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30" firstSheet="4" activeTab="4"/>
  </bookViews>
  <sheets>
    <sheet name="ALL DP DATA" sheetId="31" r:id="rId1"/>
    <sheet name="Display Absensi 630" sheetId="32" r:id="rId2"/>
    <sheet name="Display 730 &amp; 1200" sheetId="33" r:id="rId3"/>
    <sheet name="Display Ritase Keseluruhan" sheetId="34" r:id="rId4"/>
    <sheet name="Display Retur" sheetId="38" r:id="rId5"/>
    <sheet name="RM Pencapaian Harian" sheetId="35" r:id="rId6"/>
    <sheet name="RM Pencapaian Mingguan" sheetId="36" r:id="rId7"/>
    <sheet name="RM Pencapaian Bulanan" sheetId="37" r:id="rId8"/>
    <sheet name="06.30, 07.30, &amp; 12.00" sheetId="7" r:id="rId9"/>
    <sheet name="R-2, TPTW, Persentase TTD" sheetId="5" r:id="rId10"/>
    <sheet name="Pickup &amp; Retur Non Ecom" sheetId="8" r:id="rId11"/>
    <sheet name="Fr&amp;Ag" sheetId="2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'ALL DP DATA'!$C$8:$AW$1675</definedName>
    <definedName name="_xlnm._FilterDatabase" localSheetId="6" hidden="1">'RM Pencapaian Mingguan'!$A$4:$O$105</definedName>
    <definedName name="_xlnm._FilterDatabase" localSheetId="7" hidden="1">'RM Pencapaian Bulanan'!$A$4:$O$105</definedName>
    <definedName name="_xlnm._FilterDatabase" localSheetId="11" hidden="1">'Fr&amp;Ag'!$B$4:$H$1671</definedName>
    <definedName name="_xlnm._FilterDatabase" localSheetId="5" hidden="1">'RM Pencapaian Harian'!$A$4:$S$104</definedName>
    <definedName name="_xlnm._FilterDatabase" localSheetId="1" hidden="1">'Display Absensi 630'!$C$5:$AL$115</definedName>
    <definedName name="_xlnm._FilterDatabase" localSheetId="2" hidden="1">'Display 730 &amp; 1200'!$C$5:$AK$115</definedName>
    <definedName name="_xlnm._FilterDatabase" localSheetId="3" hidden="1">'Display Ritase Keseluruhan'!$C$5:$AG$115</definedName>
    <definedName name="_xlnm._FilterDatabase" localSheetId="4" hidden="1">'Display Retur'!$A$6:$AP$181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<sst xmlns="http://schemas.openxmlformats.org/spreadsheetml/2006/main" count="48143" uniqueCount="1960">
  <si>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</si>
  <si>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</si>
  <si>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</si>
  <si>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</si>
  <si>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</si>
  <si>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</si>
  <si>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Fungsi DP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</si>
  <si>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</si>
  <si>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</si>
  <si>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</si>
  <si>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</si>
  <si>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</si>
  <si>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</si>
  <si>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</si>
  <si>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</si>
  <si>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</si>
  <si>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</si>
  <si>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</si>
  <si>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</si>
  <si>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</si>
  <si>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</si>
  <si>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</si>
  <si>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</si>
  <si>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</si>
  <si>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</si>
  <si>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</si>
  <si>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</si>
  <si>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</si>
  <si>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</si>
  <si>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</si>
  <si>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</si>
  <si>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</si>
  <si>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</si>
  <si>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-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</si>
  <si>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</si>
  <si>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</si>
  <si>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</si>
  <si>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</si>
  <si>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</si>
  <si>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</si>
  <si>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</si>
  <si>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</si>
  <si>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</si>
  <si>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</si>
  <si>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</si>
  <si>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</si>
  <si>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</si>
  <si>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</si>
  <si>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</si>
  <si>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</si>
  <si>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</si>
  <si>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</si>
  <si>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</si>
  <si>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</si>
  <si>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</si>
  <si>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</si>
  <si>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</si>
  <si>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</si>
  <si>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</si>
  <si>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</si>
  <si>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</si>
  <si>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</si>
  <si>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</si>
  <si>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</si>
  <si>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</si>
  <si>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</si>
  <si>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</si>
  <si>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</si>
  <si>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</si>
  <si>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</si>
  <si>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</si>
  <si>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</si>
  <si>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</si>
  <si>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</si>
  <si>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</si>
  <si>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</si>
  <si>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</si>
  <si>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</si>
  <si>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</si>
  <si>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</si>
  <si>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Delivery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</si>
  <si>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</si>
  <si>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</si>
  <si>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</si>
  <si>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</si>
  <si>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</si>
  <si>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</si>
  <si>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</si>
  <si>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</si>
  <si>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</si>
  <si>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</si>
  <si>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</si>
  <si>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</si>
  <si>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</si>
  <si>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</si>
  <si>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</si>
  <si>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</si>
  <si>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</si>
  <si>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DC_CILINCING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</si>
  <si>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</si>
  <si>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</si>
  <si>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</si>
  <si>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</si>
  <si>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</si>
  <si>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</si>
  <si>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</si>
  <si>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</si>
  <si>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</si>
  <si>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</si>
  <si>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</si>
  <si>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</si>
  <si>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</si>
  <si>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</si>
  <si>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</si>
  <si>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</si>
  <si>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</si>
  <si>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</si>
  <si>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</si>
  <si>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</si>
  <si>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</si>
  <si>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</si>
  <si>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</si>
  <si>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</si>
  <si>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</si>
  <si>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</si>
  <si>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Pickup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</si>
  <si>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</si>
  <si>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</si>
  <si>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</si>
  <si>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</si>
  <si>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</si>
  <si>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</si>
  <si>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</si>
  <si>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</si>
  <si>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</si>
  <si>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</si>
  <si>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</si>
  <si>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</si>
  <si>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</si>
  <si>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</si>
  <si>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</si>
  <si>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</si>
  <si>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</si>
  <si>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</si>
  <si>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</si>
  <si>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</si>
  <si>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</si>
  <si>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</si>
  <si>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</si>
  <si>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</si>
  <si>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</si>
  <si>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</si>
  <si>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</si>
  <si>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</si>
  <si>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</si>
  <si>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</si>
  <si>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</si>
  <si>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</si>
  <si>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</si>
  <si>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</si>
  <si>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</si>
  <si>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</si>
  <si>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</si>
  <si>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</si>
  <si>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</si>
  <si>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</si>
  <si>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</si>
  <si>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</si>
  <si>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</si>
  <si>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</si>
  <si>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</si>
  <si>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</si>
  <si>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</si>
  <si>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</si>
  <si>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</si>
  <si>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</si>
  <si>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</si>
  <si>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</si>
  <si>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</si>
  <si>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</si>
  <si>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</si>
  <si>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</si>
  <si>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</si>
  <si>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</si>
  <si>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</si>
  <si>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</si>
  <si>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</si>
  <si>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</si>
  <si>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</si>
  <si>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</si>
  <si>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</si>
  <si>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</si>
  <si>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</si>
  <si>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</si>
  <si>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</si>
  <si>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</si>
  <si>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</si>
  <si>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</si>
  <si>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</si>
  <si>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</si>
  <si>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</si>
  <si>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</si>
  <si>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</si>
  <si>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</si>
  <si>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</si>
  <si>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</si>
  <si>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</si>
  <si>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</si>
  <si>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</si>
  <si>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</si>
  <si>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</si>
  <si>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</si>
  <si>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</si>
  <si>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</si>
  <si>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</si>
  <si>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</si>
  <si>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</si>
  <si>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</si>
  <si>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</si>
  <si>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</si>
  <si>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</si>
  <si>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</si>
  <si>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</si>
  <si>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</si>
  <si>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</si>
  <si>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</si>
  <si>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</si>
  <si>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</si>
  <si>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</si>
  <si>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</si>
  <si>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</si>
  <si>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</si>
  <si>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</si>
  <si>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</si>
  <si>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</si>
  <si>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</si>
  <si>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</si>
  <si>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</si>
  <si>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</si>
  <si>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</si>
  <si>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</si>
  <si>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</si>
  <si>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</si>
  <si>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</si>
  <si>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</si>
  <si>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</si>
  <si>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</si>
  <si>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</si>
  <si>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</si>
  <si>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</si>
  <si>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</si>
  <si>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</si>
  <si>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</si>
  <si>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</si>
  <si>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</si>
  <si>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</si>
  <si>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</si>
  <si>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</si>
  <si>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</si>
  <si>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</si>
  <si>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</si>
  <si>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</si>
  <si>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</si>
  <si>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</si>
  <si>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</si>
  <si>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</si>
  <si>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</si>
  <si>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</si>
  <si>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</si>
  <si>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</si>
  <si>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</si>
  <si>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</si>
  <si>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</si>
  <si>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</si>
  <si>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</si>
  <si>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</si>
  <si>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</si>
  <si>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</si>
  <si>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</si>
  <si>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</si>
  <si>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</si>
  <si>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</si>
  <si>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</si>
  <si>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</si>
  <si>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</si>
  <si>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</si>
  <si>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</si>
  <si>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</si>
  <si>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</si>
  <si>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</si>
  <si>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</si>
  <si>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</si>
  <si>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</si>
  <si>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</si>
  <si>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</si>
  <si>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</si>
  <si>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</si>
  <si>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</si>
  <si>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</si>
  <si>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</si>
  <si>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</si>
  <si>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</si>
  <si>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</si>
  <si>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</si>
  <si>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</si>
  <si>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</si>
  <si>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</si>
  <si>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</si>
  <si>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</si>
  <si>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</si>
  <si>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</si>
  <si>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</si>
  <si>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</si>
  <si>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</si>
  <si>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</si>
  <si>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</si>
  <si>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</si>
  <si>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</si>
  <si>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</si>
  <si>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</si>
  <si>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</si>
  <si>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</si>
  <si>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</si>
  <si>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</si>
  <si>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</si>
  <si>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</si>
  <si>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</si>
  <si>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</si>
  <si>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</si>
  <si>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</si>
  <si>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</si>
  <si>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</si>
  <si>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</si>
  <si>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</si>
  <si>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</si>
  <si>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</si>
  <si>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</si>
  <si>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</si>
  <si>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</si>
  <si>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</si>
  <si>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</si>
  <si>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</si>
  <si>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</si>
  <si>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</si>
  <si>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</si>
  <si>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</si>
  <si>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</si>
  <si>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</si>
  <si>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</si>
  <si>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</si>
  <si>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</si>
  <si>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</si>
  <si>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</si>
  <si>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</si>
  <si>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</si>
  <si>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</si>
  <si>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</si>
  <si>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</si>
  <si>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</si>
  <si>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</si>
  <si>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</si>
  <si>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</si>
  <si>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</si>
  <si>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</si>
  <si>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</si>
  <si>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</si>
  <si>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</si>
  <si>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</si>
  <si>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</si>
  <si>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</si>
  <si>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</si>
  <si>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</si>
  <si>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</si>
  <si>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</si>
  <si>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</si>
  <si>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</si>
  <si>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</si>
  <si>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</si>
  <si>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</si>
  <si>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</si>
  <si>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</si>
  <si>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</si>
  <si>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</si>
  <si>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</si>
  <si>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</si>
  <si>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</si>
  <si>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</si>
  <si>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</si>
  <si>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</si>
  <si>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</si>
  <si>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</si>
  <si>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</si>
  <si>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</si>
  <si>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</si>
  <si>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</si>
  <si>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</si>
  <si>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</si>
  <si>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</si>
  <si>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</si>
  <si>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</si>
  <si>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</si>
  <si>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</si>
  <si>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</si>
  <si>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</si>
  <si>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</si>
  <si>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</si>
  <si>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</si>
  <si>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</si>
  <si>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</si>
  <si>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</si>
  <si>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</si>
  <si>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</si>
  <si>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</si>
  <si>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</si>
  <si>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</si>
  <si>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</si>
  <si>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</si>
  <si>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</si>
  <si>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</si>
  <si>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</si>
  <si>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</si>
  <si>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</si>
  <si>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</si>
  <si>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</si>
  <si>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</si>
  <si>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</si>
  <si>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</si>
  <si>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</si>
  <si>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</si>
  <si>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</si>
  <si>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</si>
  <si>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</si>
  <si>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</si>
  <si>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</si>
  <si>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</si>
  <si>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</si>
  <si>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</si>
  <si>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</si>
  <si>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</si>
  <si>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</si>
  <si>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</si>
  <si>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</si>
  <si>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</si>
  <si>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</si>
  <si>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</si>
  <si>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</si>
  <si>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</si>
  <si>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</si>
  <si>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</si>
  <si>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</si>
  <si>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</si>
  <si>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</si>
  <si>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</si>
  <si>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</si>
  <si>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</si>
  <si>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</si>
  <si>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</si>
  <si>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</si>
  <si>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</si>
  <si>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</si>
  <si>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</si>
  <si>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</si>
  <si>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</si>
  <si>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</si>
  <si>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</si>
  <si>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</si>
  <si>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</si>
  <si>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</si>
  <si>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</si>
  <si>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</si>
  <si>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</si>
  <si>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</si>
  <si>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</si>
  <si>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</si>
  <si>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</si>
  <si>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</si>
  <si>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</si>
  <si>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</si>
  <si>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</si>
  <si>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</si>
  <si>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</si>
  <si>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</si>
  <si>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</si>
  <si>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</si>
  <si>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</si>
  <si>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</si>
  <si>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</si>
  <si>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</si>
  <si>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</si>
  <si>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</si>
  <si>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</si>
  <si>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</si>
  <si>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</si>
  <si>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</si>
  <si>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</si>
  <si>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</si>
  <si>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</si>
  <si>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</si>
  <si>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</si>
  <si>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</si>
  <si>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</si>
  <si>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</si>
  <si>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</si>
  <si>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</si>
  <si>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</si>
  <si>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</si>
  <si>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</si>
  <si>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</si>
  <si>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</si>
  <si>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</si>
  <si>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</si>
  <si>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</si>
  <si>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</si>
  <si>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</si>
  <si>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</si>
  <si>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</si>
  <si>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</si>
  <si>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</si>
  <si>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</si>
  <si>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</si>
  <si>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</si>
  <si>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</si>
  <si>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</si>
  <si>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</si>
  <si>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</si>
  <si>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</si>
  <si>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</si>
  <si>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</si>
  <si>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</si>
  <si>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</si>
  <si>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</si>
  <si>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</si>
  <si>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</si>
  <si>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</si>
  <si>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</si>
  <si>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</si>
  <si>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</si>
  <si>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</si>
  <si>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</si>
  <si>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</si>
  <si>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</si>
  <si>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</si>
  <si>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</si>
  <si>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</si>
  <si>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</si>
  <si>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</si>
  <si>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</si>
  <si>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</si>
  <si>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</si>
  <si>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</si>
  <si>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</si>
  <si>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</si>
  <si>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</si>
  <si>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</si>
  <si>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</si>
  <si>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</si>
  <si>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</si>
  <si>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</si>
  <si>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</si>
  <si>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</si>
  <si>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</si>
  <si>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</si>
  <si>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</si>
  <si>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</si>
  <si>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</si>
  <si>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</si>
  <si>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</si>
  <si>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</si>
  <si>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</si>
  <si>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</si>
  <si>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</si>
  <si>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</si>
  <si>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</si>
  <si>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</si>
  <si>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</si>
  <si>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</si>
  <si>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</si>
  <si>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</si>
  <si>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</si>
  <si>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</si>
  <si>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</si>
  <si>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</si>
  <si>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</si>
  <si>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</si>
  <si>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</si>
  <si>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</si>
  <si>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</si>
  <si>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</si>
  <si>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</si>
  <si>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</si>
  <si>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</si>
  <si>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</si>
  <si>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</si>
  <si>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</si>
  <si>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</si>
  <si>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</si>
  <si>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</si>
  <si>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</si>
  <si>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</si>
  <si>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</si>
  <si>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</si>
  <si>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</si>
  <si>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</si>
  <si>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</si>
  <si>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</si>
  <si>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</si>
  <si>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</si>
  <si>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</si>
  <si>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</si>
  <si>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</si>
  <si>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</si>
  <si>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</si>
  <si>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</si>
  <si>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</si>
  <si>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</si>
  <si>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</si>
  <si>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</si>
  <si>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</si>
  <si>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</si>
  <si>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</si>
  <si>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</si>
  <si>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</si>
  <si>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</si>
  <si>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</si>
  <si>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</si>
  <si>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</si>
  <si>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</si>
  <si>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</si>
  <si>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</si>
  <si>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</si>
  <si>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</si>
  <si>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</si>
  <si>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</si>
  <si>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</si>
  <si>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</si>
  <si>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</si>
  <si>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</si>
  <si>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</si>
  <si>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</si>
  <si>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</si>
  <si>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</si>
  <si>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</si>
  <si>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</si>
  <si>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</si>
  <si>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</si>
  <si>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</si>
  <si>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</si>
  <si>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</si>
  <si>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</si>
  <si>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</si>
  <si>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</si>
  <si>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</si>
  <si>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</si>
  <si>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</si>
  <si>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</si>
  <si>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</si>
  <si>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</si>
  <si>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</si>
  <si>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</si>
  <si>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</si>
  <si>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</si>
  <si>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</si>
  <si>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</si>
  <si>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</si>
  <si>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</si>
  <si>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</si>
  <si>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</si>
  <si>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</si>
  <si>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</si>
  <si>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</si>
  <si>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</si>
  <si>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</si>
  <si>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</si>
  <si>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</si>
  <si>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</si>
  <si>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</si>
  <si>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</si>
  <si>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</si>
  <si>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</si>
  <si>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</si>
  <si>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</si>
  <si>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</si>
  <si>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</si>
  <si>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</si>
  <si>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</si>
  <si>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</si>
  <si>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</si>
  <si>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</si>
  <si>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</si>
  <si>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</si>
  <si>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</si>
  <si>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</si>
  <si>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</si>
  <si>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</si>
  <si>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</si>
  <si>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</si>
  <si>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</si>
  <si>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</si>
  <si>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</si>
  <si>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</si>
  <si>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</si>
  <si>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</si>
  <si>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</si>
  <si>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</si>
  <si>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</si>
  <si>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</si>
  <si>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</si>
  <si>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</si>
  <si>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</si>
  <si>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</si>
  <si>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</si>
  <si>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</si>
  <si>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</si>
  <si>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</si>
  <si>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</si>
  <si>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</si>
  <si>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</si>
  <si>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</si>
  <si>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</si>
  <si>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</si>
  <si>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</si>
  <si>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</si>
  <si>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</si>
  <si>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</si>
  <si>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</si>
  <si>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</si>
  <si>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</si>
  <si>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</si>
  <si>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</si>
  <si>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</si>
  <si>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</si>
  <si>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</si>
  <si>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</si>
  <si>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</si>
  <si>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</si>
  <si>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</si>
  <si>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</si>
  <si>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</si>
  <si>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</si>
  <si>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</si>
  <si>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</si>
  <si>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</si>
  <si>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</si>
  <si>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</si>
  <si>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</si>
  <si>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</si>
  <si>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</si>
  <si>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</si>
  <si>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</si>
  <si>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</si>
  <si>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</si>
  <si>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</si>
  <si>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</si>
  <si>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</si>
  <si>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</si>
  <si>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</si>
  <si>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</si>
  <si>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</si>
  <si>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</si>
  <si>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</si>
  <si>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</si>
  <si>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</si>
  <si>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</si>
  <si>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</si>
  <si>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</si>
  <si>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</si>
  <si>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</si>
  <si>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</si>
  <si>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</si>
  <si>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</si>
  <si>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</si>
  <si>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</si>
  <si>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</si>
  <si>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</si>
  <si>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</si>
  <si>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</si>
  <si>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</si>
  <si>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</si>
  <si>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</si>
  <si>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</si>
  <si>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</si>
  <si>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</si>
  <si>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</si>
  <si>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</si>
  <si>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</si>
  <si>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</si>
  <si>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</si>
  <si>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</si>
  <si>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</si>
  <si>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</si>
  <si>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</si>
  <si>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</si>
  <si>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</si>
  <si>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</si>
  <si>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</si>
  <si>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</si>
  <si>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</si>
  <si>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</si>
  <si>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</si>
  <si>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</si>
  <si>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</si>
  <si>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</si>
  <si>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</si>
  <si>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</si>
  <si>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</si>
  <si>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</si>
  <si>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</si>
  <si>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</si>
  <si>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</si>
  <si>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</si>
  <si>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</si>
  <si>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</si>
  <si>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</si>
  <si>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</si>
  <si>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</si>
  <si>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</si>
  <si>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</si>
  <si>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</si>
  <si>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</si>
  <si>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</si>
  <si>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</si>
  <si>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</si>
  <si>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</si>
  <si>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</si>
  <si>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</si>
  <si>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</si>
  <si>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</si>
  <si>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</si>
  <si>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</si>
  <si>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</si>
  <si>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</si>
  <si>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</si>
  <si>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</si>
  <si>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</si>
  <si>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</si>
  <si>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</si>
  <si>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</si>
  <si>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</si>
  <si>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</si>
  <si>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</si>
  <si>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</si>
  <si>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</si>
  <si>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</si>
  <si>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</si>
  <si>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</si>
  <si>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</si>
  <si>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</si>
  <si>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</si>
  <si>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</si>
  <si>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</si>
  <si>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</si>
  <si>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</si>
  <si>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</si>
  <si>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</si>
  <si>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</si>
  <si>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</si>
  <si>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</si>
  <si>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</si>
  <si>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</si>
  <si>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</si>
  <si>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</si>
  <si>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</si>
  <si>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</si>
  <si>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</si>
  <si>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</si>
  <si>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</si>
  <si>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</si>
  <si>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</si>
  <si>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</si>
  <si>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</si>
  <si>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</si>
  <si>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</si>
  <si>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</si>
  <si>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</si>
  <si>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</si>
  <si>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</si>
  <si>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</si>
  <si>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</si>
  <si>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</si>
  <si>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</si>
  <si>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</si>
  <si>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</si>
  <si>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</si>
  <si>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</si>
  <si>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</si>
  <si>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</si>
  <si>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</si>
  <si>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</si>
  <si>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</si>
  <si>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</si>
  <si>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</si>
  <si>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</si>
  <si>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</si>
  <si>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</si>
  <si>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</si>
  <si>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</si>
  <si>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</si>
  <si>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</si>
  <si>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</si>
  <si>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</si>
  <si>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</si>
  <si>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</si>
  <si>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</si>
  <si>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</si>
  <si>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</si>
  <si>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</si>
  <si>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</si>
  <si>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</si>
  <si>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</si>
  <si>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</si>
  <si>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</si>
  <si>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</si>
  <si>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</si>
  <si>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</si>
  <si>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</si>
  <si>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</si>
  <si>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</si>
  <si>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</si>
  <si>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</si>
  <si>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</si>
  <si>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</si>
  <si>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</si>
  <si>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Tutup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</si>
  <si>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</si>
  <si>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</si>
  <si>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</si>
  <si>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</si>
  <si>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</si>
  <si>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</si>
  <si>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</si>
  <si>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</si>
  <si>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</si>
  <si>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</si>
  <si>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</si>
  <si>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</si>
  <si>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</si>
  <si>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</si>
  <si>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</si>
  <si>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</si>
  <si>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</si>
  <si>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</si>
  <si>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</si>
  <si>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</si>
  <si>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</si>
  <si>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</si>
  <si>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</si>
  <si>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</si>
  <si>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</si>
  <si>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</si>
  <si>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</si>
  <si>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</si>
  <si>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</si>
  <si>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</si>
  <si>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</si>
  <si>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</si>
  <si>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</si>
  <si>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</si>
  <si>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</si>
  <si>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</si>
  <si>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</si>
  <si>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</si>
  <si>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</si>
  <si>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</si>
  <si>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</si>
  <si>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</si>
  <si>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</si>
  <si>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</si>
  <si>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</si>
  <si>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</si>
  <si>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</si>
  <si>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</si>
  <si>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</si>
  <si>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</si>
  <si>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</si>
  <si>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</si>
  <si>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</si>
  <si>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</si>
  <si>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</si>
  <si>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</si>
  <si>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</si>
  <si>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</si>
  <si>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</si>
  <si>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</si>
  <si>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</si>
  <si>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</si>
  <si>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</si>
  <si>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</si>
  <si>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</si>
  <si>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</si>
  <si>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</si>
  <si>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</si>
  <si>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</si>
  <si>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</si>
  <si>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</si>
  <si>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</si>
  <si>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</si>
  <si>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</si>
  <si>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</si>
  <si>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</si>
  <si>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</si>
  <si>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</si>
  <si>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</si>
  <si>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</si>
  <si>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</si>
  <si>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</si>
  <si>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</si>
  <si>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</si>
  <si>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</si>
  <si>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</si>
  <si>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</si>
  <si>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</si>
  <si>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</si>
  <si>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</si>
  <si>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</si>
  <si>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</si>
  <si>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</si>
  <si>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</si>
  <si>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</si>
  <si>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</si>
  <si>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</si>
  <si>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</si>
  <si>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</si>
  <si>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</si>
  <si>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</si>
  <si>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</si>
  <si>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</si>
  <si>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</si>
  <si>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</si>
  <si>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</si>
  <si>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</si>
  <si>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</si>
  <si>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</si>
  <si>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</si>
  <si>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</si>
  <si>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</si>
  <si>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</si>
  <si>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</si>
  <si>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</si>
  <si>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</si>
  <si>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</si>
  <si>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</si>
  <si>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</si>
  <si>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</si>
  <si>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</si>
  <si>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</si>
  <si>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</si>
  <si>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</si>
  <si>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</si>
  <si>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</si>
  <si>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</si>
  <si>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</si>
  <si>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</si>
  <si>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</si>
  <si>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</si>
  <si>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</si>
  <si>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</si>
  <si>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</si>
  <si>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</si>
  <si>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</si>
  <si>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</si>
  <si>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</si>
  <si>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</si>
  <si>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</si>
  <si>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</si>
  <si>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</si>
  <si>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</si>
  <si>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</si>
  <si>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</si>
  <si>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</si>
  <si>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</si>
  <si>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</si>
  <si>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</si>
  <si>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</si>
  <si>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</si>
  <si>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</si>
  <si>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</si>
  <si>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</si>
  <si>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</si>
  <si>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</si>
  <si>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</si>
  <si>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</si>
  <si>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</si>
  <si>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</si>
  <si>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</si>
  <si>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</si>
  <si>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</si>
  <si>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</si>
  <si>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</si>
  <si>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</si>
  <si>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</si>
  <si>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</si>
  <si>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</si>
  <si>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</si>
  <si>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</si>
  <si>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</si>
  <si>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</si>
  <si>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</si>
  <si>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</si>
  <si>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</si>
  <si>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</si>
  <si>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</si>
  <si>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</si>
  <si>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</si>
  <si>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</si>
  <si>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</si>
  <si>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</si>
  <si>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</si>
  <si>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</si>
  <si>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</si>
  <si>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</si>
  <si>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</si>
  <si>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</si>
  <si>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</si>
  <si>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</si>
  <si>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</si>
  <si>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</si>
  <si>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</si>
  <si>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</si>
  <si>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</si>
  <si>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</si>
  <si>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</si>
  <si>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</si>
  <si>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</si>
  <si>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</si>
  <si>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</si>
  <si>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</si>
  <si>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</si>
  <si>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</si>
  <si>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</si>
  <si>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</si>
  <si>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</si>
  <si>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</si>
  <si>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</si>
  <si>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</si>
  <si>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</si>
  <si>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</si>
  <si>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</si>
  <si>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</si>
  <si>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</si>
  <si>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</si>
  <si>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</si>
  <si>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</si>
  <si>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</si>
  <si>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</si>
  <si>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</si>
  <si>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</si>
  <si>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</si>
  <si>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</si>
  <si>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</si>
  <si>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</si>
  <si>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</si>
  <si>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</si>
  <si>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</si>
  <si>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</si>
  <si>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</si>
  <si>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</si>
  <si>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</si>
  <si>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</si>
  <si>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</si>
  <si>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</si>
  <si>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</si>
  <si>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</si>
  <si>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</si>
  <si>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</si>
  <si>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</si>
  <si>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</si>
  <si>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</si>
  <si>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</si>
  <si>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</si>
  <si>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</si>
  <si>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</si>
  <si>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</si>
  <si>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</si>
  <si>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</si>
  <si>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</si>
  <si>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</si>
  <si>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</si>
  <si>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</si>
  <si>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</si>
  <si>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</si>
  <si>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</si>
  <si>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</si>
  <si>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</si>
  <si>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</si>
  <si>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</si>
  <si>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</si>
  <si>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</si>
  <si>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</si>
  <si>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</si>
  <si>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</si>
  <si>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</si>
  <si>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</si>
  <si>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</si>
  <si>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</si>
  <si>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</si>
  <si>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</si>
  <si>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</si>
  <si>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</si>
  <si>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</si>
  <si>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</si>
  <si>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</si>
  <si>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</si>
  <si>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</si>
  <si>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</si>
  <si>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</si>
  <si>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</si>
  <si>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</si>
  <si>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</si>
  <si>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</si>
  <si>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</si>
  <si>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</si>
  <si>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</si>
  <si>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</si>
  <si>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</si>
  <si>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</si>
  <si>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</si>
  <si>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</si>
  <si>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</si>
  <si>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</si>
  <si>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</si>
  <si>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</si>
  <si>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</si>
  <si>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</si>
  <si>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</si>
  <si>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</si>
  <si>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</si>
  <si>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</si>
  <si>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</si>
  <si>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</si>
  <si>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</si>
  <si>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</si>
  <si>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</si>
  <si>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</si>
  <si>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</si>
  <si>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</si>
  <si>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</si>
  <si>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</si>
  <si>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</si>
  <si>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</si>
  <si>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</si>
  <si>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</si>
  <si>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</si>
  <si>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</si>
  <si>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</si>
  <si>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</si>
  <si>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</si>
  <si>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</si>
  <si>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</si>
  <si>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</si>
  <si>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</si>
  <si>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</si>
  <si>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</si>
  <si>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</si>
  <si>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</si>
  <si>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</si>
  <si>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</si>
  <si>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</si>
  <si>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</si>
  <si>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</si>
  <si>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</si>
  <si>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</si>
  <si>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</si>
  <si>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</si>
  <si>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</si>
  <si>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</si>
  <si>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</si>
  <si>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</si>
  <si>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</si>
  <si>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</si>
  <si>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</si>
  <si>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</si>
  <si>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</si>
  <si>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</si>
  <si>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</si>
  <si>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</si>
  <si>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</si>
  <si>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</si>
  <si>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</si>
  <si>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</si>
  <si>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</si>
  <si>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</si>
  <si>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</si>
  <si>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</si>
  <si>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</si>
  <si>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</si>
  <si>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</si>
  <si>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</si>
  <si>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</si>
  <si>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</si>
  <si>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</si>
  <si>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</si>
  <si>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</si>
  <si>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</si>
  <si>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</si>
  <si>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</si>
  <si>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</si>
  <si>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</si>
  <si>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</si>
  <si>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</si>
  <si>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</si>
  <si>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</si>
  <si>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</si>
  <si>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</si>
  <si>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</si>
  <si>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</si>
  <si>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</si>
  <si>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</si>
  <si>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</si>
  <si>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</si>
  <si>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</si>
  <si>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</si>
  <si>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</si>
  <si>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</si>
  <si>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</si>
  <si>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</si>
  <si>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</si>
  <si>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</si>
  <si>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</si>
  <si>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</si>
  <si>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</si>
  <si>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</si>
  <si>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</si>
  <si>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</si>
  <si>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</si>
  <si>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</si>
  <si>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</si>
  <si>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</si>
  <si>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</si>
  <si>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</si>
  <si>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</si>
  <si>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</si>
  <si>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</si>
  <si>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</si>
  <si>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</si>
  <si>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</si>
  <si>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</si>
  <si>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</si>
  <si>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</si>
  <si>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</si>
  <si>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</si>
  <si>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</si>
  <si>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</si>
  <si>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</si>
  <si>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</si>
  <si>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</si>
  <si>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</si>
  <si>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</si>
  <si>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</si>
  <si>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</si>
  <si>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</si>
  <si>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</si>
  <si>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</si>
  <si>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</si>
  <si>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</si>
  <si>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</si>
  <si>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</si>
  <si>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</si>
  <si>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</si>
  <si>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</si>
  <si>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</si>
  <si>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</si>
  <si>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</si>
  <si>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</si>
  <si>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</si>
  <si>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</si>
  <si>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</si>
  <si>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</si>
  <si>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</si>
  <si>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</si>
  <si>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</si>
  <si>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</si>
  <si>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</si>
  <si>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</si>
  <si>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</si>
  <si>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</si>
  <si>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</si>
  <si>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</si>
  <si>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</si>
  <si>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</si>
  <si>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</si>
  <si>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</si>
  <si>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</si>
  <si>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</si>
  <si>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</si>
  <si>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</si>
  <si>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</si>
  <si>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</si>
  <si>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</si>
  <si>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</si>
  <si>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</si>
  <si>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</si>
  <si>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</si>
  <si>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</si>
  <si>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</si>
  <si>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</si>
  <si>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</si>
  <si>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</si>
  <si>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</si>
  <si>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</si>
  <si>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</si>
  <si>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</si>
  <si>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</si>
  <si>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</si>
  <si>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</si>
  <si>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</si>
  <si>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</si>
  <si>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</si>
  <si>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</si>
  <si>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</si>
  <si>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</si>
  <si>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</si>
  <si>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</si>
  <si>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</si>
  <si>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</si>
  <si>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</si>
  <si>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</si>
  <si>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</si>
  <si>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</si>
  <si>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</si>
  <si>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</si>
  <si>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</si>
  <si>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</si>
  <si>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</si>
  <si>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</si>
  <si>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</si>
  <si>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</si>
  <si>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</si>
  <si>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</si>
  <si>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</si>
  <si>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</si>
  <si>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</si>
  <si>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</si>
  <si>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</si>
  <si>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</si>
  <si>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</si>
  <si>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</si>
  <si>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</si>
  <si>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</si>
  <si>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</si>
  <si>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</si>
  <si>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</si>
  <si>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</si>
  <si>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</si>
  <si>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</si>
  <si>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</si>
  <si>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</si>
  <si>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</si>
  <si>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</si>
  <si>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</si>
  <si>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</si>
  <si>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</si>
  <si>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</si>
  <si>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0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</si>
  <si>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</si>
  <si>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</si>
  <si>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</si>
  <si>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</si>
  <si>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</si>
  <si>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</si>
  <si>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</si>
  <si>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</si>
  <si>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</si>
  <si>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</si>
  <si>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</si>
  <si>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</si>
  <si>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</si>
  <si>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</si>
  <si>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</si>
  <si>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</si>
  <si>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</si>
  <si>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</si>
  <si>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</si>
  <si>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</si>
  <si>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</si>
  <si>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</si>
  <si>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</si>
  <si>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</si>
  <si>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</si>
  <si>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</si>
  <si>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</si>
  <si>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</si>
  <si>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</si>
  <si>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</si>
  <si>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</si>
  <si>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</si>
  <si>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</si>
  <si>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</si>
  <si>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</si>
  <si>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</si>
  <si>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</si>
  <si>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</si>
  <si>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</si>
  <si>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</si>
  <si>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</si>
  <si>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</si>
  <si>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</si>
  <si>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</si>
  <si>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</si>
  <si>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</si>
  <si>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</si>
  <si>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</si>
  <si>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</si>
  <si>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</si>
  <si>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</si>
  <si>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</si>
  <si>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</si>
  <si>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</si>
  <si>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</si>
  <si>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</si>
  <si>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</si>
  <si>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</si>
  <si>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</si>
  <si>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</si>
  <si>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</si>
  <si>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</si>
  <si>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</si>
  <si>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</si>
  <si>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</si>
  <si>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</si>
  <si>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</si>
  <si>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</si>
  <si>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</si>
  <si>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</si>
  <si>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</si>
  <si>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</si>
  <si>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</si>
  <si>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</si>
  <si>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</si>
  <si>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</si>
  <si>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</si>
  <si>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</si>
  <si>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</si>
  <si>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</si>
  <si>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</si>
  <si>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</si>
  <si>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</si>
  <si>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</si>
  <si>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</si>
  <si>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</si>
  <si>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</si>
  <si>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</si>
  <si>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</si>
  <si>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</si>
  <si>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</si>
  <si>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</si>
  <si>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</si>
  <si>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</si>
  <si>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</si>
  <si>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</si>
  <si>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</si>
  <si>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</si>
  <si>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</si>
  <si>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</si>
  <si>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</si>
  <si>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</si>
  <si>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</si>
  <si>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</si>
  <si>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</si>
  <si>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</si>
  <si>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</si>
  <si>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</si>
  <si>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</si>
  <si>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</si>
  <si>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</si>
  <si>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</si>
  <si>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</si>
  <si>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</si>
  <si>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</si>
  <si>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</si>
  <si>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</si>
  <si>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</si>
  <si>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</si>
  <si>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</si>
  <si>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</si>
  <si>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</si>
  <si>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</si>
  <si>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</si>
  <si>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</si>
  <si>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</si>
  <si>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</si>
  <si>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</si>
  <si>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</si>
  <si>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</si>
  <si>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</si>
  <si>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</si>
  <si>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</si>
  <si>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</si>
  <si>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</si>
  <si>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</si>
  <si>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</si>
  <si>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</si>
  <si>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</si>
  <si>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</si>
  <si>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</si>
  <si>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</si>
  <si>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</si>
  <si>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</si>
  <si>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</si>
  <si>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</si>
  <si>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</si>
  <si>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</si>
  <si>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</si>
  <si>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</si>
  <si>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</si>
  <si>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</si>
  <si>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</si>
  <si>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</si>
  <si>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</si>
  <si>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</si>
  <si>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</si>
  <si>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</si>
  <si>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</si>
  <si>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</si>
  <si>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</si>
  <si>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</si>
  <si>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</si>
  <si>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</si>
  <si>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</si>
  <si>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</si>
  <si>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</si>
  <si>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</si>
  <si>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</si>
  <si>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</si>
  <si>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</si>
  <si>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</si>
  <si>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</si>
  <si>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</si>
  <si>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</si>
  <si>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</si>
  <si>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</si>
  <si>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</si>
  <si>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</si>
  <si>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</si>
  <si>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</si>
  <si>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</si>
  <si>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</si>
  <si>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</si>
  <si>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</si>
  <si>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</si>
  <si>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</si>
  <si>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</si>
  <si>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</si>
  <si>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</si>
  <si>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</si>
  <si>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</si>
  <si>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</si>
  <si>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</si>
  <si>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</si>
  <si>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</si>
  <si>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</si>
  <si>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</si>
  <si>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</si>
  <si>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</si>
  <si>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</si>
  <si>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</si>
  <si>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</si>
  <si>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</si>
  <si>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</si>
  <si>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</si>
  <si>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</si>
  <si>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</si>
  <si>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</si>
  <si>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</si>
  <si>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</si>
  <si>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</si>
  <si>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</si>
  <si>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</si>
  <si>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</si>
  <si>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</si>
  <si>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</si>
  <si>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</si>
  <si>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</si>
  <si>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</si>
  <si>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</si>
  <si>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</si>
  <si>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</si>
  <si>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</si>
  <si>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</si>
  <si>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</si>
  <si>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</si>
  <si>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</si>
  <si>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</si>
  <si>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</si>
  <si>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</si>
  <si>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</si>
  <si>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</si>
  <si>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</si>
  <si>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</si>
  <si>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</si>
  <si>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</si>
  <si>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</si>
  <si>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</si>
  <si>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</si>
  <si>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</si>
  <si>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</si>
  <si>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</si>
  <si>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</si>
  <si>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</si>
  <si>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</si>
  <si>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</si>
  <si>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</si>
  <si>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</si>
  <si>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</si>
  <si>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</si>
  <si>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</si>
  <si>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</si>
  <si>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</si>
  <si>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</si>
  <si>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</si>
  <si>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</si>
  <si>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</si>
  <si>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</si>
  <si>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</si>
  <si>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</si>
  <si>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</si>
  <si>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</si>
  <si>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</si>
  <si>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</si>
  <si>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</si>
  <si>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</si>
  <si>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</si>
  <si>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 xml:space="preserve">RM </t>
  </si>
  <si>
    <t>网点名称
Nama DP</t>
  </si>
  <si>
    <t>总人数
Total Orang</t>
  </si>
  <si>
    <t>打卡人数
Jumlah yang Absensi</t>
  </si>
  <si>
    <t>目标值
Target</t>
  </si>
  <si>
    <t>总人数
Total Orang
Bulanan</t>
  </si>
  <si>
    <t>准点打卡人数
Jumlah Absensi Tepat Waktu Bulanan</t>
  </si>
  <si>
    <t>准点打卡人数
Jumlah Absensi Tepat Waktu</t>
  </si>
  <si>
    <t>月累计
打卡准点率
Persentase Bulanan</t>
  </si>
  <si>
    <t>打卡准点率
Persentase Absensi Tepat Waktu</t>
  </si>
  <si>
    <t>对比昨天
Perbandingan H-1</t>
  </si>
  <si>
    <t>打卡准点周度率 
Persentase Mingguan
Absensi Tepat Waktu</t>
  </si>
  <si>
    <t>对比上周
Perbandingan Mingguan</t>
  </si>
  <si>
    <t>AGISTA PRIYANTONO</t>
  </si>
  <si>
    <t>DC_SUNTER</t>
  </si>
  <si>
    <t>PLUIT_PERMAI</t>
  </si>
  <si>
    <t>ANCOL</t>
  </si>
  <si>
    <t>ANDI PRASETIYO</t>
  </si>
  <si>
    <t>KOTA_TUA</t>
  </si>
  <si>
    <t>ARIS YULIANTO</t>
  </si>
  <si>
    <t>DC_CIPAYUNG</t>
  </si>
  <si>
    <t>KELAPA_DUA_01</t>
  </si>
  <si>
    <t>PONDOK_BAMBU</t>
  </si>
  <si>
    <t>DC_PEKAYON</t>
  </si>
  <si>
    <t>JHOSVANDO ANANG WINARTO</t>
  </si>
  <si>
    <t>CP_MENTENG_PULO</t>
  </si>
  <si>
    <t>PONDOK_KELAPA_01</t>
  </si>
  <si>
    <t>CP_JATINEGARA</t>
  </si>
  <si>
    <t>CP_DR_SATRIO</t>
  </si>
  <si>
    <t>DIFA HERDIANSAH MUNABARI</t>
  </si>
  <si>
    <t>DC_MATRAMAN</t>
  </si>
  <si>
    <t>CP_UJUNG_MENTENG</t>
  </si>
  <si>
    <t>CP_PISANGAN_TIMUR_2</t>
  </si>
  <si>
    <t>CP_KAYU_TINGGI_1</t>
  </si>
  <si>
    <t>CP_PENGGILINGAN_2</t>
  </si>
  <si>
    <t>CP_ANCOL_BARAT_2</t>
  </si>
  <si>
    <t>CP_PULO_GADUNG</t>
  </si>
  <si>
    <t>I MADE DWI PU DJAWARDANA</t>
  </si>
  <si>
    <t>DC_SRENGSENG</t>
  </si>
  <si>
    <t>DC_TAMBORA</t>
  </si>
  <si>
    <t>KEMBANGAN_SELATAN</t>
  </si>
  <si>
    <t>CP_TAMAN_RATU</t>
  </si>
  <si>
    <t>CP_ANGGREK_2</t>
  </si>
  <si>
    <t>CP_KEDOYA_UTARA</t>
  </si>
  <si>
    <t>MERUYA_UTARA</t>
  </si>
  <si>
    <t>MUHAMMAD BANDI BANDANUJI</t>
  </si>
  <si>
    <t>DC_MAMPANG_PRAPATAN</t>
  </si>
  <si>
    <t>DC_JAGAKARSA</t>
  </si>
  <si>
    <t>CP_PASAR_MAYESTIK</t>
  </si>
  <si>
    <t>KHAFI_01</t>
  </si>
  <si>
    <t>BIMO WIRA ANGGORO</t>
  </si>
  <si>
    <t>DC_PONDOK_PINANG</t>
  </si>
  <si>
    <t>DC_KEBAYORAN_LAMA</t>
  </si>
  <si>
    <t>CILANDAK_2</t>
  </si>
  <si>
    <t>CP_PESANGGRAHAN_2</t>
  </si>
  <si>
    <t>SAMSUL MAARIF</t>
  </si>
  <si>
    <t>PLUMPANG_RAYA</t>
  </si>
  <si>
    <t>DC_GROGOL</t>
  </si>
  <si>
    <t>SUSILO_01</t>
  </si>
  <si>
    <t>CP_SAWAH_BESAR_2</t>
  </si>
  <si>
    <t>SIDIQ HASPARI</t>
  </si>
  <si>
    <t>DC_RAWA_BUAYA</t>
  </si>
  <si>
    <t>KALIDERES</t>
  </si>
  <si>
    <t>AMIR</t>
  </si>
  <si>
    <t>ARIES</t>
  </si>
  <si>
    <t>ARMAN</t>
  </si>
  <si>
    <t>JAYA</t>
  </si>
  <si>
    <t>JUMADI</t>
  </si>
  <si>
    <t>MOEL</t>
  </si>
  <si>
    <t>RAHMAN</t>
  </si>
  <si>
    <t>ANDREW</t>
  </si>
  <si>
    <t>SUTRISNA</t>
  </si>
  <si>
    <t>FIRMAN ARIANTO</t>
  </si>
  <si>
    <t>ADIT</t>
  </si>
  <si>
    <t>DENDEN</t>
  </si>
  <si>
    <t>ABDUL MALIK</t>
  </si>
  <si>
    <t>LUTHFI</t>
  </si>
  <si>
    <t>AHMAD TOFIK YULFIKAR</t>
  </si>
  <si>
    <t>FALDY FEDIANSYAH</t>
  </si>
  <si>
    <t>HERI SUSANTO</t>
  </si>
  <si>
    <t>NOVIAN</t>
  </si>
  <si>
    <t>M PAREZA NOVIK</t>
  </si>
  <si>
    <t>WIN KARYADI H P</t>
  </si>
  <si>
    <t>Steven Wijaya (Manager NM)</t>
  </si>
  <si>
    <t>Ade Adam</t>
  </si>
  <si>
    <t>Ari TH</t>
  </si>
  <si>
    <t>Deden Ery Riswandi</t>
  </si>
  <si>
    <t>Dedy</t>
  </si>
  <si>
    <t>Didi</t>
  </si>
  <si>
    <t>Edo Rudiana</t>
  </si>
  <si>
    <t>Eki Rizqiana Pahlevi</t>
  </si>
  <si>
    <t>Feri Malik</t>
  </si>
  <si>
    <t>Hasby</t>
  </si>
  <si>
    <t>Hendri Eka</t>
  </si>
  <si>
    <t>Nanang</t>
  </si>
  <si>
    <t>Ryan</t>
  </si>
  <si>
    <t>Sandi Almanto</t>
  </si>
  <si>
    <t>Septian Nugraha</t>
  </si>
  <si>
    <t>Surya</t>
  </si>
  <si>
    <t>Tom</t>
  </si>
  <si>
    <t>Viky</t>
  </si>
  <si>
    <t>Yosep Kardi</t>
  </si>
  <si>
    <t>RENDI</t>
  </si>
  <si>
    <t>KUKUH SELATAN</t>
  </si>
  <si>
    <t>QOMAR</t>
  </si>
  <si>
    <t>EDDIE</t>
  </si>
  <si>
    <t>SINGGIH</t>
  </si>
  <si>
    <t>KUKUH BARAT</t>
  </si>
  <si>
    <t>AGUS SULAEMAN</t>
  </si>
  <si>
    <t>IMAM ARIEF BUDI SANTOSO</t>
  </si>
  <si>
    <t>RIHFA RAFSANJANI</t>
  </si>
  <si>
    <t>ARIF SAIFUDDIN</t>
  </si>
  <si>
    <t>HABIBI BAITULLAH</t>
  </si>
  <si>
    <t>FEBRIA AD ARISYA</t>
  </si>
  <si>
    <t>HASBUL SUBAHRI</t>
  </si>
  <si>
    <t>FERRY DIAN MARTIN</t>
  </si>
  <si>
    <t>ABDURROZAQ</t>
  </si>
  <si>
    <t>DHENI ULVA SUJATMIKO</t>
  </si>
  <si>
    <t>VINSA MUSTOFA ANWAR</t>
  </si>
  <si>
    <t>SUBAKTIYANTO</t>
  </si>
  <si>
    <t>YOSEPHINE SETYANA KUSUMAWARDHANI</t>
  </si>
  <si>
    <t>KHOMSUN MUBAROK</t>
  </si>
  <si>
    <t>AKHMAD HUSEIN SASTRA NEGARA</t>
  </si>
  <si>
    <t>DENNY SOFIAN WAHYUDI</t>
  </si>
  <si>
    <t>MAULADY PERMANA</t>
  </si>
  <si>
    <t>AGUNG ADITYA WIRAWAN</t>
  </si>
  <si>
    <t>ARISKA EFENDI</t>
  </si>
  <si>
    <t>EKO LUTFI MAHARDIKA</t>
  </si>
  <si>
    <t>HAMDI ALAYDRUS</t>
  </si>
  <si>
    <t>SRI OKYK WIDIAWATI</t>
  </si>
  <si>
    <t>Ika Elfiera Sinaga</t>
  </si>
  <si>
    <t>I Nyoman Andika Indrananta,S.E.,M.M</t>
  </si>
  <si>
    <t>Ida I Dewa Agung Santawya</t>
  </si>
  <si>
    <t>Komang Astra Putra Gunawan</t>
  </si>
  <si>
    <t>Blue</t>
  </si>
  <si>
    <t>Prisilia Nansiana Akong</t>
  </si>
  <si>
    <t>Hujjatul Islam</t>
  </si>
  <si>
    <t>RM</t>
  </si>
  <si>
    <t>Rit-1应签收
Seharusnya TTD Rit-1</t>
  </si>
  <si>
    <t>0730出仓率
Persentase Keluar Gudang 0730</t>
  </si>
  <si>
    <t>1200前已签收
TTD Sebelum
1200</t>
  </si>
  <si>
    <t>月累计签收率
Persentase Bulanan</t>
  </si>
  <si>
    <t>0730出仓率
Persentase Keluar Gudang 0730 Bulanan</t>
  </si>
  <si>
    <t>Rit-1应签收
Seharusnya TTD Rit-1 Bulanan</t>
  </si>
  <si>
    <t>1200前已签收
TTD Sebelum
1200 Bulanan</t>
  </si>
  <si>
    <t>1200前已签收周度率 
Persentase Mingguan TTD 1200</t>
  </si>
  <si>
    <t>data mingguan harus difix, ga boleh hanya patokan jakarta doang</t>
  </si>
  <si>
    <t>T-1应签收
Seharusnya TTD H-1</t>
  </si>
  <si>
    <t>2359前已签收
TTD Sebelum
2359</t>
  </si>
  <si>
    <t>未签收
Belum TTD</t>
  </si>
  <si>
    <t>累计应签收量
Seharusnya TTD Bulanan</t>
  </si>
  <si>
    <t>累计签收量
TTD Bulanan</t>
  </si>
  <si>
    <t>累计未签收
Belum TTD Bulanan</t>
  </si>
  <si>
    <t>月累计
签收率
Persentase Bulanan</t>
  </si>
  <si>
    <t>全天签收率
Persentase TTD All Ritase</t>
  </si>
  <si>
    <t>全天签收率周度率
Persentase Mingguan TTD All Ritase</t>
  </si>
  <si>
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</si>
  <si>
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</si>
  <si>
    <t>Total Delivery Bulanan</t>
  </si>
  <si>
    <t>退件量-退件登记票数
Jumlah Regist Retur Bulanan</t>
  </si>
  <si>
    <t>退件量-退件确认票数
Jumlah Konfirmasi Retur Bulanan</t>
  </si>
  <si>
    <t>退件量-退件作废票数
Jumlah Void Retur Bulanan</t>
  </si>
  <si>
    <t>退件量-退件签收票数
Jumlah TTD Retur Bulanan</t>
  </si>
  <si>
    <t>月累计
退件率
%Retur Bulanan</t>
  </si>
  <si>
    <t>退件率
%Retur</t>
  </si>
  <si>
    <t>周度率 
Persentase Mingguan</t>
  </si>
  <si>
    <t>代理区
Regional</t>
  </si>
  <si>
    <t>Jumlah
DP/CP</t>
  </si>
  <si>
    <t>RM打卡准点率
Absensi 6.30 Tepat Waktu</t>
  </si>
  <si>
    <t>0730出仓率
Keluar Gudang 0730</t>
  </si>
  <si>
    <t>1200前签收率
TTD Sebelum 1200</t>
  </si>
  <si>
    <t>全天签收率
TTD All Ritase</t>
  </si>
  <si>
    <t>对比昨天
vs H-1</t>
  </si>
  <si>
    <t>目标值 Target</t>
  </si>
  <si>
    <t>TOTAL JAWA-BALI</t>
  </si>
  <si>
    <t/>
  </si>
  <si>
    <t>Total Regional</t>
  </si>
  <si>
    <t>Catatan: Pencapaian RM = SUM(angka pencapaian DP/CP yang di-handle RM) / SUM(total DP/CP yang di-handle RM), berdasarkan kolom RM &amp; Regional di sheet Display. "-" = tidak ada data. Target diambil dari sheet Display.</t>
  </si>
  <si>
    <t>RM打卡准点周度率
Absensi 6.30 Tepat Waktu</t>
  </si>
  <si>
    <t>0730出仓周度率
Keluar Gudang 0730</t>
  </si>
  <si>
    <t>1200前签收周度率
TTD Sebelum 1200</t>
  </si>
  <si>
    <t>全天签收周度率
TTD All Ritase</t>
  </si>
  <si>
    <t>对比上周
vs Minggu Lalu</t>
  </si>
  <si>
    <t>RM月累计打卡准点率
Absensi 6.30 Tepat Waktu</t>
  </si>
  <si>
    <t>0730出仓率 月累计
Keluar Gudang 0730</t>
  </si>
  <si>
    <t>1200前签收率 月累计
TTD Sebelum 1200</t>
  </si>
  <si>
    <t>全天签收率 月累计
TTD All Ritase</t>
  </si>
  <si>
    <t>准点打卡
Tepat Waktu</t>
  </si>
  <si>
    <t>月累计
Persentase</t>
  </si>
  <si>
    <t>Rit-1应签收
Seharusnya</t>
  </si>
  <si>
    <t>0730出仓
Keluar 0730</t>
  </si>
  <si>
    <t>1200前签收
TTD &lt;1200</t>
  </si>
  <si>
    <t>应签收
Seharusnya</t>
  </si>
  <si>
    <t>已签收
TTD</t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</si>
  <si>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</si>
  <si>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</si>
  <si>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</si>
  <si>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</si>
  <si>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</si>
  <si>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</si>
  <si>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</si>
  <si>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</si>
  <si>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</si>
  <si>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</si>
  <si>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</si>
  <si>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</si>
  <si>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</si>
  <si>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</si>
  <si>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</si>
  <si>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</si>
  <si>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</si>
  <si>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</si>
  <si>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</si>
  <si>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</si>
  <si>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</si>
  <si>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</si>
  <si>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</si>
  <si>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区域经理</t>
    </r>
    <r>
      <rPr>
        <b/>
        <sz val="11"/>
        <color rgb="FFFFFFFF"/>
        <rFont val="Aptos"/>
        <charset val="134"/>
      </rPr>
      <t xml:space="preserve"> Regional Manager (RM)</t>
    </r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</si>
  <si>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</si>
  <si>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网点代码 Kode DP</t>
  </si>
  <si>
    <t>Franchise</t>
  </si>
  <si>
    <t>SALEH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</si>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</sst>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  <numFmt numFmtId="182" formatCode="\+0.00%;\-0.00%;0.00%"/>
    <numFmt numFmtId="183" formatCode="dd/mmm"/>
    <numFmt numFmtId="184" formatCode="[$-409]d/mmm;@"/>
    <numFmt numFmtId="185" formatCode="#,000_);[Red]\(#,000\)"/>
    <numFmt numFmtId="186" formatCode="[White]0.00%&quot;▲&quot;;[White]0.00%&quot;▼&quot;;0.00%"/>
    <numFmt numFmtId="187" formatCode="#,##0_ "/>
    <numFmt numFmtId="188" formatCode="[Red]0.00%&quot;▲&quot;;[Green]\-0.00%&quot;▼&quot;;0.00%"/>
    <numFmt numFmtId="189" formatCode="[Green]0.00%&quot;▲&quot;;[Red]0.00%&quot;▼&quot;;0.00%"/>
    <numFmt numFmtId="190" formatCode="0_ "/>
  </numFmts>
  <fonts count="70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b/>
      <sz val="11"/>
      <color theme="0"/>
      <name val="SimSun"/>
      <charset val="134"/>
    </font>
    <font>
      <sz val="11"/>
      <color indexed="8"/>
      <name val="Aptos"/>
      <charset val="134"/>
    </font>
    <font>
      <sz val="10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595959"/>
      <name val="Arial"/>
      <charset val="134"/>
    </font>
    <font>
      <sz val="11"/>
      <color indexed="8"/>
      <name val="Microsoft Yahei"/>
      <charset val="134"/>
    </font>
    <font>
      <b/>
      <sz val="16"/>
      <color theme="0"/>
      <name val="Microsoft YaHei"/>
      <charset val="134"/>
    </font>
    <font>
      <b/>
      <sz val="12"/>
      <color theme="1"/>
      <name val="Microsoft YaHei"/>
      <charset val="134"/>
    </font>
    <font>
      <b/>
      <sz val="12"/>
      <color theme="0"/>
      <name val="Microsoft YaHei"/>
      <charset val="134"/>
    </font>
    <font>
      <b/>
      <sz val="12"/>
      <name val="Microsoft YaHei"/>
      <charset val="134"/>
    </font>
    <font>
      <b/>
      <sz val="10"/>
      <name val="微软雅黑"/>
      <charset val="0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indexed="8"/>
      <name val="Microsoft YaHei"/>
      <charset val="134"/>
    </font>
    <font>
      <sz val="14"/>
      <color indexed="8"/>
      <name val="Microsoft YaHei"/>
      <charset val="134"/>
    </font>
    <font>
      <sz val="11"/>
      <color theme="1"/>
      <name val="Microsoft YaHei"/>
      <charset val="134"/>
    </font>
    <font>
      <i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indexed="8"/>
      <name val="Calibri"/>
      <charset val="0"/>
      <scheme val="minor"/>
    </font>
    <font>
      <sz val="14"/>
      <color indexed="8"/>
      <name val="Calibri"/>
      <charset val="134"/>
      <scheme val="minor"/>
    </font>
    <font>
      <sz val="11"/>
      <name val="Microsoft YaHei"/>
      <charset val="134"/>
    </font>
    <font>
      <sz val="11"/>
      <color rgb="FF000000"/>
      <name val="Microsoft YaHei"/>
      <charset val="134"/>
    </font>
    <font>
      <sz val="11"/>
      <color theme="1" tint="0.0499893185216834"/>
      <name val="Microsoft YaHei"/>
      <charset val="134"/>
    </font>
    <font>
      <b/>
      <sz val="10"/>
      <color theme="0"/>
      <name val="Microsoft YaHei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8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14548173467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 style="medium">
        <color theme="9" tint="0.399914548173467"/>
      </bottom>
      <diagonal/>
    </border>
    <border>
      <left style="medium">
        <color theme="9" tint="0.399914548173467"/>
      </left>
      <right style="medium">
        <color theme="9" tint="0.399914548173467"/>
      </right>
      <top/>
      <bottom/>
      <diagonal/>
    </border>
    <border>
      <left style="medium">
        <color theme="9" tint="0.399914548173467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medium">
        <color theme="9" tint="0.399914548173467"/>
      </left>
      <right/>
      <top/>
      <bottom style="medium">
        <color theme="9" tint="0.399914548173467"/>
      </bottom>
      <diagonal/>
    </border>
    <border>
      <left/>
      <right/>
      <top style="medium">
        <color rgb="FFFF7C80"/>
      </top>
      <bottom style="medium">
        <color theme="9" tint="0.399914548173467"/>
      </bottom>
      <diagonal/>
    </border>
    <border>
      <left/>
      <right/>
      <top/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14548173467"/>
      </top>
      <bottom style="thin">
        <color theme="0"/>
      </bottom>
      <diagonal/>
    </border>
    <border>
      <left/>
      <right/>
      <top style="medium">
        <color theme="9" tint="0.399914548173467"/>
      </top>
      <bottom style="thin">
        <color theme="0"/>
      </bottom>
      <diagonal/>
    </border>
    <border>
      <left/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medium">
        <color rgb="FFFF7C80"/>
      </top>
      <bottom style="medium">
        <color theme="9" tint="0.399914548173467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20" borderId="90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91" applyNumberFormat="0" applyFill="0" applyAlignment="0" applyProtection="0">
      <alignment vertical="center"/>
    </xf>
    <xf numFmtId="0" fontId="55" fillId="0" borderId="91" applyNumberFormat="0" applyFill="0" applyAlignment="0" applyProtection="0">
      <alignment vertical="center"/>
    </xf>
    <xf numFmtId="0" fontId="56" fillId="0" borderId="9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1" borderId="93" applyNumberFormat="0" applyAlignment="0" applyProtection="0">
      <alignment vertical="center"/>
    </xf>
    <xf numFmtId="0" fontId="58" fillId="22" borderId="94" applyNumberFormat="0" applyAlignment="0" applyProtection="0">
      <alignment vertical="center"/>
    </xf>
    <xf numFmtId="0" fontId="59" fillId="22" borderId="93" applyNumberFormat="0" applyAlignment="0" applyProtection="0">
      <alignment vertical="center"/>
    </xf>
    <xf numFmtId="0" fontId="60" fillId="23" borderId="95" applyNumberFormat="0" applyAlignment="0" applyProtection="0">
      <alignment vertical="center"/>
    </xf>
    <xf numFmtId="0" fontId="61" fillId="0" borderId="96" applyNumberFormat="0" applyFill="0" applyAlignment="0" applyProtection="0">
      <alignment vertical="center"/>
    </xf>
    <xf numFmtId="0" fontId="62" fillId="0" borderId="97" applyNumberFormat="0" applyFill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6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3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4" borderId="1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5" xfId="0" applyNumberFormat="1" applyBorder="1">
      <alignment vertical="center"/>
    </xf>
    <xf numFmtId="0" fontId="5" fillId="4" borderId="16" xfId="0" applyFont="1" applyFill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6" fillId="0" borderId="0" xfId="0" applyFont="1" applyFill="1" applyAlignment="1">
      <alignment horizontal="center"/>
    </xf>
    <xf numFmtId="10" fontId="5" fillId="4" borderId="16" xfId="0" applyNumberFormat="1" applyFont="1" applyFill="1" applyBorder="1">
      <alignment vertical="center"/>
    </xf>
    <xf numFmtId="10" fontId="0" fillId="0" borderId="15" xfId="0" applyNumberFormat="1" applyBorder="1">
      <alignment vertical="center"/>
    </xf>
    <xf numFmtId="10" fontId="0" fillId="0" borderId="15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5" fillId="4" borderId="18" xfId="0" applyNumberFormat="1" applyFont="1" applyFill="1" applyBorder="1">
      <alignment vertical="center"/>
    </xf>
    <xf numFmtId="10" fontId="0" fillId="0" borderId="19" xfId="0" applyNumberFormat="1" applyBorder="1">
      <alignment vertical="center"/>
    </xf>
    <xf numFmtId="10" fontId="0" fillId="0" borderId="19" xfId="0" applyNumberFormat="1" applyBorder="1" applyAlignment="1">
      <alignment horizontal="center" vertical="center"/>
    </xf>
    <xf numFmtId="10" fontId="0" fillId="0" borderId="20" xfId="0" applyNumberForma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58" fontId="2" fillId="2" borderId="10" xfId="0" applyNumberFormat="1" applyFont="1" applyFill="1" applyBorder="1" applyAlignment="1">
      <alignment horizontal="center" vertical="center" wrapText="1"/>
    </xf>
    <xf numFmtId="180" fontId="2" fillId="2" borderId="10" xfId="0" applyNumberFormat="1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10" fontId="7" fillId="5" borderId="29" xfId="3" applyNumberFormat="1" applyFont="1" applyFill="1" applyBorder="1" applyAlignment="1">
      <alignment horizontal="center"/>
    </xf>
    <xf numFmtId="10" fontId="7" fillId="0" borderId="29" xfId="3" applyNumberFormat="1" applyFont="1" applyFill="1" applyBorder="1" applyAlignment="1">
      <alignment horizontal="center"/>
    </xf>
    <xf numFmtId="181" fontId="7" fillId="5" borderId="29" xfId="0" applyNumberFormat="1" applyFont="1" applyFill="1" applyBorder="1" applyAlignment="1">
      <alignment horizontal="center" vertical="center"/>
    </xf>
    <xf numFmtId="10" fontId="7" fillId="0" borderId="29" xfId="3" applyNumberFormat="1" applyFont="1" applyBorder="1" applyAlignment="1">
      <alignment horizont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10" fontId="2" fillId="3" borderId="35" xfId="3" applyNumberFormat="1" applyFont="1" applyFill="1" applyBorder="1" applyAlignment="1">
      <alignment horizontal="center" vertical="center" wrapText="1"/>
    </xf>
    <xf numFmtId="10" fontId="8" fillId="3" borderId="35" xfId="3" applyNumberFormat="1" applyFont="1" applyFill="1" applyBorder="1" applyAlignment="1">
      <alignment horizontal="center" vertical="center" wrapText="1"/>
    </xf>
    <xf numFmtId="10" fontId="2" fillId="2" borderId="36" xfId="3" applyNumberFormat="1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1" fillId="2" borderId="24" xfId="50" applyFont="1" applyFill="1" applyBorder="1" applyAlignment="1">
      <alignment horizontal="center" vertical="center" wrapText="1"/>
    </xf>
    <xf numFmtId="0" fontId="9" fillId="2" borderId="25" xfId="50" applyFont="1" applyFill="1" applyBorder="1" applyAlignment="1">
      <alignment horizontal="center" vertical="center" wrapText="1"/>
    </xf>
    <xf numFmtId="0" fontId="9" fillId="2" borderId="43" xfId="5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58" fontId="2" fillId="2" borderId="45" xfId="0" applyNumberFormat="1" applyFont="1" applyFill="1" applyBorder="1" applyAlignment="1">
      <alignment horizontal="center" vertical="center" wrapText="1"/>
    </xf>
    <xf numFmtId="10" fontId="7" fillId="5" borderId="29" xfId="0" applyNumberFormat="1" applyFont="1" applyFill="1" applyBorder="1" applyAlignment="1">
      <alignment horizontal="center" vertical="center"/>
    </xf>
    <xf numFmtId="10" fontId="7" fillId="0" borderId="29" xfId="0" applyNumberFormat="1" applyFont="1" applyBorder="1" applyAlignment="1">
      <alignment horizontal="center" vertical="center"/>
    </xf>
    <xf numFmtId="181" fontId="7" fillId="0" borderId="29" xfId="0" applyNumberFormat="1" applyFont="1" applyBorder="1" applyAlignment="1">
      <alignment horizontal="center" vertical="center"/>
    </xf>
    <xf numFmtId="10" fontId="2" fillId="2" borderId="34" xfId="3" applyNumberFormat="1" applyFont="1" applyFill="1" applyBorder="1" applyAlignment="1">
      <alignment horizontal="center" vertical="center" wrapText="1"/>
    </xf>
    <xf numFmtId="10" fontId="2" fillId="2" borderId="46" xfId="3" applyNumberFormat="1" applyFont="1" applyFill="1" applyBorder="1" applyAlignment="1">
      <alignment horizontal="center" vertical="center" wrapText="1"/>
    </xf>
    <xf numFmtId="10" fontId="2" fillId="3" borderId="47" xfId="3" applyNumberFormat="1" applyFont="1" applyFill="1" applyBorder="1" applyAlignment="1">
      <alignment horizontal="center" vertical="center" wrapText="1"/>
    </xf>
    <xf numFmtId="10" fontId="2" fillId="3" borderId="48" xfId="3" applyNumberFormat="1" applyFont="1" applyFill="1" applyBorder="1" applyAlignment="1">
      <alignment horizontal="center" vertical="center" wrapText="1"/>
    </xf>
    <xf numFmtId="10" fontId="2" fillId="2" borderId="35" xfId="3" applyNumberFormat="1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180" fontId="2" fillId="2" borderId="52" xfId="0" applyNumberFormat="1" applyFont="1" applyFill="1" applyBorder="1" applyAlignment="1">
      <alignment horizontal="center" vertical="center" wrapText="1"/>
    </xf>
    <xf numFmtId="58" fontId="2" fillId="2" borderId="52" xfId="0" applyNumberFormat="1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0" fontId="7" fillId="5" borderId="29" xfId="3" applyNumberFormat="1" applyFont="1" applyFill="1" applyBorder="1" applyAlignment="1">
      <alignment horizontal="center" vertical="center"/>
    </xf>
    <xf numFmtId="10" fontId="10" fillId="0" borderId="29" xfId="0" applyNumberFormat="1" applyFont="1" applyBorder="1" applyAlignment="1">
      <alignment horizontal="center" vertical="center"/>
    </xf>
    <xf numFmtId="10" fontId="2" fillId="2" borderId="54" xfId="3" applyNumberFormat="1" applyFont="1" applyFill="1" applyBorder="1" applyAlignment="1">
      <alignment horizontal="center" vertical="center" wrapText="1"/>
    </xf>
    <xf numFmtId="10" fontId="2" fillId="3" borderId="55" xfId="3" applyNumberFormat="1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11" fillId="3" borderId="56" xfId="0" applyFont="1" applyFill="1" applyBorder="1" applyAlignment="1">
      <alignment horizontal="center" vertical="center" wrapText="1"/>
    </xf>
    <xf numFmtId="0" fontId="12" fillId="3" borderId="56" xfId="0" applyFont="1" applyFill="1" applyBorder="1" applyAlignment="1">
      <alignment horizontal="center" vertical="center" wrapText="1"/>
    </xf>
    <xf numFmtId="0" fontId="0" fillId="0" borderId="56" xfId="0" applyFont="1" applyFill="1" applyBorder="1" applyAlignment="1"/>
    <xf numFmtId="0" fontId="13" fillId="6" borderId="56" xfId="0" applyFont="1" applyFill="1" applyBorder="1" applyAlignment="1">
      <alignment horizontal="center" vertical="center" wrapText="1"/>
    </xf>
    <xf numFmtId="0" fontId="14" fillId="6" borderId="56" xfId="0" applyFont="1" applyFill="1" applyBorder="1" applyAlignment="1">
      <alignment horizontal="center" vertical="center" wrapText="1"/>
    </xf>
    <xf numFmtId="9" fontId="14" fillId="6" borderId="56" xfId="0" applyNumberFormat="1" applyFont="1" applyFill="1" applyBorder="1" applyAlignment="1">
      <alignment horizontal="center" vertical="center" wrapText="1"/>
    </xf>
    <xf numFmtId="0" fontId="15" fillId="7" borderId="56" xfId="0" applyFont="1" applyFill="1" applyBorder="1" applyAlignment="1">
      <alignment horizontal="left" vertical="center"/>
    </xf>
    <xf numFmtId="3" fontId="15" fillId="7" borderId="56" xfId="0" applyNumberFormat="1" applyFont="1" applyFill="1" applyBorder="1" applyAlignment="1">
      <alignment horizontal="center" vertical="center"/>
    </xf>
    <xf numFmtId="10" fontId="15" fillId="7" borderId="56" xfId="0" applyNumberFormat="1" applyFont="1" applyFill="1" applyBorder="1" applyAlignment="1">
      <alignment horizontal="center" vertical="center"/>
    </xf>
    <xf numFmtId="0" fontId="14" fillId="8" borderId="56" xfId="0" applyFont="1" applyFill="1" applyBorder="1" applyAlignment="1">
      <alignment horizontal="left" vertical="center"/>
    </xf>
    <xf numFmtId="3" fontId="14" fillId="8" borderId="56" xfId="0" applyNumberFormat="1" applyFont="1" applyFill="1" applyBorder="1" applyAlignment="1">
      <alignment horizontal="center" vertical="center"/>
    </xf>
    <xf numFmtId="10" fontId="14" fillId="8" borderId="56" xfId="0" applyNumberFormat="1" applyFont="1" applyFill="1" applyBorder="1" applyAlignment="1">
      <alignment horizontal="center" vertical="center"/>
    </xf>
    <xf numFmtId="0" fontId="16" fillId="0" borderId="56" xfId="0" applyFont="1" applyFill="1" applyBorder="1" applyAlignment="1">
      <alignment horizontal="left" vertical="center"/>
    </xf>
    <xf numFmtId="3" fontId="16" fillId="0" borderId="56" xfId="0" applyNumberFormat="1" applyFont="1" applyFill="1" applyBorder="1" applyAlignment="1">
      <alignment horizontal="center" vertical="center"/>
    </xf>
    <xf numFmtId="10" fontId="16" fillId="0" borderId="56" xfId="0" applyNumberFormat="1" applyFont="1" applyFill="1" applyBorder="1" applyAlignment="1">
      <alignment horizontal="center" vertical="center"/>
    </xf>
    <xf numFmtId="0" fontId="17" fillId="0" borderId="0" xfId="0" applyFont="1" applyFill="1" applyAlignment="1"/>
    <xf numFmtId="182" fontId="15" fillId="7" borderId="56" xfId="0" applyNumberFormat="1" applyFont="1" applyFill="1" applyBorder="1" applyAlignment="1">
      <alignment horizontal="center" vertical="center"/>
    </xf>
    <xf numFmtId="182" fontId="14" fillId="8" borderId="56" xfId="0" applyNumberFormat="1" applyFont="1" applyFill="1" applyBorder="1" applyAlignment="1">
      <alignment horizontal="center" vertical="center"/>
    </xf>
    <xf numFmtId="182" fontId="16" fillId="0" borderId="56" xfId="0" applyNumberFormat="1" applyFont="1" applyFill="1" applyBorder="1" applyAlignment="1">
      <alignment horizontal="center" vertical="center"/>
    </xf>
    <xf numFmtId="183" fontId="12" fillId="3" borderId="56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/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18" fillId="0" borderId="0" xfId="0" applyFont="1" applyFill="1" applyAlignment="1"/>
    <xf numFmtId="0" fontId="18" fillId="0" borderId="0" xfId="0" applyFont="1" applyFill="1" applyAlignment="1">
      <alignment horizontal="center" vertical="center"/>
    </xf>
    <xf numFmtId="0" fontId="19" fillId="3" borderId="15" xfId="53" applyFont="1" applyFill="1" applyBorder="1" applyAlignment="1">
      <alignment horizontal="center" vertical="center" wrapText="1"/>
    </xf>
    <xf numFmtId="0" fontId="20" fillId="4" borderId="5" xfId="53" applyFont="1" applyFill="1" applyBorder="1" applyAlignment="1">
      <alignment horizontal="left" vertical="top" wrapText="1"/>
    </xf>
    <xf numFmtId="0" fontId="20" fillId="4" borderId="0" xfId="53" applyFont="1" applyFill="1" applyBorder="1" applyAlignment="1">
      <alignment horizontal="left" vertical="top" wrapText="1"/>
    </xf>
    <xf numFmtId="0" fontId="20" fillId="4" borderId="0" xfId="53" applyFont="1" applyFill="1" applyAlignment="1">
      <alignment horizontal="left" vertical="top" wrapText="1"/>
    </xf>
    <xf numFmtId="0" fontId="21" fillId="3" borderId="57" xfId="53" applyFont="1" applyFill="1" applyBorder="1" applyAlignment="1">
      <alignment horizontal="center" vertical="center" wrapText="1"/>
    </xf>
    <xf numFmtId="0" fontId="21" fillId="3" borderId="57" xfId="53" applyFont="1" applyFill="1" applyBorder="1" applyAlignment="1">
      <alignment horizontal="center" vertical="center"/>
    </xf>
    <xf numFmtId="0" fontId="21" fillId="9" borderId="57" xfId="53" applyFont="1" applyFill="1" applyBorder="1" applyAlignment="1">
      <alignment horizontal="center" vertical="center" wrapText="1"/>
    </xf>
    <xf numFmtId="0" fontId="21" fillId="3" borderId="58" xfId="53" applyFont="1" applyFill="1" applyBorder="1" applyAlignment="1">
      <alignment horizontal="center" vertical="center" wrapText="1"/>
    </xf>
    <xf numFmtId="0" fontId="21" fillId="9" borderId="58" xfId="53" applyFont="1" applyFill="1" applyBorder="1" applyAlignment="1">
      <alignment horizontal="center" vertical="center" wrapText="1"/>
    </xf>
    <xf numFmtId="0" fontId="21" fillId="3" borderId="15" xfId="53" applyFont="1" applyFill="1" applyBorder="1" applyAlignment="1">
      <alignment horizontal="center" vertical="center"/>
    </xf>
    <xf numFmtId="0" fontId="21" fillId="3" borderId="15" xfId="53" applyFont="1" applyFill="1" applyBorder="1" applyAlignment="1">
      <alignment horizontal="center" vertical="center" wrapText="1"/>
    </xf>
    <xf numFmtId="0" fontId="21" fillId="9" borderId="15" xfId="53" applyFont="1" applyFill="1" applyBorder="1" applyAlignment="1">
      <alignment horizontal="center" vertical="center" wrapText="1"/>
    </xf>
    <xf numFmtId="184" fontId="22" fillId="10" borderId="15" xfId="52" applyNumberFormat="1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 wrapText="1"/>
    </xf>
    <xf numFmtId="0" fontId="21" fillId="11" borderId="15" xfId="53" applyFont="1" applyFill="1" applyBorder="1" applyAlignment="1">
      <alignment horizontal="center" vertical="center" wrapText="1"/>
    </xf>
    <xf numFmtId="3" fontId="21" fillId="11" borderId="15" xfId="53" applyNumberFormat="1" applyFont="1" applyFill="1" applyBorder="1" applyAlignment="1">
      <alignment horizontal="center" vertical="center"/>
    </xf>
    <xf numFmtId="185" fontId="21" fillId="11" borderId="15" xfId="53" applyNumberFormat="1" applyFont="1" applyFill="1" applyBorder="1" applyAlignment="1">
      <alignment horizontal="center" vertical="center"/>
    </xf>
    <xf numFmtId="0" fontId="21" fillId="11" borderId="15" xfId="53" applyNumberFormat="1" applyFont="1" applyFill="1" applyBorder="1" applyAlignment="1">
      <alignment horizontal="center" vertical="center"/>
    </xf>
    <xf numFmtId="10" fontId="21" fillId="11" borderId="15" xfId="53" applyNumberFormat="1" applyFont="1" applyFill="1" applyBorder="1" applyAlignment="1">
      <alignment horizontal="center" vertical="center"/>
    </xf>
    <xf numFmtId="185" fontId="21" fillId="11" borderId="15" xfId="52" applyNumberFormat="1" applyFont="1" applyFill="1" applyBorder="1" applyAlignment="1">
      <alignment horizontal="center" vertical="center"/>
    </xf>
    <xf numFmtId="10" fontId="21" fillId="11" borderId="15" xfId="52" applyNumberFormat="1" applyFont="1" applyFill="1" applyBorder="1" applyAlignment="1">
      <alignment horizontal="center" vertical="center"/>
    </xf>
    <xf numFmtId="186" fontId="21" fillId="11" borderId="15" xfId="53" applyNumberFormat="1" applyFont="1" applyFill="1" applyBorder="1" applyAlignment="1">
      <alignment horizontal="center" vertical="center"/>
    </xf>
    <xf numFmtId="187" fontId="18" fillId="0" borderId="0" xfId="0" applyNumberFormat="1" applyFont="1" applyFill="1" applyAlignment="1">
      <alignment horizontal="center" vertical="center"/>
    </xf>
    <xf numFmtId="0" fontId="22" fillId="0" borderId="58" xfId="53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1" fontId="22" fillId="0" borderId="58" xfId="53" applyNumberFormat="1" applyFont="1" applyFill="1" applyBorder="1" applyAlignment="1">
      <alignment horizontal="center" vertical="center"/>
    </xf>
    <xf numFmtId="10" fontId="22" fillId="0" borderId="58" xfId="53" applyNumberFormat="1" applyFont="1" applyFill="1" applyBorder="1" applyAlignment="1">
      <alignment horizontal="center" vertical="center"/>
    </xf>
    <xf numFmtId="10" fontId="22" fillId="0" borderId="59" xfId="53" applyNumberFormat="1" applyFont="1" applyFill="1" applyBorder="1" applyAlignment="1">
      <alignment horizontal="center" vertical="center"/>
    </xf>
    <xf numFmtId="1" fontId="22" fillId="0" borderId="59" xfId="53" applyNumberFormat="1" applyFont="1" applyFill="1" applyBorder="1" applyAlignment="1">
      <alignment horizontal="center" vertical="center"/>
    </xf>
    <xf numFmtId="10" fontId="22" fillId="0" borderId="58" xfId="52" applyNumberFormat="1" applyFont="1" applyFill="1" applyBorder="1" applyAlignment="1">
      <alignment horizontal="center" vertical="center"/>
    </xf>
    <xf numFmtId="186" fontId="24" fillId="0" borderId="58" xfId="53" applyNumberFormat="1" applyFont="1" applyFill="1" applyBorder="1" applyAlignment="1">
      <alignment horizontal="center" vertical="center"/>
    </xf>
    <xf numFmtId="186" fontId="24" fillId="0" borderId="59" xfId="53" applyNumberFormat="1" applyFont="1" applyFill="1" applyBorder="1" applyAlignment="1">
      <alignment horizontal="center"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 vertical="center"/>
    </xf>
    <xf numFmtId="0" fontId="26" fillId="0" borderId="15" xfId="0" applyFont="1" applyFill="1" applyBorder="1" applyAlignment="1"/>
    <xf numFmtId="0" fontId="27" fillId="0" borderId="15" xfId="0" applyFont="1" applyFill="1" applyBorder="1" applyAlignment="1">
      <alignment vertical="center"/>
    </xf>
    <xf numFmtId="3" fontId="28" fillId="0" borderId="15" xfId="0" applyNumberFormat="1" applyFont="1" applyFill="1" applyBorder="1" applyAlignment="1">
      <alignment horizontal="center" vertical="center"/>
    </xf>
    <xf numFmtId="0" fontId="28" fillId="0" borderId="15" xfId="52" applyNumberFormat="1" applyFont="1" applyFill="1" applyBorder="1" applyAlignment="1">
      <alignment horizontal="center" vertical="center"/>
    </xf>
    <xf numFmtId="10" fontId="29" fillId="0" borderId="15" xfId="52" applyNumberFormat="1" applyFont="1" applyFill="1" applyBorder="1" applyAlignment="1">
      <alignment horizontal="center" vertical="center"/>
    </xf>
    <xf numFmtId="3" fontId="26" fillId="0" borderId="15" xfId="0" applyNumberFormat="1" applyFont="1" applyFill="1" applyBorder="1" applyAlignment="1">
      <alignment horizontal="center" vertical="center"/>
    </xf>
    <xf numFmtId="10" fontId="30" fillId="0" borderId="15" xfId="52" applyNumberFormat="1" applyFont="1" applyFill="1" applyBorder="1" applyAlignment="1">
      <alignment horizontal="center" vertical="center"/>
    </xf>
    <xf numFmtId="10" fontId="28" fillId="0" borderId="15" xfId="52" applyNumberFormat="1" applyFont="1" applyFill="1" applyBorder="1" applyAlignment="1">
      <alignment horizontal="center" vertical="center"/>
    </xf>
    <xf numFmtId="188" fontId="28" fillId="0" borderId="15" xfId="53" applyNumberFormat="1" applyFont="1" applyFill="1" applyBorder="1" applyAlignment="1">
      <alignment horizontal="center" vertical="center"/>
    </xf>
    <xf numFmtId="0" fontId="28" fillId="0" borderId="15" xfId="3" applyNumberFormat="1" applyFont="1" applyFill="1" applyBorder="1" applyAlignment="1" applyProtection="1">
      <alignment horizontal="center" vertical="center"/>
    </xf>
    <xf numFmtId="0" fontId="28" fillId="0" borderId="15" xfId="53" applyNumberFormat="1" applyFont="1" applyFill="1" applyBorder="1" applyAlignment="1">
      <alignment horizontal="center" vertical="center"/>
    </xf>
    <xf numFmtId="1" fontId="18" fillId="0" borderId="0" xfId="0" applyNumberFormat="1" applyFont="1" applyFill="1" applyAlignment="1"/>
    <xf numFmtId="0" fontId="18" fillId="0" borderId="0" xfId="0" applyNumberFormat="1" applyFont="1" applyFill="1" applyAlignment="1"/>
    <xf numFmtId="187" fontId="18" fillId="0" borderId="0" xfId="0" applyNumberFormat="1" applyFont="1" applyFill="1" applyAlignment="1"/>
    <xf numFmtId="184" fontId="22" fillId="12" borderId="15" xfId="52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vertical="center"/>
    </xf>
    <xf numFmtId="180" fontId="7" fillId="0" borderId="0" xfId="0" applyNumberFormat="1" applyFont="1" applyFill="1" applyAlignment="1"/>
    <xf numFmtId="0" fontId="32" fillId="0" borderId="15" xfId="0" applyFont="1" applyFill="1" applyBorder="1" applyAlignment="1">
      <alignment vertical="center"/>
    </xf>
    <xf numFmtId="0" fontId="26" fillId="0" borderId="15" xfId="0" applyFont="1" applyFill="1" applyBorder="1" applyAlignment="1">
      <alignment horizontal="left" wrapText="1"/>
    </xf>
    <xf numFmtId="0" fontId="26" fillId="0" borderId="15" xfId="0" applyFont="1" applyFill="1" applyBorder="1" applyAlignment="1">
      <alignment horizontal="left"/>
    </xf>
    <xf numFmtId="0" fontId="19" fillId="3" borderId="0" xfId="53" applyFont="1" applyFill="1" applyAlignment="1">
      <alignment horizontal="center" vertical="center" wrapText="1"/>
    </xf>
    <xf numFmtId="0" fontId="19" fillId="3" borderId="60" xfId="53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vertical="center"/>
    </xf>
    <xf numFmtId="0" fontId="33" fillId="0" borderId="15" xfId="0" applyFont="1" applyFill="1" applyBorder="1" applyAlignment="1">
      <alignment horizontal="center" vertical="center"/>
    </xf>
    <xf numFmtId="9" fontId="29" fillId="6" borderId="15" xfId="52" applyNumberFormat="1" applyFont="1" applyFill="1" applyBorder="1" applyAlignment="1">
      <alignment horizontal="center" vertical="center"/>
    </xf>
    <xf numFmtId="189" fontId="28" fillId="0" borderId="15" xfId="53" applyNumberFormat="1" applyFont="1" applyFill="1" applyBorder="1" applyAlignment="1">
      <alignment horizontal="center" vertical="center"/>
    </xf>
    <xf numFmtId="180" fontId="18" fillId="0" borderId="0" xfId="0" applyNumberFormat="1" applyFont="1" applyFill="1" applyAlignment="1"/>
    <xf numFmtId="0" fontId="7" fillId="0" borderId="15" xfId="0" applyFont="1" applyFill="1" applyBorder="1" applyAlignment="1"/>
    <xf numFmtId="0" fontId="28" fillId="0" borderId="15" xfId="0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34" fillId="13" borderId="15" xfId="0" applyFont="1" applyFill="1" applyBorder="1" applyAlignment="1">
      <alignment horizontal="center" vertical="center"/>
    </xf>
    <xf numFmtId="0" fontId="26" fillId="13" borderId="15" xfId="0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35" fillId="0" borderId="15" xfId="0" applyFont="1" applyFill="1" applyBorder="1" applyAlignment="1">
      <alignment horizontal="center" vertical="center"/>
    </xf>
    <xf numFmtId="0" fontId="35" fillId="0" borderId="15" xfId="49" applyFont="1" applyFill="1" applyBorder="1" applyAlignment="1">
      <alignment horizontal="center" vertical="center"/>
    </xf>
    <xf numFmtId="0" fontId="21" fillId="3" borderId="14" xfId="53" applyFont="1" applyFill="1" applyBorder="1" applyAlignment="1">
      <alignment horizontal="center" vertical="center" wrapText="1"/>
    </xf>
    <xf numFmtId="0" fontId="21" fillId="3" borderId="61" xfId="53" applyFont="1" applyFill="1" applyBorder="1" applyAlignment="1">
      <alignment horizontal="center" vertical="center" wrapText="1"/>
    </xf>
    <xf numFmtId="0" fontId="21" fillId="3" borderId="62" xfId="53" applyFont="1" applyFill="1" applyBorder="1" applyAlignment="1">
      <alignment horizontal="center" vertical="center" wrapText="1"/>
    </xf>
    <xf numFmtId="0" fontId="22" fillId="0" borderId="59" xfId="53" applyNumberFormat="1" applyFont="1" applyFill="1" applyBorder="1" applyAlignment="1">
      <alignment horizontal="center" vertical="center" wrapText="1"/>
    </xf>
    <xf numFmtId="190" fontId="22" fillId="0" borderId="58" xfId="53" applyNumberFormat="1" applyFont="1" applyFill="1" applyBorder="1" applyAlignment="1">
      <alignment horizontal="center" vertical="center" wrapText="1"/>
    </xf>
    <xf numFmtId="180" fontId="22" fillId="0" borderId="0" xfId="52" applyNumberFormat="1" applyFont="1" applyFill="1" applyBorder="1" applyAlignment="1">
      <alignment horizontal="center" vertical="center"/>
    </xf>
    <xf numFmtId="180" fontId="22" fillId="10" borderId="15" xfId="52" applyNumberFormat="1" applyFont="1" applyFill="1" applyBorder="1" applyAlignment="1">
      <alignment horizontal="center" vertical="center"/>
    </xf>
    <xf numFmtId="180" fontId="31" fillId="0" borderId="0" xfId="0" applyNumberFormat="1" applyFont="1" applyFill="1" applyAlignment="1">
      <alignment vertical="center"/>
    </xf>
    <xf numFmtId="180" fontId="22" fillId="10" borderId="57" xfId="52" applyNumberFormat="1" applyFont="1" applyFill="1" applyBorder="1" applyAlignment="1">
      <alignment horizontal="center" vertical="center"/>
    </xf>
    <xf numFmtId="180" fontId="7" fillId="0" borderId="0" xfId="0" applyNumberFormat="1" applyFont="1" applyFill="1" applyAlignment="1">
      <alignment horizontal="center"/>
    </xf>
    <xf numFmtId="0" fontId="26" fillId="0" borderId="15" xfId="0" applyFont="1" applyFill="1" applyBorder="1" applyAlignment="1">
      <alignment horizontal="center"/>
    </xf>
    <xf numFmtId="184" fontId="22" fillId="0" borderId="0" xfId="52" applyNumberFormat="1" applyFont="1" applyFill="1" applyBorder="1" applyAlignment="1">
      <alignment horizontal="center" vertical="center"/>
    </xf>
    <xf numFmtId="0" fontId="36" fillId="3" borderId="58" xfId="53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vertical="center"/>
    </xf>
    <xf numFmtId="0" fontId="36" fillId="3" borderId="57" xfId="53" applyFont="1" applyFill="1" applyBorder="1" applyAlignment="1">
      <alignment horizontal="center" vertical="center" wrapText="1"/>
    </xf>
    <xf numFmtId="10" fontId="21" fillId="11" borderId="15" xfId="3" applyNumberFormat="1" applyFont="1" applyFill="1" applyBorder="1" applyAlignment="1" applyProtection="1">
      <alignment horizontal="center" vertical="center"/>
    </xf>
    <xf numFmtId="185" fontId="21" fillId="11" borderId="15" xfId="52" applyNumberFormat="1" applyFont="1" applyFill="1" applyBorder="1" applyAlignment="1">
      <alignment horizontal="center" vertical="center" wrapText="1"/>
    </xf>
    <xf numFmtId="10" fontId="21" fillId="11" borderId="15" xfId="52" applyNumberFormat="1" applyFont="1" applyFill="1" applyBorder="1" applyAlignment="1">
      <alignment horizontal="center" vertical="center" wrapText="1"/>
    </xf>
    <xf numFmtId="185" fontId="22" fillId="0" borderId="58" xfId="53" applyNumberFormat="1" applyFont="1" applyFill="1" applyBorder="1" applyAlignment="1">
      <alignment horizontal="center" vertical="center"/>
    </xf>
    <xf numFmtId="10" fontId="22" fillId="0" borderId="58" xfId="53" applyNumberFormat="1" applyFont="1" applyFill="1" applyBorder="1" applyAlignment="1">
      <alignment horizontal="center" vertical="center" wrapText="1"/>
    </xf>
    <xf numFmtId="180" fontId="10" fillId="0" borderId="0" xfId="0" applyNumberFormat="1" applyFont="1" applyFill="1" applyAlignment="1"/>
    <xf numFmtId="0" fontId="33" fillId="0" borderId="0" xfId="0" applyFont="1" applyFill="1" applyAlignment="1">
      <alignment horizontal="center" vertical="center"/>
    </xf>
    <xf numFmtId="3" fontId="26" fillId="0" borderId="15" xfId="0" applyNumberFormat="1" applyFont="1" applyFill="1" applyBorder="1" applyAlignment="1">
      <alignment horizontal="center" vertical="center" wrapText="1"/>
    </xf>
    <xf numFmtId="0" fontId="28" fillId="0" borderId="15" xfId="52" applyNumberFormat="1" applyFont="1" applyFill="1" applyBorder="1" applyAlignment="1">
      <alignment horizontal="center" vertical="center" wrapText="1"/>
    </xf>
    <xf numFmtId="10" fontId="28" fillId="0" borderId="15" xfId="52" applyNumberFormat="1" applyFont="1" applyFill="1" applyBorder="1" applyAlignment="1">
      <alignment horizontal="center" vertical="center" wrapText="1"/>
    </xf>
    <xf numFmtId="58" fontId="7" fillId="0" borderId="0" xfId="0" applyNumberFormat="1" applyFont="1" applyFill="1" applyAlignment="1"/>
    <xf numFmtId="0" fontId="7" fillId="0" borderId="0" xfId="0" applyFont="1" applyFill="1" applyBorder="1" applyAlignment="1">
      <alignment horizontal="left" vertical="center"/>
    </xf>
    <xf numFmtId="180" fontId="7" fillId="0" borderId="0" xfId="0" applyNumberFormat="1" applyFont="1" applyFill="1" applyBorder="1" applyAlignment="1">
      <alignment horizontal="left" vertical="center"/>
    </xf>
    <xf numFmtId="0" fontId="33" fillId="0" borderId="59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/>
    </xf>
    <xf numFmtId="0" fontId="5" fillId="14" borderId="0" xfId="0" applyFont="1" applyFill="1" applyAlignment="1"/>
    <xf numFmtId="0" fontId="5" fillId="15" borderId="0" xfId="0" applyFont="1" applyFill="1" applyAlignment="1"/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37" fillId="0" borderId="0" xfId="0" applyFont="1" applyFill="1" applyAlignment="1"/>
    <xf numFmtId="0" fontId="5" fillId="3" borderId="0" xfId="0" applyFont="1" applyFill="1" applyAlignment="1"/>
    <xf numFmtId="0" fontId="38" fillId="3" borderId="0" xfId="0" applyFont="1" applyFill="1" applyAlignment="1">
      <alignment horizontal="center" vertical="center" wrapText="1"/>
    </xf>
    <xf numFmtId="0" fontId="37" fillId="3" borderId="0" xfId="0" applyFont="1" applyFill="1" applyAlignment="1"/>
    <xf numFmtId="58" fontId="5" fillId="0" borderId="0" xfId="0" applyNumberFormat="1" applyFont="1" applyFill="1" applyAlignment="1"/>
    <xf numFmtId="0" fontId="5" fillId="4" borderId="0" xfId="0" applyFont="1" applyFill="1" applyAlignment="1"/>
    <xf numFmtId="0" fontId="38" fillId="4" borderId="0" xfId="0" applyFont="1" applyFill="1" applyAlignment="1">
      <alignment horizontal="center" vertical="center" wrapText="1"/>
    </xf>
    <xf numFmtId="0" fontId="39" fillId="4" borderId="17" xfId="0" applyFont="1" applyFill="1" applyBorder="1" applyAlignment="1">
      <alignment horizontal="left" vertical="top" wrapText="1"/>
    </xf>
    <xf numFmtId="0" fontId="39" fillId="4" borderId="63" xfId="0" applyFont="1" applyFill="1" applyBorder="1" applyAlignment="1">
      <alignment horizontal="left" vertical="top" wrapText="1"/>
    </xf>
    <xf numFmtId="0" fontId="39" fillId="4" borderId="64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70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9" fillId="2" borderId="7" xfId="5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80" fontId="5" fillId="0" borderId="0" xfId="0" applyNumberFormat="1" applyFont="1" applyFill="1" applyAlignment="1"/>
    <xf numFmtId="0" fontId="1" fillId="2" borderId="73" xfId="0" applyFont="1" applyFill="1" applyBorder="1" applyAlignment="1">
      <alignment horizontal="center" vertical="center" wrapText="1"/>
    </xf>
    <xf numFmtId="0" fontId="1" fillId="2" borderId="74" xfId="0" applyFont="1" applyFill="1" applyBorder="1" applyAlignment="1">
      <alignment horizontal="center" vertical="center" wrapText="1"/>
    </xf>
    <xf numFmtId="0" fontId="1" fillId="2" borderId="75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 wrapText="1"/>
    </xf>
    <xf numFmtId="58" fontId="1" fillId="2" borderId="10" xfId="0" applyNumberFormat="1" applyFont="1" applyFill="1" applyBorder="1" applyAlignment="1">
      <alignment horizontal="center" vertical="center" wrapText="1"/>
    </xf>
    <xf numFmtId="180" fontId="1" fillId="2" borderId="10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5" fillId="16" borderId="77" xfId="0" applyFont="1" applyFill="1" applyBorder="1" applyAlignment="1">
      <alignment vertical="center"/>
    </xf>
    <xf numFmtId="0" fontId="7" fillId="0" borderId="0" xfId="0" applyFont="1" applyFill="1" applyAlignment="1">
      <alignment horizontal="left"/>
    </xf>
    <xf numFmtId="10" fontId="5" fillId="17" borderId="78" xfId="3" applyNumberFormat="1" applyFont="1" applyFill="1" applyBorder="1" applyAlignment="1">
      <alignment horizontal="center"/>
    </xf>
    <xf numFmtId="181" fontId="5" fillId="0" borderId="78" xfId="0" applyNumberFormat="1" applyFont="1" applyFill="1" applyBorder="1" applyAlignment="1">
      <alignment horizontal="center" vertical="center"/>
    </xf>
    <xf numFmtId="181" fontId="5" fillId="0" borderId="79" xfId="0" applyNumberFormat="1" applyFont="1" applyFill="1" applyBorder="1" applyAlignment="1">
      <alignment horizontal="center" vertical="center"/>
    </xf>
    <xf numFmtId="10" fontId="7" fillId="17" borderId="0" xfId="3" applyNumberFormat="1" applyFont="1" applyFill="1" applyBorder="1" applyAlignment="1">
      <alignment horizontal="center" vertical="center"/>
    </xf>
    <xf numFmtId="181" fontId="5" fillId="0" borderId="80" xfId="0" applyNumberFormat="1" applyFont="1" applyFill="1" applyBorder="1" applyAlignment="1">
      <alignment horizontal="center" vertical="center"/>
    </xf>
    <xf numFmtId="10" fontId="5" fillId="0" borderId="78" xfId="3" applyNumberFormat="1" applyFont="1" applyFill="1" applyBorder="1" applyAlignment="1">
      <alignment horizontal="center"/>
    </xf>
    <xf numFmtId="10" fontId="5" fillId="0" borderId="79" xfId="3" applyNumberFormat="1" applyFont="1" applyFill="1" applyBorder="1" applyAlignment="1">
      <alignment horizontal="center"/>
    </xf>
    <xf numFmtId="181" fontId="7" fillId="17" borderId="0" xfId="0" applyNumberFormat="1" applyFont="1" applyFill="1" applyAlignment="1">
      <alignment horizontal="center" vertical="center"/>
    </xf>
    <xf numFmtId="10" fontId="5" fillId="0" borderId="80" xfId="3" applyNumberFormat="1" applyFont="1" applyBorder="1" applyAlignment="1">
      <alignment horizontal="center"/>
    </xf>
    <xf numFmtId="10" fontId="5" fillId="0" borderId="78" xfId="3" applyNumberFormat="1" applyFont="1" applyBorder="1" applyAlignment="1">
      <alignment horizontal="center"/>
    </xf>
    <xf numFmtId="0" fontId="5" fillId="0" borderId="0" xfId="0" applyFont="1" applyFill="1" applyAlignment="1">
      <alignment horizontal="left"/>
    </xf>
    <xf numFmtId="10" fontId="39" fillId="14" borderId="78" xfId="3" applyNumberFormat="1" applyFont="1" applyFill="1" applyBorder="1" applyAlignment="1">
      <alignment horizontal="center"/>
    </xf>
    <xf numFmtId="181" fontId="39" fillId="0" borderId="78" xfId="0" applyNumberFormat="1" applyFont="1" applyFill="1" applyBorder="1" applyAlignment="1">
      <alignment horizontal="center" vertical="center"/>
    </xf>
    <xf numFmtId="181" fontId="39" fillId="0" borderId="79" xfId="0" applyNumberFormat="1" applyFont="1" applyFill="1" applyBorder="1" applyAlignment="1">
      <alignment horizontal="center" vertical="center"/>
    </xf>
    <xf numFmtId="10" fontId="39" fillId="14" borderId="0" xfId="3" applyNumberFormat="1" applyFont="1" applyFill="1" applyBorder="1" applyAlignment="1">
      <alignment horizontal="center"/>
    </xf>
    <xf numFmtId="181" fontId="39" fillId="0" borderId="80" xfId="0" applyNumberFormat="1" applyFont="1" applyFill="1" applyBorder="1" applyAlignment="1">
      <alignment horizontal="center" vertical="center"/>
    </xf>
    <xf numFmtId="10" fontId="0" fillId="14" borderId="0" xfId="3" applyNumberFormat="1" applyFont="1" applyFill="1" applyBorder="1" applyAlignment="1">
      <alignment horizontal="center" vertical="center"/>
    </xf>
    <xf numFmtId="10" fontId="0" fillId="17" borderId="0" xfId="3" applyNumberFormat="1" applyFont="1" applyFill="1" applyBorder="1" applyAlignment="1">
      <alignment horizontal="center" vertical="center"/>
    </xf>
    <xf numFmtId="181" fontId="39" fillId="14" borderId="0" xfId="0" applyNumberFormat="1" applyFont="1" applyFill="1" applyBorder="1" applyAlignment="1">
      <alignment horizontal="center" vertical="center"/>
    </xf>
    <xf numFmtId="10" fontId="39" fillId="0" borderId="78" xfId="3" applyNumberFormat="1" applyFont="1" applyFill="1" applyBorder="1" applyAlignment="1">
      <alignment horizontal="center"/>
    </xf>
    <xf numFmtId="10" fontId="39" fillId="0" borderId="79" xfId="3" applyNumberFormat="1" applyFont="1" applyFill="1" applyBorder="1" applyAlignment="1">
      <alignment horizontal="center"/>
    </xf>
    <xf numFmtId="181" fontId="39" fillId="14" borderId="0" xfId="0" applyNumberFormat="1" applyFont="1" applyFill="1" applyAlignment="1">
      <alignment horizontal="center" vertical="center"/>
    </xf>
    <xf numFmtId="10" fontId="39" fillId="0" borderId="80" xfId="3" applyNumberFormat="1" applyFont="1" applyBorder="1" applyAlignment="1">
      <alignment horizontal="center"/>
    </xf>
    <xf numFmtId="10" fontId="39" fillId="0" borderId="78" xfId="3" applyNumberFormat="1" applyFont="1" applyBorder="1" applyAlignment="1">
      <alignment horizontal="center"/>
    </xf>
    <xf numFmtId="0" fontId="7" fillId="16" borderId="0" xfId="0" applyFont="1" applyFill="1" applyAlignment="1">
      <alignment horizontal="left" vertical="center"/>
    </xf>
    <xf numFmtId="0" fontId="40" fillId="0" borderId="0" xfId="0" applyFont="1" applyFill="1" applyAlignment="1"/>
    <xf numFmtId="0" fontId="41" fillId="0" borderId="0" xfId="0" applyFont="1" applyFill="1" applyAlignment="1">
      <alignment horizontal="left" vertical="center"/>
    </xf>
    <xf numFmtId="181" fontId="5" fillId="17" borderId="78" xfId="0" applyNumberFormat="1" applyFont="1" applyFill="1" applyBorder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0" fillId="0" borderId="0" xfId="0" applyFont="1" applyFill="1" applyAlignment="1"/>
    <xf numFmtId="0" fontId="40" fillId="0" borderId="0" xfId="0" applyFont="1" applyFill="1" applyAlignment="1">
      <alignment vertical="center"/>
    </xf>
    <xf numFmtId="0" fontId="40" fillId="0" borderId="0" xfId="0" applyFont="1" applyFill="1" applyAlignment="1">
      <alignment horizontal="left" vertical="center"/>
    </xf>
    <xf numFmtId="0" fontId="7" fillId="16" borderId="81" xfId="0" applyFont="1" applyFill="1" applyBorder="1" applyAlignment="1">
      <alignment horizontal="left" vertical="center"/>
    </xf>
    <xf numFmtId="0" fontId="42" fillId="0" borderId="82" xfId="0" applyFont="1" applyFill="1" applyBorder="1" applyAlignment="1">
      <alignment horizontal="left" vertical="center"/>
    </xf>
    <xf numFmtId="0" fontId="42" fillId="0" borderId="83" xfId="0" applyFont="1" applyFill="1" applyBorder="1" applyAlignment="1">
      <alignment horizontal="left" vertical="center"/>
    </xf>
    <xf numFmtId="0" fontId="42" fillId="0" borderId="82" xfId="0" applyFont="1" applyFill="1" applyBorder="1" applyAlignment="1">
      <alignment horizontal="left"/>
    </xf>
    <xf numFmtId="0" fontId="42" fillId="0" borderId="83" xfId="0" applyFont="1" applyFill="1" applyBorder="1" applyAlignment="1">
      <alignment horizontal="left"/>
    </xf>
    <xf numFmtId="0" fontId="42" fillId="0" borderId="82" xfId="0" applyFont="1" applyFill="1" applyBorder="1" applyAlignment="1"/>
    <xf numFmtId="0" fontId="42" fillId="0" borderId="83" xfId="0" applyFont="1" applyFill="1" applyBorder="1" applyAlignment="1"/>
    <xf numFmtId="0" fontId="42" fillId="13" borderId="82" xfId="0" applyFont="1" applyFill="1" applyBorder="1" applyAlignment="1">
      <alignment horizontal="left"/>
    </xf>
    <xf numFmtId="0" fontId="42" fillId="13" borderId="83" xfId="0" applyFont="1" applyFill="1" applyBorder="1" applyAlignment="1">
      <alignment horizontal="left"/>
    </xf>
    <xf numFmtId="0" fontId="7" fillId="13" borderId="82" xfId="0" applyFont="1" applyFill="1" applyBorder="1" applyAlignment="1">
      <alignment vertical="center"/>
    </xf>
    <xf numFmtId="0" fontId="7" fillId="13" borderId="83" xfId="0" applyFont="1" applyFill="1" applyBorder="1" applyAlignment="1">
      <alignment vertical="center"/>
    </xf>
    <xf numFmtId="0" fontId="42" fillId="13" borderId="82" xfId="0" applyFont="1" applyFill="1" applyBorder="1" applyAlignment="1">
      <alignment horizontal="left" vertical="center"/>
    </xf>
    <xf numFmtId="0" fontId="42" fillId="13" borderId="83" xfId="0" applyFont="1" applyFill="1" applyBorder="1" applyAlignment="1">
      <alignment horizontal="left" vertical="center"/>
    </xf>
    <xf numFmtId="0" fontId="43" fillId="0" borderId="0" xfId="0" applyFont="1" applyFill="1" applyAlignment="1">
      <alignment horizontal="left" vertical="center" wrapText="1"/>
    </xf>
    <xf numFmtId="0" fontId="44" fillId="0" borderId="0" xfId="0" applyFont="1" applyFill="1" applyAlignment="1">
      <alignment horizontal="left" vertical="center"/>
    </xf>
    <xf numFmtId="0" fontId="45" fillId="0" borderId="0" xfId="0" applyFont="1" applyFill="1" applyAlignment="1">
      <alignment horizontal="left" vertical="center" wrapText="1"/>
    </xf>
    <xf numFmtId="0" fontId="43" fillId="0" borderId="0" xfId="0" applyFont="1" applyFill="1" applyAlignment="1">
      <alignment horizontal="left" vertical="center"/>
    </xf>
    <xf numFmtId="0" fontId="46" fillId="0" borderId="0" xfId="0" applyFont="1" applyFill="1" applyAlignment="1"/>
    <xf numFmtId="0" fontId="46" fillId="0" borderId="0" xfId="49" applyFont="1" applyFill="1" applyAlignment="1"/>
    <xf numFmtId="0" fontId="1" fillId="2" borderId="84" xfId="0" applyFont="1" applyFill="1" applyBorder="1" applyAlignment="1">
      <alignment horizontal="center" vertical="center" wrapText="1"/>
    </xf>
    <xf numFmtId="0" fontId="1" fillId="2" borderId="85" xfId="0" applyFont="1" applyFill="1" applyBorder="1" applyAlignment="1">
      <alignment horizontal="center" vertical="center" wrapText="1"/>
    </xf>
    <xf numFmtId="10" fontId="1" fillId="2" borderId="86" xfId="3" applyNumberFormat="1" applyFont="1" applyFill="1" applyBorder="1" applyAlignment="1">
      <alignment horizontal="center" vertical="center" wrapText="1"/>
    </xf>
    <xf numFmtId="10" fontId="1" fillId="19" borderId="86" xfId="3" applyNumberFormat="1" applyFont="1" applyFill="1" applyBorder="1" applyAlignment="1">
      <alignment horizontal="center" vertical="center" wrapText="1"/>
    </xf>
    <xf numFmtId="181" fontId="47" fillId="19" borderId="78" xfId="0" applyNumberFormat="1" applyFont="1" applyFill="1" applyBorder="1" applyAlignment="1">
      <alignment horizontal="center" vertical="center"/>
    </xf>
    <xf numFmtId="10" fontId="47" fillId="19" borderId="86" xfId="3" applyNumberFormat="1" applyFont="1" applyFill="1" applyBorder="1" applyAlignment="1">
      <alignment horizontal="center" vertical="center" wrapText="1"/>
    </xf>
    <xf numFmtId="10" fontId="8" fillId="19" borderId="0" xfId="3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0" fontId="1" fillId="4" borderId="0" xfId="3" applyNumberFormat="1" applyFont="1" applyFill="1" applyBorder="1" applyAlignment="1">
      <alignment horizontal="center" vertical="center" wrapText="1"/>
    </xf>
    <xf numFmtId="10" fontId="48" fillId="4" borderId="0" xfId="3" applyNumberFormat="1" applyFont="1" applyFill="1" applyBorder="1" applyAlignment="1">
      <alignment horizontal="center" vertical="center" wrapText="1"/>
    </xf>
    <xf numFmtId="0" fontId="37" fillId="3" borderId="0" xfId="0" applyFont="1" applyFill="1" applyAlignment="1">
      <alignment wrapText="1"/>
    </xf>
    <xf numFmtId="0" fontId="37" fillId="3" borderId="0" xfId="0" applyFont="1" applyFill="1" applyAlignment="1">
      <alignment horizontal="center" vertical="center"/>
    </xf>
    <xf numFmtId="10" fontId="37" fillId="3" borderId="0" xfId="3" applyNumberFormat="1" applyFont="1" applyFill="1" applyBorder="1" applyAlignment="1">
      <alignment horizontal="center"/>
    </xf>
    <xf numFmtId="181" fontId="37" fillId="3" borderId="0" xfId="0" applyNumberFormat="1" applyFont="1" applyFill="1" applyAlignment="1">
      <alignment horizontal="center" vertical="center"/>
    </xf>
    <xf numFmtId="0" fontId="5" fillId="0" borderId="5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87" xfId="0" applyFont="1" applyFill="1" applyBorder="1" applyAlignment="1">
      <alignment horizontal="left" vertical="top" wrapText="1"/>
    </xf>
    <xf numFmtId="0" fontId="5" fillId="0" borderId="88" xfId="0" applyFont="1" applyFill="1" applyBorder="1" applyAlignment="1">
      <alignment horizontal="left" vertical="top" wrapText="1"/>
    </xf>
    <xf numFmtId="0" fontId="5" fillId="0" borderId="89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5" fillId="0" borderId="61" xfId="0" applyFont="1" applyFill="1" applyBorder="1" applyAlignment="1">
      <alignment horizontal="left" vertical="top" wrapText="1"/>
    </xf>
    <xf numFmtId="0" fontId="5" fillId="0" borderId="62" xfId="0" applyFont="1" applyFill="1" applyBorder="1" applyAlignment="1">
      <alignment horizontal="left" vertical="top" wrapText="1"/>
    </xf>
    <xf numFmtId="0" fontId="0" fillId="0" borderId="15" xfId="0" applyBorder="1" quotePrefix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i val="0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C00000"/>
      </font>
    </dxf>
    <dxf>
      <font>
        <b val="1"/>
        <color rgb="FF008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(Updated)\Agustus\L2%20-%20Data%20Dashboard%20Main%20(Formula)%20Update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&#32593;&#28857;&#20449;&#24687;&#23548;&#20986;178887824144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L2_-_Data_Dashboard_Main__DISPLAY__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06.30, 07.30, &amp; 12.00"/>
      <sheetName val="R-2, TPTW, Persentase TTD"/>
      <sheetName val="Pickup &amp; Retur Non Ecom"/>
      <sheetName val="Raw Abnsensi"/>
      <sheetName val="Raw Deliv TTD 730 1200"/>
      <sheetName val="Raw TPTW TTD"/>
      <sheetName val="TTD rit 2"/>
      <sheetName val="Raw Retur COD Non Ecom"/>
      <sheetName val="Raw PU Non Ecom"/>
      <sheetName val="work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Kode DP</v>
          </cell>
          <cell r="B1" t="str">
            <v>Nama DP</v>
          </cell>
        </row>
        <row r="2">
          <cell r="A2" t="str">
            <v>BKI71A</v>
          </cell>
          <cell r="B2" t="str">
            <v>CP_BEKASI_SELATAN</v>
          </cell>
        </row>
        <row r="3">
          <cell r="A3" t="str">
            <v>SGT03A</v>
          </cell>
          <cell r="B3" t="str">
            <v>KALIORANG</v>
          </cell>
        </row>
        <row r="4">
          <cell r="A4" t="str">
            <v>BKI69A</v>
          </cell>
          <cell r="B4" t="str">
            <v>CP_PEJUANG</v>
          </cell>
        </row>
        <row r="5">
          <cell r="A5" t="str">
            <v>CIP05J</v>
          </cell>
          <cell r="B5" t="str">
            <v>REFORMASI_PODOKJAYA</v>
          </cell>
        </row>
        <row r="6">
          <cell r="A6" t="str">
            <v>CIP05K</v>
          </cell>
          <cell r="B6" t="str">
            <v>PERIGI_PONDOK_PUCUNG</v>
          </cell>
        </row>
        <row r="7">
          <cell r="A7" t="str">
            <v>KNL06A</v>
          </cell>
          <cell r="B7" t="str">
            <v>LANJI</v>
          </cell>
        </row>
        <row r="8">
          <cell r="A8" t="str">
            <v>BOL01</v>
          </cell>
          <cell r="B8" t="str">
            <v>BLORA</v>
          </cell>
        </row>
        <row r="9">
          <cell r="A9" t="str">
            <v>JKT57A</v>
          </cell>
          <cell r="B9" t="str">
            <v>CP_PISANGAN_TIMUR_2</v>
          </cell>
        </row>
        <row r="10">
          <cell r="A10" t="str">
            <v>PKN03</v>
          </cell>
          <cell r="B10" t="str">
            <v>KUMAI</v>
          </cell>
        </row>
        <row r="11">
          <cell r="A11" t="str">
            <v>PWK12A</v>
          </cell>
          <cell r="B11" t="str">
            <v>PWK12A</v>
          </cell>
        </row>
        <row r="12">
          <cell r="A12" t="str">
            <v>WGI06</v>
          </cell>
          <cell r="B12" t="str">
            <v>SLOGOHIMO</v>
          </cell>
        </row>
        <row r="13">
          <cell r="A13" t="str">
            <v>WGI04</v>
          </cell>
          <cell r="B13" t="str">
            <v>NGADIROJO</v>
          </cell>
        </row>
        <row r="14">
          <cell r="A14" t="str">
            <v>WGI03</v>
          </cell>
          <cell r="B14" t="str">
            <v>BATURETNO</v>
          </cell>
        </row>
        <row r="15">
          <cell r="A15" t="str">
            <v>SLM20</v>
          </cell>
          <cell r="B15" t="str">
            <v>JOMBOR</v>
          </cell>
        </row>
        <row r="16">
          <cell r="A16" t="str">
            <v>SAS05</v>
          </cell>
          <cell r="B16" t="str">
            <v>SELAKAU</v>
          </cell>
        </row>
        <row r="17">
          <cell r="A17" t="str">
            <v>RTU10</v>
          </cell>
          <cell r="B17" t="str">
            <v>TAPIN_SELATAN</v>
          </cell>
        </row>
        <row r="18">
          <cell r="A18" t="str">
            <v>PLR02</v>
          </cell>
          <cell r="B18" t="str">
            <v>ASAM_ASAM</v>
          </cell>
        </row>
        <row r="19">
          <cell r="A19" t="str">
            <v>PLM02</v>
          </cell>
          <cell r="B19" t="str">
            <v>SEBERANG_ULU_I</v>
          </cell>
        </row>
        <row r="20">
          <cell r="A20" t="str">
            <v>MUG15</v>
          </cell>
          <cell r="B20" t="str">
            <v>TEGALREJO</v>
          </cell>
        </row>
        <row r="21">
          <cell r="A21" t="str">
            <v>MUG03</v>
          </cell>
          <cell r="B21" t="str">
            <v>SALAM</v>
          </cell>
        </row>
        <row r="22">
          <cell r="A22" t="str">
            <v>MUG02</v>
          </cell>
          <cell r="B22" t="str">
            <v>GRABAG</v>
          </cell>
        </row>
        <row r="23">
          <cell r="A23" t="str">
            <v>MTA05</v>
          </cell>
          <cell r="B23" t="str">
            <v>MARTAPURA_2</v>
          </cell>
        </row>
        <row r="24">
          <cell r="A24" t="str">
            <v>KLP02</v>
          </cell>
          <cell r="B24" t="str">
            <v>SENTOLO</v>
          </cell>
        </row>
        <row r="25">
          <cell r="A25" t="str">
            <v>KBM03</v>
          </cell>
          <cell r="B25" t="str">
            <v>PREMBUN</v>
          </cell>
        </row>
        <row r="26">
          <cell r="A26" t="str">
            <v>KAA14</v>
          </cell>
          <cell r="B26" t="str">
            <v>JUMAPOLO</v>
          </cell>
        </row>
        <row r="27">
          <cell r="A27" t="str">
            <v>CIB48</v>
          </cell>
          <cell r="B27" t="str">
            <v>CIAPUS_1</v>
          </cell>
        </row>
        <row r="28">
          <cell r="A28" t="str">
            <v>CIB04A</v>
          </cell>
          <cell r="B28" t="str">
            <v>SASAK_PANJANG</v>
          </cell>
        </row>
        <row r="29">
          <cell r="A29" t="str">
            <v>BYL09</v>
          </cell>
          <cell r="B29" t="str">
            <v>KARANGGEDE</v>
          </cell>
        </row>
        <row r="30">
          <cell r="A30" t="str">
            <v>BYL03</v>
          </cell>
          <cell r="B30" t="str">
            <v>AMPEL</v>
          </cell>
        </row>
        <row r="31">
          <cell r="A31" t="str">
            <v>BYL02</v>
          </cell>
          <cell r="B31" t="str">
            <v>TERAS</v>
          </cell>
        </row>
        <row r="32">
          <cell r="A32" t="str">
            <v>BXT03</v>
          </cell>
          <cell r="B32" t="str">
            <v>DC_BONTANG</v>
          </cell>
        </row>
        <row r="33">
          <cell r="A33" t="str">
            <v>BTL04</v>
          </cell>
          <cell r="B33" t="str">
            <v>SEWON</v>
          </cell>
        </row>
        <row r="34">
          <cell r="A34" t="str">
            <v>BJB09</v>
          </cell>
          <cell r="B34" t="str">
            <v>CP_CEMPAKA_2</v>
          </cell>
        </row>
        <row r="35">
          <cell r="A35" t="str">
            <v>BJB03</v>
          </cell>
          <cell r="B35" t="str">
            <v>BANJARBARU</v>
          </cell>
        </row>
        <row r="36">
          <cell r="A36" t="str">
            <v>BDJ13</v>
          </cell>
          <cell r="B36" t="str">
            <v>CEMPAKA_RAYA</v>
          </cell>
        </row>
        <row r="37">
          <cell r="A37" t="str">
            <v>AMQ02</v>
          </cell>
          <cell r="B37" t="str">
            <v>KEBUN_CENGKEH</v>
          </cell>
        </row>
        <row r="38">
          <cell r="A38" t="str">
            <v>AMQ01</v>
          </cell>
          <cell r="B38" t="str">
            <v>AMBON</v>
          </cell>
        </row>
        <row r="39">
          <cell r="A39" t="str">
            <v>AMN02</v>
          </cell>
          <cell r="B39" t="str">
            <v>AMUNTAI_TENGAH</v>
          </cell>
        </row>
        <row r="40">
          <cell r="A40" t="str">
            <v>JOG01</v>
          </cell>
          <cell r="B40" t="str">
            <v>YOGYAKARTA</v>
          </cell>
        </row>
        <row r="41">
          <cell r="A41" t="str">
            <v>JKT35F</v>
          </cell>
          <cell r="B41" t="str">
            <v>CP_KALIDERES</v>
          </cell>
        </row>
        <row r="42">
          <cell r="A42" t="str">
            <v>SRG03A</v>
          </cell>
          <cell r="B42" t="str">
            <v>GRAHAPADMA_01</v>
          </cell>
        </row>
        <row r="43">
          <cell r="A43" t="str">
            <v>CIB26A</v>
          </cell>
          <cell r="B43" t="str">
            <v>BOGOR_SELATAN</v>
          </cell>
        </row>
        <row r="44">
          <cell r="A44" t="str">
            <v>SED02</v>
          </cell>
          <cell r="B44" t="str">
            <v>MELAK_ULU</v>
          </cell>
        </row>
        <row r="45">
          <cell r="A45" t="str">
            <v>MRD02</v>
          </cell>
          <cell r="B45" t="str">
            <v>ULEE_GLEE</v>
          </cell>
        </row>
        <row r="46">
          <cell r="A46" t="str">
            <v>LHT10C</v>
          </cell>
          <cell r="B46" t="str">
            <v>LAHAT_JAYA</v>
          </cell>
        </row>
        <row r="47">
          <cell r="A47" t="str">
            <v>LHT10B</v>
          </cell>
          <cell r="B47" t="str">
            <v>LAHAT_AGUNG</v>
          </cell>
        </row>
        <row r="48">
          <cell r="A48" t="str">
            <v>PKN02A</v>
          </cell>
          <cell r="B48" t="str">
            <v>SUNGAI_KAPITAN</v>
          </cell>
        </row>
        <row r="49">
          <cell r="A49" t="str">
            <v>SKY12</v>
          </cell>
          <cell r="B49" t="str">
            <v>SENAWAR_JAYA</v>
          </cell>
        </row>
        <row r="50">
          <cell r="A50" t="str">
            <v>IDM07E</v>
          </cell>
          <cell r="B50" t="str">
            <v>IDM07E</v>
          </cell>
        </row>
        <row r="51">
          <cell r="A51" t="str">
            <v>PKN03A</v>
          </cell>
          <cell r="B51" t="str">
            <v>PKN03A</v>
          </cell>
        </row>
        <row r="52">
          <cell r="A52" t="str">
            <v>PLM16B</v>
          </cell>
          <cell r="B52" t="str">
            <v>PLM16B</v>
          </cell>
        </row>
        <row r="53">
          <cell r="A53" t="str">
            <v>KYT04A</v>
          </cell>
          <cell r="B53" t="str">
            <v>KYT04A</v>
          </cell>
        </row>
        <row r="54">
          <cell r="A54" t="str">
            <v>PLM11A</v>
          </cell>
          <cell r="B54" t="str">
            <v>PLM11A</v>
          </cell>
        </row>
        <row r="55">
          <cell r="A55" t="str">
            <v>PLM17B</v>
          </cell>
          <cell r="B55" t="str">
            <v>PLM17B</v>
          </cell>
        </row>
        <row r="56">
          <cell r="A56" t="str">
            <v>SAI01B</v>
          </cell>
          <cell r="B56" t="str">
            <v>SAI01B</v>
          </cell>
        </row>
        <row r="57">
          <cell r="A57" t="str">
            <v>SKY09A</v>
          </cell>
          <cell r="B57" t="str">
            <v>SKY09A</v>
          </cell>
        </row>
        <row r="58">
          <cell r="A58" t="str">
            <v>PKN06A</v>
          </cell>
          <cell r="B58" t="str">
            <v>PKN06A</v>
          </cell>
        </row>
        <row r="59">
          <cell r="A59" t="str">
            <v>PWK01B</v>
          </cell>
          <cell r="B59" t="str">
            <v>PWK01B</v>
          </cell>
        </row>
        <row r="60">
          <cell r="A60" t="str">
            <v>SBG16A</v>
          </cell>
          <cell r="B60" t="str">
            <v>SBG16A</v>
          </cell>
        </row>
        <row r="61">
          <cell r="A61" t="str">
            <v>SMB14C</v>
          </cell>
          <cell r="B61" t="str">
            <v>SMB14C</v>
          </cell>
        </row>
        <row r="62">
          <cell r="A62" t="str">
            <v>SMB40A</v>
          </cell>
          <cell r="B62" t="str">
            <v>SMB40A</v>
          </cell>
        </row>
        <row r="63">
          <cell r="A63" t="str">
            <v>PKN01A</v>
          </cell>
          <cell r="B63" t="str">
            <v>PKN01A</v>
          </cell>
        </row>
        <row r="64">
          <cell r="A64" t="str">
            <v>SBG21B</v>
          </cell>
          <cell r="B64" t="str">
            <v>SBG21B</v>
          </cell>
        </row>
        <row r="65">
          <cell r="A65" t="str">
            <v>SBG08C</v>
          </cell>
          <cell r="B65" t="str">
            <v>SBG08C</v>
          </cell>
        </row>
        <row r="66">
          <cell r="A66" t="str">
            <v>SBG03A</v>
          </cell>
          <cell r="B66" t="str">
            <v>SUKAMANDIJAYA_2</v>
          </cell>
        </row>
        <row r="67">
          <cell r="A67" t="str">
            <v>SBG27</v>
          </cell>
          <cell r="B67" t="str">
            <v>TANGGULUN_BARAT_2</v>
          </cell>
        </row>
        <row r="68">
          <cell r="A68" t="str">
            <v>SBG19A</v>
          </cell>
          <cell r="B68" t="str">
            <v>CISALAK_4</v>
          </cell>
        </row>
        <row r="69">
          <cell r="A69" t="str">
            <v>BDO08D</v>
          </cell>
          <cell r="B69" t="str">
            <v>BABAKAN_CIPARAY_2</v>
          </cell>
        </row>
        <row r="70">
          <cell r="A70" t="str">
            <v>PLM50</v>
          </cell>
          <cell r="B70" t="str">
            <v>LEMABANG_2</v>
          </cell>
        </row>
        <row r="71">
          <cell r="A71" t="str">
            <v>PUP02</v>
          </cell>
          <cell r="B71" t="str">
            <v>KAHAYAN_KUALA</v>
          </cell>
        </row>
        <row r="72">
          <cell r="A72" t="str">
            <v>BWX08</v>
          </cell>
          <cell r="B72" t="str">
            <v>KAMAL_1</v>
          </cell>
        </row>
        <row r="73">
          <cell r="A73" t="str">
            <v>KOB03</v>
          </cell>
          <cell r="B73" t="str">
            <v>LUBUK_BESAR</v>
          </cell>
        </row>
        <row r="74">
          <cell r="A74" t="str">
            <v>TOB02</v>
          </cell>
          <cell r="B74" t="str">
            <v>PAYUNG</v>
          </cell>
        </row>
        <row r="75">
          <cell r="A75" t="str">
            <v>BDO01A</v>
          </cell>
          <cell r="B75" t="str">
            <v>DC_BINONG</v>
          </cell>
        </row>
        <row r="76">
          <cell r="A76" t="str">
            <v>KRW38</v>
          </cell>
          <cell r="B76" t="str">
            <v>TELUK_JAMBE_BARAT</v>
          </cell>
        </row>
        <row r="77">
          <cell r="A77" t="str">
            <v>SMB11</v>
          </cell>
          <cell r="B77" t="str">
            <v>DC_CIREBON_BARAT</v>
          </cell>
        </row>
        <row r="78">
          <cell r="A78" t="str">
            <v>CIM07</v>
          </cell>
          <cell r="B78" t="str">
            <v>DC_CIMAHI_SELATAN</v>
          </cell>
        </row>
        <row r="79">
          <cell r="A79" t="str">
            <v>PUP01</v>
          </cell>
          <cell r="B79" t="str">
            <v>PULANG_PISAU</v>
          </cell>
        </row>
        <row r="80">
          <cell r="A80" t="str">
            <v>BXT02</v>
          </cell>
          <cell r="B80" t="str">
            <v>BONTANG_BARU</v>
          </cell>
        </row>
        <row r="81">
          <cell r="A81" t="str">
            <v>SAI01</v>
          </cell>
          <cell r="B81" t="str">
            <v>SUNGAILIAT</v>
          </cell>
        </row>
        <row r="82">
          <cell r="A82" t="str">
            <v>BXT01</v>
          </cell>
          <cell r="B82" t="str">
            <v>BONTANG</v>
          </cell>
        </row>
        <row r="83">
          <cell r="A83" t="str">
            <v>KRT03</v>
          </cell>
          <cell r="B83" t="str">
            <v>PONDOK_KELAPO</v>
          </cell>
        </row>
        <row r="84">
          <cell r="A84" t="str">
            <v>SBG12B</v>
          </cell>
          <cell r="B84" t="str">
            <v>PATOKBEUSI_2</v>
          </cell>
        </row>
        <row r="85">
          <cell r="A85" t="str">
            <v>TCKLP121</v>
          </cell>
          <cell r="B85" t="str">
            <v>TCKLP121</v>
          </cell>
        </row>
        <row r="86">
          <cell r="A86" t="str">
            <v>KLP03</v>
          </cell>
          <cell r="B86" t="str">
            <v>KULONPROGO</v>
          </cell>
        </row>
        <row r="87">
          <cell r="A87" t="str">
            <v>PLM01</v>
          </cell>
          <cell r="B87" t="str">
            <v>PALEMBANG</v>
          </cell>
        </row>
        <row r="88">
          <cell r="A88" t="str">
            <v>BPN08</v>
          </cell>
          <cell r="B88" t="str">
            <v>SEPINGGAN</v>
          </cell>
        </row>
        <row r="89">
          <cell r="A89" t="str">
            <v>BMU01</v>
          </cell>
          <cell r="B89" t="str">
            <v>BIMA</v>
          </cell>
        </row>
        <row r="90">
          <cell r="A90" t="str">
            <v>CIB52</v>
          </cell>
          <cell r="B90" t="str">
            <v>DC_LEUWILIANG</v>
          </cell>
        </row>
        <row r="91">
          <cell r="A91" t="str">
            <v>CIB13A</v>
          </cell>
          <cell r="B91" t="str">
            <v>DC_CIAWI</v>
          </cell>
        </row>
        <row r="92">
          <cell r="A92" t="str">
            <v>CIB29A</v>
          </cell>
          <cell r="B92" t="str">
            <v>DC_GUNUNG_SINDUR</v>
          </cell>
        </row>
        <row r="93">
          <cell r="A93" t="str">
            <v>CIB11A</v>
          </cell>
          <cell r="B93" t="str">
            <v>CIB11A</v>
          </cell>
        </row>
        <row r="94">
          <cell r="A94" t="str">
            <v>CIB08A</v>
          </cell>
          <cell r="B94" t="str">
            <v>DRAMAGA_2</v>
          </cell>
        </row>
        <row r="95">
          <cell r="A95" t="str">
            <v>CIB22A</v>
          </cell>
          <cell r="B95" t="str">
            <v>DC_CIGUDEG</v>
          </cell>
        </row>
        <row r="96">
          <cell r="A96" t="str">
            <v>CIB34C</v>
          </cell>
          <cell r="B96" t="str">
            <v>GUNUNG_PUTRI_4</v>
          </cell>
        </row>
        <row r="97">
          <cell r="A97" t="str">
            <v>CIB16B</v>
          </cell>
          <cell r="B97" t="str">
            <v>CARIU_2</v>
          </cell>
        </row>
        <row r="98">
          <cell r="A98" t="str">
            <v>CIB02A</v>
          </cell>
          <cell r="B98" t="str">
            <v>KEMANG_2</v>
          </cell>
        </row>
        <row r="99">
          <cell r="A99" t="str">
            <v>BGR03A</v>
          </cell>
          <cell r="B99" t="str">
            <v>TAJUR_4</v>
          </cell>
        </row>
        <row r="100">
          <cell r="A100" t="str">
            <v>CIB28A</v>
          </cell>
          <cell r="B100" t="str">
            <v>SUKARAJA_1</v>
          </cell>
        </row>
        <row r="101">
          <cell r="A101" t="str">
            <v>CIB37A</v>
          </cell>
          <cell r="B101" t="str">
            <v>PAKANSARI_3</v>
          </cell>
        </row>
        <row r="102">
          <cell r="A102" t="str">
            <v>CIB38A</v>
          </cell>
          <cell r="B102" t="str">
            <v>PAKANSARI_2</v>
          </cell>
        </row>
        <row r="103">
          <cell r="A103" t="str">
            <v>CIB36</v>
          </cell>
          <cell r="B103" t="str">
            <v>LEUWILIANG1</v>
          </cell>
        </row>
        <row r="104">
          <cell r="A104" t="str">
            <v>CIB23</v>
          </cell>
          <cell r="B104" t="str">
            <v>RUMPIN_1</v>
          </cell>
        </row>
        <row r="105">
          <cell r="A105" t="str">
            <v>CIB19</v>
          </cell>
          <cell r="B105" t="str">
            <v>DC_JASINGA</v>
          </cell>
        </row>
        <row r="106">
          <cell r="A106" t="str">
            <v>CIB17</v>
          </cell>
          <cell r="B106" t="str">
            <v>DC_DRAMAGA</v>
          </cell>
        </row>
        <row r="107">
          <cell r="A107" t="str">
            <v>CIB16</v>
          </cell>
          <cell r="B107" t="str">
            <v>DC_JONGGOL</v>
          </cell>
        </row>
        <row r="108">
          <cell r="A108" t="str">
            <v>BGR30</v>
          </cell>
          <cell r="B108" t="str">
            <v>DC_CIOMAS</v>
          </cell>
        </row>
        <row r="109">
          <cell r="A109" t="str">
            <v>BGR04</v>
          </cell>
          <cell r="B109" t="str">
            <v>CILEUNGSI</v>
          </cell>
        </row>
        <row r="110">
          <cell r="A110" t="str">
            <v>CIB10</v>
          </cell>
          <cell r="B110" t="str">
            <v>CITAYAM_PABUARAN</v>
          </cell>
        </row>
        <row r="111">
          <cell r="A111" t="str">
            <v>CIB09</v>
          </cell>
          <cell r="B111" t="str">
            <v>CISEENG</v>
          </cell>
        </row>
        <row r="112">
          <cell r="A112" t="str">
            <v>CIB01</v>
          </cell>
          <cell r="B112" t="str">
            <v>BOJONG_KULUR</v>
          </cell>
        </row>
        <row r="113">
          <cell r="A113" t="str">
            <v>BGR28</v>
          </cell>
          <cell r="B113" t="str">
            <v>GUNUNG_BATU</v>
          </cell>
        </row>
        <row r="114">
          <cell r="A114" t="str">
            <v>CIB05</v>
          </cell>
          <cell r="B114" t="str">
            <v>CIBATOK</v>
          </cell>
        </row>
        <row r="115">
          <cell r="A115" t="str">
            <v>PLW03G</v>
          </cell>
          <cell r="B115" t="str">
            <v>SOEKARNO_HATTA_01</v>
          </cell>
        </row>
        <row r="116">
          <cell r="A116" t="str">
            <v>PLW08B</v>
          </cell>
          <cell r="B116" t="str">
            <v>PALU_TIMUR_02</v>
          </cell>
        </row>
        <row r="117">
          <cell r="A117" t="str">
            <v>PLW01E</v>
          </cell>
          <cell r="B117" t="str">
            <v>TATURA_02</v>
          </cell>
        </row>
        <row r="118">
          <cell r="A118" t="str">
            <v>PLW05C</v>
          </cell>
          <cell r="B118" t="str">
            <v>TATANGA_02</v>
          </cell>
        </row>
        <row r="119">
          <cell r="A119" t="str">
            <v>PLW02D</v>
          </cell>
          <cell r="B119" t="str">
            <v>PONEGORO_01</v>
          </cell>
        </row>
        <row r="120">
          <cell r="A120" t="str">
            <v>PLW03H</v>
          </cell>
          <cell r="B120" t="str">
            <v>SIGMA_02</v>
          </cell>
        </row>
        <row r="121">
          <cell r="A121" t="str">
            <v>PLW02E</v>
          </cell>
          <cell r="B121" t="str">
            <v>WR_SUPRATMAN_02</v>
          </cell>
        </row>
        <row r="122">
          <cell r="A122" t="str">
            <v>PLW03E</v>
          </cell>
          <cell r="B122" t="str">
            <v>MANTIKULORE_02</v>
          </cell>
        </row>
        <row r="123">
          <cell r="A123" t="str">
            <v>PLW03F</v>
          </cell>
          <cell r="B123" t="str">
            <v>TONDO_02</v>
          </cell>
        </row>
        <row r="124">
          <cell r="A124" t="str">
            <v>RTH04</v>
          </cell>
          <cell r="B124" t="str">
            <v>RATATOTOK</v>
          </cell>
        </row>
        <row r="125">
          <cell r="A125" t="str">
            <v>AID02A</v>
          </cell>
          <cell r="B125" t="str">
            <v>DIMEMBE</v>
          </cell>
        </row>
        <row r="126">
          <cell r="A126" t="str">
            <v>PSJ01B</v>
          </cell>
          <cell r="B126" t="str">
            <v>POSO_02</v>
          </cell>
        </row>
        <row r="127">
          <cell r="A127" t="str">
            <v>PSJ03B</v>
          </cell>
          <cell r="B127" t="str">
            <v>KASINTUWU_01</v>
          </cell>
        </row>
        <row r="128">
          <cell r="A128" t="str">
            <v>BUG04E</v>
          </cell>
          <cell r="B128" t="str">
            <v>PADABAHO</v>
          </cell>
        </row>
        <row r="129">
          <cell r="A129" t="str">
            <v>MDC06A</v>
          </cell>
          <cell r="B129" t="str">
            <v>PAAL_DUA_01</v>
          </cell>
        </row>
        <row r="130">
          <cell r="A130" t="str">
            <v>MDC09C</v>
          </cell>
          <cell r="B130" t="str">
            <v>WINANGUN_01</v>
          </cell>
        </row>
        <row r="131">
          <cell r="A131" t="str">
            <v>MDC11C</v>
          </cell>
          <cell r="B131" t="str">
            <v>BAHU_01</v>
          </cell>
        </row>
        <row r="132">
          <cell r="A132" t="str">
            <v>AMR16</v>
          </cell>
          <cell r="B132" t="str">
            <v>TOMPASO_BARU</v>
          </cell>
        </row>
        <row r="133">
          <cell r="A133" t="str">
            <v>SAL08A</v>
          </cell>
          <cell r="B133" t="str">
            <v>TINANGKUNG_02</v>
          </cell>
        </row>
        <row r="134">
          <cell r="A134" t="str">
            <v>THA11B</v>
          </cell>
          <cell r="B134" t="str">
            <v>TAMAKO_02</v>
          </cell>
        </row>
        <row r="135">
          <cell r="A135" t="str">
            <v>GTO23</v>
          </cell>
          <cell r="B135" t="str">
            <v>ANDALAS_01</v>
          </cell>
        </row>
        <row r="136">
          <cell r="A136" t="str">
            <v>GTO26</v>
          </cell>
          <cell r="B136" t="str">
            <v>AGUS_SALIM_01</v>
          </cell>
        </row>
        <row r="137">
          <cell r="A137" t="str">
            <v>GTO21</v>
          </cell>
          <cell r="B137" t="str">
            <v>DUMBO_RAYA_01</v>
          </cell>
        </row>
        <row r="138">
          <cell r="A138" t="str">
            <v>MRS01A</v>
          </cell>
          <cell r="B138" t="str">
            <v>MARISA_01</v>
          </cell>
        </row>
        <row r="139">
          <cell r="A139" t="str">
            <v>GTO01A</v>
          </cell>
          <cell r="B139" t="str">
            <v>MOLOSIPAT_W_01</v>
          </cell>
        </row>
        <row r="140">
          <cell r="A140" t="str">
            <v>MSI17</v>
          </cell>
          <cell r="B140" t="str">
            <v>KOBI</v>
          </cell>
        </row>
        <row r="141">
          <cell r="A141" t="str">
            <v>MEG10</v>
          </cell>
          <cell r="B141" t="str">
            <v>LIRUNG</v>
          </cell>
        </row>
        <row r="142">
          <cell r="A142" t="str">
            <v>MEG01A</v>
          </cell>
          <cell r="B142" t="str">
            <v>BEO</v>
          </cell>
        </row>
        <row r="143">
          <cell r="A143" t="str">
            <v>MEG08</v>
          </cell>
          <cell r="B143" t="str">
            <v>KABARUAN</v>
          </cell>
        </row>
        <row r="144">
          <cell r="A144" t="str">
            <v>TLI04</v>
          </cell>
          <cell r="B144" t="str">
            <v>DAMPAL</v>
          </cell>
        </row>
        <row r="145">
          <cell r="A145" t="str">
            <v>PII16</v>
          </cell>
          <cell r="B145" t="str">
            <v>TINOMBO</v>
          </cell>
        </row>
        <row r="146">
          <cell r="A146" t="str">
            <v>BUG07</v>
          </cell>
          <cell r="B146" t="str">
            <v>BUNGKU_BARAT</v>
          </cell>
        </row>
        <row r="147">
          <cell r="A147" t="str">
            <v>NAM02</v>
          </cell>
          <cell r="B147" t="str">
            <v>WAEAPO</v>
          </cell>
        </row>
        <row r="148">
          <cell r="A148" t="str">
            <v>BUG03</v>
          </cell>
          <cell r="B148" t="str">
            <v>LALAMPU</v>
          </cell>
        </row>
        <row r="149">
          <cell r="A149" t="str">
            <v>TUT01</v>
          </cell>
          <cell r="B149" t="str">
            <v>TUTUYAN</v>
          </cell>
        </row>
        <row r="150">
          <cell r="A150" t="str">
            <v>AMQ05</v>
          </cell>
          <cell r="B150" t="str">
            <v>PATTIMURA</v>
          </cell>
        </row>
        <row r="151">
          <cell r="A151" t="str">
            <v>MAB02</v>
          </cell>
          <cell r="B151" t="str">
            <v>BULI</v>
          </cell>
        </row>
        <row r="152">
          <cell r="A152" t="str">
            <v>DON02</v>
          </cell>
          <cell r="B152" t="str">
            <v>TAMBU</v>
          </cell>
        </row>
        <row r="153">
          <cell r="A153" t="str">
            <v>KWD01</v>
          </cell>
          <cell r="B153" t="str">
            <v>KWANDANG</v>
          </cell>
        </row>
        <row r="154">
          <cell r="A154" t="str">
            <v>BAG03</v>
          </cell>
          <cell r="B154" t="str">
            <v>BUNTA</v>
          </cell>
        </row>
        <row r="155">
          <cell r="A155" t="str">
            <v>LOL02</v>
          </cell>
          <cell r="B155" t="str">
            <v>DUMOGA</v>
          </cell>
        </row>
        <row r="156">
          <cell r="A156" t="str">
            <v>BAG06</v>
          </cell>
          <cell r="B156" t="str">
            <v>MASAMA</v>
          </cell>
        </row>
        <row r="157">
          <cell r="A157" t="str">
            <v>BAG04</v>
          </cell>
          <cell r="B157" t="str">
            <v>LUWUK_UTARA</v>
          </cell>
        </row>
        <row r="158">
          <cell r="A158" t="str">
            <v>TMH02</v>
          </cell>
          <cell r="B158" t="str">
            <v>KAKASKASEN</v>
          </cell>
        </row>
        <row r="159">
          <cell r="A159" t="str">
            <v>TBO01</v>
          </cell>
          <cell r="B159" t="str">
            <v>TOBELO</v>
          </cell>
        </row>
        <row r="160">
          <cell r="A160" t="str">
            <v>TDO02</v>
          </cell>
          <cell r="B160" t="str">
            <v>LANGOWAN</v>
          </cell>
        </row>
        <row r="161">
          <cell r="A161" t="str">
            <v>TTE03</v>
          </cell>
          <cell r="B161" t="str">
            <v>TERNATE_UTARA</v>
          </cell>
        </row>
        <row r="162">
          <cell r="A162" t="str">
            <v>TTE01</v>
          </cell>
          <cell r="B162" t="str">
            <v>TERNATE</v>
          </cell>
        </row>
        <row r="163">
          <cell r="A163" t="str">
            <v>MSI01</v>
          </cell>
          <cell r="B163" t="str">
            <v>MASOHI</v>
          </cell>
        </row>
        <row r="164">
          <cell r="A164" t="str">
            <v>JAL01</v>
          </cell>
          <cell r="B164" t="str">
            <v>JAILOLO</v>
          </cell>
        </row>
        <row r="165">
          <cell r="A165" t="str">
            <v>BOB01</v>
          </cell>
          <cell r="B165" t="str">
            <v>BOBONG</v>
          </cell>
        </row>
        <row r="166">
          <cell r="A166" t="str">
            <v>AMQ03</v>
          </cell>
          <cell r="B166" t="str">
            <v>BAGUALA</v>
          </cell>
        </row>
        <row r="167">
          <cell r="A167" t="str">
            <v>LOL01</v>
          </cell>
          <cell r="B167" t="str">
            <v>LOLAK</v>
          </cell>
        </row>
        <row r="168">
          <cell r="A168" t="str">
            <v>TRW02</v>
          </cell>
          <cell r="B168" t="str">
            <v>DP_LAMBANDIA</v>
          </cell>
        </row>
        <row r="169">
          <cell r="A169" t="str">
            <v>TKG07B</v>
          </cell>
          <cell r="B169" t="str">
            <v>KOMARUDIN</v>
          </cell>
        </row>
        <row r="170">
          <cell r="A170" t="str">
            <v>TKG02B</v>
          </cell>
          <cell r="B170" t="str">
            <v>LANGKAPURA</v>
          </cell>
        </row>
        <row r="171">
          <cell r="A171" t="str">
            <v>CJR11A</v>
          </cell>
          <cell r="B171" t="str">
            <v>TAKOKAK</v>
          </cell>
        </row>
        <row r="172">
          <cell r="A172" t="str">
            <v>IDM11C</v>
          </cell>
          <cell r="B172" t="str">
            <v>IDM11C</v>
          </cell>
        </row>
        <row r="173">
          <cell r="A173" t="str">
            <v>IDM30B</v>
          </cell>
          <cell r="B173" t="str">
            <v>IDM30B</v>
          </cell>
        </row>
        <row r="174">
          <cell r="A174" t="str">
            <v>BAL12B</v>
          </cell>
          <cell r="B174" t="str">
            <v>SURADITA_CISADANE</v>
          </cell>
        </row>
        <row r="175">
          <cell r="A175" t="str">
            <v>AEK03A</v>
          </cell>
          <cell r="B175" t="str">
            <v>DP_KUALUH_HILIR</v>
          </cell>
        </row>
        <row r="176">
          <cell r="A176" t="str">
            <v>STP02</v>
          </cell>
          <cell r="B176" t="str">
            <v>DP_TELUK_BELITUNG</v>
          </cell>
        </row>
        <row r="177">
          <cell r="A177" t="str">
            <v>BAS11</v>
          </cell>
          <cell r="B177" t="str">
            <v>DP_SIMPANG_KANAN</v>
          </cell>
        </row>
        <row r="178">
          <cell r="A178" t="str">
            <v>SAS07</v>
          </cell>
          <cell r="B178" t="str">
            <v>SAJINGAN_BESAR</v>
          </cell>
        </row>
        <row r="179">
          <cell r="A179" t="str">
            <v>SAS05C</v>
          </cell>
          <cell r="B179" t="str">
            <v>PALOH_02</v>
          </cell>
        </row>
        <row r="180">
          <cell r="A180" t="str">
            <v>SAS03A</v>
          </cell>
          <cell r="B180" t="str">
            <v>JAWAI</v>
          </cell>
        </row>
        <row r="181">
          <cell r="A181" t="str">
            <v>SAS02B</v>
          </cell>
          <cell r="B181" t="str">
            <v>GALING_01</v>
          </cell>
        </row>
        <row r="182">
          <cell r="A182" t="str">
            <v>SAS02A</v>
          </cell>
          <cell r="B182" t="str">
            <v>GALING</v>
          </cell>
        </row>
        <row r="183">
          <cell r="A183" t="str">
            <v>SAS05B</v>
          </cell>
          <cell r="B183" t="str">
            <v>PALOH_01</v>
          </cell>
        </row>
        <row r="184">
          <cell r="A184" t="str">
            <v>PDS03</v>
          </cell>
          <cell r="B184" t="str">
            <v>PDS_UTARA</v>
          </cell>
        </row>
        <row r="185">
          <cell r="A185" t="str">
            <v>LIN04</v>
          </cell>
          <cell r="B185" t="str">
            <v>DABO</v>
          </cell>
        </row>
        <row r="186">
          <cell r="A186" t="str">
            <v>DPK29</v>
          </cell>
          <cell r="B186" t="str">
            <v>CP_PENGASINAN</v>
          </cell>
        </row>
        <row r="187">
          <cell r="A187" t="str">
            <v>DPK27</v>
          </cell>
          <cell r="B187" t="str">
            <v>CP_CINERE</v>
          </cell>
        </row>
        <row r="188">
          <cell r="A188" t="str">
            <v>SDA22</v>
          </cell>
          <cell r="B188" t="str">
            <v>DC_TAMAN</v>
          </cell>
        </row>
        <row r="189">
          <cell r="A189" t="str">
            <v>BLT01</v>
          </cell>
          <cell r="B189" t="str">
            <v>BLITAR</v>
          </cell>
        </row>
        <row r="190">
          <cell r="A190" t="str">
            <v>BAS08</v>
          </cell>
          <cell r="B190" t="str">
            <v>BAGAN_BATU_01</v>
          </cell>
        </row>
        <row r="191">
          <cell r="A191" t="str">
            <v>SMI19A</v>
          </cell>
          <cell r="B191" t="str">
            <v>SMI19A</v>
          </cell>
        </row>
        <row r="192">
          <cell r="A192" t="str">
            <v>SGA09A</v>
          </cell>
          <cell r="B192" t="str">
            <v>TEJAKULA_1</v>
          </cell>
        </row>
        <row r="193">
          <cell r="A193" t="str">
            <v>MGW05C</v>
          </cell>
          <cell r="B193" t="str">
            <v>DC_KUTA_1</v>
          </cell>
        </row>
        <row r="194">
          <cell r="A194" t="str">
            <v>PAP06</v>
          </cell>
          <cell r="B194" t="str">
            <v>UJUNG_BATU_01</v>
          </cell>
        </row>
        <row r="195">
          <cell r="A195" t="str">
            <v>RGT04</v>
          </cell>
          <cell r="B195" t="str">
            <v>AIR_MOLEK</v>
          </cell>
        </row>
        <row r="196">
          <cell r="A196" t="str">
            <v>PDS01</v>
          </cell>
          <cell r="B196" t="str">
            <v>PADANG_SIDEMPUAN</v>
          </cell>
        </row>
        <row r="197">
          <cell r="A197" t="str">
            <v>SAS03B</v>
          </cell>
          <cell r="B197" t="str">
            <v>JAWAI_01</v>
          </cell>
        </row>
        <row r="198">
          <cell r="A198" t="str">
            <v>SAS07A</v>
          </cell>
          <cell r="B198" t="str">
            <v>SAJINGAN_BESAR_01</v>
          </cell>
        </row>
        <row r="199">
          <cell r="A199" t="str">
            <v>SAS01</v>
          </cell>
          <cell r="B199" t="str">
            <v>SAMBAS</v>
          </cell>
        </row>
        <row r="200">
          <cell r="A200" t="str">
            <v>SAS04</v>
          </cell>
          <cell r="B200" t="str">
            <v>TEBAS</v>
          </cell>
        </row>
        <row r="201">
          <cell r="A201" t="str">
            <v>PLM14A</v>
          </cell>
          <cell r="B201" t="str">
            <v>SUKODADI</v>
          </cell>
        </row>
        <row r="202">
          <cell r="A202" t="str">
            <v>JKT23O</v>
          </cell>
          <cell r="B202" t="str">
            <v>DC_JAGAKARSA</v>
          </cell>
        </row>
        <row r="203">
          <cell r="A203" t="str">
            <v>JKT17L</v>
          </cell>
          <cell r="B203" t="str">
            <v>DC_MATRAMAN</v>
          </cell>
        </row>
        <row r="204">
          <cell r="A204" t="str">
            <v>JKT09A</v>
          </cell>
          <cell r="B204" t="str">
            <v>ANCOL</v>
          </cell>
        </row>
        <row r="205">
          <cell r="A205" t="str">
            <v>TJU05</v>
          </cell>
          <cell r="B205" t="str">
            <v>SUNGAI_RAYA_KARIMUN</v>
          </cell>
        </row>
        <row r="206">
          <cell r="A206" t="str">
            <v>BTH35</v>
          </cell>
          <cell r="B206" t="str">
            <v>CP_SADAI</v>
          </cell>
        </row>
        <row r="207">
          <cell r="A207" t="str">
            <v>BGR01H</v>
          </cell>
          <cell r="B207" t="str">
            <v>SP_BOGOR</v>
          </cell>
        </row>
        <row r="208">
          <cell r="A208" t="str">
            <v>BKI08C</v>
          </cell>
          <cell r="B208" t="str">
            <v>BEKASI_BARAT_01</v>
          </cell>
        </row>
        <row r="209">
          <cell r="A209" t="str">
            <v>BKI07F</v>
          </cell>
          <cell r="B209" t="str">
            <v>JATIBENING_02</v>
          </cell>
        </row>
        <row r="210">
          <cell r="A210" t="str">
            <v>BKI07C</v>
          </cell>
          <cell r="B210" t="str">
            <v>JATIBENING_01</v>
          </cell>
        </row>
        <row r="211">
          <cell r="A211" t="str">
            <v>BKI07B</v>
          </cell>
          <cell r="B211" t="str">
            <v>PONDOK_GEDE_01</v>
          </cell>
        </row>
        <row r="212">
          <cell r="A212" t="str">
            <v>BKI13A</v>
          </cell>
          <cell r="B212" t="str">
            <v>MANGUNJAYA_01</v>
          </cell>
        </row>
        <row r="213">
          <cell r="A213" t="str">
            <v>CKR25</v>
          </cell>
          <cell r="B213" t="str">
            <v>DC_CIKARANG_PUSAT</v>
          </cell>
        </row>
        <row r="214">
          <cell r="A214" t="str">
            <v>CKR23</v>
          </cell>
          <cell r="B214" t="str">
            <v>DC_CIKARANG_UTARA</v>
          </cell>
        </row>
        <row r="215">
          <cell r="A215" t="str">
            <v>BKI72</v>
          </cell>
          <cell r="B215" t="str">
            <v>TAMBUN_UTARA_02</v>
          </cell>
        </row>
        <row r="216">
          <cell r="A216" t="str">
            <v>BKI76</v>
          </cell>
          <cell r="B216" t="str">
            <v>RAWALUMBU_02</v>
          </cell>
        </row>
        <row r="217">
          <cell r="A217" t="str">
            <v>CKR01</v>
          </cell>
          <cell r="B217" t="str">
            <v>CIKARANG</v>
          </cell>
        </row>
        <row r="218">
          <cell r="A218" t="str">
            <v>CKR13</v>
          </cell>
          <cell r="B218" t="str">
            <v>PASIR_GOMBONG</v>
          </cell>
        </row>
        <row r="219">
          <cell r="A219" t="str">
            <v>BKI07</v>
          </cell>
          <cell r="B219" t="str">
            <v>JATI_SAMPURNA</v>
          </cell>
        </row>
        <row r="220">
          <cell r="A220" t="str">
            <v>SRG13</v>
          </cell>
          <cell r="B220" t="str">
            <v>ANJASMORO</v>
          </cell>
        </row>
        <row r="221">
          <cell r="A221" t="str">
            <v>CKR02</v>
          </cell>
          <cell r="B221" t="str">
            <v>DELTA_MAS</v>
          </cell>
        </row>
        <row r="222">
          <cell r="A222" t="str">
            <v>CKR09</v>
          </cell>
          <cell r="B222" t="str">
            <v>CIBARUSAH_JAYA</v>
          </cell>
        </row>
        <row r="223">
          <cell r="A223" t="str">
            <v>TCBJI021</v>
          </cell>
          <cell r="B223" t="str">
            <v>TCBJI021</v>
          </cell>
        </row>
        <row r="224">
          <cell r="A224" t="str">
            <v>DES05</v>
          </cell>
          <cell r="B224" t="str">
            <v>SEI_MENCIRIM</v>
          </cell>
        </row>
        <row r="225">
          <cell r="A225" t="str">
            <v>DES03</v>
          </cell>
          <cell r="B225" t="str">
            <v>HAMPARAN_PERAK</v>
          </cell>
        </row>
        <row r="226">
          <cell r="A226" t="str">
            <v>BJI01A</v>
          </cell>
          <cell r="B226" t="str">
            <v>PEKAN_BINJAI</v>
          </cell>
        </row>
        <row r="227">
          <cell r="A227" t="str">
            <v>MES06</v>
          </cell>
          <cell r="B227" t="str">
            <v>BINJAI</v>
          </cell>
        </row>
        <row r="228">
          <cell r="A228" t="str">
            <v>DES09</v>
          </cell>
          <cell r="B228" t="str">
            <v>KM12_PEMBANGUNAN_DES</v>
          </cell>
        </row>
        <row r="229">
          <cell r="A229" t="str">
            <v>DES04</v>
          </cell>
          <cell r="B229" t="str">
            <v>TANDAM</v>
          </cell>
        </row>
        <row r="230">
          <cell r="A230" t="str">
            <v>BJI03A</v>
          </cell>
          <cell r="B230" t="str">
            <v>RAMBUNG_DALAM_BJI</v>
          </cell>
        </row>
        <row r="231">
          <cell r="A231" t="str">
            <v>BJI01B</v>
          </cell>
          <cell r="B231" t="str">
            <v>TANDAM_UTARA</v>
          </cell>
        </row>
        <row r="232">
          <cell r="A232" t="str">
            <v>BJI03B</v>
          </cell>
          <cell r="B232" t="str">
            <v>SEI_BINGAI</v>
          </cell>
        </row>
        <row r="233">
          <cell r="A233" t="str">
            <v>BKI65</v>
          </cell>
          <cell r="B233" t="str">
            <v>DC_PONDOK_MELATI</v>
          </cell>
        </row>
        <row r="234">
          <cell r="A234" t="str">
            <v>CKR21</v>
          </cell>
          <cell r="B234" t="str">
            <v>DC_CIKARANG_SELATAN</v>
          </cell>
        </row>
        <row r="235">
          <cell r="A235" t="str">
            <v>BGR06D</v>
          </cell>
          <cell r="B235" t="str">
            <v>BGR06D</v>
          </cell>
        </row>
        <row r="236">
          <cell r="A236" t="str">
            <v>MJA26</v>
          </cell>
          <cell r="B236" t="str">
            <v>TELAGA_2</v>
          </cell>
        </row>
        <row r="237">
          <cell r="A237" t="str">
            <v>BKI14G</v>
          </cell>
          <cell r="B237" t="str">
            <v>DP_MUKTIWARI_01</v>
          </cell>
        </row>
        <row r="238">
          <cell r="A238" t="str">
            <v>KNG28</v>
          </cell>
          <cell r="B238" t="str">
            <v>KOJENGKANG</v>
          </cell>
        </row>
        <row r="239">
          <cell r="A239" t="str">
            <v>BKI01A</v>
          </cell>
          <cell r="B239" t="str">
            <v>DC_BEKASI_UTARA_01</v>
          </cell>
        </row>
        <row r="240">
          <cell r="A240" t="str">
            <v>TSK24</v>
          </cell>
          <cell r="B240" t="str">
            <v>CIBEUREUM_2</v>
          </cell>
        </row>
        <row r="241">
          <cell r="A241" t="str">
            <v>CKR27</v>
          </cell>
          <cell r="B241" t="str">
            <v>JATI_WANGI</v>
          </cell>
        </row>
        <row r="242">
          <cell r="A242" t="str">
            <v>KNL08</v>
          </cell>
          <cell r="B242" t="str">
            <v>GEMUH</v>
          </cell>
        </row>
        <row r="243">
          <cell r="A243" t="str">
            <v>CKR24</v>
          </cell>
          <cell r="B243" t="str">
            <v>DC_CIBARUSAH</v>
          </cell>
        </row>
        <row r="244">
          <cell r="A244" t="str">
            <v>BKI888</v>
          </cell>
          <cell r="B244" t="str">
            <v>BKI_SALES</v>
          </cell>
        </row>
        <row r="245">
          <cell r="A245" t="str">
            <v>KPG02A</v>
          </cell>
          <cell r="B245" t="str">
            <v>KOTA_PINANG_02</v>
          </cell>
        </row>
        <row r="246">
          <cell r="A246" t="str">
            <v>BPN14</v>
          </cell>
          <cell r="B246" t="str">
            <v>GUNUNG_GUNTUR</v>
          </cell>
        </row>
        <row r="247">
          <cell r="A247" t="str">
            <v>PKB10</v>
          </cell>
          <cell r="B247" t="str">
            <v>PULAU_RIMAU</v>
          </cell>
        </row>
        <row r="248">
          <cell r="A248" t="str">
            <v>IDR04</v>
          </cell>
          <cell r="B248" t="str">
            <v>RANTO_PEUREULAK_2</v>
          </cell>
        </row>
        <row r="249">
          <cell r="A249" t="str">
            <v>LSN05</v>
          </cell>
          <cell r="B249" t="str">
            <v>TANAH_LUAS_2</v>
          </cell>
        </row>
        <row r="250">
          <cell r="A250" t="str">
            <v>WAG08</v>
          </cell>
          <cell r="B250" t="str">
            <v>KONDA</v>
          </cell>
        </row>
        <row r="251">
          <cell r="A251" t="str">
            <v>RYA29</v>
          </cell>
          <cell r="B251" t="str">
            <v>TANAH_JAWA</v>
          </cell>
        </row>
        <row r="252">
          <cell r="A252" t="str">
            <v>PNN09</v>
          </cell>
          <cell r="B252" t="str">
            <v>LUNANG</v>
          </cell>
        </row>
        <row r="253">
          <cell r="A253" t="str">
            <v>TGR07C</v>
          </cell>
          <cell r="B253" t="str">
            <v>CIBODAS_BARU</v>
          </cell>
        </row>
        <row r="254">
          <cell r="A254" t="str">
            <v>MRN05A</v>
          </cell>
          <cell r="B254" t="str">
            <v>MRN05A</v>
          </cell>
        </row>
        <row r="255">
          <cell r="A255" t="str">
            <v>LHT09</v>
          </cell>
          <cell r="B255" t="str">
            <v>LHT09</v>
          </cell>
        </row>
        <row r="256">
          <cell r="A256" t="str">
            <v>TJQ01A</v>
          </cell>
          <cell r="B256" t="str">
            <v>TJQ01A</v>
          </cell>
        </row>
        <row r="257">
          <cell r="A257" t="str">
            <v>KRW02B</v>
          </cell>
          <cell r="B257" t="str">
            <v>SUKAHARJA_KRW</v>
          </cell>
        </row>
        <row r="258">
          <cell r="A258" t="str">
            <v>SLO09</v>
          </cell>
          <cell r="B258" t="str">
            <v>KERUAK</v>
          </cell>
        </row>
        <row r="259">
          <cell r="A259" t="str">
            <v>SOG27</v>
          </cell>
          <cell r="B259" t="str">
            <v>DC_MAJALAYA</v>
          </cell>
        </row>
        <row r="260">
          <cell r="A260" t="str">
            <v>INL01</v>
          </cell>
          <cell r="B260" t="str">
            <v>INDRALAYA</v>
          </cell>
        </row>
        <row r="261">
          <cell r="A261" t="str">
            <v>PLM07</v>
          </cell>
          <cell r="B261" t="str">
            <v>BUKIT_KECIL</v>
          </cell>
        </row>
        <row r="262">
          <cell r="A262" t="str">
            <v>MAT02</v>
          </cell>
          <cell r="B262" t="str">
            <v>BELITANG</v>
          </cell>
        </row>
        <row r="263">
          <cell r="A263" t="str">
            <v>BAL01E</v>
          </cell>
          <cell r="B263" t="str">
            <v>GADING_SERPONG</v>
          </cell>
        </row>
        <row r="264">
          <cell r="A264" t="str">
            <v>TCMJU011</v>
          </cell>
          <cell r="B264" t="str">
            <v>TCMJU011</v>
          </cell>
        </row>
        <row r="265">
          <cell r="A265" t="str">
            <v>BDJ04</v>
          </cell>
          <cell r="B265" t="str">
            <v>KS_TUBUN</v>
          </cell>
        </row>
        <row r="266">
          <cell r="A266" t="str">
            <v>TLI01B</v>
          </cell>
          <cell r="B266" t="str">
            <v>RA_KARTINI_01</v>
          </cell>
        </row>
        <row r="267">
          <cell r="A267" t="str">
            <v>AMQ05A</v>
          </cell>
          <cell r="B267" t="str">
            <v>WAYAME</v>
          </cell>
        </row>
        <row r="268">
          <cell r="A268" t="str">
            <v>MDC10B</v>
          </cell>
          <cell r="B268" t="str">
            <v>MANADO_SAMRAT_01</v>
          </cell>
        </row>
        <row r="269">
          <cell r="A269" t="str">
            <v>MDC02B</v>
          </cell>
          <cell r="B269" t="str">
            <v>PANDU_01</v>
          </cell>
        </row>
        <row r="270">
          <cell r="A270" t="str">
            <v>PSJ16</v>
          </cell>
          <cell r="B270" t="str">
            <v>PENDOLO</v>
          </cell>
        </row>
        <row r="271">
          <cell r="A271" t="str">
            <v>SOG27A</v>
          </cell>
          <cell r="B271" t="str">
            <v>PENGALENGAN_CIPINANG</v>
          </cell>
        </row>
        <row r="272">
          <cell r="A272" t="str">
            <v>SUW02</v>
          </cell>
          <cell r="B272" t="str">
            <v>BONE_PANTAI</v>
          </cell>
        </row>
        <row r="273">
          <cell r="A273" t="str">
            <v>SLO06</v>
          </cell>
          <cell r="B273" t="str">
            <v>PRINGGABAYA</v>
          </cell>
        </row>
        <row r="274">
          <cell r="A274" t="str">
            <v>BIT03</v>
          </cell>
          <cell r="B274" t="str">
            <v>MADIDIR</v>
          </cell>
        </row>
        <row r="275">
          <cell r="A275" t="str">
            <v>TID01</v>
          </cell>
          <cell r="B275" t="str">
            <v>TIDORE</v>
          </cell>
        </row>
        <row r="276">
          <cell r="A276" t="str">
            <v>SOG22</v>
          </cell>
          <cell r="B276" t="str">
            <v>PACET</v>
          </cell>
        </row>
        <row r="277">
          <cell r="A277" t="str">
            <v>MLG888</v>
          </cell>
          <cell r="B277" t="str">
            <v>MLG_SALES</v>
          </cell>
        </row>
        <row r="278">
          <cell r="A278" t="str">
            <v>BIT02</v>
          </cell>
          <cell r="B278" t="str">
            <v>GIRIAN</v>
          </cell>
        </row>
        <row r="279">
          <cell r="A279" t="str">
            <v>TDO01</v>
          </cell>
          <cell r="B279" t="str">
            <v>TONDANO</v>
          </cell>
        </row>
        <row r="280">
          <cell r="A280" t="str">
            <v>AID01</v>
          </cell>
          <cell r="B280" t="str">
            <v>AIRMADIDI</v>
          </cell>
        </row>
        <row r="281">
          <cell r="A281" t="str">
            <v>LAH01</v>
          </cell>
          <cell r="B281" t="str">
            <v>LABUHA</v>
          </cell>
        </row>
        <row r="282">
          <cell r="A282" t="str">
            <v>BLU01</v>
          </cell>
          <cell r="B282" t="str">
            <v>BOLAANG_UKI</v>
          </cell>
        </row>
        <row r="283">
          <cell r="A283" t="str">
            <v>AMQ04</v>
          </cell>
          <cell r="B283" t="str">
            <v>TELUK_AMBON</v>
          </cell>
        </row>
        <row r="284">
          <cell r="A284" t="str">
            <v>PRU01</v>
          </cell>
          <cell r="B284" t="str">
            <v>PIRU</v>
          </cell>
        </row>
        <row r="285">
          <cell r="A285" t="str">
            <v>SKD02</v>
          </cell>
          <cell r="B285" t="str">
            <v>SEKAMPUNG</v>
          </cell>
        </row>
        <row r="286">
          <cell r="A286" t="str">
            <v>BDR22</v>
          </cell>
          <cell r="B286" t="str">
            <v>BDR22</v>
          </cell>
        </row>
        <row r="287">
          <cell r="A287" t="str">
            <v>SWI13</v>
          </cell>
          <cell r="B287" t="str">
            <v>KEDUNGBANTENG</v>
          </cell>
        </row>
        <row r="288">
          <cell r="A288" t="str">
            <v>SII10</v>
          </cell>
          <cell r="B288" t="str">
            <v>KERINCI_KANAN</v>
          </cell>
        </row>
        <row r="289">
          <cell r="A289" t="str">
            <v>TKG19C</v>
          </cell>
          <cell r="B289" t="str">
            <v>TKG19C</v>
          </cell>
        </row>
        <row r="290">
          <cell r="A290" t="str">
            <v>SMI17B</v>
          </cell>
          <cell r="B290" t="str">
            <v>SMI17B</v>
          </cell>
        </row>
        <row r="291">
          <cell r="A291" t="str">
            <v>GRT27B</v>
          </cell>
          <cell r="B291" t="str">
            <v>GRT27B</v>
          </cell>
        </row>
        <row r="292">
          <cell r="A292" t="str">
            <v>SBH02A</v>
          </cell>
          <cell r="B292" t="str">
            <v>BARUMUN_TENGAH_02</v>
          </cell>
        </row>
        <row r="293">
          <cell r="A293" t="str">
            <v>KRW28B</v>
          </cell>
          <cell r="B293" t="str">
            <v>KRW28B</v>
          </cell>
        </row>
        <row r="294">
          <cell r="A294" t="str">
            <v>TKG19</v>
          </cell>
          <cell r="B294" t="str">
            <v>DIPONEGORO_2</v>
          </cell>
        </row>
        <row r="295">
          <cell r="A295" t="str">
            <v>BDR12</v>
          </cell>
          <cell r="B295" t="str">
            <v>TERBANGGI_BESAR_2</v>
          </cell>
        </row>
        <row r="296">
          <cell r="A296" t="str">
            <v>MRU01</v>
          </cell>
          <cell r="B296" t="str">
            <v>RUPIT</v>
          </cell>
        </row>
        <row r="297">
          <cell r="A297" t="str">
            <v>IDR03</v>
          </cell>
          <cell r="B297" t="str">
            <v>JULOK</v>
          </cell>
        </row>
        <row r="298">
          <cell r="A298" t="str">
            <v>MDC02C</v>
          </cell>
          <cell r="B298" t="str">
            <v>POLITEKNIK_01</v>
          </cell>
        </row>
        <row r="299">
          <cell r="A299" t="str">
            <v>PLW15</v>
          </cell>
          <cell r="B299" t="str">
            <v>SINAR_INDAH</v>
          </cell>
        </row>
        <row r="300">
          <cell r="A300" t="str">
            <v>PER16</v>
          </cell>
          <cell r="B300" t="str">
            <v>CIMANGGU_PER</v>
          </cell>
        </row>
        <row r="301">
          <cell r="A301" t="str">
            <v>CIM777</v>
          </cell>
          <cell r="B301" t="str">
            <v>CIM_GATEWAY</v>
          </cell>
        </row>
        <row r="302">
          <cell r="A302" t="str">
            <v>KOL05</v>
          </cell>
          <cell r="B302" t="str">
            <v>WUNDULAKO</v>
          </cell>
        </row>
        <row r="303">
          <cell r="A303" t="str">
            <v>BAL19F</v>
          </cell>
          <cell r="B303" t="str">
            <v>CENTRAL_LEGOK</v>
          </cell>
        </row>
        <row r="304">
          <cell r="A304" t="str">
            <v>CIP07B</v>
          </cell>
          <cell r="B304" t="str">
            <v>CENDANA_BAKTI_JAYA</v>
          </cell>
        </row>
        <row r="305">
          <cell r="A305" t="str">
            <v>TCGSK011</v>
          </cell>
          <cell r="B305" t="str">
            <v>TCGSK011</v>
          </cell>
        </row>
        <row r="306">
          <cell r="A306" t="str">
            <v>SMQ05</v>
          </cell>
          <cell r="B306" t="str">
            <v>PATIH_RUMBIH</v>
          </cell>
        </row>
        <row r="307">
          <cell r="A307" t="str">
            <v>CIB28</v>
          </cell>
          <cell r="B307" t="str">
            <v>CP_MAYOR_OKING</v>
          </cell>
        </row>
        <row r="308">
          <cell r="A308" t="str">
            <v>JKT02Q</v>
          </cell>
          <cell r="B308" t="str">
            <v>MERUYA_UTARA</v>
          </cell>
        </row>
        <row r="309">
          <cell r="A309" t="str">
            <v>BAL20D</v>
          </cell>
          <cell r="B309" t="str">
            <v>KADU_PETALS</v>
          </cell>
        </row>
        <row r="310">
          <cell r="A310" t="str">
            <v>BAL20E</v>
          </cell>
          <cell r="B310" t="str">
            <v>CURUG_CUKANGGALIH</v>
          </cell>
        </row>
        <row r="311">
          <cell r="A311" t="str">
            <v>GRT02A</v>
          </cell>
          <cell r="B311" t="str">
            <v>GRT02A</v>
          </cell>
        </row>
        <row r="312">
          <cell r="A312" t="str">
            <v>GRT33C</v>
          </cell>
          <cell r="B312" t="str">
            <v>GRT33C</v>
          </cell>
        </row>
        <row r="313">
          <cell r="A313" t="str">
            <v>SII09</v>
          </cell>
          <cell r="B313" t="str">
            <v>SEI_KIJANG_02</v>
          </cell>
        </row>
        <row r="314">
          <cell r="A314" t="str">
            <v>SGL05</v>
          </cell>
          <cell r="B314" t="str">
            <v>SAKTI</v>
          </cell>
        </row>
        <row r="315">
          <cell r="A315" t="str">
            <v>BGS13</v>
          </cell>
          <cell r="B315" t="str">
            <v>PULAU_KETAM_PUTIH</v>
          </cell>
        </row>
        <row r="316">
          <cell r="A316" t="str">
            <v>MLG23</v>
          </cell>
          <cell r="B316" t="str">
            <v>BEAUTIFUL_BROMO</v>
          </cell>
        </row>
        <row r="317">
          <cell r="A317" t="str">
            <v>PDN13</v>
          </cell>
          <cell r="B317" t="str">
            <v>BAJAMAS</v>
          </cell>
        </row>
        <row r="318">
          <cell r="A318" t="str">
            <v>SUB19B</v>
          </cell>
          <cell r="B318" t="str">
            <v>RUNGKUT_2</v>
          </cell>
        </row>
        <row r="319">
          <cell r="A319" t="str">
            <v>SPG05B</v>
          </cell>
          <cell r="B319" t="str">
            <v>KEDUNGDUNG_1</v>
          </cell>
        </row>
        <row r="320">
          <cell r="A320" t="str">
            <v>SPG09A</v>
          </cell>
          <cell r="B320" t="str">
            <v>ROBATAL</v>
          </cell>
        </row>
        <row r="321">
          <cell r="A321" t="str">
            <v>SPG02A</v>
          </cell>
          <cell r="B321" t="str">
            <v>CAMPLONG</v>
          </cell>
        </row>
        <row r="322">
          <cell r="A322" t="str">
            <v>SPG11</v>
          </cell>
          <cell r="B322" t="str">
            <v>SOKOBANAH</v>
          </cell>
        </row>
        <row r="323">
          <cell r="A323" t="str">
            <v>SPG13</v>
          </cell>
          <cell r="B323" t="str">
            <v>TAMBELANGAN_1</v>
          </cell>
        </row>
        <row r="324">
          <cell r="A324" t="str">
            <v>BWX17</v>
          </cell>
          <cell r="B324" t="str">
            <v>GALIS_1</v>
          </cell>
        </row>
        <row r="325">
          <cell r="A325" t="str">
            <v>SPG08</v>
          </cell>
          <cell r="B325" t="str">
            <v>OMBEN_1</v>
          </cell>
        </row>
        <row r="326">
          <cell r="A326" t="str">
            <v>SPG06</v>
          </cell>
          <cell r="B326" t="str">
            <v>BANYUATES_1</v>
          </cell>
        </row>
        <row r="327">
          <cell r="A327" t="str">
            <v>BWX09</v>
          </cell>
          <cell r="B327" t="str">
            <v>AROSBAYA_1</v>
          </cell>
        </row>
        <row r="328">
          <cell r="A328" t="str">
            <v>BWX07</v>
          </cell>
          <cell r="B328" t="str">
            <v>TANJUNG_BUMI_1</v>
          </cell>
        </row>
        <row r="329">
          <cell r="A329" t="str">
            <v>BWX06</v>
          </cell>
          <cell r="B329" t="str">
            <v>BURNEH_1</v>
          </cell>
        </row>
        <row r="330">
          <cell r="A330" t="str">
            <v>SPG04</v>
          </cell>
          <cell r="B330" t="str">
            <v>TORJUN_RAYA</v>
          </cell>
        </row>
        <row r="331">
          <cell r="A331" t="str">
            <v>BWX04</v>
          </cell>
          <cell r="B331" t="str">
            <v>SEPULU</v>
          </cell>
        </row>
        <row r="332">
          <cell r="A332" t="str">
            <v>SPG03</v>
          </cell>
          <cell r="B332" t="str">
            <v>SAMPANG_UTARA</v>
          </cell>
        </row>
        <row r="333">
          <cell r="A333" t="str">
            <v>BWX05</v>
          </cell>
          <cell r="B333" t="str">
            <v>TANAH_MERAH_1</v>
          </cell>
        </row>
        <row r="334">
          <cell r="A334" t="str">
            <v>SPG05</v>
          </cell>
          <cell r="B334" t="str">
            <v>KARANGPENANG_1</v>
          </cell>
        </row>
        <row r="335">
          <cell r="A335" t="str">
            <v>SPG02</v>
          </cell>
          <cell r="B335" t="str">
            <v>GUNUNG_SEKAR</v>
          </cell>
        </row>
        <row r="336">
          <cell r="A336" t="str">
            <v>BWX02</v>
          </cell>
          <cell r="B336" t="str">
            <v>BLEGA</v>
          </cell>
        </row>
        <row r="337">
          <cell r="A337" t="str">
            <v>BWX01</v>
          </cell>
          <cell r="B337" t="str">
            <v>BANGKALAN</v>
          </cell>
        </row>
        <row r="338">
          <cell r="A338" t="str">
            <v>PYY05B</v>
          </cell>
          <cell r="B338" t="str">
            <v>LINGGA_BAYU_02</v>
          </cell>
        </row>
        <row r="339">
          <cell r="A339" t="str">
            <v>WAG05</v>
          </cell>
          <cell r="B339" t="str">
            <v>MORAMO</v>
          </cell>
        </row>
        <row r="340">
          <cell r="A340" t="str">
            <v>TCWNO031</v>
          </cell>
          <cell r="B340" t="str">
            <v>TCWNO031</v>
          </cell>
        </row>
        <row r="341">
          <cell r="A341" t="str">
            <v>PMA02</v>
          </cell>
          <cell r="B341" t="str">
            <v>MAMBI</v>
          </cell>
        </row>
        <row r="342">
          <cell r="A342" t="str">
            <v>TNB02</v>
          </cell>
          <cell r="B342" t="str">
            <v>MODANG_GROGOT</v>
          </cell>
        </row>
        <row r="343">
          <cell r="A343" t="str">
            <v>WNO02</v>
          </cell>
          <cell r="B343" t="str">
            <v>NGLIPAR</v>
          </cell>
        </row>
        <row r="344">
          <cell r="A344" t="str">
            <v>RPT02B</v>
          </cell>
          <cell r="B344" t="str">
            <v>NEGERI_BARU_02</v>
          </cell>
        </row>
        <row r="345">
          <cell r="A345" t="str">
            <v>RPT05B</v>
          </cell>
          <cell r="B345" t="str">
            <v>TELUK_SENTOSA_02</v>
          </cell>
        </row>
        <row r="346">
          <cell r="A346" t="str">
            <v>KPG04A</v>
          </cell>
          <cell r="B346" t="str">
            <v>SUNGAI_KANAN_02</v>
          </cell>
        </row>
        <row r="347">
          <cell r="A347" t="str">
            <v>GNS01A</v>
          </cell>
          <cell r="B347" t="str">
            <v>GAMO</v>
          </cell>
        </row>
        <row r="348">
          <cell r="A348" t="str">
            <v>KPG05B</v>
          </cell>
          <cell r="B348" t="str">
            <v>CIKAMPAK_03</v>
          </cell>
        </row>
        <row r="349">
          <cell r="A349" t="str">
            <v>AEK08A</v>
          </cell>
          <cell r="B349" t="str">
            <v>KAMPUNG_PAJAK_03</v>
          </cell>
        </row>
        <row r="350">
          <cell r="A350" t="str">
            <v>RPT03B</v>
          </cell>
          <cell r="B350" t="str">
            <v>BILAH_HULU_02</v>
          </cell>
        </row>
        <row r="351">
          <cell r="A351" t="str">
            <v>TED09</v>
          </cell>
          <cell r="B351" t="str">
            <v>LOLOWAU</v>
          </cell>
        </row>
        <row r="352">
          <cell r="A352" t="str">
            <v>DON13</v>
          </cell>
          <cell r="B352" t="str">
            <v>SOJOL</v>
          </cell>
        </row>
        <row r="353">
          <cell r="A353" t="str">
            <v>MDC09B</v>
          </cell>
          <cell r="B353" t="str">
            <v>TANJUNG_BATU_02</v>
          </cell>
        </row>
        <row r="354">
          <cell r="A354" t="str">
            <v>MDC11B</v>
          </cell>
          <cell r="B354" t="str">
            <v>MALALAYANG_01</v>
          </cell>
        </row>
        <row r="355">
          <cell r="A355" t="str">
            <v>PSJ13</v>
          </cell>
          <cell r="B355" t="str">
            <v>NAPU</v>
          </cell>
        </row>
        <row r="356">
          <cell r="A356" t="str">
            <v>KSP01</v>
          </cell>
          <cell r="B356" t="str">
            <v>KUALA_SIMPANG</v>
          </cell>
        </row>
        <row r="357">
          <cell r="A357" t="str">
            <v>JKT10G</v>
          </cell>
          <cell r="B357" t="str">
            <v>DC_CILINCING</v>
          </cell>
        </row>
        <row r="358">
          <cell r="A358" t="str">
            <v>BAL16</v>
          </cell>
          <cell r="B358" t="str">
            <v>DC_SEPATAN</v>
          </cell>
        </row>
        <row r="359">
          <cell r="A359" t="str">
            <v>MLW01A</v>
          </cell>
          <cell r="B359" t="str">
            <v>MELAWI_PINOH</v>
          </cell>
        </row>
        <row r="360">
          <cell r="A360" t="str">
            <v>BKI14H</v>
          </cell>
          <cell r="B360" t="str">
            <v>CP_WANAJAYA</v>
          </cell>
        </row>
        <row r="361">
          <cell r="A361" t="str">
            <v>BKI73A</v>
          </cell>
          <cell r="B361" t="str">
            <v>CP_ASIA_TROPIS</v>
          </cell>
        </row>
        <row r="362">
          <cell r="A362" t="str">
            <v>TCPDS021</v>
          </cell>
          <cell r="B362" t="str">
            <v>TCPDS021</v>
          </cell>
        </row>
        <row r="363">
          <cell r="A363" t="str">
            <v>SBH01</v>
          </cell>
          <cell r="B363" t="str">
            <v>SIBUHUAN</v>
          </cell>
        </row>
        <row r="364">
          <cell r="A364" t="str">
            <v>SBH02</v>
          </cell>
          <cell r="B364" t="str">
            <v>SOSA</v>
          </cell>
        </row>
        <row r="365">
          <cell r="A365" t="str">
            <v>SBH04</v>
          </cell>
          <cell r="B365" t="str">
            <v>HUTARAJA_TINGGI</v>
          </cell>
        </row>
        <row r="366">
          <cell r="A366" t="str">
            <v>PYY06</v>
          </cell>
          <cell r="B366" t="str">
            <v>SIKAPAS</v>
          </cell>
        </row>
        <row r="367">
          <cell r="A367" t="str">
            <v>SBH05</v>
          </cell>
          <cell r="B367" t="str">
            <v>HUTARAJA_TINGGI_02</v>
          </cell>
        </row>
        <row r="368">
          <cell r="A368" t="str">
            <v>SIK03</v>
          </cell>
          <cell r="B368" t="str">
            <v>BATANG_TORU</v>
          </cell>
        </row>
        <row r="369">
          <cell r="A369" t="str">
            <v>JKT41U</v>
          </cell>
          <cell r="B369" t="str">
            <v>CP_PLUIT_SELATAN_2</v>
          </cell>
        </row>
        <row r="370">
          <cell r="A370" t="str">
            <v>SRG61</v>
          </cell>
          <cell r="B370" t="str">
            <v>PUDAKPAYUNG</v>
          </cell>
        </row>
        <row r="371">
          <cell r="A371" t="str">
            <v>SRG10</v>
          </cell>
          <cell r="B371" t="str">
            <v>TEMBALANG</v>
          </cell>
        </row>
        <row r="372">
          <cell r="A372" t="str">
            <v>BSB01</v>
          </cell>
          <cell r="B372" t="str">
            <v>BANDAR_SERI_BENTAN</v>
          </cell>
        </row>
        <row r="373">
          <cell r="A373" t="str">
            <v>PUR09</v>
          </cell>
          <cell r="B373" t="str">
            <v>PURBALINGGA_LOR</v>
          </cell>
        </row>
        <row r="374">
          <cell r="A374" t="str">
            <v>BTH09</v>
          </cell>
          <cell r="B374" t="str">
            <v>TANJUNG_PIAYU</v>
          </cell>
        </row>
        <row r="375">
          <cell r="A375" t="str">
            <v>JKT33P</v>
          </cell>
          <cell r="B375" t="str">
            <v>CP_KEDOYA_UTARA</v>
          </cell>
        </row>
        <row r="376">
          <cell r="A376" t="str">
            <v>JKT13K</v>
          </cell>
          <cell r="B376" t="str">
            <v>JOHAR_BARU_01</v>
          </cell>
        </row>
        <row r="377">
          <cell r="A377" t="str">
            <v>KAA08</v>
          </cell>
          <cell r="B377" t="str">
            <v>BEJEN</v>
          </cell>
        </row>
        <row r="378">
          <cell r="A378" t="str">
            <v>TNJ01</v>
          </cell>
          <cell r="B378" t="str">
            <v>TANJUNG_PINANG</v>
          </cell>
        </row>
        <row r="379">
          <cell r="A379" t="str">
            <v>KUB04A</v>
          </cell>
          <cell r="B379" t="str">
            <v>KUBU_BARU</v>
          </cell>
        </row>
        <row r="380">
          <cell r="A380" t="str">
            <v>TTT16A</v>
          </cell>
          <cell r="B380" t="str">
            <v>SINGKUP_CEMERLANG</v>
          </cell>
        </row>
        <row r="381">
          <cell r="A381" t="str">
            <v>TTT02A</v>
          </cell>
          <cell r="B381" t="str">
            <v>UPAS_MAJU</v>
          </cell>
        </row>
        <row r="382">
          <cell r="A382" t="str">
            <v>MLW03</v>
          </cell>
          <cell r="B382" t="str">
            <v>BELIMBING</v>
          </cell>
        </row>
        <row r="383">
          <cell r="A383" t="str">
            <v>PNK04B</v>
          </cell>
          <cell r="B383" t="str">
            <v>KOMYOS</v>
          </cell>
        </row>
        <row r="384">
          <cell r="A384" t="str">
            <v>MMW10</v>
          </cell>
          <cell r="B384" t="str">
            <v>SUNGAI_KUNYIT_KOTA</v>
          </cell>
        </row>
        <row r="385">
          <cell r="A385" t="str">
            <v>SUB28C</v>
          </cell>
          <cell r="B385" t="str">
            <v>SUKOMANUNGGAL_3</v>
          </cell>
        </row>
        <row r="386">
          <cell r="A386" t="str">
            <v>BWS11A</v>
          </cell>
          <cell r="B386" t="str">
            <v>BONDOWOSO_3</v>
          </cell>
        </row>
        <row r="387">
          <cell r="A387" t="str">
            <v>BWS02A</v>
          </cell>
          <cell r="B387" t="str">
            <v>WRINGIN</v>
          </cell>
        </row>
        <row r="388">
          <cell r="A388" t="str">
            <v>NGA17A</v>
          </cell>
          <cell r="B388" t="str">
            <v>KDR_NGASEM_2</v>
          </cell>
        </row>
        <row r="389">
          <cell r="A389" t="str">
            <v>SUB19E</v>
          </cell>
          <cell r="B389" t="str">
            <v>KALI_RUNGKUT_1</v>
          </cell>
        </row>
        <row r="390">
          <cell r="A390" t="str">
            <v>MTX08</v>
          </cell>
          <cell r="B390" t="str">
            <v>MAGETAN_2</v>
          </cell>
        </row>
        <row r="391">
          <cell r="A391" t="str">
            <v>BWS21</v>
          </cell>
          <cell r="B391" t="str">
            <v>SUMBERWRINGIN_1</v>
          </cell>
        </row>
        <row r="392">
          <cell r="A392" t="str">
            <v>CAB02</v>
          </cell>
          <cell r="B392" t="str">
            <v>MADIUN_1</v>
          </cell>
        </row>
        <row r="393">
          <cell r="A393" t="str">
            <v>LMJ05</v>
          </cell>
          <cell r="B393" t="str">
            <v>MAHAKAM</v>
          </cell>
        </row>
        <row r="394">
          <cell r="A394" t="str">
            <v>JBR30</v>
          </cell>
          <cell r="B394" t="str">
            <v>SUMBERBARU_1</v>
          </cell>
        </row>
        <row r="395">
          <cell r="A395" t="str">
            <v>JBR31</v>
          </cell>
          <cell r="B395" t="str">
            <v>JBR_ARJASA_1</v>
          </cell>
        </row>
        <row r="396">
          <cell r="A396" t="str">
            <v>TLA06</v>
          </cell>
          <cell r="B396" t="str">
            <v>GONDANGRAYA</v>
          </cell>
        </row>
        <row r="397">
          <cell r="A397" t="str">
            <v>LMJ10</v>
          </cell>
          <cell r="B397" t="str">
            <v>YOSOWILANGUN_1</v>
          </cell>
        </row>
        <row r="398">
          <cell r="A398" t="str">
            <v>TBN10</v>
          </cell>
          <cell r="B398" t="str">
            <v>MERAKURAK_1</v>
          </cell>
        </row>
        <row r="399">
          <cell r="A399" t="str">
            <v>NGK05</v>
          </cell>
          <cell r="B399" t="str">
            <v>PRAMBON</v>
          </cell>
        </row>
        <row r="400">
          <cell r="A400" t="str">
            <v>TBN07</v>
          </cell>
          <cell r="B400" t="str">
            <v>TAMBAKBOYO</v>
          </cell>
        </row>
        <row r="401">
          <cell r="A401" t="str">
            <v>SUB32A</v>
          </cell>
          <cell r="B401" t="str">
            <v>DC_KARANGPILANG</v>
          </cell>
        </row>
        <row r="402">
          <cell r="A402" t="str">
            <v>TBN06</v>
          </cell>
          <cell r="B402" t="str">
            <v>PARENGAN</v>
          </cell>
        </row>
        <row r="403">
          <cell r="A403" t="str">
            <v>TBN04</v>
          </cell>
          <cell r="B403" t="str">
            <v>KEREK</v>
          </cell>
        </row>
        <row r="404">
          <cell r="A404" t="str">
            <v>TLA04</v>
          </cell>
          <cell r="B404" t="str">
            <v>KAUMAN</v>
          </cell>
        </row>
        <row r="405">
          <cell r="A405" t="str">
            <v>TLA07</v>
          </cell>
          <cell r="B405" t="str">
            <v>DC_TULUNG_AGUNG</v>
          </cell>
        </row>
        <row r="406">
          <cell r="A406" t="str">
            <v>JBR04</v>
          </cell>
          <cell r="B406" t="str">
            <v>TANGGUL</v>
          </cell>
        </row>
        <row r="407">
          <cell r="A407" t="str">
            <v>MDN04</v>
          </cell>
          <cell r="B407" t="str">
            <v>JIWAN</v>
          </cell>
        </row>
        <row r="408">
          <cell r="A408" t="str">
            <v>TLA01</v>
          </cell>
          <cell r="B408" t="str">
            <v>TULUNG_AGUNG</v>
          </cell>
        </row>
        <row r="409">
          <cell r="A409" t="str">
            <v>TGR10D</v>
          </cell>
          <cell r="B409" t="str">
            <v>RADEN_SALEH</v>
          </cell>
        </row>
        <row r="410">
          <cell r="A410" t="str">
            <v>SNG19</v>
          </cell>
          <cell r="B410" t="str">
            <v>TUNJUNG_TEJA</v>
          </cell>
        </row>
        <row r="411">
          <cell r="A411" t="str">
            <v>CIP05I</v>
          </cell>
          <cell r="B411" t="str">
            <v>PONDOK_PUCUNG</v>
          </cell>
        </row>
        <row r="412">
          <cell r="A412" t="str">
            <v>CIP05H</v>
          </cell>
          <cell r="B412" t="str">
            <v>PONDOKJAYA</v>
          </cell>
        </row>
        <row r="413">
          <cell r="A413" t="str">
            <v>BAL12A</v>
          </cell>
          <cell r="B413" t="str">
            <v>SURADITA_CISAUK</v>
          </cell>
        </row>
        <row r="414">
          <cell r="A414" t="str">
            <v>CIP02E</v>
          </cell>
          <cell r="B414" t="str">
            <v>TERAS_KOTA</v>
          </cell>
        </row>
        <row r="415">
          <cell r="A415" t="str">
            <v>BAL26C</v>
          </cell>
          <cell r="B415" t="str">
            <v>SALEMBARAN</v>
          </cell>
        </row>
        <row r="416">
          <cell r="A416" t="str">
            <v>TGR12E</v>
          </cell>
          <cell r="B416" t="str">
            <v>PINANG_CIPONDOH</v>
          </cell>
        </row>
        <row r="417">
          <cell r="A417" t="str">
            <v>CIL05B</v>
          </cell>
          <cell r="B417" t="str">
            <v>CIL05B</v>
          </cell>
        </row>
        <row r="418">
          <cell r="A418" t="str">
            <v>TGR08D</v>
          </cell>
          <cell r="B418" t="str">
            <v>ARCADIA_BATUCEPER</v>
          </cell>
        </row>
        <row r="419">
          <cell r="A419" t="str">
            <v>SNG05B</v>
          </cell>
          <cell r="B419" t="str">
            <v>HARENDONG</v>
          </cell>
        </row>
        <row r="420">
          <cell r="A420" t="str">
            <v>BAL04E</v>
          </cell>
          <cell r="B420" t="str">
            <v>CIKUPA_RAYA</v>
          </cell>
        </row>
        <row r="421">
          <cell r="A421" t="str">
            <v>BAL20A</v>
          </cell>
          <cell r="B421" t="str">
            <v>CURUG_RAYA</v>
          </cell>
        </row>
        <row r="422">
          <cell r="A422" t="str">
            <v>BAL02A</v>
          </cell>
          <cell r="B422" t="str">
            <v>JAMBE_RAYA</v>
          </cell>
        </row>
        <row r="423">
          <cell r="A423" t="str">
            <v>SNG06B</v>
          </cell>
          <cell r="B423" t="str">
            <v>KIBIN_RAYA</v>
          </cell>
        </row>
        <row r="424">
          <cell r="A424" t="str">
            <v>SNG21</v>
          </cell>
          <cell r="B424" t="str">
            <v>DP_PETIR</v>
          </cell>
        </row>
        <row r="425">
          <cell r="A425" t="str">
            <v>BAL17</v>
          </cell>
          <cell r="B425" t="str">
            <v>CANGKUDU</v>
          </cell>
        </row>
        <row r="426">
          <cell r="A426" t="str">
            <v>PGL04</v>
          </cell>
          <cell r="B426" t="str">
            <v>CIBALIUNG</v>
          </cell>
        </row>
        <row r="427">
          <cell r="A427" t="str">
            <v>TKG12</v>
          </cell>
          <cell r="B427" t="str">
            <v>TIRTAYASA</v>
          </cell>
        </row>
        <row r="428">
          <cell r="A428" t="str">
            <v>PDG12</v>
          </cell>
          <cell r="B428" t="str">
            <v>DC_LUBUK_BEGALUNG</v>
          </cell>
        </row>
        <row r="429">
          <cell r="A429" t="str">
            <v>SII05</v>
          </cell>
          <cell r="B429" t="str">
            <v>KOTO_GASIB</v>
          </cell>
        </row>
        <row r="430">
          <cell r="A430" t="str">
            <v>SRG28</v>
          </cell>
          <cell r="B430" t="str">
            <v>BUGANGAN</v>
          </cell>
        </row>
        <row r="431">
          <cell r="A431" t="str">
            <v>IDM07D</v>
          </cell>
          <cell r="B431" t="str">
            <v>IDM07D</v>
          </cell>
        </row>
        <row r="432">
          <cell r="A432" t="str">
            <v>PYY04</v>
          </cell>
          <cell r="B432" t="str">
            <v>SIABU</v>
          </cell>
        </row>
        <row r="433">
          <cell r="A433" t="str">
            <v>BKI45</v>
          </cell>
          <cell r="B433" t="str">
            <v>CIKETING</v>
          </cell>
        </row>
        <row r="434">
          <cell r="A434" t="str">
            <v>SDA38</v>
          </cell>
          <cell r="B434" t="str">
            <v>SUKODONO_1</v>
          </cell>
        </row>
        <row r="435">
          <cell r="A435" t="str">
            <v>BKI69</v>
          </cell>
          <cell r="B435" t="str">
            <v>DC_MEDAN_SATRIA</v>
          </cell>
        </row>
        <row r="436">
          <cell r="A436" t="str">
            <v>SOG33</v>
          </cell>
          <cell r="B436" t="str">
            <v>DC_PEUNDEUY</v>
          </cell>
        </row>
        <row r="437">
          <cell r="A437" t="str">
            <v>SOG04C</v>
          </cell>
          <cell r="B437" t="str">
            <v>CIBEET</v>
          </cell>
        </row>
        <row r="438">
          <cell r="A438" t="str">
            <v>JKT21U</v>
          </cell>
          <cell r="B438" t="str">
            <v>DC_GANDARIA</v>
          </cell>
        </row>
        <row r="439">
          <cell r="A439" t="str">
            <v>KSP02</v>
          </cell>
          <cell r="B439" t="str">
            <v>TUALANG_CUT</v>
          </cell>
        </row>
        <row r="440">
          <cell r="A440" t="str">
            <v>SUM11D</v>
          </cell>
          <cell r="B440" t="str">
            <v>SUM11D</v>
          </cell>
        </row>
        <row r="441">
          <cell r="A441" t="str">
            <v>SMI35A</v>
          </cell>
          <cell r="B441" t="str">
            <v>SMI35A</v>
          </cell>
        </row>
        <row r="442">
          <cell r="A442" t="str">
            <v>KNG10</v>
          </cell>
          <cell r="B442" t="str">
            <v>CIRENDANG</v>
          </cell>
        </row>
        <row r="443">
          <cell r="A443" t="str">
            <v>TSK08</v>
          </cell>
          <cell r="B443" t="str">
            <v>KAWALU</v>
          </cell>
        </row>
        <row r="444">
          <cell r="A444" t="str">
            <v>KDI06</v>
          </cell>
          <cell r="B444" t="str">
            <v>PUUWATU</v>
          </cell>
        </row>
        <row r="445">
          <cell r="A445" t="str">
            <v>SMI15A</v>
          </cell>
          <cell r="B445" t="str">
            <v>SMI15A</v>
          </cell>
        </row>
        <row r="446">
          <cell r="A446" t="str">
            <v>CJR14B</v>
          </cell>
          <cell r="B446" t="str">
            <v>CJR14B</v>
          </cell>
        </row>
        <row r="447">
          <cell r="A447" t="str">
            <v>SUB12C</v>
          </cell>
          <cell r="B447" t="str">
            <v>GUBENG_3</v>
          </cell>
        </row>
        <row r="448">
          <cell r="A448" t="str">
            <v>GRT41C</v>
          </cell>
          <cell r="B448" t="str">
            <v>GRT41C</v>
          </cell>
        </row>
        <row r="449">
          <cell r="A449" t="str">
            <v>MJA14A</v>
          </cell>
          <cell r="B449" t="str">
            <v>MJA14A</v>
          </cell>
        </row>
        <row r="450">
          <cell r="A450" t="str">
            <v>CJR19</v>
          </cell>
          <cell r="B450" t="str">
            <v>DC_SOLOKPANDAN</v>
          </cell>
        </row>
        <row r="451">
          <cell r="A451" t="str">
            <v>KBM17</v>
          </cell>
          <cell r="B451" t="str">
            <v>KBM17</v>
          </cell>
        </row>
        <row r="452">
          <cell r="A452" t="str">
            <v>BYL04A</v>
          </cell>
          <cell r="B452" t="str">
            <v>BYL04A</v>
          </cell>
        </row>
        <row r="453">
          <cell r="A453" t="str">
            <v>SLM10A</v>
          </cell>
          <cell r="B453" t="str">
            <v>SLM10A</v>
          </cell>
        </row>
        <row r="454">
          <cell r="A454" t="str">
            <v>KLT26</v>
          </cell>
          <cell r="B454" t="str">
            <v>KLT26</v>
          </cell>
        </row>
        <row r="455">
          <cell r="A455" t="str">
            <v>BYL03A</v>
          </cell>
          <cell r="B455" t="str">
            <v>BYL03A</v>
          </cell>
        </row>
        <row r="456">
          <cell r="A456" t="str">
            <v>SLM03A</v>
          </cell>
          <cell r="B456" t="str">
            <v>SLM03A</v>
          </cell>
        </row>
        <row r="457">
          <cell r="A457" t="str">
            <v>CLP03A</v>
          </cell>
          <cell r="B457" t="str">
            <v>CLP03A</v>
          </cell>
        </row>
        <row r="458">
          <cell r="A458" t="str">
            <v>CLP13A</v>
          </cell>
          <cell r="B458" t="str">
            <v>CLP13A</v>
          </cell>
        </row>
        <row r="459">
          <cell r="A459" t="str">
            <v>BTL12A</v>
          </cell>
          <cell r="B459" t="str">
            <v>SITIMULYO</v>
          </cell>
        </row>
        <row r="460">
          <cell r="A460" t="str">
            <v>WGI14</v>
          </cell>
          <cell r="B460" t="str">
            <v>JATISRONO_WGI</v>
          </cell>
        </row>
        <row r="461">
          <cell r="A461" t="str">
            <v>MUG16</v>
          </cell>
          <cell r="B461" t="str">
            <v>TEMPURAN_MUNGKID</v>
          </cell>
        </row>
        <row r="462">
          <cell r="A462" t="str">
            <v>WGI11</v>
          </cell>
          <cell r="B462" t="str">
            <v>NGUNTORONADI</v>
          </cell>
        </row>
        <row r="463">
          <cell r="A463" t="str">
            <v>CLP14</v>
          </cell>
          <cell r="B463" t="str">
            <v>WANAREJA</v>
          </cell>
        </row>
        <row r="464">
          <cell r="A464" t="str">
            <v>WNO03</v>
          </cell>
          <cell r="B464" t="str">
            <v>KARANGMOJO</v>
          </cell>
        </row>
        <row r="465">
          <cell r="A465" t="str">
            <v>CLP08</v>
          </cell>
          <cell r="B465" t="str">
            <v>CIMANGGU</v>
          </cell>
        </row>
        <row r="466">
          <cell r="A466" t="str">
            <v>JOG05</v>
          </cell>
          <cell r="B466" t="str">
            <v>GEDONG_KUNING</v>
          </cell>
        </row>
        <row r="467">
          <cell r="A467" t="str">
            <v>SUJ08</v>
          </cell>
          <cell r="B467" t="str">
            <v>MOJOLABAN</v>
          </cell>
        </row>
        <row r="468">
          <cell r="A468" t="str">
            <v>WGI05</v>
          </cell>
          <cell r="B468" t="str">
            <v>WURYANTORO</v>
          </cell>
        </row>
        <row r="469">
          <cell r="A469" t="str">
            <v>KAA11</v>
          </cell>
          <cell r="B469" t="str">
            <v>MOJOGEDANG</v>
          </cell>
        </row>
        <row r="470">
          <cell r="A470" t="str">
            <v>MGL02</v>
          </cell>
          <cell r="B470" t="str">
            <v>KUPATAN</v>
          </cell>
        </row>
        <row r="471">
          <cell r="A471" t="str">
            <v>JOG07</v>
          </cell>
          <cell r="B471" t="str">
            <v>GIWANGAN</v>
          </cell>
        </row>
        <row r="472">
          <cell r="A472" t="str">
            <v>SLM11</v>
          </cell>
          <cell r="B472" t="str">
            <v>BERJO</v>
          </cell>
        </row>
        <row r="473">
          <cell r="A473" t="str">
            <v>SRN03</v>
          </cell>
          <cell r="B473" t="str">
            <v>MASARAN</v>
          </cell>
        </row>
        <row r="474">
          <cell r="A474" t="str">
            <v>SLM21</v>
          </cell>
          <cell r="B474" t="str">
            <v>TRIDADI</v>
          </cell>
        </row>
        <row r="475">
          <cell r="A475" t="str">
            <v>KLT10</v>
          </cell>
          <cell r="B475" t="str">
            <v>MOJAYAN</v>
          </cell>
        </row>
        <row r="476">
          <cell r="A476" t="str">
            <v>SRN08</v>
          </cell>
          <cell r="B476" t="str">
            <v>TUGU_GADING_MASARAN</v>
          </cell>
        </row>
        <row r="477">
          <cell r="A477" t="str">
            <v>KAA15</v>
          </cell>
          <cell r="B477" t="str">
            <v>KEBAKKRAMAT</v>
          </cell>
        </row>
        <row r="478">
          <cell r="A478" t="str">
            <v>KAA06</v>
          </cell>
          <cell r="B478" t="str">
            <v>MATESI</v>
          </cell>
        </row>
        <row r="479">
          <cell r="A479" t="str">
            <v>KAA04</v>
          </cell>
          <cell r="B479" t="str">
            <v>GONDANGREJO</v>
          </cell>
        </row>
        <row r="480">
          <cell r="A480" t="str">
            <v>KLT03</v>
          </cell>
          <cell r="B480" t="str">
            <v>PRAMBANAN</v>
          </cell>
        </row>
        <row r="481">
          <cell r="A481" t="str">
            <v>MUG04</v>
          </cell>
          <cell r="B481" t="str">
            <v>SECANG</v>
          </cell>
        </row>
        <row r="482">
          <cell r="A482" t="str">
            <v>SRN04</v>
          </cell>
          <cell r="B482" t="str">
            <v>GONDANG</v>
          </cell>
        </row>
        <row r="483">
          <cell r="A483" t="str">
            <v>SUJ04</v>
          </cell>
          <cell r="B483" t="str">
            <v>TAWANGSARI</v>
          </cell>
        </row>
        <row r="484">
          <cell r="A484" t="str">
            <v>SLM04</v>
          </cell>
          <cell r="B484" t="str">
            <v>DENGGUNG</v>
          </cell>
        </row>
        <row r="485">
          <cell r="A485" t="str">
            <v>WGI01</v>
          </cell>
          <cell r="B485" t="str">
            <v>WONOGIRI</v>
          </cell>
        </row>
        <row r="486">
          <cell r="A486" t="str">
            <v>BYL04</v>
          </cell>
          <cell r="B486" t="str">
            <v>SIMO</v>
          </cell>
        </row>
        <row r="487">
          <cell r="A487" t="str">
            <v>PWJ05</v>
          </cell>
          <cell r="B487" t="str">
            <v>BAGELEN</v>
          </cell>
        </row>
        <row r="488">
          <cell r="A488" t="str">
            <v>SLM02</v>
          </cell>
          <cell r="B488" t="str">
            <v>GODEAN</v>
          </cell>
        </row>
        <row r="489">
          <cell r="A489" t="str">
            <v>JOG02</v>
          </cell>
          <cell r="B489" t="str">
            <v>UMBULHARJO</v>
          </cell>
        </row>
        <row r="490">
          <cell r="A490" t="str">
            <v>KLP01</v>
          </cell>
          <cell r="B490" t="str">
            <v>WATES</v>
          </cell>
        </row>
        <row r="491">
          <cell r="A491" t="str">
            <v>KBM04</v>
          </cell>
          <cell r="B491" t="str">
            <v>AYAH</v>
          </cell>
        </row>
        <row r="492">
          <cell r="A492" t="str">
            <v>CLP05</v>
          </cell>
          <cell r="B492" t="str">
            <v>ADIPALA</v>
          </cell>
        </row>
        <row r="493">
          <cell r="A493" t="str">
            <v>BAL09A</v>
          </cell>
          <cell r="B493" t="str">
            <v>KUKUN_SUKATANI</v>
          </cell>
        </row>
        <row r="494">
          <cell r="A494" t="str">
            <v>JKT57G</v>
          </cell>
          <cell r="B494" t="str">
            <v>CP_PULO_GADUNG</v>
          </cell>
        </row>
        <row r="495">
          <cell r="A495" t="str">
            <v>TCTGR042</v>
          </cell>
          <cell r="B495" t="str">
            <v>TCTGR042</v>
          </cell>
        </row>
        <row r="496">
          <cell r="A496" t="str">
            <v>PER03A</v>
          </cell>
          <cell r="B496" t="str">
            <v>CIKANGKUNG</v>
          </cell>
        </row>
        <row r="497">
          <cell r="A497" t="str">
            <v>BKI42</v>
          </cell>
          <cell r="B497" t="str">
            <v>JATI_MULYA</v>
          </cell>
        </row>
        <row r="498">
          <cell r="A498" t="str">
            <v>BAS01</v>
          </cell>
          <cell r="B498" t="str">
            <v>SIAPI_API</v>
          </cell>
        </row>
        <row r="499">
          <cell r="A499" t="str">
            <v>BGS11</v>
          </cell>
          <cell r="B499" t="str">
            <v>SIAK_KECIL_01</v>
          </cell>
        </row>
        <row r="500">
          <cell r="A500" t="str">
            <v>TKG11</v>
          </cell>
          <cell r="B500" t="str">
            <v>DC_BANDAR_LAMPUNG_3</v>
          </cell>
        </row>
        <row r="501">
          <cell r="A501" t="str">
            <v>PSW03</v>
          </cell>
          <cell r="B501" t="str">
            <v>TERMINAL_PRINGSEWU</v>
          </cell>
        </row>
        <row r="502">
          <cell r="A502" t="str">
            <v>PSW03B</v>
          </cell>
          <cell r="B502" t="str">
            <v>CP_SATRIA</v>
          </cell>
        </row>
        <row r="503">
          <cell r="A503" t="str">
            <v>BDR03B</v>
          </cell>
          <cell r="B503" t="str">
            <v>CP_PUTRA_RUMBIA</v>
          </cell>
        </row>
        <row r="504">
          <cell r="A504" t="str">
            <v>BDR05A</v>
          </cell>
          <cell r="B504" t="str">
            <v>CP_PUNGGUR</v>
          </cell>
        </row>
        <row r="505">
          <cell r="A505" t="str">
            <v>TKG10A</v>
          </cell>
          <cell r="B505" t="str">
            <v>TANJUNG_GADING</v>
          </cell>
        </row>
        <row r="506">
          <cell r="A506" t="str">
            <v>TKG09A</v>
          </cell>
          <cell r="B506" t="str">
            <v>TKG09A</v>
          </cell>
        </row>
        <row r="507">
          <cell r="A507" t="str">
            <v>TKG03B</v>
          </cell>
          <cell r="B507" t="str">
            <v>CP_LETJEN_ALAMSYAH</v>
          </cell>
        </row>
        <row r="508">
          <cell r="A508" t="str">
            <v>TKG06A</v>
          </cell>
          <cell r="B508" t="str">
            <v>CP_IKAN_TENGGIRI</v>
          </cell>
        </row>
        <row r="509">
          <cell r="A509" t="str">
            <v>TKG01E</v>
          </cell>
          <cell r="B509" t="str">
            <v>CP_TANJUNG_SENANG</v>
          </cell>
        </row>
        <row r="510">
          <cell r="A510" t="str">
            <v>MTR02A</v>
          </cell>
          <cell r="B510" t="str">
            <v>CP_IMAM_BONJOL</v>
          </cell>
        </row>
        <row r="511">
          <cell r="A511" t="str">
            <v>TKG01B</v>
          </cell>
          <cell r="B511" t="str">
            <v>CP_KIMAJA</v>
          </cell>
        </row>
        <row r="512">
          <cell r="A512" t="str">
            <v>JKT28D</v>
          </cell>
          <cell r="B512" t="str">
            <v>TAMBORA</v>
          </cell>
        </row>
        <row r="513">
          <cell r="A513" t="str">
            <v>IDM15E</v>
          </cell>
          <cell r="B513" t="str">
            <v>IDM15E</v>
          </cell>
        </row>
        <row r="514">
          <cell r="A514" t="str">
            <v>IDM06D</v>
          </cell>
          <cell r="B514" t="str">
            <v>IDM06D</v>
          </cell>
        </row>
        <row r="515">
          <cell r="A515" t="str">
            <v>PER10A</v>
          </cell>
          <cell r="B515" t="str">
            <v>PER10A</v>
          </cell>
        </row>
        <row r="516">
          <cell r="A516" t="str">
            <v>SMI09B</v>
          </cell>
          <cell r="B516" t="str">
            <v>SMI09B</v>
          </cell>
        </row>
        <row r="517">
          <cell r="A517" t="str">
            <v>PWO10B</v>
          </cell>
          <cell r="B517" t="str">
            <v>SUMBANG01</v>
          </cell>
        </row>
        <row r="518">
          <cell r="A518" t="str">
            <v>KEP01</v>
          </cell>
          <cell r="B518" t="str">
            <v>MENTAWAI</v>
          </cell>
        </row>
        <row r="519">
          <cell r="A519" t="str">
            <v>ASH04B</v>
          </cell>
          <cell r="B519" t="str">
            <v>AEK_SONGSONGAN_03</v>
          </cell>
        </row>
        <row r="520">
          <cell r="A520" t="str">
            <v>RPT04B</v>
          </cell>
          <cell r="B520" t="str">
            <v>SEI_SANGGUL_02</v>
          </cell>
        </row>
        <row r="521">
          <cell r="A521" t="str">
            <v>ASH11</v>
          </cell>
          <cell r="B521" t="str">
            <v>KISARAN</v>
          </cell>
        </row>
        <row r="522">
          <cell r="A522" t="str">
            <v>ASH04A</v>
          </cell>
          <cell r="B522" t="str">
            <v>AEK_SONGSONGAN_02</v>
          </cell>
        </row>
        <row r="523">
          <cell r="A523" t="str">
            <v>RPT08B</v>
          </cell>
          <cell r="B523" t="str">
            <v>RANTAU_SELATAN_02</v>
          </cell>
        </row>
        <row r="524">
          <cell r="A524" t="str">
            <v>SIB15</v>
          </cell>
          <cell r="B524" t="str">
            <v>TARUTUNG_02</v>
          </cell>
        </row>
        <row r="525">
          <cell r="A525" t="str">
            <v>SIB11</v>
          </cell>
          <cell r="B525" t="str">
            <v>SIBORONG_BORONG_1</v>
          </cell>
        </row>
        <row r="526">
          <cell r="A526" t="str">
            <v>PDN03A</v>
          </cell>
          <cell r="B526" t="str">
            <v>PADANG_MASIANG</v>
          </cell>
        </row>
        <row r="527">
          <cell r="A527" t="str">
            <v>RPT04A</v>
          </cell>
          <cell r="B527" t="str">
            <v>SEI_SANGGUL</v>
          </cell>
        </row>
        <row r="528">
          <cell r="A528" t="str">
            <v>DOS03A</v>
          </cell>
          <cell r="B528" t="str">
            <v>SIBUNTUON_PARPEA</v>
          </cell>
        </row>
        <row r="529">
          <cell r="A529" t="str">
            <v>PYY03</v>
          </cell>
          <cell r="B529" t="str">
            <v>KOTANOPAN</v>
          </cell>
        </row>
        <row r="530">
          <cell r="A530" t="str">
            <v>PYY01</v>
          </cell>
          <cell r="B530" t="str">
            <v>PANYABUNGAN</v>
          </cell>
        </row>
        <row r="531">
          <cell r="A531" t="str">
            <v>JAT777</v>
          </cell>
          <cell r="B531" t="str">
            <v>JAT_GATEWAY</v>
          </cell>
        </row>
        <row r="532">
          <cell r="A532" t="str">
            <v>NGA20A</v>
          </cell>
          <cell r="B532" t="str">
            <v>PARE_4</v>
          </cell>
        </row>
        <row r="533">
          <cell r="A533" t="str">
            <v>MEH01A</v>
          </cell>
          <cell r="B533" t="str">
            <v>KAWAY_XVI</v>
          </cell>
        </row>
        <row r="534">
          <cell r="A534" t="str">
            <v>SUB22B</v>
          </cell>
          <cell r="B534" t="str">
            <v>BULAK_1</v>
          </cell>
        </row>
        <row r="535">
          <cell r="A535" t="str">
            <v>BEG03A</v>
          </cell>
          <cell r="B535" t="str">
            <v>SELUAS</v>
          </cell>
        </row>
        <row r="536">
          <cell r="A536" t="str">
            <v>NGG10</v>
          </cell>
          <cell r="B536" t="str">
            <v>MENYUKE_KOTA</v>
          </cell>
        </row>
        <row r="537">
          <cell r="A537" t="str">
            <v>MAT01</v>
          </cell>
          <cell r="B537" t="str">
            <v>CIDAWANG</v>
          </cell>
        </row>
        <row r="538">
          <cell r="A538" t="str">
            <v>TGL01</v>
          </cell>
          <cell r="B538" t="str">
            <v>TEGAL</v>
          </cell>
        </row>
        <row r="539">
          <cell r="A539" t="str">
            <v>TJQ01</v>
          </cell>
          <cell r="B539" t="str">
            <v>TANJUNG_PANDAN</v>
          </cell>
        </row>
        <row r="540">
          <cell r="A540" t="str">
            <v>LWA07</v>
          </cell>
          <cell r="B540" t="str">
            <v>SUMBER_JAYA</v>
          </cell>
        </row>
        <row r="541">
          <cell r="A541" t="str">
            <v>DES01B</v>
          </cell>
          <cell r="B541" t="str">
            <v>TERATAI_DES</v>
          </cell>
        </row>
        <row r="542">
          <cell r="A542" t="str">
            <v>TCRGT111</v>
          </cell>
          <cell r="B542" t="str">
            <v>TCRGT111</v>
          </cell>
        </row>
        <row r="543">
          <cell r="A543" t="str">
            <v>RGT05</v>
          </cell>
          <cell r="B543" t="str">
            <v>PERANAP</v>
          </cell>
        </row>
        <row r="544">
          <cell r="A544" t="str">
            <v>SGT10</v>
          </cell>
          <cell r="B544" t="str">
            <v>CP_TELEN</v>
          </cell>
        </row>
        <row r="545">
          <cell r="A545" t="str">
            <v>MAL06</v>
          </cell>
          <cell r="B545" t="str">
            <v>WAWONDULA</v>
          </cell>
        </row>
        <row r="546">
          <cell r="A546" t="str">
            <v>MAR07</v>
          </cell>
          <cell r="B546" t="str">
            <v>CAMBA</v>
          </cell>
        </row>
        <row r="547">
          <cell r="A547" t="str">
            <v>PAK03</v>
          </cell>
          <cell r="B547" t="str">
            <v>RANDOMAYANG</v>
          </cell>
        </row>
        <row r="548">
          <cell r="A548" t="str">
            <v>LAS02</v>
          </cell>
          <cell r="B548" t="str">
            <v>NGAPA</v>
          </cell>
        </row>
        <row r="549">
          <cell r="A549" t="str">
            <v>UPG55</v>
          </cell>
          <cell r="B549" t="str">
            <v>KASSI_KASSI</v>
          </cell>
        </row>
        <row r="550">
          <cell r="A550" t="str">
            <v>UPG30</v>
          </cell>
          <cell r="B550" t="str">
            <v>BAROMBONG</v>
          </cell>
        </row>
        <row r="551">
          <cell r="A551" t="str">
            <v>MAR01</v>
          </cell>
          <cell r="B551" t="str">
            <v>MAROS</v>
          </cell>
        </row>
        <row r="552">
          <cell r="A552" t="str">
            <v>KOL02</v>
          </cell>
          <cell r="B552" t="str">
            <v>POMALAA</v>
          </cell>
        </row>
        <row r="553">
          <cell r="A553" t="str">
            <v>UPG07</v>
          </cell>
          <cell r="B553" t="str">
            <v>PETTARANI</v>
          </cell>
        </row>
        <row r="554">
          <cell r="A554" t="str">
            <v>MJU02</v>
          </cell>
          <cell r="B554" t="str">
            <v>TOPOYO</v>
          </cell>
        </row>
        <row r="555">
          <cell r="A555" t="str">
            <v>MSB01</v>
          </cell>
          <cell r="B555" t="str">
            <v>MASAMBA</v>
          </cell>
        </row>
        <row r="556">
          <cell r="A556" t="str">
            <v>MJN02</v>
          </cell>
          <cell r="B556" t="str">
            <v>MALUNDA</v>
          </cell>
        </row>
        <row r="557">
          <cell r="A557" t="str">
            <v>PLP01</v>
          </cell>
          <cell r="B557" t="str">
            <v>PALOPO</v>
          </cell>
        </row>
        <row r="558">
          <cell r="A558" t="str">
            <v>MAL01</v>
          </cell>
          <cell r="B558" t="str">
            <v>MALILI</v>
          </cell>
        </row>
        <row r="559">
          <cell r="A559" t="str">
            <v>UPG16</v>
          </cell>
          <cell r="B559" t="str">
            <v>UIN_ALAUDDIN</v>
          </cell>
        </row>
        <row r="560">
          <cell r="A560" t="str">
            <v>BEL02</v>
          </cell>
          <cell r="B560" t="str">
            <v>WALENGRAN</v>
          </cell>
        </row>
        <row r="561">
          <cell r="A561" t="str">
            <v>SDA12B</v>
          </cell>
          <cell r="B561" t="str">
            <v>WARU_6</v>
          </cell>
        </row>
        <row r="562">
          <cell r="A562" t="str">
            <v>PDG888</v>
          </cell>
          <cell r="B562" t="str">
            <v>PDG_SALES</v>
          </cell>
        </row>
        <row r="563">
          <cell r="A563" t="str">
            <v>SDA04A</v>
          </cell>
          <cell r="B563" t="str">
            <v>GEDANGAN</v>
          </cell>
        </row>
        <row r="564">
          <cell r="A564" t="str">
            <v>SDA12C</v>
          </cell>
          <cell r="B564" t="str">
            <v>WARU_7</v>
          </cell>
        </row>
        <row r="565">
          <cell r="A565" t="str">
            <v>PLW03B</v>
          </cell>
          <cell r="B565" t="str">
            <v>MANTIKULORE_01</v>
          </cell>
        </row>
        <row r="566">
          <cell r="A566" t="str">
            <v>PLW01D</v>
          </cell>
          <cell r="B566" t="str">
            <v>DEWI_SARTIKA_01</v>
          </cell>
        </row>
        <row r="567">
          <cell r="A567" t="str">
            <v>PLW12</v>
          </cell>
          <cell r="B567" t="str">
            <v>SOEKARNO_HATTA</v>
          </cell>
        </row>
        <row r="568">
          <cell r="A568" t="str">
            <v>PLW05A</v>
          </cell>
          <cell r="B568" t="str">
            <v>TATANGA_01</v>
          </cell>
        </row>
        <row r="569">
          <cell r="A569" t="str">
            <v>PLW03C</v>
          </cell>
          <cell r="B569" t="str">
            <v>TONDO_01</v>
          </cell>
        </row>
        <row r="570">
          <cell r="A570" t="str">
            <v>PLW08A</v>
          </cell>
          <cell r="B570" t="str">
            <v>PALU_TIMUR_01</v>
          </cell>
        </row>
        <row r="571">
          <cell r="A571" t="str">
            <v>PLW02C</v>
          </cell>
          <cell r="B571" t="str">
            <v>PONEGORO</v>
          </cell>
        </row>
        <row r="572">
          <cell r="A572" t="str">
            <v>PLW03D</v>
          </cell>
          <cell r="B572" t="str">
            <v>SIGMA_01</v>
          </cell>
        </row>
        <row r="573">
          <cell r="A573" t="str">
            <v>PLW02A</v>
          </cell>
          <cell r="B573" t="str">
            <v>WR_SUPRATMAN_01</v>
          </cell>
        </row>
        <row r="574">
          <cell r="A574" t="str">
            <v>TKG03C</v>
          </cell>
          <cell r="B574" t="str">
            <v>CP_KORPRI</v>
          </cell>
        </row>
        <row r="575">
          <cell r="A575" t="str">
            <v>DPS76</v>
          </cell>
          <cell r="B575" t="str">
            <v>CP_PEMECUTAN_KAJA</v>
          </cell>
        </row>
        <row r="576">
          <cell r="A576" t="str">
            <v>IDM30A</v>
          </cell>
          <cell r="B576" t="str">
            <v>IDM30A</v>
          </cell>
        </row>
        <row r="577">
          <cell r="A577" t="str">
            <v>IDM20C</v>
          </cell>
          <cell r="B577" t="str">
            <v>IDM20C</v>
          </cell>
        </row>
        <row r="578">
          <cell r="A578" t="str">
            <v>BAL26D</v>
          </cell>
          <cell r="B578" t="str">
            <v>HV_TGR</v>
          </cell>
        </row>
        <row r="579">
          <cell r="A579" t="str">
            <v>TGR12H</v>
          </cell>
          <cell r="B579" t="str">
            <v>SP_ALAM_SUTERA</v>
          </cell>
        </row>
        <row r="580">
          <cell r="A580" t="str">
            <v>IDM19B</v>
          </cell>
          <cell r="B580" t="str">
            <v>IDM19B</v>
          </cell>
        </row>
        <row r="581">
          <cell r="A581" t="str">
            <v>IDM15D</v>
          </cell>
          <cell r="B581" t="str">
            <v>IDM15D</v>
          </cell>
        </row>
        <row r="582">
          <cell r="A582" t="str">
            <v>IDM19</v>
          </cell>
          <cell r="B582" t="str">
            <v>IDM19</v>
          </cell>
        </row>
        <row r="583">
          <cell r="A583" t="str">
            <v>IDM10B</v>
          </cell>
          <cell r="B583" t="str">
            <v>IDM10B</v>
          </cell>
        </row>
        <row r="584">
          <cell r="A584" t="str">
            <v>IDM28A</v>
          </cell>
          <cell r="B584" t="str">
            <v>IDM28A</v>
          </cell>
        </row>
        <row r="585">
          <cell r="A585" t="str">
            <v>IDM11B</v>
          </cell>
          <cell r="B585" t="str">
            <v>IDM11B</v>
          </cell>
        </row>
        <row r="586">
          <cell r="A586" t="str">
            <v>IDM13B</v>
          </cell>
          <cell r="B586" t="str">
            <v>IDM13B</v>
          </cell>
        </row>
        <row r="587">
          <cell r="A587" t="str">
            <v>IDM04D</v>
          </cell>
          <cell r="B587" t="str">
            <v>IDM04D</v>
          </cell>
        </row>
        <row r="588">
          <cell r="A588" t="str">
            <v>IDM06C</v>
          </cell>
          <cell r="B588" t="str">
            <v>IDM06C</v>
          </cell>
        </row>
        <row r="589">
          <cell r="A589" t="str">
            <v>BDO11</v>
          </cell>
          <cell r="B589" t="str">
            <v>RANCAEKEK</v>
          </cell>
        </row>
        <row r="590">
          <cell r="A590" t="str">
            <v>PNK01A</v>
          </cell>
          <cell r="B590" t="str">
            <v>GAJAH_MADA_01</v>
          </cell>
        </row>
        <row r="591">
          <cell r="A591" t="str">
            <v>BDR12B</v>
          </cell>
          <cell r="B591" t="str">
            <v>BDR12B</v>
          </cell>
        </row>
        <row r="592">
          <cell r="A592" t="str">
            <v>MUA05</v>
          </cell>
          <cell r="B592" t="str">
            <v>MUA05</v>
          </cell>
        </row>
        <row r="593">
          <cell r="A593" t="str">
            <v>BJT02B</v>
          </cell>
          <cell r="B593" t="str">
            <v>BJT02B</v>
          </cell>
        </row>
        <row r="594">
          <cell r="A594" t="str">
            <v>TJG03</v>
          </cell>
          <cell r="B594" t="str">
            <v>TANJUNG_TABALONG</v>
          </cell>
        </row>
        <row r="595">
          <cell r="A595" t="str">
            <v>MEK02</v>
          </cell>
          <cell r="B595" t="str">
            <v>JEBUS</v>
          </cell>
        </row>
        <row r="596">
          <cell r="A596" t="str">
            <v>SKY03</v>
          </cell>
          <cell r="B596" t="str">
            <v>BAYUNG_LENCIR</v>
          </cell>
        </row>
        <row r="597">
          <cell r="A597" t="str">
            <v>KYT01</v>
          </cell>
          <cell r="B597" t="str">
            <v>KAYU_AGUNG</v>
          </cell>
        </row>
        <row r="598">
          <cell r="A598" t="str">
            <v>IDM20D</v>
          </cell>
          <cell r="B598" t="str">
            <v>IDM20D</v>
          </cell>
        </row>
        <row r="599">
          <cell r="A599" t="str">
            <v>IDM10C</v>
          </cell>
          <cell r="B599" t="str">
            <v>IDM10C</v>
          </cell>
        </row>
        <row r="600">
          <cell r="A600" t="str">
            <v>IDM18</v>
          </cell>
          <cell r="B600" t="str">
            <v>IDM18</v>
          </cell>
        </row>
        <row r="601">
          <cell r="A601" t="str">
            <v>IDM04E</v>
          </cell>
          <cell r="B601" t="str">
            <v>IDM04E</v>
          </cell>
        </row>
        <row r="602">
          <cell r="A602" t="str">
            <v>PWK07D</v>
          </cell>
          <cell r="B602" t="str">
            <v>PWK07D</v>
          </cell>
        </row>
        <row r="603">
          <cell r="A603" t="str">
            <v>PWK10C</v>
          </cell>
          <cell r="B603" t="str">
            <v>PWK10C</v>
          </cell>
        </row>
        <row r="604">
          <cell r="A604" t="str">
            <v>PWK15M</v>
          </cell>
          <cell r="B604" t="str">
            <v>PWK15M</v>
          </cell>
        </row>
        <row r="605">
          <cell r="A605" t="str">
            <v>PWK03B</v>
          </cell>
          <cell r="B605" t="str">
            <v>PWK03B</v>
          </cell>
        </row>
        <row r="606">
          <cell r="A606" t="str">
            <v>PWK04B</v>
          </cell>
          <cell r="B606" t="str">
            <v>PWK04B</v>
          </cell>
        </row>
        <row r="607">
          <cell r="A607" t="str">
            <v>SOG12E</v>
          </cell>
          <cell r="B607" t="str">
            <v>SOG12E</v>
          </cell>
        </row>
        <row r="608">
          <cell r="A608" t="str">
            <v>SBG04A</v>
          </cell>
          <cell r="B608" t="str">
            <v>CIBOGO_SBG</v>
          </cell>
        </row>
        <row r="609">
          <cell r="A609" t="str">
            <v>SBG15A</v>
          </cell>
          <cell r="B609" t="str">
            <v>SOKLAT_4</v>
          </cell>
        </row>
        <row r="610">
          <cell r="A610" t="str">
            <v>SMI23</v>
          </cell>
          <cell r="B610" t="str">
            <v>DC_CIKOLE</v>
          </cell>
        </row>
        <row r="611">
          <cell r="A611" t="str">
            <v>KRW25</v>
          </cell>
          <cell r="B611" t="str">
            <v>DC_MAJA</v>
          </cell>
        </row>
        <row r="612">
          <cell r="A612" t="str">
            <v>KRW24</v>
          </cell>
          <cell r="B612" t="str">
            <v>DC_KOSAMBI</v>
          </cell>
        </row>
        <row r="613">
          <cell r="A613" t="str">
            <v>CKP02</v>
          </cell>
          <cell r="B613" t="str">
            <v>DAUWAN_T</v>
          </cell>
        </row>
        <row r="614">
          <cell r="A614" t="str">
            <v>KBW08C</v>
          </cell>
          <cell r="B614" t="str">
            <v>CP_PAMUKAN_BARAT</v>
          </cell>
        </row>
        <row r="615">
          <cell r="A615" t="str">
            <v>BLN06B</v>
          </cell>
          <cell r="B615" t="str">
            <v>CP_KARANG_INDAH</v>
          </cell>
        </row>
        <row r="616">
          <cell r="A616" t="str">
            <v>TNB04A</v>
          </cell>
          <cell r="B616" t="str">
            <v>CP_MURU_KUARO</v>
          </cell>
        </row>
        <row r="617">
          <cell r="A617" t="str">
            <v>BPN04B</v>
          </cell>
          <cell r="B617" t="str">
            <v>MT_HARYONO_1</v>
          </cell>
        </row>
        <row r="618">
          <cell r="A618" t="str">
            <v>BAR02</v>
          </cell>
          <cell r="B618" t="str">
            <v>SUNGAI_RANGAS</v>
          </cell>
        </row>
        <row r="619">
          <cell r="A619" t="str">
            <v>TWR11</v>
          </cell>
          <cell r="B619" t="str">
            <v>CP_LOA_TEBU</v>
          </cell>
        </row>
        <row r="620">
          <cell r="A620" t="str">
            <v>KBW07</v>
          </cell>
          <cell r="B620" t="str">
            <v>CP_BUNGKUKAN</v>
          </cell>
        </row>
        <row r="621">
          <cell r="A621" t="str">
            <v>SED06</v>
          </cell>
          <cell r="B621" t="str">
            <v>CP_MUARA_LAWA</v>
          </cell>
        </row>
        <row r="622">
          <cell r="A622" t="str">
            <v>SED07</v>
          </cell>
          <cell r="B622" t="str">
            <v>CP_MUARA_PAHU</v>
          </cell>
        </row>
        <row r="623">
          <cell r="A623" t="str">
            <v>KBW06</v>
          </cell>
          <cell r="B623" t="str">
            <v>CP_TARJUN</v>
          </cell>
        </row>
        <row r="624">
          <cell r="A624" t="str">
            <v>SGT11</v>
          </cell>
          <cell r="B624" t="str">
            <v>CP_KONGBENG</v>
          </cell>
        </row>
        <row r="625">
          <cell r="A625" t="str">
            <v>SGT12</v>
          </cell>
          <cell r="B625" t="str">
            <v>CP_BUMI_JAYA</v>
          </cell>
        </row>
        <row r="626">
          <cell r="A626" t="str">
            <v>MTA08</v>
          </cell>
          <cell r="B626" t="str">
            <v>CP_PENGARON</v>
          </cell>
        </row>
        <row r="627">
          <cell r="A627" t="str">
            <v>KBW04</v>
          </cell>
          <cell r="B627" t="str">
            <v>CP_LONTAR</v>
          </cell>
        </row>
        <row r="628">
          <cell r="A628" t="str">
            <v>BLN08</v>
          </cell>
          <cell r="B628" t="str">
            <v>CP_SUNGAI_LOBAN</v>
          </cell>
        </row>
        <row r="629">
          <cell r="A629" t="str">
            <v>PLR06</v>
          </cell>
          <cell r="B629" t="str">
            <v>PELAIHARI_2</v>
          </cell>
        </row>
        <row r="630">
          <cell r="A630" t="str">
            <v>BPN20</v>
          </cell>
          <cell r="B630" t="str">
            <v>JUMPI</v>
          </cell>
        </row>
        <row r="631">
          <cell r="A631" t="str">
            <v>BEU06</v>
          </cell>
          <cell r="B631" t="str">
            <v>KAMPUNG_BUGIS</v>
          </cell>
        </row>
        <row r="632">
          <cell r="A632" t="str">
            <v>PNJ03</v>
          </cell>
          <cell r="B632" t="str">
            <v>SEPAKU</v>
          </cell>
        </row>
        <row r="633">
          <cell r="A633" t="str">
            <v>MWL02</v>
          </cell>
          <cell r="B633" t="str">
            <v>TELUK_SANGGAN</v>
          </cell>
        </row>
        <row r="634">
          <cell r="A634" t="str">
            <v>TNB03</v>
          </cell>
          <cell r="B634" t="str">
            <v>BATU_SOPANG</v>
          </cell>
        </row>
        <row r="635">
          <cell r="A635" t="str">
            <v>PLR03</v>
          </cell>
          <cell r="B635" t="str">
            <v>ANGSAU</v>
          </cell>
        </row>
        <row r="636">
          <cell r="A636" t="str">
            <v>BAR01</v>
          </cell>
          <cell r="B636" t="str">
            <v>BARABAI</v>
          </cell>
        </row>
        <row r="637">
          <cell r="A637" t="str">
            <v>BDJ02</v>
          </cell>
          <cell r="B637" t="str">
            <v>SULTAN_ADAM</v>
          </cell>
        </row>
        <row r="638">
          <cell r="A638" t="str">
            <v>BPN09</v>
          </cell>
          <cell r="B638" t="str">
            <v>TRADE_CENTER</v>
          </cell>
        </row>
        <row r="639">
          <cell r="A639" t="str">
            <v>BEU01</v>
          </cell>
          <cell r="B639" t="str">
            <v>BERAU</v>
          </cell>
        </row>
        <row r="640">
          <cell r="A640" t="str">
            <v>BPN12</v>
          </cell>
          <cell r="B640" t="str">
            <v>KARANG_JOANG</v>
          </cell>
        </row>
        <row r="641">
          <cell r="A641" t="str">
            <v>MTA03</v>
          </cell>
          <cell r="B641" t="str">
            <v>MANARAP</v>
          </cell>
        </row>
        <row r="642">
          <cell r="A642" t="str">
            <v>BLN03</v>
          </cell>
          <cell r="B642" t="str">
            <v>SIMPANG_EMPAT</v>
          </cell>
        </row>
        <row r="643">
          <cell r="A643" t="str">
            <v>TRK01</v>
          </cell>
          <cell r="B643" t="str">
            <v>TARAKAN</v>
          </cell>
        </row>
        <row r="644">
          <cell r="A644" t="str">
            <v>BPN11</v>
          </cell>
          <cell r="B644" t="str">
            <v>MUARA_RAPAK</v>
          </cell>
        </row>
        <row r="645">
          <cell r="A645" t="str">
            <v>BPN15</v>
          </cell>
          <cell r="B645" t="str">
            <v>INDRAKILA</v>
          </cell>
        </row>
        <row r="646">
          <cell r="A646" t="str">
            <v>BPN04</v>
          </cell>
          <cell r="B646" t="str">
            <v>BALIKPAPAN_SELATAN</v>
          </cell>
        </row>
        <row r="647">
          <cell r="A647" t="str">
            <v>BPN05</v>
          </cell>
          <cell r="B647" t="str">
            <v>BALIKPAPAN_TENGAH</v>
          </cell>
        </row>
        <row r="648">
          <cell r="A648" t="str">
            <v>BDJ12</v>
          </cell>
          <cell r="B648" t="str">
            <v>HKSN</v>
          </cell>
        </row>
        <row r="649">
          <cell r="A649" t="str">
            <v>BGS12</v>
          </cell>
          <cell r="B649" t="str">
            <v>SEBANGA</v>
          </cell>
        </row>
        <row r="650">
          <cell r="A650" t="str">
            <v>SII07A</v>
          </cell>
          <cell r="B650" t="str">
            <v>KANDIS_02</v>
          </cell>
        </row>
        <row r="651">
          <cell r="A651" t="str">
            <v>PKU11A</v>
          </cell>
          <cell r="B651" t="str">
            <v>TENAYAN_RAYA</v>
          </cell>
        </row>
        <row r="652">
          <cell r="A652" t="str">
            <v>PAP07</v>
          </cell>
          <cell r="B652" t="str">
            <v>TAMBUSAI_UTARA_01</v>
          </cell>
        </row>
        <row r="653">
          <cell r="A653" t="str">
            <v>DUM04</v>
          </cell>
          <cell r="B653" t="str">
            <v>DUMAI_01</v>
          </cell>
        </row>
        <row r="654">
          <cell r="A654" t="str">
            <v>BGS04</v>
          </cell>
          <cell r="B654" t="str">
            <v>PULAU_RUPAT</v>
          </cell>
        </row>
        <row r="655">
          <cell r="A655" t="str">
            <v>LWA02A</v>
          </cell>
          <cell r="B655" t="str">
            <v>KEMBAHANG</v>
          </cell>
        </row>
        <row r="656">
          <cell r="A656" t="str">
            <v>KOG20</v>
          </cell>
          <cell r="B656" t="str">
            <v>PEKON_WONOSOBO</v>
          </cell>
        </row>
        <row r="657">
          <cell r="A657" t="str">
            <v>BLM14</v>
          </cell>
          <cell r="B657" t="str">
            <v>WAY_TUBA</v>
          </cell>
        </row>
        <row r="658">
          <cell r="A658" t="str">
            <v>TKG11A</v>
          </cell>
          <cell r="B658" t="str">
            <v>TKG11A</v>
          </cell>
        </row>
        <row r="659">
          <cell r="A659" t="str">
            <v>KUR07A</v>
          </cell>
          <cell r="B659" t="str">
            <v>KRUI_3</v>
          </cell>
        </row>
        <row r="660">
          <cell r="A660" t="str">
            <v>KBB04</v>
          </cell>
          <cell r="B660" t="str">
            <v>SUNGKAI</v>
          </cell>
        </row>
        <row r="661">
          <cell r="A661" t="str">
            <v>TKG13</v>
          </cell>
          <cell r="B661" t="str">
            <v>WAY_KANDIS</v>
          </cell>
        </row>
        <row r="662">
          <cell r="A662" t="str">
            <v>MEL01</v>
          </cell>
          <cell r="B662" t="str">
            <v>MENGGALA</v>
          </cell>
        </row>
        <row r="663">
          <cell r="A663" t="str">
            <v>SKD01</v>
          </cell>
          <cell r="B663" t="str">
            <v>SUKADANA</v>
          </cell>
        </row>
        <row r="664">
          <cell r="A664" t="str">
            <v>KOG01</v>
          </cell>
          <cell r="B664" t="str">
            <v>KOTA_AGUNG</v>
          </cell>
        </row>
        <row r="665">
          <cell r="A665" t="str">
            <v>6660041</v>
          </cell>
          <cell r="B665" t="str">
            <v>SUMBAGUT</v>
          </cell>
        </row>
        <row r="666">
          <cell r="A666" t="str">
            <v>UPG57A</v>
          </cell>
          <cell r="B666" t="str">
            <v>TELKOMAS</v>
          </cell>
        </row>
        <row r="667">
          <cell r="A667" t="str">
            <v>CIB05D</v>
          </cell>
          <cell r="B667" t="str">
            <v>PASAR_GANDOANG</v>
          </cell>
        </row>
        <row r="668">
          <cell r="A668" t="str">
            <v>CIB05A</v>
          </cell>
          <cell r="B668" t="str">
            <v>CILEUNGSI_2</v>
          </cell>
        </row>
        <row r="669">
          <cell r="A669" t="str">
            <v>CIB15</v>
          </cell>
          <cell r="B669" t="str">
            <v>DC_CILEUNGSI</v>
          </cell>
        </row>
        <row r="670">
          <cell r="A670" t="str">
            <v>TTT20</v>
          </cell>
          <cell r="B670" t="str">
            <v>KENDAWANGAN01</v>
          </cell>
        </row>
        <row r="671">
          <cell r="A671" t="str">
            <v>TLM02</v>
          </cell>
          <cell r="B671" t="str">
            <v>TELUK_BATANG</v>
          </cell>
        </row>
        <row r="672">
          <cell r="A672" t="str">
            <v>SAS03</v>
          </cell>
          <cell r="B672" t="str">
            <v>TELUK_KERAMAT</v>
          </cell>
        </row>
        <row r="673">
          <cell r="A673" t="str">
            <v>BGR01F</v>
          </cell>
          <cell r="B673" t="str">
            <v>BOGOR_UTARA</v>
          </cell>
        </row>
        <row r="674">
          <cell r="A674" t="str">
            <v>CIB39A</v>
          </cell>
          <cell r="B674" t="str">
            <v>DC_MEGAMENDUNG</v>
          </cell>
        </row>
        <row r="675">
          <cell r="A675" t="str">
            <v>CIB21A</v>
          </cell>
          <cell r="B675" t="str">
            <v>DC_NANGGUNG</v>
          </cell>
        </row>
        <row r="676">
          <cell r="A676" t="str">
            <v>CIB03A</v>
          </cell>
          <cell r="B676" t="str">
            <v>DC_PARUNG</v>
          </cell>
        </row>
        <row r="677">
          <cell r="A677" t="str">
            <v>CIB05E</v>
          </cell>
          <cell r="B677" t="str">
            <v>METLAND_TRANSYOGI</v>
          </cell>
        </row>
        <row r="678">
          <cell r="A678" t="str">
            <v>BGR01C</v>
          </cell>
          <cell r="B678" t="str">
            <v>DC_BOJONGGEDE</v>
          </cell>
        </row>
        <row r="679">
          <cell r="A679" t="str">
            <v>CIB40D</v>
          </cell>
          <cell r="B679" t="str">
            <v>DC_CISARUA</v>
          </cell>
        </row>
        <row r="680">
          <cell r="A680" t="str">
            <v>CIB01A</v>
          </cell>
          <cell r="B680" t="str">
            <v>PAKANSARI_4</v>
          </cell>
        </row>
        <row r="681">
          <cell r="A681" t="str">
            <v>CIB51</v>
          </cell>
          <cell r="B681" t="str">
            <v>CIAMPEA</v>
          </cell>
        </row>
        <row r="682">
          <cell r="A682" t="str">
            <v>BGR45</v>
          </cell>
          <cell r="B682" t="str">
            <v>PAHLAWAN_SUKSES</v>
          </cell>
        </row>
        <row r="683">
          <cell r="A683" t="str">
            <v>BGR36</v>
          </cell>
          <cell r="B683" t="str">
            <v>AIR_MANCUR</v>
          </cell>
        </row>
        <row r="684">
          <cell r="A684" t="str">
            <v>CIB14</v>
          </cell>
          <cell r="B684" t="str">
            <v>DC_PAKANSARI</v>
          </cell>
        </row>
        <row r="685">
          <cell r="A685" t="str">
            <v>BGR29</v>
          </cell>
          <cell r="B685" t="str">
            <v>DC_BOGOR_KOTA</v>
          </cell>
        </row>
        <row r="686">
          <cell r="A686" t="str">
            <v>BGR31</v>
          </cell>
          <cell r="B686" t="str">
            <v>DC_TAJUR</v>
          </cell>
        </row>
        <row r="687">
          <cell r="A687" t="str">
            <v>CIB18</v>
          </cell>
          <cell r="B687" t="str">
            <v>DC_KEMANG</v>
          </cell>
        </row>
        <row r="688">
          <cell r="A688" t="str">
            <v>BGR25</v>
          </cell>
          <cell r="B688" t="str">
            <v>PAMOYANAN_BOGOR</v>
          </cell>
        </row>
        <row r="689">
          <cell r="A689" t="str">
            <v>BGR16</v>
          </cell>
          <cell r="B689" t="str">
            <v>GUNUNG_PUTRI</v>
          </cell>
        </row>
        <row r="690">
          <cell r="A690" t="str">
            <v>CIB08</v>
          </cell>
          <cell r="B690" t="str">
            <v>PARUNG_PANJANG</v>
          </cell>
        </row>
        <row r="691">
          <cell r="A691" t="str">
            <v>UPG53</v>
          </cell>
          <cell r="B691" t="str">
            <v>SULAWESI</v>
          </cell>
        </row>
        <row r="692">
          <cell r="A692" t="str">
            <v>KOE17</v>
          </cell>
          <cell r="B692" t="str">
            <v>KUPANG_TIMUR</v>
          </cell>
        </row>
        <row r="693">
          <cell r="A693" t="str">
            <v>TGR12G</v>
          </cell>
          <cell r="B693" t="str">
            <v>KUNCIRAN_RAYA</v>
          </cell>
        </row>
        <row r="694">
          <cell r="A694" t="str">
            <v>PGR04B</v>
          </cell>
          <cell r="B694" t="str">
            <v>PGR04B</v>
          </cell>
        </row>
        <row r="695">
          <cell r="A695" t="str">
            <v>PWK06B</v>
          </cell>
          <cell r="B695" t="str">
            <v>PWK06B</v>
          </cell>
        </row>
        <row r="696">
          <cell r="A696" t="str">
            <v>BKI64</v>
          </cell>
          <cell r="B696" t="str">
            <v>DC_MUSTIKA_JAYA</v>
          </cell>
        </row>
        <row r="697">
          <cell r="A697" t="str">
            <v>DES07B</v>
          </cell>
          <cell r="B697" t="str">
            <v>PULO_AGAS_DES</v>
          </cell>
        </row>
        <row r="698">
          <cell r="A698" t="str">
            <v>PKL14</v>
          </cell>
          <cell r="B698" t="str">
            <v>DORO</v>
          </cell>
        </row>
        <row r="699">
          <cell r="A699" t="str">
            <v>BJB04</v>
          </cell>
          <cell r="B699" t="str">
            <v>CEMPAKA</v>
          </cell>
        </row>
        <row r="700">
          <cell r="A700" t="str">
            <v>TNJ02</v>
          </cell>
          <cell r="B700" t="str">
            <v>BUKIT_BESTARI</v>
          </cell>
        </row>
        <row r="701">
          <cell r="A701" t="str">
            <v>WAG21</v>
          </cell>
          <cell r="B701" t="str">
            <v>TINANGGEA</v>
          </cell>
        </row>
        <row r="702">
          <cell r="A702" t="str">
            <v>GNS01</v>
          </cell>
          <cell r="B702" t="str">
            <v>SITOLI</v>
          </cell>
        </row>
        <row r="703">
          <cell r="A703" t="str">
            <v>BDJ08</v>
          </cell>
          <cell r="B703" t="str">
            <v>KAYUTANGI</v>
          </cell>
        </row>
        <row r="704">
          <cell r="A704" t="str">
            <v>SMI16B</v>
          </cell>
          <cell r="B704" t="str">
            <v>SMI16B</v>
          </cell>
        </row>
        <row r="705">
          <cell r="A705" t="str">
            <v>CJR25B</v>
          </cell>
          <cell r="B705" t="str">
            <v>PACET_CJR_2</v>
          </cell>
        </row>
        <row r="706">
          <cell r="A706" t="str">
            <v>CMI12</v>
          </cell>
          <cell r="B706" t="str">
            <v>WINDURAJA</v>
          </cell>
        </row>
        <row r="707">
          <cell r="A707" t="str">
            <v>SUB12B</v>
          </cell>
          <cell r="B707" t="str">
            <v>GUBENG_2</v>
          </cell>
        </row>
        <row r="708">
          <cell r="A708" t="str">
            <v>SUB34A</v>
          </cell>
          <cell r="B708" t="str">
            <v>DC_PAKAL</v>
          </cell>
        </row>
        <row r="709">
          <cell r="A709" t="str">
            <v>MLG15</v>
          </cell>
          <cell r="B709" t="str">
            <v>SUKUN_TANJUNG</v>
          </cell>
        </row>
        <row r="710">
          <cell r="A710" t="str">
            <v>SUB24C</v>
          </cell>
          <cell r="B710" t="str">
            <v>BUBUTAN_5</v>
          </cell>
        </row>
        <row r="711">
          <cell r="A711" t="str">
            <v>GSK08A</v>
          </cell>
          <cell r="B711" t="str">
            <v>BUNGAH_1</v>
          </cell>
        </row>
        <row r="712">
          <cell r="A712" t="str">
            <v>PKS12</v>
          </cell>
          <cell r="B712" t="str">
            <v>PEGANTENAN</v>
          </cell>
        </row>
        <row r="713">
          <cell r="A713" t="str">
            <v>PKS07</v>
          </cell>
          <cell r="B713" t="str">
            <v>PROPPO</v>
          </cell>
        </row>
        <row r="714">
          <cell r="A714" t="str">
            <v>NGA15A</v>
          </cell>
          <cell r="B714" t="str">
            <v>MOJO</v>
          </cell>
        </row>
        <row r="715">
          <cell r="A715" t="str">
            <v>BWI13A</v>
          </cell>
          <cell r="B715" t="str">
            <v>BWI_TEGALSARI_2</v>
          </cell>
        </row>
        <row r="716">
          <cell r="A716" t="str">
            <v>PKS11</v>
          </cell>
          <cell r="B716" t="str">
            <v>PASEAN_1</v>
          </cell>
        </row>
        <row r="717">
          <cell r="A717" t="str">
            <v>PTN19</v>
          </cell>
          <cell r="B717" t="str">
            <v>GADING_1</v>
          </cell>
        </row>
        <row r="718">
          <cell r="A718" t="str">
            <v>BWS06</v>
          </cell>
          <cell r="B718" t="str">
            <v>KAMPUNG_DURIAN</v>
          </cell>
        </row>
        <row r="719">
          <cell r="A719" t="str">
            <v>WLG02</v>
          </cell>
          <cell r="B719" t="str">
            <v>KADEMANGAN</v>
          </cell>
        </row>
        <row r="720">
          <cell r="A720" t="str">
            <v>MLG22</v>
          </cell>
          <cell r="B720" t="str">
            <v>DC_SUDARMO</v>
          </cell>
        </row>
        <row r="721">
          <cell r="A721" t="str">
            <v>PTN09</v>
          </cell>
          <cell r="B721" t="str">
            <v>KOTAANYAR_1</v>
          </cell>
        </row>
        <row r="722">
          <cell r="A722" t="str">
            <v>MLG21</v>
          </cell>
          <cell r="B722" t="str">
            <v>MALANG_HITS</v>
          </cell>
        </row>
        <row r="723">
          <cell r="A723" t="str">
            <v>LMJ15</v>
          </cell>
          <cell r="B723" t="str">
            <v>PRONOJIWO_1</v>
          </cell>
        </row>
        <row r="724">
          <cell r="A724" t="str">
            <v>NGK06</v>
          </cell>
          <cell r="B724" t="str">
            <v>NGANJUK_1</v>
          </cell>
        </row>
        <row r="725">
          <cell r="A725" t="str">
            <v>LMJ16</v>
          </cell>
          <cell r="B725" t="str">
            <v>CANDIPURO_1</v>
          </cell>
        </row>
        <row r="726">
          <cell r="A726" t="str">
            <v>LMJ08</v>
          </cell>
          <cell r="B726" t="str">
            <v>SENDURO</v>
          </cell>
        </row>
        <row r="727">
          <cell r="A727" t="str">
            <v>PKS05</v>
          </cell>
          <cell r="B727" t="str">
            <v>PALENGAAN_1</v>
          </cell>
        </row>
        <row r="728">
          <cell r="A728" t="str">
            <v>LMJ02</v>
          </cell>
          <cell r="B728" t="str">
            <v>PASIRIAN</v>
          </cell>
        </row>
        <row r="729">
          <cell r="A729" t="str">
            <v>KDR04</v>
          </cell>
          <cell r="B729" t="str">
            <v>GROGOL</v>
          </cell>
        </row>
        <row r="730">
          <cell r="A730" t="str">
            <v>JBR01</v>
          </cell>
          <cell r="B730" t="str">
            <v>JEMBER</v>
          </cell>
        </row>
        <row r="731">
          <cell r="A731" t="str">
            <v>KDR09</v>
          </cell>
          <cell r="B731" t="str">
            <v>PLOSOKLATEN</v>
          </cell>
        </row>
        <row r="732">
          <cell r="A732" t="str">
            <v>KDR08</v>
          </cell>
          <cell r="B732" t="str">
            <v>TIRTO_UDAN</v>
          </cell>
        </row>
        <row r="733">
          <cell r="A733" t="str">
            <v>PSB06</v>
          </cell>
          <cell r="B733" t="str">
            <v>GUNUNG_TULEH</v>
          </cell>
        </row>
        <row r="734">
          <cell r="A734" t="str">
            <v>BAL05</v>
          </cell>
          <cell r="B734" t="str">
            <v>TELUK_NAGA_2</v>
          </cell>
        </row>
        <row r="735">
          <cell r="A735" t="str">
            <v>PSB04A</v>
          </cell>
          <cell r="B735" t="str">
            <v>KOTO_BALINGKA_01</v>
          </cell>
        </row>
        <row r="736">
          <cell r="A736" t="str">
            <v>PKN07</v>
          </cell>
          <cell r="B736" t="str">
            <v>RIAM_DURIAN</v>
          </cell>
        </row>
        <row r="737">
          <cell r="A737" t="str">
            <v>TTT01</v>
          </cell>
          <cell r="B737" t="str">
            <v>SANDAI</v>
          </cell>
        </row>
        <row r="738">
          <cell r="A738" t="str">
            <v>CLG01</v>
          </cell>
          <cell r="B738" t="str">
            <v>CALANG</v>
          </cell>
        </row>
        <row r="739">
          <cell r="A739" t="str">
            <v>JKT16R</v>
          </cell>
          <cell r="B739" t="str">
            <v>DC_UJUNG_MENTENG</v>
          </cell>
        </row>
        <row r="740">
          <cell r="A740" t="str">
            <v>PAP04B</v>
          </cell>
          <cell r="B740" t="str">
            <v>KOTA_TENGAH_01</v>
          </cell>
        </row>
        <row r="741">
          <cell r="A741" t="str">
            <v>BTH12</v>
          </cell>
          <cell r="B741" t="str">
            <v>NONGSA</v>
          </cell>
        </row>
        <row r="742">
          <cell r="A742" t="str">
            <v>JKT12</v>
          </cell>
          <cell r="B742" t="str">
            <v>SENEN</v>
          </cell>
        </row>
        <row r="743">
          <cell r="A743" t="str">
            <v>JKT67H</v>
          </cell>
          <cell r="B743" t="str">
            <v>CP_PALMERAH</v>
          </cell>
        </row>
        <row r="744">
          <cell r="A744" t="str">
            <v>BJE08</v>
          </cell>
          <cell r="B744" t="str">
            <v>DC_KLANGON</v>
          </cell>
        </row>
        <row r="745">
          <cell r="A745" t="str">
            <v>SDA31</v>
          </cell>
          <cell r="B745" t="str">
            <v>DC_TANGGULANGIN</v>
          </cell>
        </row>
        <row r="746">
          <cell r="A746" t="str">
            <v>BJE07</v>
          </cell>
          <cell r="B746" t="str">
            <v>DC_SRATU</v>
          </cell>
        </row>
        <row r="747">
          <cell r="A747" t="str">
            <v>KDR13</v>
          </cell>
          <cell r="B747" t="str">
            <v>DC_KEDIRI</v>
          </cell>
        </row>
        <row r="748">
          <cell r="A748" t="str">
            <v>MDN09</v>
          </cell>
          <cell r="B748" t="str">
            <v>DC_TUGU_PENDEKAR</v>
          </cell>
        </row>
        <row r="749">
          <cell r="A749" t="str">
            <v>SUB31A</v>
          </cell>
          <cell r="B749" t="str">
            <v>DC_WIYUNG</v>
          </cell>
        </row>
        <row r="750">
          <cell r="A750" t="str">
            <v>JKT08C</v>
          </cell>
          <cell r="B750" t="str">
            <v>KEPULAUAN_SERIBU</v>
          </cell>
        </row>
        <row r="751">
          <cell r="A751" t="str">
            <v>TWR06</v>
          </cell>
          <cell r="B751" t="str">
            <v>KOTA_BANGUN</v>
          </cell>
        </row>
        <row r="752">
          <cell r="A752" t="str">
            <v>BEU03</v>
          </cell>
          <cell r="B752" t="str">
            <v>RINDING</v>
          </cell>
        </row>
        <row r="753">
          <cell r="A753" t="str">
            <v>RAI01</v>
          </cell>
          <cell r="B753" t="str">
            <v>RANAI</v>
          </cell>
        </row>
        <row r="754">
          <cell r="A754" t="str">
            <v>TIM01</v>
          </cell>
          <cell r="B754" t="str">
            <v>TIMIKA</v>
          </cell>
        </row>
        <row r="755">
          <cell r="A755" t="str">
            <v>BPN01</v>
          </cell>
          <cell r="B755" t="str">
            <v>BALIKPAPAN</v>
          </cell>
        </row>
        <row r="756">
          <cell r="A756" t="str">
            <v>SBD08</v>
          </cell>
          <cell r="B756" t="str">
            <v>MLANDINGAN_1</v>
          </cell>
        </row>
        <row r="757">
          <cell r="A757" t="str">
            <v>JKT15K</v>
          </cell>
          <cell r="B757" t="str">
            <v>DC_KEMAYORAN</v>
          </cell>
        </row>
        <row r="758">
          <cell r="A758" t="str">
            <v>UPG11</v>
          </cell>
          <cell r="B758" t="str">
            <v>AMD_ANTANG</v>
          </cell>
        </row>
        <row r="759">
          <cell r="A759" t="str">
            <v>BGG18</v>
          </cell>
          <cell r="B759" t="str">
            <v>LIMPUNG01</v>
          </cell>
        </row>
        <row r="760">
          <cell r="A760" t="str">
            <v>KTG04</v>
          </cell>
          <cell r="B760" t="str">
            <v>NANGA_TAYAP</v>
          </cell>
        </row>
        <row r="761">
          <cell r="A761" t="str">
            <v>PWJ07</v>
          </cell>
          <cell r="B761" t="str">
            <v>DC_BANYUURIP</v>
          </cell>
        </row>
        <row r="762">
          <cell r="A762" t="str">
            <v>SOC24</v>
          </cell>
          <cell r="B762" t="str">
            <v>DC_SOLO_BARAT</v>
          </cell>
        </row>
        <row r="763">
          <cell r="A763" t="str">
            <v>PKY05</v>
          </cell>
          <cell r="B763" t="str">
            <v>DC_PALANGKARAYA</v>
          </cell>
        </row>
        <row r="764">
          <cell r="A764" t="str">
            <v>BNG01</v>
          </cell>
          <cell r="B764" t="str">
            <v>BANGKINANG</v>
          </cell>
        </row>
        <row r="765">
          <cell r="A765" t="str">
            <v>SMQ03</v>
          </cell>
          <cell r="B765" t="str">
            <v>SEBABI</v>
          </cell>
        </row>
        <row r="766">
          <cell r="A766" t="str">
            <v>KUK01</v>
          </cell>
          <cell r="B766" t="str">
            <v>KUALA_KURUN</v>
          </cell>
        </row>
        <row r="767">
          <cell r="A767" t="str">
            <v>MRW01</v>
          </cell>
          <cell r="B767" t="str">
            <v>MUARA_TEWEH</v>
          </cell>
        </row>
        <row r="768">
          <cell r="A768" t="str">
            <v>MOJ03</v>
          </cell>
          <cell r="B768" t="str">
            <v>DC_GAJAH_MADA</v>
          </cell>
        </row>
        <row r="769">
          <cell r="A769" t="str">
            <v>SNX11</v>
          </cell>
          <cell r="B769" t="str">
            <v>KOTA_SUMENEP_1</v>
          </cell>
        </row>
        <row r="770">
          <cell r="A770" t="str">
            <v>PRR04</v>
          </cell>
          <cell r="B770" t="str">
            <v>PALETEANG</v>
          </cell>
        </row>
        <row r="771">
          <cell r="A771" t="str">
            <v>KDI09</v>
          </cell>
          <cell r="B771" t="str">
            <v>DC_DI_PANJAITAN</v>
          </cell>
        </row>
        <row r="772">
          <cell r="A772" t="str">
            <v>JKT23P</v>
          </cell>
          <cell r="B772" t="str">
            <v>DC_PASAR_MINGGU</v>
          </cell>
        </row>
        <row r="773">
          <cell r="A773" t="str">
            <v>JKT08L</v>
          </cell>
          <cell r="B773" t="str">
            <v>KAMAL_MUARA</v>
          </cell>
        </row>
        <row r="774">
          <cell r="A774" t="str">
            <v>JKT01J</v>
          </cell>
          <cell r="B774" t="str">
            <v>KAPUK_RAYA</v>
          </cell>
        </row>
        <row r="775">
          <cell r="A775" t="str">
            <v>JKT07U</v>
          </cell>
          <cell r="B775" t="str">
            <v>DC_KELAPA_GADING</v>
          </cell>
        </row>
        <row r="776">
          <cell r="A776" t="str">
            <v>JKT16O</v>
          </cell>
          <cell r="B776" t="str">
            <v>DC_PULO_GADUNG</v>
          </cell>
        </row>
        <row r="777">
          <cell r="A777" t="str">
            <v>JKT25</v>
          </cell>
          <cell r="B777" t="str">
            <v>TEBET</v>
          </cell>
        </row>
        <row r="778">
          <cell r="A778" t="str">
            <v>PWO15</v>
          </cell>
          <cell r="B778" t="str">
            <v>KEBASEN</v>
          </cell>
        </row>
        <row r="779">
          <cell r="A779" t="str">
            <v>SRG37</v>
          </cell>
          <cell r="B779" t="str">
            <v>PANGGUNG_LOR</v>
          </cell>
        </row>
        <row r="780">
          <cell r="A780" t="str">
            <v>SRG62</v>
          </cell>
          <cell r="B780" t="str">
            <v>BSB_SEMARANG</v>
          </cell>
        </row>
        <row r="781">
          <cell r="A781" t="str">
            <v>TGL03</v>
          </cell>
          <cell r="B781" t="str">
            <v>DEBONG</v>
          </cell>
        </row>
        <row r="782">
          <cell r="A782" t="str">
            <v>UPG02</v>
          </cell>
          <cell r="B782" t="str">
            <v>MANGGALA</v>
          </cell>
        </row>
        <row r="783">
          <cell r="A783" t="str">
            <v>TWR01</v>
          </cell>
          <cell r="B783" t="str">
            <v>TENGGARONG</v>
          </cell>
        </row>
        <row r="784">
          <cell r="A784" t="str">
            <v>JKT16P</v>
          </cell>
          <cell r="B784" t="str">
            <v>DC_CAKUNG</v>
          </cell>
        </row>
        <row r="785">
          <cell r="A785" t="str">
            <v>JKT03E</v>
          </cell>
          <cell r="B785" t="str">
            <v>DC_PALMERAH</v>
          </cell>
        </row>
        <row r="786">
          <cell r="A786" t="str">
            <v>JKT08I</v>
          </cell>
          <cell r="B786" t="str">
            <v>TELUK_GONG</v>
          </cell>
        </row>
        <row r="787">
          <cell r="A787" t="str">
            <v>JKT21R</v>
          </cell>
          <cell r="B787" t="str">
            <v>DC_KEBAYORAN_BARU</v>
          </cell>
        </row>
        <row r="788">
          <cell r="A788" t="str">
            <v>JKT19K</v>
          </cell>
          <cell r="B788" t="str">
            <v>DC_CIRACAS</v>
          </cell>
        </row>
        <row r="789">
          <cell r="A789" t="str">
            <v>KND01</v>
          </cell>
          <cell r="B789" t="str">
            <v>KOLONEDALE</v>
          </cell>
        </row>
        <row r="790">
          <cell r="A790" t="str">
            <v>BUG05</v>
          </cell>
          <cell r="B790" t="str">
            <v>WITAPONDA</v>
          </cell>
        </row>
        <row r="791">
          <cell r="A791" t="str">
            <v>YZZSI02</v>
          </cell>
          <cell r="B791" t="str">
            <v>YZ_LELILEF</v>
          </cell>
        </row>
        <row r="792">
          <cell r="A792" t="str">
            <v>SNX10</v>
          </cell>
          <cell r="B792" t="str">
            <v>PRAGAAN_1</v>
          </cell>
        </row>
        <row r="793">
          <cell r="A793" t="str">
            <v>SBD07</v>
          </cell>
          <cell r="B793" t="str">
            <v>DC_PANJI</v>
          </cell>
        </row>
        <row r="794">
          <cell r="A794" t="str">
            <v>BWI18</v>
          </cell>
          <cell r="B794" t="str">
            <v>GLAGAH</v>
          </cell>
        </row>
        <row r="795">
          <cell r="A795" t="str">
            <v>MTR04</v>
          </cell>
          <cell r="B795" t="str">
            <v>DC_METRO</v>
          </cell>
        </row>
        <row r="796">
          <cell r="A796" t="str">
            <v>TKG09</v>
          </cell>
          <cell r="B796" t="str">
            <v>DC_BANDAR_LAMPUNG_2</v>
          </cell>
        </row>
        <row r="797">
          <cell r="A797" t="str">
            <v>KDI08</v>
          </cell>
          <cell r="B797" t="str">
            <v>DC_MT_HARYONO</v>
          </cell>
        </row>
        <row r="798">
          <cell r="A798" t="str">
            <v>JKT16Q</v>
          </cell>
          <cell r="B798" t="str">
            <v>PULOGEBANG_01</v>
          </cell>
        </row>
        <row r="799">
          <cell r="A799" t="str">
            <v>JKT20J</v>
          </cell>
          <cell r="B799" t="str">
            <v>DC_MAKASAR</v>
          </cell>
        </row>
        <row r="800">
          <cell r="A800" t="str">
            <v>SWI01</v>
          </cell>
          <cell r="B800" t="str">
            <v>SLAWI</v>
          </cell>
        </row>
        <row r="801">
          <cell r="A801" t="str">
            <v>PLW01B</v>
          </cell>
          <cell r="B801" t="str">
            <v>TATURA_01</v>
          </cell>
        </row>
        <row r="802">
          <cell r="A802" t="str">
            <v>PWO01</v>
          </cell>
          <cell r="B802" t="str">
            <v>PURWOKERTO</v>
          </cell>
        </row>
        <row r="803">
          <cell r="A803" t="str">
            <v>SRG09</v>
          </cell>
          <cell r="B803" t="str">
            <v>GAJAHMUNGKUR</v>
          </cell>
        </row>
        <row r="804">
          <cell r="A804" t="str">
            <v>JKT56D</v>
          </cell>
          <cell r="B804" t="str">
            <v>CP_PENGGILINGAN_2</v>
          </cell>
        </row>
        <row r="805">
          <cell r="A805" t="str">
            <v>JKT33</v>
          </cell>
          <cell r="B805" t="str">
            <v>CP_TAMAN_RATU</v>
          </cell>
        </row>
        <row r="806">
          <cell r="A806" t="str">
            <v>MMW11</v>
          </cell>
          <cell r="B806" t="str">
            <v>ANJUNGAN_KOTA</v>
          </cell>
        </row>
        <row r="807">
          <cell r="A807" t="str">
            <v>SLM23</v>
          </cell>
          <cell r="B807" t="str">
            <v>KENTUNGAN</v>
          </cell>
        </row>
        <row r="808">
          <cell r="A808" t="str">
            <v>JKT20C</v>
          </cell>
          <cell r="B808" t="str">
            <v>KLENDER</v>
          </cell>
        </row>
        <row r="809">
          <cell r="A809" t="str">
            <v>JKT24K</v>
          </cell>
          <cell r="B809" t="str">
            <v>DC_KALIBATA_UTARA</v>
          </cell>
        </row>
        <row r="810">
          <cell r="A810" t="str">
            <v>DPS01D</v>
          </cell>
          <cell r="B810" t="str">
            <v>MAHENDRADATTA_1</v>
          </cell>
        </row>
        <row r="811">
          <cell r="A811" t="str">
            <v>DPS01E</v>
          </cell>
          <cell r="B811" t="str">
            <v>PADANG_SAMBIAN_1</v>
          </cell>
        </row>
        <row r="812">
          <cell r="A812" t="str">
            <v>BTW01</v>
          </cell>
          <cell r="B812" t="str">
            <v>BUNTOK</v>
          </cell>
        </row>
        <row r="813">
          <cell r="A813" t="str">
            <v>KOB04</v>
          </cell>
          <cell r="B813" t="str">
            <v>KOB04</v>
          </cell>
        </row>
        <row r="814">
          <cell r="A814" t="str">
            <v>SGT11A</v>
          </cell>
          <cell r="B814" t="str">
            <v>SANGATA_SELATAN</v>
          </cell>
        </row>
        <row r="815">
          <cell r="A815" t="str">
            <v>SGT12A</v>
          </cell>
          <cell r="B815" t="str">
            <v>TELUK_LINGGA</v>
          </cell>
        </row>
        <row r="816">
          <cell r="A816" t="str">
            <v>SGT06</v>
          </cell>
          <cell r="B816" t="str">
            <v>APT_PRANOTO_SGT</v>
          </cell>
        </row>
        <row r="817">
          <cell r="A817" t="str">
            <v>SGT05</v>
          </cell>
          <cell r="B817" t="str">
            <v>KABO_JAYA</v>
          </cell>
        </row>
        <row r="818">
          <cell r="A818" t="str">
            <v>BRW03</v>
          </cell>
          <cell r="B818" t="str">
            <v>MATANG_GEULUMPANGDUA</v>
          </cell>
        </row>
        <row r="819">
          <cell r="A819" t="str">
            <v>SRI18</v>
          </cell>
          <cell r="B819" t="str">
            <v>SUNGAI_KAPIH</v>
          </cell>
        </row>
        <row r="820">
          <cell r="A820" t="str">
            <v>SED04</v>
          </cell>
          <cell r="B820" t="str">
            <v>UJOH_BILANG</v>
          </cell>
        </row>
        <row r="821">
          <cell r="A821" t="str">
            <v>SRI08</v>
          </cell>
          <cell r="B821" t="str">
            <v>GUNUNG_KELUA</v>
          </cell>
        </row>
        <row r="822">
          <cell r="A822" t="str">
            <v>SIB05A</v>
          </cell>
          <cell r="B822" t="str">
            <v>PASAR_SARULLA</v>
          </cell>
        </row>
        <row r="823">
          <cell r="A823" t="str">
            <v>PDN15</v>
          </cell>
          <cell r="B823" t="str">
            <v>SORKAM_KIRI</v>
          </cell>
        </row>
        <row r="824">
          <cell r="A824" t="str">
            <v>SAI03</v>
          </cell>
          <cell r="B824" t="str">
            <v>PUDING_BESAR</v>
          </cell>
        </row>
        <row r="825">
          <cell r="A825" t="str">
            <v>GTT07</v>
          </cell>
          <cell r="B825" t="str">
            <v>WAY_LIMA</v>
          </cell>
        </row>
        <row r="826">
          <cell r="A826" t="str">
            <v>KOG15</v>
          </cell>
          <cell r="B826" t="str">
            <v>PULAU_PANGGUNG</v>
          </cell>
        </row>
        <row r="827">
          <cell r="A827" t="str">
            <v>GRT41A</v>
          </cell>
          <cell r="B827" t="str">
            <v>GRT41A</v>
          </cell>
        </row>
        <row r="828">
          <cell r="A828" t="str">
            <v>BDO93</v>
          </cell>
          <cell r="B828" t="str">
            <v>DC_MARGACINTA</v>
          </cell>
        </row>
        <row r="829">
          <cell r="A829" t="str">
            <v>KRW16</v>
          </cell>
          <cell r="B829" t="str">
            <v>BATUJAYA</v>
          </cell>
        </row>
        <row r="830">
          <cell r="A830" t="str">
            <v>JKT21S</v>
          </cell>
          <cell r="B830" t="str">
            <v>DC_PESANGGRAHAN</v>
          </cell>
        </row>
        <row r="831">
          <cell r="A831" t="str">
            <v>JKT01V</v>
          </cell>
          <cell r="B831" t="str">
            <v>DC_PEGADUNGAN</v>
          </cell>
        </row>
        <row r="832">
          <cell r="A832" t="str">
            <v>CJR22A</v>
          </cell>
          <cell r="B832" t="str">
            <v>CJR22A</v>
          </cell>
        </row>
        <row r="833">
          <cell r="A833" t="str">
            <v>BDO98</v>
          </cell>
          <cell r="B833" t="str">
            <v>DC_ANTAPANI_WETAN</v>
          </cell>
        </row>
        <row r="834">
          <cell r="A834" t="str">
            <v>BDO95</v>
          </cell>
          <cell r="B834" t="str">
            <v>DC_DUNGUS_CARIANG</v>
          </cell>
        </row>
        <row r="835">
          <cell r="A835" t="str">
            <v>LHM11</v>
          </cell>
          <cell r="B835" t="str">
            <v>GIDO</v>
          </cell>
        </row>
        <row r="836">
          <cell r="A836" t="str">
            <v>KBB21</v>
          </cell>
          <cell r="B836" t="str">
            <v>NEGARA_RATU</v>
          </cell>
        </row>
        <row r="837">
          <cell r="A837" t="str">
            <v>KJE06A</v>
          </cell>
          <cell r="B837" t="str">
            <v>PERBULAN</v>
          </cell>
        </row>
        <row r="838">
          <cell r="A838" t="str">
            <v>BEN01</v>
          </cell>
          <cell r="B838" t="str">
            <v>BENTENG</v>
          </cell>
        </row>
        <row r="839">
          <cell r="A839" t="str">
            <v>SII01</v>
          </cell>
          <cell r="B839" t="str">
            <v>SIAK</v>
          </cell>
        </row>
        <row r="840">
          <cell r="A840" t="str">
            <v>BLN02</v>
          </cell>
          <cell r="B840" t="str">
            <v>SUNGAI_DANAU</v>
          </cell>
        </row>
        <row r="841">
          <cell r="A841" t="str">
            <v>GSK13A</v>
          </cell>
          <cell r="B841" t="str">
            <v>MANYAR_2</v>
          </cell>
        </row>
        <row r="842">
          <cell r="A842" t="str">
            <v>IDR02</v>
          </cell>
          <cell r="B842" t="str">
            <v>PEUREULAK</v>
          </cell>
        </row>
        <row r="843">
          <cell r="A843" t="str">
            <v>BGS03</v>
          </cell>
          <cell r="B843" t="str">
            <v>SUNGAI_PAKNING</v>
          </cell>
        </row>
        <row r="844">
          <cell r="A844" t="str">
            <v>SII04</v>
          </cell>
          <cell r="B844" t="str">
            <v>SUNGAI_APIT</v>
          </cell>
        </row>
        <row r="845">
          <cell r="A845" t="str">
            <v>KNG03A</v>
          </cell>
          <cell r="B845" t="str">
            <v>KNG03A</v>
          </cell>
        </row>
        <row r="846">
          <cell r="A846" t="str">
            <v>SUM02B</v>
          </cell>
          <cell r="B846" t="str">
            <v>SUM02B</v>
          </cell>
        </row>
        <row r="847">
          <cell r="A847" t="str">
            <v>SUM06D</v>
          </cell>
          <cell r="B847" t="str">
            <v>SUM06D</v>
          </cell>
        </row>
        <row r="848">
          <cell r="A848" t="str">
            <v>PWK05B</v>
          </cell>
          <cell r="B848" t="str">
            <v>PWK05B</v>
          </cell>
        </row>
        <row r="849">
          <cell r="A849" t="str">
            <v>CJR16B</v>
          </cell>
          <cell r="B849" t="str">
            <v>CJR16B</v>
          </cell>
        </row>
        <row r="850">
          <cell r="A850" t="str">
            <v>SMI29B</v>
          </cell>
          <cell r="B850" t="str">
            <v>SMI29B</v>
          </cell>
        </row>
        <row r="851">
          <cell r="A851" t="str">
            <v>SOG07A</v>
          </cell>
          <cell r="B851" t="str">
            <v>SOG07A</v>
          </cell>
        </row>
        <row r="852">
          <cell r="A852" t="str">
            <v>SOG26A</v>
          </cell>
          <cell r="B852" t="str">
            <v>SOG26A</v>
          </cell>
        </row>
        <row r="853">
          <cell r="A853" t="str">
            <v>SBG10A</v>
          </cell>
          <cell r="B853" t="str">
            <v>GEMBOR_4</v>
          </cell>
        </row>
        <row r="854">
          <cell r="A854" t="str">
            <v>CKP03A</v>
          </cell>
          <cell r="B854" t="str">
            <v>PULOJAYA</v>
          </cell>
        </row>
        <row r="855">
          <cell r="A855" t="str">
            <v>BDO96</v>
          </cell>
          <cell r="B855" t="str">
            <v>DC_HOLIS</v>
          </cell>
        </row>
        <row r="856">
          <cell r="A856" t="str">
            <v>SMI06</v>
          </cell>
          <cell r="B856" t="str">
            <v>CICANTAYAN</v>
          </cell>
        </row>
        <row r="857">
          <cell r="A857" t="str">
            <v>KRW39</v>
          </cell>
          <cell r="B857" t="str">
            <v>PASAR_PERMAI</v>
          </cell>
        </row>
        <row r="858">
          <cell r="A858" t="str">
            <v>NGP06</v>
          </cell>
          <cell r="B858" t="str">
            <v>DC_SARIWANGI</v>
          </cell>
        </row>
        <row r="859">
          <cell r="A859" t="str">
            <v>KRW23</v>
          </cell>
          <cell r="B859" t="str">
            <v>DC_KARAWANG_BARAT</v>
          </cell>
        </row>
        <row r="860">
          <cell r="A860" t="str">
            <v>SOG29</v>
          </cell>
          <cell r="B860" t="str">
            <v>DC_MARGAHAYU_SELATAN</v>
          </cell>
        </row>
        <row r="861">
          <cell r="A861" t="str">
            <v>KRW09</v>
          </cell>
          <cell r="B861" t="str">
            <v>TELAGASARI</v>
          </cell>
        </row>
        <row r="862">
          <cell r="A862" t="str">
            <v>SMI02</v>
          </cell>
          <cell r="B862" t="str">
            <v>CIBADAK</v>
          </cell>
        </row>
        <row r="863">
          <cell r="A863" t="str">
            <v>KRW18</v>
          </cell>
          <cell r="B863" t="str">
            <v>TEMPURAN</v>
          </cell>
        </row>
        <row r="864">
          <cell r="A864" t="str">
            <v>JKT33K</v>
          </cell>
          <cell r="B864" t="str">
            <v>CP_KEDOYA_RAYA_2</v>
          </cell>
        </row>
        <row r="865">
          <cell r="A865" t="str">
            <v>KLP04</v>
          </cell>
          <cell r="B865" t="str">
            <v>NANGGULAN</v>
          </cell>
        </row>
        <row r="866">
          <cell r="A866" t="str">
            <v>WGI07</v>
          </cell>
          <cell r="B866" t="str">
            <v>SELOGIRI</v>
          </cell>
        </row>
        <row r="867">
          <cell r="A867" t="str">
            <v>BTL01</v>
          </cell>
          <cell r="B867" t="str">
            <v>BANTUL</v>
          </cell>
        </row>
        <row r="868">
          <cell r="A868" t="str">
            <v>RKS18</v>
          </cell>
          <cell r="B868" t="str">
            <v>WANASALAM</v>
          </cell>
        </row>
        <row r="869">
          <cell r="A869" t="str">
            <v>PGL21</v>
          </cell>
          <cell r="B869" t="str">
            <v>MENES</v>
          </cell>
        </row>
        <row r="870">
          <cell r="A870" t="str">
            <v>SUB78</v>
          </cell>
          <cell r="B870" t="str">
            <v>KARANG_EMPAT_BESAR_2</v>
          </cell>
        </row>
        <row r="871">
          <cell r="A871" t="str">
            <v>APU05A</v>
          </cell>
          <cell r="B871" t="str">
            <v>APU05A</v>
          </cell>
        </row>
        <row r="872">
          <cell r="A872" t="str">
            <v>GIA07B</v>
          </cell>
          <cell r="B872" t="str">
            <v>GIA07B</v>
          </cell>
        </row>
        <row r="873">
          <cell r="A873" t="str">
            <v>BMU01A</v>
          </cell>
          <cell r="B873" t="str">
            <v>BMU01A</v>
          </cell>
        </row>
        <row r="874">
          <cell r="A874" t="str">
            <v>TAW02B</v>
          </cell>
          <cell r="B874" t="str">
            <v>TAW02B</v>
          </cell>
        </row>
        <row r="875">
          <cell r="A875" t="str">
            <v>BNL02A</v>
          </cell>
          <cell r="B875" t="str">
            <v>BNL02A</v>
          </cell>
        </row>
        <row r="876">
          <cell r="A876" t="str">
            <v>TNW02B</v>
          </cell>
          <cell r="B876" t="str">
            <v>TNW02B</v>
          </cell>
        </row>
        <row r="877">
          <cell r="A877" t="str">
            <v>APU07A</v>
          </cell>
          <cell r="B877" t="str">
            <v>APU07A</v>
          </cell>
        </row>
        <row r="878">
          <cell r="A878" t="str">
            <v>WHO22</v>
          </cell>
          <cell r="B878" t="str">
            <v>WHO22</v>
          </cell>
        </row>
        <row r="879">
          <cell r="A879" t="str">
            <v>PYW03A</v>
          </cell>
          <cell r="B879" t="str">
            <v>PYW03A</v>
          </cell>
        </row>
        <row r="880">
          <cell r="A880" t="str">
            <v>SWW20</v>
          </cell>
          <cell r="B880" t="str">
            <v>MOYO_HULU</v>
          </cell>
        </row>
        <row r="881">
          <cell r="A881" t="str">
            <v>TCWHO131</v>
          </cell>
          <cell r="B881" t="str">
            <v>TCWHO131</v>
          </cell>
        </row>
        <row r="882">
          <cell r="A882" t="str">
            <v>TCWHO231</v>
          </cell>
          <cell r="B882" t="str">
            <v>TCWHO231</v>
          </cell>
        </row>
        <row r="883">
          <cell r="A883" t="str">
            <v>TAN02</v>
          </cell>
          <cell r="B883" t="str">
            <v>KAYANGAN</v>
          </cell>
        </row>
        <row r="884">
          <cell r="A884" t="str">
            <v>DPS05C</v>
          </cell>
          <cell r="B884" t="str">
            <v>PANJER</v>
          </cell>
        </row>
        <row r="885">
          <cell r="A885" t="str">
            <v>TNW02A</v>
          </cell>
          <cell r="B885" t="str">
            <v>TABANANAN_01</v>
          </cell>
        </row>
        <row r="886">
          <cell r="A886" t="str">
            <v>DPS07A</v>
          </cell>
          <cell r="B886" t="str">
            <v>BADAK_AGUNG</v>
          </cell>
        </row>
        <row r="887">
          <cell r="A887" t="str">
            <v>DPS06A</v>
          </cell>
          <cell r="B887" t="str">
            <v>AYANI_UTARA2</v>
          </cell>
        </row>
        <row r="888">
          <cell r="A888" t="str">
            <v>DPS06B</v>
          </cell>
          <cell r="B888" t="str">
            <v>KARYA_MAKMUR</v>
          </cell>
        </row>
        <row r="889">
          <cell r="A889" t="str">
            <v>DPS05B</v>
          </cell>
          <cell r="B889" t="str">
            <v>DENPASAR_SELATAN_2</v>
          </cell>
        </row>
        <row r="890">
          <cell r="A890" t="str">
            <v>DPS05A</v>
          </cell>
          <cell r="B890" t="str">
            <v>PULAU_MOYO_2</v>
          </cell>
        </row>
        <row r="891">
          <cell r="A891" t="str">
            <v>MGW41</v>
          </cell>
          <cell r="B891" t="str">
            <v>RAYA_KUTA</v>
          </cell>
        </row>
        <row r="892">
          <cell r="A892" t="str">
            <v>MGW42</v>
          </cell>
          <cell r="B892" t="str">
            <v>BATU_BOLONG</v>
          </cell>
        </row>
        <row r="893">
          <cell r="A893" t="str">
            <v>DPS82</v>
          </cell>
          <cell r="B893" t="str">
            <v>BATUKARU</v>
          </cell>
        </row>
        <row r="894">
          <cell r="A894" t="str">
            <v>DPS85</v>
          </cell>
          <cell r="B894" t="str">
            <v>KESIMAN</v>
          </cell>
        </row>
        <row r="895">
          <cell r="A895" t="str">
            <v>DPS84</v>
          </cell>
          <cell r="B895" t="str">
            <v>PADANG_UDAYANA</v>
          </cell>
        </row>
        <row r="896">
          <cell r="A896" t="str">
            <v>MGW39</v>
          </cell>
          <cell r="B896" t="str">
            <v>BLAMBANGAN</v>
          </cell>
        </row>
        <row r="897">
          <cell r="A897" t="str">
            <v>DPS79</v>
          </cell>
          <cell r="B897" t="str">
            <v>CP_GATSU_TENGAH</v>
          </cell>
        </row>
        <row r="898">
          <cell r="A898" t="str">
            <v>DPS71</v>
          </cell>
          <cell r="B898" t="str">
            <v>CP_PULAU_NIAS</v>
          </cell>
        </row>
        <row r="899">
          <cell r="A899" t="str">
            <v>DPS67</v>
          </cell>
          <cell r="B899" t="str">
            <v>CP_LETDA_MADE_PUTRA</v>
          </cell>
        </row>
        <row r="900">
          <cell r="A900" t="str">
            <v>DPS74</v>
          </cell>
          <cell r="B900" t="str">
            <v>CP_BULUH_INDAH</v>
          </cell>
        </row>
        <row r="901">
          <cell r="A901" t="str">
            <v>DPS81</v>
          </cell>
          <cell r="B901" t="str">
            <v>SAELUS</v>
          </cell>
        </row>
        <row r="902">
          <cell r="A902" t="str">
            <v>MGW37</v>
          </cell>
          <cell r="B902" t="str">
            <v>CP_BUDUK_TENGAH</v>
          </cell>
        </row>
        <row r="903">
          <cell r="A903" t="str">
            <v>DPS73</v>
          </cell>
          <cell r="B903" t="str">
            <v>CP_PATIH_NAMBI</v>
          </cell>
        </row>
        <row r="904">
          <cell r="A904" t="str">
            <v>MGW32</v>
          </cell>
          <cell r="B904" t="str">
            <v>CP_ASEMAN</v>
          </cell>
        </row>
        <row r="905">
          <cell r="A905" t="str">
            <v>MGW30</v>
          </cell>
          <cell r="B905" t="str">
            <v>CP_KESAMBI_1</v>
          </cell>
        </row>
        <row r="906">
          <cell r="A906" t="str">
            <v>DPS69</v>
          </cell>
          <cell r="B906" t="str">
            <v>CP_WR_SUPRATMAN</v>
          </cell>
        </row>
        <row r="907">
          <cell r="A907" t="str">
            <v>DPS68</v>
          </cell>
          <cell r="B907" t="str">
            <v>CP_KENYERI</v>
          </cell>
        </row>
        <row r="908">
          <cell r="A908" t="str">
            <v>DPS61</v>
          </cell>
          <cell r="B908" t="str">
            <v>CP_NANGKA</v>
          </cell>
        </row>
        <row r="909">
          <cell r="A909" t="str">
            <v>DPS62</v>
          </cell>
          <cell r="B909" t="str">
            <v>CP_TANGKUBAN_PERAHU</v>
          </cell>
        </row>
        <row r="910">
          <cell r="A910" t="str">
            <v>DPS65</v>
          </cell>
          <cell r="B910" t="str">
            <v>CP_SESETAN</v>
          </cell>
        </row>
        <row r="911">
          <cell r="A911" t="str">
            <v>DPS66</v>
          </cell>
          <cell r="B911" t="str">
            <v>CP_TUKAD_BARU</v>
          </cell>
        </row>
        <row r="912">
          <cell r="A912" t="str">
            <v>DPS59</v>
          </cell>
          <cell r="B912" t="str">
            <v>CP_TUKAD_YEH_AYA</v>
          </cell>
        </row>
        <row r="913">
          <cell r="A913" t="str">
            <v>DPS53</v>
          </cell>
          <cell r="B913" t="str">
            <v>CP_SUBUR</v>
          </cell>
        </row>
        <row r="914">
          <cell r="A914" t="str">
            <v>DPS54</v>
          </cell>
          <cell r="B914" t="str">
            <v>CP_BUANA_RAYA</v>
          </cell>
        </row>
        <row r="915">
          <cell r="A915" t="str">
            <v>DPS52</v>
          </cell>
          <cell r="B915" t="str">
            <v>SATELIT</v>
          </cell>
        </row>
        <row r="916">
          <cell r="A916" t="str">
            <v>MGW25</v>
          </cell>
          <cell r="B916" t="str">
            <v>CP_SEMER</v>
          </cell>
        </row>
        <row r="917">
          <cell r="A917" t="str">
            <v>DPS50</v>
          </cell>
          <cell r="B917" t="str">
            <v>PEDUNGAN_1</v>
          </cell>
        </row>
        <row r="918">
          <cell r="A918" t="str">
            <v>DPS31</v>
          </cell>
          <cell r="B918" t="str">
            <v>KARTINI</v>
          </cell>
        </row>
        <row r="919">
          <cell r="A919" t="str">
            <v>DPS41</v>
          </cell>
          <cell r="B919" t="str">
            <v>DENPASAR_BARAT2</v>
          </cell>
        </row>
        <row r="920">
          <cell r="A920" t="str">
            <v>MGW23</v>
          </cell>
          <cell r="B920" t="str">
            <v>ULUWATU1</v>
          </cell>
        </row>
        <row r="921">
          <cell r="A921" t="str">
            <v>DPS05</v>
          </cell>
          <cell r="B921" t="str">
            <v>GLOGOR_CARIK</v>
          </cell>
        </row>
        <row r="922">
          <cell r="A922" t="str">
            <v>DPS42</v>
          </cell>
          <cell r="B922" t="str">
            <v>DC_DENPASAR_BARAT</v>
          </cell>
        </row>
        <row r="923">
          <cell r="A923" t="str">
            <v>DPS37</v>
          </cell>
          <cell r="B923" t="str">
            <v>SOPUTAN</v>
          </cell>
        </row>
        <row r="924">
          <cell r="A924" t="str">
            <v>PYW01</v>
          </cell>
          <cell r="B924" t="str">
            <v>PRAYA</v>
          </cell>
        </row>
        <row r="925">
          <cell r="A925" t="str">
            <v>DPS24</v>
          </cell>
          <cell r="B925" t="str">
            <v>TEMBAU</v>
          </cell>
        </row>
        <row r="926">
          <cell r="A926" t="str">
            <v>DPS01</v>
          </cell>
          <cell r="B926" t="str">
            <v>DENPASAR</v>
          </cell>
        </row>
        <row r="927">
          <cell r="A927" t="str">
            <v>MGW17</v>
          </cell>
          <cell r="B927" t="str">
            <v>KUTA_SELATAN</v>
          </cell>
        </row>
        <row r="928">
          <cell r="A928" t="str">
            <v>TAN01</v>
          </cell>
          <cell r="B928" t="str">
            <v>BAYAN</v>
          </cell>
        </row>
        <row r="929">
          <cell r="A929" t="str">
            <v>DPS888</v>
          </cell>
          <cell r="B929" t="str">
            <v>DPS_SALES</v>
          </cell>
        </row>
        <row r="930">
          <cell r="A930" t="str">
            <v>DPS07</v>
          </cell>
          <cell r="B930" t="str">
            <v>SIULAN</v>
          </cell>
        </row>
        <row r="931">
          <cell r="A931" t="str">
            <v>DPS11</v>
          </cell>
          <cell r="B931" t="str">
            <v>SANUR_KAJA</v>
          </cell>
        </row>
        <row r="932">
          <cell r="A932" t="str">
            <v>DPS19</v>
          </cell>
          <cell r="B932" t="str">
            <v>NUSA_KAMBANGAN</v>
          </cell>
        </row>
        <row r="933">
          <cell r="A933" t="str">
            <v>TNW06A</v>
          </cell>
          <cell r="B933" t="str">
            <v>PUPUAN_1</v>
          </cell>
        </row>
        <row r="934">
          <cell r="A934" t="str">
            <v>MGW06E</v>
          </cell>
          <cell r="B934" t="str">
            <v>TAMAN_GRIYA_1</v>
          </cell>
        </row>
        <row r="935">
          <cell r="A935" t="str">
            <v>MGW04C</v>
          </cell>
          <cell r="B935" t="str">
            <v>SEMINYAK_1</v>
          </cell>
        </row>
        <row r="936">
          <cell r="A936" t="str">
            <v>MGW05A</v>
          </cell>
          <cell r="B936" t="str">
            <v>KELAN_1</v>
          </cell>
        </row>
        <row r="937">
          <cell r="A937" t="str">
            <v>MGW04D</v>
          </cell>
          <cell r="B937" t="str">
            <v>MERTANADI_1</v>
          </cell>
        </row>
        <row r="938">
          <cell r="A938" t="str">
            <v>MGW05B</v>
          </cell>
          <cell r="B938" t="str">
            <v>SUNSET_ROAD_1</v>
          </cell>
        </row>
        <row r="939">
          <cell r="A939" t="str">
            <v>MGW01D</v>
          </cell>
          <cell r="B939" t="str">
            <v>ABIANBASE_1</v>
          </cell>
        </row>
        <row r="940">
          <cell r="A940" t="str">
            <v>MGW02B</v>
          </cell>
          <cell r="B940" t="str">
            <v>BLAHKIUH_1</v>
          </cell>
        </row>
        <row r="941">
          <cell r="A941" t="str">
            <v>MGW01G</v>
          </cell>
          <cell r="B941" t="str">
            <v>CICA_1</v>
          </cell>
        </row>
        <row r="942">
          <cell r="A942" t="str">
            <v>MGW01C</v>
          </cell>
          <cell r="B942" t="str">
            <v>MENGWI_1</v>
          </cell>
        </row>
        <row r="943">
          <cell r="A943" t="str">
            <v>MGW01F</v>
          </cell>
          <cell r="B943" t="str">
            <v>DC_MENGWI_1</v>
          </cell>
        </row>
        <row r="944">
          <cell r="A944" t="str">
            <v>DPS05L</v>
          </cell>
          <cell r="B944" t="str">
            <v>DC_DENPASAR_SELATAN1</v>
          </cell>
        </row>
        <row r="945">
          <cell r="A945" t="str">
            <v>DPS06M</v>
          </cell>
          <cell r="B945" t="str">
            <v>NANGKA_SELATAN_1</v>
          </cell>
        </row>
        <row r="946">
          <cell r="A946" t="str">
            <v>DPS06L</v>
          </cell>
          <cell r="B946" t="str">
            <v>PEMECUTAN_1</v>
          </cell>
        </row>
        <row r="947">
          <cell r="A947" t="str">
            <v>DPS06O</v>
          </cell>
          <cell r="B947" t="str">
            <v>DENPASAR_UTARA_1</v>
          </cell>
        </row>
        <row r="948">
          <cell r="A948" t="str">
            <v>DPS06K</v>
          </cell>
          <cell r="B948" t="str">
            <v>KEBO_IWA_UTARA_1</v>
          </cell>
        </row>
        <row r="949">
          <cell r="A949" t="str">
            <v>DPS06H</v>
          </cell>
          <cell r="B949" t="str">
            <v>PEGUYANGAN_1</v>
          </cell>
        </row>
        <row r="950">
          <cell r="A950" t="str">
            <v>DPS06J</v>
          </cell>
          <cell r="B950" t="str">
            <v>KEMUDA_1</v>
          </cell>
        </row>
        <row r="951">
          <cell r="A951" t="str">
            <v>DPS06E</v>
          </cell>
          <cell r="B951" t="str">
            <v>AYANI_UTARA_1</v>
          </cell>
        </row>
        <row r="952">
          <cell r="A952" t="str">
            <v>DPS05O</v>
          </cell>
          <cell r="B952" t="str">
            <v>SESETAN_2</v>
          </cell>
        </row>
        <row r="953">
          <cell r="A953" t="str">
            <v>DPS05N</v>
          </cell>
          <cell r="B953" t="str">
            <v>GRIYA_ANYAR_1</v>
          </cell>
        </row>
        <row r="954">
          <cell r="A954" t="str">
            <v>DPS05M</v>
          </cell>
          <cell r="B954" t="str">
            <v>PUPUTAN_RENON_1</v>
          </cell>
        </row>
        <row r="955">
          <cell r="A955" t="str">
            <v>DPS06I</v>
          </cell>
          <cell r="B955" t="str">
            <v>WIBISANA_1</v>
          </cell>
        </row>
        <row r="956">
          <cell r="A956" t="str">
            <v>DPS06F</v>
          </cell>
          <cell r="B956" t="str">
            <v>KEBO_IWA_1</v>
          </cell>
        </row>
        <row r="957">
          <cell r="A957" t="str">
            <v>DPS05K</v>
          </cell>
          <cell r="B957" t="str">
            <v>DC_PULAU_MOYO_1</v>
          </cell>
        </row>
        <row r="958">
          <cell r="A958" t="str">
            <v>DPS05J</v>
          </cell>
          <cell r="B958" t="str">
            <v>PULAU_BUNGIN_1</v>
          </cell>
        </row>
        <row r="959">
          <cell r="A959" t="str">
            <v>DPS05I</v>
          </cell>
          <cell r="B959" t="str">
            <v>SIDAKARYA_1</v>
          </cell>
        </row>
        <row r="960">
          <cell r="A960" t="str">
            <v>DPS05H</v>
          </cell>
          <cell r="B960" t="str">
            <v>PEMOGAN_1</v>
          </cell>
        </row>
        <row r="961">
          <cell r="A961" t="str">
            <v>DPS01H</v>
          </cell>
          <cell r="B961" t="str">
            <v>DC_DENPASAR_BARAT_3</v>
          </cell>
        </row>
        <row r="962">
          <cell r="A962" t="str">
            <v>DPS05F</v>
          </cell>
          <cell r="B962" t="str">
            <v>SANUR_KAUH_1</v>
          </cell>
        </row>
        <row r="963">
          <cell r="A963" t="str">
            <v>DPS05G</v>
          </cell>
          <cell r="B963" t="str">
            <v>SANUR_1</v>
          </cell>
        </row>
        <row r="964">
          <cell r="A964" t="str">
            <v>DPS01F</v>
          </cell>
          <cell r="B964" t="str">
            <v>KEBO_IWA_SELATAN_1</v>
          </cell>
        </row>
        <row r="965">
          <cell r="A965" t="str">
            <v>DPS07B</v>
          </cell>
          <cell r="B965" t="str">
            <v>HAYAM_WURUK_1</v>
          </cell>
        </row>
        <row r="966">
          <cell r="A966" t="str">
            <v>DPS07C</v>
          </cell>
          <cell r="B966" t="str">
            <v>RENON_1</v>
          </cell>
        </row>
        <row r="967">
          <cell r="A967" t="str">
            <v>TNW10</v>
          </cell>
          <cell r="B967" t="str">
            <v>CANDIKUNING</v>
          </cell>
        </row>
        <row r="968">
          <cell r="A968" t="str">
            <v>DPS05E</v>
          </cell>
          <cell r="B968" t="str">
            <v>SUWUNG_KAUH</v>
          </cell>
        </row>
        <row r="969">
          <cell r="A969" t="str">
            <v>MGW01B</v>
          </cell>
          <cell r="B969" t="str">
            <v>PERANG</v>
          </cell>
        </row>
        <row r="970">
          <cell r="A970" t="str">
            <v>MGW02A</v>
          </cell>
          <cell r="B970" t="str">
            <v>SEDANG</v>
          </cell>
        </row>
        <row r="971">
          <cell r="A971" t="str">
            <v>MGW04A</v>
          </cell>
          <cell r="B971" t="str">
            <v>KEROBOKAN_1</v>
          </cell>
        </row>
        <row r="972">
          <cell r="A972" t="str">
            <v>DPS01B</v>
          </cell>
          <cell r="B972" t="str">
            <v>PERMATA_HIJAU</v>
          </cell>
        </row>
        <row r="973">
          <cell r="A973" t="str">
            <v>DPS01C</v>
          </cell>
          <cell r="B973" t="str">
            <v>PURA_DEMAK</v>
          </cell>
        </row>
        <row r="974">
          <cell r="A974" t="str">
            <v>TNW01B</v>
          </cell>
          <cell r="B974" t="str">
            <v>PENEBEL</v>
          </cell>
        </row>
        <row r="975">
          <cell r="A975" t="str">
            <v>TNW01A</v>
          </cell>
          <cell r="B975" t="str">
            <v>DAUH_PEKEN_05</v>
          </cell>
        </row>
        <row r="976">
          <cell r="A976" t="str">
            <v>TNW05A</v>
          </cell>
          <cell r="B976" t="str">
            <v>KERAMBITAN_04</v>
          </cell>
        </row>
        <row r="977">
          <cell r="A977" t="str">
            <v>DPS06C</v>
          </cell>
          <cell r="B977" t="str">
            <v>COKROAMINOTO</v>
          </cell>
        </row>
        <row r="978">
          <cell r="A978" t="str">
            <v>DPS05D</v>
          </cell>
          <cell r="B978" t="str">
            <v>TUKAD_PETANU</v>
          </cell>
        </row>
        <row r="979">
          <cell r="A979" t="str">
            <v>SGA13</v>
          </cell>
          <cell r="B979" t="str">
            <v>CP_KALIUNTU</v>
          </cell>
        </row>
        <row r="980">
          <cell r="A980" t="str">
            <v>GIA15</v>
          </cell>
          <cell r="B980" t="str">
            <v>CP_BATUBULAN</v>
          </cell>
        </row>
        <row r="981">
          <cell r="A981" t="str">
            <v>GIA16</v>
          </cell>
          <cell r="B981" t="str">
            <v>CP_MADE_LEBAH</v>
          </cell>
        </row>
        <row r="982">
          <cell r="A982" t="str">
            <v>MGW33</v>
          </cell>
          <cell r="B982" t="str">
            <v>CP_DALUNG</v>
          </cell>
        </row>
        <row r="983">
          <cell r="A983" t="str">
            <v>GIA14</v>
          </cell>
          <cell r="B983" t="str">
            <v>CP_UDAYANA_1</v>
          </cell>
        </row>
        <row r="984">
          <cell r="A984" t="str">
            <v>GIA11</v>
          </cell>
          <cell r="B984" t="str">
            <v>GUWANG</v>
          </cell>
        </row>
        <row r="985">
          <cell r="A985" t="str">
            <v>PYW06</v>
          </cell>
          <cell r="B985" t="str">
            <v>PENGADANG</v>
          </cell>
        </row>
        <row r="986">
          <cell r="A986" t="str">
            <v>DPU03</v>
          </cell>
          <cell r="B986" t="str">
            <v>WOJA</v>
          </cell>
        </row>
        <row r="987">
          <cell r="A987" t="str">
            <v>GIA09</v>
          </cell>
          <cell r="B987" t="str">
            <v>CP_BITERA</v>
          </cell>
        </row>
        <row r="988">
          <cell r="A988" t="str">
            <v>BNL04</v>
          </cell>
          <cell r="B988" t="str">
            <v>TEMBUKU</v>
          </cell>
        </row>
        <row r="989">
          <cell r="A989" t="str">
            <v>SWW09</v>
          </cell>
          <cell r="B989" t="str">
            <v>MOYO</v>
          </cell>
        </row>
        <row r="990">
          <cell r="A990" t="str">
            <v>WHO05</v>
          </cell>
          <cell r="B990" t="str">
            <v>MONTA</v>
          </cell>
        </row>
        <row r="991">
          <cell r="A991" t="str">
            <v>SWW08</v>
          </cell>
          <cell r="B991" t="str">
            <v>LUNYUK</v>
          </cell>
        </row>
        <row r="992">
          <cell r="A992" t="str">
            <v>TAW04</v>
          </cell>
          <cell r="B992" t="str">
            <v>BRANG_REA</v>
          </cell>
        </row>
        <row r="993">
          <cell r="A993" t="str">
            <v>BMU03</v>
          </cell>
          <cell r="B993" t="str">
            <v>MPUNDA</v>
          </cell>
        </row>
        <row r="994">
          <cell r="A994" t="str">
            <v>SLO05</v>
          </cell>
          <cell r="B994" t="str">
            <v>REMPUNG</v>
          </cell>
        </row>
        <row r="995">
          <cell r="A995" t="str">
            <v>KKL04</v>
          </cell>
          <cell r="B995" t="str">
            <v>BANJARANGKAN</v>
          </cell>
        </row>
        <row r="996">
          <cell r="A996" t="str">
            <v>TAW02</v>
          </cell>
          <cell r="B996" t="str">
            <v>MALUK</v>
          </cell>
        </row>
        <row r="997">
          <cell r="A997" t="str">
            <v>WHO04</v>
          </cell>
          <cell r="B997" t="str">
            <v>BOLO</v>
          </cell>
        </row>
        <row r="998">
          <cell r="A998" t="str">
            <v>KKL03</v>
          </cell>
          <cell r="B998" t="str">
            <v>NUSA_PENIDA</v>
          </cell>
        </row>
        <row r="999">
          <cell r="A999" t="str">
            <v>SLO04</v>
          </cell>
          <cell r="B999" t="str">
            <v>SAKRA_BARAT</v>
          </cell>
        </row>
        <row r="1000">
          <cell r="A1000" t="str">
            <v>BNL02</v>
          </cell>
          <cell r="B1000" t="str">
            <v>KINTAMANI</v>
          </cell>
        </row>
        <row r="1001">
          <cell r="A1001" t="str">
            <v>WHO02</v>
          </cell>
          <cell r="B1001" t="str">
            <v>SAPE</v>
          </cell>
        </row>
        <row r="1002">
          <cell r="A1002" t="str">
            <v>SWW07</v>
          </cell>
          <cell r="B1002" t="str">
            <v>EMPANG_TARANO</v>
          </cell>
        </row>
        <row r="1003">
          <cell r="A1003" t="str">
            <v>PYW03</v>
          </cell>
          <cell r="B1003" t="str">
            <v>PUYUNG</v>
          </cell>
        </row>
        <row r="1004">
          <cell r="A1004" t="str">
            <v>BMU02</v>
          </cell>
          <cell r="B1004" t="str">
            <v>RABA_SASAMBO</v>
          </cell>
        </row>
        <row r="1005">
          <cell r="A1005" t="str">
            <v>SWW05</v>
          </cell>
          <cell r="B1005" t="str">
            <v>PLAMPANG</v>
          </cell>
        </row>
        <row r="1006">
          <cell r="A1006" t="str">
            <v>TAW03</v>
          </cell>
          <cell r="B1006" t="str">
            <v>SETELUK</v>
          </cell>
        </row>
        <row r="1007">
          <cell r="A1007" t="str">
            <v>SWW04</v>
          </cell>
          <cell r="B1007" t="str">
            <v>LAPE</v>
          </cell>
        </row>
        <row r="1008">
          <cell r="A1008" t="str">
            <v>SWW02</v>
          </cell>
          <cell r="B1008" t="str">
            <v>ALAS</v>
          </cell>
        </row>
        <row r="1009">
          <cell r="A1009" t="str">
            <v>PYW02</v>
          </cell>
          <cell r="B1009" t="str">
            <v>MANTANG</v>
          </cell>
        </row>
        <row r="1010">
          <cell r="A1010" t="str">
            <v>GER03</v>
          </cell>
          <cell r="B1010" t="str">
            <v>NARMADA</v>
          </cell>
        </row>
        <row r="1011">
          <cell r="A1011" t="str">
            <v>GER04</v>
          </cell>
          <cell r="B1011" t="str">
            <v>GUNUNG_SARI</v>
          </cell>
        </row>
        <row r="1012">
          <cell r="A1012" t="str">
            <v>SLO03</v>
          </cell>
          <cell r="B1012" t="str">
            <v>SIKUR</v>
          </cell>
        </row>
        <row r="1013">
          <cell r="A1013" t="str">
            <v>PYW04</v>
          </cell>
          <cell r="B1013" t="str">
            <v>TANAK_AWU</v>
          </cell>
        </row>
        <row r="1014">
          <cell r="A1014" t="str">
            <v>AMI13</v>
          </cell>
          <cell r="B1014" t="str">
            <v>SEGANTENG</v>
          </cell>
        </row>
        <row r="1015">
          <cell r="A1015" t="str">
            <v>SWW03</v>
          </cell>
          <cell r="B1015" t="str">
            <v>EMPANG</v>
          </cell>
        </row>
        <row r="1016">
          <cell r="A1016" t="str">
            <v>BNL03</v>
          </cell>
          <cell r="B1016" t="str">
            <v>SUSUT</v>
          </cell>
        </row>
        <row r="1017">
          <cell r="A1017" t="str">
            <v>GER01</v>
          </cell>
          <cell r="B1017" t="str">
            <v>GERUNG</v>
          </cell>
        </row>
        <row r="1018">
          <cell r="A1018" t="str">
            <v>TAW01</v>
          </cell>
          <cell r="B1018" t="str">
            <v>TALIWANG</v>
          </cell>
        </row>
        <row r="1019">
          <cell r="A1019" t="str">
            <v>SWW01</v>
          </cell>
          <cell r="B1019" t="str">
            <v>SUMBAWA</v>
          </cell>
        </row>
        <row r="1020">
          <cell r="A1020" t="str">
            <v>KKL02</v>
          </cell>
          <cell r="B1020" t="str">
            <v>SEMARAPURA</v>
          </cell>
        </row>
        <row r="1021">
          <cell r="A1021" t="str">
            <v>SGA01</v>
          </cell>
          <cell r="B1021" t="str">
            <v>SINGARAJA</v>
          </cell>
        </row>
        <row r="1022">
          <cell r="A1022" t="str">
            <v>BNL01</v>
          </cell>
          <cell r="B1022" t="str">
            <v>BANGLI</v>
          </cell>
        </row>
        <row r="1023">
          <cell r="A1023" t="str">
            <v>AMI02</v>
          </cell>
          <cell r="B1023" t="str">
            <v>KESRA</v>
          </cell>
        </row>
        <row r="1024">
          <cell r="A1024" t="str">
            <v>AMI04</v>
          </cell>
          <cell r="B1024" t="str">
            <v>TAMAN_SARI</v>
          </cell>
        </row>
        <row r="1025">
          <cell r="A1025" t="str">
            <v>SLO02</v>
          </cell>
          <cell r="B1025" t="str">
            <v>LABUAN_LOMBOK</v>
          </cell>
        </row>
        <row r="1026">
          <cell r="A1026" t="str">
            <v>GIA04A</v>
          </cell>
          <cell r="B1026" t="str">
            <v>GIA04A</v>
          </cell>
        </row>
        <row r="1027">
          <cell r="A1027" t="str">
            <v>AMI04A</v>
          </cell>
          <cell r="B1027" t="str">
            <v>MONJOK_1</v>
          </cell>
        </row>
        <row r="1028">
          <cell r="A1028" t="str">
            <v>GIA01B</v>
          </cell>
          <cell r="B1028" t="str">
            <v>KETEWEL</v>
          </cell>
        </row>
        <row r="1029">
          <cell r="A1029" t="str">
            <v>TAN05</v>
          </cell>
          <cell r="B1029" t="str">
            <v>BAYAN_1</v>
          </cell>
        </row>
        <row r="1030">
          <cell r="A1030" t="str">
            <v>TAN02A</v>
          </cell>
          <cell r="B1030" t="str">
            <v>KAYANGAN_1</v>
          </cell>
        </row>
        <row r="1031">
          <cell r="A1031" t="str">
            <v>GIA07A</v>
          </cell>
          <cell r="B1031" t="str">
            <v>GIANYAR_1</v>
          </cell>
        </row>
        <row r="1032">
          <cell r="A1032" t="str">
            <v>KKL04A</v>
          </cell>
          <cell r="B1032" t="str">
            <v>KLUMPU</v>
          </cell>
        </row>
        <row r="1033">
          <cell r="A1033" t="str">
            <v>TAN03</v>
          </cell>
          <cell r="B1033" t="str">
            <v>PEMENANG</v>
          </cell>
        </row>
        <row r="1034">
          <cell r="A1034" t="str">
            <v>TNW03B</v>
          </cell>
          <cell r="B1034" t="str">
            <v>MARGA</v>
          </cell>
        </row>
        <row r="1035">
          <cell r="A1035" t="str">
            <v>SLO02B</v>
          </cell>
          <cell r="B1035" t="str">
            <v>MASBAGIK_1</v>
          </cell>
        </row>
        <row r="1036">
          <cell r="A1036" t="str">
            <v>KKL03A</v>
          </cell>
          <cell r="B1036" t="str">
            <v>KLUNGKUNG_1</v>
          </cell>
        </row>
        <row r="1037">
          <cell r="A1037" t="str">
            <v>TCABU021</v>
          </cell>
          <cell r="B1037" t="str">
            <v>TCABU021</v>
          </cell>
        </row>
        <row r="1038">
          <cell r="A1038" t="str">
            <v>NRG02A</v>
          </cell>
          <cell r="B1038" t="str">
            <v>MELAYA_1</v>
          </cell>
        </row>
        <row r="1039">
          <cell r="A1039" t="str">
            <v>GIA05B</v>
          </cell>
          <cell r="B1039" t="str">
            <v>PELIATAN_1</v>
          </cell>
        </row>
        <row r="1040">
          <cell r="A1040" t="str">
            <v>GIA02A</v>
          </cell>
          <cell r="B1040" t="str">
            <v>PAYANGAN_1</v>
          </cell>
        </row>
        <row r="1041">
          <cell r="A1041" t="str">
            <v>APU08</v>
          </cell>
          <cell r="B1041" t="str">
            <v>MUNCAN_1</v>
          </cell>
        </row>
        <row r="1042">
          <cell r="A1042" t="str">
            <v>APU06A</v>
          </cell>
          <cell r="B1042" t="str">
            <v>MANGGIS_1</v>
          </cell>
        </row>
        <row r="1043">
          <cell r="A1043" t="str">
            <v>APU04B</v>
          </cell>
          <cell r="B1043" t="str">
            <v>ABANG_1</v>
          </cell>
        </row>
        <row r="1044">
          <cell r="A1044" t="str">
            <v>APU03A</v>
          </cell>
          <cell r="B1044" t="str">
            <v>AMLAPURA_1</v>
          </cell>
        </row>
        <row r="1045">
          <cell r="A1045" t="str">
            <v>GIA03A</v>
          </cell>
          <cell r="B1045" t="str">
            <v>UBUD_1</v>
          </cell>
        </row>
        <row r="1046">
          <cell r="A1046" t="str">
            <v>NRG01A</v>
          </cell>
          <cell r="B1046" t="str">
            <v>NEGARA_1</v>
          </cell>
        </row>
        <row r="1047">
          <cell r="A1047" t="str">
            <v>GIA06B</v>
          </cell>
          <cell r="B1047" t="str">
            <v>CELUK_1</v>
          </cell>
        </row>
        <row r="1048">
          <cell r="A1048" t="str">
            <v>APU02A</v>
          </cell>
          <cell r="B1048" t="str">
            <v>MERITA_1</v>
          </cell>
        </row>
        <row r="1049">
          <cell r="A1049" t="str">
            <v>GIA06A</v>
          </cell>
          <cell r="B1049" t="str">
            <v>SUKAWATI_1</v>
          </cell>
        </row>
        <row r="1050">
          <cell r="A1050" t="str">
            <v>NRG05A</v>
          </cell>
          <cell r="B1050" t="str">
            <v>PEKUTATAN_1</v>
          </cell>
        </row>
        <row r="1051">
          <cell r="A1051" t="str">
            <v>NRG04A</v>
          </cell>
          <cell r="B1051" t="str">
            <v>MENDOYO_1</v>
          </cell>
        </row>
        <row r="1052">
          <cell r="A1052" t="str">
            <v>SGA03A</v>
          </cell>
          <cell r="B1052" t="str">
            <v>BULELENG_1</v>
          </cell>
        </row>
        <row r="1053">
          <cell r="A1053" t="str">
            <v>SGA03B</v>
          </cell>
          <cell r="B1053" t="str">
            <v>ANTURAN_1</v>
          </cell>
        </row>
        <row r="1054">
          <cell r="A1054" t="str">
            <v>TNW10A</v>
          </cell>
          <cell r="B1054" t="str">
            <v>BATURITI_1</v>
          </cell>
        </row>
        <row r="1055">
          <cell r="A1055" t="str">
            <v>TNW09</v>
          </cell>
          <cell r="B1055" t="str">
            <v>SELEMADEG_1</v>
          </cell>
        </row>
        <row r="1056">
          <cell r="A1056" t="str">
            <v>SGA10A</v>
          </cell>
          <cell r="B1056" t="str">
            <v>SERIRIT_1</v>
          </cell>
        </row>
        <row r="1057">
          <cell r="A1057" t="str">
            <v>SGA06A</v>
          </cell>
          <cell r="B1057" t="str">
            <v>BUNGKULAN_1</v>
          </cell>
        </row>
        <row r="1058">
          <cell r="A1058" t="str">
            <v>SGA05B</v>
          </cell>
          <cell r="B1058" t="str">
            <v>GEROKGAK_1</v>
          </cell>
        </row>
        <row r="1059">
          <cell r="A1059" t="str">
            <v>MGW06F</v>
          </cell>
          <cell r="B1059" t="str">
            <v>BADUNG_SELATAN_1</v>
          </cell>
        </row>
        <row r="1060">
          <cell r="A1060" t="str">
            <v>MGW04B</v>
          </cell>
          <cell r="B1060" t="str">
            <v>CANGGU_1</v>
          </cell>
        </row>
        <row r="1061">
          <cell r="A1061" t="str">
            <v>MGW06C</v>
          </cell>
          <cell r="B1061" t="str">
            <v>JIMBARAN_1</v>
          </cell>
        </row>
        <row r="1062">
          <cell r="A1062" t="str">
            <v>MGW05D</v>
          </cell>
          <cell r="B1062" t="str">
            <v>KUTA_2</v>
          </cell>
        </row>
        <row r="1063">
          <cell r="A1063" t="str">
            <v>MGW06D</v>
          </cell>
          <cell r="B1063" t="str">
            <v>UNGASAN_1</v>
          </cell>
        </row>
        <row r="1064">
          <cell r="A1064" t="str">
            <v>NRG03A</v>
          </cell>
          <cell r="B1064" t="str">
            <v>JEMBRANA</v>
          </cell>
        </row>
        <row r="1065">
          <cell r="A1065" t="str">
            <v>LKA05</v>
          </cell>
          <cell r="B1065" t="str">
            <v>ADONARA</v>
          </cell>
        </row>
        <row r="1066">
          <cell r="A1066" t="str">
            <v>WHO13</v>
          </cell>
          <cell r="B1066" t="str">
            <v>MADAPANGGA</v>
          </cell>
        </row>
        <row r="1067">
          <cell r="A1067" t="str">
            <v>PYW07A</v>
          </cell>
          <cell r="B1067" t="str">
            <v>PUJUT</v>
          </cell>
        </row>
        <row r="1068">
          <cell r="A1068" t="str">
            <v>PYW11A</v>
          </cell>
          <cell r="B1068" t="str">
            <v>PRAYA_TENGAH</v>
          </cell>
        </row>
        <row r="1069">
          <cell r="A1069" t="str">
            <v>DPU07</v>
          </cell>
          <cell r="B1069" t="str">
            <v>PEKAT</v>
          </cell>
        </row>
        <row r="1070">
          <cell r="A1070" t="str">
            <v>GIA05A</v>
          </cell>
          <cell r="B1070" t="str">
            <v>KEDEWATAN</v>
          </cell>
        </row>
        <row r="1071">
          <cell r="A1071" t="str">
            <v>SGA05A</v>
          </cell>
          <cell r="B1071" t="str">
            <v>SUMBERKIMA</v>
          </cell>
        </row>
        <row r="1072">
          <cell r="A1072" t="str">
            <v>SGA02A</v>
          </cell>
          <cell r="B1072" t="str">
            <v>BANJAR_SGA</v>
          </cell>
        </row>
        <row r="1073">
          <cell r="A1073" t="str">
            <v>SLO08A</v>
          </cell>
          <cell r="B1073" t="str">
            <v>LABUAN_HAJI</v>
          </cell>
        </row>
        <row r="1074">
          <cell r="A1074" t="str">
            <v>TAW05</v>
          </cell>
          <cell r="B1074" t="str">
            <v>SEKONGKANG</v>
          </cell>
        </row>
        <row r="1075">
          <cell r="A1075" t="str">
            <v>KKL06</v>
          </cell>
          <cell r="B1075" t="str">
            <v>LEMBONGAN</v>
          </cell>
        </row>
        <row r="1076">
          <cell r="A1076" t="str">
            <v>AMI17</v>
          </cell>
          <cell r="B1076" t="str">
            <v>CP_PANJITILAR_NEGARA</v>
          </cell>
        </row>
        <row r="1077">
          <cell r="A1077" t="str">
            <v>SGA15</v>
          </cell>
          <cell r="B1077" t="str">
            <v>SUKASADA</v>
          </cell>
        </row>
        <row r="1078">
          <cell r="A1078" t="str">
            <v>SWW10</v>
          </cell>
          <cell r="B1078" t="str">
            <v>UTAN_RHEE</v>
          </cell>
        </row>
        <row r="1079">
          <cell r="A1079" t="str">
            <v>GIA18</v>
          </cell>
          <cell r="B1079" t="str">
            <v>CP_SEBATU</v>
          </cell>
        </row>
        <row r="1080">
          <cell r="A1080" t="str">
            <v>SLO12</v>
          </cell>
          <cell r="B1080" t="str">
            <v>CP_MASBAGIK_UTARA</v>
          </cell>
        </row>
        <row r="1081">
          <cell r="A1081" t="str">
            <v>NRG05</v>
          </cell>
          <cell r="B1081" t="str">
            <v>CP_UDAYANA</v>
          </cell>
        </row>
        <row r="1082">
          <cell r="A1082" t="str">
            <v>PYW09</v>
          </cell>
          <cell r="B1082" t="str">
            <v>CP_GANTI</v>
          </cell>
        </row>
        <row r="1083">
          <cell r="A1083" t="str">
            <v>GER05</v>
          </cell>
          <cell r="B1083" t="str">
            <v>KEDIRI_1</v>
          </cell>
        </row>
        <row r="1084">
          <cell r="A1084" t="str">
            <v>AMI15</v>
          </cell>
          <cell r="B1084" t="str">
            <v>AMPENAN</v>
          </cell>
        </row>
        <row r="1085">
          <cell r="A1085" t="str">
            <v>KOE11</v>
          </cell>
          <cell r="B1085" t="str">
            <v>LASIANA</v>
          </cell>
        </row>
        <row r="1086">
          <cell r="A1086" t="str">
            <v>ABU01</v>
          </cell>
          <cell r="B1086" t="str">
            <v>ATAMBUA</v>
          </cell>
        </row>
        <row r="1087">
          <cell r="A1087" t="str">
            <v>BOR01</v>
          </cell>
          <cell r="B1087" t="str">
            <v>BORONG</v>
          </cell>
        </row>
        <row r="1088">
          <cell r="A1088" t="str">
            <v>WHO01</v>
          </cell>
          <cell r="B1088" t="str">
            <v>WOHA</v>
          </cell>
        </row>
        <row r="1089">
          <cell r="A1089" t="str">
            <v>KEF01</v>
          </cell>
          <cell r="B1089" t="str">
            <v>KEFAMENANU</v>
          </cell>
        </row>
        <row r="1090">
          <cell r="A1090" t="str">
            <v>BET01</v>
          </cell>
          <cell r="B1090" t="str">
            <v>BETUN</v>
          </cell>
        </row>
        <row r="1091">
          <cell r="A1091" t="str">
            <v>ENE01</v>
          </cell>
          <cell r="B1091" t="str">
            <v>ENDE</v>
          </cell>
        </row>
        <row r="1092">
          <cell r="A1092" t="str">
            <v>SLO01</v>
          </cell>
          <cell r="B1092" t="str">
            <v>SELONG</v>
          </cell>
        </row>
        <row r="1093">
          <cell r="A1093" t="str">
            <v>OEL01</v>
          </cell>
          <cell r="B1093" t="str">
            <v>OELAMASI</v>
          </cell>
        </row>
        <row r="1094">
          <cell r="A1094" t="str">
            <v>KOE10</v>
          </cell>
          <cell r="B1094" t="str">
            <v>ALAK</v>
          </cell>
        </row>
        <row r="1095">
          <cell r="A1095" t="str">
            <v>KOE08</v>
          </cell>
          <cell r="B1095" t="str">
            <v>OEBUFU</v>
          </cell>
        </row>
        <row r="1096">
          <cell r="A1096" t="str">
            <v>AMI10</v>
          </cell>
          <cell r="B1096" t="str">
            <v>CAKRANEGARA</v>
          </cell>
        </row>
        <row r="1097">
          <cell r="A1097" t="str">
            <v>AMI06</v>
          </cell>
          <cell r="B1097" t="str">
            <v>SERUNI</v>
          </cell>
        </row>
        <row r="1098">
          <cell r="A1098" t="str">
            <v>AMI12</v>
          </cell>
          <cell r="B1098" t="str">
            <v>KARANG_GENTENG</v>
          </cell>
        </row>
        <row r="1099">
          <cell r="A1099" t="str">
            <v>BAA01</v>
          </cell>
          <cell r="B1099" t="str">
            <v>BAA</v>
          </cell>
        </row>
        <row r="1100">
          <cell r="A1100" t="str">
            <v>KOE03</v>
          </cell>
          <cell r="B1100" t="str">
            <v>KELAPA_LIMA</v>
          </cell>
        </row>
        <row r="1101">
          <cell r="A1101" t="str">
            <v>KOE01</v>
          </cell>
          <cell r="B1101" t="str">
            <v>KUPANG</v>
          </cell>
        </row>
        <row r="1102">
          <cell r="A1102" t="str">
            <v>AMI01</v>
          </cell>
          <cell r="B1102" t="str">
            <v>MATARAM</v>
          </cell>
        </row>
        <row r="1103">
          <cell r="A1103" t="str">
            <v>WBK01</v>
          </cell>
          <cell r="B1103" t="str">
            <v>WAIKABUBAK</v>
          </cell>
        </row>
        <row r="1104">
          <cell r="A1104" t="str">
            <v>MOF01</v>
          </cell>
          <cell r="B1104" t="str">
            <v>MAUMERE</v>
          </cell>
        </row>
        <row r="1105">
          <cell r="A1105" t="str">
            <v>SOE01</v>
          </cell>
          <cell r="B1105" t="str">
            <v>SOE</v>
          </cell>
        </row>
        <row r="1106">
          <cell r="A1106" t="str">
            <v>AMI888</v>
          </cell>
          <cell r="B1106" t="str">
            <v>AMI_SALES</v>
          </cell>
        </row>
        <row r="1107">
          <cell r="A1107" t="str">
            <v>KOE02</v>
          </cell>
          <cell r="B1107" t="str">
            <v>MAULAFA</v>
          </cell>
        </row>
        <row r="1108">
          <cell r="A1108" t="str">
            <v>DPU01</v>
          </cell>
          <cell r="B1108" t="str">
            <v>DOMPU</v>
          </cell>
        </row>
        <row r="1109">
          <cell r="A1109" t="str">
            <v>WGP01</v>
          </cell>
          <cell r="B1109" t="str">
            <v>WAINGAPU</v>
          </cell>
        </row>
        <row r="1110">
          <cell r="A1110" t="str">
            <v>KOE05</v>
          </cell>
          <cell r="B1110" t="str">
            <v>KUANINO</v>
          </cell>
        </row>
        <row r="1111">
          <cell r="A1111" t="str">
            <v>RTG01</v>
          </cell>
          <cell r="B1111" t="str">
            <v>RUTENG</v>
          </cell>
        </row>
        <row r="1112">
          <cell r="A1112" t="str">
            <v>MBY01</v>
          </cell>
          <cell r="B1112" t="str">
            <v>MBAY</v>
          </cell>
        </row>
        <row r="1113">
          <cell r="A1113" t="str">
            <v>LEW01</v>
          </cell>
          <cell r="B1113" t="str">
            <v>LEWOLEBA</v>
          </cell>
        </row>
        <row r="1114">
          <cell r="A1114" t="str">
            <v>TAM01</v>
          </cell>
          <cell r="B1114" t="str">
            <v>TAMBOLAKA</v>
          </cell>
        </row>
        <row r="1115">
          <cell r="A1115" t="str">
            <v>BJW01</v>
          </cell>
          <cell r="B1115" t="str">
            <v>BAJAWA</v>
          </cell>
        </row>
        <row r="1116">
          <cell r="A1116" t="str">
            <v>LKA01</v>
          </cell>
          <cell r="B1116" t="str">
            <v>LARANTUKA</v>
          </cell>
        </row>
        <row r="1117">
          <cell r="A1117" t="str">
            <v>KOE06</v>
          </cell>
          <cell r="B1117" t="str">
            <v>TODE_KISAR</v>
          </cell>
        </row>
        <row r="1118">
          <cell r="A1118" t="str">
            <v>KBH01</v>
          </cell>
          <cell r="B1118" t="str">
            <v>KALABAHI</v>
          </cell>
        </row>
        <row r="1119">
          <cell r="A1119" t="str">
            <v>LAB01</v>
          </cell>
          <cell r="B1119" t="str">
            <v>LABUAN_BAJO</v>
          </cell>
        </row>
        <row r="1120">
          <cell r="A1120" t="str">
            <v>AMI09</v>
          </cell>
          <cell r="B1120" t="str">
            <v>DASAN_CERMEN</v>
          </cell>
        </row>
        <row r="1121">
          <cell r="A1121" t="str">
            <v>SLO01A</v>
          </cell>
          <cell r="B1121" t="str">
            <v>SAKRA_1</v>
          </cell>
        </row>
        <row r="1122">
          <cell r="A1122" t="str">
            <v>DPS07D</v>
          </cell>
          <cell r="B1122" t="str">
            <v>BYPASS_IB_MANTRA_1</v>
          </cell>
        </row>
        <row r="1123">
          <cell r="A1123" t="str">
            <v>DPS01J</v>
          </cell>
          <cell r="B1123" t="str">
            <v>BULUH_INDAH_1</v>
          </cell>
        </row>
        <row r="1124">
          <cell r="A1124" t="str">
            <v>DPS06G</v>
          </cell>
          <cell r="B1124" t="str">
            <v>UBUNG_1</v>
          </cell>
        </row>
        <row r="1125">
          <cell r="A1125" t="str">
            <v>DPU01A</v>
          </cell>
          <cell r="B1125" t="str">
            <v>KEMPO</v>
          </cell>
        </row>
        <row r="1126">
          <cell r="A1126" t="str">
            <v>MGW01A</v>
          </cell>
          <cell r="B1126" t="str">
            <v>BUDUK_2</v>
          </cell>
        </row>
        <row r="1127">
          <cell r="A1127" t="str">
            <v>MGW06A</v>
          </cell>
          <cell r="B1127" t="str">
            <v>DHARMAWANGSA</v>
          </cell>
        </row>
        <row r="1128">
          <cell r="A1128" t="str">
            <v>TAW02A</v>
          </cell>
          <cell r="B1128" t="str">
            <v>JEREWEH</v>
          </cell>
        </row>
        <row r="1129">
          <cell r="A1129" t="str">
            <v>SWW15</v>
          </cell>
          <cell r="B1129" t="str">
            <v>LABANGKA</v>
          </cell>
        </row>
        <row r="1130">
          <cell r="A1130" t="str">
            <v>KOE12</v>
          </cell>
          <cell r="B1130" t="str">
            <v>BATAKTE</v>
          </cell>
        </row>
        <row r="1131">
          <cell r="A1131" t="str">
            <v>DPS55</v>
          </cell>
          <cell r="B1131" t="str">
            <v>KALIMUTU</v>
          </cell>
        </row>
        <row r="1132">
          <cell r="A1132" t="str">
            <v>DPS72</v>
          </cell>
          <cell r="B1132" t="str">
            <v>CP_SIDAKARYA_BARAT</v>
          </cell>
        </row>
        <row r="1133">
          <cell r="A1133" t="str">
            <v>PYW08</v>
          </cell>
          <cell r="B1133" t="str">
            <v>JANAPRIA</v>
          </cell>
        </row>
        <row r="1134">
          <cell r="A1134" t="str">
            <v>WHO06</v>
          </cell>
          <cell r="B1134" t="str">
            <v>LAMBU</v>
          </cell>
        </row>
        <row r="1135">
          <cell r="A1135" t="str">
            <v>PYW05</v>
          </cell>
          <cell r="B1135" t="str">
            <v>PRAYA_TIMUR</v>
          </cell>
        </row>
        <row r="1136">
          <cell r="A1136" t="str">
            <v>SLO07</v>
          </cell>
          <cell r="B1136" t="str">
            <v>TERARA</v>
          </cell>
        </row>
        <row r="1137">
          <cell r="A1137" t="str">
            <v>DPS51</v>
          </cell>
          <cell r="B1137" t="str">
            <v>CP_KARANGSARI_1</v>
          </cell>
        </row>
        <row r="1138">
          <cell r="A1138" t="str">
            <v>WHO03</v>
          </cell>
          <cell r="B1138" t="str">
            <v>SILA</v>
          </cell>
        </row>
        <row r="1139">
          <cell r="A1139" t="str">
            <v>AMI14</v>
          </cell>
          <cell r="B1139" t="str">
            <v>AIRLANGGA</v>
          </cell>
        </row>
        <row r="1140">
          <cell r="A1140" t="str">
            <v>AMI08</v>
          </cell>
          <cell r="B1140" t="str">
            <v>KARANG_BARU</v>
          </cell>
        </row>
        <row r="1141">
          <cell r="A1141" t="str">
            <v>AMI07</v>
          </cell>
          <cell r="B1141" t="str">
            <v>JEMPONG</v>
          </cell>
        </row>
        <row r="1142">
          <cell r="A1142" t="str">
            <v>GIA01</v>
          </cell>
          <cell r="B1142" t="str">
            <v>GIANYAR</v>
          </cell>
        </row>
        <row r="1143">
          <cell r="A1143" t="str">
            <v>SGA10</v>
          </cell>
          <cell r="B1143" t="str">
            <v>CP_SANGSIT</v>
          </cell>
        </row>
        <row r="1144">
          <cell r="A1144" t="str">
            <v>PKU35</v>
          </cell>
          <cell r="B1144" t="str">
            <v>DP_PASIR_PUTIH</v>
          </cell>
        </row>
        <row r="1145">
          <cell r="A1145" t="str">
            <v>PKU06A</v>
          </cell>
          <cell r="B1145" t="str">
            <v>YOS_SUDARSO</v>
          </cell>
        </row>
        <row r="1146">
          <cell r="A1146" t="str">
            <v>PKU12B</v>
          </cell>
          <cell r="B1146" t="str">
            <v>UMBAN_SARI</v>
          </cell>
        </row>
        <row r="1147">
          <cell r="A1147" t="str">
            <v>RGT06</v>
          </cell>
          <cell r="B1147" t="str">
            <v>RENGAT_BARAT</v>
          </cell>
        </row>
        <row r="1148">
          <cell r="A1148" t="str">
            <v>PKC06B</v>
          </cell>
          <cell r="B1148" t="str">
            <v>LANGGAM_02</v>
          </cell>
        </row>
        <row r="1149">
          <cell r="A1149" t="str">
            <v>PKC07A</v>
          </cell>
          <cell r="B1149" t="str">
            <v>PANGKALAN_KERINCI_02</v>
          </cell>
        </row>
        <row r="1150">
          <cell r="A1150" t="str">
            <v>BNG01A</v>
          </cell>
          <cell r="B1150" t="str">
            <v>BANGKINANG_01</v>
          </cell>
        </row>
        <row r="1151">
          <cell r="A1151" t="str">
            <v>SII05A</v>
          </cell>
          <cell r="B1151" t="str">
            <v>DAYUN</v>
          </cell>
        </row>
        <row r="1152">
          <cell r="A1152" t="str">
            <v>BNG18A</v>
          </cell>
          <cell r="B1152" t="str">
            <v>TAPUNG_HILIR_01</v>
          </cell>
        </row>
        <row r="1153">
          <cell r="A1153" t="str">
            <v>RGT01A</v>
          </cell>
          <cell r="B1153" t="str">
            <v>BATANG_CENAKU</v>
          </cell>
        </row>
        <row r="1154">
          <cell r="A1154" t="str">
            <v>BGS11A</v>
          </cell>
          <cell r="B1154" t="str">
            <v>SIAK_KECIL_02</v>
          </cell>
        </row>
        <row r="1155">
          <cell r="A1155" t="str">
            <v>BAS02A</v>
          </cell>
          <cell r="B1155" t="str">
            <v>UJUNG_TANJUNG_01</v>
          </cell>
        </row>
        <row r="1156">
          <cell r="A1156" t="str">
            <v>BAS07A</v>
          </cell>
          <cell r="B1156" t="str">
            <v>PUJUD_01</v>
          </cell>
        </row>
        <row r="1157">
          <cell r="A1157" t="str">
            <v>TKK10</v>
          </cell>
          <cell r="B1157" t="str">
            <v>PANGEAN_01</v>
          </cell>
        </row>
        <row r="1158">
          <cell r="A1158" t="str">
            <v>TBL14A</v>
          </cell>
          <cell r="B1158" t="str">
            <v>PULAU_KIJANG_01</v>
          </cell>
        </row>
        <row r="1159">
          <cell r="A1159" t="str">
            <v>DUM07</v>
          </cell>
          <cell r="B1159" t="str">
            <v>SUNGAI_SEMBILAN</v>
          </cell>
        </row>
        <row r="1160">
          <cell r="A1160" t="str">
            <v>BAS05A</v>
          </cell>
          <cell r="B1160" t="str">
            <v>KUBU_BABUSSALAM_01</v>
          </cell>
        </row>
        <row r="1161">
          <cell r="A1161" t="str">
            <v>BAS03B</v>
          </cell>
          <cell r="B1161" t="str">
            <v>BALAM_02</v>
          </cell>
        </row>
        <row r="1162">
          <cell r="A1162" t="str">
            <v>TKK07</v>
          </cell>
          <cell r="B1162" t="str">
            <v>KUANTAN_MUDIK</v>
          </cell>
        </row>
        <row r="1163">
          <cell r="A1163" t="str">
            <v>PKU10A</v>
          </cell>
          <cell r="B1163" t="str">
            <v>KUBANG</v>
          </cell>
        </row>
        <row r="1164">
          <cell r="A1164" t="str">
            <v>SII01A</v>
          </cell>
          <cell r="B1164" t="str">
            <v>BUNGA_RAYA_01</v>
          </cell>
        </row>
        <row r="1165">
          <cell r="A1165" t="str">
            <v>PAP13A</v>
          </cell>
          <cell r="B1165" t="str">
            <v>DALU_DALU_01</v>
          </cell>
        </row>
        <row r="1166">
          <cell r="A1166" t="str">
            <v>DUM01B</v>
          </cell>
          <cell r="B1166" t="str">
            <v>BUKIT_KAPUR_01</v>
          </cell>
        </row>
        <row r="1167">
          <cell r="A1167" t="str">
            <v>RGT14</v>
          </cell>
          <cell r="B1167" t="str">
            <v>SEI_LALA</v>
          </cell>
        </row>
        <row r="1168">
          <cell r="A1168" t="str">
            <v>TBL16</v>
          </cell>
          <cell r="B1168" t="str">
            <v>PULAU_KUALA_ENOK</v>
          </cell>
        </row>
        <row r="1169">
          <cell r="A1169" t="str">
            <v>PKU12A</v>
          </cell>
          <cell r="B1169" t="str">
            <v>DP_SOEKARNO_HATTA</v>
          </cell>
        </row>
        <row r="1170">
          <cell r="A1170" t="str">
            <v>PAP06A</v>
          </cell>
          <cell r="B1170" t="str">
            <v>KUNTO_DARUSSALAM</v>
          </cell>
        </row>
        <row r="1171">
          <cell r="A1171" t="str">
            <v>BNG05A</v>
          </cell>
          <cell r="B1171" t="str">
            <v>AIR_TIRIS_01</v>
          </cell>
        </row>
        <row r="1172">
          <cell r="A1172" t="str">
            <v>BNG07</v>
          </cell>
          <cell r="B1172" t="str">
            <v>SUNGAI_PAGAR</v>
          </cell>
        </row>
        <row r="1173">
          <cell r="A1173" t="str">
            <v>PAP05</v>
          </cell>
          <cell r="B1173" t="str">
            <v>PASIR_PANGARAIAN_01</v>
          </cell>
        </row>
        <row r="1174">
          <cell r="A1174" t="str">
            <v>TKK06</v>
          </cell>
          <cell r="B1174" t="str">
            <v>SINGINGI_HILIR_01</v>
          </cell>
        </row>
        <row r="1175">
          <cell r="A1175" t="str">
            <v>PKU33</v>
          </cell>
          <cell r="B1175" t="str">
            <v>PAYUNG_SEKAKI_01</v>
          </cell>
        </row>
        <row r="1176">
          <cell r="A1176" t="str">
            <v>PKC05</v>
          </cell>
          <cell r="B1176" t="str">
            <v>UKUI_01</v>
          </cell>
        </row>
        <row r="1177">
          <cell r="A1177" t="str">
            <v>DUM05</v>
          </cell>
          <cell r="B1177" t="str">
            <v>DUMAI_TIMUR_01</v>
          </cell>
        </row>
        <row r="1178">
          <cell r="A1178" t="str">
            <v>BNG06</v>
          </cell>
          <cell r="B1178" t="str">
            <v>LIPAT_KAIN_01</v>
          </cell>
        </row>
        <row r="1179">
          <cell r="A1179" t="str">
            <v>PKC04</v>
          </cell>
          <cell r="B1179" t="str">
            <v>SOREK_01</v>
          </cell>
        </row>
        <row r="1180">
          <cell r="A1180" t="str">
            <v>PKU32</v>
          </cell>
          <cell r="B1180" t="str">
            <v>DC_NANGKA_01</v>
          </cell>
        </row>
        <row r="1181">
          <cell r="A1181" t="str">
            <v>BGS07</v>
          </cell>
          <cell r="B1181" t="str">
            <v>BENGKALIS_01</v>
          </cell>
        </row>
        <row r="1182">
          <cell r="A1182" t="str">
            <v>BGS08</v>
          </cell>
          <cell r="B1182" t="str">
            <v>PULAU_BENGKALIS_01</v>
          </cell>
        </row>
        <row r="1183">
          <cell r="A1183" t="str">
            <v>BGS10</v>
          </cell>
          <cell r="B1183" t="str">
            <v>BATHIN_SOLAPAN_01</v>
          </cell>
        </row>
        <row r="1184">
          <cell r="A1184" t="str">
            <v>TKK03</v>
          </cell>
          <cell r="B1184" t="str">
            <v>TALUK_KUANTAN_01</v>
          </cell>
        </row>
        <row r="1185">
          <cell r="A1185" t="str">
            <v>BGS09</v>
          </cell>
          <cell r="B1185" t="str">
            <v>PINGGIR_01</v>
          </cell>
        </row>
        <row r="1186">
          <cell r="A1186" t="str">
            <v>PKU14</v>
          </cell>
          <cell r="B1186" t="str">
            <v>CP_GARUDA_SAKTI</v>
          </cell>
        </row>
        <row r="1187">
          <cell r="A1187" t="str">
            <v>BNG05</v>
          </cell>
          <cell r="B1187" t="str">
            <v>TAPUNG_HULU</v>
          </cell>
        </row>
        <row r="1188">
          <cell r="A1188" t="str">
            <v>TBL05</v>
          </cell>
          <cell r="B1188" t="str">
            <v>KOTABARU_INHIL</v>
          </cell>
        </row>
        <row r="1189">
          <cell r="A1189" t="str">
            <v>TBL03</v>
          </cell>
          <cell r="B1189" t="str">
            <v>KEMPAS</v>
          </cell>
        </row>
        <row r="1190">
          <cell r="A1190" t="str">
            <v>BNG02</v>
          </cell>
          <cell r="B1190" t="str">
            <v>FLAMBOYAN_TAPUNG</v>
          </cell>
        </row>
        <row r="1191">
          <cell r="A1191" t="str">
            <v>TBL02</v>
          </cell>
          <cell r="B1191" t="str">
            <v>KATEMAN</v>
          </cell>
        </row>
        <row r="1192">
          <cell r="A1192" t="str">
            <v>TBL04</v>
          </cell>
          <cell r="B1192" t="str">
            <v>SELENSEN</v>
          </cell>
        </row>
        <row r="1193">
          <cell r="A1193" t="str">
            <v>RGT03</v>
          </cell>
          <cell r="B1193" t="str">
            <v>BELILAS</v>
          </cell>
        </row>
        <row r="1194">
          <cell r="A1194" t="str">
            <v>RGT02</v>
          </cell>
          <cell r="B1194" t="str">
            <v>SEBERIDA</v>
          </cell>
        </row>
        <row r="1195">
          <cell r="A1195" t="str">
            <v>TBL01</v>
          </cell>
          <cell r="B1195" t="str">
            <v>TEMBILAHAN</v>
          </cell>
        </row>
        <row r="1196">
          <cell r="A1196" t="str">
            <v>RGT01</v>
          </cell>
          <cell r="B1196" t="str">
            <v>RENGAT</v>
          </cell>
        </row>
        <row r="1197">
          <cell r="A1197" t="str">
            <v>SII03</v>
          </cell>
          <cell r="B1197" t="str">
            <v>PERAWANG</v>
          </cell>
        </row>
        <row r="1198">
          <cell r="A1198" t="str">
            <v>STP01</v>
          </cell>
          <cell r="B1198" t="str">
            <v>SELAT_PANJANG</v>
          </cell>
        </row>
        <row r="1199">
          <cell r="A1199" t="str">
            <v>CIB50</v>
          </cell>
          <cell r="B1199" t="str">
            <v>CP_PEMBANGUNAN</v>
          </cell>
        </row>
        <row r="1200">
          <cell r="A1200" t="str">
            <v>CIB49</v>
          </cell>
          <cell r="B1200" t="str">
            <v>SALABENDA</v>
          </cell>
        </row>
        <row r="1201">
          <cell r="A1201" t="str">
            <v>CIB44</v>
          </cell>
          <cell r="B1201" t="str">
            <v>CP_CARINGIN_1</v>
          </cell>
        </row>
        <row r="1202">
          <cell r="A1202" t="str">
            <v>CIB41</v>
          </cell>
          <cell r="B1202" t="str">
            <v>CP_PAMIJAHAN</v>
          </cell>
        </row>
        <row r="1203">
          <cell r="A1203" t="str">
            <v>CIB40C</v>
          </cell>
          <cell r="B1203" t="str">
            <v>PUNCAK_CISARUA</v>
          </cell>
        </row>
        <row r="1204">
          <cell r="A1204" t="str">
            <v>CIB40</v>
          </cell>
          <cell r="B1204" t="str">
            <v>TENJOLAYA</v>
          </cell>
        </row>
        <row r="1205">
          <cell r="A1205" t="str">
            <v>CIB37</v>
          </cell>
          <cell r="B1205" t="str">
            <v>CIBEDUG</v>
          </cell>
        </row>
        <row r="1206">
          <cell r="A1206" t="str">
            <v>CIB35C</v>
          </cell>
          <cell r="B1206" t="str">
            <v>KEMANG_TONJONG</v>
          </cell>
        </row>
        <row r="1207">
          <cell r="A1207" t="str">
            <v>CIB34D</v>
          </cell>
          <cell r="B1207" t="str">
            <v>GUNUNG_PUTRI_RAYA</v>
          </cell>
        </row>
        <row r="1208">
          <cell r="A1208" t="str">
            <v>CIB34</v>
          </cell>
          <cell r="B1208" t="str">
            <v>TAJURHALANG</v>
          </cell>
        </row>
        <row r="1209">
          <cell r="A1209" t="str">
            <v>CIB33A</v>
          </cell>
          <cell r="B1209" t="str">
            <v>LEUWISADENG</v>
          </cell>
        </row>
        <row r="1210">
          <cell r="A1210" t="str">
            <v>CIB32A</v>
          </cell>
          <cell r="B1210" t="str">
            <v>CIBATOK_RAYA</v>
          </cell>
        </row>
        <row r="1211">
          <cell r="A1211" t="str">
            <v>CIB32</v>
          </cell>
          <cell r="B1211" t="str">
            <v>RAGAJAYA</v>
          </cell>
        </row>
        <row r="1212">
          <cell r="A1212" t="str">
            <v>CIB28B</v>
          </cell>
          <cell r="B1212" t="str">
            <v>WON_CIMANDALA</v>
          </cell>
        </row>
        <row r="1213">
          <cell r="A1213" t="str">
            <v>CIB26B</v>
          </cell>
          <cell r="B1213" t="str">
            <v>CIAPUS_RAYA</v>
          </cell>
        </row>
        <row r="1214">
          <cell r="A1214" t="str">
            <v>CIB25</v>
          </cell>
          <cell r="B1214" t="str">
            <v>PABUARAN_ASRI</v>
          </cell>
        </row>
        <row r="1215">
          <cell r="A1215" t="str">
            <v>CIB24</v>
          </cell>
          <cell r="B1215" t="str">
            <v>JAMPANG</v>
          </cell>
        </row>
        <row r="1216">
          <cell r="A1216" t="str">
            <v>CIB21</v>
          </cell>
          <cell r="B1216" t="str">
            <v>MAYOR_KH</v>
          </cell>
        </row>
        <row r="1217">
          <cell r="A1217" t="str">
            <v>CIB14B</v>
          </cell>
          <cell r="B1217" t="str">
            <v>CIJERUK</v>
          </cell>
        </row>
        <row r="1218">
          <cell r="A1218" t="str">
            <v>CIB12</v>
          </cell>
          <cell r="B1218" t="str">
            <v>JONGGOL</v>
          </cell>
        </row>
        <row r="1219">
          <cell r="A1219" t="str">
            <v>CIB10B</v>
          </cell>
          <cell r="B1219" t="str">
            <v>DRAMAGA_CANTIK</v>
          </cell>
        </row>
        <row r="1220">
          <cell r="A1220" t="str">
            <v>CIB04</v>
          </cell>
          <cell r="B1220" t="str">
            <v>GAPERI_BOJONG</v>
          </cell>
        </row>
        <row r="1221">
          <cell r="A1221" t="str">
            <v>CIB02</v>
          </cell>
          <cell r="B1221" t="str">
            <v>CIGOMBONG</v>
          </cell>
        </row>
        <row r="1222">
          <cell r="A1222" t="str">
            <v>CIB01F</v>
          </cell>
          <cell r="B1222" t="str">
            <v>CIB01F</v>
          </cell>
        </row>
        <row r="1223">
          <cell r="A1223" t="str">
            <v>CIB01E</v>
          </cell>
          <cell r="B1223" t="str">
            <v>KARADENAN_RAYA</v>
          </cell>
        </row>
        <row r="1224">
          <cell r="A1224" t="str">
            <v>BGR44</v>
          </cell>
          <cell r="B1224" t="str">
            <v>MARGAJAYA</v>
          </cell>
        </row>
        <row r="1225">
          <cell r="A1225" t="str">
            <v>BGR43</v>
          </cell>
          <cell r="B1225" t="str">
            <v>CP_BCC</v>
          </cell>
        </row>
        <row r="1226">
          <cell r="A1226" t="str">
            <v>BGR42</v>
          </cell>
          <cell r="B1226" t="str">
            <v>YASMIN</v>
          </cell>
        </row>
        <row r="1227">
          <cell r="A1227" t="str">
            <v>BGR40</v>
          </cell>
          <cell r="B1227" t="str">
            <v>CP_BNR</v>
          </cell>
        </row>
        <row r="1228">
          <cell r="A1228" t="str">
            <v>BGR34</v>
          </cell>
          <cell r="B1228" t="str">
            <v>SINDANG_BARANG</v>
          </cell>
        </row>
        <row r="1229">
          <cell r="A1229" t="str">
            <v>BGR32</v>
          </cell>
          <cell r="B1229" t="str">
            <v>CILEBUT_RAYA</v>
          </cell>
        </row>
        <row r="1230">
          <cell r="A1230" t="str">
            <v>BGR22</v>
          </cell>
          <cell r="B1230" t="str">
            <v>TAMAN_CIMANGGU</v>
          </cell>
        </row>
        <row r="1231">
          <cell r="A1231" t="str">
            <v>BGR19</v>
          </cell>
          <cell r="B1231" t="str">
            <v>CITEUREUP</v>
          </cell>
        </row>
        <row r="1232">
          <cell r="A1232" t="str">
            <v>BGR18</v>
          </cell>
          <cell r="B1232" t="str">
            <v>BABAKAN_MANDANG</v>
          </cell>
        </row>
        <row r="1233">
          <cell r="A1233" t="str">
            <v>BGR10</v>
          </cell>
          <cell r="B1233" t="str">
            <v>CIOMAS</v>
          </cell>
        </row>
        <row r="1234">
          <cell r="A1234" t="str">
            <v>BGR06C</v>
          </cell>
          <cell r="B1234" t="str">
            <v>SEMPLAK_RAYA</v>
          </cell>
        </row>
        <row r="1235">
          <cell r="A1235" t="str">
            <v>BGR04B</v>
          </cell>
          <cell r="B1235" t="str">
            <v>MUARASARI</v>
          </cell>
        </row>
        <row r="1236">
          <cell r="A1236" t="str">
            <v>BGR03</v>
          </cell>
          <cell r="B1236" t="str">
            <v>PARUNG</v>
          </cell>
        </row>
        <row r="1237">
          <cell r="A1237" t="str">
            <v>BGR01</v>
          </cell>
          <cell r="B1237" t="str">
            <v>BOGOR</v>
          </cell>
        </row>
        <row r="1238">
          <cell r="A1238" t="str">
            <v>BGR01G</v>
          </cell>
          <cell r="B1238" t="str">
            <v>SIGNATURE_POINT_BGR</v>
          </cell>
        </row>
        <row r="1239">
          <cell r="A1239" t="str">
            <v>BAS03C</v>
          </cell>
          <cell r="B1239" t="str">
            <v>BAGAN_BATU_KM7</v>
          </cell>
        </row>
        <row r="1240">
          <cell r="A1240" t="str">
            <v>BKH02C</v>
          </cell>
          <cell r="B1240" t="str">
            <v>SIDOASRI</v>
          </cell>
        </row>
        <row r="1241">
          <cell r="A1241" t="str">
            <v>KBB14</v>
          </cell>
          <cell r="B1241" t="str">
            <v>BERNAH</v>
          </cell>
        </row>
        <row r="1242">
          <cell r="A1242" t="str">
            <v>MJA10A</v>
          </cell>
          <cell r="B1242" t="str">
            <v>MJA10A</v>
          </cell>
        </row>
        <row r="1243">
          <cell r="A1243" t="str">
            <v>BDO25E</v>
          </cell>
          <cell r="B1243" t="str">
            <v>BDO25E</v>
          </cell>
        </row>
        <row r="1244">
          <cell r="A1244" t="str">
            <v>BAS02</v>
          </cell>
          <cell r="B1244" t="str">
            <v>UJUNG_TANJUNG</v>
          </cell>
        </row>
        <row r="1245">
          <cell r="A1245" t="str">
            <v>BAS03</v>
          </cell>
          <cell r="B1245" t="str">
            <v>BAGAN_BATU</v>
          </cell>
        </row>
        <row r="1246">
          <cell r="A1246" t="str">
            <v>PGK01</v>
          </cell>
          <cell r="B1246" t="str">
            <v>PANGKAL_PINANG</v>
          </cell>
        </row>
        <row r="1247">
          <cell r="A1247" t="str">
            <v>KBB05</v>
          </cell>
          <cell r="B1247" t="str">
            <v>ABUNG_SEMULI</v>
          </cell>
        </row>
        <row r="1248">
          <cell r="A1248" t="str">
            <v>PWK08A</v>
          </cell>
          <cell r="B1248" t="str">
            <v>PWK08A</v>
          </cell>
        </row>
        <row r="1249">
          <cell r="A1249" t="str">
            <v>SOG05</v>
          </cell>
          <cell r="B1249" t="str">
            <v>CIWIDEY</v>
          </cell>
        </row>
        <row r="1250">
          <cell r="A1250" t="str">
            <v>PYY15</v>
          </cell>
          <cell r="B1250" t="str">
            <v>SIABU_02</v>
          </cell>
        </row>
        <row r="1251">
          <cell r="A1251" t="str">
            <v>ASH09</v>
          </cell>
          <cell r="B1251" t="str">
            <v>MANDOGE</v>
          </cell>
        </row>
        <row r="1252">
          <cell r="A1252" t="str">
            <v>PYY07A</v>
          </cell>
          <cell r="B1252" t="str">
            <v>SIKAPAS_02</v>
          </cell>
        </row>
        <row r="1253">
          <cell r="A1253" t="str">
            <v>LIP07</v>
          </cell>
          <cell r="B1253" t="str">
            <v>TANJUNG_TIRAM</v>
          </cell>
        </row>
        <row r="1254">
          <cell r="A1254" t="str">
            <v>AEK04A</v>
          </cell>
          <cell r="B1254" t="str">
            <v>AEK_KANOPAN_02</v>
          </cell>
        </row>
        <row r="1255">
          <cell r="A1255" t="str">
            <v>LIP01A</v>
          </cell>
          <cell r="B1255" t="str">
            <v>AIR_PUTIH_02</v>
          </cell>
        </row>
        <row r="1256">
          <cell r="A1256" t="str">
            <v>LIP02A</v>
          </cell>
          <cell r="B1256" t="str">
            <v>LIMA_PULUH_02</v>
          </cell>
        </row>
        <row r="1257">
          <cell r="A1257" t="str">
            <v>RPT08C</v>
          </cell>
          <cell r="B1257" t="str">
            <v>RANTAU_SELATAN_03</v>
          </cell>
        </row>
        <row r="1258">
          <cell r="A1258" t="str">
            <v>KPG05A</v>
          </cell>
          <cell r="B1258" t="str">
            <v>CIKAMPAK_02</v>
          </cell>
        </row>
        <row r="1259">
          <cell r="A1259" t="str">
            <v>BAE11</v>
          </cell>
          <cell r="B1259" t="str">
            <v>PORSEA_02</v>
          </cell>
        </row>
        <row r="1260">
          <cell r="A1260" t="str">
            <v>BAE02A</v>
          </cell>
          <cell r="B1260" t="str">
            <v>BALIGE_02</v>
          </cell>
        </row>
        <row r="1261">
          <cell r="A1261" t="str">
            <v>AEK05A</v>
          </cell>
          <cell r="B1261" t="str">
            <v>KELAPA_SEBATANG</v>
          </cell>
        </row>
        <row r="1262">
          <cell r="A1262" t="str">
            <v>AEK08</v>
          </cell>
          <cell r="B1262" t="str">
            <v>KAMPUNG_PAJAK_02</v>
          </cell>
        </row>
        <row r="1263">
          <cell r="A1263" t="str">
            <v>SIB08</v>
          </cell>
          <cell r="B1263" t="str">
            <v>PARMONANGAN</v>
          </cell>
        </row>
        <row r="1264">
          <cell r="A1264" t="str">
            <v>BAE05A</v>
          </cell>
          <cell r="B1264" t="str">
            <v>PARSOBURAN_02</v>
          </cell>
        </row>
        <row r="1265">
          <cell r="A1265" t="str">
            <v>SBH01A</v>
          </cell>
          <cell r="B1265" t="str">
            <v>SIBUHUAN_02</v>
          </cell>
        </row>
        <row r="1266">
          <cell r="A1266" t="str">
            <v>SOB01A</v>
          </cell>
          <cell r="B1266" t="str">
            <v>SIBOLGA_02</v>
          </cell>
        </row>
        <row r="1267">
          <cell r="A1267" t="str">
            <v>PDN08A</v>
          </cell>
          <cell r="B1267" t="str">
            <v>PANDAN_04</v>
          </cell>
        </row>
        <row r="1268">
          <cell r="A1268" t="str">
            <v>TCASH051</v>
          </cell>
          <cell r="B1268" t="str">
            <v>TCASH051</v>
          </cell>
        </row>
        <row r="1269">
          <cell r="A1269" t="str">
            <v>TCRPT081</v>
          </cell>
          <cell r="B1269" t="str">
            <v>TCRPT081</v>
          </cell>
        </row>
        <row r="1270">
          <cell r="A1270" t="str">
            <v>TCPDN081</v>
          </cell>
          <cell r="B1270" t="str">
            <v>TCPDN081</v>
          </cell>
        </row>
        <row r="1271">
          <cell r="A1271" t="str">
            <v>PDN08</v>
          </cell>
          <cell r="B1271" t="str">
            <v>PANDAN_03</v>
          </cell>
        </row>
        <row r="1272">
          <cell r="A1272" t="str">
            <v>SBH07</v>
          </cell>
          <cell r="B1272" t="str">
            <v>SOSA_02</v>
          </cell>
        </row>
        <row r="1273">
          <cell r="A1273" t="str">
            <v>GNT04</v>
          </cell>
          <cell r="B1273" t="str">
            <v>HALONGONAN</v>
          </cell>
        </row>
        <row r="1274">
          <cell r="A1274" t="str">
            <v>SIB14</v>
          </cell>
          <cell r="B1274" t="str">
            <v>SIPOHOLON_02</v>
          </cell>
        </row>
        <row r="1275">
          <cell r="A1275" t="str">
            <v>PNG05A</v>
          </cell>
          <cell r="B1275" t="str">
            <v>HARIAN</v>
          </cell>
        </row>
        <row r="1276">
          <cell r="A1276" t="str">
            <v>TED13</v>
          </cell>
          <cell r="B1276" t="str">
            <v>PULAU_TELLO</v>
          </cell>
        </row>
        <row r="1277">
          <cell r="A1277" t="str">
            <v>ASH06A</v>
          </cell>
          <cell r="B1277" t="str">
            <v>AIR_JOMAN_02</v>
          </cell>
        </row>
        <row r="1278">
          <cell r="A1278" t="str">
            <v>RPT08A</v>
          </cell>
          <cell r="B1278" t="str">
            <v>RANTAU_SELATAN</v>
          </cell>
        </row>
        <row r="1279">
          <cell r="A1279" t="str">
            <v>RPT03A</v>
          </cell>
          <cell r="B1279" t="str">
            <v>BILAH_HULU</v>
          </cell>
        </row>
        <row r="1280">
          <cell r="A1280" t="str">
            <v>RPT09A</v>
          </cell>
          <cell r="B1280" t="str">
            <v>CENDANA</v>
          </cell>
        </row>
        <row r="1281">
          <cell r="A1281" t="str">
            <v>PYY05A</v>
          </cell>
          <cell r="B1281" t="str">
            <v>LINGGA_BAYU</v>
          </cell>
        </row>
        <row r="1282">
          <cell r="A1282" t="str">
            <v>PYY09</v>
          </cell>
          <cell r="B1282" t="str">
            <v>NATAL</v>
          </cell>
        </row>
        <row r="1283">
          <cell r="A1283" t="str">
            <v>PYY02A</v>
          </cell>
          <cell r="B1283" t="str">
            <v>SIPOGU</v>
          </cell>
        </row>
        <row r="1284">
          <cell r="A1284" t="str">
            <v>DOS04</v>
          </cell>
          <cell r="B1284" t="str">
            <v>ONAN_GANJANG</v>
          </cell>
        </row>
        <row r="1285">
          <cell r="A1285" t="str">
            <v>PNG08</v>
          </cell>
          <cell r="B1285" t="str">
            <v>AMBARITA</v>
          </cell>
        </row>
        <row r="1286">
          <cell r="A1286" t="str">
            <v>RPT02A</v>
          </cell>
          <cell r="B1286" t="str">
            <v>NEGERI_BARU</v>
          </cell>
        </row>
        <row r="1287">
          <cell r="A1287" t="str">
            <v>PDN11</v>
          </cell>
          <cell r="B1287" t="str">
            <v>SARUDIK</v>
          </cell>
        </row>
        <row r="1288">
          <cell r="A1288" t="str">
            <v>PDN10</v>
          </cell>
          <cell r="B1288" t="str">
            <v>PINANG_BARU</v>
          </cell>
        </row>
        <row r="1289">
          <cell r="A1289" t="str">
            <v>RPT05A</v>
          </cell>
          <cell r="B1289" t="str">
            <v>TELUK_SENTOSA</v>
          </cell>
        </row>
        <row r="1290">
          <cell r="A1290" t="str">
            <v>PNG03A</v>
          </cell>
          <cell r="B1290" t="str">
            <v>PAHLIPI</v>
          </cell>
        </row>
        <row r="1291">
          <cell r="A1291" t="str">
            <v>SIB07</v>
          </cell>
          <cell r="B1291" t="str">
            <v>PAKPAHAN</v>
          </cell>
        </row>
        <row r="1292">
          <cell r="A1292" t="str">
            <v>PNG05</v>
          </cell>
          <cell r="B1292" t="str">
            <v>PARDOMUAN1</v>
          </cell>
        </row>
        <row r="1293">
          <cell r="A1293" t="str">
            <v>DOS02A</v>
          </cell>
          <cell r="B1293" t="str">
            <v>PASARIBU</v>
          </cell>
        </row>
        <row r="1294">
          <cell r="A1294" t="str">
            <v>TCGNS011</v>
          </cell>
          <cell r="B1294" t="str">
            <v>TCGNS011</v>
          </cell>
        </row>
        <row r="1295">
          <cell r="A1295" t="str">
            <v>PYY01A</v>
          </cell>
          <cell r="B1295" t="str">
            <v>BATAHAN</v>
          </cell>
        </row>
        <row r="1296">
          <cell r="A1296" t="str">
            <v>TJB06</v>
          </cell>
          <cell r="B1296" t="str">
            <v>CP_BERKAH_MANDIRI</v>
          </cell>
        </row>
        <row r="1297">
          <cell r="A1297" t="str">
            <v>PYY07</v>
          </cell>
          <cell r="B1297" t="str">
            <v>SINUNUKAN</v>
          </cell>
        </row>
        <row r="1298">
          <cell r="A1298" t="str">
            <v>TJB05</v>
          </cell>
          <cell r="B1298" t="str">
            <v>CP_M2000</v>
          </cell>
        </row>
        <row r="1299">
          <cell r="A1299" t="str">
            <v>SOB04</v>
          </cell>
          <cell r="B1299" t="str">
            <v>CP_LINTAS_LIMA</v>
          </cell>
        </row>
        <row r="1300">
          <cell r="A1300" t="str">
            <v>ASH08</v>
          </cell>
          <cell r="B1300" t="str">
            <v>CP_ARVINO_HESSA</v>
          </cell>
        </row>
        <row r="1301">
          <cell r="A1301" t="str">
            <v>KPG05</v>
          </cell>
          <cell r="B1301" t="str">
            <v>CP_ISSHONI_SEIKO</v>
          </cell>
        </row>
        <row r="1302">
          <cell r="A1302" t="str">
            <v>RPT10</v>
          </cell>
          <cell r="B1302" t="str">
            <v>CP_ANTARES</v>
          </cell>
        </row>
        <row r="1303">
          <cell r="A1303" t="str">
            <v>RPT09</v>
          </cell>
          <cell r="B1303" t="str">
            <v>CP_SIRINGO_RINGO</v>
          </cell>
        </row>
        <row r="1304">
          <cell r="A1304" t="str">
            <v>LIP05</v>
          </cell>
          <cell r="B1304" t="str">
            <v>CP_MULTI</v>
          </cell>
        </row>
        <row r="1305">
          <cell r="A1305" t="str">
            <v>LIP06</v>
          </cell>
          <cell r="B1305" t="str">
            <v>CP_WINKHA</v>
          </cell>
        </row>
        <row r="1306">
          <cell r="A1306" t="str">
            <v>BAE06</v>
          </cell>
          <cell r="B1306" t="str">
            <v>CP_DIPPOSTORE</v>
          </cell>
        </row>
        <row r="1307">
          <cell r="A1307" t="str">
            <v>ASH07</v>
          </cell>
          <cell r="B1307" t="str">
            <v>CP_BINTANG_MAHESA</v>
          </cell>
        </row>
        <row r="1308">
          <cell r="A1308" t="str">
            <v>LIP04</v>
          </cell>
          <cell r="B1308" t="str">
            <v>MEDANG_DERAS</v>
          </cell>
        </row>
        <row r="1309">
          <cell r="A1309" t="str">
            <v>TJB04</v>
          </cell>
          <cell r="B1309" t="str">
            <v>KUALUH_LEIDONG</v>
          </cell>
        </row>
        <row r="1310">
          <cell r="A1310" t="str">
            <v>TJB03</v>
          </cell>
          <cell r="B1310" t="str">
            <v>SEI_KEPAYANG</v>
          </cell>
        </row>
        <row r="1311">
          <cell r="A1311" t="str">
            <v>RPT08</v>
          </cell>
          <cell r="B1311" t="str">
            <v>NEGERI_LAMA</v>
          </cell>
        </row>
        <row r="1312">
          <cell r="A1312" t="str">
            <v>KPG04</v>
          </cell>
          <cell r="B1312" t="str">
            <v>SUNGAI_KANAN</v>
          </cell>
        </row>
        <row r="1313">
          <cell r="A1313" t="str">
            <v>RPT07</v>
          </cell>
          <cell r="B1313" t="str">
            <v>RANTAU_KOTA</v>
          </cell>
        </row>
        <row r="1314">
          <cell r="A1314" t="str">
            <v>ASH06</v>
          </cell>
          <cell r="B1314" t="str">
            <v>MERANTI</v>
          </cell>
        </row>
        <row r="1315">
          <cell r="A1315" t="str">
            <v>AEK07</v>
          </cell>
          <cell r="B1315" t="str">
            <v>AEK_SONGSONGAN</v>
          </cell>
        </row>
        <row r="1316">
          <cell r="A1316" t="str">
            <v>AEK06</v>
          </cell>
          <cell r="B1316" t="str">
            <v>MARBAU</v>
          </cell>
        </row>
        <row r="1317">
          <cell r="A1317" t="str">
            <v>GNS02</v>
          </cell>
          <cell r="B1317" t="str">
            <v>GUNUNGSITOLI</v>
          </cell>
        </row>
        <row r="1318">
          <cell r="A1318" t="str">
            <v>SIK02</v>
          </cell>
          <cell r="B1318" t="str">
            <v>TAPSEL</v>
          </cell>
        </row>
        <row r="1319">
          <cell r="A1319" t="str">
            <v>BAE04</v>
          </cell>
          <cell r="B1319" t="str">
            <v>PARSOBURAN</v>
          </cell>
        </row>
        <row r="1320">
          <cell r="A1320" t="str">
            <v>BAE03</v>
          </cell>
          <cell r="B1320" t="str">
            <v>LAGUBOTI</v>
          </cell>
        </row>
        <row r="1321">
          <cell r="A1321" t="str">
            <v>SIB05</v>
          </cell>
          <cell r="B1321" t="str">
            <v>SIATAS_BARITA</v>
          </cell>
        </row>
        <row r="1322">
          <cell r="A1322" t="str">
            <v>DOS02</v>
          </cell>
          <cell r="B1322" t="str">
            <v>LINTONG_NIHUTA</v>
          </cell>
        </row>
        <row r="1323">
          <cell r="A1323" t="str">
            <v>DOS03</v>
          </cell>
          <cell r="B1323" t="str">
            <v>PAKKAT</v>
          </cell>
        </row>
        <row r="1324">
          <cell r="A1324" t="str">
            <v>LIP03</v>
          </cell>
          <cell r="B1324" t="str">
            <v>LIMA_PULUH</v>
          </cell>
        </row>
        <row r="1325">
          <cell r="A1325" t="str">
            <v>TJB02</v>
          </cell>
          <cell r="B1325" t="str">
            <v>TANJUNG_BALAI</v>
          </cell>
        </row>
        <row r="1326">
          <cell r="A1326" t="str">
            <v>LIP02</v>
          </cell>
          <cell r="B1326" t="str">
            <v>TALAWI</v>
          </cell>
        </row>
        <row r="1327">
          <cell r="A1327" t="str">
            <v>SIB04</v>
          </cell>
          <cell r="B1327" t="str">
            <v>PANGARIBUAN</v>
          </cell>
        </row>
        <row r="1328">
          <cell r="A1328" t="str">
            <v>PDS04</v>
          </cell>
          <cell r="B1328" t="str">
            <v>PDS_BATUNADUA</v>
          </cell>
        </row>
        <row r="1329">
          <cell r="A1329" t="str">
            <v>PYY05</v>
          </cell>
          <cell r="B1329" t="str">
            <v>LEMBAH_SORIK</v>
          </cell>
        </row>
        <row r="1330">
          <cell r="A1330" t="str">
            <v>SIB03</v>
          </cell>
          <cell r="B1330" t="str">
            <v>SIPOHOLON</v>
          </cell>
        </row>
        <row r="1331">
          <cell r="A1331" t="str">
            <v>SOB03</v>
          </cell>
          <cell r="B1331" t="str">
            <v>SIBOLGA_UTARA</v>
          </cell>
        </row>
        <row r="1332">
          <cell r="A1332" t="str">
            <v>AEK05</v>
          </cell>
          <cell r="B1332" t="str">
            <v>KUALUH_HULU</v>
          </cell>
        </row>
        <row r="1333">
          <cell r="A1333" t="str">
            <v>BAE05</v>
          </cell>
          <cell r="B1333" t="str">
            <v>PORSEA</v>
          </cell>
        </row>
        <row r="1334">
          <cell r="A1334" t="str">
            <v>SIB06</v>
          </cell>
          <cell r="B1334" t="str">
            <v>SIBORONG_BORONG</v>
          </cell>
        </row>
        <row r="1335">
          <cell r="A1335" t="str">
            <v>SBH03</v>
          </cell>
          <cell r="B1335" t="str">
            <v>BARUMUN_TENGAH</v>
          </cell>
        </row>
        <row r="1336">
          <cell r="A1336" t="str">
            <v>PNG03</v>
          </cell>
          <cell r="B1336" t="str">
            <v>NAINGGOLAN</v>
          </cell>
        </row>
        <row r="1337">
          <cell r="A1337" t="str">
            <v>PNG02</v>
          </cell>
          <cell r="B1337" t="str">
            <v>SIMANINDO</v>
          </cell>
        </row>
        <row r="1338">
          <cell r="A1338" t="str">
            <v>PDN06</v>
          </cell>
          <cell r="B1338" t="str">
            <v>SIRANDORUNG</v>
          </cell>
        </row>
        <row r="1339">
          <cell r="A1339" t="str">
            <v>SIB02</v>
          </cell>
          <cell r="B1339" t="str">
            <v>PAHAE_JAE</v>
          </cell>
        </row>
        <row r="1340">
          <cell r="A1340" t="str">
            <v>KPG03</v>
          </cell>
          <cell r="B1340" t="str">
            <v>KAMPUNG_RAKYAT</v>
          </cell>
        </row>
        <row r="1341">
          <cell r="A1341" t="str">
            <v>AEK04</v>
          </cell>
          <cell r="B1341" t="str">
            <v>DAMULI</v>
          </cell>
        </row>
        <row r="1342">
          <cell r="A1342" t="str">
            <v>PDN01</v>
          </cell>
          <cell r="B1342" t="str">
            <v>PANDAN</v>
          </cell>
        </row>
        <row r="1343">
          <cell r="A1343" t="str">
            <v>LOT01</v>
          </cell>
          <cell r="B1343" t="str">
            <v>LOTU</v>
          </cell>
        </row>
        <row r="1344">
          <cell r="A1344" t="str">
            <v>LHM01</v>
          </cell>
          <cell r="B1344" t="str">
            <v>LAHOMI</v>
          </cell>
        </row>
        <row r="1345">
          <cell r="A1345" t="str">
            <v>SIK01</v>
          </cell>
          <cell r="B1345" t="str">
            <v>SIPIROK</v>
          </cell>
        </row>
        <row r="1346">
          <cell r="A1346" t="str">
            <v>PDN05</v>
          </cell>
          <cell r="B1346" t="str">
            <v>BARUS</v>
          </cell>
        </row>
        <row r="1347">
          <cell r="A1347" t="str">
            <v>ASH05</v>
          </cell>
          <cell r="B1347" t="str">
            <v>AIR_BATU</v>
          </cell>
        </row>
        <row r="1348">
          <cell r="A1348" t="str">
            <v>RPT06</v>
          </cell>
          <cell r="B1348" t="str">
            <v>SIGAMBAL</v>
          </cell>
        </row>
        <row r="1349">
          <cell r="A1349" t="str">
            <v>ASH04</v>
          </cell>
          <cell r="B1349" t="str">
            <v>BUNTU_PANE</v>
          </cell>
        </row>
        <row r="1350">
          <cell r="A1350" t="str">
            <v>SOB02</v>
          </cell>
          <cell r="B1350" t="str">
            <v>SIBOLGA_KOTA</v>
          </cell>
        </row>
        <row r="1351">
          <cell r="A1351" t="str">
            <v>PDS02</v>
          </cell>
          <cell r="B1351" t="str">
            <v>PDS_TENGGARA</v>
          </cell>
        </row>
        <row r="1352">
          <cell r="A1352" t="str">
            <v>PDN04</v>
          </cell>
          <cell r="B1352" t="str">
            <v>PINANG_SORI</v>
          </cell>
        </row>
        <row r="1353">
          <cell r="A1353" t="str">
            <v>PDN03</v>
          </cell>
          <cell r="B1353" t="str">
            <v>SORKAM</v>
          </cell>
        </row>
        <row r="1354">
          <cell r="A1354" t="str">
            <v>PDN02</v>
          </cell>
          <cell r="B1354" t="str">
            <v>PANDAN_02</v>
          </cell>
        </row>
        <row r="1355">
          <cell r="A1355" t="str">
            <v>ASH03</v>
          </cell>
          <cell r="B1355" t="str">
            <v>KISARAN_BARAT</v>
          </cell>
        </row>
        <row r="1356">
          <cell r="A1356" t="str">
            <v>RPT05</v>
          </cell>
          <cell r="B1356" t="str">
            <v>RANTAU_UTARA</v>
          </cell>
        </row>
        <row r="1357">
          <cell r="A1357" t="str">
            <v>AEK03</v>
          </cell>
          <cell r="B1357" t="str">
            <v>PULAU_RAKYAT</v>
          </cell>
        </row>
        <row r="1358">
          <cell r="A1358" t="str">
            <v>ASH02</v>
          </cell>
          <cell r="B1358" t="str">
            <v>AIR_JOMAN</v>
          </cell>
        </row>
        <row r="1359">
          <cell r="A1359" t="str">
            <v>KPG02</v>
          </cell>
          <cell r="B1359" t="str">
            <v>CIKAMPAK</v>
          </cell>
        </row>
        <row r="1360">
          <cell r="A1360" t="str">
            <v>AEK02</v>
          </cell>
          <cell r="B1360" t="str">
            <v>KAMPUNG_PAJAK</v>
          </cell>
        </row>
        <row r="1361">
          <cell r="A1361" t="str">
            <v>LOT02</v>
          </cell>
          <cell r="B1361" t="str">
            <v>LOTU_02</v>
          </cell>
        </row>
        <row r="1362">
          <cell r="A1362" t="str">
            <v>RPT04</v>
          </cell>
          <cell r="B1362" t="str">
            <v>SEI_BEROMBANG</v>
          </cell>
        </row>
        <row r="1363">
          <cell r="A1363" t="str">
            <v>RPT03</v>
          </cell>
          <cell r="B1363" t="str">
            <v>AEK_NABARA</v>
          </cell>
        </row>
        <row r="1364">
          <cell r="A1364" t="str">
            <v>LHM02</v>
          </cell>
          <cell r="B1364" t="str">
            <v>NIAS_BARAT</v>
          </cell>
        </row>
        <row r="1365">
          <cell r="A1365" t="str">
            <v>AEK777</v>
          </cell>
          <cell r="B1365" t="str">
            <v>AEK2_GATEWAY</v>
          </cell>
        </row>
        <row r="1366">
          <cell r="A1366" t="str">
            <v>BAE02</v>
          </cell>
          <cell r="B1366" t="str">
            <v>AJIBATA</v>
          </cell>
        </row>
        <row r="1367">
          <cell r="A1367" t="str">
            <v>ASH01</v>
          </cell>
          <cell r="B1367" t="str">
            <v>ASAHAN</v>
          </cell>
        </row>
        <row r="1368">
          <cell r="A1368" t="str">
            <v>RPT999</v>
          </cell>
          <cell r="B1368" t="str">
            <v>RPT_GATEWAY</v>
          </cell>
        </row>
        <row r="1369">
          <cell r="A1369" t="str">
            <v>RPT01</v>
          </cell>
          <cell r="B1369" t="str">
            <v>RANTAU_PRAPAT</v>
          </cell>
        </row>
        <row r="1370">
          <cell r="A1370" t="str">
            <v>LIP01</v>
          </cell>
          <cell r="B1370" t="str">
            <v>AIR_PUTIH</v>
          </cell>
        </row>
        <row r="1371">
          <cell r="A1371" t="str">
            <v>SOB01</v>
          </cell>
          <cell r="B1371" t="str">
            <v>SIBOLGA</v>
          </cell>
        </row>
        <row r="1372">
          <cell r="A1372" t="str">
            <v>GNT01</v>
          </cell>
          <cell r="B1372" t="str">
            <v>GUNUNG_TUA</v>
          </cell>
        </row>
        <row r="1373">
          <cell r="A1373" t="str">
            <v>PYY02</v>
          </cell>
          <cell r="B1373" t="str">
            <v>MANDAILING_NATAL</v>
          </cell>
        </row>
        <row r="1374">
          <cell r="A1374" t="str">
            <v>RPT888</v>
          </cell>
          <cell r="B1374" t="str">
            <v>RPT_SALES</v>
          </cell>
        </row>
        <row r="1375">
          <cell r="A1375" t="str">
            <v>TED01</v>
          </cell>
          <cell r="B1375" t="str">
            <v>TELUK_DALAM</v>
          </cell>
        </row>
        <row r="1376">
          <cell r="A1376" t="str">
            <v>TJB01</v>
          </cell>
          <cell r="B1376" t="str">
            <v>BALAI</v>
          </cell>
        </row>
        <row r="1377">
          <cell r="A1377" t="str">
            <v>SIB01</v>
          </cell>
          <cell r="B1377" t="str">
            <v>TARUTUNG</v>
          </cell>
        </row>
        <row r="1378">
          <cell r="A1378" t="str">
            <v>BAE01</v>
          </cell>
          <cell r="B1378" t="str">
            <v>BALIGE</v>
          </cell>
        </row>
        <row r="1379">
          <cell r="A1379" t="str">
            <v>DOS01</v>
          </cell>
          <cell r="B1379" t="str">
            <v>DOLOK_SANGGUL</v>
          </cell>
        </row>
        <row r="1380">
          <cell r="A1380" t="str">
            <v>PNG01</v>
          </cell>
          <cell r="B1380" t="str">
            <v>PANGURURAN</v>
          </cell>
        </row>
        <row r="1381">
          <cell r="A1381" t="str">
            <v>RPT02</v>
          </cell>
          <cell r="B1381" t="str">
            <v>AJAMU</v>
          </cell>
        </row>
        <row r="1382">
          <cell r="A1382" t="str">
            <v>KPG01</v>
          </cell>
          <cell r="B1382" t="str">
            <v>KOTA_PINANG</v>
          </cell>
        </row>
        <row r="1383">
          <cell r="A1383" t="str">
            <v>AEK01</v>
          </cell>
          <cell r="B1383" t="str">
            <v>AEK_KANOPAN</v>
          </cell>
        </row>
        <row r="1384">
          <cell r="A1384" t="str">
            <v>6660003</v>
          </cell>
          <cell r="B1384" t="str">
            <v>AGENT03</v>
          </cell>
        </row>
        <row r="1385">
          <cell r="A1385" t="str">
            <v>DES17A</v>
          </cell>
          <cell r="B1385" t="str">
            <v>KM12_DES</v>
          </cell>
        </row>
        <row r="1386">
          <cell r="A1386" t="str">
            <v>DES17B</v>
          </cell>
          <cell r="B1386" t="str">
            <v>DISKI_DES</v>
          </cell>
        </row>
        <row r="1387">
          <cell r="A1387" t="str">
            <v>MES12I</v>
          </cell>
          <cell r="B1387" t="str">
            <v>SAENTIS_DES</v>
          </cell>
        </row>
        <row r="1388">
          <cell r="A1388" t="str">
            <v>MES04A</v>
          </cell>
          <cell r="B1388" t="str">
            <v>SIMPANG_KANTOR</v>
          </cell>
        </row>
        <row r="1389">
          <cell r="A1389" t="str">
            <v>MES21B</v>
          </cell>
          <cell r="B1389" t="str">
            <v>HELVETIA_1</v>
          </cell>
        </row>
        <row r="1390">
          <cell r="A1390" t="str">
            <v>MES19C</v>
          </cell>
          <cell r="B1390" t="str">
            <v>SUNGGAL_MES</v>
          </cell>
        </row>
        <row r="1391">
          <cell r="A1391" t="str">
            <v>DES07A</v>
          </cell>
          <cell r="B1391" t="str">
            <v>HAMPER_DES</v>
          </cell>
        </row>
        <row r="1392">
          <cell r="A1392" t="str">
            <v>PKD22A</v>
          </cell>
          <cell r="B1392" t="str">
            <v>PAYA_DES</v>
          </cell>
        </row>
        <row r="1393">
          <cell r="A1393" t="str">
            <v>DES17</v>
          </cell>
          <cell r="B1393" t="str">
            <v>MENCIRIM_DES</v>
          </cell>
        </row>
        <row r="1394">
          <cell r="A1394" t="str">
            <v>PMS04</v>
          </cell>
          <cell r="B1394" t="str">
            <v>PEMATANG</v>
          </cell>
        </row>
        <row r="1395">
          <cell r="A1395" t="str">
            <v>DES13A</v>
          </cell>
          <cell r="B1395" t="str">
            <v>PATUMBAK_DES</v>
          </cell>
        </row>
        <row r="1396">
          <cell r="A1396" t="str">
            <v>MES10D</v>
          </cell>
          <cell r="B1396" t="str">
            <v>SELAM_MES</v>
          </cell>
        </row>
        <row r="1397">
          <cell r="A1397" t="str">
            <v>TCZIK021</v>
          </cell>
          <cell r="B1397" t="str">
            <v>TCZIK021</v>
          </cell>
        </row>
        <row r="1398">
          <cell r="A1398" t="str">
            <v>MES18B</v>
          </cell>
          <cell r="B1398" t="str">
            <v>SIMPANG_PEMDA88</v>
          </cell>
        </row>
        <row r="1399">
          <cell r="A1399" t="str">
            <v>MES03E</v>
          </cell>
          <cell r="B1399" t="str">
            <v>ASRAMA_HAJI88</v>
          </cell>
        </row>
        <row r="1400">
          <cell r="A1400" t="str">
            <v>MES02A</v>
          </cell>
          <cell r="B1400" t="str">
            <v>DARUSSALAM88</v>
          </cell>
        </row>
        <row r="1401">
          <cell r="A1401" t="str">
            <v>MES10B</v>
          </cell>
          <cell r="B1401" t="str">
            <v>BROMO88</v>
          </cell>
        </row>
        <row r="1402">
          <cell r="A1402" t="str">
            <v>MES10C</v>
          </cell>
          <cell r="B1402" t="str">
            <v>MENTENG_RAYA88</v>
          </cell>
        </row>
        <row r="1403">
          <cell r="A1403" t="str">
            <v>MES12F</v>
          </cell>
          <cell r="B1403" t="str">
            <v>CEMARA_ASRI88</v>
          </cell>
        </row>
        <row r="1404">
          <cell r="A1404" t="str">
            <v>MES17A</v>
          </cell>
          <cell r="B1404" t="str">
            <v>METAL88</v>
          </cell>
        </row>
        <row r="1405">
          <cell r="A1405" t="str">
            <v>MES19B</v>
          </cell>
          <cell r="B1405" t="str">
            <v>GATSU88</v>
          </cell>
        </row>
        <row r="1406">
          <cell r="A1406" t="str">
            <v>MES12G</v>
          </cell>
          <cell r="B1406" t="str">
            <v>MUTIARA_PALACE88</v>
          </cell>
        </row>
        <row r="1407">
          <cell r="A1407" t="str">
            <v>MES14B</v>
          </cell>
          <cell r="B1407" t="str">
            <v>SERDANG_MEDAN88</v>
          </cell>
        </row>
        <row r="1408">
          <cell r="A1408" t="str">
            <v>MES12H</v>
          </cell>
          <cell r="B1408" t="str">
            <v>SAENTIS88</v>
          </cell>
        </row>
        <row r="1409">
          <cell r="A1409" t="str">
            <v>MES07J</v>
          </cell>
          <cell r="B1409" t="str">
            <v>SM RAJA99_MES</v>
          </cell>
        </row>
        <row r="1410">
          <cell r="A1410" t="str">
            <v>DES09A</v>
          </cell>
          <cell r="B1410" t="str">
            <v>VETERAN_PSR_88</v>
          </cell>
        </row>
        <row r="1411">
          <cell r="A1411" t="str">
            <v>MES21A</v>
          </cell>
          <cell r="B1411" t="str">
            <v>GAPERTA_UJUNG88</v>
          </cell>
        </row>
        <row r="1412">
          <cell r="A1412" t="str">
            <v>DES05D</v>
          </cell>
          <cell r="B1412" t="str">
            <v>DELI_TUA88</v>
          </cell>
        </row>
        <row r="1413">
          <cell r="A1413" t="str">
            <v>MES01T</v>
          </cell>
          <cell r="B1413" t="str">
            <v>SEKSAMA88</v>
          </cell>
        </row>
        <row r="1414">
          <cell r="A1414" t="str">
            <v>MES19A</v>
          </cell>
          <cell r="B1414" t="str">
            <v>SETIA_BUDI88</v>
          </cell>
        </row>
        <row r="1415">
          <cell r="A1415" t="str">
            <v>MES03D</v>
          </cell>
          <cell r="B1415" t="str">
            <v>SIMP_POS88</v>
          </cell>
        </row>
        <row r="1416">
          <cell r="A1416" t="str">
            <v>MES16A</v>
          </cell>
          <cell r="B1416" t="str">
            <v>KARYA_DEPAN88</v>
          </cell>
        </row>
        <row r="1417">
          <cell r="A1417" t="str">
            <v>MES11C</v>
          </cell>
          <cell r="B1417" t="str">
            <v>AKSARA88</v>
          </cell>
        </row>
        <row r="1418">
          <cell r="A1418" t="str">
            <v>MES20C</v>
          </cell>
          <cell r="B1418" t="str">
            <v>FLAMBOYAN88</v>
          </cell>
        </row>
        <row r="1419">
          <cell r="A1419" t="str">
            <v>MES13A</v>
          </cell>
          <cell r="B1419" t="str">
            <v>BAMBU88</v>
          </cell>
        </row>
        <row r="1420">
          <cell r="A1420" t="str">
            <v>MES09F</v>
          </cell>
          <cell r="B1420" t="str">
            <v>HM_JONI88</v>
          </cell>
        </row>
        <row r="1421">
          <cell r="A1421" t="str">
            <v>MES15B</v>
          </cell>
          <cell r="B1421" t="str">
            <v>SEKIP_MEDAN88</v>
          </cell>
        </row>
        <row r="1422">
          <cell r="A1422" t="str">
            <v>MES13B</v>
          </cell>
          <cell r="B1422" t="str">
            <v>KRAKATAU88</v>
          </cell>
        </row>
        <row r="1423">
          <cell r="A1423" t="str">
            <v>MES20D</v>
          </cell>
          <cell r="B1423" t="str">
            <v>SIMALINGKAR88</v>
          </cell>
        </row>
        <row r="1424">
          <cell r="A1424" t="str">
            <v>DES05C</v>
          </cell>
          <cell r="B1424" t="str">
            <v>NAMORAMBE_DES</v>
          </cell>
        </row>
        <row r="1425">
          <cell r="A1425" t="str">
            <v>MES20B</v>
          </cell>
          <cell r="B1425" t="str">
            <v>PANCUR_DES</v>
          </cell>
        </row>
        <row r="1426">
          <cell r="A1426" t="str">
            <v>TCTTG021</v>
          </cell>
          <cell r="B1426" t="str">
            <v>TCTTG021</v>
          </cell>
        </row>
        <row r="1427">
          <cell r="A1427" t="str">
            <v>MES20A</v>
          </cell>
          <cell r="B1427" t="str">
            <v>MEDAN_BARAT_1</v>
          </cell>
        </row>
        <row r="1428">
          <cell r="A1428" t="str">
            <v>PMS07</v>
          </cell>
          <cell r="B1428" t="str">
            <v>SIMPANG_DUA</v>
          </cell>
        </row>
        <row r="1429">
          <cell r="A1429" t="str">
            <v>MES07I</v>
          </cell>
          <cell r="B1429" t="str">
            <v>MEDAN_SELATAN_1</v>
          </cell>
        </row>
        <row r="1430">
          <cell r="A1430" t="str">
            <v>MES10A</v>
          </cell>
          <cell r="B1430" t="str">
            <v>JERMAL_1</v>
          </cell>
        </row>
        <row r="1431">
          <cell r="A1431" t="str">
            <v>MES22A</v>
          </cell>
          <cell r="B1431" t="str">
            <v>PEKAN_LABUHAN</v>
          </cell>
        </row>
        <row r="1432">
          <cell r="A1432" t="str">
            <v>MES12E</v>
          </cell>
          <cell r="B1432" t="str">
            <v>MUSYAWARAH_PERCUT</v>
          </cell>
        </row>
        <row r="1433">
          <cell r="A1433" t="str">
            <v>MES12D</v>
          </cell>
          <cell r="B1433" t="str">
            <v>MEDAN_TIMUR_1</v>
          </cell>
        </row>
        <row r="1434">
          <cell r="A1434" t="str">
            <v>TCMES123</v>
          </cell>
          <cell r="B1434" t="str">
            <v>TCMES123</v>
          </cell>
        </row>
        <row r="1435">
          <cell r="A1435" t="str">
            <v>MES11A</v>
          </cell>
          <cell r="B1435" t="str">
            <v>MMTC_LOGISTIK_1</v>
          </cell>
        </row>
        <row r="1436">
          <cell r="A1436" t="str">
            <v>MES14A</v>
          </cell>
          <cell r="B1436" t="str">
            <v>SUTOMO_1</v>
          </cell>
        </row>
        <row r="1437">
          <cell r="A1437" t="str">
            <v>MES05C</v>
          </cell>
          <cell r="B1437" t="str">
            <v>MEDAN_1</v>
          </cell>
        </row>
        <row r="1438">
          <cell r="A1438" t="str">
            <v>MES18A</v>
          </cell>
          <cell r="B1438" t="str">
            <v>PASAR1_MES</v>
          </cell>
        </row>
        <row r="1439">
          <cell r="A1439" t="str">
            <v>MES15A</v>
          </cell>
          <cell r="B1439" t="str">
            <v>KENARI_1</v>
          </cell>
        </row>
        <row r="1440">
          <cell r="A1440" t="str">
            <v>MES11B</v>
          </cell>
          <cell r="B1440" t="str">
            <v>PERGURUAN_1</v>
          </cell>
        </row>
        <row r="1441">
          <cell r="A1441" t="str">
            <v>MES03C</v>
          </cell>
          <cell r="B1441" t="str">
            <v>AH_NASUTION_1</v>
          </cell>
        </row>
        <row r="1442">
          <cell r="A1442" t="str">
            <v>MES12C</v>
          </cell>
          <cell r="B1442" t="str">
            <v>PERCUT_SEI_TUAN_1</v>
          </cell>
        </row>
        <row r="1443">
          <cell r="A1443" t="str">
            <v>MES12B</v>
          </cell>
          <cell r="B1443" t="str">
            <v>KARYA_KESUMA_1</v>
          </cell>
        </row>
        <row r="1444">
          <cell r="A1444" t="str">
            <v>MES05B</v>
          </cell>
          <cell r="B1444" t="str">
            <v>KAMPUNG_BARU_1</v>
          </cell>
        </row>
        <row r="1445">
          <cell r="A1445" t="str">
            <v>MES03B</v>
          </cell>
          <cell r="B1445" t="str">
            <v>SUKA_MAJU_1</v>
          </cell>
        </row>
        <row r="1446">
          <cell r="A1446" t="str">
            <v>TCMES122</v>
          </cell>
          <cell r="B1446" t="str">
            <v>TCMES122</v>
          </cell>
        </row>
        <row r="1447">
          <cell r="A1447" t="str">
            <v>ZIK06</v>
          </cell>
          <cell r="B1447" t="str">
            <v>BARNA_ZIK</v>
          </cell>
        </row>
        <row r="1448">
          <cell r="A1448" t="str">
            <v>TTG02A</v>
          </cell>
          <cell r="B1448" t="str">
            <v>RAJAWALI_TTG</v>
          </cell>
        </row>
        <row r="1449">
          <cell r="A1449" t="str">
            <v>TCRYA011</v>
          </cell>
          <cell r="B1449" t="str">
            <v>TCRYA011</v>
          </cell>
        </row>
        <row r="1450">
          <cell r="A1450" t="str">
            <v>TCBJI041</v>
          </cell>
          <cell r="B1450" t="str">
            <v>TCBJI041</v>
          </cell>
        </row>
        <row r="1451">
          <cell r="A1451" t="str">
            <v>TCKJE041</v>
          </cell>
          <cell r="B1451" t="str">
            <v>TCKJE041</v>
          </cell>
        </row>
        <row r="1452">
          <cell r="A1452" t="str">
            <v>TCMES121</v>
          </cell>
          <cell r="B1452" t="str">
            <v>TCMES121</v>
          </cell>
        </row>
        <row r="1453">
          <cell r="A1453" t="str">
            <v>TCDES011</v>
          </cell>
          <cell r="B1453" t="str">
            <v>TCDES011</v>
          </cell>
        </row>
        <row r="1454">
          <cell r="A1454" t="str">
            <v>TCPKD221</v>
          </cell>
          <cell r="B1454" t="str">
            <v>TCPKD221</v>
          </cell>
        </row>
        <row r="1455">
          <cell r="A1455" t="str">
            <v>TCMES191</v>
          </cell>
          <cell r="B1455" t="str">
            <v>TCMES191</v>
          </cell>
        </row>
        <row r="1456">
          <cell r="A1456" t="str">
            <v>BJI04</v>
          </cell>
          <cell r="B1456" t="str">
            <v>LINCUN</v>
          </cell>
        </row>
        <row r="1457">
          <cell r="A1457" t="str">
            <v>SER08</v>
          </cell>
          <cell r="B1457" t="str">
            <v>GALUH_SER</v>
          </cell>
        </row>
        <row r="1458">
          <cell r="A1458" t="str">
            <v>LBK03A</v>
          </cell>
          <cell r="B1458" t="str">
            <v>PANTAI_LABU</v>
          </cell>
        </row>
        <row r="1459">
          <cell r="A1459" t="str">
            <v>LBK02A</v>
          </cell>
          <cell r="B1459" t="str">
            <v>PULAU_GAMBAR_LBK</v>
          </cell>
        </row>
        <row r="1460">
          <cell r="A1460" t="str">
            <v>DES01A</v>
          </cell>
          <cell r="B1460" t="str">
            <v>TAPAI_DES</v>
          </cell>
        </row>
        <row r="1461">
          <cell r="A1461" t="str">
            <v>SBX01A</v>
          </cell>
          <cell r="B1461" t="str">
            <v>SUDIRMAN_SBX</v>
          </cell>
        </row>
        <row r="1462">
          <cell r="A1462" t="str">
            <v>DES05A</v>
          </cell>
          <cell r="B1462" t="str">
            <v>MARINDAL</v>
          </cell>
        </row>
        <row r="1463">
          <cell r="A1463" t="str">
            <v>KJE01A</v>
          </cell>
          <cell r="B1463" t="str">
            <v>JAMIN_GINTING_BRT</v>
          </cell>
        </row>
        <row r="1464">
          <cell r="A1464" t="str">
            <v>PKD22</v>
          </cell>
          <cell r="B1464" t="str">
            <v>SUDIRMAN_PKD</v>
          </cell>
        </row>
        <row r="1465">
          <cell r="A1465" t="str">
            <v>PKD18</v>
          </cell>
          <cell r="B1465" t="str">
            <v>ALUR_II_PKD</v>
          </cell>
        </row>
        <row r="1466">
          <cell r="A1466" t="str">
            <v>DES12A</v>
          </cell>
          <cell r="B1466" t="str">
            <v>PANCUR_BATU_1</v>
          </cell>
        </row>
        <row r="1467">
          <cell r="A1467" t="str">
            <v>DES05B</v>
          </cell>
          <cell r="B1467" t="str">
            <v>DELI_TUA_1</v>
          </cell>
        </row>
        <row r="1468">
          <cell r="A1468" t="str">
            <v>MES05A</v>
          </cell>
          <cell r="B1468" t="str">
            <v>KATAMSO_1</v>
          </cell>
        </row>
        <row r="1469">
          <cell r="A1469" t="str">
            <v>MES12A</v>
          </cell>
          <cell r="B1469" t="str">
            <v>INTAN_MES</v>
          </cell>
        </row>
        <row r="1470">
          <cell r="A1470" t="str">
            <v>MES03A</v>
          </cell>
          <cell r="B1470" t="str">
            <v>SUKA_MAJU</v>
          </cell>
        </row>
        <row r="1471">
          <cell r="A1471" t="str">
            <v>RYA05</v>
          </cell>
          <cell r="B1471" t="str">
            <v>SERBELAWAN</v>
          </cell>
        </row>
        <row r="1472">
          <cell r="A1472" t="str">
            <v>RYA06</v>
          </cell>
          <cell r="B1472" t="str">
            <v>SERIBU_DOLOK</v>
          </cell>
        </row>
        <row r="1473">
          <cell r="A1473" t="str">
            <v>RYA07</v>
          </cell>
          <cell r="B1473" t="str">
            <v>SIMALUNGUN_1</v>
          </cell>
        </row>
        <row r="1474">
          <cell r="A1474" t="str">
            <v>RYA08</v>
          </cell>
          <cell r="B1474" t="str">
            <v>PERDAGANGAN_1</v>
          </cell>
        </row>
        <row r="1475">
          <cell r="A1475" t="str">
            <v>DES16</v>
          </cell>
          <cell r="B1475" t="str">
            <v>PERCUT_SEI_TUAN</v>
          </cell>
        </row>
        <row r="1476">
          <cell r="A1476" t="str">
            <v>MES01S</v>
          </cell>
          <cell r="B1476" t="str">
            <v>MERAK_JINGGA_MES</v>
          </cell>
        </row>
        <row r="1477">
          <cell r="A1477" t="str">
            <v>DES15</v>
          </cell>
          <cell r="B1477" t="str">
            <v>CP_SEI_BLUMAI</v>
          </cell>
        </row>
        <row r="1478">
          <cell r="A1478" t="str">
            <v>MES01R</v>
          </cell>
          <cell r="B1478" t="str">
            <v>MABAR</v>
          </cell>
        </row>
        <row r="1479">
          <cell r="A1479" t="str">
            <v>MES01Q</v>
          </cell>
          <cell r="B1479" t="str">
            <v>JAMBI_MES</v>
          </cell>
        </row>
        <row r="1480">
          <cell r="A1480" t="str">
            <v>DES14</v>
          </cell>
          <cell r="B1480" t="str">
            <v>KOMPLEK_MERCY</v>
          </cell>
        </row>
        <row r="1481">
          <cell r="A1481" t="str">
            <v>KJE06</v>
          </cell>
          <cell r="B1481" t="str">
            <v>CP_TIGAPANAH</v>
          </cell>
        </row>
        <row r="1482">
          <cell r="A1482" t="str">
            <v>MES01P</v>
          </cell>
          <cell r="B1482" t="str">
            <v>CP_JENGGALA</v>
          </cell>
        </row>
        <row r="1483">
          <cell r="A1483" t="str">
            <v>MES01N</v>
          </cell>
          <cell r="B1483" t="str">
            <v>CP_PASAR_BARU</v>
          </cell>
        </row>
        <row r="1484">
          <cell r="A1484" t="str">
            <v>MES01O</v>
          </cell>
          <cell r="B1484" t="str">
            <v>CP_ASIA_BARU</v>
          </cell>
        </row>
        <row r="1485">
          <cell r="A1485" t="str">
            <v>MES01M</v>
          </cell>
          <cell r="B1485" t="str">
            <v>CP_PANGLIMA_DENAI</v>
          </cell>
        </row>
        <row r="1486">
          <cell r="A1486" t="str">
            <v>MES01L</v>
          </cell>
          <cell r="B1486" t="str">
            <v>MT_HARYONO</v>
          </cell>
        </row>
        <row r="1487">
          <cell r="A1487" t="str">
            <v>MES01K</v>
          </cell>
          <cell r="B1487" t="str">
            <v>HM_SAID</v>
          </cell>
        </row>
        <row r="1488">
          <cell r="A1488" t="str">
            <v>MES99</v>
          </cell>
          <cell r="B1488" t="str">
            <v>CP_MARELAN_RAYA</v>
          </cell>
        </row>
        <row r="1489">
          <cell r="A1489" t="str">
            <v>MES98</v>
          </cell>
          <cell r="B1489" t="str">
            <v>CP_MARELAN_PASAR_V</v>
          </cell>
        </row>
        <row r="1490">
          <cell r="A1490" t="str">
            <v>DES13</v>
          </cell>
          <cell r="B1490" t="str">
            <v>CP_RELY_BERLIAN</v>
          </cell>
        </row>
        <row r="1491">
          <cell r="A1491" t="str">
            <v>MES93</v>
          </cell>
          <cell r="B1491" t="str">
            <v>CP_SINGKARAK</v>
          </cell>
        </row>
        <row r="1492">
          <cell r="A1492" t="str">
            <v>MES97</v>
          </cell>
          <cell r="B1492" t="str">
            <v>CP_KELAMBIR_LIMA</v>
          </cell>
        </row>
        <row r="1493">
          <cell r="A1493" t="str">
            <v>MES92</v>
          </cell>
          <cell r="B1493" t="str">
            <v>CP_KAPTEN_MUSLIM</v>
          </cell>
        </row>
        <row r="1494">
          <cell r="A1494" t="str">
            <v>MES94</v>
          </cell>
          <cell r="B1494" t="str">
            <v>CP_RINGROAD</v>
          </cell>
        </row>
        <row r="1495">
          <cell r="A1495" t="str">
            <v>MES96</v>
          </cell>
          <cell r="B1495" t="str">
            <v>CP_AH_NASUTION</v>
          </cell>
        </row>
        <row r="1496">
          <cell r="A1496" t="str">
            <v>MES95</v>
          </cell>
          <cell r="B1496" t="str">
            <v>CP_AMAL</v>
          </cell>
        </row>
        <row r="1497">
          <cell r="A1497" t="str">
            <v>MES83</v>
          </cell>
          <cell r="B1497" t="str">
            <v>CP_MENTENG_VII</v>
          </cell>
        </row>
        <row r="1498">
          <cell r="A1498" t="str">
            <v>MES84</v>
          </cell>
          <cell r="B1498" t="str">
            <v>CP_HALAT_2</v>
          </cell>
        </row>
        <row r="1499">
          <cell r="A1499" t="str">
            <v>DES12</v>
          </cell>
          <cell r="B1499" t="str">
            <v>CP_SIMPANG_JODOH</v>
          </cell>
        </row>
        <row r="1500">
          <cell r="A1500" t="str">
            <v>MES85</v>
          </cell>
          <cell r="B1500" t="str">
            <v>CP_MONGONSIDI</v>
          </cell>
        </row>
        <row r="1501">
          <cell r="A1501" t="str">
            <v>MES86</v>
          </cell>
          <cell r="B1501" t="str">
            <v>CP_PULO_BRAYAN</v>
          </cell>
        </row>
        <row r="1502">
          <cell r="A1502" t="str">
            <v>MES87</v>
          </cell>
          <cell r="B1502" t="str">
            <v>CP_WAHIDIN</v>
          </cell>
        </row>
        <row r="1503">
          <cell r="A1503" t="str">
            <v>MES88</v>
          </cell>
          <cell r="B1503" t="str">
            <v>CP_YOS_SUDARSO</v>
          </cell>
        </row>
        <row r="1504">
          <cell r="A1504" t="str">
            <v>MES89</v>
          </cell>
          <cell r="B1504" t="str">
            <v>CP_WILLIEM_ISKANDAR</v>
          </cell>
        </row>
        <row r="1505">
          <cell r="A1505" t="str">
            <v>MES90</v>
          </cell>
          <cell r="B1505" t="str">
            <v>CP_MAHERA_AMPLAS</v>
          </cell>
        </row>
        <row r="1506">
          <cell r="A1506" t="str">
            <v>SER06</v>
          </cell>
          <cell r="B1506" t="str">
            <v>CP_PASAR_BENGKEL</v>
          </cell>
        </row>
        <row r="1507">
          <cell r="A1507" t="str">
            <v>LBK04</v>
          </cell>
          <cell r="B1507" t="str">
            <v>CP_PETUMBUKAN</v>
          </cell>
        </row>
        <row r="1508">
          <cell r="A1508" t="str">
            <v>TTG02</v>
          </cell>
          <cell r="B1508" t="str">
            <v>CP_THAMRIN_TTG</v>
          </cell>
        </row>
        <row r="1509">
          <cell r="A1509" t="str">
            <v>DES10</v>
          </cell>
          <cell r="B1509" t="str">
            <v>KARYA_KESUMA</v>
          </cell>
        </row>
        <row r="1510">
          <cell r="A1510" t="str">
            <v>MES81</v>
          </cell>
          <cell r="B1510" t="str">
            <v>CP_PERJUANGAN</v>
          </cell>
        </row>
        <row r="1511">
          <cell r="A1511" t="str">
            <v>MES82</v>
          </cell>
          <cell r="B1511" t="str">
            <v>CP_KAPTEN_MAULANA</v>
          </cell>
        </row>
        <row r="1512">
          <cell r="A1512" t="str">
            <v>DES11</v>
          </cell>
          <cell r="B1512" t="str">
            <v>BERINGIN_DES</v>
          </cell>
        </row>
        <row r="1513">
          <cell r="A1513" t="str">
            <v>MES08I</v>
          </cell>
          <cell r="B1513" t="str">
            <v>RAKYAT</v>
          </cell>
        </row>
        <row r="1514">
          <cell r="A1514" t="str">
            <v>MES01J</v>
          </cell>
          <cell r="B1514" t="str">
            <v>HANGTUAH_MEDAN</v>
          </cell>
        </row>
        <row r="1515">
          <cell r="A1515" t="str">
            <v>MES01H</v>
          </cell>
          <cell r="B1515" t="str">
            <v>MOJOPAHIT</v>
          </cell>
        </row>
        <row r="1516">
          <cell r="A1516" t="str">
            <v>MES41</v>
          </cell>
          <cell r="B1516" t="str">
            <v>KM12_PEMBANGUNAN</v>
          </cell>
        </row>
        <row r="1517">
          <cell r="A1517" t="str">
            <v>MES65</v>
          </cell>
          <cell r="B1517" t="str">
            <v>BHAYANGKARA</v>
          </cell>
        </row>
        <row r="1518">
          <cell r="A1518" t="str">
            <v>RYA04</v>
          </cell>
          <cell r="B1518" t="str">
            <v>SIANTAR_SIMALUNGUN</v>
          </cell>
        </row>
        <row r="1519">
          <cell r="A1519" t="str">
            <v>MES08K</v>
          </cell>
          <cell r="B1519" t="str">
            <v>SEI_DELI</v>
          </cell>
        </row>
        <row r="1520">
          <cell r="A1520" t="str">
            <v>SER03</v>
          </cell>
          <cell r="B1520" t="str">
            <v>GALUH_PERBAUNGAN</v>
          </cell>
        </row>
        <row r="1521">
          <cell r="A1521" t="str">
            <v>MES51</v>
          </cell>
          <cell r="B1521" t="str">
            <v>TELADAN</v>
          </cell>
        </row>
        <row r="1522">
          <cell r="A1522" t="str">
            <v>MES09D</v>
          </cell>
          <cell r="B1522" t="str">
            <v>SUNGGAL</v>
          </cell>
        </row>
        <row r="1523">
          <cell r="A1523" t="str">
            <v>MES23</v>
          </cell>
          <cell r="B1523" t="str">
            <v>DELI_TUA</v>
          </cell>
        </row>
        <row r="1524">
          <cell r="A1524" t="str">
            <v>RYA02</v>
          </cell>
          <cell r="B1524" t="str">
            <v>PERDAGANGAN</v>
          </cell>
        </row>
        <row r="1525">
          <cell r="A1525" t="str">
            <v>MES01I</v>
          </cell>
          <cell r="B1525" t="str">
            <v>PAMAH_DELI_TUA</v>
          </cell>
        </row>
        <row r="1526">
          <cell r="A1526" t="str">
            <v>MES14</v>
          </cell>
          <cell r="B1526" t="str">
            <v>MONGONSIDI99</v>
          </cell>
        </row>
        <row r="1527">
          <cell r="A1527" t="str">
            <v>MES07F</v>
          </cell>
          <cell r="B1527" t="str">
            <v>PUKAT_BANTING</v>
          </cell>
        </row>
        <row r="1528">
          <cell r="A1528" t="str">
            <v>MES07H</v>
          </cell>
          <cell r="B1528" t="str">
            <v>THAMRIN_MEDAN</v>
          </cell>
        </row>
        <row r="1529">
          <cell r="A1529" t="str">
            <v>MES08F</v>
          </cell>
          <cell r="B1529" t="str">
            <v>KARYA</v>
          </cell>
        </row>
        <row r="1530">
          <cell r="A1530" t="str">
            <v>MES22</v>
          </cell>
          <cell r="B1530" t="str">
            <v>DISKI</v>
          </cell>
        </row>
        <row r="1531">
          <cell r="A1531" t="str">
            <v>MES08H</v>
          </cell>
          <cell r="B1531" t="str">
            <v>GAHARU</v>
          </cell>
        </row>
        <row r="1532">
          <cell r="A1532" t="str">
            <v>MES07G</v>
          </cell>
          <cell r="B1532" t="str">
            <v>TEMBUNG</v>
          </cell>
        </row>
        <row r="1533">
          <cell r="A1533" t="str">
            <v>MES08J</v>
          </cell>
          <cell r="B1533" t="str">
            <v>PETISAH</v>
          </cell>
        </row>
        <row r="1534">
          <cell r="A1534" t="str">
            <v>MES08E</v>
          </cell>
          <cell r="B1534" t="str">
            <v>MERAK_JINGGA</v>
          </cell>
        </row>
        <row r="1535">
          <cell r="A1535" t="str">
            <v>MES09C</v>
          </cell>
          <cell r="B1535" t="str">
            <v>KASUARI</v>
          </cell>
        </row>
        <row r="1536">
          <cell r="A1536" t="str">
            <v>MES15</v>
          </cell>
          <cell r="B1536" t="str">
            <v>TEUKU_UMAR99</v>
          </cell>
        </row>
        <row r="1537">
          <cell r="A1537" t="str">
            <v>MES09A</v>
          </cell>
          <cell r="B1537" t="str">
            <v>TOMANG_ELOK</v>
          </cell>
        </row>
        <row r="1538">
          <cell r="A1538" t="str">
            <v>MES08B</v>
          </cell>
          <cell r="B1538" t="str">
            <v>CEMARA</v>
          </cell>
        </row>
        <row r="1539">
          <cell r="A1539" t="str">
            <v>RYA03</v>
          </cell>
          <cell r="B1539" t="str">
            <v>SIMALUNGUN</v>
          </cell>
        </row>
        <row r="1540">
          <cell r="A1540" t="str">
            <v>MES01C</v>
          </cell>
          <cell r="B1540" t="str">
            <v>PEMUDA</v>
          </cell>
        </row>
        <row r="1541">
          <cell r="A1541" t="str">
            <v>MES07B</v>
          </cell>
          <cell r="B1541" t="str">
            <v>HALAT</v>
          </cell>
        </row>
        <row r="1542">
          <cell r="A1542" t="str">
            <v>MES08D</v>
          </cell>
          <cell r="B1542" t="str">
            <v>PERTAHANAN</v>
          </cell>
        </row>
        <row r="1543">
          <cell r="A1543" t="str">
            <v>MES01G</v>
          </cell>
          <cell r="B1543" t="str">
            <v>BRIGJEND_KATAMSO</v>
          </cell>
        </row>
        <row r="1544">
          <cell r="A1544" t="str">
            <v>MES01F</v>
          </cell>
          <cell r="B1544" t="str">
            <v>CITY_KARYA_WISATA</v>
          </cell>
        </row>
        <row r="1545">
          <cell r="A1545" t="str">
            <v>MES08C</v>
          </cell>
          <cell r="B1545" t="str">
            <v>PULO_BRAYAN</v>
          </cell>
        </row>
        <row r="1546">
          <cell r="A1546" t="str">
            <v>MES07C</v>
          </cell>
          <cell r="B1546" t="str">
            <v>SINGA</v>
          </cell>
        </row>
        <row r="1547">
          <cell r="A1547" t="str">
            <v>MES01B</v>
          </cell>
          <cell r="B1547" t="str">
            <v>MULTATULI</v>
          </cell>
        </row>
        <row r="1548">
          <cell r="A1548" t="str">
            <v>MES01A</v>
          </cell>
          <cell r="B1548" t="str">
            <v>SM_RAJA</v>
          </cell>
        </row>
        <row r="1549">
          <cell r="A1549" t="str">
            <v>MES08G</v>
          </cell>
          <cell r="B1549" t="str">
            <v>ALFALAH</v>
          </cell>
        </row>
        <row r="1550">
          <cell r="A1550" t="str">
            <v>MES09E</v>
          </cell>
          <cell r="B1550" t="str">
            <v>SRIGUNTING</v>
          </cell>
        </row>
        <row r="1551">
          <cell r="A1551" t="str">
            <v>MES01E</v>
          </cell>
          <cell r="B1551" t="str">
            <v>TEUKU_UMAR</v>
          </cell>
        </row>
        <row r="1552">
          <cell r="A1552" t="str">
            <v>MES07E</v>
          </cell>
          <cell r="B1552" t="str">
            <v>SUTRISNO</v>
          </cell>
        </row>
        <row r="1553">
          <cell r="A1553" t="str">
            <v>MES07D</v>
          </cell>
          <cell r="B1553" t="str">
            <v>KOMP_MMTC</v>
          </cell>
        </row>
        <row r="1554">
          <cell r="A1554" t="str">
            <v>MES01D</v>
          </cell>
          <cell r="B1554" t="str">
            <v>MONGONSIDI</v>
          </cell>
        </row>
        <row r="1555">
          <cell r="A1555" t="str">
            <v>MES08A</v>
          </cell>
          <cell r="B1555" t="str">
            <v>MERBAU</v>
          </cell>
        </row>
        <row r="1556">
          <cell r="A1556" t="str">
            <v>MES07A</v>
          </cell>
          <cell r="B1556" t="str">
            <v>AKSARA</v>
          </cell>
        </row>
        <row r="1557">
          <cell r="A1557" t="str">
            <v>MES09B</v>
          </cell>
          <cell r="B1557" t="str">
            <v>JAMIN_GINTING</v>
          </cell>
        </row>
        <row r="1558">
          <cell r="A1558" t="str">
            <v>PKD07</v>
          </cell>
          <cell r="B1558" t="str">
            <v>BESITANG</v>
          </cell>
        </row>
        <row r="1559">
          <cell r="A1559" t="str">
            <v>PKD06</v>
          </cell>
          <cell r="B1559" t="str">
            <v>KWALA_BEGUMIT</v>
          </cell>
        </row>
        <row r="1560">
          <cell r="A1560" t="str">
            <v>MES76</v>
          </cell>
          <cell r="B1560" t="str">
            <v>DC_KENARI</v>
          </cell>
        </row>
        <row r="1561">
          <cell r="A1561" t="str">
            <v>PKD04</v>
          </cell>
          <cell r="B1561" t="str">
            <v>BAHOROK</v>
          </cell>
        </row>
        <row r="1562">
          <cell r="A1562" t="str">
            <v>MES40</v>
          </cell>
          <cell r="B1562" t="str">
            <v>SIMP_POS</v>
          </cell>
        </row>
        <row r="1563">
          <cell r="A1563" t="str">
            <v>MES79</v>
          </cell>
          <cell r="B1563" t="str">
            <v>MMTC_LOGISTIC</v>
          </cell>
        </row>
        <row r="1564">
          <cell r="A1564" t="str">
            <v>BJI03</v>
          </cell>
          <cell r="B1564" t="str">
            <v>DC_BINJAI</v>
          </cell>
        </row>
        <row r="1565">
          <cell r="A1565" t="str">
            <v>MES73</v>
          </cell>
          <cell r="B1565" t="str">
            <v>DC_KAMPUNG_BARU</v>
          </cell>
        </row>
        <row r="1566">
          <cell r="A1566" t="str">
            <v>DES07</v>
          </cell>
          <cell r="B1566" t="str">
            <v>SAENTIS</v>
          </cell>
        </row>
        <row r="1567">
          <cell r="A1567" t="str">
            <v>MES68</v>
          </cell>
          <cell r="B1567" t="str">
            <v>TEMBUNG_PASAR10</v>
          </cell>
        </row>
        <row r="1568">
          <cell r="A1568" t="str">
            <v>MES66</v>
          </cell>
          <cell r="B1568" t="str">
            <v>PASAR1</v>
          </cell>
        </row>
        <row r="1569">
          <cell r="A1569" t="str">
            <v>SER05</v>
          </cell>
          <cell r="B1569" t="str">
            <v>DC_SEI_RAMPAH</v>
          </cell>
        </row>
        <row r="1570">
          <cell r="A1570" t="str">
            <v>MES37</v>
          </cell>
          <cell r="B1570" t="str">
            <v>PANCUR_BATU</v>
          </cell>
        </row>
        <row r="1571">
          <cell r="A1571" t="str">
            <v>DES06</v>
          </cell>
          <cell r="B1571" t="str">
            <v>DELITUA_DES</v>
          </cell>
        </row>
        <row r="1572">
          <cell r="A1572" t="str">
            <v>KJE05</v>
          </cell>
          <cell r="B1572" t="str">
            <v>MEREK</v>
          </cell>
        </row>
        <row r="1573">
          <cell r="A1573" t="str">
            <v>MES80</v>
          </cell>
          <cell r="B1573" t="str">
            <v>MEDAN_UTARA</v>
          </cell>
        </row>
        <row r="1574">
          <cell r="A1574" t="str">
            <v>MES74</v>
          </cell>
          <cell r="B1574" t="str">
            <v>GARU_II</v>
          </cell>
        </row>
        <row r="1575">
          <cell r="A1575" t="str">
            <v>MES64</v>
          </cell>
          <cell r="B1575" t="str">
            <v>BATANG_KUIS</v>
          </cell>
        </row>
        <row r="1576">
          <cell r="A1576" t="str">
            <v>MES78</v>
          </cell>
          <cell r="B1576" t="str">
            <v>HM_YAMIN</v>
          </cell>
        </row>
        <row r="1577">
          <cell r="A1577" t="str">
            <v>MES67</v>
          </cell>
          <cell r="B1577" t="str">
            <v>MANGKUBUMI_MEDAN</v>
          </cell>
        </row>
        <row r="1578">
          <cell r="A1578" t="str">
            <v>DES02</v>
          </cell>
          <cell r="B1578" t="str">
            <v>LIMAU_MANIS</v>
          </cell>
        </row>
        <row r="1579">
          <cell r="A1579" t="str">
            <v>MES63</v>
          </cell>
          <cell r="B1579" t="str">
            <v>LABUHAN</v>
          </cell>
        </row>
        <row r="1580">
          <cell r="A1580" t="str">
            <v>BJI02</v>
          </cell>
          <cell r="B1580" t="str">
            <v>BRAHRANG</v>
          </cell>
        </row>
        <row r="1581">
          <cell r="A1581" t="str">
            <v>ZIK02</v>
          </cell>
          <cell r="B1581" t="str">
            <v>TIGA_LINGGA</v>
          </cell>
        </row>
        <row r="1582">
          <cell r="A1582" t="str">
            <v>LBK02</v>
          </cell>
          <cell r="B1582" t="str">
            <v>GALANG</v>
          </cell>
        </row>
        <row r="1583">
          <cell r="A1583" t="str">
            <v>MES70</v>
          </cell>
          <cell r="B1583" t="str">
            <v>DC_MEDAN_TIMUR</v>
          </cell>
        </row>
        <row r="1584">
          <cell r="A1584" t="str">
            <v>MES10</v>
          </cell>
          <cell r="B1584" t="str">
            <v>MARELAN</v>
          </cell>
        </row>
        <row r="1585">
          <cell r="A1585" t="str">
            <v>MES18</v>
          </cell>
          <cell r="B1585" t="str">
            <v>THAMRIN_MEDAN99</v>
          </cell>
        </row>
        <row r="1586">
          <cell r="A1586" t="str">
            <v>MES61</v>
          </cell>
          <cell r="B1586" t="str">
            <v>MARTUBUNG</v>
          </cell>
        </row>
        <row r="1587">
          <cell r="A1587" t="str">
            <v>MES60</v>
          </cell>
          <cell r="B1587" t="str">
            <v>BROMO</v>
          </cell>
        </row>
        <row r="1588">
          <cell r="A1588" t="str">
            <v>MES54</v>
          </cell>
          <cell r="B1588" t="str">
            <v>ADAM_MALIK</v>
          </cell>
        </row>
        <row r="1589">
          <cell r="A1589" t="str">
            <v>MES53</v>
          </cell>
          <cell r="B1589" t="str">
            <v>KARYA_DEPAN</v>
          </cell>
        </row>
        <row r="1590">
          <cell r="A1590" t="str">
            <v>KJE03</v>
          </cell>
          <cell r="B1590" t="str">
            <v>BERASTAGI</v>
          </cell>
        </row>
        <row r="1591">
          <cell r="A1591" t="str">
            <v>BJI01</v>
          </cell>
          <cell r="B1591" t="str">
            <v>RAMBUNG</v>
          </cell>
        </row>
        <row r="1592">
          <cell r="A1592" t="str">
            <v>6660002</v>
          </cell>
          <cell r="B1592" t="str">
            <v>AGENT02</v>
          </cell>
        </row>
        <row r="1593">
          <cell r="A1593" t="str">
            <v>MES72</v>
          </cell>
          <cell r="B1593" t="str">
            <v>DC_MEDAN_BARAT</v>
          </cell>
        </row>
        <row r="1594">
          <cell r="A1594" t="str">
            <v>PKD05</v>
          </cell>
          <cell r="B1594" t="str">
            <v>BATANG_SERANGAN</v>
          </cell>
        </row>
        <row r="1595">
          <cell r="A1595" t="str">
            <v>SER04</v>
          </cell>
          <cell r="B1595" t="str">
            <v>DOLOK_MASIHUL</v>
          </cell>
        </row>
        <row r="1596">
          <cell r="A1596" t="str">
            <v>LBK03</v>
          </cell>
          <cell r="B1596" t="str">
            <v>SUDIRMAN_LBK</v>
          </cell>
        </row>
        <row r="1597">
          <cell r="A1597" t="str">
            <v>MES71</v>
          </cell>
          <cell r="B1597" t="str">
            <v>DC_MEDAN_SELATAN</v>
          </cell>
        </row>
        <row r="1598">
          <cell r="A1598" t="str">
            <v>MES69</v>
          </cell>
          <cell r="B1598" t="str">
            <v>CEMARA_ASRI</v>
          </cell>
        </row>
        <row r="1599">
          <cell r="A1599" t="str">
            <v>KJE04</v>
          </cell>
          <cell r="B1599" t="str">
            <v>TIGA_BINANGA</v>
          </cell>
        </row>
        <row r="1600">
          <cell r="A1600" t="str">
            <v>MES77</v>
          </cell>
          <cell r="B1600" t="str">
            <v>SEKIP_MEDAN</v>
          </cell>
        </row>
        <row r="1601">
          <cell r="A1601" t="str">
            <v>DES08</v>
          </cell>
          <cell r="B1601" t="str">
            <v>PANCUR_BATU_DES</v>
          </cell>
        </row>
        <row r="1602">
          <cell r="A1602" t="str">
            <v>KJE02</v>
          </cell>
          <cell r="B1602" t="str">
            <v>KARO</v>
          </cell>
        </row>
        <row r="1603">
          <cell r="A1603" t="str">
            <v>MES62</v>
          </cell>
          <cell r="B1603" t="str">
            <v>PETISAH99</v>
          </cell>
        </row>
        <row r="1604">
          <cell r="A1604" t="str">
            <v>MES59</v>
          </cell>
          <cell r="B1604" t="str">
            <v>LAUDENDANG</v>
          </cell>
        </row>
        <row r="1605">
          <cell r="A1605" t="str">
            <v>MES58</v>
          </cell>
          <cell r="B1605" t="str">
            <v>FLAMBOYAN</v>
          </cell>
        </row>
        <row r="1606">
          <cell r="A1606" t="str">
            <v>MES57</v>
          </cell>
          <cell r="B1606" t="str">
            <v>PADANG_BULAN</v>
          </cell>
        </row>
        <row r="1607">
          <cell r="A1607" t="str">
            <v>MES56</v>
          </cell>
          <cell r="B1607" t="str">
            <v>GAGAK_HITAM</v>
          </cell>
        </row>
        <row r="1608">
          <cell r="A1608" t="str">
            <v>MES55</v>
          </cell>
          <cell r="B1608" t="str">
            <v>DARUSSALAM</v>
          </cell>
        </row>
        <row r="1609">
          <cell r="A1609" t="str">
            <v>MES52</v>
          </cell>
          <cell r="B1609" t="str">
            <v>BAMBU</v>
          </cell>
        </row>
        <row r="1610">
          <cell r="A1610" t="str">
            <v>TTG01</v>
          </cell>
          <cell r="B1610" t="str">
            <v>SERGAI</v>
          </cell>
        </row>
        <row r="1611">
          <cell r="A1611" t="str">
            <v>MES09</v>
          </cell>
          <cell r="B1611" t="str">
            <v>SETIA_BUDI</v>
          </cell>
        </row>
        <row r="1612">
          <cell r="A1612" t="str">
            <v>MES02</v>
          </cell>
          <cell r="B1612" t="str">
            <v>TANJUNG_MORAWA</v>
          </cell>
        </row>
        <row r="1613">
          <cell r="A1613" t="str">
            <v>MES05</v>
          </cell>
          <cell r="B1613" t="str">
            <v>TEBING_TINGGI</v>
          </cell>
        </row>
        <row r="1614">
          <cell r="A1614" t="str">
            <v>MES03</v>
          </cell>
          <cell r="B1614" t="str">
            <v>BELAWAN</v>
          </cell>
        </row>
        <row r="1615">
          <cell r="A1615" t="str">
            <v>MES75</v>
          </cell>
          <cell r="B1615" t="str">
            <v>SIMPANG_PEMDA</v>
          </cell>
        </row>
        <row r="1616">
          <cell r="A1616" t="str">
            <v>MES999</v>
          </cell>
          <cell r="B1616" t="str">
            <v>MES_GATEWAY</v>
          </cell>
        </row>
        <row r="1617">
          <cell r="A1617" t="str">
            <v>DES01</v>
          </cell>
          <cell r="B1617" t="str">
            <v>TAMORA</v>
          </cell>
        </row>
        <row r="1618">
          <cell r="A1618" t="str">
            <v>MES45</v>
          </cell>
          <cell r="B1618" t="str">
            <v>DENAI</v>
          </cell>
        </row>
        <row r="1619">
          <cell r="A1619" t="str">
            <v>MES39</v>
          </cell>
          <cell r="B1619" t="str">
            <v>PINANG_BARIS</v>
          </cell>
        </row>
        <row r="1620">
          <cell r="A1620" t="str">
            <v>MES35</v>
          </cell>
          <cell r="B1620" t="str">
            <v>TUASAN</v>
          </cell>
        </row>
        <row r="1621">
          <cell r="A1621" t="str">
            <v>MES32</v>
          </cell>
          <cell r="B1621" t="str">
            <v>METAL</v>
          </cell>
        </row>
        <row r="1622">
          <cell r="A1622" t="str">
            <v>MES04</v>
          </cell>
          <cell r="B1622" t="str">
            <v>PEMATANG_SIANTAR</v>
          </cell>
        </row>
        <row r="1623">
          <cell r="A1623" t="str">
            <v>MES24</v>
          </cell>
          <cell r="B1623" t="str">
            <v>ASRAMA_HAJI</v>
          </cell>
        </row>
        <row r="1624">
          <cell r="A1624" t="str">
            <v>MES49</v>
          </cell>
          <cell r="B1624" t="str">
            <v>MUTIARA_PALACE</v>
          </cell>
        </row>
        <row r="1625">
          <cell r="A1625" t="str">
            <v>MES47</v>
          </cell>
          <cell r="B1625" t="str">
            <v>RAHMADSYAH</v>
          </cell>
        </row>
        <row r="1626">
          <cell r="A1626" t="str">
            <v>MES46</v>
          </cell>
          <cell r="B1626" t="str">
            <v>LETSU</v>
          </cell>
        </row>
        <row r="1627">
          <cell r="A1627" t="str">
            <v>MES34</v>
          </cell>
          <cell r="B1627" t="str">
            <v>SERDANG_MEDAN</v>
          </cell>
        </row>
        <row r="1628">
          <cell r="A1628" t="str">
            <v>MES31</v>
          </cell>
          <cell r="B1628" t="str">
            <v>VETERAN_PSR_IV</v>
          </cell>
        </row>
        <row r="1629">
          <cell r="A1629" t="str">
            <v>LBK01</v>
          </cell>
          <cell r="B1629" t="str">
            <v>LUBUK_PAKAM</v>
          </cell>
        </row>
        <row r="1630">
          <cell r="A1630" t="str">
            <v>MES01</v>
          </cell>
          <cell r="B1630" t="str">
            <v>MEDAN</v>
          </cell>
        </row>
        <row r="1631">
          <cell r="A1631" t="str">
            <v>MES48</v>
          </cell>
          <cell r="B1631" t="str">
            <v>PERGURUAN</v>
          </cell>
        </row>
        <row r="1632">
          <cell r="A1632" t="str">
            <v>MES30</v>
          </cell>
          <cell r="B1632" t="str">
            <v>KARYA_JAYA</v>
          </cell>
        </row>
        <row r="1633">
          <cell r="A1633" t="str">
            <v>MES29</v>
          </cell>
          <cell r="B1633" t="str">
            <v>SEKSAMA</v>
          </cell>
        </row>
        <row r="1634">
          <cell r="A1634" t="str">
            <v>RYA01</v>
          </cell>
          <cell r="B1634" t="str">
            <v>RAYA</v>
          </cell>
        </row>
        <row r="1635">
          <cell r="A1635" t="str">
            <v>MES50</v>
          </cell>
          <cell r="B1635" t="str">
            <v>HOS_COKROMINOTO</v>
          </cell>
        </row>
        <row r="1636">
          <cell r="A1636" t="str">
            <v>MES44</v>
          </cell>
          <cell r="B1636" t="str">
            <v>MENTENG_RAYA</v>
          </cell>
        </row>
        <row r="1637">
          <cell r="A1637" t="str">
            <v>MES43</v>
          </cell>
          <cell r="B1637" t="str">
            <v>GAPERTA_UJUNG</v>
          </cell>
        </row>
        <row r="1638">
          <cell r="A1638" t="str">
            <v>MES42</v>
          </cell>
          <cell r="B1638" t="str">
            <v>KELAMBIR_V</v>
          </cell>
        </row>
        <row r="1639">
          <cell r="A1639" t="str">
            <v>MES38</v>
          </cell>
          <cell r="B1639" t="str">
            <v>SIMP_PELAWI</v>
          </cell>
        </row>
        <row r="1640">
          <cell r="A1640" t="str">
            <v>MES36</v>
          </cell>
          <cell r="B1640" t="str">
            <v>SIMALINGKAR</v>
          </cell>
        </row>
        <row r="1641">
          <cell r="A1641" t="str">
            <v>MES33</v>
          </cell>
          <cell r="B1641" t="str">
            <v>BILAL</v>
          </cell>
        </row>
        <row r="1642">
          <cell r="A1642" t="str">
            <v>MES13</v>
          </cell>
          <cell r="B1642" t="str">
            <v>PEMUDA_BARU</v>
          </cell>
        </row>
        <row r="1643">
          <cell r="A1643" t="str">
            <v>PKD02</v>
          </cell>
          <cell r="B1643" t="str">
            <v>LANGKAT</v>
          </cell>
        </row>
        <row r="1644">
          <cell r="A1644" t="str">
            <v>MES26</v>
          </cell>
          <cell r="B1644" t="str">
            <v>HM_JONI</v>
          </cell>
        </row>
        <row r="1645">
          <cell r="A1645" t="str">
            <v>MES20</v>
          </cell>
          <cell r="B1645" t="str">
            <v>ALFALAH99</v>
          </cell>
        </row>
        <row r="1646">
          <cell r="A1646" t="str">
            <v>MES19</v>
          </cell>
          <cell r="B1646" t="str">
            <v>MERBAU99</v>
          </cell>
        </row>
        <row r="1647">
          <cell r="A1647" t="str">
            <v>MES17</v>
          </cell>
          <cell r="B1647" t="str">
            <v>AKSARA99</v>
          </cell>
        </row>
        <row r="1648">
          <cell r="A1648" t="str">
            <v>MES16</v>
          </cell>
          <cell r="B1648" t="str">
            <v>KP_BARU</v>
          </cell>
        </row>
        <row r="1649">
          <cell r="A1649" t="str">
            <v>MES07</v>
          </cell>
          <cell r="B1649" t="str">
            <v>ASIA_MEGA_MAS</v>
          </cell>
        </row>
        <row r="1650">
          <cell r="A1650" t="str">
            <v>KJE01</v>
          </cell>
          <cell r="B1650" t="str">
            <v>KABANJAHE</v>
          </cell>
        </row>
        <row r="1651">
          <cell r="A1651" t="str">
            <v>PKD01</v>
          </cell>
          <cell r="B1651" t="str">
            <v>PANGKALAN_BRANDAN</v>
          </cell>
        </row>
        <row r="1652">
          <cell r="A1652" t="str">
            <v>ZIK01</v>
          </cell>
          <cell r="B1652" t="str">
            <v>SIDIKALANG</v>
          </cell>
        </row>
        <row r="1653">
          <cell r="A1653" t="str">
            <v>SLK01</v>
          </cell>
          <cell r="B1653" t="str">
            <v>SALAK</v>
          </cell>
        </row>
        <row r="1654">
          <cell r="A1654" t="str">
            <v>MES08</v>
          </cell>
          <cell r="B1654" t="str">
            <v>KRAKATAU</v>
          </cell>
        </row>
        <row r="1655">
          <cell r="A1655" t="str">
            <v>MES888</v>
          </cell>
          <cell r="B1655" t="str">
            <v>MES_SALES</v>
          </cell>
        </row>
        <row r="1656">
          <cell r="A1656" t="str">
            <v>SER02</v>
          </cell>
          <cell r="B1656" t="str">
            <v>PERBAUNGAN</v>
          </cell>
        </row>
        <row r="1657">
          <cell r="A1657" t="str">
            <v>PKD03</v>
          </cell>
          <cell r="B1657" t="str">
            <v>PANGKALAN_SUSU</v>
          </cell>
        </row>
        <row r="1658">
          <cell r="A1658" t="str">
            <v>MES28</v>
          </cell>
          <cell r="B1658" t="str">
            <v>SETIA_LUHUR</v>
          </cell>
        </row>
        <row r="1659">
          <cell r="A1659" t="str">
            <v>MES27</v>
          </cell>
          <cell r="B1659" t="str">
            <v>MATAHARI_RAYA</v>
          </cell>
        </row>
        <row r="1660">
          <cell r="A1660" t="str">
            <v>SER01</v>
          </cell>
          <cell r="B1660" t="str">
            <v>SEI_RAMPAH</v>
          </cell>
        </row>
        <row r="1661">
          <cell r="A1661" t="str">
            <v>MES21</v>
          </cell>
          <cell r="B1661" t="str">
            <v>GATSU</v>
          </cell>
        </row>
        <row r="1662">
          <cell r="A1662" t="str">
            <v>MES25</v>
          </cell>
          <cell r="B1662" t="str">
            <v>TITIPAPAN</v>
          </cell>
        </row>
        <row r="1663">
          <cell r="A1663" t="str">
            <v>PMS01</v>
          </cell>
          <cell r="B1663" t="str">
            <v>SIANTAR</v>
          </cell>
        </row>
        <row r="1664">
          <cell r="A1664" t="str">
            <v>SBX01</v>
          </cell>
          <cell r="B1664" t="str">
            <v>STABAT</v>
          </cell>
        </row>
        <row r="1665">
          <cell r="A1665" t="str">
            <v>MES11</v>
          </cell>
          <cell r="B1665" t="str">
            <v>SM_RAJA99</v>
          </cell>
        </row>
        <row r="1666">
          <cell r="A1666" t="str">
            <v>MES12</v>
          </cell>
          <cell r="B1666" t="str">
            <v>KOMP_MULTATULI</v>
          </cell>
        </row>
        <row r="1667">
          <cell r="A1667" t="str">
            <v>LSW04</v>
          </cell>
          <cell r="B1667" t="str">
            <v>ALUE_AWE</v>
          </cell>
        </row>
        <row r="1668">
          <cell r="A1668" t="str">
            <v>BTJ09</v>
          </cell>
          <cell r="B1668" t="str">
            <v>DROP_POINT_PANGO</v>
          </cell>
        </row>
        <row r="1669">
          <cell r="A1669" t="str">
            <v>BRW17</v>
          </cell>
          <cell r="B1669" t="str">
            <v>KUTA_BLANG</v>
          </cell>
        </row>
        <row r="1670">
          <cell r="A1670" t="str">
            <v>IDR09</v>
          </cell>
          <cell r="B1670" t="str">
            <v>RANTO_PEUREULAK</v>
          </cell>
        </row>
        <row r="1671">
          <cell r="A1671" t="str">
            <v>SBS05</v>
          </cell>
          <cell r="B1671" t="str">
            <v>JEURAM</v>
          </cell>
        </row>
        <row r="1672">
          <cell r="A1672" t="str">
            <v>LSN26</v>
          </cell>
          <cell r="B1672" t="str">
            <v>TANAH_LUAS</v>
          </cell>
        </row>
        <row r="1673">
          <cell r="A1673" t="str">
            <v>TKO08</v>
          </cell>
          <cell r="B1673" t="str">
            <v>ANGKUP</v>
          </cell>
        </row>
        <row r="1674">
          <cell r="A1674" t="str">
            <v>LSN04</v>
          </cell>
          <cell r="B1674" t="str">
            <v>GEUDONG</v>
          </cell>
        </row>
        <row r="1675">
          <cell r="A1675" t="str">
            <v>LSW02A</v>
          </cell>
          <cell r="B1675" t="str">
            <v>CUNDA02</v>
          </cell>
        </row>
        <row r="1676">
          <cell r="A1676" t="str">
            <v>SNB02</v>
          </cell>
          <cell r="B1676" t="str">
            <v>KAMPUNG_AIE</v>
          </cell>
        </row>
        <row r="1677">
          <cell r="A1677" t="str">
            <v>MEH02</v>
          </cell>
          <cell r="B1677" t="str">
            <v>SAMA_TIGA</v>
          </cell>
        </row>
        <row r="1678">
          <cell r="A1678" t="str">
            <v>MRD03</v>
          </cell>
          <cell r="B1678" t="str">
            <v>LUENG_PUTU</v>
          </cell>
        </row>
        <row r="1679">
          <cell r="A1679" t="str">
            <v>CLG03</v>
          </cell>
          <cell r="B1679" t="str">
            <v>LAMNO</v>
          </cell>
        </row>
        <row r="1680">
          <cell r="A1680" t="str">
            <v>JTO03</v>
          </cell>
          <cell r="B1680" t="str">
            <v>LAMBARO_KAFE03</v>
          </cell>
        </row>
        <row r="1681">
          <cell r="A1681" t="str">
            <v>LSW777</v>
          </cell>
          <cell r="B1681" t="str">
            <v>LSW2_GATEWAY</v>
          </cell>
        </row>
        <row r="1682">
          <cell r="A1682" t="str">
            <v>JTO02</v>
          </cell>
          <cell r="B1682" t="str">
            <v>LAMBARO_KAFE</v>
          </cell>
        </row>
        <row r="1683">
          <cell r="A1683" t="str">
            <v>LSW03</v>
          </cell>
          <cell r="B1683" t="str">
            <v>BATUPHAT</v>
          </cell>
        </row>
        <row r="1684">
          <cell r="A1684" t="str">
            <v>LSW02</v>
          </cell>
          <cell r="B1684" t="str">
            <v>CUNDA</v>
          </cell>
        </row>
        <row r="1685">
          <cell r="A1685" t="str">
            <v>SBM02</v>
          </cell>
          <cell r="B1685" t="str">
            <v>SULTAN_DAULAT</v>
          </cell>
        </row>
        <row r="1686">
          <cell r="A1686" t="str">
            <v>LSN03</v>
          </cell>
          <cell r="B1686" t="str">
            <v>KRUENG_MANE</v>
          </cell>
        </row>
        <row r="1687">
          <cell r="A1687" t="str">
            <v>SGL04</v>
          </cell>
          <cell r="B1687" t="str">
            <v>GRONG_GRONG</v>
          </cell>
        </row>
        <row r="1688">
          <cell r="A1688" t="str">
            <v>TPK04</v>
          </cell>
          <cell r="B1688" t="str">
            <v>TRUMON</v>
          </cell>
        </row>
        <row r="1689">
          <cell r="A1689" t="str">
            <v>TKO02</v>
          </cell>
          <cell r="B1689" t="str">
            <v>BEBESEN</v>
          </cell>
        </row>
        <row r="1690">
          <cell r="A1690" t="str">
            <v>SGL03</v>
          </cell>
          <cell r="B1690" t="str">
            <v>TANGSE</v>
          </cell>
        </row>
        <row r="1691">
          <cell r="A1691" t="str">
            <v>CLG02</v>
          </cell>
          <cell r="B1691" t="str">
            <v>TEUNOM</v>
          </cell>
        </row>
        <row r="1692">
          <cell r="A1692" t="str">
            <v>LSN02</v>
          </cell>
          <cell r="B1692" t="str">
            <v>PANTON_LABU</v>
          </cell>
        </row>
        <row r="1693">
          <cell r="A1693" t="str">
            <v>BTJ03</v>
          </cell>
          <cell r="B1693" t="str">
            <v>JAYA_BARU</v>
          </cell>
        </row>
        <row r="1694">
          <cell r="A1694" t="str">
            <v>SGL01</v>
          </cell>
          <cell r="B1694" t="str">
            <v>SIGLI</v>
          </cell>
        </row>
        <row r="1695">
          <cell r="A1695" t="str">
            <v>SBM01</v>
          </cell>
          <cell r="B1695" t="str">
            <v>SUBULUSSALAM</v>
          </cell>
        </row>
        <row r="1696">
          <cell r="A1696" t="str">
            <v>SNK02</v>
          </cell>
          <cell r="B1696" t="str">
            <v>RIMO</v>
          </cell>
        </row>
        <row r="1697">
          <cell r="A1697" t="str">
            <v>LNX02</v>
          </cell>
          <cell r="B1697" t="str">
            <v>LANGSA_LAMA</v>
          </cell>
        </row>
        <row r="1698">
          <cell r="A1698" t="str">
            <v>SNK01</v>
          </cell>
          <cell r="B1698" t="str">
            <v>SINGKIL</v>
          </cell>
        </row>
        <row r="1699">
          <cell r="A1699" t="str">
            <v>TPK03</v>
          </cell>
          <cell r="B1699" t="str">
            <v>KOTA_FAJAR</v>
          </cell>
        </row>
        <row r="1700">
          <cell r="A1700" t="str">
            <v>BLK01</v>
          </cell>
          <cell r="B1700" t="str">
            <v>BLANG_KEJEREN</v>
          </cell>
        </row>
        <row r="1701">
          <cell r="A1701" t="str">
            <v>BTJ05</v>
          </cell>
          <cell r="B1701" t="str">
            <v>KUTA_ALAM</v>
          </cell>
        </row>
        <row r="1702">
          <cell r="A1702" t="str">
            <v>SGL02</v>
          </cell>
          <cell r="B1702" t="str">
            <v>PIDIE</v>
          </cell>
        </row>
        <row r="1703">
          <cell r="A1703" t="str">
            <v>BRW02</v>
          </cell>
          <cell r="B1703" t="str">
            <v>JEUNIB</v>
          </cell>
        </row>
        <row r="1704">
          <cell r="A1704" t="str">
            <v>TPK02</v>
          </cell>
          <cell r="B1704" t="str">
            <v>LABUHAN_HAJI</v>
          </cell>
        </row>
        <row r="1705">
          <cell r="A1705" t="str">
            <v>SBS02</v>
          </cell>
          <cell r="B1705" t="str">
            <v>ALUE_BILIE</v>
          </cell>
        </row>
        <row r="1706">
          <cell r="A1706" t="str">
            <v>KCA01</v>
          </cell>
          <cell r="B1706" t="str">
            <v>KUTACANE</v>
          </cell>
        </row>
        <row r="1707">
          <cell r="A1707" t="str">
            <v>STR02</v>
          </cell>
          <cell r="B1707" t="str">
            <v>PONDOK_BARU</v>
          </cell>
        </row>
        <row r="1708">
          <cell r="A1708" t="str">
            <v>BTJ04</v>
          </cell>
          <cell r="B1708" t="str">
            <v>SYIAH_KUALA</v>
          </cell>
        </row>
        <row r="1709">
          <cell r="A1709" t="str">
            <v>BTJ06</v>
          </cell>
          <cell r="B1709" t="str">
            <v>ULEE_KARENG</v>
          </cell>
        </row>
        <row r="1710">
          <cell r="A1710" t="str">
            <v>LSN01</v>
          </cell>
          <cell r="B1710" t="str">
            <v>LHOKSUKON</v>
          </cell>
        </row>
        <row r="1711">
          <cell r="A1711" t="str">
            <v>BTJ999</v>
          </cell>
          <cell r="B1711" t="str">
            <v>BTJ_GATEWAY</v>
          </cell>
        </row>
        <row r="1712">
          <cell r="A1712" t="str">
            <v>MRD01</v>
          </cell>
          <cell r="B1712" t="str">
            <v>MEUREUDU</v>
          </cell>
        </row>
        <row r="1713">
          <cell r="A1713" t="str">
            <v>BTJ02</v>
          </cell>
          <cell r="B1713" t="str">
            <v>BAITURRAHMAN</v>
          </cell>
        </row>
        <row r="1714">
          <cell r="A1714" t="str">
            <v>BRW01</v>
          </cell>
          <cell r="B1714" t="str">
            <v>BIREUEN</v>
          </cell>
        </row>
        <row r="1715">
          <cell r="A1715" t="str">
            <v>LSW01</v>
          </cell>
          <cell r="B1715" t="str">
            <v>LHOKSEUMAWE</v>
          </cell>
        </row>
        <row r="1716">
          <cell r="A1716" t="str">
            <v>BTJ01</v>
          </cell>
          <cell r="B1716" t="str">
            <v>BANDA_ACEH</v>
          </cell>
        </row>
        <row r="1717">
          <cell r="A1717" t="str">
            <v>JTO01</v>
          </cell>
          <cell r="B1717" t="str">
            <v>JANTHO</v>
          </cell>
        </row>
        <row r="1718">
          <cell r="A1718" t="str">
            <v>MEH01</v>
          </cell>
          <cell r="B1718" t="str">
            <v>MEULABOH</v>
          </cell>
        </row>
        <row r="1719">
          <cell r="A1719" t="str">
            <v>LNX01</v>
          </cell>
          <cell r="B1719" t="str">
            <v>LANGSA</v>
          </cell>
        </row>
        <row r="1720">
          <cell r="A1720" t="str">
            <v>TKO01</v>
          </cell>
          <cell r="B1720" t="str">
            <v>TAKENGON</v>
          </cell>
        </row>
        <row r="1721">
          <cell r="A1721" t="str">
            <v>STR01</v>
          </cell>
          <cell r="B1721" t="str">
            <v>SIMPANG_3_REDELONG</v>
          </cell>
        </row>
        <row r="1722">
          <cell r="A1722" t="str">
            <v>SBS01</v>
          </cell>
          <cell r="B1722" t="str">
            <v>SUKA_MAKMUE</v>
          </cell>
        </row>
        <row r="1723">
          <cell r="A1723" t="str">
            <v>BLP01</v>
          </cell>
          <cell r="B1723" t="str">
            <v>BLANG_PIDIE</v>
          </cell>
        </row>
        <row r="1724">
          <cell r="A1724" t="str">
            <v>TPK01</v>
          </cell>
          <cell r="B1724" t="str">
            <v>TAPAK_TUAN</v>
          </cell>
        </row>
        <row r="1725">
          <cell r="A1725" t="str">
            <v>SNB01</v>
          </cell>
          <cell r="B1725" t="str">
            <v>SINABANG</v>
          </cell>
        </row>
        <row r="1726">
          <cell r="A1726" t="str">
            <v>IDR01</v>
          </cell>
          <cell r="B1726" t="str">
            <v>IDI_RAYEUK</v>
          </cell>
        </row>
        <row r="1727">
          <cell r="A1727" t="str">
            <v>SAB01</v>
          </cell>
          <cell r="B1727" t="str">
            <v>SABANG</v>
          </cell>
        </row>
        <row r="1728">
          <cell r="A1728" t="str">
            <v>6660001</v>
          </cell>
          <cell r="B1728" t="str">
            <v>AGENT01</v>
          </cell>
        </row>
        <row r="1729">
          <cell r="A1729" t="str">
            <v>JKT56F</v>
          </cell>
          <cell r="B1729" t="str">
            <v>CP_KAYU_TINGGI_1</v>
          </cell>
        </row>
        <row r="1730">
          <cell r="A1730" t="str">
            <v>BAL14</v>
          </cell>
          <cell r="B1730" t="str">
            <v>DC_KELAPA_DUA</v>
          </cell>
        </row>
        <row r="1731">
          <cell r="A1731" t="str">
            <v>BAL18C</v>
          </cell>
          <cell r="B1731" t="str">
            <v>CARTENZ</v>
          </cell>
        </row>
        <row r="1732">
          <cell r="A1732" t="str">
            <v>BDO90</v>
          </cell>
          <cell r="B1732" t="str">
            <v>DC_CIDADAP</v>
          </cell>
        </row>
        <row r="1733">
          <cell r="A1733" t="str">
            <v>KRW36</v>
          </cell>
          <cell r="B1733" t="str">
            <v>PANGKAL_PERJUANGAN</v>
          </cell>
        </row>
        <row r="1734">
          <cell r="A1734" t="str">
            <v>BAS10</v>
          </cell>
          <cell r="B1734" t="str">
            <v>TANAH_MERAH</v>
          </cell>
        </row>
        <row r="1735">
          <cell r="A1735" t="str">
            <v>BAS09</v>
          </cell>
          <cell r="B1735" t="str">
            <v>DP_MENGGALA</v>
          </cell>
        </row>
        <row r="1736">
          <cell r="A1736" t="str">
            <v>SOG16A</v>
          </cell>
          <cell r="B1736" t="str">
            <v>SOG16A</v>
          </cell>
        </row>
        <row r="1737">
          <cell r="A1737" t="str">
            <v>JKT47D</v>
          </cell>
          <cell r="B1737" t="str">
            <v>CP_QOSHWA_PRIMA</v>
          </cell>
        </row>
        <row r="1738">
          <cell r="A1738" t="str">
            <v>JKT50O</v>
          </cell>
          <cell r="B1738" t="str">
            <v>CP_DUREN_SAWIT_2</v>
          </cell>
        </row>
        <row r="1739">
          <cell r="A1739" t="str">
            <v>JKT67E</v>
          </cell>
          <cell r="B1739" t="str">
            <v>CP_NEW_PALMERAH</v>
          </cell>
        </row>
        <row r="1740">
          <cell r="A1740" t="str">
            <v>BKI14B</v>
          </cell>
          <cell r="B1740" t="str">
            <v>DC_CIBITUNG_01</v>
          </cell>
        </row>
        <row r="1741">
          <cell r="A1741" t="str">
            <v>SAG10</v>
          </cell>
          <cell r="B1741" t="str">
            <v>BODOK_KOTA</v>
          </cell>
        </row>
        <row r="1742">
          <cell r="A1742" t="str">
            <v>WNB12</v>
          </cell>
          <cell r="B1742" t="str">
            <v>MADUKORO_01</v>
          </cell>
        </row>
        <row r="1743">
          <cell r="A1743" t="str">
            <v>BGR33</v>
          </cell>
          <cell r="B1743" t="str">
            <v>SAWOJAJAR</v>
          </cell>
        </row>
        <row r="1744">
          <cell r="A1744" t="str">
            <v>ARO03</v>
          </cell>
          <cell r="B1744" t="str">
            <v>DANAU_KEMBAR</v>
          </cell>
        </row>
        <row r="1745">
          <cell r="A1745" t="str">
            <v>MRU06</v>
          </cell>
          <cell r="B1745" t="str">
            <v>RAWAS_ULU</v>
          </cell>
        </row>
        <row r="1746">
          <cell r="A1746" t="str">
            <v>PAM04</v>
          </cell>
          <cell r="B1746" t="str">
            <v>PAM04</v>
          </cell>
        </row>
        <row r="1747">
          <cell r="A1747" t="str">
            <v>MRN17</v>
          </cell>
          <cell r="B1747" t="str">
            <v>MRN17</v>
          </cell>
        </row>
        <row r="1748">
          <cell r="A1748" t="str">
            <v>TJQ04</v>
          </cell>
          <cell r="B1748" t="str">
            <v>TANJUNG_PANDAN_3</v>
          </cell>
        </row>
        <row r="1749">
          <cell r="A1749" t="str">
            <v>JKT36N</v>
          </cell>
          <cell r="B1749" t="str">
            <v>CP_TAMAN_ALFA</v>
          </cell>
        </row>
        <row r="1750">
          <cell r="A1750" t="str">
            <v>JKT28F</v>
          </cell>
          <cell r="B1750" t="str">
            <v>CP_MALL_SEASON_CITY</v>
          </cell>
        </row>
        <row r="1751">
          <cell r="A1751" t="str">
            <v>JKT40E</v>
          </cell>
          <cell r="B1751" t="str">
            <v>CP_SENEN_RAYA</v>
          </cell>
        </row>
        <row r="1752">
          <cell r="A1752" t="str">
            <v>JKT43F</v>
          </cell>
          <cell r="B1752" t="str">
            <v>CP_SUNTER_AGUNG</v>
          </cell>
        </row>
        <row r="1753">
          <cell r="A1753" t="str">
            <v>JKT56B</v>
          </cell>
          <cell r="B1753" t="str">
            <v>CP_TELEMEDIA</v>
          </cell>
        </row>
        <row r="1754">
          <cell r="A1754" t="str">
            <v>JKT42A</v>
          </cell>
          <cell r="B1754" t="str">
            <v>CP_TANAH_TINGGI</v>
          </cell>
        </row>
        <row r="1755">
          <cell r="A1755" t="str">
            <v>JKT40G</v>
          </cell>
          <cell r="B1755" t="str">
            <v>CP_KRAMAT_SENTIONG</v>
          </cell>
        </row>
        <row r="1756">
          <cell r="A1756" t="str">
            <v>DMK08</v>
          </cell>
          <cell r="B1756" t="str">
            <v>KARANGAWEN</v>
          </cell>
        </row>
        <row r="1757">
          <cell r="A1757" t="str">
            <v>SLT07</v>
          </cell>
          <cell r="B1757" t="str">
            <v>SIDOMUKTI</v>
          </cell>
        </row>
        <row r="1758">
          <cell r="A1758" t="str">
            <v>PTI05</v>
          </cell>
          <cell r="B1758" t="str">
            <v>MARGOREJO</v>
          </cell>
        </row>
        <row r="1759">
          <cell r="A1759" t="str">
            <v>KNL06</v>
          </cell>
          <cell r="B1759" t="str">
            <v>CEPIRING</v>
          </cell>
        </row>
        <row r="1760">
          <cell r="A1760" t="str">
            <v>PKC07</v>
          </cell>
          <cell r="B1760" t="str">
            <v>PANGKALAN_KERINCI_01</v>
          </cell>
        </row>
        <row r="1761">
          <cell r="A1761" t="str">
            <v>SII07</v>
          </cell>
          <cell r="B1761" t="str">
            <v>KANDIS_01</v>
          </cell>
        </row>
        <row r="1762">
          <cell r="A1762" t="str">
            <v>PKC06</v>
          </cell>
          <cell r="B1762" t="str">
            <v>LANGGAM</v>
          </cell>
        </row>
        <row r="1763">
          <cell r="A1763" t="str">
            <v>JKT44E</v>
          </cell>
          <cell r="B1763" t="str">
            <v>CP_ROXY</v>
          </cell>
        </row>
        <row r="1764">
          <cell r="A1764" t="str">
            <v>JKT54C</v>
          </cell>
          <cell r="B1764" t="str">
            <v>CP_SAHARJO</v>
          </cell>
        </row>
        <row r="1765">
          <cell r="A1765" t="str">
            <v>JKT49B</v>
          </cell>
          <cell r="B1765" t="str">
            <v>CP_PANCORAN</v>
          </cell>
        </row>
        <row r="1766">
          <cell r="A1766" t="str">
            <v>JKT38Q</v>
          </cell>
          <cell r="B1766" t="str">
            <v>CP_BAMBU_LARANGAN_1</v>
          </cell>
        </row>
        <row r="1767">
          <cell r="A1767" t="str">
            <v>JKT44C</v>
          </cell>
          <cell r="B1767" t="str">
            <v>CP_GAMBIR</v>
          </cell>
        </row>
        <row r="1768">
          <cell r="A1768" t="str">
            <v>JKT43I</v>
          </cell>
          <cell r="B1768" t="str">
            <v>CP_LAGOA_KANAL_1</v>
          </cell>
        </row>
        <row r="1769">
          <cell r="A1769" t="str">
            <v>PDD12</v>
          </cell>
          <cell r="B1769" t="str">
            <v>PENAWANGAN</v>
          </cell>
        </row>
        <row r="1770">
          <cell r="A1770" t="str">
            <v>BEL03</v>
          </cell>
          <cell r="B1770" t="str">
            <v>PAMMANU</v>
          </cell>
        </row>
        <row r="1771">
          <cell r="A1771" t="str">
            <v>PLM48</v>
          </cell>
          <cell r="B1771" t="str">
            <v>ALANG_ALANG_LEBAR_2</v>
          </cell>
        </row>
        <row r="1772">
          <cell r="A1772" t="str">
            <v>JKT02S</v>
          </cell>
          <cell r="B1772" t="str">
            <v>KEDOYA_UTARA</v>
          </cell>
        </row>
        <row r="1773">
          <cell r="A1773" t="str">
            <v>JKT26I</v>
          </cell>
          <cell r="B1773" t="str">
            <v>DC_GAMBIR</v>
          </cell>
        </row>
        <row r="1774">
          <cell r="A1774" t="str">
            <v>JKT01</v>
          </cell>
          <cell r="B1774" t="str">
            <v>KALIDERES</v>
          </cell>
        </row>
        <row r="1775">
          <cell r="A1775" t="str">
            <v>JKT10B</v>
          </cell>
          <cell r="B1775" t="str">
            <v>ROROTAN</v>
          </cell>
        </row>
        <row r="1776">
          <cell r="A1776" t="str">
            <v>JKT44G</v>
          </cell>
          <cell r="B1776" t="str">
            <v>CP_GAMBIR_2</v>
          </cell>
        </row>
        <row r="1777">
          <cell r="A1777" t="str">
            <v>JKT55B</v>
          </cell>
          <cell r="B1777" t="str">
            <v>CP_TEBET_TIMUR</v>
          </cell>
        </row>
        <row r="1778">
          <cell r="A1778" t="str">
            <v>JKT31F</v>
          </cell>
          <cell r="B1778" t="str">
            <v>CP_PALMERAH_2</v>
          </cell>
        </row>
        <row r="1779">
          <cell r="A1779" t="str">
            <v>JKT30C</v>
          </cell>
          <cell r="B1779" t="str">
            <v>CP_AMPERA</v>
          </cell>
        </row>
        <row r="1780">
          <cell r="A1780" t="str">
            <v>JKT31H</v>
          </cell>
          <cell r="B1780" t="str">
            <v>CP_KEBAYORAN</v>
          </cell>
        </row>
        <row r="1781">
          <cell r="A1781" t="str">
            <v>JKT36C</v>
          </cell>
          <cell r="B1781" t="str">
            <v>CP_KEMBANGAN_UTARA</v>
          </cell>
        </row>
        <row r="1782">
          <cell r="A1782" t="str">
            <v>JKT57D</v>
          </cell>
          <cell r="B1782" t="str">
            <v>CP_KAYU_JATI</v>
          </cell>
        </row>
        <row r="1783">
          <cell r="A1783" t="str">
            <v>JKT60K</v>
          </cell>
          <cell r="B1783" t="str">
            <v>CP_SERDANG_BARU</v>
          </cell>
        </row>
        <row r="1784">
          <cell r="A1784" t="str">
            <v>LHT10A</v>
          </cell>
          <cell r="B1784" t="str">
            <v>LHT10A</v>
          </cell>
        </row>
        <row r="1785">
          <cell r="A1785" t="str">
            <v>PGK07A</v>
          </cell>
          <cell r="B1785" t="str">
            <v>PGK07A</v>
          </cell>
        </row>
        <row r="1786">
          <cell r="A1786" t="str">
            <v>LHT21</v>
          </cell>
          <cell r="B1786" t="str">
            <v>TANJUNG_TEBAT_2</v>
          </cell>
        </row>
        <row r="1787">
          <cell r="A1787" t="str">
            <v>MRN04</v>
          </cell>
          <cell r="B1787" t="str">
            <v>LUBAI_ULU</v>
          </cell>
        </row>
        <row r="1788">
          <cell r="A1788" t="str">
            <v>PMH03</v>
          </cell>
          <cell r="B1788" t="str">
            <v>PRABUMULIH_BARAT</v>
          </cell>
        </row>
        <row r="1789">
          <cell r="A1789" t="str">
            <v>SGM01</v>
          </cell>
          <cell r="B1789" t="str">
            <v>SUNGGUMINASA</v>
          </cell>
        </row>
        <row r="1790">
          <cell r="A1790" t="str">
            <v>IDM13C</v>
          </cell>
          <cell r="B1790" t="str">
            <v>IDM13C</v>
          </cell>
        </row>
        <row r="1791">
          <cell r="A1791" t="str">
            <v>IDM28B</v>
          </cell>
          <cell r="B1791" t="str">
            <v>IDM28B</v>
          </cell>
        </row>
        <row r="1792">
          <cell r="A1792" t="str">
            <v>IDM19C</v>
          </cell>
          <cell r="B1792" t="str">
            <v>IDM19C</v>
          </cell>
        </row>
        <row r="1793">
          <cell r="A1793" t="str">
            <v>GRT19A</v>
          </cell>
          <cell r="B1793" t="str">
            <v>GRT19A</v>
          </cell>
        </row>
        <row r="1794">
          <cell r="A1794" t="str">
            <v>MDC17</v>
          </cell>
          <cell r="B1794" t="str">
            <v>MANADO_SALES</v>
          </cell>
        </row>
        <row r="1795">
          <cell r="A1795" t="str">
            <v>AMQ03A</v>
          </cell>
          <cell r="B1795" t="str">
            <v>NUSANIWE</v>
          </cell>
        </row>
        <row r="1796">
          <cell r="A1796" t="str">
            <v>BAG07A</v>
          </cell>
          <cell r="B1796" t="str">
            <v>LUWUK_01</v>
          </cell>
        </row>
        <row r="1797">
          <cell r="A1797" t="str">
            <v>KND09</v>
          </cell>
          <cell r="B1797" t="str">
            <v>TOMPIRA</v>
          </cell>
        </row>
        <row r="1798">
          <cell r="A1798" t="str">
            <v>AMQ07</v>
          </cell>
          <cell r="B1798" t="str">
            <v>GALALA</v>
          </cell>
        </row>
        <row r="1799">
          <cell r="A1799" t="str">
            <v>BKI08F</v>
          </cell>
          <cell r="B1799" t="str">
            <v>BINTARA_JAYA_01</v>
          </cell>
        </row>
        <row r="1800">
          <cell r="A1800" t="str">
            <v>KJN11</v>
          </cell>
          <cell r="B1800" t="str">
            <v>KEDUNGWUNI01</v>
          </cell>
        </row>
        <row r="1801">
          <cell r="A1801" t="str">
            <v>BOL04</v>
          </cell>
          <cell r="B1801" t="str">
            <v>JEPON</v>
          </cell>
        </row>
        <row r="1802">
          <cell r="A1802" t="str">
            <v>TGL06</v>
          </cell>
          <cell r="B1802" t="str">
            <v>DUKUHTURI</v>
          </cell>
        </row>
        <row r="1803">
          <cell r="A1803" t="str">
            <v>SWI07</v>
          </cell>
          <cell r="B1803" t="str">
            <v>KRAMAT_SLAWI</v>
          </cell>
        </row>
        <row r="1804">
          <cell r="A1804" t="str">
            <v>TJU01</v>
          </cell>
          <cell r="B1804" t="str">
            <v>KARIMUN</v>
          </cell>
        </row>
        <row r="1805">
          <cell r="A1805" t="str">
            <v>SWI03</v>
          </cell>
          <cell r="B1805" t="str">
            <v>SURADADI</v>
          </cell>
        </row>
        <row r="1806">
          <cell r="A1806" t="str">
            <v>MRN15</v>
          </cell>
          <cell r="B1806" t="str">
            <v>MRN15</v>
          </cell>
        </row>
        <row r="1807">
          <cell r="A1807" t="str">
            <v>TTT05A</v>
          </cell>
          <cell r="B1807" t="str">
            <v>TANJUNG_01</v>
          </cell>
        </row>
        <row r="1808">
          <cell r="A1808" t="str">
            <v>SKH07</v>
          </cell>
          <cell r="B1808" t="str">
            <v>SEKADAU_BERSATU</v>
          </cell>
        </row>
        <row r="1809">
          <cell r="A1809" t="str">
            <v>SQG07A</v>
          </cell>
          <cell r="B1809" t="str">
            <v>KELAM_PERMAI_01</v>
          </cell>
        </row>
        <row r="1810">
          <cell r="A1810" t="str">
            <v>TTT20A</v>
          </cell>
          <cell r="B1810" t="str">
            <v>SUNGAI_GANTANG</v>
          </cell>
        </row>
        <row r="1811">
          <cell r="A1811" t="str">
            <v>SQG12</v>
          </cell>
          <cell r="B1811" t="str">
            <v>SIMPANG_PINOH</v>
          </cell>
        </row>
        <row r="1812">
          <cell r="A1812" t="str">
            <v>SAG13</v>
          </cell>
          <cell r="B1812" t="str">
            <v>KEMBAYAN</v>
          </cell>
        </row>
        <row r="1813">
          <cell r="A1813" t="str">
            <v>SKH03</v>
          </cell>
          <cell r="B1813" t="str">
            <v>NANGA_TAMAN</v>
          </cell>
        </row>
        <row r="1814">
          <cell r="A1814" t="str">
            <v>NGG09</v>
          </cell>
          <cell r="B1814" t="str">
            <v>PAHAUMAN_KOTA</v>
          </cell>
        </row>
        <row r="1815">
          <cell r="A1815" t="str">
            <v>MRN03</v>
          </cell>
          <cell r="B1815" t="str">
            <v>GELUMBANG</v>
          </cell>
        </row>
        <row r="1816">
          <cell r="A1816" t="str">
            <v>PAM01</v>
          </cell>
          <cell r="B1816" t="str">
            <v>PAGAR_ALAM</v>
          </cell>
        </row>
        <row r="1817">
          <cell r="A1817" t="str">
            <v>6660011L</v>
          </cell>
          <cell r="B1817" t="str">
            <v>AGENT40</v>
          </cell>
        </row>
        <row r="1818">
          <cell r="A1818" t="str">
            <v>JKT64N</v>
          </cell>
          <cell r="B1818" t="str">
            <v>CP_SAWAH_BESAR_2</v>
          </cell>
        </row>
        <row r="1819">
          <cell r="A1819" t="str">
            <v>JKT54D</v>
          </cell>
          <cell r="B1819" t="str">
            <v>CP_DR_SATRIO</v>
          </cell>
        </row>
        <row r="1820">
          <cell r="A1820" t="str">
            <v>JKT30E</v>
          </cell>
          <cell r="B1820" t="str">
            <v>CP_ANCOL_BARAT_2</v>
          </cell>
        </row>
        <row r="1821">
          <cell r="A1821" t="str">
            <v>MWO07</v>
          </cell>
          <cell r="B1821" t="str">
            <v>LB_PINANG</v>
          </cell>
        </row>
        <row r="1822">
          <cell r="A1822" t="str">
            <v>ARG07</v>
          </cell>
          <cell r="B1822" t="str">
            <v>PD_JAYA</v>
          </cell>
        </row>
        <row r="1823">
          <cell r="A1823" t="str">
            <v>ARG06</v>
          </cell>
          <cell r="B1823" t="str">
            <v>NP_PUTIH</v>
          </cell>
        </row>
        <row r="1824">
          <cell r="A1824" t="str">
            <v>MNN04</v>
          </cell>
          <cell r="B1824" t="str">
            <v>PINO_RAYA</v>
          </cell>
        </row>
        <row r="1825">
          <cell r="A1825" t="str">
            <v>MWO06</v>
          </cell>
          <cell r="B1825" t="str">
            <v>TERAMANG_JAYA</v>
          </cell>
        </row>
        <row r="1826">
          <cell r="A1826" t="str">
            <v>CRP03</v>
          </cell>
          <cell r="B1826" t="str">
            <v>PADANG_ULANG_TANDING</v>
          </cell>
        </row>
        <row r="1827">
          <cell r="A1827" t="str">
            <v>MRB17A</v>
          </cell>
          <cell r="B1827" t="str">
            <v>MRB17A</v>
          </cell>
        </row>
        <row r="1828">
          <cell r="A1828" t="str">
            <v>MDC09D</v>
          </cell>
          <cell r="B1828" t="str">
            <v>TELING_01</v>
          </cell>
        </row>
        <row r="1829">
          <cell r="A1829" t="str">
            <v>PNK17</v>
          </cell>
          <cell r="B1829" t="str">
            <v>CP_SEROJA_PONTIANAK</v>
          </cell>
        </row>
        <row r="1830">
          <cell r="A1830" t="str">
            <v>KRW17A</v>
          </cell>
          <cell r="B1830" t="str">
            <v>KRW17A</v>
          </cell>
        </row>
        <row r="1831">
          <cell r="A1831" t="str">
            <v>BJA01C</v>
          </cell>
          <cell r="B1831" t="str">
            <v>PARUNGLESANG_3</v>
          </cell>
        </row>
        <row r="1832">
          <cell r="A1832" t="str">
            <v>TTT18</v>
          </cell>
          <cell r="B1832" t="str">
            <v>MELAYU_RAYAK</v>
          </cell>
        </row>
        <row r="1833">
          <cell r="A1833" t="str">
            <v>UPG29A</v>
          </cell>
          <cell r="B1833" t="str">
            <v>ABDESIR1</v>
          </cell>
        </row>
        <row r="1834">
          <cell r="A1834" t="str">
            <v>SKY08</v>
          </cell>
          <cell r="B1834" t="str">
            <v>SUNGAI_LILIN_2</v>
          </cell>
        </row>
        <row r="1835">
          <cell r="A1835" t="str">
            <v>DMK12</v>
          </cell>
          <cell r="B1835" t="str">
            <v>GUNTUR</v>
          </cell>
        </row>
        <row r="1836">
          <cell r="A1836" t="str">
            <v>KOE999</v>
          </cell>
          <cell r="B1836" t="str">
            <v>KOE_GATEWAY</v>
          </cell>
        </row>
        <row r="1837">
          <cell r="A1837" t="str">
            <v>PYK08</v>
          </cell>
          <cell r="B1837" t="str">
            <v>HARAU_01</v>
          </cell>
        </row>
        <row r="1838">
          <cell r="A1838" t="str">
            <v>PSB04B</v>
          </cell>
          <cell r="B1838" t="str">
            <v>KOTO_BALINGKA_02</v>
          </cell>
        </row>
        <row r="1839">
          <cell r="A1839" t="str">
            <v>PDA03</v>
          </cell>
          <cell r="B1839" t="str">
            <v>SANGIR_JUJUAN</v>
          </cell>
        </row>
        <row r="1840">
          <cell r="A1840" t="str">
            <v>PNN06</v>
          </cell>
          <cell r="B1840" t="str">
            <v>BAYANG</v>
          </cell>
        </row>
        <row r="1841">
          <cell r="A1841" t="str">
            <v>SJJ04</v>
          </cell>
          <cell r="B1841" t="str">
            <v>KOTO_VII</v>
          </cell>
        </row>
        <row r="1842">
          <cell r="A1842" t="str">
            <v>LBB11</v>
          </cell>
          <cell r="B1842" t="str">
            <v>TANJUNG_RAYA</v>
          </cell>
        </row>
        <row r="1843">
          <cell r="A1843" t="str">
            <v>DHR04</v>
          </cell>
          <cell r="B1843" t="str">
            <v>SUNGAI_RUMBAI</v>
          </cell>
        </row>
        <row r="1844">
          <cell r="A1844" t="str">
            <v>LBB10</v>
          </cell>
          <cell r="B1844" t="str">
            <v>BAWAN</v>
          </cell>
        </row>
        <row r="1845">
          <cell r="A1845" t="str">
            <v>SLU03A</v>
          </cell>
          <cell r="B1845" t="str">
            <v>SAWAHLUNTO_02</v>
          </cell>
        </row>
        <row r="1846">
          <cell r="A1846" t="str">
            <v>PPR16A</v>
          </cell>
          <cell r="B1846" t="str">
            <v>LUBUK_ALUNG_02</v>
          </cell>
        </row>
        <row r="1847">
          <cell r="A1847" t="str">
            <v>PSB01B</v>
          </cell>
          <cell r="B1847" t="str">
            <v>PASAMAN_02</v>
          </cell>
        </row>
        <row r="1848">
          <cell r="A1848" t="str">
            <v>LBB06B</v>
          </cell>
          <cell r="B1848" t="str">
            <v>AMPEK_ANGKEK_02</v>
          </cell>
        </row>
        <row r="1849">
          <cell r="A1849" t="str">
            <v>ARO02A</v>
          </cell>
          <cell r="B1849" t="str">
            <v>ALAHAN_PANJANG_02</v>
          </cell>
        </row>
        <row r="1850">
          <cell r="A1850" t="str">
            <v>LMK06A</v>
          </cell>
          <cell r="B1850" t="str">
            <v>MUDIAK_01</v>
          </cell>
        </row>
        <row r="1851">
          <cell r="A1851" t="str">
            <v>BTT03B</v>
          </cell>
          <cell r="B1851" t="str">
            <v>GUGUAK_PANJANG_02</v>
          </cell>
        </row>
        <row r="1852">
          <cell r="A1852" t="str">
            <v>PDG01C</v>
          </cell>
          <cell r="B1852" t="str">
            <v>LUBUK_BUAYA_02</v>
          </cell>
        </row>
        <row r="1853">
          <cell r="A1853" t="str">
            <v>PYK02B</v>
          </cell>
          <cell r="B1853" t="str">
            <v>PAYAKUMBUH_02</v>
          </cell>
        </row>
        <row r="1854">
          <cell r="A1854" t="str">
            <v>PDG08B</v>
          </cell>
          <cell r="B1854" t="str">
            <v>KALAWI_02</v>
          </cell>
        </row>
        <row r="1855">
          <cell r="A1855" t="str">
            <v>ZLK02A</v>
          </cell>
          <cell r="B1855" t="str">
            <v>SOLOK_02</v>
          </cell>
        </row>
        <row r="1856">
          <cell r="A1856" t="str">
            <v>PDG02B</v>
          </cell>
          <cell r="B1856" t="str">
            <v>GUNUNG_PANGILUN_02</v>
          </cell>
        </row>
        <row r="1857">
          <cell r="A1857" t="str">
            <v>LBB01A</v>
          </cell>
          <cell r="B1857" t="str">
            <v>LUBUK_BASUNG_01</v>
          </cell>
        </row>
        <row r="1858">
          <cell r="A1858" t="str">
            <v>PDG01B</v>
          </cell>
          <cell r="B1858" t="str">
            <v>MARANSI_01</v>
          </cell>
        </row>
        <row r="1859">
          <cell r="A1859" t="str">
            <v>ARO06</v>
          </cell>
          <cell r="B1859" t="str">
            <v>SINGKARAK</v>
          </cell>
        </row>
        <row r="1860">
          <cell r="A1860" t="str">
            <v>PMM02A</v>
          </cell>
          <cell r="B1860" t="str">
            <v>PARIAMAN_01</v>
          </cell>
        </row>
        <row r="1861">
          <cell r="A1861" t="str">
            <v>BZS05</v>
          </cell>
          <cell r="B1861" t="str">
            <v>LINTAU_BUO_UTARA_01</v>
          </cell>
        </row>
        <row r="1862">
          <cell r="A1862" t="str">
            <v>SJJ03</v>
          </cell>
          <cell r="B1862" t="str">
            <v>KAMANG_BARU_01</v>
          </cell>
        </row>
        <row r="1863">
          <cell r="A1863" t="str">
            <v>LSG09</v>
          </cell>
          <cell r="B1863" t="str">
            <v>RAO_01</v>
          </cell>
        </row>
        <row r="1864">
          <cell r="A1864" t="str">
            <v>LSG03</v>
          </cell>
          <cell r="B1864" t="str">
            <v>LUBUK_SIKAPING_03</v>
          </cell>
        </row>
        <row r="1865">
          <cell r="A1865" t="str">
            <v>LBB14</v>
          </cell>
          <cell r="B1865" t="str">
            <v>TANJUNG_MUTIARA_01</v>
          </cell>
        </row>
        <row r="1866">
          <cell r="A1866" t="str">
            <v>DHR08A</v>
          </cell>
          <cell r="B1866" t="str">
            <v>SITIUNG_02</v>
          </cell>
        </row>
        <row r="1867">
          <cell r="A1867" t="str">
            <v>DHR03A</v>
          </cell>
          <cell r="B1867" t="str">
            <v>KOTO_BARU_01</v>
          </cell>
        </row>
        <row r="1868">
          <cell r="A1868" t="str">
            <v>SJJ01A</v>
          </cell>
          <cell r="B1868" t="str">
            <v>SIJUNJUNG_01</v>
          </cell>
        </row>
        <row r="1869">
          <cell r="A1869" t="str">
            <v>PMM03</v>
          </cell>
          <cell r="B1869" t="str">
            <v>PARIAMAN_UTARA_01</v>
          </cell>
        </row>
        <row r="1870">
          <cell r="A1870" t="str">
            <v>PPR01A</v>
          </cell>
          <cell r="B1870" t="str">
            <v>SICINCIN_01</v>
          </cell>
        </row>
        <row r="1871">
          <cell r="A1871" t="str">
            <v>DHR07</v>
          </cell>
          <cell r="B1871" t="str">
            <v>DHAMASRAYA_01</v>
          </cell>
        </row>
        <row r="1872">
          <cell r="A1872" t="str">
            <v>PNN05</v>
          </cell>
          <cell r="B1872" t="str">
            <v>PAINAN_01</v>
          </cell>
        </row>
        <row r="1873">
          <cell r="A1873" t="str">
            <v>PNN07</v>
          </cell>
          <cell r="B1873" t="str">
            <v>KAMBANG_01</v>
          </cell>
        </row>
        <row r="1874">
          <cell r="A1874" t="str">
            <v>LMK10</v>
          </cell>
          <cell r="B1874" t="str">
            <v>PANGKALAN_01</v>
          </cell>
        </row>
        <row r="1875">
          <cell r="A1875" t="str">
            <v>PSB05</v>
          </cell>
          <cell r="B1875" t="str">
            <v>UJUNG_GADING_01</v>
          </cell>
        </row>
        <row r="1876">
          <cell r="A1876" t="str">
            <v>ARO07</v>
          </cell>
          <cell r="B1876" t="str">
            <v>AROSUKA_01</v>
          </cell>
        </row>
        <row r="1877">
          <cell r="A1877" t="str">
            <v>LBB09</v>
          </cell>
          <cell r="B1877" t="str">
            <v>MATUA</v>
          </cell>
        </row>
        <row r="1878">
          <cell r="A1878" t="str">
            <v>PDG16</v>
          </cell>
          <cell r="B1878" t="str">
            <v>CP_CAHAYA_SAMUDRA</v>
          </cell>
        </row>
        <row r="1879">
          <cell r="A1879" t="str">
            <v>PDG18</v>
          </cell>
          <cell r="B1879" t="str">
            <v>CP_PONDOK</v>
          </cell>
        </row>
        <row r="1880">
          <cell r="A1880" t="str">
            <v>PDG15</v>
          </cell>
          <cell r="B1880" t="str">
            <v>CP_BALAI_BARU</v>
          </cell>
        </row>
        <row r="1881">
          <cell r="A1881" t="str">
            <v>PNN04</v>
          </cell>
          <cell r="B1881" t="str">
            <v>AIR_HAJI</v>
          </cell>
        </row>
        <row r="1882">
          <cell r="A1882" t="str">
            <v>PSB03</v>
          </cell>
          <cell r="B1882" t="str">
            <v>KINALI</v>
          </cell>
        </row>
        <row r="1883">
          <cell r="A1883" t="str">
            <v>PDG09</v>
          </cell>
          <cell r="B1883" t="str">
            <v>BANDAR_BUAT</v>
          </cell>
        </row>
        <row r="1884">
          <cell r="A1884" t="str">
            <v>PNN02</v>
          </cell>
          <cell r="B1884" t="str">
            <v>TAPAN</v>
          </cell>
        </row>
        <row r="1885">
          <cell r="A1885" t="str">
            <v>BZS01</v>
          </cell>
          <cell r="B1885" t="str">
            <v>SANGKAR</v>
          </cell>
        </row>
        <row r="1886">
          <cell r="A1886" t="str">
            <v>PDG01</v>
          </cell>
          <cell r="B1886" t="str">
            <v>PADANG</v>
          </cell>
        </row>
        <row r="1887">
          <cell r="A1887" t="str">
            <v>BTT01</v>
          </cell>
          <cell r="B1887" t="str">
            <v>BUKIT_TINGGI</v>
          </cell>
        </row>
        <row r="1888">
          <cell r="A1888" t="str">
            <v>PDA01</v>
          </cell>
          <cell r="B1888" t="str">
            <v>PADANG_ARO</v>
          </cell>
        </row>
        <row r="1889">
          <cell r="A1889" t="str">
            <v>PDG02</v>
          </cell>
          <cell r="B1889" t="str">
            <v>MARAPALAM</v>
          </cell>
        </row>
        <row r="1890">
          <cell r="A1890" t="str">
            <v>BTT02</v>
          </cell>
          <cell r="B1890" t="str">
            <v>PADANG_PANJANG</v>
          </cell>
        </row>
        <row r="1891">
          <cell r="A1891" t="str">
            <v>PDG04</v>
          </cell>
          <cell r="B1891" t="str">
            <v>PASA_RAYA</v>
          </cell>
        </row>
        <row r="1892">
          <cell r="A1892" t="str">
            <v>PYK03</v>
          </cell>
          <cell r="B1892" t="str">
            <v>LABUAH_BASILANG</v>
          </cell>
        </row>
        <row r="1893">
          <cell r="A1893" t="str">
            <v>PDA02</v>
          </cell>
          <cell r="B1893" t="str">
            <v>MUARO_LABUAH</v>
          </cell>
        </row>
        <row r="1894">
          <cell r="A1894" t="str">
            <v>MJA07B</v>
          </cell>
          <cell r="B1894" t="str">
            <v>MJA07B</v>
          </cell>
        </row>
        <row r="1895">
          <cell r="A1895" t="str">
            <v>MJA02B</v>
          </cell>
          <cell r="B1895" t="str">
            <v>MJA02B</v>
          </cell>
        </row>
        <row r="1896">
          <cell r="A1896" t="str">
            <v>NGP07A</v>
          </cell>
          <cell r="B1896" t="str">
            <v>NGP07A</v>
          </cell>
        </row>
        <row r="1897">
          <cell r="A1897" t="str">
            <v>MJA12A</v>
          </cell>
          <cell r="B1897" t="str">
            <v>RAJAGALUH_2</v>
          </cell>
        </row>
        <row r="1898">
          <cell r="A1898" t="str">
            <v>BRB14</v>
          </cell>
          <cell r="B1898" t="str">
            <v>PAGUYANGAN</v>
          </cell>
        </row>
        <row r="1899">
          <cell r="A1899" t="str">
            <v>BDO21A</v>
          </cell>
          <cell r="B1899" t="str">
            <v>PARAKAN_SAAT</v>
          </cell>
        </row>
        <row r="1900">
          <cell r="A1900" t="str">
            <v>SWI08</v>
          </cell>
          <cell r="B1900" t="str">
            <v>BALAPULANG</v>
          </cell>
        </row>
        <row r="1901">
          <cell r="A1901" t="str">
            <v>SOG38</v>
          </cell>
          <cell r="B1901" t="str">
            <v>WARNASARI</v>
          </cell>
        </row>
        <row r="1902">
          <cell r="A1902" t="str">
            <v>SWI06</v>
          </cell>
          <cell r="B1902" t="str">
            <v>MARGASARI</v>
          </cell>
        </row>
        <row r="1903">
          <cell r="A1903" t="str">
            <v>KDS06</v>
          </cell>
          <cell r="B1903" t="str">
            <v>UNDAAN</v>
          </cell>
        </row>
        <row r="1904">
          <cell r="A1904" t="str">
            <v>MNN03</v>
          </cell>
          <cell r="B1904" t="str">
            <v>BUNGA_MAS</v>
          </cell>
        </row>
        <row r="1905">
          <cell r="A1905" t="str">
            <v>SEG04A</v>
          </cell>
          <cell r="B1905" t="str">
            <v>TAKTAKAN_JAYA</v>
          </cell>
        </row>
        <row r="1906">
          <cell r="A1906" t="str">
            <v>TKG09B</v>
          </cell>
          <cell r="B1906" t="str">
            <v>TKG09B</v>
          </cell>
        </row>
        <row r="1907">
          <cell r="A1907" t="str">
            <v>PGL06B</v>
          </cell>
          <cell r="B1907" t="str">
            <v>CIGADUNG_INOVASI</v>
          </cell>
        </row>
        <row r="1908">
          <cell r="A1908" t="str">
            <v>SUB27B</v>
          </cell>
          <cell r="B1908" t="str">
            <v>SUB_GENTENG</v>
          </cell>
        </row>
        <row r="1909">
          <cell r="A1909" t="str">
            <v>DPK06D</v>
          </cell>
          <cell r="B1909" t="str">
            <v>MARGONDA_RAYA_BARU</v>
          </cell>
        </row>
        <row r="1910">
          <cell r="A1910" t="str">
            <v>BKI08E</v>
          </cell>
          <cell r="B1910" t="str">
            <v>BINTARA_01</v>
          </cell>
        </row>
        <row r="1911">
          <cell r="A1911" t="str">
            <v>PNK14</v>
          </cell>
          <cell r="B1911" t="str">
            <v>DC_PAL03</v>
          </cell>
        </row>
        <row r="1912">
          <cell r="A1912" t="str">
            <v>SQG04</v>
          </cell>
          <cell r="B1912" t="str">
            <v>DC_HARYONOMT</v>
          </cell>
        </row>
        <row r="1913">
          <cell r="A1913" t="str">
            <v>JKT58M</v>
          </cell>
          <cell r="B1913" t="str">
            <v>CP_TUBUN_RAYA</v>
          </cell>
        </row>
        <row r="1914">
          <cell r="A1914" t="str">
            <v>JKT48G</v>
          </cell>
          <cell r="B1914" t="str">
            <v>CP_RAWAJATI</v>
          </cell>
        </row>
        <row r="1915">
          <cell r="A1915" t="str">
            <v>JKT44F</v>
          </cell>
          <cell r="B1915" t="str">
            <v>CP_RUKO_ROXY</v>
          </cell>
        </row>
        <row r="1916">
          <cell r="A1916" t="str">
            <v>JKT68G</v>
          </cell>
          <cell r="B1916" t="str">
            <v>CP_RAYA_CILANDAK</v>
          </cell>
        </row>
        <row r="1917">
          <cell r="A1917" t="str">
            <v>JKT55D</v>
          </cell>
          <cell r="B1917" t="str">
            <v>CP_RAMLI</v>
          </cell>
        </row>
        <row r="1918">
          <cell r="A1918" t="str">
            <v>JKT47F</v>
          </cell>
          <cell r="B1918" t="str">
            <v>CP_RAMBUTAN</v>
          </cell>
        </row>
        <row r="1919">
          <cell r="A1919" t="str">
            <v>JKT60I</v>
          </cell>
          <cell r="B1919" t="str">
            <v>CP_UTAN_PANJANG</v>
          </cell>
        </row>
        <row r="1920">
          <cell r="A1920" t="str">
            <v>JKT60J</v>
          </cell>
          <cell r="B1920" t="str">
            <v>CP_RUKO_ITC_CEMPAKA</v>
          </cell>
        </row>
        <row r="1921">
          <cell r="A1921" t="str">
            <v>JKT53E</v>
          </cell>
          <cell r="B1921" t="str">
            <v>CP_SETU_CIPAYUNG</v>
          </cell>
        </row>
        <row r="1922">
          <cell r="A1922" t="str">
            <v>JKT64M</v>
          </cell>
          <cell r="B1922" t="str">
            <v>CP_SAWAH_BESAR</v>
          </cell>
        </row>
        <row r="1923">
          <cell r="A1923" t="str">
            <v>JKT65K</v>
          </cell>
          <cell r="B1923" t="str">
            <v>CP_ULUJAMI</v>
          </cell>
        </row>
        <row r="1924">
          <cell r="A1924" t="str">
            <v>JKT57F</v>
          </cell>
          <cell r="B1924" t="str">
            <v>CP_RAWAMANGUN</v>
          </cell>
        </row>
        <row r="1925">
          <cell r="A1925" t="str">
            <v>JKT68E</v>
          </cell>
          <cell r="B1925" t="str">
            <v>CP_PASAR_MINGGU_1</v>
          </cell>
        </row>
        <row r="1926">
          <cell r="A1926" t="str">
            <v>JKT64J</v>
          </cell>
          <cell r="B1926" t="str">
            <v>CP_RUKO_HARCO</v>
          </cell>
        </row>
        <row r="1927">
          <cell r="A1927" t="str">
            <v>JKT45P</v>
          </cell>
          <cell r="B1927" t="str">
            <v>CP_PANGERAN_JAYAKART</v>
          </cell>
        </row>
        <row r="1928">
          <cell r="A1928" t="str">
            <v>JKT43S</v>
          </cell>
          <cell r="B1928" t="str">
            <v>CP_SUNTER_GRIYA</v>
          </cell>
        </row>
        <row r="1929">
          <cell r="A1929" t="str">
            <v>JKT28H</v>
          </cell>
          <cell r="B1929" t="str">
            <v>CP_TANAH_SEREAL</v>
          </cell>
        </row>
        <row r="1930">
          <cell r="A1930" t="str">
            <v>JKT36I</v>
          </cell>
          <cell r="B1930" t="str">
            <v>CP_PURI_MANSION_2</v>
          </cell>
        </row>
        <row r="1931">
          <cell r="A1931" t="str">
            <v>JKT43P</v>
          </cell>
          <cell r="B1931" t="str">
            <v>CP_WARAKAS_1</v>
          </cell>
        </row>
        <row r="1932">
          <cell r="A1932" t="str">
            <v>JKT43O</v>
          </cell>
          <cell r="B1932" t="str">
            <v>CP_SUNTER_HIJAU</v>
          </cell>
        </row>
        <row r="1933">
          <cell r="A1933" t="str">
            <v>JKT35</v>
          </cell>
          <cell r="B1933" t="str">
            <v>CP_SEDAYU_SQUARE</v>
          </cell>
        </row>
        <row r="1934">
          <cell r="A1934" t="str">
            <v>JKT65F</v>
          </cell>
          <cell r="B1934" t="str">
            <v>CP_SWADARMA</v>
          </cell>
        </row>
        <row r="1935">
          <cell r="A1935" t="str">
            <v>JKT38M</v>
          </cell>
          <cell r="B1935" t="str">
            <v>CP_PETA_UTARA_1</v>
          </cell>
        </row>
        <row r="1936">
          <cell r="A1936" t="str">
            <v>JKT29A</v>
          </cell>
          <cell r="B1936" t="str">
            <v>CP_SUKAPURA</v>
          </cell>
        </row>
        <row r="1937">
          <cell r="A1937" t="str">
            <v>JKT41H</v>
          </cell>
          <cell r="B1937" t="str">
            <v>CP_PLUIT_UTARA</v>
          </cell>
        </row>
        <row r="1938">
          <cell r="A1938" t="str">
            <v>JKT39G</v>
          </cell>
          <cell r="B1938" t="str">
            <v>CP_VULKANIN</v>
          </cell>
        </row>
        <row r="1939">
          <cell r="A1939" t="str">
            <v>JKT32G</v>
          </cell>
          <cell r="B1939" t="str">
            <v>CP_PEDONGKELAN</v>
          </cell>
        </row>
        <row r="1940">
          <cell r="A1940" t="str">
            <v>JKT51</v>
          </cell>
          <cell r="B1940" t="str">
            <v>CP_PISANGAN_BARU_1</v>
          </cell>
        </row>
        <row r="1941">
          <cell r="A1941" t="str">
            <v>JKT51E</v>
          </cell>
          <cell r="B1941" t="str">
            <v>CP_PRAMUKA_RAYA</v>
          </cell>
        </row>
        <row r="1942">
          <cell r="A1942" t="str">
            <v>JKT33A</v>
          </cell>
          <cell r="B1942" t="str">
            <v>CP_SUKABUMI_SELATAN1</v>
          </cell>
        </row>
        <row r="1943">
          <cell r="A1943" t="str">
            <v>JKT57B</v>
          </cell>
          <cell r="B1943" t="str">
            <v>CP_TARUNA</v>
          </cell>
        </row>
        <row r="1944">
          <cell r="A1944" t="str">
            <v>JKT38C</v>
          </cell>
          <cell r="B1944" t="str">
            <v>CP_PASAR_HIPLI</v>
          </cell>
        </row>
        <row r="1945">
          <cell r="A1945" t="str">
            <v>JKT32F</v>
          </cell>
          <cell r="B1945" t="str">
            <v>CP_PESING_POGLAR_1</v>
          </cell>
        </row>
        <row r="1946">
          <cell r="A1946" t="str">
            <v>JKT51C</v>
          </cell>
          <cell r="B1946" t="str">
            <v>CP_SPBU_AHMAD_YANI</v>
          </cell>
        </row>
        <row r="1947">
          <cell r="A1947" t="str">
            <v>JKT38B</v>
          </cell>
          <cell r="B1947" t="str">
            <v>CP_SPBU_DAAN_MOGOT</v>
          </cell>
        </row>
        <row r="1948">
          <cell r="A1948" t="str">
            <v>JKT32E</v>
          </cell>
          <cell r="B1948" t="str">
            <v>CP_PEDONGKELAN_RAYA</v>
          </cell>
        </row>
        <row r="1949">
          <cell r="A1949" t="str">
            <v>JKT58</v>
          </cell>
          <cell r="B1949" t="str">
            <v>CP_THAMRIN_2</v>
          </cell>
        </row>
        <row r="1950">
          <cell r="A1950" t="str">
            <v>JKT31B</v>
          </cell>
          <cell r="B1950" t="str">
            <v>CP_SAHATE_2</v>
          </cell>
        </row>
        <row r="1951">
          <cell r="A1951" t="str">
            <v>JKT31A</v>
          </cell>
          <cell r="B1951" t="str">
            <v>CP_PANJANG_CIPULIR</v>
          </cell>
        </row>
        <row r="1952">
          <cell r="A1952" t="str">
            <v>JKT44A</v>
          </cell>
          <cell r="B1952" t="str">
            <v>CP_SUKARJO</v>
          </cell>
        </row>
        <row r="1953">
          <cell r="A1953" t="str">
            <v>JKT42</v>
          </cell>
          <cell r="B1953" t="str">
            <v>CP_TANAH_TINGGI_2</v>
          </cell>
        </row>
        <row r="1954">
          <cell r="A1954" t="str">
            <v>JKT28A</v>
          </cell>
          <cell r="B1954" t="str">
            <v>JEMBATAN_LIMA_1</v>
          </cell>
        </row>
        <row r="1955">
          <cell r="A1955" t="str">
            <v>JKT27</v>
          </cell>
          <cell r="B1955" t="str">
            <v>WAREHOUSE_SI</v>
          </cell>
        </row>
        <row r="1956">
          <cell r="A1956" t="str">
            <v>JKT20K</v>
          </cell>
          <cell r="B1956" t="str">
            <v>CROSS_BORDER</v>
          </cell>
        </row>
        <row r="1957">
          <cell r="A1957" t="str">
            <v>JKT13J</v>
          </cell>
          <cell r="B1957" t="str">
            <v>DC_CEMPAKA_PUTIH</v>
          </cell>
        </row>
        <row r="1958">
          <cell r="A1958" t="str">
            <v>JKT12E</v>
          </cell>
          <cell r="B1958" t="str">
            <v>SALEMBA_TENGAH</v>
          </cell>
        </row>
        <row r="1959">
          <cell r="A1959" t="str">
            <v>JKT08E</v>
          </cell>
          <cell r="B1959" t="str">
            <v>ELANG_LAUT</v>
          </cell>
        </row>
        <row r="1960">
          <cell r="A1960" t="str">
            <v>JKT24J</v>
          </cell>
          <cell r="B1960" t="str">
            <v>KUNINGAN_BARAT</v>
          </cell>
        </row>
        <row r="1961">
          <cell r="A1961" t="str">
            <v>JKT07C</v>
          </cell>
          <cell r="B1961" t="str">
            <v>KELAPA_GADING</v>
          </cell>
        </row>
        <row r="1962">
          <cell r="A1962" t="str">
            <v>PMH02A</v>
          </cell>
          <cell r="B1962" t="str">
            <v>PMH02A</v>
          </cell>
        </row>
        <row r="1963">
          <cell r="A1963" t="str">
            <v>PLM16A</v>
          </cell>
          <cell r="B1963" t="str">
            <v>PLM16A</v>
          </cell>
        </row>
        <row r="1964">
          <cell r="A1964" t="str">
            <v>PII01C</v>
          </cell>
          <cell r="B1964" t="str">
            <v>PARIGI_02</v>
          </cell>
        </row>
        <row r="1965">
          <cell r="A1965" t="str">
            <v>PII20B</v>
          </cell>
          <cell r="B1965" t="str">
            <v>TOLAI_02</v>
          </cell>
        </row>
        <row r="1966">
          <cell r="A1966" t="str">
            <v>RKS07B</v>
          </cell>
          <cell r="B1966" t="str">
            <v>SUKANAGARA_JAYA</v>
          </cell>
        </row>
        <row r="1967">
          <cell r="A1967" t="str">
            <v>RUB03</v>
          </cell>
          <cell r="B1967" t="str">
            <v>KABAENA</v>
          </cell>
        </row>
        <row r="1968">
          <cell r="A1968" t="str">
            <v>BUO07</v>
          </cell>
          <cell r="B1968" t="str">
            <v>BIAU</v>
          </cell>
        </row>
        <row r="1969">
          <cell r="A1969" t="str">
            <v>PSJ03A</v>
          </cell>
          <cell r="B1969" t="str">
            <v>KASINTUWU</v>
          </cell>
        </row>
        <row r="1970">
          <cell r="A1970" t="str">
            <v>PSJ01A</v>
          </cell>
          <cell r="B1970" t="str">
            <v>POSO_01</v>
          </cell>
        </row>
        <row r="1971">
          <cell r="A1971" t="str">
            <v>JKT35D</v>
          </cell>
          <cell r="B1971" t="str">
            <v>CP_CBD_PALM</v>
          </cell>
        </row>
        <row r="1972">
          <cell r="A1972" t="str">
            <v>JKT38U</v>
          </cell>
          <cell r="B1972" t="str">
            <v>CP_DAAN_MOGOT</v>
          </cell>
        </row>
        <row r="1973">
          <cell r="A1973" t="str">
            <v>JKT62H</v>
          </cell>
          <cell r="B1973" t="str">
            <v>CP_CIPEDAK</v>
          </cell>
        </row>
        <row r="1974">
          <cell r="A1974" t="str">
            <v>JKT43U</v>
          </cell>
          <cell r="B1974" t="str">
            <v>CP_DANAU_SUNTER</v>
          </cell>
        </row>
        <row r="1975">
          <cell r="A1975" t="str">
            <v>JKT39P</v>
          </cell>
          <cell r="B1975" t="str">
            <v>CP_KAVLING_POLRI</v>
          </cell>
        </row>
        <row r="1976">
          <cell r="A1976" t="str">
            <v>JKT55C</v>
          </cell>
          <cell r="B1976" t="str">
            <v>CP_ASEM_BARIS</v>
          </cell>
        </row>
        <row r="1977">
          <cell r="A1977" t="str">
            <v>JKT49D</v>
          </cell>
          <cell r="B1977" t="str">
            <v>CP_KALIBATA</v>
          </cell>
        </row>
        <row r="1978">
          <cell r="A1978" t="str">
            <v>JKT50N</v>
          </cell>
          <cell r="B1978" t="str">
            <v>CP_MALAKA_SARI</v>
          </cell>
        </row>
        <row r="1979">
          <cell r="A1979" t="str">
            <v>JKT48F</v>
          </cell>
          <cell r="B1979" t="str">
            <v>CP_KRAMAT_JATI</v>
          </cell>
        </row>
        <row r="1980">
          <cell r="A1980" t="str">
            <v>JKT53F</v>
          </cell>
          <cell r="B1980" t="str">
            <v>CP_LUBANG_BUAYA</v>
          </cell>
        </row>
        <row r="1981">
          <cell r="A1981" t="str">
            <v>JKT63D</v>
          </cell>
          <cell r="B1981" t="str">
            <v>CP_ALUR_LAUT</v>
          </cell>
        </row>
        <row r="1982">
          <cell r="A1982" t="str">
            <v>JKT53D</v>
          </cell>
          <cell r="B1982" t="str">
            <v>CP_MUNJUL</v>
          </cell>
        </row>
        <row r="1983">
          <cell r="A1983" t="str">
            <v>JKT30N</v>
          </cell>
          <cell r="B1983" t="str">
            <v>CP_MANGGA_DUA_SQUARE</v>
          </cell>
        </row>
        <row r="1984">
          <cell r="A1984" t="str">
            <v>JKT40F</v>
          </cell>
          <cell r="B1984" t="str">
            <v>CP_KALIBARU_TIMUR</v>
          </cell>
        </row>
        <row r="1985">
          <cell r="A1985" t="str">
            <v>JKT37I</v>
          </cell>
          <cell r="B1985" t="str">
            <v>CP_HIBRIDA_RAYA</v>
          </cell>
        </row>
        <row r="1986">
          <cell r="A1986" t="str">
            <v>JKT63C</v>
          </cell>
          <cell r="B1986" t="str">
            <v>CP_LAGOA</v>
          </cell>
        </row>
        <row r="1987">
          <cell r="A1987" t="str">
            <v>JKT28N</v>
          </cell>
          <cell r="B1987" t="str">
            <v>CP_JEMBATAN_BESI</v>
          </cell>
        </row>
        <row r="1988">
          <cell r="A1988" t="str">
            <v>JKT30M</v>
          </cell>
          <cell r="B1988" t="str">
            <v>CP_PADEMANGAN_TIMUR</v>
          </cell>
        </row>
        <row r="1989">
          <cell r="A1989" t="str">
            <v>JKT37H</v>
          </cell>
          <cell r="B1989" t="str">
            <v>CP_GADING_NIAS</v>
          </cell>
        </row>
        <row r="1990">
          <cell r="A1990" t="str">
            <v>JKT57E</v>
          </cell>
          <cell r="B1990" t="str">
            <v>CP_H_TEN</v>
          </cell>
        </row>
        <row r="1991">
          <cell r="A1991" t="str">
            <v>JKT29B</v>
          </cell>
          <cell r="B1991" t="str">
            <v>CP_KALI_BARU</v>
          </cell>
        </row>
        <row r="1992">
          <cell r="A1992" t="str">
            <v>JKT45Q</v>
          </cell>
          <cell r="B1992" t="str">
            <v>CP_MABES</v>
          </cell>
        </row>
        <row r="1993">
          <cell r="A1993" t="str">
            <v>JKT65J</v>
          </cell>
          <cell r="B1993" t="str">
            <v>CP_H_MUCHTAR</v>
          </cell>
        </row>
        <row r="1994">
          <cell r="A1994" t="str">
            <v>MMW06</v>
          </cell>
          <cell r="B1994" t="str">
            <v>CP_SUNGAI_DURI</v>
          </cell>
        </row>
        <row r="1995">
          <cell r="A1995" t="str">
            <v>JKT66A</v>
          </cell>
          <cell r="B1995" t="str">
            <v>CP_BLORA_KENDAL</v>
          </cell>
        </row>
        <row r="1996">
          <cell r="A1996" t="str">
            <v>JKT38T</v>
          </cell>
          <cell r="B1996" t="str">
            <v>CP_MENCENG_RAYA</v>
          </cell>
        </row>
        <row r="1997">
          <cell r="A1997" t="str">
            <v>JKT28M</v>
          </cell>
          <cell r="B1997" t="str">
            <v>CP_DURI_SELATAN_2</v>
          </cell>
        </row>
        <row r="1998">
          <cell r="A1998" t="str">
            <v>JKT40C</v>
          </cell>
          <cell r="B1998" t="str">
            <v>CP_BUNGUR</v>
          </cell>
        </row>
        <row r="1999">
          <cell r="A1999" t="str">
            <v>JKT45O</v>
          </cell>
          <cell r="B1999" t="str">
            <v>CP_MANGGA_DUA_RAYA</v>
          </cell>
        </row>
        <row r="2000">
          <cell r="A2000" t="str">
            <v>JKT37C</v>
          </cell>
          <cell r="B2000" t="str">
            <v>CP_MEDITERANIAGADING</v>
          </cell>
        </row>
        <row r="2001">
          <cell r="A2001" t="str">
            <v>JKT58F</v>
          </cell>
          <cell r="B2001" t="str">
            <v>CP_KEBON_KACANG</v>
          </cell>
        </row>
        <row r="2002">
          <cell r="A2002" t="str">
            <v>JKT28L</v>
          </cell>
          <cell r="B2002" t="str">
            <v>CP_KRENDANG</v>
          </cell>
        </row>
        <row r="2003">
          <cell r="A2003" t="str">
            <v>JKT28K</v>
          </cell>
          <cell r="B2003" t="str">
            <v>CP_LATUMENTEN_1</v>
          </cell>
        </row>
        <row r="2004">
          <cell r="A2004" t="str">
            <v>JKT39N</v>
          </cell>
          <cell r="B2004" t="str">
            <v>CP_KARYA_RAYA_1</v>
          </cell>
        </row>
        <row r="2005">
          <cell r="A2005" t="str">
            <v>JKT45M</v>
          </cell>
          <cell r="B2005" t="str">
            <v>CP_MANGGA _BESAR_6</v>
          </cell>
        </row>
        <row r="2006">
          <cell r="A2006" t="str">
            <v>JKT45K</v>
          </cell>
          <cell r="B2006" t="str">
            <v>CP_KEMENANGAN_2</v>
          </cell>
        </row>
        <row r="2007">
          <cell r="A2007" t="str">
            <v>JKT38S</v>
          </cell>
          <cell r="B2007" t="str">
            <v>CP_CITRA_ENAM</v>
          </cell>
        </row>
        <row r="2008">
          <cell r="A2008" t="str">
            <v>JKT43M</v>
          </cell>
          <cell r="B2008" t="str">
            <v>CP_ANCOL_SELATAN_3</v>
          </cell>
        </row>
        <row r="2009">
          <cell r="A2009" t="str">
            <v>JKT28G</v>
          </cell>
          <cell r="B2009" t="str">
            <v>CP_KALIANYAR</v>
          </cell>
        </row>
        <row r="2010">
          <cell r="A2010" t="str">
            <v>JKT67A</v>
          </cell>
          <cell r="B2010" t="str">
            <v>CP_KH_SYAHDAN_1</v>
          </cell>
        </row>
        <row r="2011">
          <cell r="A2011" t="str">
            <v>JKT38N</v>
          </cell>
          <cell r="B2011" t="str">
            <v>CP_CITRA_2_EXT</v>
          </cell>
        </row>
        <row r="2012">
          <cell r="A2012" t="str">
            <v>JKT32S</v>
          </cell>
          <cell r="B2012" t="str">
            <v>CP_BOJONG_RAYA_1</v>
          </cell>
        </row>
        <row r="2013">
          <cell r="A2013" t="str">
            <v>JKT43L</v>
          </cell>
          <cell r="B2013" t="str">
            <v>CP_BUGIS</v>
          </cell>
        </row>
        <row r="2014">
          <cell r="A2014" t="str">
            <v>JKT48A</v>
          </cell>
          <cell r="B2014" t="str">
            <v>CP_CONDET_RAYA_1</v>
          </cell>
        </row>
        <row r="2015">
          <cell r="A2015" t="str">
            <v>JKT61A</v>
          </cell>
          <cell r="B2015" t="str">
            <v>CP_GEDONG_1</v>
          </cell>
        </row>
        <row r="2016">
          <cell r="A2016" t="str">
            <v>JKT60B</v>
          </cell>
          <cell r="B2016" t="str">
            <v>CP_GARUDA_2</v>
          </cell>
        </row>
        <row r="2017">
          <cell r="A2017" t="str">
            <v>JKT67</v>
          </cell>
          <cell r="B2017" t="str">
            <v>CP_BRIGJEN_KATAMSO</v>
          </cell>
        </row>
        <row r="2018">
          <cell r="A2018" t="str">
            <v>JKT32N</v>
          </cell>
          <cell r="B2018" t="str">
            <v>CP_KAPUK_RAYA_3</v>
          </cell>
        </row>
        <row r="2019">
          <cell r="A2019" t="str">
            <v>JKT38G</v>
          </cell>
          <cell r="B2019" t="str">
            <v>CP_CITRA_5</v>
          </cell>
        </row>
        <row r="2020">
          <cell r="A2020" t="str">
            <v>JKT32</v>
          </cell>
          <cell r="B2020" t="str">
            <v>CP_GREEN_MANSION</v>
          </cell>
        </row>
        <row r="2021">
          <cell r="A2021" t="str">
            <v>JKT50D</v>
          </cell>
          <cell r="B2021" t="str">
            <v>CP_CURUG</v>
          </cell>
        </row>
        <row r="2022">
          <cell r="A2022" t="str">
            <v>JKT37A</v>
          </cell>
          <cell r="B2022" t="str">
            <v>CP_GADING_ELOK</v>
          </cell>
        </row>
        <row r="2023">
          <cell r="A2023" t="str">
            <v>JKT64</v>
          </cell>
          <cell r="B2023" t="str">
            <v>CP_ORION_DUSIT</v>
          </cell>
        </row>
        <row r="2024">
          <cell r="A2024" t="str">
            <v>JKT38D</v>
          </cell>
          <cell r="B2024" t="str">
            <v>CP_CITRA_7_1</v>
          </cell>
        </row>
        <row r="2025">
          <cell r="A2025" t="str">
            <v>JKT45E</v>
          </cell>
          <cell r="B2025" t="str">
            <v>CP_MAPHAR_3</v>
          </cell>
        </row>
        <row r="2026">
          <cell r="A2026" t="str">
            <v>JKT39A</v>
          </cell>
          <cell r="B2026" t="str">
            <v>CP_INDRALOKA_1</v>
          </cell>
        </row>
        <row r="2027">
          <cell r="A2027" t="str">
            <v>JKT60</v>
          </cell>
          <cell r="B2027" t="str">
            <v>CP_KEMAYORAN</v>
          </cell>
        </row>
        <row r="2028">
          <cell r="A2028" t="str">
            <v>JKT47</v>
          </cell>
          <cell r="B2028" t="str">
            <v>CP_CENTEX_1</v>
          </cell>
        </row>
        <row r="2029">
          <cell r="A2029" t="str">
            <v>JKT32D</v>
          </cell>
          <cell r="B2029" t="str">
            <v>CP_GREENLAKE_CITY_1</v>
          </cell>
        </row>
        <row r="2030">
          <cell r="A2030" t="str">
            <v>JKT46</v>
          </cell>
          <cell r="B2030" t="str">
            <v>CP_BELIMBING_2</v>
          </cell>
        </row>
        <row r="2031">
          <cell r="A2031" t="str">
            <v>JKT28E</v>
          </cell>
          <cell r="B2031" t="str">
            <v>CP_M_MANSYUR</v>
          </cell>
        </row>
        <row r="2032">
          <cell r="A2032" t="str">
            <v>JKT57</v>
          </cell>
          <cell r="B2032" t="str">
            <v>CP_PAHLAWAN_JAYA</v>
          </cell>
        </row>
        <row r="2033">
          <cell r="A2033" t="str">
            <v>JKT43</v>
          </cell>
          <cell r="B2033" t="str">
            <v>CP_DANAU_AGUNG_1</v>
          </cell>
        </row>
        <row r="2034">
          <cell r="A2034" t="str">
            <v>JKT37</v>
          </cell>
          <cell r="B2034" t="str">
            <v>CP_KELAPA_NIAS</v>
          </cell>
        </row>
        <row r="2035">
          <cell r="A2035" t="str">
            <v>JKT30</v>
          </cell>
          <cell r="B2035" t="str">
            <v>CP_HIDUP_BARU</v>
          </cell>
        </row>
        <row r="2036">
          <cell r="A2036" t="str">
            <v>JKT31</v>
          </cell>
          <cell r="B2036" t="str">
            <v>CP_KEMANDORAN_1</v>
          </cell>
        </row>
        <row r="2037">
          <cell r="A2037" t="str">
            <v>TNJ08</v>
          </cell>
          <cell r="B2037" t="str">
            <v>ADI_SUCIPTO</v>
          </cell>
        </row>
        <row r="2038">
          <cell r="A2038" t="str">
            <v>BDO92</v>
          </cell>
          <cell r="B2038" t="str">
            <v>DC_SUKALUYU</v>
          </cell>
        </row>
        <row r="2039">
          <cell r="A2039" t="str">
            <v>JKT15J</v>
          </cell>
          <cell r="B2039" t="str">
            <v>BUNGUR_SAMEDAY</v>
          </cell>
        </row>
        <row r="2040">
          <cell r="A2040" t="str">
            <v>SRG63</v>
          </cell>
          <cell r="B2040" t="str">
            <v>BANGETAYU</v>
          </cell>
        </row>
        <row r="2041">
          <cell r="A2041" t="str">
            <v>JKT25O</v>
          </cell>
          <cell r="B2041" t="str">
            <v>AIA_CENTER</v>
          </cell>
        </row>
        <row r="2042">
          <cell r="A2042" t="str">
            <v>SRG53</v>
          </cell>
          <cell r="B2042" t="str">
            <v>TANDANG</v>
          </cell>
        </row>
        <row r="2043">
          <cell r="A2043" t="str">
            <v>BUO01</v>
          </cell>
          <cell r="B2043" t="str">
            <v>BUOL</v>
          </cell>
        </row>
        <row r="2044">
          <cell r="A2044" t="str">
            <v>PLM02B</v>
          </cell>
          <cell r="B2044" t="str">
            <v>PLM02B</v>
          </cell>
        </row>
        <row r="2045">
          <cell r="A2045" t="str">
            <v>PLM42</v>
          </cell>
          <cell r="B2045" t="str">
            <v>PERAIRAN</v>
          </cell>
        </row>
        <row r="2046">
          <cell r="A2046" t="str">
            <v>SWI10</v>
          </cell>
          <cell r="B2046" t="str">
            <v>TALANG</v>
          </cell>
        </row>
        <row r="2047">
          <cell r="A2047" t="str">
            <v>DMK06</v>
          </cell>
          <cell r="B2047" t="str">
            <v>WEDUNG</v>
          </cell>
        </row>
        <row r="2048">
          <cell r="A2048" t="str">
            <v>DMK13</v>
          </cell>
          <cell r="B2048" t="str">
            <v>BONANG</v>
          </cell>
        </row>
        <row r="2049">
          <cell r="A2049" t="str">
            <v>JPR06</v>
          </cell>
          <cell r="B2049" t="str">
            <v>TAHUNAN</v>
          </cell>
        </row>
        <row r="2050">
          <cell r="A2050" t="str">
            <v>JPR03</v>
          </cell>
          <cell r="B2050" t="str">
            <v>PECANGAAN</v>
          </cell>
        </row>
        <row r="2051">
          <cell r="A2051" t="str">
            <v>PML01</v>
          </cell>
          <cell r="B2051" t="str">
            <v>PEMALANG</v>
          </cell>
        </row>
        <row r="2052">
          <cell r="A2052" t="str">
            <v>PML07</v>
          </cell>
          <cell r="B2052" t="str">
            <v>AMBOKULON</v>
          </cell>
        </row>
        <row r="2053">
          <cell r="A2053" t="str">
            <v>PLW02B</v>
          </cell>
          <cell r="B2053" t="str">
            <v>KAMONJI_01</v>
          </cell>
        </row>
        <row r="2054">
          <cell r="A2054" t="str">
            <v>PLW01C</v>
          </cell>
          <cell r="B2054" t="str">
            <v>PALU_01</v>
          </cell>
        </row>
        <row r="2055">
          <cell r="A2055" t="str">
            <v>TTE06A</v>
          </cell>
          <cell r="B2055" t="str">
            <v>TERNATE_SELATAN</v>
          </cell>
        </row>
        <row r="2056">
          <cell r="A2056" t="str">
            <v>PKU18</v>
          </cell>
          <cell r="B2056" t="str">
            <v>CP_KULIM</v>
          </cell>
        </row>
        <row r="2057">
          <cell r="A2057" t="str">
            <v>PYK07</v>
          </cell>
          <cell r="B2057" t="str">
            <v>NGALAU</v>
          </cell>
        </row>
        <row r="2058">
          <cell r="A2058" t="str">
            <v>TNU10</v>
          </cell>
          <cell r="B2058" t="str">
            <v>SUKOWANGI</v>
          </cell>
        </row>
        <row r="2059">
          <cell r="A2059" t="str">
            <v>JKT55E</v>
          </cell>
          <cell r="B2059" t="str">
            <v>CP_MENTENG_PULO</v>
          </cell>
        </row>
        <row r="2060">
          <cell r="A2060" t="str">
            <v>JKT52B</v>
          </cell>
          <cell r="B2060" t="str">
            <v>CP_JATINEGARA</v>
          </cell>
        </row>
        <row r="2061">
          <cell r="A2061" t="str">
            <v>SWI12</v>
          </cell>
          <cell r="B2061" t="str">
            <v>DUKUHWARU</v>
          </cell>
        </row>
        <row r="2062">
          <cell r="A2062" t="str">
            <v>JKT15L</v>
          </cell>
          <cell r="B2062" t="str">
            <v>GUNUNG_SAHARI_01</v>
          </cell>
        </row>
        <row r="2063">
          <cell r="A2063" t="str">
            <v>PDD06</v>
          </cell>
          <cell r="B2063" t="str">
            <v>KRADENAN</v>
          </cell>
        </row>
        <row r="2064">
          <cell r="A2064" t="str">
            <v>JPR08</v>
          </cell>
          <cell r="B2064" t="str">
            <v>WELAHAN</v>
          </cell>
        </row>
        <row r="2065">
          <cell r="A2065" t="str">
            <v>JPR11</v>
          </cell>
          <cell r="B2065" t="str">
            <v>KEDUNG</v>
          </cell>
        </row>
        <row r="2066">
          <cell r="A2066" t="str">
            <v>BRB08</v>
          </cell>
          <cell r="B2066" t="str">
            <v>LARANGAN_BREBES</v>
          </cell>
        </row>
        <row r="2067">
          <cell r="A2067" t="str">
            <v>PTN07</v>
          </cell>
          <cell r="B2067" t="str">
            <v>BESUK</v>
          </cell>
        </row>
        <row r="2068">
          <cell r="A2068" t="str">
            <v>JPR04</v>
          </cell>
          <cell r="B2068" t="str">
            <v>WONOREJO</v>
          </cell>
        </row>
        <row r="2069">
          <cell r="A2069" t="str">
            <v>SRG01</v>
          </cell>
          <cell r="B2069" t="str">
            <v>SEMARANG</v>
          </cell>
        </row>
        <row r="2070">
          <cell r="A2070" t="str">
            <v>BRB01</v>
          </cell>
          <cell r="B2070" t="str">
            <v>BREBES</v>
          </cell>
        </row>
        <row r="2071">
          <cell r="A2071" t="str">
            <v>SRG18</v>
          </cell>
          <cell r="B2071" t="str">
            <v>GENUK</v>
          </cell>
        </row>
        <row r="2072">
          <cell r="A2072" t="str">
            <v>KNL05</v>
          </cell>
          <cell r="B2072" t="str">
            <v>KALIWUNGU</v>
          </cell>
        </row>
        <row r="2073">
          <cell r="A2073" t="str">
            <v>PLM05A</v>
          </cell>
          <cell r="B2073" t="str">
            <v>PLM05A</v>
          </cell>
        </row>
        <row r="2074">
          <cell r="A2074" t="str">
            <v>PLM17A</v>
          </cell>
          <cell r="B2074" t="str">
            <v>PLM17A</v>
          </cell>
        </row>
        <row r="2075">
          <cell r="A2075" t="str">
            <v>BAL18A</v>
          </cell>
          <cell r="B2075" t="str">
            <v>EDISON</v>
          </cell>
        </row>
        <row r="2076">
          <cell r="A2076" t="str">
            <v>BAL01D</v>
          </cell>
          <cell r="B2076" t="str">
            <v>GADING_KELAPA_DUA</v>
          </cell>
        </row>
        <row r="2077">
          <cell r="A2077" t="str">
            <v>TGR57</v>
          </cell>
          <cell r="B2077" t="str">
            <v>LARANGAN_2</v>
          </cell>
        </row>
        <row r="2078">
          <cell r="A2078" t="str">
            <v>TGR05D</v>
          </cell>
          <cell r="B2078" t="str">
            <v>TGR05D</v>
          </cell>
        </row>
        <row r="2079">
          <cell r="A2079" t="str">
            <v>BAL10D</v>
          </cell>
          <cell r="B2079" t="str">
            <v>PANGKALAN_TELUKNAGA</v>
          </cell>
        </row>
        <row r="2080">
          <cell r="A2080" t="str">
            <v>BAL08G</v>
          </cell>
          <cell r="B2080" t="str">
            <v>INFINITY_BIZPARK</v>
          </cell>
        </row>
        <row r="2081">
          <cell r="A2081" t="str">
            <v>TGR25</v>
          </cell>
          <cell r="B2081" t="str">
            <v>SEPATAN</v>
          </cell>
        </row>
        <row r="2082">
          <cell r="A2082" t="str">
            <v>TGR27</v>
          </cell>
          <cell r="B2082" t="str">
            <v>PERIUK</v>
          </cell>
        </row>
        <row r="2083">
          <cell r="A2083" t="str">
            <v>TGR01F</v>
          </cell>
          <cell r="B2083" t="str">
            <v>MODERN_PARK</v>
          </cell>
        </row>
        <row r="2084">
          <cell r="A2084" t="str">
            <v>BAL10E</v>
          </cell>
          <cell r="B2084" t="str">
            <v>PIK_2_RIVERSIDE</v>
          </cell>
        </row>
        <row r="2085">
          <cell r="A2085" t="str">
            <v>SOG19</v>
          </cell>
          <cell r="B2085" t="str">
            <v>DC_BANDUNG_SELATAN</v>
          </cell>
        </row>
        <row r="2086">
          <cell r="A2086" t="str">
            <v>PWK15K</v>
          </cell>
          <cell r="B2086" t="str">
            <v>PWK15K</v>
          </cell>
        </row>
        <row r="2087">
          <cell r="A2087" t="str">
            <v>BDO88</v>
          </cell>
          <cell r="B2087" t="str">
            <v>DC_BURANGRANG</v>
          </cell>
        </row>
        <row r="2088">
          <cell r="A2088" t="str">
            <v>SRG03</v>
          </cell>
          <cell r="B2088" t="str">
            <v>NGALIYAN</v>
          </cell>
        </row>
        <row r="2089">
          <cell r="A2089" t="str">
            <v>SLT01</v>
          </cell>
          <cell r="B2089" t="str">
            <v>SALATIGA</v>
          </cell>
        </row>
        <row r="2090">
          <cell r="A2090" t="str">
            <v>TBI07</v>
          </cell>
          <cell r="B2090" t="str">
            <v>TBI07</v>
          </cell>
        </row>
        <row r="2091">
          <cell r="A2091" t="str">
            <v>SRG07</v>
          </cell>
          <cell r="B2091" t="str">
            <v>TUGU</v>
          </cell>
        </row>
        <row r="2092">
          <cell r="A2092" t="str">
            <v>PUR01</v>
          </cell>
          <cell r="B2092" t="str">
            <v>PURBALINGGA</v>
          </cell>
        </row>
        <row r="2093">
          <cell r="A2093" t="str">
            <v>MJA20B</v>
          </cell>
          <cell r="B2093" t="str">
            <v>MJA20B</v>
          </cell>
        </row>
        <row r="2094">
          <cell r="A2094" t="str">
            <v>PWO27A</v>
          </cell>
          <cell r="B2094" t="str">
            <v>KEMRANJEN01</v>
          </cell>
        </row>
        <row r="2095">
          <cell r="A2095" t="str">
            <v>PKL22</v>
          </cell>
          <cell r="B2095" t="str">
            <v>PANINGGARAN</v>
          </cell>
        </row>
        <row r="2096">
          <cell r="A2096" t="str">
            <v>BJN01</v>
          </cell>
          <cell r="B2096" t="str">
            <v>BANJARNEGARA</v>
          </cell>
        </row>
        <row r="2097">
          <cell r="A2097" t="str">
            <v>RMB01</v>
          </cell>
          <cell r="B2097" t="str">
            <v>REMBANG</v>
          </cell>
        </row>
        <row r="2098">
          <cell r="A2098" t="str">
            <v>PTI01</v>
          </cell>
          <cell r="B2098" t="str">
            <v>PATI</v>
          </cell>
        </row>
        <row r="2099">
          <cell r="A2099" t="str">
            <v>BAL24B</v>
          </cell>
          <cell r="B2099" t="str">
            <v>KUTABUMI_RAYA</v>
          </cell>
        </row>
        <row r="2100">
          <cell r="A2100" t="str">
            <v>MAR05A</v>
          </cell>
          <cell r="B2100" t="str">
            <v>LAU_RAYA</v>
          </cell>
        </row>
        <row r="2101">
          <cell r="A2101" t="str">
            <v>SDA27</v>
          </cell>
          <cell r="B2101" t="str">
            <v>DC_WARU</v>
          </cell>
        </row>
        <row r="2102">
          <cell r="A2102" t="str">
            <v>SDA21</v>
          </cell>
          <cell r="B2102" t="str">
            <v>DC_SDA</v>
          </cell>
        </row>
        <row r="2103">
          <cell r="A2103" t="str">
            <v>SDA12A</v>
          </cell>
          <cell r="B2103" t="str">
            <v>WARU_5</v>
          </cell>
        </row>
        <row r="2104">
          <cell r="A2104" t="str">
            <v>GSK11</v>
          </cell>
          <cell r="B2104" t="str">
            <v>BUNGAH</v>
          </cell>
        </row>
        <row r="2105">
          <cell r="A2105" t="str">
            <v>GSK04</v>
          </cell>
          <cell r="B2105" t="str">
            <v>MANYAR</v>
          </cell>
        </row>
        <row r="2106">
          <cell r="A2106" t="str">
            <v>SUB24B</v>
          </cell>
          <cell r="B2106" t="str">
            <v>BUBUTAN_3</v>
          </cell>
        </row>
        <row r="2107">
          <cell r="A2107" t="str">
            <v>SUB91</v>
          </cell>
          <cell r="B2107" t="str">
            <v>SURABAYA_BARAT</v>
          </cell>
        </row>
        <row r="2108">
          <cell r="A2108" t="str">
            <v>GSK03</v>
          </cell>
          <cell r="B2108" t="str">
            <v>SEKAPUK</v>
          </cell>
        </row>
        <row r="2109">
          <cell r="A2109" t="str">
            <v>JKT56</v>
          </cell>
          <cell r="B2109" t="str">
            <v>CP_UJUNG_MENTENG</v>
          </cell>
        </row>
        <row r="2110">
          <cell r="A2110" t="str">
            <v>JKT04H</v>
          </cell>
          <cell r="B2110" t="str">
            <v>DC_GROGOL</v>
          </cell>
        </row>
        <row r="2111">
          <cell r="A2111" t="str">
            <v>PKB16</v>
          </cell>
          <cell r="B2111" t="str">
            <v>PKB16</v>
          </cell>
        </row>
        <row r="2112">
          <cell r="A2112" t="str">
            <v>PLM52</v>
          </cell>
          <cell r="B2112" t="str">
            <v>SUNGSANG</v>
          </cell>
        </row>
        <row r="2113">
          <cell r="A2113" t="str">
            <v>KDI10</v>
          </cell>
          <cell r="B2113" t="str">
            <v>PIERE_TENDEAN</v>
          </cell>
        </row>
        <row r="2114">
          <cell r="A2114" t="str">
            <v>PKS04</v>
          </cell>
          <cell r="B2114" t="str">
            <v>LARANGAN_PAMEKASAN</v>
          </cell>
        </row>
        <row r="2115">
          <cell r="A2115" t="str">
            <v>BKS06</v>
          </cell>
          <cell r="B2115" t="str">
            <v>PAGAR_DEWA</v>
          </cell>
        </row>
        <row r="2116">
          <cell r="A2116" t="str">
            <v>PWO05</v>
          </cell>
          <cell r="B2116" t="str">
            <v>SUMPIUH</v>
          </cell>
        </row>
        <row r="2117">
          <cell r="A2117" t="str">
            <v>PDD02</v>
          </cell>
          <cell r="B2117" t="str">
            <v>GODONG</v>
          </cell>
        </row>
        <row r="2118">
          <cell r="A2118" t="str">
            <v>PWJ06</v>
          </cell>
          <cell r="B2118" t="str">
            <v>WIRUN</v>
          </cell>
        </row>
        <row r="2119">
          <cell r="A2119" t="str">
            <v>TCTNU041</v>
          </cell>
          <cell r="B2119" t="str">
            <v>TCTNU041</v>
          </cell>
        </row>
        <row r="2120">
          <cell r="A2120" t="str">
            <v>TNU11</v>
          </cell>
          <cell r="B2120" t="str">
            <v>PRINGSURAT_TIMUR</v>
          </cell>
        </row>
        <row r="2121">
          <cell r="A2121" t="str">
            <v>TNU02</v>
          </cell>
          <cell r="B2121" t="str">
            <v>PARAKAN</v>
          </cell>
        </row>
        <row r="2122">
          <cell r="A2122" t="str">
            <v>TNU01</v>
          </cell>
          <cell r="B2122" t="str">
            <v>TEMANGGUNG</v>
          </cell>
        </row>
        <row r="2123">
          <cell r="A2123" t="str">
            <v>TNU08</v>
          </cell>
          <cell r="B2123" t="str">
            <v>WADAS</v>
          </cell>
        </row>
        <row r="2124">
          <cell r="A2124" t="str">
            <v>TNU09</v>
          </cell>
          <cell r="B2124" t="str">
            <v>CANDIROTO</v>
          </cell>
        </row>
        <row r="2125">
          <cell r="A2125" t="str">
            <v>TNU05</v>
          </cell>
          <cell r="B2125" t="str">
            <v>NGADIREJO</v>
          </cell>
        </row>
        <row r="2126">
          <cell r="A2126" t="str">
            <v>TNU06</v>
          </cell>
          <cell r="B2126" t="str">
            <v>KRANGGAN</v>
          </cell>
        </row>
        <row r="2127">
          <cell r="A2127" t="str">
            <v>TNU07</v>
          </cell>
          <cell r="B2127" t="str">
            <v>KEDU</v>
          </cell>
        </row>
        <row r="2128">
          <cell r="A2128" t="str">
            <v>UPG15</v>
          </cell>
          <cell r="B2128" t="str">
            <v>GOA_RIA</v>
          </cell>
        </row>
        <row r="2129">
          <cell r="A2129" t="str">
            <v>BIT01</v>
          </cell>
          <cell r="B2129" t="str">
            <v>BITUNG</v>
          </cell>
        </row>
        <row r="2130">
          <cell r="A2130" t="str">
            <v>PLW05B</v>
          </cell>
          <cell r="B2130" t="str">
            <v>IGUSTI</v>
          </cell>
        </row>
        <row r="2131">
          <cell r="A2131" t="str">
            <v>KNL01</v>
          </cell>
          <cell r="B2131" t="str">
            <v>KENDAL</v>
          </cell>
        </row>
        <row r="2132">
          <cell r="A2132" t="str">
            <v>PDD02A</v>
          </cell>
          <cell r="B2132" t="str">
            <v>GEYER</v>
          </cell>
        </row>
        <row r="2133">
          <cell r="A2133" t="str">
            <v>SKD15</v>
          </cell>
          <cell r="B2133" t="str">
            <v>PASIR_SAKTI</v>
          </cell>
        </row>
        <row r="2134">
          <cell r="A2134" t="str">
            <v>NGP02E</v>
          </cell>
          <cell r="B2134" t="str">
            <v>NGP02E</v>
          </cell>
        </row>
        <row r="2135">
          <cell r="A2135" t="str">
            <v>SMB05D</v>
          </cell>
          <cell r="B2135" t="str">
            <v>SMB05D</v>
          </cell>
        </row>
        <row r="2136">
          <cell r="A2136" t="str">
            <v>CRN02C</v>
          </cell>
          <cell r="B2136" t="str">
            <v>CRN02C</v>
          </cell>
        </row>
        <row r="2137">
          <cell r="A2137" t="str">
            <v>SMB08B</v>
          </cell>
          <cell r="B2137" t="str">
            <v>SMB08B</v>
          </cell>
        </row>
        <row r="2138">
          <cell r="A2138" t="str">
            <v>BDO80A</v>
          </cell>
          <cell r="B2138" t="str">
            <v>SARIJADI</v>
          </cell>
        </row>
        <row r="2139">
          <cell r="A2139" t="str">
            <v>CJR12</v>
          </cell>
          <cell r="B2139" t="str">
            <v>MUKA</v>
          </cell>
        </row>
        <row r="2140">
          <cell r="A2140" t="str">
            <v>PML02</v>
          </cell>
          <cell r="B2140" t="str">
            <v>RANDUDONGKAL</v>
          </cell>
        </row>
        <row r="2141">
          <cell r="A2141" t="str">
            <v>BUG04D</v>
          </cell>
          <cell r="B2141" t="str">
            <v>TRANS_BAHOMAKMUR</v>
          </cell>
        </row>
        <row r="2142">
          <cell r="A2142" t="str">
            <v>SIG14</v>
          </cell>
          <cell r="B2142" t="str">
            <v>BIROMARU_01</v>
          </cell>
        </row>
        <row r="2143">
          <cell r="A2143" t="str">
            <v>LBO15</v>
          </cell>
          <cell r="B2143" t="str">
            <v>ISIMU_01</v>
          </cell>
        </row>
        <row r="2144">
          <cell r="A2144" t="str">
            <v>BUG03A</v>
          </cell>
          <cell r="B2144" t="str">
            <v>BUNGKU_TENGAH</v>
          </cell>
        </row>
        <row r="2145">
          <cell r="A2145" t="str">
            <v>OND02</v>
          </cell>
          <cell r="B2145" t="str">
            <v>TAGULANDANG</v>
          </cell>
        </row>
        <row r="2146">
          <cell r="A2146" t="str">
            <v>KND02</v>
          </cell>
          <cell r="B2146" t="str">
            <v>BETELEME</v>
          </cell>
        </row>
        <row r="2147">
          <cell r="A2147" t="str">
            <v>TID02</v>
          </cell>
          <cell r="B2147" t="str">
            <v>SOFIFI</v>
          </cell>
        </row>
        <row r="2148">
          <cell r="A2148" t="str">
            <v>PII02</v>
          </cell>
          <cell r="B2148" t="str">
            <v>KOTARAYA</v>
          </cell>
        </row>
        <row r="2149">
          <cell r="A2149" t="str">
            <v>PML09</v>
          </cell>
          <cell r="B2149" t="str">
            <v>BANJARDAWA</v>
          </cell>
        </row>
        <row r="2150">
          <cell r="A2150" t="str">
            <v>DON01</v>
          </cell>
          <cell r="B2150" t="str">
            <v>DONGGALA</v>
          </cell>
        </row>
        <row r="2151">
          <cell r="A2151" t="str">
            <v>BMU999</v>
          </cell>
          <cell r="B2151" t="str">
            <v>BMU_GATEWAY</v>
          </cell>
        </row>
        <row r="2152">
          <cell r="A2152" t="str">
            <v>CIB22</v>
          </cell>
          <cell r="B2152" t="str">
            <v>KEDUNG_HALANG</v>
          </cell>
        </row>
        <row r="2153">
          <cell r="A2153" t="str">
            <v>TCJKT431</v>
          </cell>
          <cell r="B2153" t="str">
            <v>TCJKT431</v>
          </cell>
        </row>
        <row r="2154">
          <cell r="A2154" t="str">
            <v>TCJKT421</v>
          </cell>
          <cell r="B2154" t="str">
            <v>TCJKT421</v>
          </cell>
        </row>
        <row r="2155">
          <cell r="A2155" t="str">
            <v>TCJKT402</v>
          </cell>
          <cell r="B2155" t="str">
            <v>TCJKT402</v>
          </cell>
        </row>
        <row r="2156">
          <cell r="A2156" t="str">
            <v>TCJKT392</v>
          </cell>
          <cell r="B2156" t="str">
            <v>TCJKT392</v>
          </cell>
        </row>
        <row r="2157">
          <cell r="A2157" t="str">
            <v>TCJKT381</v>
          </cell>
          <cell r="B2157" t="str">
            <v>TCJKT381</v>
          </cell>
        </row>
        <row r="2158">
          <cell r="A2158" t="str">
            <v>TCJKT371</v>
          </cell>
          <cell r="B2158" t="str">
            <v>TCJKT371</v>
          </cell>
        </row>
        <row r="2159">
          <cell r="A2159" t="str">
            <v>JKT65M</v>
          </cell>
          <cell r="B2159" t="str">
            <v>CP_PESANGGRAHAN_2</v>
          </cell>
        </row>
        <row r="2160">
          <cell r="A2160" t="str">
            <v>TCJKT361</v>
          </cell>
          <cell r="B2160" t="str">
            <v>TCJKT361</v>
          </cell>
        </row>
        <row r="2161">
          <cell r="A2161" t="str">
            <v>TCJKT351</v>
          </cell>
          <cell r="B2161" t="str">
            <v>TCJKT351</v>
          </cell>
        </row>
        <row r="2162">
          <cell r="A2162" t="str">
            <v>TCJKT343</v>
          </cell>
          <cell r="B2162" t="str">
            <v>TCJKT343</v>
          </cell>
        </row>
        <row r="2163">
          <cell r="A2163" t="str">
            <v>JKT50I</v>
          </cell>
          <cell r="B2163" t="str">
            <v>CP_HAJI_NAMAN_1</v>
          </cell>
        </row>
        <row r="2164">
          <cell r="A2164" t="str">
            <v>JKT20L</v>
          </cell>
          <cell r="B2164" t="str">
            <v>PONDOK_KELAPA_01</v>
          </cell>
        </row>
        <row r="2165">
          <cell r="A2165" t="str">
            <v>TCJKT342</v>
          </cell>
          <cell r="B2165" t="str">
            <v>TCJKT342</v>
          </cell>
        </row>
        <row r="2166">
          <cell r="A2166" t="str">
            <v>JKT50K</v>
          </cell>
          <cell r="B2166" t="str">
            <v>CP_PONDOK_BAMBU</v>
          </cell>
        </row>
        <row r="2167">
          <cell r="A2167" t="str">
            <v>JKT20E</v>
          </cell>
          <cell r="B2167" t="str">
            <v>PONDOK_BAMBU</v>
          </cell>
        </row>
        <row r="2168">
          <cell r="A2168" t="str">
            <v>TCJKT341</v>
          </cell>
          <cell r="B2168" t="str">
            <v>TCJKT341</v>
          </cell>
        </row>
        <row r="2169">
          <cell r="A2169" t="str">
            <v>TCJKT331</v>
          </cell>
          <cell r="B2169" t="str">
            <v>TCJKT331</v>
          </cell>
        </row>
        <row r="2170">
          <cell r="A2170" t="str">
            <v>TCJKT321</v>
          </cell>
          <cell r="B2170" t="str">
            <v>TCJKT321</v>
          </cell>
        </row>
        <row r="2171">
          <cell r="A2171" t="str">
            <v>TCJKT312</v>
          </cell>
          <cell r="B2171" t="str">
            <v>TCJKT312</v>
          </cell>
        </row>
        <row r="2172">
          <cell r="A2172" t="str">
            <v>TCJKT311</v>
          </cell>
          <cell r="B2172" t="str">
            <v>TCJKT311</v>
          </cell>
        </row>
        <row r="2173">
          <cell r="A2173" t="str">
            <v>TCJKT302</v>
          </cell>
          <cell r="B2173" t="str">
            <v>TCJKT302</v>
          </cell>
        </row>
        <row r="2174">
          <cell r="A2174" t="str">
            <v>TGK03A</v>
          </cell>
          <cell r="B2174" t="str">
            <v>GANDUSARI_1</v>
          </cell>
        </row>
        <row r="2175">
          <cell r="A2175" t="str">
            <v>UNG01</v>
          </cell>
          <cell r="B2175" t="str">
            <v>UNGARAN</v>
          </cell>
        </row>
        <row r="2176">
          <cell r="A2176" t="str">
            <v>TCJKT291</v>
          </cell>
          <cell r="B2176" t="str">
            <v>TCJKT291</v>
          </cell>
        </row>
        <row r="2177">
          <cell r="A2177" t="str">
            <v>JKT61C</v>
          </cell>
          <cell r="B2177" t="str">
            <v>CP_CIJANTUNG</v>
          </cell>
        </row>
        <row r="2178">
          <cell r="A2178" t="str">
            <v>JKT18L</v>
          </cell>
          <cell r="B2178" t="str">
            <v>DC_PEKAYON</v>
          </cell>
        </row>
        <row r="2179">
          <cell r="A2179" t="str">
            <v>TCJKT281</v>
          </cell>
          <cell r="B2179" t="str">
            <v>TCJKT281</v>
          </cell>
        </row>
        <row r="2180">
          <cell r="A2180" t="str">
            <v>JKT51G</v>
          </cell>
          <cell r="B2180" t="str">
            <v>CP_UTAN_KAYU</v>
          </cell>
        </row>
        <row r="2181">
          <cell r="A2181" t="str">
            <v>CLP09</v>
          </cell>
          <cell r="B2181" t="str">
            <v>MERTASINGA</v>
          </cell>
        </row>
        <row r="2182">
          <cell r="A2182" t="str">
            <v>TCJKT261</v>
          </cell>
          <cell r="B2182" t="str">
            <v>TCJKT261</v>
          </cell>
        </row>
        <row r="2183">
          <cell r="A2183" t="str">
            <v>TCJKT241</v>
          </cell>
          <cell r="B2183" t="str">
            <v>TCJKT241</v>
          </cell>
        </row>
        <row r="2184">
          <cell r="A2184" t="str">
            <v>TCJKT232</v>
          </cell>
          <cell r="B2184" t="str">
            <v>TCJKT232</v>
          </cell>
        </row>
        <row r="2185">
          <cell r="A2185" t="str">
            <v>TCJKT231</v>
          </cell>
          <cell r="B2185" t="str">
            <v>TCJKT231</v>
          </cell>
        </row>
        <row r="2186">
          <cell r="A2186" t="str">
            <v>TCJKT222</v>
          </cell>
          <cell r="B2186" t="str">
            <v>TCJKT222</v>
          </cell>
        </row>
        <row r="2187">
          <cell r="A2187" t="str">
            <v>TCJKT212</v>
          </cell>
          <cell r="B2187" t="str">
            <v>TCJKT212</v>
          </cell>
        </row>
        <row r="2188">
          <cell r="A2188" t="str">
            <v>TCJKT191</v>
          </cell>
          <cell r="B2188" t="str">
            <v>TCJKT191</v>
          </cell>
        </row>
        <row r="2189">
          <cell r="A2189" t="str">
            <v>TCJKT172</v>
          </cell>
          <cell r="B2189" t="str">
            <v>TCJKT172</v>
          </cell>
        </row>
        <row r="2190">
          <cell r="A2190" t="str">
            <v>TCJKT171</v>
          </cell>
          <cell r="B2190" t="str">
            <v>TCJKT171</v>
          </cell>
        </row>
        <row r="2191">
          <cell r="A2191" t="str">
            <v>TCJKT163</v>
          </cell>
          <cell r="B2191" t="str">
            <v>TCJKT163</v>
          </cell>
        </row>
        <row r="2192">
          <cell r="A2192" t="str">
            <v>TCJKT162</v>
          </cell>
          <cell r="B2192" t="str">
            <v>TCJKT162</v>
          </cell>
        </row>
        <row r="2193">
          <cell r="A2193" t="str">
            <v>TCJKT161</v>
          </cell>
          <cell r="B2193" t="str">
            <v>TCJKT161</v>
          </cell>
        </row>
        <row r="2194">
          <cell r="A2194" t="str">
            <v>JKT29</v>
          </cell>
          <cell r="B2194" t="str">
            <v>GADING_GRIYA_L</v>
          </cell>
        </row>
        <row r="2195">
          <cell r="A2195" t="str">
            <v>TCJKT151</v>
          </cell>
          <cell r="B2195" t="str">
            <v>TCJKT151</v>
          </cell>
        </row>
        <row r="2196">
          <cell r="A2196" t="str">
            <v>JKT30A</v>
          </cell>
          <cell r="B2196" t="str">
            <v>CP_PADEMANGAN_4</v>
          </cell>
        </row>
        <row r="2197">
          <cell r="A2197" t="str">
            <v>TCJKT123</v>
          </cell>
          <cell r="B2197" t="str">
            <v>TCJKT123</v>
          </cell>
        </row>
        <row r="2198">
          <cell r="A2198" t="str">
            <v>TCJKT122</v>
          </cell>
          <cell r="B2198" t="str">
            <v>TCJKT122</v>
          </cell>
        </row>
        <row r="2199">
          <cell r="A2199" t="str">
            <v>JKT41W</v>
          </cell>
          <cell r="B2199" t="str">
            <v>CP_PLUIT_PERMAI</v>
          </cell>
        </row>
        <row r="2200">
          <cell r="A2200" t="str">
            <v>TCJKT112</v>
          </cell>
          <cell r="B2200" t="str">
            <v>TCJKT112</v>
          </cell>
        </row>
        <row r="2201">
          <cell r="A2201" t="str">
            <v>TCJKT111</v>
          </cell>
          <cell r="B2201" t="str">
            <v>TCJKT111</v>
          </cell>
        </row>
        <row r="2202">
          <cell r="A2202" t="str">
            <v>TCJKT101</v>
          </cell>
          <cell r="B2202" t="str">
            <v>TCJKT101</v>
          </cell>
        </row>
        <row r="2203">
          <cell r="A2203" t="str">
            <v>TCJKT091</v>
          </cell>
          <cell r="B2203" t="str">
            <v>TCJKT091</v>
          </cell>
        </row>
        <row r="2204">
          <cell r="A2204" t="str">
            <v>TCJKT082</v>
          </cell>
          <cell r="B2204" t="str">
            <v>TCJKT082</v>
          </cell>
        </row>
        <row r="2205">
          <cell r="A2205" t="str">
            <v>TCJKT081</v>
          </cell>
          <cell r="B2205" t="str">
            <v>TCJKT081</v>
          </cell>
        </row>
        <row r="2206">
          <cell r="A2206" t="str">
            <v>JKT39O</v>
          </cell>
          <cell r="B2206" t="str">
            <v>CP_TANJUNG_DUREN_2</v>
          </cell>
        </row>
        <row r="2207">
          <cell r="A2207" t="str">
            <v>JKT39Q</v>
          </cell>
          <cell r="B2207" t="str">
            <v>CP_GROGOL</v>
          </cell>
        </row>
        <row r="2208">
          <cell r="A2208" t="str">
            <v>TCJKT071</v>
          </cell>
          <cell r="B2208" t="str">
            <v>TCJKT071</v>
          </cell>
        </row>
        <row r="2209">
          <cell r="A2209" t="str">
            <v>JKT45I</v>
          </cell>
          <cell r="B2209" t="str">
            <v>CP_PINANGSIA_RAYA</v>
          </cell>
        </row>
        <row r="2210">
          <cell r="A2210" t="str">
            <v>JKT45L</v>
          </cell>
          <cell r="B2210" t="str">
            <v>CP_ZAINUL_ARIFIN</v>
          </cell>
        </row>
        <row r="2211">
          <cell r="A2211" t="str">
            <v>TCJKT061</v>
          </cell>
          <cell r="B2211" t="str">
            <v>TCJKT061</v>
          </cell>
        </row>
        <row r="2212">
          <cell r="A2212" t="str">
            <v>TCJKT042</v>
          </cell>
          <cell r="B2212" t="str">
            <v>TCJKT042</v>
          </cell>
        </row>
        <row r="2213">
          <cell r="A2213" t="str">
            <v>TCJKT041</v>
          </cell>
          <cell r="B2213" t="str">
            <v>TCJKT041</v>
          </cell>
        </row>
        <row r="2214">
          <cell r="A2214" t="str">
            <v>TCJKT032</v>
          </cell>
          <cell r="B2214" t="str">
            <v>TCJKT032</v>
          </cell>
        </row>
        <row r="2215">
          <cell r="A2215" t="str">
            <v>TCJKT031</v>
          </cell>
          <cell r="B2215" t="str">
            <v>TCJKT031</v>
          </cell>
        </row>
        <row r="2216">
          <cell r="A2216" t="str">
            <v>TCJKT022</v>
          </cell>
          <cell r="B2216" t="str">
            <v>TCJKT022</v>
          </cell>
        </row>
        <row r="2217">
          <cell r="A2217" t="str">
            <v>TCJKT021</v>
          </cell>
          <cell r="B2217" t="str">
            <v>TCJKT021</v>
          </cell>
        </row>
        <row r="2218">
          <cell r="A2218" t="str">
            <v>SUB28B</v>
          </cell>
          <cell r="B2218" t="str">
            <v>SUKOMANUNGGAL_2</v>
          </cell>
        </row>
        <row r="2219">
          <cell r="A2219" t="str">
            <v>TCJKT012</v>
          </cell>
          <cell r="B2219" t="str">
            <v>TCJKT012</v>
          </cell>
        </row>
        <row r="2220">
          <cell r="A2220" t="str">
            <v>TCJKT011</v>
          </cell>
          <cell r="B2220" t="str">
            <v>TCJKT011</v>
          </cell>
        </row>
        <row r="2221">
          <cell r="A2221" t="str">
            <v>MTA01</v>
          </cell>
          <cell r="B2221" t="str">
            <v>MARTAPURA</v>
          </cell>
        </row>
        <row r="2222">
          <cell r="A2222" t="str">
            <v>UPG21A</v>
          </cell>
          <cell r="B2222" t="str">
            <v>TODDOPULI_RAYA</v>
          </cell>
        </row>
        <row r="2223">
          <cell r="A2223" t="str">
            <v>JKT17K</v>
          </cell>
          <cell r="B2223" t="str">
            <v>DC_JATINEGARA</v>
          </cell>
        </row>
        <row r="2224">
          <cell r="A2224" t="str">
            <v>GRT26C</v>
          </cell>
          <cell r="B2224" t="str">
            <v>GRT26C</v>
          </cell>
        </row>
        <row r="2225">
          <cell r="A2225" t="str">
            <v>MJA13C</v>
          </cell>
          <cell r="B2225" t="str">
            <v>MJA13C</v>
          </cell>
        </row>
        <row r="2226">
          <cell r="A2226" t="str">
            <v>JKT18N</v>
          </cell>
          <cell r="B2226" t="str">
            <v>KAMPUNG_TENGAH</v>
          </cell>
        </row>
        <row r="2227">
          <cell r="A2227" t="str">
            <v>SLM15</v>
          </cell>
          <cell r="B2227" t="str">
            <v>PALAGAN</v>
          </cell>
        </row>
        <row r="2228">
          <cell r="A2228" t="str">
            <v>TGR10C</v>
          </cell>
          <cell r="B2228" t="str">
            <v>DIRGANTARA_RAYA</v>
          </cell>
        </row>
        <row r="2229">
          <cell r="A2229" t="str">
            <v>SUB06C</v>
          </cell>
          <cell r="B2229" t="str">
            <v>SEMAMPIR_4</v>
          </cell>
        </row>
        <row r="2230">
          <cell r="A2230" t="str">
            <v>TGR13B</v>
          </cell>
          <cell r="B2230" t="str">
            <v>LARANGAN_INDAH</v>
          </cell>
        </row>
        <row r="2231">
          <cell r="A2231" t="str">
            <v>JKT25Q</v>
          </cell>
          <cell r="B2231" t="str">
            <v>SETIABUDI</v>
          </cell>
        </row>
        <row r="2232">
          <cell r="A2232" t="str">
            <v>SWI02</v>
          </cell>
          <cell r="B2232" t="str">
            <v>ADIWERNA</v>
          </cell>
        </row>
        <row r="2233">
          <cell r="A2233" t="str">
            <v>SMQ08</v>
          </cell>
          <cell r="B2233" t="str">
            <v>KOTA_BESI</v>
          </cell>
        </row>
        <row r="2234">
          <cell r="A2234" t="str">
            <v>BAL18D</v>
          </cell>
          <cell r="B2234" t="str">
            <v>GADING_CARTENZ</v>
          </cell>
        </row>
        <row r="2235">
          <cell r="A2235" t="str">
            <v>JKT69A</v>
          </cell>
          <cell r="B2235" t="str">
            <v>CP_PASAR_MAYESTIK</v>
          </cell>
        </row>
        <row r="2236">
          <cell r="A2236" t="str">
            <v>TKG02A</v>
          </cell>
          <cell r="B2236" t="str">
            <v>TKG02A</v>
          </cell>
        </row>
        <row r="2237">
          <cell r="A2237" t="str">
            <v>TKG07A</v>
          </cell>
          <cell r="B2237" t="str">
            <v>TKG07A</v>
          </cell>
        </row>
        <row r="2238">
          <cell r="A2238" t="str">
            <v>MEL12</v>
          </cell>
          <cell r="B2238" t="str">
            <v>MEL12</v>
          </cell>
        </row>
        <row r="2239">
          <cell r="A2239" t="str">
            <v>TKG19B</v>
          </cell>
          <cell r="B2239" t="str">
            <v>TKG19B</v>
          </cell>
        </row>
        <row r="2240">
          <cell r="A2240" t="str">
            <v>KUR05</v>
          </cell>
          <cell r="B2240" t="str">
            <v>KUR05</v>
          </cell>
        </row>
        <row r="2241">
          <cell r="A2241" t="str">
            <v>BLM04</v>
          </cell>
          <cell r="B2241" t="str">
            <v>BLM04</v>
          </cell>
        </row>
        <row r="2242">
          <cell r="A2242" t="str">
            <v>TBT05</v>
          </cell>
          <cell r="B2242" t="str">
            <v>TUBABA</v>
          </cell>
        </row>
        <row r="2243">
          <cell r="A2243" t="str">
            <v>BKH10</v>
          </cell>
          <cell r="B2243" t="str">
            <v>SIDOMULYO_2</v>
          </cell>
        </row>
        <row r="2244">
          <cell r="A2244" t="str">
            <v>LWA01A</v>
          </cell>
          <cell r="B2244" t="str">
            <v>LIWA_2</v>
          </cell>
        </row>
        <row r="2245">
          <cell r="A2245" t="str">
            <v>MSJ04</v>
          </cell>
          <cell r="B2245" t="str">
            <v>MESUJI_2</v>
          </cell>
        </row>
        <row r="2246">
          <cell r="A2246" t="str">
            <v>TKG14A</v>
          </cell>
          <cell r="B2246" t="str">
            <v>TANJUNG_KARANG</v>
          </cell>
        </row>
        <row r="2247">
          <cell r="A2247" t="str">
            <v>BKH08</v>
          </cell>
          <cell r="B2247" t="str">
            <v>PENENGAHAN_2</v>
          </cell>
        </row>
        <row r="2248">
          <cell r="A2248" t="str">
            <v>TKG13C</v>
          </cell>
          <cell r="B2248" t="str">
            <v>CP_KOTA_BARU</v>
          </cell>
        </row>
        <row r="2249">
          <cell r="A2249" t="str">
            <v>TKG06C</v>
          </cell>
          <cell r="B2249" t="str">
            <v>CP_GLOBAL_EXPRESS</v>
          </cell>
        </row>
        <row r="2250">
          <cell r="A2250" t="str">
            <v>TKG08D</v>
          </cell>
          <cell r="B2250" t="str">
            <v>CP_PERUM_BKP</v>
          </cell>
        </row>
        <row r="2251">
          <cell r="A2251" t="str">
            <v>TKG12A</v>
          </cell>
          <cell r="B2251" t="str">
            <v>CP_TANJUNG_BINTANG_1</v>
          </cell>
        </row>
        <row r="2252">
          <cell r="A2252" t="str">
            <v>TKG01D</v>
          </cell>
          <cell r="B2252" t="str">
            <v>CP_URIP_SUMOHARJO_2</v>
          </cell>
        </row>
        <row r="2253">
          <cell r="A2253" t="str">
            <v>TKG01F</v>
          </cell>
          <cell r="B2253" t="str">
            <v>CP_WAY_HALIM_2</v>
          </cell>
        </row>
        <row r="2254">
          <cell r="A2254" t="str">
            <v>TKG13A</v>
          </cell>
          <cell r="B2254" t="str">
            <v>CP_KARANG_ANYAR</v>
          </cell>
        </row>
        <row r="2255">
          <cell r="A2255" t="str">
            <v>BKH02A</v>
          </cell>
          <cell r="B2255" t="str">
            <v>CP_OKA_JOVANKA</v>
          </cell>
        </row>
        <row r="2256">
          <cell r="A2256" t="str">
            <v>BKH01B</v>
          </cell>
          <cell r="B2256" t="str">
            <v>CP_BERKAH_BERSAMA</v>
          </cell>
        </row>
        <row r="2257">
          <cell r="A2257" t="str">
            <v>GTT02A</v>
          </cell>
          <cell r="B2257" t="str">
            <v>CP_SIMBARETNO</v>
          </cell>
        </row>
        <row r="2258">
          <cell r="A2258" t="str">
            <v>TKG08A</v>
          </cell>
          <cell r="B2258" t="str">
            <v>CP_PANGLIMA_POLIM</v>
          </cell>
        </row>
        <row r="2259">
          <cell r="A2259" t="str">
            <v>TKG08B</v>
          </cell>
          <cell r="B2259" t="str">
            <v>CP_KEMILING</v>
          </cell>
        </row>
        <row r="2260">
          <cell r="A2260" t="str">
            <v>TKG01C</v>
          </cell>
          <cell r="B2260" t="str">
            <v>CP_UNTUNG_SUROPATI</v>
          </cell>
        </row>
        <row r="2261">
          <cell r="A2261" t="str">
            <v>GTT02B</v>
          </cell>
          <cell r="B2261" t="str">
            <v>CP_NEGERI_KATON</v>
          </cell>
        </row>
        <row r="2262">
          <cell r="A2262" t="str">
            <v>BKH01C</v>
          </cell>
          <cell r="B2262" t="str">
            <v>CP_PALAS</v>
          </cell>
        </row>
        <row r="2263">
          <cell r="A2263" t="str">
            <v>BKH03A</v>
          </cell>
          <cell r="B2263" t="str">
            <v>CP_CANDIPURO_2</v>
          </cell>
        </row>
        <row r="2264">
          <cell r="A2264" t="str">
            <v>BKH04A</v>
          </cell>
          <cell r="B2264" t="str">
            <v>CP_BAKAUHENI</v>
          </cell>
        </row>
        <row r="2265">
          <cell r="A2265" t="str">
            <v>MTR03A</v>
          </cell>
          <cell r="B2265" t="str">
            <v>CP_21_YOSODADI</v>
          </cell>
        </row>
        <row r="2266">
          <cell r="A2266" t="str">
            <v>PSW01A</v>
          </cell>
          <cell r="B2266" t="str">
            <v>GADING_REJO_2</v>
          </cell>
        </row>
        <row r="2267">
          <cell r="A2267" t="str">
            <v>SKD03</v>
          </cell>
          <cell r="B2267" t="str">
            <v>PURBOLINGGO</v>
          </cell>
        </row>
        <row r="2268">
          <cell r="A2268" t="str">
            <v>MEL02</v>
          </cell>
          <cell r="B2268" t="str">
            <v>MENGGALA_KOTA</v>
          </cell>
        </row>
        <row r="2269">
          <cell r="A2269" t="str">
            <v>SKD06</v>
          </cell>
          <cell r="B2269" t="str">
            <v>SIDOREJO</v>
          </cell>
        </row>
        <row r="2270">
          <cell r="A2270" t="str">
            <v>LWA02</v>
          </cell>
          <cell r="B2270" t="str">
            <v>FAJAR_BULAN</v>
          </cell>
        </row>
        <row r="2271">
          <cell r="A2271" t="str">
            <v>MTR03</v>
          </cell>
          <cell r="B2271" t="str">
            <v>YOSODADI</v>
          </cell>
        </row>
        <row r="2272">
          <cell r="A2272" t="str">
            <v>KBB03</v>
          </cell>
          <cell r="B2272" t="str">
            <v>CANDIMAS</v>
          </cell>
        </row>
        <row r="2273">
          <cell r="A2273" t="str">
            <v>BDR04</v>
          </cell>
          <cell r="B2273" t="str">
            <v>BANGUN_REJO</v>
          </cell>
        </row>
        <row r="2274">
          <cell r="A2274" t="str">
            <v>TKG08</v>
          </cell>
          <cell r="B2274" t="str">
            <v>IMAM_BONJOL_LAMPUNG</v>
          </cell>
        </row>
        <row r="2275">
          <cell r="A2275" t="str">
            <v>GTT02</v>
          </cell>
          <cell r="B2275" t="str">
            <v>TATAAN</v>
          </cell>
        </row>
        <row r="2276">
          <cell r="A2276" t="str">
            <v>KOG03</v>
          </cell>
          <cell r="B2276" t="str">
            <v>TALANG_PADANG</v>
          </cell>
        </row>
        <row r="2277">
          <cell r="A2277" t="str">
            <v>GTT04</v>
          </cell>
          <cell r="B2277" t="str">
            <v>HURUN</v>
          </cell>
        </row>
        <row r="2278">
          <cell r="A2278" t="str">
            <v>KOG02</v>
          </cell>
          <cell r="B2278" t="str">
            <v>GISTING</v>
          </cell>
        </row>
        <row r="2279">
          <cell r="A2279" t="str">
            <v>BDR05</v>
          </cell>
          <cell r="B2279" t="str">
            <v>KOTA_GAJAH</v>
          </cell>
        </row>
        <row r="2280">
          <cell r="A2280" t="str">
            <v>PSW02</v>
          </cell>
          <cell r="B2280" t="str">
            <v>KALIREJO</v>
          </cell>
        </row>
        <row r="2281">
          <cell r="A2281" t="str">
            <v>SKD05</v>
          </cell>
          <cell r="B2281" t="str">
            <v>LABUHAN_RATU</v>
          </cell>
        </row>
        <row r="2282">
          <cell r="A2282" t="str">
            <v>PSW01</v>
          </cell>
          <cell r="B2282" t="str">
            <v>PRINGSEWU</v>
          </cell>
        </row>
        <row r="2283">
          <cell r="A2283" t="str">
            <v>BKH02</v>
          </cell>
          <cell r="B2283" t="str">
            <v>NATAR</v>
          </cell>
        </row>
        <row r="2284">
          <cell r="A2284" t="str">
            <v>BDR07</v>
          </cell>
          <cell r="B2284" t="str">
            <v>BANDAR_AGUNG</v>
          </cell>
        </row>
        <row r="2285">
          <cell r="A2285" t="str">
            <v>TKG01</v>
          </cell>
          <cell r="B2285" t="str">
            <v>BANDAR_LAMPUNG</v>
          </cell>
        </row>
        <row r="2286">
          <cell r="A2286" t="str">
            <v>KBB01</v>
          </cell>
          <cell r="B2286" t="str">
            <v>CEMPEDAK</v>
          </cell>
        </row>
        <row r="2287">
          <cell r="A2287" t="str">
            <v>KBB02</v>
          </cell>
          <cell r="B2287" t="str">
            <v>BUKIT_KEMUNING</v>
          </cell>
        </row>
        <row r="2288">
          <cell r="A2288" t="str">
            <v>BKH01</v>
          </cell>
          <cell r="B2288" t="str">
            <v>KALIANDA</v>
          </cell>
        </row>
        <row r="2289">
          <cell r="A2289" t="str">
            <v>BLM01</v>
          </cell>
          <cell r="B2289" t="str">
            <v>WAY_KANAN</v>
          </cell>
        </row>
        <row r="2290">
          <cell r="A2290" t="str">
            <v>MTR01</v>
          </cell>
          <cell r="B2290" t="str">
            <v>HADIMULYO</v>
          </cell>
        </row>
        <row r="2291">
          <cell r="A2291" t="str">
            <v>TKG03</v>
          </cell>
          <cell r="B2291" t="str">
            <v>SUKA_RAME</v>
          </cell>
        </row>
        <row r="2292">
          <cell r="A2292" t="str">
            <v>BDR03</v>
          </cell>
          <cell r="B2292" t="str">
            <v>SIMPANG_RANDU</v>
          </cell>
        </row>
        <row r="2293">
          <cell r="A2293" t="str">
            <v>TKG05</v>
          </cell>
          <cell r="B2293" t="str">
            <v>PAHOMAN</v>
          </cell>
        </row>
        <row r="2294">
          <cell r="A2294" t="str">
            <v>SBG29A</v>
          </cell>
          <cell r="B2294" t="str">
            <v>SBG29A</v>
          </cell>
        </row>
        <row r="2295">
          <cell r="A2295" t="str">
            <v>SRG26</v>
          </cell>
          <cell r="B2295" t="str">
            <v>SENDANGMULYO</v>
          </cell>
        </row>
        <row r="2296">
          <cell r="A2296" t="str">
            <v>BKI73</v>
          </cell>
          <cell r="B2296" t="str">
            <v>TARUMAJAYA_02</v>
          </cell>
        </row>
        <row r="2297">
          <cell r="A2297" t="str">
            <v>SKY04</v>
          </cell>
          <cell r="B2297" t="str">
            <v>BABAT_TOMAN</v>
          </cell>
        </row>
        <row r="2298">
          <cell r="A2298" t="str">
            <v>CKR04</v>
          </cell>
          <cell r="B2298" t="str">
            <v>SUKATANI</v>
          </cell>
        </row>
        <row r="2299">
          <cell r="A2299" t="str">
            <v>SOQ01</v>
          </cell>
          <cell r="B2299" t="str">
            <v>SORONG</v>
          </cell>
        </row>
        <row r="2300">
          <cell r="A2300" t="str">
            <v>SOC999</v>
          </cell>
          <cell r="B2300" t="str">
            <v>SOC_GATEWAY</v>
          </cell>
        </row>
        <row r="2301">
          <cell r="A2301" t="str">
            <v>CIB45</v>
          </cell>
          <cell r="B2301" t="str">
            <v>CP_GRIYA_BUKIT_JAYA</v>
          </cell>
        </row>
        <row r="2302">
          <cell r="A2302" t="str">
            <v>PSB01A</v>
          </cell>
          <cell r="B2302" t="str">
            <v>PASAMAN_01</v>
          </cell>
        </row>
        <row r="2303">
          <cell r="A2303" t="str">
            <v>SLU03</v>
          </cell>
          <cell r="B2303" t="str">
            <v>SAWAHLUNTO_01</v>
          </cell>
        </row>
        <row r="2304">
          <cell r="A2304" t="str">
            <v>LBB06A</v>
          </cell>
          <cell r="B2304" t="str">
            <v>AMPEK_ANGKEK_01</v>
          </cell>
        </row>
        <row r="2305">
          <cell r="A2305" t="str">
            <v>PPR16</v>
          </cell>
          <cell r="B2305" t="str">
            <v>LUBUK_ALUNG_01</v>
          </cell>
        </row>
        <row r="2306">
          <cell r="A2306" t="str">
            <v>RTP01</v>
          </cell>
          <cell r="B2306" t="str">
            <v>TORAJA</v>
          </cell>
        </row>
        <row r="2307">
          <cell r="A2307" t="str">
            <v>PLW01F</v>
          </cell>
          <cell r="B2307" t="str">
            <v>DEWI_SARTIKA_02</v>
          </cell>
        </row>
        <row r="2308">
          <cell r="A2308" t="str">
            <v>KAA12</v>
          </cell>
          <cell r="B2308" t="str">
            <v>TUGU_BOTO</v>
          </cell>
        </row>
        <row r="2309">
          <cell r="A2309" t="str">
            <v>SUB67A</v>
          </cell>
          <cell r="B2309" t="str">
            <v>WONOCOLO_2</v>
          </cell>
        </row>
        <row r="2310">
          <cell r="A2310" t="str">
            <v>PWO16</v>
          </cell>
          <cell r="B2310" t="str">
            <v>PURWOKERTO_UTARA</v>
          </cell>
        </row>
        <row r="2311">
          <cell r="A2311" t="str">
            <v>PWO07</v>
          </cell>
          <cell r="B2311" t="str">
            <v>KEMBARAN</v>
          </cell>
        </row>
        <row r="2312">
          <cell r="A2312" t="str">
            <v>UNG07</v>
          </cell>
          <cell r="B2312" t="str">
            <v>SUMOWONO</v>
          </cell>
        </row>
        <row r="2313">
          <cell r="A2313" t="str">
            <v>PWO08</v>
          </cell>
          <cell r="B2313" t="str">
            <v>KARANGLEWAS</v>
          </cell>
        </row>
        <row r="2314">
          <cell r="A2314" t="str">
            <v>PWO11</v>
          </cell>
          <cell r="B2314" t="str">
            <v>CILONGOK</v>
          </cell>
        </row>
        <row r="2315">
          <cell r="A2315" t="str">
            <v>PWO02</v>
          </cell>
          <cell r="B2315" t="str">
            <v>AJIBARANG</v>
          </cell>
        </row>
        <row r="2316">
          <cell r="A2316" t="str">
            <v>PWO03</v>
          </cell>
          <cell r="B2316" t="str">
            <v>BANYUMAS</v>
          </cell>
        </row>
        <row r="2317">
          <cell r="A2317" t="str">
            <v>KPJ02</v>
          </cell>
          <cell r="B2317" t="str">
            <v>TUREN</v>
          </cell>
        </row>
        <row r="2318">
          <cell r="A2318" t="str">
            <v>PWO04</v>
          </cell>
          <cell r="B2318" t="str">
            <v>PATIKRAJA</v>
          </cell>
        </row>
        <row r="2319">
          <cell r="A2319" t="str">
            <v>BWI10B</v>
          </cell>
          <cell r="B2319" t="str">
            <v>BWI_GENTENG</v>
          </cell>
        </row>
        <row r="2320">
          <cell r="A2320" t="str">
            <v>GSK12A</v>
          </cell>
          <cell r="B2320" t="str">
            <v>KEDAMEAN</v>
          </cell>
        </row>
        <row r="2321">
          <cell r="A2321" t="str">
            <v>JBG01A</v>
          </cell>
          <cell r="B2321" t="str">
            <v>JOMBANG_2</v>
          </cell>
        </row>
        <row r="2322">
          <cell r="A2322" t="str">
            <v>MTX14</v>
          </cell>
          <cell r="B2322" t="str">
            <v>PLAOSAN_2</v>
          </cell>
        </row>
        <row r="2323">
          <cell r="A2323" t="str">
            <v>BWI10A</v>
          </cell>
          <cell r="B2323" t="str">
            <v>GENTENG_BWI_1</v>
          </cell>
        </row>
        <row r="2324">
          <cell r="A2324" t="str">
            <v>PTN01A</v>
          </cell>
          <cell r="B2324" t="str">
            <v>BANTARAN_1</v>
          </cell>
        </row>
        <row r="2325">
          <cell r="A2325" t="str">
            <v>SBD12</v>
          </cell>
          <cell r="B2325" t="str">
            <v>BANYUPUTIH_1</v>
          </cell>
        </row>
        <row r="2326">
          <cell r="A2326" t="str">
            <v>BWI21</v>
          </cell>
          <cell r="B2326" t="str">
            <v>WONGSOREJO</v>
          </cell>
        </row>
        <row r="2327">
          <cell r="A2327" t="str">
            <v>SBD03</v>
          </cell>
          <cell r="B2327" t="str">
            <v>ASEMBAGUS</v>
          </cell>
        </row>
        <row r="2328">
          <cell r="A2328" t="str">
            <v>MLG46</v>
          </cell>
          <cell r="B2328" t="str">
            <v>SINGOSARI_1</v>
          </cell>
        </row>
        <row r="2329">
          <cell r="A2329" t="str">
            <v>JBG07</v>
          </cell>
          <cell r="B2329" t="str">
            <v>MOJOWARNO</v>
          </cell>
        </row>
        <row r="2330">
          <cell r="A2330" t="str">
            <v>BWI12</v>
          </cell>
          <cell r="B2330" t="str">
            <v>KALIPURO</v>
          </cell>
        </row>
        <row r="2331">
          <cell r="A2331" t="str">
            <v>GSK19</v>
          </cell>
          <cell r="B2331" t="str">
            <v>BALONGPANGGANG_1</v>
          </cell>
        </row>
        <row r="2332">
          <cell r="A2332" t="str">
            <v>SBD06</v>
          </cell>
          <cell r="B2332" t="str">
            <v>ARJASA_SBD</v>
          </cell>
        </row>
        <row r="2333">
          <cell r="A2333" t="str">
            <v>BWI13</v>
          </cell>
          <cell r="B2333" t="str">
            <v>SUMBERAYU</v>
          </cell>
        </row>
        <row r="2334">
          <cell r="A2334" t="str">
            <v>GSK15</v>
          </cell>
          <cell r="B2334" t="str">
            <v>WRINGINANOM</v>
          </cell>
        </row>
        <row r="2335">
          <cell r="A2335" t="str">
            <v>JBR28</v>
          </cell>
          <cell r="B2335" t="str">
            <v>SILO_1</v>
          </cell>
        </row>
        <row r="2336">
          <cell r="A2336" t="str">
            <v>SNX08</v>
          </cell>
          <cell r="B2336" t="str">
            <v>BLUTO_1</v>
          </cell>
        </row>
        <row r="2337">
          <cell r="A2337" t="str">
            <v>SUB94</v>
          </cell>
          <cell r="B2337" t="str">
            <v>SURABAYA_KIDUL</v>
          </cell>
        </row>
        <row r="2338">
          <cell r="A2338" t="str">
            <v>JBR22</v>
          </cell>
          <cell r="B2338" t="str">
            <v>BANGSALSARI</v>
          </cell>
        </row>
        <row r="2339">
          <cell r="A2339" t="str">
            <v>GSK20</v>
          </cell>
          <cell r="B2339" t="str">
            <v>DUDUKSAMPEYAN_1</v>
          </cell>
        </row>
        <row r="2340">
          <cell r="A2340" t="str">
            <v>JBR05</v>
          </cell>
          <cell r="B2340" t="str">
            <v>RAMBIPUJI</v>
          </cell>
        </row>
        <row r="2341">
          <cell r="A2341" t="str">
            <v>PSR05</v>
          </cell>
          <cell r="B2341" t="str">
            <v>WONOREJO_PSR</v>
          </cell>
        </row>
        <row r="2342">
          <cell r="A2342" t="str">
            <v>SUB42</v>
          </cell>
          <cell r="B2342" t="str">
            <v>RUNGKUT_ALANG_ALANG</v>
          </cell>
        </row>
        <row r="2343">
          <cell r="A2343" t="str">
            <v>PNO03</v>
          </cell>
          <cell r="B2343" t="str">
            <v>BALONG</v>
          </cell>
        </row>
        <row r="2344">
          <cell r="A2344" t="str">
            <v>PNO02</v>
          </cell>
          <cell r="B2344" t="str">
            <v>SUMOROTO</v>
          </cell>
        </row>
        <row r="2345">
          <cell r="A2345" t="str">
            <v>JBG03</v>
          </cell>
          <cell r="B2345" t="str">
            <v>PERAK</v>
          </cell>
        </row>
        <row r="2346">
          <cell r="A2346" t="str">
            <v>GSK08</v>
          </cell>
          <cell r="B2346" t="str">
            <v>CERME</v>
          </cell>
        </row>
        <row r="2347">
          <cell r="A2347" t="str">
            <v>BWI07</v>
          </cell>
          <cell r="B2347" t="str">
            <v>MOJOPANGGUNG</v>
          </cell>
        </row>
        <row r="2348">
          <cell r="A2348" t="str">
            <v>NGK02</v>
          </cell>
          <cell r="B2348" t="str">
            <v>KERTOSONO</v>
          </cell>
        </row>
        <row r="2349">
          <cell r="A2349" t="str">
            <v>GSK02</v>
          </cell>
          <cell r="B2349" t="str">
            <v>DRIYOREJO</v>
          </cell>
        </row>
        <row r="2350">
          <cell r="A2350" t="str">
            <v>GSK10A</v>
          </cell>
          <cell r="B2350" t="str">
            <v>DUKUN_2</v>
          </cell>
        </row>
        <row r="2351">
          <cell r="A2351" t="str">
            <v>GSK15A</v>
          </cell>
          <cell r="B2351" t="str">
            <v>PANCENG</v>
          </cell>
        </row>
        <row r="2352">
          <cell r="A2352" t="str">
            <v>BUO07B</v>
          </cell>
          <cell r="B2352" t="str">
            <v>BIAU_01</v>
          </cell>
        </row>
        <row r="2353">
          <cell r="A2353" t="str">
            <v>BUO07A</v>
          </cell>
          <cell r="B2353" t="str">
            <v>BUOL_01</v>
          </cell>
        </row>
        <row r="2354">
          <cell r="A2354" t="str">
            <v>TLI01A</v>
          </cell>
          <cell r="B2354" t="str">
            <v>TOLI_01</v>
          </cell>
        </row>
        <row r="2355">
          <cell r="A2355" t="str">
            <v>PII11</v>
          </cell>
          <cell r="B2355" t="str">
            <v>MOUTONG</v>
          </cell>
        </row>
        <row r="2356">
          <cell r="A2356" t="str">
            <v>MDC07B</v>
          </cell>
          <cell r="B2356" t="str">
            <v>MANADO_02</v>
          </cell>
        </row>
        <row r="2357">
          <cell r="A2357" t="str">
            <v>BAG12</v>
          </cell>
          <cell r="B2357" t="str">
            <v>TOILI_01</v>
          </cell>
        </row>
        <row r="2358">
          <cell r="A2358" t="str">
            <v>MDC02A</v>
          </cell>
          <cell r="B2358" t="str">
            <v>MAPANGET_01</v>
          </cell>
        </row>
        <row r="2359">
          <cell r="A2359" t="str">
            <v>KMB01A</v>
          </cell>
          <cell r="B2359" t="str">
            <v>KOTAMOBAGU_TIMUR_01</v>
          </cell>
        </row>
        <row r="2360">
          <cell r="A2360" t="str">
            <v>KMB03</v>
          </cell>
          <cell r="B2360" t="str">
            <v>MONGONDOW</v>
          </cell>
        </row>
        <row r="2361">
          <cell r="A2361" t="str">
            <v>BAG11</v>
          </cell>
          <cell r="B2361" t="str">
            <v>PAGIMANA</v>
          </cell>
        </row>
        <row r="2362">
          <cell r="A2362" t="str">
            <v>TLI10</v>
          </cell>
          <cell r="B2362" t="str">
            <v>SALUMPAGA</v>
          </cell>
        </row>
        <row r="2363">
          <cell r="A2363" t="str">
            <v>BUG04C</v>
          </cell>
          <cell r="B2363" t="str">
            <v>KEUREA_01</v>
          </cell>
        </row>
        <row r="2364">
          <cell r="A2364" t="str">
            <v>BUG04B</v>
          </cell>
          <cell r="B2364" t="str">
            <v>LABOTA</v>
          </cell>
        </row>
        <row r="2365">
          <cell r="A2365" t="str">
            <v>PLW06B</v>
          </cell>
          <cell r="B2365" t="str">
            <v>TAWAELI_01</v>
          </cell>
        </row>
        <row r="2366">
          <cell r="A2366" t="str">
            <v>BAG13</v>
          </cell>
          <cell r="B2366" t="str">
            <v>TOILI_BARAT</v>
          </cell>
        </row>
        <row r="2367">
          <cell r="A2367" t="str">
            <v>BUO02</v>
          </cell>
          <cell r="B2367" t="str">
            <v>PALELEH</v>
          </cell>
        </row>
        <row r="2368">
          <cell r="A2368" t="str">
            <v>PII05</v>
          </cell>
          <cell r="B2368" t="str">
            <v>LAMBUNU</v>
          </cell>
        </row>
        <row r="2369">
          <cell r="A2369" t="str">
            <v>BAU02</v>
          </cell>
          <cell r="B2369" t="str">
            <v>BANGGAI_LAUT</v>
          </cell>
        </row>
        <row r="2370">
          <cell r="A2370" t="str">
            <v>BUG04</v>
          </cell>
          <cell r="B2370" t="str">
            <v>MOROWALI</v>
          </cell>
        </row>
        <row r="2371">
          <cell r="A2371" t="str">
            <v>AMR04</v>
          </cell>
          <cell r="B2371" t="str">
            <v>KAPITU</v>
          </cell>
        </row>
        <row r="2372">
          <cell r="A2372" t="str">
            <v>LOL03</v>
          </cell>
          <cell r="B2372" t="str">
            <v>POIGAR</v>
          </cell>
        </row>
        <row r="2373">
          <cell r="A2373" t="str">
            <v>TTE08</v>
          </cell>
          <cell r="B2373" t="str">
            <v>KIE_RAHA</v>
          </cell>
        </row>
        <row r="2374">
          <cell r="A2374" t="str">
            <v>TDO04</v>
          </cell>
          <cell r="B2374" t="str">
            <v>TATAARAN</v>
          </cell>
        </row>
        <row r="2375">
          <cell r="A2375" t="str">
            <v>TDO05</v>
          </cell>
          <cell r="B2375" t="str">
            <v>TATELI</v>
          </cell>
        </row>
        <row r="2376">
          <cell r="A2376" t="str">
            <v>PII04</v>
          </cell>
          <cell r="B2376" t="str">
            <v>AMPIBABO</v>
          </cell>
        </row>
        <row r="2377">
          <cell r="A2377" t="str">
            <v>AMR03</v>
          </cell>
          <cell r="B2377" t="str">
            <v>TUMPAAN</v>
          </cell>
        </row>
        <row r="2378">
          <cell r="A2378" t="str">
            <v>BRK02</v>
          </cell>
          <cell r="B2378" t="str">
            <v>BINTAUNA</v>
          </cell>
        </row>
        <row r="2379">
          <cell r="A2379" t="str">
            <v>AMR02</v>
          </cell>
          <cell r="B2379" t="str">
            <v>MOTOLING</v>
          </cell>
        </row>
        <row r="2380">
          <cell r="A2380" t="str">
            <v>TBO02</v>
          </cell>
          <cell r="B2380" t="str">
            <v>MALIFUT</v>
          </cell>
        </row>
        <row r="2381">
          <cell r="A2381" t="str">
            <v>BAG05</v>
          </cell>
          <cell r="B2381" t="str">
            <v>BATUI</v>
          </cell>
        </row>
        <row r="2382">
          <cell r="A2382" t="str">
            <v>TDO03</v>
          </cell>
          <cell r="B2382" t="str">
            <v>KAWANGKOAN</v>
          </cell>
        </row>
        <row r="2383">
          <cell r="A2383" t="str">
            <v>TTE04</v>
          </cell>
          <cell r="B2383" t="str">
            <v>STADION</v>
          </cell>
        </row>
        <row r="2384">
          <cell r="A2384" t="str">
            <v>TTE05</v>
          </cell>
          <cell r="B2384" t="str">
            <v>FALAJAWA2</v>
          </cell>
        </row>
        <row r="2385">
          <cell r="A2385" t="str">
            <v>SAN01</v>
          </cell>
          <cell r="B2385" t="str">
            <v>SANANA</v>
          </cell>
        </row>
        <row r="2386">
          <cell r="A2386" t="str">
            <v>TMH01</v>
          </cell>
          <cell r="B2386" t="str">
            <v>TOMOHON</v>
          </cell>
        </row>
        <row r="2387">
          <cell r="A2387" t="str">
            <v>ZSI01</v>
          </cell>
          <cell r="B2387" t="str">
            <v>WEDA</v>
          </cell>
        </row>
        <row r="2388">
          <cell r="A2388" t="str">
            <v>TTE02</v>
          </cell>
          <cell r="B2388" t="str">
            <v>BASTIONG_KARANCE</v>
          </cell>
        </row>
        <row r="2389">
          <cell r="A2389" t="str">
            <v>AMR01</v>
          </cell>
          <cell r="B2389" t="str">
            <v>AMURANG</v>
          </cell>
        </row>
        <row r="2390">
          <cell r="A2390" t="str">
            <v>MEG01</v>
          </cell>
          <cell r="B2390" t="str">
            <v>MELONGUANE</v>
          </cell>
        </row>
        <row r="2391">
          <cell r="A2391" t="str">
            <v>BRK01</v>
          </cell>
          <cell r="B2391" t="str">
            <v>BOROKO</v>
          </cell>
        </row>
        <row r="2392">
          <cell r="A2392" t="str">
            <v>BUG01</v>
          </cell>
          <cell r="B2392" t="str">
            <v>BUNGKU</v>
          </cell>
        </row>
        <row r="2393">
          <cell r="A2393" t="str">
            <v>AMP01A</v>
          </cell>
          <cell r="B2393" t="str">
            <v>AMPANA_RAYA</v>
          </cell>
        </row>
        <row r="2394">
          <cell r="A2394" t="str">
            <v>SUM17B</v>
          </cell>
          <cell r="B2394" t="str">
            <v>SUM17B</v>
          </cell>
        </row>
        <row r="2395">
          <cell r="A2395" t="str">
            <v>SUM12C</v>
          </cell>
          <cell r="B2395" t="str">
            <v>SUM12C</v>
          </cell>
        </row>
        <row r="2396">
          <cell r="A2396" t="str">
            <v>NGP09A</v>
          </cell>
          <cell r="B2396" t="str">
            <v>NGP09A</v>
          </cell>
        </row>
        <row r="2397">
          <cell r="A2397" t="str">
            <v>GRT24B</v>
          </cell>
          <cell r="B2397" t="str">
            <v>GRT24B</v>
          </cell>
        </row>
        <row r="2398">
          <cell r="A2398" t="str">
            <v>CJR09B</v>
          </cell>
          <cell r="B2398" t="str">
            <v>CJR09B</v>
          </cell>
        </row>
        <row r="2399">
          <cell r="A2399" t="str">
            <v>MDC03A</v>
          </cell>
          <cell r="B2399" t="str">
            <v>WONASA_01</v>
          </cell>
        </row>
        <row r="2400">
          <cell r="A2400" t="str">
            <v>MDC04A</v>
          </cell>
          <cell r="B2400" t="str">
            <v>TUMINTING_01</v>
          </cell>
        </row>
        <row r="2401">
          <cell r="A2401" t="str">
            <v>DON12</v>
          </cell>
          <cell r="B2401" t="str">
            <v>SIRENJA</v>
          </cell>
        </row>
        <row r="2402">
          <cell r="A2402" t="str">
            <v>KRW20F</v>
          </cell>
          <cell r="B2402" t="str">
            <v>KRW20F</v>
          </cell>
        </row>
        <row r="2403">
          <cell r="A2403" t="str">
            <v>SOG31E</v>
          </cell>
          <cell r="B2403" t="str">
            <v>SOG31E</v>
          </cell>
        </row>
        <row r="2404">
          <cell r="A2404" t="str">
            <v>SBG27A</v>
          </cell>
          <cell r="B2404" t="str">
            <v>SBG27A</v>
          </cell>
        </row>
        <row r="2405">
          <cell r="A2405" t="str">
            <v>SBG01B</v>
          </cell>
          <cell r="B2405" t="str">
            <v>SBG01B</v>
          </cell>
        </row>
        <row r="2406">
          <cell r="A2406" t="str">
            <v>GRT07C</v>
          </cell>
          <cell r="B2406" t="str">
            <v>GRT07C</v>
          </cell>
        </row>
        <row r="2407">
          <cell r="A2407" t="str">
            <v>GRT06C</v>
          </cell>
          <cell r="B2407" t="str">
            <v>GRT06C</v>
          </cell>
        </row>
        <row r="2408">
          <cell r="A2408" t="str">
            <v>THA01A</v>
          </cell>
          <cell r="B2408" t="str">
            <v>TAHUNA_01</v>
          </cell>
        </row>
        <row r="2409">
          <cell r="A2409" t="str">
            <v>MJA04B</v>
          </cell>
          <cell r="B2409" t="str">
            <v>JATIWANGI_2</v>
          </cell>
        </row>
        <row r="2410">
          <cell r="A2410" t="str">
            <v>SOG17D</v>
          </cell>
          <cell r="B2410" t="str">
            <v>RANCAMANYAR_3</v>
          </cell>
        </row>
        <row r="2411">
          <cell r="A2411" t="str">
            <v>AMP03</v>
          </cell>
          <cell r="B2411" t="str">
            <v>TOJO</v>
          </cell>
        </row>
        <row r="2412">
          <cell r="A2412" t="str">
            <v>TBO03</v>
          </cell>
          <cell r="B2412" t="str">
            <v>HIBUALAMO</v>
          </cell>
        </row>
        <row r="2413">
          <cell r="A2413" t="str">
            <v>KNG11</v>
          </cell>
          <cell r="B2413" t="str">
            <v>INDANGKERTA</v>
          </cell>
        </row>
        <row r="2414">
          <cell r="A2414" t="str">
            <v>MAB03</v>
          </cell>
          <cell r="B2414" t="str">
            <v>WASILE</v>
          </cell>
        </row>
        <row r="2415">
          <cell r="A2415" t="str">
            <v>RTH01</v>
          </cell>
          <cell r="B2415" t="str">
            <v>RATAHAN</v>
          </cell>
        </row>
        <row r="2416">
          <cell r="A2416" t="str">
            <v>TTE06</v>
          </cell>
          <cell r="B2416" t="str">
            <v>AKEHUDA</v>
          </cell>
        </row>
        <row r="2417">
          <cell r="A2417" t="str">
            <v>RTH02</v>
          </cell>
          <cell r="B2417" t="str">
            <v>TOMBATU</v>
          </cell>
        </row>
        <row r="2418">
          <cell r="A2418" t="str">
            <v>PSJ02</v>
          </cell>
          <cell r="B2418" t="str">
            <v>TENTENA</v>
          </cell>
        </row>
        <row r="2419">
          <cell r="A2419" t="str">
            <v>SOG49</v>
          </cell>
          <cell r="B2419" t="str">
            <v>CIGANITRI</v>
          </cell>
        </row>
        <row r="2420">
          <cell r="A2420" t="str">
            <v>KNG04</v>
          </cell>
          <cell r="B2420" t="str">
            <v>KADUGEDE</v>
          </cell>
        </row>
        <row r="2421">
          <cell r="A2421" t="str">
            <v>TTE07</v>
          </cell>
          <cell r="B2421" t="str">
            <v>SULTAN_BABULLAH</v>
          </cell>
        </row>
        <row r="2422">
          <cell r="A2422" t="str">
            <v>AID03</v>
          </cell>
          <cell r="B2422" t="str">
            <v>LIKUPANG</v>
          </cell>
        </row>
        <row r="2423">
          <cell r="A2423" t="str">
            <v>BDO02A</v>
          </cell>
          <cell r="B2423" t="str">
            <v>DC_CIBADUYUT_RAYA</v>
          </cell>
        </row>
        <row r="2424">
          <cell r="A2424" t="str">
            <v>AID02</v>
          </cell>
          <cell r="B2424" t="str">
            <v>KALAWAT</v>
          </cell>
        </row>
        <row r="2425">
          <cell r="A2425" t="str">
            <v>KRW12</v>
          </cell>
          <cell r="B2425" t="str">
            <v>CIAMPEL</v>
          </cell>
        </row>
        <row r="2426">
          <cell r="A2426" t="str">
            <v>SOG26</v>
          </cell>
          <cell r="B2426" t="str">
            <v>DC_BALEENDAH</v>
          </cell>
        </row>
        <row r="2427">
          <cell r="A2427" t="str">
            <v>NGP16</v>
          </cell>
          <cell r="B2427" t="str">
            <v>CIPONGKOR</v>
          </cell>
        </row>
        <row r="2428">
          <cell r="A2428" t="str">
            <v>KRW22</v>
          </cell>
          <cell r="B2428" t="str">
            <v>DC_GALUH_MAS</v>
          </cell>
        </row>
        <row r="2429">
          <cell r="A2429" t="str">
            <v>AMP02</v>
          </cell>
          <cell r="B2429" t="str">
            <v>RATOLINDO</v>
          </cell>
        </row>
        <row r="2430">
          <cell r="A2430" t="str">
            <v>SOG30</v>
          </cell>
          <cell r="B2430" t="str">
            <v>DC_MARGAASIH</v>
          </cell>
        </row>
        <row r="2431">
          <cell r="A2431" t="str">
            <v>MAB01</v>
          </cell>
          <cell r="B2431" t="str">
            <v>MABA</v>
          </cell>
        </row>
        <row r="2432">
          <cell r="A2432" t="str">
            <v>DAR01</v>
          </cell>
          <cell r="B2432" t="str">
            <v>DARUBA</v>
          </cell>
        </row>
        <row r="2433">
          <cell r="A2433" t="str">
            <v>OND01</v>
          </cell>
          <cell r="B2433" t="str">
            <v>ONDONG_SIAU</v>
          </cell>
        </row>
        <row r="2434">
          <cell r="A2434" t="str">
            <v>BAL19E</v>
          </cell>
          <cell r="B2434" t="str">
            <v>EAST_FORESTA</v>
          </cell>
        </row>
        <row r="2435">
          <cell r="A2435" t="str">
            <v>BAL04I</v>
          </cell>
          <cell r="B2435" t="str">
            <v>TALAGA_PASGAD</v>
          </cell>
        </row>
        <row r="2436">
          <cell r="A2436" t="str">
            <v>CIL07A</v>
          </cell>
          <cell r="B2436" t="str">
            <v>PELABUHAN_MERAK</v>
          </cell>
        </row>
        <row r="2437">
          <cell r="A2437" t="str">
            <v>PGL03A</v>
          </cell>
          <cell r="B2437" t="str">
            <v>CIKEUSIK</v>
          </cell>
        </row>
        <row r="2438">
          <cell r="A2438" t="str">
            <v>TGR01D</v>
          </cell>
          <cell r="B2438" t="str">
            <v>BUARAN_INDAH</v>
          </cell>
        </row>
        <row r="2439">
          <cell r="A2439" t="str">
            <v>SNG01A</v>
          </cell>
          <cell r="B2439" t="str">
            <v>CIKANDE_RAYA</v>
          </cell>
        </row>
        <row r="2440">
          <cell r="A2440" t="str">
            <v>TGR02B</v>
          </cell>
          <cell r="B2440" t="str">
            <v>DIAN_MANSION</v>
          </cell>
        </row>
        <row r="2441">
          <cell r="A2441" t="str">
            <v>CIP06A</v>
          </cell>
          <cell r="B2441" t="str">
            <v>CIPUTAT_TIMUR</v>
          </cell>
        </row>
        <row r="2442">
          <cell r="A2442" t="str">
            <v>PTI18</v>
          </cell>
          <cell r="B2442" t="str">
            <v>TRANGKIL</v>
          </cell>
        </row>
        <row r="2443">
          <cell r="A2443" t="str">
            <v>PTI16</v>
          </cell>
          <cell r="B2443" t="str">
            <v>PATI_KIDUL</v>
          </cell>
        </row>
        <row r="2444">
          <cell r="A2444" t="str">
            <v>PTI12</v>
          </cell>
          <cell r="B2444" t="str">
            <v>BATANGAN</v>
          </cell>
        </row>
        <row r="2445">
          <cell r="A2445" t="str">
            <v>SOG44</v>
          </cell>
          <cell r="B2445" t="str">
            <v>CILUNCAT</v>
          </cell>
        </row>
        <row r="2446">
          <cell r="A2446" t="str">
            <v>PTI11</v>
          </cell>
          <cell r="B2446" t="str">
            <v>WEDARIJAKSA</v>
          </cell>
        </row>
        <row r="2447">
          <cell r="A2447" t="str">
            <v>PKL04</v>
          </cell>
          <cell r="B2447" t="str">
            <v>WIRADESA</v>
          </cell>
        </row>
        <row r="2448">
          <cell r="A2448" t="str">
            <v>BAL02</v>
          </cell>
          <cell r="B2448" t="str">
            <v>RAJEG</v>
          </cell>
        </row>
        <row r="2449">
          <cell r="A2449" t="str">
            <v>PTI04</v>
          </cell>
          <cell r="B2449" t="str">
            <v>MARGOYOSO</v>
          </cell>
        </row>
        <row r="2450">
          <cell r="A2450" t="str">
            <v>JKT28B</v>
          </cell>
          <cell r="B2450" t="str">
            <v>TIANG_BENDERA_2</v>
          </cell>
        </row>
        <row r="2451">
          <cell r="A2451" t="str">
            <v>BNG18</v>
          </cell>
          <cell r="B2451" t="str">
            <v>TAPUNG_HILIR</v>
          </cell>
        </row>
        <row r="2452">
          <cell r="A2452" t="str">
            <v>BAS07</v>
          </cell>
          <cell r="B2452" t="str">
            <v>PUJUD</v>
          </cell>
        </row>
        <row r="2453">
          <cell r="A2453" t="str">
            <v>MJA05A</v>
          </cell>
          <cell r="B2453" t="str">
            <v>KADIPATEN_2</v>
          </cell>
        </row>
        <row r="2454">
          <cell r="A2454" t="str">
            <v>SOG32</v>
          </cell>
          <cell r="B2454" t="str">
            <v>DC_KATAPANG</v>
          </cell>
        </row>
        <row r="2455">
          <cell r="A2455" t="str">
            <v>BKI999</v>
          </cell>
          <cell r="B2455" t="str">
            <v>BKI_GATEWAY</v>
          </cell>
        </row>
        <row r="2456">
          <cell r="A2456" t="str">
            <v>PKL18</v>
          </cell>
          <cell r="B2456" t="str">
            <v>JATILONDO</v>
          </cell>
        </row>
        <row r="2457">
          <cell r="A2457" t="str">
            <v>PWO06</v>
          </cell>
          <cell r="B2457" t="str">
            <v>WANGON</v>
          </cell>
        </row>
        <row r="2458">
          <cell r="A2458" t="str">
            <v>JPR02</v>
          </cell>
          <cell r="B2458" t="str">
            <v>BANGSRI</v>
          </cell>
        </row>
        <row r="2459">
          <cell r="A2459" t="str">
            <v>PKL05</v>
          </cell>
          <cell r="B2459" t="str">
            <v>BUARAN</v>
          </cell>
        </row>
        <row r="2460">
          <cell r="A2460" t="str">
            <v>JPR01</v>
          </cell>
          <cell r="B2460" t="str">
            <v>JEPARA</v>
          </cell>
        </row>
        <row r="2461">
          <cell r="A2461" t="str">
            <v>DPK07B</v>
          </cell>
          <cell r="B2461" t="str">
            <v>SUKAMAJU_BARU</v>
          </cell>
        </row>
        <row r="2462">
          <cell r="A2462" t="str">
            <v>PGK06A</v>
          </cell>
          <cell r="B2462" t="str">
            <v>PGK06A</v>
          </cell>
        </row>
        <row r="2463">
          <cell r="A2463" t="str">
            <v>SRG999</v>
          </cell>
          <cell r="B2463" t="str">
            <v>SRG_GATEWAY</v>
          </cell>
        </row>
        <row r="2464">
          <cell r="A2464" t="str">
            <v>JKT11M</v>
          </cell>
          <cell r="B2464" t="str">
            <v>DC_GELORA</v>
          </cell>
        </row>
        <row r="2465">
          <cell r="A2465" t="str">
            <v>AMQ04A</v>
          </cell>
          <cell r="B2465" t="str">
            <v>STAIN</v>
          </cell>
        </row>
        <row r="2466">
          <cell r="A2466" t="str">
            <v>AMQ01A</v>
          </cell>
          <cell r="B2466" t="str">
            <v>WAIHERU</v>
          </cell>
        </row>
        <row r="2467">
          <cell r="A2467" t="str">
            <v>JKT10H</v>
          </cell>
          <cell r="B2467" t="str">
            <v>KALIBARU_01</v>
          </cell>
        </row>
        <row r="2468">
          <cell r="A2468" t="str">
            <v>LBO01A</v>
          </cell>
          <cell r="B2468" t="str">
            <v>LIMBOTO_01</v>
          </cell>
        </row>
        <row r="2469">
          <cell r="A2469" t="str">
            <v>SUW11</v>
          </cell>
          <cell r="B2469" t="str">
            <v>SUWAWA_01</v>
          </cell>
        </row>
        <row r="2470">
          <cell r="A2470" t="str">
            <v>LBO14</v>
          </cell>
          <cell r="B2470" t="str">
            <v>TELAGA_JAYA_01</v>
          </cell>
        </row>
        <row r="2471">
          <cell r="A2471" t="str">
            <v>GTO26A</v>
          </cell>
          <cell r="B2471" t="str">
            <v>DUNGINGI_01</v>
          </cell>
        </row>
        <row r="2472">
          <cell r="A2472" t="str">
            <v>GTO03A</v>
          </cell>
          <cell r="B2472" t="str">
            <v>GORONTALO_01</v>
          </cell>
        </row>
        <row r="2473">
          <cell r="A2473" t="str">
            <v>MRS11</v>
          </cell>
          <cell r="B2473" t="str">
            <v>RANDANGAN</v>
          </cell>
        </row>
        <row r="2474">
          <cell r="A2474" t="str">
            <v>PRU02</v>
          </cell>
          <cell r="B2474" t="str">
            <v>GEMBA</v>
          </cell>
        </row>
        <row r="2475">
          <cell r="A2475" t="str">
            <v>LBO19</v>
          </cell>
          <cell r="B2475" t="str">
            <v>BATUDAA</v>
          </cell>
        </row>
        <row r="2476">
          <cell r="A2476" t="str">
            <v>KWD02</v>
          </cell>
          <cell r="B2476" t="str">
            <v>ATINGGOLA</v>
          </cell>
        </row>
        <row r="2477">
          <cell r="A2477" t="str">
            <v>AMQ08</v>
          </cell>
          <cell r="B2477" t="str">
            <v>PARDES</v>
          </cell>
        </row>
        <row r="2478">
          <cell r="A2478" t="str">
            <v>GTO06</v>
          </cell>
          <cell r="B2478" t="str">
            <v>POPAYATO</v>
          </cell>
        </row>
        <row r="2479">
          <cell r="A2479" t="str">
            <v>LBO02</v>
          </cell>
          <cell r="B2479" t="str">
            <v>PAGUYAMAN</v>
          </cell>
        </row>
        <row r="2480">
          <cell r="A2480" t="str">
            <v>UAL01</v>
          </cell>
          <cell r="B2480" t="str">
            <v>TUAL</v>
          </cell>
        </row>
        <row r="2481">
          <cell r="A2481" t="str">
            <v>NAM01</v>
          </cell>
          <cell r="B2481" t="str">
            <v>NAMLEA</v>
          </cell>
        </row>
        <row r="2482">
          <cell r="A2482" t="str">
            <v>DOB01</v>
          </cell>
          <cell r="B2482" t="str">
            <v>DOBO</v>
          </cell>
        </row>
        <row r="2483">
          <cell r="A2483" t="str">
            <v>SML01</v>
          </cell>
          <cell r="B2483" t="str">
            <v>SAUMLAKI</v>
          </cell>
        </row>
        <row r="2484">
          <cell r="A2484" t="str">
            <v>BUL01</v>
          </cell>
          <cell r="B2484" t="str">
            <v>BULA</v>
          </cell>
        </row>
        <row r="2485">
          <cell r="A2485" t="str">
            <v>TIT01</v>
          </cell>
          <cell r="B2485" t="str">
            <v>TILAMUTA</v>
          </cell>
        </row>
        <row r="2486">
          <cell r="A2486" t="str">
            <v>TIA01</v>
          </cell>
          <cell r="B2486" t="str">
            <v>TIAKUR</v>
          </cell>
        </row>
        <row r="2487">
          <cell r="A2487" t="str">
            <v>SIU11A</v>
          </cell>
          <cell r="B2487" t="str">
            <v>SIU11A</v>
          </cell>
        </row>
        <row r="2488">
          <cell r="A2488" t="str">
            <v>SIU09</v>
          </cell>
          <cell r="B2488" t="str">
            <v>SIU09</v>
          </cell>
        </row>
        <row r="2489">
          <cell r="A2489" t="str">
            <v>KUP04</v>
          </cell>
          <cell r="B2489" t="str">
            <v>RUNGAU_RAYA</v>
          </cell>
        </row>
        <row r="2490">
          <cell r="A2490" t="str">
            <v>SNG18</v>
          </cell>
          <cell r="B2490" t="str">
            <v>DP_CIRUAS</v>
          </cell>
        </row>
        <row r="2491">
          <cell r="A2491" t="str">
            <v>TGR07A</v>
          </cell>
          <cell r="B2491" t="str">
            <v>CIMONE</v>
          </cell>
        </row>
        <row r="2492">
          <cell r="A2492" t="str">
            <v>BAL04F</v>
          </cell>
          <cell r="B2492" t="str">
            <v>EVERGREEN</v>
          </cell>
        </row>
        <row r="2493">
          <cell r="A2493" t="str">
            <v>BAL52</v>
          </cell>
          <cell r="B2493" t="str">
            <v>MEDANG</v>
          </cell>
        </row>
        <row r="2494">
          <cell r="A2494" t="str">
            <v>BAL04B</v>
          </cell>
          <cell r="B2494" t="str">
            <v>BITUNG_RAYA</v>
          </cell>
        </row>
        <row r="2495">
          <cell r="A2495" t="str">
            <v>BAL04A</v>
          </cell>
          <cell r="B2495" t="str">
            <v>GREEN_HILL</v>
          </cell>
        </row>
        <row r="2496">
          <cell r="A2496" t="str">
            <v>RKS07A</v>
          </cell>
          <cell r="B2496" t="str">
            <v>MUNCANG</v>
          </cell>
        </row>
        <row r="2497">
          <cell r="A2497" t="str">
            <v>RKS08A</v>
          </cell>
          <cell r="B2497" t="str">
            <v>RANGKAS_BITUNG_RAYA</v>
          </cell>
        </row>
        <row r="2498">
          <cell r="A2498" t="str">
            <v>BAL18B</v>
          </cell>
          <cell r="B2498" t="str">
            <v>FORESTA</v>
          </cell>
        </row>
        <row r="2499">
          <cell r="A2499" t="str">
            <v>BAL04G</v>
          </cell>
          <cell r="B2499" t="str">
            <v>SUKADAMAI</v>
          </cell>
        </row>
        <row r="2500">
          <cell r="A2500" t="str">
            <v>PGL05A</v>
          </cell>
          <cell r="B2500" t="str">
            <v>PANDEGLANG_KADUHEJO</v>
          </cell>
        </row>
        <row r="2501">
          <cell r="A2501" t="str">
            <v>CIL01B</v>
          </cell>
          <cell r="B2501" t="str">
            <v>DP_CILEGON</v>
          </cell>
        </row>
        <row r="2502">
          <cell r="A2502" t="str">
            <v>TGR12A</v>
          </cell>
          <cell r="B2502" t="str">
            <v>KAVLING_DPR</v>
          </cell>
        </row>
        <row r="2503">
          <cell r="A2503" t="str">
            <v>BAL26B</v>
          </cell>
          <cell r="B2503" t="str">
            <v>SALEMBARAN_99</v>
          </cell>
        </row>
        <row r="2504">
          <cell r="A2504" t="str">
            <v>PGL06A</v>
          </cell>
          <cell r="B2504" t="str">
            <v>CIGADUNG</v>
          </cell>
        </row>
        <row r="2505">
          <cell r="A2505" t="str">
            <v>BAL25</v>
          </cell>
          <cell r="B2505" t="str">
            <v>PALEM_RAYA</v>
          </cell>
        </row>
        <row r="2506">
          <cell r="A2506" t="str">
            <v>PWK15L</v>
          </cell>
          <cell r="B2506" t="str">
            <v>PWK15L</v>
          </cell>
        </row>
        <row r="2507">
          <cell r="A2507" t="str">
            <v>SOG02C</v>
          </cell>
          <cell r="B2507" t="str">
            <v>SOG02C</v>
          </cell>
        </row>
        <row r="2508">
          <cell r="A2508" t="str">
            <v>KRW22C</v>
          </cell>
          <cell r="B2508" t="str">
            <v>NAGASARI_3</v>
          </cell>
        </row>
        <row r="2509">
          <cell r="A2509" t="str">
            <v>BDO05A</v>
          </cell>
          <cell r="B2509" t="str">
            <v>DC_CINAMBO</v>
          </cell>
        </row>
        <row r="2510">
          <cell r="A2510" t="str">
            <v>KLT07</v>
          </cell>
          <cell r="B2510" t="str">
            <v>KLATEN_TENGAH</v>
          </cell>
        </row>
        <row r="2511">
          <cell r="A2511" t="str">
            <v>BDO97</v>
          </cell>
          <cell r="B2511" t="str">
            <v>DC_SAMOJA</v>
          </cell>
        </row>
        <row r="2512">
          <cell r="A2512" t="str">
            <v>KRW37</v>
          </cell>
          <cell r="B2512" t="str">
            <v>JATISARI_BARU</v>
          </cell>
        </row>
        <row r="2513">
          <cell r="A2513" t="str">
            <v>KRW11</v>
          </cell>
          <cell r="B2513" t="str">
            <v>CKM_CITY</v>
          </cell>
        </row>
        <row r="2514">
          <cell r="A2514" t="str">
            <v>PGL07</v>
          </cell>
          <cell r="B2514" t="str">
            <v>DC_PANDEGLANG</v>
          </cell>
        </row>
        <row r="2515">
          <cell r="A2515" t="str">
            <v>SNG10</v>
          </cell>
          <cell r="B2515" t="str">
            <v>WARINGIN</v>
          </cell>
        </row>
        <row r="2516">
          <cell r="A2516" t="str">
            <v>RKS10</v>
          </cell>
          <cell r="B2516" t="str">
            <v>MALIMPING_01</v>
          </cell>
        </row>
        <row r="2517">
          <cell r="A2517" t="str">
            <v>CIL10</v>
          </cell>
          <cell r="B2517" t="str">
            <v>CP_KJ</v>
          </cell>
        </row>
        <row r="2518">
          <cell r="A2518" t="str">
            <v>SNG09</v>
          </cell>
          <cell r="B2518" t="str">
            <v>KRAMATWATU_2</v>
          </cell>
        </row>
        <row r="2519">
          <cell r="A2519" t="str">
            <v>TGR19</v>
          </cell>
          <cell r="B2519" t="str">
            <v>PORIS</v>
          </cell>
        </row>
        <row r="2520">
          <cell r="A2520" t="str">
            <v>TGR02</v>
          </cell>
          <cell r="B2520" t="str">
            <v>SERPONG</v>
          </cell>
        </row>
        <row r="2521">
          <cell r="A2521" t="str">
            <v>TGR48</v>
          </cell>
          <cell r="B2521" t="str">
            <v>SUDIMARA_PINANG</v>
          </cell>
        </row>
        <row r="2522">
          <cell r="A2522" t="str">
            <v>TGR50</v>
          </cell>
          <cell r="B2522" t="str">
            <v>SUPERMALL_KARAWACI</v>
          </cell>
        </row>
        <row r="2523">
          <cell r="A2523" t="str">
            <v>TGR76</v>
          </cell>
          <cell r="B2523" t="str">
            <v>AIRPORT_CITY</v>
          </cell>
        </row>
        <row r="2524">
          <cell r="A2524" t="str">
            <v>CIP22</v>
          </cell>
          <cell r="B2524" t="str">
            <v>CP_KAMPUNG_UTAN</v>
          </cell>
        </row>
        <row r="2525">
          <cell r="A2525" t="str">
            <v>CIL09</v>
          </cell>
          <cell r="B2525" t="str">
            <v>CP_KEPODANG</v>
          </cell>
        </row>
        <row r="2526">
          <cell r="A2526" t="str">
            <v>BAL40</v>
          </cell>
          <cell r="B2526" t="str">
            <v>CP_LAKSANA</v>
          </cell>
        </row>
        <row r="2527">
          <cell r="A2527" t="str">
            <v>BAL35</v>
          </cell>
          <cell r="B2527" t="str">
            <v>CP_THE_SPRINGS</v>
          </cell>
        </row>
        <row r="2528">
          <cell r="A2528" t="str">
            <v>TGR89</v>
          </cell>
          <cell r="B2528" t="str">
            <v>CP_CIPONDOH</v>
          </cell>
        </row>
        <row r="2529">
          <cell r="A2529" t="str">
            <v>TGR88</v>
          </cell>
          <cell r="B2529" t="str">
            <v>CP_ARCADIA</v>
          </cell>
        </row>
        <row r="2530">
          <cell r="A2530" t="str">
            <v>TGR99</v>
          </cell>
          <cell r="B2530" t="str">
            <v>CP_DUTA_BESAR</v>
          </cell>
        </row>
        <row r="2531">
          <cell r="A2531" t="str">
            <v>CIP31</v>
          </cell>
          <cell r="B2531" t="str">
            <v>CP_ARIA_PUTRA</v>
          </cell>
        </row>
        <row r="2532">
          <cell r="A2532" t="str">
            <v>BAL33</v>
          </cell>
          <cell r="B2532" t="str">
            <v>CP_SUVARNASUTERA_NEW</v>
          </cell>
        </row>
        <row r="2533">
          <cell r="A2533" t="str">
            <v>TGR02A</v>
          </cell>
          <cell r="B2533" t="str">
            <v>CP_BERINGIN</v>
          </cell>
        </row>
        <row r="2534">
          <cell r="A2534" t="str">
            <v>TGR08A</v>
          </cell>
          <cell r="B2534" t="str">
            <v>CP_ERAPRIMA</v>
          </cell>
        </row>
        <row r="2535">
          <cell r="A2535" t="str">
            <v>BAL41</v>
          </cell>
          <cell r="B2535" t="str">
            <v>CP_CIKUPA</v>
          </cell>
        </row>
        <row r="2536">
          <cell r="A2536" t="str">
            <v>BAL46</v>
          </cell>
          <cell r="B2536" t="str">
            <v>CP_VILLATAMANBANDARA</v>
          </cell>
        </row>
        <row r="2537">
          <cell r="A2537" t="str">
            <v>BAL50</v>
          </cell>
          <cell r="B2537" t="str">
            <v>PARAMOUNT</v>
          </cell>
        </row>
        <row r="2538">
          <cell r="A2538" t="str">
            <v>BAL01A</v>
          </cell>
          <cell r="B2538" t="str">
            <v>FLOURITE</v>
          </cell>
        </row>
        <row r="2539">
          <cell r="A2539" t="str">
            <v>TGR15</v>
          </cell>
          <cell r="B2539" t="str">
            <v>BALARAJA</v>
          </cell>
        </row>
        <row r="2540">
          <cell r="A2540" t="str">
            <v>TGR36</v>
          </cell>
          <cell r="B2540" t="str">
            <v>SINDANG_JAYA</v>
          </cell>
        </row>
        <row r="2541">
          <cell r="A2541" t="str">
            <v>TGR49</v>
          </cell>
          <cell r="B2541" t="str">
            <v>KUNCIRAN</v>
          </cell>
        </row>
        <row r="2542">
          <cell r="A2542" t="str">
            <v>CIL08</v>
          </cell>
          <cell r="B2542" t="str">
            <v>JOMBANG_RAYA</v>
          </cell>
        </row>
        <row r="2543">
          <cell r="A2543" t="str">
            <v>BAL26A</v>
          </cell>
          <cell r="B2543" t="str">
            <v>DP_ROYAL_DADAP</v>
          </cell>
        </row>
        <row r="2544">
          <cell r="A2544" t="str">
            <v>TGR12B</v>
          </cell>
          <cell r="B2544" t="str">
            <v>PINANG_KUNCIRAN</v>
          </cell>
        </row>
        <row r="2545">
          <cell r="A2545" t="str">
            <v>TGR12C</v>
          </cell>
          <cell r="B2545" t="str">
            <v>RASUNA_RAYA</v>
          </cell>
        </row>
        <row r="2546">
          <cell r="A2546" t="str">
            <v>CIL02</v>
          </cell>
          <cell r="B2546" t="str">
            <v>MERAK</v>
          </cell>
        </row>
        <row r="2547">
          <cell r="A2547" t="str">
            <v>CIP05</v>
          </cell>
          <cell r="B2547" t="str">
            <v>BINTARO_1</v>
          </cell>
        </row>
        <row r="2548">
          <cell r="A2548" t="str">
            <v>CIP08</v>
          </cell>
          <cell r="B2548" t="str">
            <v>PONDOK_AREN_2</v>
          </cell>
        </row>
        <row r="2549">
          <cell r="A2549" t="str">
            <v>TGR29</v>
          </cell>
          <cell r="B2549" t="str">
            <v>PONDOK_AREN</v>
          </cell>
        </row>
        <row r="2550">
          <cell r="A2550" t="str">
            <v>TGR56</v>
          </cell>
          <cell r="B2550" t="str">
            <v>PERIUK_2</v>
          </cell>
        </row>
        <row r="2551">
          <cell r="A2551" t="str">
            <v>TGR53</v>
          </cell>
          <cell r="B2551" t="str">
            <v>SUPERMALL_TANGCITY</v>
          </cell>
        </row>
        <row r="2552">
          <cell r="A2552" t="str">
            <v>TGR74</v>
          </cell>
          <cell r="B2552" t="str">
            <v>CILEDUG_INDAH</v>
          </cell>
        </row>
        <row r="2553">
          <cell r="A2553" t="str">
            <v>TGR77</v>
          </cell>
          <cell r="B2553" t="str">
            <v>CP_PAHLAWAN_NEW</v>
          </cell>
        </row>
        <row r="2554">
          <cell r="A2554" t="str">
            <v>BAL30</v>
          </cell>
          <cell r="B2554" t="str">
            <v>CP_REGENSI_2</v>
          </cell>
        </row>
        <row r="2555">
          <cell r="A2555" t="str">
            <v>CIP28</v>
          </cell>
          <cell r="B2555" t="str">
            <v>CP_SERPONG_PARK_NEW</v>
          </cell>
        </row>
        <row r="2556">
          <cell r="A2556" t="str">
            <v>CIP34</v>
          </cell>
          <cell r="B2556" t="str">
            <v>PONDOK_KACANG</v>
          </cell>
        </row>
        <row r="2557">
          <cell r="A2557" t="str">
            <v>TCBAL281</v>
          </cell>
          <cell r="B2557" t="str">
            <v>TCBAL281</v>
          </cell>
        </row>
        <row r="2558">
          <cell r="A2558" t="str">
            <v>SNG05A</v>
          </cell>
          <cell r="B2558" t="str">
            <v>JAWILAN</v>
          </cell>
        </row>
        <row r="2559">
          <cell r="A2559" t="str">
            <v>SNG14</v>
          </cell>
          <cell r="B2559" t="str">
            <v>KRAGILAN</v>
          </cell>
        </row>
        <row r="2560">
          <cell r="A2560" t="str">
            <v>TGR82</v>
          </cell>
          <cell r="B2560" t="str">
            <v>CP_INPRES</v>
          </cell>
        </row>
        <row r="2561">
          <cell r="A2561" t="str">
            <v>SEG17</v>
          </cell>
          <cell r="B2561" t="str">
            <v>CP_BORU_NEW</v>
          </cell>
        </row>
        <row r="2562">
          <cell r="A2562" t="str">
            <v>BAL32</v>
          </cell>
          <cell r="B2562" t="str">
            <v>CP_CRYSTAL_NEW</v>
          </cell>
        </row>
        <row r="2563">
          <cell r="A2563" t="str">
            <v>BAL45</v>
          </cell>
          <cell r="B2563" t="str">
            <v>CP_DADAP_SALEMBARAN</v>
          </cell>
        </row>
        <row r="2564">
          <cell r="A2564" t="str">
            <v>SEK01</v>
          </cell>
          <cell r="B2564" t="str">
            <v>SENGKANG</v>
          </cell>
        </row>
        <row r="2565">
          <cell r="A2565" t="str">
            <v>SRN05</v>
          </cell>
          <cell r="B2565" t="str">
            <v>PILANGSARI</v>
          </cell>
        </row>
        <row r="2566">
          <cell r="A2566" t="str">
            <v>TKG14</v>
          </cell>
          <cell r="B2566" t="str">
            <v>TELUK_BETUNG_UTARA</v>
          </cell>
        </row>
        <row r="2567">
          <cell r="A2567" t="str">
            <v>SISTEM03</v>
          </cell>
          <cell r="B2567" t="str">
            <v>GW_GUDANG_PERBAIKAN</v>
          </cell>
        </row>
        <row r="2568">
          <cell r="A2568" t="str">
            <v>SISTEM02</v>
          </cell>
          <cell r="B2568" t="str">
            <v>GUDANG_PERBAIKAN</v>
          </cell>
        </row>
        <row r="2569">
          <cell r="A2569" t="str">
            <v>SISTEM01</v>
          </cell>
          <cell r="B2569" t="str">
            <v>DP_AUTO</v>
          </cell>
        </row>
        <row r="2570">
          <cell r="A2570" t="str">
            <v>PNK21</v>
          </cell>
          <cell r="B2570" t="str">
            <v>CP_DRP_KOMYOS</v>
          </cell>
        </row>
        <row r="2571">
          <cell r="A2571" t="str">
            <v>PKU16</v>
          </cell>
          <cell r="B2571" t="str">
            <v>CP_ARENGKA</v>
          </cell>
        </row>
        <row r="2572">
          <cell r="A2572" t="str">
            <v>PAP08</v>
          </cell>
          <cell r="B2572" t="str">
            <v>MAHATO</v>
          </cell>
        </row>
        <row r="2573">
          <cell r="A2573" t="str">
            <v>DMK04</v>
          </cell>
          <cell r="B2573" t="str">
            <v>KARANGSARI</v>
          </cell>
        </row>
        <row r="2574">
          <cell r="A2574" t="str">
            <v>DJB17</v>
          </cell>
          <cell r="B2574" t="str">
            <v>PAAL_LIMA</v>
          </cell>
        </row>
        <row r="2575">
          <cell r="A2575" t="str">
            <v>DJB11</v>
          </cell>
          <cell r="B2575" t="str">
            <v>PAAL_MERAH</v>
          </cell>
        </row>
        <row r="2576">
          <cell r="A2576" t="str">
            <v>DJB09</v>
          </cell>
          <cell r="B2576" t="str">
            <v>SIMP_RIMBO</v>
          </cell>
        </row>
        <row r="2577">
          <cell r="A2577" t="str">
            <v>JKT35G</v>
          </cell>
          <cell r="B2577" t="str">
            <v>CP_NEW_KAPUK</v>
          </cell>
        </row>
        <row r="2578">
          <cell r="A2578" t="str">
            <v>JKT36M</v>
          </cell>
          <cell r="B2578" t="str">
            <v>CP_KEMBANGAN</v>
          </cell>
        </row>
        <row r="2579">
          <cell r="A2579" t="str">
            <v>JKT33O</v>
          </cell>
          <cell r="B2579" t="str">
            <v>CP_KEBON_JERUK_RAYA</v>
          </cell>
        </row>
        <row r="2580">
          <cell r="A2580" t="str">
            <v>JKT32L</v>
          </cell>
          <cell r="B2580" t="str">
            <v>CP_KOSAMBI_BARU_1</v>
          </cell>
        </row>
        <row r="2581">
          <cell r="A2581" t="str">
            <v>JKT45B</v>
          </cell>
          <cell r="B2581" t="str">
            <v>CP_MANGGA_BESAR_2</v>
          </cell>
        </row>
        <row r="2582">
          <cell r="A2582" t="str">
            <v>JKT38</v>
          </cell>
          <cell r="B2582" t="str">
            <v>CP_PERMATA_PALEM_1</v>
          </cell>
        </row>
        <row r="2583">
          <cell r="A2583" t="str">
            <v>JKT41T</v>
          </cell>
          <cell r="B2583" t="str">
            <v>CP_TELUK_GONG_RAYA</v>
          </cell>
        </row>
        <row r="2584">
          <cell r="A2584" t="str">
            <v>JKT35E</v>
          </cell>
          <cell r="B2584" t="str">
            <v>CP_RAWA_BUAYA_2</v>
          </cell>
        </row>
        <row r="2585">
          <cell r="A2585" t="str">
            <v>SUB06A</v>
          </cell>
          <cell r="B2585" t="str">
            <v>SEMAMPIR_2</v>
          </cell>
        </row>
        <row r="2586">
          <cell r="A2586" t="str">
            <v>UNH02</v>
          </cell>
          <cell r="B2586" t="str">
            <v>WAWOTOBI</v>
          </cell>
        </row>
        <row r="2587">
          <cell r="A2587" t="str">
            <v>SED03</v>
          </cell>
          <cell r="B2587" t="str">
            <v>LINGGANG_BIGUNG</v>
          </cell>
        </row>
        <row r="2588">
          <cell r="A2588" t="str">
            <v>INL02</v>
          </cell>
          <cell r="B2588" t="str">
            <v>TANJUNG_RAJA</v>
          </cell>
        </row>
        <row r="2589">
          <cell r="A2589" t="str">
            <v>TNJ04</v>
          </cell>
          <cell r="B2589" t="str">
            <v>BATU_2</v>
          </cell>
        </row>
        <row r="2590">
          <cell r="A2590" t="str">
            <v>SNX01</v>
          </cell>
          <cell r="B2590" t="str">
            <v>SUMENEP</v>
          </cell>
        </row>
        <row r="2591">
          <cell r="A2591" t="str">
            <v>WSE01</v>
          </cell>
          <cell r="B2591" t="str">
            <v>WATANGSOPENG</v>
          </cell>
        </row>
        <row r="2592">
          <cell r="A2592" t="str">
            <v>SRI01</v>
          </cell>
          <cell r="B2592" t="str">
            <v>SAMARINDA</v>
          </cell>
        </row>
        <row r="2593">
          <cell r="A2593" t="str">
            <v>BAL36</v>
          </cell>
          <cell r="B2593" t="str">
            <v>CP_VILLATOMANG_BARU</v>
          </cell>
        </row>
        <row r="2594">
          <cell r="A2594" t="str">
            <v>TGR97</v>
          </cell>
          <cell r="B2594" t="str">
            <v>CP_ROYAL</v>
          </cell>
        </row>
        <row r="2595">
          <cell r="A2595" t="str">
            <v>BAL47</v>
          </cell>
          <cell r="B2595" t="str">
            <v>CP_DASANA_INDAH</v>
          </cell>
        </row>
        <row r="2596">
          <cell r="A2596" t="str">
            <v>BAL08C</v>
          </cell>
          <cell r="B2596" t="str">
            <v>DP_PLAZA_KOTABUMI</v>
          </cell>
        </row>
        <row r="2597">
          <cell r="A2597" t="str">
            <v>JKT48C</v>
          </cell>
          <cell r="B2597" t="str">
            <v>CP_PARAMA_1</v>
          </cell>
        </row>
        <row r="2598">
          <cell r="A2598" t="str">
            <v>BAL05A</v>
          </cell>
          <cell r="B2598" t="str">
            <v>MATAGARA</v>
          </cell>
        </row>
        <row r="2599">
          <cell r="A2599" t="str">
            <v>PER15</v>
          </cell>
          <cell r="B2599" t="str">
            <v>PER15</v>
          </cell>
        </row>
        <row r="2600">
          <cell r="A2600" t="str">
            <v>BEN01A</v>
          </cell>
          <cell r="B2600" t="str">
            <v>SELAYAR</v>
          </cell>
        </row>
        <row r="2601">
          <cell r="A2601" t="str">
            <v>KOL04</v>
          </cell>
          <cell r="B2601" t="str">
            <v>WOLO</v>
          </cell>
        </row>
        <row r="2602">
          <cell r="A2602" t="str">
            <v>WPE08</v>
          </cell>
          <cell r="B2602" t="str">
            <v>KAJUARA</v>
          </cell>
        </row>
        <row r="2603">
          <cell r="A2603" t="str">
            <v>UPG20A</v>
          </cell>
          <cell r="B2603" t="str">
            <v>JIPANG_RAYA</v>
          </cell>
        </row>
        <row r="2604">
          <cell r="A2604" t="str">
            <v>JPO03</v>
          </cell>
          <cell r="B2604" t="str">
            <v>KELARA</v>
          </cell>
        </row>
        <row r="2605">
          <cell r="A2605" t="str">
            <v>WGG02</v>
          </cell>
          <cell r="B2605" t="str">
            <v>ANDOWIA</v>
          </cell>
        </row>
        <row r="2606">
          <cell r="A2606" t="str">
            <v>UNH03</v>
          </cell>
          <cell r="B2606" t="str">
            <v>MOROSI</v>
          </cell>
        </row>
        <row r="2607">
          <cell r="A2607" t="str">
            <v>UPG04A</v>
          </cell>
          <cell r="B2607" t="str">
            <v>BORONG_RAYA</v>
          </cell>
        </row>
        <row r="2608">
          <cell r="A2608" t="str">
            <v>UPG05A</v>
          </cell>
          <cell r="B2608" t="str">
            <v>PACCERAKKANG_RAYA</v>
          </cell>
        </row>
        <row r="2609">
          <cell r="A2609" t="str">
            <v>UPG35A</v>
          </cell>
          <cell r="B2609" t="str">
            <v>PANNAMPU_RAYA</v>
          </cell>
        </row>
        <row r="2610">
          <cell r="A2610" t="str">
            <v>MAE03A</v>
          </cell>
          <cell r="B2610" t="str">
            <v>MEBALI</v>
          </cell>
        </row>
        <row r="2611">
          <cell r="A2611" t="str">
            <v>KDI12A</v>
          </cell>
          <cell r="B2611" t="str">
            <v>KAMBU</v>
          </cell>
        </row>
        <row r="2612">
          <cell r="A2612" t="str">
            <v>SGM16</v>
          </cell>
          <cell r="B2612" t="str">
            <v>MALINO</v>
          </cell>
        </row>
        <row r="2613">
          <cell r="A2613" t="str">
            <v>KOL08</v>
          </cell>
          <cell r="B2613" t="str">
            <v>TANGGETADA</v>
          </cell>
        </row>
        <row r="2614">
          <cell r="A2614" t="str">
            <v>PAW02</v>
          </cell>
          <cell r="B2614" t="str">
            <v>PASAR_WAJO2</v>
          </cell>
        </row>
        <row r="2615">
          <cell r="A2615" t="str">
            <v>PMA03</v>
          </cell>
          <cell r="B2615" t="str">
            <v>SUMARORONG</v>
          </cell>
        </row>
        <row r="2616">
          <cell r="A2616" t="str">
            <v>PLP777</v>
          </cell>
          <cell r="B2616" t="str">
            <v>PLP2_GATEWAY</v>
          </cell>
        </row>
        <row r="2617">
          <cell r="A2617" t="str">
            <v>SAG09</v>
          </cell>
          <cell r="B2617" t="str">
            <v>SOSOK_KOTA</v>
          </cell>
        </row>
        <row r="2618">
          <cell r="A2618" t="str">
            <v>PRR03</v>
          </cell>
          <cell r="B2618" t="str">
            <v>MATTIRO_BULU</v>
          </cell>
        </row>
        <row r="2619">
          <cell r="A2619" t="str">
            <v>PAK01</v>
          </cell>
          <cell r="B2619" t="str">
            <v>PASANG_KAYU</v>
          </cell>
        </row>
        <row r="2620">
          <cell r="A2620" t="str">
            <v>UPG01</v>
          </cell>
          <cell r="B2620" t="str">
            <v>MAKASSAR</v>
          </cell>
        </row>
        <row r="2621">
          <cell r="A2621" t="str">
            <v>RTP02</v>
          </cell>
          <cell r="B2621" t="str">
            <v>TIKALA</v>
          </cell>
        </row>
        <row r="2622">
          <cell r="A2622" t="str">
            <v>BEL01</v>
          </cell>
          <cell r="B2622" t="str">
            <v>BELOPA</v>
          </cell>
        </row>
        <row r="2623">
          <cell r="A2623" t="str">
            <v>UPG999</v>
          </cell>
          <cell r="B2623" t="str">
            <v>UPG_GATEWAY</v>
          </cell>
        </row>
        <row r="2624">
          <cell r="A2624" t="str">
            <v>PWX01</v>
          </cell>
          <cell r="B2624" t="str">
            <v>POLEWALI</v>
          </cell>
        </row>
        <row r="2625">
          <cell r="A2625" t="str">
            <v>PWX999</v>
          </cell>
          <cell r="B2625" t="str">
            <v>PWX_GATEWAY</v>
          </cell>
        </row>
        <row r="2626">
          <cell r="A2626" t="str">
            <v>MAL02</v>
          </cell>
          <cell r="B2626" t="str">
            <v>SOROAKO</v>
          </cell>
        </row>
        <row r="2627">
          <cell r="A2627" t="str">
            <v>PWX02</v>
          </cell>
          <cell r="B2627" t="str">
            <v>WONOMULYO</v>
          </cell>
        </row>
        <row r="2628">
          <cell r="A2628" t="str">
            <v>UPG18</v>
          </cell>
          <cell r="B2628" t="str">
            <v>DAYA</v>
          </cell>
        </row>
        <row r="2629">
          <cell r="A2629" t="str">
            <v>MSB02</v>
          </cell>
          <cell r="B2629" t="str">
            <v>BONE_BONE</v>
          </cell>
        </row>
        <row r="2630">
          <cell r="A2630" t="str">
            <v>PPE02</v>
          </cell>
          <cell r="B2630" t="str">
            <v>BUKIT_INDAH</v>
          </cell>
        </row>
        <row r="2631">
          <cell r="A2631" t="str">
            <v>PPE01</v>
          </cell>
          <cell r="B2631" t="str">
            <v>PARE_PARE</v>
          </cell>
        </row>
        <row r="2632">
          <cell r="A2632" t="str">
            <v>SEK02</v>
          </cell>
          <cell r="B2632" t="str">
            <v>SIWA</v>
          </cell>
        </row>
        <row r="2633">
          <cell r="A2633" t="str">
            <v>KDI999</v>
          </cell>
          <cell r="B2633" t="str">
            <v>KDI_GATEWAY</v>
          </cell>
        </row>
        <row r="2634">
          <cell r="A2634" t="str">
            <v>LAS01</v>
          </cell>
          <cell r="B2634" t="str">
            <v>LASUSUA</v>
          </cell>
        </row>
        <row r="2635">
          <cell r="A2635" t="str">
            <v>BUW01</v>
          </cell>
          <cell r="B2635" t="str">
            <v>BAU_BAU</v>
          </cell>
        </row>
        <row r="2636">
          <cell r="A2636" t="str">
            <v>PRR01</v>
          </cell>
          <cell r="B2636" t="str">
            <v>PINRANG</v>
          </cell>
        </row>
        <row r="2637">
          <cell r="A2637" t="str">
            <v>KOL01</v>
          </cell>
          <cell r="B2637" t="str">
            <v>KOLAKA</v>
          </cell>
        </row>
        <row r="2638">
          <cell r="A2638" t="str">
            <v>UNH01</v>
          </cell>
          <cell r="B2638" t="str">
            <v>UNAAHA</v>
          </cell>
        </row>
        <row r="2639">
          <cell r="A2639" t="str">
            <v>UPG888</v>
          </cell>
          <cell r="B2639" t="str">
            <v>UPG_SALES</v>
          </cell>
        </row>
        <row r="2640">
          <cell r="A2640" t="str">
            <v>KDI02</v>
          </cell>
          <cell r="B2640" t="str">
            <v>KADIA</v>
          </cell>
        </row>
        <row r="2641">
          <cell r="A2641" t="str">
            <v>SGM05</v>
          </cell>
          <cell r="B2641" t="str">
            <v>LIMBUNG</v>
          </cell>
        </row>
        <row r="2642">
          <cell r="A2642" t="str">
            <v>SGM02</v>
          </cell>
          <cell r="B2642" t="str">
            <v>SAMATA</v>
          </cell>
        </row>
        <row r="2643">
          <cell r="A2643" t="str">
            <v>SDR03</v>
          </cell>
          <cell r="B2643" t="str">
            <v>TANRU_TEDONG</v>
          </cell>
        </row>
        <row r="2644">
          <cell r="A2644" t="str">
            <v>BUW02</v>
          </cell>
          <cell r="B2644" t="str">
            <v>BETOAMBARI</v>
          </cell>
        </row>
        <row r="2645">
          <cell r="A2645" t="str">
            <v>WTB01</v>
          </cell>
          <cell r="B2645" t="str">
            <v>WANGI</v>
          </cell>
        </row>
        <row r="2646">
          <cell r="A2646" t="str">
            <v>BAL07B</v>
          </cell>
          <cell r="B2646" t="str">
            <v>TAMAN_PALEM</v>
          </cell>
        </row>
        <row r="2647">
          <cell r="A2647" t="str">
            <v>TGR18</v>
          </cell>
          <cell r="B2647" t="str">
            <v>LEGOK</v>
          </cell>
        </row>
        <row r="2648">
          <cell r="A2648" t="str">
            <v>TGR78</v>
          </cell>
          <cell r="B2648" t="str">
            <v>CP_PARUNG_SERAB</v>
          </cell>
        </row>
        <row r="2649">
          <cell r="A2649" t="str">
            <v>CIP30</v>
          </cell>
          <cell r="B2649" t="str">
            <v>CP_DUTA_BINTARO</v>
          </cell>
        </row>
        <row r="2650">
          <cell r="A2650" t="str">
            <v>TGR59</v>
          </cell>
          <cell r="B2650" t="str">
            <v>CIPADU_JAYA</v>
          </cell>
        </row>
        <row r="2651">
          <cell r="A2651" t="str">
            <v>TGR90</v>
          </cell>
          <cell r="B2651" t="str">
            <v>TAMAN_ASRI</v>
          </cell>
        </row>
        <row r="2652">
          <cell r="A2652" t="str">
            <v>BAL19C</v>
          </cell>
          <cell r="B2652" t="str">
            <v>BAL19C</v>
          </cell>
        </row>
        <row r="2653">
          <cell r="A2653" t="str">
            <v>TGR17</v>
          </cell>
          <cell r="B2653" t="str">
            <v>PONDOK_RANJI</v>
          </cell>
        </row>
        <row r="2654">
          <cell r="A2654" t="str">
            <v>TSK09A</v>
          </cell>
          <cell r="B2654" t="str">
            <v>PURBARATU_2</v>
          </cell>
        </row>
        <row r="2655">
          <cell r="A2655" t="str">
            <v>TSK08C</v>
          </cell>
          <cell r="B2655" t="str">
            <v>TSK08C</v>
          </cell>
        </row>
        <row r="2656">
          <cell r="A2656" t="str">
            <v>TSK06A</v>
          </cell>
          <cell r="B2656" t="str">
            <v>CIPEDES_2</v>
          </cell>
        </row>
        <row r="2657">
          <cell r="A2657" t="str">
            <v>TSK04B</v>
          </cell>
          <cell r="B2657" t="str">
            <v>TSK04B</v>
          </cell>
        </row>
        <row r="2658">
          <cell r="A2658" t="str">
            <v>SUM25A</v>
          </cell>
          <cell r="B2658" t="str">
            <v>SUM25A</v>
          </cell>
        </row>
        <row r="2659">
          <cell r="A2659" t="str">
            <v>SUM11A</v>
          </cell>
          <cell r="B2659" t="str">
            <v>CIMANGGUNG_2</v>
          </cell>
        </row>
        <row r="2660">
          <cell r="A2660" t="str">
            <v>SUM08B</v>
          </cell>
          <cell r="B2660" t="str">
            <v>JATISARI</v>
          </cell>
        </row>
        <row r="2661">
          <cell r="A2661" t="str">
            <v>SUM08A</v>
          </cell>
          <cell r="B2661" t="str">
            <v>GUNUNG_MANIK</v>
          </cell>
        </row>
        <row r="2662">
          <cell r="A2662" t="str">
            <v>SUM05A</v>
          </cell>
          <cell r="B2662" t="str">
            <v>SITU_SUM</v>
          </cell>
        </row>
        <row r="2663">
          <cell r="A2663" t="str">
            <v>SUM04A</v>
          </cell>
          <cell r="B2663" t="str">
            <v>SUMEDANG_SELATAN</v>
          </cell>
        </row>
        <row r="2664">
          <cell r="A2664" t="str">
            <v>SOG91</v>
          </cell>
          <cell r="B2664" t="str">
            <v>SUKAMUKTI</v>
          </cell>
        </row>
        <row r="2665">
          <cell r="A2665" t="str">
            <v>SOG32B</v>
          </cell>
          <cell r="B2665" t="str">
            <v>MARGAHAYU_3</v>
          </cell>
        </row>
        <row r="2666">
          <cell r="A2666" t="str">
            <v>SOG31C</v>
          </cell>
          <cell r="B2666" t="str">
            <v>NANJUNG_2</v>
          </cell>
        </row>
        <row r="2667">
          <cell r="A2667" t="str">
            <v>SOG31B</v>
          </cell>
          <cell r="B2667" t="str">
            <v>MEKAR_RAHAYU</v>
          </cell>
        </row>
        <row r="2668">
          <cell r="A2668" t="str">
            <v>SOG31A</v>
          </cell>
          <cell r="B2668" t="str">
            <v>RAHAYU_2</v>
          </cell>
        </row>
        <row r="2669">
          <cell r="A2669" t="str">
            <v>SOG29B</v>
          </cell>
          <cell r="B2669" t="str">
            <v>SOG29B</v>
          </cell>
        </row>
        <row r="2670">
          <cell r="A2670" t="str">
            <v>SOG25A</v>
          </cell>
          <cell r="B2670" t="str">
            <v>PASIRJAMBU</v>
          </cell>
        </row>
        <row r="2671">
          <cell r="A2671" t="str">
            <v>SOG24C</v>
          </cell>
          <cell r="B2671" t="str">
            <v>SOG24C</v>
          </cell>
        </row>
        <row r="2672">
          <cell r="A2672" t="str">
            <v>SOG17C</v>
          </cell>
          <cell r="B2672" t="str">
            <v>MANGGAHANG</v>
          </cell>
        </row>
        <row r="2673">
          <cell r="A2673" t="str">
            <v>SOG17B</v>
          </cell>
          <cell r="B2673" t="str">
            <v>BALEENDAH_2</v>
          </cell>
        </row>
        <row r="2674">
          <cell r="A2674" t="str">
            <v>SOG17A</v>
          </cell>
          <cell r="B2674" t="str">
            <v>RANCAMANYAR_2</v>
          </cell>
        </row>
        <row r="2675">
          <cell r="A2675" t="str">
            <v>SOG15C</v>
          </cell>
          <cell r="B2675" t="str">
            <v>SOG15C</v>
          </cell>
        </row>
        <row r="2676">
          <cell r="A2676" t="str">
            <v>SGT14</v>
          </cell>
          <cell r="B2676" t="str">
            <v>RANTAU_PULUNG</v>
          </cell>
        </row>
        <row r="2677">
          <cell r="A2677" t="str">
            <v>SDA46</v>
          </cell>
          <cell r="B2677" t="str">
            <v>WARU_3</v>
          </cell>
        </row>
        <row r="2678">
          <cell r="A2678" t="str">
            <v>SOG15A</v>
          </cell>
          <cell r="B2678" t="str">
            <v>CANGKUANG_KULON</v>
          </cell>
        </row>
        <row r="2679">
          <cell r="A2679" t="str">
            <v>SOG14A</v>
          </cell>
          <cell r="B2679" t="str">
            <v>CICALENGKA_KULON</v>
          </cell>
        </row>
        <row r="2680">
          <cell r="A2680" t="str">
            <v>SOG12B</v>
          </cell>
          <cell r="B2680" t="str">
            <v>LINGGAR</v>
          </cell>
        </row>
        <row r="2681">
          <cell r="A2681" t="str">
            <v>SOG12A</v>
          </cell>
          <cell r="B2681" t="str">
            <v>RANCAEKEK_KENCANA</v>
          </cell>
        </row>
        <row r="2682">
          <cell r="A2682" t="str">
            <v>SOG11D</v>
          </cell>
          <cell r="B2682" t="str">
            <v>SOG11D</v>
          </cell>
        </row>
        <row r="2683">
          <cell r="A2683" t="str">
            <v>SOG11C</v>
          </cell>
          <cell r="B2683" t="str">
            <v>CILEUNYI_KULON</v>
          </cell>
        </row>
        <row r="2684">
          <cell r="A2684" t="str">
            <v>SOG10B</v>
          </cell>
          <cell r="B2684" t="str">
            <v>BOJONGSOANG</v>
          </cell>
        </row>
        <row r="2685">
          <cell r="A2685" t="str">
            <v>SOG03B</v>
          </cell>
          <cell r="B2685" t="str">
            <v>MANGGUNGHARJA</v>
          </cell>
        </row>
        <row r="2686">
          <cell r="A2686" t="str">
            <v>CIP05E</v>
          </cell>
          <cell r="B2686" t="str">
            <v>FIERA_BINTARO</v>
          </cell>
        </row>
        <row r="2687">
          <cell r="A2687" t="str">
            <v>KKS02</v>
          </cell>
          <cell r="B2687" t="str">
            <v>TIMPAH</v>
          </cell>
        </row>
        <row r="2688">
          <cell r="A2688" t="str">
            <v>PKN06</v>
          </cell>
          <cell r="B2688" t="str">
            <v>SUNGAI_RANGIT</v>
          </cell>
        </row>
        <row r="2689">
          <cell r="A2689" t="str">
            <v>SOG02A</v>
          </cell>
          <cell r="B2689" t="str">
            <v>CIKANCUNG_2</v>
          </cell>
        </row>
        <row r="2690">
          <cell r="A2690" t="str">
            <v>SOG01A</v>
          </cell>
          <cell r="B2690" t="str">
            <v>MAJASETRA</v>
          </cell>
        </row>
        <row r="2691">
          <cell r="A2691" t="str">
            <v>SMI35</v>
          </cell>
          <cell r="B2691" t="str">
            <v>SIRNARESMI</v>
          </cell>
        </row>
        <row r="2692">
          <cell r="A2692" t="str">
            <v>SMI34A</v>
          </cell>
          <cell r="B2692" t="str">
            <v>CIBATU_2</v>
          </cell>
        </row>
        <row r="2693">
          <cell r="A2693" t="str">
            <v>WNB10</v>
          </cell>
          <cell r="B2693" t="str">
            <v>SAPURAN_FNC</v>
          </cell>
        </row>
        <row r="2694">
          <cell r="A2694" t="str">
            <v>WNB02</v>
          </cell>
          <cell r="B2694" t="str">
            <v>KERTEK</v>
          </cell>
        </row>
        <row r="2695">
          <cell r="A2695" t="str">
            <v>KDS08</v>
          </cell>
          <cell r="B2695" t="str">
            <v>DERSALAM</v>
          </cell>
        </row>
        <row r="2696">
          <cell r="A2696" t="str">
            <v>SMI31</v>
          </cell>
          <cell r="B2696" t="str">
            <v>WARUDOYONG_2</v>
          </cell>
        </row>
        <row r="2697">
          <cell r="A2697" t="str">
            <v>SMI13B</v>
          </cell>
          <cell r="B2697" t="str">
            <v>CIKEMBAR_3</v>
          </cell>
        </row>
        <row r="2698">
          <cell r="A2698" t="str">
            <v>SMI07B</v>
          </cell>
          <cell r="B2698" t="str">
            <v>SUKABUMI_2</v>
          </cell>
        </row>
        <row r="2699">
          <cell r="A2699" t="str">
            <v>SMI07A</v>
          </cell>
          <cell r="B2699" t="str">
            <v>SUBANGJAYA</v>
          </cell>
        </row>
        <row r="2700">
          <cell r="A2700" t="str">
            <v>SMI05A</v>
          </cell>
          <cell r="B2700" t="str">
            <v>GUNUNG_PUYUH_2</v>
          </cell>
        </row>
        <row r="2701">
          <cell r="A2701" t="str">
            <v>SMI03B</v>
          </cell>
          <cell r="B2701" t="str">
            <v>WARUDOYONG_3</v>
          </cell>
        </row>
        <row r="2702">
          <cell r="A2702" t="str">
            <v>SMI03A</v>
          </cell>
          <cell r="B2702" t="str">
            <v>NYOMPLONG_2</v>
          </cell>
        </row>
        <row r="2703">
          <cell r="A2703" t="str">
            <v>SMB37A</v>
          </cell>
          <cell r="B2703" t="str">
            <v>SMB37A</v>
          </cell>
        </row>
        <row r="2704">
          <cell r="A2704" t="str">
            <v>SMB33</v>
          </cell>
          <cell r="B2704" t="str">
            <v>DUKUPUNTANG_2</v>
          </cell>
        </row>
        <row r="2705">
          <cell r="A2705" t="str">
            <v>SMB13A</v>
          </cell>
          <cell r="B2705" t="str">
            <v>CIPEUJEUH_WETAN</v>
          </cell>
        </row>
        <row r="2706">
          <cell r="A2706" t="str">
            <v>SMB06A</v>
          </cell>
          <cell r="B2706" t="str">
            <v>LOSARI_CRN</v>
          </cell>
        </row>
        <row r="2707">
          <cell r="A2707" t="str">
            <v>SMB01B</v>
          </cell>
          <cell r="B2707" t="str">
            <v>TUPAREV</v>
          </cell>
        </row>
        <row r="2708">
          <cell r="A2708" t="str">
            <v>SBG15B</v>
          </cell>
          <cell r="B2708" t="str">
            <v>SUBANG_4</v>
          </cell>
        </row>
        <row r="2709">
          <cell r="A2709" t="str">
            <v>SBG10B</v>
          </cell>
          <cell r="B2709" t="str">
            <v>SBG10B</v>
          </cell>
        </row>
        <row r="2710">
          <cell r="A2710" t="str">
            <v>PWK15C</v>
          </cell>
          <cell r="B2710" t="str">
            <v>CISEUREUH_3</v>
          </cell>
        </row>
        <row r="2711">
          <cell r="A2711" t="str">
            <v>PWK15A</v>
          </cell>
          <cell r="B2711" t="str">
            <v>CISEUREUH_2</v>
          </cell>
        </row>
        <row r="2712">
          <cell r="A2712" t="str">
            <v>NGP16A</v>
          </cell>
          <cell r="B2712" t="str">
            <v>WARUNG_PULUS</v>
          </cell>
        </row>
        <row r="2713">
          <cell r="A2713" t="str">
            <v>BAO14A</v>
          </cell>
          <cell r="B2713" t="str">
            <v>BAO14A</v>
          </cell>
        </row>
        <row r="2714">
          <cell r="A2714" t="str">
            <v>NGP13B</v>
          </cell>
          <cell r="B2714" t="str">
            <v>RANCAPANGGUNG_2</v>
          </cell>
        </row>
        <row r="2715">
          <cell r="A2715" t="str">
            <v>NGP11A</v>
          </cell>
          <cell r="B2715" t="str">
            <v>CIHAMPELAS_2</v>
          </cell>
        </row>
        <row r="2716">
          <cell r="A2716" t="str">
            <v>NGP08A</v>
          </cell>
          <cell r="B2716" t="str">
            <v>LEMBANG_2</v>
          </cell>
        </row>
        <row r="2717">
          <cell r="A2717" t="str">
            <v>NGP05A</v>
          </cell>
          <cell r="B2717" t="str">
            <v>NGP05A</v>
          </cell>
        </row>
        <row r="2718">
          <cell r="A2718" t="str">
            <v>SEG03C</v>
          </cell>
          <cell r="B2718" t="str">
            <v>UNYUR_JAYA</v>
          </cell>
        </row>
        <row r="2719">
          <cell r="A2719" t="str">
            <v>TGR04C</v>
          </cell>
          <cell r="B2719" t="str">
            <v>HUSEIN_SASTRANEGARA</v>
          </cell>
        </row>
        <row r="2720">
          <cell r="A2720" t="str">
            <v>INL08</v>
          </cell>
          <cell r="B2720" t="str">
            <v>INL08</v>
          </cell>
        </row>
        <row r="2721">
          <cell r="A2721" t="str">
            <v>BAL24A</v>
          </cell>
          <cell r="B2721" t="str">
            <v>TERITI_KUTABUMI</v>
          </cell>
        </row>
        <row r="2722">
          <cell r="A2722" t="str">
            <v>TLU02A</v>
          </cell>
          <cell r="B2722" t="str">
            <v>TLU02A</v>
          </cell>
        </row>
        <row r="2723">
          <cell r="A2723" t="str">
            <v>SEG02B</v>
          </cell>
          <cell r="B2723" t="str">
            <v>KASEMEN_JAYA</v>
          </cell>
        </row>
        <row r="2724">
          <cell r="A2724" t="str">
            <v>SEG06B</v>
          </cell>
          <cell r="B2724" t="str">
            <v>CIPOCOK_JAYA</v>
          </cell>
        </row>
        <row r="2725">
          <cell r="A2725" t="str">
            <v>CKR28</v>
          </cell>
          <cell r="B2725" t="str">
            <v>CABANG_BUNGIN</v>
          </cell>
        </row>
        <row r="2726">
          <cell r="A2726" t="str">
            <v>JKT23Q</v>
          </cell>
          <cell r="B2726" t="str">
            <v>JATIPADANG_01</v>
          </cell>
        </row>
        <row r="2727">
          <cell r="A2727" t="str">
            <v>JKT11</v>
          </cell>
          <cell r="B2727" t="str">
            <v>TANAH_ABANG</v>
          </cell>
        </row>
        <row r="2728">
          <cell r="A2728" t="str">
            <v>NGP02C</v>
          </cell>
          <cell r="B2728" t="str">
            <v>KOTABARU_PARAHYANGAN</v>
          </cell>
        </row>
        <row r="2729">
          <cell r="A2729" t="str">
            <v>NGP01D</v>
          </cell>
          <cell r="B2729" t="str">
            <v>CIHIDEUNG_NGP_2</v>
          </cell>
        </row>
        <row r="2730">
          <cell r="A2730" t="str">
            <v>NGP01C</v>
          </cell>
          <cell r="B2730" t="str">
            <v>CIWARUGA</v>
          </cell>
        </row>
        <row r="2731">
          <cell r="A2731" t="str">
            <v>JKT28C</v>
          </cell>
          <cell r="B2731" t="str">
            <v>TSS_RAYA_2</v>
          </cell>
        </row>
        <row r="2732">
          <cell r="A2732" t="str">
            <v>JKT32J</v>
          </cell>
          <cell r="B2732" t="str">
            <v>CP_KAPUK_PULO</v>
          </cell>
        </row>
        <row r="2733">
          <cell r="A2733" t="str">
            <v>NGP01A</v>
          </cell>
          <cell r="B2733" t="str">
            <v>PARONGPONG</v>
          </cell>
        </row>
        <row r="2734">
          <cell r="A2734" t="str">
            <v>KRW26A</v>
          </cell>
          <cell r="B2734" t="str">
            <v>KRW26A</v>
          </cell>
        </row>
        <row r="2735">
          <cell r="A2735" t="str">
            <v>KRW23A</v>
          </cell>
          <cell r="B2735" t="str">
            <v>PALUMBONSARI_2</v>
          </cell>
        </row>
        <row r="2736">
          <cell r="A2736" t="str">
            <v>KRW22B</v>
          </cell>
          <cell r="B2736" t="str">
            <v>NAGASARI_2</v>
          </cell>
        </row>
        <row r="2737">
          <cell r="A2737" t="str">
            <v>KRW20E</v>
          </cell>
          <cell r="B2737" t="str">
            <v>KRW20E</v>
          </cell>
        </row>
        <row r="2738">
          <cell r="A2738" t="str">
            <v>KRW19A</v>
          </cell>
          <cell r="B2738" t="str">
            <v>KRW19A</v>
          </cell>
        </row>
        <row r="2739">
          <cell r="A2739" t="str">
            <v>KRW16A</v>
          </cell>
          <cell r="B2739" t="str">
            <v>CITRA_KEBUN</v>
          </cell>
        </row>
        <row r="2740">
          <cell r="A2740" t="str">
            <v>KRW02A</v>
          </cell>
          <cell r="B2740" t="str">
            <v>TELUK_JAMBE_TIMUR_2</v>
          </cell>
        </row>
        <row r="2741">
          <cell r="A2741" t="str">
            <v>KRW02</v>
          </cell>
          <cell r="B2741" t="str">
            <v>TELUK_JAMBE_TIMUR_3</v>
          </cell>
        </row>
        <row r="2742">
          <cell r="A2742" t="str">
            <v>IDM28</v>
          </cell>
          <cell r="B2742" t="str">
            <v>TRISI</v>
          </cell>
        </row>
        <row r="2743">
          <cell r="A2743" t="str">
            <v>IDM04C</v>
          </cell>
          <cell r="B2743" t="str">
            <v>IDM04C</v>
          </cell>
        </row>
        <row r="2744">
          <cell r="A2744" t="str">
            <v>GRT42A</v>
          </cell>
          <cell r="B2744" t="str">
            <v>LELES_2</v>
          </cell>
        </row>
        <row r="2745">
          <cell r="A2745" t="str">
            <v>GRT33D</v>
          </cell>
          <cell r="B2745" t="str">
            <v>GRT33D</v>
          </cell>
        </row>
        <row r="2746">
          <cell r="A2746" t="str">
            <v>TRW01</v>
          </cell>
          <cell r="B2746" t="str">
            <v>TIRAWUTA</v>
          </cell>
        </row>
        <row r="2747">
          <cell r="A2747" t="str">
            <v>PAJ02</v>
          </cell>
          <cell r="B2747" t="str">
            <v>SEGERI</v>
          </cell>
        </row>
        <row r="2748">
          <cell r="A2748" t="str">
            <v>DJJ01</v>
          </cell>
          <cell r="B2748" t="str">
            <v>JAYAPURA</v>
          </cell>
        </row>
        <row r="2749">
          <cell r="A2749" t="str">
            <v>UPG09</v>
          </cell>
          <cell r="B2749" t="str">
            <v>SUNU</v>
          </cell>
        </row>
        <row r="2750">
          <cell r="A2750" t="str">
            <v>KDI01</v>
          </cell>
          <cell r="B2750" t="str">
            <v>KENDARI</v>
          </cell>
        </row>
        <row r="2751">
          <cell r="A2751" t="str">
            <v>RUB01</v>
          </cell>
          <cell r="B2751" t="str">
            <v>RUMBIA</v>
          </cell>
        </row>
        <row r="2752">
          <cell r="A2752" t="str">
            <v>MAE01</v>
          </cell>
          <cell r="B2752" t="str">
            <v>MAKALE</v>
          </cell>
        </row>
        <row r="2753">
          <cell r="A2753" t="str">
            <v>GRT22A</v>
          </cell>
          <cell r="B2753" t="str">
            <v>CIBODAS</v>
          </cell>
        </row>
        <row r="2754">
          <cell r="A2754" t="str">
            <v>GRT06A</v>
          </cell>
          <cell r="B2754" t="str">
            <v>MUNJUL_GRT</v>
          </cell>
        </row>
        <row r="2755">
          <cell r="A2755" t="str">
            <v>GRT03A</v>
          </cell>
          <cell r="B2755" t="str">
            <v>SUKAREGANG</v>
          </cell>
        </row>
        <row r="2756">
          <cell r="A2756" t="str">
            <v>CKP01A</v>
          </cell>
          <cell r="B2756" t="str">
            <v>CIKAMPEK_KOTA</v>
          </cell>
        </row>
        <row r="2757">
          <cell r="A2757" t="str">
            <v>CJR32</v>
          </cell>
          <cell r="B2757" t="str">
            <v>RANCAGOONG_2</v>
          </cell>
        </row>
        <row r="2758">
          <cell r="A2758" t="str">
            <v>CJR30</v>
          </cell>
          <cell r="B2758" t="str">
            <v>WARUNG_KONDANG_2</v>
          </cell>
        </row>
        <row r="2759">
          <cell r="A2759" t="str">
            <v>CJR29A</v>
          </cell>
          <cell r="B2759" t="str">
            <v>SAYANG_3</v>
          </cell>
        </row>
        <row r="2760">
          <cell r="A2760" t="str">
            <v>LMG11</v>
          </cell>
          <cell r="B2760" t="str">
            <v>SUGIO_1</v>
          </cell>
        </row>
        <row r="2761">
          <cell r="A2761" t="str">
            <v>NGP13</v>
          </cell>
          <cell r="B2761" t="str">
            <v>DC_PADALARANG</v>
          </cell>
        </row>
        <row r="2762">
          <cell r="A2762" t="str">
            <v>CJR27A</v>
          </cell>
          <cell r="B2762" t="str">
            <v>SUKARESMI_CJR</v>
          </cell>
        </row>
        <row r="2763">
          <cell r="A2763" t="str">
            <v>CJR25A</v>
          </cell>
          <cell r="B2763" t="str">
            <v>PACET_CJR</v>
          </cell>
        </row>
        <row r="2764">
          <cell r="A2764" t="str">
            <v>CJR05C</v>
          </cell>
          <cell r="B2764" t="str">
            <v>CJR05C</v>
          </cell>
        </row>
        <row r="2765">
          <cell r="A2765" t="str">
            <v>CJR03A</v>
          </cell>
          <cell r="B2765" t="str">
            <v>KARANG_TENGAH_2</v>
          </cell>
        </row>
        <row r="2766">
          <cell r="A2766" t="str">
            <v>CIM20</v>
          </cell>
          <cell r="B2766" t="str">
            <v>CIMAHI_TENGAH_2</v>
          </cell>
        </row>
        <row r="2767">
          <cell r="A2767" t="str">
            <v>CIM03C</v>
          </cell>
          <cell r="B2767" t="str">
            <v>CIM03C</v>
          </cell>
        </row>
        <row r="2768">
          <cell r="A2768" t="str">
            <v>KPJ13</v>
          </cell>
          <cell r="B2768" t="str">
            <v>PAGAK_1</v>
          </cell>
        </row>
        <row r="2769">
          <cell r="A2769" t="str">
            <v>JOG999</v>
          </cell>
          <cell r="B2769" t="str">
            <v>JOG_GATEWAY</v>
          </cell>
        </row>
        <row r="2770">
          <cell r="A2770" t="str">
            <v>CIM01D</v>
          </cell>
          <cell r="B2770" t="str">
            <v>LEUWIGAJAH_2</v>
          </cell>
        </row>
        <row r="2771">
          <cell r="A2771" t="str">
            <v>CIM01A</v>
          </cell>
          <cell r="B2771" t="str">
            <v>CIBEUREUM_CIMAHI</v>
          </cell>
        </row>
        <row r="2772">
          <cell r="A2772" t="str">
            <v>BDO30D</v>
          </cell>
          <cell r="B2772" t="str">
            <v>BDO30D</v>
          </cell>
        </row>
        <row r="2773">
          <cell r="A2773" t="str">
            <v>BDO30C</v>
          </cell>
          <cell r="B2773" t="str">
            <v>JALAN_JAKARTA</v>
          </cell>
        </row>
        <row r="2774">
          <cell r="A2774" t="str">
            <v>BDO30B</v>
          </cell>
          <cell r="B2774" t="str">
            <v>BABAKANSARI_2</v>
          </cell>
        </row>
        <row r="2775">
          <cell r="A2775" t="str">
            <v>BDO29B</v>
          </cell>
          <cell r="B2775" t="str">
            <v>BDO29B</v>
          </cell>
        </row>
        <row r="2776">
          <cell r="A2776" t="str">
            <v>BDO28C</v>
          </cell>
          <cell r="B2776" t="str">
            <v>BDO28C</v>
          </cell>
        </row>
        <row r="2777">
          <cell r="A2777" t="str">
            <v>BDO27C</v>
          </cell>
          <cell r="B2777" t="str">
            <v>TERUSAN_PASIRKOJA_2</v>
          </cell>
        </row>
        <row r="2778">
          <cell r="A2778" t="str">
            <v>BDO27B</v>
          </cell>
          <cell r="B2778" t="str">
            <v>JAMIKA_2</v>
          </cell>
        </row>
        <row r="2779">
          <cell r="A2779" t="str">
            <v>BDO26B</v>
          </cell>
          <cell r="B2779" t="str">
            <v>BDO26B</v>
          </cell>
        </row>
        <row r="2780">
          <cell r="A2780" t="str">
            <v>BDO25D</v>
          </cell>
          <cell r="B2780" t="str">
            <v>BDO25D</v>
          </cell>
        </row>
        <row r="2781">
          <cell r="A2781" t="str">
            <v>BDO25C</v>
          </cell>
          <cell r="B2781" t="str">
            <v>REGOL_2</v>
          </cell>
        </row>
        <row r="2782">
          <cell r="A2782" t="str">
            <v>BDO23A</v>
          </cell>
          <cell r="B2782" t="str">
            <v>CIBADUYUT_2</v>
          </cell>
        </row>
        <row r="2783">
          <cell r="A2783" t="str">
            <v>BDO22D</v>
          </cell>
          <cell r="B2783" t="str">
            <v>BDO22D</v>
          </cell>
        </row>
        <row r="2784">
          <cell r="A2784" t="str">
            <v>BDO21E</v>
          </cell>
          <cell r="B2784" t="str">
            <v>CIJERAH</v>
          </cell>
        </row>
        <row r="2785">
          <cell r="A2785" t="str">
            <v>BDO20D</v>
          </cell>
          <cell r="B2785" t="str">
            <v>BDO20D</v>
          </cell>
        </row>
        <row r="2786">
          <cell r="A2786" t="str">
            <v>BDO18D</v>
          </cell>
          <cell r="B2786" t="str">
            <v>SIMPANG_DAGO_2</v>
          </cell>
        </row>
        <row r="2787">
          <cell r="A2787" t="str">
            <v>BDO18C</v>
          </cell>
          <cell r="B2787" t="str">
            <v>DAGO_2</v>
          </cell>
        </row>
        <row r="2788">
          <cell r="A2788" t="str">
            <v>BDO18B</v>
          </cell>
          <cell r="B2788" t="str">
            <v>SADANG_SERANG_2</v>
          </cell>
        </row>
        <row r="2789">
          <cell r="A2789" t="str">
            <v>JBR04A</v>
          </cell>
          <cell r="B2789" t="str">
            <v>PAKUSARI</v>
          </cell>
        </row>
        <row r="2790">
          <cell r="A2790" t="str">
            <v>BWS04A</v>
          </cell>
          <cell r="B2790" t="str">
            <v>MAESAN_1</v>
          </cell>
        </row>
        <row r="2791">
          <cell r="A2791" t="str">
            <v>MTX18</v>
          </cell>
          <cell r="B2791" t="str">
            <v>TAKERAN_1</v>
          </cell>
        </row>
        <row r="2792">
          <cell r="A2792" t="str">
            <v>LMG06A</v>
          </cell>
          <cell r="B2792" t="str">
            <v>GLAGAH_LMG_1</v>
          </cell>
        </row>
        <row r="2793">
          <cell r="A2793" t="str">
            <v>JBR12A</v>
          </cell>
          <cell r="B2793" t="str">
            <v>MUMBULSARI_1</v>
          </cell>
        </row>
        <row r="2794">
          <cell r="A2794" t="str">
            <v>BJE09</v>
          </cell>
          <cell r="B2794" t="str">
            <v>GAYAM</v>
          </cell>
        </row>
        <row r="2795">
          <cell r="A2795" t="str">
            <v>MLG27</v>
          </cell>
          <cell r="B2795" t="str">
            <v>OLD_CITY</v>
          </cell>
        </row>
        <row r="2796">
          <cell r="A2796" t="str">
            <v>JBR16</v>
          </cell>
          <cell r="B2796" t="str">
            <v>MAYANG</v>
          </cell>
        </row>
        <row r="2797">
          <cell r="A2797" t="str">
            <v>TBN08</v>
          </cell>
          <cell r="B2797" t="str">
            <v>RENGEL_1</v>
          </cell>
        </row>
        <row r="2798">
          <cell r="A2798" t="str">
            <v>SGT02</v>
          </cell>
          <cell r="B2798" t="str">
            <v>MUARA_WAHAU</v>
          </cell>
        </row>
        <row r="2799">
          <cell r="A2799" t="str">
            <v>LMG08</v>
          </cell>
          <cell r="B2799" t="str">
            <v>RAYA_PACIRAN</v>
          </cell>
        </row>
        <row r="2800">
          <cell r="A2800" t="str">
            <v>JBR18</v>
          </cell>
          <cell r="B2800" t="str">
            <v>JENGGAWAH</v>
          </cell>
        </row>
        <row r="2801">
          <cell r="A2801" t="str">
            <v>JBR29</v>
          </cell>
          <cell r="B2801" t="str">
            <v>SUMBERSARI_1</v>
          </cell>
        </row>
        <row r="2802">
          <cell r="A2802" t="str">
            <v>SRI19</v>
          </cell>
          <cell r="B2802" t="str">
            <v>PALARAN</v>
          </cell>
        </row>
        <row r="2803">
          <cell r="A2803" t="str">
            <v>SUB90</v>
          </cell>
          <cell r="B2803" t="str">
            <v>MAYJEND_BARAT</v>
          </cell>
        </row>
        <row r="2804">
          <cell r="A2804" t="str">
            <v>MJK11</v>
          </cell>
          <cell r="B2804" t="str">
            <v>KEMLAGI_1</v>
          </cell>
        </row>
        <row r="2805">
          <cell r="A2805" t="str">
            <v>MLG38</v>
          </cell>
          <cell r="B2805" t="str">
            <v>PAKIS_1</v>
          </cell>
        </row>
        <row r="2806">
          <cell r="A2806" t="str">
            <v>GSK17</v>
          </cell>
          <cell r="B2806" t="str">
            <v>KEBOMAS_1</v>
          </cell>
        </row>
        <row r="2807">
          <cell r="A2807" t="str">
            <v>PRO06</v>
          </cell>
          <cell r="B2807" t="str">
            <v>MAYANGAN_1</v>
          </cell>
        </row>
        <row r="2808">
          <cell r="A2808" t="str">
            <v>LMG09</v>
          </cell>
          <cell r="B2808" t="str">
            <v>MOROPELANG</v>
          </cell>
        </row>
        <row r="2809">
          <cell r="A2809" t="str">
            <v>MJK07</v>
          </cell>
          <cell r="B2809" t="str">
            <v>DLANGGU</v>
          </cell>
        </row>
        <row r="2810">
          <cell r="A2810" t="str">
            <v>LMG06</v>
          </cell>
          <cell r="B2810" t="str">
            <v>KARANGGENENG</v>
          </cell>
        </row>
        <row r="2811">
          <cell r="A2811" t="str">
            <v>BJE12</v>
          </cell>
          <cell r="B2811" t="str">
            <v>BALEN_1</v>
          </cell>
        </row>
        <row r="2812">
          <cell r="A2812" t="str">
            <v>MJK09</v>
          </cell>
          <cell r="B2812" t="str">
            <v>JETIS_1</v>
          </cell>
        </row>
        <row r="2813">
          <cell r="A2813" t="str">
            <v>SNX09</v>
          </cell>
          <cell r="B2813" t="str">
            <v>GAPURA_1</v>
          </cell>
        </row>
        <row r="2814">
          <cell r="A2814" t="str">
            <v>SGT04</v>
          </cell>
          <cell r="B2814" t="str">
            <v>BENGALON</v>
          </cell>
        </row>
        <row r="2815">
          <cell r="A2815" t="str">
            <v>LMG03</v>
          </cell>
          <cell r="B2815" t="str">
            <v>PACIRAN</v>
          </cell>
        </row>
        <row r="2816">
          <cell r="A2816" t="str">
            <v>SRI04</v>
          </cell>
          <cell r="B2816" t="str">
            <v>SAMARINDA_ULU</v>
          </cell>
        </row>
        <row r="2817">
          <cell r="A2817" t="str">
            <v>LMG02</v>
          </cell>
          <cell r="B2817" t="str">
            <v>BABAT</v>
          </cell>
        </row>
        <row r="2818">
          <cell r="A2818" t="str">
            <v>PKS01</v>
          </cell>
          <cell r="B2818" t="str">
            <v>PAMEKASAN</v>
          </cell>
        </row>
        <row r="2819">
          <cell r="A2819" t="str">
            <v>SED01</v>
          </cell>
          <cell r="B2819" t="str">
            <v>MELAK</v>
          </cell>
        </row>
        <row r="2820">
          <cell r="A2820" t="str">
            <v>SUB09</v>
          </cell>
          <cell r="B2820" t="str">
            <v>SAMBIKEREP</v>
          </cell>
        </row>
        <row r="2821">
          <cell r="A2821" t="str">
            <v>MDN03</v>
          </cell>
          <cell r="B2821" t="str">
            <v>DOLOPO</v>
          </cell>
        </row>
        <row r="2822">
          <cell r="A2822" t="str">
            <v>SRI02</v>
          </cell>
          <cell r="B2822" t="str">
            <v>SUNGAI_PINANG_LUAR</v>
          </cell>
        </row>
        <row r="2823">
          <cell r="A2823" t="str">
            <v>GSK06</v>
          </cell>
          <cell r="B2823" t="str">
            <v>BAWEAN</v>
          </cell>
        </row>
        <row r="2824">
          <cell r="A2824" t="str">
            <v>BDO17E</v>
          </cell>
          <cell r="B2824" t="str">
            <v>BDO17E</v>
          </cell>
        </row>
        <row r="2825">
          <cell r="A2825" t="str">
            <v>BDO17D</v>
          </cell>
          <cell r="B2825" t="str">
            <v>CISARANTEN_KULON_2</v>
          </cell>
        </row>
        <row r="2826">
          <cell r="A2826" t="str">
            <v>BDO17B</v>
          </cell>
          <cell r="B2826" t="str">
            <v>BINAHARAPAN</v>
          </cell>
        </row>
        <row r="2827">
          <cell r="A2827" t="str">
            <v>BDO14C</v>
          </cell>
          <cell r="B2827" t="str">
            <v>BDO14C</v>
          </cell>
        </row>
        <row r="2828">
          <cell r="A2828" t="str">
            <v>BDO11C</v>
          </cell>
          <cell r="B2828" t="str">
            <v>CICENDO_2</v>
          </cell>
        </row>
        <row r="2829">
          <cell r="A2829" t="str">
            <v>BDO09B</v>
          </cell>
          <cell r="B2829" t="str">
            <v>PELINDUNG_HEWAN</v>
          </cell>
        </row>
        <row r="2830">
          <cell r="A2830" t="str">
            <v>BDO08C</v>
          </cell>
          <cell r="B2830" t="str">
            <v>CARINGIN_BDO</v>
          </cell>
        </row>
        <row r="2831">
          <cell r="A2831" t="str">
            <v>BDO06C</v>
          </cell>
          <cell r="B2831" t="str">
            <v>RANCASARI_2</v>
          </cell>
        </row>
        <row r="2832">
          <cell r="A2832" t="str">
            <v>BDO06B</v>
          </cell>
          <cell r="B2832" t="str">
            <v>CIPAMOKOLAN_2</v>
          </cell>
        </row>
        <row r="2833">
          <cell r="A2833" t="str">
            <v>BDO05C</v>
          </cell>
          <cell r="B2833" t="str">
            <v>BDO05C</v>
          </cell>
        </row>
        <row r="2834">
          <cell r="A2834" t="str">
            <v>BDO02C</v>
          </cell>
          <cell r="B2834" t="str">
            <v>SUKAMAJU_2</v>
          </cell>
        </row>
        <row r="2835">
          <cell r="A2835" t="str">
            <v>BDO02B</v>
          </cell>
          <cell r="B2835" t="str">
            <v>PASIRLAYUNG_2</v>
          </cell>
        </row>
        <row r="2836">
          <cell r="A2836" t="str">
            <v>BDO01C</v>
          </cell>
          <cell r="B2836" t="str">
            <v>BUAH_BATU_2</v>
          </cell>
        </row>
        <row r="2837">
          <cell r="A2837" t="str">
            <v>BDO01B</v>
          </cell>
          <cell r="B2837" t="str">
            <v>SEKEJATI</v>
          </cell>
        </row>
        <row r="2838">
          <cell r="A2838" t="str">
            <v>TLI02</v>
          </cell>
          <cell r="B2838" t="str">
            <v>RA_KARTINI</v>
          </cell>
        </row>
        <row r="2839">
          <cell r="A2839" t="str">
            <v>TLI01</v>
          </cell>
          <cell r="B2839" t="str">
            <v>TOLI</v>
          </cell>
        </row>
        <row r="2840">
          <cell r="A2840" t="str">
            <v>PII20A</v>
          </cell>
          <cell r="B2840" t="str">
            <v>TOLAI_01</v>
          </cell>
        </row>
        <row r="2841">
          <cell r="A2841" t="str">
            <v>PII01B</v>
          </cell>
          <cell r="B2841" t="str">
            <v>PARIGI_01</v>
          </cell>
        </row>
        <row r="2842">
          <cell r="A2842" t="str">
            <v>UNG08</v>
          </cell>
          <cell r="B2842" t="str">
            <v>TUNTANG</v>
          </cell>
        </row>
        <row r="2843">
          <cell r="A2843" t="str">
            <v>LAD01</v>
          </cell>
          <cell r="B2843" t="str">
            <v>LAMANDAU</v>
          </cell>
        </row>
        <row r="2844">
          <cell r="A2844" t="str">
            <v>LAD01A</v>
          </cell>
          <cell r="B2844" t="str">
            <v>LAD01A</v>
          </cell>
        </row>
        <row r="2845">
          <cell r="A2845" t="str">
            <v>SKM02</v>
          </cell>
          <cell r="B2845" t="str">
            <v>SUKAMARA_01</v>
          </cell>
        </row>
        <row r="2846">
          <cell r="A2846" t="str">
            <v>TSK25</v>
          </cell>
          <cell r="B2846" t="str">
            <v>SUKAMAJU_KALER</v>
          </cell>
        </row>
        <row r="2847">
          <cell r="A2847" t="str">
            <v>TSK10B</v>
          </cell>
          <cell r="B2847" t="str">
            <v>TSK10B</v>
          </cell>
        </row>
        <row r="2848">
          <cell r="A2848" t="str">
            <v>TSK10A</v>
          </cell>
          <cell r="B2848" t="str">
            <v>BUNGURSARI_TSK</v>
          </cell>
        </row>
        <row r="2849">
          <cell r="A2849" t="str">
            <v>TSK09B</v>
          </cell>
          <cell r="B2849" t="str">
            <v>TSK09B</v>
          </cell>
        </row>
        <row r="2850">
          <cell r="A2850" t="str">
            <v>TSK08B</v>
          </cell>
          <cell r="B2850" t="str">
            <v>SAMBONGPARI</v>
          </cell>
        </row>
        <row r="2851">
          <cell r="A2851" t="str">
            <v>TSK07A</v>
          </cell>
          <cell r="B2851" t="str">
            <v>TSK07A</v>
          </cell>
        </row>
        <row r="2852">
          <cell r="A2852" t="str">
            <v>TSK06D</v>
          </cell>
          <cell r="B2852" t="str">
            <v>TSK06D</v>
          </cell>
        </row>
        <row r="2853">
          <cell r="A2853" t="str">
            <v>CJR17A</v>
          </cell>
          <cell r="B2853" t="str">
            <v>CJR17A</v>
          </cell>
        </row>
        <row r="2854">
          <cell r="A2854" t="str">
            <v>PUK03A</v>
          </cell>
          <cell r="B2854" t="str">
            <v>MURUNG_RAYA01</v>
          </cell>
        </row>
        <row r="2855">
          <cell r="A2855" t="str">
            <v>MRR04A</v>
          </cell>
          <cell r="B2855" t="str">
            <v>MUARA_BELITI_01</v>
          </cell>
        </row>
        <row r="2856">
          <cell r="A2856" t="str">
            <v>MRR05A</v>
          </cell>
          <cell r="B2856" t="str">
            <v>MUARA_KELINGI01</v>
          </cell>
        </row>
        <row r="2857">
          <cell r="A2857" t="str">
            <v>MRR06</v>
          </cell>
          <cell r="B2857" t="str">
            <v>MUARA_LAKITAN</v>
          </cell>
        </row>
        <row r="2858">
          <cell r="A2858" t="str">
            <v>KKS04</v>
          </cell>
          <cell r="B2858" t="str">
            <v>KAPUAS_TIMUR</v>
          </cell>
        </row>
        <row r="2859">
          <cell r="A2859" t="str">
            <v>KUK02</v>
          </cell>
          <cell r="B2859" t="str">
            <v>TEWAH</v>
          </cell>
        </row>
        <row r="2860">
          <cell r="A2860" t="str">
            <v>KUP03</v>
          </cell>
          <cell r="B2860" t="str">
            <v>HANAU</v>
          </cell>
        </row>
        <row r="2861">
          <cell r="A2861" t="str">
            <v>PKN05</v>
          </cell>
          <cell r="B2861" t="str">
            <v>BANTENG</v>
          </cell>
        </row>
        <row r="2862">
          <cell r="A2862" t="str">
            <v>MRR01</v>
          </cell>
          <cell r="B2862" t="str">
            <v>MUSI_RAWAS</v>
          </cell>
        </row>
        <row r="2863">
          <cell r="A2863" t="str">
            <v>MRR05</v>
          </cell>
          <cell r="B2863" t="str">
            <v>CECAR</v>
          </cell>
        </row>
        <row r="2864">
          <cell r="A2864" t="str">
            <v>CRP02</v>
          </cell>
          <cell r="B2864" t="str">
            <v>CURUP_02</v>
          </cell>
        </row>
        <row r="2865">
          <cell r="A2865" t="str">
            <v>MWO02</v>
          </cell>
          <cell r="B2865" t="str">
            <v>IPUH</v>
          </cell>
        </row>
        <row r="2866">
          <cell r="A2866" t="str">
            <v>MWO04</v>
          </cell>
          <cell r="B2866" t="str">
            <v>PONDOK_SUGUH</v>
          </cell>
        </row>
        <row r="2867">
          <cell r="A2867" t="str">
            <v>KPA01</v>
          </cell>
          <cell r="B2867" t="str">
            <v>KEPAHIANG</v>
          </cell>
        </row>
        <row r="2868">
          <cell r="A2868" t="str">
            <v>ARG01</v>
          </cell>
          <cell r="B2868" t="str">
            <v>ARGAMAKMUR</v>
          </cell>
        </row>
        <row r="2869">
          <cell r="A2869" t="str">
            <v>TAS01</v>
          </cell>
          <cell r="B2869" t="str">
            <v>TAIS</v>
          </cell>
        </row>
        <row r="2870">
          <cell r="A2870" t="str">
            <v>LBG01</v>
          </cell>
          <cell r="B2870" t="str">
            <v>LEBONG</v>
          </cell>
        </row>
        <row r="2871">
          <cell r="A2871" t="str">
            <v>MJK02</v>
          </cell>
          <cell r="B2871" t="str">
            <v>MOJOSARI</v>
          </cell>
        </row>
        <row r="2872">
          <cell r="A2872" t="str">
            <v>MRU05</v>
          </cell>
          <cell r="B2872" t="str">
            <v>TRANSUBUR</v>
          </cell>
        </row>
        <row r="2873">
          <cell r="A2873" t="str">
            <v>MRU02</v>
          </cell>
          <cell r="B2873" t="str">
            <v>NIBUNG</v>
          </cell>
        </row>
        <row r="2874">
          <cell r="A2874" t="str">
            <v>MRU03</v>
          </cell>
          <cell r="B2874" t="str">
            <v>RAWAS_ILIR</v>
          </cell>
        </row>
        <row r="2875">
          <cell r="A2875" t="str">
            <v>MRU04</v>
          </cell>
          <cell r="B2875" t="str">
            <v>KARANG_JAYA</v>
          </cell>
        </row>
        <row r="2876">
          <cell r="A2876" t="str">
            <v>TAS03</v>
          </cell>
          <cell r="B2876" t="str">
            <v>SENDAWAR</v>
          </cell>
        </row>
        <row r="2877">
          <cell r="A2877" t="str">
            <v>ARG04</v>
          </cell>
          <cell r="B2877" t="str">
            <v>LAIS</v>
          </cell>
        </row>
        <row r="2878">
          <cell r="A2878" t="str">
            <v>TAS02</v>
          </cell>
          <cell r="B2878" t="str">
            <v>NIUR</v>
          </cell>
        </row>
        <row r="2879">
          <cell r="A2879" t="str">
            <v>ARG02</v>
          </cell>
          <cell r="B2879" t="str">
            <v>KETAHUN</v>
          </cell>
        </row>
        <row r="2880">
          <cell r="A2880" t="str">
            <v>ARG03</v>
          </cell>
          <cell r="B2880" t="str">
            <v>PUTRI_HIJAU</v>
          </cell>
        </row>
        <row r="2881">
          <cell r="A2881" t="str">
            <v>MRR02</v>
          </cell>
          <cell r="B2881" t="str">
            <v>MEGANG_SAKTI</v>
          </cell>
        </row>
        <row r="2882">
          <cell r="A2882" t="str">
            <v>MWO03</v>
          </cell>
          <cell r="B2882" t="str">
            <v>PENARIK</v>
          </cell>
        </row>
        <row r="2883">
          <cell r="A2883" t="str">
            <v>LLG01</v>
          </cell>
          <cell r="B2883" t="str">
            <v>LUBUK_LINGGAU</v>
          </cell>
        </row>
        <row r="2884">
          <cell r="A2884" t="str">
            <v>KAW02</v>
          </cell>
          <cell r="B2884" t="str">
            <v>PADANG_GUCI</v>
          </cell>
        </row>
        <row r="2885">
          <cell r="A2885" t="str">
            <v>KAW01</v>
          </cell>
          <cell r="B2885" t="str">
            <v>KAUR</v>
          </cell>
        </row>
        <row r="2886">
          <cell r="A2886" t="str">
            <v>CRP01</v>
          </cell>
          <cell r="B2886" t="str">
            <v>CURUP</v>
          </cell>
        </row>
        <row r="2887">
          <cell r="A2887" t="str">
            <v>MNN01</v>
          </cell>
          <cell r="B2887" t="str">
            <v>MANNA</v>
          </cell>
        </row>
        <row r="2888">
          <cell r="A2888" t="str">
            <v>MWO01</v>
          </cell>
          <cell r="B2888" t="str">
            <v>MUKO_MUKO</v>
          </cell>
        </row>
        <row r="2889">
          <cell r="A2889" t="str">
            <v>BKS03</v>
          </cell>
          <cell r="B2889" t="str">
            <v>MERPATI</v>
          </cell>
        </row>
        <row r="2890">
          <cell r="A2890" t="str">
            <v>KRT01</v>
          </cell>
          <cell r="B2890" t="str">
            <v>KARANG_TINGGI</v>
          </cell>
        </row>
        <row r="2891">
          <cell r="A2891" t="str">
            <v>DPK07E</v>
          </cell>
          <cell r="B2891" t="str">
            <v>CIMPAEUN</v>
          </cell>
        </row>
        <row r="2892">
          <cell r="A2892" t="str">
            <v>TSK05B</v>
          </cell>
          <cell r="B2892" t="str">
            <v>TSK05B</v>
          </cell>
        </row>
        <row r="2893">
          <cell r="A2893" t="str">
            <v>TSK05A</v>
          </cell>
          <cell r="B2893" t="str">
            <v>TAWANG</v>
          </cell>
        </row>
        <row r="2894">
          <cell r="A2894" t="str">
            <v>TSK04A</v>
          </cell>
          <cell r="B2894" t="str">
            <v>MULYASARI</v>
          </cell>
        </row>
        <row r="2895">
          <cell r="A2895" t="str">
            <v>TSK03D</v>
          </cell>
          <cell r="B2895" t="str">
            <v>TSK03D</v>
          </cell>
        </row>
        <row r="2896">
          <cell r="A2896" t="str">
            <v>TSK03C</v>
          </cell>
          <cell r="B2896" t="str">
            <v>TSK03C</v>
          </cell>
        </row>
        <row r="2897">
          <cell r="A2897" t="str">
            <v>TSK03B</v>
          </cell>
          <cell r="B2897" t="str">
            <v>TSK03B</v>
          </cell>
        </row>
        <row r="2898">
          <cell r="A2898" t="str">
            <v>TSK03A</v>
          </cell>
          <cell r="B2898" t="str">
            <v>KAWALU_2</v>
          </cell>
        </row>
        <row r="2899">
          <cell r="A2899" t="str">
            <v>TSK02A</v>
          </cell>
          <cell r="B2899" t="str">
            <v>TSK02A</v>
          </cell>
        </row>
        <row r="2900">
          <cell r="A2900" t="str">
            <v>TSK01B</v>
          </cell>
          <cell r="B2900" t="str">
            <v>TSK01B</v>
          </cell>
        </row>
        <row r="2901">
          <cell r="A2901" t="str">
            <v>TSK01A</v>
          </cell>
          <cell r="B2901" t="str">
            <v>TSK01A</v>
          </cell>
        </row>
        <row r="2902">
          <cell r="A2902" t="str">
            <v>SUM23</v>
          </cell>
          <cell r="B2902" t="str">
            <v>GANEAS</v>
          </cell>
        </row>
        <row r="2903">
          <cell r="A2903" t="str">
            <v>SUM15A</v>
          </cell>
          <cell r="B2903" t="str">
            <v>PASEH_KIDUL</v>
          </cell>
        </row>
        <row r="2904">
          <cell r="A2904" t="str">
            <v>SUM10D</v>
          </cell>
          <cell r="B2904" t="str">
            <v>SUM10D</v>
          </cell>
        </row>
        <row r="2905">
          <cell r="A2905" t="str">
            <v>SUM10C</v>
          </cell>
          <cell r="B2905" t="str">
            <v>SUM10C</v>
          </cell>
        </row>
        <row r="2906">
          <cell r="A2906" t="str">
            <v>SUM10A</v>
          </cell>
          <cell r="B2906" t="str">
            <v>HEGARMANAH_2</v>
          </cell>
        </row>
        <row r="2907">
          <cell r="A2907" t="str">
            <v>WGG03</v>
          </cell>
          <cell r="B2907" t="str">
            <v>LASOLO</v>
          </cell>
        </row>
        <row r="2908">
          <cell r="A2908" t="str">
            <v>MAR06A</v>
          </cell>
          <cell r="B2908" t="str">
            <v>MONGCONGLOE_RAYA</v>
          </cell>
        </row>
        <row r="2909">
          <cell r="A2909" t="str">
            <v>BRB07</v>
          </cell>
          <cell r="B2909" t="str">
            <v>BULAKAMBA</v>
          </cell>
        </row>
        <row r="2910">
          <cell r="A2910" t="str">
            <v>MOJ02</v>
          </cell>
          <cell r="B2910" t="str">
            <v>BANGSAL</v>
          </cell>
        </row>
        <row r="2911">
          <cell r="A2911" t="str">
            <v>BAT01</v>
          </cell>
          <cell r="B2911" t="str">
            <v>BATU</v>
          </cell>
        </row>
        <row r="2912">
          <cell r="A2912" t="str">
            <v>SUM06B</v>
          </cell>
          <cell r="B2912" t="str">
            <v>SUM06B</v>
          </cell>
        </row>
        <row r="2913">
          <cell r="A2913" t="str">
            <v>SOG90</v>
          </cell>
          <cell r="B2913" t="str">
            <v>SERANGMEKAR</v>
          </cell>
        </row>
        <row r="2914">
          <cell r="A2914" t="str">
            <v>SOG32C</v>
          </cell>
          <cell r="B2914" t="str">
            <v>SOG32C</v>
          </cell>
        </row>
        <row r="2915">
          <cell r="A2915" t="str">
            <v>SOG32A</v>
          </cell>
          <cell r="B2915" t="str">
            <v>MARGAHAYU_2</v>
          </cell>
        </row>
        <row r="2916">
          <cell r="A2916" t="str">
            <v>SOG31D</v>
          </cell>
          <cell r="B2916" t="str">
            <v>SOG31D</v>
          </cell>
        </row>
        <row r="2917">
          <cell r="A2917" t="str">
            <v>SOG30C</v>
          </cell>
          <cell r="B2917" t="str">
            <v>SOG30C</v>
          </cell>
        </row>
        <row r="2918">
          <cell r="A2918" t="str">
            <v>SOG30A</v>
          </cell>
          <cell r="B2918" t="str">
            <v>ARJASARI_2</v>
          </cell>
        </row>
        <row r="2919">
          <cell r="A2919" t="str">
            <v>SOG29A</v>
          </cell>
          <cell r="B2919" t="str">
            <v>MARGAHURIP</v>
          </cell>
        </row>
        <row r="2920">
          <cell r="A2920" t="str">
            <v>SOG28A</v>
          </cell>
          <cell r="B2920" t="str">
            <v>SOG28A</v>
          </cell>
        </row>
        <row r="2921">
          <cell r="A2921" t="str">
            <v>SOG25B</v>
          </cell>
          <cell r="B2921" t="str">
            <v>SOG25B</v>
          </cell>
        </row>
        <row r="2922">
          <cell r="A2922" t="str">
            <v>SOG24B</v>
          </cell>
          <cell r="B2922" t="str">
            <v>SOG24B</v>
          </cell>
        </row>
        <row r="2923">
          <cell r="A2923" t="str">
            <v>SOG24A</v>
          </cell>
          <cell r="B2923" t="str">
            <v>JELEGONG</v>
          </cell>
        </row>
        <row r="2924">
          <cell r="A2924" t="str">
            <v>SOG23D</v>
          </cell>
          <cell r="B2924" t="str">
            <v>SOG23D</v>
          </cell>
        </row>
        <row r="2925">
          <cell r="A2925" t="str">
            <v>SOG23C</v>
          </cell>
          <cell r="B2925" t="str">
            <v>CILAMPENI</v>
          </cell>
        </row>
        <row r="2926">
          <cell r="A2926" t="str">
            <v>SOG23B</v>
          </cell>
          <cell r="B2926" t="str">
            <v>TAMAN_KOPO_KATAPANG</v>
          </cell>
        </row>
        <row r="2927">
          <cell r="A2927" t="str">
            <v>SOG23A</v>
          </cell>
          <cell r="B2927" t="str">
            <v>KATAPANG_2</v>
          </cell>
        </row>
        <row r="2928">
          <cell r="A2928" t="str">
            <v>SOG21A</v>
          </cell>
          <cell r="B2928" t="str">
            <v>CANGKUANG_2</v>
          </cell>
        </row>
        <row r="2929">
          <cell r="A2929" t="str">
            <v>SDP01</v>
          </cell>
          <cell r="B2929" t="str">
            <v>SALES_DEPARTMENT</v>
          </cell>
        </row>
        <row r="2930">
          <cell r="A2930" t="str">
            <v>SOG20B</v>
          </cell>
          <cell r="B2930" t="str">
            <v>CINGCIN</v>
          </cell>
        </row>
        <row r="2931">
          <cell r="A2931" t="str">
            <v>SOG20A</v>
          </cell>
          <cell r="B2931" t="str">
            <v>PARUNG_SERAB_SOG</v>
          </cell>
        </row>
        <row r="2932">
          <cell r="A2932" t="str">
            <v>SOG17E</v>
          </cell>
          <cell r="B2932" t="str">
            <v>SOG17E</v>
          </cell>
        </row>
        <row r="2933">
          <cell r="A2933" t="str">
            <v>SOG15B</v>
          </cell>
          <cell r="B2933" t="str">
            <v>DAYEUH_KOLOT_2</v>
          </cell>
        </row>
        <row r="2934">
          <cell r="A2934" t="str">
            <v>SOG14B</v>
          </cell>
          <cell r="B2934" t="str">
            <v>BABAKAN_PEUTEUY</v>
          </cell>
        </row>
        <row r="2935">
          <cell r="A2935" t="str">
            <v>TCSDA003</v>
          </cell>
          <cell r="B2935" t="str">
            <v>TCSDA003</v>
          </cell>
        </row>
        <row r="2936">
          <cell r="A2936" t="str">
            <v>SUM08D</v>
          </cell>
          <cell r="B2936" t="str">
            <v>SUM08D</v>
          </cell>
        </row>
        <row r="2937">
          <cell r="A2937" t="str">
            <v>PER05B</v>
          </cell>
          <cell r="B2937" t="str">
            <v>PER05B</v>
          </cell>
        </row>
        <row r="2938">
          <cell r="A2938" t="str">
            <v>SMI02A</v>
          </cell>
          <cell r="B2938" t="str">
            <v>SMI02A</v>
          </cell>
        </row>
        <row r="2939">
          <cell r="A2939" t="str">
            <v>SMQ08A</v>
          </cell>
          <cell r="B2939" t="str">
            <v>SMQ08A</v>
          </cell>
        </row>
        <row r="2940">
          <cell r="A2940" t="str">
            <v>KUP02A</v>
          </cell>
          <cell r="B2940" t="str">
            <v>KUP02A</v>
          </cell>
        </row>
        <row r="2941">
          <cell r="A2941" t="str">
            <v>PUK03</v>
          </cell>
          <cell r="B2941" t="str">
            <v>PURUK_CAHU</v>
          </cell>
        </row>
        <row r="2942">
          <cell r="A2942" t="str">
            <v>JKT33C</v>
          </cell>
          <cell r="B2942" t="str">
            <v>CP_ANGGREK_2</v>
          </cell>
        </row>
        <row r="2943">
          <cell r="A2943" t="str">
            <v>BDO99</v>
          </cell>
          <cell r="B2943" t="str">
            <v>DC_RANCASARI</v>
          </cell>
        </row>
        <row r="2944">
          <cell r="A2944" t="str">
            <v>SMI14</v>
          </cell>
          <cell r="B2944" t="str">
            <v>DC_CITAMIANG</v>
          </cell>
        </row>
        <row r="2945">
          <cell r="A2945" t="str">
            <v>SMI03</v>
          </cell>
          <cell r="B2945" t="str">
            <v>SUKARAJA</v>
          </cell>
        </row>
        <row r="2946">
          <cell r="A2946" t="str">
            <v>TAL01</v>
          </cell>
          <cell r="B2946" t="str">
            <v>TAMIANG_LAYANG</v>
          </cell>
        </row>
        <row r="2947">
          <cell r="A2947" t="str">
            <v>BTL06</v>
          </cell>
          <cell r="B2947" t="str">
            <v>DIRO</v>
          </cell>
        </row>
        <row r="2948">
          <cell r="A2948" t="str">
            <v>SOG13B</v>
          </cell>
          <cell r="B2948" t="str">
            <v>SOG13B</v>
          </cell>
        </row>
        <row r="2949">
          <cell r="A2949" t="str">
            <v>SOG12D</v>
          </cell>
          <cell r="B2949" t="str">
            <v>SOG12D</v>
          </cell>
        </row>
        <row r="2950">
          <cell r="A2950" t="str">
            <v>SOG12C</v>
          </cell>
          <cell r="B2950" t="str">
            <v>RANCAEKEK_2</v>
          </cell>
        </row>
        <row r="2951">
          <cell r="A2951" t="str">
            <v>SOG11B</v>
          </cell>
          <cell r="B2951" t="str">
            <v>CILEUNYI_2</v>
          </cell>
        </row>
        <row r="2952">
          <cell r="A2952" t="str">
            <v>SOG11A</v>
          </cell>
          <cell r="B2952" t="str">
            <v>CILEUNYI_WETAN_2</v>
          </cell>
        </row>
        <row r="2953">
          <cell r="A2953" t="str">
            <v>SOG10C</v>
          </cell>
          <cell r="B2953" t="str">
            <v>SOG10C</v>
          </cell>
        </row>
        <row r="2954">
          <cell r="A2954" t="str">
            <v>BAO02B</v>
          </cell>
          <cell r="B2954" t="str">
            <v>BAO02B</v>
          </cell>
        </row>
        <row r="2955">
          <cell r="A2955" t="str">
            <v>BAO11</v>
          </cell>
          <cell r="B2955" t="str">
            <v>BAO11</v>
          </cell>
        </row>
        <row r="2956">
          <cell r="A2956" t="str">
            <v>SOG10A</v>
          </cell>
          <cell r="B2956" t="str">
            <v>LENGKONG_SOG</v>
          </cell>
        </row>
        <row r="2957">
          <cell r="A2957" t="str">
            <v>SOG09A</v>
          </cell>
          <cell r="B2957" t="str">
            <v>SOG09A</v>
          </cell>
        </row>
        <row r="2958">
          <cell r="A2958" t="str">
            <v>MUS06</v>
          </cell>
          <cell r="B2958" t="str">
            <v>MUS06</v>
          </cell>
        </row>
        <row r="2959">
          <cell r="A2959" t="str">
            <v>SOG08B</v>
          </cell>
          <cell r="B2959" t="str">
            <v>SOG08B</v>
          </cell>
        </row>
        <row r="2960">
          <cell r="A2960" t="str">
            <v>SOG08A</v>
          </cell>
          <cell r="B2960" t="str">
            <v>SOLOKAN_JERUK</v>
          </cell>
        </row>
        <row r="2961">
          <cell r="A2961" t="str">
            <v>MBN01A</v>
          </cell>
          <cell r="B2961" t="str">
            <v>MBN01A</v>
          </cell>
        </row>
        <row r="2962">
          <cell r="A2962" t="str">
            <v>SOG07B</v>
          </cell>
          <cell r="B2962" t="str">
            <v>SOG07B</v>
          </cell>
        </row>
        <row r="2963">
          <cell r="A2963" t="str">
            <v>SOG06A</v>
          </cell>
          <cell r="B2963" t="str">
            <v>MARUYUNG</v>
          </cell>
        </row>
        <row r="2964">
          <cell r="A2964" t="str">
            <v>SOG04B</v>
          </cell>
          <cell r="B2964" t="str">
            <v>SOG04B</v>
          </cell>
        </row>
        <row r="2965">
          <cell r="A2965" t="str">
            <v>SOG03C</v>
          </cell>
          <cell r="B2965" t="str">
            <v>SOG03C</v>
          </cell>
        </row>
        <row r="2966">
          <cell r="A2966" t="str">
            <v>SOG02B</v>
          </cell>
          <cell r="B2966" t="str">
            <v>SOG02B</v>
          </cell>
        </row>
        <row r="2967">
          <cell r="A2967" t="str">
            <v>SMI34</v>
          </cell>
          <cell r="B2967" t="str">
            <v>NAGRAK</v>
          </cell>
        </row>
        <row r="2968">
          <cell r="A2968" t="str">
            <v>SMI32</v>
          </cell>
          <cell r="B2968" t="str">
            <v>CARINGIN_KULON</v>
          </cell>
        </row>
        <row r="2969">
          <cell r="A2969" t="str">
            <v>SMI28A</v>
          </cell>
          <cell r="B2969" t="str">
            <v>PASIRHALANG</v>
          </cell>
        </row>
        <row r="2970">
          <cell r="A2970" t="str">
            <v>SMI27A</v>
          </cell>
          <cell r="B2970" t="str">
            <v>SUKALARANG_2</v>
          </cell>
        </row>
        <row r="2971">
          <cell r="A2971" t="str">
            <v>SMI25B</v>
          </cell>
          <cell r="B2971" t="str">
            <v>SMI25B</v>
          </cell>
        </row>
        <row r="2972">
          <cell r="A2972" t="str">
            <v>SMI24B</v>
          </cell>
          <cell r="B2972" t="str">
            <v>CIBADAK_2</v>
          </cell>
        </row>
        <row r="2973">
          <cell r="A2973" t="str">
            <v>SMI24A</v>
          </cell>
          <cell r="B2973" t="str">
            <v>SURYA_KENCANA2</v>
          </cell>
        </row>
        <row r="2974">
          <cell r="A2974" t="str">
            <v>SMI13A</v>
          </cell>
          <cell r="B2974" t="str">
            <v>CIKEMBAR_2</v>
          </cell>
        </row>
        <row r="2975">
          <cell r="A2975" t="str">
            <v>SMI04A</v>
          </cell>
          <cell r="B2975" t="str">
            <v>LEMBURSITU</v>
          </cell>
        </row>
        <row r="2976">
          <cell r="A2976" t="str">
            <v>SMI01A</v>
          </cell>
          <cell r="B2976" t="str">
            <v>JAYARAKSA_2</v>
          </cell>
        </row>
        <row r="2977">
          <cell r="A2977" t="str">
            <v>SMB38A</v>
          </cell>
          <cell r="B2977" t="str">
            <v>SMB38A</v>
          </cell>
        </row>
        <row r="2978">
          <cell r="A2978" t="str">
            <v>SMB37</v>
          </cell>
          <cell r="B2978" t="str">
            <v>SUMBER_2</v>
          </cell>
        </row>
        <row r="2979">
          <cell r="A2979" t="str">
            <v>SMB35A</v>
          </cell>
          <cell r="B2979" t="str">
            <v>SMB35A</v>
          </cell>
        </row>
        <row r="2980">
          <cell r="A2980" t="str">
            <v>SMB34</v>
          </cell>
          <cell r="B2980" t="str">
            <v>PLERED_CRN</v>
          </cell>
        </row>
        <row r="2981">
          <cell r="A2981" t="str">
            <v>SMB31C</v>
          </cell>
          <cell r="B2981" t="str">
            <v>SMB31C</v>
          </cell>
        </row>
        <row r="2982">
          <cell r="A2982" t="str">
            <v>SMB31B</v>
          </cell>
          <cell r="B2982" t="str">
            <v>TEGALGUBUG_2</v>
          </cell>
        </row>
        <row r="2983">
          <cell r="A2983" t="str">
            <v>SMB28A</v>
          </cell>
          <cell r="B2983" t="str">
            <v>GEGESIK</v>
          </cell>
        </row>
        <row r="2984">
          <cell r="A2984" t="str">
            <v>SMB27A</v>
          </cell>
          <cell r="B2984" t="str">
            <v>SMB27A</v>
          </cell>
        </row>
        <row r="2985">
          <cell r="A2985" t="str">
            <v>SMB26A</v>
          </cell>
          <cell r="B2985" t="str">
            <v>KALIWEDI_2</v>
          </cell>
        </row>
        <row r="2986">
          <cell r="A2986" t="str">
            <v>SMB23A</v>
          </cell>
          <cell r="B2986" t="str">
            <v>KLANGENAN_2</v>
          </cell>
        </row>
        <row r="2987">
          <cell r="A2987" t="str">
            <v>SMB22A</v>
          </cell>
          <cell r="B2987" t="str">
            <v>SMB22A</v>
          </cell>
        </row>
        <row r="2988">
          <cell r="A2988" t="str">
            <v>SMB16B</v>
          </cell>
          <cell r="B2988" t="str">
            <v>SMB16B</v>
          </cell>
        </row>
        <row r="2989">
          <cell r="A2989" t="str">
            <v>SMB14A</v>
          </cell>
          <cell r="B2989" t="str">
            <v>SMB14A</v>
          </cell>
        </row>
        <row r="2990">
          <cell r="A2990" t="str">
            <v>SMB09A</v>
          </cell>
          <cell r="B2990" t="str">
            <v>GEBANG_2</v>
          </cell>
        </row>
        <row r="2991">
          <cell r="A2991" t="str">
            <v>SMB07A</v>
          </cell>
          <cell r="B2991" t="str">
            <v>SMB07A</v>
          </cell>
        </row>
        <row r="2992">
          <cell r="A2992" t="str">
            <v>SMB05A</v>
          </cell>
          <cell r="B2992" t="str">
            <v>BOJONGGEBANG_2</v>
          </cell>
        </row>
        <row r="2993">
          <cell r="A2993" t="str">
            <v>SMB01C</v>
          </cell>
          <cell r="B2993" t="str">
            <v>SMB01C</v>
          </cell>
        </row>
        <row r="2994">
          <cell r="A2994" t="str">
            <v>SIN38</v>
          </cell>
          <cell r="B2994" t="str">
            <v>JAMANIS_2</v>
          </cell>
        </row>
        <row r="2995">
          <cell r="A2995" t="str">
            <v>6660028</v>
          </cell>
          <cell r="B2995" t="str">
            <v>AGENT28</v>
          </cell>
        </row>
        <row r="2996">
          <cell r="A2996" t="str">
            <v>6660027</v>
          </cell>
          <cell r="B2996" t="str">
            <v>AGENT27</v>
          </cell>
        </row>
        <row r="2997">
          <cell r="A2997" t="str">
            <v>6660026</v>
          </cell>
          <cell r="B2997" t="str">
            <v>AGENT26</v>
          </cell>
        </row>
        <row r="2998">
          <cell r="A2998" t="str">
            <v>6660025</v>
          </cell>
          <cell r="B2998" t="str">
            <v>AGENT25</v>
          </cell>
        </row>
        <row r="2999">
          <cell r="A2999" t="str">
            <v>6660023</v>
          </cell>
          <cell r="B2999" t="str">
            <v>AGENT23</v>
          </cell>
        </row>
        <row r="3000">
          <cell r="A3000" t="str">
            <v>6660022</v>
          </cell>
          <cell r="B3000" t="str">
            <v>AGENT22</v>
          </cell>
        </row>
        <row r="3001">
          <cell r="A3001" t="str">
            <v>6660021</v>
          </cell>
          <cell r="B3001" t="str">
            <v>AGENT21</v>
          </cell>
        </row>
        <row r="3002">
          <cell r="A3002" t="str">
            <v>6660019</v>
          </cell>
          <cell r="B3002" t="str">
            <v>AGENT19</v>
          </cell>
        </row>
        <row r="3003">
          <cell r="A3003" t="str">
            <v>6660018</v>
          </cell>
          <cell r="B3003" t="str">
            <v>AGENT18</v>
          </cell>
        </row>
        <row r="3004">
          <cell r="A3004" t="str">
            <v>6660017</v>
          </cell>
          <cell r="B3004" t="str">
            <v>AGENT17</v>
          </cell>
        </row>
        <row r="3005">
          <cell r="A3005" t="str">
            <v>6660016</v>
          </cell>
          <cell r="B3005" t="str">
            <v>AGENT16</v>
          </cell>
        </row>
        <row r="3006">
          <cell r="A3006" t="str">
            <v>6660015</v>
          </cell>
          <cell r="B3006" t="str">
            <v>AGENT15</v>
          </cell>
        </row>
        <row r="3007">
          <cell r="A3007" t="str">
            <v>6660014</v>
          </cell>
          <cell r="B3007" t="str">
            <v>AGENT14</v>
          </cell>
        </row>
        <row r="3008">
          <cell r="A3008" t="str">
            <v>6660013</v>
          </cell>
          <cell r="B3008" t="str">
            <v>AGENT13</v>
          </cell>
        </row>
        <row r="3009">
          <cell r="A3009" t="str">
            <v>6660012</v>
          </cell>
          <cell r="B3009" t="str">
            <v>AGENT12</v>
          </cell>
        </row>
        <row r="3010">
          <cell r="A3010" t="str">
            <v>6660011</v>
          </cell>
          <cell r="B3010" t="str">
            <v>AGENT11</v>
          </cell>
        </row>
        <row r="3011">
          <cell r="A3011" t="str">
            <v>6660010</v>
          </cell>
          <cell r="B3011" t="str">
            <v>AGENT10</v>
          </cell>
        </row>
        <row r="3012">
          <cell r="A3012" t="str">
            <v>6660009</v>
          </cell>
          <cell r="B3012" t="str">
            <v>AGENT09</v>
          </cell>
        </row>
        <row r="3013">
          <cell r="A3013" t="str">
            <v>6660008</v>
          </cell>
          <cell r="B3013" t="str">
            <v>AGENT08</v>
          </cell>
        </row>
        <row r="3014">
          <cell r="A3014" t="str">
            <v>6660007</v>
          </cell>
          <cell r="B3014" t="str">
            <v>AGENT07</v>
          </cell>
        </row>
        <row r="3015">
          <cell r="A3015" t="str">
            <v>6660006</v>
          </cell>
          <cell r="B3015" t="str">
            <v>AGENT06</v>
          </cell>
        </row>
        <row r="3016">
          <cell r="A3016" t="str">
            <v>6660005</v>
          </cell>
          <cell r="B3016" t="str">
            <v>AGENT05</v>
          </cell>
        </row>
        <row r="3017">
          <cell r="A3017" t="str">
            <v>6660004</v>
          </cell>
          <cell r="B3017" t="str">
            <v>AGENT04</v>
          </cell>
        </row>
        <row r="3018">
          <cell r="A3018" t="str">
            <v>SIN29</v>
          </cell>
          <cell r="B3018" t="str">
            <v>KALAPAGENEP</v>
          </cell>
        </row>
        <row r="3019">
          <cell r="A3019" t="str">
            <v>MRN03A</v>
          </cell>
          <cell r="B3019" t="str">
            <v>MRN03A</v>
          </cell>
        </row>
        <row r="3020">
          <cell r="A3020" t="str">
            <v>KYT06A</v>
          </cell>
          <cell r="B3020" t="str">
            <v>KYT06A</v>
          </cell>
        </row>
        <row r="3021">
          <cell r="A3021" t="str">
            <v>KYT17</v>
          </cell>
          <cell r="B3021" t="str">
            <v>KYT17</v>
          </cell>
        </row>
        <row r="3022">
          <cell r="A3022" t="str">
            <v>LHT10</v>
          </cell>
          <cell r="B3022" t="str">
            <v>LAHAT_CENTRAL</v>
          </cell>
        </row>
        <row r="3023">
          <cell r="A3023" t="str">
            <v>KUP08</v>
          </cell>
          <cell r="B3023" t="str">
            <v>BANGKAL</v>
          </cell>
        </row>
        <row r="3024">
          <cell r="A3024" t="str">
            <v>KSG03</v>
          </cell>
          <cell r="B3024" t="str">
            <v>HAMPALIT</v>
          </cell>
        </row>
        <row r="3025">
          <cell r="A3025" t="str">
            <v>MUA03</v>
          </cell>
          <cell r="B3025" t="str">
            <v>KISAM</v>
          </cell>
        </row>
        <row r="3026">
          <cell r="A3026" t="str">
            <v>KKS03</v>
          </cell>
          <cell r="B3026" t="str">
            <v>KAPUAS_MURUNG</v>
          </cell>
        </row>
        <row r="3027">
          <cell r="A3027" t="str">
            <v>PAM02</v>
          </cell>
          <cell r="B3027" t="str">
            <v>PAGAR_ALAM_2</v>
          </cell>
        </row>
        <row r="3028">
          <cell r="A3028" t="str">
            <v>KSG01</v>
          </cell>
          <cell r="B3028" t="str">
            <v>KASONGAN</v>
          </cell>
        </row>
        <row r="3029">
          <cell r="A3029" t="str">
            <v>MGL01</v>
          </cell>
          <cell r="B3029" t="str">
            <v>MAGELANG</v>
          </cell>
        </row>
        <row r="3030">
          <cell r="A3030" t="str">
            <v>PLM12</v>
          </cell>
          <cell r="B3030" t="str">
            <v>TALANG_BETUTU</v>
          </cell>
        </row>
        <row r="3031">
          <cell r="A3031" t="str">
            <v>MRN02</v>
          </cell>
          <cell r="B3031" t="str">
            <v>TANJUNG_ENIM</v>
          </cell>
        </row>
        <row r="3032">
          <cell r="A3032" t="str">
            <v>SIN28</v>
          </cell>
          <cell r="B3032" t="str">
            <v>CIBALONG</v>
          </cell>
        </row>
        <row r="3033">
          <cell r="A3033" t="str">
            <v>SIN12A</v>
          </cell>
          <cell r="B3033" t="str">
            <v>LEUWISARI</v>
          </cell>
        </row>
        <row r="3034">
          <cell r="A3034" t="str">
            <v>SIN08A</v>
          </cell>
          <cell r="B3034" t="str">
            <v>SIN08A</v>
          </cell>
        </row>
        <row r="3035">
          <cell r="A3035" t="str">
            <v>SIN02A</v>
          </cell>
          <cell r="B3035" t="str">
            <v>MANGUNREJA_4</v>
          </cell>
        </row>
        <row r="3036">
          <cell r="A3036" t="str">
            <v>SIN01D</v>
          </cell>
          <cell r="B3036" t="str">
            <v>SIN01D</v>
          </cell>
        </row>
        <row r="3037">
          <cell r="A3037" t="str">
            <v>SIN01C</v>
          </cell>
          <cell r="B3037" t="str">
            <v>CIGALONTANG_2</v>
          </cell>
        </row>
        <row r="3038">
          <cell r="A3038" t="str">
            <v>SBG30A</v>
          </cell>
          <cell r="B3038" t="str">
            <v>SBG30A</v>
          </cell>
        </row>
        <row r="3039">
          <cell r="A3039" t="str">
            <v>SBG28A</v>
          </cell>
          <cell r="B3039" t="str">
            <v>KALIJATI_BARAT</v>
          </cell>
        </row>
        <row r="3040">
          <cell r="A3040" t="str">
            <v>SBG23A</v>
          </cell>
          <cell r="B3040" t="str">
            <v>SBG23A</v>
          </cell>
        </row>
        <row r="3041">
          <cell r="A3041" t="str">
            <v>SBG15C</v>
          </cell>
          <cell r="B3041" t="str">
            <v>SBG15C</v>
          </cell>
        </row>
        <row r="3042">
          <cell r="A3042" t="str">
            <v>SBG05A</v>
          </cell>
          <cell r="B3042" t="str">
            <v>CIKAUM</v>
          </cell>
        </row>
        <row r="3043">
          <cell r="A3043" t="str">
            <v>SBG02B</v>
          </cell>
          <cell r="B3043" t="str">
            <v>SBG02B</v>
          </cell>
        </row>
        <row r="3044">
          <cell r="A3044" t="str">
            <v>SBG02A</v>
          </cell>
          <cell r="B3044" t="str">
            <v>MUARA</v>
          </cell>
        </row>
        <row r="3045">
          <cell r="A3045" t="str">
            <v>PWK17A</v>
          </cell>
          <cell r="B3045" t="str">
            <v>WANAYASA_2</v>
          </cell>
        </row>
        <row r="3046">
          <cell r="A3046" t="str">
            <v>PWK15I</v>
          </cell>
          <cell r="B3046" t="str">
            <v>PWK15I</v>
          </cell>
        </row>
        <row r="3047">
          <cell r="A3047" t="str">
            <v>PWK15H</v>
          </cell>
          <cell r="B3047" t="str">
            <v>PWK15H</v>
          </cell>
        </row>
        <row r="3048">
          <cell r="A3048" t="str">
            <v>BAL12</v>
          </cell>
          <cell r="B3048" t="str">
            <v>MAUK_2</v>
          </cell>
        </row>
        <row r="3049">
          <cell r="A3049" t="str">
            <v>PWK15G</v>
          </cell>
          <cell r="B3049" t="str">
            <v>PWK15G</v>
          </cell>
        </row>
        <row r="3050">
          <cell r="A3050" t="str">
            <v>PWK11A</v>
          </cell>
          <cell r="B3050" t="str">
            <v>JATILUHUR_2</v>
          </cell>
        </row>
        <row r="3051">
          <cell r="A3051" t="str">
            <v>PWK09B</v>
          </cell>
          <cell r="B3051" t="str">
            <v>PWK09B</v>
          </cell>
        </row>
        <row r="3052">
          <cell r="A3052" t="str">
            <v>BTH33</v>
          </cell>
          <cell r="B3052" t="str">
            <v>MARINA_CITY_BATAM</v>
          </cell>
        </row>
        <row r="3053">
          <cell r="A3053" t="str">
            <v>PWK02C</v>
          </cell>
          <cell r="B3053" t="str">
            <v>PWK02C</v>
          </cell>
        </row>
        <row r="3054">
          <cell r="A3054" t="str">
            <v>PGR10</v>
          </cell>
          <cell r="B3054" t="str">
            <v>LANGKAPLANCAR</v>
          </cell>
        </row>
        <row r="3055">
          <cell r="A3055" t="str">
            <v>PGR07A</v>
          </cell>
          <cell r="B3055" t="str">
            <v>PGR07A</v>
          </cell>
        </row>
        <row r="3056">
          <cell r="A3056" t="str">
            <v>UPG17A</v>
          </cell>
          <cell r="B3056" t="str">
            <v>BTP1</v>
          </cell>
        </row>
        <row r="3057">
          <cell r="A3057" t="str">
            <v>PGR02A</v>
          </cell>
          <cell r="B3057" t="str">
            <v>BANJARHARJA</v>
          </cell>
        </row>
        <row r="3058">
          <cell r="A3058" t="str">
            <v>PGR01B</v>
          </cell>
          <cell r="B3058" t="str">
            <v>PGR01B</v>
          </cell>
        </row>
        <row r="3059">
          <cell r="A3059" t="str">
            <v>PER06A</v>
          </cell>
          <cell r="B3059" t="str">
            <v>PELABUHAN_RATU_2</v>
          </cell>
        </row>
        <row r="3060">
          <cell r="A3060" t="str">
            <v>PER04A</v>
          </cell>
          <cell r="B3060" t="str">
            <v>CISOLOK_2</v>
          </cell>
        </row>
        <row r="3061">
          <cell r="A3061" t="str">
            <v>NGP13A</v>
          </cell>
          <cell r="B3061" t="str">
            <v>KARANGTANJUNG_NGP</v>
          </cell>
        </row>
        <row r="3062">
          <cell r="A3062" t="str">
            <v>NGP12A</v>
          </cell>
          <cell r="B3062" t="str">
            <v>NGP12A</v>
          </cell>
        </row>
        <row r="3063">
          <cell r="A3063" t="str">
            <v>NGP11C</v>
          </cell>
          <cell r="B3063" t="str">
            <v>NGP11C</v>
          </cell>
        </row>
        <row r="3064">
          <cell r="A3064" t="str">
            <v>NGP08C</v>
          </cell>
          <cell r="B3064" t="str">
            <v>NGP08C</v>
          </cell>
        </row>
        <row r="3065">
          <cell r="A3065" t="str">
            <v>NGP08B</v>
          </cell>
          <cell r="B3065" t="str">
            <v>CIBOGO_2</v>
          </cell>
        </row>
        <row r="3066">
          <cell r="A3066" t="str">
            <v>UPG59A</v>
          </cell>
          <cell r="B3066" t="str">
            <v>ANDI_DJEMMA</v>
          </cell>
        </row>
        <row r="3067">
          <cell r="A3067" t="str">
            <v>PTN12</v>
          </cell>
          <cell r="B3067" t="str">
            <v>LECES_1</v>
          </cell>
        </row>
        <row r="3068">
          <cell r="A3068" t="str">
            <v>NGP06A</v>
          </cell>
          <cell r="B3068" t="str">
            <v>NGP06A</v>
          </cell>
        </row>
        <row r="3069">
          <cell r="A3069" t="str">
            <v>NGP04A</v>
          </cell>
          <cell r="B3069" t="str">
            <v>NGP04A</v>
          </cell>
        </row>
        <row r="3070">
          <cell r="A3070" t="str">
            <v>NGP02D</v>
          </cell>
          <cell r="B3070" t="str">
            <v>NGP02D</v>
          </cell>
        </row>
        <row r="3071">
          <cell r="A3071" t="str">
            <v>NGP02B</v>
          </cell>
          <cell r="B3071" t="str">
            <v>KERTAMULYA</v>
          </cell>
        </row>
        <row r="3072">
          <cell r="A3072" t="str">
            <v>NGP02A</v>
          </cell>
          <cell r="B3072" t="str">
            <v>PADALARANG_2</v>
          </cell>
        </row>
        <row r="3073">
          <cell r="A3073" t="str">
            <v>NGP01E</v>
          </cell>
          <cell r="B3073" t="str">
            <v>SARIWANGI_2</v>
          </cell>
        </row>
        <row r="3074">
          <cell r="A3074" t="str">
            <v>NGP01B</v>
          </cell>
          <cell r="B3074" t="str">
            <v>CIHIDEUNG_NGP</v>
          </cell>
        </row>
        <row r="3075">
          <cell r="A3075" t="str">
            <v>MJA20A</v>
          </cell>
          <cell r="B3075" t="str">
            <v>MJA20A</v>
          </cell>
        </row>
        <row r="3076">
          <cell r="A3076" t="str">
            <v>MJA16A</v>
          </cell>
          <cell r="B3076" t="str">
            <v>MJA16A</v>
          </cell>
        </row>
        <row r="3077">
          <cell r="A3077" t="str">
            <v>BKI19A</v>
          </cell>
          <cell r="B3077" t="str">
            <v>DP_BABELAN_KOTA_01</v>
          </cell>
        </row>
        <row r="3078">
          <cell r="A3078" t="str">
            <v>BKI71</v>
          </cell>
          <cell r="B3078" t="str">
            <v>DC_BEKASI_SELATAN</v>
          </cell>
        </row>
        <row r="3079">
          <cell r="A3079" t="str">
            <v>BKI63</v>
          </cell>
          <cell r="B3079" t="str">
            <v>DC_JATIASIH</v>
          </cell>
        </row>
        <row r="3080">
          <cell r="A3080" t="str">
            <v>BKI62</v>
          </cell>
          <cell r="B3080" t="str">
            <v>DC_TAMBUN</v>
          </cell>
        </row>
        <row r="3081">
          <cell r="A3081" t="str">
            <v>BKI19</v>
          </cell>
          <cell r="B3081" t="str">
            <v>TAMBUN_UTARA</v>
          </cell>
        </row>
        <row r="3082">
          <cell r="A3082" t="str">
            <v>BKI13</v>
          </cell>
          <cell r="B3082" t="str">
            <v>BANTAR_GEBANG</v>
          </cell>
        </row>
        <row r="3083">
          <cell r="A3083" t="str">
            <v>JKT04I</v>
          </cell>
          <cell r="B3083" t="str">
            <v>SUSILO_01</v>
          </cell>
        </row>
        <row r="3084">
          <cell r="A3084" t="str">
            <v>MJA13B</v>
          </cell>
          <cell r="B3084" t="str">
            <v>MJA13B</v>
          </cell>
        </row>
        <row r="3085">
          <cell r="A3085" t="str">
            <v>MJA09B</v>
          </cell>
          <cell r="B3085" t="str">
            <v>MJA09B</v>
          </cell>
        </row>
        <row r="3086">
          <cell r="A3086" t="str">
            <v>MJA07A</v>
          </cell>
          <cell r="B3086" t="str">
            <v>KERTAJATI</v>
          </cell>
        </row>
        <row r="3087">
          <cell r="A3087" t="str">
            <v>MJA04C</v>
          </cell>
          <cell r="B3087" t="str">
            <v>MJA04C</v>
          </cell>
        </row>
        <row r="3088">
          <cell r="A3088" t="str">
            <v>MJA01A</v>
          </cell>
          <cell r="B3088" t="str">
            <v>CICENANG</v>
          </cell>
        </row>
        <row r="3089">
          <cell r="A3089" t="str">
            <v>KRW42</v>
          </cell>
          <cell r="B3089" t="str">
            <v>PANCAWATI</v>
          </cell>
        </row>
        <row r="3090">
          <cell r="A3090" t="str">
            <v>KRW28A</v>
          </cell>
          <cell r="B3090" t="str">
            <v>WANCIMEKAR</v>
          </cell>
        </row>
        <row r="3091">
          <cell r="A3091" t="str">
            <v>KRW27A</v>
          </cell>
          <cell r="B3091" t="str">
            <v>JATISARI_KRW</v>
          </cell>
        </row>
        <row r="3092">
          <cell r="A3092" t="str">
            <v>KRW25A</v>
          </cell>
          <cell r="B3092" t="str">
            <v>CILAMAYA_KULON</v>
          </cell>
        </row>
        <row r="3093">
          <cell r="A3093" t="str">
            <v>KRW23C</v>
          </cell>
          <cell r="B3093" t="str">
            <v>KRW23C</v>
          </cell>
        </row>
        <row r="3094">
          <cell r="A3094" t="str">
            <v>KRW22D</v>
          </cell>
          <cell r="B3094" t="str">
            <v>KRW22D</v>
          </cell>
        </row>
        <row r="3095">
          <cell r="A3095" t="str">
            <v>KRW21A</v>
          </cell>
          <cell r="B3095" t="str">
            <v>KRW21A</v>
          </cell>
        </row>
        <row r="3096">
          <cell r="A3096" t="str">
            <v>KRW20D</v>
          </cell>
          <cell r="B3096" t="str">
            <v>KRW20D</v>
          </cell>
        </row>
        <row r="3097">
          <cell r="A3097" t="str">
            <v>KRW20C</v>
          </cell>
          <cell r="B3097" t="str">
            <v>GINTUNG_KERTA_2</v>
          </cell>
        </row>
        <row r="3098">
          <cell r="A3098" t="str">
            <v>KRW20B</v>
          </cell>
          <cell r="B3098" t="str">
            <v>WALAHAR</v>
          </cell>
        </row>
        <row r="3099">
          <cell r="A3099" t="str">
            <v>KRW20A</v>
          </cell>
          <cell r="B3099" t="str">
            <v>BELENDUNG</v>
          </cell>
        </row>
        <row r="3100">
          <cell r="A3100" t="str">
            <v>KRW18A</v>
          </cell>
          <cell r="B3100" t="str">
            <v>KRW18A</v>
          </cell>
        </row>
        <row r="3101">
          <cell r="A3101" t="str">
            <v>KRW12A</v>
          </cell>
          <cell r="B3101" t="str">
            <v>KRW12A</v>
          </cell>
        </row>
        <row r="3102">
          <cell r="A3102" t="str">
            <v>KRW11A</v>
          </cell>
          <cell r="B3102" t="str">
            <v>KRW11A</v>
          </cell>
        </row>
        <row r="3103">
          <cell r="A3103" t="str">
            <v>KNG08B</v>
          </cell>
          <cell r="B3103" t="str">
            <v>PURWAWINANGUN</v>
          </cell>
        </row>
        <row r="3104">
          <cell r="A3104" t="str">
            <v>KNG08A</v>
          </cell>
          <cell r="B3104" t="str">
            <v>CIJOHO</v>
          </cell>
        </row>
        <row r="3105">
          <cell r="A3105" t="str">
            <v>KNG05A</v>
          </cell>
          <cell r="B3105" t="str">
            <v>JALAKSANA_2</v>
          </cell>
        </row>
        <row r="3106">
          <cell r="A3106" t="str">
            <v>KNG02A</v>
          </cell>
          <cell r="B3106" t="str">
            <v>CARACAS</v>
          </cell>
        </row>
        <row r="3107">
          <cell r="A3107" t="str">
            <v>IDM25</v>
          </cell>
          <cell r="B3107" t="str">
            <v>KERTASEMAYA_2</v>
          </cell>
        </row>
        <row r="3108">
          <cell r="A3108" t="str">
            <v>IDM20</v>
          </cell>
          <cell r="B3108" t="str">
            <v>JATIBARANG_2</v>
          </cell>
        </row>
        <row r="3109">
          <cell r="A3109" t="str">
            <v>IDM17</v>
          </cell>
          <cell r="B3109" t="str">
            <v>BONGAS</v>
          </cell>
        </row>
        <row r="3110">
          <cell r="A3110" t="str">
            <v>IDM15B</v>
          </cell>
          <cell r="B3110" t="str">
            <v>IDM15B</v>
          </cell>
        </row>
        <row r="3111">
          <cell r="A3111" t="str">
            <v>IDM07A</v>
          </cell>
          <cell r="B3111" t="str">
            <v>LOHBENER_2</v>
          </cell>
        </row>
        <row r="3112">
          <cell r="A3112" t="str">
            <v>GRT41B</v>
          </cell>
          <cell r="B3112" t="str">
            <v>GRT41B</v>
          </cell>
        </row>
        <row r="3113">
          <cell r="A3113" t="str">
            <v>GRT37A</v>
          </cell>
          <cell r="B3113" t="str">
            <v>PASAR_LEWO</v>
          </cell>
        </row>
        <row r="3114">
          <cell r="A3114" t="str">
            <v>GRT26A</v>
          </cell>
          <cell r="B3114" t="str">
            <v>GRT26A</v>
          </cell>
        </row>
        <row r="3115">
          <cell r="A3115" t="str">
            <v>GRT07A</v>
          </cell>
          <cell r="B3115" t="str">
            <v>KARANGPAWITAN_2</v>
          </cell>
        </row>
        <row r="3116">
          <cell r="A3116" t="str">
            <v>GRT05A</v>
          </cell>
          <cell r="B3116" t="str">
            <v>BAYONGBONG_2</v>
          </cell>
        </row>
        <row r="3117">
          <cell r="A3117" t="str">
            <v>GRT03E</v>
          </cell>
          <cell r="B3117" t="str">
            <v>GRT03E</v>
          </cell>
        </row>
        <row r="3118">
          <cell r="A3118" t="str">
            <v>GRT03B</v>
          </cell>
          <cell r="B3118" t="str">
            <v>BRATAYUDHA</v>
          </cell>
        </row>
        <row r="3119">
          <cell r="A3119" t="str">
            <v>GRT01A</v>
          </cell>
          <cell r="B3119" t="str">
            <v>TAROGONG_KALER</v>
          </cell>
        </row>
        <row r="3120">
          <cell r="A3120" t="str">
            <v>PKY04A</v>
          </cell>
          <cell r="B3120" t="str">
            <v>PKY04A</v>
          </cell>
        </row>
        <row r="3121">
          <cell r="A3121" t="str">
            <v>CRN05B</v>
          </cell>
          <cell r="B3121" t="str">
            <v>CRN05B</v>
          </cell>
        </row>
        <row r="3122">
          <cell r="A3122" t="str">
            <v>TCKLT021</v>
          </cell>
          <cell r="B3122" t="str">
            <v>TCKLT021</v>
          </cell>
        </row>
        <row r="3123">
          <cell r="A3123" t="str">
            <v>TCSUJ051</v>
          </cell>
          <cell r="B3123" t="str">
            <v>TCSUJ051</v>
          </cell>
        </row>
        <row r="3124">
          <cell r="A3124" t="str">
            <v>TCSOC041</v>
          </cell>
          <cell r="B3124" t="str">
            <v>TCSOC041</v>
          </cell>
        </row>
        <row r="3125">
          <cell r="A3125" t="str">
            <v>TCKAA171</v>
          </cell>
          <cell r="B3125" t="str">
            <v>TCKAA171</v>
          </cell>
        </row>
        <row r="3126">
          <cell r="A3126" t="str">
            <v>GRT32A</v>
          </cell>
          <cell r="B3126" t="str">
            <v>GRT32A</v>
          </cell>
        </row>
        <row r="3127">
          <cell r="A3127" t="str">
            <v>LMG01A</v>
          </cell>
          <cell r="B3127" t="str">
            <v>LAMONGAN_2</v>
          </cell>
        </row>
        <row r="3128">
          <cell r="A3128" t="str">
            <v>SAG12</v>
          </cell>
          <cell r="B3128" t="str">
            <v>SEKAYAM</v>
          </cell>
        </row>
        <row r="3129">
          <cell r="A3129" t="str">
            <v>PLM09A</v>
          </cell>
          <cell r="B3129" t="str">
            <v>KERTAPATI_3</v>
          </cell>
        </row>
        <row r="3130">
          <cell r="A3130" t="str">
            <v>PLM53</v>
          </cell>
          <cell r="B3130" t="str">
            <v>TULUNG_SELAPAN</v>
          </cell>
        </row>
        <row r="3131">
          <cell r="A3131" t="str">
            <v>PND05</v>
          </cell>
          <cell r="B3131" t="str">
            <v>PURWODADI_1</v>
          </cell>
        </row>
        <row r="3132">
          <cell r="A3132" t="str">
            <v>PLM04</v>
          </cell>
          <cell r="B3132" t="str">
            <v>ALANG_ALANG_LEBAR</v>
          </cell>
        </row>
        <row r="3133">
          <cell r="A3133" t="str">
            <v>TRK03</v>
          </cell>
          <cell r="B3133" t="str">
            <v>TARAKAN_TIMUR</v>
          </cell>
        </row>
        <row r="3134">
          <cell r="A3134" t="str">
            <v>BRB04</v>
          </cell>
          <cell r="B3134" t="str">
            <v>LOSARI</v>
          </cell>
        </row>
        <row r="3135">
          <cell r="A3135" t="str">
            <v>CRN03C</v>
          </cell>
          <cell r="B3135" t="str">
            <v>CRN03C</v>
          </cell>
        </row>
        <row r="3136">
          <cell r="A3136" t="str">
            <v>CMI14</v>
          </cell>
          <cell r="B3136" t="str">
            <v>CMI14</v>
          </cell>
        </row>
        <row r="3137">
          <cell r="A3137" t="str">
            <v>CMI13B</v>
          </cell>
          <cell r="B3137" t="str">
            <v>CMI13B</v>
          </cell>
        </row>
        <row r="3138">
          <cell r="A3138" t="str">
            <v>CMI10A</v>
          </cell>
          <cell r="B3138" t="str">
            <v>JATINAGARA</v>
          </cell>
        </row>
        <row r="3139">
          <cell r="A3139" t="str">
            <v>CMI09A</v>
          </cell>
          <cell r="B3139" t="str">
            <v>CIHAURBEUTI_2</v>
          </cell>
        </row>
        <row r="3140">
          <cell r="A3140" t="str">
            <v>CMI07A</v>
          </cell>
          <cell r="B3140" t="str">
            <v>PURWADADI_CIAMIS</v>
          </cell>
        </row>
        <row r="3141">
          <cell r="A3141" t="str">
            <v>CMI05A</v>
          </cell>
          <cell r="B3141" t="str">
            <v>SADANANYA</v>
          </cell>
        </row>
        <row r="3142">
          <cell r="A3142" t="str">
            <v>CMI04A</v>
          </cell>
          <cell r="B3142" t="str">
            <v>CMI04A</v>
          </cell>
        </row>
        <row r="3143">
          <cell r="A3143" t="str">
            <v>CKP01B</v>
          </cell>
          <cell r="B3143" t="str">
            <v>CKP01B</v>
          </cell>
        </row>
        <row r="3144">
          <cell r="A3144" t="str">
            <v>CJR31</v>
          </cell>
          <cell r="B3144" t="str">
            <v>CIBEBER_CIANJUR</v>
          </cell>
        </row>
        <row r="3145">
          <cell r="A3145" t="str">
            <v>CJR29B</v>
          </cell>
          <cell r="B3145" t="str">
            <v>CJR29B</v>
          </cell>
        </row>
        <row r="3146">
          <cell r="A3146" t="str">
            <v>CJR24A</v>
          </cell>
          <cell r="B3146" t="str">
            <v>CIPANAS_2</v>
          </cell>
        </row>
        <row r="3147">
          <cell r="A3147" t="str">
            <v>CJR07A</v>
          </cell>
          <cell r="B3147" t="str">
            <v>HAURWANGI</v>
          </cell>
        </row>
        <row r="3148">
          <cell r="A3148" t="str">
            <v>CIM03D</v>
          </cell>
          <cell r="B3148" t="str">
            <v>CIM03D</v>
          </cell>
        </row>
        <row r="3149">
          <cell r="A3149" t="str">
            <v>CIM03B</v>
          </cell>
          <cell r="B3149" t="str">
            <v>CIMAHI_UTARA_2</v>
          </cell>
        </row>
        <row r="3150">
          <cell r="A3150" t="str">
            <v>CIM03A</v>
          </cell>
          <cell r="B3150" t="str">
            <v>CITEUREUP_CIMAHI</v>
          </cell>
        </row>
        <row r="3151">
          <cell r="A3151" t="str">
            <v>CIM02B</v>
          </cell>
          <cell r="B3151" t="str">
            <v>CIM02B</v>
          </cell>
        </row>
        <row r="3152">
          <cell r="A3152" t="str">
            <v>CIM01E</v>
          </cell>
          <cell r="B3152" t="str">
            <v>CIM01E</v>
          </cell>
        </row>
        <row r="3153">
          <cell r="A3153" t="str">
            <v>CIM01C</v>
          </cell>
          <cell r="B3153" t="str">
            <v>MELONG_RAYA</v>
          </cell>
        </row>
        <row r="3154">
          <cell r="A3154" t="str">
            <v>CIM01B</v>
          </cell>
          <cell r="B3154" t="str">
            <v>CIBEBER_2</v>
          </cell>
        </row>
        <row r="3155">
          <cell r="A3155" t="str">
            <v>BJA09</v>
          </cell>
          <cell r="B3155" t="str">
            <v>BJA09</v>
          </cell>
        </row>
        <row r="3156">
          <cell r="A3156" t="str">
            <v>BJA08</v>
          </cell>
          <cell r="B3156" t="str">
            <v>LAKBOK</v>
          </cell>
        </row>
        <row r="3157">
          <cell r="A3157" t="str">
            <v>BJA06A</v>
          </cell>
          <cell r="B3157" t="str">
            <v>BJA06A</v>
          </cell>
        </row>
        <row r="3158">
          <cell r="A3158" t="str">
            <v>BJA01A</v>
          </cell>
          <cell r="B3158" t="str">
            <v>MEKARSARI</v>
          </cell>
        </row>
        <row r="3159">
          <cell r="A3159" t="str">
            <v>BDO83A</v>
          </cell>
          <cell r="B3159" t="str">
            <v>SURYA_SUMANTRI_3</v>
          </cell>
        </row>
        <row r="3160">
          <cell r="A3160" t="str">
            <v>BDO82A</v>
          </cell>
          <cell r="B3160" t="str">
            <v>SUKAMISKIN</v>
          </cell>
        </row>
        <row r="3161">
          <cell r="A3161" t="str">
            <v>BDO22B</v>
          </cell>
          <cell r="B3161" t="str">
            <v>LENGKONG_3</v>
          </cell>
        </row>
        <row r="3162">
          <cell r="A3162" t="str">
            <v>BDO21F</v>
          </cell>
          <cell r="B3162" t="str">
            <v>BDO21F</v>
          </cell>
        </row>
        <row r="3163">
          <cell r="A3163" t="str">
            <v>BDO21D</v>
          </cell>
          <cell r="B3163" t="str">
            <v>BANDUNG_KULON_2</v>
          </cell>
        </row>
        <row r="3164">
          <cell r="A3164" t="str">
            <v>BDO21C</v>
          </cell>
          <cell r="B3164" t="str">
            <v>CIBUNTU_BDO</v>
          </cell>
        </row>
        <row r="3165">
          <cell r="A3165" t="str">
            <v>BDO21B</v>
          </cell>
          <cell r="B3165" t="str">
            <v>CIGONDEWAH_KIDUL</v>
          </cell>
        </row>
        <row r="3166">
          <cell r="A3166" t="str">
            <v>TGR04B</v>
          </cell>
          <cell r="B3166" t="str">
            <v>BENDA_JURUMUDI</v>
          </cell>
        </row>
        <row r="3167">
          <cell r="A3167" t="str">
            <v>TGR01C</v>
          </cell>
          <cell r="B3167" t="str">
            <v>MAHKOTA_MAS</v>
          </cell>
        </row>
        <row r="3168">
          <cell r="A3168" t="str">
            <v>BDO20E</v>
          </cell>
          <cell r="B3168" t="str">
            <v>BDO20E</v>
          </cell>
        </row>
        <row r="3169">
          <cell r="A3169" t="str">
            <v>SNG09B</v>
          </cell>
          <cell r="B3169" t="str">
            <v>PADARINCANG_PERKASA</v>
          </cell>
        </row>
        <row r="3170">
          <cell r="A3170" t="str">
            <v>BAL08F</v>
          </cell>
          <cell r="B3170" t="str">
            <v>SUKAMANTRI_PASKEM</v>
          </cell>
        </row>
        <row r="3171">
          <cell r="A3171" t="str">
            <v>SRG01B</v>
          </cell>
          <cell r="B3171" t="str">
            <v>KYAI_SALEH</v>
          </cell>
        </row>
        <row r="3172">
          <cell r="A3172" t="str">
            <v>BOL08A</v>
          </cell>
          <cell r="B3172" t="str">
            <v>TODANAN</v>
          </cell>
        </row>
        <row r="3173">
          <cell r="A3173" t="str">
            <v>BDO18G</v>
          </cell>
          <cell r="B3173" t="str">
            <v>BDO18G</v>
          </cell>
        </row>
        <row r="3174">
          <cell r="A3174" t="str">
            <v>BDO18F</v>
          </cell>
          <cell r="B3174" t="str">
            <v>BDO18F</v>
          </cell>
        </row>
        <row r="3175">
          <cell r="A3175" t="str">
            <v>BDO16E</v>
          </cell>
          <cell r="B3175" t="str">
            <v>BDO16E</v>
          </cell>
        </row>
        <row r="3176">
          <cell r="A3176" t="str">
            <v>BDO16D</v>
          </cell>
          <cell r="B3176" t="str">
            <v>MANDALAJATI_2</v>
          </cell>
        </row>
        <row r="3177">
          <cell r="A3177" t="str">
            <v>BDO16C</v>
          </cell>
          <cell r="B3177" t="str">
            <v>MANDALAJATI</v>
          </cell>
        </row>
        <row r="3178">
          <cell r="A3178" t="str">
            <v>BDO15B</v>
          </cell>
          <cell r="B3178" t="str">
            <v>BDO15B</v>
          </cell>
        </row>
        <row r="3179">
          <cell r="A3179" t="str">
            <v>BDO14B</v>
          </cell>
          <cell r="B3179" t="str">
            <v>BDO14B</v>
          </cell>
        </row>
        <row r="3180">
          <cell r="A3180" t="str">
            <v>BDO13C</v>
          </cell>
          <cell r="B3180" t="str">
            <v>CIGADUNG_RAYA_BARAT</v>
          </cell>
        </row>
        <row r="3181">
          <cell r="A3181" t="str">
            <v>BDO13B</v>
          </cell>
          <cell r="B3181" t="str">
            <v>CIBEUNYING_KALER_2</v>
          </cell>
        </row>
        <row r="3182">
          <cell r="A3182" t="str">
            <v>BDO09C</v>
          </cell>
          <cell r="B3182" t="str">
            <v>KARANGANYAR_BDO</v>
          </cell>
        </row>
        <row r="3183">
          <cell r="A3183" t="str">
            <v>BDO08E</v>
          </cell>
          <cell r="B3183" t="str">
            <v>BDO08E</v>
          </cell>
        </row>
        <row r="3184">
          <cell r="A3184" t="str">
            <v>BDO08B</v>
          </cell>
          <cell r="B3184" t="str">
            <v>MARGAHAYU_UTARA</v>
          </cell>
        </row>
        <row r="3185">
          <cell r="A3185" t="str">
            <v>BDO07C</v>
          </cell>
          <cell r="B3185" t="str">
            <v>GEGER_KALONG_2</v>
          </cell>
        </row>
        <row r="3186">
          <cell r="A3186" t="str">
            <v>BDO07B</v>
          </cell>
          <cell r="B3186" t="str">
            <v>SUKASARI_2</v>
          </cell>
        </row>
        <row r="3187">
          <cell r="A3187" t="str">
            <v>BDO05D</v>
          </cell>
          <cell r="B3187" t="str">
            <v>BDO05D</v>
          </cell>
        </row>
        <row r="3188">
          <cell r="A3188" t="str">
            <v>BDO04C</v>
          </cell>
          <cell r="B3188" t="str">
            <v>BDO04C</v>
          </cell>
        </row>
        <row r="3189">
          <cell r="A3189" t="str">
            <v>BDO04B</v>
          </cell>
          <cell r="B3189" t="str">
            <v>GEDE_BAGE</v>
          </cell>
        </row>
        <row r="3190">
          <cell r="A3190" t="str">
            <v>BWS11</v>
          </cell>
          <cell r="B3190" t="str">
            <v>BONDOWOSO_2</v>
          </cell>
        </row>
        <row r="3191">
          <cell r="A3191" t="str">
            <v>SUB30B</v>
          </cell>
          <cell r="B3191" t="str">
            <v>TEGALSARI_4</v>
          </cell>
        </row>
        <row r="3192">
          <cell r="A3192" t="str">
            <v>SUB16B</v>
          </cell>
          <cell r="B3192" t="str">
            <v>LAKARSANTRI_2</v>
          </cell>
        </row>
        <row r="3193">
          <cell r="A3193" t="str">
            <v>SDA18A</v>
          </cell>
          <cell r="B3193" t="str">
            <v>TAMAN_3</v>
          </cell>
        </row>
        <row r="3194">
          <cell r="A3194" t="str">
            <v>SUB21B</v>
          </cell>
          <cell r="B3194" t="str">
            <v>KENJERAN_3</v>
          </cell>
        </row>
        <row r="3195">
          <cell r="A3195" t="str">
            <v>JBG13A</v>
          </cell>
          <cell r="B3195" t="str">
            <v>TEMBELANG_1</v>
          </cell>
        </row>
        <row r="3196">
          <cell r="A3196" t="str">
            <v>JBG03A</v>
          </cell>
          <cell r="B3196" t="str">
            <v>DIWEK_1</v>
          </cell>
        </row>
        <row r="3197">
          <cell r="A3197" t="str">
            <v>BEG03</v>
          </cell>
          <cell r="B3197" t="str">
            <v>BENGKAYANG_KOTA</v>
          </cell>
        </row>
        <row r="3198">
          <cell r="A3198" t="str">
            <v>SUB83</v>
          </cell>
          <cell r="B3198" t="str">
            <v>ARIEF_RAHMAN_HAKIM</v>
          </cell>
        </row>
        <row r="3199">
          <cell r="A3199" t="str">
            <v>BWI09</v>
          </cell>
          <cell r="B3199" t="str">
            <v>GENTENG_2</v>
          </cell>
        </row>
        <row r="3200">
          <cell r="A3200" t="str">
            <v>KPJ06</v>
          </cell>
          <cell r="B3200" t="str">
            <v>SUPER_HERO</v>
          </cell>
        </row>
        <row r="3201">
          <cell r="A3201" t="str">
            <v>BWI15</v>
          </cell>
          <cell r="B3201" t="str">
            <v>SRONO</v>
          </cell>
        </row>
        <row r="3202">
          <cell r="A3202" t="str">
            <v>SDA20</v>
          </cell>
          <cell r="B3202" t="str">
            <v>SEDATI</v>
          </cell>
        </row>
        <row r="3203">
          <cell r="A3203" t="str">
            <v>MOJ01</v>
          </cell>
          <cell r="B3203" t="str">
            <v>NGORO</v>
          </cell>
        </row>
        <row r="3204">
          <cell r="A3204" t="str">
            <v>PSR04</v>
          </cell>
          <cell r="B3204" t="str">
            <v>BUGULKIDUL</v>
          </cell>
        </row>
        <row r="3205">
          <cell r="A3205" t="str">
            <v>MJK08</v>
          </cell>
          <cell r="B3205" t="str">
            <v>TROWULAN</v>
          </cell>
        </row>
        <row r="3206">
          <cell r="A3206" t="str">
            <v>SUB37</v>
          </cell>
          <cell r="B3206" t="str">
            <v>PETEMON_BARAT</v>
          </cell>
        </row>
        <row r="3207">
          <cell r="A3207" t="str">
            <v>MLG34</v>
          </cell>
          <cell r="B3207" t="str">
            <v>KLOJEN_1</v>
          </cell>
        </row>
        <row r="3208">
          <cell r="A3208" t="str">
            <v>TLA05</v>
          </cell>
          <cell r="B3208" t="str">
            <v>BOYOLANGU</v>
          </cell>
        </row>
        <row r="3209">
          <cell r="A3209" t="str">
            <v>BWS02</v>
          </cell>
          <cell r="B3209" t="str">
            <v>PRAJEKAN</v>
          </cell>
        </row>
        <row r="3210">
          <cell r="A3210" t="str">
            <v>SUB24A</v>
          </cell>
          <cell r="B3210" t="str">
            <v>DC_ARJUNO</v>
          </cell>
        </row>
        <row r="3211">
          <cell r="A3211" t="str">
            <v>PKY04</v>
          </cell>
          <cell r="B3211" t="str">
            <v>TANGKILING</v>
          </cell>
        </row>
        <row r="3212">
          <cell r="A3212" t="str">
            <v>PKY01</v>
          </cell>
          <cell r="B3212" t="str">
            <v>PALANGKARAYA</v>
          </cell>
        </row>
        <row r="3213">
          <cell r="A3213" t="str">
            <v>KPJ01</v>
          </cell>
          <cell r="B3213" t="str">
            <v>KEPANJEN</v>
          </cell>
        </row>
        <row r="3214">
          <cell r="A3214" t="str">
            <v>NGK04</v>
          </cell>
          <cell r="B3214" t="str">
            <v>WARUJAYENG</v>
          </cell>
        </row>
        <row r="3215">
          <cell r="A3215" t="str">
            <v>PKY02</v>
          </cell>
          <cell r="B3215" t="str">
            <v>PAHANDUT</v>
          </cell>
        </row>
        <row r="3216">
          <cell r="A3216" t="str">
            <v>MDN02</v>
          </cell>
          <cell r="B3216" t="str">
            <v>MEJAYAN</v>
          </cell>
        </row>
        <row r="3217">
          <cell r="A3217" t="str">
            <v>BJE02</v>
          </cell>
          <cell r="B3217" t="str">
            <v>PADANGAN</v>
          </cell>
        </row>
        <row r="3218">
          <cell r="A3218" t="str">
            <v>BTN777</v>
          </cell>
          <cell r="B3218" t="str">
            <v>BTN_GATEWAY</v>
          </cell>
        </row>
        <row r="3219">
          <cell r="A3219" t="str">
            <v>BDO02D</v>
          </cell>
          <cell r="B3219" t="str">
            <v>BDO02D</v>
          </cell>
        </row>
        <row r="3220">
          <cell r="A3220" t="str">
            <v>JKT28I</v>
          </cell>
          <cell r="B3220" t="str">
            <v>CP_ANGKE_INDAH</v>
          </cell>
        </row>
        <row r="3221">
          <cell r="A3221" t="str">
            <v>PKY07</v>
          </cell>
          <cell r="B3221" t="str">
            <v>SEBANGAU</v>
          </cell>
        </row>
        <row r="3222">
          <cell r="A3222" t="str">
            <v>TKL01</v>
          </cell>
          <cell r="B3222" t="str">
            <v>TAKALAR</v>
          </cell>
        </row>
        <row r="3223">
          <cell r="A3223" t="str">
            <v>BXG01</v>
          </cell>
          <cell r="B3223" t="str">
            <v>BANTAENG</v>
          </cell>
        </row>
        <row r="3224">
          <cell r="A3224" t="str">
            <v>001188</v>
          </cell>
          <cell r="B3224" t="str">
            <v>HQ</v>
          </cell>
        </row>
        <row r="3225">
          <cell r="A3225" t="str">
            <v>BAS01A</v>
          </cell>
          <cell r="B3225" t="str">
            <v>SIAPI_API_01</v>
          </cell>
        </row>
        <row r="3226">
          <cell r="A3226" t="str">
            <v>TEST8812</v>
          </cell>
          <cell r="B3226" t="str">
            <v>Test测试网点1144</v>
          </cell>
        </row>
        <row r="3227">
          <cell r="A3227" t="str">
            <v>CLP11A</v>
          </cell>
          <cell r="B3227" t="str">
            <v>NUSAWUNGU</v>
          </cell>
        </row>
        <row r="3228">
          <cell r="A3228" t="str">
            <v>KLT15</v>
          </cell>
          <cell r="B3228" t="str">
            <v>TULUNG</v>
          </cell>
        </row>
        <row r="3229">
          <cell r="A3229" t="str">
            <v>SLM12</v>
          </cell>
          <cell r="B3229" t="str">
            <v>GEJAYAN</v>
          </cell>
        </row>
        <row r="3230">
          <cell r="A3230" t="str">
            <v>BYL07</v>
          </cell>
          <cell r="B3230" t="str">
            <v>ANDONG</v>
          </cell>
        </row>
        <row r="3231">
          <cell r="A3231" t="str">
            <v>BYL06</v>
          </cell>
          <cell r="B3231" t="str">
            <v>PULISEN</v>
          </cell>
        </row>
        <row r="3232">
          <cell r="A3232" t="str">
            <v>JOG03</v>
          </cell>
          <cell r="B3232" t="str">
            <v>KATAMSO</v>
          </cell>
        </row>
        <row r="3233">
          <cell r="A3233" t="str">
            <v>SUJ10</v>
          </cell>
          <cell r="B3233" t="str">
            <v>JETIS</v>
          </cell>
        </row>
        <row r="3234">
          <cell r="A3234" t="str">
            <v>SOC14</v>
          </cell>
          <cell r="B3234" t="str">
            <v>BETENG</v>
          </cell>
        </row>
        <row r="3235">
          <cell r="A3235" t="str">
            <v>SOC15</v>
          </cell>
          <cell r="B3235" t="str">
            <v>TIMURAN</v>
          </cell>
        </row>
        <row r="3236">
          <cell r="A3236" t="str">
            <v>SLM10</v>
          </cell>
          <cell r="B3236" t="str">
            <v>KALASAN</v>
          </cell>
        </row>
        <row r="3237">
          <cell r="A3237" t="str">
            <v>SOC16</v>
          </cell>
          <cell r="B3237" t="str">
            <v>SEMANGGI</v>
          </cell>
        </row>
        <row r="3238">
          <cell r="A3238" t="str">
            <v>KLT04</v>
          </cell>
          <cell r="B3238" t="str">
            <v>DELANGGU</v>
          </cell>
        </row>
        <row r="3239">
          <cell r="A3239" t="str">
            <v>SOC26</v>
          </cell>
          <cell r="B3239" t="str">
            <v>IR_SUTAMI</v>
          </cell>
        </row>
        <row r="3240">
          <cell r="A3240" t="str">
            <v>SOC12</v>
          </cell>
          <cell r="B3240" t="str">
            <v>TIPES</v>
          </cell>
        </row>
        <row r="3241">
          <cell r="A3241" t="str">
            <v>CLP02</v>
          </cell>
          <cell r="B3241" t="str">
            <v>MAJENANG</v>
          </cell>
        </row>
        <row r="3242">
          <cell r="A3242" t="str">
            <v>KBM05</v>
          </cell>
          <cell r="B3242" t="str">
            <v>PETANAHAN</v>
          </cell>
        </row>
        <row r="3243">
          <cell r="A3243" t="str">
            <v>CLP01</v>
          </cell>
          <cell r="B3243" t="str">
            <v>CILACAP</v>
          </cell>
        </row>
        <row r="3244">
          <cell r="A3244" t="str">
            <v>BYL01</v>
          </cell>
          <cell r="B3244" t="str">
            <v>BOYOLALI</v>
          </cell>
        </row>
        <row r="3245">
          <cell r="A3245" t="str">
            <v>CLP04</v>
          </cell>
          <cell r="B3245" t="str">
            <v>SIDAREJA</v>
          </cell>
        </row>
        <row r="3246">
          <cell r="A3246" t="str">
            <v>CLP03</v>
          </cell>
          <cell r="B3246" t="str">
            <v>KROYA</v>
          </cell>
        </row>
        <row r="3247">
          <cell r="A3247" t="str">
            <v>SLM05</v>
          </cell>
          <cell r="B3247" t="str">
            <v>MAGUWOHARJO</v>
          </cell>
        </row>
        <row r="3248">
          <cell r="A3248" t="str">
            <v>SLM03</v>
          </cell>
          <cell r="B3248" t="str">
            <v>NGAGLIK</v>
          </cell>
        </row>
        <row r="3249">
          <cell r="A3249" t="str">
            <v>SRN02</v>
          </cell>
          <cell r="B3249" t="str">
            <v>GEMOLONG</v>
          </cell>
        </row>
        <row r="3250">
          <cell r="A3250" t="str">
            <v>KBM06</v>
          </cell>
          <cell r="B3250" t="str">
            <v>KUTOWINANGUN</v>
          </cell>
        </row>
        <row r="3251">
          <cell r="A3251" t="str">
            <v>SLM06</v>
          </cell>
          <cell r="B3251" t="str">
            <v>CATUR_TUNGGAL</v>
          </cell>
        </row>
        <row r="3252">
          <cell r="A3252" t="str">
            <v>SUJ01</v>
          </cell>
          <cell r="B3252" t="str">
            <v>LANGENHARJO</v>
          </cell>
        </row>
        <row r="3253">
          <cell r="A3253" t="str">
            <v>SOC09</v>
          </cell>
          <cell r="B3253" t="str">
            <v>MOJOSONGO</v>
          </cell>
        </row>
        <row r="3254">
          <cell r="A3254" t="str">
            <v>JOG04</v>
          </cell>
          <cell r="B3254" t="str">
            <v>SURYOWIJAYAN</v>
          </cell>
        </row>
        <row r="3255">
          <cell r="A3255" t="str">
            <v>TCPGL171</v>
          </cell>
          <cell r="B3255" t="str">
            <v>TCPGL171</v>
          </cell>
        </row>
        <row r="3256">
          <cell r="A3256" t="str">
            <v>KBW08A</v>
          </cell>
          <cell r="B3256" t="str">
            <v>CP_PAMUKAN</v>
          </cell>
        </row>
        <row r="3257">
          <cell r="A3257" t="str">
            <v>JKT58K</v>
          </cell>
          <cell r="B3257" t="str">
            <v>CP_TANAH_ABANG_2</v>
          </cell>
        </row>
        <row r="3258">
          <cell r="A3258" t="str">
            <v>SUB12A</v>
          </cell>
          <cell r="B3258" t="str">
            <v>GUBENG_1</v>
          </cell>
        </row>
        <row r="3259">
          <cell r="A3259" t="str">
            <v>NGA21</v>
          </cell>
          <cell r="B3259" t="str">
            <v>PLEMAHAN_2</v>
          </cell>
        </row>
        <row r="3260">
          <cell r="A3260" t="str">
            <v>KDR888</v>
          </cell>
          <cell r="B3260" t="str">
            <v>KDR_SALES</v>
          </cell>
        </row>
        <row r="3261">
          <cell r="A3261" t="str">
            <v>BKI74</v>
          </cell>
          <cell r="B3261" t="str">
            <v>BABELAN_02</v>
          </cell>
        </row>
        <row r="3262">
          <cell r="A3262" t="str">
            <v>BKI20</v>
          </cell>
          <cell r="B3262" t="str">
            <v>BABELAN</v>
          </cell>
        </row>
        <row r="3263">
          <cell r="A3263" t="str">
            <v>TGR30</v>
          </cell>
          <cell r="B3263" t="str">
            <v>CISOKA</v>
          </cell>
        </row>
        <row r="3264">
          <cell r="A3264" t="str">
            <v>PKY05A</v>
          </cell>
          <cell r="B3264" t="str">
            <v>PAHANDUT_SEBERANG</v>
          </cell>
        </row>
        <row r="3265">
          <cell r="A3265" t="str">
            <v>KKS01</v>
          </cell>
          <cell r="B3265" t="str">
            <v>KUALA_KAPUAS</v>
          </cell>
        </row>
        <row r="3266">
          <cell r="A3266" t="str">
            <v>CIM08</v>
          </cell>
          <cell r="B3266" t="str">
            <v>DC_CIMAHI_UTARA</v>
          </cell>
        </row>
        <row r="3267">
          <cell r="A3267" t="str">
            <v>MJK05</v>
          </cell>
          <cell r="B3267" t="str">
            <v>DC_MAJAPAHIT</v>
          </cell>
        </row>
        <row r="3268">
          <cell r="A3268" t="str">
            <v>SMB28C</v>
          </cell>
          <cell r="B3268" t="str">
            <v>SMB28C</v>
          </cell>
        </row>
        <row r="3269">
          <cell r="A3269" t="str">
            <v>SBG18B</v>
          </cell>
          <cell r="B3269" t="str">
            <v>LENGKONGJAYA_2</v>
          </cell>
        </row>
        <row r="3270">
          <cell r="A3270" t="str">
            <v>SRN06</v>
          </cell>
          <cell r="B3270" t="str">
            <v>TANON</v>
          </cell>
        </row>
        <row r="3271">
          <cell r="A3271" t="str">
            <v>NGP04</v>
          </cell>
          <cell r="B3271" t="str">
            <v>CIKAMUNING</v>
          </cell>
        </row>
        <row r="3272">
          <cell r="A3272" t="str">
            <v>SUB26</v>
          </cell>
          <cell r="B3272" t="str">
            <v>GUNUNG_ANYAR</v>
          </cell>
        </row>
        <row r="3273">
          <cell r="A3273" t="str">
            <v>PKL06</v>
          </cell>
          <cell r="B3273" t="str">
            <v>BOJONG</v>
          </cell>
        </row>
        <row r="3274">
          <cell r="A3274" t="str">
            <v>KJN10</v>
          </cell>
          <cell r="B3274" t="str">
            <v>WONOPRINGGO01</v>
          </cell>
        </row>
        <row r="3275">
          <cell r="A3275" t="str">
            <v>KJN12</v>
          </cell>
          <cell r="B3275" t="str">
            <v>KARANGDADAP01</v>
          </cell>
        </row>
        <row r="3276">
          <cell r="A3276" t="str">
            <v>MAT12</v>
          </cell>
          <cell r="B3276" t="str">
            <v>MAT12</v>
          </cell>
        </row>
        <row r="3277">
          <cell r="A3277" t="str">
            <v>NGA23</v>
          </cell>
          <cell r="B3277" t="str">
            <v>KEPUNG_1</v>
          </cell>
        </row>
        <row r="3278">
          <cell r="A3278" t="str">
            <v>NGA20</v>
          </cell>
          <cell r="B3278" t="str">
            <v>PARE_3</v>
          </cell>
        </row>
        <row r="3279">
          <cell r="A3279" t="str">
            <v>BDJ888</v>
          </cell>
          <cell r="B3279" t="str">
            <v>BDJ_SALES</v>
          </cell>
        </row>
        <row r="3280">
          <cell r="A3280" t="str">
            <v>TTT06</v>
          </cell>
          <cell r="B3280" t="str">
            <v>RATU_ELOK</v>
          </cell>
        </row>
        <row r="3281">
          <cell r="A3281" t="str">
            <v>PLM49</v>
          </cell>
          <cell r="B3281" t="str">
            <v>IRIGASI_2</v>
          </cell>
        </row>
        <row r="3282">
          <cell r="A3282" t="str">
            <v>PKL07</v>
          </cell>
          <cell r="B3282" t="str">
            <v>KLEGO</v>
          </cell>
        </row>
        <row r="3283">
          <cell r="A3283" t="str">
            <v>SOG03A</v>
          </cell>
          <cell r="B3283" t="str">
            <v>SERANGMEKAR_2</v>
          </cell>
        </row>
        <row r="3284">
          <cell r="A3284" t="str">
            <v>GRT11A</v>
          </cell>
          <cell r="B3284" t="str">
            <v>GRT11A</v>
          </cell>
        </row>
        <row r="3285">
          <cell r="A3285" t="str">
            <v>WNB13</v>
          </cell>
          <cell r="B3285" t="str">
            <v>SAPURAN_01</v>
          </cell>
        </row>
        <row r="3286">
          <cell r="A3286" t="str">
            <v>KDS10</v>
          </cell>
          <cell r="B3286" t="str">
            <v>MEJOBO</v>
          </cell>
        </row>
        <row r="3287">
          <cell r="A3287" t="str">
            <v>GRT25B</v>
          </cell>
          <cell r="B3287" t="str">
            <v>GRT25B</v>
          </cell>
        </row>
        <row r="3288">
          <cell r="A3288" t="str">
            <v>GRT37C</v>
          </cell>
          <cell r="B3288" t="str">
            <v>GRT37C</v>
          </cell>
        </row>
        <row r="3289">
          <cell r="A3289" t="str">
            <v>SOG05A</v>
          </cell>
          <cell r="B3289" t="str">
            <v>SOG05A</v>
          </cell>
        </row>
        <row r="3290">
          <cell r="A3290" t="str">
            <v>KRW03A</v>
          </cell>
          <cell r="B3290" t="str">
            <v>LOJI_2</v>
          </cell>
        </row>
        <row r="3291">
          <cell r="A3291" t="str">
            <v>JKT43Q</v>
          </cell>
          <cell r="B3291" t="str">
            <v>CP_ANCOL_SELATAN_1</v>
          </cell>
        </row>
        <row r="3292">
          <cell r="A3292" t="str">
            <v>CJR06</v>
          </cell>
          <cell r="B3292" t="str">
            <v>CIRANJANG</v>
          </cell>
        </row>
        <row r="3293">
          <cell r="A3293" t="str">
            <v>SUM22</v>
          </cell>
          <cell r="B3293" t="str">
            <v>SUM22</v>
          </cell>
        </row>
        <row r="3294">
          <cell r="A3294" t="str">
            <v>KRW14</v>
          </cell>
          <cell r="B3294" t="str">
            <v>CILAMAYA</v>
          </cell>
        </row>
        <row r="3295">
          <cell r="A3295" t="str">
            <v>KRW20</v>
          </cell>
          <cell r="B3295" t="str">
            <v>DC_KOTABARU</v>
          </cell>
        </row>
        <row r="3296">
          <cell r="A3296" t="str">
            <v>KNG07</v>
          </cell>
          <cell r="B3296" t="str">
            <v>DC_PANAWUAN</v>
          </cell>
        </row>
        <row r="3297">
          <cell r="A3297" t="str">
            <v>PLM06</v>
          </cell>
          <cell r="B3297" t="str">
            <v>ILI_TIMUR</v>
          </cell>
        </row>
        <row r="3298">
          <cell r="A3298" t="str">
            <v>KDS01</v>
          </cell>
          <cell r="B3298" t="str">
            <v>KUDUS</v>
          </cell>
        </row>
        <row r="3299">
          <cell r="A3299" t="str">
            <v>BKI13C</v>
          </cell>
          <cell r="B3299" t="str">
            <v>TAMBUN_SELATAN_01</v>
          </cell>
        </row>
        <row r="3300">
          <cell r="A3300" t="str">
            <v>BKI14E</v>
          </cell>
          <cell r="B3300" t="str">
            <v>CIBUNTU_01</v>
          </cell>
        </row>
        <row r="3301">
          <cell r="A3301" t="str">
            <v>SUB37A</v>
          </cell>
          <cell r="B3301" t="str">
            <v>DC_KENJERAN</v>
          </cell>
        </row>
        <row r="3302">
          <cell r="A3302" t="str">
            <v>BKI01</v>
          </cell>
          <cell r="B3302" t="str">
            <v>BEKASI</v>
          </cell>
        </row>
        <row r="3303">
          <cell r="A3303" t="str">
            <v>CKR14</v>
          </cell>
          <cell r="B3303" t="str">
            <v>TELAGA_MURNI</v>
          </cell>
        </row>
        <row r="3304">
          <cell r="A3304" t="str">
            <v>SUJ02</v>
          </cell>
          <cell r="B3304" t="str">
            <v>POLOKARTO</v>
          </cell>
        </row>
        <row r="3305">
          <cell r="A3305" t="str">
            <v>BKI17</v>
          </cell>
          <cell r="B3305" t="str">
            <v>HARAPAN_INDAH</v>
          </cell>
        </row>
        <row r="3306">
          <cell r="A3306" t="str">
            <v>BKI06</v>
          </cell>
          <cell r="B3306" t="str">
            <v>HARAPAN_BARU</v>
          </cell>
        </row>
        <row r="3307">
          <cell r="A3307" t="str">
            <v>TCGRT031</v>
          </cell>
          <cell r="B3307" t="str">
            <v>TCGRT031</v>
          </cell>
        </row>
        <row r="3308">
          <cell r="A3308" t="str">
            <v>MUT10</v>
          </cell>
          <cell r="B3308" t="str">
            <v>MUT10</v>
          </cell>
        </row>
        <row r="3309">
          <cell r="A3309" t="str">
            <v>MUS08</v>
          </cell>
          <cell r="B3309" t="str">
            <v>MUS08</v>
          </cell>
        </row>
        <row r="3310">
          <cell r="A3310" t="str">
            <v>MAT17</v>
          </cell>
          <cell r="B3310" t="str">
            <v>MAT17</v>
          </cell>
        </row>
        <row r="3311">
          <cell r="A3311" t="str">
            <v>SKY07A</v>
          </cell>
          <cell r="B3311" t="str">
            <v>SKY07A</v>
          </cell>
        </row>
        <row r="3312">
          <cell r="A3312" t="str">
            <v>JKT58P</v>
          </cell>
          <cell r="B3312" t="str">
            <v>CP_NEW_TANAHABANG</v>
          </cell>
        </row>
        <row r="3313">
          <cell r="A3313" t="str">
            <v>CJR07B</v>
          </cell>
          <cell r="B3313" t="str">
            <v>CJR07B</v>
          </cell>
        </row>
        <row r="3314">
          <cell r="A3314" t="str">
            <v>SIN07A</v>
          </cell>
          <cell r="B3314" t="str">
            <v>SIN07A</v>
          </cell>
        </row>
        <row r="3315">
          <cell r="A3315" t="str">
            <v>BGG19</v>
          </cell>
          <cell r="B3315" t="str">
            <v>SUBAH01</v>
          </cell>
        </row>
        <row r="3316">
          <cell r="A3316" t="str">
            <v>PLM40</v>
          </cell>
          <cell r="B3316" t="str">
            <v>TALANG_JAMBE</v>
          </cell>
        </row>
        <row r="3317">
          <cell r="A3317" t="str">
            <v>CJR03</v>
          </cell>
          <cell r="B3317" t="str">
            <v>CIPANAS</v>
          </cell>
        </row>
        <row r="3318">
          <cell r="A3318" t="str">
            <v>SMI28</v>
          </cell>
          <cell r="B3318" t="str">
            <v>DC_BOJONG_KEMBAR</v>
          </cell>
        </row>
        <row r="3319">
          <cell r="A3319" t="str">
            <v>TNJ03</v>
          </cell>
          <cell r="B3319" t="str">
            <v>KIJANG</v>
          </cell>
        </row>
        <row r="3320">
          <cell r="A3320" t="str">
            <v>SKY08A</v>
          </cell>
          <cell r="B3320" t="str">
            <v>SKY08A</v>
          </cell>
        </row>
        <row r="3321">
          <cell r="A3321" t="str">
            <v>KTL03A</v>
          </cell>
          <cell r="B3321" t="str">
            <v>KTL03A</v>
          </cell>
        </row>
        <row r="3322">
          <cell r="A3322" t="str">
            <v>BTH32</v>
          </cell>
          <cell r="B3322" t="str">
            <v>SAGULUNG_UNCANG</v>
          </cell>
        </row>
        <row r="3323">
          <cell r="A3323" t="str">
            <v>BAO04B</v>
          </cell>
          <cell r="B3323" t="str">
            <v>BAO04B</v>
          </cell>
        </row>
        <row r="3324">
          <cell r="A3324" t="str">
            <v>BTH04</v>
          </cell>
          <cell r="B3324" t="str">
            <v>BENGKONG</v>
          </cell>
        </row>
        <row r="3325">
          <cell r="A3325" t="str">
            <v>BTH31</v>
          </cell>
          <cell r="B3325" t="str">
            <v>SENJULUNG</v>
          </cell>
        </row>
        <row r="3326">
          <cell r="A3326" t="str">
            <v>BTH21</v>
          </cell>
          <cell r="B3326" t="str">
            <v>AVIARI</v>
          </cell>
        </row>
        <row r="3327">
          <cell r="A3327" t="str">
            <v>KDS02</v>
          </cell>
          <cell r="B3327" t="str">
            <v>JEKULO</v>
          </cell>
        </row>
        <row r="3328">
          <cell r="A3328" t="str">
            <v>CMI02A</v>
          </cell>
          <cell r="B3328" t="str">
            <v>CMI02A</v>
          </cell>
        </row>
        <row r="3329">
          <cell r="A3329" t="str">
            <v>SOG25C</v>
          </cell>
          <cell r="B3329" t="str">
            <v>SOG25C</v>
          </cell>
        </row>
        <row r="3330">
          <cell r="A3330" t="str">
            <v>BJA02</v>
          </cell>
          <cell r="B3330" t="str">
            <v>BANJAR_PATROMAN</v>
          </cell>
        </row>
        <row r="3331">
          <cell r="A3331" t="str">
            <v>SKY03A</v>
          </cell>
          <cell r="B3331" t="str">
            <v>SKY03A</v>
          </cell>
        </row>
        <row r="3332">
          <cell r="A3332" t="str">
            <v>TCPKL011</v>
          </cell>
          <cell r="B3332" t="str">
            <v>TCPKL011</v>
          </cell>
        </row>
        <row r="3333">
          <cell r="A3333" t="str">
            <v>TCJPR131</v>
          </cell>
          <cell r="B3333" t="str">
            <v>TCJPR131</v>
          </cell>
        </row>
        <row r="3334">
          <cell r="A3334" t="str">
            <v>TCPML021</v>
          </cell>
          <cell r="B3334" t="str">
            <v>TCPML021</v>
          </cell>
        </row>
        <row r="3335">
          <cell r="A3335" t="str">
            <v>SNG09C</v>
          </cell>
          <cell r="B3335" t="str">
            <v>PALKA_CIOMAS</v>
          </cell>
        </row>
        <row r="3336">
          <cell r="A3336" t="str">
            <v>BAL13A</v>
          </cell>
          <cell r="B3336" t="str">
            <v>JAYANTI</v>
          </cell>
        </row>
        <row r="3337">
          <cell r="A3337" t="str">
            <v>PGL03B</v>
          </cell>
          <cell r="B3337" t="str">
            <v>CIMANUK</v>
          </cell>
        </row>
        <row r="3338">
          <cell r="A3338" t="str">
            <v>BAL04K</v>
          </cell>
          <cell r="B3338" t="str">
            <v>DUKUH_RAYA</v>
          </cell>
        </row>
        <row r="3339">
          <cell r="A3339" t="str">
            <v>TGR12F</v>
          </cell>
          <cell r="B3339" t="str">
            <v>KAVLING_KENANGA</v>
          </cell>
        </row>
        <row r="3340">
          <cell r="A3340" t="str">
            <v>CIP02D</v>
          </cell>
          <cell r="B3340" t="str">
            <v>RODA_HIAS</v>
          </cell>
        </row>
        <row r="3341">
          <cell r="A3341" t="str">
            <v>TGR07B</v>
          </cell>
          <cell r="B3341" t="str">
            <v>CIMONE_RAYA</v>
          </cell>
        </row>
        <row r="3342">
          <cell r="A3342" t="str">
            <v>CIP04E</v>
          </cell>
          <cell r="B3342" t="str">
            <v>PRIMA_JAYA</v>
          </cell>
        </row>
        <row r="3343">
          <cell r="A3343" t="str">
            <v>BAL04H</v>
          </cell>
          <cell r="B3343" t="str">
            <v>KATOMAS_RAYA</v>
          </cell>
        </row>
        <row r="3344">
          <cell r="A3344" t="str">
            <v>BAL15E</v>
          </cell>
          <cell r="B3344" t="str">
            <v>BAL15E</v>
          </cell>
        </row>
        <row r="3345">
          <cell r="A3345" t="str">
            <v>BAL15D</v>
          </cell>
          <cell r="B3345" t="str">
            <v>BAL15D</v>
          </cell>
        </row>
        <row r="3346">
          <cell r="A3346" t="str">
            <v>TGR06C</v>
          </cell>
          <cell r="B3346" t="str">
            <v>SENTRA_JATIUWUNG</v>
          </cell>
        </row>
        <row r="3347">
          <cell r="A3347" t="str">
            <v>BAL07C</v>
          </cell>
          <cell r="B3347" t="str">
            <v>WANAKERTA_SINJAY</v>
          </cell>
        </row>
        <row r="3348">
          <cell r="A3348" t="str">
            <v>RKS04B</v>
          </cell>
          <cell r="B3348" t="str">
            <v>LEUWIDAMAR</v>
          </cell>
        </row>
        <row r="3349">
          <cell r="A3349" t="str">
            <v>RKS11A</v>
          </cell>
          <cell r="B3349" t="str">
            <v>GAJRUG</v>
          </cell>
        </row>
        <row r="3350">
          <cell r="A3350" t="str">
            <v>CIP04D</v>
          </cell>
          <cell r="B3350" t="str">
            <v>GRAHA_SUTERA</v>
          </cell>
        </row>
        <row r="3351">
          <cell r="A3351" t="str">
            <v>RKS16A</v>
          </cell>
          <cell r="B3351" t="str">
            <v>CITRA_MAJA</v>
          </cell>
        </row>
        <row r="3352">
          <cell r="A3352" t="str">
            <v>CIP03G</v>
          </cell>
          <cell r="B3352" t="str">
            <v>GAPLEK</v>
          </cell>
        </row>
        <row r="3353">
          <cell r="A3353" t="str">
            <v>CIL05A</v>
          </cell>
          <cell r="B3353" t="str">
            <v>DP_PANGGUNGRAWI</v>
          </cell>
        </row>
        <row r="3354">
          <cell r="A3354" t="str">
            <v>CIP03B</v>
          </cell>
          <cell r="B3354" t="str">
            <v>ALAM_SEGAR</v>
          </cell>
        </row>
        <row r="3355">
          <cell r="A3355" t="str">
            <v>PGL08</v>
          </cell>
          <cell r="B3355" t="str">
            <v>DC_LABUAN</v>
          </cell>
        </row>
        <row r="3356">
          <cell r="A3356" t="str">
            <v>PGL06</v>
          </cell>
          <cell r="B3356" t="str">
            <v>SUDIRMAN_LABUAN</v>
          </cell>
        </row>
        <row r="3357">
          <cell r="A3357" t="str">
            <v>RKS03</v>
          </cell>
          <cell r="B3357" t="str">
            <v>BAYAH</v>
          </cell>
        </row>
        <row r="3358">
          <cell r="A3358" t="str">
            <v>PGL03</v>
          </cell>
          <cell r="B3358" t="str">
            <v>PANIMBANG</v>
          </cell>
        </row>
        <row r="3359">
          <cell r="A3359" t="str">
            <v>PGK02A</v>
          </cell>
          <cell r="B3359" t="str">
            <v>PGK02A</v>
          </cell>
        </row>
        <row r="3360">
          <cell r="A3360" t="str">
            <v>KKS16</v>
          </cell>
          <cell r="B3360" t="str">
            <v>KKS16</v>
          </cell>
        </row>
        <row r="3361">
          <cell r="A3361" t="str">
            <v>BGR888</v>
          </cell>
          <cell r="B3361" t="str">
            <v>BGR_SALES</v>
          </cell>
        </row>
        <row r="3362">
          <cell r="A3362" t="str">
            <v>DPK03A</v>
          </cell>
          <cell r="B3362" t="str">
            <v>SAWANGAN_LAMA</v>
          </cell>
        </row>
        <row r="3363">
          <cell r="A3363" t="str">
            <v>DPK01D</v>
          </cell>
          <cell r="B3363" t="str">
            <v>RANGKAPAN_JAYA</v>
          </cell>
        </row>
        <row r="3364">
          <cell r="A3364" t="str">
            <v>DPK11A</v>
          </cell>
          <cell r="B3364" t="str">
            <v>PONDOK_JAYA_DEPOK</v>
          </cell>
        </row>
        <row r="3365">
          <cell r="A3365" t="str">
            <v>DPK01C</v>
          </cell>
          <cell r="B3365" t="str">
            <v>MAMPANG_DEPOK</v>
          </cell>
        </row>
        <row r="3366">
          <cell r="A3366" t="str">
            <v>DPK02B</v>
          </cell>
          <cell r="B3366" t="str">
            <v>TUGU_DEPOK</v>
          </cell>
        </row>
        <row r="3367">
          <cell r="A3367" t="str">
            <v>DPK28</v>
          </cell>
          <cell r="B3367" t="str">
            <v>CP_CIPAYUNG_JAYA</v>
          </cell>
        </row>
        <row r="3368">
          <cell r="A3368" t="str">
            <v>SLM22</v>
          </cell>
          <cell r="B3368" t="str">
            <v>GAMPING</v>
          </cell>
        </row>
        <row r="3369">
          <cell r="A3369" t="str">
            <v>WNO01</v>
          </cell>
          <cell r="B3369" t="str">
            <v>WONOSARI</v>
          </cell>
        </row>
        <row r="3370">
          <cell r="A3370" t="str">
            <v>CJR18C</v>
          </cell>
          <cell r="B3370" t="str">
            <v>CJR18C</v>
          </cell>
        </row>
        <row r="3371">
          <cell r="A3371" t="str">
            <v>BDO94</v>
          </cell>
          <cell r="B3371" t="str">
            <v>DC_BOJONGLOA_KALER</v>
          </cell>
        </row>
        <row r="3372">
          <cell r="A3372" t="str">
            <v>JPR07</v>
          </cell>
          <cell r="B3372" t="str">
            <v>KELET</v>
          </cell>
        </row>
        <row r="3373">
          <cell r="A3373" t="str">
            <v>TJG02</v>
          </cell>
          <cell r="B3373" t="str">
            <v>KELUA</v>
          </cell>
        </row>
        <row r="3374">
          <cell r="A3374" t="str">
            <v>BDJ11</v>
          </cell>
          <cell r="B3374" t="str">
            <v>BUMI_MAS</v>
          </cell>
        </row>
        <row r="3375">
          <cell r="A3375" t="str">
            <v>SQG14</v>
          </cell>
          <cell r="B3375" t="str">
            <v>MANIS_RAYA_KOTA</v>
          </cell>
        </row>
        <row r="3376">
          <cell r="A3376" t="str">
            <v>KUB05A</v>
          </cell>
          <cell r="B3376" t="str">
            <v>KAKAP_01</v>
          </cell>
        </row>
        <row r="3377">
          <cell r="A3377" t="str">
            <v>SUM01B</v>
          </cell>
          <cell r="B3377" t="str">
            <v>SUM01B</v>
          </cell>
        </row>
        <row r="3378">
          <cell r="A3378" t="str">
            <v>CJR26B</v>
          </cell>
          <cell r="B3378" t="str">
            <v>CJR26B</v>
          </cell>
        </row>
        <row r="3379">
          <cell r="A3379" t="str">
            <v>MJA22A</v>
          </cell>
          <cell r="B3379" t="str">
            <v>MJA22A</v>
          </cell>
        </row>
        <row r="3380">
          <cell r="A3380" t="str">
            <v>SMI20A</v>
          </cell>
          <cell r="B3380" t="str">
            <v>SMI20A</v>
          </cell>
        </row>
        <row r="3381">
          <cell r="A3381" t="str">
            <v>MJA03A</v>
          </cell>
          <cell r="B3381" t="str">
            <v>JATITUJUH_2</v>
          </cell>
        </row>
        <row r="3382">
          <cell r="A3382" t="str">
            <v>SUB03B</v>
          </cell>
          <cell r="B3382" t="str">
            <v>TANDES_2</v>
          </cell>
        </row>
        <row r="3383">
          <cell r="A3383" t="str">
            <v>TCSUB002</v>
          </cell>
          <cell r="B3383" t="str">
            <v>TCSUB002</v>
          </cell>
        </row>
        <row r="3384">
          <cell r="A3384" t="str">
            <v>PSU04</v>
          </cell>
          <cell r="B3384" t="str">
            <v>TEPUAI</v>
          </cell>
        </row>
        <row r="3385">
          <cell r="A3385" t="str">
            <v>MMW08</v>
          </cell>
          <cell r="B3385" t="str">
            <v>PINYUH_KOTA</v>
          </cell>
        </row>
        <row r="3386">
          <cell r="A3386" t="str">
            <v>DPK05B</v>
          </cell>
          <cell r="B3386" t="str">
            <v>KRUKUT</v>
          </cell>
        </row>
        <row r="3387">
          <cell r="A3387" t="str">
            <v>PNK28</v>
          </cell>
          <cell r="B3387" t="str">
            <v>CP_DANAU_SENTARUM</v>
          </cell>
        </row>
        <row r="3388">
          <cell r="A3388" t="str">
            <v>NGP16B</v>
          </cell>
          <cell r="B3388" t="str">
            <v>NGP16B</v>
          </cell>
        </row>
        <row r="3389">
          <cell r="A3389" t="str">
            <v>TTT19</v>
          </cell>
          <cell r="B3389" t="str">
            <v>UTI_USMAN</v>
          </cell>
        </row>
        <row r="3390">
          <cell r="A3390" t="str">
            <v>KUB02B</v>
          </cell>
          <cell r="B3390" t="str">
            <v>PARIT_MASIGI</v>
          </cell>
        </row>
        <row r="3391">
          <cell r="A3391" t="str">
            <v>KUB02A</v>
          </cell>
          <cell r="B3391" t="str">
            <v>LINGGA_01</v>
          </cell>
        </row>
        <row r="3392">
          <cell r="A3392" t="str">
            <v>PSU22</v>
          </cell>
          <cell r="B3392" t="str">
            <v>NANGA_SILAT</v>
          </cell>
        </row>
        <row r="3393">
          <cell r="A3393" t="str">
            <v>SQG01A</v>
          </cell>
          <cell r="B3393" t="str">
            <v>LINTAS_MELAWI</v>
          </cell>
        </row>
        <row r="3394">
          <cell r="A3394" t="str">
            <v>SAG01A</v>
          </cell>
          <cell r="B3394" t="str">
            <v>SANGGAU_KAPUAS</v>
          </cell>
        </row>
        <row r="3395">
          <cell r="A3395" t="str">
            <v>SKH04</v>
          </cell>
          <cell r="B3395" t="str">
            <v>SUNGAI_AYAK</v>
          </cell>
        </row>
        <row r="3396">
          <cell r="A3396" t="str">
            <v>BEG04</v>
          </cell>
          <cell r="B3396" t="str">
            <v>SANGGAU_LEDO_KOTA</v>
          </cell>
        </row>
        <row r="3397">
          <cell r="A3397" t="str">
            <v>KUB14</v>
          </cell>
          <cell r="B3397" t="str">
            <v>SUNGAI_RAYA01</v>
          </cell>
        </row>
        <row r="3398">
          <cell r="A3398" t="str">
            <v>MMW09</v>
          </cell>
          <cell r="B3398" t="str">
            <v>MEMPAWAH_KOTA</v>
          </cell>
        </row>
        <row r="3399">
          <cell r="A3399" t="str">
            <v>NGG08</v>
          </cell>
          <cell r="B3399" t="str">
            <v>LANDAK_KOTA</v>
          </cell>
        </row>
        <row r="3400">
          <cell r="A3400" t="str">
            <v>KUB08</v>
          </cell>
          <cell r="B3400" t="str">
            <v>CP_BATU_AMPAR</v>
          </cell>
        </row>
        <row r="3401">
          <cell r="A3401" t="str">
            <v>SAG08</v>
          </cell>
          <cell r="B3401" t="str">
            <v>CP_RUDOVA_JAYA</v>
          </cell>
        </row>
        <row r="3402">
          <cell r="A3402" t="str">
            <v>KTG05</v>
          </cell>
          <cell r="B3402" t="str">
            <v>BALAI_BERKUAK</v>
          </cell>
        </row>
        <row r="3403">
          <cell r="A3403" t="str">
            <v>TLM01</v>
          </cell>
          <cell r="B3403" t="str">
            <v>TELUK_MELANO</v>
          </cell>
        </row>
        <row r="3404">
          <cell r="A3404" t="str">
            <v>PNK888</v>
          </cell>
          <cell r="B3404" t="str">
            <v>PNK_SALES</v>
          </cell>
        </row>
        <row r="3405">
          <cell r="A3405" t="str">
            <v>SRI16</v>
          </cell>
          <cell r="B3405" t="str">
            <v>ANTASARI_SAMARINDA</v>
          </cell>
        </row>
        <row r="3406">
          <cell r="A3406" t="str">
            <v>CKR06A</v>
          </cell>
          <cell r="B3406" t="str">
            <v>SERANG_BARU_01</v>
          </cell>
        </row>
        <row r="3407">
          <cell r="A3407" t="str">
            <v>CKR06</v>
          </cell>
          <cell r="B3407" t="str">
            <v>KEDUNG_WARINGIN</v>
          </cell>
        </row>
        <row r="3408">
          <cell r="A3408" t="str">
            <v>BKI66</v>
          </cell>
          <cell r="B3408" t="str">
            <v>DC_BEKASI_TIMUR</v>
          </cell>
        </row>
        <row r="3409">
          <cell r="A3409" t="str">
            <v>MUG01</v>
          </cell>
          <cell r="B3409" t="str">
            <v>MUNGKID</v>
          </cell>
        </row>
        <row r="3410">
          <cell r="A3410" t="str">
            <v>SAS02</v>
          </cell>
          <cell r="B3410" t="str">
            <v>PEMANGKAT</v>
          </cell>
        </row>
        <row r="3411">
          <cell r="A3411" t="str">
            <v>CKR16</v>
          </cell>
          <cell r="B3411" t="str">
            <v>KARANG_BAHAGIA</v>
          </cell>
        </row>
        <row r="3412">
          <cell r="A3412" t="str">
            <v>BGG06A</v>
          </cell>
          <cell r="B3412" t="str">
            <v>TERSONO</v>
          </cell>
        </row>
        <row r="3413">
          <cell r="A3413" t="str">
            <v>BJN16</v>
          </cell>
          <cell r="B3413" t="str">
            <v>PEJAWARAN</v>
          </cell>
        </row>
        <row r="3414">
          <cell r="A3414" t="str">
            <v>WNB03</v>
          </cell>
          <cell r="B3414" t="str">
            <v>MOJOTENGAH</v>
          </cell>
        </row>
        <row r="3415">
          <cell r="A3415" t="str">
            <v>CJR11</v>
          </cell>
          <cell r="B3415" t="str">
            <v>SADAMAYA</v>
          </cell>
        </row>
        <row r="3416">
          <cell r="A3416" t="str">
            <v>CMI13C</v>
          </cell>
          <cell r="B3416" t="str">
            <v>CMI13C</v>
          </cell>
        </row>
        <row r="3417">
          <cell r="A3417" t="str">
            <v>KNG18</v>
          </cell>
          <cell r="B3417" t="str">
            <v>KNG18</v>
          </cell>
        </row>
        <row r="3418">
          <cell r="A3418" t="str">
            <v>JKT63B</v>
          </cell>
          <cell r="B3418" t="str">
            <v>CP_KOJA_1</v>
          </cell>
        </row>
        <row r="3419">
          <cell r="A3419" t="str">
            <v>NGP27</v>
          </cell>
          <cell r="B3419" t="str">
            <v>SIRNAJAYA</v>
          </cell>
        </row>
        <row r="3420">
          <cell r="A3420" t="str">
            <v>MRB10</v>
          </cell>
          <cell r="B3420" t="str">
            <v>MRB10</v>
          </cell>
        </row>
        <row r="3421">
          <cell r="A3421" t="str">
            <v>PNK13</v>
          </cell>
          <cell r="B3421" t="str">
            <v>DC_PARIS</v>
          </cell>
        </row>
        <row r="3422">
          <cell r="A3422" t="str">
            <v>MRB02A</v>
          </cell>
          <cell r="B3422" t="str">
            <v>MRB02A</v>
          </cell>
        </row>
        <row r="3423">
          <cell r="A3423" t="str">
            <v>MRB07</v>
          </cell>
          <cell r="B3423" t="str">
            <v>MRB07</v>
          </cell>
        </row>
        <row r="3424">
          <cell r="A3424" t="str">
            <v>MRB15</v>
          </cell>
          <cell r="B3424" t="str">
            <v>MRB15</v>
          </cell>
        </row>
        <row r="3425">
          <cell r="A3425" t="str">
            <v>PNK02</v>
          </cell>
          <cell r="B3425" t="str">
            <v>SIANTAN</v>
          </cell>
        </row>
        <row r="3426">
          <cell r="A3426" t="str">
            <v>MRB12</v>
          </cell>
          <cell r="B3426" t="str">
            <v>MRB12</v>
          </cell>
        </row>
        <row r="3427">
          <cell r="A3427" t="str">
            <v>MUT09</v>
          </cell>
          <cell r="B3427" t="str">
            <v>MUT09</v>
          </cell>
        </row>
        <row r="3428">
          <cell r="A3428" t="str">
            <v>KUB06</v>
          </cell>
          <cell r="B3428" t="str">
            <v>KUBU</v>
          </cell>
        </row>
        <row r="3429">
          <cell r="A3429" t="str">
            <v>PMA01</v>
          </cell>
          <cell r="B3429" t="str">
            <v>MAMASA</v>
          </cell>
        </row>
        <row r="3430">
          <cell r="A3430" t="str">
            <v>RAQ01</v>
          </cell>
          <cell r="B3430" t="str">
            <v>RAHA</v>
          </cell>
        </row>
        <row r="3431">
          <cell r="A3431" t="str">
            <v>WPE01</v>
          </cell>
          <cell r="B3431" t="str">
            <v>WATAPONE</v>
          </cell>
        </row>
        <row r="3432">
          <cell r="A3432" t="str">
            <v>WAG01</v>
          </cell>
          <cell r="B3432" t="str">
            <v>WANGGODO</v>
          </cell>
        </row>
        <row r="3433">
          <cell r="A3433" t="str">
            <v>MJU01</v>
          </cell>
          <cell r="B3433" t="str">
            <v>MAMUJU</v>
          </cell>
        </row>
        <row r="3434">
          <cell r="A3434" t="str">
            <v>SNJ01</v>
          </cell>
          <cell r="B3434" t="str">
            <v>SINJAI</v>
          </cell>
        </row>
        <row r="3435">
          <cell r="A3435" t="str">
            <v>EKG01</v>
          </cell>
          <cell r="B3435" t="str">
            <v>ENREKANG</v>
          </cell>
        </row>
        <row r="3436">
          <cell r="A3436" t="str">
            <v>BUU01</v>
          </cell>
          <cell r="B3436" t="str">
            <v>BARRU</v>
          </cell>
        </row>
        <row r="3437">
          <cell r="A3437" t="str">
            <v>BXW03</v>
          </cell>
          <cell r="B3437" t="str">
            <v>RILAU_ALE</v>
          </cell>
        </row>
        <row r="3438">
          <cell r="A3438" t="str">
            <v>SGM04</v>
          </cell>
          <cell r="B3438" t="str">
            <v>PALLANGGA</v>
          </cell>
        </row>
        <row r="3439">
          <cell r="A3439" t="str">
            <v>SGM03</v>
          </cell>
          <cell r="B3439" t="str">
            <v>POROS_MALINO</v>
          </cell>
        </row>
        <row r="3440">
          <cell r="A3440" t="str">
            <v>WPE03</v>
          </cell>
          <cell r="B3440" t="str">
            <v>LAPRI</v>
          </cell>
        </row>
        <row r="3441">
          <cell r="A3441" t="str">
            <v>MAR02</v>
          </cell>
          <cell r="B3441" t="str">
            <v>BANTIMURUNG</v>
          </cell>
        </row>
        <row r="3442">
          <cell r="A3442" t="str">
            <v>PRR02</v>
          </cell>
          <cell r="B3442" t="str">
            <v>PEKKABATA</v>
          </cell>
        </row>
        <row r="3443">
          <cell r="A3443" t="str">
            <v>WSE02</v>
          </cell>
          <cell r="B3443" t="str">
            <v>TAKKALALA</v>
          </cell>
        </row>
        <row r="3444">
          <cell r="A3444" t="str">
            <v>MJU04</v>
          </cell>
          <cell r="B3444" t="str">
            <v>TASIU</v>
          </cell>
        </row>
        <row r="3445">
          <cell r="A3445" t="str">
            <v>MJU03</v>
          </cell>
          <cell r="B3445" t="str">
            <v>TARAILU</v>
          </cell>
        </row>
        <row r="3446">
          <cell r="A3446" t="str">
            <v>EKG02</v>
          </cell>
          <cell r="B3446" t="str">
            <v>SUDU</v>
          </cell>
        </row>
        <row r="3447">
          <cell r="A3447" t="str">
            <v>BUW03</v>
          </cell>
          <cell r="B3447" t="str">
            <v>LOMBE</v>
          </cell>
        </row>
        <row r="3448">
          <cell r="A3448" t="str">
            <v>EKG03</v>
          </cell>
          <cell r="B3448" t="str">
            <v>ALLA</v>
          </cell>
        </row>
        <row r="3449">
          <cell r="A3449" t="str">
            <v>PAK04</v>
          </cell>
          <cell r="B3449" t="str">
            <v>TIKKE</v>
          </cell>
        </row>
        <row r="3450">
          <cell r="A3450" t="str">
            <v>PAJ03A</v>
          </cell>
          <cell r="B3450" t="str">
            <v>PANGKEP</v>
          </cell>
        </row>
        <row r="3451">
          <cell r="A3451" t="str">
            <v>BUU02A</v>
          </cell>
          <cell r="B3451" t="str">
            <v>TANETE_RILAU</v>
          </cell>
        </row>
        <row r="3452">
          <cell r="A3452" t="str">
            <v>WAG02</v>
          </cell>
          <cell r="B3452" t="str">
            <v>TUGU_MOWILA</v>
          </cell>
        </row>
        <row r="3453">
          <cell r="A3453" t="str">
            <v>WAG04</v>
          </cell>
          <cell r="B3453" t="str">
            <v>LAEYA</v>
          </cell>
        </row>
        <row r="3454">
          <cell r="A3454" t="str">
            <v>WPE07</v>
          </cell>
          <cell r="B3454" t="str">
            <v>ULAWENG</v>
          </cell>
        </row>
        <row r="3455">
          <cell r="A3455" t="str">
            <v>TBD01</v>
          </cell>
          <cell r="B3455" t="str">
            <v>KAROSSA</v>
          </cell>
        </row>
        <row r="3456">
          <cell r="A3456" t="str">
            <v>KOL03</v>
          </cell>
          <cell r="B3456" t="str">
            <v>LATAMBAGA</v>
          </cell>
        </row>
        <row r="3457">
          <cell r="A3457" t="str">
            <v>MAL04</v>
          </cell>
          <cell r="B3457" t="str">
            <v>WOTU</v>
          </cell>
        </row>
        <row r="3458">
          <cell r="A3458" t="str">
            <v>SDR04</v>
          </cell>
          <cell r="B3458" t="str">
            <v>AMPARITA</v>
          </cell>
        </row>
        <row r="3459">
          <cell r="A3459" t="str">
            <v>RUB02</v>
          </cell>
          <cell r="B3459" t="str">
            <v>POLEANG</v>
          </cell>
        </row>
        <row r="3460">
          <cell r="A3460" t="str">
            <v>SEK04</v>
          </cell>
          <cell r="B3460" t="str">
            <v>PAMMANA</v>
          </cell>
        </row>
        <row r="3461">
          <cell r="A3461" t="str">
            <v>SNJ02</v>
          </cell>
          <cell r="B3461" t="str">
            <v>BIKERU</v>
          </cell>
        </row>
        <row r="3462">
          <cell r="A3462" t="str">
            <v>JPO02</v>
          </cell>
          <cell r="B3462" t="str">
            <v>TONROKASSI</v>
          </cell>
        </row>
        <row r="3463">
          <cell r="A3463" t="str">
            <v>PLP03</v>
          </cell>
          <cell r="B3463" t="str">
            <v>RAMPOANG</v>
          </cell>
        </row>
        <row r="3464">
          <cell r="A3464" t="str">
            <v>MJN03</v>
          </cell>
          <cell r="B3464" t="str">
            <v>BANGGAE</v>
          </cell>
        </row>
        <row r="3465">
          <cell r="A3465" t="str">
            <v>TKL02</v>
          </cell>
          <cell r="B3465" t="str">
            <v>GALESONG</v>
          </cell>
        </row>
        <row r="3466">
          <cell r="A3466" t="str">
            <v>BUU03</v>
          </cell>
          <cell r="B3466" t="str">
            <v>TAKKALASI</v>
          </cell>
        </row>
        <row r="3467">
          <cell r="A3467" t="str">
            <v>PAK02</v>
          </cell>
          <cell r="B3467" t="str">
            <v>BAMBALOKA</v>
          </cell>
        </row>
        <row r="3468">
          <cell r="A3468" t="str">
            <v>WPE04</v>
          </cell>
          <cell r="B3468" t="str">
            <v>PALATTAE</v>
          </cell>
        </row>
        <row r="3469">
          <cell r="A3469" t="str">
            <v>SDR01</v>
          </cell>
          <cell r="B3469" t="str">
            <v>SIDENRENG</v>
          </cell>
        </row>
        <row r="3470">
          <cell r="A3470" t="str">
            <v>MAE02</v>
          </cell>
          <cell r="B3470" t="str">
            <v>RANTELEMO</v>
          </cell>
        </row>
        <row r="3471">
          <cell r="A3471" t="str">
            <v>SEK03</v>
          </cell>
          <cell r="B3471" t="str">
            <v>ATTAPANGE</v>
          </cell>
        </row>
        <row r="3472">
          <cell r="A3472" t="str">
            <v>PWX03</v>
          </cell>
          <cell r="B3472" t="str">
            <v>BALANIPA</v>
          </cell>
        </row>
        <row r="3473">
          <cell r="A3473" t="str">
            <v>WPE05</v>
          </cell>
          <cell r="B3473" t="str">
            <v>MARE</v>
          </cell>
        </row>
        <row r="3474">
          <cell r="A3474" t="str">
            <v>JPO01</v>
          </cell>
          <cell r="B3474" t="str">
            <v>JENEPONTO</v>
          </cell>
        </row>
        <row r="3475">
          <cell r="A3475" t="str">
            <v>BXW01</v>
          </cell>
          <cell r="B3475" t="str">
            <v>BULUKUMBA</v>
          </cell>
        </row>
        <row r="3476">
          <cell r="A3476" t="str">
            <v>PAJ01</v>
          </cell>
          <cell r="B3476" t="str">
            <v>PANGKAJENE</v>
          </cell>
        </row>
        <row r="3477">
          <cell r="A3477" t="str">
            <v>MJN01</v>
          </cell>
          <cell r="B3477" t="str">
            <v>MAJENE</v>
          </cell>
        </row>
        <row r="3478">
          <cell r="A3478" t="str">
            <v>BXW02</v>
          </cell>
          <cell r="B3478" t="str">
            <v>BONTOBAHARI</v>
          </cell>
        </row>
        <row r="3479">
          <cell r="A3479" t="str">
            <v>WPE02</v>
          </cell>
          <cell r="B3479" t="str">
            <v>ULOE</v>
          </cell>
        </row>
        <row r="3480">
          <cell r="A3480" t="str">
            <v>SDR02</v>
          </cell>
          <cell r="B3480" t="str">
            <v>RAPPANG</v>
          </cell>
        </row>
        <row r="3481">
          <cell r="A3481" t="str">
            <v>UPG50A</v>
          </cell>
          <cell r="B3481" t="str">
            <v>MAPPAODANG</v>
          </cell>
        </row>
        <row r="3482">
          <cell r="A3482" t="str">
            <v>KDI11</v>
          </cell>
          <cell r="B3482" t="str">
            <v>BENU_BENUA</v>
          </cell>
        </row>
        <row r="3483">
          <cell r="A3483" t="str">
            <v>UPG25</v>
          </cell>
          <cell r="B3483" t="str">
            <v>CENDRAWASIH</v>
          </cell>
        </row>
        <row r="3484">
          <cell r="A3484" t="str">
            <v>KDI04</v>
          </cell>
          <cell r="B3484" t="str">
            <v>POASIA</v>
          </cell>
        </row>
        <row r="3485">
          <cell r="A3485" t="str">
            <v>RKS01A</v>
          </cell>
          <cell r="B3485" t="str">
            <v>MANDALA_RANGKAS</v>
          </cell>
        </row>
        <row r="3486">
          <cell r="A3486" t="str">
            <v>DJB09A</v>
          </cell>
          <cell r="B3486" t="str">
            <v>DJB09A</v>
          </cell>
        </row>
        <row r="3487">
          <cell r="A3487" t="str">
            <v>DJB05A</v>
          </cell>
          <cell r="B3487" t="str">
            <v>DJB05A</v>
          </cell>
        </row>
        <row r="3488">
          <cell r="A3488" t="str">
            <v>DJB11B</v>
          </cell>
          <cell r="B3488" t="str">
            <v>DJB11B</v>
          </cell>
        </row>
        <row r="3489">
          <cell r="A3489" t="str">
            <v>PML10</v>
          </cell>
          <cell r="B3489" t="str">
            <v>PETARUKAN</v>
          </cell>
        </row>
        <row r="3490">
          <cell r="A3490" t="str">
            <v>SRG65</v>
          </cell>
          <cell r="B3490" t="str">
            <v>SUPRIYADI_FNC</v>
          </cell>
        </row>
        <row r="3491">
          <cell r="A3491" t="str">
            <v>SWI11</v>
          </cell>
          <cell r="B3491" t="str">
            <v>TARUB</v>
          </cell>
        </row>
        <row r="3492">
          <cell r="A3492" t="str">
            <v>BJN06</v>
          </cell>
          <cell r="B3492" t="str">
            <v>BAWANG</v>
          </cell>
        </row>
        <row r="3493">
          <cell r="A3493" t="str">
            <v>PML03B</v>
          </cell>
          <cell r="B3493" t="str">
            <v>MULYOHARJO01</v>
          </cell>
        </row>
        <row r="3494">
          <cell r="A3494" t="str">
            <v>DPK05A</v>
          </cell>
          <cell r="B3494" t="str">
            <v>GROGOL_DEPOK</v>
          </cell>
        </row>
        <row r="3495">
          <cell r="A3495" t="str">
            <v>DPK07C</v>
          </cell>
          <cell r="B3495" t="str">
            <v>SUKATANI_DEPOK</v>
          </cell>
        </row>
        <row r="3496">
          <cell r="A3496" t="str">
            <v>DPK10B</v>
          </cell>
          <cell r="B3496" t="str">
            <v>SERUA_DEPOK</v>
          </cell>
        </row>
        <row r="3497">
          <cell r="A3497" t="str">
            <v>DPK10A</v>
          </cell>
          <cell r="B3497" t="str">
            <v>BOJONGSARI_LAMA</v>
          </cell>
        </row>
        <row r="3498">
          <cell r="A3498" t="str">
            <v>DPK08B</v>
          </cell>
          <cell r="B3498" t="str">
            <v>PANGKALAN_JATI_BARU</v>
          </cell>
        </row>
        <row r="3499">
          <cell r="A3499" t="str">
            <v>DPK08A</v>
          </cell>
          <cell r="B3499" t="str">
            <v>CINERE_BARU</v>
          </cell>
        </row>
        <row r="3500">
          <cell r="A3500" t="str">
            <v>DPK02A</v>
          </cell>
          <cell r="B3500" t="str">
            <v>CISALAK_PASAR</v>
          </cell>
        </row>
        <row r="3501">
          <cell r="A3501" t="str">
            <v>DPK06B</v>
          </cell>
          <cell r="B3501" t="str">
            <v>TANAH_BARU</v>
          </cell>
        </row>
        <row r="3502">
          <cell r="A3502" t="str">
            <v>KNL03A</v>
          </cell>
          <cell r="B3502" t="str">
            <v>PROTOMULYO</v>
          </cell>
        </row>
        <row r="3503">
          <cell r="A3503" t="str">
            <v>PKL03A</v>
          </cell>
          <cell r="B3503" t="str">
            <v>PANJANG01</v>
          </cell>
        </row>
        <row r="3504">
          <cell r="A3504" t="str">
            <v>PWO18</v>
          </cell>
          <cell r="B3504" t="str">
            <v>PEKUNCEN</v>
          </cell>
        </row>
        <row r="3505">
          <cell r="A3505" t="str">
            <v>PKL21</v>
          </cell>
          <cell r="B3505" t="str">
            <v>WONOKERTO</v>
          </cell>
        </row>
        <row r="3506">
          <cell r="A3506" t="str">
            <v>BGG10</v>
          </cell>
          <cell r="B3506" t="str">
            <v>BATANG_UTARA</v>
          </cell>
        </row>
        <row r="3507">
          <cell r="A3507" t="str">
            <v>PWO13</v>
          </cell>
          <cell r="B3507" t="str">
            <v>RAWALO</v>
          </cell>
        </row>
        <row r="3508">
          <cell r="A3508" t="str">
            <v>PDD09</v>
          </cell>
          <cell r="B3508" t="str">
            <v>GROBOGAN</v>
          </cell>
        </row>
        <row r="3509">
          <cell r="A3509" t="str">
            <v>PML12</v>
          </cell>
          <cell r="B3509" t="str">
            <v>BELIK</v>
          </cell>
        </row>
        <row r="3510">
          <cell r="A3510" t="str">
            <v>BOL02</v>
          </cell>
          <cell r="B3510" t="str">
            <v>NGAWEN</v>
          </cell>
        </row>
        <row r="3511">
          <cell r="A3511" t="str">
            <v>SRG64</v>
          </cell>
          <cell r="B3511" t="str">
            <v>KETILENG_RAYA</v>
          </cell>
        </row>
        <row r="3512">
          <cell r="A3512" t="str">
            <v>PWO14</v>
          </cell>
          <cell r="B3512" t="str">
            <v>SOMAGEDE</v>
          </cell>
        </row>
        <row r="3513">
          <cell r="A3513" t="str">
            <v>UNG10</v>
          </cell>
          <cell r="B3513" t="str">
            <v>CANDIREJO</v>
          </cell>
        </row>
        <row r="3514">
          <cell r="A3514" t="str">
            <v>PKL09</v>
          </cell>
          <cell r="B3514" t="str">
            <v>MEDONO</v>
          </cell>
        </row>
        <row r="3515">
          <cell r="A3515" t="str">
            <v>TGL05</v>
          </cell>
          <cell r="B3515" t="str">
            <v>TEGAL_BARAT</v>
          </cell>
        </row>
        <row r="3516">
          <cell r="A3516" t="str">
            <v>PML08</v>
          </cell>
          <cell r="B3516" t="str">
            <v>KEBANGGAN</v>
          </cell>
        </row>
        <row r="3517">
          <cell r="A3517" t="str">
            <v>PKL11</v>
          </cell>
          <cell r="B3517" t="str">
            <v>KURIPAN</v>
          </cell>
        </row>
        <row r="3518">
          <cell r="A3518" t="str">
            <v>TGL777</v>
          </cell>
          <cell r="B3518" t="str">
            <v>TGL_GATEWAY</v>
          </cell>
        </row>
        <row r="3519">
          <cell r="A3519" t="str">
            <v>UNG11</v>
          </cell>
          <cell r="B3519" t="str">
            <v>PRINGAPUS</v>
          </cell>
        </row>
        <row r="3520">
          <cell r="A3520" t="str">
            <v>SRG16</v>
          </cell>
          <cell r="B3520" t="str">
            <v>SIDODADI</v>
          </cell>
        </row>
        <row r="3521">
          <cell r="A3521" t="str">
            <v>SRG02</v>
          </cell>
          <cell r="B3521" t="str">
            <v>BANYUMANIK</v>
          </cell>
        </row>
        <row r="3522">
          <cell r="A3522" t="str">
            <v>JPR05</v>
          </cell>
          <cell r="B3522" t="str">
            <v>MAYONG</v>
          </cell>
        </row>
        <row r="3523">
          <cell r="A3523" t="str">
            <v>TGL02</v>
          </cell>
          <cell r="B3523" t="str">
            <v>MARGADANA</v>
          </cell>
        </row>
        <row r="3524">
          <cell r="A3524" t="str">
            <v>PKL01</v>
          </cell>
          <cell r="B3524" t="str">
            <v>PEKALONGAN</v>
          </cell>
        </row>
        <row r="3525">
          <cell r="A3525" t="str">
            <v>CEU02</v>
          </cell>
          <cell r="B3525" t="str">
            <v>RANDUBLATUNG</v>
          </cell>
        </row>
        <row r="3526">
          <cell r="A3526" t="str">
            <v>CEU01</v>
          </cell>
          <cell r="B3526" t="str">
            <v>CEPU</v>
          </cell>
        </row>
        <row r="3527">
          <cell r="A3527" t="str">
            <v>SUM10E</v>
          </cell>
          <cell r="B3527" t="str">
            <v>SUM10E</v>
          </cell>
        </row>
        <row r="3528">
          <cell r="A3528" t="str">
            <v>SUM04D</v>
          </cell>
          <cell r="B3528" t="str">
            <v>SUM04D</v>
          </cell>
        </row>
        <row r="3529">
          <cell r="A3529" t="str">
            <v>PGR01C</v>
          </cell>
          <cell r="B3529" t="str">
            <v>PGR01C</v>
          </cell>
        </row>
        <row r="3530">
          <cell r="A3530" t="str">
            <v>PGR05B</v>
          </cell>
          <cell r="B3530" t="str">
            <v>PGR05B</v>
          </cell>
        </row>
        <row r="3531">
          <cell r="A3531" t="str">
            <v>PGR10B</v>
          </cell>
          <cell r="B3531" t="str">
            <v>PGR10B</v>
          </cell>
        </row>
        <row r="3532">
          <cell r="A3532" t="str">
            <v>PER17A</v>
          </cell>
          <cell r="B3532" t="str">
            <v>PER17A</v>
          </cell>
        </row>
        <row r="3533">
          <cell r="A3533" t="str">
            <v>PER04D</v>
          </cell>
          <cell r="B3533" t="str">
            <v>PER04D</v>
          </cell>
        </row>
        <row r="3534">
          <cell r="A3534" t="str">
            <v>PER06C</v>
          </cell>
          <cell r="B3534" t="str">
            <v>PER06C</v>
          </cell>
        </row>
        <row r="3535">
          <cell r="A3535" t="str">
            <v>GRT16B</v>
          </cell>
          <cell r="B3535" t="str">
            <v>GRT16B</v>
          </cell>
        </row>
        <row r="3536">
          <cell r="A3536" t="str">
            <v>GRT17B</v>
          </cell>
          <cell r="B3536" t="str">
            <v>GRT17B</v>
          </cell>
        </row>
        <row r="3537">
          <cell r="A3537" t="str">
            <v>GRT22C</v>
          </cell>
          <cell r="B3537" t="str">
            <v>GRT22C</v>
          </cell>
        </row>
        <row r="3538">
          <cell r="A3538" t="str">
            <v>GRT31B</v>
          </cell>
          <cell r="B3538" t="str">
            <v>GRT31B</v>
          </cell>
        </row>
        <row r="3539">
          <cell r="A3539" t="str">
            <v>CJR13B</v>
          </cell>
          <cell r="B3539" t="str">
            <v>CJR13B</v>
          </cell>
        </row>
        <row r="3540">
          <cell r="A3540" t="str">
            <v>NGP05B</v>
          </cell>
          <cell r="B3540" t="str">
            <v>NGP05B</v>
          </cell>
        </row>
        <row r="3541">
          <cell r="A3541" t="str">
            <v>CJR04A</v>
          </cell>
          <cell r="B3541" t="str">
            <v>CJR04A</v>
          </cell>
        </row>
        <row r="3542">
          <cell r="A3542" t="str">
            <v>SOG11E</v>
          </cell>
          <cell r="B3542" t="str">
            <v>SOG11E</v>
          </cell>
        </row>
        <row r="3543">
          <cell r="A3543" t="str">
            <v>TSK03E</v>
          </cell>
          <cell r="B3543" t="str">
            <v>TSK03E</v>
          </cell>
        </row>
        <row r="3544">
          <cell r="A3544" t="str">
            <v>SMB13C</v>
          </cell>
          <cell r="B3544" t="str">
            <v>SMB13C</v>
          </cell>
        </row>
        <row r="3545">
          <cell r="A3545" t="str">
            <v>SMB10C</v>
          </cell>
          <cell r="B3545" t="str">
            <v>SMB10C</v>
          </cell>
        </row>
        <row r="3546">
          <cell r="A3546" t="str">
            <v>SMB03C</v>
          </cell>
          <cell r="B3546" t="str">
            <v>SMB03C</v>
          </cell>
        </row>
        <row r="3547">
          <cell r="A3547" t="str">
            <v>SMB37C</v>
          </cell>
          <cell r="B3547" t="str">
            <v>SMB37C</v>
          </cell>
        </row>
        <row r="3548">
          <cell r="A3548" t="str">
            <v>KNG26</v>
          </cell>
          <cell r="B3548" t="str">
            <v>KNG26</v>
          </cell>
        </row>
        <row r="3549">
          <cell r="A3549" t="str">
            <v>GRT03D</v>
          </cell>
          <cell r="B3549" t="str">
            <v>GRT03D</v>
          </cell>
        </row>
        <row r="3550">
          <cell r="A3550" t="str">
            <v>CMI01B</v>
          </cell>
          <cell r="B3550" t="str">
            <v>CMI01B</v>
          </cell>
        </row>
        <row r="3551">
          <cell r="A3551" t="str">
            <v>SIN14</v>
          </cell>
          <cell r="B3551" t="str">
            <v>SINDANGRERET</v>
          </cell>
        </row>
        <row r="3552">
          <cell r="A3552" t="str">
            <v>TSK13</v>
          </cell>
          <cell r="B3552" t="str">
            <v>DC_ARGASARI</v>
          </cell>
        </row>
        <row r="3553">
          <cell r="A3553" t="str">
            <v>TSK19</v>
          </cell>
          <cell r="B3553" t="str">
            <v>INDIHIANG_2</v>
          </cell>
        </row>
        <row r="3554">
          <cell r="A3554" t="str">
            <v>NGP11</v>
          </cell>
          <cell r="B3554" t="str">
            <v>DC_BATULAYANG</v>
          </cell>
        </row>
        <row r="3555">
          <cell r="A3555" t="str">
            <v>PML03</v>
          </cell>
          <cell r="B3555" t="str">
            <v>COMAL</v>
          </cell>
        </row>
        <row r="3556">
          <cell r="A3556" t="str">
            <v>KBW08B</v>
          </cell>
          <cell r="B3556" t="str">
            <v>CP_PAMUKAN_BARU</v>
          </cell>
        </row>
        <row r="3557">
          <cell r="A3557" t="str">
            <v>SIN20</v>
          </cell>
          <cell r="B3557" t="str">
            <v>SIN20</v>
          </cell>
        </row>
        <row r="3558">
          <cell r="A3558" t="str">
            <v>PWO17</v>
          </cell>
          <cell r="B3558" t="str">
            <v>PURWOKERTO_BARAT</v>
          </cell>
        </row>
        <row r="3559">
          <cell r="A3559" t="str">
            <v>BDO888</v>
          </cell>
          <cell r="B3559" t="str">
            <v>BDO_SALES</v>
          </cell>
        </row>
        <row r="3560">
          <cell r="A3560" t="str">
            <v>UPG60A</v>
          </cell>
          <cell r="B3560" t="str">
            <v>TOL_RAYA</v>
          </cell>
        </row>
        <row r="3561">
          <cell r="A3561" t="str">
            <v>UPG17</v>
          </cell>
          <cell r="B3561" t="str">
            <v>BTP</v>
          </cell>
        </row>
        <row r="3562">
          <cell r="A3562" t="str">
            <v>KDS07A</v>
          </cell>
          <cell r="B3562" t="str">
            <v>REJOSARI_KUDUS</v>
          </cell>
        </row>
        <row r="3563">
          <cell r="A3563" t="str">
            <v>KDS12</v>
          </cell>
          <cell r="B3563" t="str">
            <v>GEBOG</v>
          </cell>
        </row>
        <row r="3564">
          <cell r="A3564" t="str">
            <v>KDS11</v>
          </cell>
          <cell r="B3564" t="str">
            <v>KALIWUNGU_KUDUS</v>
          </cell>
        </row>
        <row r="3565">
          <cell r="A3565" t="str">
            <v>PDD08</v>
          </cell>
          <cell r="B3565" t="str">
            <v>KARANGRAYUNG</v>
          </cell>
        </row>
        <row r="3566">
          <cell r="A3566" t="str">
            <v>PDD01</v>
          </cell>
          <cell r="B3566" t="str">
            <v>PURWODADI</v>
          </cell>
        </row>
        <row r="3567">
          <cell r="A3567" t="str">
            <v>KDS03</v>
          </cell>
          <cell r="B3567" t="str">
            <v>JATI</v>
          </cell>
        </row>
        <row r="3568">
          <cell r="A3568" t="str">
            <v>KDS05</v>
          </cell>
          <cell r="B3568" t="str">
            <v>DAWE</v>
          </cell>
        </row>
        <row r="3569">
          <cell r="A3569" t="str">
            <v>PDD10</v>
          </cell>
          <cell r="B3569" t="str">
            <v>TEGOWANU</v>
          </cell>
        </row>
        <row r="3570">
          <cell r="A3570" t="str">
            <v>PDD11</v>
          </cell>
          <cell r="B3570" t="str">
            <v>PULOKULON</v>
          </cell>
        </row>
        <row r="3571">
          <cell r="A3571" t="str">
            <v>PDD03</v>
          </cell>
          <cell r="B3571" t="str">
            <v>WIROSARI</v>
          </cell>
        </row>
        <row r="3572">
          <cell r="A3572" t="str">
            <v>PGL05B</v>
          </cell>
          <cell r="B3572" t="str">
            <v>MAJASARI_PANDEGLANG</v>
          </cell>
        </row>
        <row r="3573">
          <cell r="A3573" t="str">
            <v>RKS08B</v>
          </cell>
          <cell r="B3573" t="str">
            <v>RKS08B</v>
          </cell>
        </row>
        <row r="3574">
          <cell r="A3574" t="str">
            <v>BAL19D</v>
          </cell>
          <cell r="B3574" t="str">
            <v>TUGU_LEGOK</v>
          </cell>
        </row>
        <row r="3575">
          <cell r="A3575" t="str">
            <v>BAL20C</v>
          </cell>
          <cell r="B3575" t="str">
            <v>KADU_JAYA</v>
          </cell>
        </row>
        <row r="3576">
          <cell r="A3576" t="str">
            <v>PGL28</v>
          </cell>
          <cell r="B3576" t="str">
            <v>MUNJUL_FLAMBOYANT</v>
          </cell>
        </row>
        <row r="3577">
          <cell r="A3577" t="str">
            <v>CIP05G</v>
          </cell>
          <cell r="B3577" t="str">
            <v>PONDOK_BETUNG</v>
          </cell>
        </row>
        <row r="3578">
          <cell r="A3578" t="str">
            <v>CIP01D</v>
          </cell>
          <cell r="B3578" t="str">
            <v>TANAH_TINGAL</v>
          </cell>
        </row>
        <row r="3579">
          <cell r="A3579" t="str">
            <v>SKY05A</v>
          </cell>
          <cell r="B3579" t="str">
            <v>SKY05A</v>
          </cell>
        </row>
        <row r="3580">
          <cell r="A3580" t="str">
            <v>SEG05B</v>
          </cell>
          <cell r="B3580" t="str">
            <v>KALODRAN_CIRUAS</v>
          </cell>
        </row>
        <row r="3581">
          <cell r="A3581" t="str">
            <v>SEG05C</v>
          </cell>
          <cell r="B3581" t="str">
            <v>PEJATEN_MAS</v>
          </cell>
        </row>
        <row r="3582">
          <cell r="A3582" t="str">
            <v>SUM26B</v>
          </cell>
          <cell r="B3582" t="str">
            <v>SUM26B</v>
          </cell>
        </row>
        <row r="3583">
          <cell r="A3583" t="str">
            <v>PLM51</v>
          </cell>
          <cell r="B3583" t="str">
            <v>KERTAPATI_2</v>
          </cell>
        </row>
        <row r="3584">
          <cell r="A3584" t="str">
            <v>DPK09B</v>
          </cell>
          <cell r="B3584" t="str">
            <v>CILODONG_BARU</v>
          </cell>
        </row>
        <row r="3585">
          <cell r="A3585" t="str">
            <v>DPK04A</v>
          </cell>
          <cell r="B3585" t="str">
            <v>ABADIJAYA</v>
          </cell>
        </row>
        <row r="3586">
          <cell r="A3586" t="str">
            <v>DPK09A</v>
          </cell>
          <cell r="B3586" t="str">
            <v>JATIMULYA</v>
          </cell>
        </row>
        <row r="3587">
          <cell r="A3587" t="str">
            <v>DPK04B</v>
          </cell>
          <cell r="B3587" t="str">
            <v>MEKARJAYA</v>
          </cell>
        </row>
        <row r="3588">
          <cell r="A3588" t="str">
            <v>DPK888</v>
          </cell>
          <cell r="B3588" t="str">
            <v>DEPOK_SALES</v>
          </cell>
        </row>
        <row r="3589">
          <cell r="A3589" t="str">
            <v>PKB13</v>
          </cell>
          <cell r="B3589" t="str">
            <v>PKB13</v>
          </cell>
        </row>
        <row r="3590">
          <cell r="A3590" t="str">
            <v>SUB56</v>
          </cell>
          <cell r="B3590" t="str">
            <v>PTC</v>
          </cell>
        </row>
        <row r="3591">
          <cell r="A3591" t="str">
            <v>SUB10C</v>
          </cell>
          <cell r="B3591" t="str">
            <v>PAKAL_1</v>
          </cell>
        </row>
        <row r="3592">
          <cell r="A3592" t="str">
            <v>SUB14</v>
          </cell>
          <cell r="B3592" t="str">
            <v>TENGGILIS_MEJOYO</v>
          </cell>
        </row>
        <row r="3593">
          <cell r="A3593" t="str">
            <v>SUB19C</v>
          </cell>
          <cell r="B3593" t="str">
            <v>RUNGKUT_3</v>
          </cell>
        </row>
        <row r="3594">
          <cell r="A3594" t="str">
            <v>BWI26</v>
          </cell>
          <cell r="B3594" t="str">
            <v>SONGGON_1</v>
          </cell>
        </row>
        <row r="3595">
          <cell r="A3595" t="str">
            <v>BTT03A</v>
          </cell>
          <cell r="B3595" t="str">
            <v>GUGUAK_PANJANG_01</v>
          </cell>
        </row>
        <row r="3596">
          <cell r="A3596" t="str">
            <v>ARO02</v>
          </cell>
          <cell r="B3596" t="str">
            <v>ALAHAN_PANJANG</v>
          </cell>
        </row>
        <row r="3597">
          <cell r="A3597" t="str">
            <v>PSB04</v>
          </cell>
          <cell r="B3597" t="str">
            <v>KOTO_BALINGKA</v>
          </cell>
        </row>
        <row r="3598">
          <cell r="A3598" t="str">
            <v>KBM08</v>
          </cell>
          <cell r="B3598" t="str">
            <v>CANDI_KEBUMEN</v>
          </cell>
        </row>
        <row r="3599">
          <cell r="A3599" t="str">
            <v>SLM01</v>
          </cell>
          <cell r="B3599" t="str">
            <v>SLEMAN</v>
          </cell>
        </row>
        <row r="3600">
          <cell r="A3600" t="str">
            <v>BPN17</v>
          </cell>
          <cell r="B3600" t="str">
            <v>GRAHA_INDAH</v>
          </cell>
        </row>
        <row r="3601">
          <cell r="A3601" t="str">
            <v>PER08A</v>
          </cell>
          <cell r="B3601" t="str">
            <v>PER08A</v>
          </cell>
        </row>
        <row r="3602">
          <cell r="A3602" t="str">
            <v>DJB11A</v>
          </cell>
          <cell r="B3602" t="str">
            <v>DJB11A</v>
          </cell>
        </row>
        <row r="3603">
          <cell r="A3603" t="str">
            <v>SPG05A</v>
          </cell>
          <cell r="B3603" t="str">
            <v>KEDUNGDUNG</v>
          </cell>
        </row>
        <row r="3604">
          <cell r="A3604" t="str">
            <v>TCBEN011</v>
          </cell>
          <cell r="B3604" t="str">
            <v>TCBEN011</v>
          </cell>
        </row>
        <row r="3605">
          <cell r="A3605" t="str">
            <v>PNK19</v>
          </cell>
          <cell r="B3605" t="str">
            <v>CP_28_OKT</v>
          </cell>
        </row>
        <row r="3606">
          <cell r="A3606" t="str">
            <v>MDC14</v>
          </cell>
          <cell r="B3606" t="str">
            <v>MANADO_TIKALA</v>
          </cell>
        </row>
        <row r="3607">
          <cell r="A3607" t="str">
            <v>SRI888</v>
          </cell>
          <cell r="B3607" t="str">
            <v>SRI_SALES</v>
          </cell>
        </row>
        <row r="3608">
          <cell r="A3608" t="str">
            <v>BAT09</v>
          </cell>
          <cell r="B3608" t="str">
            <v>KASEMBON_1</v>
          </cell>
        </row>
        <row r="3609">
          <cell r="A3609" t="str">
            <v>NIW04</v>
          </cell>
          <cell r="B3609" t="str">
            <v>PARON</v>
          </cell>
        </row>
        <row r="3610">
          <cell r="A3610" t="str">
            <v>MLG47</v>
          </cell>
          <cell r="B3610" t="str">
            <v>TAJINAN_1</v>
          </cell>
        </row>
        <row r="3611">
          <cell r="A3611" t="str">
            <v>TSK15</v>
          </cell>
          <cell r="B3611" t="str">
            <v>TAMANSARI</v>
          </cell>
        </row>
        <row r="3612">
          <cell r="A3612" t="str">
            <v>JBR13A</v>
          </cell>
          <cell r="B3612" t="str">
            <v>KALIWATES_2</v>
          </cell>
        </row>
        <row r="3613">
          <cell r="A3613" t="str">
            <v>SDA08A</v>
          </cell>
          <cell r="B3613" t="str">
            <v>TARIK_2</v>
          </cell>
        </row>
        <row r="3614">
          <cell r="A3614" t="str">
            <v>JBR07A</v>
          </cell>
          <cell r="B3614" t="str">
            <v>PUGER_1</v>
          </cell>
        </row>
        <row r="3615">
          <cell r="A3615" t="str">
            <v>LMG16A</v>
          </cell>
          <cell r="B3615" t="str">
            <v>TIKUNG_2</v>
          </cell>
        </row>
        <row r="3616">
          <cell r="A3616" t="str">
            <v>LMG11A</v>
          </cell>
          <cell r="B3616" t="str">
            <v>MANTUP_1</v>
          </cell>
        </row>
        <row r="3617">
          <cell r="A3617" t="str">
            <v>BWI09A</v>
          </cell>
          <cell r="B3617" t="str">
            <v>GLENMORE_1</v>
          </cell>
        </row>
        <row r="3618">
          <cell r="A3618" t="str">
            <v>BWI11A</v>
          </cell>
          <cell r="B3618" t="str">
            <v>KALIBARU_1</v>
          </cell>
        </row>
        <row r="3619">
          <cell r="A3619" t="str">
            <v>TGK03</v>
          </cell>
          <cell r="B3619" t="str">
            <v>POGALAN</v>
          </cell>
        </row>
        <row r="3620">
          <cell r="A3620" t="str">
            <v>LMJ07</v>
          </cell>
          <cell r="B3620" t="str">
            <v>CENTRAL_LUMAJANG</v>
          </cell>
        </row>
        <row r="3621">
          <cell r="A3621" t="str">
            <v>SBD01</v>
          </cell>
          <cell r="B3621" t="str">
            <v>SITUBONDO</v>
          </cell>
        </row>
        <row r="3622">
          <cell r="A3622" t="str">
            <v>TBN12</v>
          </cell>
          <cell r="B3622" t="str">
            <v>TUBAN_1</v>
          </cell>
        </row>
        <row r="3623">
          <cell r="A3623" t="str">
            <v>BJE14</v>
          </cell>
          <cell r="B3623" t="str">
            <v>KEDUNGADEM_1</v>
          </cell>
        </row>
        <row r="3624">
          <cell r="A3624" t="str">
            <v>JBR24</v>
          </cell>
          <cell r="B3624" t="str">
            <v>JEMBER_LINTAS_UTARA</v>
          </cell>
        </row>
        <row r="3625">
          <cell r="A3625" t="str">
            <v>BAT11</v>
          </cell>
          <cell r="B3625" t="str">
            <v>DAU_1</v>
          </cell>
        </row>
        <row r="3626">
          <cell r="A3626" t="str">
            <v>LMG24</v>
          </cell>
          <cell r="B3626" t="str">
            <v>KEDUNGPRING_2</v>
          </cell>
        </row>
        <row r="3627">
          <cell r="A3627" t="str">
            <v>SDA07A</v>
          </cell>
          <cell r="B3627" t="str">
            <v>PRAMBON_1</v>
          </cell>
        </row>
        <row r="3628">
          <cell r="A3628" t="str">
            <v>SDA09A</v>
          </cell>
          <cell r="B3628" t="str">
            <v>WONOAYU_3</v>
          </cell>
        </row>
        <row r="3629">
          <cell r="A3629" t="str">
            <v>PTN14</v>
          </cell>
          <cell r="B3629" t="str">
            <v>SUMBERASIH_1</v>
          </cell>
        </row>
        <row r="3630">
          <cell r="A3630" t="str">
            <v>JBR27</v>
          </cell>
          <cell r="B3630" t="str">
            <v>GUMUKMAS_1</v>
          </cell>
        </row>
        <row r="3631">
          <cell r="A3631" t="str">
            <v>TBN13</v>
          </cell>
          <cell r="B3631" t="str">
            <v>PALANG_1</v>
          </cell>
        </row>
        <row r="3632">
          <cell r="A3632" t="str">
            <v>KPJ10</v>
          </cell>
          <cell r="B3632" t="str">
            <v>TIRTOYUDO</v>
          </cell>
        </row>
        <row r="3633">
          <cell r="A3633" t="str">
            <v>BJE06</v>
          </cell>
          <cell r="B3633" t="str">
            <v>SUMBEREJO</v>
          </cell>
        </row>
        <row r="3634">
          <cell r="A3634" t="str">
            <v>LMJ09</v>
          </cell>
          <cell r="B3634" t="str">
            <v>TEMPEH</v>
          </cell>
        </row>
        <row r="3635">
          <cell r="A3635" t="str">
            <v>SBD05</v>
          </cell>
          <cell r="B3635" t="str">
            <v>PANARUKAN</v>
          </cell>
        </row>
        <row r="3636">
          <cell r="A3636" t="str">
            <v>JBR19</v>
          </cell>
          <cell r="B3636" t="str">
            <v>WULUHAN</v>
          </cell>
        </row>
        <row r="3637">
          <cell r="A3637" t="str">
            <v>BWS05</v>
          </cell>
          <cell r="B3637" t="str">
            <v>JAVA_IJEN</v>
          </cell>
        </row>
        <row r="3638">
          <cell r="A3638" t="str">
            <v>LMJ14</v>
          </cell>
          <cell r="B3638" t="str">
            <v>RANDUAGUNG_1</v>
          </cell>
        </row>
        <row r="3639">
          <cell r="A3639" t="str">
            <v>LMJ13</v>
          </cell>
          <cell r="B3639" t="str">
            <v>KLAKAH_1</v>
          </cell>
        </row>
        <row r="3640">
          <cell r="A3640" t="str">
            <v>PSR16</v>
          </cell>
          <cell r="B3640" t="str">
            <v>BANGIL_1</v>
          </cell>
        </row>
        <row r="3641">
          <cell r="A3641" t="str">
            <v>PTN08</v>
          </cell>
          <cell r="B3641" t="str">
            <v>TONGAS_1</v>
          </cell>
        </row>
        <row r="3642">
          <cell r="A3642" t="str">
            <v>BWI14</v>
          </cell>
          <cell r="B3642" t="str">
            <v>CLURING</v>
          </cell>
        </row>
        <row r="3643">
          <cell r="A3643" t="str">
            <v>KDR05</v>
          </cell>
          <cell r="B3643" t="str">
            <v>TOSAREN</v>
          </cell>
        </row>
        <row r="3644">
          <cell r="A3644" t="str">
            <v>BWI24</v>
          </cell>
          <cell r="B3644" t="str">
            <v>SEMPU_1</v>
          </cell>
        </row>
        <row r="3645">
          <cell r="A3645" t="str">
            <v>PTN04</v>
          </cell>
          <cell r="B3645" t="str">
            <v>GENDING</v>
          </cell>
        </row>
        <row r="3646">
          <cell r="A3646" t="str">
            <v>BJE11</v>
          </cell>
          <cell r="B3646" t="str">
            <v>DANDER</v>
          </cell>
        </row>
        <row r="3647">
          <cell r="A3647" t="str">
            <v>PSR07</v>
          </cell>
          <cell r="B3647" t="str">
            <v>BEJI_PSR</v>
          </cell>
        </row>
        <row r="3648">
          <cell r="A3648" t="str">
            <v>LMJ03</v>
          </cell>
          <cell r="B3648" t="str">
            <v>JATIROTO</v>
          </cell>
        </row>
        <row r="3649">
          <cell r="A3649" t="str">
            <v>TBN01</v>
          </cell>
          <cell r="B3649" t="str">
            <v>TUBAN</v>
          </cell>
        </row>
        <row r="3650">
          <cell r="A3650" t="str">
            <v>PTN03</v>
          </cell>
          <cell r="B3650" t="str">
            <v>MARON</v>
          </cell>
        </row>
        <row r="3651">
          <cell r="A3651" t="str">
            <v>SDA07</v>
          </cell>
          <cell r="B3651" t="str">
            <v>TAMAN</v>
          </cell>
        </row>
        <row r="3652">
          <cell r="A3652" t="str">
            <v>JBR17</v>
          </cell>
          <cell r="B3652" t="str">
            <v>KENCONG</v>
          </cell>
        </row>
        <row r="3653">
          <cell r="A3653" t="str">
            <v>SUB65</v>
          </cell>
          <cell r="B3653" t="str">
            <v>KEPUTIH_2</v>
          </cell>
        </row>
        <row r="3654">
          <cell r="A3654" t="str">
            <v>JBR06</v>
          </cell>
          <cell r="B3654" t="str">
            <v>KALISAT</v>
          </cell>
        </row>
        <row r="3655">
          <cell r="A3655" t="str">
            <v>JBR02</v>
          </cell>
          <cell r="B3655" t="str">
            <v>AMBULU</v>
          </cell>
        </row>
        <row r="3656">
          <cell r="A3656" t="str">
            <v>PSR03</v>
          </cell>
          <cell r="B3656" t="str">
            <v>GEMPOL</v>
          </cell>
        </row>
        <row r="3657">
          <cell r="A3657" t="str">
            <v>SUB77</v>
          </cell>
          <cell r="B3657" t="str">
            <v>DUKUH_SETRO_2</v>
          </cell>
        </row>
        <row r="3658">
          <cell r="A3658" t="str">
            <v>JBR07</v>
          </cell>
          <cell r="B3658" t="str">
            <v>PATRANG</v>
          </cell>
        </row>
        <row r="3659">
          <cell r="A3659" t="str">
            <v>GSK09</v>
          </cell>
          <cell r="B3659" t="str">
            <v>KEBON</v>
          </cell>
        </row>
        <row r="3660">
          <cell r="A3660" t="str">
            <v>BWI03</v>
          </cell>
          <cell r="B3660" t="str">
            <v>PURWOHARJO</v>
          </cell>
        </row>
        <row r="3661">
          <cell r="A3661" t="str">
            <v>JBR12</v>
          </cell>
          <cell r="B3661" t="str">
            <v>BALUNG</v>
          </cell>
        </row>
        <row r="3662">
          <cell r="A3662" t="str">
            <v>KPJ04</v>
          </cell>
          <cell r="B3662" t="str">
            <v>DAMPIT</v>
          </cell>
        </row>
        <row r="3663">
          <cell r="A3663" t="str">
            <v>DJB02</v>
          </cell>
          <cell r="B3663" t="str">
            <v>RAJAWALI</v>
          </cell>
        </row>
        <row r="3664">
          <cell r="A3664" t="str">
            <v>KTL01</v>
          </cell>
          <cell r="B3664" t="str">
            <v>KUALA_TUNGKAL</v>
          </cell>
        </row>
        <row r="3665">
          <cell r="A3665" t="str">
            <v>MUS01</v>
          </cell>
          <cell r="B3665" t="str">
            <v>MUARA_SABAK</v>
          </cell>
        </row>
        <row r="3666">
          <cell r="A3666" t="str">
            <v>MBN05</v>
          </cell>
          <cell r="B3666" t="str">
            <v>MERSAM</v>
          </cell>
        </row>
        <row r="3667">
          <cell r="A3667" t="str">
            <v>SLN01</v>
          </cell>
          <cell r="B3667" t="str">
            <v>SAROLANGUN</v>
          </cell>
        </row>
        <row r="3668">
          <cell r="A3668" t="str">
            <v>SNT01</v>
          </cell>
          <cell r="B3668" t="str">
            <v>SENGETI</v>
          </cell>
        </row>
        <row r="3669">
          <cell r="A3669" t="str">
            <v>SNT04</v>
          </cell>
          <cell r="B3669" t="str">
            <v>SEI_GELAM</v>
          </cell>
        </row>
        <row r="3670">
          <cell r="A3670" t="str">
            <v>SLN04</v>
          </cell>
          <cell r="B3670" t="str">
            <v>PAUH</v>
          </cell>
        </row>
        <row r="3671">
          <cell r="A3671" t="str">
            <v>DJB06</v>
          </cell>
          <cell r="B3671" t="str">
            <v>SELINCAH</v>
          </cell>
        </row>
        <row r="3672">
          <cell r="A3672" t="str">
            <v>SUM26A</v>
          </cell>
          <cell r="B3672" t="str">
            <v>SUM26A</v>
          </cell>
        </row>
        <row r="3673">
          <cell r="A3673" t="str">
            <v>PWK02B</v>
          </cell>
          <cell r="B3673" t="str">
            <v>PURWAKARTA_2</v>
          </cell>
        </row>
        <row r="3674">
          <cell r="A3674" t="str">
            <v>BKI49</v>
          </cell>
          <cell r="B3674" t="str">
            <v>JAKA_MULYA</v>
          </cell>
        </row>
        <row r="3675">
          <cell r="A3675" t="str">
            <v>PKN02</v>
          </cell>
          <cell r="B3675" t="str">
            <v>ARUT</v>
          </cell>
        </row>
        <row r="3676">
          <cell r="A3676" t="str">
            <v>KUP01</v>
          </cell>
          <cell r="B3676" t="str">
            <v>SERUYAN</v>
          </cell>
        </row>
        <row r="3677">
          <cell r="A3677" t="str">
            <v>TRK04</v>
          </cell>
          <cell r="B3677" t="str">
            <v>TARAKAN_UTARA</v>
          </cell>
        </row>
        <row r="3678">
          <cell r="A3678" t="str">
            <v>SRG23</v>
          </cell>
          <cell r="B3678" t="str">
            <v>TENTARA_PELAJAR</v>
          </cell>
        </row>
        <row r="3679">
          <cell r="A3679" t="str">
            <v>SBG14B</v>
          </cell>
          <cell r="B3679" t="str">
            <v>PUSAKARATU_4</v>
          </cell>
        </row>
        <row r="3680">
          <cell r="A3680" t="str">
            <v>SKH01</v>
          </cell>
          <cell r="B3680" t="str">
            <v>SEKADAU</v>
          </cell>
        </row>
        <row r="3681">
          <cell r="A3681" t="str">
            <v>MLW01</v>
          </cell>
          <cell r="B3681" t="str">
            <v>MELAWI</v>
          </cell>
        </row>
        <row r="3682">
          <cell r="A3682" t="str">
            <v>SAG04</v>
          </cell>
          <cell r="B3682" t="str">
            <v>BALAIKARANGAN</v>
          </cell>
        </row>
        <row r="3683">
          <cell r="A3683" t="str">
            <v>SKH02</v>
          </cell>
          <cell r="B3683" t="str">
            <v>BELITANG_HILIR</v>
          </cell>
        </row>
        <row r="3684">
          <cell r="A3684" t="str">
            <v>SAG01</v>
          </cell>
          <cell r="B3684" t="str">
            <v>SANGGAU</v>
          </cell>
        </row>
        <row r="3685">
          <cell r="A3685" t="str">
            <v>BGR27</v>
          </cell>
          <cell r="B3685" t="str">
            <v>BANTAR_KEMANG</v>
          </cell>
        </row>
        <row r="3686">
          <cell r="A3686" t="str">
            <v>CIB01D</v>
          </cell>
          <cell r="B3686" t="str">
            <v>CIKARET_RAYA</v>
          </cell>
        </row>
        <row r="3687">
          <cell r="A3687" t="str">
            <v>BGR01D</v>
          </cell>
          <cell r="B3687" t="str">
            <v>CIMAHPAR_RAYA</v>
          </cell>
        </row>
        <row r="3688">
          <cell r="A3688" t="str">
            <v>PKU34</v>
          </cell>
          <cell r="B3688" t="str">
            <v>TAMPAN_01</v>
          </cell>
        </row>
        <row r="3689">
          <cell r="A3689" t="str">
            <v>PKU29</v>
          </cell>
          <cell r="B3689" t="str">
            <v>PEKANBARU_01</v>
          </cell>
        </row>
        <row r="3690">
          <cell r="A3690" t="str">
            <v>PKU31</v>
          </cell>
          <cell r="B3690" t="str">
            <v>HARAPAN_RAYA_01</v>
          </cell>
        </row>
        <row r="3691">
          <cell r="A3691" t="str">
            <v>SMB02B</v>
          </cell>
          <cell r="B3691" t="str">
            <v>SMB02B</v>
          </cell>
        </row>
        <row r="3692">
          <cell r="A3692" t="str">
            <v>SIN11A</v>
          </cell>
          <cell r="B3692" t="str">
            <v>TARAJU_2</v>
          </cell>
        </row>
        <row r="3693">
          <cell r="A3693" t="str">
            <v>MRN16</v>
          </cell>
          <cell r="B3693" t="str">
            <v>TANJUNG_AGUNG_2</v>
          </cell>
        </row>
        <row r="3694">
          <cell r="A3694" t="str">
            <v>CMI05</v>
          </cell>
          <cell r="B3694" t="str">
            <v>RANCAH</v>
          </cell>
        </row>
        <row r="3695">
          <cell r="A3695" t="str">
            <v>MUA02</v>
          </cell>
          <cell r="B3695" t="str">
            <v>RANAU</v>
          </cell>
        </row>
        <row r="3696">
          <cell r="A3696" t="str">
            <v>PLM34</v>
          </cell>
          <cell r="B3696" t="str">
            <v>SULTAN_MANSYUR</v>
          </cell>
        </row>
        <row r="3697">
          <cell r="A3697" t="str">
            <v>NGP10</v>
          </cell>
          <cell r="B3697" t="str">
            <v>CISARUA</v>
          </cell>
        </row>
        <row r="3698">
          <cell r="A3698" t="str">
            <v>DPK06A</v>
          </cell>
          <cell r="B3698" t="str">
            <v>PONDOK_CINA</v>
          </cell>
        </row>
        <row r="3699">
          <cell r="A3699" t="str">
            <v>JKT33G</v>
          </cell>
          <cell r="B3699" t="str">
            <v>CP_APT_CENTRO</v>
          </cell>
        </row>
        <row r="3700">
          <cell r="A3700" t="str">
            <v>JKT32B</v>
          </cell>
          <cell r="B3700" t="str">
            <v>CP_RAWA_BUAYA_1</v>
          </cell>
        </row>
        <row r="3701">
          <cell r="A3701" t="str">
            <v>BEU05A</v>
          </cell>
          <cell r="B3701" t="str">
            <v>GUNUNG_TABUR</v>
          </cell>
        </row>
        <row r="3702">
          <cell r="A3702" t="str">
            <v>PAG07</v>
          </cell>
          <cell r="B3702" t="str">
            <v>PARINGIN_SELATAN</v>
          </cell>
        </row>
        <row r="3703">
          <cell r="A3703" t="str">
            <v>BLN02B</v>
          </cell>
          <cell r="B3703" t="str">
            <v>MENTEWE</v>
          </cell>
        </row>
        <row r="3704">
          <cell r="A3704" t="str">
            <v>TWR12A</v>
          </cell>
          <cell r="B3704" t="str">
            <v>SANGA_SANGA</v>
          </cell>
        </row>
        <row r="3705">
          <cell r="A3705" t="str">
            <v>TTD02</v>
          </cell>
          <cell r="B3705" t="str">
            <v>TANA_TIDUNG</v>
          </cell>
        </row>
        <row r="3706">
          <cell r="A3706" t="str">
            <v>SED08</v>
          </cell>
          <cell r="B3706" t="str">
            <v>JEMPANG</v>
          </cell>
        </row>
        <row r="3707">
          <cell r="A3707" t="str">
            <v>TWR17</v>
          </cell>
          <cell r="B3707" t="str">
            <v>SUNGAI_SELUANG</v>
          </cell>
        </row>
        <row r="3708">
          <cell r="A3708" t="str">
            <v>PNJ04</v>
          </cell>
          <cell r="B3708" t="str">
            <v>WARU_04</v>
          </cell>
        </row>
        <row r="3709">
          <cell r="A3709" t="str">
            <v>KDG03</v>
          </cell>
          <cell r="B3709" t="str">
            <v>KANDANGAN_2</v>
          </cell>
        </row>
        <row r="3710">
          <cell r="A3710" t="str">
            <v>TRK07</v>
          </cell>
          <cell r="B3710" t="str">
            <v>KAMPUNG_EMPAT</v>
          </cell>
        </row>
        <row r="3711">
          <cell r="A3711" t="str">
            <v>TZO03</v>
          </cell>
          <cell r="B3711" t="str">
            <v>JELARAI_SELOR</v>
          </cell>
        </row>
        <row r="3712">
          <cell r="A3712" t="str">
            <v>BPN18</v>
          </cell>
          <cell r="B3712" t="str">
            <v>MANGGAR_CENTER</v>
          </cell>
        </row>
        <row r="3713">
          <cell r="A3713" t="str">
            <v>BEU05</v>
          </cell>
          <cell r="B3713" t="str">
            <v>LABANAN</v>
          </cell>
        </row>
        <row r="3714">
          <cell r="A3714" t="str">
            <v>NNX04</v>
          </cell>
          <cell r="B3714" t="str">
            <v>SEDADAP</v>
          </cell>
        </row>
        <row r="3715">
          <cell r="A3715" t="str">
            <v>TNB04</v>
          </cell>
          <cell r="B3715" t="str">
            <v>DOLOG_GROGOT</v>
          </cell>
        </row>
        <row r="3716">
          <cell r="A3716" t="str">
            <v>MRH02</v>
          </cell>
          <cell r="B3716" t="str">
            <v>HANDIL_BAKTI</v>
          </cell>
        </row>
        <row r="3717">
          <cell r="A3717" t="str">
            <v>TNB01</v>
          </cell>
          <cell r="B3717" t="str">
            <v>TANAH_GROGOT</v>
          </cell>
        </row>
        <row r="3718">
          <cell r="A3718" t="str">
            <v>RTU02</v>
          </cell>
          <cell r="B3718" t="str">
            <v>BINUANG</v>
          </cell>
        </row>
        <row r="3719">
          <cell r="A3719" t="str">
            <v>KDG02</v>
          </cell>
          <cell r="B3719" t="str">
            <v>NAGARA</v>
          </cell>
        </row>
        <row r="3720">
          <cell r="A3720" t="str">
            <v>TRK06</v>
          </cell>
          <cell r="B3720" t="str">
            <v>LAPANGAN</v>
          </cell>
        </row>
        <row r="3721">
          <cell r="A3721" t="str">
            <v>PNJ02</v>
          </cell>
          <cell r="B3721" t="str">
            <v>BABULU</v>
          </cell>
        </row>
        <row r="3722">
          <cell r="A3722" t="str">
            <v>PNJ01</v>
          </cell>
          <cell r="B3722" t="str">
            <v>PENAJAM</v>
          </cell>
        </row>
        <row r="3723">
          <cell r="A3723" t="str">
            <v>RTU01</v>
          </cell>
          <cell r="B3723" t="str">
            <v>RANTAU</v>
          </cell>
        </row>
        <row r="3724">
          <cell r="A3724" t="str">
            <v>PAG01</v>
          </cell>
          <cell r="B3724" t="str">
            <v>PARIGIN</v>
          </cell>
        </row>
        <row r="3725">
          <cell r="A3725" t="str">
            <v>MRH01</v>
          </cell>
          <cell r="B3725" t="str">
            <v>MARABAHAN</v>
          </cell>
        </row>
        <row r="3726">
          <cell r="A3726" t="str">
            <v>BDJ05</v>
          </cell>
          <cell r="B3726" t="str">
            <v>PRAMUKA</v>
          </cell>
        </row>
        <row r="3727">
          <cell r="A3727" t="str">
            <v>MTA06</v>
          </cell>
          <cell r="B3727" t="str">
            <v>SEI_LULUT</v>
          </cell>
        </row>
        <row r="3728">
          <cell r="A3728" t="str">
            <v>NNX01</v>
          </cell>
          <cell r="B3728" t="str">
            <v>NUNUKAN</v>
          </cell>
        </row>
        <row r="3729">
          <cell r="A3729" t="str">
            <v>TZO01</v>
          </cell>
          <cell r="B3729" t="str">
            <v>TANJUNG_SELOR</v>
          </cell>
        </row>
        <row r="3730">
          <cell r="A3730" t="str">
            <v>BLN01</v>
          </cell>
          <cell r="B3730" t="str">
            <v>BATU_LICIN</v>
          </cell>
        </row>
        <row r="3731">
          <cell r="A3731" t="str">
            <v>KDG01</v>
          </cell>
          <cell r="B3731" t="str">
            <v>KANDANGAN</v>
          </cell>
        </row>
        <row r="3732">
          <cell r="A3732" t="str">
            <v>BPN06</v>
          </cell>
          <cell r="B3732" t="str">
            <v>KAMPUNG_BARU</v>
          </cell>
        </row>
        <row r="3733">
          <cell r="A3733" t="str">
            <v>BJB01</v>
          </cell>
          <cell r="B3733" t="str">
            <v>LANDASAN_ULIN</v>
          </cell>
        </row>
        <row r="3734">
          <cell r="A3734" t="str">
            <v>BDJ06</v>
          </cell>
          <cell r="B3734" t="str">
            <v>SURGI_MUFTI</v>
          </cell>
        </row>
        <row r="3735">
          <cell r="A3735" t="str">
            <v>MTA02</v>
          </cell>
          <cell r="B3735" t="str">
            <v>GAMBUT</v>
          </cell>
        </row>
        <row r="3736">
          <cell r="A3736" t="str">
            <v>BKS01</v>
          </cell>
          <cell r="B3736" t="str">
            <v>BENGKULU</v>
          </cell>
        </row>
        <row r="3737">
          <cell r="A3737" t="str">
            <v>JKT39F</v>
          </cell>
          <cell r="B3737" t="str">
            <v>CP_TANJUNG_GEDONG_1</v>
          </cell>
        </row>
        <row r="3738">
          <cell r="A3738" t="str">
            <v>JKT33D</v>
          </cell>
          <cell r="B3738" t="str">
            <v>CP_BINTANG_UTAMA</v>
          </cell>
        </row>
        <row r="3739">
          <cell r="A3739" t="str">
            <v>MKW01</v>
          </cell>
          <cell r="B3739" t="str">
            <v>MANOKWARI</v>
          </cell>
        </row>
        <row r="3740">
          <cell r="A3740" t="str">
            <v>DJJ04</v>
          </cell>
          <cell r="B3740" t="str">
            <v>KOTA_RAJA</v>
          </cell>
        </row>
        <row r="3741">
          <cell r="A3741" t="str">
            <v>NBX01</v>
          </cell>
          <cell r="B3741" t="str">
            <v>NABIRE</v>
          </cell>
        </row>
        <row r="3742">
          <cell r="A3742" t="str">
            <v>MKQ01</v>
          </cell>
          <cell r="B3742" t="str">
            <v>MERAUKE</v>
          </cell>
        </row>
        <row r="3743">
          <cell r="A3743" t="str">
            <v>WMX01</v>
          </cell>
          <cell r="B3743" t="str">
            <v>WAMENA</v>
          </cell>
        </row>
        <row r="3744">
          <cell r="A3744" t="str">
            <v>SET01</v>
          </cell>
          <cell r="B3744" t="str">
            <v>SENTANI</v>
          </cell>
        </row>
        <row r="3745">
          <cell r="A3745" t="str">
            <v>SUM05C</v>
          </cell>
          <cell r="B3745" t="str">
            <v>SUM05C</v>
          </cell>
        </row>
        <row r="3746">
          <cell r="A3746" t="str">
            <v>SMB29B</v>
          </cell>
          <cell r="B3746" t="str">
            <v>SMB29B</v>
          </cell>
        </row>
        <row r="3747">
          <cell r="A3747" t="str">
            <v>SUB05C</v>
          </cell>
          <cell r="B3747" t="str">
            <v>SIMOKERTO_2</v>
          </cell>
        </row>
        <row r="3748">
          <cell r="A3748" t="str">
            <v>TBI02</v>
          </cell>
          <cell r="B3748" t="str">
            <v>PENDOPO</v>
          </cell>
        </row>
        <row r="3749">
          <cell r="A3749" t="str">
            <v>PLM888</v>
          </cell>
          <cell r="B3749" t="str">
            <v>PLM_SALES</v>
          </cell>
        </row>
        <row r="3750">
          <cell r="A3750" t="str">
            <v>MEK03</v>
          </cell>
          <cell r="B3750" t="str">
            <v>KELAPA</v>
          </cell>
        </row>
        <row r="3751">
          <cell r="A3751" t="str">
            <v>PWJ03</v>
          </cell>
          <cell r="B3751" t="str">
            <v>LOANO</v>
          </cell>
        </row>
        <row r="3752">
          <cell r="A3752" t="str">
            <v>ZLK02</v>
          </cell>
          <cell r="B3752" t="str">
            <v>SOLOK_01</v>
          </cell>
        </row>
        <row r="3753">
          <cell r="A3753" t="str">
            <v>GRT42</v>
          </cell>
          <cell r="B3753" t="str">
            <v>GRT42</v>
          </cell>
        </row>
        <row r="3754">
          <cell r="A3754" t="str">
            <v>TSK05</v>
          </cell>
          <cell r="B3754" t="str">
            <v>MANONJAYA</v>
          </cell>
        </row>
        <row r="3755">
          <cell r="A3755" t="str">
            <v>PYK02A</v>
          </cell>
          <cell r="B3755" t="str">
            <v>PAYAKUMBUH_01</v>
          </cell>
        </row>
        <row r="3756">
          <cell r="A3756" t="str">
            <v>PDG08A</v>
          </cell>
          <cell r="B3756" t="str">
            <v>KALAWI_01</v>
          </cell>
        </row>
        <row r="3757">
          <cell r="A3757" t="str">
            <v>PDG01A</v>
          </cell>
          <cell r="B3757" t="str">
            <v>LUBUK_BUAYA_01</v>
          </cell>
        </row>
        <row r="3758">
          <cell r="A3758" t="str">
            <v>BTT05</v>
          </cell>
          <cell r="B3758" t="str">
            <v>CP_SIMPANG_TAROK</v>
          </cell>
        </row>
        <row r="3759">
          <cell r="A3759" t="str">
            <v>SUM25</v>
          </cell>
          <cell r="B3759" t="str">
            <v>SITURAJA_2</v>
          </cell>
        </row>
        <row r="3760">
          <cell r="A3760" t="str">
            <v>SUM17A</v>
          </cell>
          <cell r="B3760" t="str">
            <v>SUM17A</v>
          </cell>
        </row>
        <row r="3761">
          <cell r="A3761" t="str">
            <v>SUM12B</v>
          </cell>
          <cell r="B3761" t="str">
            <v>SUM12B</v>
          </cell>
        </row>
        <row r="3762">
          <cell r="A3762" t="str">
            <v>SUM11C</v>
          </cell>
          <cell r="B3762" t="str">
            <v>SUM11C</v>
          </cell>
        </row>
        <row r="3763">
          <cell r="A3763" t="str">
            <v>CIP01E</v>
          </cell>
          <cell r="B3763" t="str">
            <v>SERUA_INDAH_CIPUTAT</v>
          </cell>
        </row>
        <row r="3764">
          <cell r="A3764" t="str">
            <v>BAL53</v>
          </cell>
          <cell r="B3764" t="str">
            <v>PAKUHAJI</v>
          </cell>
        </row>
        <row r="3765">
          <cell r="A3765" t="str">
            <v>SUM10B</v>
          </cell>
          <cell r="B3765" t="str">
            <v>JATINANGOR_3</v>
          </cell>
        </row>
        <row r="3766">
          <cell r="A3766" t="str">
            <v>SUM08C</v>
          </cell>
          <cell r="B3766" t="str">
            <v>TANJUNG_SARI_2</v>
          </cell>
        </row>
        <row r="3767">
          <cell r="A3767" t="str">
            <v>SUM06C</v>
          </cell>
          <cell r="B3767" t="str">
            <v>SUM06C</v>
          </cell>
        </row>
        <row r="3768">
          <cell r="A3768" t="str">
            <v>SUM05B</v>
          </cell>
          <cell r="B3768" t="str">
            <v>SUM05B</v>
          </cell>
        </row>
        <row r="3769">
          <cell r="A3769" t="str">
            <v>SUM04C</v>
          </cell>
          <cell r="B3769" t="str">
            <v>SUMEDANG_SELATAN_3</v>
          </cell>
        </row>
        <row r="3770">
          <cell r="A3770" t="str">
            <v>SUM02A</v>
          </cell>
          <cell r="B3770" t="str">
            <v>SUM02A</v>
          </cell>
        </row>
        <row r="3771">
          <cell r="A3771" t="str">
            <v>SUM01A</v>
          </cell>
          <cell r="B3771" t="str">
            <v>PASEH_2</v>
          </cell>
        </row>
        <row r="3772">
          <cell r="A3772" t="str">
            <v>PWK17B</v>
          </cell>
          <cell r="B3772" t="str">
            <v>WANAYASA_3</v>
          </cell>
        </row>
        <row r="3773">
          <cell r="A3773" t="str">
            <v>PWK15J</v>
          </cell>
          <cell r="B3773" t="str">
            <v>PWK15J</v>
          </cell>
        </row>
        <row r="3774">
          <cell r="A3774" t="str">
            <v>PWK15F</v>
          </cell>
          <cell r="B3774" t="str">
            <v>PURWAKARTA_3</v>
          </cell>
        </row>
        <row r="3775">
          <cell r="A3775" t="str">
            <v>PWK15E</v>
          </cell>
          <cell r="B3775" t="str">
            <v>PWK15E</v>
          </cell>
        </row>
        <row r="3776">
          <cell r="A3776" t="str">
            <v>PWK15D</v>
          </cell>
          <cell r="B3776" t="str">
            <v>PARCOM_2</v>
          </cell>
        </row>
        <row r="3777">
          <cell r="A3777" t="str">
            <v>PWK10B</v>
          </cell>
          <cell r="B3777" t="str">
            <v>PWK10B</v>
          </cell>
        </row>
        <row r="3778">
          <cell r="A3778" t="str">
            <v>PTI03A</v>
          </cell>
          <cell r="B3778" t="str">
            <v>JUWANA_TIMUR</v>
          </cell>
        </row>
        <row r="3779">
          <cell r="A3779" t="str">
            <v>RMB08A</v>
          </cell>
          <cell r="B3779" t="str">
            <v>PANCUR</v>
          </cell>
        </row>
        <row r="3780">
          <cell r="A3780" t="str">
            <v>PWK07C</v>
          </cell>
          <cell r="B3780" t="str">
            <v>PWK07C</v>
          </cell>
        </row>
        <row r="3781">
          <cell r="A3781" t="str">
            <v>PWK06A</v>
          </cell>
          <cell r="B3781" t="str">
            <v>PWK06A</v>
          </cell>
        </row>
        <row r="3782">
          <cell r="A3782" t="str">
            <v>PWK05A</v>
          </cell>
          <cell r="B3782" t="str">
            <v>PASAR_ANYAR_2</v>
          </cell>
        </row>
        <row r="3783">
          <cell r="A3783" t="str">
            <v>PWK04A</v>
          </cell>
          <cell r="B3783" t="str">
            <v>PWK04A</v>
          </cell>
        </row>
        <row r="3784">
          <cell r="A3784" t="str">
            <v>PWK03A</v>
          </cell>
          <cell r="B3784" t="str">
            <v>CAMPAKA_2</v>
          </cell>
        </row>
        <row r="3785">
          <cell r="A3785" t="str">
            <v>PWK01A</v>
          </cell>
          <cell r="B3785" t="str">
            <v>BABAKAN_CIKAO_2</v>
          </cell>
        </row>
        <row r="3786">
          <cell r="A3786" t="str">
            <v>GRT31A</v>
          </cell>
          <cell r="B3786" t="str">
            <v>GRT31A</v>
          </cell>
        </row>
        <row r="3787">
          <cell r="A3787" t="str">
            <v>GRT28A</v>
          </cell>
          <cell r="B3787" t="str">
            <v>SANTOLO_4</v>
          </cell>
        </row>
        <row r="3788">
          <cell r="A3788" t="str">
            <v>CJR14A</v>
          </cell>
          <cell r="B3788" t="str">
            <v>WANGUN_SARI_2</v>
          </cell>
        </row>
        <row r="3789">
          <cell r="A3789" t="str">
            <v>CJR09A</v>
          </cell>
          <cell r="B3789" t="str">
            <v>SUKANAGARA_2</v>
          </cell>
        </row>
        <row r="3790">
          <cell r="A3790" t="str">
            <v>SMI17A</v>
          </cell>
          <cell r="B3790" t="str">
            <v>SAGARANTEN_2</v>
          </cell>
        </row>
        <row r="3791">
          <cell r="A3791" t="str">
            <v>SMI16A</v>
          </cell>
          <cell r="B3791" t="str">
            <v>SMI16A</v>
          </cell>
        </row>
        <row r="3792">
          <cell r="A3792" t="str">
            <v>SMI09A</v>
          </cell>
          <cell r="B3792" t="str">
            <v>NYALINDUNG_2</v>
          </cell>
        </row>
        <row r="3793">
          <cell r="A3793" t="str">
            <v>SBG06A</v>
          </cell>
          <cell r="B3793" t="str">
            <v>CIPUNAGARA_2</v>
          </cell>
        </row>
        <row r="3794">
          <cell r="A3794" t="str">
            <v>PGR10A</v>
          </cell>
          <cell r="B3794" t="str">
            <v>PGR10A</v>
          </cell>
        </row>
        <row r="3795">
          <cell r="A3795" t="str">
            <v>PGR08A</v>
          </cell>
          <cell r="B3795" t="str">
            <v>PGR08A</v>
          </cell>
        </row>
        <row r="3796">
          <cell r="A3796" t="str">
            <v>PGR05A</v>
          </cell>
          <cell r="B3796" t="str">
            <v>PURWASARI_4</v>
          </cell>
        </row>
        <row r="3797">
          <cell r="A3797" t="str">
            <v>PGR04A</v>
          </cell>
          <cell r="B3797" t="str">
            <v>KAMURANG_4</v>
          </cell>
        </row>
        <row r="3798">
          <cell r="A3798" t="str">
            <v>PGR01A</v>
          </cell>
          <cell r="B3798" t="str">
            <v>KEDUNGULUH_4</v>
          </cell>
        </row>
        <row r="3799">
          <cell r="A3799" t="str">
            <v>PER17</v>
          </cell>
          <cell r="B3799" t="str">
            <v>JAMPANG_KULON_2</v>
          </cell>
        </row>
        <row r="3800">
          <cell r="A3800" t="str">
            <v>PER10</v>
          </cell>
          <cell r="B3800" t="str">
            <v>PER10</v>
          </cell>
        </row>
        <row r="3801">
          <cell r="A3801" t="str">
            <v>PER08</v>
          </cell>
          <cell r="B3801" t="str">
            <v>SURADE_3</v>
          </cell>
        </row>
        <row r="3802">
          <cell r="A3802" t="str">
            <v>PER06B</v>
          </cell>
          <cell r="B3802" t="str">
            <v>CISOLOK_3</v>
          </cell>
        </row>
        <row r="3803">
          <cell r="A3803" t="str">
            <v>PER05A</v>
          </cell>
          <cell r="B3803" t="str">
            <v>JAMPANG_TENGAH_2</v>
          </cell>
        </row>
        <row r="3804">
          <cell r="A3804" t="str">
            <v>PER04C</v>
          </cell>
          <cell r="B3804" t="str">
            <v>PER04C</v>
          </cell>
        </row>
        <row r="3805">
          <cell r="A3805" t="str">
            <v>MJA04A</v>
          </cell>
          <cell r="B3805" t="str">
            <v>JATI_SURA</v>
          </cell>
        </row>
        <row r="3806">
          <cell r="A3806" t="str">
            <v>IDM30</v>
          </cell>
          <cell r="B3806" t="str">
            <v>IDM30</v>
          </cell>
        </row>
        <row r="3807">
          <cell r="A3807" t="str">
            <v>IDM20B</v>
          </cell>
          <cell r="B3807" t="str">
            <v>IDM20B</v>
          </cell>
        </row>
        <row r="3808">
          <cell r="A3808" t="str">
            <v>IDM20A</v>
          </cell>
          <cell r="B3808" t="str">
            <v>JATIBARANG_BARU_2</v>
          </cell>
        </row>
        <row r="3809">
          <cell r="A3809" t="str">
            <v>IDM19A</v>
          </cell>
          <cell r="B3809" t="str">
            <v>KANDANGHAUR_2</v>
          </cell>
        </row>
        <row r="3810">
          <cell r="A3810" t="str">
            <v>IDM15C</v>
          </cell>
          <cell r="B3810" t="str">
            <v>IDM15C</v>
          </cell>
        </row>
        <row r="3811">
          <cell r="A3811" t="str">
            <v>IDM13A</v>
          </cell>
          <cell r="B3811" t="str">
            <v>HAURGEULIS_2</v>
          </cell>
        </row>
        <row r="3812">
          <cell r="A3812" t="str">
            <v>IDM11A</v>
          </cell>
          <cell r="B3812" t="str">
            <v>ANJATAN_2</v>
          </cell>
        </row>
        <row r="3813">
          <cell r="A3813" t="str">
            <v>IDM08A</v>
          </cell>
          <cell r="B3813" t="str">
            <v>LOSARANG</v>
          </cell>
        </row>
        <row r="3814">
          <cell r="A3814" t="str">
            <v>IDM07C</v>
          </cell>
          <cell r="B3814" t="str">
            <v>IDM07C</v>
          </cell>
        </row>
        <row r="3815">
          <cell r="A3815" t="str">
            <v>IDM06B</v>
          </cell>
          <cell r="B3815" t="str">
            <v>KARANGAMPEL_3</v>
          </cell>
        </row>
        <row r="3816">
          <cell r="A3816" t="str">
            <v>IDM04B</v>
          </cell>
          <cell r="B3816" t="str">
            <v>KARANGANYAR_2</v>
          </cell>
        </row>
        <row r="3817">
          <cell r="A3817" t="str">
            <v>GRT27A</v>
          </cell>
          <cell r="B3817" t="str">
            <v>PAKENJENG_4</v>
          </cell>
        </row>
        <row r="3818">
          <cell r="A3818" t="str">
            <v>GRT26B</v>
          </cell>
          <cell r="B3818" t="str">
            <v>GRT26B</v>
          </cell>
        </row>
        <row r="3819">
          <cell r="A3819" t="str">
            <v>GRT25A</v>
          </cell>
          <cell r="B3819" t="str">
            <v>PAAS_4</v>
          </cell>
        </row>
        <row r="3820">
          <cell r="A3820" t="str">
            <v>GRT24A</v>
          </cell>
          <cell r="B3820" t="str">
            <v>SUKARAME_4</v>
          </cell>
        </row>
        <row r="3821">
          <cell r="A3821" t="str">
            <v>GRT22B</v>
          </cell>
          <cell r="B3821" t="str">
            <v>STASIUN_LAMA_2</v>
          </cell>
        </row>
        <row r="3822">
          <cell r="A3822" t="str">
            <v>GRT17A</v>
          </cell>
          <cell r="B3822" t="str">
            <v>BUNGBULANG_4</v>
          </cell>
        </row>
        <row r="3823">
          <cell r="A3823" t="str">
            <v>GRT16A</v>
          </cell>
          <cell r="B3823" t="str">
            <v>CIKAJANG_4</v>
          </cell>
        </row>
        <row r="3824">
          <cell r="A3824" t="str">
            <v>GRT05B</v>
          </cell>
          <cell r="B3824" t="str">
            <v>GARUT_SELATAN_2</v>
          </cell>
        </row>
        <row r="3825">
          <cell r="A3825" t="str">
            <v>GRT01B</v>
          </cell>
          <cell r="B3825" t="str">
            <v>SAMARANG_2</v>
          </cell>
        </row>
        <row r="3826">
          <cell r="A3826" t="str">
            <v>CMI01A</v>
          </cell>
          <cell r="B3826" t="str">
            <v>CIAMIS_2</v>
          </cell>
        </row>
        <row r="3827">
          <cell r="A3827" t="str">
            <v>CJR18B</v>
          </cell>
          <cell r="B3827" t="str">
            <v>CJR18B</v>
          </cell>
        </row>
        <row r="3828">
          <cell r="A3828" t="str">
            <v>CJR16A</v>
          </cell>
          <cell r="B3828" t="str">
            <v>SINDANGBARANG_2</v>
          </cell>
        </row>
        <row r="3829">
          <cell r="A3829" t="str">
            <v>CJR13A</v>
          </cell>
          <cell r="B3829" t="str">
            <v>CJR13A</v>
          </cell>
        </row>
        <row r="3830">
          <cell r="A3830" t="str">
            <v>DJB04A</v>
          </cell>
          <cell r="B3830" t="str">
            <v>DJB04A</v>
          </cell>
        </row>
        <row r="3831">
          <cell r="A3831" t="str">
            <v>BDO89</v>
          </cell>
          <cell r="B3831" t="str">
            <v>DC_CIBIRU</v>
          </cell>
        </row>
        <row r="3832">
          <cell r="A3832" t="str">
            <v>PWK02D</v>
          </cell>
          <cell r="B3832" t="str">
            <v>PWK02D</v>
          </cell>
        </row>
        <row r="3833">
          <cell r="A3833" t="str">
            <v>PGR08B</v>
          </cell>
          <cell r="B3833" t="str">
            <v>PGR08B</v>
          </cell>
        </row>
        <row r="3834">
          <cell r="A3834" t="str">
            <v>SIN29B</v>
          </cell>
          <cell r="B3834" t="str">
            <v>SIN29B</v>
          </cell>
        </row>
        <row r="3835">
          <cell r="A3835" t="str">
            <v>BJA04A</v>
          </cell>
          <cell r="B3835" t="str">
            <v>BJA04A</v>
          </cell>
        </row>
        <row r="3836">
          <cell r="A3836" t="str">
            <v>SMI21A</v>
          </cell>
          <cell r="B3836" t="str">
            <v>SMI21A</v>
          </cell>
        </row>
        <row r="3837">
          <cell r="A3837" t="str">
            <v>SMB11B</v>
          </cell>
          <cell r="B3837" t="str">
            <v>SMB11B</v>
          </cell>
        </row>
        <row r="3838">
          <cell r="A3838" t="str">
            <v>SIN26A</v>
          </cell>
          <cell r="B3838" t="str">
            <v>SIN26A</v>
          </cell>
        </row>
        <row r="3839">
          <cell r="A3839" t="str">
            <v>SIN31</v>
          </cell>
          <cell r="B3839" t="str">
            <v>SIN31</v>
          </cell>
        </row>
        <row r="3840">
          <cell r="A3840" t="str">
            <v>SMI22B</v>
          </cell>
          <cell r="B3840" t="str">
            <v>SMI22B</v>
          </cell>
        </row>
        <row r="3841">
          <cell r="A3841" t="str">
            <v>MJA19A</v>
          </cell>
          <cell r="B3841" t="str">
            <v>MJA19A</v>
          </cell>
        </row>
        <row r="3842">
          <cell r="A3842" t="str">
            <v>CJR06A</v>
          </cell>
          <cell r="B3842" t="str">
            <v>CJR06A</v>
          </cell>
        </row>
        <row r="3843">
          <cell r="A3843" t="str">
            <v>SIN03A</v>
          </cell>
          <cell r="B3843" t="str">
            <v>SIN03A</v>
          </cell>
        </row>
        <row r="3844">
          <cell r="A3844" t="str">
            <v>KRW23B</v>
          </cell>
          <cell r="B3844" t="str">
            <v>KARAWANG_WETAN</v>
          </cell>
        </row>
        <row r="3845">
          <cell r="A3845" t="str">
            <v>CJR32A</v>
          </cell>
          <cell r="B3845" t="str">
            <v>CILAKU</v>
          </cell>
        </row>
        <row r="3846">
          <cell r="A3846" t="str">
            <v>KRW21</v>
          </cell>
          <cell r="B3846" t="str">
            <v>CIBUAYA</v>
          </cell>
        </row>
        <row r="3847">
          <cell r="A3847" t="str">
            <v>CIM05</v>
          </cell>
          <cell r="B3847" t="str">
            <v>DC_CIMAHI_TENGAH</v>
          </cell>
        </row>
        <row r="3848">
          <cell r="A3848" t="str">
            <v>CMI02</v>
          </cell>
          <cell r="B3848" t="str">
            <v>SINDANGKASIH</v>
          </cell>
        </row>
        <row r="3849">
          <cell r="A3849" t="str">
            <v>BAG01</v>
          </cell>
          <cell r="B3849" t="str">
            <v>LUWUK</v>
          </cell>
        </row>
        <row r="3850">
          <cell r="A3850" t="str">
            <v>BAG07</v>
          </cell>
          <cell r="B3850" t="str">
            <v>TOILI</v>
          </cell>
        </row>
        <row r="3851">
          <cell r="A3851" t="str">
            <v>SGT15</v>
          </cell>
          <cell r="B3851" t="str">
            <v>SANGKULIRANG</v>
          </cell>
        </row>
        <row r="3852">
          <cell r="A3852" t="str">
            <v>SRI11</v>
          </cell>
          <cell r="B3852" t="str">
            <v>SUNGAI_KELEDANG</v>
          </cell>
        </row>
        <row r="3853">
          <cell r="A3853" t="str">
            <v>BDJ10</v>
          </cell>
          <cell r="B3853" t="str">
            <v>BANJAR_INDAH</v>
          </cell>
        </row>
        <row r="3854">
          <cell r="A3854" t="str">
            <v>BLN06</v>
          </cell>
          <cell r="B3854" t="str">
            <v>CP_MEKAR_JAYA</v>
          </cell>
        </row>
        <row r="3855">
          <cell r="A3855" t="str">
            <v>BLN06A</v>
          </cell>
          <cell r="B3855" t="str">
            <v>CP_DS_ANGSANA_1</v>
          </cell>
        </row>
        <row r="3856">
          <cell r="A3856" t="str">
            <v>MRN01</v>
          </cell>
          <cell r="B3856" t="str">
            <v>MUARA_ENIM</v>
          </cell>
        </row>
        <row r="3857">
          <cell r="A3857" t="str">
            <v>SKY01</v>
          </cell>
          <cell r="B3857" t="str">
            <v>SEKAYU</v>
          </cell>
        </row>
        <row r="3858">
          <cell r="A3858" t="str">
            <v>PTI14A</v>
          </cell>
          <cell r="B3858" t="str">
            <v>CLUWAK</v>
          </cell>
        </row>
        <row r="3859">
          <cell r="A3859" t="str">
            <v>MDC15</v>
          </cell>
          <cell r="B3859" t="str">
            <v>POLITEKNIK</v>
          </cell>
        </row>
        <row r="3860">
          <cell r="A3860" t="str">
            <v>MDC13</v>
          </cell>
          <cell r="B3860" t="str">
            <v>WINANGUN</v>
          </cell>
        </row>
        <row r="3861">
          <cell r="A3861" t="str">
            <v>MDC12</v>
          </cell>
          <cell r="B3861" t="str">
            <v>PANDU</v>
          </cell>
        </row>
        <row r="3862">
          <cell r="A3862" t="str">
            <v>MDC11A</v>
          </cell>
          <cell r="B3862" t="str">
            <v>BAHU</v>
          </cell>
        </row>
        <row r="3863">
          <cell r="A3863" t="str">
            <v>MDC10A</v>
          </cell>
          <cell r="B3863" t="str">
            <v>MANADO_SAMRAT</v>
          </cell>
        </row>
        <row r="3864">
          <cell r="A3864" t="str">
            <v>MDC10</v>
          </cell>
          <cell r="B3864" t="str">
            <v>WONASA</v>
          </cell>
        </row>
        <row r="3865">
          <cell r="A3865" t="str">
            <v>MDC09A</v>
          </cell>
          <cell r="B3865" t="str">
            <v>TANJUNG_BATU_01</v>
          </cell>
        </row>
        <row r="3866">
          <cell r="A3866" t="str">
            <v>MDC09</v>
          </cell>
          <cell r="B3866" t="str">
            <v>PAAL_DUA</v>
          </cell>
        </row>
        <row r="3867">
          <cell r="A3867" t="str">
            <v>MDC08</v>
          </cell>
          <cell r="B3867" t="str">
            <v>TELING</v>
          </cell>
        </row>
        <row r="3868">
          <cell r="A3868" t="str">
            <v>MDC07A</v>
          </cell>
          <cell r="B3868" t="str">
            <v>MANADO_01</v>
          </cell>
        </row>
        <row r="3869">
          <cell r="A3869" t="str">
            <v>MDC06</v>
          </cell>
          <cell r="B3869" t="str">
            <v>MAPANGET</v>
          </cell>
        </row>
        <row r="3870">
          <cell r="A3870" t="str">
            <v>MDC05</v>
          </cell>
          <cell r="B3870" t="str">
            <v>TUMINTING</v>
          </cell>
        </row>
        <row r="3871">
          <cell r="A3871" t="str">
            <v>MDC04</v>
          </cell>
          <cell r="B3871" t="str">
            <v>MALALAYANG</v>
          </cell>
        </row>
        <row r="3872">
          <cell r="A3872" t="str">
            <v>MLG24</v>
          </cell>
          <cell r="B3872" t="str">
            <v>RICH_AYANI</v>
          </cell>
        </row>
        <row r="3873">
          <cell r="A3873" t="str">
            <v>JKT31J</v>
          </cell>
          <cell r="B3873" t="str">
            <v>CP_KEBAYORAN_2</v>
          </cell>
        </row>
        <row r="3874">
          <cell r="A3874" t="str">
            <v>SRI15</v>
          </cell>
          <cell r="B3874" t="str">
            <v>SUNGAI_PINANG_DALAM</v>
          </cell>
        </row>
        <row r="3875">
          <cell r="A3875" t="str">
            <v>GRT05C</v>
          </cell>
          <cell r="B3875" t="str">
            <v>GRT05C</v>
          </cell>
        </row>
        <row r="3876">
          <cell r="A3876" t="str">
            <v>GRT40A</v>
          </cell>
          <cell r="B3876" t="str">
            <v>GRT40A</v>
          </cell>
        </row>
        <row r="3877">
          <cell r="A3877" t="str">
            <v>GRT36A</v>
          </cell>
          <cell r="B3877" t="str">
            <v>GRT36A</v>
          </cell>
        </row>
        <row r="3878">
          <cell r="A3878" t="str">
            <v>GRT10B</v>
          </cell>
          <cell r="B3878" t="str">
            <v>GRT10B</v>
          </cell>
        </row>
        <row r="3879">
          <cell r="A3879" t="str">
            <v>SRI20</v>
          </cell>
          <cell r="B3879" t="str">
            <v>LOA_BAKUNG</v>
          </cell>
        </row>
        <row r="3880">
          <cell r="A3880" t="str">
            <v>NGP14</v>
          </cell>
          <cell r="B3880" t="str">
            <v>DC_NGAMPRAH</v>
          </cell>
        </row>
        <row r="3881">
          <cell r="A3881" t="str">
            <v>CMI04</v>
          </cell>
          <cell r="B3881" t="str">
            <v>PANUMBANGAN</v>
          </cell>
        </row>
        <row r="3882">
          <cell r="A3882" t="str">
            <v>PDG17</v>
          </cell>
          <cell r="B3882" t="str">
            <v>CP_ERA_JAYA_TABING</v>
          </cell>
        </row>
        <row r="3883">
          <cell r="A3883" t="str">
            <v>MUG08</v>
          </cell>
          <cell r="B3883" t="str">
            <v>KEDUNGDOWO</v>
          </cell>
        </row>
        <row r="3884">
          <cell r="A3884" t="str">
            <v>IDM10A</v>
          </cell>
          <cell r="B3884" t="str">
            <v>IDM10A</v>
          </cell>
        </row>
        <row r="3885">
          <cell r="A3885" t="str">
            <v>JKT70B</v>
          </cell>
          <cell r="B3885" t="str">
            <v>CP_PERCETAKAN_NEGARA</v>
          </cell>
        </row>
        <row r="3886">
          <cell r="A3886" t="str">
            <v>JKT64E</v>
          </cell>
          <cell r="B3886" t="str">
            <v>CP_KARTINI_2</v>
          </cell>
        </row>
        <row r="3887">
          <cell r="A3887" t="str">
            <v>CIB33</v>
          </cell>
          <cell r="B3887" t="str">
            <v>PESONA_CILEBUT</v>
          </cell>
        </row>
        <row r="3888">
          <cell r="A3888" t="str">
            <v>CIB29</v>
          </cell>
          <cell r="B3888" t="str">
            <v>PESONA_DARUSSALAM</v>
          </cell>
        </row>
        <row r="3889">
          <cell r="A3889" t="str">
            <v>PLM08B</v>
          </cell>
          <cell r="B3889" t="str">
            <v>TLK_SUKOMORO</v>
          </cell>
        </row>
        <row r="3890">
          <cell r="A3890" t="str">
            <v>PNK05A</v>
          </cell>
          <cell r="B3890" t="str">
            <v>PAK_BENCENG</v>
          </cell>
        </row>
        <row r="3891">
          <cell r="A3891" t="str">
            <v>TTT03A</v>
          </cell>
          <cell r="B3891" t="str">
            <v>BENUA_KAYONG07</v>
          </cell>
        </row>
        <row r="3892">
          <cell r="A3892" t="str">
            <v>TLM03</v>
          </cell>
          <cell r="B3892" t="str">
            <v>SIMPANG_HILIR</v>
          </cell>
        </row>
        <row r="3893">
          <cell r="A3893" t="str">
            <v>SLN07</v>
          </cell>
          <cell r="B3893" t="str">
            <v>SLN07</v>
          </cell>
        </row>
        <row r="3894">
          <cell r="A3894" t="str">
            <v>JKT65C</v>
          </cell>
          <cell r="B3894" t="str">
            <v>CP_PETUKANGAN_UTARA</v>
          </cell>
        </row>
        <row r="3895">
          <cell r="A3895" t="str">
            <v>JKT65H</v>
          </cell>
          <cell r="B3895" t="str">
            <v>CP_RC_VETERAN_1</v>
          </cell>
        </row>
        <row r="3896">
          <cell r="A3896" t="str">
            <v>TGR01E</v>
          </cell>
          <cell r="B3896" t="str">
            <v>TANGCITY_MALL</v>
          </cell>
        </row>
        <row r="3897">
          <cell r="A3897" t="str">
            <v>TGR10B</v>
          </cell>
          <cell r="B3897" t="str">
            <v>KARTENG</v>
          </cell>
        </row>
        <row r="3898">
          <cell r="A3898" t="str">
            <v>PTI10A</v>
          </cell>
          <cell r="B3898" t="str">
            <v>GABUS</v>
          </cell>
        </row>
        <row r="3899">
          <cell r="A3899" t="str">
            <v>PLM43</v>
          </cell>
          <cell r="B3899" t="str">
            <v>SEMATANG_BORANG</v>
          </cell>
        </row>
        <row r="3900">
          <cell r="A3900" t="str">
            <v>CRN03E</v>
          </cell>
          <cell r="B3900" t="str">
            <v>CRN03E</v>
          </cell>
        </row>
        <row r="3901">
          <cell r="A3901" t="str">
            <v>SOG52</v>
          </cell>
          <cell r="B3901" t="str">
            <v>KUTAWARINGIN_2</v>
          </cell>
        </row>
        <row r="3902">
          <cell r="A3902" t="str">
            <v>NGA21A</v>
          </cell>
          <cell r="B3902" t="str">
            <v>PLEMAHAN_3</v>
          </cell>
        </row>
        <row r="3903">
          <cell r="A3903" t="str">
            <v>NGA23A</v>
          </cell>
          <cell r="B3903" t="str">
            <v>KEPUNG_2</v>
          </cell>
        </row>
        <row r="3904">
          <cell r="A3904" t="str">
            <v>MTA02A</v>
          </cell>
          <cell r="B3904" t="str">
            <v>CP_DANAU_SALAK</v>
          </cell>
        </row>
        <row r="3905">
          <cell r="A3905" t="str">
            <v>UNG03A</v>
          </cell>
          <cell r="B3905" t="str">
            <v>BANDARJO</v>
          </cell>
        </row>
        <row r="3906">
          <cell r="A3906" t="str">
            <v>TCTJU032</v>
          </cell>
          <cell r="B3906" t="str">
            <v>TCTJU032</v>
          </cell>
        </row>
        <row r="3907">
          <cell r="A3907" t="str">
            <v>BAO10</v>
          </cell>
          <cell r="B3907" t="str">
            <v>BAO10</v>
          </cell>
        </row>
        <row r="3908">
          <cell r="A3908" t="str">
            <v>MRB17</v>
          </cell>
          <cell r="B3908" t="str">
            <v>MRB17</v>
          </cell>
        </row>
        <row r="3909">
          <cell r="A3909" t="str">
            <v>KTL13</v>
          </cell>
          <cell r="B3909" t="str">
            <v>KTL13</v>
          </cell>
        </row>
        <row r="3910">
          <cell r="A3910" t="str">
            <v>BAO22</v>
          </cell>
          <cell r="B3910" t="str">
            <v>BAO22</v>
          </cell>
        </row>
        <row r="3911">
          <cell r="A3911" t="str">
            <v>SNT07A</v>
          </cell>
          <cell r="B3911" t="str">
            <v>SNT07A</v>
          </cell>
        </row>
        <row r="3912">
          <cell r="A3912" t="str">
            <v>MRB11</v>
          </cell>
          <cell r="B3912" t="str">
            <v>MRB11</v>
          </cell>
        </row>
        <row r="3913">
          <cell r="A3913" t="str">
            <v>MUT02A</v>
          </cell>
          <cell r="B3913" t="str">
            <v>MUT02A</v>
          </cell>
        </row>
        <row r="3914">
          <cell r="A3914" t="str">
            <v>PSR14A</v>
          </cell>
          <cell r="B3914" t="str">
            <v>PUSPO_2</v>
          </cell>
        </row>
        <row r="3915">
          <cell r="A3915" t="str">
            <v>SNT05A</v>
          </cell>
          <cell r="B3915" t="str">
            <v>SNT05A</v>
          </cell>
        </row>
        <row r="3916">
          <cell r="A3916" t="str">
            <v>PNK01B</v>
          </cell>
          <cell r="B3916" t="str">
            <v>PNK_VIP</v>
          </cell>
        </row>
        <row r="3917">
          <cell r="A3917" t="str">
            <v>SMQ11A</v>
          </cell>
          <cell r="B3917" t="str">
            <v>SMQ11A</v>
          </cell>
        </row>
        <row r="3918">
          <cell r="A3918" t="str">
            <v>SIU12A</v>
          </cell>
          <cell r="B3918" t="str">
            <v>SIU12A</v>
          </cell>
        </row>
        <row r="3919">
          <cell r="A3919" t="str">
            <v>TCCLP061</v>
          </cell>
          <cell r="B3919" t="str">
            <v>TCCLP061</v>
          </cell>
        </row>
        <row r="3920">
          <cell r="A3920" t="str">
            <v>BAL01C</v>
          </cell>
          <cell r="B3920" t="str">
            <v>BAL01C</v>
          </cell>
        </row>
        <row r="3921">
          <cell r="A3921" t="str">
            <v>TCTKK081</v>
          </cell>
          <cell r="B3921" t="str">
            <v>TCTKK081</v>
          </cell>
        </row>
        <row r="3922">
          <cell r="A3922" t="str">
            <v>CIP05F</v>
          </cell>
          <cell r="B3922" t="str">
            <v>BOULEVARD_BINTARO</v>
          </cell>
        </row>
        <row r="3923">
          <cell r="A3923" t="str">
            <v>SEF999</v>
          </cell>
          <cell r="B3923" t="str">
            <v>SEF_GATEWAY</v>
          </cell>
        </row>
        <row r="3924">
          <cell r="A3924" t="str">
            <v>SNG25</v>
          </cell>
          <cell r="B3924" t="str">
            <v>PANTAI_ANYER</v>
          </cell>
        </row>
        <row r="3925">
          <cell r="A3925" t="str">
            <v>CIP02C</v>
          </cell>
          <cell r="B3925" t="str">
            <v>BSD_SERPONG</v>
          </cell>
        </row>
        <row r="3926">
          <cell r="A3926" t="str">
            <v>SLN09</v>
          </cell>
          <cell r="B3926" t="str">
            <v>SINGKUT02</v>
          </cell>
        </row>
        <row r="3927">
          <cell r="A3927" t="str">
            <v>CSPQ001</v>
          </cell>
          <cell r="B3927" t="str">
            <v>测试片区001</v>
          </cell>
        </row>
        <row r="3928">
          <cell r="A3928" t="str">
            <v>TCSRG032</v>
          </cell>
          <cell r="B3928" t="str">
            <v>TCSRG032</v>
          </cell>
        </row>
        <row r="3929">
          <cell r="A3929" t="str">
            <v>TCBLN031</v>
          </cell>
          <cell r="B3929" t="str">
            <v>TCBLN031</v>
          </cell>
        </row>
        <row r="3930">
          <cell r="A3930" t="str">
            <v>888889</v>
          </cell>
          <cell r="B3930" t="str">
            <v>INTERNATIONAL_HQ</v>
          </cell>
        </row>
        <row r="3931">
          <cell r="A3931" t="str">
            <v>TCSNT081</v>
          </cell>
          <cell r="B3931" t="str">
            <v>TCSNT081</v>
          </cell>
        </row>
        <row r="3932">
          <cell r="A3932" t="str">
            <v>PSU01A</v>
          </cell>
          <cell r="B3932" t="str">
            <v>PUTUSSIBAU_SELATAN</v>
          </cell>
        </row>
        <row r="3933">
          <cell r="A3933" t="str">
            <v>TCSRG161</v>
          </cell>
          <cell r="B3933" t="str">
            <v>TCSRG161</v>
          </cell>
        </row>
        <row r="3934">
          <cell r="A3934" t="str">
            <v>PLM02A</v>
          </cell>
          <cell r="B3934" t="str">
            <v>MPS_SAKO</v>
          </cell>
        </row>
        <row r="3935">
          <cell r="A3935" t="str">
            <v>TCBTL111</v>
          </cell>
          <cell r="B3935" t="str">
            <v>TCBTL111</v>
          </cell>
        </row>
        <row r="3936">
          <cell r="A3936" t="str">
            <v>TCSRG011</v>
          </cell>
          <cell r="B3936" t="str">
            <v>TCSRG011</v>
          </cell>
        </row>
        <row r="3937">
          <cell r="A3937" t="str">
            <v>TCBAS031</v>
          </cell>
          <cell r="B3937" t="str">
            <v>TCBAS031</v>
          </cell>
        </row>
        <row r="3938">
          <cell r="A3938" t="str">
            <v>PND06A</v>
          </cell>
          <cell r="B3938" t="str">
            <v>TUTUR_1</v>
          </cell>
        </row>
        <row r="3939">
          <cell r="A3939" t="str">
            <v>PDD09B</v>
          </cell>
          <cell r="B3939" t="str">
            <v>TANGGUNGHARJO01</v>
          </cell>
        </row>
        <row r="3940">
          <cell r="A3940" t="str">
            <v>BRB06A</v>
          </cell>
          <cell r="B3940" t="str">
            <v>TANJUNG_BREBES</v>
          </cell>
        </row>
        <row r="3941">
          <cell r="A3941" t="str">
            <v>BGG12B</v>
          </cell>
          <cell r="B3941" t="str">
            <v>BLADO01</v>
          </cell>
        </row>
        <row r="3942">
          <cell r="A3942" t="str">
            <v>PUR01B</v>
          </cell>
          <cell r="B3942" t="str">
            <v>KEMANGKON01</v>
          </cell>
        </row>
        <row r="3943">
          <cell r="A3943" t="str">
            <v>SOG21B</v>
          </cell>
          <cell r="B3943" t="str">
            <v>CANGKUANG_3</v>
          </cell>
        </row>
        <row r="3944">
          <cell r="A3944" t="str">
            <v>TCRKS081</v>
          </cell>
          <cell r="B3944" t="str">
            <v>TCRKS081</v>
          </cell>
        </row>
        <row r="3945">
          <cell r="A3945" t="str">
            <v>TCSGT121</v>
          </cell>
          <cell r="B3945" t="str">
            <v>TCSGT121</v>
          </cell>
        </row>
        <row r="3946">
          <cell r="A3946" t="str">
            <v>SAG09A</v>
          </cell>
          <cell r="B3946" t="str">
            <v>TOBA</v>
          </cell>
        </row>
        <row r="3947">
          <cell r="A3947" t="str">
            <v>TCBAS021</v>
          </cell>
          <cell r="B3947" t="str">
            <v>TCBAS021</v>
          </cell>
        </row>
        <row r="3948">
          <cell r="A3948" t="str">
            <v>TCDUM031</v>
          </cell>
          <cell r="B3948" t="str">
            <v>TCDUM031</v>
          </cell>
        </row>
        <row r="3949">
          <cell r="A3949" t="str">
            <v>TCTBL191</v>
          </cell>
          <cell r="B3949" t="str">
            <v>TCTBL191</v>
          </cell>
        </row>
        <row r="3950">
          <cell r="A3950" t="str">
            <v>TCMUG071</v>
          </cell>
          <cell r="B3950" t="str">
            <v>TCMUG071</v>
          </cell>
        </row>
        <row r="3951">
          <cell r="A3951" t="str">
            <v>TCSLM101</v>
          </cell>
          <cell r="B3951" t="str">
            <v>TCSLM101</v>
          </cell>
        </row>
        <row r="3952">
          <cell r="A3952" t="str">
            <v>TCSRN061</v>
          </cell>
          <cell r="B3952" t="str">
            <v>TCSRN061</v>
          </cell>
        </row>
        <row r="3953">
          <cell r="A3953" t="str">
            <v>TCSLM011</v>
          </cell>
          <cell r="B3953" t="str">
            <v>TCSLM011</v>
          </cell>
        </row>
        <row r="3954">
          <cell r="A3954" t="str">
            <v>TCWGI051</v>
          </cell>
          <cell r="B3954" t="str">
            <v>TCWGI051</v>
          </cell>
        </row>
        <row r="3955">
          <cell r="A3955" t="str">
            <v>TCBRB011</v>
          </cell>
          <cell r="B3955" t="str">
            <v>TCBRB011</v>
          </cell>
        </row>
        <row r="3956">
          <cell r="A3956" t="str">
            <v>TCBYL091</v>
          </cell>
          <cell r="B3956" t="str">
            <v>TCBYL091</v>
          </cell>
        </row>
        <row r="3957">
          <cell r="A3957" t="str">
            <v>TCBTL171</v>
          </cell>
          <cell r="B3957" t="str">
            <v>TCBTL171</v>
          </cell>
        </row>
        <row r="3958">
          <cell r="A3958" t="str">
            <v>TCKBM031</v>
          </cell>
          <cell r="B3958" t="str">
            <v>TCKBM031</v>
          </cell>
        </row>
        <row r="3959">
          <cell r="A3959" t="str">
            <v>TCSRG141</v>
          </cell>
          <cell r="B3959" t="str">
            <v>TCSRG141</v>
          </cell>
        </row>
        <row r="3960">
          <cell r="A3960" t="str">
            <v>TCBOL011</v>
          </cell>
          <cell r="B3960" t="str">
            <v>TCBOL011</v>
          </cell>
        </row>
        <row r="3961">
          <cell r="A3961" t="str">
            <v>TCBJN021</v>
          </cell>
          <cell r="B3961" t="str">
            <v>TCBJN021</v>
          </cell>
        </row>
        <row r="3962">
          <cell r="A3962" t="str">
            <v>TCKNL041</v>
          </cell>
          <cell r="B3962" t="str">
            <v>TCKNL041</v>
          </cell>
        </row>
        <row r="3963">
          <cell r="A3963" t="str">
            <v>TCWNB061</v>
          </cell>
          <cell r="B3963" t="str">
            <v>TCWNB061</v>
          </cell>
        </row>
        <row r="3964">
          <cell r="A3964" t="str">
            <v>TCSWI151</v>
          </cell>
          <cell r="B3964" t="str">
            <v>TCSWI151</v>
          </cell>
        </row>
        <row r="3965">
          <cell r="A3965" t="str">
            <v>TCSRG051</v>
          </cell>
          <cell r="B3965" t="str">
            <v>TCSRG051</v>
          </cell>
        </row>
        <row r="3966">
          <cell r="A3966" t="str">
            <v>TCSRG031</v>
          </cell>
          <cell r="B3966" t="str">
            <v>TCSRG031</v>
          </cell>
        </row>
        <row r="3967">
          <cell r="A3967" t="str">
            <v>TCRMB031</v>
          </cell>
          <cell r="B3967" t="str">
            <v>TCRMB031</v>
          </cell>
        </row>
        <row r="3968">
          <cell r="A3968" t="str">
            <v>TCPDD061</v>
          </cell>
          <cell r="B3968" t="str">
            <v>TCPDD061</v>
          </cell>
        </row>
        <row r="3969">
          <cell r="A3969" t="str">
            <v>TCSLT011</v>
          </cell>
          <cell r="B3969" t="str">
            <v>TCSLT011</v>
          </cell>
        </row>
        <row r="3970">
          <cell r="A3970" t="str">
            <v>TCUNG031</v>
          </cell>
          <cell r="B3970" t="str">
            <v>TCUNG031</v>
          </cell>
        </row>
        <row r="3971">
          <cell r="A3971" t="str">
            <v>TCPTI211</v>
          </cell>
          <cell r="B3971" t="str">
            <v>TCPTI211</v>
          </cell>
        </row>
        <row r="3972">
          <cell r="A3972" t="str">
            <v>TCDMK051</v>
          </cell>
          <cell r="B3972" t="str">
            <v>TCDMK051</v>
          </cell>
        </row>
        <row r="3973">
          <cell r="A3973" t="str">
            <v>TCBGG041</v>
          </cell>
          <cell r="B3973" t="str">
            <v>TCBGG041</v>
          </cell>
        </row>
        <row r="3974">
          <cell r="A3974" t="str">
            <v>TCSPG031</v>
          </cell>
          <cell r="B3974" t="str">
            <v>TCSPG031</v>
          </cell>
        </row>
        <row r="3975">
          <cell r="A3975" t="str">
            <v>TCSPG101</v>
          </cell>
          <cell r="B3975" t="str">
            <v>TCSPG101</v>
          </cell>
        </row>
        <row r="3976">
          <cell r="A3976" t="str">
            <v>TCBTL101</v>
          </cell>
          <cell r="B3976" t="str">
            <v>TCBTL101</v>
          </cell>
        </row>
        <row r="3977">
          <cell r="A3977" t="str">
            <v>TCBAO121</v>
          </cell>
          <cell r="B3977" t="str">
            <v>TCBAO121</v>
          </cell>
        </row>
        <row r="3978">
          <cell r="A3978" t="str">
            <v>TCPKN011</v>
          </cell>
          <cell r="B3978" t="str">
            <v>TCPKN011</v>
          </cell>
        </row>
        <row r="3979">
          <cell r="A3979" t="str">
            <v>TCSRG081</v>
          </cell>
          <cell r="B3979" t="str">
            <v>TCSRG081</v>
          </cell>
        </row>
        <row r="3980">
          <cell r="A3980" t="str">
            <v>TCTAL041</v>
          </cell>
          <cell r="B3980" t="str">
            <v>TCTAL041</v>
          </cell>
        </row>
        <row r="3981">
          <cell r="A3981" t="str">
            <v>TCSRG071</v>
          </cell>
          <cell r="B3981" t="str">
            <v>TCSRG071</v>
          </cell>
        </row>
        <row r="3982">
          <cell r="A3982" t="str">
            <v>TCSRG151</v>
          </cell>
          <cell r="B3982" t="str">
            <v>TCSRG151</v>
          </cell>
        </row>
        <row r="3983">
          <cell r="A3983" t="str">
            <v>TCSRG091</v>
          </cell>
          <cell r="B3983" t="str">
            <v>TCSRG091</v>
          </cell>
        </row>
        <row r="3984">
          <cell r="A3984" t="str">
            <v>TCSRG041</v>
          </cell>
          <cell r="B3984" t="str">
            <v>TCSRG041</v>
          </cell>
        </row>
        <row r="3985">
          <cell r="A3985" t="str">
            <v>TCSRG021</v>
          </cell>
          <cell r="B3985" t="str">
            <v>TCSRG021</v>
          </cell>
        </row>
        <row r="3986">
          <cell r="A3986" t="str">
            <v>TCSRG111</v>
          </cell>
          <cell r="B3986" t="str">
            <v>TCSRG111</v>
          </cell>
        </row>
        <row r="3987">
          <cell r="A3987" t="str">
            <v>TCSRG131</v>
          </cell>
          <cell r="B3987" t="str">
            <v>TCSRG131</v>
          </cell>
        </row>
        <row r="3988">
          <cell r="A3988" t="str">
            <v>CKR06B</v>
          </cell>
          <cell r="B3988" t="str">
            <v>SERANG_BARU_03</v>
          </cell>
        </row>
        <row r="3989">
          <cell r="A3989" t="str">
            <v>TCSEG051</v>
          </cell>
          <cell r="B3989" t="str">
            <v>TCSEG051</v>
          </cell>
        </row>
        <row r="3990">
          <cell r="A3990" t="str">
            <v>TCPWJ101</v>
          </cell>
          <cell r="B3990" t="str">
            <v>TCPWJ101</v>
          </cell>
        </row>
        <row r="3991">
          <cell r="A3991" t="str">
            <v>TCCJR031</v>
          </cell>
          <cell r="B3991" t="str">
            <v>TCCJR031</v>
          </cell>
        </row>
        <row r="3992">
          <cell r="A3992" t="str">
            <v>TCJKT432</v>
          </cell>
          <cell r="B3992" t="str">
            <v>TCJKT432</v>
          </cell>
        </row>
        <row r="3993">
          <cell r="A3993" t="str">
            <v>TCJKT411</v>
          </cell>
          <cell r="B3993" t="str">
            <v>TCJKT411</v>
          </cell>
        </row>
        <row r="3994">
          <cell r="A3994" t="str">
            <v>TCJKT401</v>
          </cell>
          <cell r="B3994" t="str">
            <v>TCJKT401</v>
          </cell>
        </row>
        <row r="3995">
          <cell r="A3995" t="str">
            <v>TCJKT391</v>
          </cell>
          <cell r="B3995" t="str">
            <v>TCJKT391</v>
          </cell>
        </row>
        <row r="3996">
          <cell r="A3996" t="str">
            <v>TCJKT301</v>
          </cell>
          <cell r="B3996" t="str">
            <v>TCJKT301</v>
          </cell>
        </row>
        <row r="3997">
          <cell r="A3997" t="str">
            <v>TCJKT271</v>
          </cell>
          <cell r="B3997" t="str">
            <v>TCJKT271</v>
          </cell>
        </row>
        <row r="3998">
          <cell r="A3998" t="str">
            <v>TCJKT251</v>
          </cell>
          <cell r="B3998" t="str">
            <v>TCJKT251</v>
          </cell>
        </row>
        <row r="3999">
          <cell r="A3999" t="str">
            <v>TCJKT121</v>
          </cell>
          <cell r="B3999" t="str">
            <v>TCJKT121</v>
          </cell>
        </row>
        <row r="4000">
          <cell r="A4000" t="str">
            <v>BGG17</v>
          </cell>
          <cell r="B4000" t="str">
            <v>BANDAR01</v>
          </cell>
        </row>
        <row r="4001">
          <cell r="A4001" t="str">
            <v>BGG16</v>
          </cell>
          <cell r="B4001" t="str">
            <v>BATANG01</v>
          </cell>
        </row>
        <row r="4002">
          <cell r="A4002" t="str">
            <v>PMH04</v>
          </cell>
          <cell r="B4002" t="str">
            <v>PRABUMULIH_CENTRE</v>
          </cell>
        </row>
        <row r="4003">
          <cell r="A4003" t="str">
            <v>RAI777</v>
          </cell>
          <cell r="B4003" t="str">
            <v>RAI2_GATEWAY</v>
          </cell>
        </row>
        <row r="4004">
          <cell r="A4004" t="str">
            <v>NGG11</v>
          </cell>
          <cell r="B4004" t="str">
            <v>MANDOR</v>
          </cell>
        </row>
        <row r="4005">
          <cell r="A4005" t="str">
            <v>ARF999</v>
          </cell>
          <cell r="B4005" t="str">
            <v>ARF_GATEWAY</v>
          </cell>
        </row>
        <row r="4006">
          <cell r="A4006" t="str">
            <v>SUB63A</v>
          </cell>
          <cell r="B4006" t="str">
            <v>SAMBIKEREP_2</v>
          </cell>
        </row>
        <row r="4007">
          <cell r="A4007" t="str">
            <v>BDG777</v>
          </cell>
          <cell r="B4007" t="str">
            <v>BDG_GATEWAY</v>
          </cell>
        </row>
        <row r="4008">
          <cell r="A4008" t="str">
            <v>NGG07</v>
          </cell>
          <cell r="B4008" t="str">
            <v>SENAKIN</v>
          </cell>
        </row>
        <row r="4009">
          <cell r="A4009" t="str">
            <v>GSK777</v>
          </cell>
          <cell r="B4009" t="str">
            <v>GSK2_GATEWAY</v>
          </cell>
        </row>
        <row r="4010">
          <cell r="A4010" t="str">
            <v>SKW08</v>
          </cell>
          <cell r="B4010" t="str">
            <v>CP_PASIRAN</v>
          </cell>
        </row>
        <row r="4011">
          <cell r="A4011" t="str">
            <v>MAG03</v>
          </cell>
          <cell r="B4011" t="str">
            <v>SIMPANG_PESAK</v>
          </cell>
        </row>
        <row r="4012">
          <cell r="A4012" t="str">
            <v>CIB35</v>
          </cell>
          <cell r="B4012" t="str">
            <v>CP_CIBINONG</v>
          </cell>
        </row>
        <row r="4013">
          <cell r="A4013" t="str">
            <v>TAL02</v>
          </cell>
          <cell r="B4013" t="str">
            <v>AMPAH</v>
          </cell>
        </row>
        <row r="4014">
          <cell r="A4014" t="str">
            <v>SRI21</v>
          </cell>
          <cell r="B4014" t="str">
            <v>LOA_JANAN_ILIR</v>
          </cell>
        </row>
        <row r="4015">
          <cell r="A4015" t="str">
            <v>JRT666</v>
          </cell>
          <cell r="B4015" t="str">
            <v>JRT_GATEWAY</v>
          </cell>
        </row>
        <row r="4016">
          <cell r="A4016" t="str">
            <v>SRI777</v>
          </cell>
          <cell r="B4016" t="str">
            <v>SRI2_GATEWAY</v>
          </cell>
        </row>
        <row r="4017">
          <cell r="A4017" t="str">
            <v>MDR777</v>
          </cell>
          <cell r="B4017" t="str">
            <v>MDR_GATEWAY</v>
          </cell>
        </row>
        <row r="4018">
          <cell r="A4018" t="str">
            <v>LHT05</v>
          </cell>
          <cell r="B4018" t="str">
            <v>LAHAT_2</v>
          </cell>
        </row>
        <row r="4019">
          <cell r="A4019" t="str">
            <v>TEST8819</v>
          </cell>
          <cell r="B4019" t="str">
            <v>Test测试网点31</v>
          </cell>
        </row>
        <row r="4020">
          <cell r="A4020" t="str">
            <v>TEST8816</v>
          </cell>
          <cell r="B4020" t="str">
            <v>Test代理区2</v>
          </cell>
        </row>
        <row r="4021">
          <cell r="A4021" t="str">
            <v>TEST8813</v>
          </cell>
          <cell r="B4021" t="str">
            <v>Test转运中心2</v>
          </cell>
        </row>
        <row r="4022">
          <cell r="A4022" t="str">
            <v>TEST8811</v>
          </cell>
          <cell r="B4022" t="str">
            <v>Test测试网点10</v>
          </cell>
        </row>
        <row r="4023">
          <cell r="A4023" t="str">
            <v>TEST8810</v>
          </cell>
          <cell r="B4023" t="str">
            <v>Test转运中心1</v>
          </cell>
        </row>
        <row r="4024">
          <cell r="A4024" t="str">
            <v>TEST8801</v>
          </cell>
          <cell r="B4024" t="str">
            <v>Test代理区1</v>
          </cell>
        </row>
        <row r="4025">
          <cell r="A4025" t="str">
            <v>BGG05</v>
          </cell>
          <cell r="B4025" t="str">
            <v>TULIS</v>
          </cell>
        </row>
        <row r="4026">
          <cell r="A4026" t="str">
            <v>TWR05</v>
          </cell>
          <cell r="B4026" t="str">
            <v>ANGGANA</v>
          </cell>
        </row>
        <row r="4027">
          <cell r="A4027" t="str">
            <v>KLT11</v>
          </cell>
          <cell r="B4027" t="str">
            <v>MAYUNGAN</v>
          </cell>
        </row>
        <row r="4028">
          <cell r="A4028" t="str">
            <v>TKG999</v>
          </cell>
          <cell r="B4028" t="str">
            <v>TKG_GATEWAY</v>
          </cell>
        </row>
        <row r="4029">
          <cell r="A4029" t="str">
            <v>RMB09</v>
          </cell>
          <cell r="B4029" t="str">
            <v>SLUKE</v>
          </cell>
        </row>
        <row r="4030">
          <cell r="A4030" t="str">
            <v>KNL03</v>
          </cell>
          <cell r="B4030" t="str">
            <v>BOJA</v>
          </cell>
        </row>
        <row r="4031">
          <cell r="A4031" t="str">
            <v>CKR22</v>
          </cell>
          <cell r="B4031" t="str">
            <v>DC_CIKARANG_BARAT</v>
          </cell>
        </row>
        <row r="4032">
          <cell r="A4032" t="str">
            <v>PRO777</v>
          </cell>
          <cell r="B4032" t="str">
            <v>PRO_GATEWAY</v>
          </cell>
        </row>
        <row r="4033">
          <cell r="A4033" t="str">
            <v>JBR777</v>
          </cell>
          <cell r="B4033" t="str">
            <v>JBR_GATEWAY</v>
          </cell>
        </row>
        <row r="4034">
          <cell r="A4034" t="str">
            <v>PWO777</v>
          </cell>
          <cell r="B4034" t="str">
            <v>PWO_GATEWAY</v>
          </cell>
        </row>
        <row r="4035">
          <cell r="A4035" t="str">
            <v>SUB24</v>
          </cell>
          <cell r="B4035" t="str">
            <v>SIMOKERTO</v>
          </cell>
        </row>
        <row r="4036">
          <cell r="A4036" t="str">
            <v>PMH777</v>
          </cell>
          <cell r="B4036" t="str">
            <v>PMH2_GATEWAY</v>
          </cell>
        </row>
        <row r="4037">
          <cell r="A4037" t="str">
            <v>PLM20</v>
          </cell>
          <cell r="B4037" t="str">
            <v>SEKANAK</v>
          </cell>
        </row>
        <row r="4038">
          <cell r="A4038" t="str">
            <v>TBI01</v>
          </cell>
          <cell r="B4038" t="str">
            <v>EMPAT_LAWANG</v>
          </cell>
        </row>
        <row r="4039">
          <cell r="A4039" t="str">
            <v>PKB03</v>
          </cell>
          <cell r="B4039" t="str">
            <v>BETUNG_2</v>
          </cell>
        </row>
        <row r="4040">
          <cell r="A4040" t="str">
            <v>PLM44</v>
          </cell>
          <cell r="B4040" t="str">
            <v>ILIR_TIMUR_II</v>
          </cell>
        </row>
        <row r="4041">
          <cell r="A4041" t="str">
            <v>BGG08</v>
          </cell>
          <cell r="B4041" t="str">
            <v>REBAN</v>
          </cell>
        </row>
        <row r="4042">
          <cell r="A4042" t="str">
            <v>TLU01</v>
          </cell>
          <cell r="B4042" t="str">
            <v>TALANG_UBI</v>
          </cell>
        </row>
        <row r="4043">
          <cell r="A4043" t="str">
            <v>SIN02</v>
          </cell>
          <cell r="B4043" t="str">
            <v>CIKATOMAS</v>
          </cell>
        </row>
        <row r="4044">
          <cell r="A4044" t="str">
            <v>BYL08</v>
          </cell>
          <cell r="B4044" t="str">
            <v>SAWIT</v>
          </cell>
        </row>
        <row r="4045">
          <cell r="A4045" t="str">
            <v>SDA41</v>
          </cell>
          <cell r="B4045" t="str">
            <v>TARIK_1</v>
          </cell>
        </row>
        <row r="4046">
          <cell r="A4046" t="str">
            <v>KAA10</v>
          </cell>
          <cell r="B4046" t="str">
            <v>NGRINGO</v>
          </cell>
        </row>
        <row r="4047">
          <cell r="A4047" t="str">
            <v>MLG30</v>
          </cell>
          <cell r="B4047" t="str">
            <v>PARANG_ARGO</v>
          </cell>
        </row>
        <row r="4048">
          <cell r="A4048" t="str">
            <v>MAG02</v>
          </cell>
          <cell r="B4048" t="str">
            <v>KELAPA_KAMPIT</v>
          </cell>
        </row>
        <row r="4049">
          <cell r="A4049" t="str">
            <v>MEK04</v>
          </cell>
          <cell r="B4049" t="str">
            <v>TEMPILANG</v>
          </cell>
        </row>
        <row r="4050">
          <cell r="A4050" t="str">
            <v>SRN10</v>
          </cell>
          <cell r="B4050" t="str">
            <v>KARANGMALANG</v>
          </cell>
        </row>
        <row r="4051">
          <cell r="A4051" t="str">
            <v>SLM09</v>
          </cell>
          <cell r="B4051" t="str">
            <v>SETURAN</v>
          </cell>
        </row>
        <row r="4052">
          <cell r="A4052" t="str">
            <v>BWS08</v>
          </cell>
          <cell r="B4052" t="str">
            <v>WRINGIN_1</v>
          </cell>
        </row>
        <row r="4053">
          <cell r="A4053" t="str">
            <v>BGG06</v>
          </cell>
          <cell r="B4053" t="str">
            <v>WARUNGASEM</v>
          </cell>
        </row>
        <row r="4054">
          <cell r="A4054" t="str">
            <v>MUG06</v>
          </cell>
          <cell r="B4054" t="str">
            <v>BOROBUDUR</v>
          </cell>
        </row>
        <row r="4055">
          <cell r="A4055" t="str">
            <v>BWI30</v>
          </cell>
          <cell r="B4055" t="str">
            <v>PESANGGARAN_1</v>
          </cell>
        </row>
        <row r="4056">
          <cell r="A4056" t="str">
            <v>PTI08</v>
          </cell>
          <cell r="B4056" t="str">
            <v>JAKENAN</v>
          </cell>
        </row>
        <row r="4057">
          <cell r="A4057" t="str">
            <v>PGK06</v>
          </cell>
          <cell r="B4057" t="str">
            <v>BUKIT_INTAN_2</v>
          </cell>
        </row>
        <row r="4058">
          <cell r="A4058" t="str">
            <v>PGK04</v>
          </cell>
          <cell r="B4058" t="str">
            <v>RANGKUI</v>
          </cell>
        </row>
        <row r="4059">
          <cell r="A4059" t="str">
            <v>KLT08</v>
          </cell>
          <cell r="B4059" t="str">
            <v>KARANGDOWO</v>
          </cell>
        </row>
        <row r="4060">
          <cell r="A4060" t="str">
            <v>SUB46A</v>
          </cell>
          <cell r="B4060" t="str">
            <v>KENJERAN_2</v>
          </cell>
        </row>
        <row r="4061">
          <cell r="A4061" t="str">
            <v>SUJ09</v>
          </cell>
          <cell r="B4061" t="str">
            <v>TELUKAN</v>
          </cell>
        </row>
        <row r="4062">
          <cell r="A4062" t="str">
            <v>BGG09</v>
          </cell>
          <cell r="B4062" t="str">
            <v>GRINGSING_LAMA</v>
          </cell>
        </row>
        <row r="4063">
          <cell r="A4063" t="str">
            <v>SDA25</v>
          </cell>
          <cell r="B4063" t="str">
            <v>DC_KRIAN</v>
          </cell>
        </row>
        <row r="4064">
          <cell r="A4064" t="str">
            <v>MRN06</v>
          </cell>
          <cell r="B4064" t="str">
            <v>GUNUNG_MEGANG</v>
          </cell>
        </row>
        <row r="4065">
          <cell r="A4065" t="str">
            <v>CKR777</v>
          </cell>
          <cell r="B4065" t="str">
            <v>CKR_GATEWAY</v>
          </cell>
        </row>
        <row r="4066">
          <cell r="A4066" t="str">
            <v>TGR999</v>
          </cell>
          <cell r="B4066" t="str">
            <v>TGR_GATEWAY</v>
          </cell>
        </row>
        <row r="4067">
          <cell r="A4067" t="str">
            <v>PLM999</v>
          </cell>
          <cell r="B4067" t="str">
            <v>PLM_GATEWAY</v>
          </cell>
        </row>
        <row r="4068">
          <cell r="A4068" t="str">
            <v>CLP777</v>
          </cell>
          <cell r="B4068" t="str">
            <v>CLP_GATEWAY</v>
          </cell>
        </row>
        <row r="4069">
          <cell r="A4069" t="str">
            <v>PTI777</v>
          </cell>
          <cell r="B4069" t="str">
            <v>PTI_GATEWAY</v>
          </cell>
        </row>
        <row r="4070">
          <cell r="A4070" t="str">
            <v>BSB02</v>
          </cell>
          <cell r="B4070" t="str">
            <v>LAGOI</v>
          </cell>
        </row>
        <row r="4071">
          <cell r="A4071" t="str">
            <v>MRN05</v>
          </cell>
          <cell r="B4071" t="str">
            <v>SEMENDO</v>
          </cell>
        </row>
        <row r="4072">
          <cell r="A4072" t="str">
            <v>BTL08</v>
          </cell>
          <cell r="B4072" t="str">
            <v>GOSE</v>
          </cell>
        </row>
        <row r="4073">
          <cell r="A4073" t="str">
            <v>JST777</v>
          </cell>
          <cell r="B4073" t="str">
            <v>JST_GATEWAY</v>
          </cell>
        </row>
        <row r="4074">
          <cell r="A4074" t="str">
            <v>CLP11</v>
          </cell>
          <cell r="B4074" t="str">
            <v>SALIWANGI</v>
          </cell>
        </row>
        <row r="4075">
          <cell r="A4075" t="str">
            <v>KLT05</v>
          </cell>
          <cell r="B4075" t="str">
            <v>BELANG_WETAN</v>
          </cell>
        </row>
        <row r="4076">
          <cell r="A4076" t="str">
            <v>CKR08</v>
          </cell>
          <cell r="B4076" t="str">
            <v>CIKARANG_BARAT</v>
          </cell>
        </row>
        <row r="4077">
          <cell r="A4077" t="str">
            <v>SEG777</v>
          </cell>
          <cell r="B4077" t="str">
            <v>SEG_GATEWAY</v>
          </cell>
        </row>
        <row r="4078">
          <cell r="A4078" t="str">
            <v>PWJ01</v>
          </cell>
          <cell r="B4078" t="str">
            <v>PURWOREJO</v>
          </cell>
        </row>
        <row r="4079">
          <cell r="A4079" t="str">
            <v>PDG999</v>
          </cell>
          <cell r="B4079" t="str">
            <v>PDG_GATEWAY</v>
          </cell>
        </row>
        <row r="4080">
          <cell r="A4080" t="str">
            <v>DJB999</v>
          </cell>
          <cell r="B4080" t="str">
            <v>DJB_GATEWAY</v>
          </cell>
        </row>
        <row r="4081">
          <cell r="A4081" t="str">
            <v>LIN01</v>
          </cell>
          <cell r="B4081" t="str">
            <v>LINGGA</v>
          </cell>
        </row>
        <row r="4082">
          <cell r="A4082" t="str">
            <v>PKY999</v>
          </cell>
          <cell r="B4082" t="str">
            <v>PKY_GATEWAY</v>
          </cell>
        </row>
        <row r="4083">
          <cell r="A4083" t="str">
            <v>CRN777</v>
          </cell>
          <cell r="B4083" t="str">
            <v>CRN_GATEWAY</v>
          </cell>
        </row>
        <row r="4084">
          <cell r="A4084" t="str">
            <v>SOC01</v>
          </cell>
          <cell r="B4084" t="str">
            <v>SOLO</v>
          </cell>
        </row>
        <row r="4085">
          <cell r="A4085" t="str">
            <v>AMI999</v>
          </cell>
          <cell r="B4085" t="str">
            <v>AMI_GATEWAY</v>
          </cell>
        </row>
        <row r="4086">
          <cell r="A4086" t="str">
            <v>SMQ999</v>
          </cell>
          <cell r="B4086" t="str">
            <v>SMQ_GATEWAY</v>
          </cell>
        </row>
        <row r="4087">
          <cell r="A4087" t="str">
            <v>MDC999</v>
          </cell>
          <cell r="B4087" t="str">
            <v>MDC_GATEWAY</v>
          </cell>
        </row>
        <row r="4088">
          <cell r="A4088" t="str">
            <v>BPN999</v>
          </cell>
          <cell r="B4088" t="str">
            <v>BPN_GATEWAY</v>
          </cell>
        </row>
        <row r="4089">
          <cell r="A4089" t="str">
            <v>PNK999</v>
          </cell>
          <cell r="B4089" t="str">
            <v>PNK_GATEWAY</v>
          </cell>
        </row>
        <row r="4090">
          <cell r="A4090" t="str">
            <v>SUB999</v>
          </cell>
          <cell r="B4090" t="str">
            <v>SUB_GATEWAY</v>
          </cell>
        </row>
        <row r="4091">
          <cell r="A4091" t="str">
            <v>BDO999</v>
          </cell>
          <cell r="B4091" t="str">
            <v>BDO_GATEWAY</v>
          </cell>
        </row>
        <row r="4092">
          <cell r="A4092" t="str">
            <v>BGR999</v>
          </cell>
          <cell r="B4092" t="str">
            <v>BGR_GATEWAY</v>
          </cell>
        </row>
        <row r="4093">
          <cell r="A4093" t="str">
            <v>DJJ999</v>
          </cell>
          <cell r="B4093" t="str">
            <v>DJJ_GATEWAY</v>
          </cell>
        </row>
        <row r="4094">
          <cell r="A4094" t="str">
            <v>BKS999</v>
          </cell>
          <cell r="B4094" t="str">
            <v>BKS_GATEWAY</v>
          </cell>
        </row>
        <row r="4095">
          <cell r="A4095" t="str">
            <v>BTH999</v>
          </cell>
          <cell r="B4095" t="str">
            <v>BTH_GATEWAY</v>
          </cell>
        </row>
        <row r="4096">
          <cell r="A4096" t="str">
            <v>PKU999</v>
          </cell>
          <cell r="B4096" t="str">
            <v>PKU_GATEWAY</v>
          </cell>
        </row>
        <row r="4097">
          <cell r="A4097" t="str">
            <v>BDJ999</v>
          </cell>
          <cell r="B4097" t="str">
            <v>BDJ_GATEWAY</v>
          </cell>
        </row>
        <row r="4098">
          <cell r="A4098" t="str">
            <v>JKS777</v>
          </cell>
          <cell r="B4098" t="str">
            <v>JKS_TRANSIT_CENTER</v>
          </cell>
        </row>
        <row r="4099">
          <cell r="A4099" t="str">
            <v>CKP777</v>
          </cell>
          <cell r="B4099" t="str">
            <v>CKP_GATEWAY</v>
          </cell>
        </row>
        <row r="4100">
          <cell r="A4100" t="str">
            <v>SMI777</v>
          </cell>
          <cell r="B4100" t="str">
            <v>SMI_GATEWAY</v>
          </cell>
        </row>
        <row r="4101">
          <cell r="A4101" t="str">
            <v>TSK777</v>
          </cell>
          <cell r="B4101" t="str">
            <v>TSK_GATEWAY</v>
          </cell>
        </row>
        <row r="4102">
          <cell r="A4102" t="str">
            <v>BIK999</v>
          </cell>
          <cell r="B4102" t="str">
            <v>BIK_GATEWAY</v>
          </cell>
        </row>
        <row r="4103">
          <cell r="A4103" t="str">
            <v>TIM999</v>
          </cell>
          <cell r="B4103" t="str">
            <v>TIM_GATEWAY</v>
          </cell>
        </row>
        <row r="4104">
          <cell r="A4104" t="str">
            <v>TGR08</v>
          </cell>
          <cell r="B4104" t="str">
            <v>CISAUK</v>
          </cell>
        </row>
        <row r="4105">
          <cell r="A4105" t="str">
            <v>MAG01</v>
          </cell>
          <cell r="B4105" t="str">
            <v>MANGGAR</v>
          </cell>
        </row>
        <row r="4106">
          <cell r="A4106" t="str">
            <v>AMQ999</v>
          </cell>
          <cell r="B4106" t="str">
            <v>AMQ_GATEWAY</v>
          </cell>
        </row>
        <row r="4107">
          <cell r="A4107" t="str">
            <v>TNJ999</v>
          </cell>
          <cell r="B4107" t="str">
            <v>TNJ_GATEWAY</v>
          </cell>
        </row>
        <row r="4108">
          <cell r="A4108" t="str">
            <v>MKW999</v>
          </cell>
          <cell r="B4108" t="str">
            <v>MKW_GATEWAY</v>
          </cell>
        </row>
        <row r="4109">
          <cell r="A4109" t="str">
            <v>LLG999</v>
          </cell>
          <cell r="B4109" t="str">
            <v>LLG_GATEWAY</v>
          </cell>
        </row>
        <row r="4110">
          <cell r="A4110" t="str">
            <v>SOQ999</v>
          </cell>
          <cell r="B4110" t="str">
            <v>SOQ_GATEWAY</v>
          </cell>
        </row>
        <row r="4111">
          <cell r="A4111" t="str">
            <v>NBX999</v>
          </cell>
          <cell r="B4111" t="str">
            <v>NBX_GATEWAY</v>
          </cell>
        </row>
        <row r="4112">
          <cell r="A4112" t="str">
            <v>MKQ999</v>
          </cell>
          <cell r="B4112" t="str">
            <v>MKQ_GATEWAY</v>
          </cell>
        </row>
        <row r="4113">
          <cell r="A4113" t="str">
            <v>TTE999</v>
          </cell>
          <cell r="B4113" t="str">
            <v>TTE_GATEWAY</v>
          </cell>
        </row>
        <row r="4114">
          <cell r="A4114" t="str">
            <v>KOB01</v>
          </cell>
          <cell r="B4114" t="str">
            <v>KOBA</v>
          </cell>
        </row>
        <row r="4115">
          <cell r="A4115" t="str">
            <v>BYL05</v>
          </cell>
          <cell r="B4115" t="str">
            <v>NGEMPLAK</v>
          </cell>
        </row>
        <row r="4116">
          <cell r="A4116" t="str">
            <v>PUR03</v>
          </cell>
          <cell r="B4116" t="str">
            <v>KALIGONDANG</v>
          </cell>
        </row>
        <row r="4117">
          <cell r="A4117" t="str">
            <v>MUA01</v>
          </cell>
          <cell r="B4117" t="str">
            <v>MUARA_DUA</v>
          </cell>
        </row>
        <row r="4118">
          <cell r="A4118" t="str">
            <v>TJQ999</v>
          </cell>
          <cell r="B4118" t="str">
            <v>TJQ_GATEWAY</v>
          </cell>
        </row>
        <row r="4119">
          <cell r="A4119" t="str">
            <v>PGK999</v>
          </cell>
          <cell r="B4119" t="str">
            <v>PGK_GATEWAY</v>
          </cell>
        </row>
        <row r="4120">
          <cell r="A4120" t="str">
            <v>JKT999</v>
          </cell>
          <cell r="B4120" t="str">
            <v>JKT_GATEWAY</v>
          </cell>
        </row>
        <row r="4121">
          <cell r="A4121" t="str">
            <v>KLT02</v>
          </cell>
          <cell r="B4121" t="str">
            <v>KLATEN_SELATAN</v>
          </cell>
        </row>
        <row r="4122">
          <cell r="A4122" t="str">
            <v>GTO999</v>
          </cell>
          <cell r="B4122" t="str">
            <v>GTO_GATEWAY</v>
          </cell>
        </row>
        <row r="4123">
          <cell r="A4123" t="str">
            <v>MLG999</v>
          </cell>
          <cell r="B4123" t="str">
            <v>MLG_GATEWAY</v>
          </cell>
        </row>
        <row r="4124">
          <cell r="A4124" t="str">
            <v>PLW999</v>
          </cell>
          <cell r="B4124" t="str">
            <v>PLW_GATEWAY</v>
          </cell>
        </row>
        <row r="4125">
          <cell r="A4125" t="str">
            <v>MUD01</v>
          </cell>
          <cell r="B4125" t="str">
            <v>MUARA_BADAK</v>
          </cell>
        </row>
        <row r="4126">
          <cell r="A4126" t="str">
            <v>MOF999</v>
          </cell>
          <cell r="B4126" t="str">
            <v>MOF_GATEWAY</v>
          </cell>
        </row>
        <row r="4127">
          <cell r="A4127" t="str">
            <v>PSU01</v>
          </cell>
          <cell r="B4127" t="str">
            <v>PUTUSSIBAU</v>
          </cell>
        </row>
        <row r="4128">
          <cell r="A4128" t="str">
            <v>KLT06</v>
          </cell>
          <cell r="B4128" t="str">
            <v>PEDAN</v>
          </cell>
        </row>
        <row r="4129">
          <cell r="A4129" t="str">
            <v>TOB01</v>
          </cell>
          <cell r="B4129" t="str">
            <v>TOBOALI</v>
          </cell>
        </row>
        <row r="4130">
          <cell r="A4130" t="str">
            <v>SRN01</v>
          </cell>
          <cell r="B4130" t="str">
            <v>SRAGEN</v>
          </cell>
        </row>
        <row r="4131">
          <cell r="A4131" t="str">
            <v>PWJ04</v>
          </cell>
          <cell r="B4131" t="str">
            <v>BUTUH</v>
          </cell>
        </row>
        <row r="4132">
          <cell r="A4132" t="str">
            <v>LAB999</v>
          </cell>
          <cell r="B4132" t="str">
            <v>LAB_GATEWAY</v>
          </cell>
        </row>
        <row r="4133">
          <cell r="A4133" t="str">
            <v>TGR16</v>
          </cell>
          <cell r="B4133" t="str">
            <v>BINTARO</v>
          </cell>
        </row>
        <row r="4134">
          <cell r="A4134" t="str">
            <v>PSU02</v>
          </cell>
          <cell r="B4134" t="str">
            <v>NANGA_TEPUAI</v>
          </cell>
        </row>
        <row r="4135">
          <cell r="A4135" t="str">
            <v>SUB12</v>
          </cell>
          <cell r="B4135" t="str">
            <v>KEDUNGCOWEK</v>
          </cell>
        </row>
        <row r="4136">
          <cell r="A4136" t="str">
            <v>SDA03</v>
          </cell>
          <cell r="B4136" t="str">
            <v>WONOAYU</v>
          </cell>
        </row>
        <row r="4137">
          <cell r="A4137" t="str">
            <v>TAM999</v>
          </cell>
          <cell r="B4137" t="str">
            <v>TAM_GATEWAY</v>
          </cell>
        </row>
        <row r="4138">
          <cell r="A4138" t="str">
            <v>BEU999</v>
          </cell>
          <cell r="B4138" t="str">
            <v>BEU_GATEWAY</v>
          </cell>
        </row>
        <row r="4139">
          <cell r="A4139" t="str">
            <v>SUJ03</v>
          </cell>
          <cell r="B4139" t="str">
            <v>BAKI</v>
          </cell>
        </row>
        <row r="4140">
          <cell r="A4140" t="str">
            <v>TWR02</v>
          </cell>
          <cell r="B4140" t="str">
            <v>TIMBAU</v>
          </cell>
        </row>
        <row r="4141">
          <cell r="A4141" t="str">
            <v>CKR15</v>
          </cell>
          <cell r="B4141" t="str">
            <v>TELAGA_ASIH</v>
          </cell>
        </row>
        <row r="4142">
          <cell r="A4142" t="str">
            <v>TRK999</v>
          </cell>
          <cell r="B4142" t="str">
            <v>TRK_GATEWAY</v>
          </cell>
        </row>
        <row r="4143">
          <cell r="A4143" t="str">
            <v>LMG777</v>
          </cell>
          <cell r="B4143" t="str">
            <v>LMG_GATEWAY</v>
          </cell>
        </row>
        <row r="4144">
          <cell r="A4144" t="str">
            <v>MDN777</v>
          </cell>
          <cell r="B4144" t="str">
            <v>MDN_GATEWAY</v>
          </cell>
        </row>
        <row r="4145">
          <cell r="A4145" t="str">
            <v>RKS22</v>
          </cell>
          <cell r="B4145" t="str">
            <v>WARUNG_BANTEN</v>
          </cell>
        </row>
        <row r="4146">
          <cell r="A4146" t="str">
            <v>RKS20</v>
          </cell>
          <cell r="B4146" t="str">
            <v>CILANGKAHAN</v>
          </cell>
        </row>
        <row r="4147">
          <cell r="A4147" t="str">
            <v>SMQ05A</v>
          </cell>
          <cell r="B4147" t="str">
            <v>SMQ05A</v>
          </cell>
        </row>
        <row r="4148">
          <cell r="A4148" t="str">
            <v>TGR54B</v>
          </cell>
          <cell r="B4148" t="str">
            <v>TGR54B</v>
          </cell>
        </row>
        <row r="4149">
          <cell r="A4149" t="str">
            <v>DJB07A</v>
          </cell>
          <cell r="B4149" t="str">
            <v>SIPIN02</v>
          </cell>
        </row>
        <row r="4150">
          <cell r="A4150" t="str">
            <v>BAL08E</v>
          </cell>
          <cell r="B4150" t="str">
            <v>INFINITY_PASAR_KEMIS</v>
          </cell>
        </row>
        <row r="4151">
          <cell r="A4151" t="str">
            <v>MMW06A</v>
          </cell>
          <cell r="B4151" t="str">
            <v>JUNGKAT_JAYA</v>
          </cell>
        </row>
        <row r="4152">
          <cell r="A4152" t="str">
            <v>RKS21A</v>
          </cell>
          <cell r="B4152" t="str">
            <v>CILELES_KENCANA</v>
          </cell>
        </row>
        <row r="4153">
          <cell r="A4153" t="str">
            <v>RKS10C</v>
          </cell>
          <cell r="B4153" t="str">
            <v>CIKULUR</v>
          </cell>
        </row>
        <row r="4154">
          <cell r="A4154" t="str">
            <v>RKS26</v>
          </cell>
          <cell r="B4154" t="str">
            <v>BANJAR_KENCANA</v>
          </cell>
        </row>
        <row r="4155">
          <cell r="A4155" t="str">
            <v>SLN06</v>
          </cell>
          <cell r="B4155" t="str">
            <v>MANDIANGIN02</v>
          </cell>
        </row>
        <row r="4156">
          <cell r="A4156" t="str">
            <v>BTL11A</v>
          </cell>
          <cell r="B4156" t="str">
            <v>TAMANAN</v>
          </cell>
        </row>
        <row r="4157">
          <cell r="A4157" t="str">
            <v>BTL11B</v>
          </cell>
          <cell r="B4157" t="str">
            <v>WONOCATUR</v>
          </cell>
        </row>
        <row r="4158">
          <cell r="A4158" t="str">
            <v>KBM03A</v>
          </cell>
          <cell r="B4158" t="str">
            <v>KEBUMEN_KOTA</v>
          </cell>
        </row>
        <row r="4159">
          <cell r="A4159" t="str">
            <v>BJT02A</v>
          </cell>
          <cell r="B4159" t="str">
            <v>BATURAJA_JAYA</v>
          </cell>
        </row>
        <row r="4160">
          <cell r="A4160" t="str">
            <v>MRB05</v>
          </cell>
          <cell r="B4160" t="str">
            <v>JUJUHAN</v>
          </cell>
        </row>
        <row r="4161">
          <cell r="A4161" t="str">
            <v>MJA09A</v>
          </cell>
          <cell r="B4161" t="str">
            <v>MAJALENGKA_2</v>
          </cell>
        </row>
        <row r="4162">
          <cell r="A4162" t="str">
            <v>MUT08</v>
          </cell>
          <cell r="B4162" t="str">
            <v>TEBO_TENGAH</v>
          </cell>
        </row>
        <row r="4163">
          <cell r="A4163" t="str">
            <v>MUS10</v>
          </cell>
          <cell r="B4163" t="str">
            <v>RANTAU_RASAU02</v>
          </cell>
        </row>
        <row r="4164">
          <cell r="A4164" t="str">
            <v>SNT01B</v>
          </cell>
          <cell r="B4164" t="str">
            <v>JALUKO</v>
          </cell>
        </row>
        <row r="4165">
          <cell r="A4165" t="str">
            <v>MUT07</v>
          </cell>
          <cell r="B4165" t="str">
            <v>TEBO_ILIR</v>
          </cell>
        </row>
        <row r="4166">
          <cell r="A4166" t="str">
            <v>MBN07</v>
          </cell>
          <cell r="B4166" t="str">
            <v>MUARA_TEMBESI</v>
          </cell>
        </row>
        <row r="4167">
          <cell r="A4167" t="str">
            <v>MBN04</v>
          </cell>
          <cell r="B4167" t="str">
            <v>MARO_SEBO_ULU</v>
          </cell>
        </row>
        <row r="4168">
          <cell r="A4168" t="str">
            <v>KTL01A</v>
          </cell>
          <cell r="B4168" t="str">
            <v>BATANG_ASAM</v>
          </cell>
        </row>
        <row r="4169">
          <cell r="A4169" t="str">
            <v>SEG06C</v>
          </cell>
          <cell r="B4169" t="str">
            <v>SERANG_JAYA</v>
          </cell>
        </row>
        <row r="4170">
          <cell r="A4170" t="str">
            <v>MBN06</v>
          </cell>
          <cell r="B4170" t="str">
            <v>MUARA_BULIAN02</v>
          </cell>
        </row>
        <row r="4171">
          <cell r="A4171" t="str">
            <v>KTL10</v>
          </cell>
          <cell r="B4171" t="str">
            <v>TEBING_TINGGI_KTL</v>
          </cell>
        </row>
        <row r="4172">
          <cell r="A4172" t="str">
            <v>SNT03A</v>
          </cell>
          <cell r="B4172" t="str">
            <v>KUMPEH_ULU</v>
          </cell>
        </row>
        <row r="4173">
          <cell r="A4173" t="str">
            <v>BAO05A</v>
          </cell>
          <cell r="B4173" t="str">
            <v>PAMENANG02</v>
          </cell>
        </row>
        <row r="4174">
          <cell r="A4174" t="str">
            <v>TTT16</v>
          </cell>
          <cell r="B4174" t="str">
            <v>SINGKUP</v>
          </cell>
        </row>
        <row r="4175">
          <cell r="A4175" t="str">
            <v>PSU18</v>
          </cell>
          <cell r="B4175" t="str">
            <v>PUTUSSIBAU_BERSATU</v>
          </cell>
        </row>
        <row r="4176">
          <cell r="A4176" t="str">
            <v>SBG30</v>
          </cell>
          <cell r="B4176" t="str">
            <v>KALIANGSANA_2</v>
          </cell>
        </row>
        <row r="4177">
          <cell r="A4177" t="str">
            <v>SIN05A</v>
          </cell>
          <cell r="B4177" t="str">
            <v>SALAWU_2</v>
          </cell>
        </row>
        <row r="4178">
          <cell r="A4178" t="str">
            <v>SBG20A</v>
          </cell>
          <cell r="B4178" t="str">
            <v>SUKARESMI_3</v>
          </cell>
        </row>
        <row r="4179">
          <cell r="A4179" t="str">
            <v>DJB03A</v>
          </cell>
          <cell r="B4179" t="str">
            <v>JAMBI_SELATAN</v>
          </cell>
        </row>
        <row r="4180">
          <cell r="A4180" t="str">
            <v>TGR12D</v>
          </cell>
          <cell r="B4180" t="str">
            <v>PAKOJAN</v>
          </cell>
        </row>
        <row r="4181">
          <cell r="A4181" t="str">
            <v>MUD02</v>
          </cell>
          <cell r="B4181" t="str">
            <v>MARANG_KAYU</v>
          </cell>
        </row>
        <row r="4182">
          <cell r="A4182" t="str">
            <v>CIP07A</v>
          </cell>
          <cell r="B4182" t="str">
            <v>BAKTI_JAYA</v>
          </cell>
        </row>
        <row r="4183">
          <cell r="A4183" t="str">
            <v>WNB06A</v>
          </cell>
          <cell r="B4183" t="str">
            <v>SELOMERTO_01</v>
          </cell>
        </row>
        <row r="4184">
          <cell r="A4184" t="str">
            <v>BKI07E</v>
          </cell>
          <cell r="B4184" t="str">
            <v>JATI_CEMPAKA_01</v>
          </cell>
        </row>
        <row r="4185">
          <cell r="A4185" t="str">
            <v>BKI07D</v>
          </cell>
          <cell r="B4185" t="str">
            <v>JATI_WARINGIN_01</v>
          </cell>
        </row>
        <row r="4186">
          <cell r="A4186" t="str">
            <v>BKI08D</v>
          </cell>
          <cell r="B4186" t="str">
            <v>JAKA_SAMPURNA_01</v>
          </cell>
        </row>
        <row r="4187">
          <cell r="A4187" t="str">
            <v>SKW05B</v>
          </cell>
          <cell r="B4187" t="str">
            <v>BAGAK_SAHWA01</v>
          </cell>
        </row>
        <row r="4188">
          <cell r="A4188" t="str">
            <v>CIL03A</v>
          </cell>
          <cell r="B4188" t="str">
            <v>CITANGKIL</v>
          </cell>
        </row>
        <row r="4189">
          <cell r="A4189" t="str">
            <v>PML05A</v>
          </cell>
          <cell r="B4189" t="str">
            <v>BANTARBOLANG</v>
          </cell>
        </row>
        <row r="4190">
          <cell r="A4190" t="str">
            <v>BRB11B</v>
          </cell>
          <cell r="B4190" t="str">
            <v>SIRAMPOG01</v>
          </cell>
        </row>
        <row r="4191">
          <cell r="A4191" t="str">
            <v>SNG15</v>
          </cell>
          <cell r="B4191" t="str">
            <v>PONTANG_RAYA</v>
          </cell>
        </row>
        <row r="4192">
          <cell r="A4192" t="str">
            <v>PUR13A</v>
          </cell>
          <cell r="B4192" t="str">
            <v>KARANGREJA01</v>
          </cell>
        </row>
        <row r="4193">
          <cell r="A4193" t="str">
            <v>SWI09A</v>
          </cell>
          <cell r="B4193" t="str">
            <v>BANDARSARI</v>
          </cell>
        </row>
        <row r="4194">
          <cell r="A4194" t="str">
            <v>MRW02</v>
          </cell>
          <cell r="B4194" t="str">
            <v>GUNUNG_TIMANG</v>
          </cell>
        </row>
        <row r="4195">
          <cell r="A4195" t="str">
            <v>MTR01A</v>
          </cell>
          <cell r="B4195" t="str">
            <v>METRO_PUSAT_2</v>
          </cell>
        </row>
        <row r="4196">
          <cell r="A4196" t="str">
            <v>MUS09</v>
          </cell>
          <cell r="B4196" t="str">
            <v>NIPAH_PANJANG</v>
          </cell>
        </row>
        <row r="4197">
          <cell r="A4197" t="str">
            <v>PNK04A</v>
          </cell>
          <cell r="B4197" t="str">
            <v>SAWO</v>
          </cell>
        </row>
        <row r="4198">
          <cell r="A4198" t="str">
            <v>BKI14C</v>
          </cell>
          <cell r="B4198" t="str">
            <v>CIBITUNG_01</v>
          </cell>
        </row>
        <row r="4199">
          <cell r="A4199" t="str">
            <v>BKI14D</v>
          </cell>
          <cell r="B4199" t="str">
            <v>WANAJAYA_01</v>
          </cell>
        </row>
        <row r="4200">
          <cell r="A4200" t="str">
            <v>BKI14F</v>
          </cell>
          <cell r="B4200" t="str">
            <v>SUKAJAYA_01</v>
          </cell>
        </row>
        <row r="4201">
          <cell r="A4201" t="str">
            <v>BKI01F</v>
          </cell>
          <cell r="B4201" t="str">
            <v>KALIABANG_TENGAH_02</v>
          </cell>
        </row>
        <row r="4202">
          <cell r="A4202" t="str">
            <v>CKR03A</v>
          </cell>
          <cell r="B4202" t="str">
            <v>DP_SUKADAMI_01</v>
          </cell>
        </row>
        <row r="4203">
          <cell r="A4203" t="str">
            <v>CIL01A</v>
          </cell>
          <cell r="B4203" t="str">
            <v>PERUMNAS_RAYA</v>
          </cell>
        </row>
        <row r="4204">
          <cell r="A4204" t="str">
            <v>BKI01E</v>
          </cell>
          <cell r="B4204" t="str">
            <v>KALIABANG_TENGAH_01</v>
          </cell>
        </row>
        <row r="4205">
          <cell r="A4205" t="str">
            <v>BKI01D</v>
          </cell>
          <cell r="B4205" t="str">
            <v>TELUK_PUCUNG_01</v>
          </cell>
        </row>
        <row r="4206">
          <cell r="A4206" t="str">
            <v>BKI01C</v>
          </cell>
          <cell r="B4206" t="str">
            <v>HARAPAN_JAYA_01</v>
          </cell>
        </row>
        <row r="4207">
          <cell r="A4207" t="str">
            <v>BKI01B</v>
          </cell>
          <cell r="B4207" t="str">
            <v>PERWIRA_01</v>
          </cell>
        </row>
        <row r="4208">
          <cell r="A4208" t="str">
            <v>TTT05</v>
          </cell>
          <cell r="B4208" t="str">
            <v>MANIS_MATA</v>
          </cell>
        </row>
        <row r="4209">
          <cell r="A4209" t="str">
            <v>TTT04</v>
          </cell>
          <cell r="B4209" t="str">
            <v>AIR_UPAS</v>
          </cell>
        </row>
        <row r="4210">
          <cell r="A4210" t="str">
            <v>TGR70</v>
          </cell>
          <cell r="B4210" t="str">
            <v>CIBODAS_RAYA</v>
          </cell>
        </row>
        <row r="4211">
          <cell r="A4211" t="str">
            <v>SUB72A</v>
          </cell>
          <cell r="B4211" t="str">
            <v>DUKUH_PAKIS_2</v>
          </cell>
        </row>
        <row r="4212">
          <cell r="A4212" t="str">
            <v>PSW03A</v>
          </cell>
          <cell r="B4212" t="str">
            <v>CP_MIRA</v>
          </cell>
        </row>
        <row r="4213">
          <cell r="A4213" t="str">
            <v>SUB64A</v>
          </cell>
          <cell r="B4213" t="str">
            <v>BUBUTAN_4</v>
          </cell>
        </row>
        <row r="4214">
          <cell r="A4214" t="str">
            <v>KTG06</v>
          </cell>
          <cell r="B4214" t="str">
            <v>KETAPANG_KOTA1</v>
          </cell>
        </row>
        <row r="4215">
          <cell r="A4215" t="str">
            <v>PNK23</v>
          </cell>
          <cell r="B4215" t="str">
            <v>CP_TANJUNGPURA</v>
          </cell>
        </row>
        <row r="4216">
          <cell r="A4216" t="str">
            <v>PGK09</v>
          </cell>
          <cell r="B4216" t="str">
            <v>TAMAN_SARI_PKP</v>
          </cell>
        </row>
        <row r="4217">
          <cell r="A4217" t="str">
            <v>KYT05</v>
          </cell>
          <cell r="B4217" t="str">
            <v>SP_PADANG</v>
          </cell>
        </row>
        <row r="4218">
          <cell r="A4218" t="str">
            <v>DJJ05</v>
          </cell>
          <cell r="B4218" t="str">
            <v>KOYA</v>
          </cell>
        </row>
        <row r="4219">
          <cell r="A4219" t="str">
            <v>PTI15</v>
          </cell>
          <cell r="B4219" t="str">
            <v>DUKUHSETI</v>
          </cell>
        </row>
        <row r="4220">
          <cell r="A4220" t="str">
            <v>BRB13</v>
          </cell>
          <cell r="B4220" t="str">
            <v>BANTARKAWUNG</v>
          </cell>
        </row>
        <row r="4221">
          <cell r="A4221" t="str">
            <v>RMB10</v>
          </cell>
          <cell r="B4221" t="str">
            <v>SARANG</v>
          </cell>
        </row>
        <row r="4222">
          <cell r="A4222" t="str">
            <v>BKI77</v>
          </cell>
          <cell r="B4222" t="str">
            <v>TAMBELANG</v>
          </cell>
        </row>
        <row r="4223">
          <cell r="A4223" t="str">
            <v>INL03</v>
          </cell>
          <cell r="B4223" t="str">
            <v>TANJUNG_BATU_2</v>
          </cell>
        </row>
        <row r="4224">
          <cell r="A4224" t="str">
            <v>KYT02</v>
          </cell>
          <cell r="B4224" t="str">
            <v>TUGU_MULYO</v>
          </cell>
        </row>
        <row r="4225">
          <cell r="A4225" t="str">
            <v>JPR12</v>
          </cell>
          <cell r="B4225" t="str">
            <v>SENENAN</v>
          </cell>
        </row>
        <row r="4226">
          <cell r="A4226" t="str">
            <v>PTI13</v>
          </cell>
          <cell r="B4226" t="str">
            <v>TLOGOWUNGU_PTI</v>
          </cell>
        </row>
        <row r="4227">
          <cell r="A4227" t="str">
            <v>TNJ05</v>
          </cell>
          <cell r="B4227" t="str">
            <v>GANET</v>
          </cell>
        </row>
        <row r="4228">
          <cell r="A4228" t="str">
            <v>BRB05</v>
          </cell>
          <cell r="B4228" t="str">
            <v>JATIBARANG_KIDUL</v>
          </cell>
        </row>
        <row r="4229">
          <cell r="A4229" t="str">
            <v>SIN13</v>
          </cell>
          <cell r="B4229" t="str">
            <v>SUKAMANTRI_CIAWI</v>
          </cell>
        </row>
        <row r="4230">
          <cell r="A4230" t="str">
            <v>SOC21</v>
          </cell>
          <cell r="B4230" t="str">
            <v>SEKIP_KADIPIRO</v>
          </cell>
        </row>
        <row r="4231">
          <cell r="A4231" t="str">
            <v>NGP08</v>
          </cell>
          <cell r="B4231" t="str">
            <v>DC_LEMBANG</v>
          </cell>
        </row>
        <row r="4232">
          <cell r="A4232" t="str">
            <v>PLR04</v>
          </cell>
          <cell r="B4232" t="str">
            <v>KINTAP</v>
          </cell>
        </row>
        <row r="4233">
          <cell r="A4233" t="str">
            <v>RMB08</v>
          </cell>
          <cell r="B4233" t="str">
            <v>BULU</v>
          </cell>
        </row>
        <row r="4234">
          <cell r="A4234" t="str">
            <v>BTH07</v>
          </cell>
          <cell r="B4234" t="str">
            <v>DAPUR_12</v>
          </cell>
        </row>
        <row r="4235">
          <cell r="A4235" t="str">
            <v>JPR10</v>
          </cell>
          <cell r="B4235" t="str">
            <v>KALINYAMATAN</v>
          </cell>
        </row>
        <row r="4236">
          <cell r="A4236" t="str">
            <v>RMB07</v>
          </cell>
          <cell r="B4236" t="str">
            <v>SEDAN</v>
          </cell>
        </row>
        <row r="4237">
          <cell r="A4237" t="str">
            <v>PTI10</v>
          </cell>
          <cell r="B4237" t="str">
            <v>KAYEN</v>
          </cell>
        </row>
        <row r="4238">
          <cell r="A4238" t="str">
            <v>SUB50A</v>
          </cell>
          <cell r="B4238" t="str">
            <v>SEMAMPIR_1</v>
          </cell>
        </row>
        <row r="4239">
          <cell r="A4239" t="str">
            <v>PML11</v>
          </cell>
          <cell r="B4239" t="str">
            <v>BODEH</v>
          </cell>
        </row>
        <row r="4240">
          <cell r="A4240" t="str">
            <v>SLT05</v>
          </cell>
          <cell r="B4240" t="str">
            <v>TINGKIR</v>
          </cell>
        </row>
        <row r="4241">
          <cell r="A4241" t="str">
            <v>BDJ18</v>
          </cell>
          <cell r="B4241" t="str">
            <v>GATOT_SUBROTO</v>
          </cell>
        </row>
        <row r="4242">
          <cell r="A4242" t="str">
            <v>UNG09</v>
          </cell>
          <cell r="B4242" t="str">
            <v>BANYUBIRU</v>
          </cell>
        </row>
        <row r="4243">
          <cell r="A4243" t="str">
            <v>BKI75</v>
          </cell>
          <cell r="B4243" t="str">
            <v>SETU_02</v>
          </cell>
        </row>
        <row r="4244">
          <cell r="A4244" t="str">
            <v>DJB15</v>
          </cell>
          <cell r="B4244" t="str">
            <v>DC_JAMBI_3</v>
          </cell>
        </row>
        <row r="4245">
          <cell r="A4245" t="str">
            <v>SOG39</v>
          </cell>
          <cell r="B4245" t="str">
            <v>WARGALUYU</v>
          </cell>
        </row>
        <row r="4246">
          <cell r="A4246" t="str">
            <v>PUR06</v>
          </cell>
          <cell r="B4246" t="str">
            <v>BOJONGSARI</v>
          </cell>
        </row>
        <row r="4247">
          <cell r="A4247" t="str">
            <v>TJG01</v>
          </cell>
          <cell r="B4247" t="str">
            <v>TANJUNG</v>
          </cell>
        </row>
        <row r="4248">
          <cell r="A4248" t="str">
            <v>PDD04</v>
          </cell>
          <cell r="B4248" t="str">
            <v>GUBUG</v>
          </cell>
        </row>
        <row r="4249">
          <cell r="A4249" t="str">
            <v>SUB36A</v>
          </cell>
          <cell r="B4249" t="str">
            <v>RAYA_DEMAK</v>
          </cell>
        </row>
        <row r="4250">
          <cell r="A4250" t="str">
            <v>SUJ06</v>
          </cell>
          <cell r="B4250" t="str">
            <v>PUCANGAN</v>
          </cell>
        </row>
        <row r="4251">
          <cell r="A4251" t="str">
            <v>SOG34</v>
          </cell>
          <cell r="B4251" t="str">
            <v>DC_CIJAGRA</v>
          </cell>
        </row>
        <row r="4252">
          <cell r="A4252" t="str">
            <v>JBG04</v>
          </cell>
          <cell r="B4252" t="str">
            <v>JOMBANG_KOTA</v>
          </cell>
        </row>
        <row r="4253">
          <cell r="A4253" t="str">
            <v>PKY06</v>
          </cell>
          <cell r="B4253" t="str">
            <v>DC_JEKAN_RAYA</v>
          </cell>
        </row>
        <row r="4254">
          <cell r="A4254" t="str">
            <v>BRB09</v>
          </cell>
          <cell r="B4254" t="str">
            <v>WANASARI_BREBES</v>
          </cell>
        </row>
        <row r="4255">
          <cell r="A4255" t="str">
            <v>RMB06</v>
          </cell>
          <cell r="B4255" t="str">
            <v>PAMOTAN</v>
          </cell>
        </row>
        <row r="4256">
          <cell r="A4256" t="str">
            <v>KNL10</v>
          </cell>
          <cell r="B4256" t="str">
            <v>TAMPINGAN</v>
          </cell>
        </row>
        <row r="4257">
          <cell r="A4257" t="str">
            <v>WGI08</v>
          </cell>
          <cell r="B4257" t="str">
            <v>PURWANTORO</v>
          </cell>
        </row>
        <row r="4258">
          <cell r="A4258" t="str">
            <v>MAT03</v>
          </cell>
          <cell r="B4258" t="str">
            <v>BELITANG_MULYA</v>
          </cell>
        </row>
        <row r="4259">
          <cell r="A4259" t="str">
            <v>UNG05</v>
          </cell>
          <cell r="B4259" t="str">
            <v>BERGAS</v>
          </cell>
        </row>
        <row r="4260">
          <cell r="A4260" t="str">
            <v>BOL05</v>
          </cell>
          <cell r="B4260" t="str">
            <v>KUNDURAN</v>
          </cell>
        </row>
        <row r="4261">
          <cell r="A4261" t="str">
            <v>TNJ06</v>
          </cell>
          <cell r="B4261" t="str">
            <v>SENGGARANG</v>
          </cell>
        </row>
        <row r="4262">
          <cell r="A4262" t="str">
            <v>SOC27</v>
          </cell>
          <cell r="B4262" t="str">
            <v>SAMPANGAN_SOLO</v>
          </cell>
        </row>
        <row r="4263">
          <cell r="A4263" t="str">
            <v>SWI05</v>
          </cell>
          <cell r="B4263" t="str">
            <v>SLAWI_KULON</v>
          </cell>
        </row>
        <row r="4264">
          <cell r="A4264" t="str">
            <v>SOC13</v>
          </cell>
          <cell r="B4264" t="str">
            <v>JAGALAN</v>
          </cell>
        </row>
        <row r="4265">
          <cell r="A4265" t="str">
            <v>BTH01</v>
          </cell>
          <cell r="B4265" t="str">
            <v>BATAM</v>
          </cell>
        </row>
        <row r="4266">
          <cell r="A4266" t="str">
            <v>PUR07</v>
          </cell>
          <cell r="B4266" t="str">
            <v>SUMAMPIR</v>
          </cell>
        </row>
        <row r="4267">
          <cell r="A4267" t="str">
            <v>TOB03</v>
          </cell>
          <cell r="B4267" t="str">
            <v>AIR_GEGAS</v>
          </cell>
        </row>
        <row r="4268">
          <cell r="A4268" t="str">
            <v>SRI10</v>
          </cell>
          <cell r="B4268" t="str">
            <v>SAMARINDA_UTARA</v>
          </cell>
        </row>
        <row r="4269">
          <cell r="A4269" t="str">
            <v>BXT04</v>
          </cell>
          <cell r="B4269" t="str">
            <v>LOK_TUAN</v>
          </cell>
        </row>
        <row r="4270">
          <cell r="A4270" t="str">
            <v>BTL10</v>
          </cell>
          <cell r="B4270" t="str">
            <v>PERWITA</v>
          </cell>
        </row>
        <row r="4271">
          <cell r="A4271" t="str">
            <v>JBG05</v>
          </cell>
          <cell r="B4271" t="str">
            <v>DC_BRIGJEN_KATAMSO</v>
          </cell>
        </row>
        <row r="4272">
          <cell r="A4272" t="str">
            <v>BLN04</v>
          </cell>
          <cell r="B4272" t="str">
            <v>PAGATAN</v>
          </cell>
        </row>
        <row r="4273">
          <cell r="A4273" t="str">
            <v>SLT06</v>
          </cell>
          <cell r="B4273" t="str">
            <v>TENGARAN</v>
          </cell>
        </row>
        <row r="4274">
          <cell r="A4274" t="str">
            <v>BDO24</v>
          </cell>
          <cell r="B4274" t="str">
            <v>BEC</v>
          </cell>
        </row>
        <row r="4275">
          <cell r="A4275" t="str">
            <v>KLT09</v>
          </cell>
          <cell r="B4275" t="str">
            <v>DC_KLATEN</v>
          </cell>
        </row>
        <row r="4276">
          <cell r="A4276" t="str">
            <v>TJG04</v>
          </cell>
          <cell r="B4276" t="str">
            <v>MUARA_UYA</v>
          </cell>
        </row>
        <row r="4277">
          <cell r="A4277" t="str">
            <v>KYT03</v>
          </cell>
          <cell r="B4277" t="str">
            <v>OGAN_KOMERING_ILIR</v>
          </cell>
        </row>
        <row r="4278">
          <cell r="A4278" t="str">
            <v>SOG23</v>
          </cell>
          <cell r="B4278" t="str">
            <v>DC_PANYAWANGAN</v>
          </cell>
        </row>
        <row r="4279">
          <cell r="A4279" t="str">
            <v>SUB29A</v>
          </cell>
          <cell r="B4279" t="str">
            <v>DC_SEMAMPIR</v>
          </cell>
        </row>
        <row r="4280">
          <cell r="A4280" t="str">
            <v>SUB87</v>
          </cell>
          <cell r="B4280" t="str">
            <v>KALISOSOK</v>
          </cell>
        </row>
        <row r="4281">
          <cell r="A4281" t="str">
            <v>SMI19</v>
          </cell>
          <cell r="B4281" t="str">
            <v>DC_CISAAT</v>
          </cell>
        </row>
        <row r="4282">
          <cell r="A4282" t="str">
            <v>SUB39A</v>
          </cell>
          <cell r="B4282" t="str">
            <v>MULYOREJO_1</v>
          </cell>
        </row>
        <row r="4283">
          <cell r="A4283" t="str">
            <v>PNK11</v>
          </cell>
          <cell r="B4283" t="str">
            <v>MERDEKA</v>
          </cell>
        </row>
        <row r="4284">
          <cell r="A4284" t="str">
            <v>SAG06</v>
          </cell>
          <cell r="B4284" t="str">
            <v>SANGGAU_KOTA</v>
          </cell>
        </row>
        <row r="4285">
          <cell r="A4285" t="str">
            <v>UNG02</v>
          </cell>
          <cell r="B4285" t="str">
            <v>BAWEN</v>
          </cell>
        </row>
        <row r="4286">
          <cell r="A4286" t="str">
            <v>SWI04</v>
          </cell>
          <cell r="B4286" t="str">
            <v>BUMIJAWA</v>
          </cell>
        </row>
        <row r="4287">
          <cell r="A4287" t="str">
            <v>SUB59</v>
          </cell>
          <cell r="B4287" t="str">
            <v>ABDUL_KARIM</v>
          </cell>
        </row>
        <row r="4288">
          <cell r="A4288" t="str">
            <v>BTH05</v>
          </cell>
          <cell r="B4288" t="str">
            <v>TIBAN_CENTRE</v>
          </cell>
        </row>
        <row r="4289">
          <cell r="A4289" t="str">
            <v>MWL01</v>
          </cell>
          <cell r="B4289" t="str">
            <v>MALINAU</v>
          </cell>
        </row>
        <row r="4290">
          <cell r="A4290" t="str">
            <v>DJJ02</v>
          </cell>
          <cell r="B4290" t="str">
            <v>ABEPURA</v>
          </cell>
        </row>
        <row r="4291">
          <cell r="A4291" t="str">
            <v>PTI03</v>
          </cell>
          <cell r="B4291" t="str">
            <v>TAMBAKROMO</v>
          </cell>
        </row>
        <row r="4292">
          <cell r="A4292" t="str">
            <v>BPN03</v>
          </cell>
          <cell r="B4292" t="str">
            <v>TERITIP</v>
          </cell>
        </row>
        <row r="4293">
          <cell r="A4293" t="str">
            <v>SLT03</v>
          </cell>
          <cell r="B4293" t="str">
            <v>BRINGIN</v>
          </cell>
        </row>
        <row r="4294">
          <cell r="A4294" t="str">
            <v>BKI29</v>
          </cell>
          <cell r="B4294" t="str">
            <v>TARUMAJAYA</v>
          </cell>
        </row>
        <row r="4295">
          <cell r="A4295" t="str">
            <v>NNX02</v>
          </cell>
          <cell r="B4295" t="str">
            <v>SEBATIK</v>
          </cell>
        </row>
        <row r="4296">
          <cell r="A4296" t="str">
            <v>BIK01</v>
          </cell>
          <cell r="B4296" t="str">
            <v>BIAK</v>
          </cell>
        </row>
        <row r="4297">
          <cell r="A4297" t="str">
            <v>BKI28</v>
          </cell>
          <cell r="B4297" t="str">
            <v>BAHAGIA</v>
          </cell>
        </row>
        <row r="4298">
          <cell r="A4298" t="str">
            <v>SMQ01</v>
          </cell>
          <cell r="B4298" t="str">
            <v>SAMPIT</v>
          </cell>
        </row>
        <row r="4299">
          <cell r="A4299" t="str">
            <v>BDJ09</v>
          </cell>
          <cell r="B4299" t="str">
            <v>SOETOYO_S</v>
          </cell>
        </row>
        <row r="4300">
          <cell r="A4300" t="str">
            <v>BKI47</v>
          </cell>
          <cell r="B4300" t="str">
            <v>KEBALEN</v>
          </cell>
        </row>
        <row r="4301">
          <cell r="A4301" t="str">
            <v>MUG05</v>
          </cell>
          <cell r="B4301" t="str">
            <v>MERTOYUDAN</v>
          </cell>
        </row>
        <row r="4302">
          <cell r="A4302" t="str">
            <v>JBG01</v>
          </cell>
          <cell r="B4302" t="str">
            <v>JOMBANG</v>
          </cell>
        </row>
        <row r="4303">
          <cell r="A4303" t="str">
            <v>PKU05</v>
          </cell>
          <cell r="B4303" t="str">
            <v>MARPOYAN_DAMAI</v>
          </cell>
        </row>
        <row r="4304">
          <cell r="A4304" t="str">
            <v>SUB13</v>
          </cell>
          <cell r="B4304" t="str">
            <v>TIDAR</v>
          </cell>
        </row>
        <row r="4305">
          <cell r="A4305" t="str">
            <v>PTI06</v>
          </cell>
          <cell r="B4305" t="str">
            <v>TAYU</v>
          </cell>
        </row>
        <row r="4306">
          <cell r="A4306" t="str">
            <v>SQG02</v>
          </cell>
          <cell r="B4306" t="str">
            <v>MANIS_RAYA</v>
          </cell>
        </row>
        <row r="4307">
          <cell r="A4307" t="str">
            <v>SRI09</v>
          </cell>
          <cell r="B4307" t="str">
            <v>SLAMET_RIYADI</v>
          </cell>
        </row>
        <row r="4308">
          <cell r="A4308" t="str">
            <v>SLT02</v>
          </cell>
          <cell r="B4308" t="str">
            <v>SURUH</v>
          </cell>
        </row>
        <row r="4309">
          <cell r="A4309" t="str">
            <v>DJJ03</v>
          </cell>
          <cell r="B4309" t="str">
            <v>JAYAPURA_UTARA</v>
          </cell>
        </row>
        <row r="4310">
          <cell r="A4310" t="str">
            <v>MEK01</v>
          </cell>
          <cell r="B4310" t="str">
            <v>MUNTOK</v>
          </cell>
        </row>
        <row r="4311">
          <cell r="A4311" t="str">
            <v>CMI01</v>
          </cell>
          <cell r="B4311" t="str">
            <v>CIAMIS</v>
          </cell>
        </row>
        <row r="4312">
          <cell r="A4312" t="str">
            <v>KAA02</v>
          </cell>
          <cell r="B4312" t="str">
            <v>COLOMADU</v>
          </cell>
        </row>
        <row r="4313">
          <cell r="A4313" t="str">
            <v>KMB01</v>
          </cell>
          <cell r="B4313" t="str">
            <v>MOBAGU</v>
          </cell>
        </row>
        <row r="4314">
          <cell r="A4314" t="str">
            <v>BTH03</v>
          </cell>
          <cell r="B4314" t="str">
            <v>BATU_AJI</v>
          </cell>
        </row>
        <row r="4315">
          <cell r="A4315" t="str">
            <v>TSK02</v>
          </cell>
          <cell r="B4315" t="str">
            <v>SINGAPARNA</v>
          </cell>
        </row>
        <row r="4316">
          <cell r="A4316" t="str">
            <v>SUB23</v>
          </cell>
          <cell r="B4316" t="str">
            <v>SEMAMPIR</v>
          </cell>
        </row>
        <row r="4317">
          <cell r="A4317" t="str">
            <v>SOC04</v>
          </cell>
          <cell r="B4317" t="str">
            <v>KARTASURA</v>
          </cell>
        </row>
        <row r="4318">
          <cell r="A4318" t="str">
            <v>KNL02</v>
          </cell>
          <cell r="B4318" t="str">
            <v>WELERI</v>
          </cell>
        </row>
        <row r="4319">
          <cell r="A4319" t="str">
            <v>RMB03</v>
          </cell>
          <cell r="B4319" t="str">
            <v>KRAGAN</v>
          </cell>
        </row>
        <row r="4320">
          <cell r="A4320" t="str">
            <v>PUR02</v>
          </cell>
          <cell r="B4320" t="str">
            <v>BOBOTSARI</v>
          </cell>
        </row>
        <row r="4321">
          <cell r="A4321" t="str">
            <v>BDJ03</v>
          </cell>
          <cell r="B4321" t="str">
            <v>BELITUNG</v>
          </cell>
        </row>
        <row r="4322">
          <cell r="A4322" t="str">
            <v>RMB02</v>
          </cell>
          <cell r="B4322" t="str">
            <v>LASEM</v>
          </cell>
        </row>
        <row r="4323">
          <cell r="A4323" t="str">
            <v>KNL04</v>
          </cell>
          <cell r="B4323" t="str">
            <v>SUKOREJO</v>
          </cell>
        </row>
        <row r="4324">
          <cell r="A4324" t="str">
            <v>TWR03</v>
          </cell>
          <cell r="B4324" t="str">
            <v>HANDIL</v>
          </cell>
        </row>
        <row r="4325">
          <cell r="A4325" t="str">
            <v>BKI48</v>
          </cell>
          <cell r="B4325" t="str">
            <v>BABELAN_KOTA</v>
          </cell>
        </row>
        <row r="4326">
          <cell r="A4326" t="str">
            <v>PTI02</v>
          </cell>
          <cell r="B4326" t="str">
            <v>JUWANA</v>
          </cell>
        </row>
        <row r="4327">
          <cell r="A4327" t="str">
            <v>SKY06A</v>
          </cell>
          <cell r="B4327" t="str">
            <v>SKY06A</v>
          </cell>
        </row>
        <row r="4328">
          <cell r="A4328" t="str">
            <v>SNT08</v>
          </cell>
          <cell r="B4328" t="str">
            <v>SNT08</v>
          </cell>
        </row>
        <row r="4329">
          <cell r="A4329" t="str">
            <v>JKT21T</v>
          </cell>
          <cell r="B4329" t="str">
            <v>DC_PONDOK_PINANG</v>
          </cell>
        </row>
        <row r="4330">
          <cell r="A4330" t="str">
            <v>SLN08</v>
          </cell>
          <cell r="B4330" t="str">
            <v>SLN08</v>
          </cell>
        </row>
        <row r="4331">
          <cell r="A4331" t="str">
            <v>SLN12</v>
          </cell>
          <cell r="B4331" t="str">
            <v>SLN12</v>
          </cell>
        </row>
        <row r="4332">
          <cell r="A4332" t="str">
            <v>KBM02A</v>
          </cell>
          <cell r="B4332" t="str">
            <v>KBM02A</v>
          </cell>
        </row>
        <row r="4333">
          <cell r="A4333" t="str">
            <v>SLM17A</v>
          </cell>
          <cell r="B4333" t="str">
            <v>SLM17A</v>
          </cell>
        </row>
        <row r="4334">
          <cell r="A4334" t="str">
            <v>SUP04</v>
          </cell>
          <cell r="B4334" t="str">
            <v>SUP04</v>
          </cell>
        </row>
        <row r="4335">
          <cell r="A4335" t="str">
            <v>BYL12</v>
          </cell>
          <cell r="B4335" t="str">
            <v>BYL12</v>
          </cell>
        </row>
        <row r="4336">
          <cell r="A4336" t="str">
            <v>BAO07A</v>
          </cell>
          <cell r="B4336" t="str">
            <v>BAO07A</v>
          </cell>
        </row>
        <row r="4337">
          <cell r="A4337" t="str">
            <v>MRB04A</v>
          </cell>
          <cell r="B4337" t="str">
            <v>MRB04A</v>
          </cell>
        </row>
        <row r="4338">
          <cell r="A4338" t="str">
            <v>BAO02A</v>
          </cell>
          <cell r="B4338" t="str">
            <v>BAO02A</v>
          </cell>
        </row>
        <row r="4339">
          <cell r="A4339" t="str">
            <v>MBN05A</v>
          </cell>
          <cell r="B4339" t="str">
            <v>MBN05A</v>
          </cell>
        </row>
        <row r="4340">
          <cell r="A4340" t="str">
            <v>SLN13</v>
          </cell>
          <cell r="B4340" t="str">
            <v>SLN13</v>
          </cell>
        </row>
        <row r="4341">
          <cell r="A4341" t="str">
            <v>SNT06A</v>
          </cell>
          <cell r="B4341" t="str">
            <v>SNT06A</v>
          </cell>
        </row>
        <row r="4342">
          <cell r="A4342" t="str">
            <v>MUS07</v>
          </cell>
          <cell r="B4342" t="str">
            <v>MUS07</v>
          </cell>
        </row>
        <row r="4343">
          <cell r="A4343" t="str">
            <v>KTL12</v>
          </cell>
          <cell r="B4343" t="str">
            <v>KTL12</v>
          </cell>
        </row>
        <row r="4344">
          <cell r="A4344" t="str">
            <v>SMI27B</v>
          </cell>
          <cell r="B4344" t="str">
            <v>SMI27B</v>
          </cell>
        </row>
        <row r="4345">
          <cell r="A4345" t="str">
            <v>BJA02B</v>
          </cell>
          <cell r="B4345" t="str">
            <v>LANGENSARI_3</v>
          </cell>
        </row>
        <row r="4346">
          <cell r="A4346" t="str">
            <v>KUB01A</v>
          </cell>
          <cell r="B4346" t="str">
            <v>RASAU_JAYA_01</v>
          </cell>
        </row>
        <row r="4347">
          <cell r="A4347" t="str">
            <v>PKY03A</v>
          </cell>
          <cell r="B4347" t="str">
            <v>KALAMPANGAN</v>
          </cell>
        </row>
        <row r="4348">
          <cell r="A4348" t="str">
            <v>KSG06</v>
          </cell>
          <cell r="B4348" t="str">
            <v>TUMBANG_SAMBA</v>
          </cell>
        </row>
        <row r="4349">
          <cell r="A4349" t="str">
            <v>BPN01A</v>
          </cell>
          <cell r="B4349" t="str">
            <v>RUKO_BANDAR</v>
          </cell>
        </row>
        <row r="4350">
          <cell r="A4350" t="str">
            <v>DJB01B</v>
          </cell>
          <cell r="B4350" t="str">
            <v>SUNGAI_ASAM</v>
          </cell>
        </row>
        <row r="4351">
          <cell r="A4351" t="str">
            <v>BJN13A</v>
          </cell>
          <cell r="B4351" t="str">
            <v>MANDIRAJA01</v>
          </cell>
        </row>
        <row r="4352">
          <cell r="A4352" t="str">
            <v>BJN06B</v>
          </cell>
          <cell r="B4352" t="str">
            <v>PUNGGELAN01</v>
          </cell>
        </row>
        <row r="4353">
          <cell r="A4353" t="str">
            <v>TSK06C</v>
          </cell>
          <cell r="B4353" t="str">
            <v>CIPEDES_4</v>
          </cell>
        </row>
        <row r="4354">
          <cell r="A4354" t="str">
            <v>SKW01A</v>
          </cell>
          <cell r="B4354" t="str">
            <v>SINGKAWANG_RAYA</v>
          </cell>
        </row>
        <row r="4355">
          <cell r="A4355" t="str">
            <v>TUT06A</v>
          </cell>
          <cell r="B4355" t="str">
            <v>MOOAT_01</v>
          </cell>
        </row>
        <row r="4356">
          <cell r="A4356" t="str">
            <v>TCKAA071</v>
          </cell>
          <cell r="B4356" t="str">
            <v>TCKAA071</v>
          </cell>
        </row>
        <row r="4357">
          <cell r="A4357" t="str">
            <v>PNK02A</v>
          </cell>
          <cell r="B4357" t="str">
            <v>DP_PARIS2</v>
          </cell>
        </row>
        <row r="4358">
          <cell r="A4358" t="str">
            <v>PNK03A</v>
          </cell>
          <cell r="B4358" t="str">
            <v>GUSTI_SITUT_MAHMUD</v>
          </cell>
        </row>
        <row r="4359">
          <cell r="A4359" t="str">
            <v>TTT07</v>
          </cell>
          <cell r="B4359" t="str">
            <v>MARAU</v>
          </cell>
        </row>
        <row r="4360">
          <cell r="A4360" t="str">
            <v>NGG07A</v>
          </cell>
          <cell r="B4360" t="str">
            <v>KARANGAN_KOTA</v>
          </cell>
        </row>
        <row r="4361">
          <cell r="A4361" t="str">
            <v>SAG11</v>
          </cell>
          <cell r="B4361" t="str">
            <v>TAYAN_KOTA</v>
          </cell>
        </row>
        <row r="4362">
          <cell r="A4362" t="str">
            <v>SED21</v>
          </cell>
          <cell r="B4362" t="str">
            <v>TERING</v>
          </cell>
        </row>
        <row r="4363">
          <cell r="A4363" t="str">
            <v>KBW16</v>
          </cell>
          <cell r="B4363" t="str">
            <v>JELAPAT</v>
          </cell>
        </row>
        <row r="4364">
          <cell r="A4364" t="str">
            <v>NGP11B</v>
          </cell>
          <cell r="B4364" t="str">
            <v>CITAPEN</v>
          </cell>
        </row>
        <row r="4365">
          <cell r="A4365" t="str">
            <v>TWR04A</v>
          </cell>
          <cell r="B4365" t="str">
            <v>KOTA_BANGUN_DARAT</v>
          </cell>
        </row>
        <row r="4366">
          <cell r="A4366" t="str">
            <v>MTA05A</v>
          </cell>
          <cell r="B4366" t="str">
            <v>CP_CINDAI_ALUS</v>
          </cell>
        </row>
        <row r="4367">
          <cell r="A4367" t="str">
            <v>KJN09</v>
          </cell>
          <cell r="B4367" t="str">
            <v>KESESI01</v>
          </cell>
        </row>
        <row r="4368">
          <cell r="A4368" t="str">
            <v>KJN01</v>
          </cell>
          <cell r="B4368" t="str">
            <v>TIRTO01</v>
          </cell>
        </row>
        <row r="4369">
          <cell r="A4369" t="str">
            <v>SPG09</v>
          </cell>
          <cell r="B4369" t="str">
            <v>ROBATAL_1</v>
          </cell>
        </row>
        <row r="4370">
          <cell r="A4370" t="str">
            <v>ANA04</v>
          </cell>
          <cell r="B4370" t="str">
            <v>PALMATAK</v>
          </cell>
        </row>
        <row r="4371">
          <cell r="A4371" t="str">
            <v>SMQ11</v>
          </cell>
          <cell r="B4371" t="str">
            <v>MENTAYA_HULU</v>
          </cell>
        </row>
        <row r="4372">
          <cell r="A4372" t="str">
            <v>KTG09</v>
          </cell>
          <cell r="B4372" t="str">
            <v>TUMBANG_TITI</v>
          </cell>
        </row>
        <row r="4373">
          <cell r="A4373" t="str">
            <v>KTG08</v>
          </cell>
          <cell r="B4373" t="str">
            <v>SUNGAI_MELAYU</v>
          </cell>
        </row>
        <row r="4374">
          <cell r="A4374" t="str">
            <v>SRG66</v>
          </cell>
          <cell r="B4374" t="str">
            <v>TLOGOSARI_FNC</v>
          </cell>
        </row>
        <row r="4375">
          <cell r="A4375" t="str">
            <v>SRG68</v>
          </cell>
          <cell r="B4375" t="str">
            <v>WOLTER_FNC</v>
          </cell>
        </row>
        <row r="4376">
          <cell r="A4376" t="str">
            <v>PLR07</v>
          </cell>
          <cell r="B4376" t="str">
            <v>CP_JORONG</v>
          </cell>
        </row>
        <row r="4377">
          <cell r="A4377" t="str">
            <v>PKU19</v>
          </cell>
          <cell r="B4377" t="str">
            <v>CP_JALAN_PEMUDA</v>
          </cell>
        </row>
        <row r="4378">
          <cell r="A4378" t="str">
            <v>ANA03</v>
          </cell>
          <cell r="B4378" t="str">
            <v>LETUNG</v>
          </cell>
        </row>
        <row r="4379">
          <cell r="A4379" t="str">
            <v>KUB09</v>
          </cell>
          <cell r="B4379" t="str">
            <v>AMBAWANG</v>
          </cell>
        </row>
        <row r="4380">
          <cell r="A4380" t="str">
            <v>PKU15</v>
          </cell>
          <cell r="B4380" t="str">
            <v>CP_BUKIT_BARISAN</v>
          </cell>
        </row>
        <row r="4381">
          <cell r="A4381" t="str">
            <v>PKU20</v>
          </cell>
          <cell r="B4381" t="str">
            <v>CP_DELIMA</v>
          </cell>
        </row>
        <row r="4382">
          <cell r="A4382" t="str">
            <v>PKU17</v>
          </cell>
          <cell r="B4382" t="str">
            <v>CP_DHARMA_BAKTI</v>
          </cell>
        </row>
        <row r="4383">
          <cell r="A4383" t="str">
            <v>SDA48</v>
          </cell>
          <cell r="B4383" t="str">
            <v>TANGGULANGIN_1</v>
          </cell>
        </row>
        <row r="4384">
          <cell r="A4384" t="str">
            <v>MTA07</v>
          </cell>
          <cell r="B4384" t="str">
            <v>CP_INDRASARI</v>
          </cell>
        </row>
        <row r="4385">
          <cell r="A4385" t="str">
            <v>PKU10</v>
          </cell>
          <cell r="B4385" t="str">
            <v>CP_LILI</v>
          </cell>
        </row>
        <row r="4386">
          <cell r="A4386" t="str">
            <v>WNB09</v>
          </cell>
          <cell r="B4386" t="str">
            <v>KALIWIRO</v>
          </cell>
        </row>
        <row r="4387">
          <cell r="A4387" t="str">
            <v>PNK29</v>
          </cell>
          <cell r="B4387" t="str">
            <v>CP_HARAPAN_JAYA</v>
          </cell>
        </row>
        <row r="4388">
          <cell r="A4388" t="str">
            <v>KBW08</v>
          </cell>
          <cell r="B4388" t="str">
            <v>CP_SUNGAI_DURIAN</v>
          </cell>
        </row>
        <row r="4389">
          <cell r="A4389" t="str">
            <v>KUB12</v>
          </cell>
          <cell r="B4389" t="str">
            <v>CP_DESA_KAPUR</v>
          </cell>
        </row>
        <row r="4390">
          <cell r="A4390" t="str">
            <v>TWR10</v>
          </cell>
          <cell r="B4390" t="str">
            <v>CP_SEBULU</v>
          </cell>
        </row>
        <row r="4391">
          <cell r="A4391" t="str">
            <v>TWR14</v>
          </cell>
          <cell r="B4391" t="str">
            <v>CP_KENOHAN</v>
          </cell>
        </row>
        <row r="4392">
          <cell r="A4392" t="str">
            <v>TWR13</v>
          </cell>
          <cell r="B4392" t="str">
            <v>CP_MUARA_MUNTAI</v>
          </cell>
        </row>
        <row r="4393">
          <cell r="A4393" t="str">
            <v>KBW05</v>
          </cell>
          <cell r="B4393" t="str">
            <v>CP_CANTUNG</v>
          </cell>
        </row>
        <row r="4394">
          <cell r="A4394" t="str">
            <v>BJB08</v>
          </cell>
          <cell r="B4394" t="str">
            <v>CP_SUNGAI_ULIN</v>
          </cell>
        </row>
        <row r="4395">
          <cell r="A4395" t="str">
            <v>PSU03</v>
          </cell>
          <cell r="B4395" t="str">
            <v>SILAT_HILIR</v>
          </cell>
        </row>
        <row r="4396">
          <cell r="A4396" t="str">
            <v>PNK27</v>
          </cell>
          <cell r="B4396" t="str">
            <v>CP_REFORMASI1</v>
          </cell>
        </row>
        <row r="4397">
          <cell r="A4397" t="str">
            <v>BLN13</v>
          </cell>
          <cell r="B4397" t="str">
            <v>CP_SEBAMBAN</v>
          </cell>
        </row>
        <row r="4398">
          <cell r="A4398" t="str">
            <v>PNK26</v>
          </cell>
          <cell r="B4398" t="str">
            <v>CP_TANJUNG_RAYA_2</v>
          </cell>
        </row>
        <row r="4399">
          <cell r="A4399" t="str">
            <v>PNK25</v>
          </cell>
          <cell r="B4399" t="str">
            <v>CP_ADI_SUCIPTO</v>
          </cell>
        </row>
        <row r="4400">
          <cell r="A4400" t="str">
            <v>CIB47</v>
          </cell>
          <cell r="B4400" t="str">
            <v>PASIR_ANGIN</v>
          </cell>
        </row>
        <row r="4401">
          <cell r="A4401" t="str">
            <v>NNX05</v>
          </cell>
          <cell r="B4401" t="str">
            <v>NUNUKAN_TIMUR</v>
          </cell>
        </row>
        <row r="4402">
          <cell r="A4402" t="str">
            <v>SRI22</v>
          </cell>
          <cell r="B4402" t="str">
            <v>RAPAK_DALAM</v>
          </cell>
        </row>
        <row r="4403">
          <cell r="A4403" t="str">
            <v>DPK26</v>
          </cell>
          <cell r="B4403" t="str">
            <v>CP_ARIF_RAHMAN_HAKIM</v>
          </cell>
        </row>
        <row r="4404">
          <cell r="A4404" t="str">
            <v>MEK05</v>
          </cell>
          <cell r="B4404" t="str">
            <v>SIMPANG_TERITIP</v>
          </cell>
        </row>
        <row r="4405">
          <cell r="A4405" t="str">
            <v>PDG19</v>
          </cell>
          <cell r="B4405" t="str">
            <v>SITEBA</v>
          </cell>
        </row>
        <row r="4406">
          <cell r="A4406" t="str">
            <v>TWR08</v>
          </cell>
          <cell r="B4406" t="str">
            <v>KARYA_MERDEKA</v>
          </cell>
        </row>
        <row r="4407">
          <cell r="A4407" t="str">
            <v>DJB20</v>
          </cell>
          <cell r="B4407" t="str">
            <v>CP_SUNGAI_SAWANG</v>
          </cell>
        </row>
        <row r="4408">
          <cell r="A4408" t="str">
            <v>BGR39</v>
          </cell>
          <cell r="B4408" t="str">
            <v>TEGAL_GUNDIL</v>
          </cell>
        </row>
        <row r="4409">
          <cell r="A4409" t="str">
            <v>DJB19</v>
          </cell>
          <cell r="B4409" t="str">
            <v>CP_PERUMNAS</v>
          </cell>
        </row>
        <row r="4410">
          <cell r="A4410" t="str">
            <v>BJN09</v>
          </cell>
          <cell r="B4410" t="str">
            <v>SIGALUH</v>
          </cell>
        </row>
        <row r="4411">
          <cell r="A4411" t="str">
            <v>PNK15</v>
          </cell>
          <cell r="B4411" t="str">
            <v>CP_TRI_MANDIRI</v>
          </cell>
        </row>
        <row r="4412">
          <cell r="A4412" t="str">
            <v>PML13</v>
          </cell>
          <cell r="B4412" t="str">
            <v>WATUKUMPUL</v>
          </cell>
        </row>
        <row r="4413">
          <cell r="A4413" t="str">
            <v>PTI17</v>
          </cell>
          <cell r="B4413" t="str">
            <v>SUKOLILO</v>
          </cell>
        </row>
        <row r="4414">
          <cell r="A4414" t="str">
            <v>BJB06</v>
          </cell>
          <cell r="B4414" t="str">
            <v>TRIKORA</v>
          </cell>
        </row>
        <row r="4415">
          <cell r="A4415" t="str">
            <v>BOL09</v>
          </cell>
          <cell r="B4415" t="str">
            <v>SAMBONG</v>
          </cell>
        </row>
        <row r="4416">
          <cell r="A4416" t="str">
            <v>WNB08</v>
          </cell>
          <cell r="B4416" t="str">
            <v>KEJAJAR</v>
          </cell>
        </row>
        <row r="4417">
          <cell r="A4417" t="str">
            <v>BOL08</v>
          </cell>
          <cell r="B4417" t="str">
            <v>JATI_BLORA</v>
          </cell>
        </row>
        <row r="4418">
          <cell r="A4418" t="str">
            <v>BOL07</v>
          </cell>
          <cell r="B4418" t="str">
            <v>TUNJUNGAN</v>
          </cell>
        </row>
        <row r="4419">
          <cell r="A4419" t="str">
            <v>BRB12</v>
          </cell>
          <cell r="B4419" t="str">
            <v>SALEM</v>
          </cell>
        </row>
        <row r="4420">
          <cell r="A4420" t="str">
            <v>TEST8804</v>
          </cell>
          <cell r="B4420" t="str">
            <v>Test测试网点20</v>
          </cell>
        </row>
        <row r="4421">
          <cell r="A4421" t="str">
            <v>BJN07</v>
          </cell>
          <cell r="B4421" t="str">
            <v>WANADADI</v>
          </cell>
        </row>
        <row r="4422">
          <cell r="A4422" t="str">
            <v>SLM14</v>
          </cell>
          <cell r="B4422" t="str">
            <v>CEBONGAN</v>
          </cell>
        </row>
        <row r="4423">
          <cell r="A4423" t="str">
            <v>BRB11</v>
          </cell>
          <cell r="B4423" t="str">
            <v>TONJONG</v>
          </cell>
        </row>
        <row r="4424">
          <cell r="A4424" t="str">
            <v>KBW02</v>
          </cell>
          <cell r="B4424" t="str">
            <v>SERONGGA</v>
          </cell>
        </row>
        <row r="4425">
          <cell r="A4425" t="str">
            <v>KMB02</v>
          </cell>
          <cell r="B4425" t="str">
            <v>KOTAMOBAGU_TIMUR</v>
          </cell>
        </row>
        <row r="4426">
          <cell r="A4426" t="str">
            <v>SOC17</v>
          </cell>
          <cell r="B4426" t="str">
            <v>DANUKUSUMAN</v>
          </cell>
        </row>
        <row r="4427">
          <cell r="A4427" t="str">
            <v>KNL11</v>
          </cell>
          <cell r="B4427" t="str">
            <v>PAGERUYUNG</v>
          </cell>
        </row>
        <row r="4428">
          <cell r="A4428" t="str">
            <v>RMB04</v>
          </cell>
          <cell r="B4428" t="str">
            <v>SULANG</v>
          </cell>
        </row>
        <row r="4429">
          <cell r="A4429" t="str">
            <v>BEU04</v>
          </cell>
          <cell r="B4429" t="str">
            <v>TALISAYAN</v>
          </cell>
        </row>
        <row r="4430">
          <cell r="A4430" t="str">
            <v>BRB10</v>
          </cell>
          <cell r="B4430" t="str">
            <v>BANJARHARJO</v>
          </cell>
        </row>
        <row r="4431">
          <cell r="A4431" t="str">
            <v>BOL06</v>
          </cell>
          <cell r="B4431" t="str">
            <v>KEDUNGTUBAN</v>
          </cell>
        </row>
        <row r="4432">
          <cell r="A4432" t="str">
            <v>BDJ17</v>
          </cell>
          <cell r="B4432" t="str">
            <v>PANGERAN_ANTASARI</v>
          </cell>
        </row>
        <row r="4433">
          <cell r="A4433" t="str">
            <v>SRG27</v>
          </cell>
          <cell r="B4433" t="str">
            <v>PLALANGAN</v>
          </cell>
        </row>
        <row r="4434">
          <cell r="A4434" t="str">
            <v>SRG11</v>
          </cell>
          <cell r="B4434" t="str">
            <v>HASANUDIN</v>
          </cell>
        </row>
        <row r="4435">
          <cell r="A4435" t="str">
            <v>LHT03</v>
          </cell>
          <cell r="B4435" t="str">
            <v>KIKIM</v>
          </cell>
        </row>
        <row r="4436">
          <cell r="A4436" t="str">
            <v>SRG30</v>
          </cell>
          <cell r="B4436" t="str">
            <v>BRINGIN_SEMARANG</v>
          </cell>
        </row>
        <row r="4437">
          <cell r="A4437" t="str">
            <v>BTH16</v>
          </cell>
          <cell r="B4437" t="str">
            <v>BARELANG</v>
          </cell>
        </row>
        <row r="4438">
          <cell r="A4438" t="str">
            <v>SUB19A</v>
          </cell>
          <cell r="B4438" t="str">
            <v>DC_TANJUNG_PERAK</v>
          </cell>
        </row>
        <row r="4439">
          <cell r="A4439" t="str">
            <v>PTI14</v>
          </cell>
          <cell r="B4439" t="str">
            <v>WINONG</v>
          </cell>
        </row>
        <row r="4440">
          <cell r="A4440" t="str">
            <v>KNL09</v>
          </cell>
          <cell r="B4440" t="str">
            <v>BRANGSONG</v>
          </cell>
        </row>
        <row r="4441">
          <cell r="A4441" t="str">
            <v>BTH15</v>
          </cell>
          <cell r="B4441" t="str">
            <v>SUNGAI_PANAS</v>
          </cell>
        </row>
        <row r="4442">
          <cell r="A4442" t="str">
            <v>CJR28</v>
          </cell>
          <cell r="B4442" t="str">
            <v>CIEUNDEUR</v>
          </cell>
        </row>
        <row r="4443">
          <cell r="A4443" t="str">
            <v>TWR04</v>
          </cell>
          <cell r="B4443" t="str">
            <v>TENGGARONG_SEBERANG</v>
          </cell>
        </row>
        <row r="4444">
          <cell r="A4444" t="str">
            <v>SIN09</v>
          </cell>
          <cell r="B4444" t="str">
            <v>DC_KAMASAN</v>
          </cell>
        </row>
        <row r="4445">
          <cell r="A4445" t="str">
            <v>SRG56</v>
          </cell>
          <cell r="B4445" t="str">
            <v>SILAYUR</v>
          </cell>
        </row>
        <row r="4446">
          <cell r="A4446" t="str">
            <v>SMI26</v>
          </cell>
          <cell r="B4446" t="str">
            <v>DC_PONDOKASO_LANDEUH</v>
          </cell>
        </row>
        <row r="4447">
          <cell r="A4447" t="str">
            <v>KUB05</v>
          </cell>
          <cell r="B4447" t="str">
            <v>DESA_KAPUR_BARU</v>
          </cell>
        </row>
        <row r="4448">
          <cell r="A4448" t="str">
            <v>BJN03</v>
          </cell>
          <cell r="B4448" t="str">
            <v>KARANG_KOBAR</v>
          </cell>
        </row>
        <row r="4449">
          <cell r="A4449" t="str">
            <v>AMN01</v>
          </cell>
          <cell r="B4449" t="str">
            <v>AMUNTAI</v>
          </cell>
        </row>
        <row r="4450">
          <cell r="A4450" t="str">
            <v>SQG01</v>
          </cell>
          <cell r="B4450" t="str">
            <v>SINTANG</v>
          </cell>
        </row>
        <row r="4451">
          <cell r="A4451" t="str">
            <v>SRG59</v>
          </cell>
          <cell r="B4451" t="str">
            <v>S_PARMAN</v>
          </cell>
        </row>
        <row r="4452">
          <cell r="A4452" t="str">
            <v>PNK10</v>
          </cell>
          <cell r="B4452" t="str">
            <v>PROF_M_YAMIN</v>
          </cell>
        </row>
        <row r="4453">
          <cell r="A4453" t="str">
            <v>SUB04</v>
          </cell>
          <cell r="B4453" t="str">
            <v>SURABAYA_UTARA</v>
          </cell>
        </row>
        <row r="4454">
          <cell r="A4454" t="str">
            <v>PNK05</v>
          </cell>
          <cell r="B4454" t="str">
            <v>PARIT_MAYOR</v>
          </cell>
        </row>
        <row r="4455">
          <cell r="A4455" t="str">
            <v>TSK01</v>
          </cell>
          <cell r="B4455" t="str">
            <v>TASIKMALAYA</v>
          </cell>
        </row>
        <row r="4456">
          <cell r="A4456" t="str">
            <v>BRB02</v>
          </cell>
          <cell r="B4456" t="str">
            <v>BUMIAYU</v>
          </cell>
        </row>
        <row r="4457">
          <cell r="A4457" t="str">
            <v>KAA05</v>
          </cell>
          <cell r="B4457" t="str">
            <v>KARANG_PANDAN</v>
          </cell>
        </row>
        <row r="4458">
          <cell r="A4458" t="str">
            <v>DPS999</v>
          </cell>
          <cell r="B4458" t="str">
            <v>DPS_GATEWAY</v>
          </cell>
        </row>
        <row r="4459">
          <cell r="A4459" t="str">
            <v>BDO32</v>
          </cell>
          <cell r="B4459" t="str">
            <v>CIPATAT</v>
          </cell>
        </row>
        <row r="4460">
          <cell r="A4460" t="str">
            <v>INV888</v>
          </cell>
          <cell r="B4460" t="str">
            <v>INVENTORY</v>
          </cell>
        </row>
        <row r="4461">
          <cell r="A4461" t="str">
            <v>SAI02</v>
          </cell>
          <cell r="B4461" t="str">
            <v>BELINYU</v>
          </cell>
        </row>
        <row r="4462">
          <cell r="A4462" t="str">
            <v>DJB01</v>
          </cell>
          <cell r="B4462" t="str">
            <v>JAMBI</v>
          </cell>
        </row>
        <row r="4463">
          <cell r="A4463" t="str">
            <v>BJB05</v>
          </cell>
          <cell r="B4463" t="str">
            <v>AMACO</v>
          </cell>
        </row>
        <row r="4464">
          <cell r="A4464" t="str">
            <v>SRI06</v>
          </cell>
          <cell r="B4464" t="str">
            <v>SAMARINDA_ILIR</v>
          </cell>
        </row>
        <row r="4465">
          <cell r="A4465" t="str">
            <v>TTT02</v>
          </cell>
          <cell r="B4465" t="str">
            <v>BENUA_KAYONG</v>
          </cell>
        </row>
        <row r="4466">
          <cell r="A4466" t="str">
            <v>SRG12</v>
          </cell>
          <cell r="B4466" t="str">
            <v>SEMARANG_TENGAH</v>
          </cell>
        </row>
        <row r="4467">
          <cell r="A4467" t="str">
            <v>BKI27</v>
          </cell>
          <cell r="B4467" t="str">
            <v>KARANG_SATRIA</v>
          </cell>
        </row>
        <row r="4468">
          <cell r="A4468" t="str">
            <v>AMB01</v>
          </cell>
          <cell r="B4468" t="str">
            <v>AMBARAWA</v>
          </cell>
        </row>
        <row r="4469">
          <cell r="A4469" t="str">
            <v>KBW01</v>
          </cell>
          <cell r="B4469" t="str">
            <v>KOTABARU</v>
          </cell>
        </row>
        <row r="4470">
          <cell r="A4470" t="str">
            <v>PNK04</v>
          </cell>
          <cell r="B4470" t="str">
            <v>PONTIANAK_KOTA</v>
          </cell>
        </row>
        <row r="4471">
          <cell r="A4471" t="str">
            <v>SRG08</v>
          </cell>
          <cell r="B4471" t="str">
            <v>MIJEN</v>
          </cell>
        </row>
        <row r="4472">
          <cell r="A4472" t="str">
            <v>PNK06</v>
          </cell>
          <cell r="B4472" t="str">
            <v>GAJAH_MADA</v>
          </cell>
        </row>
        <row r="4473">
          <cell r="A4473" t="str">
            <v>BJN02</v>
          </cell>
          <cell r="B4473" t="str">
            <v>KLAMPOK</v>
          </cell>
        </row>
        <row r="4474">
          <cell r="A4474" t="str">
            <v>SRG17</v>
          </cell>
          <cell r="B4474" t="str">
            <v>SIMONGAN</v>
          </cell>
        </row>
        <row r="4475">
          <cell r="A4475" t="str">
            <v>BRB03</v>
          </cell>
          <cell r="B4475" t="str">
            <v>KETANGGUNGAN</v>
          </cell>
        </row>
        <row r="4476">
          <cell r="A4476" t="str">
            <v>BDJ07</v>
          </cell>
          <cell r="B4476" t="str">
            <v>BENUA_ANYAR</v>
          </cell>
        </row>
        <row r="4477">
          <cell r="A4477" t="str">
            <v>CIB07</v>
          </cell>
          <cell r="B4477" t="str">
            <v>IPB_DRAMAGA</v>
          </cell>
        </row>
        <row r="4478">
          <cell r="A4478" t="str">
            <v>DJB07</v>
          </cell>
          <cell r="B4478" t="str">
            <v>MAYANG_MAGURAI</v>
          </cell>
        </row>
        <row r="4479">
          <cell r="A4479" t="str">
            <v>PKB01</v>
          </cell>
          <cell r="B4479" t="str">
            <v>PANGKALAN_BALAI</v>
          </cell>
        </row>
        <row r="4480">
          <cell r="A4480" t="str">
            <v>BTH02</v>
          </cell>
          <cell r="B4480" t="str">
            <v>BATAM_KOTA</v>
          </cell>
        </row>
        <row r="4481">
          <cell r="A4481" t="str">
            <v>PNK09</v>
          </cell>
          <cell r="B4481" t="str">
            <v>SERDAM</v>
          </cell>
        </row>
        <row r="4482">
          <cell r="A4482" t="str">
            <v>DJB04</v>
          </cell>
          <cell r="B4482" t="str">
            <v>JELUTUNG</v>
          </cell>
        </row>
        <row r="4483">
          <cell r="A4483" t="str">
            <v>SRG05</v>
          </cell>
          <cell r="B4483" t="str">
            <v>GUNUNG_PATI</v>
          </cell>
        </row>
        <row r="4484">
          <cell r="A4484" t="str">
            <v>CIL04A</v>
          </cell>
          <cell r="B4484" t="str">
            <v>CIWANDAN</v>
          </cell>
        </row>
        <row r="4485">
          <cell r="A4485" t="str">
            <v>TCPAP051</v>
          </cell>
          <cell r="B4485" t="str">
            <v>TCPAP051</v>
          </cell>
        </row>
        <row r="4486">
          <cell r="A4486" t="str">
            <v>PER11</v>
          </cell>
          <cell r="B4486" t="str">
            <v>PER11</v>
          </cell>
        </row>
        <row r="4487">
          <cell r="A4487" t="str">
            <v>SUB07C</v>
          </cell>
          <cell r="B4487" t="str">
            <v>PABEAN_CANTIAN_4</v>
          </cell>
        </row>
        <row r="4488">
          <cell r="A4488" t="str">
            <v>SUB07D</v>
          </cell>
          <cell r="B4488" t="str">
            <v>PABEAN_CANTIAN_5</v>
          </cell>
        </row>
        <row r="4489">
          <cell r="A4489" t="str">
            <v>SOG13C</v>
          </cell>
          <cell r="B4489" t="str">
            <v>SOG13C</v>
          </cell>
        </row>
        <row r="4490">
          <cell r="A4490" t="str">
            <v>SUB31B</v>
          </cell>
          <cell r="B4490" t="str">
            <v>TAMBAKSARI_2</v>
          </cell>
        </row>
        <row r="4491">
          <cell r="A4491" t="str">
            <v>SKY11</v>
          </cell>
          <cell r="B4491" t="str">
            <v>SKY11</v>
          </cell>
        </row>
        <row r="4492">
          <cell r="A4492" t="str">
            <v>NGK01A</v>
          </cell>
          <cell r="B4492" t="str">
            <v>NGANJUK_3</v>
          </cell>
        </row>
        <row r="4493">
          <cell r="A4493" t="str">
            <v>SUB10D</v>
          </cell>
          <cell r="B4493" t="str">
            <v>PAKAL_2</v>
          </cell>
        </row>
        <row r="4494">
          <cell r="A4494" t="str">
            <v>MTX09</v>
          </cell>
          <cell r="B4494" t="str">
            <v>MAOSPATI_1</v>
          </cell>
        </row>
        <row r="4495">
          <cell r="A4495" t="str">
            <v>TGK02A</v>
          </cell>
          <cell r="B4495" t="str">
            <v>KARANGAN_1</v>
          </cell>
        </row>
        <row r="4496">
          <cell r="A4496" t="str">
            <v>SUB29B</v>
          </cell>
          <cell r="B4496" t="str">
            <v>DUKUH_PAKIS_1</v>
          </cell>
        </row>
        <row r="4497">
          <cell r="A4497" t="str">
            <v>SDA05B</v>
          </cell>
          <cell r="B4497" t="str">
            <v>BALONGBENDO_1</v>
          </cell>
        </row>
        <row r="4498">
          <cell r="A4498" t="str">
            <v>SUB06B</v>
          </cell>
          <cell r="B4498" t="str">
            <v>SEMAMPIR_3</v>
          </cell>
        </row>
        <row r="4499">
          <cell r="A4499" t="str">
            <v>PNK06B</v>
          </cell>
          <cell r="B4499" t="str">
            <v>BANJAR_SERASAN</v>
          </cell>
        </row>
        <row r="4500">
          <cell r="A4500" t="str">
            <v>PCI06</v>
          </cell>
          <cell r="B4500" t="str">
            <v>ARJOSARI_2</v>
          </cell>
        </row>
        <row r="4501">
          <cell r="A4501" t="str">
            <v>SWI05A</v>
          </cell>
          <cell r="B4501" t="str">
            <v>LEBAKSIU</v>
          </cell>
        </row>
        <row r="4502">
          <cell r="A4502" t="str">
            <v>SWI07B</v>
          </cell>
          <cell r="B4502" t="str">
            <v>PAGERBARANG01</v>
          </cell>
        </row>
        <row r="4503">
          <cell r="A4503" t="str">
            <v>TCCLP241</v>
          </cell>
          <cell r="B4503" t="str">
            <v>TCCLP241</v>
          </cell>
        </row>
        <row r="4504">
          <cell r="A4504" t="str">
            <v>TCBUW061</v>
          </cell>
          <cell r="B4504" t="str">
            <v>TCBUW061</v>
          </cell>
        </row>
        <row r="4505">
          <cell r="A4505" t="str">
            <v>TCPWX121</v>
          </cell>
          <cell r="B4505" t="str">
            <v>TCPWX121</v>
          </cell>
        </row>
        <row r="4506">
          <cell r="A4506" t="str">
            <v>TCPMA011</v>
          </cell>
          <cell r="B4506" t="str">
            <v>TCPMA011</v>
          </cell>
        </row>
        <row r="4507">
          <cell r="A4507" t="str">
            <v>TCKOL021</v>
          </cell>
          <cell r="B4507" t="str">
            <v>TCKOL021</v>
          </cell>
        </row>
        <row r="4508">
          <cell r="A4508" t="str">
            <v>JKT23R</v>
          </cell>
          <cell r="B4508" t="str">
            <v>KHAFI_01</v>
          </cell>
        </row>
        <row r="4509">
          <cell r="A4509" t="str">
            <v>JKT19L</v>
          </cell>
          <cell r="B4509" t="str">
            <v>KELAPA_DUA_01</v>
          </cell>
        </row>
        <row r="4510">
          <cell r="A4510" t="str">
            <v>JKT02T</v>
          </cell>
          <cell r="B4510" t="str">
            <v>KEMBANGAN_SELATAN</v>
          </cell>
        </row>
        <row r="4511">
          <cell r="A4511" t="str">
            <v>JKT05L</v>
          </cell>
          <cell r="B4511" t="str">
            <v>KOTA_TUA</v>
          </cell>
        </row>
        <row r="4512">
          <cell r="A4512" t="str">
            <v>BAL51</v>
          </cell>
          <cell r="B4512" t="str">
            <v>CISAUK_RAYA</v>
          </cell>
        </row>
        <row r="4513">
          <cell r="A4513" t="str">
            <v>MAL05</v>
          </cell>
          <cell r="B4513" t="str">
            <v>CP_TOWUTI</v>
          </cell>
        </row>
        <row r="4514">
          <cell r="A4514" t="str">
            <v>PKN08</v>
          </cell>
          <cell r="B4514" t="str">
            <v>PANGKALAN_BANTENG</v>
          </cell>
        </row>
        <row r="4515">
          <cell r="A4515" t="str">
            <v>JKT62G</v>
          </cell>
          <cell r="B4515" t="str">
            <v>CP_TANJUNG_BARAT</v>
          </cell>
        </row>
        <row r="4516">
          <cell r="A4516" t="str">
            <v>JKT71A</v>
          </cell>
          <cell r="B4516" t="str">
            <v>CP_TEGAL_PARANG</v>
          </cell>
        </row>
        <row r="4517">
          <cell r="A4517" t="str">
            <v>JKT53C</v>
          </cell>
          <cell r="B4517" t="str">
            <v>CP_CEGER</v>
          </cell>
        </row>
        <row r="4518">
          <cell r="A4518" t="str">
            <v>JKT71</v>
          </cell>
          <cell r="B4518" t="str">
            <v>CP_BANGKA</v>
          </cell>
        </row>
        <row r="4519">
          <cell r="A4519" t="str">
            <v>JKT52I</v>
          </cell>
          <cell r="B4519" t="str">
            <v>CP_JATINEGARA_BARAT</v>
          </cell>
        </row>
        <row r="4520">
          <cell r="A4520" t="str">
            <v>JKT62C</v>
          </cell>
          <cell r="B4520" t="str">
            <v>CP_CIGANJUR</v>
          </cell>
        </row>
        <row r="4521">
          <cell r="A4521" t="str">
            <v>DMK14</v>
          </cell>
          <cell r="B4521" t="str">
            <v>KARANGANYAR</v>
          </cell>
        </row>
        <row r="4522">
          <cell r="A4522" t="str">
            <v>PNK22</v>
          </cell>
          <cell r="B4522" t="str">
            <v>CP_MAJU_RAYA_KAKAP</v>
          </cell>
        </row>
        <row r="4523">
          <cell r="A4523" t="str">
            <v>JKT47C</v>
          </cell>
          <cell r="B4523" t="str">
            <v>CP_RAYA_KELAPA</v>
          </cell>
        </row>
        <row r="4524">
          <cell r="A4524" t="str">
            <v>PLW13</v>
          </cell>
          <cell r="B4524" t="str">
            <v>PLW_SALES</v>
          </cell>
        </row>
        <row r="4525">
          <cell r="A4525" t="str">
            <v>JKT34</v>
          </cell>
          <cell r="B4525" t="str">
            <v>CP_LEBAK_BULUS</v>
          </cell>
        </row>
        <row r="4526">
          <cell r="A4526" t="str">
            <v>JKT62</v>
          </cell>
          <cell r="B4526" t="str">
            <v>CP_SRENGSENG_SAWAH</v>
          </cell>
        </row>
        <row r="4527">
          <cell r="A4527" t="str">
            <v>KAA16</v>
          </cell>
          <cell r="B4527" t="str">
            <v>JUNGKE</v>
          </cell>
        </row>
        <row r="4528">
          <cell r="A4528" t="str">
            <v>JKT43D</v>
          </cell>
          <cell r="B4528" t="str">
            <v>CP_DANAUSUNTER_UTARA</v>
          </cell>
        </row>
        <row r="4529">
          <cell r="A4529" t="str">
            <v>PND07</v>
          </cell>
          <cell r="B4529" t="str">
            <v>PANDAAN_2</v>
          </cell>
        </row>
        <row r="4530">
          <cell r="A4530" t="str">
            <v>PSR17</v>
          </cell>
          <cell r="B4530" t="str">
            <v>KRATON_1</v>
          </cell>
        </row>
        <row r="4531">
          <cell r="A4531" t="str">
            <v>SUB57A</v>
          </cell>
          <cell r="B4531" t="str">
            <v>WONOKROMO_2</v>
          </cell>
        </row>
        <row r="4532">
          <cell r="A4532" t="str">
            <v>SUB56A</v>
          </cell>
          <cell r="B4532" t="str">
            <v>TEGALSARI_2</v>
          </cell>
        </row>
        <row r="4533">
          <cell r="A4533" t="str">
            <v>SUB55A</v>
          </cell>
          <cell r="B4533" t="str">
            <v>BUBUTAN_1</v>
          </cell>
        </row>
        <row r="4534">
          <cell r="A4534" t="str">
            <v>DMK11</v>
          </cell>
          <cell r="B4534" t="str">
            <v>BATURSARI</v>
          </cell>
        </row>
        <row r="4535">
          <cell r="A4535" t="str">
            <v>TEST8818</v>
          </cell>
          <cell r="B4535" t="str">
            <v>Test测试网点30</v>
          </cell>
        </row>
        <row r="4536">
          <cell r="A4536" t="str">
            <v>BKS04</v>
          </cell>
          <cell r="B4536" t="str">
            <v>SKIP</v>
          </cell>
        </row>
        <row r="4537">
          <cell r="A4537" t="str">
            <v>PND02</v>
          </cell>
          <cell r="B4537" t="str">
            <v>SUKOREJO_PND</v>
          </cell>
        </row>
        <row r="4538">
          <cell r="A4538" t="str">
            <v>SNX07</v>
          </cell>
          <cell r="B4538" t="str">
            <v>KALIANGET_1</v>
          </cell>
        </row>
        <row r="4539">
          <cell r="A4539" t="str">
            <v>TJU02</v>
          </cell>
          <cell r="B4539" t="str">
            <v>TANJUNG_BATU_KOTA</v>
          </cell>
        </row>
        <row r="4540">
          <cell r="A4540" t="str">
            <v>SOC18</v>
          </cell>
          <cell r="B4540" t="str">
            <v>BUMI_LAWEYAN</v>
          </cell>
        </row>
        <row r="4541">
          <cell r="A4541" t="str">
            <v>BAT05</v>
          </cell>
          <cell r="B4541" t="str">
            <v>NGANTANG</v>
          </cell>
        </row>
        <row r="4542">
          <cell r="A4542" t="str">
            <v>MLG13</v>
          </cell>
          <cell r="B4542" t="str">
            <v>KALPATARU</v>
          </cell>
        </row>
        <row r="4543">
          <cell r="A4543" t="str">
            <v>SMI15</v>
          </cell>
          <cell r="B4543" t="str">
            <v>KALAPA_NUNGGAL</v>
          </cell>
        </row>
        <row r="4544">
          <cell r="A4544" t="str">
            <v>BLT05</v>
          </cell>
          <cell r="B4544" t="str">
            <v>SUKOREJO_1</v>
          </cell>
        </row>
        <row r="4545">
          <cell r="A4545" t="str">
            <v>JKT02R</v>
          </cell>
          <cell r="B4545" t="str">
            <v>DC_SRENGSENG</v>
          </cell>
        </row>
        <row r="4546">
          <cell r="A4546" t="str">
            <v>BTH08</v>
          </cell>
          <cell r="B4546" t="str">
            <v>BELAKANG_PADANG</v>
          </cell>
        </row>
        <row r="4547">
          <cell r="A4547" t="str">
            <v>NGA01</v>
          </cell>
          <cell r="B4547" t="str">
            <v>RINGINREJO</v>
          </cell>
        </row>
        <row r="4548">
          <cell r="A4548" t="str">
            <v>SDA42</v>
          </cell>
          <cell r="B4548" t="str">
            <v>SEDATI_1</v>
          </cell>
        </row>
        <row r="4549">
          <cell r="A4549" t="str">
            <v>SDA24</v>
          </cell>
          <cell r="B4549" t="str">
            <v>DC_PORONG</v>
          </cell>
        </row>
        <row r="4550">
          <cell r="A4550" t="str">
            <v>JOG06</v>
          </cell>
          <cell r="B4550" t="str">
            <v>TAMAN_SISWA</v>
          </cell>
        </row>
        <row r="4551">
          <cell r="A4551" t="str">
            <v>JKT01W</v>
          </cell>
          <cell r="B4551" t="str">
            <v>DC_RAWA_BUAYA</v>
          </cell>
        </row>
        <row r="4552">
          <cell r="A4552" t="str">
            <v>SRG04</v>
          </cell>
          <cell r="B4552" t="str">
            <v>GAYAMSARI</v>
          </cell>
        </row>
        <row r="4553">
          <cell r="A4553" t="str">
            <v>DMK09</v>
          </cell>
          <cell r="B4553" t="str">
            <v>DEMPET</v>
          </cell>
        </row>
        <row r="4554">
          <cell r="A4554" t="str">
            <v>TBN05</v>
          </cell>
          <cell r="B4554" t="str">
            <v>PLUMPANG</v>
          </cell>
        </row>
        <row r="4555">
          <cell r="A4555" t="str">
            <v>PSR06</v>
          </cell>
          <cell r="B4555" t="str">
            <v>GONDANGWETAN</v>
          </cell>
        </row>
        <row r="4556">
          <cell r="A4556" t="str">
            <v>SDA23</v>
          </cell>
          <cell r="B4556" t="str">
            <v>DC_SAFELOCK</v>
          </cell>
        </row>
        <row r="4557">
          <cell r="A4557" t="str">
            <v>SOC28</v>
          </cell>
          <cell r="B4557" t="str">
            <v>NUSUKAN</v>
          </cell>
        </row>
        <row r="4558">
          <cell r="A4558" t="str">
            <v>BWI20</v>
          </cell>
          <cell r="B4558" t="str">
            <v>KABAT</v>
          </cell>
        </row>
        <row r="4559">
          <cell r="A4559" t="str">
            <v>LMJ06</v>
          </cell>
          <cell r="B4559" t="str">
            <v>SANDTOWN</v>
          </cell>
        </row>
        <row r="4560">
          <cell r="A4560" t="str">
            <v>JKT22I</v>
          </cell>
          <cell r="B4560" t="str">
            <v>CILANDAK_2</v>
          </cell>
        </row>
        <row r="4561">
          <cell r="A4561" t="str">
            <v>SNX06</v>
          </cell>
          <cell r="B4561" t="str">
            <v>BATUAN_1</v>
          </cell>
        </row>
        <row r="4562">
          <cell r="A4562" t="str">
            <v>PSR09</v>
          </cell>
          <cell r="B4562" t="str">
            <v>GRATI</v>
          </cell>
        </row>
        <row r="4563">
          <cell r="A4563" t="str">
            <v>JKT06F</v>
          </cell>
          <cell r="B4563" t="str">
            <v>PLUMPANG_RAYA</v>
          </cell>
        </row>
        <row r="4564">
          <cell r="A4564" t="str">
            <v>PND03</v>
          </cell>
          <cell r="B4564" t="str">
            <v>PURWOSARI_PND</v>
          </cell>
        </row>
        <row r="4565">
          <cell r="A4565" t="str">
            <v>SDA40</v>
          </cell>
          <cell r="B4565" t="str">
            <v>TULANGAN_1</v>
          </cell>
        </row>
        <row r="4566">
          <cell r="A4566" t="str">
            <v>JKT05K</v>
          </cell>
          <cell r="B4566" t="str">
            <v>DC_TAMBORA</v>
          </cell>
        </row>
        <row r="4567">
          <cell r="A4567" t="str">
            <v>SUB97</v>
          </cell>
          <cell r="B4567" t="str">
            <v>MULYOREJO</v>
          </cell>
        </row>
        <row r="4568">
          <cell r="A4568" t="str">
            <v>JKT07T</v>
          </cell>
          <cell r="B4568" t="str">
            <v>DC_SUNTER</v>
          </cell>
        </row>
        <row r="4569">
          <cell r="A4569" t="str">
            <v>MLG42</v>
          </cell>
          <cell r="B4569" t="str">
            <v>KARANG_PLOSO_1</v>
          </cell>
        </row>
        <row r="4570">
          <cell r="A4570" t="str">
            <v>JKT18M</v>
          </cell>
          <cell r="B4570" t="str">
            <v>DC_KRAMAT_JATI</v>
          </cell>
        </row>
        <row r="4571">
          <cell r="A4571" t="str">
            <v>PSR02</v>
          </cell>
          <cell r="B4571" t="str">
            <v>BANGIL</v>
          </cell>
        </row>
        <row r="4572">
          <cell r="A4572" t="str">
            <v>JBG06</v>
          </cell>
          <cell r="B4572" t="str">
            <v>KABUH</v>
          </cell>
        </row>
        <row r="4573">
          <cell r="A4573" t="str">
            <v>JKT08N</v>
          </cell>
          <cell r="B4573" t="str">
            <v>PLUIT_PERMAI</v>
          </cell>
        </row>
        <row r="4574">
          <cell r="A4574" t="str">
            <v>BWI29</v>
          </cell>
          <cell r="B4574" t="str">
            <v>BANGOREJO_1</v>
          </cell>
        </row>
        <row r="4575">
          <cell r="A4575" t="str">
            <v>JKT19J</v>
          </cell>
          <cell r="B4575" t="str">
            <v>DC_CIPAYUNG</v>
          </cell>
        </row>
        <row r="4576">
          <cell r="A4576" t="str">
            <v>KPJ11</v>
          </cell>
          <cell r="B4576" t="str">
            <v>SUMBERMANJINGWETAN_1</v>
          </cell>
        </row>
        <row r="4577">
          <cell r="A4577" t="str">
            <v>WLG04</v>
          </cell>
          <cell r="B4577" t="str">
            <v>KESAMBEN</v>
          </cell>
        </row>
        <row r="4578">
          <cell r="A4578" t="str">
            <v>BJE10</v>
          </cell>
          <cell r="B4578" t="str">
            <v>NGRAHO</v>
          </cell>
        </row>
        <row r="4579">
          <cell r="A4579" t="str">
            <v>BAT07</v>
          </cell>
          <cell r="B4579" t="str">
            <v>JUNREJO_1</v>
          </cell>
        </row>
        <row r="4580">
          <cell r="A4580" t="str">
            <v>MJK06</v>
          </cell>
          <cell r="B4580" t="str">
            <v>BRANGKAL</v>
          </cell>
        </row>
        <row r="4581">
          <cell r="A4581" t="str">
            <v>PNO04</v>
          </cell>
          <cell r="B4581" t="str">
            <v>BABADAN_RAYA</v>
          </cell>
        </row>
        <row r="4582">
          <cell r="A4582" t="str">
            <v>SUJ07</v>
          </cell>
          <cell r="B4582" t="str">
            <v>SLAMET_RIYADI_BARAT</v>
          </cell>
        </row>
        <row r="4583">
          <cell r="A4583" t="str">
            <v>SUB41A</v>
          </cell>
          <cell r="B4583" t="str">
            <v>RUNGKUT_1</v>
          </cell>
        </row>
        <row r="4584">
          <cell r="A4584" t="str">
            <v>MLG37</v>
          </cell>
          <cell r="B4584" t="str">
            <v>LAWANG_1</v>
          </cell>
        </row>
        <row r="4585">
          <cell r="A4585" t="str">
            <v>BWS07</v>
          </cell>
          <cell r="B4585" t="str">
            <v>BONDOWOSO_1</v>
          </cell>
        </row>
        <row r="4586">
          <cell r="A4586" t="str">
            <v>SUB35A</v>
          </cell>
          <cell r="B4586" t="str">
            <v>DC_MADE</v>
          </cell>
        </row>
        <row r="4587">
          <cell r="A4587" t="str">
            <v>PTN05</v>
          </cell>
          <cell r="B4587" t="str">
            <v>KRAKSAAN_2</v>
          </cell>
        </row>
        <row r="4588">
          <cell r="A4588" t="str">
            <v>PNO05</v>
          </cell>
          <cell r="B4588" t="str">
            <v>SAMBIT_1</v>
          </cell>
        </row>
        <row r="4589">
          <cell r="A4589" t="str">
            <v>BJN08</v>
          </cell>
          <cell r="B4589" t="str">
            <v>PAYAMAN</v>
          </cell>
        </row>
        <row r="4590">
          <cell r="A4590" t="str">
            <v>NIW03</v>
          </cell>
          <cell r="B4590" t="str">
            <v>DC_KARTONYONO</v>
          </cell>
        </row>
        <row r="4591">
          <cell r="A4591" t="str">
            <v>PKL13</v>
          </cell>
          <cell r="B4591" t="str">
            <v>KARANGSARI_KAJEN</v>
          </cell>
        </row>
        <row r="4592">
          <cell r="A4592" t="str">
            <v>SBD04</v>
          </cell>
          <cell r="B4592" t="str">
            <v>BESUKI_CITY</v>
          </cell>
        </row>
        <row r="4593">
          <cell r="A4593" t="str">
            <v>JKT21Q</v>
          </cell>
          <cell r="B4593" t="str">
            <v>DC_KEBAYORAN_LAMA</v>
          </cell>
        </row>
        <row r="4594">
          <cell r="A4594" t="str">
            <v>PCI02</v>
          </cell>
          <cell r="B4594" t="str">
            <v>BALEHARJO</v>
          </cell>
        </row>
        <row r="4595">
          <cell r="A4595" t="str">
            <v>MLG26</v>
          </cell>
          <cell r="B4595" t="str">
            <v>RED_DEER</v>
          </cell>
        </row>
        <row r="4596">
          <cell r="A4596" t="str">
            <v>DMK07</v>
          </cell>
          <cell r="B4596" t="str">
            <v>WONOSALAM</v>
          </cell>
        </row>
        <row r="4597">
          <cell r="A4597" t="str">
            <v>PRO09</v>
          </cell>
          <cell r="B4597" t="str">
            <v>WONOASIH_2</v>
          </cell>
        </row>
        <row r="4598">
          <cell r="A4598" t="str">
            <v>MLG33</v>
          </cell>
          <cell r="B4598" t="str">
            <v>KEDUNGKANDANG_1</v>
          </cell>
        </row>
        <row r="4599">
          <cell r="A4599" t="str">
            <v>SNX05</v>
          </cell>
          <cell r="B4599" t="str">
            <v>AMBUNTEN</v>
          </cell>
        </row>
        <row r="4600">
          <cell r="A4600" t="str">
            <v>KPJ07</v>
          </cell>
          <cell r="B4600" t="str">
            <v>BULULAWANG</v>
          </cell>
        </row>
        <row r="4601">
          <cell r="A4601" t="str">
            <v>BWX03</v>
          </cell>
          <cell r="B4601" t="str">
            <v>BANGKALAN_KOTA</v>
          </cell>
        </row>
        <row r="4602">
          <cell r="A4602" t="str">
            <v>GSK10</v>
          </cell>
          <cell r="B4602" t="str">
            <v>MENGANTI</v>
          </cell>
        </row>
        <row r="4603">
          <cell r="A4603" t="str">
            <v>BAT02</v>
          </cell>
          <cell r="B4603" t="str">
            <v>PUJON</v>
          </cell>
        </row>
        <row r="4604">
          <cell r="A4604" t="str">
            <v>WLG03</v>
          </cell>
          <cell r="B4604" t="str">
            <v>PONGGOK</v>
          </cell>
        </row>
        <row r="4605">
          <cell r="A4605" t="str">
            <v>PLR05</v>
          </cell>
          <cell r="B4605" t="str">
            <v>BATI_BATI</v>
          </cell>
        </row>
        <row r="4606">
          <cell r="A4606" t="str">
            <v>SDA36</v>
          </cell>
          <cell r="B4606" t="str">
            <v>BUDURAN_1</v>
          </cell>
        </row>
        <row r="4607">
          <cell r="A4607" t="str">
            <v>GIA777</v>
          </cell>
          <cell r="B4607" t="str">
            <v>GIA_GATEWAY</v>
          </cell>
        </row>
        <row r="4608">
          <cell r="A4608" t="str">
            <v>BAT06</v>
          </cell>
          <cell r="B4608" t="str">
            <v>BUMIAJI_1</v>
          </cell>
        </row>
        <row r="4609">
          <cell r="A4609" t="str">
            <v>KPJ09</v>
          </cell>
          <cell r="B4609" t="str">
            <v>TALANGAGUNG_KPJ</v>
          </cell>
        </row>
        <row r="4610">
          <cell r="A4610" t="str">
            <v>DMK10</v>
          </cell>
          <cell r="B4610" t="str">
            <v>SAYUNG</v>
          </cell>
        </row>
        <row r="4611">
          <cell r="A4611" t="str">
            <v>JKT24M</v>
          </cell>
          <cell r="B4611" t="str">
            <v>DC_MAMPANG_PRAPATAN</v>
          </cell>
        </row>
        <row r="4612">
          <cell r="A4612" t="str">
            <v>KPJ08</v>
          </cell>
          <cell r="B4612" t="str">
            <v>BANTUR</v>
          </cell>
        </row>
        <row r="4613">
          <cell r="A4613" t="str">
            <v>BWS03</v>
          </cell>
          <cell r="B4613" t="str">
            <v>MAESAN</v>
          </cell>
        </row>
        <row r="4614">
          <cell r="A4614" t="str">
            <v>JBR33</v>
          </cell>
          <cell r="B4614" t="str">
            <v>AJUNG_1</v>
          </cell>
        </row>
        <row r="4615">
          <cell r="A4615" t="str">
            <v>PCI03</v>
          </cell>
          <cell r="B4615" t="str">
            <v>NGADIROJO_1</v>
          </cell>
        </row>
        <row r="4616">
          <cell r="A4616" t="str">
            <v>JBR21</v>
          </cell>
          <cell r="B4616" t="str">
            <v>SEMBORO</v>
          </cell>
        </row>
        <row r="4617">
          <cell r="A4617" t="str">
            <v>LMG10</v>
          </cell>
          <cell r="B4617" t="str">
            <v>SAMBENG</v>
          </cell>
        </row>
        <row r="4618">
          <cell r="A4618" t="str">
            <v>SOC22</v>
          </cell>
          <cell r="B4618" t="str">
            <v>KYAI_MOJO</v>
          </cell>
        </row>
        <row r="4619">
          <cell r="A4619" t="str">
            <v>SUB23A</v>
          </cell>
          <cell r="B4619" t="str">
            <v>DC_SUKOLILO</v>
          </cell>
        </row>
        <row r="4620">
          <cell r="A4620" t="str">
            <v>SUB98</v>
          </cell>
          <cell r="B4620" t="str">
            <v>TAMBAK_SEGARAN</v>
          </cell>
        </row>
        <row r="4621">
          <cell r="A4621" t="str">
            <v>KPJ03</v>
          </cell>
          <cell r="B4621" t="str">
            <v>SUMBERPUCUNG</v>
          </cell>
        </row>
        <row r="4622">
          <cell r="A4622" t="str">
            <v>DMK03</v>
          </cell>
          <cell r="B4622" t="str">
            <v>GAJAH</v>
          </cell>
        </row>
        <row r="4623">
          <cell r="A4623" t="str">
            <v>BLT02</v>
          </cell>
          <cell r="B4623" t="str">
            <v>TALUN</v>
          </cell>
        </row>
        <row r="4624">
          <cell r="A4624" t="str">
            <v>TBN02</v>
          </cell>
          <cell r="B4624" t="str">
            <v>JATIROGO</v>
          </cell>
        </row>
        <row r="4625">
          <cell r="A4625" t="str">
            <v>NIW01</v>
          </cell>
          <cell r="B4625" t="str">
            <v>NGAWI</v>
          </cell>
        </row>
        <row r="4626">
          <cell r="A4626" t="str">
            <v>NIW02</v>
          </cell>
          <cell r="B4626" t="str">
            <v>WALIKUKUN</v>
          </cell>
        </row>
        <row r="4627">
          <cell r="A4627" t="str">
            <v>BLT03</v>
          </cell>
          <cell r="B4627" t="str">
            <v>SRENGAT</v>
          </cell>
        </row>
        <row r="4628">
          <cell r="A4628" t="str">
            <v>MDN06</v>
          </cell>
          <cell r="B4628" t="str">
            <v>MUNENG</v>
          </cell>
        </row>
        <row r="4629">
          <cell r="A4629" t="str">
            <v>GSK13</v>
          </cell>
          <cell r="B4629" t="str">
            <v>DUKUN</v>
          </cell>
        </row>
        <row r="4630">
          <cell r="A4630" t="str">
            <v>KPJ05</v>
          </cell>
          <cell r="B4630" t="str">
            <v>PAKISAJI</v>
          </cell>
        </row>
        <row r="4631">
          <cell r="A4631" t="str">
            <v>TGK01</v>
          </cell>
          <cell r="B4631" t="str">
            <v>TRENGGALEK</v>
          </cell>
        </row>
        <row r="4632">
          <cell r="A4632" t="str">
            <v>BTL03</v>
          </cell>
          <cell r="B4632" t="str">
            <v>KASIHAN</v>
          </cell>
        </row>
        <row r="4633">
          <cell r="A4633" t="str">
            <v>KAA03</v>
          </cell>
          <cell r="B4633" t="str">
            <v>TASIKMADU</v>
          </cell>
        </row>
        <row r="4634">
          <cell r="A4634" t="str">
            <v>DMK02</v>
          </cell>
          <cell r="B4634" t="str">
            <v>MRANGGEN</v>
          </cell>
        </row>
        <row r="4635">
          <cell r="A4635" t="str">
            <v>DPK999</v>
          </cell>
          <cell r="B4635" t="str">
            <v>DPK_GATEWAY</v>
          </cell>
        </row>
        <row r="4636">
          <cell r="A4636" t="str">
            <v>SDA11</v>
          </cell>
          <cell r="B4636" t="str">
            <v>GELAM</v>
          </cell>
        </row>
        <row r="4637">
          <cell r="A4637" t="str">
            <v>BWS01</v>
          </cell>
          <cell r="B4637" t="str">
            <v>BONDOWOSO</v>
          </cell>
        </row>
        <row r="4638">
          <cell r="A4638" t="str">
            <v>SUB70</v>
          </cell>
          <cell r="B4638" t="str">
            <v>RUNGKUT_TENGAH_2</v>
          </cell>
        </row>
        <row r="4639">
          <cell r="A4639" t="str">
            <v>JKT07B</v>
          </cell>
          <cell r="B4639" t="str">
            <v>MITRA_SUNTER</v>
          </cell>
        </row>
        <row r="4640">
          <cell r="A4640" t="str">
            <v>PKS02</v>
          </cell>
          <cell r="B4640" t="str">
            <v>PAKONG</v>
          </cell>
        </row>
        <row r="4641">
          <cell r="A4641" t="str">
            <v>SRG888</v>
          </cell>
          <cell r="B4641" t="str">
            <v>SRG_SALES</v>
          </cell>
        </row>
        <row r="4642">
          <cell r="A4642" t="str">
            <v>SUB73</v>
          </cell>
          <cell r="B4642" t="str">
            <v>PANJANG_JIWO_2</v>
          </cell>
        </row>
        <row r="4643">
          <cell r="A4643" t="str">
            <v>MLG06</v>
          </cell>
          <cell r="B4643" t="str">
            <v>BLIMBING</v>
          </cell>
        </row>
        <row r="4644">
          <cell r="A4644" t="str">
            <v>SUB888</v>
          </cell>
          <cell r="B4644" t="str">
            <v>SUB_SALES</v>
          </cell>
        </row>
        <row r="4645">
          <cell r="A4645" t="str">
            <v>BJE03</v>
          </cell>
          <cell r="B4645" t="str">
            <v>KALITIDU</v>
          </cell>
        </row>
        <row r="4646">
          <cell r="A4646" t="str">
            <v>PND01</v>
          </cell>
          <cell r="B4646" t="str">
            <v>PANDAAN</v>
          </cell>
        </row>
        <row r="4647">
          <cell r="A4647" t="str">
            <v>SUB34</v>
          </cell>
          <cell r="B4647" t="str">
            <v>BABATAN</v>
          </cell>
        </row>
        <row r="4648">
          <cell r="A4648" t="str">
            <v>KDR10</v>
          </cell>
          <cell r="B4648" t="str">
            <v>PAPAR</v>
          </cell>
        </row>
        <row r="4649">
          <cell r="A4649" t="str">
            <v>JBR09</v>
          </cell>
          <cell r="B4649" t="str">
            <v>SUMBERSARI</v>
          </cell>
        </row>
        <row r="4650">
          <cell r="A4650" t="str">
            <v>SUB57</v>
          </cell>
          <cell r="B4650" t="str">
            <v>RAYA_TENGGILIS</v>
          </cell>
        </row>
        <row r="4651">
          <cell r="A4651" t="str">
            <v>DMK01</v>
          </cell>
          <cell r="B4651" t="str">
            <v>DEMAK</v>
          </cell>
        </row>
        <row r="4652">
          <cell r="A4652" t="str">
            <v>PSR01</v>
          </cell>
          <cell r="B4652" t="str">
            <v>PASURUAN</v>
          </cell>
        </row>
        <row r="4653">
          <cell r="A4653" t="str">
            <v>MLG01</v>
          </cell>
          <cell r="B4653" t="str">
            <v>MALANG</v>
          </cell>
        </row>
        <row r="4654">
          <cell r="A4654" t="str">
            <v>KDR01</v>
          </cell>
          <cell r="B4654" t="str">
            <v>KEDIRI</v>
          </cell>
        </row>
        <row r="4655">
          <cell r="A4655" t="str">
            <v>KBM02</v>
          </cell>
          <cell r="B4655" t="str">
            <v>GOMBONG</v>
          </cell>
        </row>
        <row r="4656">
          <cell r="A4656" t="str">
            <v>MLG10</v>
          </cell>
          <cell r="B4656" t="str">
            <v>SOEHAT</v>
          </cell>
        </row>
        <row r="4657">
          <cell r="A4657" t="str">
            <v>JBG02</v>
          </cell>
          <cell r="B4657" t="str">
            <v>MOJOAGUNG</v>
          </cell>
        </row>
        <row r="4658">
          <cell r="A4658" t="str">
            <v>BWI05</v>
          </cell>
          <cell r="B4658" t="str">
            <v>JAJAG</v>
          </cell>
        </row>
        <row r="4659">
          <cell r="A4659" t="str">
            <v>TLA03</v>
          </cell>
          <cell r="B4659" t="str">
            <v>NGUNUT</v>
          </cell>
        </row>
        <row r="4660">
          <cell r="A4660" t="str">
            <v>PKL02</v>
          </cell>
          <cell r="B4660" t="str">
            <v>KAJEN</v>
          </cell>
        </row>
        <row r="4661">
          <cell r="A4661" t="str">
            <v>NGK03</v>
          </cell>
          <cell r="B4661" t="str">
            <v>LOCERET</v>
          </cell>
        </row>
        <row r="4662">
          <cell r="A4662" t="str">
            <v>KDR07</v>
          </cell>
          <cell r="B4662" t="str">
            <v>NGADILUWIH</v>
          </cell>
        </row>
        <row r="4663">
          <cell r="A4663" t="str">
            <v>KDR06</v>
          </cell>
          <cell r="B4663" t="str">
            <v>MOJOROTO</v>
          </cell>
        </row>
        <row r="4664">
          <cell r="A4664" t="str">
            <v>MDN05</v>
          </cell>
          <cell r="B4664" t="str">
            <v>TAMAN_PRAJA</v>
          </cell>
        </row>
        <row r="4665">
          <cell r="A4665" t="str">
            <v>SOC06</v>
          </cell>
          <cell r="B4665" t="str">
            <v>SERENGAN</v>
          </cell>
        </row>
        <row r="4666">
          <cell r="A4666" t="str">
            <v>PNO01</v>
          </cell>
          <cell r="B4666" t="str">
            <v>PONOROGO</v>
          </cell>
        </row>
        <row r="4667">
          <cell r="A4667" t="str">
            <v>PCI01</v>
          </cell>
          <cell r="B4667" t="str">
            <v>PACITAN</v>
          </cell>
        </row>
        <row r="4668">
          <cell r="A4668" t="str">
            <v>TLA02</v>
          </cell>
          <cell r="B4668" t="str">
            <v>CAMPUR_DARAT</v>
          </cell>
        </row>
        <row r="4669">
          <cell r="A4669" t="str">
            <v>SNX02</v>
          </cell>
          <cell r="B4669" t="str">
            <v>ARJASA</v>
          </cell>
        </row>
        <row r="4670">
          <cell r="A4670" t="str">
            <v>SOC10</v>
          </cell>
          <cell r="B4670" t="str">
            <v>SUMBER_BANJARSARI</v>
          </cell>
        </row>
        <row r="4671">
          <cell r="A4671" t="str">
            <v>CLP06</v>
          </cell>
          <cell r="B4671" t="str">
            <v>KAWUNGANTEN</v>
          </cell>
        </row>
        <row r="4672">
          <cell r="A4672" t="str">
            <v>MLG07</v>
          </cell>
          <cell r="B4672" t="str">
            <v>KLOJEN</v>
          </cell>
        </row>
        <row r="4673">
          <cell r="A4673" t="str">
            <v>NGP16C</v>
          </cell>
          <cell r="B4673" t="str">
            <v>NGP16C</v>
          </cell>
        </row>
        <row r="4674">
          <cell r="A4674" t="str">
            <v>NGP14A</v>
          </cell>
          <cell r="B4674" t="str">
            <v>NGP14A</v>
          </cell>
        </row>
        <row r="4675">
          <cell r="A4675" t="str">
            <v>NGP13C</v>
          </cell>
          <cell r="B4675" t="str">
            <v>NGP13C</v>
          </cell>
        </row>
        <row r="4676">
          <cell r="A4676" t="str">
            <v>NGP11D</v>
          </cell>
          <cell r="B4676" t="str">
            <v>NGP11D</v>
          </cell>
        </row>
        <row r="4677">
          <cell r="A4677" t="str">
            <v>NGP10A</v>
          </cell>
          <cell r="B4677" t="str">
            <v>NGP10A</v>
          </cell>
        </row>
        <row r="4678">
          <cell r="A4678" t="str">
            <v>BDO29E</v>
          </cell>
          <cell r="B4678" t="str">
            <v>BDO29E</v>
          </cell>
        </row>
        <row r="4679">
          <cell r="A4679" t="str">
            <v>BDO29D</v>
          </cell>
          <cell r="B4679" t="str">
            <v>BDO29D</v>
          </cell>
        </row>
        <row r="4680">
          <cell r="A4680" t="str">
            <v>SMQ07</v>
          </cell>
          <cell r="B4680" t="str">
            <v>MENTAYAHILIR_SELATAN</v>
          </cell>
        </row>
        <row r="4681">
          <cell r="A4681" t="str">
            <v>SMQ06</v>
          </cell>
          <cell r="B4681" t="str">
            <v>PARENGGEAN_01</v>
          </cell>
        </row>
        <row r="4682">
          <cell r="A4682" t="str">
            <v>LAD02</v>
          </cell>
          <cell r="B4682" t="str">
            <v>NANGA_BULIK</v>
          </cell>
        </row>
        <row r="4683">
          <cell r="A4683" t="str">
            <v>SRG57</v>
          </cell>
          <cell r="B4683" t="str">
            <v>CITARUM</v>
          </cell>
        </row>
        <row r="4684">
          <cell r="A4684" t="str">
            <v>JKT56N</v>
          </cell>
          <cell r="B4684" t="str">
            <v>CP_RAYA_PENGGILINGAN</v>
          </cell>
        </row>
        <row r="4685">
          <cell r="A4685" t="str">
            <v>JKT41K</v>
          </cell>
          <cell r="B4685" t="str">
            <v>CP_KAMPUNG_GUSTI</v>
          </cell>
        </row>
        <row r="4686">
          <cell r="A4686" t="str">
            <v>JKT48B</v>
          </cell>
          <cell r="B4686" t="str">
            <v>CP_BATU_AMPAR_1</v>
          </cell>
        </row>
        <row r="4687">
          <cell r="A4687" t="str">
            <v>JKT59C</v>
          </cell>
          <cell r="B4687" t="str">
            <v>CP_HALIM</v>
          </cell>
        </row>
        <row r="4688">
          <cell r="A4688" t="str">
            <v>JKT67B</v>
          </cell>
          <cell r="B4688" t="str">
            <v>CP_KEMANGGISAN_ILIR1</v>
          </cell>
        </row>
        <row r="4689">
          <cell r="A4689" t="str">
            <v>DPK07D</v>
          </cell>
          <cell r="B4689" t="str">
            <v>CILANGKAP_DEPOK</v>
          </cell>
        </row>
        <row r="4690">
          <cell r="A4690" t="str">
            <v>BPN16</v>
          </cell>
          <cell r="B4690" t="str">
            <v>REGENCY</v>
          </cell>
        </row>
        <row r="4691">
          <cell r="A4691" t="str">
            <v>TCRAQ072</v>
          </cell>
          <cell r="B4691" t="str">
            <v>TCRAQ072</v>
          </cell>
        </row>
        <row r="4692">
          <cell r="A4692" t="str">
            <v>JPR11A</v>
          </cell>
          <cell r="B4692" t="str">
            <v>NALUMSARI</v>
          </cell>
        </row>
        <row r="4693">
          <cell r="A4693" t="str">
            <v>BTH10</v>
          </cell>
          <cell r="B4693" t="str">
            <v>MITRA_RAYA</v>
          </cell>
        </row>
        <row r="4694">
          <cell r="A4694" t="str">
            <v>K555</v>
          </cell>
          <cell r="B4694" t="str">
            <v>还是</v>
          </cell>
        </row>
        <row r="4695">
          <cell r="A4695" t="str">
            <v>WNB11A</v>
          </cell>
          <cell r="B4695" t="str">
            <v>KALIKAJAR</v>
          </cell>
        </row>
        <row r="4696">
          <cell r="A4696" t="str">
            <v>SAL08</v>
          </cell>
          <cell r="B4696" t="str">
            <v>TINANGKUNG_01</v>
          </cell>
        </row>
        <row r="4697">
          <cell r="A4697" t="str">
            <v>SMB40</v>
          </cell>
          <cell r="B4697" t="str">
            <v>SMB40</v>
          </cell>
        </row>
        <row r="4698">
          <cell r="A4698" t="str">
            <v>SMB38</v>
          </cell>
          <cell r="B4698" t="str">
            <v>GUNUNG_JATI_2</v>
          </cell>
        </row>
        <row r="4699">
          <cell r="A4699" t="str">
            <v>SMB37B</v>
          </cell>
          <cell r="B4699" t="str">
            <v>SMB37B</v>
          </cell>
        </row>
        <row r="4700">
          <cell r="A4700" t="str">
            <v>SMB31D</v>
          </cell>
          <cell r="B4700" t="str">
            <v>SMB31D</v>
          </cell>
        </row>
        <row r="4701">
          <cell r="A4701" t="str">
            <v>SMB29A</v>
          </cell>
          <cell r="B4701" t="str">
            <v>SMB29A</v>
          </cell>
        </row>
        <row r="4702">
          <cell r="A4702" t="str">
            <v>SMB28B</v>
          </cell>
          <cell r="B4702" t="str">
            <v>SMB28B</v>
          </cell>
        </row>
        <row r="4703">
          <cell r="A4703" t="str">
            <v>SMB14B</v>
          </cell>
          <cell r="B4703" t="str">
            <v>SMB14B</v>
          </cell>
        </row>
        <row r="4704">
          <cell r="A4704" t="str">
            <v>SMB13B</v>
          </cell>
          <cell r="B4704" t="str">
            <v>SMB13B</v>
          </cell>
        </row>
        <row r="4705">
          <cell r="A4705" t="str">
            <v>SMB11A</v>
          </cell>
          <cell r="B4705" t="str">
            <v>SMB11A</v>
          </cell>
        </row>
        <row r="4706">
          <cell r="A4706" t="str">
            <v>SMB10B</v>
          </cell>
          <cell r="B4706" t="str">
            <v>SMB10B</v>
          </cell>
        </row>
        <row r="4707">
          <cell r="A4707" t="str">
            <v>SMB08A</v>
          </cell>
          <cell r="B4707" t="str">
            <v>SMB08A</v>
          </cell>
        </row>
        <row r="4708">
          <cell r="A4708" t="str">
            <v>SMB05C</v>
          </cell>
          <cell r="B4708" t="str">
            <v>SMB05C</v>
          </cell>
        </row>
        <row r="4709">
          <cell r="A4709" t="str">
            <v>SMB03B</v>
          </cell>
          <cell r="B4709" t="str">
            <v>SMB03B</v>
          </cell>
        </row>
        <row r="4710">
          <cell r="A4710" t="str">
            <v>SMB02A</v>
          </cell>
          <cell r="B4710" t="str">
            <v>SMB02A</v>
          </cell>
        </row>
        <row r="4711">
          <cell r="A4711" t="str">
            <v>SBG18A</v>
          </cell>
          <cell r="B4711" t="str">
            <v>PAMANUKAN_2</v>
          </cell>
        </row>
        <row r="4712">
          <cell r="A4712" t="str">
            <v>SBG01A</v>
          </cell>
          <cell r="B4712" t="str">
            <v>BINONG_SBG</v>
          </cell>
        </row>
        <row r="4713">
          <cell r="A4713" t="str">
            <v>IDM04A</v>
          </cell>
          <cell r="B4713" t="str">
            <v>INDRAMAYU_2</v>
          </cell>
        </row>
        <row r="4714">
          <cell r="A4714" t="str">
            <v>CRN03D</v>
          </cell>
          <cell r="B4714" t="str">
            <v>CRN03D</v>
          </cell>
        </row>
        <row r="4715">
          <cell r="A4715" t="str">
            <v>CRN02B</v>
          </cell>
          <cell r="B4715" t="str">
            <v>CRN02B</v>
          </cell>
        </row>
        <row r="4716">
          <cell r="A4716" t="str">
            <v>CIM02A</v>
          </cell>
          <cell r="B4716" t="str">
            <v>BAROS_CIMAHI</v>
          </cell>
        </row>
        <row r="4717">
          <cell r="A4717" t="str">
            <v>BDO24B</v>
          </cell>
          <cell r="B4717" t="str">
            <v>BANDUNG_KIDUL_2</v>
          </cell>
        </row>
        <row r="4718">
          <cell r="A4718" t="str">
            <v>BDO20B</v>
          </cell>
          <cell r="B4718" t="str">
            <v>PASTEUR_3</v>
          </cell>
        </row>
        <row r="4719">
          <cell r="A4719" t="str">
            <v>BDO02F</v>
          </cell>
          <cell r="B4719" t="str">
            <v>BDO02F</v>
          </cell>
        </row>
        <row r="4720">
          <cell r="A4720" t="str">
            <v>CIB05C</v>
          </cell>
          <cell r="B4720" t="str">
            <v>TRANSYOGI_1</v>
          </cell>
        </row>
        <row r="4721">
          <cell r="A4721" t="str">
            <v>SNT02A</v>
          </cell>
          <cell r="B4721" t="str">
            <v>SNT02A</v>
          </cell>
        </row>
        <row r="4722">
          <cell r="A4722" t="str">
            <v>JKT32I</v>
          </cell>
          <cell r="B4722" t="str">
            <v>CP_SAKURA</v>
          </cell>
        </row>
        <row r="4723">
          <cell r="A4723" t="str">
            <v>BAL04J</v>
          </cell>
          <cell r="B4723" t="str">
            <v>PANONGAN_RAYA</v>
          </cell>
        </row>
        <row r="4724">
          <cell r="A4724" t="str">
            <v>BDO02E</v>
          </cell>
          <cell r="B4724" t="str">
            <v>BDO02E</v>
          </cell>
        </row>
        <row r="4725">
          <cell r="A4725" t="str">
            <v>KTL02</v>
          </cell>
          <cell r="B4725" t="str">
            <v>MERLUNG</v>
          </cell>
        </row>
        <row r="4726">
          <cell r="A4726" t="str">
            <v>MRB01</v>
          </cell>
          <cell r="B4726" t="str">
            <v>MUARA_BUNGO</v>
          </cell>
        </row>
        <row r="4727">
          <cell r="A4727" t="str">
            <v>BAO03</v>
          </cell>
          <cell r="B4727" t="str">
            <v>HITAM_ULU_SPB</v>
          </cell>
        </row>
        <row r="4728">
          <cell r="A4728" t="str">
            <v>SUP02</v>
          </cell>
          <cell r="B4728" t="str">
            <v>DC_SUNGAI_PENUH</v>
          </cell>
        </row>
        <row r="4729">
          <cell r="A4729" t="str">
            <v>BAO02</v>
          </cell>
          <cell r="B4729" t="str">
            <v>DC_BAO</v>
          </cell>
        </row>
        <row r="4730">
          <cell r="A4730" t="str">
            <v>BAO07</v>
          </cell>
          <cell r="B4730" t="str">
            <v>TABIR</v>
          </cell>
        </row>
        <row r="4731">
          <cell r="A4731" t="str">
            <v>MUT02</v>
          </cell>
          <cell r="B4731" t="str">
            <v>RIMBO_BUJANG</v>
          </cell>
        </row>
        <row r="4732">
          <cell r="A4732" t="str">
            <v>SIU02</v>
          </cell>
          <cell r="B4732" t="str">
            <v>SIULAK02</v>
          </cell>
        </row>
        <row r="4733">
          <cell r="A4733" t="str">
            <v>MRB04</v>
          </cell>
          <cell r="B4733" t="str">
            <v>KUAMANG_KUNING</v>
          </cell>
        </row>
        <row r="4734">
          <cell r="A4734" t="str">
            <v>MRB02</v>
          </cell>
          <cell r="B4734" t="str">
            <v>BUNGO_DC</v>
          </cell>
        </row>
        <row r="4735">
          <cell r="A4735" t="str">
            <v>BAO05</v>
          </cell>
          <cell r="B4735" t="str">
            <v>SUNGAI_TEBAL</v>
          </cell>
        </row>
        <row r="4736">
          <cell r="A4736" t="str">
            <v>TCTJU031</v>
          </cell>
          <cell r="B4736" t="str">
            <v>TCTJU031</v>
          </cell>
        </row>
        <row r="4737">
          <cell r="A4737" t="str">
            <v>TJU04</v>
          </cell>
          <cell r="B4737" t="str">
            <v>SUNGAI_LAKAM</v>
          </cell>
        </row>
        <row r="4738">
          <cell r="A4738" t="str">
            <v>SUW06</v>
          </cell>
          <cell r="B4738" t="str">
            <v>TAPA</v>
          </cell>
        </row>
        <row r="4739">
          <cell r="A4739" t="str">
            <v>MDC07</v>
          </cell>
          <cell r="B4739" t="str">
            <v>GPI</v>
          </cell>
        </row>
        <row r="4740">
          <cell r="A4740" t="str">
            <v>MRS02</v>
          </cell>
          <cell r="B4740" t="str">
            <v>DUHIADAA_01</v>
          </cell>
        </row>
        <row r="4741">
          <cell r="A4741" t="str">
            <v>BUG04A</v>
          </cell>
          <cell r="B4741" t="str">
            <v>BAHOMAKMUR</v>
          </cell>
        </row>
        <row r="4742">
          <cell r="A4742" t="str">
            <v>NMR01</v>
          </cell>
          <cell r="B4742" t="str">
            <v>NAMROLE</v>
          </cell>
        </row>
        <row r="4743">
          <cell r="A4743" t="str">
            <v>DAH01</v>
          </cell>
          <cell r="B4743" t="str">
            <v>DATARAN_HUNIMOA</v>
          </cell>
        </row>
        <row r="4744">
          <cell r="A4744" t="str">
            <v>DMK07B</v>
          </cell>
          <cell r="B4744" t="str">
            <v>TRENGGULI01</v>
          </cell>
        </row>
        <row r="4745">
          <cell r="A4745" t="str">
            <v>DMK10B</v>
          </cell>
          <cell r="B4745" t="str">
            <v>MIJEN_DMK01</v>
          </cell>
        </row>
        <row r="4746">
          <cell r="A4746" t="str">
            <v>JKT31I</v>
          </cell>
          <cell r="B4746" t="str">
            <v>CP_PONDOK_PINANG_2</v>
          </cell>
        </row>
        <row r="4747">
          <cell r="A4747" t="str">
            <v>BKI23</v>
          </cell>
          <cell r="B4747" t="str">
            <v>JATI_LUHUR</v>
          </cell>
        </row>
        <row r="4748">
          <cell r="A4748" t="str">
            <v>BTL12</v>
          </cell>
          <cell r="B4748" t="str">
            <v>BANGUNJIWO</v>
          </cell>
        </row>
        <row r="4749">
          <cell r="A4749" t="str">
            <v>BKI15A</v>
          </cell>
          <cell r="B4749" t="str">
            <v>MARGAHAYU_01</v>
          </cell>
        </row>
        <row r="4750">
          <cell r="A4750" t="str">
            <v>MMW07</v>
          </cell>
          <cell r="B4750" t="str">
            <v>JUNGKAT01</v>
          </cell>
        </row>
        <row r="4751">
          <cell r="A4751" t="str">
            <v>JKT60F</v>
          </cell>
          <cell r="B4751" t="str">
            <v>CP_SUMUR_BATU</v>
          </cell>
        </row>
        <row r="4752">
          <cell r="A4752" t="str">
            <v>JKT51B</v>
          </cell>
          <cell r="B4752" t="str">
            <v>CP_KAYU_MANIS</v>
          </cell>
        </row>
        <row r="4753">
          <cell r="A4753" t="str">
            <v>JKT68</v>
          </cell>
          <cell r="B4753" t="str">
            <v>CP_TIGA_SAUDARA</v>
          </cell>
        </row>
        <row r="4754">
          <cell r="A4754" t="str">
            <v>SNT02</v>
          </cell>
          <cell r="B4754" t="str">
            <v>SUNGAI_BAHAR</v>
          </cell>
        </row>
        <row r="4755">
          <cell r="A4755" t="str">
            <v>SNT07</v>
          </cell>
          <cell r="B4755" t="str">
            <v>MESTONG02</v>
          </cell>
        </row>
        <row r="4756">
          <cell r="A4756" t="str">
            <v>BTH17</v>
          </cell>
          <cell r="B4756" t="str">
            <v>MEGA_LEGENDA</v>
          </cell>
        </row>
        <row r="4757">
          <cell r="A4757" t="str">
            <v>JKT43T</v>
          </cell>
          <cell r="B4757" t="str">
            <v>CP_KEBON_BAWANG_3</v>
          </cell>
        </row>
        <row r="4758">
          <cell r="A4758" t="str">
            <v>JKT51D</v>
          </cell>
          <cell r="B4758" t="str">
            <v>CP_KARYA_UTAMA_1</v>
          </cell>
        </row>
        <row r="4759">
          <cell r="A4759" t="str">
            <v>DPK01B</v>
          </cell>
          <cell r="B4759" t="str">
            <v>PANCORANMAS</v>
          </cell>
        </row>
        <row r="4760">
          <cell r="A4760" t="str">
            <v>BAL04C</v>
          </cell>
          <cell r="B4760" t="str">
            <v>TIGARAKSA_RAYA</v>
          </cell>
        </row>
        <row r="4761">
          <cell r="A4761" t="str">
            <v>CIP05B</v>
          </cell>
          <cell r="B4761" t="str">
            <v>PONDOK_KARYA</v>
          </cell>
        </row>
        <row r="4762">
          <cell r="A4762" t="str">
            <v>BAL23</v>
          </cell>
          <cell r="B4762" t="str">
            <v>BAL_SALES</v>
          </cell>
        </row>
        <row r="4763">
          <cell r="A4763" t="str">
            <v>SUB08</v>
          </cell>
          <cell r="B4763" t="str">
            <v>WIYUNG</v>
          </cell>
        </row>
        <row r="4764">
          <cell r="A4764" t="str">
            <v>SUB84</v>
          </cell>
          <cell r="B4764" t="str">
            <v>BEAUTIFUL_EARTH</v>
          </cell>
        </row>
        <row r="4765">
          <cell r="A4765" t="str">
            <v>SUB49</v>
          </cell>
          <cell r="B4765" t="str">
            <v>PANDUGO</v>
          </cell>
        </row>
        <row r="4766">
          <cell r="A4766" t="str">
            <v>SUB21A</v>
          </cell>
          <cell r="B4766" t="str">
            <v>CITRALAND</v>
          </cell>
        </row>
        <row r="4767">
          <cell r="A4767" t="str">
            <v>SUB85</v>
          </cell>
          <cell r="B4767" t="str">
            <v>LIKOEL</v>
          </cell>
        </row>
        <row r="4768">
          <cell r="A4768" t="str">
            <v>SUB92</v>
          </cell>
          <cell r="B4768" t="str">
            <v>RUNGKUT_MENANGGAL</v>
          </cell>
        </row>
        <row r="4769">
          <cell r="A4769" t="str">
            <v>BWS04</v>
          </cell>
          <cell r="B4769" t="str">
            <v>JAVA_RAUNG</v>
          </cell>
        </row>
        <row r="4770">
          <cell r="A4770" t="str">
            <v>SUB45</v>
          </cell>
          <cell r="B4770" t="str">
            <v>KENDALSARI</v>
          </cell>
        </row>
        <row r="4771">
          <cell r="A4771" t="str">
            <v>SRI12</v>
          </cell>
          <cell r="B4771" t="str">
            <v>LOA_JANAN</v>
          </cell>
        </row>
        <row r="4772">
          <cell r="A4772" t="str">
            <v>CIB31</v>
          </cell>
          <cell r="B4772" t="str">
            <v>CIBUBUR_2</v>
          </cell>
        </row>
        <row r="4773">
          <cell r="A4773" t="str">
            <v>CIB46</v>
          </cell>
          <cell r="B4773" t="str">
            <v>SIRKUIT_SENTUL</v>
          </cell>
        </row>
        <row r="4774">
          <cell r="A4774" t="str">
            <v>DJB03</v>
          </cell>
          <cell r="B4774" t="str">
            <v>SIPIN</v>
          </cell>
        </row>
        <row r="4775">
          <cell r="A4775" t="str">
            <v>DJB08</v>
          </cell>
          <cell r="B4775" t="str">
            <v>TALANG_BAKUNG</v>
          </cell>
        </row>
        <row r="4776">
          <cell r="A4776" t="str">
            <v>DJB10</v>
          </cell>
          <cell r="B4776" t="str">
            <v>THEHOK</v>
          </cell>
        </row>
        <row r="4777">
          <cell r="A4777" t="str">
            <v>DJB18</v>
          </cell>
          <cell r="B4777" t="str">
            <v>CP_SIMPANG_RIMBO</v>
          </cell>
        </row>
        <row r="4778">
          <cell r="A4778" t="str">
            <v>DJB10A</v>
          </cell>
          <cell r="B4778" t="str">
            <v>DANAU_SIPIN</v>
          </cell>
        </row>
        <row r="4779">
          <cell r="A4779" t="str">
            <v>SGT08</v>
          </cell>
          <cell r="B4779" t="str">
            <v>CP_PULUNG_SARI</v>
          </cell>
        </row>
        <row r="4780">
          <cell r="A4780" t="str">
            <v>CIB01B</v>
          </cell>
          <cell r="B4780" t="str">
            <v>KARADENAN_1</v>
          </cell>
        </row>
        <row r="4781">
          <cell r="A4781" t="str">
            <v>PKN01</v>
          </cell>
          <cell r="B4781" t="str">
            <v>PANGKALANBUN</v>
          </cell>
        </row>
        <row r="4782">
          <cell r="A4782" t="str">
            <v>SOC02</v>
          </cell>
          <cell r="B4782" t="str">
            <v>SUKOHARJO</v>
          </cell>
        </row>
        <row r="4783">
          <cell r="A4783" t="str">
            <v>KDR11</v>
          </cell>
          <cell r="B4783" t="str">
            <v>DAMARWULAN</v>
          </cell>
        </row>
        <row r="4784">
          <cell r="A4784" t="str">
            <v>SUB28A</v>
          </cell>
          <cell r="B4784" t="str">
            <v>WONOKROMO</v>
          </cell>
        </row>
        <row r="4785">
          <cell r="A4785" t="str">
            <v>NGA05</v>
          </cell>
          <cell r="B4785" t="str">
            <v>DC_BENDO</v>
          </cell>
        </row>
        <row r="4786">
          <cell r="A4786" t="str">
            <v>SUB30A</v>
          </cell>
          <cell r="B4786" t="str">
            <v>DC_BUKITMAS</v>
          </cell>
        </row>
        <row r="4787">
          <cell r="A4787" t="str">
            <v>SUB52</v>
          </cell>
          <cell r="B4787" t="str">
            <v>KALIANYAR</v>
          </cell>
        </row>
        <row r="4788">
          <cell r="A4788" t="str">
            <v>SUB29</v>
          </cell>
          <cell r="B4788" t="str">
            <v>DUKUH_PAKIS</v>
          </cell>
        </row>
        <row r="4789">
          <cell r="A4789" t="str">
            <v>SUB32</v>
          </cell>
          <cell r="B4789" t="str">
            <v>DUKUH_KUPANG_BARAT</v>
          </cell>
        </row>
        <row r="4790">
          <cell r="A4790" t="str">
            <v>MLG05</v>
          </cell>
          <cell r="B4790" t="str">
            <v>KEDUNGKANDANG</v>
          </cell>
        </row>
        <row r="4791">
          <cell r="A4791" t="str">
            <v>SDA33</v>
          </cell>
          <cell r="B4791" t="str">
            <v>SIDOARJO_1</v>
          </cell>
        </row>
        <row r="4792">
          <cell r="A4792" t="str">
            <v>SUB26A</v>
          </cell>
          <cell r="B4792" t="str">
            <v>NGAGEL_JAYA_SELATAN</v>
          </cell>
        </row>
        <row r="4793">
          <cell r="A4793" t="str">
            <v>PSR13</v>
          </cell>
          <cell r="B4793" t="str">
            <v>WINONGAN_1</v>
          </cell>
        </row>
        <row r="4794">
          <cell r="A4794" t="str">
            <v>SDA19</v>
          </cell>
          <cell r="B4794" t="str">
            <v>BANGAH</v>
          </cell>
        </row>
        <row r="4795">
          <cell r="A4795" t="str">
            <v>SDA08</v>
          </cell>
          <cell r="B4795" t="str">
            <v>CANDI</v>
          </cell>
        </row>
        <row r="4796">
          <cell r="A4796" t="str">
            <v>GSK01</v>
          </cell>
          <cell r="B4796" t="str">
            <v>GRESIK</v>
          </cell>
        </row>
        <row r="4797">
          <cell r="A4797" t="str">
            <v>MTX01</v>
          </cell>
          <cell r="B4797" t="str">
            <v>MAGETAN</v>
          </cell>
        </row>
        <row r="4798">
          <cell r="A4798" t="str">
            <v>LMG07</v>
          </cell>
          <cell r="B4798" t="str">
            <v>LAMONGAN_KOTA</v>
          </cell>
        </row>
        <row r="4799">
          <cell r="A4799" t="str">
            <v>LMG14</v>
          </cell>
          <cell r="B4799" t="str">
            <v>KARANGBINANGUN_1</v>
          </cell>
        </row>
        <row r="4800">
          <cell r="A4800" t="str">
            <v>SDA29</v>
          </cell>
          <cell r="B4800" t="str">
            <v>DC_CENTERPOINT</v>
          </cell>
        </row>
        <row r="4801">
          <cell r="A4801" t="str">
            <v>SDA888</v>
          </cell>
          <cell r="B4801" t="str">
            <v>SDA_SALES</v>
          </cell>
        </row>
        <row r="4802">
          <cell r="A4802" t="str">
            <v>SUB27</v>
          </cell>
          <cell r="B4802" t="str">
            <v>WONOCOLO</v>
          </cell>
        </row>
        <row r="4803">
          <cell r="A4803" t="str">
            <v>SUB17</v>
          </cell>
          <cell r="B4803" t="str">
            <v>TEGALSARI</v>
          </cell>
        </row>
        <row r="4804">
          <cell r="A4804" t="str">
            <v>SDA14</v>
          </cell>
          <cell r="B4804" t="str">
            <v>WADUNGASRI_WARU</v>
          </cell>
        </row>
        <row r="4805">
          <cell r="A4805" t="str">
            <v>SDA44</v>
          </cell>
          <cell r="B4805" t="str">
            <v>TAMAN_1</v>
          </cell>
        </row>
        <row r="4806">
          <cell r="A4806" t="str">
            <v>SUB16</v>
          </cell>
          <cell r="B4806" t="str">
            <v>SUKOMANUNGGAL</v>
          </cell>
        </row>
        <row r="4807">
          <cell r="A4807" t="str">
            <v>SUB28</v>
          </cell>
          <cell r="B4807" t="str">
            <v>MENANGGAL</v>
          </cell>
        </row>
        <row r="4808">
          <cell r="A4808" t="str">
            <v>MJK03</v>
          </cell>
          <cell r="B4808" t="str">
            <v>MOJOKERTO_KOTA</v>
          </cell>
        </row>
        <row r="4809">
          <cell r="A4809" t="str">
            <v>SNX04</v>
          </cell>
          <cell r="B4809" t="str">
            <v>SUMENEP_KOTA</v>
          </cell>
        </row>
        <row r="4810">
          <cell r="A4810" t="str">
            <v>JBR03</v>
          </cell>
          <cell r="B4810" t="str">
            <v>JEMBER_KOTA</v>
          </cell>
        </row>
        <row r="4811">
          <cell r="A4811" t="str">
            <v>PTN11</v>
          </cell>
          <cell r="B4811" t="str">
            <v>PAJARAKAN_1</v>
          </cell>
        </row>
        <row r="4812">
          <cell r="A4812" t="str">
            <v>BTT06</v>
          </cell>
          <cell r="B4812" t="str">
            <v>CP_MANGGIH</v>
          </cell>
        </row>
        <row r="4813">
          <cell r="A4813" t="str">
            <v>SGT09</v>
          </cell>
          <cell r="B4813" t="str">
            <v>CP_SANGATTA_SELATAN</v>
          </cell>
        </row>
        <row r="4814">
          <cell r="A4814" t="str">
            <v>PKU23</v>
          </cell>
          <cell r="B4814" t="str">
            <v>CP_JALAN_RIAU</v>
          </cell>
        </row>
        <row r="4815">
          <cell r="A4815" t="str">
            <v>PAP04A</v>
          </cell>
          <cell r="B4815" t="str">
            <v>KOTA_TENGAH</v>
          </cell>
        </row>
        <row r="4816">
          <cell r="A4816" t="str">
            <v>PKU25</v>
          </cell>
          <cell r="B4816" t="str">
            <v>CP_TOBEK_GADANG</v>
          </cell>
        </row>
        <row r="4817">
          <cell r="A4817" t="str">
            <v>KJN11A</v>
          </cell>
          <cell r="B4817" t="str">
            <v>KRANJI01</v>
          </cell>
        </row>
        <row r="4818">
          <cell r="A4818" t="str">
            <v>TNB06</v>
          </cell>
          <cell r="B4818" t="str">
            <v>CP_KUARO</v>
          </cell>
        </row>
        <row r="4819">
          <cell r="A4819" t="str">
            <v>JKT50E</v>
          </cell>
          <cell r="B4819" t="str">
            <v>CP_DELIMA_RAYA</v>
          </cell>
        </row>
        <row r="4820">
          <cell r="A4820" t="str">
            <v>JKT44D</v>
          </cell>
          <cell r="B4820" t="str">
            <v>CP_SAMANHUDI_2</v>
          </cell>
        </row>
        <row r="4821">
          <cell r="A4821" t="str">
            <v>JKT38A</v>
          </cell>
          <cell r="B4821" t="str">
            <v>CP_TEGAL_ALUR</v>
          </cell>
        </row>
        <row r="4822">
          <cell r="A4822" t="str">
            <v>JKT59B</v>
          </cell>
          <cell r="B4822" t="str">
            <v>CP_SQUADRON</v>
          </cell>
        </row>
        <row r="4823">
          <cell r="A4823" t="str">
            <v>TKG888</v>
          </cell>
          <cell r="B4823" t="str">
            <v>TKG_SALES</v>
          </cell>
        </row>
        <row r="4824">
          <cell r="A4824" t="str">
            <v>TKG06B</v>
          </cell>
          <cell r="B4824" t="str">
            <v>CP_IKAN_BAWAL</v>
          </cell>
        </row>
        <row r="4825">
          <cell r="A4825" t="str">
            <v>TKG03A</v>
          </cell>
          <cell r="B4825" t="str">
            <v>CP_PULAU_PISANG</v>
          </cell>
        </row>
        <row r="4826">
          <cell r="A4826" t="str">
            <v>TKG01A</v>
          </cell>
          <cell r="B4826" t="str">
            <v>CP_RAJABASA_RAYA</v>
          </cell>
        </row>
        <row r="4827">
          <cell r="A4827" t="str">
            <v>TBT01</v>
          </cell>
          <cell r="B4827" t="str">
            <v>PULUNG_KENCANA</v>
          </cell>
        </row>
        <row r="4828">
          <cell r="A4828" t="str">
            <v>SKD02A</v>
          </cell>
          <cell r="B4828" t="str">
            <v>CP_MARGA_TIGA</v>
          </cell>
        </row>
        <row r="4829">
          <cell r="A4829" t="str">
            <v>KOG01A</v>
          </cell>
          <cell r="B4829" t="str">
            <v>CP_SUKARAJA</v>
          </cell>
        </row>
        <row r="4830">
          <cell r="A4830" t="str">
            <v>KBB02A</v>
          </cell>
          <cell r="B4830" t="str">
            <v>CP_ABUNG_TENGAH</v>
          </cell>
        </row>
        <row r="4831">
          <cell r="A4831" t="str">
            <v>GTT02C</v>
          </cell>
          <cell r="B4831" t="str">
            <v>CP_AL_KAUTSAR</v>
          </cell>
        </row>
        <row r="4832">
          <cell r="A4832" t="str">
            <v>BLM01C</v>
          </cell>
          <cell r="B4832" t="str">
            <v>CP_BUMI_AGUNG</v>
          </cell>
        </row>
        <row r="4833">
          <cell r="A4833" t="str">
            <v>BLM01B</v>
          </cell>
          <cell r="B4833" t="str">
            <v>CP_WAY_KANAN</v>
          </cell>
        </row>
        <row r="4834">
          <cell r="A4834" t="str">
            <v>BLM01A</v>
          </cell>
          <cell r="B4834" t="str">
            <v>CP_SERUPA_INDAH</v>
          </cell>
        </row>
        <row r="4835">
          <cell r="A4835" t="str">
            <v>BDR03A</v>
          </cell>
          <cell r="B4835" t="str">
            <v>CP_GAYA_BARU</v>
          </cell>
        </row>
        <row r="4836">
          <cell r="A4836" t="str">
            <v>SMB35</v>
          </cell>
          <cell r="B4836" t="str">
            <v>PLUMBON_2</v>
          </cell>
        </row>
        <row r="4837">
          <cell r="A4837" t="str">
            <v>SMB27</v>
          </cell>
          <cell r="B4837" t="str">
            <v>WERU</v>
          </cell>
        </row>
        <row r="4838">
          <cell r="A4838" t="str">
            <v>SMB25</v>
          </cell>
          <cell r="B4838" t="str">
            <v>DC_CIREBON_UTARA</v>
          </cell>
        </row>
        <row r="4839">
          <cell r="A4839" t="str">
            <v>SMB21</v>
          </cell>
          <cell r="B4839" t="str">
            <v>DC_CILEDUG_CIREBON</v>
          </cell>
        </row>
        <row r="4840">
          <cell r="A4840" t="str">
            <v>SMB18</v>
          </cell>
          <cell r="B4840" t="str">
            <v>DC_CIREBON_TIMUR</v>
          </cell>
        </row>
        <row r="4841">
          <cell r="A4841" t="str">
            <v>SMB15</v>
          </cell>
          <cell r="B4841" t="str">
            <v>DC_PALIMANAN</v>
          </cell>
        </row>
        <row r="4842">
          <cell r="A4842" t="str">
            <v>SMB10A</v>
          </cell>
          <cell r="B4842" t="str">
            <v>SMB10A</v>
          </cell>
        </row>
        <row r="4843">
          <cell r="A4843" t="str">
            <v>SMB05B</v>
          </cell>
          <cell r="B4843" t="str">
            <v>SMB05B</v>
          </cell>
        </row>
        <row r="4844">
          <cell r="A4844" t="str">
            <v>SMB03A</v>
          </cell>
          <cell r="B4844" t="str">
            <v>SMB03A</v>
          </cell>
        </row>
        <row r="4845">
          <cell r="A4845" t="str">
            <v>CRN10</v>
          </cell>
          <cell r="B4845" t="str">
            <v>PEKALIPAN</v>
          </cell>
        </row>
        <row r="4846">
          <cell r="A4846" t="str">
            <v>CRN02A</v>
          </cell>
          <cell r="B4846" t="str">
            <v>KESAMBI_2</v>
          </cell>
        </row>
        <row r="4847">
          <cell r="A4847" t="str">
            <v>BTH19</v>
          </cell>
          <cell r="B4847" t="str">
            <v>PUNGGUR</v>
          </cell>
        </row>
        <row r="4848">
          <cell r="A4848" t="str">
            <v>BKI13B</v>
          </cell>
          <cell r="B4848" t="str">
            <v>DP_JATIMULYA_01</v>
          </cell>
        </row>
        <row r="4849">
          <cell r="A4849" t="str">
            <v>CKR19</v>
          </cell>
          <cell r="B4849" t="str">
            <v>KARANG_RAHARJA</v>
          </cell>
        </row>
        <row r="4850">
          <cell r="A4850" t="str">
            <v>CKR12A</v>
          </cell>
          <cell r="B4850" t="str">
            <v>DP_CIKARANGKOTA_01</v>
          </cell>
        </row>
        <row r="4851">
          <cell r="A4851" t="str">
            <v>CKR05</v>
          </cell>
          <cell r="B4851" t="str">
            <v>SGC</v>
          </cell>
        </row>
        <row r="4852">
          <cell r="A4852" t="str">
            <v>BKI22</v>
          </cell>
          <cell r="B4852" t="str">
            <v>PEDURENAN</v>
          </cell>
        </row>
        <row r="4853">
          <cell r="A4853" t="str">
            <v>BKI25A</v>
          </cell>
          <cell r="B4853" t="str">
            <v>PERUMNAS_1</v>
          </cell>
        </row>
        <row r="4854">
          <cell r="A4854" t="str">
            <v>BKI21</v>
          </cell>
          <cell r="B4854" t="str">
            <v>MUSTIKA_JAYA</v>
          </cell>
        </row>
        <row r="4855">
          <cell r="A4855" t="str">
            <v>MRH03</v>
          </cell>
          <cell r="B4855" t="str">
            <v>CP_ANJIR_PASAR</v>
          </cell>
        </row>
        <row r="4856">
          <cell r="A4856" t="str">
            <v>SKW05</v>
          </cell>
          <cell r="B4856" t="str">
            <v>SINGKAWANG_KOTA</v>
          </cell>
        </row>
        <row r="4857">
          <cell r="A4857" t="str">
            <v>SKW01</v>
          </cell>
          <cell r="B4857" t="str">
            <v>SINGKAWANG</v>
          </cell>
        </row>
        <row r="4858">
          <cell r="A4858" t="str">
            <v>KUB09B</v>
          </cell>
          <cell r="B4858" t="str">
            <v>KUALA_DUA</v>
          </cell>
        </row>
        <row r="4859">
          <cell r="A4859" t="str">
            <v>BKI78</v>
          </cell>
          <cell r="B4859" t="str">
            <v>JATISAMPURNA_02</v>
          </cell>
        </row>
        <row r="4860">
          <cell r="A4860" t="str">
            <v>BKI46</v>
          </cell>
          <cell r="B4860" t="str">
            <v>BURANGKENG</v>
          </cell>
        </row>
        <row r="4861">
          <cell r="A4861" t="str">
            <v>BKI40</v>
          </cell>
          <cell r="B4861" t="str">
            <v>SETIA_MEKAR</v>
          </cell>
        </row>
        <row r="4862">
          <cell r="A4862" t="str">
            <v>BKI25</v>
          </cell>
          <cell r="B4862" t="str">
            <v>KAYU_RINGIN</v>
          </cell>
        </row>
        <row r="4863">
          <cell r="A4863" t="str">
            <v>BKI05</v>
          </cell>
          <cell r="B4863" t="str">
            <v>MARGA_JAYA</v>
          </cell>
        </row>
        <row r="4864">
          <cell r="A4864" t="str">
            <v>BKI04</v>
          </cell>
          <cell r="B4864" t="str">
            <v>SETU</v>
          </cell>
        </row>
        <row r="4865">
          <cell r="A4865" t="str">
            <v>TCSNX151</v>
          </cell>
          <cell r="B4865" t="str">
            <v>TCSNX151</v>
          </cell>
        </row>
        <row r="4866">
          <cell r="A4866" t="str">
            <v>TCSNX112</v>
          </cell>
          <cell r="B4866" t="str">
            <v>TCSNX112</v>
          </cell>
        </row>
        <row r="4867">
          <cell r="A4867" t="str">
            <v>TCPKS091</v>
          </cell>
          <cell r="B4867" t="str">
            <v>TCPKS091</v>
          </cell>
        </row>
        <row r="4868">
          <cell r="A4868" t="str">
            <v>TCPKS042</v>
          </cell>
          <cell r="B4868" t="str">
            <v>TCPKS042</v>
          </cell>
        </row>
        <row r="4869">
          <cell r="A4869" t="str">
            <v>TCBWX032</v>
          </cell>
          <cell r="B4869" t="str">
            <v>TCBWX032</v>
          </cell>
        </row>
        <row r="4870">
          <cell r="A4870" t="str">
            <v>TCBWX023</v>
          </cell>
          <cell r="B4870" t="str">
            <v>TCBWX023</v>
          </cell>
        </row>
        <row r="4871">
          <cell r="A4871" t="str">
            <v>TCSDA051</v>
          </cell>
          <cell r="B4871" t="str">
            <v>TCSDA051</v>
          </cell>
        </row>
        <row r="4872">
          <cell r="A4872" t="str">
            <v>TCMLG151</v>
          </cell>
          <cell r="B4872" t="str">
            <v>TCMLG151</v>
          </cell>
        </row>
        <row r="4873">
          <cell r="A4873" t="str">
            <v>TCMJK101</v>
          </cell>
          <cell r="B4873" t="str">
            <v>TCMJK101</v>
          </cell>
        </row>
        <row r="4874">
          <cell r="A4874" t="str">
            <v>TCMOJ031</v>
          </cell>
          <cell r="B4874" t="str">
            <v>TCMOJ031</v>
          </cell>
        </row>
        <row r="4875">
          <cell r="A4875" t="str">
            <v>TCJBG012</v>
          </cell>
          <cell r="B4875" t="str">
            <v>TCJBG012</v>
          </cell>
        </row>
        <row r="4876">
          <cell r="A4876" t="str">
            <v>TCPSR061</v>
          </cell>
          <cell r="B4876" t="str">
            <v>TCPSR061</v>
          </cell>
        </row>
        <row r="4877">
          <cell r="A4877" t="str">
            <v>TCPND011</v>
          </cell>
          <cell r="B4877" t="str">
            <v>TCPND011</v>
          </cell>
        </row>
        <row r="4878">
          <cell r="A4878" t="str">
            <v>BDO23B</v>
          </cell>
          <cell r="B4878" t="str">
            <v>KEBON_LEGA</v>
          </cell>
        </row>
        <row r="4879">
          <cell r="A4879" t="str">
            <v>BDO11B</v>
          </cell>
          <cell r="B4879" t="str">
            <v>ARJUNA</v>
          </cell>
        </row>
        <row r="4880">
          <cell r="A4880" t="str">
            <v>PWK15B</v>
          </cell>
          <cell r="B4880" t="str">
            <v>NAGRI_KIDUL</v>
          </cell>
        </row>
        <row r="4881">
          <cell r="A4881" t="str">
            <v>PWK02A</v>
          </cell>
          <cell r="B4881" t="str">
            <v>CIWANGI</v>
          </cell>
        </row>
        <row r="4882">
          <cell r="A4882" t="str">
            <v>KRW22A</v>
          </cell>
          <cell r="B4882" t="str">
            <v>KARAWANG_BARAT_2</v>
          </cell>
        </row>
        <row r="4883">
          <cell r="A4883" t="str">
            <v>CRN03A</v>
          </cell>
          <cell r="B4883" t="str">
            <v>HARJAMUKTI_2</v>
          </cell>
        </row>
        <row r="4884">
          <cell r="A4884" t="str">
            <v>MJA02A</v>
          </cell>
          <cell r="B4884" t="str">
            <v>SINARJATI</v>
          </cell>
        </row>
        <row r="4885">
          <cell r="A4885" t="str">
            <v>KUB07</v>
          </cell>
          <cell r="B4885" t="str">
            <v>TELUK_PAKEDAI</v>
          </cell>
        </row>
        <row r="4886">
          <cell r="A4886" t="str">
            <v>CIP05D</v>
          </cell>
          <cell r="B4886" t="str">
            <v>DP_DAMAI</v>
          </cell>
        </row>
        <row r="4887">
          <cell r="A4887" t="str">
            <v>TCCIP051</v>
          </cell>
          <cell r="B4887" t="str">
            <v>TCCIP051</v>
          </cell>
        </row>
        <row r="4888">
          <cell r="A4888" t="str">
            <v>SUB22A</v>
          </cell>
          <cell r="B4888" t="str">
            <v>WTC</v>
          </cell>
        </row>
        <row r="4889">
          <cell r="A4889" t="str">
            <v>SUB39</v>
          </cell>
          <cell r="B4889" t="str">
            <v>WARUGUNUNG_2</v>
          </cell>
        </row>
        <row r="4890">
          <cell r="A4890" t="str">
            <v>SDA05</v>
          </cell>
          <cell r="B4890" t="str">
            <v>WARU</v>
          </cell>
        </row>
        <row r="4891">
          <cell r="A4891" t="str">
            <v>SUB02</v>
          </cell>
          <cell r="B4891" t="str">
            <v>SURABAYA</v>
          </cell>
        </row>
        <row r="4892">
          <cell r="A4892" t="str">
            <v>MLG18</v>
          </cell>
          <cell r="B4892" t="str">
            <v>SIGURA_GURA</v>
          </cell>
        </row>
        <row r="4893">
          <cell r="A4893" t="str">
            <v>SDA01</v>
          </cell>
          <cell r="B4893" t="str">
            <v>SIDOARJO</v>
          </cell>
        </row>
        <row r="4894">
          <cell r="A4894" t="str">
            <v>SUB33A</v>
          </cell>
          <cell r="B4894" t="str">
            <v>RAYA_DHARMAHUSADA</v>
          </cell>
        </row>
        <row r="4895">
          <cell r="A4895" t="str">
            <v>MTX04</v>
          </cell>
          <cell r="B4895" t="str">
            <v>PLAOSAN_1</v>
          </cell>
        </row>
        <row r="4896">
          <cell r="A4896" t="str">
            <v>MTX02</v>
          </cell>
          <cell r="B4896" t="str">
            <v>MAOSPATI</v>
          </cell>
        </row>
        <row r="4897">
          <cell r="A4897" t="str">
            <v>SUB76</v>
          </cell>
          <cell r="B4897" t="str">
            <v>MANUKAN_TAMA</v>
          </cell>
        </row>
        <row r="4898">
          <cell r="A4898" t="str">
            <v>MLG43</v>
          </cell>
          <cell r="B4898" t="str">
            <v>LOWOKWARU_2</v>
          </cell>
        </row>
        <row r="4899">
          <cell r="A4899" t="str">
            <v>MLG04</v>
          </cell>
          <cell r="B4899" t="str">
            <v>LOWOKWARU</v>
          </cell>
        </row>
        <row r="4900">
          <cell r="A4900" t="str">
            <v>TGK04</v>
          </cell>
          <cell r="B4900" t="str">
            <v>KARANGAN</v>
          </cell>
        </row>
        <row r="4901">
          <cell r="A4901" t="str">
            <v>TBN11</v>
          </cell>
          <cell r="B4901" t="str">
            <v>JENU_1</v>
          </cell>
        </row>
        <row r="4902">
          <cell r="A4902" t="str">
            <v>JBR23</v>
          </cell>
          <cell r="B4902" t="str">
            <v>JEMBER_LINTASSELATAN</v>
          </cell>
        </row>
        <row r="4903">
          <cell r="A4903" t="str">
            <v>SUB10</v>
          </cell>
          <cell r="B4903" t="str">
            <v>JAMBANGAN</v>
          </cell>
        </row>
        <row r="4904">
          <cell r="A4904" t="str">
            <v>SUB07</v>
          </cell>
          <cell r="B4904" t="str">
            <v>GUBENG</v>
          </cell>
        </row>
        <row r="4905">
          <cell r="A4905" t="str">
            <v>BWI10</v>
          </cell>
          <cell r="B4905" t="str">
            <v>GLENMORE</v>
          </cell>
        </row>
        <row r="4906">
          <cell r="A4906" t="str">
            <v>BWI31</v>
          </cell>
          <cell r="B4906" t="str">
            <v>GENTENG_1</v>
          </cell>
        </row>
        <row r="4907">
          <cell r="A4907" t="str">
            <v>PTN10</v>
          </cell>
          <cell r="B4907" t="str">
            <v>BANYUANYAR_1</v>
          </cell>
        </row>
        <row r="4908">
          <cell r="A4908" t="str">
            <v>TCBKH081</v>
          </cell>
          <cell r="B4908" t="str">
            <v>TCBKH081</v>
          </cell>
        </row>
        <row r="4909">
          <cell r="A4909" t="str">
            <v>TCBDR121</v>
          </cell>
          <cell r="B4909" t="str">
            <v>TCBDR121</v>
          </cell>
        </row>
        <row r="4910">
          <cell r="A4910" t="str">
            <v>TCBKH101</v>
          </cell>
          <cell r="B4910" t="str">
            <v>TCBKH101</v>
          </cell>
        </row>
        <row r="4911">
          <cell r="A4911" t="str">
            <v>TKG08C</v>
          </cell>
          <cell r="B4911" t="str">
            <v>CP_PU_PAGAR_ALAM</v>
          </cell>
        </row>
        <row r="4912">
          <cell r="A4912" t="str">
            <v>TCGTT011</v>
          </cell>
          <cell r="B4912" t="str">
            <v>TCGTT011</v>
          </cell>
        </row>
        <row r="4913">
          <cell r="A4913" t="str">
            <v>TCTKG041</v>
          </cell>
          <cell r="B4913" t="str">
            <v>TCTKG041</v>
          </cell>
        </row>
        <row r="4914">
          <cell r="A4914" t="str">
            <v>TCBKH031</v>
          </cell>
          <cell r="B4914" t="str">
            <v>TCBKH031</v>
          </cell>
        </row>
        <row r="4915">
          <cell r="A4915" t="str">
            <v>TCBDR221</v>
          </cell>
          <cell r="B4915" t="str">
            <v>TCBDR221</v>
          </cell>
        </row>
        <row r="4916">
          <cell r="A4916" t="str">
            <v>TCBDR171</v>
          </cell>
          <cell r="B4916" t="str">
            <v>TCBDR171</v>
          </cell>
        </row>
        <row r="4917">
          <cell r="A4917" t="str">
            <v>BGR02A</v>
          </cell>
          <cell r="B4917" t="str">
            <v>BOGOR_BARAT</v>
          </cell>
        </row>
        <row r="4918">
          <cell r="A4918" t="str">
            <v>KUB01</v>
          </cell>
          <cell r="B4918" t="str">
            <v>KUBURAYA</v>
          </cell>
        </row>
        <row r="4919">
          <cell r="A4919" t="str">
            <v>BAL07A</v>
          </cell>
          <cell r="B4919" t="str">
            <v>WANAKERTA</v>
          </cell>
        </row>
        <row r="4920">
          <cell r="A4920" t="str">
            <v>BAL15C</v>
          </cell>
          <cell r="B4920" t="str">
            <v>PASILIAN</v>
          </cell>
        </row>
        <row r="4921">
          <cell r="A4921" t="str">
            <v>TCBAL081</v>
          </cell>
          <cell r="B4921" t="str">
            <v>TCBAL081</v>
          </cell>
        </row>
        <row r="4922">
          <cell r="A4922" t="str">
            <v>TCBAL261</v>
          </cell>
          <cell r="B4922" t="str">
            <v>TCBAL261</v>
          </cell>
        </row>
        <row r="4923">
          <cell r="A4923" t="str">
            <v>TCBAL041</v>
          </cell>
          <cell r="B4923" t="str">
            <v>TCBAL041</v>
          </cell>
        </row>
        <row r="4924">
          <cell r="A4924" t="str">
            <v>TCBAL191</v>
          </cell>
          <cell r="B4924" t="str">
            <v>TCBAL191</v>
          </cell>
        </row>
        <row r="4925">
          <cell r="A4925" t="str">
            <v>TCBAL181</v>
          </cell>
          <cell r="B4925" t="str">
            <v>TCBAL181</v>
          </cell>
        </row>
        <row r="4926">
          <cell r="A4926" t="str">
            <v>TCBAL101</v>
          </cell>
          <cell r="B4926" t="str">
            <v>TCBAL101</v>
          </cell>
        </row>
        <row r="4927">
          <cell r="A4927" t="str">
            <v>TCBAL042</v>
          </cell>
          <cell r="B4927" t="str">
            <v>TCBAL042</v>
          </cell>
        </row>
        <row r="4928">
          <cell r="A4928" t="str">
            <v>TCBAL221</v>
          </cell>
          <cell r="B4928" t="str">
            <v>TCBAL221</v>
          </cell>
        </row>
        <row r="4929">
          <cell r="A4929" t="str">
            <v>TCCIP041</v>
          </cell>
          <cell r="B4929" t="str">
            <v>TCCIP041</v>
          </cell>
        </row>
        <row r="4930">
          <cell r="A4930" t="str">
            <v>TCCIP011</v>
          </cell>
          <cell r="B4930" t="str">
            <v>TCCIP011</v>
          </cell>
        </row>
        <row r="4931">
          <cell r="A4931" t="str">
            <v>TCCIP071</v>
          </cell>
          <cell r="B4931" t="str">
            <v>TCCIP071</v>
          </cell>
        </row>
        <row r="4932">
          <cell r="A4932" t="str">
            <v>TCCIP061</v>
          </cell>
          <cell r="B4932" t="str">
            <v>TCCIP061</v>
          </cell>
        </row>
        <row r="4933">
          <cell r="A4933" t="str">
            <v>TCCIP052</v>
          </cell>
          <cell r="B4933" t="str">
            <v>TCCIP052</v>
          </cell>
        </row>
        <row r="4934">
          <cell r="A4934" t="str">
            <v>TCPGL172</v>
          </cell>
          <cell r="B4934" t="str">
            <v>TCPGL172</v>
          </cell>
        </row>
        <row r="4935">
          <cell r="A4935" t="str">
            <v>TCSNG281</v>
          </cell>
          <cell r="B4935" t="str">
            <v>TCSNG281</v>
          </cell>
        </row>
        <row r="4936">
          <cell r="A4936" t="str">
            <v>TCSEG031</v>
          </cell>
          <cell r="B4936" t="str">
            <v>TCSEG031</v>
          </cell>
        </row>
        <row r="4937">
          <cell r="A4937" t="str">
            <v>TCTGR011</v>
          </cell>
          <cell r="B4937" t="str">
            <v>TCTGR011</v>
          </cell>
        </row>
        <row r="4938">
          <cell r="A4938" t="str">
            <v>TCTGR111</v>
          </cell>
          <cell r="B4938" t="str">
            <v>TCTGR111</v>
          </cell>
        </row>
        <row r="4939">
          <cell r="A4939" t="str">
            <v>TCTGR041</v>
          </cell>
          <cell r="B4939" t="str">
            <v>TCTGR041</v>
          </cell>
        </row>
        <row r="4940">
          <cell r="A4940" t="str">
            <v>TCTGR131</v>
          </cell>
          <cell r="B4940" t="str">
            <v>TCTGR131</v>
          </cell>
        </row>
        <row r="4941">
          <cell r="A4941" t="str">
            <v>TCTGR022</v>
          </cell>
          <cell r="B4941" t="str">
            <v>TCTGR022</v>
          </cell>
        </row>
        <row r="4942">
          <cell r="A4942" t="str">
            <v>TGR54A</v>
          </cell>
          <cell r="B4942" t="str">
            <v>TAMAN_BOROBUDUR</v>
          </cell>
        </row>
        <row r="4943">
          <cell r="A4943" t="str">
            <v>SEG01A</v>
          </cell>
          <cell r="B4943" t="str">
            <v>KAGUNGAN</v>
          </cell>
        </row>
        <row r="4944">
          <cell r="A4944" t="str">
            <v>TCBAL201</v>
          </cell>
          <cell r="B4944" t="str">
            <v>TCBAL201</v>
          </cell>
        </row>
        <row r="4945">
          <cell r="A4945" t="str">
            <v>TGR01B</v>
          </cell>
          <cell r="B4945" t="str">
            <v>BENTENG_BETAWI</v>
          </cell>
        </row>
        <row r="4946">
          <cell r="A4946" t="str">
            <v>BAL15B</v>
          </cell>
          <cell r="B4946" t="str">
            <v>DP_KRESEK</v>
          </cell>
        </row>
        <row r="4947">
          <cell r="A4947" t="str">
            <v>BAL19B</v>
          </cell>
          <cell r="B4947" t="str">
            <v>CAKRA</v>
          </cell>
        </row>
        <row r="4948">
          <cell r="A4948" t="str">
            <v>BAL01B</v>
          </cell>
          <cell r="B4948" t="str">
            <v>KARAWACI_MALL</v>
          </cell>
        </row>
        <row r="4949">
          <cell r="A4949" t="str">
            <v>TCTGR122</v>
          </cell>
          <cell r="B4949" t="str">
            <v>TCTGR122</v>
          </cell>
        </row>
        <row r="4950">
          <cell r="A4950" t="str">
            <v>TCTGR021</v>
          </cell>
          <cell r="B4950" t="str">
            <v>TCTGR021</v>
          </cell>
        </row>
        <row r="4951">
          <cell r="A4951" t="str">
            <v>TCTGR071</v>
          </cell>
          <cell r="B4951" t="str">
            <v>TCTGR071</v>
          </cell>
        </row>
        <row r="4952">
          <cell r="A4952" t="str">
            <v>TCBAL121</v>
          </cell>
          <cell r="B4952" t="str">
            <v>TCBAL121</v>
          </cell>
        </row>
        <row r="4953">
          <cell r="A4953" t="str">
            <v>BAL10B</v>
          </cell>
          <cell r="B4953" t="str">
            <v>ANGKASA_LAND</v>
          </cell>
        </row>
        <row r="4954">
          <cell r="A4954" t="str">
            <v>TCTGR101</v>
          </cell>
          <cell r="B4954" t="str">
            <v>TCTGR101</v>
          </cell>
        </row>
        <row r="4955">
          <cell r="A4955" t="str">
            <v>TCCIP031</v>
          </cell>
          <cell r="B4955" t="str">
            <v>TCCIP031</v>
          </cell>
        </row>
        <row r="4956">
          <cell r="A4956" t="str">
            <v>TCTGR121</v>
          </cell>
          <cell r="B4956" t="str">
            <v>TCTGR121</v>
          </cell>
        </row>
        <row r="4957">
          <cell r="A4957" t="str">
            <v>SRN07</v>
          </cell>
          <cell r="B4957" t="str">
            <v>PUNGKRUK</v>
          </cell>
        </row>
        <row r="4958">
          <cell r="A4958" t="str">
            <v>UPG06D</v>
          </cell>
          <cell r="B4958" t="str">
            <v>CP_PURI</v>
          </cell>
        </row>
        <row r="4959">
          <cell r="A4959" t="str">
            <v>SLM19</v>
          </cell>
          <cell r="B4959" t="str">
            <v>KALIBENING</v>
          </cell>
        </row>
        <row r="4960">
          <cell r="A4960" t="str">
            <v>SOC11</v>
          </cell>
          <cell r="B4960" t="str">
            <v>PURWOSARI</v>
          </cell>
        </row>
        <row r="4961">
          <cell r="A4961" t="str">
            <v>KBM01</v>
          </cell>
          <cell r="B4961" t="str">
            <v>KEBUMEN</v>
          </cell>
        </row>
        <row r="4962">
          <cell r="A4962" t="str">
            <v>BAL07</v>
          </cell>
          <cell r="B4962" t="str">
            <v>SEPATAN_2</v>
          </cell>
        </row>
        <row r="4963">
          <cell r="A4963" t="str">
            <v>BKH03B</v>
          </cell>
          <cell r="B4963" t="str">
            <v>CP_ANGGUN_JAYA</v>
          </cell>
        </row>
        <row r="4964">
          <cell r="A4964" t="str">
            <v>BDR04A</v>
          </cell>
          <cell r="B4964" t="str">
            <v>CP_ARCHA</v>
          </cell>
        </row>
        <row r="4965">
          <cell r="A4965" t="str">
            <v>TKG01G</v>
          </cell>
          <cell r="B4965" t="str">
            <v>CP_GLOBAL_EXPRESS_2</v>
          </cell>
        </row>
        <row r="4966">
          <cell r="A4966" t="str">
            <v>PDG02A</v>
          </cell>
          <cell r="B4966" t="str">
            <v>GUNUNG_PANGILUN_01</v>
          </cell>
        </row>
        <row r="4967">
          <cell r="A4967" t="str">
            <v>DJJ03A</v>
          </cell>
          <cell r="B4967" t="str">
            <v>TANAH_HITAM</v>
          </cell>
        </row>
        <row r="4968">
          <cell r="A4968" t="str">
            <v>SAG07</v>
          </cell>
          <cell r="B4968" t="str">
            <v>CP_BATANG_TARANG</v>
          </cell>
        </row>
        <row r="4969">
          <cell r="A4969" t="str">
            <v>TGR23</v>
          </cell>
          <cell r="B4969" t="str">
            <v>KARANG_TENGAH</v>
          </cell>
        </row>
        <row r="4970">
          <cell r="A4970" t="str">
            <v>SNG04</v>
          </cell>
          <cell r="B4970" t="str">
            <v>ANYER</v>
          </cell>
        </row>
        <row r="4971">
          <cell r="A4971" t="str">
            <v>BAL01</v>
          </cell>
          <cell r="B4971" t="str">
            <v>CIKUPA_1</v>
          </cell>
        </row>
        <row r="4972">
          <cell r="A4972" t="str">
            <v>SEG03B</v>
          </cell>
          <cell r="B4972" t="str">
            <v>DP_KALIGANDU</v>
          </cell>
        </row>
        <row r="4973">
          <cell r="A4973" t="str">
            <v>TGR72</v>
          </cell>
          <cell r="B4973" t="str">
            <v>RAYA_LEGOK</v>
          </cell>
        </row>
        <row r="4974">
          <cell r="A4974" t="str">
            <v>SEG02A</v>
          </cell>
          <cell r="B4974" t="str">
            <v>KASEMEN</v>
          </cell>
        </row>
        <row r="4975">
          <cell r="A4975" t="str">
            <v>PKY09</v>
          </cell>
          <cell r="B4975" t="str">
            <v>JEKAN_RAYA_01</v>
          </cell>
        </row>
        <row r="4976">
          <cell r="A4976" t="str">
            <v>SLO10</v>
          </cell>
          <cell r="B4976" t="str">
            <v>JEROWARU</v>
          </cell>
        </row>
        <row r="4977">
          <cell r="A4977" t="str">
            <v>WGI05A</v>
          </cell>
          <cell r="B4977" t="str">
            <v>BAURESAN</v>
          </cell>
        </row>
        <row r="4978">
          <cell r="A4978" t="str">
            <v>KLT16</v>
          </cell>
          <cell r="B4978" t="str">
            <v>BONYOKAN</v>
          </cell>
        </row>
        <row r="4979">
          <cell r="A4979" t="str">
            <v>SUJ17</v>
          </cell>
          <cell r="B4979" t="str">
            <v>LETTU_HARTONO</v>
          </cell>
        </row>
        <row r="4980">
          <cell r="A4980" t="str">
            <v>CLP16</v>
          </cell>
          <cell r="B4980" t="str">
            <v>KASIH_KARUNIA</v>
          </cell>
        </row>
        <row r="4981">
          <cell r="A4981" t="str">
            <v>BTL13</v>
          </cell>
          <cell r="B4981" t="str">
            <v>PANGGUNGHARJO</v>
          </cell>
        </row>
        <row r="4982">
          <cell r="A4982" t="str">
            <v>SUJ15</v>
          </cell>
          <cell r="B4982" t="str">
            <v>BANARAN</v>
          </cell>
        </row>
        <row r="4983">
          <cell r="A4983" t="str">
            <v>JOG08A</v>
          </cell>
          <cell r="B4983" t="str">
            <v>PRAMUKA_JAYA</v>
          </cell>
        </row>
        <row r="4984">
          <cell r="A4984" t="str">
            <v>JKT41V</v>
          </cell>
          <cell r="B4984" t="str">
            <v>CP_PIS</v>
          </cell>
        </row>
        <row r="4985">
          <cell r="A4985" t="str">
            <v>SKW03</v>
          </cell>
          <cell r="B4985" t="str">
            <v>ROBAN</v>
          </cell>
        </row>
        <row r="4986">
          <cell r="A4986" t="str">
            <v>LHT01</v>
          </cell>
          <cell r="B4986" t="str">
            <v>LAHAT</v>
          </cell>
        </row>
        <row r="4987">
          <cell r="A4987" t="str">
            <v>KUB09A</v>
          </cell>
          <cell r="B4987" t="str">
            <v>AMBANGAH</v>
          </cell>
        </row>
        <row r="4988">
          <cell r="A4988" t="str">
            <v>SQG01B</v>
          </cell>
          <cell r="B4988" t="str">
            <v>BANING_KOTA</v>
          </cell>
        </row>
        <row r="4989">
          <cell r="A4989" t="str">
            <v>SQG01C</v>
          </cell>
          <cell r="B4989" t="str">
            <v>KAPUAS_KANAN</v>
          </cell>
        </row>
        <row r="4990">
          <cell r="A4990" t="str">
            <v>TTT17</v>
          </cell>
          <cell r="B4990" t="str">
            <v>SUNGAI_LAUR</v>
          </cell>
        </row>
        <row r="4991">
          <cell r="A4991" t="str">
            <v>TLM04</v>
          </cell>
          <cell r="B4991" t="str">
            <v>SIMPANG_SIDUK</v>
          </cell>
        </row>
        <row r="4992">
          <cell r="A4992" t="str">
            <v>SKW03A</v>
          </cell>
          <cell r="B4992" t="str">
            <v>SAKOK</v>
          </cell>
        </row>
        <row r="4993">
          <cell r="A4993" t="str">
            <v>KUB09C</v>
          </cell>
          <cell r="B4993" t="str">
            <v>PARTENG</v>
          </cell>
        </row>
        <row r="4994">
          <cell r="A4994" t="str">
            <v>PNK06A</v>
          </cell>
          <cell r="B4994" t="str">
            <v>TANJUNG_HULU</v>
          </cell>
        </row>
        <row r="4995">
          <cell r="A4995" t="str">
            <v>TCMAL091</v>
          </cell>
          <cell r="B4995" t="str">
            <v>TCMAL091</v>
          </cell>
        </row>
        <row r="4996">
          <cell r="A4996" t="str">
            <v>DPU02</v>
          </cell>
          <cell r="B4996" t="str">
            <v>MANGGALEWA</v>
          </cell>
        </row>
        <row r="4997">
          <cell r="A4997" t="str">
            <v>TEST8817</v>
          </cell>
          <cell r="B4997" t="str">
            <v>Test转运中心3</v>
          </cell>
        </row>
        <row r="4998">
          <cell r="A4998" t="str">
            <v>SDA13</v>
          </cell>
          <cell r="B4998" t="str">
            <v>BUDURAN_RAYA</v>
          </cell>
        </row>
        <row r="4999">
          <cell r="A4999" t="str">
            <v>TGK02</v>
          </cell>
          <cell r="B4999" t="str">
            <v>GANDUSARI</v>
          </cell>
        </row>
        <row r="5000">
          <cell r="A5000" t="str">
            <v>SUB46</v>
          </cell>
          <cell r="B5000" t="str">
            <v>SIWALANKERTO_2</v>
          </cell>
        </row>
        <row r="5001">
          <cell r="A5001" t="str">
            <v>MTX03</v>
          </cell>
          <cell r="B5001" t="str">
            <v>TAKERAN</v>
          </cell>
        </row>
        <row r="5002">
          <cell r="A5002" t="str">
            <v>LMJ04</v>
          </cell>
          <cell r="B5002" t="str">
            <v>SUMBERSUKO</v>
          </cell>
        </row>
        <row r="5003">
          <cell r="A5003" t="str">
            <v>BTL11</v>
          </cell>
          <cell r="B5003" t="str">
            <v>BADEGAN</v>
          </cell>
        </row>
        <row r="5004">
          <cell r="A5004" t="str">
            <v>BTL09</v>
          </cell>
          <cell r="B5004" t="str">
            <v>BABADAN</v>
          </cell>
        </row>
        <row r="5005">
          <cell r="A5005" t="str">
            <v>BTL05</v>
          </cell>
          <cell r="B5005" t="str">
            <v>SRANDAKAN</v>
          </cell>
        </row>
        <row r="5006">
          <cell r="A5006" t="str">
            <v>BTL02</v>
          </cell>
          <cell r="B5006" t="str">
            <v>BANGUNTAPAN</v>
          </cell>
        </row>
        <row r="5007">
          <cell r="A5007" t="str">
            <v>DJB05</v>
          </cell>
          <cell r="B5007" t="str">
            <v>BERINGIN</v>
          </cell>
        </row>
        <row r="5008">
          <cell r="A5008" t="str">
            <v>MUT01</v>
          </cell>
          <cell r="B5008" t="str">
            <v>MUARA_TEBO</v>
          </cell>
        </row>
        <row r="5009">
          <cell r="A5009" t="str">
            <v>SLN03</v>
          </cell>
          <cell r="B5009" t="str">
            <v>MANDIANGIN</v>
          </cell>
        </row>
        <row r="5010">
          <cell r="A5010" t="str">
            <v>MRB03</v>
          </cell>
          <cell r="B5010" t="str">
            <v>LUBUK_LANDAI</v>
          </cell>
        </row>
        <row r="5011">
          <cell r="A5011" t="str">
            <v>SUB63</v>
          </cell>
          <cell r="B5011" t="str">
            <v>PERBANAS_2</v>
          </cell>
        </row>
        <row r="5012">
          <cell r="A5012" t="str">
            <v>PWO19</v>
          </cell>
          <cell r="B5012" t="str">
            <v>KALIBAGOR</v>
          </cell>
        </row>
        <row r="5013">
          <cell r="A5013" t="str">
            <v>SOG92</v>
          </cell>
          <cell r="B5013" t="str">
            <v>GAJAH_MEKAR</v>
          </cell>
        </row>
        <row r="5014">
          <cell r="A5014" t="str">
            <v>SMI22A</v>
          </cell>
          <cell r="B5014" t="str">
            <v>CICURUG_2</v>
          </cell>
        </row>
        <row r="5015">
          <cell r="A5015" t="str">
            <v>GRT33B</v>
          </cell>
          <cell r="B5015" t="str">
            <v>GRT33B</v>
          </cell>
        </row>
        <row r="5016">
          <cell r="A5016" t="str">
            <v>GRT40</v>
          </cell>
          <cell r="B5016" t="str">
            <v>GRT40</v>
          </cell>
        </row>
        <row r="5017">
          <cell r="A5017" t="str">
            <v>GRT02B</v>
          </cell>
          <cell r="B5017" t="str">
            <v>GARUT_2</v>
          </cell>
        </row>
        <row r="5018">
          <cell r="A5018" t="str">
            <v>GRT01C</v>
          </cell>
          <cell r="B5018" t="str">
            <v>TARKAL_2</v>
          </cell>
        </row>
        <row r="5019">
          <cell r="A5019" t="str">
            <v>GRT06B</v>
          </cell>
          <cell r="B5019" t="str">
            <v>CILAWU_2</v>
          </cell>
        </row>
        <row r="5020">
          <cell r="A5020" t="str">
            <v>GRT07B</v>
          </cell>
          <cell r="B5020" t="str">
            <v>NAGROG_2</v>
          </cell>
        </row>
        <row r="5021">
          <cell r="A5021" t="str">
            <v>GRT03C</v>
          </cell>
          <cell r="B5021" t="str">
            <v>GARUT_3</v>
          </cell>
        </row>
        <row r="5022">
          <cell r="A5022" t="str">
            <v>GRT42B</v>
          </cell>
          <cell r="B5022" t="str">
            <v>TALAGASARI_2</v>
          </cell>
        </row>
        <row r="5023">
          <cell r="A5023" t="str">
            <v>GRT34A</v>
          </cell>
          <cell r="B5023" t="str">
            <v>SASAK_BEUSI_2</v>
          </cell>
        </row>
        <row r="5024">
          <cell r="A5024" t="str">
            <v>GRT37B</v>
          </cell>
          <cell r="B5024" t="str">
            <v>GARUT_UTARA</v>
          </cell>
        </row>
        <row r="5025">
          <cell r="A5025" t="str">
            <v>GRT10A</v>
          </cell>
          <cell r="B5025" t="str">
            <v>PANGATIKAN_2</v>
          </cell>
        </row>
        <row r="5026">
          <cell r="A5026" t="str">
            <v>BDO79A</v>
          </cell>
          <cell r="B5026" t="str">
            <v>ASTANA_ANYAR_2</v>
          </cell>
        </row>
        <row r="5027">
          <cell r="A5027" t="str">
            <v>JKT56M</v>
          </cell>
          <cell r="B5027" t="str">
            <v>CP_CAKUNG</v>
          </cell>
        </row>
        <row r="5028">
          <cell r="A5028" t="str">
            <v>LMJ17</v>
          </cell>
          <cell r="B5028" t="str">
            <v>LUMAJANG_2</v>
          </cell>
        </row>
        <row r="5029">
          <cell r="A5029" t="str">
            <v>MJK10</v>
          </cell>
          <cell r="B5029" t="str">
            <v>DC_KOTARAJA</v>
          </cell>
        </row>
        <row r="5030">
          <cell r="A5030" t="str">
            <v>SUB27A</v>
          </cell>
          <cell r="B5030" t="str">
            <v>DC_GUBENG</v>
          </cell>
        </row>
        <row r="5031">
          <cell r="A5031" t="str">
            <v>BJE01</v>
          </cell>
          <cell r="B5031" t="str">
            <v>BOJONEGORO</v>
          </cell>
        </row>
        <row r="5032">
          <cell r="A5032" t="str">
            <v>BDO81A</v>
          </cell>
          <cell r="B5032" t="str">
            <v>CIRANGRANG_2</v>
          </cell>
        </row>
        <row r="5033">
          <cell r="A5033" t="str">
            <v>BGR21</v>
          </cell>
          <cell r="B5033" t="str">
            <v>CIMAHPAR</v>
          </cell>
        </row>
        <row r="5034">
          <cell r="A5034" t="str">
            <v>BGR38</v>
          </cell>
          <cell r="B5034" t="str">
            <v>SEMERU</v>
          </cell>
        </row>
        <row r="5035">
          <cell r="A5035" t="str">
            <v>KUR07</v>
          </cell>
          <cell r="B5035" t="str">
            <v>KRUI_2</v>
          </cell>
        </row>
        <row r="5036">
          <cell r="A5036" t="str">
            <v>BKH03C</v>
          </cell>
          <cell r="B5036" t="str">
            <v>CP_TARAHAN</v>
          </cell>
        </row>
        <row r="5037">
          <cell r="A5037" t="str">
            <v>MSJ01</v>
          </cell>
          <cell r="B5037" t="str">
            <v>MESUJI</v>
          </cell>
        </row>
        <row r="5038">
          <cell r="A5038" t="str">
            <v>TKG07</v>
          </cell>
          <cell r="B5038" t="str">
            <v>KEDAMAIAN</v>
          </cell>
        </row>
        <row r="5039">
          <cell r="A5039" t="str">
            <v>LWA01</v>
          </cell>
          <cell r="B5039" t="str">
            <v>LIWA</v>
          </cell>
        </row>
        <row r="5040">
          <cell r="A5040" t="str">
            <v>BKH03</v>
          </cell>
          <cell r="B5040" t="str">
            <v>SIDOMULYO</v>
          </cell>
        </row>
        <row r="5041">
          <cell r="A5041" t="str">
            <v>BGR01E</v>
          </cell>
          <cell r="B5041" t="str">
            <v>SUKARAJA_2</v>
          </cell>
        </row>
        <row r="5042">
          <cell r="A5042" t="str">
            <v>JKT41G</v>
          </cell>
          <cell r="B5042" t="str">
            <v>CP_TANAH_MERAH</v>
          </cell>
        </row>
        <row r="5043">
          <cell r="A5043" t="str">
            <v>TKG06</v>
          </cell>
          <cell r="B5043" t="str">
            <v>DIPONEGORO</v>
          </cell>
        </row>
        <row r="5044">
          <cell r="A5044" t="str">
            <v>RKS10B</v>
          </cell>
          <cell r="B5044" t="str">
            <v>WARGUN</v>
          </cell>
        </row>
        <row r="5045">
          <cell r="A5045" t="str">
            <v>TGR09B</v>
          </cell>
          <cell r="B5045" t="str">
            <v>WALLSTREET</v>
          </cell>
        </row>
        <row r="5046">
          <cell r="A5046" t="str">
            <v>TGR888</v>
          </cell>
          <cell r="B5046" t="str">
            <v>TGR_SALES</v>
          </cell>
        </row>
        <row r="5047">
          <cell r="A5047" t="str">
            <v>SEG05</v>
          </cell>
          <cell r="B5047" t="str">
            <v>SERANG_2</v>
          </cell>
        </row>
        <row r="5048">
          <cell r="A5048" t="str">
            <v>CIP03E</v>
          </cell>
          <cell r="B5048" t="str">
            <v>RENI_JAYA</v>
          </cell>
        </row>
        <row r="5049">
          <cell r="A5049" t="str">
            <v>TGR08C</v>
          </cell>
          <cell r="B5049" t="str">
            <v>PORIS_INDAH</v>
          </cell>
        </row>
        <row r="5050">
          <cell r="A5050" t="str">
            <v>SNG20</v>
          </cell>
          <cell r="B5050" t="str">
            <v>PAMARAYAN_RAYA</v>
          </cell>
        </row>
        <row r="5051">
          <cell r="A5051" t="str">
            <v>RKS02</v>
          </cell>
          <cell r="B5051" t="str">
            <v>MALIMPING</v>
          </cell>
        </row>
        <row r="5052">
          <cell r="A5052" t="str">
            <v>TGR10A</v>
          </cell>
          <cell r="B5052" t="str">
            <v>KARANG_MULYA</v>
          </cell>
        </row>
        <row r="5053">
          <cell r="A5053" t="str">
            <v>BAL10C</v>
          </cell>
          <cell r="B5053" t="str">
            <v>KAMP_MELAYU</v>
          </cell>
        </row>
        <row r="5054">
          <cell r="A5054" t="str">
            <v>CIP04A</v>
          </cell>
          <cell r="B5054" t="str">
            <v>JELUPANG</v>
          </cell>
        </row>
        <row r="5055">
          <cell r="A5055" t="str">
            <v>SEG05A</v>
          </cell>
          <cell r="B5055" t="str">
            <v>DP_WALANTAKA</v>
          </cell>
        </row>
        <row r="5056">
          <cell r="A5056" t="str">
            <v>BAL08D</v>
          </cell>
          <cell r="B5056" t="str">
            <v>DP_PASAR_KEMIS</v>
          </cell>
        </row>
        <row r="5057">
          <cell r="A5057" t="str">
            <v>CIP03D</v>
          </cell>
          <cell r="B5057" t="str">
            <v>DP_PAMULANG_BARAT</v>
          </cell>
        </row>
        <row r="5058">
          <cell r="A5058" t="str">
            <v>CIP03C</v>
          </cell>
          <cell r="B5058" t="str">
            <v>DP_PAMULANG</v>
          </cell>
        </row>
        <row r="5059">
          <cell r="A5059" t="str">
            <v>SNG09A</v>
          </cell>
          <cell r="B5059" t="str">
            <v>DP_PADARINCANG</v>
          </cell>
        </row>
        <row r="5060">
          <cell r="A5060" t="str">
            <v>TGR13A</v>
          </cell>
          <cell r="B5060" t="str">
            <v>DP_LARANGAN</v>
          </cell>
        </row>
        <row r="5061">
          <cell r="A5061" t="str">
            <v>SEG06A</v>
          </cell>
          <cell r="B5061" t="str">
            <v>DP_KIAJURUM</v>
          </cell>
        </row>
        <row r="5062">
          <cell r="A5062" t="str">
            <v>BAL08B</v>
          </cell>
          <cell r="B5062" t="str">
            <v>DP_KEBON_KELAPA</v>
          </cell>
        </row>
        <row r="5063">
          <cell r="A5063" t="str">
            <v>TGR06B</v>
          </cell>
          <cell r="B5063" t="str">
            <v>DP_JATIUWUNG_RAYA</v>
          </cell>
        </row>
        <row r="5064">
          <cell r="A5064" t="str">
            <v>RKS11</v>
          </cell>
          <cell r="B5064" t="str">
            <v>DP_CIPANAS_RKS</v>
          </cell>
        </row>
        <row r="5065">
          <cell r="A5065" t="str">
            <v>BAL08A</v>
          </cell>
          <cell r="B5065" t="str">
            <v>DP_BUMI_INDAH</v>
          </cell>
        </row>
        <row r="5066">
          <cell r="A5066" t="str">
            <v>SEG13</v>
          </cell>
          <cell r="B5066" t="str">
            <v>DC_SERANG</v>
          </cell>
        </row>
        <row r="5067">
          <cell r="A5067" t="str">
            <v>TGR08B</v>
          </cell>
          <cell r="B5067" t="str">
            <v>DAAN_MOGOT_ARCADIA</v>
          </cell>
        </row>
        <row r="5068">
          <cell r="A5068" t="str">
            <v>BAL20B</v>
          </cell>
          <cell r="B5068" t="str">
            <v>CUKANG_GALIH</v>
          </cell>
        </row>
        <row r="5069">
          <cell r="A5069" t="str">
            <v>RKS16</v>
          </cell>
          <cell r="B5069" t="str">
            <v>CITRA_MAJA_LEBAK</v>
          </cell>
        </row>
        <row r="5070">
          <cell r="A5070" t="str">
            <v>RKS04A</v>
          </cell>
          <cell r="B5070" t="str">
            <v>CIMARGA</v>
          </cell>
        </row>
        <row r="5071">
          <cell r="A5071" t="str">
            <v>CIP02B</v>
          </cell>
          <cell r="B5071" t="str">
            <v>CILENGGANG_RAYA</v>
          </cell>
        </row>
        <row r="5072">
          <cell r="A5072" t="str">
            <v>RKS21</v>
          </cell>
          <cell r="B5072" t="str">
            <v>CILELES_RAYA</v>
          </cell>
        </row>
        <row r="5073">
          <cell r="A5073" t="str">
            <v>CIP03F</v>
          </cell>
          <cell r="B5073" t="str">
            <v>BAMBU_APUS</v>
          </cell>
        </row>
        <row r="5074">
          <cell r="A5074" t="str">
            <v>SMQ10</v>
          </cell>
          <cell r="B5074" t="str">
            <v>CEMPAGA_HULU</v>
          </cell>
        </row>
        <row r="5075">
          <cell r="A5075" t="str">
            <v>TNJ10</v>
          </cell>
          <cell r="B5075" t="str">
            <v>CP_SEI_JANG</v>
          </cell>
        </row>
        <row r="5076">
          <cell r="A5076" t="str">
            <v>TNJ11</v>
          </cell>
          <cell r="B5076" t="str">
            <v>CP_WIRATNO</v>
          </cell>
        </row>
        <row r="5077">
          <cell r="A5077" t="str">
            <v>TNJ09</v>
          </cell>
          <cell r="B5077" t="str">
            <v>BRIGJEN_KATAMSO</v>
          </cell>
        </row>
        <row r="5078">
          <cell r="A5078" t="str">
            <v>TNJ12</v>
          </cell>
          <cell r="B5078" t="str">
            <v>CP_TEUKU_UMAR</v>
          </cell>
        </row>
        <row r="5079">
          <cell r="A5079" t="str">
            <v>TNJ13</v>
          </cell>
          <cell r="B5079" t="str">
            <v>CP_WRSUPRATMAN</v>
          </cell>
        </row>
        <row r="5080">
          <cell r="A5080" t="str">
            <v>BTH26</v>
          </cell>
          <cell r="B5080" t="str">
            <v>CP_GREENLAND</v>
          </cell>
        </row>
        <row r="5081">
          <cell r="A5081" t="str">
            <v>BTH29</v>
          </cell>
          <cell r="B5081" t="str">
            <v>CP_PASIR_PUTIH</v>
          </cell>
        </row>
        <row r="5082">
          <cell r="A5082" t="str">
            <v>LBB01</v>
          </cell>
          <cell r="B5082" t="str">
            <v>LUBUK_BASUNG</v>
          </cell>
        </row>
        <row r="5083">
          <cell r="A5083" t="str">
            <v>PUR05</v>
          </cell>
          <cell r="B5083" t="str">
            <v>BUKATEJA</v>
          </cell>
        </row>
        <row r="5084">
          <cell r="A5084" t="str">
            <v>SUB06</v>
          </cell>
          <cell r="B5084" t="str">
            <v>BENOWO</v>
          </cell>
        </row>
        <row r="5085">
          <cell r="A5085" t="str">
            <v>LMG15</v>
          </cell>
          <cell r="B5085" t="str">
            <v>TIKUNG_1</v>
          </cell>
        </row>
        <row r="5086">
          <cell r="A5086" t="str">
            <v>LMG04</v>
          </cell>
          <cell r="B5086" t="str">
            <v>MANTUP</v>
          </cell>
        </row>
        <row r="5087">
          <cell r="A5087" t="str">
            <v>BWI19</v>
          </cell>
          <cell r="B5087" t="str">
            <v>TEGALDLIMO</v>
          </cell>
        </row>
        <row r="5088">
          <cell r="A5088" t="str">
            <v>TJQ03</v>
          </cell>
          <cell r="B5088" t="str">
            <v>TANJUNG_PANDAN_2</v>
          </cell>
        </row>
        <row r="5089">
          <cell r="A5089" t="str">
            <v>KDS07</v>
          </cell>
          <cell r="B5089" t="str">
            <v>KUDUS_KOTA</v>
          </cell>
        </row>
        <row r="5090">
          <cell r="A5090" t="str">
            <v>KDS04</v>
          </cell>
          <cell r="B5090" t="str">
            <v>BURIKAN</v>
          </cell>
        </row>
        <row r="5091">
          <cell r="A5091" t="str">
            <v>BTH13</v>
          </cell>
          <cell r="B5091" t="str">
            <v>TANJUNG_UNCANG</v>
          </cell>
        </row>
        <row r="5092">
          <cell r="A5092" t="str">
            <v>BJA02A</v>
          </cell>
          <cell r="B5092" t="str">
            <v>LANGENSARI_2</v>
          </cell>
        </row>
        <row r="5093">
          <cell r="A5093" t="str">
            <v>BJA01B</v>
          </cell>
          <cell r="B5093" t="str">
            <v>PARUNGLESANG_2</v>
          </cell>
        </row>
        <row r="5094">
          <cell r="A5094" t="str">
            <v>MJA08</v>
          </cell>
          <cell r="B5094" t="str">
            <v>KADIPATEN</v>
          </cell>
        </row>
        <row r="5095">
          <cell r="A5095" t="str">
            <v>MJA01</v>
          </cell>
          <cell r="B5095" t="str">
            <v>MAJALENGKA</v>
          </cell>
        </row>
        <row r="5096">
          <cell r="A5096" t="str">
            <v>BDO23C</v>
          </cell>
          <cell r="B5096" t="str">
            <v>KEBON_LEGA_2</v>
          </cell>
        </row>
        <row r="5097">
          <cell r="A5097" t="str">
            <v>RMB04A</v>
          </cell>
          <cell r="B5097" t="str">
            <v>KALIORI</v>
          </cell>
        </row>
        <row r="5098">
          <cell r="A5098" t="str">
            <v>PTI20A</v>
          </cell>
          <cell r="B5098" t="str">
            <v>GEMBONG01</v>
          </cell>
        </row>
        <row r="5099">
          <cell r="A5099" t="str">
            <v>SRG16A</v>
          </cell>
          <cell r="B5099" t="str">
            <v>MANGUNSARKORO01</v>
          </cell>
        </row>
        <row r="5100">
          <cell r="A5100" t="str">
            <v>PKL15</v>
          </cell>
          <cell r="B5100" t="str">
            <v>SRAGI</v>
          </cell>
        </row>
        <row r="5101">
          <cell r="A5101" t="str">
            <v>TCRAQ071</v>
          </cell>
          <cell r="B5101" t="str">
            <v>TCRAQ071</v>
          </cell>
        </row>
        <row r="5102">
          <cell r="A5102" t="str">
            <v>TCKDS081</v>
          </cell>
          <cell r="B5102" t="str">
            <v>TCKDS081</v>
          </cell>
        </row>
        <row r="5103">
          <cell r="A5103" t="str">
            <v>SBD02</v>
          </cell>
          <cell r="B5103" t="str">
            <v>BESUKI</v>
          </cell>
        </row>
        <row r="5104">
          <cell r="A5104" t="str">
            <v>BKH04</v>
          </cell>
          <cell r="B5104" t="str">
            <v>PENENGAHAN</v>
          </cell>
        </row>
        <row r="5105">
          <cell r="A5105" t="str">
            <v>MAR04</v>
          </cell>
          <cell r="B5105" t="str">
            <v>TURIKALE</v>
          </cell>
        </row>
        <row r="5106">
          <cell r="A5106" t="str">
            <v>BDJ19</v>
          </cell>
          <cell r="B5106" t="str">
            <v>CP_HAPEWORLD</v>
          </cell>
        </row>
        <row r="5107">
          <cell r="A5107" t="str">
            <v>BPN888</v>
          </cell>
          <cell r="B5107" t="str">
            <v>BPN_SALES</v>
          </cell>
        </row>
        <row r="5108">
          <cell r="A5108" t="str">
            <v>UPG52</v>
          </cell>
          <cell r="B5108" t="str">
            <v>DC_PERINTIS_KM16</v>
          </cell>
        </row>
        <row r="5109">
          <cell r="A5109" t="str">
            <v>KDI03</v>
          </cell>
          <cell r="B5109" t="str">
            <v>MANDONGA</v>
          </cell>
        </row>
        <row r="5110">
          <cell r="A5110" t="str">
            <v>DPS01A</v>
          </cell>
          <cell r="B5110" t="str">
            <v>SUDIRMAN_01</v>
          </cell>
        </row>
        <row r="5111">
          <cell r="A5111" t="str">
            <v>KOE29</v>
          </cell>
          <cell r="B5111" t="str">
            <v>KUPANG_TENGAH</v>
          </cell>
        </row>
        <row r="5112">
          <cell r="A5112" t="str">
            <v>AMB05A</v>
          </cell>
          <cell r="B5112" t="str">
            <v>GETASAN01</v>
          </cell>
        </row>
        <row r="5113">
          <cell r="A5113" t="str">
            <v>PML14A</v>
          </cell>
          <cell r="B5113" t="str">
            <v>AMPELGADING01</v>
          </cell>
        </row>
        <row r="5114">
          <cell r="A5114" t="str">
            <v>PUR08</v>
          </cell>
          <cell r="B5114" t="str">
            <v>KALIMANAH</v>
          </cell>
        </row>
        <row r="5115">
          <cell r="A5115" t="str">
            <v>TRK02</v>
          </cell>
          <cell r="B5115" t="str">
            <v>SELUMIT</v>
          </cell>
        </row>
        <row r="5116">
          <cell r="A5116" t="str">
            <v>BJT01</v>
          </cell>
          <cell r="B5116" t="str">
            <v>BATURAJA_BARAT</v>
          </cell>
        </row>
        <row r="5117">
          <cell r="A5117" t="str">
            <v>PYW11</v>
          </cell>
          <cell r="B5117" t="str">
            <v>CP_SENGKOL</v>
          </cell>
        </row>
        <row r="5118">
          <cell r="A5118" t="str">
            <v>SRG67</v>
          </cell>
          <cell r="B5118" t="str">
            <v>PLAMONGAN_FNC</v>
          </cell>
        </row>
        <row r="5119">
          <cell r="A5119" t="str">
            <v>SRG54</v>
          </cell>
          <cell r="B5119" t="str">
            <v>NGESREP</v>
          </cell>
        </row>
        <row r="5120">
          <cell r="A5120" t="str">
            <v>UPG37A</v>
          </cell>
          <cell r="B5120" t="str">
            <v>BOULEVARD</v>
          </cell>
        </row>
        <row r="5121">
          <cell r="A5121" t="str">
            <v>RTP03</v>
          </cell>
          <cell r="B5121" t="str">
            <v>KESU</v>
          </cell>
        </row>
        <row r="5122">
          <cell r="A5122" t="str">
            <v>JKT52J</v>
          </cell>
          <cell r="B5122" t="str">
            <v>CP_CIPINANG_CEMPEDAK</v>
          </cell>
        </row>
        <row r="5123">
          <cell r="A5123" t="str">
            <v>PDD18</v>
          </cell>
          <cell r="B5123" t="str">
            <v>NGARINGAN</v>
          </cell>
        </row>
        <row r="5124">
          <cell r="A5124" t="str">
            <v>PDD13</v>
          </cell>
          <cell r="B5124" t="str">
            <v>TAWANGHARJO</v>
          </cell>
        </row>
        <row r="5125">
          <cell r="A5125" t="str">
            <v>PAP04</v>
          </cell>
          <cell r="B5125" t="str">
            <v>KABUN</v>
          </cell>
        </row>
        <row r="5126">
          <cell r="A5126" t="str">
            <v>BRB13A</v>
          </cell>
          <cell r="B5126" t="str">
            <v>CIKUSEAL</v>
          </cell>
        </row>
        <row r="5127">
          <cell r="A5127" t="str">
            <v>PUK01</v>
          </cell>
          <cell r="B5127" t="str">
            <v>MURUNG_RAYA</v>
          </cell>
        </row>
        <row r="5128">
          <cell r="A5128" t="str">
            <v>MRW08</v>
          </cell>
          <cell r="B5128" t="str">
            <v>TEWEH_TENGAH</v>
          </cell>
        </row>
        <row r="5129">
          <cell r="A5129" t="str">
            <v>BTW04</v>
          </cell>
          <cell r="B5129" t="str">
            <v>DUSUN_SELATAN</v>
          </cell>
        </row>
        <row r="5130">
          <cell r="A5130" t="str">
            <v>BPN13</v>
          </cell>
          <cell r="B5130" t="str">
            <v>RUHUI_RAHAYU</v>
          </cell>
        </row>
        <row r="5131">
          <cell r="A5131" t="str">
            <v>BPN10</v>
          </cell>
          <cell r="B5131" t="str">
            <v>10_DAM</v>
          </cell>
        </row>
        <row r="5132">
          <cell r="A5132" t="str">
            <v>JKT45N</v>
          </cell>
          <cell r="B5132" t="str">
            <v>CP_HAYAM_WURUK_2</v>
          </cell>
        </row>
        <row r="5133">
          <cell r="A5133" t="str">
            <v>MJU05</v>
          </cell>
          <cell r="B5133" t="str">
            <v>BINANGA</v>
          </cell>
        </row>
        <row r="5134">
          <cell r="A5134" t="str">
            <v>UPG31A</v>
          </cell>
          <cell r="B5134" t="str">
            <v>HASANUDDIN</v>
          </cell>
        </row>
        <row r="5135">
          <cell r="A5135" t="str">
            <v>SLM25</v>
          </cell>
          <cell r="B5135" t="str">
            <v>ANGGAJAYA</v>
          </cell>
        </row>
        <row r="5136">
          <cell r="A5136" t="str">
            <v>SLM28</v>
          </cell>
          <cell r="B5136" t="str">
            <v>PAINGAN</v>
          </cell>
        </row>
        <row r="5137">
          <cell r="A5137" t="str">
            <v>TKG02</v>
          </cell>
          <cell r="B5137" t="str">
            <v>METRO</v>
          </cell>
        </row>
        <row r="5138">
          <cell r="A5138" t="str">
            <v>MTR02B</v>
          </cell>
          <cell r="B5138" t="str">
            <v>METRO_TIMUR</v>
          </cell>
        </row>
        <row r="5139">
          <cell r="A5139" t="str">
            <v>BDR02</v>
          </cell>
          <cell r="B5139" t="str">
            <v>TERBANGGI_BESAR</v>
          </cell>
        </row>
        <row r="5140">
          <cell r="A5140" t="str">
            <v>GTO09</v>
          </cell>
          <cell r="B5140" t="str">
            <v>GTO_SALES</v>
          </cell>
        </row>
        <row r="5141">
          <cell r="A5141" t="str">
            <v>MDC02</v>
          </cell>
          <cell r="B5141" t="str">
            <v>MANADO_KAWASAN</v>
          </cell>
        </row>
        <row r="5142">
          <cell r="A5142" t="str">
            <v>SMQ09</v>
          </cell>
          <cell r="B5142" t="str">
            <v>CEMPAGA</v>
          </cell>
        </row>
        <row r="5143">
          <cell r="A5143" t="str">
            <v>BAG08</v>
          </cell>
          <cell r="B5143" t="str">
            <v>BANGGAI_01</v>
          </cell>
        </row>
        <row r="5144">
          <cell r="A5144" t="str">
            <v>THA11A</v>
          </cell>
          <cell r="B5144" t="str">
            <v>TAMAKO_01</v>
          </cell>
        </row>
        <row r="5145">
          <cell r="A5145" t="str">
            <v>THA01</v>
          </cell>
          <cell r="B5145" t="str">
            <v>TAHUNA</v>
          </cell>
        </row>
        <row r="5146">
          <cell r="A5146" t="str">
            <v>BAG23</v>
          </cell>
          <cell r="B5146" t="str">
            <v>SIMPONG</v>
          </cell>
        </row>
        <row r="5147">
          <cell r="A5147" t="str">
            <v>AMP11</v>
          </cell>
          <cell r="B5147" t="str">
            <v>AMPANA_01</v>
          </cell>
        </row>
        <row r="5148">
          <cell r="A5148" t="str">
            <v>PSR15</v>
          </cell>
          <cell r="B5148" t="str">
            <v>PUSPO_1</v>
          </cell>
        </row>
        <row r="5149">
          <cell r="A5149" t="str">
            <v>SNJ03</v>
          </cell>
          <cell r="B5149" t="str">
            <v>BIRINGERE</v>
          </cell>
        </row>
        <row r="5150">
          <cell r="A5150" t="str">
            <v>TKL03</v>
          </cell>
          <cell r="B5150" t="str">
            <v>MANGARABOMBANG</v>
          </cell>
        </row>
        <row r="5151">
          <cell r="A5151" t="str">
            <v>MAL03</v>
          </cell>
          <cell r="B5151" t="str">
            <v>TOMONI</v>
          </cell>
        </row>
        <row r="5152">
          <cell r="A5152" t="str">
            <v>BLN05B</v>
          </cell>
          <cell r="B5152" t="str">
            <v>KURANJI</v>
          </cell>
        </row>
        <row r="5153">
          <cell r="A5153" t="str">
            <v>KDG04</v>
          </cell>
          <cell r="B5153" t="str">
            <v>TELUK_HAUR</v>
          </cell>
        </row>
        <row r="5154">
          <cell r="A5154" t="str">
            <v>BJT03</v>
          </cell>
          <cell r="B5154" t="str">
            <v>BATURAJA_TIMUR</v>
          </cell>
        </row>
        <row r="5155">
          <cell r="A5155" t="str">
            <v>PLM46</v>
          </cell>
          <cell r="B5155" t="str">
            <v>ILIR_BARAT_I</v>
          </cell>
        </row>
        <row r="5156">
          <cell r="A5156" t="str">
            <v>KUB05B</v>
          </cell>
          <cell r="B5156" t="str">
            <v>SUNGAI_RENGAS_01</v>
          </cell>
        </row>
        <row r="5157">
          <cell r="A5157" t="str">
            <v>SGT12B</v>
          </cell>
          <cell r="B5157" t="str">
            <v>I_A_MUIS</v>
          </cell>
        </row>
        <row r="5158">
          <cell r="A5158" t="str">
            <v>SOG37</v>
          </cell>
          <cell r="B5158" t="str">
            <v>KERTASARI</v>
          </cell>
        </row>
        <row r="5159">
          <cell r="A5159" t="str">
            <v>SMI17</v>
          </cell>
          <cell r="B5159" t="str">
            <v>CIDAHU</v>
          </cell>
        </row>
        <row r="5160">
          <cell r="A5160" t="str">
            <v>SMI27</v>
          </cell>
          <cell r="B5160" t="str">
            <v>DC_WARUNG_CEURI</v>
          </cell>
        </row>
        <row r="5161">
          <cell r="A5161" t="str">
            <v>TSK08A</v>
          </cell>
          <cell r="B5161" t="str">
            <v>MANGKUBUMI_3</v>
          </cell>
        </row>
        <row r="5162">
          <cell r="A5162" t="str">
            <v>SUM26</v>
          </cell>
          <cell r="B5162" t="str">
            <v>DARMARAJA_2</v>
          </cell>
        </row>
        <row r="5163">
          <cell r="A5163" t="str">
            <v>SUM18A</v>
          </cell>
          <cell r="B5163" t="str">
            <v>CONGGEANG_2</v>
          </cell>
        </row>
        <row r="5164">
          <cell r="A5164" t="str">
            <v>SUM17</v>
          </cell>
          <cell r="B5164" t="str">
            <v>JATINANGOR_2</v>
          </cell>
        </row>
        <row r="5165">
          <cell r="A5165" t="str">
            <v>SUM12A</v>
          </cell>
          <cell r="B5165" t="str">
            <v>TOMO_2</v>
          </cell>
        </row>
        <row r="5166">
          <cell r="A5166" t="str">
            <v>SUM11B</v>
          </cell>
          <cell r="B5166" t="str">
            <v>CIMANGGUNG_3</v>
          </cell>
        </row>
        <row r="5167">
          <cell r="A5167" t="str">
            <v>SUM06A</v>
          </cell>
          <cell r="B5167" t="str">
            <v>TANJUNGKERTA_2</v>
          </cell>
        </row>
        <row r="5168">
          <cell r="A5168" t="str">
            <v>SUM04B</v>
          </cell>
          <cell r="B5168" t="str">
            <v>SUMEDANG_SELATAN_2</v>
          </cell>
        </row>
        <row r="5169">
          <cell r="A5169" t="str">
            <v>SOG30B</v>
          </cell>
          <cell r="B5169" t="str">
            <v>RANCAKOLE_3</v>
          </cell>
        </row>
        <row r="5170">
          <cell r="A5170" t="str">
            <v>SOG20</v>
          </cell>
          <cell r="B5170" t="str">
            <v>RANCABALI</v>
          </cell>
        </row>
        <row r="5171">
          <cell r="A5171" t="str">
            <v>SOG13A</v>
          </cell>
          <cell r="B5171" t="str">
            <v>NAGREG_2</v>
          </cell>
        </row>
        <row r="5172">
          <cell r="A5172" t="str">
            <v>SOG04A</v>
          </cell>
          <cell r="B5172" t="str">
            <v>IBUN</v>
          </cell>
        </row>
        <row r="5173">
          <cell r="A5173" t="str">
            <v>SMI29A</v>
          </cell>
          <cell r="B5173" t="str">
            <v>CIREUNGHAS_2</v>
          </cell>
        </row>
        <row r="5174">
          <cell r="A5174" t="str">
            <v>SMI20</v>
          </cell>
          <cell r="B5174" t="str">
            <v>BOJONG_GENTENG</v>
          </cell>
        </row>
        <row r="5175">
          <cell r="A5175" t="str">
            <v>SMI16</v>
          </cell>
          <cell r="B5175" t="str">
            <v>NYALINDUNG</v>
          </cell>
        </row>
        <row r="5176">
          <cell r="A5176" t="str">
            <v>SMI11</v>
          </cell>
          <cell r="B5176" t="str">
            <v>SAGARANTEN</v>
          </cell>
        </row>
        <row r="5177">
          <cell r="A5177" t="str">
            <v>SMB31A</v>
          </cell>
          <cell r="B5177" t="str">
            <v>ARJAWINANGUN_2</v>
          </cell>
        </row>
        <row r="5178">
          <cell r="A5178" t="str">
            <v>SMB26</v>
          </cell>
          <cell r="B5178" t="str">
            <v>BEBER_2</v>
          </cell>
        </row>
        <row r="5179">
          <cell r="A5179" t="str">
            <v>SMB16A</v>
          </cell>
          <cell r="B5179" t="str">
            <v>KARANGWANGUN</v>
          </cell>
        </row>
        <row r="5180">
          <cell r="A5180" t="str">
            <v>SMB13</v>
          </cell>
          <cell r="B5180" t="str">
            <v>DC_FATAHILLAH</v>
          </cell>
        </row>
        <row r="5181">
          <cell r="A5181" t="str">
            <v>SIN39A</v>
          </cell>
          <cell r="B5181" t="str">
            <v>JATIHURIP_3</v>
          </cell>
        </row>
        <row r="5182">
          <cell r="A5182" t="str">
            <v>SIN29A</v>
          </cell>
          <cell r="B5182" t="str">
            <v>DESA_CIKALONG_3</v>
          </cell>
        </row>
        <row r="5183">
          <cell r="A5183" t="str">
            <v>SIN26</v>
          </cell>
          <cell r="B5183" t="str">
            <v>CIBALANARIK_2</v>
          </cell>
        </row>
        <row r="5184">
          <cell r="A5184" t="str">
            <v>SIN16</v>
          </cell>
          <cell r="B5184" t="str">
            <v>SALOPA</v>
          </cell>
        </row>
        <row r="5185">
          <cell r="A5185" t="str">
            <v>SIN15</v>
          </cell>
          <cell r="B5185" t="str">
            <v>CIPATUJAH_2</v>
          </cell>
        </row>
        <row r="5186">
          <cell r="A5186" t="str">
            <v>SIN11</v>
          </cell>
          <cell r="B5186" t="str">
            <v>SUKARAPIH</v>
          </cell>
        </row>
        <row r="5187">
          <cell r="A5187" t="str">
            <v>SIN06</v>
          </cell>
          <cell r="B5187" t="str">
            <v>PADAKEMBANG</v>
          </cell>
        </row>
        <row r="5188">
          <cell r="A5188" t="str">
            <v>SBG29</v>
          </cell>
          <cell r="B5188" t="str">
            <v>SALAM_JAYA_2</v>
          </cell>
        </row>
        <row r="5189">
          <cell r="A5189" t="str">
            <v>SBG28</v>
          </cell>
          <cell r="B5189" t="str">
            <v>TANGGULUN_BARAT</v>
          </cell>
        </row>
        <row r="5190">
          <cell r="A5190" t="str">
            <v>SBG22</v>
          </cell>
          <cell r="B5190" t="str">
            <v>KALIANGSANA</v>
          </cell>
        </row>
        <row r="5191">
          <cell r="A5191" t="str">
            <v>SBG21A</v>
          </cell>
          <cell r="B5191" t="str">
            <v>CIJAMBE_4</v>
          </cell>
        </row>
        <row r="5192">
          <cell r="A5192" t="str">
            <v>SBG20</v>
          </cell>
          <cell r="B5192" t="str">
            <v>SALAM_JAYA</v>
          </cell>
        </row>
        <row r="5193">
          <cell r="A5193" t="str">
            <v>SBG18</v>
          </cell>
          <cell r="B5193" t="str">
            <v>DC_SUKAMANDIJAYA</v>
          </cell>
        </row>
        <row r="5194">
          <cell r="A5194" t="str">
            <v>SBG14</v>
          </cell>
          <cell r="B5194" t="str">
            <v>DC_LENGKONGJAYA</v>
          </cell>
        </row>
        <row r="5195">
          <cell r="A5195" t="str">
            <v>SBG12A</v>
          </cell>
          <cell r="B5195" t="str">
            <v>PATOKBEUSI</v>
          </cell>
        </row>
        <row r="5196">
          <cell r="A5196" t="str">
            <v>SBG08B</v>
          </cell>
          <cell r="B5196" t="str">
            <v>SUKASARI_SBG_4</v>
          </cell>
        </row>
        <row r="5197">
          <cell r="A5197" t="str">
            <v>PWK13A</v>
          </cell>
          <cell r="B5197" t="str">
            <v>PASAWAHAN_2</v>
          </cell>
        </row>
        <row r="5198">
          <cell r="A5198" t="str">
            <v>PWK10A</v>
          </cell>
          <cell r="B5198" t="str">
            <v>BOJONG_SAWIT_2</v>
          </cell>
        </row>
        <row r="5199">
          <cell r="A5199" t="str">
            <v>PWK09A</v>
          </cell>
          <cell r="B5199" t="str">
            <v>DARANGDAN_2</v>
          </cell>
        </row>
        <row r="5200">
          <cell r="A5200" t="str">
            <v>PWK07B</v>
          </cell>
          <cell r="B5200" t="str">
            <v>MANIIS_4</v>
          </cell>
        </row>
        <row r="5201">
          <cell r="A5201" t="str">
            <v>PGR08</v>
          </cell>
          <cell r="B5201" t="str">
            <v>CIMERAK_4</v>
          </cell>
        </row>
        <row r="5202">
          <cell r="A5202" t="str">
            <v>PER04B</v>
          </cell>
          <cell r="B5202" t="str">
            <v>KARANG_PAPAK_2</v>
          </cell>
        </row>
        <row r="5203">
          <cell r="A5203" t="str">
            <v>NGP15</v>
          </cell>
          <cell r="B5203" t="str">
            <v>CIPEUNDEUY</v>
          </cell>
        </row>
        <row r="5204">
          <cell r="A5204" t="str">
            <v>NGP01F</v>
          </cell>
          <cell r="B5204" t="str">
            <v>SARIWANGI</v>
          </cell>
        </row>
        <row r="5205">
          <cell r="A5205" t="str">
            <v>MJA20</v>
          </cell>
          <cell r="B5205" t="str">
            <v>CIKIJING_3</v>
          </cell>
        </row>
        <row r="5206">
          <cell r="A5206" t="str">
            <v>MJA19</v>
          </cell>
          <cell r="B5206" t="str">
            <v>DALEM_CUCUK_3</v>
          </cell>
        </row>
        <row r="5207">
          <cell r="A5207" t="str">
            <v>MJA16</v>
          </cell>
          <cell r="B5207" t="str">
            <v>PANINGKIRAN_3</v>
          </cell>
        </row>
        <row r="5208">
          <cell r="A5208" t="str">
            <v>MJA13A</v>
          </cell>
          <cell r="B5208" t="str">
            <v>SUKAHAJI_2</v>
          </cell>
        </row>
        <row r="5209">
          <cell r="A5209" t="str">
            <v>MJA06A</v>
          </cell>
          <cell r="B5209" t="str">
            <v>KASOKANDEL</v>
          </cell>
        </row>
        <row r="5210">
          <cell r="A5210" t="str">
            <v>KRW15A</v>
          </cell>
          <cell r="B5210" t="str">
            <v>TIRTAMULYA_2</v>
          </cell>
        </row>
        <row r="5211">
          <cell r="A5211" t="str">
            <v>KNG13</v>
          </cell>
          <cell r="B5211" t="str">
            <v>SINDANG_AGUNG</v>
          </cell>
        </row>
        <row r="5212">
          <cell r="A5212" t="str">
            <v>IDM16</v>
          </cell>
          <cell r="B5212" t="str">
            <v>SINDANGKERTA</v>
          </cell>
        </row>
        <row r="5213">
          <cell r="A5213" t="str">
            <v>IDM15A</v>
          </cell>
          <cell r="B5213" t="str">
            <v>PATROL_3</v>
          </cell>
        </row>
        <row r="5214">
          <cell r="A5214" t="str">
            <v>IDM15</v>
          </cell>
          <cell r="B5214" t="str">
            <v>DC_KANDANGHAUR</v>
          </cell>
        </row>
        <row r="5215">
          <cell r="A5215" t="str">
            <v>IDM13</v>
          </cell>
          <cell r="B5215" t="str">
            <v>DC_JATIBARANG_BARU</v>
          </cell>
        </row>
        <row r="5216">
          <cell r="A5216" t="str">
            <v>IDM12</v>
          </cell>
          <cell r="B5216" t="str">
            <v>ANJATAN</v>
          </cell>
        </row>
        <row r="5217">
          <cell r="A5217" t="str">
            <v>IDM11</v>
          </cell>
          <cell r="B5217" t="str">
            <v>DC_KARANGANYAR</v>
          </cell>
        </row>
        <row r="5218">
          <cell r="A5218" t="str">
            <v>IDM07B</v>
          </cell>
          <cell r="B5218" t="str">
            <v>LANGUT</v>
          </cell>
        </row>
        <row r="5219">
          <cell r="A5219" t="str">
            <v>IDM07</v>
          </cell>
          <cell r="B5219" t="str">
            <v>HAURGEULIS</v>
          </cell>
        </row>
        <row r="5220">
          <cell r="A5220" t="str">
            <v>IDM06A</v>
          </cell>
          <cell r="B5220" t="str">
            <v>KARANGAMPEL_2</v>
          </cell>
        </row>
        <row r="5221">
          <cell r="A5221" t="str">
            <v>IDM06</v>
          </cell>
          <cell r="B5221" t="str">
            <v>KANDANGHAUR</v>
          </cell>
        </row>
        <row r="5222">
          <cell r="A5222" t="str">
            <v>GRT41</v>
          </cell>
          <cell r="B5222" t="str">
            <v>BAGENDIT_2</v>
          </cell>
        </row>
        <row r="5223">
          <cell r="A5223" t="str">
            <v>GRT39</v>
          </cell>
          <cell r="B5223" t="str">
            <v>LEUWIGOONG_2</v>
          </cell>
        </row>
        <row r="5224">
          <cell r="A5224" t="str">
            <v>GRT33A</v>
          </cell>
          <cell r="B5224" t="str">
            <v>LIMBANGAN_BARAT</v>
          </cell>
        </row>
        <row r="5225">
          <cell r="A5225" t="str">
            <v>GRT33</v>
          </cell>
          <cell r="B5225" t="str">
            <v>TALAGASARI</v>
          </cell>
        </row>
        <row r="5226">
          <cell r="A5226" t="str">
            <v>GRT32</v>
          </cell>
          <cell r="B5226" t="str">
            <v>PANGATIKAN</v>
          </cell>
        </row>
        <row r="5227">
          <cell r="A5227" t="str">
            <v>GRT31</v>
          </cell>
          <cell r="B5227" t="str">
            <v>SASAK_BEUSI</v>
          </cell>
        </row>
        <row r="5228">
          <cell r="A5228" t="str">
            <v>GRT29</v>
          </cell>
          <cell r="B5228" t="str">
            <v>DC_GARUT_UTARA</v>
          </cell>
        </row>
        <row r="5229">
          <cell r="A5229" t="str">
            <v>CRN03B</v>
          </cell>
          <cell r="B5229" t="str">
            <v>ANGKASA</v>
          </cell>
        </row>
        <row r="5230">
          <cell r="A5230" t="str">
            <v>CMI21</v>
          </cell>
          <cell r="B5230" t="str">
            <v>BANJAR_PATROMAN_2</v>
          </cell>
        </row>
        <row r="5231">
          <cell r="A5231" t="str">
            <v>CMI13A</v>
          </cell>
          <cell r="B5231" t="str">
            <v>PANAWANGAN</v>
          </cell>
        </row>
        <row r="5232">
          <cell r="A5232" t="str">
            <v>CMI13</v>
          </cell>
          <cell r="B5232" t="str">
            <v>CIJEUNGJING</v>
          </cell>
        </row>
        <row r="5233">
          <cell r="A5233" t="str">
            <v>CMI11</v>
          </cell>
          <cell r="B5233" t="str">
            <v>SUMBERJAYA</v>
          </cell>
        </row>
        <row r="5234">
          <cell r="A5234" t="str">
            <v>CMI10</v>
          </cell>
          <cell r="B5234" t="str">
            <v>BAREGBEG</v>
          </cell>
        </row>
        <row r="5235">
          <cell r="A5235" t="str">
            <v>CMI06</v>
          </cell>
          <cell r="B5235" t="str">
            <v>DC_IMBANAGARA</v>
          </cell>
        </row>
        <row r="5236">
          <cell r="A5236" t="str">
            <v>CJR26A</v>
          </cell>
          <cell r="B5236" t="str">
            <v>CUGENANG</v>
          </cell>
        </row>
        <row r="5237">
          <cell r="A5237" t="str">
            <v>CJR18A</v>
          </cell>
          <cell r="B5237" t="str">
            <v>CIDAUN_2</v>
          </cell>
        </row>
        <row r="5238">
          <cell r="A5238" t="str">
            <v>CJR15</v>
          </cell>
          <cell r="B5238" t="str">
            <v>CIDAUN</v>
          </cell>
        </row>
        <row r="5239">
          <cell r="A5239" t="str">
            <v>CJR14</v>
          </cell>
          <cell r="B5239" t="str">
            <v>WANGUN_SARI</v>
          </cell>
        </row>
        <row r="5240">
          <cell r="A5240" t="str">
            <v>CJR10</v>
          </cell>
          <cell r="B5240" t="str">
            <v>CIKALONG_KULON</v>
          </cell>
        </row>
        <row r="5241">
          <cell r="A5241" t="str">
            <v>CJR08</v>
          </cell>
          <cell r="B5241" t="str">
            <v>SINDANGBARANG</v>
          </cell>
        </row>
        <row r="5242">
          <cell r="A5242" t="str">
            <v>CJR05A</v>
          </cell>
          <cell r="B5242" t="str">
            <v>SUKALUYU_CJR</v>
          </cell>
        </row>
        <row r="5243">
          <cell r="A5243" t="str">
            <v>BJA03A</v>
          </cell>
          <cell r="B5243" t="str">
            <v>BANJAR_2</v>
          </cell>
        </row>
        <row r="5244">
          <cell r="A5244" t="str">
            <v>BDO78A</v>
          </cell>
          <cell r="B5244" t="str">
            <v>HEGARSARI</v>
          </cell>
        </row>
        <row r="5245">
          <cell r="A5245" t="str">
            <v>BDO25B</v>
          </cell>
          <cell r="B5245" t="str">
            <v>REGOL_3</v>
          </cell>
        </row>
        <row r="5246">
          <cell r="A5246" t="str">
            <v>BDO24C</v>
          </cell>
          <cell r="B5246" t="str">
            <v>MENGGER_3</v>
          </cell>
        </row>
        <row r="5247">
          <cell r="A5247" t="str">
            <v>CIB35A</v>
          </cell>
          <cell r="B5247" t="str">
            <v>KEMANG_4</v>
          </cell>
        </row>
        <row r="5248">
          <cell r="A5248" t="str">
            <v>CIB01C</v>
          </cell>
          <cell r="B5248" t="str">
            <v>PAKANSARI_5</v>
          </cell>
        </row>
        <row r="5249">
          <cell r="A5249" t="str">
            <v>CIB10A</v>
          </cell>
          <cell r="B5249" t="str">
            <v>DRAMAGA_RAYA</v>
          </cell>
        </row>
        <row r="5250">
          <cell r="A5250" t="str">
            <v>BTH18</v>
          </cell>
          <cell r="B5250" t="str">
            <v>SEI_HARAPAN</v>
          </cell>
        </row>
        <row r="5251">
          <cell r="A5251" t="str">
            <v>BAO04</v>
          </cell>
          <cell r="B5251" t="str">
            <v>PAMENANG</v>
          </cell>
        </row>
        <row r="5252">
          <cell r="A5252" t="str">
            <v>KTL03</v>
          </cell>
          <cell r="B5252" t="str">
            <v>TEBING_TINGGI_JAMBI</v>
          </cell>
        </row>
        <row r="5253">
          <cell r="A5253" t="str">
            <v>SBD10</v>
          </cell>
          <cell r="B5253" t="str">
            <v>SUBOH_1</v>
          </cell>
        </row>
        <row r="5254">
          <cell r="A5254" t="str">
            <v>PSR14</v>
          </cell>
          <cell r="B5254" t="str">
            <v>NGULING_1</v>
          </cell>
        </row>
        <row r="5255">
          <cell r="A5255" t="str">
            <v>PTN13</v>
          </cell>
          <cell r="B5255" t="str">
            <v>DRINGU_1</v>
          </cell>
        </row>
        <row r="5256">
          <cell r="A5256" t="str">
            <v>BKI10</v>
          </cell>
          <cell r="B5256" t="str">
            <v>PONDOK_MELATI</v>
          </cell>
        </row>
        <row r="5257">
          <cell r="A5257" t="str">
            <v>BTH11</v>
          </cell>
          <cell r="B5257" t="str">
            <v>PENUIN_CENTRE</v>
          </cell>
        </row>
        <row r="5258">
          <cell r="A5258" t="str">
            <v>DPK01A</v>
          </cell>
          <cell r="B5258" t="str">
            <v>DEPOK_JAYA</v>
          </cell>
        </row>
        <row r="5259">
          <cell r="A5259" t="str">
            <v>SLN02</v>
          </cell>
          <cell r="B5259" t="str">
            <v>SINGKUT</v>
          </cell>
        </row>
        <row r="5260">
          <cell r="A5260" t="str">
            <v>BDO20C</v>
          </cell>
          <cell r="B5260" t="str">
            <v>SARIJADI_2</v>
          </cell>
        </row>
        <row r="5261">
          <cell r="A5261" t="str">
            <v>BDO18E</v>
          </cell>
          <cell r="B5261" t="str">
            <v>CIDADAP</v>
          </cell>
        </row>
        <row r="5262">
          <cell r="A5262" t="str">
            <v>BDO28B</v>
          </cell>
          <cell r="B5262" t="str">
            <v>DUNGUS_CARIANG</v>
          </cell>
        </row>
        <row r="5263">
          <cell r="A5263" t="str">
            <v>SIN01A</v>
          </cell>
          <cell r="B5263" t="str">
            <v>CIGALONTANG</v>
          </cell>
        </row>
        <row r="5264">
          <cell r="A5264" t="str">
            <v>MJA11A</v>
          </cell>
          <cell r="B5264" t="str">
            <v>JATIPAMOR</v>
          </cell>
        </row>
        <row r="5265">
          <cell r="A5265" t="str">
            <v>SMI25A</v>
          </cell>
          <cell r="B5265" t="str">
            <v>PARUNGKUDA_2</v>
          </cell>
        </row>
        <row r="5266">
          <cell r="A5266" t="str">
            <v>CMI09</v>
          </cell>
          <cell r="B5266" t="str">
            <v>PANJALU</v>
          </cell>
        </row>
        <row r="5267">
          <cell r="A5267" t="str">
            <v>SMB10</v>
          </cell>
          <cell r="B5267" t="str">
            <v>KEDAWUNG</v>
          </cell>
        </row>
        <row r="5268">
          <cell r="A5268" t="str">
            <v>KNG14</v>
          </cell>
          <cell r="B5268" t="str">
            <v>MANDIRANCAN</v>
          </cell>
        </row>
        <row r="5269">
          <cell r="A5269" t="str">
            <v>KNG12</v>
          </cell>
          <cell r="B5269" t="str">
            <v>TAMBAGSERANG</v>
          </cell>
        </row>
        <row r="5270">
          <cell r="A5270" t="str">
            <v>SIN01B</v>
          </cell>
          <cell r="B5270" t="str">
            <v>MANGUNREJA_3</v>
          </cell>
        </row>
        <row r="5271">
          <cell r="A5271" t="str">
            <v>SMB36</v>
          </cell>
          <cell r="B5271" t="str">
            <v>CIREBON_LESTARI</v>
          </cell>
        </row>
        <row r="5272">
          <cell r="A5272" t="str">
            <v>BDO91</v>
          </cell>
          <cell r="B5272" t="str">
            <v>DC_SUKAJADI</v>
          </cell>
        </row>
        <row r="5273">
          <cell r="A5273" t="str">
            <v>MBN02</v>
          </cell>
          <cell r="B5273" t="str">
            <v>SUNGAI_RENGAS</v>
          </cell>
        </row>
        <row r="5274">
          <cell r="A5274" t="str">
            <v>MBN03</v>
          </cell>
          <cell r="B5274" t="str">
            <v>TEMBESI</v>
          </cell>
        </row>
        <row r="5275">
          <cell r="A5275" t="str">
            <v>MUS02</v>
          </cell>
          <cell r="B5275" t="str">
            <v>RANTAU RASAU</v>
          </cell>
        </row>
        <row r="5276">
          <cell r="A5276" t="str">
            <v>MUT03</v>
          </cell>
          <cell r="B5276" t="str">
            <v>SUNGAI_BENGKAL</v>
          </cell>
        </row>
        <row r="5277">
          <cell r="A5277" t="str">
            <v>KTL04</v>
          </cell>
          <cell r="B5277" t="str">
            <v>SIMP_RAMBUTAN</v>
          </cell>
        </row>
        <row r="5278">
          <cell r="A5278" t="str">
            <v>MBN01</v>
          </cell>
          <cell r="B5278" t="str">
            <v>MUARA_BULIAN</v>
          </cell>
        </row>
        <row r="5279">
          <cell r="A5279" t="str">
            <v>SNT06</v>
          </cell>
          <cell r="B5279" t="str">
            <v>KASANG_PUDAK</v>
          </cell>
        </row>
        <row r="5280">
          <cell r="A5280" t="str">
            <v>SNT03</v>
          </cell>
          <cell r="B5280" t="str">
            <v>MENDALO</v>
          </cell>
        </row>
        <row r="5281">
          <cell r="A5281" t="str">
            <v>WSE03A</v>
          </cell>
          <cell r="B5281" t="str">
            <v>CABENGE</v>
          </cell>
        </row>
        <row r="5282">
          <cell r="A5282" t="str">
            <v>CIP04C</v>
          </cell>
          <cell r="B5282" t="str">
            <v>PONDOK_JAGUNG</v>
          </cell>
        </row>
        <row r="5283">
          <cell r="A5283" t="str">
            <v>BAL28A</v>
          </cell>
          <cell r="B5283" t="str">
            <v>GRAND_CISOKA</v>
          </cell>
        </row>
        <row r="5284">
          <cell r="A5284" t="str">
            <v>BAL04D</v>
          </cell>
          <cell r="B5284" t="str">
            <v>BOJONG_RAYA</v>
          </cell>
        </row>
        <row r="5285">
          <cell r="A5285" t="str">
            <v>CIP01A</v>
          </cell>
          <cell r="B5285" t="str">
            <v>SAWAH_LAMA</v>
          </cell>
        </row>
        <row r="5286">
          <cell r="A5286" t="str">
            <v>CIP14</v>
          </cell>
          <cell r="B5286" t="str">
            <v>UIN_2</v>
          </cell>
        </row>
        <row r="5287">
          <cell r="A5287" t="str">
            <v>TGR11</v>
          </cell>
          <cell r="B5287" t="str">
            <v>BSD</v>
          </cell>
        </row>
        <row r="5288">
          <cell r="A5288" t="str">
            <v>CIP06C</v>
          </cell>
          <cell r="B5288" t="str">
            <v>PISANGAN_TIMUR</v>
          </cell>
        </row>
        <row r="5289">
          <cell r="A5289" t="str">
            <v>TGR71</v>
          </cell>
          <cell r="B5289" t="str">
            <v>BENDA</v>
          </cell>
        </row>
        <row r="5290">
          <cell r="A5290" t="str">
            <v>TGR10</v>
          </cell>
          <cell r="B5290" t="str">
            <v>JURUMUDI</v>
          </cell>
        </row>
        <row r="5291">
          <cell r="A5291" t="str">
            <v>TGR68</v>
          </cell>
          <cell r="B5291" t="str">
            <v>BATUCEPER</v>
          </cell>
        </row>
        <row r="5292">
          <cell r="A5292" t="str">
            <v>RKS01</v>
          </cell>
          <cell r="B5292" t="str">
            <v>RANGKAS_BITUNG</v>
          </cell>
        </row>
        <row r="5293">
          <cell r="A5293" t="str">
            <v>TGR54</v>
          </cell>
          <cell r="B5293" t="str">
            <v>KARAWACI_3</v>
          </cell>
        </row>
        <row r="5294">
          <cell r="A5294" t="str">
            <v>TGR65</v>
          </cell>
          <cell r="B5294" t="str">
            <v>MERDEKA_RAYA</v>
          </cell>
        </row>
        <row r="5295">
          <cell r="A5295" t="str">
            <v>TGR20</v>
          </cell>
          <cell r="B5295" t="str">
            <v>GREEN_LAKE</v>
          </cell>
        </row>
        <row r="5296">
          <cell r="A5296" t="str">
            <v>SEG03A</v>
          </cell>
          <cell r="B5296" t="str">
            <v>KAMPUNG_SAWAH</v>
          </cell>
        </row>
        <row r="5297">
          <cell r="A5297" t="str">
            <v>PGL01</v>
          </cell>
          <cell r="B5297" t="str">
            <v>PANDEGLANG</v>
          </cell>
        </row>
        <row r="5298">
          <cell r="A5298" t="str">
            <v>SNG08B</v>
          </cell>
          <cell r="B5298" t="str">
            <v>BAROS_RAYA</v>
          </cell>
        </row>
        <row r="5299">
          <cell r="A5299" t="str">
            <v>TGR37</v>
          </cell>
          <cell r="B5299" t="str">
            <v>GRAHA_RAYA</v>
          </cell>
        </row>
        <row r="5300">
          <cell r="A5300" t="str">
            <v>CIP09</v>
          </cell>
          <cell r="B5300" t="str">
            <v>RAWA_MEKAR_JAYA</v>
          </cell>
        </row>
        <row r="5301">
          <cell r="A5301" t="str">
            <v>TGR95</v>
          </cell>
          <cell r="B5301" t="str">
            <v>CP_AFA_GROUP</v>
          </cell>
        </row>
        <row r="5302">
          <cell r="A5302" t="str">
            <v>BAL09</v>
          </cell>
          <cell r="B5302" t="str">
            <v>TIGARAKSA</v>
          </cell>
        </row>
        <row r="5303">
          <cell r="A5303" t="str">
            <v>TGR52</v>
          </cell>
          <cell r="B5303" t="str">
            <v>DANAU_KELAPA</v>
          </cell>
        </row>
        <row r="5304">
          <cell r="A5304" t="str">
            <v>BAL11</v>
          </cell>
          <cell r="B5304" t="str">
            <v>CIKUPA_2</v>
          </cell>
        </row>
        <row r="5305">
          <cell r="A5305" t="str">
            <v>TGR58</v>
          </cell>
          <cell r="B5305" t="str">
            <v>DC_CIKUPA</v>
          </cell>
        </row>
        <row r="5306">
          <cell r="A5306" t="str">
            <v>PWO12</v>
          </cell>
          <cell r="B5306" t="str">
            <v>KARANGKLESEM</v>
          </cell>
        </row>
        <row r="5307">
          <cell r="A5307" t="str">
            <v>SRG36</v>
          </cell>
          <cell r="B5307" t="str">
            <v>MANYARAN</v>
          </cell>
        </row>
        <row r="5308">
          <cell r="A5308" t="str">
            <v>BKI56</v>
          </cell>
          <cell r="B5308" t="str">
            <v>MUSTIKA_SARI</v>
          </cell>
        </row>
        <row r="5309">
          <cell r="A5309" t="str">
            <v>BKI48A</v>
          </cell>
          <cell r="B5309" t="str">
            <v>MUTIARA_GADING</v>
          </cell>
        </row>
        <row r="5310">
          <cell r="A5310" t="str">
            <v>BKI43</v>
          </cell>
          <cell r="B5310" t="str">
            <v>SEPANJANG_JAYA</v>
          </cell>
        </row>
        <row r="5311">
          <cell r="A5311" t="str">
            <v>BKI30</v>
          </cell>
          <cell r="B5311" t="str">
            <v>JATI_MELATI</v>
          </cell>
        </row>
        <row r="5312">
          <cell r="A5312" t="str">
            <v>BDO22C</v>
          </cell>
          <cell r="B5312" t="str">
            <v>LENGKONG_2</v>
          </cell>
        </row>
        <row r="5313">
          <cell r="A5313" t="str">
            <v>BPN06A</v>
          </cell>
          <cell r="B5313" t="str">
            <v>KARANG_REJO</v>
          </cell>
        </row>
        <row r="5314">
          <cell r="A5314" t="str">
            <v>PDD05</v>
          </cell>
          <cell r="B5314" t="str">
            <v>TOROH</v>
          </cell>
        </row>
        <row r="5315">
          <cell r="A5315" t="str">
            <v>KTG777</v>
          </cell>
          <cell r="B5315" t="str">
            <v>KTG2_GATEWAY</v>
          </cell>
        </row>
        <row r="5316">
          <cell r="A5316" t="str">
            <v>KTG03</v>
          </cell>
          <cell r="B5316" t="str">
            <v>DC_DELTA_PAWAN</v>
          </cell>
        </row>
        <row r="5317">
          <cell r="A5317" t="str">
            <v>DPU03A</v>
          </cell>
          <cell r="B5317" t="str">
            <v>PAJO</v>
          </cell>
        </row>
        <row r="5318">
          <cell r="A5318" t="str">
            <v>BAL21</v>
          </cell>
          <cell r="B5318" t="str">
            <v>TAPOS_TIGARAKSA</v>
          </cell>
        </row>
        <row r="5319">
          <cell r="A5319" t="str">
            <v>CMI16A</v>
          </cell>
          <cell r="B5319" t="str">
            <v>RAJADESA</v>
          </cell>
        </row>
        <row r="5320">
          <cell r="A5320" t="str">
            <v>SDA52</v>
          </cell>
          <cell r="B5320" t="str">
            <v>CANDI_3</v>
          </cell>
        </row>
        <row r="5321">
          <cell r="A5321" t="str">
            <v>JKT54B</v>
          </cell>
          <cell r="B5321" t="str">
            <v>CP_ANGGREK_RAYA</v>
          </cell>
        </row>
        <row r="5322">
          <cell r="A5322" t="str">
            <v>JKT56I</v>
          </cell>
          <cell r="B5322" t="str">
            <v>CP_KARYA_INDAH</v>
          </cell>
        </row>
        <row r="5323">
          <cell r="A5323" t="str">
            <v>SUB19D</v>
          </cell>
          <cell r="B5323" t="str">
            <v>RUNGKUT_4</v>
          </cell>
        </row>
        <row r="5324">
          <cell r="A5324" t="str">
            <v>BJB02A</v>
          </cell>
          <cell r="B5324" t="str">
            <v>LOKTABAT_UTARA</v>
          </cell>
        </row>
        <row r="5325">
          <cell r="A5325" t="str">
            <v>BDJ01</v>
          </cell>
          <cell r="B5325" t="str">
            <v>BANJARMASIN</v>
          </cell>
        </row>
        <row r="5326">
          <cell r="A5326" t="str">
            <v>BDJ15</v>
          </cell>
          <cell r="B5326" t="str">
            <v>DAHLIA_RAYA</v>
          </cell>
        </row>
        <row r="5327">
          <cell r="A5327" t="str">
            <v>BJB05A</v>
          </cell>
          <cell r="B5327" t="str">
            <v>LANDASAN_ULIN_BARAT</v>
          </cell>
        </row>
        <row r="5328">
          <cell r="A5328" t="str">
            <v>DPS57</v>
          </cell>
          <cell r="B5328" t="str">
            <v>CP_TARAKAN</v>
          </cell>
        </row>
        <row r="5329">
          <cell r="A5329" t="str">
            <v>MGW38</v>
          </cell>
          <cell r="B5329" t="str">
            <v>CP_PERARUDAN</v>
          </cell>
        </row>
        <row r="5330">
          <cell r="A5330" t="str">
            <v>DPS77</v>
          </cell>
          <cell r="B5330" t="str">
            <v>PEMELISAN</v>
          </cell>
        </row>
        <row r="5331">
          <cell r="A5331" t="str">
            <v>KKL05</v>
          </cell>
          <cell r="B5331" t="str">
            <v>CP_KECUBUNG</v>
          </cell>
        </row>
        <row r="5332">
          <cell r="A5332" t="str">
            <v>SRI14</v>
          </cell>
          <cell r="B5332" t="str">
            <v>WAHID_HASYIM_I</v>
          </cell>
        </row>
        <row r="5333">
          <cell r="A5333" t="str">
            <v>SRI03</v>
          </cell>
          <cell r="B5333" t="str">
            <v>SUNGAI_KUNJANG</v>
          </cell>
        </row>
        <row r="5334">
          <cell r="A5334" t="str">
            <v>PDD12A</v>
          </cell>
          <cell r="B5334" t="str">
            <v>KEDUNGJATI</v>
          </cell>
        </row>
        <row r="5335">
          <cell r="A5335" t="str">
            <v>GIA17</v>
          </cell>
          <cell r="B5335" t="str">
            <v>CP_BLAHBATUH</v>
          </cell>
        </row>
        <row r="5336">
          <cell r="A5336" t="str">
            <v>JKT62F</v>
          </cell>
          <cell r="B5336" t="str">
            <v>CP_MENTENG_RAYA</v>
          </cell>
        </row>
        <row r="5337">
          <cell r="A5337" t="str">
            <v>JBG12</v>
          </cell>
          <cell r="B5337" t="str">
            <v>KUDU_1</v>
          </cell>
        </row>
        <row r="5338">
          <cell r="A5338" t="str">
            <v>PKU01F</v>
          </cell>
          <cell r="B5338" t="str">
            <v>RIAU_UJUNG</v>
          </cell>
        </row>
        <row r="5339">
          <cell r="A5339" t="str">
            <v>PWK23</v>
          </cell>
          <cell r="B5339" t="str">
            <v>PASAR_ANYAR</v>
          </cell>
        </row>
        <row r="5340">
          <cell r="A5340" t="str">
            <v>PWK07A</v>
          </cell>
          <cell r="B5340" t="str">
            <v>MANIIS_3</v>
          </cell>
        </row>
        <row r="5341">
          <cell r="A5341" t="str">
            <v>PWK10</v>
          </cell>
          <cell r="B5341" t="str">
            <v>DC_PURWAKARTA</v>
          </cell>
        </row>
        <row r="5342">
          <cell r="A5342" t="str">
            <v>PWK01</v>
          </cell>
          <cell r="B5342" t="str">
            <v>PURWAKARTA</v>
          </cell>
        </row>
        <row r="5343">
          <cell r="A5343" t="str">
            <v>PWK24</v>
          </cell>
          <cell r="B5343" t="str">
            <v>PARCOM</v>
          </cell>
        </row>
        <row r="5344">
          <cell r="A5344" t="str">
            <v>PWK13</v>
          </cell>
          <cell r="B5344" t="str">
            <v>PASAWAHAN</v>
          </cell>
        </row>
        <row r="5345">
          <cell r="A5345" t="str">
            <v>PWK12</v>
          </cell>
          <cell r="B5345" t="str">
            <v>BABAKAN_CIKAO</v>
          </cell>
        </row>
        <row r="5346">
          <cell r="A5346" t="str">
            <v>PWK14</v>
          </cell>
          <cell r="B5346" t="str">
            <v>BOJONG_SAWIT</v>
          </cell>
        </row>
        <row r="5347">
          <cell r="A5347" t="str">
            <v>PER04</v>
          </cell>
          <cell r="B5347" t="str">
            <v>JAMPANG_TENGAH</v>
          </cell>
        </row>
        <row r="5348">
          <cell r="A5348" t="str">
            <v>PER07</v>
          </cell>
          <cell r="B5348" t="str">
            <v>SURADE_2</v>
          </cell>
        </row>
        <row r="5349">
          <cell r="A5349" t="str">
            <v>SUM06</v>
          </cell>
          <cell r="B5349" t="str">
            <v>CIMANGGUNG</v>
          </cell>
        </row>
        <row r="5350">
          <cell r="A5350" t="str">
            <v>SUM02</v>
          </cell>
          <cell r="B5350" t="str">
            <v>TANJUNG_SARI</v>
          </cell>
        </row>
        <row r="5351">
          <cell r="A5351" t="str">
            <v>SUM03</v>
          </cell>
          <cell r="B5351" t="str">
            <v>PASEH</v>
          </cell>
        </row>
        <row r="5352">
          <cell r="A5352" t="str">
            <v>GRT18</v>
          </cell>
          <cell r="B5352" t="str">
            <v>CILAWU</v>
          </cell>
        </row>
        <row r="5353">
          <cell r="A5353" t="str">
            <v>GRT10</v>
          </cell>
          <cell r="B5353" t="str">
            <v>TARKAL</v>
          </cell>
        </row>
        <row r="5354">
          <cell r="A5354" t="str">
            <v>GRT01</v>
          </cell>
          <cell r="B5354" t="str">
            <v>GARUT</v>
          </cell>
        </row>
        <row r="5355">
          <cell r="A5355" t="str">
            <v>MJA12</v>
          </cell>
          <cell r="B5355" t="str">
            <v>SUKAHAJI</v>
          </cell>
        </row>
        <row r="5356">
          <cell r="A5356" t="str">
            <v>MJA03</v>
          </cell>
          <cell r="B5356" t="str">
            <v>RAJAGALUH</v>
          </cell>
        </row>
        <row r="5357">
          <cell r="A5357" t="str">
            <v>MJA14</v>
          </cell>
          <cell r="B5357" t="str">
            <v>PANINGKIRAN_2</v>
          </cell>
        </row>
        <row r="5358">
          <cell r="A5358" t="str">
            <v>MJA07</v>
          </cell>
          <cell r="B5358" t="str">
            <v>JATITUJUH</v>
          </cell>
        </row>
        <row r="5359">
          <cell r="A5359" t="str">
            <v>MJA04</v>
          </cell>
          <cell r="B5359" t="str">
            <v>JATIWANGI</v>
          </cell>
        </row>
        <row r="5360">
          <cell r="A5360" t="str">
            <v>SIU11</v>
          </cell>
          <cell r="B5360" t="str">
            <v>SITINJAU_LAUT</v>
          </cell>
        </row>
        <row r="5361">
          <cell r="A5361" t="str">
            <v>BAO04A</v>
          </cell>
          <cell r="B5361" t="str">
            <v>SUNGAI_MANAU</v>
          </cell>
        </row>
        <row r="5362">
          <cell r="A5362" t="str">
            <v>BAO14</v>
          </cell>
          <cell r="B5362" t="str">
            <v>PAMENANG_SELATAN</v>
          </cell>
        </row>
        <row r="5363">
          <cell r="A5363" t="str">
            <v>SIU12</v>
          </cell>
          <cell r="B5363" t="str">
            <v>AIR_HANGAT</v>
          </cell>
        </row>
        <row r="5364">
          <cell r="A5364" t="str">
            <v>SLN10</v>
          </cell>
          <cell r="B5364" t="str">
            <v>CERMIN_NAN_GEDANG</v>
          </cell>
        </row>
        <row r="5365">
          <cell r="A5365" t="str">
            <v>SNT01A</v>
          </cell>
          <cell r="B5365" t="str">
            <v>JAMBI_LUAR_KOTA</v>
          </cell>
        </row>
        <row r="5366">
          <cell r="A5366" t="str">
            <v>TCTWR041</v>
          </cell>
          <cell r="B5366" t="str">
            <v>TCTWR041</v>
          </cell>
        </row>
        <row r="5367">
          <cell r="A5367" t="str">
            <v>PKU13</v>
          </cell>
          <cell r="B5367" t="str">
            <v>CP_SUKA_KARYA</v>
          </cell>
        </row>
        <row r="5368">
          <cell r="A5368" t="str">
            <v>ZLK01</v>
          </cell>
          <cell r="B5368" t="str">
            <v>SOLOK</v>
          </cell>
        </row>
        <row r="5369">
          <cell r="A5369" t="str">
            <v>WNB07</v>
          </cell>
          <cell r="B5369" t="str">
            <v>SAPURAN</v>
          </cell>
        </row>
        <row r="5370">
          <cell r="A5370" t="str">
            <v>WNB06</v>
          </cell>
          <cell r="B5370" t="str">
            <v>SELOMERTO</v>
          </cell>
        </row>
        <row r="5371">
          <cell r="A5371" t="str">
            <v>WNB05</v>
          </cell>
          <cell r="B5371" t="str">
            <v>MADUKORO</v>
          </cell>
        </row>
        <row r="5372">
          <cell r="A5372" t="str">
            <v>WNB01</v>
          </cell>
          <cell r="B5372" t="str">
            <v>WONOSOBO</v>
          </cell>
        </row>
        <row r="5373">
          <cell r="A5373" t="str">
            <v>WGI10</v>
          </cell>
          <cell r="B5373" t="str">
            <v>SIDOHARJO</v>
          </cell>
        </row>
        <row r="5374">
          <cell r="A5374" t="str">
            <v>WGI02</v>
          </cell>
          <cell r="B5374" t="str">
            <v>JATISRONO</v>
          </cell>
        </row>
        <row r="5375">
          <cell r="A5375" t="str">
            <v>UPG54</v>
          </cell>
          <cell r="B5375" t="str">
            <v>SULTAN_ALAUDDIN</v>
          </cell>
        </row>
        <row r="5376">
          <cell r="A5376" t="str">
            <v>UPG51</v>
          </cell>
          <cell r="B5376" t="str">
            <v>GN_NONA</v>
          </cell>
        </row>
        <row r="5377">
          <cell r="A5377" t="str">
            <v>UPG50</v>
          </cell>
          <cell r="B5377" t="str">
            <v>KUMALA</v>
          </cell>
        </row>
        <row r="5378">
          <cell r="A5378" t="str">
            <v>UPG49</v>
          </cell>
          <cell r="B5378" t="str">
            <v>DC_KIJANG</v>
          </cell>
        </row>
        <row r="5379">
          <cell r="A5379" t="str">
            <v>UPG48</v>
          </cell>
          <cell r="B5379" t="str">
            <v>RATULANGI</v>
          </cell>
        </row>
        <row r="5380">
          <cell r="A5380" t="str">
            <v>UPG47</v>
          </cell>
          <cell r="B5380" t="str">
            <v>NUSANTARA</v>
          </cell>
        </row>
        <row r="5381">
          <cell r="A5381" t="str">
            <v>UPG46</v>
          </cell>
          <cell r="B5381" t="str">
            <v>PANAKKUKANG</v>
          </cell>
        </row>
        <row r="5382">
          <cell r="A5382" t="str">
            <v>UPG45</v>
          </cell>
          <cell r="B5382" t="str">
            <v>TAMALANREA</v>
          </cell>
        </row>
        <row r="5383">
          <cell r="A5383" t="str">
            <v>UPG40</v>
          </cell>
          <cell r="B5383" t="str">
            <v>DAENG_TATA</v>
          </cell>
        </row>
        <row r="5384">
          <cell r="A5384" t="str">
            <v>UPG39</v>
          </cell>
          <cell r="B5384" t="str">
            <v>KAKATUA</v>
          </cell>
        </row>
        <row r="5385">
          <cell r="A5385" t="str">
            <v>UPG38</v>
          </cell>
          <cell r="B5385" t="str">
            <v>ARIEF_RATE</v>
          </cell>
        </row>
        <row r="5386">
          <cell r="A5386" t="str">
            <v>UPG37</v>
          </cell>
          <cell r="B5386" t="str">
            <v>ADHYAKSA</v>
          </cell>
        </row>
        <row r="5387">
          <cell r="A5387" t="str">
            <v>UPG36</v>
          </cell>
          <cell r="B5387" t="str">
            <v>ZAMRUD</v>
          </cell>
        </row>
        <row r="5388">
          <cell r="A5388" t="str">
            <v>UPG35</v>
          </cell>
          <cell r="B5388" t="str">
            <v>CAKALANG</v>
          </cell>
        </row>
        <row r="5389">
          <cell r="A5389" t="str">
            <v>UPG34</v>
          </cell>
          <cell r="B5389" t="str">
            <v>LATIMOJONG</v>
          </cell>
        </row>
        <row r="5390">
          <cell r="A5390" t="str">
            <v>UPG33</v>
          </cell>
          <cell r="B5390" t="str">
            <v>AROEPALA</v>
          </cell>
        </row>
        <row r="5391">
          <cell r="A5391" t="str">
            <v>UPG32</v>
          </cell>
          <cell r="B5391" t="str">
            <v>GUNUNG_MERAPI</v>
          </cell>
        </row>
        <row r="5392">
          <cell r="A5392" t="str">
            <v>UPG31</v>
          </cell>
          <cell r="B5392" t="str">
            <v>KAJAOLALIDO</v>
          </cell>
        </row>
        <row r="5393">
          <cell r="A5393" t="str">
            <v>UPG29</v>
          </cell>
          <cell r="B5393" t="str">
            <v>ABDESIR</v>
          </cell>
        </row>
        <row r="5394">
          <cell r="A5394" t="str">
            <v>UPG28</v>
          </cell>
          <cell r="B5394" t="str">
            <v>ANDI_TONRO</v>
          </cell>
        </row>
        <row r="5395">
          <cell r="A5395" t="str">
            <v>UPG27</v>
          </cell>
          <cell r="B5395" t="str">
            <v>VETERAN_SELATAN</v>
          </cell>
        </row>
        <row r="5396">
          <cell r="A5396" t="str">
            <v>UPG26</v>
          </cell>
          <cell r="B5396" t="str">
            <v>PENGHIBUR</v>
          </cell>
        </row>
        <row r="5397">
          <cell r="A5397" t="str">
            <v>UPG23</v>
          </cell>
          <cell r="B5397" t="str">
            <v>BANDANG</v>
          </cell>
        </row>
        <row r="5398">
          <cell r="A5398" t="str">
            <v>UPG22</v>
          </cell>
          <cell r="B5398" t="str">
            <v>GADDONG</v>
          </cell>
        </row>
        <row r="5399">
          <cell r="A5399" t="str">
            <v>UPG21</v>
          </cell>
          <cell r="B5399" t="str">
            <v>TODOPULI</v>
          </cell>
        </row>
        <row r="5400">
          <cell r="A5400" t="str">
            <v>UPG20</v>
          </cell>
          <cell r="B5400" t="str">
            <v>TALASALAPANG</v>
          </cell>
        </row>
        <row r="5401">
          <cell r="A5401" t="str">
            <v>UPG19</v>
          </cell>
          <cell r="B5401" t="str">
            <v>EMMYSAELAN</v>
          </cell>
        </row>
        <row r="5402">
          <cell r="A5402" t="str">
            <v>UPG14</v>
          </cell>
          <cell r="B5402" t="str">
            <v>IR_SOETAMI</v>
          </cell>
        </row>
        <row r="5403">
          <cell r="A5403" t="str">
            <v>UPG13</v>
          </cell>
          <cell r="B5403" t="str">
            <v>BERUA_RAYA</v>
          </cell>
        </row>
        <row r="5404">
          <cell r="A5404" t="str">
            <v>UPG12</v>
          </cell>
          <cell r="B5404" t="str">
            <v>PURI_KENCANA_SARI</v>
          </cell>
        </row>
        <row r="5405">
          <cell r="A5405" t="str">
            <v>UPG10</v>
          </cell>
          <cell r="B5405" t="str">
            <v>UJUNG_TANAH</v>
          </cell>
        </row>
        <row r="5406">
          <cell r="A5406" t="str">
            <v>UPG08</v>
          </cell>
          <cell r="B5406" t="str">
            <v>HERTASNING</v>
          </cell>
        </row>
        <row r="5407">
          <cell r="A5407" t="str">
            <v>UPG06</v>
          </cell>
          <cell r="B5407" t="str">
            <v>KIMA</v>
          </cell>
        </row>
        <row r="5408">
          <cell r="A5408" t="str">
            <v>UPG05</v>
          </cell>
          <cell r="B5408" t="str">
            <v>AHMAD_YANI</v>
          </cell>
        </row>
        <row r="5409">
          <cell r="A5409" t="str">
            <v>UPG04</v>
          </cell>
          <cell r="B5409" t="str">
            <v>TAMALATE</v>
          </cell>
        </row>
        <row r="5410">
          <cell r="A5410" t="str">
            <v>UPG03</v>
          </cell>
          <cell r="B5410" t="str">
            <v>BIRINGKANAYA</v>
          </cell>
        </row>
        <row r="5411">
          <cell r="A5411" t="str">
            <v>TSK18</v>
          </cell>
          <cell r="B5411" t="str">
            <v>SUKAMANAH</v>
          </cell>
        </row>
        <row r="5412">
          <cell r="A5412" t="str">
            <v>TSK16</v>
          </cell>
          <cell r="B5412" t="str">
            <v>PURBARATU</v>
          </cell>
        </row>
        <row r="5413">
          <cell r="A5413" t="str">
            <v>TSK14</v>
          </cell>
          <cell r="B5413" t="str">
            <v>CIBEUREUM</v>
          </cell>
        </row>
        <row r="5414">
          <cell r="A5414" t="str">
            <v>TSK10</v>
          </cell>
          <cell r="B5414" t="str">
            <v>MANGKUBUMI</v>
          </cell>
        </row>
        <row r="5415">
          <cell r="A5415" t="str">
            <v>TSK06</v>
          </cell>
          <cell r="B5415" t="str">
            <v>KARANGNUNGGAL</v>
          </cell>
        </row>
        <row r="5416">
          <cell r="A5416" t="str">
            <v>TSK03</v>
          </cell>
          <cell r="B5416" t="str">
            <v>KURNIA_BAKTI</v>
          </cell>
        </row>
        <row r="5417">
          <cell r="A5417" t="str">
            <v>TRK05</v>
          </cell>
          <cell r="B5417" t="str">
            <v>JENDERAL_SUDIRMAN</v>
          </cell>
        </row>
        <row r="5418">
          <cell r="A5418" t="str">
            <v>TOB04</v>
          </cell>
          <cell r="B5418" t="str">
            <v>TOBOALI_2</v>
          </cell>
        </row>
        <row r="5419">
          <cell r="A5419" t="str">
            <v>TNW06</v>
          </cell>
          <cell r="B5419" t="str">
            <v>PUPUAN</v>
          </cell>
        </row>
        <row r="5420">
          <cell r="A5420" t="str">
            <v>TNW05</v>
          </cell>
          <cell r="B5420" t="str">
            <v>PASAR_KODOK</v>
          </cell>
        </row>
        <row r="5421">
          <cell r="A5421" t="str">
            <v>TNW04</v>
          </cell>
          <cell r="B5421" t="str">
            <v>DAUH_PEKEN</v>
          </cell>
        </row>
        <row r="5422">
          <cell r="A5422" t="str">
            <v>TNW03</v>
          </cell>
          <cell r="B5422" t="str">
            <v>BATURITI</v>
          </cell>
        </row>
        <row r="5423">
          <cell r="A5423" t="str">
            <v>TNW02</v>
          </cell>
          <cell r="B5423" t="str">
            <v>SELEMADEG</v>
          </cell>
        </row>
        <row r="5424">
          <cell r="A5424" t="str">
            <v>TNW01</v>
          </cell>
          <cell r="B5424" t="str">
            <v>TABANAN</v>
          </cell>
        </row>
        <row r="5425">
          <cell r="A5425" t="str">
            <v>TNJ07</v>
          </cell>
          <cell r="B5425" t="str">
            <v>RH_FISABILILLAH</v>
          </cell>
        </row>
        <row r="5426">
          <cell r="A5426" t="str">
            <v>TLU02</v>
          </cell>
          <cell r="B5426" t="str">
            <v>PENUKAL</v>
          </cell>
        </row>
        <row r="5427">
          <cell r="A5427" t="str">
            <v>TKK01</v>
          </cell>
          <cell r="B5427" t="str">
            <v>TALUK_KUATAN</v>
          </cell>
        </row>
        <row r="5428">
          <cell r="A5428" t="str">
            <v>TKG10</v>
          </cell>
          <cell r="B5428" t="str">
            <v>DC_BANDAR_LAMPUNG_1</v>
          </cell>
        </row>
        <row r="5429">
          <cell r="A5429" t="str">
            <v>TJU03</v>
          </cell>
          <cell r="B5429" t="str">
            <v>SEI_RAYA</v>
          </cell>
        </row>
        <row r="5430">
          <cell r="A5430" t="str">
            <v>TGR63</v>
          </cell>
          <cell r="B5430" t="str">
            <v>DC_CIPONDOH</v>
          </cell>
        </row>
        <row r="5431">
          <cell r="A5431" t="str">
            <v>TGR62</v>
          </cell>
          <cell r="B5431" t="str">
            <v>DC_TELUK_NAGA</v>
          </cell>
        </row>
        <row r="5432">
          <cell r="A5432" t="str">
            <v>TGR60</v>
          </cell>
          <cell r="B5432" t="str">
            <v>DC_CILEDUG</v>
          </cell>
        </row>
        <row r="5433">
          <cell r="A5433" t="str">
            <v>TGR46</v>
          </cell>
          <cell r="B5433" t="str">
            <v>GONDRONG</v>
          </cell>
        </row>
        <row r="5434">
          <cell r="A5434" t="str">
            <v>TGR35</v>
          </cell>
          <cell r="B5434" t="str">
            <v>KRONJO</v>
          </cell>
        </row>
        <row r="5435">
          <cell r="A5435" t="str">
            <v>TBN09</v>
          </cell>
          <cell r="B5435" t="str">
            <v>SOKO_1</v>
          </cell>
        </row>
        <row r="5436">
          <cell r="A5436" t="str">
            <v>SWW06</v>
          </cell>
          <cell r="B5436" t="str">
            <v>UTAN</v>
          </cell>
        </row>
        <row r="5437">
          <cell r="A5437" t="str">
            <v>SUW01</v>
          </cell>
          <cell r="B5437" t="str">
            <v>SUWAWA</v>
          </cell>
        </row>
        <row r="5438">
          <cell r="A5438" t="str">
            <v>SUM16</v>
          </cell>
          <cell r="B5438" t="str">
            <v>CONGGEANG</v>
          </cell>
        </row>
        <row r="5439">
          <cell r="A5439" t="str">
            <v>SUM12</v>
          </cell>
          <cell r="B5439" t="str">
            <v>DARMARAJA</v>
          </cell>
        </row>
        <row r="5440">
          <cell r="A5440" t="str">
            <v>SUM11</v>
          </cell>
          <cell r="B5440" t="str">
            <v>TOMO</v>
          </cell>
        </row>
        <row r="5441">
          <cell r="A5441" t="str">
            <v>SUM10</v>
          </cell>
          <cell r="B5441" t="str">
            <v>DC_SUMEDANG</v>
          </cell>
        </row>
        <row r="5442">
          <cell r="A5442" t="str">
            <v>SUM04</v>
          </cell>
          <cell r="B5442" t="str">
            <v>SITURAJA</v>
          </cell>
        </row>
        <row r="5443">
          <cell r="A5443" t="str">
            <v>SUB54A</v>
          </cell>
          <cell r="B5443" t="str">
            <v>PABEAN_CANTIAN_1</v>
          </cell>
        </row>
        <row r="5444">
          <cell r="A5444" t="str">
            <v>SRI17</v>
          </cell>
          <cell r="B5444" t="str">
            <v>SRI_CENTER</v>
          </cell>
        </row>
        <row r="5445">
          <cell r="A5445" t="str">
            <v>SRI13</v>
          </cell>
          <cell r="B5445" t="str">
            <v>BIAWAN</v>
          </cell>
        </row>
        <row r="5446">
          <cell r="A5446" t="str">
            <v>SRI07</v>
          </cell>
          <cell r="B5446" t="str">
            <v>MANGKUPALAS</v>
          </cell>
        </row>
        <row r="5447">
          <cell r="A5447" t="str">
            <v>SRI05</v>
          </cell>
          <cell r="B5447" t="str">
            <v>SAMBUTAN</v>
          </cell>
        </row>
        <row r="5448">
          <cell r="A5448" t="str">
            <v>SRG58</v>
          </cell>
          <cell r="B5448" t="str">
            <v>MANGUNSARKORO</v>
          </cell>
        </row>
        <row r="5449">
          <cell r="A5449" t="str">
            <v>SRG55</v>
          </cell>
          <cell r="B5449" t="str">
            <v>WOLTER</v>
          </cell>
        </row>
        <row r="5450">
          <cell r="A5450" t="str">
            <v>SRG52</v>
          </cell>
          <cell r="B5450" t="str">
            <v>SUMUR_REJO</v>
          </cell>
        </row>
        <row r="5451">
          <cell r="A5451" t="str">
            <v>SRG31</v>
          </cell>
          <cell r="B5451" t="str">
            <v>PLAMONGAN</v>
          </cell>
        </row>
        <row r="5452">
          <cell r="A5452" t="str">
            <v>SRG21</v>
          </cell>
          <cell r="B5452" t="str">
            <v>PEDURUNGAN_TENGAH</v>
          </cell>
        </row>
        <row r="5453">
          <cell r="A5453" t="str">
            <v>SRG06</v>
          </cell>
          <cell r="B5453" t="str">
            <v>TLOGOSARI</v>
          </cell>
        </row>
        <row r="5454">
          <cell r="A5454" t="str">
            <v>SOG40</v>
          </cell>
          <cell r="B5454" t="str">
            <v>CIKALONG_2</v>
          </cell>
        </row>
        <row r="5455">
          <cell r="A5455" t="str">
            <v>SOG35</v>
          </cell>
          <cell r="B5455" t="str">
            <v>RANCAKOLE</v>
          </cell>
        </row>
        <row r="5456">
          <cell r="A5456" t="str">
            <v>SOC03</v>
          </cell>
          <cell r="B5456" t="str">
            <v>JEBRES</v>
          </cell>
        </row>
        <row r="5457">
          <cell r="A5457" t="str">
            <v>SNX03</v>
          </cell>
          <cell r="B5457" t="str">
            <v>SUMENEP_TIGA</v>
          </cell>
        </row>
        <row r="5458">
          <cell r="A5458" t="str">
            <v>SNG07</v>
          </cell>
          <cell r="B5458" t="str">
            <v>PADARINCANG</v>
          </cell>
        </row>
        <row r="5459">
          <cell r="A5459" t="str">
            <v>SNG03</v>
          </cell>
          <cell r="B5459" t="str">
            <v>PETIR</v>
          </cell>
        </row>
        <row r="5460">
          <cell r="A5460" t="str">
            <v>SNG02</v>
          </cell>
          <cell r="B5460" t="str">
            <v>CIRUAS</v>
          </cell>
        </row>
        <row r="5461">
          <cell r="A5461" t="str">
            <v>SNG01</v>
          </cell>
          <cell r="B5461" t="str">
            <v>CIKANDE</v>
          </cell>
        </row>
        <row r="5462">
          <cell r="A5462" t="str">
            <v>SMQ04</v>
          </cell>
          <cell r="B5462" t="str">
            <v>PARENGGEAN</v>
          </cell>
        </row>
        <row r="5463">
          <cell r="A5463" t="str">
            <v>SMQ02</v>
          </cell>
          <cell r="B5463" t="str">
            <v>BAAMANG</v>
          </cell>
        </row>
        <row r="5464">
          <cell r="A5464" t="str">
            <v>SMI22</v>
          </cell>
          <cell r="B5464" t="str">
            <v>SUKALARANG</v>
          </cell>
        </row>
        <row r="5465">
          <cell r="A5465" t="str">
            <v>SMI18</v>
          </cell>
          <cell r="B5465" t="str">
            <v>CIREUNGHAS</v>
          </cell>
        </row>
        <row r="5466">
          <cell r="A5466" t="str">
            <v>SLU01</v>
          </cell>
          <cell r="B5466" t="str">
            <v>SAWAH_LUNTO</v>
          </cell>
        </row>
        <row r="5467">
          <cell r="A5467" t="str">
            <v>SLM18</v>
          </cell>
          <cell r="B5467" t="str">
            <v>DC_SLEMAN_BARAT</v>
          </cell>
        </row>
        <row r="5468">
          <cell r="A5468" t="str">
            <v>SLM17</v>
          </cell>
          <cell r="B5468" t="str">
            <v>DC_SLEMAN_TIMUR</v>
          </cell>
        </row>
        <row r="5469">
          <cell r="A5469" t="str">
            <v>SKY06</v>
          </cell>
          <cell r="B5469" t="str">
            <v>TUNGKAL_JAYA</v>
          </cell>
        </row>
        <row r="5470">
          <cell r="A5470" t="str">
            <v>SKY05</v>
          </cell>
          <cell r="B5470" t="str">
            <v>SANGA_DESA</v>
          </cell>
        </row>
        <row r="5471">
          <cell r="A5471" t="str">
            <v>SKY02</v>
          </cell>
          <cell r="B5471" t="str">
            <v>SUNGAI_LILIN</v>
          </cell>
        </row>
        <row r="5472">
          <cell r="A5472" t="str">
            <v>SKM01</v>
          </cell>
          <cell r="B5472" t="str">
            <v>SUKAMARA</v>
          </cell>
        </row>
        <row r="5473">
          <cell r="A5473" t="str">
            <v>SJJ02</v>
          </cell>
          <cell r="B5473" t="str">
            <v>KAMANG_BARU</v>
          </cell>
        </row>
        <row r="5474">
          <cell r="A5474" t="str">
            <v>SJJ01</v>
          </cell>
          <cell r="B5474" t="str">
            <v>SIJUNJUNG</v>
          </cell>
        </row>
        <row r="5475">
          <cell r="A5475" t="str">
            <v>SIN12</v>
          </cell>
          <cell r="B5475" t="str">
            <v>CIPATUJAH</v>
          </cell>
        </row>
        <row r="5476">
          <cell r="A5476" t="str">
            <v>SIN08</v>
          </cell>
          <cell r="B5476" t="str">
            <v>DESA_CIKALONG</v>
          </cell>
        </row>
        <row r="5477">
          <cell r="A5477" t="str">
            <v>SIN07</v>
          </cell>
          <cell r="B5477" t="str">
            <v>TARAJU</v>
          </cell>
        </row>
        <row r="5478">
          <cell r="A5478" t="str">
            <v>SIN05</v>
          </cell>
          <cell r="B5478" t="str">
            <v>TAGOG</v>
          </cell>
        </row>
        <row r="5479">
          <cell r="A5479" t="str">
            <v>SIN04</v>
          </cell>
          <cell r="B5479" t="str">
            <v>CIBALANARIK</v>
          </cell>
        </row>
        <row r="5480">
          <cell r="A5480" t="str">
            <v>SIN03</v>
          </cell>
          <cell r="B5480" t="str">
            <v>JAMANIS</v>
          </cell>
        </row>
        <row r="5481">
          <cell r="A5481" t="str">
            <v>SIN01</v>
          </cell>
          <cell r="B5481" t="str">
            <v>SALAWU</v>
          </cell>
        </row>
        <row r="5482">
          <cell r="A5482" t="str">
            <v>SII02</v>
          </cell>
          <cell r="B5482" t="str">
            <v>KANDIS</v>
          </cell>
        </row>
        <row r="5483">
          <cell r="A5483" t="str">
            <v>SIG01</v>
          </cell>
          <cell r="B5483" t="str">
            <v>BIROMARU</v>
          </cell>
        </row>
        <row r="5484">
          <cell r="A5484" t="str">
            <v>SGT03</v>
          </cell>
          <cell r="B5484" t="str">
            <v>SANGATTA_UTARA</v>
          </cell>
        </row>
        <row r="5485">
          <cell r="A5485" t="str">
            <v>SGT01</v>
          </cell>
          <cell r="B5485" t="str">
            <v>SANGATTA</v>
          </cell>
        </row>
        <row r="5486">
          <cell r="A5486" t="str">
            <v>SGA07</v>
          </cell>
          <cell r="B5486" t="str">
            <v>BUSUNG_BIU</v>
          </cell>
        </row>
        <row r="5487">
          <cell r="A5487" t="str">
            <v>SGA06</v>
          </cell>
          <cell r="B5487" t="str">
            <v>ANTURAN</v>
          </cell>
        </row>
        <row r="5488">
          <cell r="A5488" t="str">
            <v>SGA05</v>
          </cell>
          <cell r="B5488" t="str">
            <v>GEROKGAK</v>
          </cell>
        </row>
        <row r="5489">
          <cell r="A5489" t="str">
            <v>SGA04</v>
          </cell>
          <cell r="B5489" t="str">
            <v>BUNGKULAN</v>
          </cell>
        </row>
        <row r="5490">
          <cell r="A5490" t="str">
            <v>SGA02</v>
          </cell>
          <cell r="B5490" t="str">
            <v>SERIRIT</v>
          </cell>
        </row>
        <row r="5491">
          <cell r="A5491" t="str">
            <v>SEI01</v>
          </cell>
          <cell r="B5491" t="str">
            <v>SERUI</v>
          </cell>
        </row>
        <row r="5492">
          <cell r="A5492" t="str">
            <v>SDA43</v>
          </cell>
          <cell r="B5492" t="str">
            <v>SIDOARJO_2</v>
          </cell>
        </row>
        <row r="5493">
          <cell r="A5493" t="str">
            <v>SBG25</v>
          </cell>
          <cell r="B5493" t="str">
            <v>SUKARESMI</v>
          </cell>
        </row>
        <row r="5494">
          <cell r="A5494" t="str">
            <v>SBG24</v>
          </cell>
          <cell r="B5494" t="str">
            <v>PUSAKARATU</v>
          </cell>
        </row>
        <row r="5495">
          <cell r="A5495" t="str">
            <v>SBG23</v>
          </cell>
          <cell r="B5495" t="str">
            <v>SOKLAT</v>
          </cell>
        </row>
        <row r="5496">
          <cell r="A5496" t="str">
            <v>SBG16</v>
          </cell>
          <cell r="B5496" t="str">
            <v>CIJAMBE</v>
          </cell>
        </row>
        <row r="5497">
          <cell r="A5497" t="str">
            <v>SBG13</v>
          </cell>
          <cell r="B5497" t="str">
            <v>CIPUNAGARA</v>
          </cell>
        </row>
        <row r="5498">
          <cell r="A5498" t="str">
            <v>SBG12</v>
          </cell>
          <cell r="B5498" t="str">
            <v>RAWALELE</v>
          </cell>
        </row>
        <row r="5499">
          <cell r="A5499" t="str">
            <v>SBG11</v>
          </cell>
          <cell r="B5499" t="str">
            <v>DC_GEMBOR</v>
          </cell>
        </row>
        <row r="5500">
          <cell r="A5500" t="str">
            <v>SBG10</v>
          </cell>
          <cell r="B5500" t="str">
            <v>CISALAK</v>
          </cell>
        </row>
        <row r="5501">
          <cell r="A5501" t="str">
            <v>SBG05</v>
          </cell>
          <cell r="B5501" t="str">
            <v>PURWADADI</v>
          </cell>
        </row>
        <row r="5502">
          <cell r="A5502" t="str">
            <v>SBG04</v>
          </cell>
          <cell r="B5502" t="str">
            <v>KALIJATI</v>
          </cell>
        </row>
        <row r="5503">
          <cell r="A5503" t="str">
            <v>SBG03</v>
          </cell>
          <cell r="B5503" t="str">
            <v>JALAN_CAGAK</v>
          </cell>
        </row>
        <row r="5504">
          <cell r="A5504" t="str">
            <v>SBD11</v>
          </cell>
          <cell r="B5504" t="str">
            <v>PANJI_1</v>
          </cell>
        </row>
        <row r="5505">
          <cell r="A5505" t="str">
            <v>SBD09</v>
          </cell>
          <cell r="B5505" t="str">
            <v>MANGARAN_1</v>
          </cell>
        </row>
        <row r="5506">
          <cell r="A5506" t="str">
            <v>SAL01</v>
          </cell>
          <cell r="B5506" t="str">
            <v>SALAKAN</v>
          </cell>
        </row>
        <row r="5507">
          <cell r="A5507" t="str">
            <v>SAI04</v>
          </cell>
          <cell r="B5507" t="str">
            <v>PEMALI</v>
          </cell>
        </row>
        <row r="5508">
          <cell r="A5508" t="str">
            <v>SAG05</v>
          </cell>
          <cell r="B5508" t="str">
            <v>TAYAN_HILIR</v>
          </cell>
        </row>
        <row r="5509">
          <cell r="A5509" t="str">
            <v>SAG03</v>
          </cell>
          <cell r="B5509" t="str">
            <v>BODOK</v>
          </cell>
        </row>
        <row r="5510">
          <cell r="A5510" t="str">
            <v>SAG02</v>
          </cell>
          <cell r="B5510" t="str">
            <v>SOSOK</v>
          </cell>
        </row>
        <row r="5511">
          <cell r="A5511" t="str">
            <v>RKS09</v>
          </cell>
          <cell r="B5511" t="str">
            <v>CITRA_MAJA_RKS</v>
          </cell>
        </row>
        <row r="5512">
          <cell r="A5512" t="str">
            <v>RKS05</v>
          </cell>
          <cell r="B5512" t="str">
            <v>CIPANAS_RKS</v>
          </cell>
        </row>
        <row r="5513">
          <cell r="A5513" t="str">
            <v>PYK04</v>
          </cell>
          <cell r="B5513" t="str">
            <v>DC_BUNIAN</v>
          </cell>
        </row>
        <row r="5514">
          <cell r="A5514" t="str">
            <v>PWO10</v>
          </cell>
          <cell r="B5514" t="str">
            <v>BATURRADEN</v>
          </cell>
        </row>
        <row r="5515">
          <cell r="A5515" t="str">
            <v>PWK18</v>
          </cell>
          <cell r="B5515" t="str">
            <v>BUNDER</v>
          </cell>
        </row>
        <row r="5516">
          <cell r="A5516" t="str">
            <v>PWK17</v>
          </cell>
          <cell r="B5516" t="str">
            <v>IPIK_GANDAMANAH</v>
          </cell>
        </row>
        <row r="5517">
          <cell r="A5517" t="str">
            <v>PWK16</v>
          </cell>
          <cell r="B5517" t="str">
            <v>KONCARA</v>
          </cell>
        </row>
        <row r="5518">
          <cell r="A5518" t="str">
            <v>PWK15</v>
          </cell>
          <cell r="B5518" t="str">
            <v>SUKATANI_BENDUL</v>
          </cell>
        </row>
        <row r="5519">
          <cell r="A5519" t="str">
            <v>PWK11</v>
          </cell>
          <cell r="B5519" t="str">
            <v>DARANGDAN</v>
          </cell>
        </row>
        <row r="5520">
          <cell r="A5520" t="str">
            <v>PWK09</v>
          </cell>
          <cell r="B5520" t="str">
            <v>MANIIS</v>
          </cell>
        </row>
        <row r="5521">
          <cell r="A5521" t="str">
            <v>PWK05</v>
          </cell>
          <cell r="B5521" t="str">
            <v>WANAYASA</v>
          </cell>
        </row>
        <row r="5522">
          <cell r="A5522" t="str">
            <v>PWK04</v>
          </cell>
          <cell r="B5522" t="str">
            <v>CAMPAKA</v>
          </cell>
        </row>
        <row r="5523">
          <cell r="A5523" t="str">
            <v>PWK03</v>
          </cell>
          <cell r="B5523" t="str">
            <v>MUNJUL_JAYA</v>
          </cell>
        </row>
        <row r="5524">
          <cell r="A5524" t="str">
            <v>PWK02</v>
          </cell>
          <cell r="B5524" t="str">
            <v>PLERED</v>
          </cell>
        </row>
        <row r="5525">
          <cell r="A5525" t="str">
            <v>PSR08</v>
          </cell>
          <cell r="B5525" t="str">
            <v>KRATON</v>
          </cell>
        </row>
        <row r="5526">
          <cell r="A5526" t="str">
            <v>PSJ01</v>
          </cell>
          <cell r="B5526" t="str">
            <v>POSO</v>
          </cell>
        </row>
        <row r="5527">
          <cell r="A5527" t="str">
            <v>PSB02</v>
          </cell>
          <cell r="B5527" t="str">
            <v>UJUNG_GADING</v>
          </cell>
        </row>
        <row r="5528">
          <cell r="A5528" t="str">
            <v>PSB01</v>
          </cell>
          <cell r="B5528" t="str">
            <v>PASAMAN</v>
          </cell>
        </row>
        <row r="5529">
          <cell r="A5529" t="str">
            <v>PRO07</v>
          </cell>
          <cell r="B5529" t="str">
            <v>WONOASIH_1</v>
          </cell>
        </row>
        <row r="5530">
          <cell r="A5530" t="str">
            <v>PRO04</v>
          </cell>
          <cell r="B5530" t="str">
            <v>WIROBORANG</v>
          </cell>
        </row>
        <row r="5531">
          <cell r="A5531" t="str">
            <v>PRO03</v>
          </cell>
          <cell r="B5531" t="str">
            <v>TRIWUNG</v>
          </cell>
        </row>
        <row r="5532">
          <cell r="A5532" t="str">
            <v>PRO01</v>
          </cell>
          <cell r="B5532" t="str">
            <v>PROBOLINGGO</v>
          </cell>
        </row>
        <row r="5533">
          <cell r="A5533" t="str">
            <v>PPR02</v>
          </cell>
          <cell r="B5533" t="str">
            <v>SICINCIN</v>
          </cell>
        </row>
        <row r="5534">
          <cell r="A5534" t="str">
            <v>PPR01</v>
          </cell>
          <cell r="B5534" t="str">
            <v>LUBUAK_ALUANG</v>
          </cell>
        </row>
        <row r="5535">
          <cell r="A5535" t="str">
            <v>PNN03</v>
          </cell>
          <cell r="B5535" t="str">
            <v>KAMBANG</v>
          </cell>
        </row>
        <row r="5536">
          <cell r="A5536" t="str">
            <v>PNN01</v>
          </cell>
          <cell r="B5536" t="str">
            <v>PAINAN</v>
          </cell>
        </row>
        <row r="5537">
          <cell r="A5537" t="str">
            <v>PNK12</v>
          </cell>
          <cell r="B5537" t="str">
            <v>DC_YAMSABRAN</v>
          </cell>
        </row>
        <row r="5538">
          <cell r="A5538" t="str">
            <v>PMH01</v>
          </cell>
          <cell r="B5538" t="str">
            <v>PRABUMULIH</v>
          </cell>
        </row>
        <row r="5539">
          <cell r="A5539" t="str">
            <v>PLW10</v>
          </cell>
          <cell r="B5539" t="str">
            <v>EMI_SAELAN</v>
          </cell>
        </row>
        <row r="5540">
          <cell r="A5540" t="str">
            <v>PLW09</v>
          </cell>
          <cell r="B5540" t="str">
            <v>RE_MARTADINATA</v>
          </cell>
        </row>
        <row r="5541">
          <cell r="A5541" t="str">
            <v>PLW08</v>
          </cell>
          <cell r="B5541" t="str">
            <v>SIGMA</v>
          </cell>
        </row>
        <row r="5542">
          <cell r="A5542" t="str">
            <v>PLW07</v>
          </cell>
          <cell r="B5542" t="str">
            <v>DEWI_SARTIKA</v>
          </cell>
        </row>
        <row r="5543">
          <cell r="A5543" t="str">
            <v>PLW06</v>
          </cell>
          <cell r="B5543" t="str">
            <v>TATANGA</v>
          </cell>
        </row>
        <row r="5544">
          <cell r="A5544" t="str">
            <v>PLW05</v>
          </cell>
          <cell r="B5544" t="str">
            <v>MANTIKULORE</v>
          </cell>
        </row>
        <row r="5545">
          <cell r="A5545" t="str">
            <v>PLW04</v>
          </cell>
          <cell r="B5545" t="str">
            <v>PALU_UTARA</v>
          </cell>
        </row>
        <row r="5546">
          <cell r="A5546" t="str">
            <v>PLW03</v>
          </cell>
          <cell r="B5546" t="str">
            <v>PALU_BARAT</v>
          </cell>
        </row>
        <row r="5547">
          <cell r="A5547" t="str">
            <v>PLW02</v>
          </cell>
          <cell r="B5547" t="str">
            <v>PALU_TIMUR</v>
          </cell>
        </row>
        <row r="5548">
          <cell r="A5548" t="str">
            <v>PLW01</v>
          </cell>
          <cell r="B5548" t="str">
            <v>PALU</v>
          </cell>
        </row>
        <row r="5549">
          <cell r="A5549" t="str">
            <v>PLR01</v>
          </cell>
          <cell r="B5549" t="str">
            <v>PELAIHARI</v>
          </cell>
        </row>
        <row r="5550">
          <cell r="A5550" t="str">
            <v>PLM45</v>
          </cell>
          <cell r="B5550" t="str">
            <v>SUKARAMI_3</v>
          </cell>
        </row>
        <row r="5551">
          <cell r="A5551" t="str">
            <v>PLM41</v>
          </cell>
          <cell r="B5551" t="str">
            <v>SUKOMORO</v>
          </cell>
        </row>
        <row r="5552">
          <cell r="A5552" t="str">
            <v>PLM39</v>
          </cell>
          <cell r="B5552" t="str">
            <v>PEMULUTAN</v>
          </cell>
        </row>
        <row r="5553">
          <cell r="A5553" t="str">
            <v>PLM26</v>
          </cell>
          <cell r="B5553" t="str">
            <v>IRIGASI</v>
          </cell>
        </row>
        <row r="5554">
          <cell r="A5554" t="str">
            <v>PLM08</v>
          </cell>
          <cell r="B5554" t="str">
            <v>LEMABANG</v>
          </cell>
        </row>
        <row r="5555">
          <cell r="A5555" t="str">
            <v>PLM05</v>
          </cell>
          <cell r="B5555" t="str">
            <v>KERTAPATI</v>
          </cell>
        </row>
        <row r="5556">
          <cell r="A5556" t="str">
            <v>PLM03</v>
          </cell>
          <cell r="B5556" t="str">
            <v>PLAJU</v>
          </cell>
        </row>
        <row r="5557">
          <cell r="A5557" t="str">
            <v>PKU09</v>
          </cell>
          <cell r="B5557" t="str">
            <v>MELAYU</v>
          </cell>
        </row>
        <row r="5558">
          <cell r="A5558" t="str">
            <v>PKU08</v>
          </cell>
          <cell r="B5558" t="str">
            <v>DC_NANGKA</v>
          </cell>
        </row>
        <row r="5559">
          <cell r="A5559" t="str">
            <v>PKU04</v>
          </cell>
          <cell r="B5559" t="str">
            <v>PAYUNG_SEKAKI</v>
          </cell>
        </row>
        <row r="5560">
          <cell r="A5560" t="str">
            <v>PKS03</v>
          </cell>
          <cell r="B5560" t="str">
            <v>TLANAKAN</v>
          </cell>
        </row>
        <row r="5561">
          <cell r="A5561" t="str">
            <v>PKN04</v>
          </cell>
          <cell r="B5561" t="str">
            <v>ARUT_SELATAN</v>
          </cell>
        </row>
        <row r="5562">
          <cell r="A5562" t="str">
            <v>PKL17</v>
          </cell>
          <cell r="B5562" t="str">
            <v>WONOPRINGGO</v>
          </cell>
        </row>
        <row r="5563">
          <cell r="A5563" t="str">
            <v>PKL16</v>
          </cell>
          <cell r="B5563" t="str">
            <v>KESESI</v>
          </cell>
        </row>
        <row r="5564">
          <cell r="A5564" t="str">
            <v>PKL12</v>
          </cell>
          <cell r="B5564" t="str">
            <v>KRANJI</v>
          </cell>
        </row>
        <row r="5565">
          <cell r="A5565" t="str">
            <v>PKL10</v>
          </cell>
          <cell r="B5565" t="str">
            <v>TIRTO</v>
          </cell>
        </row>
        <row r="5566">
          <cell r="A5566" t="str">
            <v>PKL03</v>
          </cell>
          <cell r="B5566" t="str">
            <v>KEDUNGWUNI</v>
          </cell>
        </row>
        <row r="5567">
          <cell r="A5567" t="str">
            <v>PKC03</v>
          </cell>
          <cell r="B5567" t="str">
            <v>SOREK</v>
          </cell>
        </row>
        <row r="5568">
          <cell r="A5568" t="str">
            <v>PKC02</v>
          </cell>
          <cell r="B5568" t="str">
            <v>UKUI</v>
          </cell>
        </row>
        <row r="5569">
          <cell r="A5569" t="str">
            <v>PKB04</v>
          </cell>
          <cell r="B5569" t="str">
            <v>SEMBAWA</v>
          </cell>
        </row>
        <row r="5570">
          <cell r="A5570" t="str">
            <v>PII03</v>
          </cell>
          <cell r="B5570" t="str">
            <v>TOLAI</v>
          </cell>
        </row>
        <row r="5571">
          <cell r="A5571" t="str">
            <v>PII01</v>
          </cell>
          <cell r="B5571" t="str">
            <v>PARIGI</v>
          </cell>
        </row>
        <row r="5572">
          <cell r="A5572" t="str">
            <v>PGR06</v>
          </cell>
          <cell r="B5572" t="str">
            <v>KEDUNGULUH</v>
          </cell>
        </row>
        <row r="5573">
          <cell r="A5573" t="str">
            <v>PGR05</v>
          </cell>
          <cell r="B5573" t="str">
            <v>KAMURANG</v>
          </cell>
        </row>
        <row r="5574">
          <cell r="A5574" t="str">
            <v>PGR04</v>
          </cell>
          <cell r="B5574" t="str">
            <v>CIMERAK</v>
          </cell>
        </row>
        <row r="5575">
          <cell r="A5575" t="str">
            <v>PGR03</v>
          </cell>
          <cell r="B5575" t="str">
            <v>PURWASARI</v>
          </cell>
        </row>
        <row r="5576">
          <cell r="A5576" t="str">
            <v>PGR01</v>
          </cell>
          <cell r="B5576" t="str">
            <v>PANGANDARAN</v>
          </cell>
        </row>
        <row r="5577">
          <cell r="A5577" t="str">
            <v>PGL10</v>
          </cell>
          <cell r="B5577" t="str">
            <v>MANDALASARI</v>
          </cell>
        </row>
        <row r="5578">
          <cell r="A5578" t="str">
            <v>PGK07</v>
          </cell>
          <cell r="B5578" t="str">
            <v>GERUNGGANG</v>
          </cell>
        </row>
        <row r="5579">
          <cell r="A5579" t="str">
            <v>PGK03</v>
          </cell>
          <cell r="B5579" t="str">
            <v>GIRIMAYA</v>
          </cell>
        </row>
        <row r="5580">
          <cell r="A5580" t="str">
            <v>PER03</v>
          </cell>
          <cell r="B5580" t="str">
            <v>CISOLOK</v>
          </cell>
        </row>
        <row r="5581">
          <cell r="A5581" t="str">
            <v>PER02</v>
          </cell>
          <cell r="B5581" t="str">
            <v>JAMPANG_KULON</v>
          </cell>
        </row>
        <row r="5582">
          <cell r="A5582" t="str">
            <v>PDG14</v>
          </cell>
          <cell r="B5582" t="str">
            <v>DC_KURANJI</v>
          </cell>
        </row>
        <row r="5583">
          <cell r="A5583" t="str">
            <v>PDG13</v>
          </cell>
          <cell r="B5583" t="str">
            <v>DC_NANGGALO</v>
          </cell>
        </row>
        <row r="5584">
          <cell r="A5584" t="str">
            <v>PAP03</v>
          </cell>
          <cell r="B5584" t="str">
            <v>TAMBUSAI_UTARA</v>
          </cell>
        </row>
        <row r="5585">
          <cell r="A5585" t="str">
            <v>PAP02</v>
          </cell>
          <cell r="B5585" t="str">
            <v>UJUNG_BATU</v>
          </cell>
        </row>
        <row r="5586">
          <cell r="A5586" t="str">
            <v>PAP01</v>
          </cell>
          <cell r="B5586" t="str">
            <v>PASIR_PANGARAIAN</v>
          </cell>
        </row>
        <row r="5587">
          <cell r="A5587" t="str">
            <v>NRG04</v>
          </cell>
          <cell r="B5587" t="str">
            <v>MENDOYO</v>
          </cell>
        </row>
        <row r="5588">
          <cell r="A5588" t="str">
            <v>NRG03</v>
          </cell>
          <cell r="B5588" t="str">
            <v>MELAYA</v>
          </cell>
        </row>
        <row r="5589">
          <cell r="A5589" t="str">
            <v>NRG02</v>
          </cell>
          <cell r="B5589" t="str">
            <v>PEKUTATAN</v>
          </cell>
        </row>
        <row r="5590">
          <cell r="A5590" t="str">
            <v>NRG01</v>
          </cell>
          <cell r="B5590" t="str">
            <v>NEGARA</v>
          </cell>
        </row>
        <row r="5591">
          <cell r="A5591" t="str">
            <v>NNX03</v>
          </cell>
          <cell r="B5591" t="str">
            <v>MANSALONG</v>
          </cell>
        </row>
        <row r="5592">
          <cell r="A5592" t="str">
            <v>NGP12</v>
          </cell>
          <cell r="B5592" t="str">
            <v>DC_CIHAMPELAS</v>
          </cell>
        </row>
        <row r="5593">
          <cell r="A5593" t="str">
            <v>NGP09</v>
          </cell>
          <cell r="B5593" t="str">
            <v>GUNUNGHALU</v>
          </cell>
        </row>
        <row r="5594">
          <cell r="A5594" t="str">
            <v>NGK01</v>
          </cell>
          <cell r="B5594" t="str">
            <v>NGANJUK</v>
          </cell>
        </row>
        <row r="5595">
          <cell r="A5595" t="str">
            <v>NGG02</v>
          </cell>
          <cell r="B5595" t="str">
            <v>NGABANG_KOTA</v>
          </cell>
        </row>
        <row r="5596">
          <cell r="A5596" t="str">
            <v>NGG01</v>
          </cell>
          <cell r="B5596" t="str">
            <v>NGABANG</v>
          </cell>
        </row>
        <row r="5597">
          <cell r="A5597" t="str">
            <v>NGA03</v>
          </cell>
          <cell r="B5597" t="str">
            <v>PLEMAHAN</v>
          </cell>
        </row>
        <row r="5598">
          <cell r="A5598" t="str">
            <v>MUG07</v>
          </cell>
          <cell r="B5598" t="str">
            <v>DC_MAGELANG</v>
          </cell>
        </row>
        <row r="5599">
          <cell r="A5599" t="str">
            <v>MTA04</v>
          </cell>
          <cell r="B5599" t="str">
            <v>SEKUMPUL</v>
          </cell>
        </row>
        <row r="5600">
          <cell r="A5600" t="str">
            <v>MRR04</v>
          </cell>
          <cell r="B5600" t="str">
            <v>MUARA_BELITI</v>
          </cell>
        </row>
        <row r="5601">
          <cell r="A5601" t="str">
            <v>MRR03</v>
          </cell>
          <cell r="B5601" t="str">
            <v>MUARA_KELINGI</v>
          </cell>
        </row>
        <row r="5602">
          <cell r="A5602" t="str">
            <v>MNN02</v>
          </cell>
          <cell r="B5602" t="str">
            <v>DC_MANNA</v>
          </cell>
        </row>
        <row r="5603">
          <cell r="A5603" t="str">
            <v>MMW04</v>
          </cell>
          <cell r="B5603" t="str">
            <v>ANJUNGAN</v>
          </cell>
        </row>
        <row r="5604">
          <cell r="A5604" t="str">
            <v>MMW03</v>
          </cell>
          <cell r="B5604" t="str">
            <v>SUNGAI_KUNYIT</v>
          </cell>
        </row>
        <row r="5605">
          <cell r="A5605" t="str">
            <v>MMW02</v>
          </cell>
          <cell r="B5605" t="str">
            <v>TERUSAN</v>
          </cell>
        </row>
        <row r="5606">
          <cell r="A5606" t="str">
            <v>MMW01</v>
          </cell>
          <cell r="B5606" t="str">
            <v>PINYUH</v>
          </cell>
        </row>
        <row r="5607">
          <cell r="A5607" t="str">
            <v>MLG52</v>
          </cell>
          <cell r="B5607" t="str">
            <v>LOWOKWARU_5</v>
          </cell>
        </row>
        <row r="5608">
          <cell r="A5608" t="str">
            <v>MLG51</v>
          </cell>
          <cell r="B5608" t="str">
            <v>LOWOKWARU_4</v>
          </cell>
        </row>
        <row r="5609">
          <cell r="A5609" t="str">
            <v>MLG50</v>
          </cell>
          <cell r="B5609" t="str">
            <v>BLIMBING_2</v>
          </cell>
        </row>
        <row r="5610">
          <cell r="A5610" t="str">
            <v>MLG49</v>
          </cell>
          <cell r="B5610" t="str">
            <v>KEDUNGKANDANG_2</v>
          </cell>
        </row>
        <row r="5611">
          <cell r="A5611" t="str">
            <v>MLG48</v>
          </cell>
          <cell r="B5611" t="str">
            <v>PAKIS_2</v>
          </cell>
        </row>
        <row r="5612">
          <cell r="A5612" t="str">
            <v>MLG41</v>
          </cell>
          <cell r="B5612" t="str">
            <v>TUMPANG_1</v>
          </cell>
        </row>
        <row r="5613">
          <cell r="A5613" t="str">
            <v>MLG36</v>
          </cell>
          <cell r="B5613" t="str">
            <v>JABUNG_1</v>
          </cell>
        </row>
        <row r="5614">
          <cell r="A5614" t="str">
            <v>MLG35</v>
          </cell>
          <cell r="B5614" t="str">
            <v>KLOJEN_2</v>
          </cell>
        </row>
        <row r="5615">
          <cell r="A5615" t="str">
            <v>MJA06</v>
          </cell>
          <cell r="B5615" t="str">
            <v>DALEM_CUCUK</v>
          </cell>
        </row>
        <row r="5616">
          <cell r="A5616" t="str">
            <v>MJA02</v>
          </cell>
          <cell r="B5616" t="str">
            <v>TELAGA</v>
          </cell>
        </row>
        <row r="5617">
          <cell r="A5617" t="str">
            <v>MGW24</v>
          </cell>
          <cell r="B5617" t="str">
            <v>CICA</v>
          </cell>
        </row>
        <row r="5618">
          <cell r="A5618" t="str">
            <v>MGW22</v>
          </cell>
          <cell r="B5618" t="str">
            <v>DC_MENGWI</v>
          </cell>
        </row>
        <row r="5619">
          <cell r="A5619" t="str">
            <v>MGW20</v>
          </cell>
          <cell r="B5619" t="str">
            <v>DC_KUTA</v>
          </cell>
        </row>
        <row r="5620">
          <cell r="A5620" t="str">
            <v>MGW16</v>
          </cell>
          <cell r="B5620" t="str">
            <v>BADUNG_SELATAN</v>
          </cell>
        </row>
        <row r="5621">
          <cell r="A5621" t="str">
            <v>MGW10</v>
          </cell>
          <cell r="B5621" t="str">
            <v>KELAN</v>
          </cell>
        </row>
        <row r="5622">
          <cell r="A5622" t="str">
            <v>MGW05</v>
          </cell>
          <cell r="B5622" t="str">
            <v>SEMINYAK</v>
          </cell>
        </row>
        <row r="5623">
          <cell r="A5623" t="str">
            <v>MDC11</v>
          </cell>
          <cell r="B5623" t="str">
            <v>MANADO_BAHU</v>
          </cell>
        </row>
        <row r="5624">
          <cell r="A5624" t="str">
            <v>MDC03</v>
          </cell>
          <cell r="B5624" t="str">
            <v>TANJUNG_BATU</v>
          </cell>
        </row>
        <row r="5625">
          <cell r="A5625" t="str">
            <v>MDC01</v>
          </cell>
          <cell r="B5625" t="str">
            <v>MANADO</v>
          </cell>
        </row>
        <row r="5626">
          <cell r="A5626" t="str">
            <v>MAT04</v>
          </cell>
          <cell r="B5626" t="str">
            <v>BUAY_MADANG_TIMUR</v>
          </cell>
        </row>
        <row r="5627">
          <cell r="A5627" t="str">
            <v>MAR03</v>
          </cell>
          <cell r="B5627" t="str">
            <v>MONCONGLOE</v>
          </cell>
        </row>
        <row r="5628">
          <cell r="A5628" t="str">
            <v>LSG02</v>
          </cell>
          <cell r="B5628" t="str">
            <v>RAO</v>
          </cell>
        </row>
        <row r="5629">
          <cell r="A5629" t="str">
            <v>LSG01</v>
          </cell>
          <cell r="B5629" t="str">
            <v>LUBUK_SIKAPING</v>
          </cell>
        </row>
        <row r="5630">
          <cell r="A5630" t="str">
            <v>LMK01</v>
          </cell>
          <cell r="B5630" t="str">
            <v>PANGKALAN</v>
          </cell>
        </row>
        <row r="5631">
          <cell r="A5631" t="str">
            <v>LMJ11</v>
          </cell>
          <cell r="B5631" t="str">
            <v>KUNIR_1</v>
          </cell>
        </row>
        <row r="5632">
          <cell r="A5632" t="str">
            <v>LMG17</v>
          </cell>
          <cell r="B5632" t="str">
            <v>TURI_1</v>
          </cell>
        </row>
        <row r="5633">
          <cell r="A5633" t="str">
            <v>LMG16</v>
          </cell>
          <cell r="B5633" t="str">
            <v>KEMBANGBAHU_1</v>
          </cell>
        </row>
        <row r="5634">
          <cell r="A5634" t="str">
            <v>LMG13</v>
          </cell>
          <cell r="B5634" t="str">
            <v>SUKODADI_1</v>
          </cell>
        </row>
        <row r="5635">
          <cell r="A5635" t="str">
            <v>LMG12</v>
          </cell>
          <cell r="B5635" t="str">
            <v>MADURAN_1</v>
          </cell>
        </row>
        <row r="5636">
          <cell r="A5636" t="str">
            <v>LHT04</v>
          </cell>
          <cell r="B5636" t="str">
            <v>TANJUNG_TEBAT</v>
          </cell>
        </row>
        <row r="5637">
          <cell r="A5637" t="str">
            <v>LBO03</v>
          </cell>
          <cell r="B5637" t="str">
            <v>ISIMU</v>
          </cell>
        </row>
        <row r="5638">
          <cell r="A5638" t="str">
            <v>LBO01</v>
          </cell>
          <cell r="B5638" t="str">
            <v>LIMBOTO</v>
          </cell>
        </row>
        <row r="5639">
          <cell r="A5639" t="str">
            <v>LBB02</v>
          </cell>
          <cell r="B5639" t="str">
            <v>AMPEK_ANGKEK</v>
          </cell>
        </row>
        <row r="5640">
          <cell r="A5640" t="str">
            <v>KYT04</v>
          </cell>
          <cell r="B5640" t="str">
            <v>TELUK_GELAM</v>
          </cell>
        </row>
        <row r="5641">
          <cell r="A5641" t="str">
            <v>KUR01</v>
          </cell>
          <cell r="B5641" t="str">
            <v>KRUI</v>
          </cell>
        </row>
        <row r="5642">
          <cell r="A5642" t="str">
            <v>KUB04</v>
          </cell>
          <cell r="B5642" t="str">
            <v>PARITGADO</v>
          </cell>
        </row>
        <row r="5643">
          <cell r="A5643" t="str">
            <v>KUB03</v>
          </cell>
          <cell r="B5643" t="str">
            <v>DC_ADISUCIPTO</v>
          </cell>
        </row>
        <row r="5644">
          <cell r="A5644" t="str">
            <v>KTG02</v>
          </cell>
          <cell r="B5644" t="str">
            <v>KENDAWANGAN</v>
          </cell>
        </row>
        <row r="5645">
          <cell r="A5645" t="str">
            <v>KRW30</v>
          </cell>
          <cell r="B5645" t="str">
            <v>LOJI</v>
          </cell>
        </row>
        <row r="5646">
          <cell r="A5646" t="str">
            <v>KRW06</v>
          </cell>
          <cell r="B5646" t="str">
            <v>JATISAARI</v>
          </cell>
        </row>
        <row r="5647">
          <cell r="A5647" t="str">
            <v>KRT02</v>
          </cell>
          <cell r="B5647" t="str">
            <v>PASAR_PEDATI</v>
          </cell>
        </row>
        <row r="5648">
          <cell r="A5648" t="str">
            <v>KNG06</v>
          </cell>
          <cell r="B5648" t="str">
            <v>SUTAJAYA</v>
          </cell>
        </row>
        <row r="5649">
          <cell r="A5649" t="str">
            <v>KNG05</v>
          </cell>
          <cell r="B5649" t="str">
            <v>LURAGUNG</v>
          </cell>
        </row>
        <row r="5650">
          <cell r="A5650" t="str">
            <v>KNG02</v>
          </cell>
          <cell r="B5650" t="str">
            <v>CIAWI_GEBANG</v>
          </cell>
        </row>
        <row r="5651">
          <cell r="A5651" t="str">
            <v>KNG01</v>
          </cell>
          <cell r="B5651" t="str">
            <v>KUNINGAN</v>
          </cell>
        </row>
        <row r="5652">
          <cell r="A5652" t="str">
            <v>KKL01</v>
          </cell>
          <cell r="B5652" t="str">
            <v>KLUNGKUNG</v>
          </cell>
        </row>
        <row r="5653">
          <cell r="A5653" t="str">
            <v>KBM07</v>
          </cell>
          <cell r="B5653" t="str">
            <v>DC_KEBUMEN</v>
          </cell>
        </row>
        <row r="5654">
          <cell r="A5654" t="str">
            <v>JOG08</v>
          </cell>
          <cell r="B5654" t="str">
            <v>DC_YOGYAKARTA</v>
          </cell>
        </row>
        <row r="5655">
          <cell r="A5655" t="str">
            <v>JBR32</v>
          </cell>
          <cell r="B5655" t="str">
            <v>PATRANG_1</v>
          </cell>
        </row>
        <row r="5656">
          <cell r="A5656" t="str">
            <v>JBR20</v>
          </cell>
          <cell r="B5656" t="str">
            <v>DC_JEMBER</v>
          </cell>
        </row>
        <row r="5657">
          <cell r="A5657" t="str">
            <v>JBG08</v>
          </cell>
          <cell r="B5657" t="str">
            <v>DC_MANCILAND</v>
          </cell>
        </row>
        <row r="5658">
          <cell r="A5658" t="str">
            <v>IDM14</v>
          </cell>
          <cell r="B5658" t="str">
            <v>DC_KARPEL</v>
          </cell>
        </row>
        <row r="5659">
          <cell r="A5659" t="str">
            <v>IDM02</v>
          </cell>
          <cell r="B5659" t="str">
            <v>PATROL</v>
          </cell>
        </row>
        <row r="5660">
          <cell r="A5660" t="str">
            <v>GTO05</v>
          </cell>
          <cell r="B5660" t="str">
            <v>MOLOSIPAT_W</v>
          </cell>
        </row>
        <row r="5661">
          <cell r="A5661" t="str">
            <v>GTO04</v>
          </cell>
          <cell r="B5661" t="str">
            <v>AGUS_SALIM</v>
          </cell>
        </row>
        <row r="5662">
          <cell r="A5662" t="str">
            <v>GTO03</v>
          </cell>
          <cell r="B5662" t="str">
            <v>ANDALAS</v>
          </cell>
        </row>
        <row r="5663">
          <cell r="A5663" t="str">
            <v>GTO02</v>
          </cell>
          <cell r="B5663" t="str">
            <v>MARISA</v>
          </cell>
        </row>
        <row r="5664">
          <cell r="A5664" t="str">
            <v>GTO01</v>
          </cell>
          <cell r="B5664" t="str">
            <v>GORONTALO</v>
          </cell>
        </row>
        <row r="5665">
          <cell r="A5665" t="str">
            <v>GSK18</v>
          </cell>
          <cell r="B5665" t="str">
            <v>KEDAMEAN_1</v>
          </cell>
        </row>
        <row r="5666">
          <cell r="A5666" t="str">
            <v>GSK14</v>
          </cell>
          <cell r="B5666" t="str">
            <v>LASEM_GSK</v>
          </cell>
        </row>
        <row r="5667">
          <cell r="A5667" t="str">
            <v>GRT30</v>
          </cell>
          <cell r="B5667" t="str">
            <v>STASIUN_LAMA</v>
          </cell>
        </row>
        <row r="5668">
          <cell r="A5668" t="str">
            <v>GRT28</v>
          </cell>
          <cell r="B5668" t="str">
            <v>SUKARAME</v>
          </cell>
        </row>
        <row r="5669">
          <cell r="A5669" t="str">
            <v>GRT27</v>
          </cell>
          <cell r="B5669" t="str">
            <v>DC_GARUT_SELATAN</v>
          </cell>
        </row>
        <row r="5670">
          <cell r="A5670" t="str">
            <v>GRT26</v>
          </cell>
          <cell r="B5670" t="str">
            <v>LEUWIGOONG</v>
          </cell>
        </row>
        <row r="5671">
          <cell r="A5671" t="str">
            <v>GRT23</v>
          </cell>
          <cell r="B5671" t="str">
            <v>SUCINARAJA</v>
          </cell>
        </row>
        <row r="5672">
          <cell r="A5672" t="str">
            <v>GRT21</v>
          </cell>
          <cell r="B5672" t="str">
            <v>NAGROG</v>
          </cell>
        </row>
        <row r="5673">
          <cell r="A5673" t="str">
            <v>GRT20</v>
          </cell>
          <cell r="B5673" t="str">
            <v>KERESEK</v>
          </cell>
        </row>
        <row r="5674">
          <cell r="A5674" t="str">
            <v>GRT19</v>
          </cell>
          <cell r="B5674" t="str">
            <v>KADUNGORA</v>
          </cell>
        </row>
        <row r="5675">
          <cell r="A5675" t="str">
            <v>GRT17</v>
          </cell>
          <cell r="B5675" t="str">
            <v>SANTOLO</v>
          </cell>
        </row>
        <row r="5676">
          <cell r="A5676" t="str">
            <v>GRT16</v>
          </cell>
          <cell r="B5676" t="str">
            <v>SAMARANG</v>
          </cell>
        </row>
        <row r="5677">
          <cell r="A5677" t="str">
            <v>GRT15</v>
          </cell>
          <cell r="B5677" t="str">
            <v>BANYURESMI</v>
          </cell>
        </row>
        <row r="5678">
          <cell r="A5678" t="str">
            <v>GRT14</v>
          </cell>
          <cell r="B5678" t="str">
            <v>DC_GARUT</v>
          </cell>
        </row>
        <row r="5679">
          <cell r="A5679" t="str">
            <v>GRT11</v>
          </cell>
          <cell r="B5679" t="str">
            <v>BUNGBULANG</v>
          </cell>
        </row>
        <row r="5680">
          <cell r="A5680" t="str">
            <v>GRT08</v>
          </cell>
          <cell r="B5680" t="str">
            <v>WANARAJA</v>
          </cell>
        </row>
        <row r="5681">
          <cell r="A5681" t="str">
            <v>GRT04</v>
          </cell>
          <cell r="B5681" t="str">
            <v>LELES</v>
          </cell>
        </row>
        <row r="5682">
          <cell r="A5682" t="str">
            <v>GRT03</v>
          </cell>
          <cell r="B5682" t="str">
            <v>LIMBANGAN</v>
          </cell>
        </row>
        <row r="5683">
          <cell r="A5683" t="str">
            <v>GRT02</v>
          </cell>
          <cell r="B5683" t="str">
            <v>CIKAJANG</v>
          </cell>
        </row>
        <row r="5684">
          <cell r="A5684" t="str">
            <v>GIA08</v>
          </cell>
          <cell r="B5684" t="str">
            <v>PAYANGAN</v>
          </cell>
        </row>
        <row r="5685">
          <cell r="A5685" t="str">
            <v>GIA07</v>
          </cell>
          <cell r="B5685" t="str">
            <v>BLAHBATUH</v>
          </cell>
        </row>
        <row r="5686">
          <cell r="A5686" t="str">
            <v>GIA06</v>
          </cell>
          <cell r="B5686" t="str">
            <v>CELUK</v>
          </cell>
        </row>
        <row r="5687">
          <cell r="A5687" t="str">
            <v>GIA05</v>
          </cell>
          <cell r="B5687" t="str">
            <v>PELIATAN</v>
          </cell>
        </row>
        <row r="5688">
          <cell r="A5688" t="str">
            <v>GIA02</v>
          </cell>
          <cell r="B5688" t="str">
            <v>UBUD</v>
          </cell>
        </row>
        <row r="5689">
          <cell r="A5689" t="str">
            <v>FKQ01</v>
          </cell>
          <cell r="B5689" t="str">
            <v>FAK_FAK</v>
          </cell>
        </row>
        <row r="5690">
          <cell r="A5690" t="str">
            <v>DUM02</v>
          </cell>
          <cell r="B5690" t="str">
            <v>DUMAI</v>
          </cell>
        </row>
        <row r="5691">
          <cell r="A5691" t="str">
            <v>DPS47</v>
          </cell>
          <cell r="B5691" t="str">
            <v>DENPASAR_UTARA</v>
          </cell>
        </row>
        <row r="5692">
          <cell r="A5692" t="str">
            <v>DPS44</v>
          </cell>
          <cell r="B5692" t="str">
            <v>DC_BYPASS_IB_MANTRA</v>
          </cell>
        </row>
        <row r="5693">
          <cell r="A5693" t="str">
            <v>DPS43</v>
          </cell>
          <cell r="B5693" t="str">
            <v>DC_DENPASAR_BARAT2</v>
          </cell>
        </row>
        <row r="5694">
          <cell r="A5694" t="str">
            <v>DPS38</v>
          </cell>
          <cell r="B5694" t="str">
            <v>DC_DENPASAR_SELATAN</v>
          </cell>
        </row>
        <row r="5695">
          <cell r="A5695" t="str">
            <v>DPS36</v>
          </cell>
          <cell r="B5695" t="str">
            <v>DC_PULAU_MOYO</v>
          </cell>
        </row>
        <row r="5696">
          <cell r="A5696" t="str">
            <v>DPS29</v>
          </cell>
          <cell r="B5696" t="str">
            <v>RENON</v>
          </cell>
        </row>
        <row r="5697">
          <cell r="A5697" t="str">
            <v>DPK24</v>
          </cell>
          <cell r="B5697" t="str">
            <v>CITAYAM</v>
          </cell>
        </row>
        <row r="5698">
          <cell r="A5698" t="str">
            <v>DPK21</v>
          </cell>
          <cell r="B5698" t="str">
            <v>PARUNG_DEPOK</v>
          </cell>
        </row>
        <row r="5699">
          <cell r="A5699" t="str">
            <v>DPK17</v>
          </cell>
          <cell r="B5699" t="str">
            <v>DTC_SAWANGAN</v>
          </cell>
        </row>
        <row r="5700">
          <cell r="A5700" t="str">
            <v>DPK12</v>
          </cell>
          <cell r="B5700" t="str">
            <v>KUKUSAN</v>
          </cell>
        </row>
        <row r="5701">
          <cell r="A5701" t="str">
            <v>DPK11</v>
          </cell>
          <cell r="B5701" t="str">
            <v>CILODONG</v>
          </cell>
        </row>
        <row r="5702">
          <cell r="A5702" t="str">
            <v>DPK10</v>
          </cell>
          <cell r="B5702" t="str">
            <v>CINERE</v>
          </cell>
        </row>
        <row r="5703">
          <cell r="A5703" t="str">
            <v>DPK09</v>
          </cell>
          <cell r="B5703" t="str">
            <v>TAPOS</v>
          </cell>
        </row>
        <row r="5704">
          <cell r="A5704" t="str">
            <v>DPK05</v>
          </cell>
          <cell r="B5704" t="str">
            <v>LIMO</v>
          </cell>
        </row>
        <row r="5705">
          <cell r="A5705" t="str">
            <v>DPK04</v>
          </cell>
          <cell r="B5705" t="str">
            <v>SUKMAJAYA</v>
          </cell>
        </row>
        <row r="5706">
          <cell r="A5706" t="str">
            <v>DPK03</v>
          </cell>
          <cell r="B5706" t="str">
            <v>SAWANGAN</v>
          </cell>
        </row>
        <row r="5707">
          <cell r="A5707" t="str">
            <v>DPK02</v>
          </cell>
          <cell r="B5707" t="str">
            <v>CIMANGGIS</v>
          </cell>
        </row>
        <row r="5708">
          <cell r="A5708" t="str">
            <v>DJB16</v>
          </cell>
          <cell r="B5708" t="str">
            <v>DC_JAMBI_4</v>
          </cell>
        </row>
        <row r="5709">
          <cell r="A5709" t="str">
            <v>DJB13</v>
          </cell>
          <cell r="B5709" t="str">
            <v>DC_JAMBI_2</v>
          </cell>
        </row>
        <row r="5710">
          <cell r="A5710" t="str">
            <v>DJB12</v>
          </cell>
          <cell r="B5710" t="str">
            <v>DC_JAMBI_1</v>
          </cell>
        </row>
        <row r="5711">
          <cell r="A5711" t="str">
            <v>DHR03</v>
          </cell>
          <cell r="B5711" t="str">
            <v>SITIUNG</v>
          </cell>
        </row>
        <row r="5712">
          <cell r="A5712" t="str">
            <v>DHR02</v>
          </cell>
          <cell r="B5712" t="str">
            <v>KOTO_BARU</v>
          </cell>
        </row>
        <row r="5713">
          <cell r="A5713" t="str">
            <v>DHR01</v>
          </cell>
          <cell r="B5713" t="str">
            <v>DHAMASRAYA</v>
          </cell>
        </row>
        <row r="5714">
          <cell r="A5714" t="str">
            <v>CRN17</v>
          </cell>
          <cell r="B5714" t="str">
            <v>DC_ANGKASA_RAYA</v>
          </cell>
        </row>
        <row r="5715">
          <cell r="A5715" t="str">
            <v>CMI08</v>
          </cell>
          <cell r="B5715" t="str">
            <v>CIHAURBEUTI</v>
          </cell>
        </row>
        <row r="5716">
          <cell r="A5716" t="str">
            <v>CMI07</v>
          </cell>
          <cell r="B5716" t="str">
            <v>BUNISEURI</v>
          </cell>
        </row>
        <row r="5717">
          <cell r="A5717" t="str">
            <v>CMI03</v>
          </cell>
          <cell r="B5717" t="str">
            <v>KAWALI</v>
          </cell>
        </row>
        <row r="5718">
          <cell r="A5718" t="str">
            <v>CLP10</v>
          </cell>
          <cell r="B5718" t="str">
            <v>DC_KROYA</v>
          </cell>
        </row>
        <row r="5719">
          <cell r="A5719" t="str">
            <v>CKR26</v>
          </cell>
          <cell r="B5719" t="str">
            <v>SERANG_BARU_02</v>
          </cell>
        </row>
        <row r="5720">
          <cell r="A5720" t="str">
            <v>CJR26</v>
          </cell>
          <cell r="B5720" t="str">
            <v>SUKANAGARA</v>
          </cell>
        </row>
        <row r="5721">
          <cell r="A5721" t="str">
            <v>CJR22</v>
          </cell>
          <cell r="B5721" t="str">
            <v>MANDE</v>
          </cell>
        </row>
        <row r="5722">
          <cell r="A5722" t="str">
            <v>CJR21</v>
          </cell>
          <cell r="B5722" t="str">
            <v>RANCAGOONG</v>
          </cell>
        </row>
        <row r="5723">
          <cell r="A5723" t="str">
            <v>CJR16</v>
          </cell>
          <cell r="B5723" t="str">
            <v>PAGELARAN</v>
          </cell>
        </row>
        <row r="5724">
          <cell r="A5724" t="str">
            <v>CJR13</v>
          </cell>
          <cell r="B5724" t="str">
            <v>MARIWATI</v>
          </cell>
        </row>
        <row r="5725">
          <cell r="A5725" t="str">
            <v>CJR07</v>
          </cell>
          <cell r="B5725" t="str">
            <v>WARUNG_KONDANG</v>
          </cell>
        </row>
        <row r="5726">
          <cell r="A5726" t="str">
            <v>CIP19</v>
          </cell>
          <cell r="B5726" t="str">
            <v>DC_BSD</v>
          </cell>
        </row>
        <row r="5727">
          <cell r="A5727" t="str">
            <v>CIP18</v>
          </cell>
          <cell r="B5727" t="str">
            <v>DC_PONDOK_AREN</v>
          </cell>
        </row>
        <row r="5728">
          <cell r="A5728" t="str">
            <v>CIP17</v>
          </cell>
          <cell r="B5728" t="str">
            <v>DC_CIPUTAT</v>
          </cell>
        </row>
        <row r="5729">
          <cell r="A5729" t="str">
            <v>CIP16</v>
          </cell>
          <cell r="B5729" t="str">
            <v>DC_PAMULANG</v>
          </cell>
        </row>
        <row r="5730">
          <cell r="A5730" t="str">
            <v>CIL04</v>
          </cell>
          <cell r="B5730" t="str">
            <v>RAMANUJU</v>
          </cell>
        </row>
        <row r="5731">
          <cell r="A5731" t="str">
            <v>CIL01</v>
          </cell>
          <cell r="B5731" t="str">
            <v>CILEGON</v>
          </cell>
        </row>
        <row r="5732">
          <cell r="A5732" t="str">
            <v>BZS02</v>
          </cell>
          <cell r="B5732" t="str">
            <v>LINTAU_BUO_UTARA</v>
          </cell>
        </row>
        <row r="5733">
          <cell r="A5733" t="str">
            <v>BWI28</v>
          </cell>
          <cell r="B5733" t="str">
            <v>BWI_TEGALSARI_1</v>
          </cell>
        </row>
        <row r="5734">
          <cell r="A5734" t="str">
            <v>BWI25</v>
          </cell>
          <cell r="B5734" t="str">
            <v>LICIN_1</v>
          </cell>
        </row>
        <row r="5735">
          <cell r="A5735" t="str">
            <v>BWI23</v>
          </cell>
          <cell r="B5735" t="str">
            <v>KALIBARU</v>
          </cell>
        </row>
        <row r="5736">
          <cell r="A5736" t="str">
            <v>BWI22</v>
          </cell>
          <cell r="B5736" t="str">
            <v>GRIYA_MENDUT</v>
          </cell>
        </row>
        <row r="5737">
          <cell r="A5737" t="str">
            <v>BWI17</v>
          </cell>
          <cell r="B5737" t="str">
            <v>KEMBIRITAN</v>
          </cell>
        </row>
        <row r="5738">
          <cell r="A5738" t="str">
            <v>BWI16</v>
          </cell>
          <cell r="B5738" t="str">
            <v>SILIRAGUNG</v>
          </cell>
        </row>
        <row r="5739">
          <cell r="A5739" t="str">
            <v>BWI04</v>
          </cell>
          <cell r="B5739" t="str">
            <v>ROGOJAMPI</v>
          </cell>
        </row>
        <row r="5740">
          <cell r="A5740" t="str">
            <v>BUG02</v>
          </cell>
          <cell r="B5740" t="str">
            <v>BAHODOPI</v>
          </cell>
        </row>
        <row r="5741">
          <cell r="A5741" t="str">
            <v>BTT04</v>
          </cell>
          <cell r="B5741" t="str">
            <v>DC_KAPAS_PANJI</v>
          </cell>
        </row>
        <row r="5742">
          <cell r="A5742" t="str">
            <v>BTL07</v>
          </cell>
          <cell r="B5742" t="str">
            <v>DC_PIYUNGAN</v>
          </cell>
        </row>
        <row r="5743">
          <cell r="A5743" t="str">
            <v>BTH22</v>
          </cell>
          <cell r="B5743" t="str">
            <v>MARINA</v>
          </cell>
        </row>
        <row r="5744">
          <cell r="A5744" t="str">
            <v>BTH20</v>
          </cell>
          <cell r="B5744" t="str">
            <v>MELCEM</v>
          </cell>
        </row>
        <row r="5745">
          <cell r="A5745" t="str">
            <v>BTH14</v>
          </cell>
          <cell r="B5745" t="str">
            <v>DC_BATAMINDO</v>
          </cell>
        </row>
        <row r="5746">
          <cell r="A5746" t="str">
            <v>BSB03</v>
          </cell>
          <cell r="B5746" t="str">
            <v>KAWAL</v>
          </cell>
        </row>
        <row r="5747">
          <cell r="A5747" t="str">
            <v>BPN19</v>
          </cell>
          <cell r="B5747" t="str">
            <v>KARANG_JATI</v>
          </cell>
        </row>
        <row r="5748">
          <cell r="A5748" t="str">
            <v>BPN07</v>
          </cell>
          <cell r="B5748" t="str">
            <v>BALIKPAPAN_KOTA</v>
          </cell>
        </row>
        <row r="5749">
          <cell r="A5749" t="str">
            <v>BPN02</v>
          </cell>
          <cell r="B5749" t="str">
            <v>BATU_AMPAR</v>
          </cell>
        </row>
        <row r="5750">
          <cell r="A5750" t="str">
            <v>BNG04</v>
          </cell>
          <cell r="B5750" t="str">
            <v>AIR_TIRIS</v>
          </cell>
        </row>
        <row r="5751">
          <cell r="A5751" t="str">
            <v>BNG03</v>
          </cell>
          <cell r="B5751" t="str">
            <v>LIPAT_KAIN</v>
          </cell>
        </row>
        <row r="5752">
          <cell r="A5752" t="str">
            <v>BMU04</v>
          </cell>
          <cell r="B5752" t="str">
            <v>RASANAE_BARAT</v>
          </cell>
        </row>
        <row r="5753">
          <cell r="A5753" t="str">
            <v>BLT04</v>
          </cell>
          <cell r="B5753" t="str">
            <v>DC_BLITAR</v>
          </cell>
        </row>
        <row r="5754">
          <cell r="A5754" t="str">
            <v>BKI70</v>
          </cell>
          <cell r="B5754" t="str">
            <v>DC_PONDOK_GEDE</v>
          </cell>
        </row>
        <row r="5755">
          <cell r="A5755" t="str">
            <v>BKI68</v>
          </cell>
          <cell r="B5755" t="str">
            <v>DC_BEKASI_BARAT</v>
          </cell>
        </row>
        <row r="5756">
          <cell r="A5756" t="str">
            <v>BKI67</v>
          </cell>
          <cell r="B5756" t="str">
            <v>DC_CIBITUNG</v>
          </cell>
        </row>
        <row r="5757">
          <cell r="A5757" t="str">
            <v>BKI61</v>
          </cell>
          <cell r="B5757" t="str">
            <v>DC_BEKASI_UTARA</v>
          </cell>
        </row>
        <row r="5758">
          <cell r="A5758" t="str">
            <v>BJE15</v>
          </cell>
          <cell r="B5758" t="str">
            <v>NGASEM_1</v>
          </cell>
        </row>
        <row r="5759">
          <cell r="A5759" t="str">
            <v>BJE13</v>
          </cell>
          <cell r="B5759" t="str">
            <v>KAPAS_1</v>
          </cell>
        </row>
        <row r="5760">
          <cell r="A5760" t="str">
            <v>BJB02</v>
          </cell>
          <cell r="B5760" t="str">
            <v>LOKTABAT</v>
          </cell>
        </row>
        <row r="5761">
          <cell r="A5761" t="str">
            <v>BJA06</v>
          </cell>
          <cell r="B5761" t="str">
            <v>PARUNGLESANG</v>
          </cell>
        </row>
        <row r="5762">
          <cell r="A5762" t="str">
            <v>BJA05</v>
          </cell>
          <cell r="B5762" t="str">
            <v>CISAGA</v>
          </cell>
        </row>
        <row r="5763">
          <cell r="A5763" t="str">
            <v>BJA03</v>
          </cell>
          <cell r="B5763" t="str">
            <v>LANGENSARI</v>
          </cell>
        </row>
        <row r="5764">
          <cell r="A5764" t="str">
            <v>BGS05</v>
          </cell>
          <cell r="B5764" t="str">
            <v>PINGGIR</v>
          </cell>
        </row>
        <row r="5765">
          <cell r="A5765" t="str">
            <v>BGS02</v>
          </cell>
          <cell r="B5765" t="str">
            <v>PULAU_BENGKALIS</v>
          </cell>
        </row>
        <row r="5766">
          <cell r="A5766" t="str">
            <v>BGS01</v>
          </cell>
          <cell r="B5766" t="str">
            <v>BENGKALIS</v>
          </cell>
        </row>
        <row r="5767">
          <cell r="A5767" t="str">
            <v>BGG03</v>
          </cell>
          <cell r="B5767" t="str">
            <v>BANDAR</v>
          </cell>
        </row>
        <row r="5768">
          <cell r="A5768" t="str">
            <v>BGG02</v>
          </cell>
          <cell r="B5768" t="str">
            <v>LIMPUNG</v>
          </cell>
        </row>
        <row r="5769">
          <cell r="A5769" t="str">
            <v>BGG01</v>
          </cell>
          <cell r="B5769" t="str">
            <v>BATANG</v>
          </cell>
        </row>
        <row r="5770">
          <cell r="A5770" t="str">
            <v>BEU02</v>
          </cell>
          <cell r="B5770" t="str">
            <v>DURIAN_3</v>
          </cell>
        </row>
        <row r="5771">
          <cell r="A5771" t="str">
            <v>BEG02</v>
          </cell>
          <cell r="B5771" t="str">
            <v>SANGGAU_LEDO</v>
          </cell>
        </row>
        <row r="5772">
          <cell r="A5772" t="str">
            <v>BEG01</v>
          </cell>
          <cell r="B5772" t="str">
            <v>BENGKAYANG</v>
          </cell>
        </row>
        <row r="5773">
          <cell r="A5773" t="str">
            <v>BDO30</v>
          </cell>
          <cell r="B5773" t="str">
            <v>NANJUNG</v>
          </cell>
        </row>
        <row r="5774">
          <cell r="A5774" t="str">
            <v>BDO22A</v>
          </cell>
          <cell r="B5774" t="str">
            <v>SIMPANG_DAGO</v>
          </cell>
        </row>
        <row r="5775">
          <cell r="A5775" t="str">
            <v>BDJ16</v>
          </cell>
          <cell r="B5775" t="str">
            <v>DC_BANJARMASIN</v>
          </cell>
        </row>
        <row r="5776">
          <cell r="A5776" t="str">
            <v>BDJ14</v>
          </cell>
          <cell r="B5776" t="str">
            <v>KOL_SUGIONO</v>
          </cell>
        </row>
        <row r="5777">
          <cell r="A5777" t="str">
            <v>BAT10</v>
          </cell>
          <cell r="B5777" t="str">
            <v>MLG_BATU_2</v>
          </cell>
        </row>
        <row r="5778">
          <cell r="A5778" t="str">
            <v>BAT08</v>
          </cell>
          <cell r="B5778" t="str">
            <v>BATU_1</v>
          </cell>
        </row>
        <row r="5779">
          <cell r="A5779" t="str">
            <v>BAT04</v>
          </cell>
          <cell r="B5779" t="str">
            <v>DINOPARK</v>
          </cell>
        </row>
        <row r="5780">
          <cell r="A5780" t="str">
            <v>BAS04</v>
          </cell>
          <cell r="B5780" t="str">
            <v>BALAM</v>
          </cell>
        </row>
        <row r="5781">
          <cell r="A5781" t="str">
            <v>BAL20</v>
          </cell>
          <cell r="B5781" t="str">
            <v>PASAR_LEGOK</v>
          </cell>
        </row>
        <row r="5782">
          <cell r="A5782" t="str">
            <v>BAL19</v>
          </cell>
          <cell r="B5782" t="str">
            <v>PASAR_KEMIS</v>
          </cell>
        </row>
        <row r="5783">
          <cell r="A5783" t="str">
            <v>BAL18</v>
          </cell>
          <cell r="B5783" t="str">
            <v>KRESEK</v>
          </cell>
        </row>
        <row r="5784">
          <cell r="A5784" t="str">
            <v>BAL15</v>
          </cell>
          <cell r="B5784" t="str">
            <v>DC_CISOKA</v>
          </cell>
        </row>
        <row r="5785">
          <cell r="A5785" t="str">
            <v>BAG02</v>
          </cell>
          <cell r="B5785" t="str">
            <v>BUNGIN</v>
          </cell>
        </row>
        <row r="5786">
          <cell r="A5786" t="str">
            <v>ARO01</v>
          </cell>
          <cell r="B5786" t="str">
            <v>AROSUKA</v>
          </cell>
        </row>
        <row r="5787">
          <cell r="A5787" t="str">
            <v>APU04</v>
          </cell>
          <cell r="B5787" t="str">
            <v>MERITA</v>
          </cell>
        </row>
        <row r="5788">
          <cell r="A5788" t="str">
            <v>APU03</v>
          </cell>
          <cell r="B5788" t="str">
            <v>MUNCAN</v>
          </cell>
        </row>
        <row r="5789">
          <cell r="A5789" t="str">
            <v>APU01</v>
          </cell>
          <cell r="B5789" t="str">
            <v>AMLAPURA</v>
          </cell>
        </row>
        <row r="5790">
          <cell r="A5790" t="str">
            <v>AMQ06</v>
          </cell>
          <cell r="B5790" t="str">
            <v>SIRIMAU</v>
          </cell>
        </row>
        <row r="5791">
          <cell r="A5791" t="str">
            <v>AMP01</v>
          </cell>
          <cell r="B5791" t="str">
            <v>AMPANA</v>
          </cell>
        </row>
        <row r="5792">
          <cell r="A5792" t="str">
            <v>UPG24</v>
          </cell>
          <cell r="B5792" t="str">
            <v>PANDANG</v>
          </cell>
        </row>
        <row r="5793">
          <cell r="A5793" t="str">
            <v>UNG04</v>
          </cell>
          <cell r="B5793" t="str">
            <v>UNGARAN_BARAT</v>
          </cell>
        </row>
        <row r="5794">
          <cell r="A5794" t="str">
            <v>SOG53</v>
          </cell>
          <cell r="B5794" t="str">
            <v>CISOLJER</v>
          </cell>
        </row>
        <row r="5795">
          <cell r="A5795" t="str">
            <v>SBG01</v>
          </cell>
          <cell r="B5795" t="str">
            <v>SUBANG</v>
          </cell>
        </row>
        <row r="5796">
          <cell r="A5796" t="str">
            <v>PMM02</v>
          </cell>
          <cell r="B5796" t="str">
            <v>PARIAMAN_UTARA</v>
          </cell>
        </row>
        <row r="5797">
          <cell r="A5797" t="str">
            <v>PMM01</v>
          </cell>
          <cell r="B5797" t="str">
            <v>PARIAMAN</v>
          </cell>
        </row>
        <row r="5798">
          <cell r="A5798" t="str">
            <v>PLM09</v>
          </cell>
          <cell r="B5798" t="str">
            <v>SAKO</v>
          </cell>
        </row>
        <row r="5799">
          <cell r="A5799" t="str">
            <v>SKW06</v>
          </cell>
          <cell r="B5799" t="str">
            <v>DC_ALIANYANG</v>
          </cell>
        </row>
        <row r="5800">
          <cell r="A5800" t="str">
            <v>LLG03</v>
          </cell>
          <cell r="B5800" t="str">
            <v>DC_LUBUK_LINGGAU</v>
          </cell>
        </row>
        <row r="5801">
          <cell r="A5801" t="str">
            <v>LBB03</v>
          </cell>
          <cell r="B5801" t="str">
            <v>TANJUNG_MUTIARA</v>
          </cell>
        </row>
        <row r="5802">
          <cell r="A5802" t="str">
            <v>JKT45</v>
          </cell>
          <cell r="B5802" t="str">
            <v>CP_KETAPANG</v>
          </cell>
        </row>
        <row r="5803">
          <cell r="A5803" t="str">
            <v>JKT43C</v>
          </cell>
          <cell r="B5803" t="str">
            <v>CP_PASAR_WARAKAS</v>
          </cell>
        </row>
        <row r="5804">
          <cell r="A5804" t="str">
            <v>JKT26B</v>
          </cell>
          <cell r="B5804" t="str">
            <v>RUKO_ROXY</v>
          </cell>
        </row>
        <row r="5805">
          <cell r="A5805" t="str">
            <v>JKT26</v>
          </cell>
          <cell r="B5805" t="str">
            <v>ROXY</v>
          </cell>
        </row>
        <row r="5806">
          <cell r="A5806" t="str">
            <v>JKT25K</v>
          </cell>
          <cell r="B5806" t="str">
            <v>MENTENG_PULO</v>
          </cell>
        </row>
        <row r="5807">
          <cell r="A5807" t="str">
            <v>JKT25J</v>
          </cell>
          <cell r="B5807" t="str">
            <v>AMBASSADOR_MALL</v>
          </cell>
        </row>
        <row r="5808">
          <cell r="A5808" t="str">
            <v>JKT25F</v>
          </cell>
          <cell r="B5808" t="str">
            <v>RAMLI</v>
          </cell>
        </row>
        <row r="5809">
          <cell r="A5809" t="str">
            <v>JKT25D</v>
          </cell>
          <cell r="B5809" t="str">
            <v>ASEM_BARIS</v>
          </cell>
        </row>
        <row r="5810">
          <cell r="A5810" t="str">
            <v>JKT25C</v>
          </cell>
          <cell r="B5810" t="str">
            <v>TEBET_TIMUR</v>
          </cell>
        </row>
        <row r="5811">
          <cell r="A5811" t="str">
            <v>JKT25B</v>
          </cell>
          <cell r="B5811" t="str">
            <v>DR_SATRIO</v>
          </cell>
        </row>
        <row r="5812">
          <cell r="A5812" t="str">
            <v>JKT25A</v>
          </cell>
          <cell r="B5812" t="str">
            <v>SAHARJO</v>
          </cell>
        </row>
        <row r="5813">
          <cell r="A5813" t="str">
            <v>JKT24L</v>
          </cell>
          <cell r="B5813" t="str">
            <v>KALIBATA_CITY</v>
          </cell>
        </row>
        <row r="5814">
          <cell r="A5814" t="str">
            <v>JKT24I</v>
          </cell>
          <cell r="B5814" t="str">
            <v>KEMANG</v>
          </cell>
        </row>
        <row r="5815">
          <cell r="A5815" t="str">
            <v>JKT24G</v>
          </cell>
          <cell r="B5815" t="str">
            <v>TEGAL_PARANG</v>
          </cell>
        </row>
        <row r="5816">
          <cell r="A5816" t="str">
            <v>JKT24E</v>
          </cell>
          <cell r="B5816" t="str">
            <v>RAWAJATI</v>
          </cell>
        </row>
        <row r="5817">
          <cell r="A5817" t="str">
            <v>JKT24D</v>
          </cell>
          <cell r="B5817" t="str">
            <v>KALIBATA</v>
          </cell>
        </row>
        <row r="5818">
          <cell r="A5818" t="str">
            <v>JKT24B</v>
          </cell>
          <cell r="B5818" t="str">
            <v>PANCORAN</v>
          </cell>
        </row>
        <row r="5819">
          <cell r="A5819" t="str">
            <v>JKT24A</v>
          </cell>
          <cell r="B5819" t="str">
            <v>BANGKA</v>
          </cell>
        </row>
        <row r="5820">
          <cell r="A5820" t="str">
            <v>JKT24</v>
          </cell>
          <cell r="B5820" t="str">
            <v>MAMPANG</v>
          </cell>
        </row>
        <row r="5821">
          <cell r="A5821" t="str">
            <v>JKT23N</v>
          </cell>
          <cell r="B5821" t="str">
            <v>TANJUNG_BARAT</v>
          </cell>
        </row>
        <row r="5822">
          <cell r="A5822" t="str">
            <v>JKT23I</v>
          </cell>
          <cell r="B5822" t="str">
            <v>AMPERA_RAYA</v>
          </cell>
        </row>
        <row r="5823">
          <cell r="A5823" t="str">
            <v>JKT23E</v>
          </cell>
          <cell r="B5823" t="str">
            <v>RAGUNAN</v>
          </cell>
        </row>
        <row r="5824">
          <cell r="A5824" t="str">
            <v>JKT23C</v>
          </cell>
          <cell r="B5824" t="str">
            <v>CIPEDAK</v>
          </cell>
        </row>
        <row r="5825">
          <cell r="A5825" t="str">
            <v>JKT23A</v>
          </cell>
          <cell r="B5825" t="str">
            <v>JAGAKARSA</v>
          </cell>
        </row>
        <row r="5826">
          <cell r="A5826" t="str">
            <v>JKT23</v>
          </cell>
          <cell r="B5826" t="str">
            <v>PASAR_MINGGU</v>
          </cell>
        </row>
        <row r="5827">
          <cell r="A5827" t="str">
            <v>JKT22F</v>
          </cell>
          <cell r="B5827" t="str">
            <v>LEBAK_BULUS_2</v>
          </cell>
        </row>
        <row r="5828">
          <cell r="A5828" t="str">
            <v>JKT22D</v>
          </cell>
          <cell r="B5828" t="str">
            <v>DAPUR_SUSU</v>
          </cell>
        </row>
        <row r="5829">
          <cell r="A5829" t="str">
            <v>JKT22A</v>
          </cell>
          <cell r="B5829" t="str">
            <v>ANTASARI</v>
          </cell>
        </row>
        <row r="5830">
          <cell r="A5830" t="str">
            <v>JKT22</v>
          </cell>
          <cell r="B5830" t="str">
            <v>CILANDAK</v>
          </cell>
        </row>
        <row r="5831">
          <cell r="A5831" t="str">
            <v>JKT21P</v>
          </cell>
          <cell r="B5831" t="str">
            <v>H_MUCHTAR</v>
          </cell>
        </row>
        <row r="5832">
          <cell r="A5832" t="str">
            <v>JKT21K</v>
          </cell>
          <cell r="B5832" t="str">
            <v>PS_MAYESTIK</v>
          </cell>
        </row>
        <row r="5833">
          <cell r="A5833" t="str">
            <v>JKT21H</v>
          </cell>
          <cell r="B5833" t="str">
            <v>KEMANDORAN</v>
          </cell>
        </row>
        <row r="5834">
          <cell r="A5834" t="str">
            <v>JKT21G</v>
          </cell>
          <cell r="B5834" t="str">
            <v>ULUJAMI</v>
          </cell>
        </row>
        <row r="5835">
          <cell r="A5835" t="str">
            <v>JKT21B</v>
          </cell>
          <cell r="B5835" t="str">
            <v>PESANGGRAHAN</v>
          </cell>
        </row>
        <row r="5836">
          <cell r="A5836" t="str">
            <v>JKT20H</v>
          </cell>
          <cell r="B5836" t="str">
            <v>MALAKA_SARI</v>
          </cell>
        </row>
        <row r="5837">
          <cell r="A5837" t="str">
            <v>JKT20F</v>
          </cell>
          <cell r="B5837" t="str">
            <v>HALIM</v>
          </cell>
        </row>
        <row r="5838">
          <cell r="A5838" t="str">
            <v>JKT20A</v>
          </cell>
          <cell r="B5838" t="str">
            <v>DUREN_SAWIT_2</v>
          </cell>
        </row>
        <row r="5839">
          <cell r="A5839" t="str">
            <v>JKT19G</v>
          </cell>
          <cell r="B5839" t="str">
            <v>MUNJUL</v>
          </cell>
        </row>
        <row r="5840">
          <cell r="A5840" t="str">
            <v>JKT19E</v>
          </cell>
          <cell r="B5840" t="str">
            <v>SETU_CIPAYUNG</v>
          </cell>
        </row>
        <row r="5841">
          <cell r="A5841" t="str">
            <v>JKT19D</v>
          </cell>
          <cell r="B5841" t="str">
            <v>LUBANG_BUAYA</v>
          </cell>
        </row>
        <row r="5842">
          <cell r="A5842" t="str">
            <v>JKT19B</v>
          </cell>
          <cell r="B5842" t="str">
            <v>RAMBUTAN</v>
          </cell>
        </row>
        <row r="5843">
          <cell r="A5843" t="str">
            <v>JKT19A</v>
          </cell>
          <cell r="B5843" t="str">
            <v>CEGER</v>
          </cell>
        </row>
        <row r="5844">
          <cell r="A5844" t="str">
            <v>JKT18D</v>
          </cell>
          <cell r="B5844" t="str">
            <v>CIJANTUNG</v>
          </cell>
        </row>
        <row r="5845">
          <cell r="A5845" t="str">
            <v>JKT18B</v>
          </cell>
          <cell r="B5845" t="str">
            <v>PGC</v>
          </cell>
        </row>
        <row r="5846">
          <cell r="A5846" t="str">
            <v>JKT18</v>
          </cell>
          <cell r="B5846" t="str">
            <v>KRAMAT_JATI</v>
          </cell>
        </row>
        <row r="5847">
          <cell r="A5847" t="str">
            <v>JKT17D</v>
          </cell>
          <cell r="B5847" t="str">
            <v>CIPINANG_CEMPEDAK</v>
          </cell>
        </row>
        <row r="5848">
          <cell r="A5848" t="str">
            <v>JKT17B</v>
          </cell>
          <cell r="B5848" t="str">
            <v>UTAN_KAYU</v>
          </cell>
        </row>
        <row r="5849">
          <cell r="A5849" t="str">
            <v>JKT16H</v>
          </cell>
          <cell r="B5849" t="str">
            <v>H_TEN</v>
          </cell>
        </row>
        <row r="5850">
          <cell r="A5850" t="str">
            <v>JKT16G</v>
          </cell>
          <cell r="B5850" t="str">
            <v>TIPAR_CAKUNG</v>
          </cell>
        </row>
        <row r="5851">
          <cell r="A5851" t="str">
            <v>JKT16E</v>
          </cell>
          <cell r="B5851" t="str">
            <v>PULOGEBANG</v>
          </cell>
        </row>
        <row r="5852">
          <cell r="A5852" t="str">
            <v>JKT16A</v>
          </cell>
          <cell r="B5852" t="str">
            <v>RAWAMANGUN</v>
          </cell>
        </row>
        <row r="5853">
          <cell r="A5853" t="str">
            <v>JKT16</v>
          </cell>
          <cell r="B5853" t="str">
            <v>CAKUNG</v>
          </cell>
        </row>
        <row r="5854">
          <cell r="A5854" t="str">
            <v>JKT15H</v>
          </cell>
          <cell r="B5854" t="str">
            <v>SAWAH_BESAR</v>
          </cell>
        </row>
        <row r="5855">
          <cell r="A5855" t="str">
            <v>JKT15D</v>
          </cell>
          <cell r="B5855" t="str">
            <v>SERDANG_BARU</v>
          </cell>
        </row>
        <row r="5856">
          <cell r="A5856" t="str">
            <v>JKT15B</v>
          </cell>
          <cell r="B5856" t="str">
            <v>MANGGA_DUA_SQUARE</v>
          </cell>
        </row>
        <row r="5857">
          <cell r="A5857" t="str">
            <v>JKT15A</v>
          </cell>
          <cell r="B5857" t="str">
            <v>UTAN_PANJANG</v>
          </cell>
        </row>
        <row r="5858">
          <cell r="A5858" t="str">
            <v>JKT13I</v>
          </cell>
          <cell r="B5858" t="str">
            <v>RUKO_ITC_CEMPAKA</v>
          </cell>
        </row>
        <row r="5859">
          <cell r="A5859" t="str">
            <v>JKT13H</v>
          </cell>
          <cell r="B5859" t="str">
            <v>PERCETAKAN_NEGARA</v>
          </cell>
        </row>
        <row r="5860">
          <cell r="A5860" t="str">
            <v>JKT13D</v>
          </cell>
          <cell r="B5860" t="str">
            <v>TANAH_TINGGI</v>
          </cell>
        </row>
        <row r="5861">
          <cell r="A5861" t="str">
            <v>JKT12M</v>
          </cell>
          <cell r="B5861" t="str">
            <v>KRAMAT_SENTIONG</v>
          </cell>
        </row>
        <row r="5862">
          <cell r="A5862" t="str">
            <v>JKT12H</v>
          </cell>
          <cell r="B5862" t="str">
            <v>KALIBARU_TIMUR</v>
          </cell>
        </row>
        <row r="5863">
          <cell r="A5863" t="str">
            <v>JKT12D</v>
          </cell>
          <cell r="B5863" t="str">
            <v>BLORA_KENDAL</v>
          </cell>
        </row>
        <row r="5864">
          <cell r="A5864" t="str">
            <v>JKT12A</v>
          </cell>
          <cell r="B5864" t="str">
            <v>SENEN_RAYA</v>
          </cell>
        </row>
        <row r="5865">
          <cell r="A5865" t="str">
            <v>JKT11I</v>
          </cell>
          <cell r="B5865" t="str">
            <v>TUBUN_RAYA</v>
          </cell>
        </row>
        <row r="5866">
          <cell r="A5866" t="str">
            <v>JKT11F</v>
          </cell>
          <cell r="B5866" t="str">
            <v>BENHIL_RAYA</v>
          </cell>
        </row>
        <row r="5867">
          <cell r="A5867" t="str">
            <v>JKT11B</v>
          </cell>
          <cell r="B5867" t="str">
            <v>TANAH_ABANG_2</v>
          </cell>
        </row>
        <row r="5868">
          <cell r="A5868" t="str">
            <v>JKT11A</v>
          </cell>
          <cell r="B5868" t="str">
            <v>THAMRIN</v>
          </cell>
        </row>
        <row r="5869">
          <cell r="A5869" t="str">
            <v>JKT10E</v>
          </cell>
          <cell r="B5869" t="str">
            <v>KALI_BARU</v>
          </cell>
        </row>
        <row r="5870">
          <cell r="A5870" t="str">
            <v>JKT10D</v>
          </cell>
          <cell r="B5870" t="str">
            <v>SEMPER_TIMUR</v>
          </cell>
        </row>
        <row r="5871">
          <cell r="A5871" t="str">
            <v>JKT10</v>
          </cell>
          <cell r="B5871" t="str">
            <v>CILINCING</v>
          </cell>
        </row>
        <row r="5872">
          <cell r="A5872" t="str">
            <v>JKT09</v>
          </cell>
          <cell r="B5872" t="str">
            <v>PADEMANGAN</v>
          </cell>
        </row>
        <row r="5873">
          <cell r="A5873" t="str">
            <v>JKT08G</v>
          </cell>
          <cell r="B5873" t="str">
            <v>PLUIT_SELATAN_2</v>
          </cell>
        </row>
        <row r="5874">
          <cell r="A5874" t="str">
            <v>JKT08F</v>
          </cell>
          <cell r="B5874" t="str">
            <v>PANTAI_INDAH_SELATAN</v>
          </cell>
        </row>
        <row r="5875">
          <cell r="A5875" t="str">
            <v>JKT07L</v>
          </cell>
          <cell r="B5875" t="str">
            <v>TARIAN_RAYA</v>
          </cell>
        </row>
        <row r="5876">
          <cell r="A5876" t="str">
            <v>JKT07E</v>
          </cell>
          <cell r="B5876" t="str">
            <v>HIBRIDA_RAYA</v>
          </cell>
        </row>
        <row r="5877">
          <cell r="A5877" t="str">
            <v>JKT07D</v>
          </cell>
          <cell r="B5877" t="str">
            <v>GADING_NIAS</v>
          </cell>
        </row>
        <row r="5878">
          <cell r="A5878" t="str">
            <v>JKT07A</v>
          </cell>
          <cell r="B5878" t="str">
            <v>DANAU_SUNTER</v>
          </cell>
        </row>
        <row r="5879">
          <cell r="A5879" t="str">
            <v>JKT06C</v>
          </cell>
          <cell r="B5879" t="str">
            <v>LAGOA</v>
          </cell>
        </row>
        <row r="5880">
          <cell r="A5880" t="str">
            <v>JKT06A</v>
          </cell>
          <cell r="B5880" t="str">
            <v>ALUR_LAUT</v>
          </cell>
        </row>
        <row r="5881">
          <cell r="A5881" t="str">
            <v>JKT06</v>
          </cell>
          <cell r="B5881" t="str">
            <v>KOJA</v>
          </cell>
        </row>
        <row r="5882">
          <cell r="A5882" t="str">
            <v>JKT05J</v>
          </cell>
          <cell r="B5882" t="str">
            <v>MANGGA_BESAR</v>
          </cell>
        </row>
        <row r="5883">
          <cell r="A5883" t="str">
            <v>JKT05F</v>
          </cell>
          <cell r="B5883" t="str">
            <v>JEMBATAN_BESI</v>
          </cell>
        </row>
        <row r="5884">
          <cell r="A5884" t="str">
            <v>JKT04G</v>
          </cell>
          <cell r="B5884" t="str">
            <v>KAVLING_POLRI</v>
          </cell>
        </row>
        <row r="5885">
          <cell r="A5885" t="str">
            <v>JKT04E</v>
          </cell>
          <cell r="B5885" t="str">
            <v>MANDALA</v>
          </cell>
        </row>
        <row r="5886">
          <cell r="A5886" t="str">
            <v>JKT04</v>
          </cell>
          <cell r="B5886" t="str">
            <v>PESING</v>
          </cell>
        </row>
        <row r="5887">
          <cell r="A5887" t="str">
            <v>JKT02L</v>
          </cell>
          <cell r="B5887" t="str">
            <v>SUKABUMI_UTARA</v>
          </cell>
        </row>
        <row r="5888">
          <cell r="A5888" t="str">
            <v>JKT02K</v>
          </cell>
          <cell r="B5888" t="str">
            <v>KEDOYA_SELATAN</v>
          </cell>
        </row>
        <row r="5889">
          <cell r="A5889" t="str">
            <v>JKT02H</v>
          </cell>
          <cell r="B5889" t="str">
            <v>TAMAN_ALFA</v>
          </cell>
        </row>
        <row r="5890">
          <cell r="A5890" t="str">
            <v>JKT02F</v>
          </cell>
          <cell r="B5890" t="str">
            <v>KEMBANGAN_RAYA</v>
          </cell>
        </row>
        <row r="5891">
          <cell r="A5891" t="str">
            <v>JKT02D</v>
          </cell>
          <cell r="B5891" t="str">
            <v>SRENGSENG</v>
          </cell>
        </row>
        <row r="5892">
          <cell r="A5892" t="str">
            <v>JKT02A</v>
          </cell>
          <cell r="B5892" t="str">
            <v>KEMANGGISAN</v>
          </cell>
        </row>
        <row r="5893">
          <cell r="A5893" t="str">
            <v>JKT02</v>
          </cell>
          <cell r="B5893" t="str">
            <v>KEMBANGAN</v>
          </cell>
        </row>
        <row r="5894">
          <cell r="A5894" t="str">
            <v>JKT01G</v>
          </cell>
          <cell r="B5894" t="str">
            <v>CBD_PALM</v>
          </cell>
        </row>
        <row r="5895">
          <cell r="A5895" t="str">
            <v>JKT01B</v>
          </cell>
          <cell r="B5895" t="str">
            <v>DAAN_MOGOT</v>
          </cell>
        </row>
        <row r="5896">
          <cell r="A5896" t="str">
            <v>BKS05</v>
          </cell>
          <cell r="B5896" t="str">
            <v>DC_BENGKULU</v>
          </cell>
        </row>
        <row r="5897">
          <cell r="A5897" t="str">
            <v>BDO77A</v>
          </cell>
          <cell r="B5897" t="str">
            <v>KAKAP</v>
          </cell>
        </row>
        <row r="5898">
          <cell r="A5898" t="str">
            <v>BDO13D</v>
          </cell>
          <cell r="B5898" t="str">
            <v>SUKALUYU_2</v>
          </cell>
        </row>
        <row r="5899">
          <cell r="A5899" t="str">
            <v>BDO10B</v>
          </cell>
          <cell r="B5899" t="str">
            <v>SAMOJA_2</v>
          </cell>
        </row>
        <row r="5900">
          <cell r="A5900" t="str">
            <v>ARG09</v>
          </cell>
          <cell r="B5900" t="str">
            <v>NAPAL_PUTIH</v>
          </cell>
        </row>
        <row r="5901">
          <cell r="A5901" t="str">
            <v>ARG10</v>
          </cell>
          <cell r="B5901" t="str">
            <v>PADANG_JAYA</v>
          </cell>
        </row>
        <row r="5902">
          <cell r="A5902" t="str">
            <v>AMB02</v>
          </cell>
          <cell r="B5902" t="str">
            <v>LANJAN</v>
          </cell>
        </row>
        <row r="5903">
          <cell r="A5903" t="str">
            <v>BXG02A</v>
          </cell>
          <cell r="B5903" t="str">
            <v>PAJUKUKANG_RAYA</v>
          </cell>
        </row>
        <row r="5904">
          <cell r="A5904" t="str">
            <v>UPG40A</v>
          </cell>
          <cell r="B5904" t="str">
            <v>MALLENGKERI</v>
          </cell>
        </row>
        <row r="5905">
          <cell r="A5905" t="str">
            <v>BEL04</v>
          </cell>
          <cell r="B5905" t="str">
            <v>LAROMPONG</v>
          </cell>
        </row>
        <row r="5906">
          <cell r="A5906" t="str">
            <v>PLP02A</v>
          </cell>
          <cell r="B5906" t="str">
            <v>WARA_UTARA</v>
          </cell>
        </row>
        <row r="5907">
          <cell r="A5907" t="str">
            <v>ANA02</v>
          </cell>
          <cell r="B5907" t="str">
            <v>ANAMBAS</v>
          </cell>
        </row>
        <row r="5908">
          <cell r="A5908" t="str">
            <v>BTH30</v>
          </cell>
          <cell r="B5908" t="str">
            <v>GALANG01</v>
          </cell>
        </row>
        <row r="5909">
          <cell r="A5909" t="str">
            <v>MAG05</v>
          </cell>
          <cell r="B5909" t="str">
            <v>DAMAR</v>
          </cell>
        </row>
        <row r="5910">
          <cell r="A5910" t="str">
            <v>SUB43</v>
          </cell>
          <cell r="B5910" t="str">
            <v>IR_SOEKARNO</v>
          </cell>
        </row>
        <row r="5911">
          <cell r="A5911" t="str">
            <v>SOC25</v>
          </cell>
          <cell r="B5911" t="str">
            <v>PAKEL</v>
          </cell>
        </row>
        <row r="5912">
          <cell r="A5912" t="str">
            <v>SOC08</v>
          </cell>
          <cell r="B5912" t="str">
            <v>GILINGAN</v>
          </cell>
        </row>
        <row r="5913">
          <cell r="A5913" t="str">
            <v>SLM13</v>
          </cell>
          <cell r="B5913" t="str">
            <v>MONJALI</v>
          </cell>
        </row>
        <row r="5914">
          <cell r="A5914" t="str">
            <v>PDG05</v>
          </cell>
          <cell r="B5914" t="str">
            <v>LUBUK_BUAYA</v>
          </cell>
        </row>
        <row r="5915">
          <cell r="A5915" t="str">
            <v>PDG07</v>
          </cell>
          <cell r="B5915" t="str">
            <v>GUNUNG_PANGILUN</v>
          </cell>
        </row>
        <row r="5916">
          <cell r="A5916" t="str">
            <v>SLO17</v>
          </cell>
          <cell r="B5916" t="str">
            <v>SAMBELIA</v>
          </cell>
        </row>
        <row r="5917">
          <cell r="A5917" t="str">
            <v>PKU12</v>
          </cell>
          <cell r="B5917" t="str">
            <v>CP_DURIAN</v>
          </cell>
        </row>
        <row r="5918">
          <cell r="A5918" t="str">
            <v>PKU11</v>
          </cell>
          <cell r="B5918" t="str">
            <v>CP_RUMBAI</v>
          </cell>
        </row>
        <row r="5919">
          <cell r="A5919" t="str">
            <v>PDG06</v>
          </cell>
          <cell r="B5919" t="str">
            <v>MARANSI</v>
          </cell>
        </row>
        <row r="5920">
          <cell r="A5920" t="str">
            <v>DPS01G</v>
          </cell>
          <cell r="B5920" t="str">
            <v>DENPASAR_BARAT3</v>
          </cell>
        </row>
        <row r="5921">
          <cell r="A5921" t="str">
            <v>WHO19</v>
          </cell>
          <cell r="B5921" t="str">
            <v>SOROMANDI</v>
          </cell>
        </row>
        <row r="5922">
          <cell r="A5922" t="str">
            <v>DPS75</v>
          </cell>
          <cell r="B5922" t="str">
            <v>CP_BALUN</v>
          </cell>
        </row>
        <row r="5923">
          <cell r="A5923" t="str">
            <v>GIA01A</v>
          </cell>
          <cell r="B5923" t="str">
            <v>BY_PASS</v>
          </cell>
        </row>
        <row r="5924">
          <cell r="A5924" t="str">
            <v>APU07</v>
          </cell>
          <cell r="B5924" t="str">
            <v>RENDANG</v>
          </cell>
        </row>
        <row r="5925">
          <cell r="A5925" t="str">
            <v>TZO02</v>
          </cell>
          <cell r="B5925" t="str">
            <v>SEKATAK</v>
          </cell>
        </row>
        <row r="5926">
          <cell r="A5926" t="str">
            <v>SGA04A</v>
          </cell>
          <cell r="B5926" t="str">
            <v>BUSUNG_BIU_1</v>
          </cell>
        </row>
        <row r="5927">
          <cell r="A5927" t="str">
            <v>NGA08</v>
          </cell>
          <cell r="B5927" t="str">
            <v>GAMPENGREJO_1</v>
          </cell>
        </row>
        <row r="5928">
          <cell r="A5928" t="str">
            <v>SOQ02</v>
          </cell>
          <cell r="B5928" t="str">
            <v>SORONG_TIMUR</v>
          </cell>
        </row>
        <row r="5929">
          <cell r="A5929" t="str">
            <v>BEU07</v>
          </cell>
          <cell r="B5929" t="str">
            <v>SEGAH</v>
          </cell>
        </row>
        <row r="5930">
          <cell r="A5930" t="str">
            <v>TWR07</v>
          </cell>
          <cell r="B5930" t="str">
            <v>MANGKURAWANG</v>
          </cell>
        </row>
        <row r="5931">
          <cell r="A5931" t="str">
            <v>PKU30</v>
          </cell>
          <cell r="B5931" t="str">
            <v>HANGTUAH_01</v>
          </cell>
        </row>
        <row r="5932">
          <cell r="A5932" t="str">
            <v>PKC02B</v>
          </cell>
          <cell r="B5932" t="str">
            <v>SEI_KIJANG_01</v>
          </cell>
        </row>
        <row r="5933">
          <cell r="A5933" t="str">
            <v>BDO05B</v>
          </cell>
          <cell r="B5933" t="str">
            <v>CIPADUNG_WETAN</v>
          </cell>
        </row>
        <row r="5934">
          <cell r="A5934" t="str">
            <v>BDO29C</v>
          </cell>
          <cell r="B5934" t="str">
            <v>KUNINGAN_RAYA</v>
          </cell>
        </row>
        <row r="5935">
          <cell r="A5935" t="str">
            <v>JKT38P</v>
          </cell>
          <cell r="B5935" t="str">
            <v>CP_GREEN_SEDAYU_1</v>
          </cell>
        </row>
        <row r="5936">
          <cell r="A5936" t="str">
            <v>JKT52D</v>
          </cell>
          <cell r="B5936" t="str">
            <v>CP_MUARA_RAYA</v>
          </cell>
        </row>
        <row r="5937">
          <cell r="A5937" t="str">
            <v>LMJ18</v>
          </cell>
          <cell r="B5937" t="str">
            <v>LUMAJANG_3</v>
          </cell>
        </row>
        <row r="5938">
          <cell r="A5938" t="str">
            <v>BWI33</v>
          </cell>
          <cell r="B5938" t="str">
            <v>GIRI_1</v>
          </cell>
        </row>
        <row r="5939">
          <cell r="A5939" t="str">
            <v>PKC01</v>
          </cell>
          <cell r="B5939" t="str">
            <v>PANGKALAN_KERINCI</v>
          </cell>
        </row>
        <row r="5940">
          <cell r="A5940" t="str">
            <v>PDG03</v>
          </cell>
          <cell r="B5940" t="str">
            <v>KALAWI</v>
          </cell>
        </row>
        <row r="5941">
          <cell r="A5941" t="str">
            <v>TKK05</v>
          </cell>
          <cell r="B5941" t="str">
            <v>PANGEAN</v>
          </cell>
        </row>
        <row r="5942">
          <cell r="A5942" t="str">
            <v>PKU888</v>
          </cell>
          <cell r="B5942" t="str">
            <v>PKU_SALES</v>
          </cell>
        </row>
        <row r="5943">
          <cell r="A5943" t="str">
            <v>SLM29</v>
          </cell>
          <cell r="B5943" t="str">
            <v>PAWIROKUAT</v>
          </cell>
        </row>
        <row r="5944">
          <cell r="A5944" t="str">
            <v>SAI01A</v>
          </cell>
          <cell r="B5944" t="str">
            <v>SUNGAI_LIAT_2</v>
          </cell>
        </row>
        <row r="5945">
          <cell r="A5945" t="str">
            <v>SUB88</v>
          </cell>
          <cell r="B5945" t="str">
            <v>PUCANGSEWU</v>
          </cell>
        </row>
        <row r="5946">
          <cell r="A5946" t="str">
            <v>MJK12</v>
          </cell>
          <cell r="B5946" t="str">
            <v>GONDANG_1</v>
          </cell>
        </row>
        <row r="5947">
          <cell r="A5947" t="str">
            <v>SUB65A</v>
          </cell>
          <cell r="B5947" t="str">
            <v>PABEAN_CANTIAN_3</v>
          </cell>
        </row>
        <row r="5948">
          <cell r="A5948" t="str">
            <v>TWR09</v>
          </cell>
          <cell r="B5948" t="str">
            <v>CP_MUARA_ANCALONG</v>
          </cell>
        </row>
        <row r="5949">
          <cell r="A5949" t="str">
            <v>TKG13B</v>
          </cell>
          <cell r="B5949" t="str">
            <v>CP_AIRAN_RAYA</v>
          </cell>
        </row>
        <row r="5950">
          <cell r="A5950" t="str">
            <v>TBT01A</v>
          </cell>
          <cell r="B5950" t="str">
            <v>CP_VIVIAN</v>
          </cell>
        </row>
        <row r="5951">
          <cell r="A5951" t="str">
            <v>SDA51</v>
          </cell>
          <cell r="B5951" t="str">
            <v>TAMAN_2</v>
          </cell>
        </row>
        <row r="5952">
          <cell r="A5952" t="str">
            <v>NGA06</v>
          </cell>
          <cell r="B5952" t="str">
            <v>GURAH_1</v>
          </cell>
        </row>
        <row r="5953">
          <cell r="A5953" t="str">
            <v>BDR02A</v>
          </cell>
          <cell r="B5953" t="str">
            <v>CP_SEPUTIH_AGUNG</v>
          </cell>
        </row>
        <row r="5954">
          <cell r="A5954" t="str">
            <v>TKG04A</v>
          </cell>
          <cell r="B5954" t="str">
            <v>CP_KEYRA</v>
          </cell>
        </row>
        <row r="5955">
          <cell r="A5955" t="str">
            <v>RKS06</v>
          </cell>
          <cell r="B5955" t="str">
            <v>RANGKAS_2</v>
          </cell>
        </row>
        <row r="5956">
          <cell r="A5956" t="str">
            <v>BAL08</v>
          </cell>
          <cell r="B5956" t="str">
            <v>CISOKA_2</v>
          </cell>
        </row>
        <row r="5957">
          <cell r="A5957" t="str">
            <v>PNK20</v>
          </cell>
          <cell r="B5957" t="str">
            <v>CP_FARIZ_JAYA</v>
          </cell>
        </row>
        <row r="5958">
          <cell r="A5958" t="str">
            <v>CLP15</v>
          </cell>
          <cell r="B5958" t="str">
            <v>DR_CIPTO</v>
          </cell>
        </row>
        <row r="5959">
          <cell r="A5959" t="str">
            <v>BTL14</v>
          </cell>
          <cell r="B5959" t="str">
            <v>IMOGIRI</v>
          </cell>
        </row>
        <row r="5960">
          <cell r="A5960" t="str">
            <v>BTL20</v>
          </cell>
          <cell r="B5960" t="str">
            <v>PANDAK</v>
          </cell>
        </row>
        <row r="5961">
          <cell r="A5961" t="str">
            <v>JOG11</v>
          </cell>
          <cell r="B5961" t="str">
            <v>SOROGENEN</v>
          </cell>
        </row>
        <row r="5962">
          <cell r="A5962" t="str">
            <v>JOG10</v>
          </cell>
          <cell r="B5962" t="str">
            <v>KARANGKAJEN</v>
          </cell>
        </row>
        <row r="5963">
          <cell r="A5963" t="str">
            <v>BTL15</v>
          </cell>
          <cell r="B5963" t="str">
            <v>DONGKELAN</v>
          </cell>
        </row>
        <row r="5964">
          <cell r="A5964" t="str">
            <v>CLP12</v>
          </cell>
          <cell r="B5964" t="str">
            <v>BUNTU</v>
          </cell>
        </row>
        <row r="5965">
          <cell r="A5965" t="str">
            <v>SDA45</v>
          </cell>
          <cell r="B5965" t="str">
            <v>WARU_2</v>
          </cell>
        </row>
        <row r="5966">
          <cell r="A5966" t="str">
            <v>JBG14</v>
          </cell>
          <cell r="B5966" t="str">
            <v>JBG_KESAMBEN_1</v>
          </cell>
        </row>
        <row r="5967">
          <cell r="A5967" t="str">
            <v>LMG21</v>
          </cell>
          <cell r="B5967" t="str">
            <v>LAMONGAN_1</v>
          </cell>
        </row>
        <row r="5968">
          <cell r="A5968" t="str">
            <v>SDA55</v>
          </cell>
          <cell r="B5968" t="str">
            <v>WARU_4</v>
          </cell>
        </row>
        <row r="5969">
          <cell r="A5969" t="str">
            <v>NGA15</v>
          </cell>
          <cell r="B5969" t="str">
            <v>PARE_2</v>
          </cell>
        </row>
        <row r="5970">
          <cell r="A5970" t="str">
            <v>NGA14</v>
          </cell>
          <cell r="B5970" t="str">
            <v>PARE_1</v>
          </cell>
        </row>
        <row r="5971">
          <cell r="A5971" t="str">
            <v>SDA47</v>
          </cell>
          <cell r="B5971" t="str">
            <v>CANDI_2</v>
          </cell>
        </row>
        <row r="5972">
          <cell r="A5972" t="str">
            <v>SNX13</v>
          </cell>
          <cell r="B5972" t="str">
            <v>PRAGAAN_2</v>
          </cell>
        </row>
        <row r="5973">
          <cell r="A5973" t="str">
            <v>NGA12</v>
          </cell>
          <cell r="B5973" t="str">
            <v>PLEMAHAN_1</v>
          </cell>
        </row>
        <row r="5974">
          <cell r="A5974" t="str">
            <v>NGA16</v>
          </cell>
          <cell r="B5974" t="str">
            <v>PURWOASRI_1</v>
          </cell>
        </row>
        <row r="5975">
          <cell r="A5975" t="str">
            <v>NGA09</v>
          </cell>
          <cell r="B5975" t="str">
            <v>MOJO_1</v>
          </cell>
        </row>
        <row r="5976">
          <cell r="A5976" t="str">
            <v>JKT70</v>
          </cell>
          <cell r="B5976" t="str">
            <v>CP_GALUR_2</v>
          </cell>
        </row>
        <row r="5977">
          <cell r="A5977" t="str">
            <v>PSJ03</v>
          </cell>
          <cell r="B5977" t="str">
            <v>POSO_KOTA</v>
          </cell>
        </row>
        <row r="5978">
          <cell r="A5978" t="str">
            <v>PSW02A</v>
          </cell>
          <cell r="B5978" t="str">
            <v>CP_BANDUNG_BARU_RAYA</v>
          </cell>
        </row>
        <row r="5979">
          <cell r="A5979" t="str">
            <v>KBB04A</v>
          </cell>
          <cell r="B5979" t="str">
            <v>CP_PASAR_SENIN</v>
          </cell>
        </row>
        <row r="5980">
          <cell r="A5980" t="str">
            <v>BKH04B</v>
          </cell>
          <cell r="B5980" t="str">
            <v>CP_SERAGI</v>
          </cell>
        </row>
        <row r="5981">
          <cell r="A5981" t="str">
            <v>JKT30D</v>
          </cell>
          <cell r="B5981" t="str">
            <v>CP_LODAN_CENTER</v>
          </cell>
        </row>
        <row r="5982">
          <cell r="A5982" t="str">
            <v>JKT30I</v>
          </cell>
          <cell r="B5982" t="str">
            <v>CP_PASAR_PAGI</v>
          </cell>
        </row>
        <row r="5983">
          <cell r="A5983" t="str">
            <v>JKT32A</v>
          </cell>
          <cell r="B5983" t="str">
            <v>CP_MUTIARA_PALEM_1</v>
          </cell>
        </row>
        <row r="5984">
          <cell r="A5984" t="str">
            <v>JKT32O</v>
          </cell>
          <cell r="B5984" t="str">
            <v>CP_BANGUN_NUSA_1</v>
          </cell>
        </row>
        <row r="5985">
          <cell r="A5985" t="str">
            <v>JKT33E</v>
          </cell>
          <cell r="B5985" t="str">
            <v>CP_KEBON_JERUK_2</v>
          </cell>
        </row>
        <row r="5986">
          <cell r="A5986" t="str">
            <v>JKT32X</v>
          </cell>
          <cell r="B5986" t="str">
            <v>CP_KOSAMBI_RAYA</v>
          </cell>
        </row>
        <row r="5987">
          <cell r="A5987" t="str">
            <v>JKT34F</v>
          </cell>
          <cell r="B5987" t="str">
            <v>CP_KARANG_TENGAH</v>
          </cell>
        </row>
        <row r="5988">
          <cell r="A5988" t="str">
            <v>JKT39</v>
          </cell>
          <cell r="B5988" t="str">
            <v>CP_TOMANG_UTARA</v>
          </cell>
        </row>
        <row r="5989">
          <cell r="A5989" t="str">
            <v>JKT39C</v>
          </cell>
          <cell r="B5989" t="str">
            <v>CP_MADISON_PARK_1</v>
          </cell>
        </row>
        <row r="5990">
          <cell r="A5990" t="str">
            <v>JKT39B</v>
          </cell>
          <cell r="B5990" t="str">
            <v>CP_JELAMBAR</v>
          </cell>
        </row>
        <row r="5991">
          <cell r="A5991" t="str">
            <v>JKT41O</v>
          </cell>
          <cell r="B5991" t="str">
            <v>CP_GOLF_ISLAND</v>
          </cell>
        </row>
        <row r="5992">
          <cell r="A5992" t="str">
            <v>JKT43B</v>
          </cell>
          <cell r="B5992" t="str">
            <v>CP_SUNTER_PARADISE_1</v>
          </cell>
        </row>
        <row r="5993">
          <cell r="A5993" t="str">
            <v>JKT47E</v>
          </cell>
          <cell r="B5993" t="str">
            <v>CP_CIRACAS</v>
          </cell>
        </row>
        <row r="5994">
          <cell r="A5994" t="str">
            <v>JKT52G</v>
          </cell>
          <cell r="B5994" t="str">
            <v>CP_KP_MELAYU</v>
          </cell>
        </row>
        <row r="5995">
          <cell r="A5995" t="str">
            <v>JKT56C</v>
          </cell>
          <cell r="B5995" t="str">
            <v>CP_KJJGC_1</v>
          </cell>
        </row>
        <row r="5996">
          <cell r="A5996" t="str">
            <v>JKT56J</v>
          </cell>
          <cell r="B5996" t="str">
            <v>CP_PAHLAWANKOMARUDIN</v>
          </cell>
        </row>
        <row r="5997">
          <cell r="A5997" t="str">
            <v>JKT56K</v>
          </cell>
          <cell r="B5997" t="str">
            <v>CP_TIPAR_CAKUNG</v>
          </cell>
        </row>
        <row r="5998">
          <cell r="A5998" t="str">
            <v>JKT56L</v>
          </cell>
          <cell r="B5998" t="str">
            <v>CP_PULO_GEBANG_1</v>
          </cell>
        </row>
        <row r="5999">
          <cell r="A5999" t="str">
            <v>JKT58B</v>
          </cell>
          <cell r="B5999" t="str">
            <v>CP_TANAH_ABANG_7</v>
          </cell>
        </row>
        <row r="6000">
          <cell r="A6000" t="str">
            <v>JKT58D</v>
          </cell>
          <cell r="B6000" t="str">
            <v>CP_TANAH_ABANG_4</v>
          </cell>
        </row>
        <row r="6001">
          <cell r="A6001" t="str">
            <v>JKT61B</v>
          </cell>
          <cell r="B6001" t="str">
            <v>CP_RAYA_TENGAH</v>
          </cell>
        </row>
        <row r="6002">
          <cell r="A6002" t="str">
            <v>JKT64C</v>
          </cell>
          <cell r="B6002" t="str">
            <v>CP_GUNUNG_SAHARI</v>
          </cell>
        </row>
        <row r="6003">
          <cell r="A6003" t="str">
            <v>JKT64F</v>
          </cell>
          <cell r="B6003" t="str">
            <v>CP_PANJAY</v>
          </cell>
        </row>
        <row r="6004">
          <cell r="A6004" t="str">
            <v>JKT64H</v>
          </cell>
          <cell r="B6004" t="str">
            <v>CP_PASAR_BARU_1</v>
          </cell>
        </row>
        <row r="6005">
          <cell r="A6005" t="str">
            <v>JKT65E</v>
          </cell>
          <cell r="B6005" t="str">
            <v>CP_CIPULIR_1</v>
          </cell>
        </row>
        <row r="6006">
          <cell r="A6006" t="str">
            <v>JKT69</v>
          </cell>
          <cell r="B6006" t="str">
            <v>CP_BLOK_M_SQUARE</v>
          </cell>
        </row>
        <row r="6007">
          <cell r="A6007" t="str">
            <v>JKT70A</v>
          </cell>
          <cell r="B6007" t="str">
            <v>CP_RAWASARI</v>
          </cell>
        </row>
        <row r="6008">
          <cell r="A6008" t="str">
            <v>JKT64B</v>
          </cell>
          <cell r="B6008" t="str">
            <v>CP_KARANG_ANYAR_2</v>
          </cell>
        </row>
        <row r="6009">
          <cell r="A6009" t="str">
            <v>JKT67C</v>
          </cell>
          <cell r="B6009" t="str">
            <v>CP_KAMBOJA_1</v>
          </cell>
        </row>
        <row r="6010">
          <cell r="A6010" t="str">
            <v>JKT32R</v>
          </cell>
          <cell r="B6010" t="str">
            <v>CP_KAMAL_RAYA</v>
          </cell>
        </row>
        <row r="6011">
          <cell r="A6011" t="str">
            <v>JKT39J</v>
          </cell>
          <cell r="B6011" t="str">
            <v>CP_JELAMBAR_BARU_1</v>
          </cell>
        </row>
        <row r="6012">
          <cell r="A6012" t="str">
            <v>JKT53A</v>
          </cell>
          <cell r="B6012" t="str">
            <v>CP_PAGELARANG</v>
          </cell>
        </row>
        <row r="6013">
          <cell r="A6013" t="str">
            <v>JKT47B</v>
          </cell>
          <cell r="B6013" t="str">
            <v>CP_CIBUBUR</v>
          </cell>
        </row>
        <row r="6014">
          <cell r="A6014" t="str">
            <v>TUT06</v>
          </cell>
          <cell r="B6014" t="str">
            <v>MOOAT</v>
          </cell>
        </row>
        <row r="6015">
          <cell r="A6015" t="str">
            <v>THA11</v>
          </cell>
          <cell r="B6015" t="str">
            <v>TAMAKO</v>
          </cell>
        </row>
        <row r="6016">
          <cell r="A6016" t="str">
            <v>MDC16</v>
          </cell>
          <cell r="B6016" t="str">
            <v>SEA</v>
          </cell>
        </row>
        <row r="6017">
          <cell r="A6017" t="str">
            <v>LGU01</v>
          </cell>
          <cell r="B6017" t="str">
            <v>LANGGUR</v>
          </cell>
        </row>
        <row r="6018">
          <cell r="A6018" t="str">
            <v>PLW06A</v>
          </cell>
          <cell r="B6018" t="str">
            <v>TAWAELI</v>
          </cell>
        </row>
        <row r="6019">
          <cell r="A6019" t="str">
            <v>SLM08</v>
          </cell>
          <cell r="B6019" t="str">
            <v>SINDUADI</v>
          </cell>
        </row>
        <row r="6020">
          <cell r="A6020" t="str">
            <v>KAA13</v>
          </cell>
          <cell r="B6020" t="str">
            <v>NGASEM</v>
          </cell>
        </row>
        <row r="6021">
          <cell r="A6021" t="str">
            <v>SUJ05</v>
          </cell>
          <cell r="B6021" t="str">
            <v>GUMPANG</v>
          </cell>
        </row>
        <row r="6022">
          <cell r="A6022" t="str">
            <v>PWJ02</v>
          </cell>
          <cell r="B6022" t="str">
            <v>KUTOARJO</v>
          </cell>
        </row>
        <row r="6023">
          <cell r="A6023" t="str">
            <v>JKT28O</v>
          </cell>
          <cell r="B6023" t="str">
            <v>CP_MAJU_BERSAMA</v>
          </cell>
        </row>
        <row r="6024">
          <cell r="A6024" t="str">
            <v>JKT30H</v>
          </cell>
          <cell r="B6024" t="str">
            <v>CP_ITC_MANGDU_1</v>
          </cell>
        </row>
        <row r="6025">
          <cell r="A6025" t="str">
            <v>JKT32M</v>
          </cell>
          <cell r="B6025" t="str">
            <v>CP_KAPUK_RAYA_1</v>
          </cell>
        </row>
        <row r="6026">
          <cell r="A6026" t="str">
            <v>JKT33F</v>
          </cell>
          <cell r="B6026" t="str">
            <v>CP_DURI_KEPA</v>
          </cell>
        </row>
        <row r="6027">
          <cell r="A6027" t="str">
            <v>JKT32Z</v>
          </cell>
          <cell r="B6027" t="str">
            <v>CP_DURI_KOSAMBI</v>
          </cell>
        </row>
        <row r="6028">
          <cell r="A6028" t="str">
            <v>JKT41</v>
          </cell>
          <cell r="B6028" t="str">
            <v>CP_EXCLUSIVE_PIK</v>
          </cell>
        </row>
        <row r="6029">
          <cell r="A6029" t="str">
            <v>JKT41P</v>
          </cell>
          <cell r="B6029" t="str">
            <v>CP_BANDENGANSELATAN1</v>
          </cell>
        </row>
        <row r="6030">
          <cell r="A6030" t="str">
            <v>JKT53</v>
          </cell>
          <cell r="B6030" t="str">
            <v>CP_CILANGKAP</v>
          </cell>
        </row>
        <row r="6031">
          <cell r="A6031" t="str">
            <v>JKT56E</v>
          </cell>
          <cell r="B6031" t="str">
            <v>CP_PENGGILINGAN</v>
          </cell>
        </row>
        <row r="6032">
          <cell r="A6032" t="str">
            <v>JKT58E</v>
          </cell>
          <cell r="B6032" t="str">
            <v>CP_BENDUNGAN_JATI_1</v>
          </cell>
        </row>
        <row r="6033">
          <cell r="A6033" t="str">
            <v>JKT62B</v>
          </cell>
          <cell r="B6033" t="str">
            <v>CP_JAGAKARSA</v>
          </cell>
        </row>
        <row r="6034">
          <cell r="A6034" t="str">
            <v>KNG23</v>
          </cell>
          <cell r="B6034" t="str">
            <v>LINGGAJAYA</v>
          </cell>
        </row>
        <row r="6035">
          <cell r="A6035" t="str">
            <v>JKT36F</v>
          </cell>
          <cell r="B6035" t="str">
            <v>CP_KEMBANGAN_BARU</v>
          </cell>
        </row>
        <row r="6036">
          <cell r="A6036" t="str">
            <v>JKT65B</v>
          </cell>
          <cell r="B6036" t="str">
            <v>CP_M_SAIDI</v>
          </cell>
        </row>
        <row r="6037">
          <cell r="A6037" t="str">
            <v>JKT34D</v>
          </cell>
          <cell r="B6037" t="str">
            <v>CP_DAPUR_SUSU</v>
          </cell>
        </row>
        <row r="6038">
          <cell r="A6038" t="str">
            <v>MLG54</v>
          </cell>
          <cell r="B6038" t="str">
            <v>SUKUN_2</v>
          </cell>
        </row>
        <row r="6039">
          <cell r="A6039" t="str">
            <v>PSR20</v>
          </cell>
          <cell r="B6039" t="str">
            <v>PSR_PURWOREJO_1</v>
          </cell>
        </row>
        <row r="6040">
          <cell r="A6040" t="str">
            <v>NGA07</v>
          </cell>
          <cell r="B6040" t="str">
            <v>KDR_NGASEM_1</v>
          </cell>
        </row>
        <row r="6041">
          <cell r="A6041" t="str">
            <v>SDA15</v>
          </cell>
          <cell r="B6041" t="str">
            <v>KEMASAN_RAYA</v>
          </cell>
        </row>
        <row r="6042">
          <cell r="A6042" t="str">
            <v>LMJ01</v>
          </cell>
          <cell r="B6042" t="str">
            <v>LUMAJANG</v>
          </cell>
        </row>
        <row r="6043">
          <cell r="A6043" t="str">
            <v>SDA35</v>
          </cell>
          <cell r="B6043" t="str">
            <v>KREMBUNG_1</v>
          </cell>
        </row>
        <row r="6044">
          <cell r="A6044" t="str">
            <v>MLG29</v>
          </cell>
          <cell r="B6044" t="str">
            <v>PAKIS_DISTRICT</v>
          </cell>
        </row>
        <row r="6045">
          <cell r="A6045" t="str">
            <v>SDA32</v>
          </cell>
          <cell r="B6045" t="str">
            <v>PRAMBON_CITY</v>
          </cell>
        </row>
        <row r="6046">
          <cell r="A6046" t="str">
            <v>SUB61</v>
          </cell>
          <cell r="B6046" t="str">
            <v>BANYU_URIP</v>
          </cell>
        </row>
        <row r="6047">
          <cell r="A6047" t="str">
            <v>MJK01</v>
          </cell>
          <cell r="B6047" t="str">
            <v>MOJOKERTO</v>
          </cell>
        </row>
        <row r="6048">
          <cell r="A6048" t="str">
            <v>SED05</v>
          </cell>
          <cell r="B6048" t="str">
            <v>CP_BONGAN</v>
          </cell>
        </row>
        <row r="6049">
          <cell r="A6049" t="str">
            <v>BTT03</v>
          </cell>
          <cell r="B6049" t="str">
            <v>GUGUAK_PANJANG</v>
          </cell>
        </row>
        <row r="6050">
          <cell r="A6050" t="str">
            <v>JKT36L</v>
          </cell>
          <cell r="B6050" t="str">
            <v>CP_PESING</v>
          </cell>
        </row>
        <row r="6051">
          <cell r="A6051" t="str">
            <v>JKT36J</v>
          </cell>
          <cell r="B6051" t="str">
            <v>CP_ABU_BAKAR</v>
          </cell>
        </row>
        <row r="6052">
          <cell r="A6052" t="str">
            <v>JKT56G</v>
          </cell>
          <cell r="B6052" t="str">
            <v>CP_NAGASAON</v>
          </cell>
        </row>
        <row r="6053">
          <cell r="A6053" t="str">
            <v>VIP06</v>
          </cell>
          <cell r="B6053" t="str">
            <v>SOUTH_JAKARTA_SALES</v>
          </cell>
        </row>
        <row r="6054">
          <cell r="A6054" t="str">
            <v>VIP05</v>
          </cell>
          <cell r="B6054" t="str">
            <v>NORTH_JAKARTA_SALES</v>
          </cell>
        </row>
        <row r="6055">
          <cell r="A6055" t="str">
            <v>TCJKT252</v>
          </cell>
          <cell r="B6055" t="str">
            <v>TCJKT252</v>
          </cell>
        </row>
        <row r="6056">
          <cell r="A6056" t="str">
            <v>TCJKT211</v>
          </cell>
          <cell r="B6056" t="str">
            <v>TCJKT211</v>
          </cell>
        </row>
        <row r="6057">
          <cell r="A6057" t="str">
            <v>JKT68F</v>
          </cell>
          <cell r="B6057" t="str">
            <v>CP_AMPERA_RAYA</v>
          </cell>
        </row>
        <row r="6058">
          <cell r="A6058" t="str">
            <v>JKT68D</v>
          </cell>
          <cell r="B6058" t="str">
            <v>CP_ANGSANA_RAYA</v>
          </cell>
        </row>
        <row r="6059">
          <cell r="A6059" t="str">
            <v>JKT68C</v>
          </cell>
          <cell r="B6059" t="str">
            <v>CP_DAFFINA</v>
          </cell>
        </row>
        <row r="6060">
          <cell r="A6060" t="str">
            <v>JKT68B</v>
          </cell>
          <cell r="B6060" t="str">
            <v>CP_KEBAGUSAN_4</v>
          </cell>
        </row>
        <row r="6061">
          <cell r="A6061" t="str">
            <v>JKT68A</v>
          </cell>
          <cell r="B6061" t="str">
            <v>CP_PEJATEN_1</v>
          </cell>
        </row>
        <row r="6062">
          <cell r="A6062" t="str">
            <v>JKT67D</v>
          </cell>
          <cell r="B6062" t="str">
            <v>CP_KEMANGGISAN</v>
          </cell>
        </row>
        <row r="6063">
          <cell r="A6063" t="str">
            <v>JKT66</v>
          </cell>
          <cell r="B6063" t="str">
            <v>CP_KALI_PASIR_02</v>
          </cell>
        </row>
        <row r="6064">
          <cell r="A6064" t="str">
            <v>JKT65L</v>
          </cell>
          <cell r="B6064" t="str">
            <v>CP_PESANGGRAHAN</v>
          </cell>
        </row>
        <row r="6065">
          <cell r="A6065" t="str">
            <v>JKT65I</v>
          </cell>
          <cell r="B6065" t="str">
            <v>CP_MUCHTAR_RAYA</v>
          </cell>
        </row>
        <row r="6066">
          <cell r="A6066" t="str">
            <v>JKT65G</v>
          </cell>
          <cell r="B6066" t="str">
            <v>CP_TAMAN_BINTARO</v>
          </cell>
        </row>
        <row r="6067">
          <cell r="A6067" t="str">
            <v>JKT65D</v>
          </cell>
          <cell r="B6067" t="str">
            <v>CP_KESEHATAN1</v>
          </cell>
        </row>
        <row r="6068">
          <cell r="A6068" t="str">
            <v>JKT65A</v>
          </cell>
          <cell r="B6068" t="str">
            <v>CP_KOSTRAD_RAYA</v>
          </cell>
        </row>
        <row r="6069">
          <cell r="A6069" t="str">
            <v>JKT65</v>
          </cell>
          <cell r="B6069" t="str">
            <v>CP_BINTARO_PERMAI</v>
          </cell>
        </row>
        <row r="6070">
          <cell r="A6070" t="str">
            <v>JKT64L</v>
          </cell>
          <cell r="B6070" t="str">
            <v>CP_SAMANHUDI_1</v>
          </cell>
        </row>
        <row r="6071">
          <cell r="A6071" t="str">
            <v>JKT64K</v>
          </cell>
          <cell r="B6071" t="str">
            <v>CP_ORION_MANGGA_DUA</v>
          </cell>
        </row>
        <row r="6072">
          <cell r="A6072" t="str">
            <v>JKT64I</v>
          </cell>
          <cell r="B6072" t="str">
            <v>CP_HARCO</v>
          </cell>
        </row>
        <row r="6073">
          <cell r="A6073" t="str">
            <v>JKT64G</v>
          </cell>
          <cell r="B6073" t="str">
            <v>CP_MANGGA_BESAR_13</v>
          </cell>
        </row>
        <row r="6074">
          <cell r="A6074" t="str">
            <v>JKT64D</v>
          </cell>
          <cell r="B6074" t="str">
            <v>CP_KARANG_ANYAR_1</v>
          </cell>
        </row>
        <row r="6075">
          <cell r="A6075" t="str">
            <v>JKT64A</v>
          </cell>
          <cell r="B6075" t="str">
            <v>CP_GSA_RAYA</v>
          </cell>
        </row>
        <row r="6076">
          <cell r="A6076" t="str">
            <v>JKT63A</v>
          </cell>
          <cell r="B6076" t="str">
            <v>CP_WARNA_WARNI</v>
          </cell>
        </row>
        <row r="6077">
          <cell r="A6077" t="str">
            <v>JKT63</v>
          </cell>
          <cell r="B6077" t="str">
            <v>CP_CIPEUCANG_1</v>
          </cell>
        </row>
        <row r="6078">
          <cell r="A6078" t="str">
            <v>JKT62E</v>
          </cell>
          <cell r="B6078" t="str">
            <v>CP_MOH_KAHFI</v>
          </cell>
        </row>
        <row r="6079">
          <cell r="A6079" t="str">
            <v>JKT62D</v>
          </cell>
          <cell r="B6079" t="str">
            <v>CP_KP_KANDANG</v>
          </cell>
        </row>
        <row r="6080">
          <cell r="A6080" t="str">
            <v>JKT62A</v>
          </cell>
          <cell r="B6080" t="str">
            <v>CP_TIMBUL_RAYA</v>
          </cell>
        </row>
        <row r="6081">
          <cell r="A6081" t="str">
            <v>JKT61</v>
          </cell>
          <cell r="B6081" t="str">
            <v>CP_KALISARI</v>
          </cell>
        </row>
        <row r="6082">
          <cell r="A6082" t="str">
            <v>JKT60H</v>
          </cell>
          <cell r="B6082" t="str">
            <v>CP_ANGKASA_GUNUNG_S</v>
          </cell>
        </row>
        <row r="6083">
          <cell r="A6083" t="str">
            <v>JKT60G</v>
          </cell>
          <cell r="B6083" t="str">
            <v>CP_MGK_KEMAYORAN_1</v>
          </cell>
        </row>
        <row r="6084">
          <cell r="A6084" t="str">
            <v>JKT60E</v>
          </cell>
          <cell r="B6084" t="str">
            <v>CP_SUMUR_BATU_2</v>
          </cell>
        </row>
        <row r="6085">
          <cell r="A6085" t="str">
            <v>JKT60D</v>
          </cell>
          <cell r="B6085" t="str">
            <v>CP_LETJEND_SUPRAPTO</v>
          </cell>
        </row>
        <row r="6086">
          <cell r="A6086" t="str">
            <v>JKT60C</v>
          </cell>
          <cell r="B6086" t="str">
            <v>CP_TANAHTINGGI_TIMUR</v>
          </cell>
        </row>
        <row r="6087">
          <cell r="A6087" t="str">
            <v>JKT60A</v>
          </cell>
          <cell r="B6087" t="str">
            <v>CP_MP_KEMAYORAN</v>
          </cell>
        </row>
        <row r="6088">
          <cell r="A6088" t="str">
            <v>JKT59A</v>
          </cell>
          <cell r="B6088" t="str">
            <v>CP_PANGKALAN_JATI</v>
          </cell>
        </row>
        <row r="6089">
          <cell r="A6089" t="str">
            <v>JKT59</v>
          </cell>
          <cell r="B6089" t="str">
            <v>CP_PONDOK_GEDE</v>
          </cell>
        </row>
        <row r="6090">
          <cell r="A6090" t="str">
            <v>JKT58N</v>
          </cell>
          <cell r="B6090" t="str">
            <v>CP_THAMRIN</v>
          </cell>
        </row>
        <row r="6091">
          <cell r="A6091" t="str">
            <v>JKT58L</v>
          </cell>
          <cell r="B6091" t="str">
            <v>CP_BENHIL_RAYA</v>
          </cell>
        </row>
        <row r="6092">
          <cell r="A6092" t="str">
            <v>JKT58J</v>
          </cell>
          <cell r="B6092" t="str">
            <v>CP_PENJERNIHAN</v>
          </cell>
        </row>
        <row r="6093">
          <cell r="A6093" t="str">
            <v>JKT58I</v>
          </cell>
          <cell r="B6093" t="str">
            <v>CP_SUDIRMAN_PARK</v>
          </cell>
        </row>
        <row r="6094">
          <cell r="A6094" t="str">
            <v>JKT58H</v>
          </cell>
          <cell r="B6094" t="str">
            <v>CP_T_ABANG_BLOK_F</v>
          </cell>
        </row>
        <row r="6095">
          <cell r="A6095" t="str">
            <v>JKT58G</v>
          </cell>
          <cell r="B6095" t="str">
            <v>CP_TANAH_ABANG_1</v>
          </cell>
        </row>
        <row r="6096">
          <cell r="A6096" t="str">
            <v>JKT58C</v>
          </cell>
          <cell r="B6096" t="str">
            <v>CP_TANAH_ABANG_3</v>
          </cell>
        </row>
        <row r="6097">
          <cell r="A6097" t="str">
            <v>JKT58A</v>
          </cell>
          <cell r="B6097" t="str">
            <v>CP_WAHID_HASYIM</v>
          </cell>
        </row>
        <row r="6098">
          <cell r="A6098" t="str">
            <v>JKT57C</v>
          </cell>
          <cell r="B6098" t="str">
            <v>CP_PISANGAN_LAMA</v>
          </cell>
        </row>
        <row r="6099">
          <cell r="A6099" t="str">
            <v>JKT56H</v>
          </cell>
          <cell r="B6099" t="str">
            <v>CP_RAWA_TERATE</v>
          </cell>
        </row>
        <row r="6100">
          <cell r="A6100" t="str">
            <v>JKT56A</v>
          </cell>
          <cell r="B6100" t="str">
            <v>CP_STASIUN_CAKUNG</v>
          </cell>
        </row>
        <row r="6101">
          <cell r="A6101" t="str">
            <v>JKT55A</v>
          </cell>
          <cell r="B6101" t="str">
            <v>CP_BUKIT_DURI_2</v>
          </cell>
        </row>
        <row r="6102">
          <cell r="A6102" t="str">
            <v>JKT55</v>
          </cell>
          <cell r="B6102" t="str">
            <v>CP_BARKAH1_2</v>
          </cell>
        </row>
        <row r="6103">
          <cell r="A6103" t="str">
            <v>JKT54A</v>
          </cell>
          <cell r="B6103" t="str">
            <v>CP_ITC_KUNINGAN</v>
          </cell>
        </row>
        <row r="6104">
          <cell r="A6104" t="str">
            <v>JKT54</v>
          </cell>
          <cell r="B6104" t="str">
            <v>CP_PERBANAS</v>
          </cell>
        </row>
        <row r="6105">
          <cell r="A6105" t="str">
            <v>JKT53B</v>
          </cell>
          <cell r="B6105" t="str">
            <v>CP_PANCASILA_SAKTI</v>
          </cell>
        </row>
        <row r="6106">
          <cell r="A6106" t="str">
            <v>JKT52H</v>
          </cell>
          <cell r="B6106" t="str">
            <v>CP_JATINEGARA_TIMUR</v>
          </cell>
        </row>
        <row r="6107">
          <cell r="A6107" t="str">
            <v>JKT52F</v>
          </cell>
          <cell r="B6107" t="str">
            <v>CP_JTC_1</v>
          </cell>
        </row>
        <row r="6108">
          <cell r="A6108" t="str">
            <v>JKT52E</v>
          </cell>
          <cell r="B6108" t="str">
            <v>CP_CIPINANG_MUARA_2</v>
          </cell>
        </row>
        <row r="6109">
          <cell r="A6109" t="str">
            <v>JKT52C</v>
          </cell>
          <cell r="B6109" t="str">
            <v>CP_TAMAN_CIPINANG</v>
          </cell>
        </row>
        <row r="6110">
          <cell r="A6110" t="str">
            <v>JKT52A</v>
          </cell>
          <cell r="B6110" t="str">
            <v>CP_YSM_1</v>
          </cell>
        </row>
        <row r="6111">
          <cell r="A6111" t="str">
            <v>JKT52</v>
          </cell>
          <cell r="B6111" t="str">
            <v>CP_OTISTA</v>
          </cell>
        </row>
        <row r="6112">
          <cell r="A6112" t="str">
            <v>JKT51F</v>
          </cell>
          <cell r="B6112" t="str">
            <v>CP_HOCKY_KAYUMANIS_X</v>
          </cell>
        </row>
        <row r="6113">
          <cell r="A6113" t="str">
            <v>JKT50M</v>
          </cell>
          <cell r="B6113" t="str">
            <v>CP_PONDOK_KELAPA</v>
          </cell>
        </row>
        <row r="6114">
          <cell r="A6114" t="str">
            <v>JKT50L</v>
          </cell>
          <cell r="B6114" t="str">
            <v>CP_NUSA_INDAH_RAYA</v>
          </cell>
        </row>
        <row r="6115">
          <cell r="A6115" t="str">
            <v>JKT50J</v>
          </cell>
          <cell r="B6115" t="str">
            <v>CP_PAHLAWAN_REVOLUSI</v>
          </cell>
        </row>
        <row r="6116">
          <cell r="A6116" t="str">
            <v>JKT50H</v>
          </cell>
          <cell r="B6116" t="str">
            <v>CP_LABANDA</v>
          </cell>
        </row>
        <row r="6117">
          <cell r="A6117" t="str">
            <v>JKT50G</v>
          </cell>
          <cell r="B6117" t="str">
            <v>CP_CIPINANG_INDAH</v>
          </cell>
        </row>
        <row r="6118">
          <cell r="A6118" t="str">
            <v>JKT50F</v>
          </cell>
          <cell r="B6118" t="str">
            <v>CP_PONDOK_KOPI</v>
          </cell>
        </row>
        <row r="6119">
          <cell r="A6119" t="str">
            <v>JKT50C</v>
          </cell>
          <cell r="B6119" t="str">
            <v>CP_TAMAN_MALAKA_2</v>
          </cell>
        </row>
        <row r="6120">
          <cell r="A6120" t="str">
            <v>JKT50B</v>
          </cell>
          <cell r="B6120" t="str">
            <v>CP_LAMPIRI</v>
          </cell>
        </row>
        <row r="6121">
          <cell r="A6121" t="str">
            <v>JKT50A</v>
          </cell>
          <cell r="B6121" t="str">
            <v>CP_KALIMALANG</v>
          </cell>
        </row>
        <row r="6122">
          <cell r="A6122" t="str">
            <v>JKT50</v>
          </cell>
          <cell r="B6122" t="str">
            <v>CP_ATRIUM_SENEN</v>
          </cell>
        </row>
        <row r="6123">
          <cell r="A6123" t="str">
            <v>JKT49C</v>
          </cell>
          <cell r="B6123" t="str">
            <v>CP_MAMPANG</v>
          </cell>
        </row>
        <row r="6124">
          <cell r="A6124" t="str">
            <v>JKT49A</v>
          </cell>
          <cell r="B6124" t="str">
            <v>CP_PENGADEGAN_BARAT</v>
          </cell>
        </row>
        <row r="6125">
          <cell r="A6125" t="str">
            <v>JKT49</v>
          </cell>
          <cell r="B6125" t="str">
            <v>CP_POMAD</v>
          </cell>
        </row>
        <row r="6126">
          <cell r="A6126" t="str">
            <v>JKT48E</v>
          </cell>
          <cell r="B6126" t="str">
            <v>CP_CILILITAN</v>
          </cell>
        </row>
        <row r="6127">
          <cell r="A6127" t="str">
            <v>JKT48D</v>
          </cell>
          <cell r="B6127" t="str">
            <v>CP_PGC</v>
          </cell>
        </row>
        <row r="6128">
          <cell r="A6128" t="str">
            <v>JKT48</v>
          </cell>
          <cell r="B6128" t="str">
            <v>CP_KENANGAN</v>
          </cell>
        </row>
        <row r="6129">
          <cell r="A6129" t="str">
            <v>JKT47A</v>
          </cell>
          <cell r="B6129" t="str">
            <v>CP_PASAR_CIJANTUNG</v>
          </cell>
        </row>
        <row r="6130">
          <cell r="A6130" t="str">
            <v>JKT45J</v>
          </cell>
          <cell r="B6130" t="str">
            <v>CP_KEAMANAN_1</v>
          </cell>
        </row>
        <row r="6131">
          <cell r="A6131" t="str">
            <v>JKT45H</v>
          </cell>
          <cell r="B6131" t="str">
            <v>CP_MANGGA_BESAR_1</v>
          </cell>
        </row>
        <row r="6132">
          <cell r="A6132" t="str">
            <v>JKT45G</v>
          </cell>
          <cell r="B6132" t="str">
            <v>CP_PLAZA_PINANGSIA</v>
          </cell>
        </row>
        <row r="6133">
          <cell r="A6133" t="str">
            <v>JKT45F</v>
          </cell>
          <cell r="B6133" t="str">
            <v>CP_NEW_HARCO_GLODOK</v>
          </cell>
        </row>
        <row r="6134">
          <cell r="A6134" t="str">
            <v>JKT45D</v>
          </cell>
          <cell r="B6134" t="str">
            <v>CP_MABES_3</v>
          </cell>
        </row>
        <row r="6135">
          <cell r="A6135" t="str">
            <v>JKT45C</v>
          </cell>
          <cell r="B6135" t="str">
            <v>CP_LTC_GLODOK</v>
          </cell>
        </row>
        <row r="6136">
          <cell r="A6136" t="str">
            <v>JKT45A</v>
          </cell>
          <cell r="B6136" t="str">
            <v>CP_MANGGA_BESAR</v>
          </cell>
        </row>
        <row r="6137">
          <cell r="A6137" t="str">
            <v>JKT44B</v>
          </cell>
          <cell r="B6137" t="str">
            <v>CP_HARMONI_2</v>
          </cell>
        </row>
        <row r="6138">
          <cell r="A6138" t="str">
            <v>JKT44</v>
          </cell>
          <cell r="B6138" t="str">
            <v>CP_M_MANSYUR_2</v>
          </cell>
        </row>
        <row r="6139">
          <cell r="A6139" t="str">
            <v>JKT43R</v>
          </cell>
          <cell r="B6139" t="str">
            <v>CP_BENTENG_MAS</v>
          </cell>
        </row>
        <row r="6140">
          <cell r="A6140" t="str">
            <v>JKT43N</v>
          </cell>
          <cell r="B6140" t="str">
            <v>CP_SUNTER_KARYA</v>
          </cell>
        </row>
        <row r="6141">
          <cell r="A6141" t="str">
            <v>JKT43K</v>
          </cell>
          <cell r="B6141" t="str">
            <v>CP_S_KEMAYORAN_2</v>
          </cell>
        </row>
        <row r="6142">
          <cell r="A6142" t="str">
            <v>JKT43J</v>
          </cell>
          <cell r="B6142" t="str">
            <v>CP_TELUK_GONG_RAYA_2</v>
          </cell>
        </row>
        <row r="6143">
          <cell r="A6143" t="str">
            <v>JKT43H</v>
          </cell>
          <cell r="B6143" t="str">
            <v>CP_KEBON_BAWANG</v>
          </cell>
        </row>
        <row r="6144">
          <cell r="A6144" t="str">
            <v>JKT43G</v>
          </cell>
          <cell r="B6144" t="str">
            <v>CP_GREENLAKE_SUNTER</v>
          </cell>
        </row>
        <row r="6145">
          <cell r="A6145" t="str">
            <v>JKT43E</v>
          </cell>
          <cell r="B6145" t="str">
            <v>CP_PAPANGGO</v>
          </cell>
        </row>
        <row r="6146">
          <cell r="A6146" t="str">
            <v>JKT43A</v>
          </cell>
          <cell r="B6146" t="str">
            <v>CP_MAPLE_PARK</v>
          </cell>
        </row>
        <row r="6147">
          <cell r="A6147" t="str">
            <v>JKT41S</v>
          </cell>
          <cell r="B6147" t="str">
            <v>CP_CENTRO_PIK</v>
          </cell>
        </row>
        <row r="6148">
          <cell r="A6148" t="str">
            <v>JKT41R</v>
          </cell>
          <cell r="B6148" t="str">
            <v>CP_GREENBAY_PLUIT_1</v>
          </cell>
        </row>
        <row r="6149">
          <cell r="A6149" t="str">
            <v>JKT41Q</v>
          </cell>
          <cell r="B6149" t="str">
            <v>CP_PLUIT_KARANG</v>
          </cell>
        </row>
        <row r="6150">
          <cell r="A6150" t="str">
            <v>JKT41N</v>
          </cell>
          <cell r="B6150" t="str">
            <v>CP_LAGUNA_2</v>
          </cell>
        </row>
        <row r="6151">
          <cell r="A6151" t="str">
            <v>JKT41M</v>
          </cell>
          <cell r="B6151" t="str">
            <v>CP_KETING_TELUK_GONG</v>
          </cell>
        </row>
        <row r="6152">
          <cell r="A6152" t="str">
            <v>JKT41L</v>
          </cell>
          <cell r="B6152" t="str">
            <v>CP_FAJAR_ALADIN</v>
          </cell>
        </row>
        <row r="6153">
          <cell r="A6153" t="str">
            <v>JKT41J</v>
          </cell>
          <cell r="B6153" t="str">
            <v>CP_JEMBATAN_TIGA_2</v>
          </cell>
        </row>
        <row r="6154">
          <cell r="A6154" t="str">
            <v>JKT41I</v>
          </cell>
          <cell r="B6154" t="str">
            <v>CP_TELUK_INTAN</v>
          </cell>
        </row>
        <row r="6155">
          <cell r="A6155" t="str">
            <v>JKT41F</v>
          </cell>
          <cell r="B6155" t="str">
            <v>CP_PIK</v>
          </cell>
        </row>
        <row r="6156">
          <cell r="A6156" t="str">
            <v>JKT41E</v>
          </cell>
          <cell r="B6156" t="str">
            <v>CP_PLUIT_RAYA_2</v>
          </cell>
        </row>
        <row r="6157">
          <cell r="A6157" t="str">
            <v>JKT41D</v>
          </cell>
          <cell r="B6157" t="str">
            <v>CP_TANAH_PASIR_1</v>
          </cell>
        </row>
        <row r="6158">
          <cell r="A6158" t="str">
            <v>JKT41C</v>
          </cell>
          <cell r="B6158" t="str">
            <v>CP_TOHO_PIK</v>
          </cell>
        </row>
        <row r="6159">
          <cell r="A6159" t="str">
            <v>JKT41B</v>
          </cell>
          <cell r="B6159" t="str">
            <v>CP_KAPUK_KAMAL_1</v>
          </cell>
        </row>
        <row r="6160">
          <cell r="A6160" t="str">
            <v>JKT41A</v>
          </cell>
          <cell r="B6160" t="str">
            <v>CP_PLUIT_1</v>
          </cell>
        </row>
        <row r="6161">
          <cell r="A6161" t="str">
            <v>JKT40D</v>
          </cell>
          <cell r="B6161" t="str">
            <v>CP_PASAR_SENEN_JAYA1</v>
          </cell>
        </row>
        <row r="6162">
          <cell r="A6162" t="str">
            <v>JKT40B</v>
          </cell>
          <cell r="B6162" t="str">
            <v>CP_KENARI_2</v>
          </cell>
        </row>
        <row r="6163">
          <cell r="A6163" t="str">
            <v>JKT40A</v>
          </cell>
          <cell r="B6163" t="str">
            <v>CP_KRAMAT_RAYA_2</v>
          </cell>
        </row>
        <row r="6164">
          <cell r="A6164" t="str">
            <v>JKT39M</v>
          </cell>
          <cell r="B6164" t="str">
            <v>CP_ROXY_SQUARE_1</v>
          </cell>
        </row>
        <row r="6165">
          <cell r="A6165" t="str">
            <v>JKT39L</v>
          </cell>
          <cell r="B6165" t="str">
            <v>CP_DUTAMAS</v>
          </cell>
        </row>
        <row r="6166">
          <cell r="A6166" t="str">
            <v>JKT39K</v>
          </cell>
          <cell r="B6166" t="str">
            <v>CP_DR_LATUMENTEN_1</v>
          </cell>
        </row>
        <row r="6167">
          <cell r="A6167" t="str">
            <v>JKT39I</v>
          </cell>
          <cell r="B6167" t="str">
            <v>CP_MUWARDI_GROGOL</v>
          </cell>
        </row>
        <row r="6168">
          <cell r="A6168" t="str">
            <v>JKT39H</v>
          </cell>
          <cell r="B6168" t="str">
            <v>CP_LATUMENTEN_2_RAYA</v>
          </cell>
        </row>
        <row r="6169">
          <cell r="A6169" t="str">
            <v>JKT39E</v>
          </cell>
          <cell r="B6169" t="str">
            <v>CP_MEDITERANIA_TJ_2</v>
          </cell>
        </row>
        <row r="6170">
          <cell r="A6170" t="str">
            <v>JKT39D</v>
          </cell>
          <cell r="B6170" t="str">
            <v>CP_THI</v>
          </cell>
        </row>
        <row r="6171">
          <cell r="A6171" t="str">
            <v>JKT38R</v>
          </cell>
          <cell r="B6171" t="str">
            <v>CP_PREPEDAN_KAMAL</v>
          </cell>
        </row>
        <row r="6172">
          <cell r="A6172" t="str">
            <v>JKT38O</v>
          </cell>
          <cell r="B6172" t="str">
            <v>CP_PETA_BARAT</v>
          </cell>
        </row>
        <row r="6173">
          <cell r="A6173" t="str">
            <v>JKT38L</v>
          </cell>
          <cell r="B6173" t="str">
            <v>CP_CBDI_TAMAN_SURYA</v>
          </cell>
        </row>
        <row r="6174">
          <cell r="A6174" t="str">
            <v>JKT38K</v>
          </cell>
          <cell r="B6174" t="str">
            <v>CP_PEGADUNGAN</v>
          </cell>
        </row>
        <row r="6175">
          <cell r="A6175" t="str">
            <v>JKT38J</v>
          </cell>
          <cell r="B6175" t="str">
            <v>CP_TAMAN_SURYA_DUA</v>
          </cell>
        </row>
        <row r="6176">
          <cell r="A6176" t="str">
            <v>JKT38I</v>
          </cell>
          <cell r="B6176" t="str">
            <v>CP_CITRA_GARDEN_1</v>
          </cell>
        </row>
        <row r="6177">
          <cell r="A6177" t="str">
            <v>JKT38H</v>
          </cell>
          <cell r="B6177" t="str">
            <v>CP_CITRA_GARDEN_TIGA</v>
          </cell>
        </row>
        <row r="6178">
          <cell r="A6178" t="str">
            <v>JKT38F</v>
          </cell>
          <cell r="B6178" t="str">
            <v>CP_PASAR_LARIS</v>
          </cell>
        </row>
        <row r="6179">
          <cell r="A6179" t="str">
            <v>JKT38E</v>
          </cell>
          <cell r="B6179" t="str">
            <v>CP_CITRA_2</v>
          </cell>
        </row>
        <row r="6180">
          <cell r="A6180" t="str">
            <v>JKT37G</v>
          </cell>
          <cell r="B6180" t="str">
            <v>CP_TARIAN_RAYA</v>
          </cell>
        </row>
        <row r="6181">
          <cell r="A6181" t="str">
            <v>JKT37F</v>
          </cell>
          <cell r="B6181" t="str">
            <v>CP_HII_GADING_INPRES</v>
          </cell>
        </row>
        <row r="6182">
          <cell r="A6182" t="str">
            <v>JKT37E</v>
          </cell>
          <cell r="B6182" t="str">
            <v>CP_GADING_RIVERVIEW</v>
          </cell>
        </row>
        <row r="6183">
          <cell r="A6183" t="str">
            <v>JKT37D</v>
          </cell>
          <cell r="B6183" t="str">
            <v>CP_PEGANGSAAN_1</v>
          </cell>
        </row>
        <row r="6184">
          <cell r="A6184" t="str">
            <v>JKT37B</v>
          </cell>
          <cell r="B6184" t="str">
            <v>CP_GADINGBUKIT_INDAH</v>
          </cell>
        </row>
        <row r="6185">
          <cell r="A6185" t="str">
            <v>JKT36K</v>
          </cell>
          <cell r="B6185" t="str">
            <v>CP_JOGLO_RAYA</v>
          </cell>
        </row>
        <row r="6186">
          <cell r="A6186" t="str">
            <v>JKT36H</v>
          </cell>
          <cell r="B6186" t="str">
            <v>CP_SRENGSENG_1</v>
          </cell>
        </row>
        <row r="6187">
          <cell r="A6187" t="str">
            <v>JKT36G</v>
          </cell>
          <cell r="B6187" t="str">
            <v>CP_ARTERI_KEDOYA_1</v>
          </cell>
        </row>
        <row r="6188">
          <cell r="A6188" t="str">
            <v>JKT36E</v>
          </cell>
          <cell r="B6188" t="str">
            <v>CP_MERCU_BUANA</v>
          </cell>
        </row>
        <row r="6189">
          <cell r="A6189" t="str">
            <v>JKT36D</v>
          </cell>
          <cell r="B6189" t="str">
            <v>CP_MERUYA_RAYA</v>
          </cell>
        </row>
        <row r="6190">
          <cell r="A6190" t="str">
            <v>JKT36B</v>
          </cell>
          <cell r="B6190" t="str">
            <v>CP_HAJI_LEBAR</v>
          </cell>
        </row>
        <row r="6191">
          <cell r="A6191" t="str">
            <v>JKT36A</v>
          </cell>
          <cell r="B6191" t="str">
            <v>CP_MERUYA_ILIR</v>
          </cell>
        </row>
        <row r="6192">
          <cell r="A6192" t="str">
            <v>JKT36</v>
          </cell>
          <cell r="B6192" t="str">
            <v>CP_PURI_BOTANICAL</v>
          </cell>
        </row>
        <row r="6193">
          <cell r="A6193" t="str">
            <v>JKT35C</v>
          </cell>
          <cell r="B6193" t="str">
            <v>CP_MALL_TAMAN_PALEM</v>
          </cell>
        </row>
        <row r="6194">
          <cell r="A6194" t="str">
            <v>JKT35B</v>
          </cell>
          <cell r="B6194" t="str">
            <v>CP_CITY_PARK_1</v>
          </cell>
        </row>
        <row r="6195">
          <cell r="A6195" t="str">
            <v>JKT35A</v>
          </cell>
          <cell r="B6195" t="str">
            <v>CP_RUKO_TAMAN_PALEM</v>
          </cell>
        </row>
        <row r="6196">
          <cell r="A6196" t="str">
            <v>JKT34E</v>
          </cell>
          <cell r="B6196" t="str">
            <v>CP_ANTASARI_1</v>
          </cell>
        </row>
        <row r="6197">
          <cell r="A6197" t="str">
            <v>JKT34C</v>
          </cell>
          <cell r="B6197" t="str">
            <v>CP_POINT_SQUARE</v>
          </cell>
        </row>
        <row r="6198">
          <cell r="A6198" t="str">
            <v>JKT34B</v>
          </cell>
          <cell r="B6198" t="str">
            <v>CP_PONDOK_LABU</v>
          </cell>
        </row>
        <row r="6199">
          <cell r="A6199" t="str">
            <v>JKT34A</v>
          </cell>
          <cell r="B6199" t="str">
            <v>CP_CILANDAK</v>
          </cell>
        </row>
        <row r="6200">
          <cell r="A6200" t="str">
            <v>JKT33N</v>
          </cell>
          <cell r="B6200" t="str">
            <v>CP_KEDOYA_SELATAN</v>
          </cell>
        </row>
        <row r="6201">
          <cell r="A6201" t="str">
            <v>JKT33M</v>
          </cell>
          <cell r="B6201" t="str">
            <v>CP_SUKABUMI_UTARA</v>
          </cell>
        </row>
        <row r="6202">
          <cell r="A6202" t="str">
            <v>JKT33L</v>
          </cell>
          <cell r="B6202" t="str">
            <v>CP_KEDOYA_1</v>
          </cell>
        </row>
        <row r="6203">
          <cell r="A6203" t="str">
            <v>JKT33J</v>
          </cell>
          <cell r="B6203" t="str">
            <v>CP_MANGGA_RAYA_1</v>
          </cell>
        </row>
        <row r="6204">
          <cell r="A6204" t="str">
            <v>JKT33I</v>
          </cell>
          <cell r="B6204" t="str">
            <v>CP_GRAHA_KENCANA_1</v>
          </cell>
        </row>
        <row r="6205">
          <cell r="A6205" t="str">
            <v>JKT33H</v>
          </cell>
          <cell r="B6205" t="str">
            <v>CP_KEMURNIAN_2</v>
          </cell>
        </row>
        <row r="6206">
          <cell r="A6206" t="str">
            <v>JKT33B</v>
          </cell>
          <cell r="B6206" t="str">
            <v>CP_GREEN_GARDEN_1</v>
          </cell>
        </row>
        <row r="6207">
          <cell r="A6207" t="str">
            <v>JKT32Y</v>
          </cell>
          <cell r="B6207" t="str">
            <v>CP_SEMANAN_INDAH</v>
          </cell>
        </row>
        <row r="6208">
          <cell r="A6208" t="str">
            <v>JKT32W</v>
          </cell>
          <cell r="B6208" t="str">
            <v>CP_UTAMA_RAYA</v>
          </cell>
        </row>
        <row r="6209">
          <cell r="A6209" t="str">
            <v>JKT32V</v>
          </cell>
          <cell r="B6209" t="str">
            <v>CP_BOJONG_INDAH</v>
          </cell>
        </row>
        <row r="6210">
          <cell r="A6210" t="str">
            <v>JKT32U</v>
          </cell>
          <cell r="B6210" t="str">
            <v>CP_CITY_RESORT</v>
          </cell>
        </row>
        <row r="6211">
          <cell r="A6211" t="str">
            <v>JKT32T</v>
          </cell>
          <cell r="B6211" t="str">
            <v>CP_PASAR_BERSIH</v>
          </cell>
        </row>
        <row r="6212">
          <cell r="A6212" t="str">
            <v>JKT32Q</v>
          </cell>
          <cell r="B6212" t="str">
            <v>CP_PONDOK_RANDU</v>
          </cell>
        </row>
        <row r="6213">
          <cell r="A6213" t="str">
            <v>JKT32P</v>
          </cell>
          <cell r="B6213" t="str">
            <v>CP_CITY_PARK</v>
          </cell>
        </row>
        <row r="6214">
          <cell r="A6214" t="str">
            <v>JKT32K</v>
          </cell>
          <cell r="B6214" t="str">
            <v>CP_SEMANAN_1</v>
          </cell>
        </row>
        <row r="6215">
          <cell r="A6215" t="str">
            <v>JKT32H</v>
          </cell>
          <cell r="B6215" t="str">
            <v>CP_RUKO_PELANGI</v>
          </cell>
        </row>
        <row r="6216">
          <cell r="A6216" t="str">
            <v>JKT32C</v>
          </cell>
          <cell r="B6216" t="str">
            <v>CP_FAJAR_BARU</v>
          </cell>
        </row>
        <row r="6217">
          <cell r="A6217" t="str">
            <v>JKT31G</v>
          </cell>
          <cell r="B6217" t="str">
            <v>CP_PONDOK_PINANG</v>
          </cell>
        </row>
        <row r="6218">
          <cell r="A6218" t="str">
            <v>JKT31E</v>
          </cell>
          <cell r="B6218" t="str">
            <v>CP_CIPUTAT_RAYA</v>
          </cell>
        </row>
        <row r="6219">
          <cell r="A6219" t="str">
            <v>JKT31D</v>
          </cell>
          <cell r="B6219" t="str">
            <v>CP_SULTAN_ISKANDAR_M</v>
          </cell>
        </row>
        <row r="6220">
          <cell r="A6220" t="str">
            <v>JKT31C</v>
          </cell>
          <cell r="B6220" t="str">
            <v>CP_H_SHOLEH_2</v>
          </cell>
        </row>
        <row r="6221">
          <cell r="A6221" t="str">
            <v>JKT30L</v>
          </cell>
          <cell r="B6221" t="str">
            <v>CP_P_MOBIL_KEMAYORAN</v>
          </cell>
        </row>
        <row r="6222">
          <cell r="A6222" t="str">
            <v>JKT30K</v>
          </cell>
          <cell r="B6222" t="str">
            <v>CP_ITC_MANGGA_DUA</v>
          </cell>
        </row>
        <row r="6223">
          <cell r="A6223" t="str">
            <v>JKT30J</v>
          </cell>
          <cell r="B6223" t="str">
            <v>CP_PADEMANGAN_7</v>
          </cell>
        </row>
        <row r="6224">
          <cell r="A6224" t="str">
            <v>JKT30G</v>
          </cell>
          <cell r="B6224" t="str">
            <v>CP_PERMATA_ANCOL</v>
          </cell>
        </row>
        <row r="6225">
          <cell r="A6225" t="str">
            <v>JKT30F</v>
          </cell>
          <cell r="B6225" t="str">
            <v>CP_WTC_MANGGA_DUA</v>
          </cell>
        </row>
        <row r="6226">
          <cell r="A6226" t="str">
            <v>JKT30B</v>
          </cell>
          <cell r="B6226" t="str">
            <v>CP_BUDI_MULYA</v>
          </cell>
        </row>
        <row r="6227">
          <cell r="A6227" t="str">
            <v>JKT29C</v>
          </cell>
          <cell r="B6227" t="str">
            <v>CP_CILINCING</v>
          </cell>
        </row>
        <row r="6228">
          <cell r="A6228" t="str">
            <v>JKT28J</v>
          </cell>
          <cell r="B6228" t="str">
            <v>CP_PLAZA_KOTA</v>
          </cell>
        </row>
        <row r="6229">
          <cell r="A6229" t="str">
            <v>JKT28</v>
          </cell>
          <cell r="B6229" t="str">
            <v>CP_PASAR_ANGKE_2</v>
          </cell>
        </row>
        <row r="6230">
          <cell r="A6230" t="str">
            <v>JKT27C</v>
          </cell>
          <cell r="B6230" t="str">
            <v>ROY_LUO</v>
          </cell>
        </row>
        <row r="6231">
          <cell r="A6231" t="str">
            <v>JKT26H</v>
          </cell>
          <cell r="B6231" t="str">
            <v>KEBON_JAHE</v>
          </cell>
        </row>
        <row r="6232">
          <cell r="A6232" t="str">
            <v>JKT26G</v>
          </cell>
          <cell r="B6232" t="str">
            <v>GAMBIR</v>
          </cell>
        </row>
        <row r="6233">
          <cell r="A6233" t="str">
            <v>JKT26F</v>
          </cell>
          <cell r="B6233" t="str">
            <v>DURI_PULO</v>
          </cell>
        </row>
        <row r="6234">
          <cell r="A6234" t="str">
            <v>JKT26E</v>
          </cell>
          <cell r="B6234" t="str">
            <v>BATU_CEPER</v>
          </cell>
        </row>
        <row r="6235">
          <cell r="A6235" t="str">
            <v>JKT26D</v>
          </cell>
          <cell r="B6235" t="str">
            <v>HASYIM_ASHARI</v>
          </cell>
        </row>
        <row r="6236">
          <cell r="A6236" t="str">
            <v>JKT26A</v>
          </cell>
          <cell r="B6236" t="str">
            <v>PETOJO</v>
          </cell>
        </row>
        <row r="6237">
          <cell r="A6237" t="str">
            <v>JKT25P</v>
          </cell>
          <cell r="B6237" t="str">
            <v>MENARA_KARYA</v>
          </cell>
        </row>
        <row r="6238">
          <cell r="A6238" t="str">
            <v>JKT25N</v>
          </cell>
          <cell r="B6238" t="str">
            <v>SONA_TOPAS</v>
          </cell>
        </row>
        <row r="6239">
          <cell r="A6239" t="str">
            <v>JKT25M</v>
          </cell>
          <cell r="B6239" t="str">
            <v>SPBU_GATOT_SUBROTO</v>
          </cell>
        </row>
        <row r="6240">
          <cell r="A6240" t="str">
            <v>JKT25L</v>
          </cell>
          <cell r="B6240" t="str">
            <v>GURU_MUGHNI</v>
          </cell>
        </row>
        <row r="6241">
          <cell r="A6241" t="str">
            <v>JKT25I</v>
          </cell>
          <cell r="B6241" t="str">
            <v>SPBU_PROF_SOEPOMO</v>
          </cell>
        </row>
        <row r="6242">
          <cell r="A6242" t="str">
            <v>JKT25H</v>
          </cell>
          <cell r="B6242" t="str">
            <v>SPBU_CASABLANCA</v>
          </cell>
        </row>
        <row r="6243">
          <cell r="A6243" t="str">
            <v>JKT25E</v>
          </cell>
          <cell r="B6243" t="str">
            <v>BUKIT_DURI</v>
          </cell>
        </row>
        <row r="6244">
          <cell r="A6244" t="str">
            <v>JKT24H</v>
          </cell>
          <cell r="B6244" t="str">
            <v>DUREN_TIGA</v>
          </cell>
        </row>
        <row r="6245">
          <cell r="A6245" t="str">
            <v>JKT24F</v>
          </cell>
          <cell r="B6245" t="str">
            <v>BUNCIT</v>
          </cell>
        </row>
        <row r="6246">
          <cell r="A6246" t="str">
            <v>JKT24C</v>
          </cell>
          <cell r="B6246" t="str">
            <v>CIKOKO</v>
          </cell>
        </row>
        <row r="6247">
          <cell r="A6247" t="str">
            <v>JKT23M</v>
          </cell>
          <cell r="B6247" t="str">
            <v>CIGANJUR_2</v>
          </cell>
        </row>
        <row r="6248">
          <cell r="A6248" t="str">
            <v>JKT23L</v>
          </cell>
          <cell r="B6248" t="str">
            <v>SPBU_TB_SIMATUPANG</v>
          </cell>
        </row>
        <row r="6249">
          <cell r="A6249" t="str">
            <v>JKT23K</v>
          </cell>
          <cell r="B6249" t="str">
            <v>JATIPADANG</v>
          </cell>
        </row>
        <row r="6250">
          <cell r="A6250" t="str">
            <v>JKT23J</v>
          </cell>
          <cell r="B6250" t="str">
            <v>PEJATEN_TIMUR</v>
          </cell>
        </row>
        <row r="6251">
          <cell r="A6251" t="str">
            <v>JKT23H</v>
          </cell>
          <cell r="B6251" t="str">
            <v>PEJATEN_BARAT</v>
          </cell>
        </row>
        <row r="6252">
          <cell r="A6252" t="str">
            <v>JKT23G</v>
          </cell>
          <cell r="B6252" t="str">
            <v>LENTENG_AGUNG</v>
          </cell>
        </row>
        <row r="6253">
          <cell r="A6253" t="str">
            <v>JKT23F</v>
          </cell>
          <cell r="B6253" t="str">
            <v>UNIV_PANCASILA</v>
          </cell>
        </row>
        <row r="6254">
          <cell r="A6254" t="str">
            <v>JKT23B</v>
          </cell>
          <cell r="B6254" t="str">
            <v>KAHFI</v>
          </cell>
        </row>
        <row r="6255">
          <cell r="A6255" t="str">
            <v>JKT22J</v>
          </cell>
          <cell r="B6255" t="str">
            <v>SPBU_RA_KARTINI</v>
          </cell>
        </row>
        <row r="6256">
          <cell r="A6256" t="str">
            <v>JKT22H</v>
          </cell>
          <cell r="B6256" t="str">
            <v>FATMAWATI</v>
          </cell>
        </row>
        <row r="6257">
          <cell r="A6257" t="str">
            <v>JKT22G</v>
          </cell>
          <cell r="B6257" t="str">
            <v>SPBU_MARGAGUNA</v>
          </cell>
        </row>
        <row r="6258">
          <cell r="A6258" t="str">
            <v>JKT22E</v>
          </cell>
          <cell r="B6258" t="str">
            <v>TEROGONG</v>
          </cell>
        </row>
        <row r="6259">
          <cell r="A6259" t="str">
            <v>JKT22C</v>
          </cell>
          <cell r="B6259" t="str">
            <v>MARGASATWA</v>
          </cell>
        </row>
        <row r="6260">
          <cell r="A6260" t="str">
            <v>JKT22B</v>
          </cell>
          <cell r="B6260" t="str">
            <v>LEBAK_BULUS</v>
          </cell>
        </row>
        <row r="6261">
          <cell r="A6261" t="str">
            <v>JKT21O</v>
          </cell>
          <cell r="B6261" t="str">
            <v>CIPULIR</v>
          </cell>
        </row>
        <row r="6262">
          <cell r="A6262" t="str">
            <v>JKT21L</v>
          </cell>
          <cell r="B6262" t="str">
            <v>SPBU_BINTARO_PERMAI</v>
          </cell>
        </row>
        <row r="6263">
          <cell r="A6263" t="str">
            <v>JKT21J</v>
          </cell>
          <cell r="B6263" t="str">
            <v>PANGLIMA_POLIM</v>
          </cell>
        </row>
        <row r="6264">
          <cell r="A6264" t="str">
            <v>JKT21I</v>
          </cell>
          <cell r="B6264" t="str">
            <v>WOLTER_MONGONSIDI</v>
          </cell>
        </row>
        <row r="6265">
          <cell r="A6265" t="str">
            <v>JKT21E</v>
          </cell>
          <cell r="B6265" t="str">
            <v>PONDOK_INDAH</v>
          </cell>
        </row>
        <row r="6266">
          <cell r="A6266" t="str">
            <v>JKT21D</v>
          </cell>
          <cell r="B6266" t="str">
            <v>TEPEKONG</v>
          </cell>
        </row>
        <row r="6267">
          <cell r="A6267" t="str">
            <v>JKT21C</v>
          </cell>
          <cell r="B6267" t="str">
            <v>PONDOK_PINANG</v>
          </cell>
        </row>
        <row r="6268">
          <cell r="A6268" t="str">
            <v>JKT21A</v>
          </cell>
          <cell r="B6268" t="str">
            <v>PETUKANGAN</v>
          </cell>
        </row>
        <row r="6269">
          <cell r="A6269" t="str">
            <v>JKT21</v>
          </cell>
          <cell r="B6269" t="str">
            <v>KEBAYORAN</v>
          </cell>
        </row>
        <row r="6270">
          <cell r="A6270" t="str">
            <v>JKT20I</v>
          </cell>
          <cell r="B6270" t="str">
            <v>SPBU_RADIN_INTEN</v>
          </cell>
        </row>
        <row r="6271">
          <cell r="A6271" t="str">
            <v>JKT20G</v>
          </cell>
          <cell r="B6271" t="str">
            <v>PONDOK_KOPI</v>
          </cell>
        </row>
        <row r="6272">
          <cell r="A6272" t="str">
            <v>JKT20</v>
          </cell>
          <cell r="B6272" t="str">
            <v>DUREN_SAWIT</v>
          </cell>
        </row>
        <row r="6273">
          <cell r="A6273" t="str">
            <v>JKT19I</v>
          </cell>
          <cell r="B6273" t="str">
            <v>SPBU_RAMBUTAN</v>
          </cell>
        </row>
        <row r="6274">
          <cell r="A6274" t="str">
            <v>JKT19H</v>
          </cell>
          <cell r="B6274" t="str">
            <v>SUSUKAN</v>
          </cell>
        </row>
        <row r="6275">
          <cell r="A6275" t="str">
            <v>JKT19F</v>
          </cell>
          <cell r="B6275" t="str">
            <v>CIPAYUNG</v>
          </cell>
        </row>
        <row r="6276">
          <cell r="A6276" t="str">
            <v>JKT19C</v>
          </cell>
          <cell r="B6276" t="str">
            <v>CIBUBUR</v>
          </cell>
        </row>
        <row r="6277">
          <cell r="A6277" t="str">
            <v>JKT18K</v>
          </cell>
          <cell r="B6277" t="str">
            <v>SPBU_DEWI_SARTIKA</v>
          </cell>
        </row>
        <row r="6278">
          <cell r="A6278" t="str">
            <v>JKT18J</v>
          </cell>
          <cell r="B6278" t="str">
            <v>SPBU_CONDET</v>
          </cell>
        </row>
        <row r="6279">
          <cell r="A6279" t="str">
            <v>JKT18H</v>
          </cell>
          <cell r="B6279" t="str">
            <v>PEKAYON</v>
          </cell>
        </row>
        <row r="6280">
          <cell r="A6280" t="str">
            <v>JKT18G</v>
          </cell>
          <cell r="B6280" t="str">
            <v>CILILITAN</v>
          </cell>
        </row>
        <row r="6281">
          <cell r="A6281" t="str">
            <v>JKT18C</v>
          </cell>
          <cell r="B6281" t="str">
            <v>KALISARI</v>
          </cell>
        </row>
        <row r="6282">
          <cell r="A6282" t="str">
            <v>JKT18A</v>
          </cell>
          <cell r="B6282" t="str">
            <v>AMPAR</v>
          </cell>
        </row>
        <row r="6283">
          <cell r="A6283" t="str">
            <v>JKT17I</v>
          </cell>
          <cell r="B6283" t="str">
            <v>SPBU_AHMAD_YANI</v>
          </cell>
        </row>
        <row r="6284">
          <cell r="A6284" t="str">
            <v>JKT17H</v>
          </cell>
          <cell r="B6284" t="str">
            <v>SPBU_JATINEGARA</v>
          </cell>
        </row>
        <row r="6285">
          <cell r="A6285" t="str">
            <v>JKT17G</v>
          </cell>
          <cell r="B6285" t="str">
            <v>SPBU_MATRAMAN_RAYA</v>
          </cell>
        </row>
        <row r="6286">
          <cell r="A6286" t="str">
            <v>JKT17F</v>
          </cell>
          <cell r="B6286" t="str">
            <v>RAWA_BUNGA</v>
          </cell>
        </row>
        <row r="6287">
          <cell r="A6287" t="str">
            <v>JKT17E</v>
          </cell>
          <cell r="B6287" t="str">
            <v>KAYUMANIS</v>
          </cell>
        </row>
        <row r="6288">
          <cell r="A6288" t="str">
            <v>JKT17</v>
          </cell>
          <cell r="B6288" t="str">
            <v>JATINEGARA</v>
          </cell>
        </row>
        <row r="6289">
          <cell r="A6289" t="str">
            <v>JKT16N</v>
          </cell>
          <cell r="B6289" t="str">
            <v>CENTRAL_TIMUR</v>
          </cell>
        </row>
        <row r="6290">
          <cell r="A6290" t="str">
            <v>JKT16M</v>
          </cell>
          <cell r="B6290" t="str">
            <v>SPBU_PEMUDA</v>
          </cell>
        </row>
        <row r="6291">
          <cell r="A6291" t="str">
            <v>JKT16L</v>
          </cell>
          <cell r="B6291" t="str">
            <v>SPBU_PULO_GEBANG</v>
          </cell>
        </row>
        <row r="6292">
          <cell r="A6292" t="str">
            <v>JKT16K</v>
          </cell>
          <cell r="B6292" t="str">
            <v>SPBU_CAKUNG_TIMUR</v>
          </cell>
        </row>
        <row r="6293">
          <cell r="A6293" t="str">
            <v>JKT16J</v>
          </cell>
          <cell r="B6293" t="str">
            <v>SPBU_RAWAMANGUN_MUKA</v>
          </cell>
        </row>
        <row r="6294">
          <cell r="A6294" t="str">
            <v>JKT16F</v>
          </cell>
          <cell r="B6294" t="str">
            <v>PISANGAN_LAMA</v>
          </cell>
        </row>
        <row r="6295">
          <cell r="A6295" t="str">
            <v>JKT16D</v>
          </cell>
          <cell r="B6295" t="str">
            <v>KAYU_JATI</v>
          </cell>
        </row>
        <row r="6296">
          <cell r="A6296" t="str">
            <v>JKT16C</v>
          </cell>
          <cell r="B6296" t="str">
            <v>JGC</v>
          </cell>
        </row>
        <row r="6297">
          <cell r="A6297" t="str">
            <v>JKT15F</v>
          </cell>
          <cell r="B6297" t="str">
            <v>KALI_BARU_TIMUR</v>
          </cell>
        </row>
        <row r="6298">
          <cell r="A6298" t="str">
            <v>JKT15E</v>
          </cell>
          <cell r="B6298" t="str">
            <v>SUMUR_BATU</v>
          </cell>
        </row>
        <row r="6299">
          <cell r="A6299" t="str">
            <v>JKT15C</v>
          </cell>
          <cell r="B6299" t="str">
            <v>SAMAHUDI</v>
          </cell>
        </row>
        <row r="6300">
          <cell r="A6300" t="str">
            <v>JKT15</v>
          </cell>
          <cell r="B6300" t="str">
            <v>GUNUNG_SAHARI</v>
          </cell>
        </row>
        <row r="6301">
          <cell r="A6301" t="str">
            <v>JKT14</v>
          </cell>
          <cell r="B6301" t="str">
            <v>JOHAR_BARU</v>
          </cell>
        </row>
        <row r="6302">
          <cell r="A6302" t="str">
            <v>JKT13E</v>
          </cell>
          <cell r="B6302" t="str">
            <v>GREEN_PRAMUKA</v>
          </cell>
        </row>
        <row r="6303">
          <cell r="A6303" t="str">
            <v>JKT13C</v>
          </cell>
          <cell r="B6303" t="str">
            <v>TANAH_TINGGI_2</v>
          </cell>
        </row>
        <row r="6304">
          <cell r="A6304" t="str">
            <v>JKT13B</v>
          </cell>
          <cell r="B6304" t="str">
            <v>PANGKALAN_ASEM</v>
          </cell>
        </row>
        <row r="6305">
          <cell r="A6305" t="str">
            <v>JKT13A</v>
          </cell>
          <cell r="B6305" t="str">
            <v>CEMPAKA_PUTIH_2</v>
          </cell>
        </row>
        <row r="6306">
          <cell r="A6306" t="str">
            <v>JKT12L</v>
          </cell>
          <cell r="B6306" t="str">
            <v>KRAMAT_RAYA</v>
          </cell>
        </row>
        <row r="6307">
          <cell r="A6307" t="str">
            <v>JKT12K</v>
          </cell>
          <cell r="B6307" t="str">
            <v>CIKINI</v>
          </cell>
        </row>
        <row r="6308">
          <cell r="A6308" t="str">
            <v>JKT12I</v>
          </cell>
          <cell r="B6308" t="str">
            <v>TUGU_TANI</v>
          </cell>
        </row>
        <row r="6309">
          <cell r="A6309" t="str">
            <v>JKT12G</v>
          </cell>
          <cell r="B6309" t="str">
            <v>TAMBAK</v>
          </cell>
        </row>
        <row r="6310">
          <cell r="A6310" t="str">
            <v>JKT12F</v>
          </cell>
          <cell r="B6310" t="str">
            <v>BUNGUR</v>
          </cell>
        </row>
        <row r="6311">
          <cell r="A6311" t="str">
            <v>JKT12C</v>
          </cell>
          <cell r="B6311" t="str">
            <v>PASAR_SENEN_JAYA</v>
          </cell>
        </row>
        <row r="6312">
          <cell r="A6312" t="str">
            <v>JKT12B</v>
          </cell>
          <cell r="B6312" t="str">
            <v>MENTENG</v>
          </cell>
        </row>
        <row r="6313">
          <cell r="A6313" t="str">
            <v>JKT11K</v>
          </cell>
          <cell r="B6313" t="str">
            <v>BENDUNGAN_JATILUHUR</v>
          </cell>
        </row>
        <row r="6314">
          <cell r="A6314" t="str">
            <v>JKT11H</v>
          </cell>
          <cell r="B6314" t="str">
            <v>THAMRIN_2</v>
          </cell>
        </row>
        <row r="6315">
          <cell r="A6315" t="str">
            <v>JKT11G</v>
          </cell>
          <cell r="B6315" t="str">
            <v>WAHID_HASYIM</v>
          </cell>
        </row>
        <row r="6316">
          <cell r="A6316" t="str">
            <v>JKT11D</v>
          </cell>
          <cell r="B6316" t="str">
            <v>TANAH_ABANG_4</v>
          </cell>
        </row>
        <row r="6317">
          <cell r="A6317" t="str">
            <v>JKT11C</v>
          </cell>
          <cell r="B6317" t="str">
            <v>TANAH_ABANG_3</v>
          </cell>
        </row>
        <row r="6318">
          <cell r="A6318" t="str">
            <v>JKT10F</v>
          </cell>
          <cell r="B6318" t="str">
            <v>SEMPER_BARAT</v>
          </cell>
        </row>
        <row r="6319">
          <cell r="A6319" t="str">
            <v>JKT10C</v>
          </cell>
          <cell r="B6319" t="str">
            <v>SUKAPURA</v>
          </cell>
        </row>
        <row r="6320">
          <cell r="A6320" t="str">
            <v>JKT10A</v>
          </cell>
          <cell r="B6320" t="str">
            <v>SUNGAI_BERANTAS</v>
          </cell>
        </row>
        <row r="6321">
          <cell r="A6321" t="str">
            <v>JKT09Q</v>
          </cell>
          <cell r="B6321" t="str">
            <v>ORION_MANGGA_DUA</v>
          </cell>
        </row>
        <row r="6322">
          <cell r="A6322" t="str">
            <v>JKT09P</v>
          </cell>
          <cell r="B6322" t="str">
            <v>PASAR_PAGI</v>
          </cell>
        </row>
        <row r="6323">
          <cell r="A6323" t="str">
            <v>JKT09O</v>
          </cell>
          <cell r="B6323" t="str">
            <v>PADEMANGAN_4</v>
          </cell>
        </row>
        <row r="6324">
          <cell r="A6324" t="str">
            <v>JKT09N</v>
          </cell>
          <cell r="B6324" t="str">
            <v>LODAN_RAYA</v>
          </cell>
        </row>
        <row r="6325">
          <cell r="A6325" t="str">
            <v>JKT09K</v>
          </cell>
          <cell r="B6325" t="str">
            <v>GUNUNG_SAHARI_RAYA</v>
          </cell>
        </row>
        <row r="6326">
          <cell r="A6326" t="str">
            <v>JKT09J</v>
          </cell>
          <cell r="B6326" t="str">
            <v>ITC_MANGGA_DUA</v>
          </cell>
        </row>
        <row r="6327">
          <cell r="A6327" t="str">
            <v>JKT09I</v>
          </cell>
          <cell r="B6327" t="str">
            <v>HIDUP_BARU</v>
          </cell>
        </row>
        <row r="6328">
          <cell r="A6328" t="str">
            <v>JKT09H</v>
          </cell>
          <cell r="B6328" t="str">
            <v>RUKO_HARCO</v>
          </cell>
        </row>
        <row r="6329">
          <cell r="A6329" t="str">
            <v>JKT09G</v>
          </cell>
          <cell r="B6329" t="str">
            <v>PANGERAN_JAYAKARTA</v>
          </cell>
        </row>
        <row r="6330">
          <cell r="A6330" t="str">
            <v>JKT09F</v>
          </cell>
          <cell r="B6330" t="str">
            <v>MANGGA_DUA_RAYA</v>
          </cell>
        </row>
        <row r="6331">
          <cell r="A6331" t="str">
            <v>JKT09E</v>
          </cell>
          <cell r="B6331" t="str">
            <v>ORION_DUSIT</v>
          </cell>
        </row>
        <row r="6332">
          <cell r="A6332" t="str">
            <v>JKT09D</v>
          </cell>
          <cell r="B6332" t="str">
            <v>HARCO</v>
          </cell>
        </row>
        <row r="6333">
          <cell r="A6333" t="str">
            <v>JKT09B</v>
          </cell>
          <cell r="B6333" t="str">
            <v>PADEMANGAN_2</v>
          </cell>
        </row>
        <row r="6334">
          <cell r="A6334" t="str">
            <v>JKT08O</v>
          </cell>
          <cell r="B6334" t="str">
            <v>SUSILO</v>
          </cell>
        </row>
        <row r="6335">
          <cell r="A6335" t="str">
            <v>JKT08M</v>
          </cell>
          <cell r="B6335" t="str">
            <v>REGATTA</v>
          </cell>
        </row>
        <row r="6336">
          <cell r="A6336" t="str">
            <v>JKT08K</v>
          </cell>
          <cell r="B6336" t="str">
            <v>SPBU_PIK</v>
          </cell>
        </row>
        <row r="6337">
          <cell r="A6337" t="str">
            <v>JKT08J</v>
          </cell>
          <cell r="B6337" t="str">
            <v>SPBU_PLUIT_SELATAN</v>
          </cell>
        </row>
        <row r="6338">
          <cell r="A6338" t="str">
            <v>JKT08D</v>
          </cell>
          <cell r="B6338" t="str">
            <v>PLUIT_SELATAN</v>
          </cell>
        </row>
        <row r="6339">
          <cell r="A6339" t="str">
            <v>JKT08A</v>
          </cell>
          <cell r="B6339" t="str">
            <v>BANDENGAN_SELATAN</v>
          </cell>
        </row>
        <row r="6340">
          <cell r="A6340" t="str">
            <v>JKT08</v>
          </cell>
          <cell r="B6340" t="str">
            <v>PLUIT</v>
          </cell>
        </row>
        <row r="6341">
          <cell r="A6341" t="str">
            <v>JKT07R</v>
          </cell>
          <cell r="B6341" t="str">
            <v>SPBU_YOS_SUDARSO</v>
          </cell>
        </row>
        <row r="6342">
          <cell r="A6342" t="str">
            <v>JKT07Q</v>
          </cell>
          <cell r="B6342" t="str">
            <v>SPBU_PEGANGSAAN_DUA</v>
          </cell>
        </row>
        <row r="6343">
          <cell r="A6343" t="str">
            <v>JKT07N</v>
          </cell>
          <cell r="B6343" t="str">
            <v>SPBU_TONGKOL</v>
          </cell>
        </row>
        <row r="6344">
          <cell r="A6344" t="str">
            <v>JKT07M</v>
          </cell>
          <cell r="B6344" t="str">
            <v>ANCOL_SELATAN</v>
          </cell>
        </row>
        <row r="6345">
          <cell r="A6345" t="str">
            <v>JKT07J</v>
          </cell>
          <cell r="B6345" t="str">
            <v>SUNGAI_BAMBU</v>
          </cell>
        </row>
        <row r="6346">
          <cell r="A6346" t="str">
            <v>JKT07I</v>
          </cell>
          <cell r="B6346" t="str">
            <v>WARAKAS</v>
          </cell>
        </row>
        <row r="6347">
          <cell r="A6347" t="str">
            <v>JKT07H</v>
          </cell>
          <cell r="B6347" t="str">
            <v>KEBON_BAWANG</v>
          </cell>
        </row>
        <row r="6348">
          <cell r="A6348" t="str">
            <v>JKT07G</v>
          </cell>
          <cell r="B6348" t="str">
            <v>BCS</v>
          </cell>
        </row>
        <row r="6349">
          <cell r="A6349" t="str">
            <v>JKT07F</v>
          </cell>
          <cell r="B6349" t="str">
            <v>GADING_KIRANA</v>
          </cell>
        </row>
        <row r="6350">
          <cell r="A6350" t="str">
            <v>JKT07</v>
          </cell>
          <cell r="B6350" t="str">
            <v>TANJUNG_PRIOK</v>
          </cell>
        </row>
        <row r="6351">
          <cell r="A6351" t="str">
            <v>JKT06E</v>
          </cell>
          <cell r="B6351" t="str">
            <v>KERAMAT_JAYA</v>
          </cell>
        </row>
        <row r="6352">
          <cell r="A6352" t="str">
            <v>JKT06D</v>
          </cell>
          <cell r="B6352" t="str">
            <v>WALANG_SARI</v>
          </cell>
        </row>
        <row r="6353">
          <cell r="A6353" t="str">
            <v>JKT05B</v>
          </cell>
          <cell r="B6353" t="str">
            <v>SEASON_CITY_2</v>
          </cell>
        </row>
        <row r="6354">
          <cell r="A6354" t="str">
            <v>JKT05</v>
          </cell>
          <cell r="B6354" t="str">
            <v>SEASON_CITY</v>
          </cell>
        </row>
        <row r="6355">
          <cell r="A6355" t="str">
            <v>JKT04F</v>
          </cell>
          <cell r="B6355" t="str">
            <v>TAMAN_COSMOS</v>
          </cell>
        </row>
        <row r="6356">
          <cell r="A6356" t="str">
            <v>JKT04D</v>
          </cell>
          <cell r="B6356" t="str">
            <v>ROXY_SQUARE</v>
          </cell>
        </row>
        <row r="6357">
          <cell r="A6357" t="str">
            <v>JKT04C</v>
          </cell>
          <cell r="B6357" t="str">
            <v>LATUMENTEN</v>
          </cell>
        </row>
        <row r="6358">
          <cell r="A6358" t="str">
            <v>JKT04B</v>
          </cell>
          <cell r="B6358" t="str">
            <v>JELAMBAR</v>
          </cell>
        </row>
        <row r="6359">
          <cell r="A6359" t="str">
            <v>JKT04A</v>
          </cell>
          <cell r="B6359" t="str">
            <v>TANJUNG_DUREN</v>
          </cell>
        </row>
        <row r="6360">
          <cell r="A6360" t="str">
            <v>JKT03D</v>
          </cell>
          <cell r="B6360" t="str">
            <v>JATIPULO</v>
          </cell>
        </row>
        <row r="6361">
          <cell r="A6361" t="str">
            <v>JKT03B</v>
          </cell>
          <cell r="B6361" t="str">
            <v>KOTA_BAMBU_SELATAN</v>
          </cell>
        </row>
        <row r="6362">
          <cell r="A6362" t="str">
            <v>JKT03</v>
          </cell>
          <cell r="B6362" t="str">
            <v>SLIPI</v>
          </cell>
        </row>
        <row r="6363">
          <cell r="A6363" t="str">
            <v>JKT02M</v>
          </cell>
          <cell r="B6363" t="str">
            <v>DURI_KEPA</v>
          </cell>
        </row>
        <row r="6364">
          <cell r="A6364" t="str">
            <v>JKT02J</v>
          </cell>
          <cell r="B6364" t="str">
            <v>SUKABUMI_SELATAN</v>
          </cell>
        </row>
        <row r="6365">
          <cell r="A6365" t="str">
            <v>JKT02G</v>
          </cell>
          <cell r="B6365" t="str">
            <v>JOGLO_BARU</v>
          </cell>
        </row>
        <row r="6366">
          <cell r="A6366" t="str">
            <v>JKT02E</v>
          </cell>
          <cell r="B6366" t="str">
            <v>TAMAN_RATU</v>
          </cell>
        </row>
        <row r="6367">
          <cell r="A6367" t="str">
            <v>JKT02B</v>
          </cell>
          <cell r="B6367" t="str">
            <v>KEDOYA</v>
          </cell>
        </row>
        <row r="6368">
          <cell r="A6368" t="str">
            <v>JKT01U</v>
          </cell>
          <cell r="B6368" t="str">
            <v>SPBU_DAAN_MOGOT</v>
          </cell>
        </row>
        <row r="6369">
          <cell r="A6369" t="str">
            <v>JKT01T</v>
          </cell>
          <cell r="B6369" t="str">
            <v>SPBU_KAMAL_RAYA</v>
          </cell>
        </row>
        <row r="6370">
          <cell r="A6370" t="str">
            <v>JKT01S</v>
          </cell>
          <cell r="B6370" t="str">
            <v>SPBU_CENGKARENG</v>
          </cell>
        </row>
        <row r="6371">
          <cell r="A6371" t="str">
            <v>JKT01Q</v>
          </cell>
          <cell r="B6371" t="str">
            <v>CITRA_7</v>
          </cell>
        </row>
        <row r="6372">
          <cell r="A6372" t="str">
            <v>JKT01P</v>
          </cell>
          <cell r="B6372" t="str">
            <v>PETA_BARAT</v>
          </cell>
        </row>
        <row r="6373">
          <cell r="A6373" t="str">
            <v>JKT01O</v>
          </cell>
          <cell r="B6373" t="str">
            <v>PERMATA_PALEM</v>
          </cell>
        </row>
        <row r="6374">
          <cell r="A6374" t="str">
            <v>JKT01N</v>
          </cell>
          <cell r="B6374" t="str">
            <v>BOJONG_INDAH</v>
          </cell>
        </row>
        <row r="6375">
          <cell r="A6375" t="str">
            <v>JKT01M</v>
          </cell>
          <cell r="B6375" t="str">
            <v>TAMAN_SURYA</v>
          </cell>
        </row>
        <row r="6376">
          <cell r="A6376" t="str">
            <v>JKT01L</v>
          </cell>
          <cell r="B6376" t="str">
            <v>MENCENG_RAYA</v>
          </cell>
        </row>
        <row r="6377">
          <cell r="A6377" t="str">
            <v>JKT01K</v>
          </cell>
          <cell r="B6377" t="str">
            <v>PEDONGKELAN</v>
          </cell>
        </row>
        <row r="6378">
          <cell r="A6378" t="str">
            <v>JKT01F</v>
          </cell>
          <cell r="B6378" t="str">
            <v>PONDOK_RANDU</v>
          </cell>
        </row>
        <row r="6379">
          <cell r="A6379" t="str">
            <v>JKT01E</v>
          </cell>
          <cell r="B6379" t="str">
            <v>KOSAMBI_BARU</v>
          </cell>
        </row>
        <row r="6380">
          <cell r="A6380" t="str">
            <v>JKT01D</v>
          </cell>
          <cell r="B6380" t="str">
            <v>CITY_PARK</v>
          </cell>
        </row>
        <row r="6381">
          <cell r="A6381" t="str">
            <v>JKT01A</v>
          </cell>
          <cell r="B6381" t="str">
            <v>KAPUK</v>
          </cell>
        </row>
        <row r="6382">
          <cell r="A6382" t="str">
            <v>PTN17</v>
          </cell>
          <cell r="B6382" t="str">
            <v>PAITON_1</v>
          </cell>
        </row>
        <row r="6383">
          <cell r="A6383" t="str">
            <v>SDA49</v>
          </cell>
          <cell r="B6383" t="str">
            <v>SUKODONO_2</v>
          </cell>
        </row>
        <row r="6384">
          <cell r="A6384" t="str">
            <v>MOJ04</v>
          </cell>
          <cell r="B6384" t="str">
            <v>MOJOSARI_1</v>
          </cell>
        </row>
        <row r="6385">
          <cell r="A6385" t="str">
            <v>TLA15</v>
          </cell>
          <cell r="B6385" t="str">
            <v>KEDUNGWARU_1</v>
          </cell>
        </row>
        <row r="6386">
          <cell r="A6386" t="str">
            <v>JBR37</v>
          </cell>
          <cell r="B6386" t="str">
            <v>KALIWATES_1</v>
          </cell>
        </row>
        <row r="6387">
          <cell r="A6387" t="str">
            <v>SUB61A</v>
          </cell>
          <cell r="B6387" t="str">
            <v>BENOWO_1</v>
          </cell>
        </row>
        <row r="6388">
          <cell r="A6388" t="str">
            <v>BAL31</v>
          </cell>
          <cell r="B6388" t="str">
            <v>CP_BOLSENA</v>
          </cell>
        </row>
        <row r="6389">
          <cell r="A6389" t="str">
            <v>SUB66A</v>
          </cell>
          <cell r="B6389" t="str">
            <v>WIYUNG_1</v>
          </cell>
        </row>
        <row r="6390">
          <cell r="A6390" t="str">
            <v>SUB62A</v>
          </cell>
          <cell r="B6390" t="str">
            <v>TEGALSARI_3</v>
          </cell>
        </row>
        <row r="6391">
          <cell r="A6391" t="str">
            <v>SDA50</v>
          </cell>
          <cell r="B6391" t="str">
            <v>SIDOARJO_3</v>
          </cell>
        </row>
        <row r="6392">
          <cell r="A6392" t="str">
            <v>JBG11</v>
          </cell>
          <cell r="B6392" t="str">
            <v>PLOSO_1</v>
          </cell>
        </row>
        <row r="6393">
          <cell r="A6393" t="str">
            <v>JBG10</v>
          </cell>
          <cell r="B6393" t="str">
            <v>JBG_NGORO_1</v>
          </cell>
        </row>
        <row r="6394">
          <cell r="A6394" t="str">
            <v>BKI58</v>
          </cell>
          <cell r="B6394" t="str">
            <v>JATIBENING</v>
          </cell>
        </row>
        <row r="6395">
          <cell r="A6395" t="str">
            <v>BKI32</v>
          </cell>
          <cell r="B6395" t="str">
            <v>JATI_CEMPAKA</v>
          </cell>
        </row>
        <row r="6396">
          <cell r="A6396" t="str">
            <v>BKI08B</v>
          </cell>
          <cell r="B6396" t="str">
            <v>DP_JAKA_SAMPURNA_01</v>
          </cell>
        </row>
        <row r="6397">
          <cell r="A6397" t="str">
            <v>BKI08</v>
          </cell>
          <cell r="B6397" t="str">
            <v>JATI_WARINGIN</v>
          </cell>
        </row>
        <row r="6398">
          <cell r="A6398" t="str">
            <v>BKI07A</v>
          </cell>
          <cell r="B6398" t="str">
            <v>DP_JATIBENING_01</v>
          </cell>
        </row>
        <row r="6399">
          <cell r="A6399" t="str">
            <v>BAL29</v>
          </cell>
          <cell r="B6399" t="str">
            <v>CP_PASAR_KEMIS_NEW</v>
          </cell>
        </row>
        <row r="6400">
          <cell r="A6400" t="str">
            <v>TGR85</v>
          </cell>
          <cell r="B6400" t="str">
            <v>CP_PONDOK_BETUNG</v>
          </cell>
        </row>
        <row r="6401">
          <cell r="A6401" t="str">
            <v>BAL22</v>
          </cell>
          <cell r="B6401" t="str">
            <v>CURUG_CENTER</v>
          </cell>
        </row>
        <row r="6402">
          <cell r="A6402" t="str">
            <v>TGR69</v>
          </cell>
          <cell r="B6402" t="str">
            <v>CIKOKOL</v>
          </cell>
        </row>
        <row r="6403">
          <cell r="A6403" t="str">
            <v>TGR66</v>
          </cell>
          <cell r="B6403" t="str">
            <v>PINANG_RAYA</v>
          </cell>
        </row>
        <row r="6404">
          <cell r="A6404" t="str">
            <v>TGR03A</v>
          </cell>
          <cell r="B6404" t="str">
            <v>CP_JATIUWUNG</v>
          </cell>
        </row>
        <row r="6405">
          <cell r="A6405" t="str">
            <v>TGR03</v>
          </cell>
          <cell r="B6405" t="str">
            <v>CIPUTAT</v>
          </cell>
        </row>
        <row r="6406">
          <cell r="A6406" t="str">
            <v>SNG05</v>
          </cell>
          <cell r="B6406" t="str">
            <v>SERDANG</v>
          </cell>
        </row>
        <row r="6407">
          <cell r="A6407" t="str">
            <v>PGL05</v>
          </cell>
          <cell r="B6407" t="str">
            <v>MAJASARI</v>
          </cell>
        </row>
        <row r="6408">
          <cell r="A6408" t="str">
            <v>CIP33</v>
          </cell>
          <cell r="B6408" t="str">
            <v>CP_PONDOK_PUCUNG</v>
          </cell>
        </row>
        <row r="6409">
          <cell r="A6409" t="str">
            <v>CIP29</v>
          </cell>
          <cell r="B6409" t="str">
            <v>CP_PASAR_SERPONG</v>
          </cell>
        </row>
        <row r="6410">
          <cell r="A6410" t="str">
            <v>CIP24</v>
          </cell>
          <cell r="B6410" t="str">
            <v>CP_LALELI</v>
          </cell>
        </row>
        <row r="6411">
          <cell r="A6411" t="str">
            <v>CIP23</v>
          </cell>
          <cell r="B6411" t="str">
            <v>CP_GRAHA_BINTARO</v>
          </cell>
        </row>
        <row r="6412">
          <cell r="A6412" t="str">
            <v>CIP21</v>
          </cell>
          <cell r="B6412" t="str">
            <v>TEKNO</v>
          </cell>
        </row>
        <row r="6413">
          <cell r="A6413" t="str">
            <v>CIP03</v>
          </cell>
          <cell r="B6413" t="str">
            <v>PAMULANG_1</v>
          </cell>
        </row>
        <row r="6414">
          <cell r="A6414" t="str">
            <v>CIP02</v>
          </cell>
          <cell r="B6414" t="str">
            <v>CIPUTAT_2</v>
          </cell>
        </row>
        <row r="6415">
          <cell r="A6415" t="str">
            <v>CIP01C</v>
          </cell>
          <cell r="B6415" t="str">
            <v>KEJAKSAAN_CIPUTAT</v>
          </cell>
        </row>
        <row r="6416">
          <cell r="A6416" t="str">
            <v>CIL07</v>
          </cell>
          <cell r="B6416" t="str">
            <v>CIBEBER</v>
          </cell>
        </row>
        <row r="6417">
          <cell r="A6417" t="str">
            <v>BAL49</v>
          </cell>
          <cell r="B6417" t="str">
            <v>HARAPAN_KITA</v>
          </cell>
        </row>
        <row r="6418">
          <cell r="A6418" t="str">
            <v>BAL44</v>
          </cell>
          <cell r="B6418" t="str">
            <v>CP_KALI_BARU_NEW</v>
          </cell>
        </row>
        <row r="6419">
          <cell r="A6419" t="str">
            <v>BAL38</v>
          </cell>
          <cell r="B6419" t="str">
            <v>CP_PASIR_GADUNG</v>
          </cell>
        </row>
        <row r="6420">
          <cell r="A6420" t="str">
            <v>PII01A</v>
          </cell>
          <cell r="B6420" t="str">
            <v>PARIGI_KOTA</v>
          </cell>
        </row>
        <row r="6421">
          <cell r="A6421" t="str">
            <v>AMP04</v>
          </cell>
          <cell r="B6421" t="str">
            <v>AMPANA_KOTA</v>
          </cell>
        </row>
        <row r="6422">
          <cell r="A6422" t="str">
            <v>PLW16</v>
          </cell>
          <cell r="B6422" t="str">
            <v>TATURA</v>
          </cell>
        </row>
        <row r="6423">
          <cell r="A6423" t="str">
            <v>PLW03A</v>
          </cell>
          <cell r="B6423" t="str">
            <v>TONDO</v>
          </cell>
        </row>
        <row r="6424">
          <cell r="A6424" t="str">
            <v>SIG02</v>
          </cell>
          <cell r="B6424" t="str">
            <v>SIGI_BIROMARU</v>
          </cell>
        </row>
        <row r="6425">
          <cell r="A6425" t="str">
            <v>NGA02</v>
          </cell>
          <cell r="B6425" t="str">
            <v>PARE_KOTA</v>
          </cell>
        </row>
        <row r="6426">
          <cell r="A6426" t="str">
            <v>JBR26</v>
          </cell>
          <cell r="B6426" t="str">
            <v>TEBES</v>
          </cell>
        </row>
        <row r="6427">
          <cell r="A6427" t="str">
            <v>MDN01</v>
          </cell>
          <cell r="B6427" t="str">
            <v>MADIUN</v>
          </cell>
        </row>
        <row r="6428">
          <cell r="A6428" t="str">
            <v>MLG25</v>
          </cell>
          <cell r="B6428" t="str">
            <v>LION_DISTRICT</v>
          </cell>
        </row>
        <row r="6429">
          <cell r="A6429" t="str">
            <v>SUB38</v>
          </cell>
          <cell r="B6429" t="str">
            <v>GEDANGASIN_2</v>
          </cell>
        </row>
        <row r="6430">
          <cell r="A6430" t="str">
            <v>NGA04</v>
          </cell>
          <cell r="B6430" t="str">
            <v>PARE_JAYA</v>
          </cell>
        </row>
        <row r="6431">
          <cell r="A6431" t="str">
            <v>SUB58</v>
          </cell>
          <cell r="B6431" t="str">
            <v>KALI_RUNGKUT</v>
          </cell>
        </row>
        <row r="6432">
          <cell r="A6432" t="str">
            <v>SUB41</v>
          </cell>
          <cell r="B6432" t="str">
            <v>KEBONSARI_2</v>
          </cell>
        </row>
        <row r="6433">
          <cell r="A6433" t="str">
            <v>SUB45A</v>
          </cell>
          <cell r="B6433" t="str">
            <v>KENJERAN_1</v>
          </cell>
        </row>
        <row r="6434">
          <cell r="A6434" t="str">
            <v>TBL14</v>
          </cell>
          <cell r="B6434" t="str">
            <v>PULAU_KIJANG</v>
          </cell>
        </row>
        <row r="6435">
          <cell r="A6435" t="str">
            <v>BAS05</v>
          </cell>
          <cell r="B6435" t="str">
            <v>KUBU_BABUSSALAM</v>
          </cell>
        </row>
        <row r="6436">
          <cell r="A6436" t="str">
            <v>BAS03A</v>
          </cell>
          <cell r="B6436" t="str">
            <v>BALAM_01</v>
          </cell>
        </row>
        <row r="6437">
          <cell r="A6437" t="str">
            <v>PLW01A</v>
          </cell>
          <cell r="B6437" t="str">
            <v>PALU_SELATAN</v>
          </cell>
        </row>
        <row r="6438">
          <cell r="A6438" t="str">
            <v>SAL02</v>
          </cell>
          <cell r="B6438" t="str">
            <v>TINANGKUNG</v>
          </cell>
        </row>
        <row r="6439">
          <cell r="A6439" t="str">
            <v>PUK02</v>
          </cell>
          <cell r="B6439" t="str">
            <v>LAUNG_TUHUP</v>
          </cell>
        </row>
        <row r="6440">
          <cell r="A6440" t="str">
            <v>SBG14A</v>
          </cell>
          <cell r="B6440" t="str">
            <v>PUSAKARATU_3</v>
          </cell>
        </row>
        <row r="6441">
          <cell r="A6441" t="str">
            <v>SUM18</v>
          </cell>
          <cell r="B6441" t="str">
            <v>TANJUNGKERTA</v>
          </cell>
        </row>
        <row r="6442">
          <cell r="A6442" t="str">
            <v>SBG08A</v>
          </cell>
          <cell r="B6442" t="str">
            <v>SUKASARI_SBG</v>
          </cell>
        </row>
        <row r="6443">
          <cell r="A6443" t="str">
            <v>PER06</v>
          </cell>
          <cell r="B6443" t="str">
            <v>KARANG_PAPAK</v>
          </cell>
        </row>
        <row r="6444">
          <cell r="A6444" t="str">
            <v>GRT37</v>
          </cell>
          <cell r="B6444" t="str">
            <v>BAGENDIT</v>
          </cell>
        </row>
        <row r="6445">
          <cell r="A6445" t="str">
            <v>BJA01</v>
          </cell>
          <cell r="B6445" t="str">
            <v>BANJAR</v>
          </cell>
        </row>
        <row r="6446">
          <cell r="A6446" t="str">
            <v>GRT25</v>
          </cell>
          <cell r="B6446" t="str">
            <v>PAKENJENG</v>
          </cell>
        </row>
        <row r="6447">
          <cell r="A6447" t="str">
            <v>GRT38</v>
          </cell>
          <cell r="B6447" t="str">
            <v>PAAS</v>
          </cell>
        </row>
        <row r="6448">
          <cell r="A6448" t="str">
            <v>PGR07</v>
          </cell>
          <cell r="B6448" t="str">
            <v>CIMERAK_2</v>
          </cell>
        </row>
        <row r="6449">
          <cell r="A6449" t="str">
            <v>MJA15</v>
          </cell>
          <cell r="B6449" t="str">
            <v>CIKIJING</v>
          </cell>
        </row>
        <row r="6450">
          <cell r="A6450" t="str">
            <v>SMI13C</v>
          </cell>
          <cell r="B6450" t="str">
            <v>BOJONG_KEMBAR_2</v>
          </cell>
        </row>
        <row r="6451">
          <cell r="A6451" t="str">
            <v>SMI06A</v>
          </cell>
          <cell r="B6451" t="str">
            <v>CITAMIANG_2</v>
          </cell>
        </row>
        <row r="6452">
          <cell r="A6452" t="str">
            <v>SMI05B</v>
          </cell>
          <cell r="B6452" t="str">
            <v>CIKOLE_2</v>
          </cell>
        </row>
        <row r="6453">
          <cell r="A6453" t="str">
            <v>CJR29D</v>
          </cell>
          <cell r="B6453" t="str">
            <v>SOLOKPANDAN_2</v>
          </cell>
        </row>
        <row r="6454">
          <cell r="A6454" t="str">
            <v>CJR05B</v>
          </cell>
          <cell r="B6454" t="str">
            <v>SUKALUYU_CJR_2</v>
          </cell>
        </row>
        <row r="6455">
          <cell r="A6455" t="str">
            <v>CJR01A</v>
          </cell>
          <cell r="B6455" t="str">
            <v>CIRANJANG_2</v>
          </cell>
        </row>
        <row r="6456">
          <cell r="A6456" t="str">
            <v>PLW14</v>
          </cell>
          <cell r="B6456" t="str">
            <v>KAMONJI</v>
          </cell>
        </row>
        <row r="6457">
          <cell r="A6457" t="str">
            <v>PLW11</v>
          </cell>
          <cell r="B6457" t="str">
            <v>WR_SUPRATMAN</v>
          </cell>
        </row>
        <row r="6458">
          <cell r="A6458" t="str">
            <v>JOG13A</v>
          </cell>
          <cell r="B6458" t="str">
            <v>KOTAGEDE</v>
          </cell>
        </row>
        <row r="6459">
          <cell r="A6459" t="str">
            <v>JOG15</v>
          </cell>
          <cell r="B6459" t="str">
            <v>SARIHARJO</v>
          </cell>
        </row>
        <row r="6460">
          <cell r="A6460" t="str">
            <v>SOC36</v>
          </cell>
          <cell r="B6460" t="str">
            <v>JEBRES_WIJAYA</v>
          </cell>
        </row>
        <row r="6461">
          <cell r="A6461" t="str">
            <v>JOG13</v>
          </cell>
          <cell r="B6461" t="str">
            <v>TIMOHO</v>
          </cell>
        </row>
        <row r="6462">
          <cell r="A6462" t="str">
            <v>SUJ12</v>
          </cell>
          <cell r="B6462" t="str">
            <v>MAKAM_HAJI</v>
          </cell>
        </row>
        <row r="6463">
          <cell r="A6463" t="str">
            <v>JOG12</v>
          </cell>
          <cell r="B6463" t="str">
            <v>AHMAD_DAHLAN</v>
          </cell>
        </row>
        <row r="6464">
          <cell r="A6464" t="str">
            <v>SUJ20</v>
          </cell>
          <cell r="B6464" t="str">
            <v>PERUM_MAKMUR</v>
          </cell>
        </row>
        <row r="6465">
          <cell r="A6465" t="str">
            <v>SUJ19</v>
          </cell>
          <cell r="B6465" t="str">
            <v>CEMANI</v>
          </cell>
        </row>
        <row r="6466">
          <cell r="A6466" t="str">
            <v>SUJ14</v>
          </cell>
          <cell r="B6466" t="str">
            <v>UMS_GONILAN</v>
          </cell>
        </row>
        <row r="6467">
          <cell r="A6467" t="str">
            <v>BTL21</v>
          </cell>
          <cell r="B6467" t="str">
            <v>JANTI</v>
          </cell>
        </row>
        <row r="6468">
          <cell r="A6468" t="str">
            <v>KAA18</v>
          </cell>
          <cell r="B6468" t="str">
            <v>TOHUDAN</v>
          </cell>
        </row>
        <row r="6469">
          <cell r="A6469" t="str">
            <v>KLT13</v>
          </cell>
          <cell r="B6469" t="str">
            <v>BRAMEN</v>
          </cell>
        </row>
        <row r="6470">
          <cell r="A6470" t="str">
            <v>SUJ05A</v>
          </cell>
          <cell r="B6470" t="str">
            <v>SOLO_BARU</v>
          </cell>
        </row>
        <row r="6471">
          <cell r="A6471" t="str">
            <v>SOC29</v>
          </cell>
          <cell r="B6471" t="str">
            <v>CENGKLIK_NUSUKAN</v>
          </cell>
        </row>
        <row r="6472">
          <cell r="A6472" t="str">
            <v>SLM26</v>
          </cell>
          <cell r="B6472" t="str">
            <v>PANDOWOHARJO</v>
          </cell>
        </row>
        <row r="6473">
          <cell r="A6473" t="str">
            <v>JOG09</v>
          </cell>
          <cell r="B6473" t="str">
            <v>LETJEN_SUPRAPTO</v>
          </cell>
        </row>
        <row r="6474">
          <cell r="A6474" t="str">
            <v>SUJ13</v>
          </cell>
          <cell r="B6474" t="str">
            <v>DARATAN</v>
          </cell>
        </row>
        <row r="6475">
          <cell r="A6475" t="str">
            <v>SOC30</v>
          </cell>
          <cell r="B6475" t="str">
            <v>SAMANHUDI_LAWEYAN</v>
          </cell>
        </row>
        <row r="6476">
          <cell r="A6476" t="str">
            <v>PWJ08</v>
          </cell>
          <cell r="B6476" t="str">
            <v>BRENGKELAN</v>
          </cell>
        </row>
        <row r="6477">
          <cell r="A6477" t="str">
            <v>BTL16</v>
          </cell>
          <cell r="B6477" t="str">
            <v>KARANG_SEMUT_JAYA</v>
          </cell>
        </row>
        <row r="6478">
          <cell r="A6478" t="str">
            <v>SOC39</v>
          </cell>
          <cell r="B6478" t="str">
            <v>BOSS_CELL</v>
          </cell>
        </row>
        <row r="6479">
          <cell r="A6479" t="str">
            <v>SOC40</v>
          </cell>
          <cell r="B6479" t="str">
            <v>KEPATIHAN</v>
          </cell>
        </row>
        <row r="6480">
          <cell r="A6480" t="str">
            <v>BTL17</v>
          </cell>
          <cell r="B6480" t="str">
            <v>GATAK</v>
          </cell>
        </row>
        <row r="6481">
          <cell r="A6481" t="str">
            <v>BTL22</v>
          </cell>
          <cell r="B6481" t="str">
            <v>TAMANTIRTO</v>
          </cell>
        </row>
        <row r="6482">
          <cell r="A6482" t="str">
            <v>SNG11</v>
          </cell>
          <cell r="B6482" t="str">
            <v>BAROS</v>
          </cell>
        </row>
        <row r="6483">
          <cell r="A6483" t="str">
            <v>TGR06</v>
          </cell>
          <cell r="B6483" t="str">
            <v>CILEDUG</v>
          </cell>
        </row>
        <row r="6484">
          <cell r="A6484" t="str">
            <v>CIB13</v>
          </cell>
          <cell r="B6484" t="str">
            <v>CIKARET</v>
          </cell>
        </row>
        <row r="6485">
          <cell r="A6485" t="str">
            <v>APU06</v>
          </cell>
          <cell r="B6485" t="str">
            <v>CP_RENDANG</v>
          </cell>
        </row>
        <row r="6486">
          <cell r="A6486" t="str">
            <v>MGW31</v>
          </cell>
          <cell r="B6486" t="str">
            <v>CP_KUNTI_II</v>
          </cell>
        </row>
        <row r="6487">
          <cell r="A6487" t="str">
            <v>CLP07</v>
          </cell>
          <cell r="B6487" t="str">
            <v>PAKETINGAN</v>
          </cell>
        </row>
        <row r="6488">
          <cell r="A6488" t="str">
            <v>TLA14</v>
          </cell>
          <cell r="B6488" t="str">
            <v>REJOTANGAN_1</v>
          </cell>
        </row>
        <row r="6489">
          <cell r="A6489" t="str">
            <v>SNX12</v>
          </cell>
          <cell r="B6489" t="str">
            <v>LENTENG_1</v>
          </cell>
        </row>
        <row r="6490">
          <cell r="A6490" t="str">
            <v>MTX05</v>
          </cell>
          <cell r="B6490" t="str">
            <v>MAGETAN_1</v>
          </cell>
        </row>
        <row r="6491">
          <cell r="A6491" t="str">
            <v>TBN14</v>
          </cell>
          <cell r="B6491" t="str">
            <v>BANGILAN_1</v>
          </cell>
        </row>
        <row r="6492">
          <cell r="A6492" t="str">
            <v>MLG58</v>
          </cell>
          <cell r="B6492" t="str">
            <v>KEDUNGKANDANG_3</v>
          </cell>
        </row>
        <row r="6493">
          <cell r="A6493" t="str">
            <v>MLG09</v>
          </cell>
          <cell r="B6493" t="str">
            <v>LAWANG</v>
          </cell>
        </row>
        <row r="6494">
          <cell r="A6494" t="str">
            <v>SUB19</v>
          </cell>
          <cell r="B6494" t="str">
            <v>LAKARSANTRI</v>
          </cell>
        </row>
        <row r="6495">
          <cell r="A6495" t="str">
            <v>GSK05</v>
          </cell>
          <cell r="B6495" t="str">
            <v>KEBOMAS</v>
          </cell>
        </row>
        <row r="6496">
          <cell r="A6496" t="str">
            <v>SDA16</v>
          </cell>
          <cell r="B6496" t="str">
            <v>DELTASARI</v>
          </cell>
        </row>
        <row r="6497">
          <cell r="A6497" t="str">
            <v>SUB44</v>
          </cell>
          <cell r="B6497" t="str">
            <v>BRATANG_GEDE</v>
          </cell>
        </row>
        <row r="6498">
          <cell r="A6498" t="str">
            <v>WNB11</v>
          </cell>
          <cell r="B6498" t="str">
            <v>SELOMERTO_FNC</v>
          </cell>
        </row>
        <row r="6499">
          <cell r="A6499" t="str">
            <v>MLG16</v>
          </cell>
          <cell r="B6499" t="str">
            <v>SULFAT_KIPA</v>
          </cell>
        </row>
        <row r="6500">
          <cell r="A6500" t="str">
            <v>MLG11</v>
          </cell>
          <cell r="B6500" t="str">
            <v>SOETAMI</v>
          </cell>
        </row>
        <row r="6501">
          <cell r="A6501" t="str">
            <v>MAR06</v>
          </cell>
          <cell r="B6501" t="str">
            <v>CP_MONCONGLOE1</v>
          </cell>
        </row>
        <row r="6502">
          <cell r="A6502" t="str">
            <v>TCSNX191</v>
          </cell>
          <cell r="B6502" t="str">
            <v>TCSNX191</v>
          </cell>
        </row>
        <row r="6503">
          <cell r="A6503" t="str">
            <v>TCPKS041</v>
          </cell>
          <cell r="B6503" t="str">
            <v>TCPKS041</v>
          </cell>
        </row>
        <row r="6504">
          <cell r="A6504" t="str">
            <v>TCSNX111</v>
          </cell>
          <cell r="B6504" t="str">
            <v>TCSNX111</v>
          </cell>
        </row>
        <row r="6505">
          <cell r="A6505" t="str">
            <v>TCBWX021</v>
          </cell>
          <cell r="B6505" t="str">
            <v>TCBWX021</v>
          </cell>
        </row>
        <row r="6506">
          <cell r="A6506" t="str">
            <v>UPG13A</v>
          </cell>
          <cell r="B6506" t="str">
            <v>CP_TALASALAPANG</v>
          </cell>
        </row>
        <row r="6507">
          <cell r="A6507" t="str">
            <v>DPS80</v>
          </cell>
          <cell r="B6507" t="str">
            <v>CP_MAHENDRA_TENGAH</v>
          </cell>
        </row>
        <row r="6508">
          <cell r="A6508" t="str">
            <v>SRG42</v>
          </cell>
          <cell r="B6508" t="str">
            <v>SAMBIROTO</v>
          </cell>
        </row>
        <row r="6509">
          <cell r="A6509" t="str">
            <v>KAA01</v>
          </cell>
          <cell r="B6509" t="str">
            <v>KARANG_ANYAR</v>
          </cell>
        </row>
        <row r="6510">
          <cell r="A6510" t="str">
            <v>JOG17</v>
          </cell>
          <cell r="B6510" t="str">
            <v>GLAGAHSARI</v>
          </cell>
        </row>
        <row r="6511">
          <cell r="A6511" t="str">
            <v>KAA17</v>
          </cell>
          <cell r="B6511" t="str">
            <v>TUBAN_GONDANGREJO</v>
          </cell>
        </row>
        <row r="6512">
          <cell r="A6512" t="str">
            <v>SOC37</v>
          </cell>
          <cell r="B6512" t="str">
            <v>MOJO_JAYA</v>
          </cell>
        </row>
        <row r="6513">
          <cell r="A6513" t="str">
            <v>SUJ16</v>
          </cell>
          <cell r="B6513" t="str">
            <v>GENTAN_BAKI</v>
          </cell>
        </row>
        <row r="6514">
          <cell r="A6514" t="str">
            <v>SOC38</v>
          </cell>
          <cell r="B6514" t="str">
            <v>IMAM_BONJOL_SOLO</v>
          </cell>
        </row>
        <row r="6515">
          <cell r="A6515" t="str">
            <v>SOC31</v>
          </cell>
          <cell r="B6515" t="str">
            <v>YOSODIPURO</v>
          </cell>
        </row>
        <row r="6516">
          <cell r="A6516" t="str">
            <v>SOC33</v>
          </cell>
          <cell r="B6516" t="str">
            <v>GRADAG _HASANUDIN</v>
          </cell>
        </row>
        <row r="6517">
          <cell r="A6517" t="str">
            <v>BGR37</v>
          </cell>
          <cell r="B6517" t="str">
            <v>CP_PASAR_BOGOR</v>
          </cell>
        </row>
        <row r="6518">
          <cell r="A6518" t="str">
            <v>CIB30</v>
          </cell>
          <cell r="B6518" t="str">
            <v>GANDOANG</v>
          </cell>
        </row>
        <row r="6519">
          <cell r="A6519" t="str">
            <v>PYW10</v>
          </cell>
          <cell r="B6519" t="str">
            <v>CP_BATUJAI</v>
          </cell>
        </row>
        <row r="6520">
          <cell r="A6520" t="str">
            <v>GTO08</v>
          </cell>
          <cell r="B6520" t="str">
            <v>DUNGINGI</v>
          </cell>
        </row>
        <row r="6521">
          <cell r="A6521" t="str">
            <v>GTO07</v>
          </cell>
          <cell r="B6521" t="str">
            <v>DUMBO_RAYA</v>
          </cell>
        </row>
        <row r="6522">
          <cell r="A6522" t="str">
            <v>LBO04</v>
          </cell>
          <cell r="B6522" t="str">
            <v>TELAGA_JAYA</v>
          </cell>
        </row>
        <row r="6523">
          <cell r="A6523" t="str">
            <v>PII20</v>
          </cell>
          <cell r="B6523" t="str">
            <v>TOLAI_INDUK</v>
          </cell>
        </row>
        <row r="6524">
          <cell r="A6524" t="str">
            <v>BUG06</v>
          </cell>
          <cell r="B6524" t="str">
            <v>KEUREA</v>
          </cell>
        </row>
        <row r="6525">
          <cell r="A6525" t="str">
            <v>SDA56</v>
          </cell>
          <cell r="B6525" t="str">
            <v>WONOAYU_1</v>
          </cell>
        </row>
        <row r="6526">
          <cell r="A6526" t="str">
            <v>MLG61</v>
          </cell>
          <cell r="B6526" t="str">
            <v>SUKUN_5</v>
          </cell>
        </row>
        <row r="6527">
          <cell r="A6527" t="str">
            <v>KDR18</v>
          </cell>
          <cell r="B6527" t="str">
            <v>PESANTREN_1</v>
          </cell>
        </row>
        <row r="6528">
          <cell r="A6528" t="str">
            <v>PSR19</v>
          </cell>
          <cell r="B6528" t="str">
            <v>GEMPOL_1</v>
          </cell>
        </row>
        <row r="6529">
          <cell r="A6529" t="str">
            <v>JBG16</v>
          </cell>
          <cell r="B6529" t="str">
            <v>JOMBANG_1</v>
          </cell>
        </row>
        <row r="6530">
          <cell r="A6530" t="str">
            <v>PSR18</v>
          </cell>
          <cell r="B6530" t="str">
            <v>PANGGUNGREJO_2</v>
          </cell>
        </row>
        <row r="6531">
          <cell r="A6531" t="str">
            <v>JBR36</v>
          </cell>
          <cell r="B6531" t="str">
            <v>JBR_JOMBANG_1</v>
          </cell>
        </row>
        <row r="6532">
          <cell r="A6532" t="str">
            <v>TKG04</v>
          </cell>
          <cell r="B6532" t="str">
            <v>TANJUNG_KARANG_PUSAT</v>
          </cell>
        </row>
        <row r="6533">
          <cell r="A6533" t="str">
            <v>MTR02</v>
          </cell>
          <cell r="B6533" t="str">
            <v>METRO_PUSAT</v>
          </cell>
        </row>
        <row r="6534">
          <cell r="A6534" t="str">
            <v>CKR18</v>
          </cell>
          <cell r="B6534" t="str">
            <v>SUKADAMI</v>
          </cell>
        </row>
        <row r="6535">
          <cell r="A6535" t="str">
            <v>CKR10</v>
          </cell>
          <cell r="B6535" t="str">
            <v>JAYAMUKTI</v>
          </cell>
        </row>
        <row r="6536">
          <cell r="A6536" t="str">
            <v>CKR07</v>
          </cell>
          <cell r="B6536" t="str">
            <v>KARANG_ASIH</v>
          </cell>
        </row>
        <row r="6537">
          <cell r="A6537" t="str">
            <v>CKR03</v>
          </cell>
          <cell r="B6537" t="str">
            <v>CIBARUSAH</v>
          </cell>
        </row>
        <row r="6538">
          <cell r="A6538" t="str">
            <v>BKI60</v>
          </cell>
          <cell r="B6538" t="str">
            <v>BINTARA_JAYA</v>
          </cell>
        </row>
        <row r="6539">
          <cell r="A6539" t="str">
            <v>BKI38</v>
          </cell>
          <cell r="B6539" t="str">
            <v>BEKASI_JAYA</v>
          </cell>
        </row>
        <row r="6540">
          <cell r="A6540" t="str">
            <v>BKI31</v>
          </cell>
          <cell r="B6540" t="str">
            <v>JATIRANGGON</v>
          </cell>
        </row>
        <row r="6541">
          <cell r="A6541" t="str">
            <v>BKI26</v>
          </cell>
          <cell r="B6541" t="str">
            <v>JAKA_SETIA</v>
          </cell>
        </row>
        <row r="6542">
          <cell r="A6542" t="str">
            <v>BKI18</v>
          </cell>
          <cell r="B6542" t="str">
            <v>JATI_KARYA</v>
          </cell>
        </row>
        <row r="6543">
          <cell r="A6543" t="str">
            <v>BKI16</v>
          </cell>
          <cell r="B6543" t="str">
            <v>BEKASI_TIMUR</v>
          </cell>
        </row>
        <row r="6544">
          <cell r="A6544" t="str">
            <v>BKI14</v>
          </cell>
          <cell r="B6544" t="str">
            <v>TAMBUN_SELATAN</v>
          </cell>
        </row>
        <row r="6545">
          <cell r="A6545" t="str">
            <v>BKI09</v>
          </cell>
          <cell r="B6545" t="str">
            <v>BINTARA</v>
          </cell>
        </row>
        <row r="6546">
          <cell r="A6546" t="str">
            <v>BKI03</v>
          </cell>
          <cell r="B6546" t="str">
            <v>JATI_ASIH</v>
          </cell>
        </row>
        <row r="6547">
          <cell r="A6547" t="str">
            <v>LLG02</v>
          </cell>
          <cell r="B6547" t="str">
            <v>TALANG_BANDUNG</v>
          </cell>
        </row>
        <row r="6548">
          <cell r="A6548" t="str">
            <v>MLG55</v>
          </cell>
          <cell r="B6548" t="str">
            <v>BLIMBING_3</v>
          </cell>
        </row>
        <row r="6549">
          <cell r="A6549" t="str">
            <v>MDN10</v>
          </cell>
          <cell r="B6549" t="str">
            <v>MANGUHARJO_1</v>
          </cell>
        </row>
        <row r="6550">
          <cell r="A6550" t="str">
            <v>TLA10</v>
          </cell>
          <cell r="B6550" t="str">
            <v>NGANTRU_1</v>
          </cell>
        </row>
        <row r="6551">
          <cell r="A6551" t="str">
            <v>NGA10</v>
          </cell>
          <cell r="B6551" t="str">
            <v>PAGU_1</v>
          </cell>
        </row>
        <row r="6552">
          <cell r="A6552" t="str">
            <v>PTN15</v>
          </cell>
          <cell r="B6552" t="str">
            <v>PAJARAKAN_2</v>
          </cell>
        </row>
        <row r="6553">
          <cell r="A6553" t="str">
            <v>TGK07</v>
          </cell>
          <cell r="B6553" t="str">
            <v>TRENGGALEK_1</v>
          </cell>
        </row>
        <row r="6554">
          <cell r="A6554" t="str">
            <v>TCMJK141</v>
          </cell>
          <cell r="B6554" t="str">
            <v>TCMJK141</v>
          </cell>
        </row>
        <row r="6555">
          <cell r="A6555" t="str">
            <v>TCSDA161</v>
          </cell>
          <cell r="B6555" t="str">
            <v>TCSDA161</v>
          </cell>
        </row>
        <row r="6556">
          <cell r="A6556" t="str">
            <v>TCSDA111</v>
          </cell>
          <cell r="B6556" t="str">
            <v>TCSDA111</v>
          </cell>
        </row>
        <row r="6557">
          <cell r="A6557" t="str">
            <v>TCSPG041</v>
          </cell>
          <cell r="B6557" t="str">
            <v>TCSPG041</v>
          </cell>
        </row>
        <row r="6558">
          <cell r="A6558" t="str">
            <v>TCBWX051</v>
          </cell>
          <cell r="B6558" t="str">
            <v>TCBWX051</v>
          </cell>
        </row>
        <row r="6559">
          <cell r="A6559" t="str">
            <v>TCSNX091</v>
          </cell>
          <cell r="B6559" t="str">
            <v>TCSNX091</v>
          </cell>
        </row>
        <row r="6560">
          <cell r="A6560" t="str">
            <v>TCMJK051</v>
          </cell>
          <cell r="B6560" t="str">
            <v>TCMJK051</v>
          </cell>
        </row>
        <row r="6561">
          <cell r="A6561" t="str">
            <v>TCBWX031</v>
          </cell>
          <cell r="B6561" t="str">
            <v>TCBWX031</v>
          </cell>
        </row>
        <row r="6562">
          <cell r="A6562" t="str">
            <v>TCMOJ011</v>
          </cell>
          <cell r="B6562" t="str">
            <v>TCMOJ011</v>
          </cell>
        </row>
        <row r="6563">
          <cell r="A6563" t="str">
            <v>TCBWX022</v>
          </cell>
          <cell r="B6563" t="str">
            <v>TCBWX022</v>
          </cell>
        </row>
        <row r="6564">
          <cell r="A6564" t="str">
            <v>TCSNX011</v>
          </cell>
          <cell r="B6564" t="str">
            <v>TCSNX011</v>
          </cell>
        </row>
        <row r="6565">
          <cell r="A6565" t="str">
            <v>TCSDA171</v>
          </cell>
          <cell r="B6565" t="str">
            <v>TCSDA171</v>
          </cell>
        </row>
        <row r="6566">
          <cell r="A6566" t="str">
            <v>TCSDA121</v>
          </cell>
          <cell r="B6566" t="str">
            <v>TCSDA121</v>
          </cell>
        </row>
        <row r="6567">
          <cell r="A6567" t="str">
            <v>TCSDA181</v>
          </cell>
          <cell r="B6567" t="str">
            <v>TCSDA181</v>
          </cell>
        </row>
        <row r="6568">
          <cell r="A6568" t="str">
            <v>TCSUB281</v>
          </cell>
          <cell r="B6568" t="str">
            <v>TCSUB281</v>
          </cell>
        </row>
        <row r="6569">
          <cell r="A6569" t="str">
            <v>TCSUB091</v>
          </cell>
          <cell r="B6569" t="str">
            <v>TCSUB091</v>
          </cell>
        </row>
        <row r="6570">
          <cell r="A6570" t="str">
            <v>TCSUB241</v>
          </cell>
          <cell r="B6570" t="str">
            <v>TCSUB241</v>
          </cell>
        </row>
        <row r="6571">
          <cell r="A6571" t="str">
            <v>TCSUB151</v>
          </cell>
          <cell r="B6571" t="str">
            <v>TCSUB151</v>
          </cell>
        </row>
        <row r="6572">
          <cell r="A6572" t="str">
            <v>TCSUB191</v>
          </cell>
          <cell r="B6572" t="str">
            <v>TCSUB191</v>
          </cell>
        </row>
        <row r="6573">
          <cell r="A6573" t="str">
            <v>TCMJK121</v>
          </cell>
          <cell r="B6573" t="str">
            <v>TCMJK121</v>
          </cell>
        </row>
        <row r="6574">
          <cell r="A6574" t="str">
            <v>TCSDA071</v>
          </cell>
          <cell r="B6574" t="str">
            <v>TCSDA071</v>
          </cell>
        </row>
        <row r="6575">
          <cell r="A6575" t="str">
            <v>TCSDA151</v>
          </cell>
          <cell r="B6575" t="str">
            <v>TCSDA151</v>
          </cell>
        </row>
        <row r="6576">
          <cell r="A6576" t="str">
            <v>TCSUB041</v>
          </cell>
          <cell r="B6576" t="str">
            <v>TCSUB041</v>
          </cell>
        </row>
        <row r="6577">
          <cell r="A6577" t="str">
            <v>TCJBG161</v>
          </cell>
          <cell r="B6577" t="str">
            <v>TCJBG161</v>
          </cell>
        </row>
        <row r="6578">
          <cell r="A6578" t="str">
            <v>TCJBG011</v>
          </cell>
          <cell r="B6578" t="str">
            <v>TCJBG011</v>
          </cell>
        </row>
        <row r="6579">
          <cell r="A6579" t="str">
            <v>TCMJK081</v>
          </cell>
          <cell r="B6579" t="str">
            <v>TCMJK081</v>
          </cell>
        </row>
        <row r="6580">
          <cell r="A6580" t="str">
            <v>TCSUB171</v>
          </cell>
          <cell r="B6580" t="str">
            <v>TCSUB171</v>
          </cell>
        </row>
        <row r="6581">
          <cell r="A6581" t="str">
            <v>TCSUB201</v>
          </cell>
          <cell r="B6581" t="str">
            <v>TCSUB201</v>
          </cell>
        </row>
        <row r="6582">
          <cell r="A6582" t="str">
            <v>TCSUB122</v>
          </cell>
          <cell r="B6582" t="str">
            <v>TCSUB122</v>
          </cell>
        </row>
        <row r="6583">
          <cell r="A6583" t="str">
            <v>TCSUB121</v>
          </cell>
          <cell r="B6583" t="str">
            <v>TCSUB121</v>
          </cell>
        </row>
        <row r="6584">
          <cell r="A6584" t="str">
            <v>LBB08</v>
          </cell>
          <cell r="B6584" t="str">
            <v>BIARO</v>
          </cell>
        </row>
        <row r="6585">
          <cell r="A6585" t="str">
            <v>BGR11</v>
          </cell>
          <cell r="B6585" t="str">
            <v>KARADENAN</v>
          </cell>
        </row>
        <row r="6586">
          <cell r="A6586" t="str">
            <v>BGR20</v>
          </cell>
          <cell r="B6586" t="str">
            <v>PUNCAK</v>
          </cell>
        </row>
        <row r="6587">
          <cell r="A6587" t="str">
            <v>BGR13</v>
          </cell>
          <cell r="B6587" t="str">
            <v>CIMANDALA</v>
          </cell>
        </row>
        <row r="6588">
          <cell r="A6588" t="str">
            <v>BGR26</v>
          </cell>
          <cell r="B6588" t="str">
            <v>TAJUR_2</v>
          </cell>
        </row>
        <row r="6589">
          <cell r="A6589" t="str">
            <v>TCSDA101</v>
          </cell>
          <cell r="B6589" t="str">
            <v>TCSDA101</v>
          </cell>
        </row>
        <row r="6590">
          <cell r="A6590" t="str">
            <v>KDR777</v>
          </cell>
          <cell r="B6590" t="str">
            <v>KDR_GATEWAY</v>
          </cell>
        </row>
        <row r="6591">
          <cell r="A6591" t="str">
            <v>SEG16</v>
          </cell>
          <cell r="B6591" t="str">
            <v>KIAJURUM</v>
          </cell>
        </row>
        <row r="6592">
          <cell r="A6592" t="str">
            <v>SEG09</v>
          </cell>
          <cell r="B6592" t="str">
            <v>WALANTAKA</v>
          </cell>
        </row>
        <row r="6593">
          <cell r="A6593" t="str">
            <v>SNG13</v>
          </cell>
          <cell r="B6593" t="str">
            <v>PONTANG</v>
          </cell>
        </row>
        <row r="6594">
          <cell r="A6594" t="str">
            <v>CIP04</v>
          </cell>
          <cell r="B6594" t="str">
            <v>PAMULANG_2</v>
          </cell>
        </row>
        <row r="6595">
          <cell r="A6595" t="str">
            <v>CIP12</v>
          </cell>
          <cell r="B6595" t="str">
            <v>PAMULANG_BARAT</v>
          </cell>
        </row>
        <row r="6596">
          <cell r="A6596" t="str">
            <v>TGR12</v>
          </cell>
          <cell r="B6596" t="str">
            <v>PAMULANG</v>
          </cell>
        </row>
        <row r="6597">
          <cell r="A6597" t="str">
            <v>WLG08</v>
          </cell>
          <cell r="B6597" t="str">
            <v>SUTOJAYAN_1</v>
          </cell>
        </row>
        <row r="6598">
          <cell r="A6598" t="str">
            <v>SUB59A</v>
          </cell>
          <cell r="B6598" t="str">
            <v>SAMBIKEREP_1</v>
          </cell>
        </row>
        <row r="6599">
          <cell r="A6599" t="str">
            <v>JBR35</v>
          </cell>
          <cell r="B6599" t="str">
            <v>SUMBERSARI_2</v>
          </cell>
        </row>
        <row r="6600">
          <cell r="A6600" t="str">
            <v>SUB68A</v>
          </cell>
          <cell r="B6600" t="str">
            <v>TAMBAKSARI_1</v>
          </cell>
        </row>
        <row r="6601">
          <cell r="A6601" t="str">
            <v>TLA11</v>
          </cell>
          <cell r="B6601" t="str">
            <v>KAUMAN_1</v>
          </cell>
        </row>
        <row r="6602">
          <cell r="A6602" t="str">
            <v>PRO10</v>
          </cell>
          <cell r="B6602" t="str">
            <v>KANIGARAN_1</v>
          </cell>
        </row>
        <row r="6603">
          <cell r="A6603" t="str">
            <v>MJK15</v>
          </cell>
          <cell r="B6603" t="str">
            <v>JATIREJO_1</v>
          </cell>
        </row>
        <row r="6604">
          <cell r="A6604" t="str">
            <v>MLG31</v>
          </cell>
          <cell r="B6604" t="str">
            <v>TUNJUNG_TIRTO</v>
          </cell>
        </row>
        <row r="6605">
          <cell r="A6605" t="str">
            <v>PLM47</v>
          </cell>
          <cell r="B6605" t="str">
            <v>RBI_SUKOMORO</v>
          </cell>
        </row>
        <row r="6606">
          <cell r="A6606" t="str">
            <v>MGW01E</v>
          </cell>
          <cell r="B6606" t="str">
            <v>BUDUK_1</v>
          </cell>
        </row>
        <row r="6607">
          <cell r="A6607" t="str">
            <v>MGW29</v>
          </cell>
          <cell r="B6607" t="str">
            <v>MERTA_AGUNG</v>
          </cell>
        </row>
        <row r="6608">
          <cell r="A6608" t="str">
            <v>SUB70A</v>
          </cell>
          <cell r="B6608" t="str">
            <v>SUKOMANUNGGAL_1</v>
          </cell>
        </row>
        <row r="6609">
          <cell r="A6609" t="str">
            <v>WLG10</v>
          </cell>
          <cell r="B6609" t="str">
            <v>WLINGI_1</v>
          </cell>
        </row>
        <row r="6610">
          <cell r="A6610" t="str">
            <v>MLG56</v>
          </cell>
          <cell r="B6610" t="str">
            <v>SUKUN_3</v>
          </cell>
        </row>
        <row r="6611">
          <cell r="A6611" t="str">
            <v>BGR10A</v>
          </cell>
          <cell r="B6611" t="str">
            <v>CIAPUS</v>
          </cell>
        </row>
        <row r="6612">
          <cell r="A6612" t="str">
            <v>BGR01A</v>
          </cell>
          <cell r="B6612" t="str">
            <v>CIMANGGU_CITY</v>
          </cell>
        </row>
        <row r="6613">
          <cell r="A6613" t="str">
            <v>BGR15</v>
          </cell>
          <cell r="B6613" t="str">
            <v>LEUWILIANG</v>
          </cell>
        </row>
        <row r="6614">
          <cell r="A6614" t="str">
            <v>BGR19A</v>
          </cell>
          <cell r="B6614" t="str">
            <v>MAYOR_OKING</v>
          </cell>
        </row>
        <row r="6615">
          <cell r="A6615" t="str">
            <v>BGR04A</v>
          </cell>
          <cell r="B6615" t="str">
            <v>KOTA_WISATA</v>
          </cell>
        </row>
        <row r="6616">
          <cell r="A6616" t="str">
            <v>BGR14</v>
          </cell>
          <cell r="B6616" t="str">
            <v>RUMPIN</v>
          </cell>
        </row>
        <row r="6617">
          <cell r="A6617" t="str">
            <v>BGR09</v>
          </cell>
          <cell r="B6617" t="str">
            <v>JASINGA</v>
          </cell>
        </row>
        <row r="6618">
          <cell r="A6618" t="str">
            <v>BGR13A</v>
          </cell>
          <cell r="B6618" t="str">
            <v>CILEBUT</v>
          </cell>
        </row>
        <row r="6619">
          <cell r="A6619" t="str">
            <v>BGR06B</v>
          </cell>
          <cell r="B6619" t="str">
            <v>CARINGIN</v>
          </cell>
        </row>
        <row r="6620">
          <cell r="A6620" t="str">
            <v>BGR13B</v>
          </cell>
          <cell r="B6620" t="str">
            <v>CILEBUT_BARAT</v>
          </cell>
        </row>
        <row r="6621">
          <cell r="A6621" t="str">
            <v>BGR01B</v>
          </cell>
          <cell r="B6621" t="str">
            <v>PAJAJARAN</v>
          </cell>
        </row>
        <row r="6622">
          <cell r="A6622" t="str">
            <v>BGR06A</v>
          </cell>
          <cell r="B6622" t="str">
            <v>TAJUR</v>
          </cell>
        </row>
        <row r="6623">
          <cell r="A6623" t="str">
            <v>BGR12A</v>
          </cell>
          <cell r="B6623" t="str">
            <v>CIHEULEUT</v>
          </cell>
        </row>
        <row r="6624">
          <cell r="A6624" t="str">
            <v>BGR11A</v>
          </cell>
          <cell r="B6624" t="str">
            <v>BOJONG_GEDE</v>
          </cell>
        </row>
        <row r="6625">
          <cell r="A6625" t="str">
            <v>BOO666</v>
          </cell>
          <cell r="B6625" t="str">
            <v>BOO_GATEWAY</v>
          </cell>
        </row>
        <row r="6626">
          <cell r="A6626" t="str">
            <v>CIB15A</v>
          </cell>
          <cell r="B6626" t="str">
            <v>TAJUR_6</v>
          </cell>
        </row>
        <row r="6627">
          <cell r="A6627" t="str">
            <v>CIB34A</v>
          </cell>
          <cell r="B6627" t="str">
            <v>GUNUNG_PUTRI_2</v>
          </cell>
        </row>
        <row r="6628">
          <cell r="A6628" t="str">
            <v>CIB05B</v>
          </cell>
          <cell r="B6628" t="str">
            <v>CILEUNGSI_3</v>
          </cell>
        </row>
        <row r="6629">
          <cell r="A6629" t="str">
            <v>CIB40B</v>
          </cell>
          <cell r="B6629" t="str">
            <v>TAJUR_5</v>
          </cell>
        </row>
        <row r="6630">
          <cell r="A6630" t="str">
            <v>CIB40A</v>
          </cell>
          <cell r="B6630" t="str">
            <v>TAJUR_3</v>
          </cell>
        </row>
        <row r="6631">
          <cell r="A6631" t="str">
            <v>CIB16A</v>
          </cell>
          <cell r="B6631" t="str">
            <v>CARIU_1</v>
          </cell>
        </row>
        <row r="6632">
          <cell r="A6632" t="str">
            <v>CIB14A</v>
          </cell>
          <cell r="B6632" t="str">
            <v>TAJUR_7</v>
          </cell>
        </row>
        <row r="6633">
          <cell r="A6633" t="str">
            <v>CIB35B</v>
          </cell>
          <cell r="B6633" t="str">
            <v>KEMANG_3</v>
          </cell>
        </row>
        <row r="6634">
          <cell r="A6634" t="str">
            <v>CIB27A</v>
          </cell>
          <cell r="B6634" t="str">
            <v>BOJONG_GEDE_1</v>
          </cell>
        </row>
        <row r="6635">
          <cell r="A6635" t="str">
            <v>CIB34B</v>
          </cell>
          <cell r="B6635" t="str">
            <v>GUNUNG_PUTRI_3</v>
          </cell>
        </row>
        <row r="6636">
          <cell r="A6636" t="str">
            <v>BGR35</v>
          </cell>
          <cell r="B6636" t="str">
            <v>MALL_BTM</v>
          </cell>
        </row>
        <row r="6637">
          <cell r="A6637" t="str">
            <v>CIB38</v>
          </cell>
          <cell r="B6637" t="str">
            <v>LALADON</v>
          </cell>
        </row>
        <row r="6638">
          <cell r="A6638" t="str">
            <v>BGR41</v>
          </cell>
          <cell r="B6638" t="str">
            <v>CP_VBI_1</v>
          </cell>
        </row>
        <row r="6639">
          <cell r="A6639" t="str">
            <v>CIB26</v>
          </cell>
          <cell r="B6639" t="str">
            <v>LIMUS_PRATAMA</v>
          </cell>
        </row>
        <row r="6640">
          <cell r="A6640" t="str">
            <v>CIB43</v>
          </cell>
          <cell r="B6640" t="str">
            <v>CIGUDEG</v>
          </cell>
        </row>
        <row r="6641">
          <cell r="A6641" t="str">
            <v>CIB42</v>
          </cell>
          <cell r="B6641" t="str">
            <v>SITU_UDIK</v>
          </cell>
        </row>
        <row r="6642">
          <cell r="A6642" t="str">
            <v>CIB27</v>
          </cell>
          <cell r="B6642" t="str">
            <v>KLAPANUNGGAL</v>
          </cell>
        </row>
        <row r="6643">
          <cell r="A6643" t="str">
            <v>CIB39</v>
          </cell>
          <cell r="B6643" t="str">
            <v>SENTUL_NIRWANA</v>
          </cell>
        </row>
        <row r="6644">
          <cell r="A6644" t="str">
            <v>BGR02</v>
          </cell>
          <cell r="B6644" t="str">
            <v>CIBINONG</v>
          </cell>
        </row>
        <row r="6645">
          <cell r="A6645" t="str">
            <v>CIB20</v>
          </cell>
          <cell r="B6645" t="str">
            <v>CITRA_INDAH</v>
          </cell>
        </row>
        <row r="6646">
          <cell r="A6646" t="str">
            <v>BGR06</v>
          </cell>
          <cell r="B6646" t="str">
            <v>CIAWI</v>
          </cell>
        </row>
        <row r="6647">
          <cell r="A6647" t="str">
            <v>BGR07</v>
          </cell>
          <cell r="B6647" t="str">
            <v>CARIU</v>
          </cell>
        </row>
        <row r="6648">
          <cell r="A6648" t="str">
            <v>CIB11</v>
          </cell>
          <cell r="B6648" t="str">
            <v>TRANSYOGI</v>
          </cell>
        </row>
        <row r="6649">
          <cell r="A6649" t="str">
            <v>BGR12</v>
          </cell>
          <cell r="B6649" t="str">
            <v>SURYA_KENCANA</v>
          </cell>
        </row>
        <row r="6650">
          <cell r="A6650" t="str">
            <v>BGR23</v>
          </cell>
          <cell r="B6650" t="str">
            <v>PAHLAWAN</v>
          </cell>
        </row>
        <row r="6651">
          <cell r="A6651" t="str">
            <v>CIB03</v>
          </cell>
          <cell r="B6651" t="str">
            <v>CIBINONG2</v>
          </cell>
        </row>
        <row r="6652">
          <cell r="A6652" t="str">
            <v>BGR17</v>
          </cell>
          <cell r="B6652" t="str">
            <v>SEMPLAK</v>
          </cell>
        </row>
        <row r="6653">
          <cell r="A6653" t="str">
            <v>CIB06</v>
          </cell>
          <cell r="B6653" t="str">
            <v>GUNUNG_SINDUR</v>
          </cell>
        </row>
        <row r="6654">
          <cell r="A6654" t="str">
            <v>BGR24</v>
          </cell>
          <cell r="B6654" t="str">
            <v>POMAD</v>
          </cell>
        </row>
        <row r="6655">
          <cell r="A6655" t="str">
            <v>BGR05</v>
          </cell>
          <cell r="B6655" t="str">
            <v>DRAMAGA</v>
          </cell>
        </row>
        <row r="6656">
          <cell r="A6656" t="str">
            <v>BGR08</v>
          </cell>
          <cell r="B6656" t="str">
            <v>BTM</v>
          </cell>
        </row>
        <row r="6657">
          <cell r="A6657" t="str">
            <v>DPS64</v>
          </cell>
          <cell r="B6657" t="str">
            <v>CP_PEMOGAN</v>
          </cell>
        </row>
        <row r="6658">
          <cell r="A6658" t="str">
            <v>DPS22</v>
          </cell>
          <cell r="B6658" t="str">
            <v>SANUR</v>
          </cell>
        </row>
        <row r="6659">
          <cell r="A6659" t="str">
            <v>MGW35</v>
          </cell>
          <cell r="B6659" t="str">
            <v>CP_PANDU</v>
          </cell>
        </row>
        <row r="6660">
          <cell r="A6660" t="str">
            <v>AMI16</v>
          </cell>
          <cell r="B6660" t="str">
            <v>CP_BUNG_KARNO</v>
          </cell>
        </row>
        <row r="6661">
          <cell r="A6661" t="str">
            <v>TNW07</v>
          </cell>
          <cell r="B6661" t="str">
            <v>NYAMBU</v>
          </cell>
        </row>
        <row r="6662">
          <cell r="A6662" t="str">
            <v>DPS58</v>
          </cell>
          <cell r="B6662" t="str">
            <v>CP_TUKAD_BARITO</v>
          </cell>
        </row>
        <row r="6663">
          <cell r="A6663" t="str">
            <v>PYW12</v>
          </cell>
          <cell r="B6663" t="str">
            <v>CP_UNTUNG_SURAPATI</v>
          </cell>
        </row>
        <row r="6664">
          <cell r="A6664" t="str">
            <v>SGA12</v>
          </cell>
          <cell r="B6664" t="str">
            <v>CP_PENARUKAN</v>
          </cell>
        </row>
        <row r="6665">
          <cell r="A6665" t="str">
            <v>MLG53</v>
          </cell>
          <cell r="B6665" t="str">
            <v>TAJINAN_2</v>
          </cell>
        </row>
        <row r="6666">
          <cell r="A6666" t="str">
            <v>NGA13</v>
          </cell>
          <cell r="B6666" t="str">
            <v>KANDAT_1</v>
          </cell>
        </row>
        <row r="6667">
          <cell r="A6667" t="str">
            <v>LMG18</v>
          </cell>
          <cell r="B6667" t="str">
            <v>MADURAN_2</v>
          </cell>
        </row>
        <row r="6668">
          <cell r="A6668" t="str">
            <v>WLG07</v>
          </cell>
          <cell r="B6668" t="str">
            <v>GARUM_1</v>
          </cell>
        </row>
        <row r="6669">
          <cell r="A6669" t="str">
            <v>TLA09</v>
          </cell>
          <cell r="B6669" t="str">
            <v>TULUNGAGUNG_1</v>
          </cell>
        </row>
        <row r="6670">
          <cell r="A6670" t="str">
            <v>SRN09</v>
          </cell>
          <cell r="B6670" t="str">
            <v>DC_NGUWER</v>
          </cell>
        </row>
        <row r="6671">
          <cell r="A6671" t="str">
            <v>BYL10</v>
          </cell>
          <cell r="B6671" t="str">
            <v>DC_BOYOLALI</v>
          </cell>
        </row>
        <row r="6672">
          <cell r="A6672" t="str">
            <v>SUJ11</v>
          </cell>
          <cell r="B6672" t="str">
            <v>PANDEYAN</v>
          </cell>
        </row>
        <row r="6673">
          <cell r="A6673" t="str">
            <v>WGI09</v>
          </cell>
          <cell r="B6673" t="str">
            <v>WONOBOYO_WONOGIRI</v>
          </cell>
        </row>
        <row r="6674">
          <cell r="A6674" t="str">
            <v>UPG09A</v>
          </cell>
          <cell r="B6674" t="str">
            <v>PANNAMPU</v>
          </cell>
        </row>
        <row r="6675">
          <cell r="A6675" t="str">
            <v>DPK20</v>
          </cell>
          <cell r="B6675" t="str">
            <v>GANG_NANGKA</v>
          </cell>
        </row>
        <row r="6676">
          <cell r="A6676" t="str">
            <v>MLG03</v>
          </cell>
          <cell r="B6676" t="str">
            <v>SINGOSARI</v>
          </cell>
        </row>
        <row r="6677">
          <cell r="A6677" t="str">
            <v>MJK14</v>
          </cell>
          <cell r="B6677" t="str">
            <v>SOOKO_1</v>
          </cell>
        </row>
        <row r="6678">
          <cell r="A6678" t="str">
            <v>WLG12</v>
          </cell>
          <cell r="B6678" t="str">
            <v>PONGGOK_1</v>
          </cell>
        </row>
        <row r="6679">
          <cell r="A6679" t="str">
            <v>MMW04A</v>
          </cell>
          <cell r="B6679" t="str">
            <v>SEGEDONG</v>
          </cell>
        </row>
        <row r="6680">
          <cell r="A6680" t="str">
            <v>SAS05A</v>
          </cell>
          <cell r="B6680" t="str">
            <v>PALOH</v>
          </cell>
        </row>
        <row r="6681">
          <cell r="A6681" t="str">
            <v>SAG06A</v>
          </cell>
          <cell r="B6681" t="str">
            <v>MUKOK</v>
          </cell>
        </row>
        <row r="6682">
          <cell r="A6682" t="str">
            <v>SQG07</v>
          </cell>
          <cell r="B6682" t="str">
            <v>KELAM_PERMAI</v>
          </cell>
        </row>
        <row r="6683">
          <cell r="A6683" t="str">
            <v>SKW05A</v>
          </cell>
          <cell r="B6683" t="str">
            <v>BAGAK_SAHWA</v>
          </cell>
        </row>
        <row r="6684">
          <cell r="A6684" t="str">
            <v>SOC05</v>
          </cell>
          <cell r="B6684" t="str">
            <v>BANJARSARI</v>
          </cell>
        </row>
        <row r="6685">
          <cell r="A6685" t="str">
            <v>SLO02A</v>
          </cell>
          <cell r="B6685" t="str">
            <v>MASBAGIK</v>
          </cell>
        </row>
        <row r="6686">
          <cell r="A6686" t="str">
            <v>SLO08</v>
          </cell>
          <cell r="B6686" t="str">
            <v>SAKRA</v>
          </cell>
        </row>
        <row r="6687">
          <cell r="A6687" t="str">
            <v>DPS35</v>
          </cell>
          <cell r="B6687" t="str">
            <v>PULAU_BUNGIN</v>
          </cell>
        </row>
        <row r="6688">
          <cell r="A6688" t="str">
            <v>MGW01</v>
          </cell>
          <cell r="B6688" t="str">
            <v>MENGWI</v>
          </cell>
        </row>
        <row r="6689">
          <cell r="A6689" t="str">
            <v>DPK07A</v>
          </cell>
          <cell r="B6689" t="str">
            <v>BANJARAN_PUCUNG</v>
          </cell>
        </row>
        <row r="6690">
          <cell r="A6690" t="str">
            <v>DPK03B</v>
          </cell>
          <cell r="B6690" t="str">
            <v>KEDAUNG</v>
          </cell>
        </row>
        <row r="6691">
          <cell r="A6691" t="str">
            <v>DPS13</v>
          </cell>
          <cell r="B6691" t="str">
            <v>MAHENDRADATTA</v>
          </cell>
        </row>
        <row r="6692">
          <cell r="A6692" t="str">
            <v>DPS26</v>
          </cell>
          <cell r="B6692" t="str">
            <v>PADANG_SAMBIAN</v>
          </cell>
        </row>
        <row r="6693">
          <cell r="A6693" t="str">
            <v>MGW14</v>
          </cell>
          <cell r="B6693" t="str">
            <v>BUDUK</v>
          </cell>
        </row>
        <row r="6694">
          <cell r="A6694" t="str">
            <v>DPS30</v>
          </cell>
          <cell r="B6694" t="str">
            <v>KEMUDA</v>
          </cell>
        </row>
        <row r="6695">
          <cell r="A6695" t="str">
            <v>AMI11</v>
          </cell>
          <cell r="B6695" t="str">
            <v>MONJOK</v>
          </cell>
        </row>
        <row r="6696">
          <cell r="A6696" t="str">
            <v>TNW03A</v>
          </cell>
          <cell r="B6696" t="str">
            <v>MARGA_01</v>
          </cell>
        </row>
        <row r="6697">
          <cell r="A6697" t="str">
            <v>DPS39</v>
          </cell>
          <cell r="B6697" t="str">
            <v>NANGKA_SELATAN</v>
          </cell>
        </row>
        <row r="6698">
          <cell r="A6698" t="str">
            <v>GIA04</v>
          </cell>
          <cell r="B6698" t="str">
            <v>SUKAWATI</v>
          </cell>
        </row>
        <row r="6699">
          <cell r="A6699" t="str">
            <v>DPS04</v>
          </cell>
          <cell r="B6699" t="str">
            <v>SANUR_KAUH</v>
          </cell>
        </row>
        <row r="6700">
          <cell r="A6700" t="str">
            <v>DPS28</v>
          </cell>
          <cell r="B6700" t="str">
            <v>SIDAKARYA</v>
          </cell>
        </row>
        <row r="6701">
          <cell r="A6701" t="str">
            <v>SGA08</v>
          </cell>
          <cell r="B6701" t="str">
            <v>TEJAKULA</v>
          </cell>
        </row>
        <row r="6702">
          <cell r="A6702" t="str">
            <v>DPS16</v>
          </cell>
          <cell r="B6702" t="str">
            <v>HAYAM_WURUK</v>
          </cell>
        </row>
        <row r="6703">
          <cell r="A6703" t="str">
            <v>DPS46</v>
          </cell>
          <cell r="B6703" t="str">
            <v>PUPUTAN_RENON</v>
          </cell>
        </row>
        <row r="6704">
          <cell r="A6704" t="str">
            <v>DPS40</v>
          </cell>
          <cell r="B6704" t="str">
            <v>DENPASAR_BARAT1</v>
          </cell>
        </row>
        <row r="6705">
          <cell r="A6705" t="str">
            <v>MGW02</v>
          </cell>
          <cell r="B6705" t="str">
            <v>CANGGU</v>
          </cell>
        </row>
        <row r="6706">
          <cell r="A6706" t="str">
            <v>MGW12</v>
          </cell>
          <cell r="B6706" t="str">
            <v>ABIANBASE</v>
          </cell>
        </row>
        <row r="6707">
          <cell r="A6707" t="str">
            <v>SGA03</v>
          </cell>
          <cell r="B6707" t="str">
            <v>BULELENG</v>
          </cell>
        </row>
        <row r="6708">
          <cell r="A6708" t="str">
            <v>DPS45</v>
          </cell>
          <cell r="B6708" t="str">
            <v>BULUH_INDAH</v>
          </cell>
        </row>
        <row r="6709">
          <cell r="A6709" t="str">
            <v>MGW15</v>
          </cell>
          <cell r="B6709" t="str">
            <v>SUNSET_ROAD</v>
          </cell>
        </row>
        <row r="6710">
          <cell r="A6710" t="str">
            <v>DPS49</v>
          </cell>
          <cell r="B6710" t="str">
            <v>SESETAN_1</v>
          </cell>
        </row>
        <row r="6711">
          <cell r="A6711" t="str">
            <v>MGW18</v>
          </cell>
          <cell r="B6711" t="str">
            <v>MERTANADI</v>
          </cell>
        </row>
        <row r="6712">
          <cell r="A6712" t="str">
            <v>DPS27</v>
          </cell>
          <cell r="B6712" t="str">
            <v>WIBISANA</v>
          </cell>
        </row>
        <row r="6713">
          <cell r="A6713" t="str">
            <v>DPS25</v>
          </cell>
          <cell r="B6713" t="str">
            <v>PEMOGAN</v>
          </cell>
        </row>
        <row r="6714">
          <cell r="A6714" t="str">
            <v>MGW11</v>
          </cell>
          <cell r="B6714" t="str">
            <v>BLAHKIUH</v>
          </cell>
        </row>
        <row r="6715">
          <cell r="A6715" t="str">
            <v>DPS48</v>
          </cell>
          <cell r="B6715" t="str">
            <v>GRIYA_ANYAR</v>
          </cell>
        </row>
        <row r="6716">
          <cell r="A6716" t="str">
            <v>PYK01</v>
          </cell>
          <cell r="B6716" t="str">
            <v>PAYAKUMBUH</v>
          </cell>
        </row>
        <row r="6717">
          <cell r="A6717" t="str">
            <v>APU05</v>
          </cell>
          <cell r="B6717" t="str">
            <v>MANGGIS</v>
          </cell>
        </row>
        <row r="6718">
          <cell r="A6718" t="str">
            <v>APU02</v>
          </cell>
          <cell r="B6718" t="str">
            <v>ABANG</v>
          </cell>
        </row>
        <row r="6719">
          <cell r="A6719" t="str">
            <v>DPS33</v>
          </cell>
          <cell r="B6719" t="str">
            <v>KEBO_IWA_UTARA</v>
          </cell>
        </row>
        <row r="6720">
          <cell r="A6720" t="str">
            <v>DPS34</v>
          </cell>
          <cell r="B6720" t="str">
            <v>PEMECUTAN</v>
          </cell>
        </row>
        <row r="6721">
          <cell r="A6721" t="str">
            <v>KAA19</v>
          </cell>
          <cell r="B6721" t="str">
            <v>ADI_SUMARMO</v>
          </cell>
        </row>
        <row r="6722">
          <cell r="A6722" t="str">
            <v>DPS14</v>
          </cell>
          <cell r="B6722" t="str">
            <v>KEBO_IWA</v>
          </cell>
        </row>
        <row r="6723">
          <cell r="A6723" t="str">
            <v>BNL05</v>
          </cell>
          <cell r="B6723" t="str">
            <v>CP_NUSANTARA_1</v>
          </cell>
        </row>
        <row r="6724">
          <cell r="A6724" t="str">
            <v>DPS32</v>
          </cell>
          <cell r="B6724" t="str">
            <v>KEBO_IWA_SELATAN</v>
          </cell>
        </row>
        <row r="6725">
          <cell r="A6725" t="str">
            <v>MGW21</v>
          </cell>
          <cell r="B6725" t="str">
            <v>KUTA_1</v>
          </cell>
        </row>
        <row r="6726">
          <cell r="A6726" t="str">
            <v>KLT01</v>
          </cell>
          <cell r="B6726" t="str">
            <v>KLATEN</v>
          </cell>
        </row>
        <row r="6727">
          <cell r="A6727" t="str">
            <v>DPS06</v>
          </cell>
          <cell r="B6727" t="str">
            <v>AYANI_UTARA</v>
          </cell>
        </row>
        <row r="6728">
          <cell r="A6728" t="str">
            <v>JOG888</v>
          </cell>
          <cell r="B6728" t="str">
            <v>JOG_SALES</v>
          </cell>
        </row>
        <row r="6729">
          <cell r="A6729" t="str">
            <v>DPS23</v>
          </cell>
          <cell r="B6729" t="str">
            <v>PEGUYANGAN</v>
          </cell>
        </row>
        <row r="6730">
          <cell r="A6730" t="str">
            <v>DPS20</v>
          </cell>
          <cell r="B6730" t="str">
            <v>UBUNG</v>
          </cell>
        </row>
        <row r="6731">
          <cell r="A6731" t="str">
            <v>BAL48</v>
          </cell>
          <cell r="B6731" t="str">
            <v>PAGEDANGAN</v>
          </cell>
        </row>
        <row r="6732">
          <cell r="A6732" t="str">
            <v>TGR75</v>
          </cell>
          <cell r="B6732" t="str">
            <v>BUMI_INDAH</v>
          </cell>
        </row>
        <row r="6733">
          <cell r="A6733" t="str">
            <v>SEG15</v>
          </cell>
          <cell r="B6733" t="str">
            <v>KALIGANDU</v>
          </cell>
        </row>
        <row r="6734">
          <cell r="A6734" t="str">
            <v>SEG14</v>
          </cell>
          <cell r="B6734" t="str">
            <v>CIPOCOK_BHAYANGKARA</v>
          </cell>
        </row>
        <row r="6735">
          <cell r="A6735" t="str">
            <v>MGW07</v>
          </cell>
          <cell r="B6735" t="str">
            <v>UNGASAN</v>
          </cell>
        </row>
        <row r="6736">
          <cell r="A6736" t="str">
            <v>MGW09</v>
          </cell>
          <cell r="B6736" t="str">
            <v>TAMAN_GRIYA</v>
          </cell>
        </row>
        <row r="6737">
          <cell r="A6737" t="str">
            <v>MGW06</v>
          </cell>
          <cell r="B6737" t="str">
            <v>JIMBARAN</v>
          </cell>
        </row>
        <row r="6738">
          <cell r="A6738" t="str">
            <v>GSK24</v>
          </cell>
          <cell r="B6738" t="str">
            <v>MENGANTI_1</v>
          </cell>
        </row>
        <row r="6739">
          <cell r="A6739" t="str">
            <v>JBG13</v>
          </cell>
          <cell r="B6739" t="str">
            <v>SUMOBITO_1</v>
          </cell>
        </row>
        <row r="6740">
          <cell r="A6740" t="str">
            <v>MRS01</v>
          </cell>
          <cell r="B6740" t="str">
            <v>DUHIADAA</v>
          </cell>
        </row>
        <row r="6741">
          <cell r="A6741" t="str">
            <v>SQG03</v>
          </cell>
          <cell r="B6741" t="str">
            <v>SUNGAI_DURIAN</v>
          </cell>
        </row>
        <row r="6742">
          <cell r="A6742" t="str">
            <v>PNK03</v>
          </cell>
          <cell r="B6742" t="str">
            <v>JERUJU</v>
          </cell>
        </row>
        <row r="6743">
          <cell r="A6743" t="str">
            <v>KDR14</v>
          </cell>
          <cell r="B6743" t="str">
            <v>KDR_KOTA_1</v>
          </cell>
        </row>
        <row r="6744">
          <cell r="A6744" t="str">
            <v>DMK07A</v>
          </cell>
          <cell r="B6744" t="str">
            <v>TRENGGULI</v>
          </cell>
        </row>
        <row r="6745">
          <cell r="A6745" t="str">
            <v>PTI20</v>
          </cell>
          <cell r="B6745" t="str">
            <v>GEMBONG</v>
          </cell>
        </row>
        <row r="6746">
          <cell r="A6746" t="str">
            <v>PML03A</v>
          </cell>
          <cell r="B6746" t="str">
            <v>MULYOHARJO</v>
          </cell>
        </row>
        <row r="6747">
          <cell r="A6747" t="str">
            <v>WNB15</v>
          </cell>
          <cell r="B6747" t="str">
            <v>KEPIL</v>
          </cell>
        </row>
        <row r="6748">
          <cell r="A6748" t="str">
            <v>BJN06A</v>
          </cell>
          <cell r="B6748" t="str">
            <v>PUNGGELAN</v>
          </cell>
        </row>
        <row r="6749">
          <cell r="A6749" t="str">
            <v>BGG12A</v>
          </cell>
          <cell r="B6749" t="str">
            <v>BLADO</v>
          </cell>
        </row>
        <row r="6750">
          <cell r="A6750" t="str">
            <v>PUR01A</v>
          </cell>
          <cell r="B6750" t="str">
            <v>KEMANGKON</v>
          </cell>
        </row>
        <row r="6751">
          <cell r="A6751" t="str">
            <v>PML14</v>
          </cell>
          <cell r="B6751" t="str">
            <v>AMPELGADING</v>
          </cell>
        </row>
        <row r="6752">
          <cell r="A6752" t="str">
            <v>SWI07A</v>
          </cell>
          <cell r="B6752" t="str">
            <v>PAGERBARANG</v>
          </cell>
        </row>
        <row r="6753">
          <cell r="A6753" t="str">
            <v>PWO10A</v>
          </cell>
          <cell r="B6753" t="str">
            <v>SUMBANG</v>
          </cell>
        </row>
        <row r="6754">
          <cell r="A6754" t="str">
            <v>BRB11A</v>
          </cell>
          <cell r="B6754" t="str">
            <v>SIRAMPOG</v>
          </cell>
        </row>
        <row r="6755">
          <cell r="A6755" t="str">
            <v>PDD09A</v>
          </cell>
          <cell r="B6755" t="str">
            <v>TANGGUNGHARJO</v>
          </cell>
        </row>
        <row r="6756">
          <cell r="A6756" t="str">
            <v>PWO27</v>
          </cell>
          <cell r="B6756" t="str">
            <v>KEMRANJEN</v>
          </cell>
        </row>
        <row r="6757">
          <cell r="A6757" t="str">
            <v>PUR13</v>
          </cell>
          <cell r="B6757" t="str">
            <v>KARANGREJA</v>
          </cell>
        </row>
        <row r="6758">
          <cell r="A6758" t="str">
            <v>DMK10A</v>
          </cell>
          <cell r="B6758" t="str">
            <v>MIJEN_DMK</v>
          </cell>
        </row>
        <row r="6759">
          <cell r="A6759" t="str">
            <v>BJN13</v>
          </cell>
          <cell r="B6759" t="str">
            <v>MANDIRAJA</v>
          </cell>
        </row>
        <row r="6760">
          <cell r="A6760" t="str">
            <v>AMB05</v>
          </cell>
          <cell r="B6760" t="str">
            <v>GETASAN</v>
          </cell>
        </row>
        <row r="6761">
          <cell r="A6761" t="str">
            <v>CAB03</v>
          </cell>
          <cell r="B6761" t="str">
            <v>DOLOPO_1</v>
          </cell>
        </row>
        <row r="6762">
          <cell r="A6762" t="str">
            <v>GSK22</v>
          </cell>
          <cell r="B6762" t="str">
            <v>CERME_1</v>
          </cell>
        </row>
        <row r="6763">
          <cell r="A6763" t="str">
            <v>SRG51</v>
          </cell>
          <cell r="B6763" t="str">
            <v>TEMBALANG_DC</v>
          </cell>
        </row>
        <row r="6764">
          <cell r="A6764" t="str">
            <v>WLG09</v>
          </cell>
          <cell r="B6764" t="str">
            <v>KANIGORO_1</v>
          </cell>
        </row>
        <row r="6765">
          <cell r="A6765" t="str">
            <v>PML06</v>
          </cell>
          <cell r="B6765" t="str">
            <v>PEMALANG_DC</v>
          </cell>
        </row>
        <row r="6766">
          <cell r="A6766" t="str">
            <v>SRG43</v>
          </cell>
          <cell r="B6766" t="str">
            <v>SEMARANG_BARAT_DC</v>
          </cell>
        </row>
        <row r="6767">
          <cell r="A6767" t="str">
            <v>KDS13</v>
          </cell>
          <cell r="B6767" t="str">
            <v>KUDUS_GDG</v>
          </cell>
        </row>
        <row r="6768">
          <cell r="A6768" t="str">
            <v>RMB05</v>
          </cell>
          <cell r="B6768" t="str">
            <v>REMBANG_DC</v>
          </cell>
        </row>
        <row r="6769">
          <cell r="A6769" t="str">
            <v>PDD07</v>
          </cell>
          <cell r="B6769" t="str">
            <v>GUBUG_DC</v>
          </cell>
        </row>
        <row r="6770">
          <cell r="A6770" t="str">
            <v>DMK05</v>
          </cell>
          <cell r="B6770" t="str">
            <v>MRANGGEN_DC</v>
          </cell>
        </row>
        <row r="6771">
          <cell r="A6771" t="str">
            <v>SLT04</v>
          </cell>
          <cell r="B6771" t="str">
            <v>SALATIGA_DC</v>
          </cell>
        </row>
        <row r="6772">
          <cell r="A6772" t="str">
            <v>SWI09</v>
          </cell>
          <cell r="B6772" t="str">
            <v>SLAWI_GDG</v>
          </cell>
        </row>
        <row r="6773">
          <cell r="A6773" t="str">
            <v>WNB04</v>
          </cell>
          <cell r="B6773" t="str">
            <v>KERTEK_DC</v>
          </cell>
        </row>
        <row r="6774">
          <cell r="A6774" t="str">
            <v>BJN04</v>
          </cell>
          <cell r="B6774" t="str">
            <v>BANJARNEGARA_DC</v>
          </cell>
        </row>
        <row r="6775">
          <cell r="A6775" t="str">
            <v>BOL03</v>
          </cell>
          <cell r="B6775" t="str">
            <v>NGAWEN_DC</v>
          </cell>
        </row>
        <row r="6776">
          <cell r="A6776" t="str">
            <v>JPR09</v>
          </cell>
          <cell r="B6776" t="str">
            <v>MAYONG_DC</v>
          </cell>
        </row>
        <row r="6777">
          <cell r="A6777" t="str">
            <v>UNG06</v>
          </cell>
          <cell r="B6777" t="str">
            <v>UNGARAN_BARAT_DC</v>
          </cell>
        </row>
        <row r="6778">
          <cell r="A6778" t="str">
            <v>BGG07</v>
          </cell>
          <cell r="B6778" t="str">
            <v>BATANG_DC</v>
          </cell>
        </row>
        <row r="6779">
          <cell r="A6779" t="str">
            <v>KNL07</v>
          </cell>
          <cell r="B6779" t="str">
            <v>KENDAL_DC</v>
          </cell>
        </row>
        <row r="6780">
          <cell r="A6780" t="str">
            <v>BRB06</v>
          </cell>
          <cell r="B6780" t="str">
            <v>BREBES_DC</v>
          </cell>
        </row>
        <row r="6781">
          <cell r="A6781" t="str">
            <v>KDR17</v>
          </cell>
          <cell r="B6781" t="str">
            <v>MOJOROTO_2</v>
          </cell>
        </row>
        <row r="6782">
          <cell r="A6782" t="str">
            <v>JBG15</v>
          </cell>
          <cell r="B6782" t="str">
            <v>PETERONGAN_1</v>
          </cell>
        </row>
        <row r="6783">
          <cell r="A6783" t="str">
            <v>BDO17C</v>
          </cell>
          <cell r="B6783" t="str">
            <v>CISARANTEN_ENDAH</v>
          </cell>
        </row>
        <row r="6784">
          <cell r="A6784" t="str">
            <v>BDO25A</v>
          </cell>
          <cell r="B6784" t="str">
            <v>REGOL</v>
          </cell>
        </row>
        <row r="6785">
          <cell r="A6785" t="str">
            <v>SMB15A</v>
          </cell>
          <cell r="B6785" t="str">
            <v>PABEDILAN</v>
          </cell>
        </row>
        <row r="6786">
          <cell r="A6786" t="str">
            <v>MJA22</v>
          </cell>
          <cell r="B6786" t="str">
            <v>BANTARUJEG</v>
          </cell>
        </row>
        <row r="6787">
          <cell r="A6787" t="str">
            <v>BDO24A</v>
          </cell>
          <cell r="B6787" t="str">
            <v>MENGGER</v>
          </cell>
        </row>
        <row r="6788">
          <cell r="A6788" t="str">
            <v>SOG89</v>
          </cell>
          <cell r="B6788" t="str">
            <v>CANGKUANG</v>
          </cell>
        </row>
        <row r="6789">
          <cell r="A6789" t="str">
            <v>WLG11</v>
          </cell>
          <cell r="B6789" t="str">
            <v>SELOPURO_1</v>
          </cell>
        </row>
        <row r="6790">
          <cell r="A6790" t="str">
            <v>TGK05</v>
          </cell>
          <cell r="B6790" t="str">
            <v>TGK_TUGU_1</v>
          </cell>
        </row>
        <row r="6791">
          <cell r="A6791" t="str">
            <v>SIN17</v>
          </cell>
          <cell r="B6791" t="str">
            <v>DESA_CIKALONG_2</v>
          </cell>
        </row>
        <row r="6792">
          <cell r="A6792" t="str">
            <v>TGR24</v>
          </cell>
          <cell r="B6792" t="str">
            <v>LARANGAN</v>
          </cell>
        </row>
        <row r="6793">
          <cell r="A6793" t="str">
            <v>BDO14A</v>
          </cell>
          <cell r="B6793" t="str">
            <v>CIBOLERANG_2</v>
          </cell>
        </row>
        <row r="6794">
          <cell r="A6794" t="str">
            <v>SIN10</v>
          </cell>
          <cell r="B6794" t="str">
            <v>DC_MANGUNREJA</v>
          </cell>
        </row>
        <row r="6795">
          <cell r="A6795" t="str">
            <v>TSK06B</v>
          </cell>
          <cell r="B6795" t="str">
            <v>CIPEDES_3</v>
          </cell>
        </row>
        <row r="6796">
          <cell r="A6796" t="str">
            <v>SIN39</v>
          </cell>
          <cell r="B6796" t="str">
            <v>JATIHURIP</v>
          </cell>
        </row>
        <row r="6797">
          <cell r="A6797" t="str">
            <v>NGA11</v>
          </cell>
          <cell r="B6797" t="str">
            <v>TAROKAN_1</v>
          </cell>
        </row>
        <row r="6798">
          <cell r="A6798" t="str">
            <v>TLA13</v>
          </cell>
          <cell r="B6798" t="str">
            <v>CAMPURDARAT_1</v>
          </cell>
        </row>
        <row r="6799">
          <cell r="A6799" t="str">
            <v>NGA18</v>
          </cell>
          <cell r="B6799" t="str">
            <v>KRAS_1</v>
          </cell>
        </row>
        <row r="6800">
          <cell r="A6800" t="str">
            <v>TLA12</v>
          </cell>
          <cell r="B6800" t="str">
            <v>TULUNGAGUNG_2</v>
          </cell>
        </row>
        <row r="6801">
          <cell r="A6801" t="str">
            <v>TGR09</v>
          </cell>
          <cell r="B6801" t="str">
            <v>KARAWACI</v>
          </cell>
        </row>
        <row r="6802">
          <cell r="A6802" t="str">
            <v>BAL04</v>
          </cell>
          <cell r="B6802" t="str">
            <v>KOTABUMI_3</v>
          </cell>
        </row>
        <row r="6803">
          <cell r="A6803" t="str">
            <v>BAL03</v>
          </cell>
          <cell r="B6803" t="str">
            <v>KOTABUMI_2</v>
          </cell>
        </row>
        <row r="6804">
          <cell r="A6804" t="str">
            <v>TGR83</v>
          </cell>
          <cell r="B6804" t="str">
            <v>CP_BARATA_KARTENG</v>
          </cell>
        </row>
        <row r="6805">
          <cell r="A6805" t="str">
            <v>TGR92</v>
          </cell>
          <cell r="B6805" t="str">
            <v>CP_RADEN_SALEH</v>
          </cell>
        </row>
        <row r="6806">
          <cell r="A6806" t="str">
            <v>TGR05A</v>
          </cell>
          <cell r="B6806" t="str">
            <v>CP_SANGIANG_JAYA</v>
          </cell>
        </row>
        <row r="6807">
          <cell r="A6807" t="str">
            <v>TGR06A</v>
          </cell>
          <cell r="B6807" t="str">
            <v>CP_AKAR_JAYA_ABADI</v>
          </cell>
        </row>
        <row r="6808">
          <cell r="A6808" t="str">
            <v>TGR38</v>
          </cell>
          <cell r="B6808" t="str">
            <v>MODERNLAND</v>
          </cell>
        </row>
        <row r="6809">
          <cell r="A6809" t="str">
            <v>BAL43</v>
          </cell>
          <cell r="B6809" t="str">
            <v>CP_TAMAN_UBUD</v>
          </cell>
        </row>
        <row r="6810">
          <cell r="A6810" t="str">
            <v>BAL42</v>
          </cell>
          <cell r="B6810" t="str">
            <v>CP_CITRA_RAYA</v>
          </cell>
        </row>
        <row r="6811">
          <cell r="A6811" t="str">
            <v>BAL39</v>
          </cell>
          <cell r="B6811" t="str">
            <v>CP_BIZPOINT</v>
          </cell>
        </row>
        <row r="6812">
          <cell r="A6812" t="str">
            <v>RKS04</v>
          </cell>
          <cell r="B6812" t="str">
            <v>MAJA</v>
          </cell>
        </row>
        <row r="6813">
          <cell r="A6813" t="str">
            <v>TGR61</v>
          </cell>
          <cell r="B6813" t="str">
            <v>RASUNA_SAID</v>
          </cell>
        </row>
        <row r="6814">
          <cell r="A6814" t="str">
            <v>TGR22</v>
          </cell>
          <cell r="B6814" t="str">
            <v>CURUG</v>
          </cell>
        </row>
        <row r="6815">
          <cell r="A6815" t="str">
            <v>BAL06</v>
          </cell>
          <cell r="B6815" t="str">
            <v>CURUG_2</v>
          </cell>
        </row>
        <row r="6816">
          <cell r="A6816" t="str">
            <v>SNG08</v>
          </cell>
          <cell r="B6816" t="str">
            <v>KIBIN</v>
          </cell>
        </row>
        <row r="6817">
          <cell r="A6817" t="str">
            <v>TGR47</v>
          </cell>
          <cell r="B6817" t="str">
            <v>KOSAMBI</v>
          </cell>
        </row>
        <row r="6818">
          <cell r="A6818" t="str">
            <v>BAL34</v>
          </cell>
          <cell r="B6818" t="str">
            <v>CP_KELAPA_DUA</v>
          </cell>
        </row>
        <row r="6819">
          <cell r="A6819" t="str">
            <v>TGR13</v>
          </cell>
          <cell r="B6819" t="str">
            <v>ALAM_SUTERA</v>
          </cell>
        </row>
        <row r="6820">
          <cell r="A6820" t="str">
            <v>TGR31</v>
          </cell>
          <cell r="B6820" t="str">
            <v>TAMAN_TEKNO</v>
          </cell>
        </row>
        <row r="6821">
          <cell r="A6821" t="str">
            <v>TGR07</v>
          </cell>
          <cell r="B6821" t="str">
            <v>TELUK_NAGA</v>
          </cell>
        </row>
        <row r="6822">
          <cell r="A6822" t="str">
            <v>TGR04A</v>
          </cell>
          <cell r="B6822" t="str">
            <v>CP_GATOT_SUBROTO</v>
          </cell>
        </row>
        <row r="6823">
          <cell r="A6823" t="str">
            <v>TGR05B</v>
          </cell>
          <cell r="B6823" t="str">
            <v>BANDAR_MAS</v>
          </cell>
        </row>
        <row r="6824">
          <cell r="A6824" t="str">
            <v>SNG20A</v>
          </cell>
          <cell r="B6824" t="str">
            <v>PAMARAYAN</v>
          </cell>
        </row>
        <row r="6825">
          <cell r="A6825" t="str">
            <v>TGR05C</v>
          </cell>
          <cell r="B6825" t="str">
            <v>BANDARA_MAS</v>
          </cell>
        </row>
        <row r="6826">
          <cell r="A6826" t="str">
            <v>SNG08A</v>
          </cell>
          <cell r="B6826" t="str">
            <v>DP_BAROS</v>
          </cell>
        </row>
        <row r="6827">
          <cell r="A6827" t="str">
            <v>SNG06A</v>
          </cell>
          <cell r="B6827" t="str">
            <v>DP_KIBIN</v>
          </cell>
        </row>
        <row r="6828">
          <cell r="A6828" t="str">
            <v>TGR14</v>
          </cell>
          <cell r="B6828" t="str">
            <v>PABUARAN</v>
          </cell>
        </row>
        <row r="6829">
          <cell r="A6829" t="str">
            <v>TGR73</v>
          </cell>
          <cell r="B6829" t="str">
            <v>JATIUWUNG_RAYA</v>
          </cell>
        </row>
        <row r="6830">
          <cell r="A6830" t="str">
            <v>TLA08</v>
          </cell>
          <cell r="B6830" t="str">
            <v>KALIDAWIR_1</v>
          </cell>
        </row>
        <row r="6831">
          <cell r="A6831" t="str">
            <v>TGR39</v>
          </cell>
          <cell r="B6831" t="str">
            <v>KARAWACI_2</v>
          </cell>
        </row>
        <row r="6832">
          <cell r="A6832" t="str">
            <v>TGR96</v>
          </cell>
          <cell r="B6832" t="str">
            <v>CP_GREEN_VILLAGE_NEW</v>
          </cell>
        </row>
        <row r="6833">
          <cell r="A6833" t="str">
            <v>SNG12</v>
          </cell>
          <cell r="B6833" t="str">
            <v>CIKANDE_PERMAI</v>
          </cell>
        </row>
        <row r="6834">
          <cell r="A6834" t="str">
            <v>TGR43</v>
          </cell>
          <cell r="B6834" t="str">
            <v>PASIR_JAYA</v>
          </cell>
        </row>
        <row r="6835">
          <cell r="A6835" t="str">
            <v>TGR04</v>
          </cell>
          <cell r="B6835" t="str">
            <v>CIKUPA</v>
          </cell>
        </row>
        <row r="6836">
          <cell r="A6836" t="str">
            <v>TGR21</v>
          </cell>
          <cell r="B6836" t="str">
            <v>PONDOK_CABE</v>
          </cell>
        </row>
        <row r="6837">
          <cell r="A6837" t="str">
            <v>TGR67</v>
          </cell>
          <cell r="B6837" t="str">
            <v>ROYAL_DADAP</v>
          </cell>
        </row>
        <row r="6838">
          <cell r="A6838" t="str">
            <v>PKC02A</v>
          </cell>
          <cell r="B6838" t="str">
            <v>SEI_KIJANG</v>
          </cell>
        </row>
        <row r="6839">
          <cell r="A6839" t="str">
            <v>BAL10A</v>
          </cell>
          <cell r="B6839" t="str">
            <v>TANJUNG_PASIR</v>
          </cell>
        </row>
        <row r="6840">
          <cell r="A6840" t="str">
            <v>PNO06</v>
          </cell>
          <cell r="B6840" t="str">
            <v>PONOROGO_1</v>
          </cell>
        </row>
        <row r="6841">
          <cell r="A6841" t="str">
            <v>CIP01B</v>
          </cell>
          <cell r="B6841" t="str">
            <v>DP_SAWAH_BARU</v>
          </cell>
        </row>
        <row r="6842">
          <cell r="A6842" t="str">
            <v>BAL15A</v>
          </cell>
          <cell r="B6842" t="str">
            <v>KRONJO_NEW</v>
          </cell>
        </row>
        <row r="6843">
          <cell r="A6843" t="str">
            <v>CIP05C</v>
          </cell>
          <cell r="B6843" t="str">
            <v>JURANGMANGU_TIMUR</v>
          </cell>
        </row>
        <row r="6844">
          <cell r="A6844" t="str">
            <v>RKS10A</v>
          </cell>
          <cell r="B6844" t="str">
            <v>WARUNG_GUNUNG</v>
          </cell>
        </row>
        <row r="6845">
          <cell r="A6845" t="str">
            <v>CIP06B</v>
          </cell>
          <cell r="B6845" t="str">
            <v>TARUMANEGARA</v>
          </cell>
        </row>
        <row r="6846">
          <cell r="A6846" t="str">
            <v>CIP03A</v>
          </cell>
          <cell r="B6846" t="str">
            <v>KEMIRI</v>
          </cell>
        </row>
        <row r="6847">
          <cell r="A6847" t="str">
            <v>NIW06</v>
          </cell>
          <cell r="B6847" t="str">
            <v>JOGOROGO_1</v>
          </cell>
        </row>
        <row r="6848">
          <cell r="A6848" t="str">
            <v>BAL19A</v>
          </cell>
          <cell r="B6848" t="str">
            <v>DP_PAGEDANGAN</v>
          </cell>
        </row>
        <row r="6849">
          <cell r="A6849" t="str">
            <v>BAL10</v>
          </cell>
          <cell r="B6849" t="str">
            <v>PANONGAN</v>
          </cell>
        </row>
        <row r="6850">
          <cell r="A6850" t="str">
            <v>PAP13</v>
          </cell>
          <cell r="B6850" t="str">
            <v>DP_DALU_DALU</v>
          </cell>
        </row>
        <row r="6851">
          <cell r="A6851" t="str">
            <v>CIL03</v>
          </cell>
          <cell r="B6851" t="str">
            <v>PANGGUNGRAWI</v>
          </cell>
        </row>
        <row r="6852">
          <cell r="A6852" t="str">
            <v>BAL24</v>
          </cell>
          <cell r="B6852" t="str">
            <v>GRAND_BATAVIA</v>
          </cell>
        </row>
        <row r="6853">
          <cell r="A6853" t="str">
            <v>CIP05A</v>
          </cell>
          <cell r="B6853" t="str">
            <v>PONDOK_JAYA</v>
          </cell>
        </row>
        <row r="6854">
          <cell r="A6854" t="str">
            <v>MJK13</v>
          </cell>
          <cell r="B6854" t="str">
            <v>TROWULAN_1</v>
          </cell>
        </row>
        <row r="6855">
          <cell r="A6855" t="str">
            <v>BAL26</v>
          </cell>
          <cell r="B6855" t="str">
            <v>KEBON_KELAPA</v>
          </cell>
        </row>
        <row r="6856">
          <cell r="A6856" t="str">
            <v>BAL28</v>
          </cell>
          <cell r="B6856" t="str">
            <v>CP_SAMANEA</v>
          </cell>
        </row>
        <row r="6857">
          <cell r="A6857" t="str">
            <v>CIP32</v>
          </cell>
          <cell r="B6857" t="str">
            <v>CP_MERPATI_RAYA</v>
          </cell>
        </row>
        <row r="6858">
          <cell r="A6858" t="str">
            <v>SUB69A</v>
          </cell>
          <cell r="B6858" t="str">
            <v>SUB_GENTENG_2</v>
          </cell>
        </row>
        <row r="6859">
          <cell r="A6859" t="str">
            <v>LMG20</v>
          </cell>
          <cell r="B6859" t="str">
            <v>KEDUNGPRING_1</v>
          </cell>
        </row>
        <row r="6860">
          <cell r="A6860" t="str">
            <v>JBG09</v>
          </cell>
          <cell r="B6860" t="str">
            <v>GUDO_1</v>
          </cell>
        </row>
        <row r="6861">
          <cell r="A6861" t="str">
            <v>WLG05</v>
          </cell>
          <cell r="B6861" t="str">
            <v>WONODADI_1</v>
          </cell>
        </row>
        <row r="6862">
          <cell r="A6862" t="str">
            <v>BAL27</v>
          </cell>
          <cell r="B6862" t="str">
            <v>PLAZA_KOTA_BUMI</v>
          </cell>
        </row>
        <row r="6863">
          <cell r="A6863" t="str">
            <v>CIP04B</v>
          </cell>
          <cell r="B6863" t="str">
            <v>DP_SERPONG_UTARA</v>
          </cell>
        </row>
        <row r="6864">
          <cell r="A6864" t="str">
            <v>CIP02A</v>
          </cell>
          <cell r="B6864" t="str">
            <v>CILENGGANG</v>
          </cell>
        </row>
        <row r="6865">
          <cell r="A6865" t="str">
            <v>PGL11</v>
          </cell>
          <cell r="B6865" t="str">
            <v>KARANGTANJUNG</v>
          </cell>
        </row>
        <row r="6866">
          <cell r="A6866" t="str">
            <v>NGA17</v>
          </cell>
          <cell r="B6866" t="str">
            <v>BADAS_1</v>
          </cell>
        </row>
        <row r="6867">
          <cell r="A6867" t="str">
            <v>CIP10</v>
          </cell>
          <cell r="B6867" t="str">
            <v>SERPONG_UTARA</v>
          </cell>
        </row>
        <row r="6868">
          <cell r="A6868" t="str">
            <v>PLM08A</v>
          </cell>
          <cell r="B6868" t="str">
            <v>SUKABANGUN</v>
          </cell>
        </row>
        <row r="6869">
          <cell r="A6869" t="str">
            <v>MRN07</v>
          </cell>
          <cell r="B6869" t="str">
            <v>TANJUNG_AGUNG</v>
          </cell>
        </row>
        <row r="6870">
          <cell r="A6870" t="str">
            <v>KDI13</v>
          </cell>
          <cell r="B6870" t="str">
            <v>CHAIRIL_ANWAR</v>
          </cell>
        </row>
        <row r="6871">
          <cell r="A6871" t="str">
            <v>KDI12</v>
          </cell>
          <cell r="B6871" t="str">
            <v>MARTANDU</v>
          </cell>
        </row>
        <row r="6872">
          <cell r="A6872" t="str">
            <v>PLM37</v>
          </cell>
          <cell r="B6872" t="str">
            <v>MP_MANGKUNEGARA</v>
          </cell>
        </row>
        <row r="6873">
          <cell r="A6873" t="str">
            <v>CKR20</v>
          </cell>
          <cell r="B6873" t="str">
            <v>KALIJAYA</v>
          </cell>
        </row>
        <row r="6874">
          <cell r="A6874" t="str">
            <v>SRG69</v>
          </cell>
          <cell r="B6874" t="str">
            <v>SOETA_GDG</v>
          </cell>
        </row>
        <row r="6875">
          <cell r="A6875" t="str">
            <v>SLO11</v>
          </cell>
          <cell r="B6875" t="str">
            <v>PRAUBANYAR</v>
          </cell>
        </row>
        <row r="6876">
          <cell r="A6876" t="str">
            <v>SII06</v>
          </cell>
          <cell r="B6876" t="str">
            <v>BUNGA_RAYA</v>
          </cell>
        </row>
        <row r="6877">
          <cell r="A6877" t="str">
            <v>TCKDS041</v>
          </cell>
          <cell r="B6877" t="str">
            <v>TCKDS041</v>
          </cell>
        </row>
        <row r="6878">
          <cell r="A6878" t="str">
            <v>PSW02B</v>
          </cell>
          <cell r="B6878" t="str">
            <v>KALIREJO_2</v>
          </cell>
        </row>
        <row r="6879">
          <cell r="A6879" t="str">
            <v>PTI09</v>
          </cell>
          <cell r="B6879" t="str">
            <v>PURI_PTI</v>
          </cell>
        </row>
        <row r="6880">
          <cell r="A6880" t="str">
            <v>PKL08</v>
          </cell>
          <cell r="B6880" t="str">
            <v>PEKALONGAN_TIMUR</v>
          </cell>
        </row>
        <row r="6881">
          <cell r="A6881" t="str">
            <v>SRG19</v>
          </cell>
          <cell r="B6881" t="str">
            <v>KEDUNGMUNDU</v>
          </cell>
        </row>
        <row r="6882">
          <cell r="A6882" t="str">
            <v>TNU04</v>
          </cell>
          <cell r="B6882" t="str">
            <v>PRINGSURAT_DC</v>
          </cell>
        </row>
        <row r="6883">
          <cell r="A6883" t="str">
            <v>SKW04</v>
          </cell>
          <cell r="B6883" t="str">
            <v>SEDAU</v>
          </cell>
        </row>
        <row r="6884">
          <cell r="A6884" t="str">
            <v>KPJ18</v>
          </cell>
          <cell r="B6884" t="str">
            <v>BULULAWANG_1</v>
          </cell>
        </row>
        <row r="6885">
          <cell r="A6885" t="str">
            <v>SUB71A</v>
          </cell>
          <cell r="B6885" t="str">
            <v>GUNUNG_ANYAR_1</v>
          </cell>
        </row>
        <row r="6886">
          <cell r="A6886" t="str">
            <v>BLN05A</v>
          </cell>
          <cell r="B6886" t="str">
            <v>KUSAN_HULU</v>
          </cell>
        </row>
        <row r="6887">
          <cell r="A6887" t="str">
            <v>BLN02A</v>
          </cell>
          <cell r="B6887" t="str">
            <v>KARANG_BINTANG</v>
          </cell>
        </row>
        <row r="6888">
          <cell r="A6888" t="str">
            <v>LMG22</v>
          </cell>
          <cell r="B6888" t="str">
            <v>BABAT_1</v>
          </cell>
        </row>
        <row r="6889">
          <cell r="A6889" t="str">
            <v>WLG06</v>
          </cell>
          <cell r="B6889" t="str">
            <v>SELOREJO_1</v>
          </cell>
        </row>
        <row r="6890">
          <cell r="A6890" t="str">
            <v>TGK06</v>
          </cell>
          <cell r="B6890" t="str">
            <v>DURENAN_1</v>
          </cell>
        </row>
        <row r="6891">
          <cell r="A6891" t="str">
            <v>GSK21</v>
          </cell>
          <cell r="B6891" t="str">
            <v>DUKUN_1</v>
          </cell>
        </row>
        <row r="6892">
          <cell r="A6892" t="str">
            <v>BJB07</v>
          </cell>
          <cell r="B6892" t="str">
            <v>LIANG_ANGGANG</v>
          </cell>
        </row>
        <row r="6893">
          <cell r="A6893" t="str">
            <v>SUB58A</v>
          </cell>
          <cell r="B6893" t="str">
            <v>KREMBANGAN_1</v>
          </cell>
        </row>
        <row r="6894">
          <cell r="A6894" t="str">
            <v>BPN05A</v>
          </cell>
          <cell r="B6894" t="str">
            <v>PALM_HILLS</v>
          </cell>
        </row>
        <row r="6895">
          <cell r="A6895" t="str">
            <v>UPG60</v>
          </cell>
          <cell r="B6895" t="str">
            <v>BULUROKENG</v>
          </cell>
        </row>
        <row r="6896">
          <cell r="A6896" t="str">
            <v>UPG57</v>
          </cell>
          <cell r="B6896" t="str">
            <v>PACCERAKKANG_DAYA</v>
          </cell>
        </row>
        <row r="6897">
          <cell r="A6897" t="str">
            <v>UPG59</v>
          </cell>
          <cell r="B6897" t="str">
            <v>BANTA_BANTAENG</v>
          </cell>
        </row>
        <row r="6898">
          <cell r="A6898" t="str">
            <v>TNB05</v>
          </cell>
          <cell r="B6898" t="str">
            <v>MUARA_KOMAM</v>
          </cell>
        </row>
        <row r="6899">
          <cell r="A6899" t="str">
            <v>PAJ03</v>
          </cell>
          <cell r="B6899" t="str">
            <v>BONTOKIO</v>
          </cell>
        </row>
        <row r="6900">
          <cell r="A6900" t="str">
            <v>PPE03</v>
          </cell>
          <cell r="B6900" t="str">
            <v>BACUKIKI_BARAT</v>
          </cell>
        </row>
        <row r="6901">
          <cell r="A6901" t="str">
            <v>PLP02</v>
          </cell>
          <cell r="B6901" t="str">
            <v>BATUPASI</v>
          </cell>
        </row>
        <row r="6902">
          <cell r="A6902" t="str">
            <v>SOC32</v>
          </cell>
          <cell r="B6902" t="str">
            <v>JAJAR_LAWEYAN</v>
          </cell>
        </row>
        <row r="6903">
          <cell r="A6903" t="str">
            <v>WPE06</v>
          </cell>
          <cell r="B6903" t="str">
            <v>PALAKKA</v>
          </cell>
        </row>
        <row r="6904">
          <cell r="A6904" t="str">
            <v>MWO05</v>
          </cell>
          <cell r="B6904" t="str">
            <v>LUBUK_PINANG</v>
          </cell>
        </row>
        <row r="6905">
          <cell r="A6905" t="str">
            <v>DPK06C</v>
          </cell>
          <cell r="B6905" t="str">
            <v>KEMIRI_MUKA</v>
          </cell>
        </row>
        <row r="6906">
          <cell r="A6906" t="str">
            <v>DPK08</v>
          </cell>
          <cell r="B6906" t="str">
            <v>PARUNG_BINGUNG</v>
          </cell>
        </row>
        <row r="6907">
          <cell r="A6907" t="str">
            <v>DPK15</v>
          </cell>
          <cell r="B6907" t="str">
            <v>PONDOK_LABU</v>
          </cell>
        </row>
        <row r="6908">
          <cell r="A6908" t="str">
            <v>DPK16</v>
          </cell>
          <cell r="B6908" t="str">
            <v>KELAPA_DUA</v>
          </cell>
        </row>
        <row r="6909">
          <cell r="A6909" t="str">
            <v>DPK22</v>
          </cell>
          <cell r="B6909" t="str">
            <v>BOJONG_SARI_BARU</v>
          </cell>
        </row>
        <row r="6910">
          <cell r="A6910" t="str">
            <v>DPK19</v>
          </cell>
          <cell r="B6910" t="str">
            <v>MERUYUNG</v>
          </cell>
        </row>
        <row r="6911">
          <cell r="A6911" t="str">
            <v>DPK07</v>
          </cell>
          <cell r="B6911" t="str">
            <v>DEPOK_BARU</v>
          </cell>
        </row>
        <row r="6912">
          <cell r="A6912" t="str">
            <v>DPK25</v>
          </cell>
          <cell r="B6912" t="str">
            <v>MARGONDA_RAYA</v>
          </cell>
        </row>
        <row r="6913">
          <cell r="A6913" t="str">
            <v>DPK01</v>
          </cell>
          <cell r="B6913" t="str">
            <v>DEPOK</v>
          </cell>
        </row>
        <row r="6914">
          <cell r="A6914" t="str">
            <v>DPK13</v>
          </cell>
          <cell r="B6914" t="str">
            <v>BOJONG_SARI</v>
          </cell>
        </row>
        <row r="6915">
          <cell r="A6915" t="str">
            <v>DPK23</v>
          </cell>
          <cell r="B6915" t="str">
            <v>LEUWINANGGUNG</v>
          </cell>
        </row>
        <row r="6916">
          <cell r="A6916" t="str">
            <v>DPK06</v>
          </cell>
          <cell r="B6916" t="str">
            <v>BEJI</v>
          </cell>
        </row>
        <row r="6917">
          <cell r="A6917" t="str">
            <v>DPK18</v>
          </cell>
          <cell r="B6917" t="str">
            <v>JLN_KOSTRAD</v>
          </cell>
        </row>
        <row r="6918">
          <cell r="A6918" t="str">
            <v>DPK14</v>
          </cell>
          <cell r="B6918" t="str">
            <v>TOLE_ISKANDAR</v>
          </cell>
        </row>
        <row r="6919">
          <cell r="A6919" t="str">
            <v>PKL29</v>
          </cell>
          <cell r="B6919" t="str">
            <v>KARANGDADAP_FNC</v>
          </cell>
        </row>
        <row r="6920">
          <cell r="A6920" t="str">
            <v>KYT06</v>
          </cell>
          <cell r="B6920" t="str">
            <v>TUGU_MULYO_2</v>
          </cell>
        </row>
        <row r="6921">
          <cell r="A6921" t="str">
            <v>MRN08</v>
          </cell>
          <cell r="B6921" t="str">
            <v>MUARA_ENIM_2</v>
          </cell>
        </row>
        <row r="6922">
          <cell r="A6922" t="str">
            <v>PKL28</v>
          </cell>
          <cell r="B6922" t="str">
            <v>KRANJI_FNC</v>
          </cell>
        </row>
        <row r="6923">
          <cell r="A6923" t="str">
            <v>PKL27</v>
          </cell>
          <cell r="B6923" t="str">
            <v>KESESI_FNC</v>
          </cell>
        </row>
        <row r="6924">
          <cell r="A6924" t="str">
            <v>PKL25</v>
          </cell>
          <cell r="B6924" t="str">
            <v>TIRTO_FNC</v>
          </cell>
        </row>
        <row r="6925">
          <cell r="A6925" t="str">
            <v>SRG60</v>
          </cell>
          <cell r="B6925" t="str">
            <v>BRIGJEN_SUDIARTO</v>
          </cell>
        </row>
        <row r="6926">
          <cell r="A6926" t="str">
            <v>SUB74</v>
          </cell>
          <cell r="B6926" t="str">
            <v>KETINTANG</v>
          </cell>
        </row>
        <row r="6927">
          <cell r="A6927" t="str">
            <v>PKL26</v>
          </cell>
          <cell r="B6927" t="str">
            <v>PANJANG_FNC</v>
          </cell>
        </row>
        <row r="6928">
          <cell r="A6928" t="str">
            <v>PKL23</v>
          </cell>
          <cell r="B6928" t="str">
            <v>KEDUNGWUNI_FNC</v>
          </cell>
        </row>
        <row r="6929">
          <cell r="A6929" t="str">
            <v>KLT12</v>
          </cell>
          <cell r="B6929" t="str">
            <v>TRUCUK</v>
          </cell>
        </row>
        <row r="6930">
          <cell r="A6930" t="str">
            <v>PKL24</v>
          </cell>
          <cell r="B6930" t="str">
            <v>WONOPRINGGO_FNC</v>
          </cell>
        </row>
        <row r="6931">
          <cell r="A6931" t="str">
            <v>DUM01A</v>
          </cell>
          <cell r="B6931" t="str">
            <v>BUKIT_KAPUR</v>
          </cell>
        </row>
        <row r="6932">
          <cell r="A6932" t="str">
            <v>TKK04</v>
          </cell>
          <cell r="B6932" t="str">
            <v>GUNUNG_TOAR</v>
          </cell>
        </row>
        <row r="6933">
          <cell r="A6933" t="str">
            <v>SKM03</v>
          </cell>
          <cell r="B6933" t="str">
            <v>BALAI_RIAM</v>
          </cell>
        </row>
        <row r="6934">
          <cell r="A6934" t="str">
            <v>NGG06</v>
          </cell>
          <cell r="B6934" t="str">
            <v>SIDAS</v>
          </cell>
        </row>
        <row r="6935">
          <cell r="A6935" t="str">
            <v>TGR64</v>
          </cell>
          <cell r="B6935" t="str">
            <v>PERANCIS</v>
          </cell>
        </row>
        <row r="6936">
          <cell r="A6936" t="str">
            <v>KSG02</v>
          </cell>
          <cell r="B6936" t="str">
            <v>KERENG_PANGI</v>
          </cell>
        </row>
        <row r="6937">
          <cell r="A6937" t="str">
            <v>KBW09</v>
          </cell>
          <cell r="B6937" t="str">
            <v>CP_SENGAYAM</v>
          </cell>
        </row>
        <row r="6938">
          <cell r="A6938" t="str">
            <v>SGM06</v>
          </cell>
          <cell r="B6938" t="str">
            <v>TUN_ABDUL _RAZAK</v>
          </cell>
        </row>
        <row r="6939">
          <cell r="A6939" t="str">
            <v>TGR01</v>
          </cell>
          <cell r="B6939" t="str">
            <v>TANGERANG</v>
          </cell>
        </row>
        <row r="6940">
          <cell r="A6940" t="str">
            <v>SEG01</v>
          </cell>
          <cell r="B6940" t="str">
            <v>SERANG</v>
          </cell>
        </row>
        <row r="6941">
          <cell r="A6941" t="str">
            <v>TWR16</v>
          </cell>
          <cell r="B6941" t="str">
            <v>CP_MUARA_BENGKAL</v>
          </cell>
        </row>
        <row r="6942">
          <cell r="A6942" t="str">
            <v>WAG16</v>
          </cell>
          <cell r="B6942" t="str">
            <v>MOWILA</v>
          </cell>
        </row>
        <row r="6943">
          <cell r="A6943" t="str">
            <v>PNK07</v>
          </cell>
          <cell r="B6943" t="str">
            <v>URAY_BAWADI</v>
          </cell>
        </row>
        <row r="6944">
          <cell r="A6944" t="str">
            <v>TTT03</v>
          </cell>
          <cell r="B6944" t="str">
            <v>KETAPANG_KOTA</v>
          </cell>
        </row>
        <row r="6945">
          <cell r="A6945" t="str">
            <v>KTG01</v>
          </cell>
          <cell r="B6945" t="str">
            <v>KETAPANG</v>
          </cell>
        </row>
        <row r="6946">
          <cell r="A6946" t="str">
            <v>SLM24</v>
          </cell>
          <cell r="B6946" t="str">
            <v>CATURHARJO</v>
          </cell>
        </row>
        <row r="6947">
          <cell r="A6947" t="str">
            <v>NGK07</v>
          </cell>
          <cell r="B6947" t="str">
            <v>NGANJUK_2</v>
          </cell>
        </row>
        <row r="6948">
          <cell r="A6948" t="str">
            <v>CLP13</v>
          </cell>
          <cell r="B6948" t="str">
            <v>BINANGUN</v>
          </cell>
        </row>
        <row r="6949">
          <cell r="A6949" t="str">
            <v>BKI55</v>
          </cell>
          <cell r="B6949" t="str">
            <v>MANGUN_JAYA</v>
          </cell>
        </row>
        <row r="6950">
          <cell r="A6950" t="str">
            <v>LLG04</v>
          </cell>
          <cell r="B6950" t="str">
            <v>TABA_PINGIN</v>
          </cell>
        </row>
        <row r="6951">
          <cell r="A6951" t="str">
            <v>BKI39</v>
          </cell>
          <cell r="B6951" t="str">
            <v>MARGAHAYU</v>
          </cell>
        </row>
        <row r="6952">
          <cell r="A6952" t="str">
            <v>BKI57</v>
          </cell>
          <cell r="B6952" t="str">
            <v>SUKAJAYA</v>
          </cell>
        </row>
        <row r="6953">
          <cell r="A6953" t="str">
            <v>CKR12</v>
          </cell>
          <cell r="B6953" t="str">
            <v>SUKAMAHI</v>
          </cell>
        </row>
        <row r="6954">
          <cell r="A6954" t="str">
            <v>BKI41</v>
          </cell>
          <cell r="B6954" t="str">
            <v>LAMBANG_JAYA</v>
          </cell>
        </row>
        <row r="6955">
          <cell r="A6955" t="str">
            <v>BKI37</v>
          </cell>
          <cell r="B6955" t="str">
            <v>DUREN_JAYA</v>
          </cell>
        </row>
        <row r="6956">
          <cell r="A6956" t="str">
            <v>BKI15</v>
          </cell>
          <cell r="B6956" t="str">
            <v>CIBITUNG</v>
          </cell>
        </row>
        <row r="6957">
          <cell r="A6957" t="str">
            <v>BKI33</v>
          </cell>
          <cell r="B6957" t="str">
            <v>JATI_MAKMUR</v>
          </cell>
        </row>
        <row r="6958">
          <cell r="A6958" t="str">
            <v>BKI02</v>
          </cell>
          <cell r="B6958" t="str">
            <v>TAMBUN</v>
          </cell>
        </row>
        <row r="6959">
          <cell r="A6959" t="str">
            <v>BKI12</v>
          </cell>
          <cell r="B6959" t="str">
            <v>RAWA_LUMBU</v>
          </cell>
        </row>
        <row r="6960">
          <cell r="A6960" t="str">
            <v>CKR11</v>
          </cell>
          <cell r="B6960" t="str">
            <v>SERANG_BARU</v>
          </cell>
        </row>
        <row r="6961">
          <cell r="A6961" t="str">
            <v>CKR17</v>
          </cell>
          <cell r="B6961" t="str">
            <v>SIMPANGAN</v>
          </cell>
        </row>
        <row r="6962">
          <cell r="A6962" t="str">
            <v>BKI53</v>
          </cell>
          <cell r="B6962" t="str">
            <v>KOTA_BARU</v>
          </cell>
        </row>
        <row r="6963">
          <cell r="A6963" t="str">
            <v>BKI52</v>
          </cell>
          <cell r="B6963" t="str">
            <v>JATI_KRAMAT</v>
          </cell>
        </row>
        <row r="6964">
          <cell r="A6964" t="str">
            <v>BKI51</v>
          </cell>
          <cell r="B6964" t="str">
            <v>JAKA_SAMPURNA</v>
          </cell>
        </row>
        <row r="6965">
          <cell r="A6965" t="str">
            <v>BKI50</v>
          </cell>
          <cell r="B6965" t="str">
            <v>CIBUNTU</v>
          </cell>
        </row>
        <row r="6966">
          <cell r="A6966" t="str">
            <v>BKI44</v>
          </cell>
          <cell r="B6966" t="str">
            <v>WANAJAYA</v>
          </cell>
        </row>
        <row r="6967">
          <cell r="A6967" t="str">
            <v>MAR05</v>
          </cell>
          <cell r="B6967" t="str">
            <v>LAU</v>
          </cell>
        </row>
        <row r="6968">
          <cell r="A6968" t="str">
            <v>BUU02</v>
          </cell>
          <cell r="B6968" t="str">
            <v>GARESSI</v>
          </cell>
        </row>
        <row r="6969">
          <cell r="A6969" t="str">
            <v>WSE03</v>
          </cell>
          <cell r="B6969" t="str">
            <v>LILIRILAU</v>
          </cell>
        </row>
        <row r="6970">
          <cell r="A6970" t="str">
            <v>MAE03</v>
          </cell>
          <cell r="B6970" t="str">
            <v>MENGKENDEK</v>
          </cell>
        </row>
        <row r="6971">
          <cell r="A6971" t="str">
            <v>BKI34</v>
          </cell>
          <cell r="B6971" t="str">
            <v>HARAPAN_JAYA</v>
          </cell>
        </row>
        <row r="6972">
          <cell r="A6972" t="str">
            <v>SPG07</v>
          </cell>
          <cell r="B6972" t="str">
            <v>SOKOBANAH_1</v>
          </cell>
        </row>
        <row r="6973">
          <cell r="A6973" t="str">
            <v>KUP02</v>
          </cell>
          <cell r="B6973" t="str">
            <v>SERUYAN_RAYA</v>
          </cell>
        </row>
        <row r="6974">
          <cell r="A6974" t="str">
            <v>PCI04</v>
          </cell>
          <cell r="B6974" t="str">
            <v>ARJOSARI_1</v>
          </cell>
        </row>
        <row r="6975">
          <cell r="A6975" t="str">
            <v>SKW09</v>
          </cell>
          <cell r="B6975" t="str">
            <v>CP_SAGATANI</v>
          </cell>
        </row>
        <row r="6976">
          <cell r="A6976" t="str">
            <v>TKG05B</v>
          </cell>
          <cell r="B6976" t="str">
            <v>CP_PULAU_BACAN</v>
          </cell>
        </row>
        <row r="6977">
          <cell r="A6977" t="str">
            <v>BJE16</v>
          </cell>
          <cell r="B6977" t="str">
            <v>BALEN_2</v>
          </cell>
        </row>
        <row r="6978">
          <cell r="A6978" t="str">
            <v>SUB60A</v>
          </cell>
          <cell r="B6978" t="str">
            <v>BUBUTAN_2</v>
          </cell>
        </row>
        <row r="6979">
          <cell r="A6979" t="str">
            <v>BXG02</v>
          </cell>
          <cell r="B6979" t="str">
            <v>PAJUKUKANG</v>
          </cell>
        </row>
        <row r="6980">
          <cell r="A6980" t="str">
            <v>BKS07</v>
          </cell>
          <cell r="B6980" t="str">
            <v>KEBUN_TEBENG</v>
          </cell>
        </row>
        <row r="6981">
          <cell r="A6981" t="str">
            <v>BKS08</v>
          </cell>
          <cell r="B6981" t="str">
            <v>KAMPUNG_BALI</v>
          </cell>
        </row>
        <row r="6982">
          <cell r="A6982" t="str">
            <v>SOC07</v>
          </cell>
          <cell r="B6982" t="str">
            <v>PASAR_KLIWON</v>
          </cell>
        </row>
        <row r="6983">
          <cell r="A6983" t="str">
            <v>BPN04A</v>
          </cell>
          <cell r="B6983" t="str">
            <v>PELANGI_METRO</v>
          </cell>
        </row>
        <row r="6984">
          <cell r="A6984" t="str">
            <v>BGS06</v>
          </cell>
          <cell r="B6984" t="str">
            <v>BATHIN_SOLAPAN</v>
          </cell>
        </row>
        <row r="6985">
          <cell r="A6985" t="str">
            <v>BAL37</v>
          </cell>
          <cell r="B6985" t="str">
            <v>CP_THE_ICON_BSD</v>
          </cell>
        </row>
        <row r="6986">
          <cell r="A6986" t="str">
            <v>TGR05</v>
          </cell>
          <cell r="B6986" t="str">
            <v>KOTA_BUMI</v>
          </cell>
        </row>
        <row r="6987">
          <cell r="A6987" t="str">
            <v>RKS07</v>
          </cell>
          <cell r="B6987" t="str">
            <v>RANGKAS_3</v>
          </cell>
        </row>
        <row r="6988">
          <cell r="A6988" t="str">
            <v>DPS60</v>
          </cell>
          <cell r="B6988" t="str">
            <v>CP_BY_PASS_SANUR</v>
          </cell>
        </row>
        <row r="6989">
          <cell r="A6989" t="str">
            <v>BLN05</v>
          </cell>
          <cell r="B6989" t="str">
            <v>ANGSANA</v>
          </cell>
        </row>
        <row r="6990">
          <cell r="A6990" t="str">
            <v>SLM27</v>
          </cell>
          <cell r="B6990" t="str">
            <v>PURWOMARTANI</v>
          </cell>
        </row>
        <row r="6991">
          <cell r="A6991" t="str">
            <v>BYL11</v>
          </cell>
          <cell r="B6991" t="str">
            <v>TEGALSARI_BOYOLALI</v>
          </cell>
        </row>
        <row r="6992">
          <cell r="A6992" t="str">
            <v>BKH02B</v>
          </cell>
          <cell r="B6992" t="str">
            <v>CP_BUMI_SARI</v>
          </cell>
        </row>
        <row r="6993">
          <cell r="A6993" t="str">
            <v>ARO10</v>
          </cell>
          <cell r="B6993" t="str">
            <v>ALAHAN_PANJANG_01</v>
          </cell>
        </row>
        <row r="6994">
          <cell r="A6994" t="str">
            <v>PNN01A</v>
          </cell>
          <cell r="B6994" t="str">
            <v>TAPAN01</v>
          </cell>
        </row>
        <row r="6995">
          <cell r="A6995" t="str">
            <v>PNN08</v>
          </cell>
          <cell r="B6995" t="str">
            <v>AIR_HAJI_01</v>
          </cell>
        </row>
        <row r="6996">
          <cell r="A6996" t="str">
            <v>MGW43</v>
          </cell>
          <cell r="B6996" t="str">
            <v>CP_PENARUNGAN</v>
          </cell>
        </row>
        <row r="6997">
          <cell r="A6997" t="str">
            <v>SLO13</v>
          </cell>
          <cell r="B6997" t="str">
            <v>CP_BILA_SUNDUNG</v>
          </cell>
        </row>
        <row r="6998">
          <cell r="A6998" t="str">
            <v>SGA09</v>
          </cell>
          <cell r="B6998" t="str">
            <v>CP_JELANTIK_GINGSIR</v>
          </cell>
        </row>
        <row r="6999">
          <cell r="A6999" t="str">
            <v>BGG14</v>
          </cell>
          <cell r="B6999" t="str">
            <v>LIMPUNG_FNC</v>
          </cell>
        </row>
        <row r="7000">
          <cell r="A7000" t="str">
            <v>BGG15</v>
          </cell>
          <cell r="B7000" t="str">
            <v>SUBAH_FNC</v>
          </cell>
        </row>
        <row r="7001">
          <cell r="A7001" t="str">
            <v>DPS56</v>
          </cell>
          <cell r="B7001" t="str">
            <v>CP_TEGAL_GEDE</v>
          </cell>
        </row>
        <row r="7002">
          <cell r="A7002" t="str">
            <v>BGG13</v>
          </cell>
          <cell r="B7002" t="str">
            <v>BANDAR_FNC</v>
          </cell>
        </row>
        <row r="7003">
          <cell r="A7003" t="str">
            <v>BGG12</v>
          </cell>
          <cell r="B7003" t="str">
            <v>BATANG_FNC</v>
          </cell>
        </row>
        <row r="7004">
          <cell r="A7004" t="str">
            <v>ARO010</v>
          </cell>
          <cell r="B7004" t="str">
            <v>ALAHAN_PANJANG01</v>
          </cell>
        </row>
        <row r="7005">
          <cell r="A7005" t="str">
            <v>BKH01A</v>
          </cell>
          <cell r="B7005" t="str">
            <v>CP_JNT_MR</v>
          </cell>
        </row>
        <row r="7006">
          <cell r="A7006" t="str">
            <v>SDA53</v>
          </cell>
          <cell r="B7006" t="str">
            <v>WONOAYU_2</v>
          </cell>
        </row>
        <row r="7007">
          <cell r="A7007" t="str">
            <v>SDA54</v>
          </cell>
          <cell r="B7007" t="str">
            <v>SEDATI_2</v>
          </cell>
        </row>
        <row r="7008">
          <cell r="A7008" t="str">
            <v>WLG13</v>
          </cell>
          <cell r="B7008" t="str">
            <v>NGLEGOK_1</v>
          </cell>
        </row>
        <row r="7009">
          <cell r="A7009" t="str">
            <v>MLG57</v>
          </cell>
          <cell r="B7009" t="str">
            <v>SINGOSARI_2</v>
          </cell>
        </row>
        <row r="7010">
          <cell r="A7010" t="str">
            <v>BTH24</v>
          </cell>
          <cell r="B7010" t="str">
            <v>CP_TANAH_LONGSOR</v>
          </cell>
        </row>
        <row r="7011">
          <cell r="A7011" t="str">
            <v>PGK08</v>
          </cell>
          <cell r="B7011" t="str">
            <v>GABEK</v>
          </cell>
        </row>
        <row r="7012">
          <cell r="A7012" t="str">
            <v>BKI24</v>
          </cell>
          <cell r="B7012" t="str">
            <v>TAMAN_RAHAYU</v>
          </cell>
        </row>
        <row r="7013">
          <cell r="A7013" t="str">
            <v>SRG22</v>
          </cell>
          <cell r="B7013" t="str">
            <v>JATINGALEH</v>
          </cell>
        </row>
        <row r="7014">
          <cell r="A7014" t="str">
            <v>BAU01</v>
          </cell>
          <cell r="B7014" t="str">
            <v>BANGKURUNG</v>
          </cell>
        </row>
        <row r="7015">
          <cell r="A7015" t="str">
            <v>BKI11</v>
          </cell>
          <cell r="B7015" t="str">
            <v>PEKAYON_JAYA</v>
          </cell>
        </row>
        <row r="7016">
          <cell r="A7016" t="str">
            <v>BKI54</v>
          </cell>
          <cell r="B7016" t="str">
            <v>PERWIRA</v>
          </cell>
        </row>
        <row r="7017">
          <cell r="A7017" t="str">
            <v>BKI36</v>
          </cell>
          <cell r="B7017" t="str">
            <v>KALIABANG_TENGAH</v>
          </cell>
        </row>
        <row r="7018">
          <cell r="A7018" t="str">
            <v>DPS83</v>
          </cell>
          <cell r="B7018" t="str">
            <v>CP_SEROJA</v>
          </cell>
        </row>
        <row r="7019">
          <cell r="A7019" t="str">
            <v>SII08</v>
          </cell>
          <cell r="B7019" t="str">
            <v>SIAK_KECIL</v>
          </cell>
        </row>
        <row r="7020">
          <cell r="A7020" t="str">
            <v>SGA11</v>
          </cell>
          <cell r="B7020" t="str">
            <v>CP_TAMBLANG</v>
          </cell>
        </row>
        <row r="7021">
          <cell r="A7021" t="str">
            <v>KDR15</v>
          </cell>
          <cell r="B7021" t="str">
            <v>KDR_KOTA_2</v>
          </cell>
        </row>
        <row r="7022">
          <cell r="A7022" t="str">
            <v>PYW07</v>
          </cell>
          <cell r="B7022" t="str">
            <v>SEPAKAT</v>
          </cell>
        </row>
        <row r="7023">
          <cell r="A7023" t="str">
            <v>MGW36</v>
          </cell>
          <cell r="B7023" t="str">
            <v>CP_ANGGA_SWARA</v>
          </cell>
        </row>
        <row r="7024">
          <cell r="A7024" t="str">
            <v>GIA13</v>
          </cell>
          <cell r="B7024" t="str">
            <v>CP_SAKAH</v>
          </cell>
        </row>
        <row r="7025">
          <cell r="A7025" t="str">
            <v>BKI35</v>
          </cell>
          <cell r="B7025" t="str">
            <v>TELUK_PUCUNG</v>
          </cell>
        </row>
        <row r="7026">
          <cell r="A7026" t="str">
            <v>DHR08</v>
          </cell>
          <cell r="B7026" t="str">
            <v>SITIUNG_01</v>
          </cell>
        </row>
        <row r="7027">
          <cell r="A7027" t="str">
            <v>KDR16</v>
          </cell>
          <cell r="B7027" t="str">
            <v>MOJOROTO_1</v>
          </cell>
        </row>
        <row r="7028">
          <cell r="A7028" t="str">
            <v>KAI01</v>
          </cell>
          <cell r="B7028" t="str">
            <v>KAIMANA</v>
          </cell>
        </row>
        <row r="7029">
          <cell r="A7029" t="str">
            <v>JKT02I</v>
          </cell>
          <cell r="B7029" t="str">
            <v>MERUYA_ILIR</v>
          </cell>
        </row>
        <row r="7030">
          <cell r="A7030" t="str">
            <v>JKT02P</v>
          </cell>
          <cell r="B7030" t="str">
            <v>KEBON_JERUK</v>
          </cell>
        </row>
        <row r="7031">
          <cell r="A7031" t="str">
            <v>JKT02O</v>
          </cell>
          <cell r="B7031" t="str">
            <v>SPBU_RAYA_PANJANG</v>
          </cell>
        </row>
        <row r="7032">
          <cell r="A7032" t="str">
            <v>JKT15I</v>
          </cell>
          <cell r="B7032" t="str">
            <v>KEMAYORAN</v>
          </cell>
        </row>
        <row r="7033">
          <cell r="A7033" t="str">
            <v>JKT21M</v>
          </cell>
          <cell r="B7033" t="str">
            <v>SPBU_CIPUTAT_RAYA</v>
          </cell>
        </row>
        <row r="7034">
          <cell r="A7034" t="str">
            <v>JKT05C</v>
          </cell>
          <cell r="B7034" t="str">
            <v>LTC_GLODOK</v>
          </cell>
        </row>
        <row r="7035">
          <cell r="A7035" t="str">
            <v>VIP02</v>
          </cell>
          <cell r="B7035" t="str">
            <v>KEDOYA_2</v>
          </cell>
        </row>
        <row r="7036">
          <cell r="A7036" t="str">
            <v>JKT18F</v>
          </cell>
          <cell r="B7036" t="str">
            <v>KP_TENGAH</v>
          </cell>
        </row>
        <row r="7037">
          <cell r="A7037" t="str">
            <v>JKT13</v>
          </cell>
          <cell r="B7037" t="str">
            <v>CEMPAKA_PUTIH</v>
          </cell>
        </row>
        <row r="7038">
          <cell r="A7038" t="str">
            <v>JKT08B</v>
          </cell>
          <cell r="B7038" t="str">
            <v>PIK</v>
          </cell>
        </row>
        <row r="7039">
          <cell r="A7039" t="str">
            <v>VIP03</v>
          </cell>
          <cell r="B7039" t="str">
            <v>ANI_JAKARTA_SALES</v>
          </cell>
        </row>
        <row r="7040">
          <cell r="A7040" t="str">
            <v>JKT16I</v>
          </cell>
          <cell r="B7040" t="str">
            <v>JATINEGARA_KAUM</v>
          </cell>
        </row>
        <row r="7041">
          <cell r="A7041" t="str">
            <v>JKT05E</v>
          </cell>
          <cell r="B7041" t="str">
            <v>MAPHAR</v>
          </cell>
        </row>
        <row r="7042">
          <cell r="A7042" t="str">
            <v>JKT09C</v>
          </cell>
          <cell r="B7042" t="str">
            <v>PADEMANGAN_3</v>
          </cell>
        </row>
        <row r="7043">
          <cell r="A7043" t="str">
            <v>JKT05A</v>
          </cell>
          <cell r="B7043" t="str">
            <v>GLODOK_CITY</v>
          </cell>
        </row>
        <row r="7044">
          <cell r="A7044" t="str">
            <v>JKT01C</v>
          </cell>
          <cell r="B7044" t="str">
            <v>TEGAL_ALUR</v>
          </cell>
        </row>
        <row r="7045">
          <cell r="A7045" t="str">
            <v>VIP04</v>
          </cell>
          <cell r="B7045" t="str">
            <v>EAST_JAKARTA_SALES</v>
          </cell>
        </row>
        <row r="7046">
          <cell r="A7046" t="str">
            <v>JKT07S</v>
          </cell>
          <cell r="B7046" t="str">
            <v>ARTHA_GADING</v>
          </cell>
        </row>
        <row r="7047">
          <cell r="A7047" t="str">
            <v>JKT21N</v>
          </cell>
          <cell r="B7047" t="str">
            <v>SPBU_M_SAIDI</v>
          </cell>
        </row>
        <row r="7048">
          <cell r="A7048" t="str">
            <v>JKT05I</v>
          </cell>
          <cell r="B7048" t="str">
            <v>PEJAGALAN</v>
          </cell>
        </row>
        <row r="7049">
          <cell r="A7049" t="str">
            <v>JKT07O</v>
          </cell>
          <cell r="B7049" t="str">
            <v>SPBU_DANAU_SUNTER</v>
          </cell>
        </row>
        <row r="7050">
          <cell r="A7050" t="str">
            <v>JKT11J</v>
          </cell>
          <cell r="B7050" t="str">
            <v>SENAYAN_TRADE_CENTER</v>
          </cell>
        </row>
        <row r="7051">
          <cell r="A7051" t="str">
            <v>JKT07P</v>
          </cell>
          <cell r="B7051" t="str">
            <v>SPBU_BOULEVARD_BARAT</v>
          </cell>
        </row>
        <row r="7052">
          <cell r="A7052" t="str">
            <v>JKT17J</v>
          </cell>
          <cell r="B7052" t="str">
            <v>SPBU_PERINTIS</v>
          </cell>
        </row>
        <row r="7053">
          <cell r="A7053" t="str">
            <v>JKT05H</v>
          </cell>
          <cell r="B7053" t="str">
            <v>JEMBATAN_LIMA</v>
          </cell>
        </row>
        <row r="7054">
          <cell r="A7054" t="str">
            <v>JKT11L</v>
          </cell>
          <cell r="B7054" t="str">
            <v>KEBON_KACANG</v>
          </cell>
        </row>
        <row r="7055">
          <cell r="A7055" t="str">
            <v>JKT08H</v>
          </cell>
          <cell r="B7055" t="str">
            <v>MUARA_KARANG</v>
          </cell>
        </row>
        <row r="7056">
          <cell r="A7056" t="str">
            <v>JKT02N</v>
          </cell>
          <cell r="B7056" t="str">
            <v>SPBU_JOGLO</v>
          </cell>
        </row>
        <row r="7057">
          <cell r="A7057" t="str">
            <v>JKT01R</v>
          </cell>
          <cell r="B7057" t="str">
            <v>KAPUK_KAMAL</v>
          </cell>
        </row>
        <row r="7058">
          <cell r="A7058" t="str">
            <v>JKT19</v>
          </cell>
          <cell r="B7058" t="str">
            <v>CIRACAS</v>
          </cell>
        </row>
        <row r="7059">
          <cell r="A7059" t="str">
            <v>JKT17A</v>
          </cell>
          <cell r="B7059" t="str">
            <v>MATRAMAN</v>
          </cell>
        </row>
        <row r="7060">
          <cell r="A7060" t="str">
            <v>JKT20D</v>
          </cell>
          <cell r="B7060" t="str">
            <v>PANGKALAN_JATI</v>
          </cell>
        </row>
        <row r="7061">
          <cell r="A7061" t="str">
            <v>JKT13G</v>
          </cell>
          <cell r="B7061" t="str">
            <v>CEMPAKA_PUTIH_RAYA</v>
          </cell>
        </row>
        <row r="7062">
          <cell r="A7062" t="str">
            <v>JKT15G</v>
          </cell>
          <cell r="B7062" t="str">
            <v>LETJEND_SOEPRAPTO</v>
          </cell>
        </row>
        <row r="7063">
          <cell r="A7063" t="str">
            <v>JKT23D</v>
          </cell>
          <cell r="B7063" t="str">
            <v>CIGANJUR</v>
          </cell>
        </row>
        <row r="7064">
          <cell r="A7064" t="str">
            <v>JKT20B</v>
          </cell>
          <cell r="B7064" t="str">
            <v>PONDOK_KELAPA</v>
          </cell>
        </row>
        <row r="7065">
          <cell r="A7065" t="str">
            <v>JKT18E</v>
          </cell>
          <cell r="B7065" t="str">
            <v>CAWANG</v>
          </cell>
        </row>
        <row r="7066">
          <cell r="A7066" t="str">
            <v>JKT05D</v>
          </cell>
          <cell r="B7066" t="str">
            <v>ZAINUL_ARIFIN</v>
          </cell>
        </row>
        <row r="7067">
          <cell r="A7067" t="str">
            <v>JKT21F</v>
          </cell>
          <cell r="B7067" t="str">
            <v>KESEHATAN</v>
          </cell>
        </row>
        <row r="7068">
          <cell r="A7068" t="str">
            <v>JKT07K</v>
          </cell>
          <cell r="B7068" t="str">
            <v>SUNTER_HIJAU</v>
          </cell>
        </row>
        <row r="7069">
          <cell r="A7069" t="str">
            <v>JKT06B</v>
          </cell>
          <cell r="B7069" t="str">
            <v>CIPEUCANG</v>
          </cell>
        </row>
        <row r="7070">
          <cell r="A7070" t="str">
            <v>JKT25G</v>
          </cell>
          <cell r="B7070" t="str">
            <v>MENTENG_DALAM</v>
          </cell>
        </row>
        <row r="7071">
          <cell r="A7071" t="str">
            <v>JKT18I</v>
          </cell>
          <cell r="B7071" t="str">
            <v>PASAR_CIJANTUNG</v>
          </cell>
        </row>
        <row r="7072">
          <cell r="A7072" t="str">
            <v>JKT17C</v>
          </cell>
          <cell r="B7072" t="str">
            <v>CIPINANG_MUARA</v>
          </cell>
        </row>
        <row r="7073">
          <cell r="A7073" t="str">
            <v>JKT03C</v>
          </cell>
          <cell r="B7073" t="str">
            <v>PETAMBURAN</v>
          </cell>
        </row>
        <row r="7074">
          <cell r="A7074" t="str">
            <v>JKT05G</v>
          </cell>
          <cell r="B7074" t="str">
            <v>ASEMKA</v>
          </cell>
        </row>
        <row r="7075">
          <cell r="A7075" t="str">
            <v>JKT03A</v>
          </cell>
          <cell r="B7075" t="str">
            <v>PALMERAH</v>
          </cell>
        </row>
        <row r="7076">
          <cell r="A7076" t="str">
            <v>JKT01I</v>
          </cell>
          <cell r="B7076" t="str">
            <v>SEDAYU_SQUARE</v>
          </cell>
        </row>
        <row r="7077">
          <cell r="A7077" t="str">
            <v>JKT01H</v>
          </cell>
          <cell r="B7077" t="str">
            <v>GREEN_MANSION</v>
          </cell>
        </row>
        <row r="7078">
          <cell r="A7078" t="str">
            <v>JKT13F</v>
          </cell>
          <cell r="B7078" t="str">
            <v>SOEPRAPTO</v>
          </cell>
        </row>
        <row r="7079">
          <cell r="A7079" t="str">
            <v>JKT12J</v>
          </cell>
          <cell r="B7079" t="str">
            <v>KRAMAT_KWITANG</v>
          </cell>
        </row>
        <row r="7080">
          <cell r="A7080" t="str">
            <v>JKT09M</v>
          </cell>
          <cell r="B7080" t="str">
            <v>JALAN_TONGKOL</v>
          </cell>
        </row>
        <row r="7081">
          <cell r="A7081" t="str">
            <v>JKT09L</v>
          </cell>
          <cell r="B7081" t="str">
            <v>ANCOL_BARAT</v>
          </cell>
        </row>
        <row r="7082">
          <cell r="A7082" t="str">
            <v>JKT16B</v>
          </cell>
          <cell r="B7082" t="str">
            <v>PENGGILINGAN</v>
          </cell>
        </row>
        <row r="7083">
          <cell r="A7083" t="str">
            <v>JKT26C</v>
          </cell>
          <cell r="B7083" t="str">
            <v>CIDENG</v>
          </cell>
        </row>
        <row r="7084">
          <cell r="A7084" t="str">
            <v>JKT02C</v>
          </cell>
          <cell r="B7084" t="str">
            <v>MERCU_BUANA</v>
          </cell>
        </row>
        <row r="7085">
          <cell r="A7085" t="str">
            <v>JKT11E</v>
          </cell>
          <cell r="B7085" t="str">
            <v>DANAU_TOBA</v>
          </cell>
        </row>
        <row r="7086">
          <cell r="A7086" t="str">
            <v>PNK31</v>
          </cell>
          <cell r="B7086" t="str">
            <v>KHATULISTIWA</v>
          </cell>
        </row>
        <row r="7087">
          <cell r="A7087" t="str">
            <v>BKI59</v>
          </cell>
          <cell r="B7087" t="str">
            <v>WANASARI</v>
          </cell>
        </row>
        <row r="7088">
          <cell r="A7088" t="str">
            <v>GIA10</v>
          </cell>
          <cell r="B7088" t="str">
            <v>MAS_UBUD</v>
          </cell>
        </row>
        <row r="7089">
          <cell r="A7089" t="str">
            <v>BDO02</v>
          </cell>
          <cell r="B7089" t="str">
            <v>KOPO</v>
          </cell>
        </row>
        <row r="7090">
          <cell r="A7090" t="str">
            <v>BDO07A</v>
          </cell>
          <cell r="B7090" t="str">
            <v>CIJAGRA_RAYA</v>
          </cell>
        </row>
        <row r="7091">
          <cell r="A7091" t="str">
            <v>BDO08A</v>
          </cell>
          <cell r="B7091" t="str">
            <v>BABAKAN_PENGHULU</v>
          </cell>
        </row>
        <row r="7092">
          <cell r="A7092" t="str">
            <v>BDO11A</v>
          </cell>
          <cell r="B7092" t="str">
            <v>CIPEDES_TENGAH</v>
          </cell>
        </row>
        <row r="7093">
          <cell r="A7093" t="str">
            <v>BDO15A</v>
          </cell>
          <cell r="B7093" t="str">
            <v>PASARPOLAH</v>
          </cell>
        </row>
        <row r="7094">
          <cell r="A7094" t="str">
            <v>BDO18A</v>
          </cell>
          <cell r="B7094" t="str">
            <v>GOLF_BARAT</v>
          </cell>
        </row>
        <row r="7095">
          <cell r="A7095" t="str">
            <v>BDO19A</v>
          </cell>
          <cell r="B7095" t="str">
            <v>CIBOGO_ATAS</v>
          </cell>
        </row>
        <row r="7096">
          <cell r="A7096" t="str">
            <v>BDO20A</v>
          </cell>
          <cell r="B7096" t="str">
            <v>REOG</v>
          </cell>
        </row>
        <row r="7097">
          <cell r="A7097" t="str">
            <v>BDO31</v>
          </cell>
          <cell r="B7097" t="str">
            <v>TAMAN_KOPO_INDAH</v>
          </cell>
        </row>
        <row r="7098">
          <cell r="A7098" t="str">
            <v>BDO40</v>
          </cell>
          <cell r="B7098" t="str">
            <v>BANDUNG_KIDUL</v>
          </cell>
        </row>
        <row r="7099">
          <cell r="A7099" t="str">
            <v>BDO58</v>
          </cell>
          <cell r="B7099" t="str">
            <v>CILEUNYI_WETAN</v>
          </cell>
        </row>
        <row r="7100">
          <cell r="A7100" t="str">
            <v>BDO12A</v>
          </cell>
          <cell r="B7100" t="str">
            <v>BABAKAN_CIAMIS</v>
          </cell>
        </row>
        <row r="7101">
          <cell r="A7101" t="str">
            <v>BDO20</v>
          </cell>
          <cell r="B7101" t="str">
            <v>BANJARAN</v>
          </cell>
        </row>
        <row r="7102">
          <cell r="A7102" t="str">
            <v>BDO38</v>
          </cell>
          <cell r="B7102" t="str">
            <v>OTISTA</v>
          </cell>
        </row>
        <row r="7103">
          <cell r="A7103" t="str">
            <v>BDO38A</v>
          </cell>
          <cell r="B7103" t="str">
            <v>CP_CIBADUYUT_WETAN</v>
          </cell>
        </row>
        <row r="7104">
          <cell r="A7104" t="str">
            <v>BDO42A</v>
          </cell>
          <cell r="B7104" t="str">
            <v>CP_CIGONDEWAH_KALER</v>
          </cell>
        </row>
        <row r="7105">
          <cell r="A7105" t="str">
            <v>BDO45A</v>
          </cell>
          <cell r="B7105" t="str">
            <v>CP_CIJERAH</v>
          </cell>
        </row>
        <row r="7106">
          <cell r="A7106" t="str">
            <v>BDO54A</v>
          </cell>
          <cell r="B7106" t="str">
            <v>CP_KARANG_PAMULANG</v>
          </cell>
        </row>
        <row r="7107">
          <cell r="A7107" t="str">
            <v>BDO59</v>
          </cell>
          <cell r="B7107" t="str">
            <v>CIPADUNG</v>
          </cell>
        </row>
        <row r="7108">
          <cell r="A7108" t="str">
            <v>BDO67A</v>
          </cell>
          <cell r="B7108" t="str">
            <v>CP_PAKEMITAN_2</v>
          </cell>
        </row>
        <row r="7109">
          <cell r="A7109" t="str">
            <v>BDO71A</v>
          </cell>
          <cell r="B7109" t="str">
            <v>CP_MARGASUKA</v>
          </cell>
        </row>
        <row r="7110">
          <cell r="A7110" t="str">
            <v>BDO75A</v>
          </cell>
          <cell r="B7110" t="str">
            <v>CP_TAMAN_SARI</v>
          </cell>
        </row>
        <row r="7111">
          <cell r="A7111" t="str">
            <v>BDO76A</v>
          </cell>
          <cell r="B7111" t="str">
            <v>KIARACONDONG_2</v>
          </cell>
        </row>
        <row r="7112">
          <cell r="A7112" t="str">
            <v>CIM16</v>
          </cell>
          <cell r="B7112" t="str">
            <v>CP_DJATI</v>
          </cell>
        </row>
        <row r="7113">
          <cell r="A7113" t="str">
            <v>NGP18</v>
          </cell>
          <cell r="B7113" t="str">
            <v>CIKALONG_WETAN</v>
          </cell>
        </row>
        <row r="7114">
          <cell r="A7114" t="str">
            <v>SOG21</v>
          </cell>
          <cell r="B7114" t="str">
            <v>KUTAWARINGIN</v>
          </cell>
        </row>
        <row r="7115">
          <cell r="A7115" t="str">
            <v>SOG24</v>
          </cell>
          <cell r="B7115" t="str">
            <v>ARJASARI</v>
          </cell>
        </row>
        <row r="7116">
          <cell r="A7116" t="str">
            <v>SOG36</v>
          </cell>
          <cell r="B7116" t="str">
            <v>JELEKONG</v>
          </cell>
        </row>
        <row r="7117">
          <cell r="A7117" t="str">
            <v>SOG42</v>
          </cell>
          <cell r="B7117" t="str">
            <v>TANGSI_MEKAR</v>
          </cell>
        </row>
        <row r="7118">
          <cell r="A7118" t="str">
            <v>SOG48</v>
          </cell>
          <cell r="B7118" t="str">
            <v>STASION</v>
          </cell>
        </row>
        <row r="7119">
          <cell r="A7119" t="str">
            <v>SOG73</v>
          </cell>
          <cell r="B7119" t="str">
            <v>CP_CITARIK</v>
          </cell>
        </row>
        <row r="7120">
          <cell r="A7120" t="str">
            <v>SOG80</v>
          </cell>
          <cell r="B7120" t="str">
            <v>CP_RENCONG_2</v>
          </cell>
        </row>
        <row r="7121">
          <cell r="A7121" t="str">
            <v>CIM10</v>
          </cell>
          <cell r="B7121" t="str">
            <v>CHJ</v>
          </cell>
        </row>
        <row r="7122">
          <cell r="A7122" t="str">
            <v>CJR02</v>
          </cell>
          <cell r="B7122" t="str">
            <v>TANGGEUNG</v>
          </cell>
        </row>
        <row r="7123">
          <cell r="A7123" t="str">
            <v>CJR17</v>
          </cell>
          <cell r="B7123" t="str">
            <v>CIJATI</v>
          </cell>
        </row>
        <row r="7124">
          <cell r="A7124" t="str">
            <v>KRW03</v>
          </cell>
          <cell r="B7124" t="str">
            <v>RENGASDENGKLOK</v>
          </cell>
        </row>
        <row r="7125">
          <cell r="A7125" t="str">
            <v>KRW28</v>
          </cell>
          <cell r="B7125" t="str">
            <v>TIRTAMULYA</v>
          </cell>
        </row>
        <row r="7126">
          <cell r="A7126" t="str">
            <v>PWK07</v>
          </cell>
          <cell r="B7126" t="str">
            <v>BUNGURSARI</v>
          </cell>
        </row>
        <row r="7127">
          <cell r="A7127" t="str">
            <v>SBG06</v>
          </cell>
          <cell r="B7127" t="str">
            <v>CIASEM</v>
          </cell>
        </row>
        <row r="7128">
          <cell r="A7128" t="str">
            <v>CRN01</v>
          </cell>
          <cell r="B7128" t="str">
            <v>CIREBON</v>
          </cell>
        </row>
        <row r="7129">
          <cell r="A7129" t="str">
            <v>CRN02</v>
          </cell>
          <cell r="B7129" t="str">
            <v>SINDANG_LAUT</v>
          </cell>
        </row>
        <row r="7130">
          <cell r="A7130" t="str">
            <v>CRN03</v>
          </cell>
          <cell r="B7130" t="str">
            <v>KLANGENAN</v>
          </cell>
        </row>
        <row r="7131">
          <cell r="A7131" t="str">
            <v>CRN04</v>
          </cell>
          <cell r="B7131" t="str">
            <v>SUMBER</v>
          </cell>
        </row>
        <row r="7132">
          <cell r="A7132" t="str">
            <v>CRN05</v>
          </cell>
          <cell r="B7132" t="str">
            <v>HARJAMUKTI</v>
          </cell>
        </row>
        <row r="7133">
          <cell r="A7133" t="str">
            <v>CRN06</v>
          </cell>
          <cell r="B7133" t="str">
            <v>GUNUNG_JATI</v>
          </cell>
        </row>
        <row r="7134">
          <cell r="A7134" t="str">
            <v>CRN07</v>
          </cell>
          <cell r="B7134" t="str">
            <v>ARJAWINANGUN</v>
          </cell>
        </row>
        <row r="7135">
          <cell r="A7135" t="str">
            <v>CRN09</v>
          </cell>
          <cell r="B7135" t="str">
            <v>TRUSMI</v>
          </cell>
        </row>
        <row r="7136">
          <cell r="A7136" t="str">
            <v>CRN12</v>
          </cell>
          <cell r="B7136" t="str">
            <v>VETERAN</v>
          </cell>
        </row>
        <row r="7137">
          <cell r="A7137" t="str">
            <v>CRN14</v>
          </cell>
          <cell r="B7137" t="str">
            <v>KANGGRAKSAN_2</v>
          </cell>
        </row>
        <row r="7138">
          <cell r="A7138" t="str">
            <v>CRN18</v>
          </cell>
          <cell r="B7138" t="str">
            <v>DRAJAT</v>
          </cell>
        </row>
        <row r="7139">
          <cell r="A7139" t="str">
            <v>KNG08</v>
          </cell>
          <cell r="B7139" t="str">
            <v>JALAKSANA</v>
          </cell>
        </row>
        <row r="7140">
          <cell r="A7140" t="str">
            <v>MJA11</v>
          </cell>
          <cell r="B7140" t="str">
            <v>PANINGKIRAN</v>
          </cell>
        </row>
        <row r="7141">
          <cell r="A7141" t="str">
            <v>SMB02</v>
          </cell>
          <cell r="B7141" t="str">
            <v>GEBANG</v>
          </cell>
        </row>
        <row r="7142">
          <cell r="A7142" t="str">
            <v>SMB04</v>
          </cell>
          <cell r="B7142" t="str">
            <v>TUKMUDAL</v>
          </cell>
        </row>
        <row r="7143">
          <cell r="A7143" t="str">
            <v>SMB06</v>
          </cell>
          <cell r="B7143" t="str">
            <v>MUNDU</v>
          </cell>
        </row>
        <row r="7144">
          <cell r="A7144" t="str">
            <v>SMB07</v>
          </cell>
          <cell r="B7144" t="str">
            <v>TENGAH_TANI</v>
          </cell>
        </row>
        <row r="7145">
          <cell r="A7145" t="str">
            <v>SMB12</v>
          </cell>
          <cell r="B7145" t="str">
            <v>BEBER</v>
          </cell>
        </row>
        <row r="7146">
          <cell r="A7146" t="str">
            <v>SMB14</v>
          </cell>
          <cell r="B7146" t="str">
            <v>BABAKAN</v>
          </cell>
        </row>
        <row r="7147">
          <cell r="A7147" t="str">
            <v>SMB19</v>
          </cell>
          <cell r="B7147" t="str">
            <v>ASTANAJAPURA</v>
          </cell>
        </row>
        <row r="7148">
          <cell r="A7148" t="str">
            <v>SMB20</v>
          </cell>
          <cell r="B7148" t="str">
            <v>KARANGSEMBUNG</v>
          </cell>
        </row>
        <row r="7149">
          <cell r="A7149" t="str">
            <v>SMB22</v>
          </cell>
          <cell r="B7149" t="str">
            <v>KALIWEDI</v>
          </cell>
        </row>
        <row r="7150">
          <cell r="A7150" t="str">
            <v>SMB23</v>
          </cell>
          <cell r="B7150" t="str">
            <v>GALAGAMBA</v>
          </cell>
        </row>
        <row r="7151">
          <cell r="A7151" t="str">
            <v>SUP01</v>
          </cell>
          <cell r="B7151" t="str">
            <v>SUNGAI_PENUH</v>
          </cell>
        </row>
        <row r="7152">
          <cell r="A7152" t="str">
            <v>GRT07</v>
          </cell>
          <cell r="B7152" t="str">
            <v>MALANGBONG</v>
          </cell>
        </row>
        <row r="7153">
          <cell r="A7153" t="str">
            <v>KNG09</v>
          </cell>
          <cell r="B7153" t="str">
            <v>CIPORANG</v>
          </cell>
        </row>
        <row r="7154">
          <cell r="A7154" t="str">
            <v>KRW19</v>
          </cell>
          <cell r="B7154" t="str">
            <v>CURUG_BARU</v>
          </cell>
        </row>
        <row r="7155">
          <cell r="A7155" t="str">
            <v>KRW888</v>
          </cell>
          <cell r="B7155" t="str">
            <v>KRW_SALES</v>
          </cell>
        </row>
        <row r="7156">
          <cell r="A7156" t="str">
            <v>LLG05</v>
          </cell>
          <cell r="B7156" t="str">
            <v>CP_MARGAMULYA</v>
          </cell>
        </row>
        <row r="7157">
          <cell r="A7157" t="str">
            <v>NGP05</v>
          </cell>
          <cell r="B7157" t="str">
            <v>JAYA_MEKAR</v>
          </cell>
        </row>
        <row r="7158">
          <cell r="A7158" t="str">
            <v>NGG03</v>
          </cell>
          <cell r="B7158" t="str">
            <v>PULAU_BENDU</v>
          </cell>
        </row>
        <row r="7159">
          <cell r="A7159" t="str">
            <v>PNK24</v>
          </cell>
          <cell r="B7159" t="str">
            <v>CP_DR_SOETOMO</v>
          </cell>
        </row>
        <row r="7160">
          <cell r="A7160" t="str">
            <v>PTN02</v>
          </cell>
          <cell r="B7160" t="str">
            <v>LECES</v>
          </cell>
        </row>
        <row r="7161">
          <cell r="A7161" t="str">
            <v>SMB03</v>
          </cell>
          <cell r="B7161" t="str">
            <v>PLUMBON</v>
          </cell>
        </row>
        <row r="7162">
          <cell r="A7162" t="str">
            <v>SMB05</v>
          </cell>
          <cell r="B7162" t="str">
            <v>PANGGANGSARI</v>
          </cell>
        </row>
        <row r="7163">
          <cell r="A7163" t="str">
            <v>SMB17</v>
          </cell>
          <cell r="B7163" t="str">
            <v>TALUN_2</v>
          </cell>
        </row>
        <row r="7164">
          <cell r="A7164" t="str">
            <v>SMB24</v>
          </cell>
          <cell r="B7164" t="str">
            <v>SURANENGGALA</v>
          </cell>
        </row>
        <row r="7165">
          <cell r="A7165" t="str">
            <v>CJR04</v>
          </cell>
          <cell r="B7165" t="str">
            <v>SAYANG</v>
          </cell>
        </row>
        <row r="7166">
          <cell r="A7166" t="str">
            <v>SMI05</v>
          </cell>
          <cell r="B7166" t="str">
            <v>WARUDOYONG</v>
          </cell>
        </row>
        <row r="7167">
          <cell r="A7167" t="str">
            <v>KAA07</v>
          </cell>
          <cell r="B7167" t="str">
            <v>JATEN</v>
          </cell>
        </row>
        <row r="7168">
          <cell r="A7168" t="str">
            <v>SOG12</v>
          </cell>
          <cell r="B7168" t="str">
            <v>DAYEUH_KOLOT</v>
          </cell>
        </row>
        <row r="7169">
          <cell r="A7169" t="str">
            <v>SOG17</v>
          </cell>
          <cell r="B7169" t="str">
            <v>KULALET</v>
          </cell>
        </row>
        <row r="7170">
          <cell r="A7170" t="str">
            <v>SOG28</v>
          </cell>
          <cell r="B7170" t="str">
            <v>NAGREG</v>
          </cell>
        </row>
        <row r="7171">
          <cell r="A7171" t="str">
            <v>SOG41</v>
          </cell>
          <cell r="B7171" t="str">
            <v>BOJONGKONENG</v>
          </cell>
        </row>
        <row r="7172">
          <cell r="A7172" t="str">
            <v>SOG46</v>
          </cell>
          <cell r="B7172" t="str">
            <v>CIKONENG_RAYA</v>
          </cell>
        </row>
        <row r="7173">
          <cell r="A7173" t="str">
            <v>SOG47</v>
          </cell>
          <cell r="B7173" t="str">
            <v>SULAEMAN</v>
          </cell>
        </row>
        <row r="7174">
          <cell r="A7174" t="str">
            <v>GSK16</v>
          </cell>
          <cell r="B7174" t="str">
            <v>MANYAR_1</v>
          </cell>
        </row>
        <row r="7175">
          <cell r="A7175" t="str">
            <v>SUB30</v>
          </cell>
          <cell r="B7175" t="str">
            <v>PAGESANGAN</v>
          </cell>
        </row>
        <row r="7176">
          <cell r="A7176" t="str">
            <v>SUM05</v>
          </cell>
          <cell r="B7176" t="str">
            <v>JATINANGOR</v>
          </cell>
        </row>
        <row r="7177">
          <cell r="A7177" t="str">
            <v>TGR41</v>
          </cell>
          <cell r="B7177" t="str">
            <v>BALARAJA_2</v>
          </cell>
        </row>
        <row r="7178">
          <cell r="A7178" t="str">
            <v>TGR44</v>
          </cell>
          <cell r="B7178" t="str">
            <v>NEGLASARI</v>
          </cell>
        </row>
        <row r="7179">
          <cell r="A7179" t="str">
            <v>GRT22</v>
          </cell>
          <cell r="B7179" t="str">
            <v>CISURUPAN</v>
          </cell>
        </row>
        <row r="7180">
          <cell r="A7180" t="str">
            <v>GRT24</v>
          </cell>
          <cell r="B7180" t="str">
            <v>LEWO</v>
          </cell>
        </row>
        <row r="7181">
          <cell r="A7181" t="str">
            <v>MGW34</v>
          </cell>
          <cell r="B7181" t="str">
            <v>CP_BYPASS_KUTA</v>
          </cell>
        </row>
        <row r="7182">
          <cell r="A7182" t="str">
            <v>DPS70</v>
          </cell>
          <cell r="B7182" t="str">
            <v>CP_SUMATRA</v>
          </cell>
        </row>
        <row r="7183">
          <cell r="A7183" t="str">
            <v>MGW40</v>
          </cell>
          <cell r="B7183" t="str">
            <v>CP_PADANG_BALI</v>
          </cell>
        </row>
        <row r="7184">
          <cell r="A7184" t="str">
            <v>DPS78</v>
          </cell>
          <cell r="B7184" t="str">
            <v>CP_WATURENGGONG</v>
          </cell>
        </row>
        <row r="7185">
          <cell r="A7185" t="str">
            <v>KPJ16</v>
          </cell>
          <cell r="B7185" t="str">
            <v>KPJ_WONOSARI_1</v>
          </cell>
        </row>
        <row r="7186">
          <cell r="A7186" t="str">
            <v>MGW28</v>
          </cell>
          <cell r="B7186" t="str">
            <v>PERERENAN_1</v>
          </cell>
        </row>
        <row r="7187">
          <cell r="A7187" t="str">
            <v>NIW05</v>
          </cell>
          <cell r="B7187" t="str">
            <v>NIW_KENDAL_1</v>
          </cell>
        </row>
        <row r="7188">
          <cell r="A7188" t="str">
            <v>MMW05</v>
          </cell>
          <cell r="B7188" t="str">
            <v>JUNGKAT</v>
          </cell>
        </row>
        <row r="7189">
          <cell r="A7189" t="str">
            <v>PYK05</v>
          </cell>
          <cell r="B7189" t="str">
            <v>PILADANG</v>
          </cell>
        </row>
        <row r="7190">
          <cell r="A7190" t="str">
            <v>SUB99</v>
          </cell>
          <cell r="B7190" t="str">
            <v>AMIR_MAHMUD</v>
          </cell>
        </row>
        <row r="7191">
          <cell r="A7191" t="str">
            <v>BWI777</v>
          </cell>
          <cell r="B7191" t="str">
            <v>BWI_GATEWAY</v>
          </cell>
        </row>
        <row r="7192">
          <cell r="A7192" t="str">
            <v>BWI32</v>
          </cell>
          <cell r="B7192" t="str">
            <v>GAMBIRAN_1</v>
          </cell>
        </row>
        <row r="7193">
          <cell r="A7193" t="str">
            <v>BWI34</v>
          </cell>
          <cell r="B7193" t="str">
            <v>BANGOREJO_2</v>
          </cell>
        </row>
        <row r="7194">
          <cell r="A7194" t="str">
            <v>BWI35</v>
          </cell>
          <cell r="B7194" t="str">
            <v>MUNCAR_1</v>
          </cell>
        </row>
        <row r="7195">
          <cell r="A7195" t="str">
            <v>TWR15</v>
          </cell>
          <cell r="B7195" t="str">
            <v>CP_KOTA_BANGUN_1</v>
          </cell>
        </row>
        <row r="7196">
          <cell r="A7196" t="str">
            <v>SON02</v>
          </cell>
          <cell r="B7196" t="str">
            <v>AIMAS</v>
          </cell>
        </row>
        <row r="7197">
          <cell r="A7197" t="str">
            <v>KPJ15</v>
          </cell>
          <cell r="B7197" t="str">
            <v>KEPANJEN_1</v>
          </cell>
        </row>
        <row r="7198">
          <cell r="A7198" t="str">
            <v>SOC34</v>
          </cell>
          <cell r="B7198" t="str">
            <v>SAMUDRA_PASAI</v>
          </cell>
        </row>
        <row r="7199">
          <cell r="A7199" t="str">
            <v>PKL20</v>
          </cell>
          <cell r="B7199" t="str">
            <v>KARANGDADAP</v>
          </cell>
        </row>
        <row r="7200">
          <cell r="A7200" t="str">
            <v>SLM16</v>
          </cell>
          <cell r="B7200" t="str">
            <v>KALONGAN</v>
          </cell>
        </row>
        <row r="7201">
          <cell r="A7201" t="str">
            <v>SOC23</v>
          </cell>
          <cell r="B7201" t="str">
            <v>KAUMAN_SOLO</v>
          </cell>
        </row>
        <row r="7202">
          <cell r="A7202" t="str">
            <v>BDO13</v>
          </cell>
          <cell r="B7202" t="str">
            <v>UJUNG_BERUNG</v>
          </cell>
        </row>
        <row r="7203">
          <cell r="A7203" t="str">
            <v>PKU21</v>
          </cell>
          <cell r="B7203" t="str">
            <v>CP_DAHLIA</v>
          </cell>
        </row>
        <row r="7204">
          <cell r="A7204" t="str">
            <v>PKU02</v>
          </cell>
          <cell r="B7204" t="str">
            <v>TAMPAN</v>
          </cell>
        </row>
        <row r="7205">
          <cell r="A7205" t="str">
            <v>BAT03</v>
          </cell>
          <cell r="B7205" t="str">
            <v>SELECTA</v>
          </cell>
        </row>
        <row r="7206">
          <cell r="A7206" t="str">
            <v>BPN22</v>
          </cell>
          <cell r="B7206" t="str">
            <v>CP_PRAPATAN</v>
          </cell>
        </row>
        <row r="7207">
          <cell r="A7207" t="str">
            <v>NGG04</v>
          </cell>
          <cell r="B7207" t="str">
            <v>DARIT</v>
          </cell>
        </row>
        <row r="7208">
          <cell r="A7208" t="str">
            <v>TWR12</v>
          </cell>
          <cell r="B7208" t="str">
            <v>CP_SANGA_SANGA</v>
          </cell>
        </row>
        <row r="7209">
          <cell r="A7209" t="str">
            <v>RKS08</v>
          </cell>
          <cell r="B7209" t="str">
            <v>RANGKAS_4</v>
          </cell>
        </row>
        <row r="7210">
          <cell r="A7210" t="str">
            <v>SGT07</v>
          </cell>
          <cell r="B7210" t="str">
            <v>CP_AW_SYAHARANIE</v>
          </cell>
        </row>
        <row r="7211">
          <cell r="A7211" t="str">
            <v>BXT05</v>
          </cell>
          <cell r="B7211" t="str">
            <v>CP_MEKAR_MART</v>
          </cell>
        </row>
        <row r="7212">
          <cell r="A7212" t="str">
            <v>PNK16</v>
          </cell>
          <cell r="B7212" t="str">
            <v>CP_DANISH</v>
          </cell>
        </row>
        <row r="7213">
          <cell r="A7213" t="str">
            <v>NGK08</v>
          </cell>
          <cell r="B7213" t="str">
            <v>PACE_1</v>
          </cell>
        </row>
        <row r="7214">
          <cell r="A7214" t="str">
            <v>BDO41A</v>
          </cell>
          <cell r="B7214" t="str">
            <v>CP_CIGELERENG</v>
          </cell>
        </row>
        <row r="7215">
          <cell r="A7215" t="str">
            <v>MLG60</v>
          </cell>
          <cell r="B7215" t="str">
            <v>SUKUN_4</v>
          </cell>
        </row>
        <row r="7216">
          <cell r="A7216" t="str">
            <v>PKU24</v>
          </cell>
          <cell r="B7216" t="str">
            <v>CP_SENAPELAN</v>
          </cell>
        </row>
        <row r="7217">
          <cell r="A7217" t="str">
            <v>KBM09</v>
          </cell>
          <cell r="B7217" t="str">
            <v>MIRIT</v>
          </cell>
        </row>
        <row r="7218">
          <cell r="A7218" t="str">
            <v>TKK02</v>
          </cell>
          <cell r="B7218" t="str">
            <v>SINGINGI_HILIR</v>
          </cell>
        </row>
        <row r="7219">
          <cell r="A7219" t="str">
            <v>BGG11</v>
          </cell>
          <cell r="B7219" t="str">
            <v>SUBAH</v>
          </cell>
        </row>
        <row r="7220">
          <cell r="A7220" t="str">
            <v>SUB47</v>
          </cell>
          <cell r="B7220" t="str">
            <v>MULYOSARI</v>
          </cell>
        </row>
        <row r="7221">
          <cell r="A7221" t="str">
            <v>SRG14</v>
          </cell>
          <cell r="B7221" t="str">
            <v>GRAHA_PADMA</v>
          </cell>
        </row>
        <row r="7222">
          <cell r="A7222" t="str">
            <v>MDN07</v>
          </cell>
          <cell r="B7222" t="str">
            <v>KARTOHARJO</v>
          </cell>
        </row>
        <row r="7223">
          <cell r="A7223" t="str">
            <v>MJK04</v>
          </cell>
          <cell r="B7223" t="str">
            <v>JAYANEGARA</v>
          </cell>
        </row>
        <row r="7224">
          <cell r="A7224" t="str">
            <v>JBR34</v>
          </cell>
          <cell r="B7224" t="str">
            <v>BALUNG_1</v>
          </cell>
        </row>
        <row r="7225">
          <cell r="A7225" t="str">
            <v>LBB04</v>
          </cell>
          <cell r="B7225" t="str">
            <v>CP_SUNGAI_PUA</v>
          </cell>
        </row>
        <row r="7226">
          <cell r="A7226" t="str">
            <v>KUB11</v>
          </cell>
          <cell r="B7226" t="str">
            <v>CP_PONDOK_INDAH</v>
          </cell>
        </row>
        <row r="7227">
          <cell r="A7227" t="str">
            <v>PKU07</v>
          </cell>
          <cell r="B7227" t="str">
            <v>HARAPAN_RAYA</v>
          </cell>
        </row>
        <row r="7228">
          <cell r="A7228" t="str">
            <v>DUM03</v>
          </cell>
          <cell r="B7228" t="str">
            <v>DUMAI_TIMUR</v>
          </cell>
        </row>
        <row r="7229">
          <cell r="A7229" t="str">
            <v>PKU01</v>
          </cell>
          <cell r="B7229" t="str">
            <v>PEKANBARU</v>
          </cell>
        </row>
        <row r="7230">
          <cell r="A7230" t="str">
            <v>BDO47A</v>
          </cell>
          <cell r="B7230" t="str">
            <v>CP_CISARANTEN_ENDAH</v>
          </cell>
        </row>
        <row r="7231">
          <cell r="A7231" t="str">
            <v>UPG61</v>
          </cell>
          <cell r="B7231" t="str">
            <v>ANTANG_RAYA</v>
          </cell>
        </row>
        <row r="7232">
          <cell r="A7232" t="str">
            <v>UPG58</v>
          </cell>
          <cell r="B7232" t="str">
            <v>MASALE</v>
          </cell>
        </row>
        <row r="7233">
          <cell r="A7233" t="str">
            <v>TSK17</v>
          </cell>
          <cell r="B7233" t="str">
            <v>DC_KARSAMENAK</v>
          </cell>
        </row>
        <row r="7234">
          <cell r="A7234" t="str">
            <v>KDR03</v>
          </cell>
          <cell r="B7234" t="str">
            <v>PARE</v>
          </cell>
        </row>
        <row r="7235">
          <cell r="A7235" t="str">
            <v>SBY666</v>
          </cell>
          <cell r="B7235" t="str">
            <v>SBY_GATEWAY</v>
          </cell>
        </row>
        <row r="7236">
          <cell r="A7236" t="str">
            <v>KPJ17</v>
          </cell>
          <cell r="B7236" t="str">
            <v>KROMENGAN_1</v>
          </cell>
        </row>
        <row r="7237">
          <cell r="A7237" t="str">
            <v>LMG19</v>
          </cell>
          <cell r="B7237" t="str">
            <v>DEKET_1</v>
          </cell>
        </row>
        <row r="7238">
          <cell r="A7238" t="str">
            <v>GSK23</v>
          </cell>
          <cell r="B7238" t="str">
            <v>UJUNGPANGKAH_1</v>
          </cell>
        </row>
        <row r="7239">
          <cell r="A7239" t="str">
            <v>SUB22</v>
          </cell>
          <cell r="B7239" t="str">
            <v>MAYJEND_SUNGKONO</v>
          </cell>
        </row>
        <row r="7240">
          <cell r="A7240" t="str">
            <v>SOG55</v>
          </cell>
          <cell r="B7240" t="str">
            <v>CP_JELEKONG_2</v>
          </cell>
        </row>
        <row r="7241">
          <cell r="A7241" t="str">
            <v>BDO69A</v>
          </cell>
          <cell r="B7241" t="str">
            <v>CP_SAPIR_PERMAI</v>
          </cell>
        </row>
        <row r="7242">
          <cell r="A7242" t="str">
            <v>SOG65</v>
          </cell>
          <cell r="B7242" t="str">
            <v>CP_SUKAMANAH2</v>
          </cell>
        </row>
        <row r="7243">
          <cell r="A7243" t="str">
            <v>SOG81</v>
          </cell>
          <cell r="B7243" t="str">
            <v>CP_SILIWANGI_2</v>
          </cell>
        </row>
        <row r="7244">
          <cell r="A7244" t="str">
            <v>CIM13</v>
          </cell>
          <cell r="B7244" t="str">
            <v>CP_CIBABAT</v>
          </cell>
        </row>
        <row r="7245">
          <cell r="A7245" t="str">
            <v>TSK21</v>
          </cell>
          <cell r="B7245" t="str">
            <v>CP_MULYASARI</v>
          </cell>
        </row>
        <row r="7246">
          <cell r="A7246" t="str">
            <v>TSK23</v>
          </cell>
          <cell r="B7246" t="str">
            <v>CP_SUKAMAJU_KIDUL_3</v>
          </cell>
        </row>
        <row r="7247">
          <cell r="A7247" t="str">
            <v>BDO32A</v>
          </cell>
          <cell r="B7247" t="str">
            <v>CP_BANDUNG_KIDUL_2</v>
          </cell>
        </row>
        <row r="7248">
          <cell r="A7248" t="str">
            <v>SOG74</v>
          </cell>
          <cell r="B7248" t="str">
            <v>CP_LEBAKWANGI</v>
          </cell>
        </row>
        <row r="7249">
          <cell r="A7249" t="str">
            <v>SOG63</v>
          </cell>
          <cell r="B7249" t="str">
            <v>CP_KOPO_KATAPANG</v>
          </cell>
        </row>
        <row r="7250">
          <cell r="A7250" t="str">
            <v>TSK22</v>
          </cell>
          <cell r="B7250" t="str">
            <v>CP_TUGURAJA_2</v>
          </cell>
        </row>
        <row r="7251">
          <cell r="A7251" t="str">
            <v>BDO61A</v>
          </cell>
          <cell r="B7251" t="str">
            <v>CP_PAGARSIH</v>
          </cell>
        </row>
        <row r="7252">
          <cell r="A7252" t="str">
            <v>BDO55A</v>
          </cell>
          <cell r="B7252" t="str">
            <v>CP_KEBON_LEGA</v>
          </cell>
        </row>
        <row r="7253">
          <cell r="A7253" t="str">
            <v>SOG71</v>
          </cell>
          <cell r="B7253" t="str">
            <v>CP_CIKONENG</v>
          </cell>
        </row>
        <row r="7254">
          <cell r="A7254" t="str">
            <v>BDO68A</v>
          </cell>
          <cell r="B7254" t="str">
            <v>CP_MOCH_RAMDAN</v>
          </cell>
        </row>
        <row r="7255">
          <cell r="A7255" t="str">
            <v>BDO53A</v>
          </cell>
          <cell r="B7255" t="str">
            <v>CP_JENDRAL_SUDIRMAN</v>
          </cell>
        </row>
        <row r="7256">
          <cell r="A7256" t="str">
            <v>SOG84</v>
          </cell>
          <cell r="B7256" t="str">
            <v>CP_TKI</v>
          </cell>
        </row>
        <row r="7257">
          <cell r="A7257" t="str">
            <v>SOG85</v>
          </cell>
          <cell r="B7257" t="str">
            <v>CP_RANCAMULYA_3</v>
          </cell>
        </row>
        <row r="7258">
          <cell r="A7258" t="str">
            <v>SOG66</v>
          </cell>
          <cell r="B7258" t="str">
            <v>CP_MAJASETRA</v>
          </cell>
        </row>
        <row r="7259">
          <cell r="A7259" t="str">
            <v>BDO73A</v>
          </cell>
          <cell r="B7259" t="str">
            <v>CP_REOG</v>
          </cell>
        </row>
        <row r="7260">
          <cell r="A7260" t="str">
            <v>BDO43A</v>
          </cell>
          <cell r="B7260" t="str">
            <v>CP_CIHAPIT_2</v>
          </cell>
        </row>
        <row r="7261">
          <cell r="A7261" t="str">
            <v>BDO64A</v>
          </cell>
          <cell r="B7261" t="str">
            <v>CP_SURAPATI</v>
          </cell>
        </row>
        <row r="7262">
          <cell r="A7262" t="str">
            <v>BDO40A</v>
          </cell>
          <cell r="B7262" t="str">
            <v>CP_CIGADUNG</v>
          </cell>
        </row>
        <row r="7263">
          <cell r="A7263" t="str">
            <v>CRN20</v>
          </cell>
          <cell r="B7263" t="str">
            <v>CP_PEKALANGAN_3</v>
          </cell>
        </row>
        <row r="7264">
          <cell r="A7264" t="str">
            <v>CIM12</v>
          </cell>
          <cell r="B7264" t="str">
            <v>CP_CIMINDI_2</v>
          </cell>
        </row>
        <row r="7265">
          <cell r="A7265" t="str">
            <v>GRT35</v>
          </cell>
          <cell r="B7265" t="str">
            <v>CP_KERSAMANAH_2</v>
          </cell>
        </row>
        <row r="7266">
          <cell r="A7266" t="str">
            <v>SOG70</v>
          </cell>
          <cell r="B7266" t="str">
            <v>CP_BOJONGSOANG</v>
          </cell>
        </row>
        <row r="7267">
          <cell r="A7267" t="str">
            <v>PKU22</v>
          </cell>
          <cell r="B7267" t="str">
            <v>CP_PAUS</v>
          </cell>
        </row>
        <row r="7268">
          <cell r="A7268" t="str">
            <v>PNK18</v>
          </cell>
          <cell r="B7268" t="str">
            <v>CP_KARYA_BARU</v>
          </cell>
        </row>
        <row r="7269">
          <cell r="A7269" t="str">
            <v>SOG76</v>
          </cell>
          <cell r="B7269" t="str">
            <v>CP_PAKUTANDANG</v>
          </cell>
        </row>
        <row r="7270">
          <cell r="A7270" t="str">
            <v>PKU03</v>
          </cell>
          <cell r="B7270" t="str">
            <v>HANGTUAH</v>
          </cell>
        </row>
        <row r="7271">
          <cell r="A7271" t="str">
            <v>DJB888</v>
          </cell>
          <cell r="B7271" t="str">
            <v>DJB_SALES</v>
          </cell>
        </row>
        <row r="7272">
          <cell r="A7272" t="str">
            <v>LBB05</v>
          </cell>
          <cell r="B7272" t="str">
            <v>CP_KOTO_TUO</v>
          </cell>
        </row>
        <row r="7273">
          <cell r="A7273" t="str">
            <v>LBB06</v>
          </cell>
          <cell r="B7273" t="str">
            <v>CP_KUBANG_PUTIH</v>
          </cell>
        </row>
        <row r="7274">
          <cell r="A7274" t="str">
            <v>SOG72</v>
          </cell>
          <cell r="B7274" t="str">
            <v>CP_CIPINANG</v>
          </cell>
        </row>
        <row r="7275">
          <cell r="A7275" t="str">
            <v>NGP23</v>
          </cell>
          <cell r="B7275" t="str">
            <v>CP_KERTAMULYA</v>
          </cell>
        </row>
        <row r="7276">
          <cell r="A7276" t="str">
            <v>KRW41</v>
          </cell>
          <cell r="B7276" t="str">
            <v>CP_PANCAWATI</v>
          </cell>
        </row>
        <row r="7277">
          <cell r="A7277" t="str">
            <v>BDO58A</v>
          </cell>
          <cell r="B7277" t="str">
            <v>CP_KUNINGAN_RAYA</v>
          </cell>
        </row>
        <row r="7278">
          <cell r="A7278" t="str">
            <v>BDO74A</v>
          </cell>
          <cell r="B7278" t="str">
            <v>CP_PASIR_LUYU</v>
          </cell>
        </row>
        <row r="7279">
          <cell r="A7279" t="str">
            <v>BDO33A</v>
          </cell>
          <cell r="B7279" t="str">
            <v>CP_BANTENG</v>
          </cell>
        </row>
        <row r="7280">
          <cell r="A7280" t="str">
            <v>SAS06</v>
          </cell>
          <cell r="B7280" t="str">
            <v>CP_PEMANGKAT_KOTA</v>
          </cell>
        </row>
        <row r="7281">
          <cell r="A7281" t="str">
            <v>SMI29</v>
          </cell>
          <cell r="B7281" t="str">
            <v>CP_GUNUNG_PARANG</v>
          </cell>
        </row>
        <row r="7282">
          <cell r="A7282" t="str">
            <v>BDO30A</v>
          </cell>
          <cell r="B7282" t="str">
            <v>CP_AHMAD_YANI_2</v>
          </cell>
        </row>
        <row r="7283">
          <cell r="A7283" t="str">
            <v>LBB07</v>
          </cell>
          <cell r="B7283" t="str">
            <v>CP_TANJUNG_ALAM</v>
          </cell>
        </row>
        <row r="7284">
          <cell r="A7284" t="str">
            <v>CJR29</v>
          </cell>
          <cell r="B7284" t="str">
            <v>CP_SUKARESMI_2</v>
          </cell>
        </row>
        <row r="7285">
          <cell r="A7285" t="str">
            <v>BDO66A</v>
          </cell>
          <cell r="B7285" t="str">
            <v>CP_MEKAR_AGUNG</v>
          </cell>
        </row>
        <row r="7286">
          <cell r="A7286" t="str">
            <v>SEG02</v>
          </cell>
          <cell r="B7286" t="str">
            <v>CIPOCOK</v>
          </cell>
        </row>
        <row r="7287">
          <cell r="A7287" t="str">
            <v>PNK30</v>
          </cell>
          <cell r="B7287" t="str">
            <v>CP_SERDAM1</v>
          </cell>
        </row>
        <row r="7288">
          <cell r="A7288" t="str">
            <v>PYK06</v>
          </cell>
          <cell r="B7288" t="str">
            <v>MUDIAK</v>
          </cell>
        </row>
        <row r="7289">
          <cell r="A7289" t="str">
            <v>BDO63A</v>
          </cell>
          <cell r="B7289" t="str">
            <v>CP_SUNDA</v>
          </cell>
        </row>
        <row r="7290">
          <cell r="A7290" t="str">
            <v>KTG07</v>
          </cell>
          <cell r="B7290" t="str">
            <v>CP_SUKAHARJA</v>
          </cell>
        </row>
        <row r="7291">
          <cell r="A7291" t="str">
            <v>SNT05</v>
          </cell>
          <cell r="B7291" t="str">
            <v>MESTONG</v>
          </cell>
        </row>
        <row r="7292">
          <cell r="A7292" t="str">
            <v>KUB10</v>
          </cell>
          <cell r="B7292" t="str">
            <v>CP_ARANG_LIMBUNG</v>
          </cell>
        </row>
        <row r="7293">
          <cell r="A7293" t="str">
            <v>LMK02</v>
          </cell>
          <cell r="B7293" t="str">
            <v>HARAU</v>
          </cell>
        </row>
        <row r="7294">
          <cell r="A7294" t="str">
            <v>SEG12</v>
          </cell>
          <cell r="B7294" t="str">
            <v>CIPOCOK_3</v>
          </cell>
        </row>
        <row r="7295">
          <cell r="A7295" t="str">
            <v>PGL09</v>
          </cell>
          <cell r="B7295" t="str">
            <v>SAKETI</v>
          </cell>
        </row>
        <row r="7296">
          <cell r="A7296" t="str">
            <v>SEG07</v>
          </cell>
          <cell r="B7296" t="str">
            <v>CIPOCOK_1</v>
          </cell>
        </row>
        <row r="7297">
          <cell r="A7297" t="str">
            <v>SOG09</v>
          </cell>
          <cell r="B7297" t="str">
            <v>MAHMUD</v>
          </cell>
        </row>
        <row r="7298">
          <cell r="A7298" t="str">
            <v>SDA12</v>
          </cell>
          <cell r="B7298" t="str">
            <v>TANGGULANGIN</v>
          </cell>
        </row>
        <row r="7299">
          <cell r="A7299" t="str">
            <v>SOG77</v>
          </cell>
          <cell r="B7299" t="str">
            <v>CP_RANCAEKEK_KULON</v>
          </cell>
        </row>
        <row r="7300">
          <cell r="A7300" t="str">
            <v>BDO57A</v>
          </cell>
          <cell r="B7300" t="str">
            <v>CP_KUJANGSARI_4</v>
          </cell>
        </row>
        <row r="7301">
          <cell r="A7301" t="str">
            <v>BDO50A</v>
          </cell>
          <cell r="B7301" t="str">
            <v>CP_INHOFTANK</v>
          </cell>
        </row>
        <row r="7302">
          <cell r="A7302" t="str">
            <v>SOG86</v>
          </cell>
          <cell r="B7302" t="str">
            <v>CP_SEPEN_3</v>
          </cell>
        </row>
        <row r="7303">
          <cell r="A7303" t="str">
            <v>SOG54</v>
          </cell>
          <cell r="B7303" t="str">
            <v>CP_CIGONDEWAH</v>
          </cell>
        </row>
        <row r="7304">
          <cell r="A7304" t="str">
            <v>SMI30</v>
          </cell>
          <cell r="B7304" t="str">
            <v>CP_GUNUNG_GURUH</v>
          </cell>
        </row>
        <row r="7305">
          <cell r="A7305" t="str">
            <v>SOG59</v>
          </cell>
          <cell r="B7305" t="str">
            <v>CP_CINUNUK</v>
          </cell>
        </row>
        <row r="7306">
          <cell r="A7306" t="str">
            <v>SMB29</v>
          </cell>
          <cell r="B7306" t="str">
            <v>CP_JEMBATAN_MERAH</v>
          </cell>
        </row>
        <row r="7307">
          <cell r="A7307" t="str">
            <v>NGG05</v>
          </cell>
          <cell r="B7307" t="str">
            <v>PAHAUMAN</v>
          </cell>
        </row>
        <row r="7308">
          <cell r="A7308" t="str">
            <v>PGK05</v>
          </cell>
          <cell r="B7308" t="str">
            <v>RANGKUI_2</v>
          </cell>
        </row>
        <row r="7309">
          <cell r="A7309" t="str">
            <v>PLM16</v>
          </cell>
          <cell r="B7309" t="str">
            <v>SEKIP_JAYA</v>
          </cell>
        </row>
        <row r="7310">
          <cell r="A7310" t="str">
            <v>SUB20A</v>
          </cell>
          <cell r="B7310" t="str">
            <v>BALONGSARI_KRAJAN</v>
          </cell>
        </row>
        <row r="7311">
          <cell r="A7311" t="str">
            <v>SDA02</v>
          </cell>
          <cell r="B7311" t="str">
            <v>BETRO</v>
          </cell>
        </row>
        <row r="7312">
          <cell r="A7312" t="str">
            <v>SOG45</v>
          </cell>
          <cell r="B7312" t="str">
            <v>CIHERANG</v>
          </cell>
        </row>
        <row r="7313">
          <cell r="A7313" t="str">
            <v>SOG15</v>
          </cell>
          <cell r="B7313" t="str">
            <v>SUKAMENAK_2</v>
          </cell>
        </row>
        <row r="7314">
          <cell r="A7314" t="str">
            <v>PLM31</v>
          </cell>
          <cell r="B7314" t="str">
            <v>KENTEN</v>
          </cell>
        </row>
        <row r="7315">
          <cell r="A7315" t="str">
            <v>PLM29</v>
          </cell>
          <cell r="B7315" t="str">
            <v>PUSRI</v>
          </cell>
        </row>
        <row r="7316">
          <cell r="A7316" t="str">
            <v>PLM35</v>
          </cell>
          <cell r="B7316" t="str">
            <v>DI_PANJAITAN</v>
          </cell>
        </row>
        <row r="7317">
          <cell r="A7317" t="str">
            <v>PLM30</v>
          </cell>
          <cell r="B7317" t="str">
            <v>KALIDONI</v>
          </cell>
        </row>
        <row r="7318">
          <cell r="A7318" t="str">
            <v>SMB09</v>
          </cell>
          <cell r="B7318" t="str">
            <v>JAMBLANG_2</v>
          </cell>
        </row>
        <row r="7319">
          <cell r="A7319" t="str">
            <v>BDO70A</v>
          </cell>
          <cell r="B7319" t="str">
            <v>CP_SITI_MARIAH</v>
          </cell>
        </row>
        <row r="7320">
          <cell r="A7320" t="str">
            <v>BTH28</v>
          </cell>
          <cell r="B7320" t="str">
            <v>CP_TRIKARSA</v>
          </cell>
        </row>
        <row r="7321">
          <cell r="A7321" t="str">
            <v>BDO46A</v>
          </cell>
          <cell r="B7321" t="str">
            <v>CP_CIPAMOKOLAN</v>
          </cell>
        </row>
        <row r="7322">
          <cell r="A7322" t="str">
            <v>SOG75</v>
          </cell>
          <cell r="B7322" t="str">
            <v>CP_NAGREG</v>
          </cell>
        </row>
        <row r="7323">
          <cell r="A7323" t="str">
            <v>CIM19</v>
          </cell>
          <cell r="B7323" t="str">
            <v>CP_PONDOK_MAS_INDAH</v>
          </cell>
        </row>
        <row r="7324">
          <cell r="A7324" t="str">
            <v>PLM33</v>
          </cell>
          <cell r="B7324" t="str">
            <v>BANGAU</v>
          </cell>
        </row>
        <row r="7325">
          <cell r="A7325" t="str">
            <v>PLM24</v>
          </cell>
          <cell r="B7325" t="str">
            <v>JAKABARING</v>
          </cell>
        </row>
        <row r="7326">
          <cell r="A7326" t="str">
            <v>PLM14</v>
          </cell>
          <cell r="B7326" t="str">
            <v>ABUSAMAH</v>
          </cell>
        </row>
        <row r="7327">
          <cell r="A7327" t="str">
            <v>PLM32</v>
          </cell>
          <cell r="B7327" t="str">
            <v>MASKAREBET</v>
          </cell>
        </row>
        <row r="7328">
          <cell r="A7328" t="str">
            <v>PLM15</v>
          </cell>
          <cell r="B7328" t="str">
            <v>KEBUN_BUNGA</v>
          </cell>
        </row>
        <row r="7329">
          <cell r="A7329" t="str">
            <v>SKW02</v>
          </cell>
          <cell r="B7329" t="str">
            <v>BAGAK_SAWAH</v>
          </cell>
        </row>
        <row r="7330">
          <cell r="A7330" t="str">
            <v>KUB02</v>
          </cell>
          <cell r="B7330" t="str">
            <v>SUNGAI_RAYA</v>
          </cell>
        </row>
        <row r="7331">
          <cell r="A7331" t="str">
            <v>MLG59</v>
          </cell>
          <cell r="B7331" t="str">
            <v>KLOJEN_3</v>
          </cell>
        </row>
        <row r="7332">
          <cell r="A7332" t="str">
            <v>SUB18</v>
          </cell>
          <cell r="B7332" t="str">
            <v>TAMBAKSARI</v>
          </cell>
        </row>
        <row r="7333">
          <cell r="A7333" t="str">
            <v>SUB53A</v>
          </cell>
          <cell r="B7333" t="str">
            <v>SIMOKERTO_1</v>
          </cell>
        </row>
        <row r="7334">
          <cell r="A7334" t="str">
            <v>SOG56</v>
          </cell>
          <cell r="B7334" t="str">
            <v>CP_BOJONG_MALAKA</v>
          </cell>
        </row>
        <row r="7335">
          <cell r="A7335" t="str">
            <v>CIM17</v>
          </cell>
          <cell r="B7335" t="str">
            <v>CP_KOLMAS_CIMAHI</v>
          </cell>
        </row>
        <row r="7336">
          <cell r="A7336" t="str">
            <v>BDO44A</v>
          </cell>
          <cell r="B7336" t="str">
            <v>CP_CIJAGRA</v>
          </cell>
        </row>
        <row r="7337">
          <cell r="A7337" t="str">
            <v>BDO17</v>
          </cell>
          <cell r="B7337" t="str">
            <v>BANDUNG_KULON</v>
          </cell>
        </row>
        <row r="7338">
          <cell r="A7338" t="str">
            <v>LMG05</v>
          </cell>
          <cell r="B7338" t="str">
            <v>BANJARWATI</v>
          </cell>
        </row>
        <row r="7339">
          <cell r="A7339" t="str">
            <v>BDO48</v>
          </cell>
          <cell r="B7339" t="str">
            <v>CIWASTRA</v>
          </cell>
        </row>
        <row r="7340">
          <cell r="A7340" t="str">
            <v>SUM13</v>
          </cell>
          <cell r="B7340" t="str">
            <v>IKOPIN</v>
          </cell>
        </row>
        <row r="7341">
          <cell r="A7341" t="str">
            <v>SDA37</v>
          </cell>
          <cell r="B7341" t="str">
            <v>GEDANGAN_1</v>
          </cell>
        </row>
        <row r="7342">
          <cell r="A7342" t="str">
            <v>SUM09</v>
          </cell>
          <cell r="B7342" t="str">
            <v>DC_BANDUNG_TIMUR</v>
          </cell>
        </row>
        <row r="7343">
          <cell r="A7343" t="str">
            <v>CJR25</v>
          </cell>
          <cell r="B7343" t="str">
            <v>CIPETIR</v>
          </cell>
        </row>
        <row r="7344">
          <cell r="A7344" t="str">
            <v>BDO63</v>
          </cell>
          <cell r="B7344" t="str">
            <v>BINONG</v>
          </cell>
        </row>
        <row r="7345">
          <cell r="A7345" t="str">
            <v>BDO22</v>
          </cell>
          <cell r="B7345" t="str">
            <v>TURANGGA</v>
          </cell>
        </row>
        <row r="7346">
          <cell r="A7346" t="str">
            <v>NGP19</v>
          </cell>
          <cell r="B7346" t="str">
            <v>PATARUMAN</v>
          </cell>
        </row>
        <row r="7347">
          <cell r="A7347" t="str">
            <v>BDO18</v>
          </cell>
          <cell r="B7347" t="str">
            <v>LENGKONG</v>
          </cell>
        </row>
        <row r="7348">
          <cell r="A7348" t="str">
            <v>SDA28</v>
          </cell>
          <cell r="B7348" t="str">
            <v>SIDOARJO_CITY</v>
          </cell>
        </row>
        <row r="7349">
          <cell r="A7349" t="str">
            <v>BDO55</v>
          </cell>
          <cell r="B7349" t="str">
            <v>JATIHANDAP</v>
          </cell>
        </row>
        <row r="7350">
          <cell r="A7350" t="str">
            <v>IDM05</v>
          </cell>
          <cell r="B7350" t="str">
            <v>TERISI</v>
          </cell>
        </row>
        <row r="7351">
          <cell r="A7351" t="str">
            <v>SOG11</v>
          </cell>
          <cell r="B7351" t="str">
            <v>BOJONGSOANG_2</v>
          </cell>
        </row>
        <row r="7352">
          <cell r="A7352" t="str">
            <v>BDO76</v>
          </cell>
          <cell r="B7352" t="str">
            <v>TERUSAN_PASIRKOJA</v>
          </cell>
        </row>
        <row r="7353">
          <cell r="A7353" t="str">
            <v>BDO09</v>
          </cell>
          <cell r="B7353" t="str">
            <v>BOJONG_SOANG</v>
          </cell>
        </row>
        <row r="7354">
          <cell r="A7354" t="str">
            <v>BDO08</v>
          </cell>
          <cell r="B7354" t="str">
            <v>LEMBANG</v>
          </cell>
        </row>
        <row r="7355">
          <cell r="A7355" t="str">
            <v>MLG08</v>
          </cell>
          <cell r="B7355" t="str">
            <v>SENGKALING</v>
          </cell>
        </row>
        <row r="7356">
          <cell r="A7356" t="str">
            <v>BDO49</v>
          </cell>
          <cell r="B7356" t="str">
            <v>MEKAR_MULYA</v>
          </cell>
        </row>
        <row r="7357">
          <cell r="A7357" t="str">
            <v>BDO60</v>
          </cell>
          <cell r="B7357" t="str">
            <v>PHH_MUSTOFA</v>
          </cell>
        </row>
        <row r="7358">
          <cell r="A7358" t="str">
            <v>BJE04</v>
          </cell>
          <cell r="B7358" t="str">
            <v>BAURENO</v>
          </cell>
        </row>
        <row r="7359">
          <cell r="A7359" t="str">
            <v>SUM01</v>
          </cell>
          <cell r="B7359" t="str">
            <v>SUMEDANG</v>
          </cell>
        </row>
        <row r="7360">
          <cell r="A7360" t="str">
            <v>NGP03</v>
          </cell>
          <cell r="B7360" t="str">
            <v>RANCAPANGGUNG</v>
          </cell>
        </row>
        <row r="7361">
          <cell r="A7361" t="str">
            <v>BDO45</v>
          </cell>
          <cell r="B7361" t="str">
            <v>ARCAMANIK</v>
          </cell>
        </row>
        <row r="7362">
          <cell r="A7362" t="str">
            <v>BDO06</v>
          </cell>
          <cell r="B7362" t="str">
            <v>BATU_JAJAR</v>
          </cell>
        </row>
        <row r="7363">
          <cell r="A7363" t="str">
            <v>SDA04</v>
          </cell>
          <cell r="B7363" t="str">
            <v>BUDURAN</v>
          </cell>
        </row>
        <row r="7364">
          <cell r="A7364" t="str">
            <v>BDO21</v>
          </cell>
          <cell r="B7364" t="str">
            <v>CILILIN</v>
          </cell>
        </row>
        <row r="7365">
          <cell r="A7365" t="str">
            <v>SUB54</v>
          </cell>
          <cell r="B7365" t="str">
            <v>NGINDEN</v>
          </cell>
        </row>
        <row r="7366">
          <cell r="A7366" t="str">
            <v>SOG07</v>
          </cell>
          <cell r="B7366" t="str">
            <v>MAJALAYA</v>
          </cell>
        </row>
        <row r="7367">
          <cell r="A7367" t="str">
            <v>BDO50</v>
          </cell>
          <cell r="B7367" t="str">
            <v>RANCAMANYAR</v>
          </cell>
        </row>
        <row r="7368">
          <cell r="A7368" t="str">
            <v>BDO47</v>
          </cell>
          <cell r="B7368" t="str">
            <v>CIGONDEWAH</v>
          </cell>
        </row>
        <row r="7369">
          <cell r="A7369" t="str">
            <v>ARG05</v>
          </cell>
          <cell r="B7369" t="str">
            <v>CP_LAIS</v>
          </cell>
        </row>
        <row r="7370">
          <cell r="A7370" t="str">
            <v>NGP01</v>
          </cell>
          <cell r="B7370" t="str">
            <v>GADOBANGKONG</v>
          </cell>
        </row>
        <row r="7371">
          <cell r="A7371" t="str">
            <v>BDO57</v>
          </cell>
          <cell r="B7371" t="str">
            <v>CIKADUT</v>
          </cell>
        </row>
        <row r="7372">
          <cell r="A7372" t="str">
            <v>BDO64</v>
          </cell>
          <cell r="B7372" t="str">
            <v>ASTANA_ANYAR</v>
          </cell>
        </row>
        <row r="7373">
          <cell r="A7373" t="str">
            <v>PKL19</v>
          </cell>
          <cell r="B7373" t="str">
            <v>PANJANG</v>
          </cell>
        </row>
        <row r="7374">
          <cell r="A7374" t="str">
            <v>SEG06</v>
          </cell>
          <cell r="B7374" t="str">
            <v>SUMURPECUNG</v>
          </cell>
        </row>
        <row r="7375">
          <cell r="A7375" t="str">
            <v>SEG03</v>
          </cell>
          <cell r="B7375" t="str">
            <v>TAKTAKAN</v>
          </cell>
        </row>
        <row r="7376">
          <cell r="A7376" t="str">
            <v>SUB55</v>
          </cell>
          <cell r="B7376" t="str">
            <v>NGAGEL_MADYA</v>
          </cell>
        </row>
        <row r="7377">
          <cell r="A7377" t="str">
            <v>PTN16</v>
          </cell>
          <cell r="B7377" t="str">
            <v>KREJENGAN_1</v>
          </cell>
        </row>
        <row r="7378">
          <cell r="A7378" t="str">
            <v>SUB81</v>
          </cell>
          <cell r="B7378" t="str">
            <v>ITC_2</v>
          </cell>
        </row>
        <row r="7379">
          <cell r="A7379" t="str">
            <v>SUB40</v>
          </cell>
          <cell r="B7379" t="str">
            <v>RAYA_BRINGIN_2</v>
          </cell>
        </row>
        <row r="7380">
          <cell r="A7380" t="str">
            <v>BDO48A</v>
          </cell>
          <cell r="B7380" t="str">
            <v>CP_GOLF_BARAT</v>
          </cell>
        </row>
        <row r="7381">
          <cell r="A7381" t="str">
            <v>CRN19</v>
          </cell>
          <cell r="B7381" t="str">
            <v>CP_CIREBON_UTARA</v>
          </cell>
        </row>
        <row r="7382">
          <cell r="A7382" t="str">
            <v>SOG03</v>
          </cell>
          <cell r="B7382" t="str">
            <v>WARUNGCINA</v>
          </cell>
        </row>
        <row r="7383">
          <cell r="A7383" t="str">
            <v>PTN06</v>
          </cell>
          <cell r="B7383" t="str">
            <v>KRAKSAAN_CITY</v>
          </cell>
        </row>
        <row r="7384">
          <cell r="A7384" t="str">
            <v>SUB49A</v>
          </cell>
          <cell r="B7384" t="str">
            <v>WONOCOLO_1</v>
          </cell>
        </row>
        <row r="7385">
          <cell r="A7385" t="str">
            <v>JBR15</v>
          </cell>
          <cell r="B7385" t="str">
            <v>KALIWATES</v>
          </cell>
        </row>
        <row r="7386">
          <cell r="A7386" t="str">
            <v>SDA30</v>
          </cell>
          <cell r="B7386" t="str">
            <v>PUSPA_AGRO</v>
          </cell>
        </row>
        <row r="7387">
          <cell r="A7387" t="str">
            <v>SOG51</v>
          </cell>
          <cell r="B7387" t="str">
            <v>MARCEDENIA</v>
          </cell>
        </row>
        <row r="7388">
          <cell r="A7388" t="str">
            <v>SDA26</v>
          </cell>
          <cell r="B7388" t="str">
            <v>TULANGAN</v>
          </cell>
        </row>
        <row r="7389">
          <cell r="A7389" t="str">
            <v>SUB05</v>
          </cell>
          <cell r="B7389" t="str">
            <v>SEMOLOWARU</v>
          </cell>
        </row>
        <row r="7390">
          <cell r="A7390" t="str">
            <v>SUB25A</v>
          </cell>
          <cell r="B7390" t="str">
            <v>JAGIR</v>
          </cell>
        </row>
        <row r="7391">
          <cell r="A7391" t="str">
            <v>BDO19</v>
          </cell>
          <cell r="B7391" t="str">
            <v>CIBADUYUT</v>
          </cell>
        </row>
        <row r="7392">
          <cell r="A7392" t="str">
            <v>CJR23</v>
          </cell>
          <cell r="B7392" t="str">
            <v>BALAKANG</v>
          </cell>
        </row>
        <row r="7393">
          <cell r="A7393" t="str">
            <v>PND06</v>
          </cell>
          <cell r="B7393" t="str">
            <v>PANDAAN_1</v>
          </cell>
        </row>
        <row r="7394">
          <cell r="A7394" t="str">
            <v>SDA18</v>
          </cell>
          <cell r="B7394" t="str">
            <v>TAMAN_RAYA</v>
          </cell>
        </row>
        <row r="7395">
          <cell r="A7395" t="str">
            <v>BDO43</v>
          </cell>
          <cell r="B7395" t="str">
            <v>CILEUNYI</v>
          </cell>
        </row>
        <row r="7396">
          <cell r="A7396" t="str">
            <v>SUB01</v>
          </cell>
          <cell r="B7396" t="str">
            <v>SURABAYA_SELATAN</v>
          </cell>
        </row>
        <row r="7397">
          <cell r="A7397" t="str">
            <v>BDO37</v>
          </cell>
          <cell r="B7397" t="str">
            <v>GEDEBAGE</v>
          </cell>
        </row>
        <row r="7398">
          <cell r="A7398" t="str">
            <v>SUB79</v>
          </cell>
          <cell r="B7398" t="str">
            <v>DTC_2</v>
          </cell>
        </row>
        <row r="7399">
          <cell r="A7399" t="str">
            <v>MLG12</v>
          </cell>
          <cell r="B7399" t="str">
            <v>KARANGPLOSO</v>
          </cell>
        </row>
        <row r="7400">
          <cell r="A7400" t="str">
            <v>SDA06</v>
          </cell>
          <cell r="B7400" t="str">
            <v>PORONG</v>
          </cell>
        </row>
        <row r="7401">
          <cell r="A7401" t="str">
            <v>SUB20</v>
          </cell>
          <cell r="B7401" t="str">
            <v>GAYUNGAN</v>
          </cell>
        </row>
        <row r="7402">
          <cell r="A7402" t="str">
            <v>SUB80</v>
          </cell>
          <cell r="B7402" t="str">
            <v>ROYAL_PLAZA_2</v>
          </cell>
        </row>
        <row r="7403">
          <cell r="A7403" t="str">
            <v>PLM10</v>
          </cell>
          <cell r="B7403" t="str">
            <v>CELENTANG</v>
          </cell>
        </row>
        <row r="7404">
          <cell r="A7404" t="str">
            <v>BDO39A</v>
          </cell>
          <cell r="B7404" t="str">
            <v>CP_CICADAS</v>
          </cell>
        </row>
        <row r="7405">
          <cell r="A7405" t="str">
            <v>BDO23</v>
          </cell>
          <cell r="B7405" t="str">
            <v>MOHAMAD_TOHHA</v>
          </cell>
        </row>
        <row r="7406">
          <cell r="A7406" t="str">
            <v>CIM04</v>
          </cell>
          <cell r="B7406" t="str">
            <v>CIMAHI_UTARA</v>
          </cell>
        </row>
        <row r="7407">
          <cell r="A7407" t="str">
            <v>BDO81</v>
          </cell>
          <cell r="B7407" t="str">
            <v>PUNGKUR</v>
          </cell>
        </row>
        <row r="7408">
          <cell r="A7408" t="str">
            <v>BDO53</v>
          </cell>
          <cell r="B7408" t="str">
            <v>RIUNG_BANDUNG</v>
          </cell>
        </row>
        <row r="7409">
          <cell r="A7409" t="str">
            <v>BDO13A</v>
          </cell>
          <cell r="B7409" t="str">
            <v>PASIRLAYUNG</v>
          </cell>
        </row>
        <row r="7410">
          <cell r="A7410" t="str">
            <v>BDO10</v>
          </cell>
          <cell r="B7410" t="str">
            <v>CIBEUNYING_KIDUL</v>
          </cell>
        </row>
        <row r="7411">
          <cell r="A7411" t="str">
            <v>SUB93</v>
          </cell>
          <cell r="B7411" t="str">
            <v>RAYA_DIPONEGORO</v>
          </cell>
        </row>
        <row r="7412">
          <cell r="A7412" t="str">
            <v>BDO01</v>
          </cell>
          <cell r="B7412" t="str">
            <v>BANDUNG</v>
          </cell>
        </row>
        <row r="7413">
          <cell r="A7413" t="str">
            <v>BDO67</v>
          </cell>
          <cell r="B7413" t="str">
            <v>CIBEUNYING_KALER</v>
          </cell>
        </row>
        <row r="7414">
          <cell r="A7414" t="str">
            <v>BDO54</v>
          </cell>
          <cell r="B7414" t="str">
            <v>BABAKAN_CIPARAY</v>
          </cell>
        </row>
        <row r="7415">
          <cell r="A7415" t="str">
            <v>BDO39</v>
          </cell>
          <cell r="B7415" t="str">
            <v>BALTOS</v>
          </cell>
        </row>
        <row r="7416">
          <cell r="A7416" t="str">
            <v>BDO72</v>
          </cell>
          <cell r="B7416" t="str">
            <v>PADJAJARAN</v>
          </cell>
        </row>
        <row r="7417">
          <cell r="A7417" t="str">
            <v>BDO61</v>
          </cell>
          <cell r="B7417" t="str">
            <v>CISOKAN</v>
          </cell>
        </row>
        <row r="7418">
          <cell r="A7418" t="str">
            <v>BDO29</v>
          </cell>
          <cell r="B7418" t="str">
            <v>BATUJAJAR_2</v>
          </cell>
        </row>
        <row r="7419">
          <cell r="A7419" t="str">
            <v>KRW26</v>
          </cell>
          <cell r="B7419" t="str">
            <v>LEMAHABANG</v>
          </cell>
        </row>
        <row r="7420">
          <cell r="A7420" t="str">
            <v>SOG50</v>
          </cell>
          <cell r="B7420" t="str">
            <v>LAGADAR</v>
          </cell>
        </row>
        <row r="7421">
          <cell r="A7421" t="str">
            <v>BDO07</v>
          </cell>
          <cell r="B7421" t="str">
            <v>CIPARAY</v>
          </cell>
        </row>
        <row r="7422">
          <cell r="A7422" t="str">
            <v>CJR18</v>
          </cell>
          <cell r="B7422" t="str">
            <v>HEGARMANAH</v>
          </cell>
        </row>
        <row r="7423">
          <cell r="A7423" t="str">
            <v>IDM01</v>
          </cell>
          <cell r="B7423" t="str">
            <v>INDRAMAYU</v>
          </cell>
        </row>
        <row r="7424">
          <cell r="A7424" t="str">
            <v>KNG03</v>
          </cell>
          <cell r="B7424" t="str">
            <v>CILIMUS</v>
          </cell>
        </row>
        <row r="7425">
          <cell r="A7425" t="str">
            <v>SOG01</v>
          </cell>
          <cell r="B7425" t="str">
            <v>KOPO_INDAH_3</v>
          </cell>
        </row>
        <row r="7426">
          <cell r="A7426" t="str">
            <v>IDM03</v>
          </cell>
          <cell r="B7426" t="str">
            <v>JATIBARANG</v>
          </cell>
        </row>
        <row r="7427">
          <cell r="A7427" t="str">
            <v>CJR01</v>
          </cell>
          <cell r="B7427" t="str">
            <v>CIANJUR</v>
          </cell>
        </row>
        <row r="7428">
          <cell r="A7428" t="str">
            <v>IDM04</v>
          </cell>
          <cell r="B7428" t="str">
            <v>KARANGAMPEL</v>
          </cell>
        </row>
        <row r="7429">
          <cell r="A7429" t="str">
            <v>SMI10</v>
          </cell>
          <cell r="B7429" t="str">
            <v>GUNUNG_PUYUH</v>
          </cell>
        </row>
        <row r="7430">
          <cell r="A7430" t="str">
            <v>SOG06</v>
          </cell>
          <cell r="B7430" t="str">
            <v>KATAPANG</v>
          </cell>
        </row>
        <row r="7431">
          <cell r="A7431" t="str">
            <v>SUB69</v>
          </cell>
          <cell r="B7431" t="str">
            <v>LONTAR_VEGAS</v>
          </cell>
        </row>
        <row r="7432">
          <cell r="A7432" t="str">
            <v>SUB42A</v>
          </cell>
          <cell r="B7432" t="str">
            <v>TENGGILIS_MEJOYO_1</v>
          </cell>
        </row>
        <row r="7433">
          <cell r="A7433" t="str">
            <v>SUB43A</v>
          </cell>
          <cell r="B7433" t="str">
            <v>SAWAHAN_1</v>
          </cell>
        </row>
        <row r="7434">
          <cell r="A7434" t="str">
            <v>SUB47A</v>
          </cell>
          <cell r="B7434" t="str">
            <v>SAWAHAN_2</v>
          </cell>
        </row>
        <row r="7435">
          <cell r="A7435" t="str">
            <v>MLG40</v>
          </cell>
          <cell r="B7435" t="str">
            <v>SUKUN_1</v>
          </cell>
        </row>
        <row r="7436">
          <cell r="A7436" t="str">
            <v>PTN01</v>
          </cell>
          <cell r="B7436" t="str">
            <v>PAITON</v>
          </cell>
        </row>
        <row r="7437">
          <cell r="A7437" t="str">
            <v>SDA09</v>
          </cell>
          <cell r="B7437" t="str">
            <v>KRIAN</v>
          </cell>
        </row>
        <row r="7438">
          <cell r="A7438" t="str">
            <v>MGW27</v>
          </cell>
          <cell r="B7438" t="str">
            <v>CP_SEMPIDI</v>
          </cell>
        </row>
        <row r="7439">
          <cell r="A7439" t="str">
            <v>SDA10</v>
          </cell>
          <cell r="B7439" t="str">
            <v>SUKODONO</v>
          </cell>
        </row>
        <row r="7440">
          <cell r="A7440" t="str">
            <v>MLG32</v>
          </cell>
          <cell r="B7440" t="str">
            <v>LOWOKWARU_1</v>
          </cell>
        </row>
        <row r="7441">
          <cell r="A7441" t="str">
            <v>SDA39</v>
          </cell>
          <cell r="B7441" t="str">
            <v>WARU_1</v>
          </cell>
        </row>
        <row r="7442">
          <cell r="A7442" t="str">
            <v>SDA34</v>
          </cell>
          <cell r="B7442" t="str">
            <v>CANDI_1</v>
          </cell>
        </row>
        <row r="7443">
          <cell r="A7443" t="str">
            <v>SUB40A</v>
          </cell>
          <cell r="B7443" t="str">
            <v>WONOKROMO_1</v>
          </cell>
        </row>
        <row r="7444">
          <cell r="A7444" t="str">
            <v>SUB51A</v>
          </cell>
          <cell r="B7444" t="str">
            <v>SUB_GENTENG_1</v>
          </cell>
        </row>
        <row r="7445">
          <cell r="A7445" t="str">
            <v>PSR12</v>
          </cell>
          <cell r="B7445" t="str">
            <v>PANGGUNGREJO_1</v>
          </cell>
        </row>
        <row r="7446">
          <cell r="A7446" t="str">
            <v>SUB44A</v>
          </cell>
          <cell r="B7446" t="str">
            <v>TEGALSARI_1</v>
          </cell>
        </row>
        <row r="7447">
          <cell r="A7447" t="str">
            <v>SDA17</v>
          </cell>
          <cell r="B7447" t="str">
            <v>BLURU_KIDUL</v>
          </cell>
        </row>
        <row r="7448">
          <cell r="A7448" t="str">
            <v>SUB25</v>
          </cell>
          <cell r="B7448" t="str">
            <v>BULAK</v>
          </cell>
        </row>
        <row r="7449">
          <cell r="A7449" t="str">
            <v>SUB21</v>
          </cell>
          <cell r="B7449" t="str">
            <v>KARANGPILANG</v>
          </cell>
        </row>
        <row r="7450">
          <cell r="A7450" t="str">
            <v>BWI01</v>
          </cell>
          <cell r="B7450" t="str">
            <v>BANYUWANGI</v>
          </cell>
        </row>
        <row r="7451">
          <cell r="A7451" t="str">
            <v>SUB60</v>
          </cell>
          <cell r="B7451" t="str">
            <v>SUKOMANUNGGAL_ROAD</v>
          </cell>
        </row>
        <row r="7452">
          <cell r="A7452" t="str">
            <v>SUB15</v>
          </cell>
          <cell r="B7452" t="str">
            <v>KUSUMA_BANGSA</v>
          </cell>
        </row>
        <row r="7453">
          <cell r="A7453" t="str">
            <v>BWI06</v>
          </cell>
          <cell r="B7453" t="str">
            <v>MUNCAR</v>
          </cell>
        </row>
        <row r="7454">
          <cell r="A7454" t="str">
            <v>KPJ14</v>
          </cell>
          <cell r="B7454" t="str">
            <v>TUREN_1</v>
          </cell>
        </row>
        <row r="7455">
          <cell r="A7455" t="str">
            <v>BWI02</v>
          </cell>
          <cell r="B7455" t="str">
            <v>GENTENG</v>
          </cell>
        </row>
        <row r="7456">
          <cell r="A7456" t="str">
            <v>SUB52A</v>
          </cell>
          <cell r="B7456" t="str">
            <v>LAKARSANTRI_1</v>
          </cell>
        </row>
        <row r="7457">
          <cell r="A7457" t="str">
            <v>GSK07</v>
          </cell>
          <cell r="B7457" t="str">
            <v>GKB_GRESIK</v>
          </cell>
        </row>
        <row r="7458">
          <cell r="A7458" t="str">
            <v>JBR888</v>
          </cell>
          <cell r="B7458" t="str">
            <v>JBR_SALES</v>
          </cell>
        </row>
        <row r="7459">
          <cell r="A7459" t="str">
            <v>MLG28</v>
          </cell>
          <cell r="B7459" t="str">
            <v>KERINCI_LAKE</v>
          </cell>
        </row>
        <row r="7460">
          <cell r="A7460" t="str">
            <v>MLG02</v>
          </cell>
          <cell r="B7460" t="str">
            <v>PAKIS</v>
          </cell>
        </row>
        <row r="7461">
          <cell r="A7461" t="str">
            <v>SUB48A</v>
          </cell>
          <cell r="B7461" t="str">
            <v>TANDES_1</v>
          </cell>
        </row>
        <row r="7462">
          <cell r="A7462" t="str">
            <v>MLG44</v>
          </cell>
          <cell r="B7462" t="str">
            <v>LOWOKWARU_3</v>
          </cell>
        </row>
        <row r="7463">
          <cell r="A7463" t="str">
            <v>KPJ12</v>
          </cell>
          <cell r="B7463" t="str">
            <v>PAKISAJI_1</v>
          </cell>
        </row>
        <row r="7464">
          <cell r="A7464" t="str">
            <v>LMJ12</v>
          </cell>
          <cell r="B7464" t="str">
            <v>LUMAJANG_1</v>
          </cell>
        </row>
        <row r="7465">
          <cell r="A7465" t="str">
            <v>MLG39</v>
          </cell>
          <cell r="B7465" t="str">
            <v>BLIMBING_1</v>
          </cell>
        </row>
        <row r="7466">
          <cell r="A7466" t="str">
            <v>PLM11</v>
          </cell>
          <cell r="B7466" t="str">
            <v>WAY_HITAM</v>
          </cell>
        </row>
        <row r="7467">
          <cell r="A7467" t="str">
            <v>PLM23</v>
          </cell>
          <cell r="B7467" t="str">
            <v>MAKRAYU</v>
          </cell>
        </row>
        <row r="7468">
          <cell r="A7468" t="str">
            <v>CKP03</v>
          </cell>
          <cell r="B7468" t="str">
            <v>CIKAMPEK_STASIUN</v>
          </cell>
        </row>
        <row r="7469">
          <cell r="A7469" t="str">
            <v>SMB16</v>
          </cell>
          <cell r="B7469" t="str">
            <v>DUKUPUNTANG</v>
          </cell>
        </row>
        <row r="7470">
          <cell r="A7470" t="str">
            <v>MLG45</v>
          </cell>
          <cell r="B7470" t="str">
            <v>LAWANG_2</v>
          </cell>
        </row>
        <row r="7471">
          <cell r="A7471" t="str">
            <v>PSR10</v>
          </cell>
          <cell r="B7471" t="str">
            <v>BEJI_1</v>
          </cell>
        </row>
        <row r="7472">
          <cell r="A7472" t="str">
            <v>PWK06</v>
          </cell>
          <cell r="B7472" t="str">
            <v>JATILUHUR</v>
          </cell>
        </row>
        <row r="7473">
          <cell r="A7473" t="str">
            <v>CIM01</v>
          </cell>
          <cell r="B7473" t="str">
            <v>CIMINDI</v>
          </cell>
        </row>
        <row r="7474">
          <cell r="A7474" t="str">
            <v>SUB36</v>
          </cell>
          <cell r="B7474" t="str">
            <v>MANUKAN_2</v>
          </cell>
        </row>
        <row r="7475">
          <cell r="A7475" t="str">
            <v>SMI24</v>
          </cell>
          <cell r="B7475" t="str">
            <v>SUKAMANTRI</v>
          </cell>
        </row>
        <row r="7476">
          <cell r="A7476" t="str">
            <v>PRO08</v>
          </cell>
          <cell r="B7476" t="str">
            <v>MAYANGAN_2</v>
          </cell>
        </row>
        <row r="7477">
          <cell r="A7477" t="str">
            <v>CJR24</v>
          </cell>
          <cell r="B7477" t="str">
            <v>HANJAWAR</v>
          </cell>
        </row>
        <row r="7478">
          <cell r="A7478" t="str">
            <v>KRW32</v>
          </cell>
          <cell r="B7478" t="str">
            <v>ANGGADITA</v>
          </cell>
        </row>
        <row r="7479">
          <cell r="A7479" t="str">
            <v>BDO06A</v>
          </cell>
          <cell r="B7479" t="str">
            <v>DESA_CIPADUNG</v>
          </cell>
        </row>
        <row r="7480">
          <cell r="A7480" t="str">
            <v>SMI25</v>
          </cell>
          <cell r="B7480" t="str">
            <v>SUDAJAYA</v>
          </cell>
        </row>
        <row r="7481">
          <cell r="A7481" t="str">
            <v>PER01</v>
          </cell>
          <cell r="B7481" t="str">
            <v>PELABUHAN_RATU</v>
          </cell>
        </row>
        <row r="7482">
          <cell r="A7482" t="str">
            <v>SMI01</v>
          </cell>
          <cell r="B7482" t="str">
            <v>SUKABUMI</v>
          </cell>
        </row>
        <row r="7483">
          <cell r="A7483" t="str">
            <v>TSK04</v>
          </cell>
          <cell r="B7483" t="str">
            <v>CIPEDES</v>
          </cell>
        </row>
        <row r="7484">
          <cell r="A7484" t="str">
            <v>SMI07</v>
          </cell>
          <cell r="B7484" t="str">
            <v>CICURUG</v>
          </cell>
        </row>
        <row r="7485">
          <cell r="A7485" t="str">
            <v>SMI09</v>
          </cell>
          <cell r="B7485" t="str">
            <v>NYOMPLONG</v>
          </cell>
        </row>
        <row r="7486">
          <cell r="A7486" t="str">
            <v>BDO80</v>
          </cell>
          <cell r="B7486" t="str">
            <v>SARIASIH</v>
          </cell>
        </row>
        <row r="7487">
          <cell r="A7487" t="str">
            <v>SMI21</v>
          </cell>
          <cell r="B7487" t="str">
            <v>BOJONG_KALAPA</v>
          </cell>
        </row>
        <row r="7488">
          <cell r="A7488" t="str">
            <v>SMI13</v>
          </cell>
          <cell r="B7488" t="str">
            <v>PARUNGKUDA</v>
          </cell>
        </row>
        <row r="7489">
          <cell r="A7489" t="str">
            <v>BDO05</v>
          </cell>
          <cell r="B7489" t="str">
            <v>PAROMPONG</v>
          </cell>
        </row>
        <row r="7490">
          <cell r="A7490" t="str">
            <v>JBR25</v>
          </cell>
          <cell r="B7490" t="str">
            <v>SUWAR_SUWIR</v>
          </cell>
        </row>
        <row r="7491">
          <cell r="A7491" t="str">
            <v>SMI04</v>
          </cell>
          <cell r="B7491" t="str">
            <v>CIBATU</v>
          </cell>
        </row>
        <row r="7492">
          <cell r="A7492" t="str">
            <v>BDO46</v>
          </cell>
          <cell r="B7492" t="str">
            <v>CIBIRU</v>
          </cell>
        </row>
        <row r="7493">
          <cell r="A7493" t="str">
            <v>PWK21</v>
          </cell>
          <cell r="B7493" t="str">
            <v>SADANG</v>
          </cell>
        </row>
        <row r="7494">
          <cell r="A7494" t="str">
            <v>NGP20</v>
          </cell>
          <cell r="B7494" t="str">
            <v>PANYAIRAN</v>
          </cell>
        </row>
        <row r="7495">
          <cell r="A7495" t="str">
            <v>BDO26</v>
          </cell>
          <cell r="B7495" t="str">
            <v>PASAR_BARU</v>
          </cell>
        </row>
        <row r="7496">
          <cell r="A7496" t="str">
            <v>SBG02</v>
          </cell>
          <cell r="B7496" t="str">
            <v>PAMANUKAN</v>
          </cell>
        </row>
        <row r="7497">
          <cell r="A7497" t="str">
            <v>BDO15</v>
          </cell>
          <cell r="B7497" t="str">
            <v>BATU_NUNGGAL</v>
          </cell>
        </row>
        <row r="7498">
          <cell r="A7498" t="str">
            <v>BDO28</v>
          </cell>
          <cell r="B7498" t="str">
            <v>CICALENGKA</v>
          </cell>
        </row>
        <row r="7499">
          <cell r="A7499" t="str">
            <v>CIM14</v>
          </cell>
          <cell r="B7499" t="str">
            <v>CP_SANGKURIANG</v>
          </cell>
        </row>
        <row r="7500">
          <cell r="A7500" t="str">
            <v>BDO75</v>
          </cell>
          <cell r="B7500" t="str">
            <v>ANDIR_2</v>
          </cell>
        </row>
        <row r="7501">
          <cell r="A7501" t="str">
            <v>KRW04</v>
          </cell>
          <cell r="B7501" t="str">
            <v>KLARI</v>
          </cell>
        </row>
        <row r="7502">
          <cell r="A7502" t="str">
            <v>SMI08</v>
          </cell>
          <cell r="B7502" t="str">
            <v>CIKEMBAR</v>
          </cell>
        </row>
        <row r="7503">
          <cell r="A7503" t="str">
            <v>NGP02</v>
          </cell>
          <cell r="B7503" t="str">
            <v>SUKAWARNA</v>
          </cell>
        </row>
        <row r="7504">
          <cell r="A7504" t="str">
            <v>BDO51</v>
          </cell>
          <cell r="B7504" t="str">
            <v>GEGER_KALONG</v>
          </cell>
        </row>
        <row r="7505">
          <cell r="A7505" t="str">
            <v>BPN32</v>
          </cell>
          <cell r="B7505" t="str">
            <v>RING_ROAD</v>
          </cell>
        </row>
        <row r="7506">
          <cell r="A7506" t="str">
            <v>BPN33</v>
          </cell>
          <cell r="B7506" t="str">
            <v>GN_GUNTUR</v>
          </cell>
        </row>
        <row r="7507">
          <cell r="A7507" t="str">
            <v>BPN21</v>
          </cell>
          <cell r="B7507" t="str">
            <v>STAL_KUDA</v>
          </cell>
        </row>
        <row r="7508">
          <cell r="A7508" t="str">
            <v>BPN25</v>
          </cell>
          <cell r="B7508" t="str">
            <v>BPN_GUNUNG_SARI</v>
          </cell>
        </row>
        <row r="7509">
          <cell r="A7509" t="str">
            <v>TNB09</v>
          </cell>
          <cell r="B7509" t="str">
            <v>BATU_KAJANG</v>
          </cell>
        </row>
        <row r="7510">
          <cell r="A7510" t="str">
            <v>BPN36</v>
          </cell>
          <cell r="B7510" t="str">
            <v>MULAWARMAN</v>
          </cell>
        </row>
        <row r="7511">
          <cell r="A7511" t="str">
            <v>TNB11</v>
          </cell>
          <cell r="B7511" t="str">
            <v>KOMAM</v>
          </cell>
        </row>
        <row r="7512">
          <cell r="A7512" t="str">
            <v>BPN27</v>
          </cell>
          <cell r="B7512" t="str">
            <v>SEPINGGAN_RAYA</v>
          </cell>
        </row>
        <row r="7513">
          <cell r="A7513" t="str">
            <v>TNB07</v>
          </cell>
          <cell r="B7513" t="str">
            <v>LONG_IKIS</v>
          </cell>
        </row>
        <row r="7514">
          <cell r="A7514" t="str">
            <v>BPN37</v>
          </cell>
          <cell r="B7514" t="str">
            <v>KARANG_JAWA</v>
          </cell>
        </row>
        <row r="7515">
          <cell r="A7515" t="str">
            <v>BPN24</v>
          </cell>
          <cell r="B7515" t="str">
            <v>BPN_MT_HARYONO</v>
          </cell>
        </row>
        <row r="7516">
          <cell r="A7516" t="str">
            <v>BPN29</v>
          </cell>
          <cell r="B7516" t="str">
            <v>BELLER</v>
          </cell>
        </row>
        <row r="7517">
          <cell r="A7517" t="str">
            <v>BPN35</v>
          </cell>
          <cell r="B7517" t="str">
            <v>SYARIFUDDIN_YOES</v>
          </cell>
        </row>
        <row r="7518">
          <cell r="A7518" t="str">
            <v>TNB08</v>
          </cell>
          <cell r="B7518" t="str">
            <v>MODANG</v>
          </cell>
        </row>
        <row r="7519">
          <cell r="A7519" t="str">
            <v>TNB10</v>
          </cell>
          <cell r="B7519" t="str">
            <v>SULTAN_ABDULRAHMAN</v>
          </cell>
        </row>
        <row r="7520">
          <cell r="A7520" t="str">
            <v>GIA12</v>
          </cell>
          <cell r="B7520" t="str">
            <v>CP_KUTUH</v>
          </cell>
        </row>
        <row r="7521">
          <cell r="A7521" t="str">
            <v>MGW26</v>
          </cell>
          <cell r="B7521" t="str">
            <v>CP_SADING</v>
          </cell>
        </row>
        <row r="7522">
          <cell r="A7522" t="str">
            <v>DPS63</v>
          </cell>
          <cell r="B7522" t="str">
            <v>CP_PEDUNGAN</v>
          </cell>
        </row>
        <row r="7523">
          <cell r="A7523" t="str">
            <v>SEG04</v>
          </cell>
          <cell r="B7523" t="str">
            <v>CIPARE</v>
          </cell>
        </row>
        <row r="7524">
          <cell r="A7524" t="str">
            <v>SUB38A</v>
          </cell>
          <cell r="B7524" t="str">
            <v>CROSSBORDER_SUB</v>
          </cell>
        </row>
        <row r="7525">
          <cell r="A7525" t="str">
            <v>SOG10</v>
          </cell>
          <cell r="B7525" t="str">
            <v>CIKANCUNG</v>
          </cell>
        </row>
        <row r="7526">
          <cell r="A7526" t="str">
            <v>CIP15</v>
          </cell>
          <cell r="B7526" t="str">
            <v>PONDOK_CABE_2</v>
          </cell>
        </row>
        <row r="7527">
          <cell r="A7527" t="str">
            <v>TGR32</v>
          </cell>
          <cell r="B7527" t="str">
            <v>MEKAR_JAYA</v>
          </cell>
        </row>
        <row r="7528">
          <cell r="A7528" t="str">
            <v>BWI08</v>
          </cell>
          <cell r="B7528" t="str">
            <v>GIRI</v>
          </cell>
        </row>
        <row r="7529">
          <cell r="A7529" t="str">
            <v>PSR11</v>
          </cell>
          <cell r="B7529" t="str">
            <v>POHJENTREK_1</v>
          </cell>
        </row>
        <row r="7530">
          <cell r="A7530" t="str">
            <v>BWI27</v>
          </cell>
          <cell r="B7530" t="str">
            <v>SRONO_1</v>
          </cell>
        </row>
        <row r="7531">
          <cell r="A7531" t="str">
            <v>NGP21</v>
          </cell>
          <cell r="B7531" t="str">
            <v>CP_JAYA_MEKAR</v>
          </cell>
        </row>
        <row r="7532">
          <cell r="A7532" t="str">
            <v>PKY08</v>
          </cell>
          <cell r="B7532" t="str">
            <v>YOS_SUDARSO_PKY</v>
          </cell>
        </row>
        <row r="7533">
          <cell r="A7533" t="str">
            <v>PND04</v>
          </cell>
          <cell r="B7533" t="str">
            <v>PRIGEN_1</v>
          </cell>
        </row>
        <row r="7534">
          <cell r="A7534" t="str">
            <v>PKY03</v>
          </cell>
          <cell r="B7534" t="str">
            <v>JEKAN_RAYA</v>
          </cell>
        </row>
        <row r="7535">
          <cell r="A7535" t="str">
            <v>SOG58</v>
          </cell>
          <cell r="B7535" t="str">
            <v>CP_CIKONENG_RAYA</v>
          </cell>
        </row>
        <row r="7536">
          <cell r="A7536" t="str">
            <v>UPG56</v>
          </cell>
          <cell r="B7536" t="str">
            <v>GN_SARI</v>
          </cell>
        </row>
        <row r="7537">
          <cell r="A7537" t="str">
            <v>SMB01</v>
          </cell>
          <cell r="B7537" t="str">
            <v>TEGAL_GUBUK</v>
          </cell>
        </row>
        <row r="7538">
          <cell r="A7538" t="str">
            <v>SKY07</v>
          </cell>
          <cell r="B7538" t="str">
            <v>BABAT_SUPAT</v>
          </cell>
        </row>
        <row r="7539">
          <cell r="A7539" t="str">
            <v>BTH27</v>
          </cell>
          <cell r="B7539" t="str">
            <v>CP_GLORY_VIEW</v>
          </cell>
        </row>
        <row r="7540">
          <cell r="A7540" t="str">
            <v>PNK01</v>
          </cell>
          <cell r="B7540" t="str">
            <v>PONTIANAK</v>
          </cell>
        </row>
        <row r="7541">
          <cell r="A7541" t="str">
            <v>PSW04</v>
          </cell>
          <cell r="B7541" t="str">
            <v>SUMBER_AGUNG</v>
          </cell>
        </row>
        <row r="7542">
          <cell r="A7542" t="str">
            <v>BDO09A</v>
          </cell>
          <cell r="B7542" t="str">
            <v>CILENGKRANG</v>
          </cell>
        </row>
        <row r="7543">
          <cell r="A7543" t="str">
            <v>BDO52A</v>
          </cell>
          <cell r="B7543" t="str">
            <v>CP_JAYA_BINONG</v>
          </cell>
        </row>
        <row r="7544">
          <cell r="A7544" t="str">
            <v>GRT34</v>
          </cell>
          <cell r="B7544" t="str">
            <v>CP_OTISTA_2</v>
          </cell>
        </row>
        <row r="7545">
          <cell r="A7545" t="str">
            <v>SOG14</v>
          </cell>
          <cell r="B7545" t="str">
            <v>SAYATI_2</v>
          </cell>
        </row>
        <row r="7546">
          <cell r="A7546" t="str">
            <v>BDO04A</v>
          </cell>
          <cell r="B7546" t="str">
            <v>PSM</v>
          </cell>
        </row>
        <row r="7547">
          <cell r="A7547" t="str">
            <v>GRT06</v>
          </cell>
          <cell r="B7547" t="str">
            <v>BAYONGBONG</v>
          </cell>
        </row>
        <row r="7548">
          <cell r="A7548" t="str">
            <v>BDO16</v>
          </cell>
          <cell r="B7548" t="str">
            <v>SUKAJADI</v>
          </cell>
        </row>
        <row r="7549">
          <cell r="A7549" t="str">
            <v>BDO12</v>
          </cell>
          <cell r="B7549" t="str">
            <v>SOREANG</v>
          </cell>
        </row>
        <row r="7550">
          <cell r="A7550" t="str">
            <v>BDO51A</v>
          </cell>
          <cell r="B7550" t="str">
            <v>CP_IR_H_JUANDA</v>
          </cell>
        </row>
        <row r="7551">
          <cell r="A7551" t="str">
            <v>BDO62A</v>
          </cell>
          <cell r="B7551" t="str">
            <v>CP_MARGACINTA</v>
          </cell>
        </row>
        <row r="7552">
          <cell r="A7552" t="str">
            <v>BDO27A</v>
          </cell>
          <cell r="B7552" t="str">
            <v>CP_CIBOGO</v>
          </cell>
        </row>
        <row r="7553">
          <cell r="A7553" t="str">
            <v>BDO17A</v>
          </cell>
          <cell r="B7553" t="str">
            <v>PASARJATI</v>
          </cell>
        </row>
        <row r="7554">
          <cell r="A7554" t="str">
            <v>CIM11</v>
          </cell>
          <cell r="B7554" t="str">
            <v>IBU_SANGKI</v>
          </cell>
        </row>
        <row r="7555">
          <cell r="A7555" t="str">
            <v>CIM09</v>
          </cell>
          <cell r="B7555" t="str">
            <v>UTAMA</v>
          </cell>
        </row>
        <row r="7556">
          <cell r="A7556" t="str">
            <v>CJR27</v>
          </cell>
          <cell r="B7556" t="str">
            <v>WARUJAJAR</v>
          </cell>
        </row>
        <row r="7557">
          <cell r="A7557" t="str">
            <v>IDM08</v>
          </cell>
          <cell r="B7557" t="str">
            <v>LOHBENER</v>
          </cell>
        </row>
        <row r="7558">
          <cell r="A7558" t="str">
            <v>BDO74</v>
          </cell>
          <cell r="B7558" t="str">
            <v>SUKAGALIH_2</v>
          </cell>
        </row>
        <row r="7559">
          <cell r="A7559" t="str">
            <v>BDO27</v>
          </cell>
          <cell r="B7559" t="str">
            <v>ANTAPANI</v>
          </cell>
        </row>
        <row r="7560">
          <cell r="A7560" t="str">
            <v>BDO42</v>
          </cell>
          <cell r="B7560" t="str">
            <v>KIARACONDONG</v>
          </cell>
        </row>
        <row r="7561">
          <cell r="A7561" t="str">
            <v>CRN08</v>
          </cell>
          <cell r="B7561" t="str">
            <v>DAMARGUNA</v>
          </cell>
        </row>
        <row r="7562">
          <cell r="A7562" t="str">
            <v>GRT09</v>
          </cell>
          <cell r="B7562" t="str">
            <v>CISOMPET</v>
          </cell>
        </row>
        <row r="7563">
          <cell r="A7563" t="str">
            <v>CIM02</v>
          </cell>
          <cell r="B7563" t="str">
            <v>LEUWIGAJAH</v>
          </cell>
        </row>
        <row r="7564">
          <cell r="A7564" t="str">
            <v>SOG62</v>
          </cell>
          <cell r="B7564" t="str">
            <v>CP_GBI</v>
          </cell>
        </row>
        <row r="7565">
          <cell r="A7565" t="str">
            <v>BDO56A</v>
          </cell>
          <cell r="B7565" t="str">
            <v>CP_KOSAMBI</v>
          </cell>
        </row>
        <row r="7566">
          <cell r="A7566" t="str">
            <v>SOG79</v>
          </cell>
          <cell r="B7566" t="str">
            <v>CP_TERUSAN_CIBADUYUT</v>
          </cell>
        </row>
        <row r="7567">
          <cell r="A7567" t="str">
            <v>SUM07</v>
          </cell>
          <cell r="B7567" t="str">
            <v>SUMEDANG_UTARA</v>
          </cell>
        </row>
        <row r="7568">
          <cell r="A7568" t="str">
            <v>PWK19</v>
          </cell>
          <cell r="B7568" t="str">
            <v>CIBUNGUR</v>
          </cell>
        </row>
        <row r="7569">
          <cell r="A7569" t="str">
            <v>SBG17</v>
          </cell>
          <cell r="B7569" t="str">
            <v>RAWABADAK</v>
          </cell>
        </row>
        <row r="7570">
          <cell r="A7570" t="str">
            <v>NGP25</v>
          </cell>
          <cell r="B7570" t="str">
            <v>CP_MARIBAYA</v>
          </cell>
        </row>
        <row r="7571">
          <cell r="A7571" t="str">
            <v>KRW40</v>
          </cell>
          <cell r="B7571" t="str">
            <v>CP_CIKAMPEK_SELATAN</v>
          </cell>
        </row>
        <row r="7572">
          <cell r="A7572" t="str">
            <v>SMB31</v>
          </cell>
          <cell r="B7572" t="str">
            <v>CP_PASAR_TEGAL_GUBUG</v>
          </cell>
        </row>
        <row r="7573">
          <cell r="A7573" t="str">
            <v>SOG64</v>
          </cell>
          <cell r="B7573" t="str">
            <v>CP_KUTAWARINGIN</v>
          </cell>
        </row>
        <row r="7574">
          <cell r="A7574" t="str">
            <v>BDO29A</v>
          </cell>
          <cell r="B7574" t="str">
            <v>CP_MALEBER_2</v>
          </cell>
        </row>
        <row r="7575">
          <cell r="A7575" t="str">
            <v>SKW07</v>
          </cell>
          <cell r="B7575" t="str">
            <v>CP_SKW_TENGAH</v>
          </cell>
        </row>
        <row r="7576">
          <cell r="A7576" t="str">
            <v>KUB13</v>
          </cell>
          <cell r="B7576" t="str">
            <v>CP_KUALA_EXPRESS</v>
          </cell>
        </row>
        <row r="7577">
          <cell r="A7577" t="str">
            <v>SOG88</v>
          </cell>
          <cell r="B7577" t="str">
            <v>CP_SANGKANHURIP</v>
          </cell>
        </row>
        <row r="7578">
          <cell r="A7578" t="str">
            <v>BTH25</v>
          </cell>
          <cell r="B7578" t="str">
            <v>CP_INDOSAT_LAMA</v>
          </cell>
        </row>
        <row r="7579">
          <cell r="A7579" t="str">
            <v>BTH23</v>
          </cell>
          <cell r="B7579" t="str">
            <v>CP_PASIFIC</v>
          </cell>
        </row>
        <row r="7580">
          <cell r="A7580" t="str">
            <v>SOG69</v>
          </cell>
          <cell r="B7580" t="str">
            <v>CP_BOJONGKONENG</v>
          </cell>
        </row>
        <row r="7581">
          <cell r="A7581" t="str">
            <v>PNK08</v>
          </cell>
          <cell r="B7581" t="str">
            <v>IMAM_BONJOL</v>
          </cell>
        </row>
        <row r="7582">
          <cell r="A7582" t="str">
            <v>BDO60A</v>
          </cell>
          <cell r="B7582" t="str">
            <v>CP_SOLONGTONGAN</v>
          </cell>
        </row>
        <row r="7583">
          <cell r="A7583" t="str">
            <v>BAO01</v>
          </cell>
          <cell r="B7583" t="str">
            <v>BANGKO</v>
          </cell>
        </row>
        <row r="7584">
          <cell r="A7584" t="str">
            <v>SMB28</v>
          </cell>
          <cell r="B7584" t="str">
            <v>CP_CIWARINGIN_2</v>
          </cell>
        </row>
        <row r="7585">
          <cell r="A7585" t="str">
            <v>TBL06</v>
          </cell>
          <cell r="B7585" t="str">
            <v>TEMBILAHAN_KOTA</v>
          </cell>
        </row>
        <row r="7586">
          <cell r="A7586" t="str">
            <v>SOG67</v>
          </cell>
          <cell r="B7586" t="str">
            <v>CP_BANJARAN_2</v>
          </cell>
        </row>
        <row r="7587">
          <cell r="A7587" t="str">
            <v>SOG60</v>
          </cell>
          <cell r="B7587" t="str">
            <v>CP_DAYEUH_KOLOT</v>
          </cell>
        </row>
        <row r="7588">
          <cell r="A7588" t="str">
            <v>SOG78</v>
          </cell>
          <cell r="B7588" t="str">
            <v>CP_PALEDANG</v>
          </cell>
        </row>
        <row r="7589">
          <cell r="A7589" t="str">
            <v>SOG57</v>
          </cell>
          <cell r="B7589" t="str">
            <v>CP_CIBEUREUM_JATI</v>
          </cell>
        </row>
        <row r="7590">
          <cell r="A7590" t="str">
            <v>CIM15</v>
          </cell>
          <cell r="B7590" t="str">
            <v>CP_DAKOTA_RAYA</v>
          </cell>
        </row>
        <row r="7591">
          <cell r="A7591" t="str">
            <v>NGP22</v>
          </cell>
          <cell r="B7591" t="str">
            <v>CP_KBP</v>
          </cell>
        </row>
        <row r="7592">
          <cell r="A7592" t="str">
            <v>BDO36A</v>
          </cell>
          <cell r="B7592" t="str">
            <v>CP_BOSCHA</v>
          </cell>
        </row>
        <row r="7593">
          <cell r="A7593" t="str">
            <v>SMB30</v>
          </cell>
          <cell r="B7593" t="str">
            <v>CP_PEMUDA_3</v>
          </cell>
        </row>
        <row r="7594">
          <cell r="A7594" t="str">
            <v>SMB32</v>
          </cell>
          <cell r="B7594" t="str">
            <v>CP_PRAJAWINANGUN</v>
          </cell>
        </row>
        <row r="7595">
          <cell r="A7595" t="str">
            <v>BDO49A</v>
          </cell>
          <cell r="B7595" t="str">
            <v>CP_GUNUNG_BATU_2</v>
          </cell>
        </row>
        <row r="7596">
          <cell r="A7596" t="str">
            <v>BDO65A</v>
          </cell>
          <cell r="B7596" t="str">
            <v>CP_SETRASARI</v>
          </cell>
        </row>
        <row r="7597">
          <cell r="A7597" t="str">
            <v>BDO28A</v>
          </cell>
          <cell r="B7597" t="str">
            <v>CP_CIPEDES_2</v>
          </cell>
        </row>
        <row r="7598">
          <cell r="A7598" t="str">
            <v>SOG82</v>
          </cell>
          <cell r="B7598" t="str">
            <v>CP_PERMATA_BUAH_BATU</v>
          </cell>
        </row>
        <row r="7599">
          <cell r="A7599" t="str">
            <v>SOG68</v>
          </cell>
          <cell r="B7599" t="str">
            <v>CP_BHAYANGKARA_1</v>
          </cell>
        </row>
        <row r="7600">
          <cell r="A7600" t="str">
            <v>SGT13</v>
          </cell>
          <cell r="B7600" t="str">
            <v>CP_SANGKULIRANG</v>
          </cell>
        </row>
        <row r="7601">
          <cell r="A7601" t="str">
            <v>GRT36</v>
          </cell>
          <cell r="B7601" t="str">
            <v>CP_TAROGONG_KALER</v>
          </cell>
        </row>
        <row r="7602">
          <cell r="A7602" t="str">
            <v>BDO59A</v>
          </cell>
          <cell r="B7602" t="str">
            <v>CP_BANDARA_HUSEIN</v>
          </cell>
        </row>
        <row r="7603">
          <cell r="A7603" t="str">
            <v>BDO37A</v>
          </cell>
          <cell r="B7603" t="str">
            <v>CP_CGD_RAHAYU</v>
          </cell>
        </row>
        <row r="7604">
          <cell r="A7604" t="str">
            <v>BDO14</v>
          </cell>
          <cell r="B7604" t="str">
            <v>COBLONG</v>
          </cell>
        </row>
        <row r="7605">
          <cell r="A7605" t="str">
            <v>MJA13</v>
          </cell>
          <cell r="B7605" t="str">
            <v>CP_CIPAKU</v>
          </cell>
        </row>
        <row r="7606">
          <cell r="A7606" t="str">
            <v>SOG87</v>
          </cell>
          <cell r="B7606" t="str">
            <v>CP_RAHAYU</v>
          </cell>
        </row>
        <row r="7607">
          <cell r="A7607" t="str">
            <v>BDO34A</v>
          </cell>
          <cell r="B7607" t="str">
            <v>CP_BOJONG_RAYA</v>
          </cell>
        </row>
        <row r="7608">
          <cell r="A7608" t="str">
            <v>PRO05</v>
          </cell>
          <cell r="B7608" t="str">
            <v>PILANG</v>
          </cell>
        </row>
        <row r="7609">
          <cell r="A7609" t="str">
            <v>CJR20</v>
          </cell>
          <cell r="B7609" t="str">
            <v>SINDANGASIH</v>
          </cell>
        </row>
        <row r="7610">
          <cell r="A7610" t="str">
            <v>CKP01</v>
          </cell>
          <cell r="B7610" t="str">
            <v>CIKAMPEK</v>
          </cell>
        </row>
        <row r="7611">
          <cell r="A7611" t="str">
            <v>SMB08</v>
          </cell>
          <cell r="B7611" t="str">
            <v>JUNGJANG_2</v>
          </cell>
        </row>
        <row r="7612">
          <cell r="A7612" t="str">
            <v>MJA09</v>
          </cell>
          <cell r="B7612" t="str">
            <v>CIGASONG</v>
          </cell>
        </row>
        <row r="7613">
          <cell r="A7613" t="str">
            <v>KRW10</v>
          </cell>
          <cell r="B7613" t="str">
            <v>TELUK_JAMBE</v>
          </cell>
        </row>
        <row r="7614">
          <cell r="A7614" t="str">
            <v>DUM01</v>
          </cell>
          <cell r="B7614" t="str">
            <v>DUMAI_KOTA</v>
          </cell>
        </row>
        <row r="7615">
          <cell r="A7615" t="str">
            <v>SOG43</v>
          </cell>
          <cell r="B7615" t="str">
            <v>CISONDARI</v>
          </cell>
        </row>
        <row r="7616">
          <cell r="A7616" t="str">
            <v>SUM08</v>
          </cell>
          <cell r="B7616" t="str">
            <v>KOTA_KULON</v>
          </cell>
        </row>
        <row r="7617">
          <cell r="A7617" t="str">
            <v>BJA04</v>
          </cell>
          <cell r="B7617" t="str">
            <v>PURWAHARJA</v>
          </cell>
        </row>
        <row r="7618">
          <cell r="A7618" t="str">
            <v>MJA05</v>
          </cell>
          <cell r="B7618" t="str">
            <v>BOJONG_CIDERES</v>
          </cell>
        </row>
        <row r="7619">
          <cell r="A7619" t="str">
            <v>KRW15</v>
          </cell>
          <cell r="B7619" t="str">
            <v>PINAYUNGAN</v>
          </cell>
        </row>
        <row r="7620">
          <cell r="A7620" t="str">
            <v>PWK22</v>
          </cell>
          <cell r="B7620" t="str">
            <v>NEGRI_KIDUL</v>
          </cell>
        </row>
        <row r="7621">
          <cell r="A7621" t="str">
            <v>KRW33</v>
          </cell>
          <cell r="B7621" t="str">
            <v>KARABA</v>
          </cell>
        </row>
        <row r="7622">
          <cell r="A7622" t="str">
            <v>NGP24</v>
          </cell>
          <cell r="B7622" t="str">
            <v>CP_LEMBANG_SZI</v>
          </cell>
        </row>
        <row r="7623">
          <cell r="A7623" t="str">
            <v>TSK20</v>
          </cell>
          <cell r="B7623" t="str">
            <v>CP_CIKALANG</v>
          </cell>
        </row>
        <row r="7624">
          <cell r="A7624" t="str">
            <v>SOG83</v>
          </cell>
          <cell r="B7624" t="str">
            <v>CP_SULAEMAN</v>
          </cell>
        </row>
        <row r="7625">
          <cell r="A7625" t="str">
            <v>SOG61</v>
          </cell>
          <cell r="B7625" t="str">
            <v>CP_GADING_TUTUKA</v>
          </cell>
        </row>
        <row r="7626">
          <cell r="A7626" t="str">
            <v>NGP26</v>
          </cell>
          <cell r="B7626" t="str">
            <v>CP_TANIMULYA</v>
          </cell>
        </row>
        <row r="7627">
          <cell r="A7627" t="str">
            <v>BDO72A</v>
          </cell>
          <cell r="B7627" t="str">
            <v>CP_NYENGSERET_2</v>
          </cell>
        </row>
        <row r="7628">
          <cell r="A7628" t="str">
            <v>BDO35A</v>
          </cell>
          <cell r="B7628" t="str">
            <v>CP_BOJONGLOA_KIDUL</v>
          </cell>
        </row>
        <row r="7629">
          <cell r="A7629" t="str">
            <v>CIM18</v>
          </cell>
          <cell r="B7629" t="str">
            <v>CP_PADASUKA_2</v>
          </cell>
        </row>
        <row r="7630">
          <cell r="A7630" t="str">
            <v>2022130</v>
          </cell>
          <cell r="B7630" t="str">
            <v>suger验一下</v>
          </cell>
        </row>
        <row r="7631">
          <cell r="A7631" t="str">
            <v>TEST8815</v>
          </cell>
          <cell r="B7631" t="str">
            <v>Test测试网点21</v>
          </cell>
        </row>
        <row r="7632">
          <cell r="A7632" t="str">
            <v>PAN01</v>
          </cell>
          <cell r="B7632" t="str">
            <v>PANIAI</v>
          </cell>
        </row>
        <row r="7633">
          <cell r="A7633" t="str">
            <v>OKS01</v>
          </cell>
          <cell r="B7633" t="str">
            <v>OKSIBIL</v>
          </cell>
        </row>
        <row r="7634">
          <cell r="A7634" t="str">
            <v>6660011A</v>
          </cell>
          <cell r="B7634" t="str">
            <v>AGENT29</v>
          </cell>
        </row>
        <row r="7635">
          <cell r="A7635" t="str">
            <v>SOG08</v>
          </cell>
          <cell r="B7635" t="str">
            <v>CIBOLERANG</v>
          </cell>
        </row>
        <row r="7636">
          <cell r="A7636" t="str">
            <v>PKU06</v>
          </cell>
          <cell r="B7636" t="str">
            <v>SOEKARNO_HATTA_UJUNG</v>
          </cell>
        </row>
        <row r="7637">
          <cell r="A7637" t="str">
            <v>MGW13</v>
          </cell>
          <cell r="B7637" t="str">
            <v>TIBUBENENG</v>
          </cell>
        </row>
        <row r="7638">
          <cell r="A7638" t="str">
            <v>DPS21</v>
          </cell>
          <cell r="B7638" t="str">
            <v>GUNUNG_SOPUTAN</v>
          </cell>
        </row>
        <row r="7639">
          <cell r="A7639" t="str">
            <v>BTH04D</v>
          </cell>
          <cell r="B7639" t="str">
            <v>REZEKI_GRAHA</v>
          </cell>
        </row>
        <row r="7640">
          <cell r="A7640" t="str">
            <v>MGW08</v>
          </cell>
          <cell r="B7640" t="str">
            <v>DALUNG</v>
          </cell>
        </row>
        <row r="7641">
          <cell r="A7641" t="str">
            <v>BKI08A</v>
          </cell>
          <cell r="B7641" t="str">
            <v>JATIBENING_BARU</v>
          </cell>
        </row>
        <row r="7642">
          <cell r="A7642" t="str">
            <v>PKU01D</v>
          </cell>
          <cell r="B7642" t="str">
            <v>JALAN_PEMUDA</v>
          </cell>
        </row>
        <row r="7643">
          <cell r="A7643" t="str">
            <v>SUB04B</v>
          </cell>
          <cell r="B7643" t="str">
            <v>ITC</v>
          </cell>
        </row>
        <row r="7644">
          <cell r="A7644" t="str">
            <v>TGR34</v>
          </cell>
          <cell r="B7644" t="str">
            <v>UIN</v>
          </cell>
        </row>
        <row r="7645">
          <cell r="A7645" t="str">
            <v>TGR09A</v>
          </cell>
          <cell r="B7645" t="str">
            <v>MALL_KARAWACI</v>
          </cell>
        </row>
        <row r="7646">
          <cell r="A7646" t="str">
            <v>SUB13A</v>
          </cell>
          <cell r="B7646" t="str">
            <v>DUPAK</v>
          </cell>
        </row>
        <row r="7647">
          <cell r="A7647" t="str">
            <v>DPS12</v>
          </cell>
          <cell r="B7647" t="str">
            <v>KEROBOKAN</v>
          </cell>
        </row>
        <row r="7648">
          <cell r="A7648" t="str">
            <v>PLM25</v>
          </cell>
          <cell r="B7648" t="str">
            <v>SRIJAYA</v>
          </cell>
        </row>
        <row r="7649">
          <cell r="A7649" t="str">
            <v>PLM22</v>
          </cell>
          <cell r="B7649" t="str">
            <v>TANGGA_TAKAT</v>
          </cell>
        </row>
        <row r="7650">
          <cell r="A7650" t="str">
            <v>PLM19</v>
          </cell>
          <cell r="B7650" t="str">
            <v>DEMPO_LINGKARAN</v>
          </cell>
        </row>
        <row r="7651">
          <cell r="A7651" t="str">
            <v>BDO56</v>
          </cell>
          <cell r="B7651" t="str">
            <v>ARCAMANIK_ENDAH</v>
          </cell>
        </row>
        <row r="7652">
          <cell r="A7652" t="str">
            <v>BTH03A</v>
          </cell>
          <cell r="B7652" t="str">
            <v>SAGULUNG</v>
          </cell>
        </row>
        <row r="7653">
          <cell r="A7653" t="str">
            <v>BTH02A</v>
          </cell>
          <cell r="B7653" t="str">
            <v>GREENLAND</v>
          </cell>
        </row>
        <row r="7654">
          <cell r="A7654" t="str">
            <v>SUB07A</v>
          </cell>
          <cell r="B7654" t="str">
            <v>DHARMAHUSADA</v>
          </cell>
        </row>
        <row r="7655">
          <cell r="A7655" t="str">
            <v>SUB18B</v>
          </cell>
          <cell r="B7655" t="str">
            <v>KARANG_EMPAT</v>
          </cell>
        </row>
        <row r="7656">
          <cell r="A7656" t="str">
            <v>KDI05</v>
          </cell>
          <cell r="B7656" t="str">
            <v>BARUGA</v>
          </cell>
        </row>
        <row r="7657">
          <cell r="A7657" t="str">
            <v>PDG11</v>
          </cell>
          <cell r="B7657" t="str">
            <v>LUBUK_MINTURUN</v>
          </cell>
        </row>
        <row r="7658">
          <cell r="A7658" t="str">
            <v>SRG47</v>
          </cell>
          <cell r="B7658" t="str">
            <v>GUNUNG_PATI_DC</v>
          </cell>
        </row>
        <row r="7659">
          <cell r="A7659" t="str">
            <v>KAA09</v>
          </cell>
          <cell r="B7659" t="str">
            <v>NANASAN</v>
          </cell>
        </row>
        <row r="7660">
          <cell r="A7660" t="str">
            <v>SOG18</v>
          </cell>
          <cell r="B7660" t="str">
            <v>PANGAUBAN</v>
          </cell>
        </row>
        <row r="7661">
          <cell r="A7661" t="str">
            <v>BDO86</v>
          </cell>
          <cell r="B7661" t="str">
            <v>DAKOTA</v>
          </cell>
        </row>
        <row r="7662">
          <cell r="A7662" t="str">
            <v>SRG49</v>
          </cell>
          <cell r="B7662" t="str">
            <v>NGALIYAN_DC</v>
          </cell>
        </row>
        <row r="7663">
          <cell r="A7663" t="str">
            <v>SOC20</v>
          </cell>
          <cell r="B7663" t="str">
            <v>KERTEN</v>
          </cell>
        </row>
        <row r="7664">
          <cell r="A7664" t="str">
            <v>BGG04</v>
          </cell>
          <cell r="B7664" t="str">
            <v>GRINGSING</v>
          </cell>
        </row>
        <row r="7665">
          <cell r="A7665" t="str">
            <v>PER05</v>
          </cell>
          <cell r="B7665" t="str">
            <v>SURADE</v>
          </cell>
        </row>
        <row r="7666">
          <cell r="A7666" t="str">
            <v>SRG40</v>
          </cell>
          <cell r="B7666" t="str">
            <v>SENDANGGUWO</v>
          </cell>
        </row>
        <row r="7667">
          <cell r="A7667" t="str">
            <v>SRG46</v>
          </cell>
          <cell r="B7667" t="str">
            <v>BANYUMANIK_DC</v>
          </cell>
        </row>
        <row r="7668">
          <cell r="A7668" t="str">
            <v>BDO85</v>
          </cell>
          <cell r="B7668" t="str">
            <v>SUDIRMAN_2</v>
          </cell>
        </row>
        <row r="7669">
          <cell r="A7669" t="str">
            <v>SRG44</v>
          </cell>
          <cell r="B7669" t="str">
            <v>SEMARANG_SELATAN_DC</v>
          </cell>
        </row>
        <row r="7670">
          <cell r="A7670" t="str">
            <v>SOG13</v>
          </cell>
          <cell r="B7670" t="str">
            <v>TERUSAN_CIBADUYUT</v>
          </cell>
        </row>
        <row r="7671">
          <cell r="A7671" t="str">
            <v>BJN05</v>
          </cell>
          <cell r="B7671" t="str">
            <v>SOKANANDI</v>
          </cell>
        </row>
        <row r="7672">
          <cell r="A7672" t="str">
            <v>CIM06</v>
          </cell>
          <cell r="B7672" t="str">
            <v>DC_CIMAHI</v>
          </cell>
        </row>
        <row r="7673">
          <cell r="A7673" t="str">
            <v>BDO87</v>
          </cell>
          <cell r="B7673" t="str">
            <v>DC_MALEBER</v>
          </cell>
        </row>
        <row r="7674">
          <cell r="A7674" t="str">
            <v>BDO03A</v>
          </cell>
          <cell r="B7674" t="str">
            <v>PASTEUR_2</v>
          </cell>
        </row>
        <row r="7675">
          <cell r="A7675" t="str">
            <v>SMQ888</v>
          </cell>
          <cell r="B7675" t="str">
            <v>SMQ_SALES</v>
          </cell>
        </row>
        <row r="7676">
          <cell r="A7676" t="str">
            <v>SKD04</v>
          </cell>
          <cell r="B7676" t="str">
            <v>WAY_JEPARA</v>
          </cell>
        </row>
        <row r="7677">
          <cell r="A7677" t="str">
            <v>KDS09</v>
          </cell>
          <cell r="B7677" t="str">
            <v>JATI_DC</v>
          </cell>
        </row>
        <row r="7678">
          <cell r="A7678" t="str">
            <v>SRG34</v>
          </cell>
          <cell r="B7678" t="str">
            <v>KEDUNGPANE_BSB</v>
          </cell>
        </row>
        <row r="7679">
          <cell r="A7679" t="str">
            <v>SOG16</v>
          </cell>
          <cell r="B7679" t="str">
            <v>MARGASUKA</v>
          </cell>
        </row>
        <row r="7680">
          <cell r="A7680" t="str">
            <v>PML04</v>
          </cell>
          <cell r="B7680" t="str">
            <v>WANAREJAN</v>
          </cell>
        </row>
        <row r="7681">
          <cell r="A7681" t="str">
            <v>BWI11</v>
          </cell>
          <cell r="B7681" t="str">
            <v>BANYUWANGI_CITY</v>
          </cell>
        </row>
        <row r="7682">
          <cell r="A7682" t="str">
            <v>GTT03</v>
          </cell>
          <cell r="B7682" t="str">
            <v>KEDONDONG</v>
          </cell>
        </row>
        <row r="7683">
          <cell r="A7683" t="str">
            <v>BDO77</v>
          </cell>
          <cell r="B7683" t="str">
            <v>PERLINDUNGAN_HEWAN</v>
          </cell>
        </row>
        <row r="7684">
          <cell r="A7684" t="str">
            <v>PWO09</v>
          </cell>
          <cell r="B7684" t="str">
            <v>KEDUG</v>
          </cell>
        </row>
        <row r="7685">
          <cell r="A7685" t="str">
            <v>SRG33</v>
          </cell>
          <cell r="B7685" t="str">
            <v>PAMULARSIH</v>
          </cell>
        </row>
        <row r="7686">
          <cell r="A7686" t="str">
            <v>SRG32</v>
          </cell>
          <cell r="B7686" t="str">
            <v>BARUNA</v>
          </cell>
        </row>
        <row r="7687">
          <cell r="A7687" t="str">
            <v>SRG29</v>
          </cell>
          <cell r="B7687" t="str">
            <v>TAMBAKREJO</v>
          </cell>
        </row>
        <row r="7688">
          <cell r="A7688" t="str">
            <v>SUB89</v>
          </cell>
          <cell r="B7688" t="str">
            <v>ARAYA</v>
          </cell>
        </row>
        <row r="7689">
          <cell r="A7689" t="str">
            <v>CIP07</v>
          </cell>
          <cell r="B7689" t="str">
            <v>PONDOK_AREN_1</v>
          </cell>
        </row>
        <row r="7690">
          <cell r="A7690" t="str">
            <v>CRN16</v>
          </cell>
          <cell r="B7690" t="str">
            <v>CIPERNA</v>
          </cell>
        </row>
        <row r="7691">
          <cell r="A7691" t="str">
            <v>CJR09</v>
          </cell>
          <cell r="B7691" t="str">
            <v>KARANGTENGAH</v>
          </cell>
        </row>
        <row r="7692">
          <cell r="A7692" t="str">
            <v>NGP07</v>
          </cell>
          <cell r="B7692" t="str">
            <v>DC_BANDUNG_BARAT</v>
          </cell>
        </row>
        <row r="7693">
          <cell r="A7693" t="str">
            <v>TGL04</v>
          </cell>
          <cell r="B7693" t="str">
            <v>TEGAL_TIMUR</v>
          </cell>
        </row>
        <row r="7694">
          <cell r="A7694" t="str">
            <v>BDO79</v>
          </cell>
          <cell r="B7694" t="str">
            <v>BTC</v>
          </cell>
        </row>
        <row r="7695">
          <cell r="A7695" t="str">
            <v>BDO78</v>
          </cell>
          <cell r="B7695" t="str">
            <v>ELANG</v>
          </cell>
        </row>
        <row r="7696">
          <cell r="A7696" t="str">
            <v>SRG24</v>
          </cell>
          <cell r="B7696" t="str">
            <v>GEDAWANG</v>
          </cell>
        </row>
        <row r="7697">
          <cell r="A7697" t="str">
            <v>SUB86</v>
          </cell>
          <cell r="B7697" t="str">
            <v>MANYAR_KERTOARJO</v>
          </cell>
        </row>
        <row r="7698">
          <cell r="A7698" t="str">
            <v>BDO84</v>
          </cell>
          <cell r="B7698" t="str">
            <v>JAMIKA</v>
          </cell>
        </row>
        <row r="7699">
          <cell r="A7699" t="str">
            <v>BDO82</v>
          </cell>
          <cell r="B7699" t="str">
            <v>CINAMBO</v>
          </cell>
        </row>
        <row r="7700">
          <cell r="A7700" t="str">
            <v>SRG35</v>
          </cell>
          <cell r="B7700" t="str">
            <v>TERBOYO</v>
          </cell>
        </row>
        <row r="7701">
          <cell r="A7701" t="str">
            <v>PML05</v>
          </cell>
          <cell r="B7701" t="str">
            <v>MOGA</v>
          </cell>
        </row>
        <row r="7702">
          <cell r="A7702" t="str">
            <v>BDO83</v>
          </cell>
          <cell r="B7702" t="str">
            <v>RANCASARI</v>
          </cell>
        </row>
        <row r="7703">
          <cell r="A7703" t="str">
            <v>KDI07</v>
          </cell>
          <cell r="B7703" t="str">
            <v>DC_SARANANI</v>
          </cell>
        </row>
        <row r="7704">
          <cell r="A7704" t="str">
            <v>BDR06</v>
          </cell>
          <cell r="B7704" t="str">
            <v>GAYA_BARU</v>
          </cell>
        </row>
        <row r="7705">
          <cell r="A7705" t="str">
            <v>MDN08</v>
          </cell>
          <cell r="B7705" t="str">
            <v>MADIUN_RAYA</v>
          </cell>
        </row>
        <row r="7706">
          <cell r="A7706" t="str">
            <v>SUB11</v>
          </cell>
          <cell r="B7706" t="str">
            <v>RUNGKUT</v>
          </cell>
        </row>
        <row r="7707">
          <cell r="A7707" t="str">
            <v>SMI12</v>
          </cell>
          <cell r="B7707" t="str">
            <v>JAYARAKSA</v>
          </cell>
        </row>
        <row r="7708">
          <cell r="A7708" t="str">
            <v>SRG38</v>
          </cell>
          <cell r="B7708" t="str">
            <v>TLOGOSARI_KULON</v>
          </cell>
        </row>
        <row r="7709">
          <cell r="A7709" t="str">
            <v>SRG45</v>
          </cell>
          <cell r="B7709" t="str">
            <v>SEMARANG_TENGAH_DC</v>
          </cell>
        </row>
        <row r="7710">
          <cell r="A7710" t="str">
            <v>SRG25</v>
          </cell>
          <cell r="B7710" t="str">
            <v>SAMPANGAN</v>
          </cell>
        </row>
        <row r="7711">
          <cell r="A7711" t="str">
            <v>SRG20</v>
          </cell>
          <cell r="B7711" t="str">
            <v>MIJEN_BARU</v>
          </cell>
        </row>
        <row r="7712">
          <cell r="A7712" t="str">
            <v>TGR51</v>
          </cell>
          <cell r="B7712" t="str">
            <v>PADURENAN</v>
          </cell>
        </row>
        <row r="7713">
          <cell r="A7713" t="str">
            <v>TGR45</v>
          </cell>
          <cell r="B7713" t="str">
            <v>PORIS_GAGA_BARU</v>
          </cell>
        </row>
        <row r="7714">
          <cell r="A7714" t="str">
            <v>SRG48</v>
          </cell>
          <cell r="B7714" t="str">
            <v>SEMARANG_TIMUR_DC</v>
          </cell>
        </row>
        <row r="7715">
          <cell r="A7715" t="str">
            <v>SRG39</v>
          </cell>
          <cell r="B7715" t="str">
            <v>MAJAPAHIT</v>
          </cell>
        </row>
        <row r="7716">
          <cell r="A7716" t="str">
            <v>UPG44</v>
          </cell>
          <cell r="B7716" t="str">
            <v>DC_TENTARA_PELAJAR</v>
          </cell>
        </row>
        <row r="7717">
          <cell r="A7717" t="str">
            <v>UPG41</v>
          </cell>
          <cell r="B7717" t="str">
            <v>DC_PERINTIS</v>
          </cell>
        </row>
        <row r="7718">
          <cell r="A7718" t="str">
            <v>UPG42</v>
          </cell>
          <cell r="B7718" t="str">
            <v>DC_TODOPULI</v>
          </cell>
        </row>
        <row r="7719">
          <cell r="A7719" t="str">
            <v>UPG43</v>
          </cell>
          <cell r="B7719" t="str">
            <v>DC_VETERAN_SELATAN</v>
          </cell>
        </row>
        <row r="7720">
          <cell r="A7720" t="str">
            <v>SOG31</v>
          </cell>
          <cell r="B7720" t="str">
            <v>DC_SOREANG</v>
          </cell>
        </row>
        <row r="7721">
          <cell r="A7721" t="str">
            <v>PDG10</v>
          </cell>
          <cell r="B7721" t="str">
            <v>AIR_TAWAR</v>
          </cell>
        </row>
        <row r="7722">
          <cell r="A7722" t="str">
            <v>SRG50</v>
          </cell>
          <cell r="B7722" t="str">
            <v>PEDURUNGAN_DC</v>
          </cell>
        </row>
        <row r="7723">
          <cell r="A7723" t="str">
            <v>TGR42</v>
          </cell>
          <cell r="B7723" t="str">
            <v>SUDIMARA</v>
          </cell>
        </row>
        <row r="7724">
          <cell r="A7724" t="str">
            <v>KRW17</v>
          </cell>
          <cell r="B7724" t="str">
            <v>GINTUNG_KERTA</v>
          </cell>
        </row>
        <row r="7725">
          <cell r="A7725" t="str">
            <v>GRT12</v>
          </cell>
          <cell r="B7725" t="str">
            <v>PANANJUNG</v>
          </cell>
        </row>
        <row r="7726">
          <cell r="A7726" t="str">
            <v>MGW19</v>
          </cell>
          <cell r="B7726" t="str">
            <v>LABUAN_SAIT</v>
          </cell>
        </row>
        <row r="7727">
          <cell r="A7727" t="str">
            <v>SOG25</v>
          </cell>
          <cell r="B7727" t="str">
            <v>CIMAUNG</v>
          </cell>
        </row>
        <row r="7728">
          <cell r="A7728" t="str">
            <v>TSK12</v>
          </cell>
          <cell r="B7728" t="str">
            <v>INDIHIANG</v>
          </cell>
        </row>
        <row r="7729">
          <cell r="A7729" t="str">
            <v>SBG09</v>
          </cell>
          <cell r="B7729" t="str">
            <v>SUKAMELANG</v>
          </cell>
        </row>
        <row r="7730">
          <cell r="A7730" t="str">
            <v>PWK08</v>
          </cell>
          <cell r="B7730" t="str">
            <v>CISEUREUH</v>
          </cell>
        </row>
        <row r="7731">
          <cell r="A7731" t="str">
            <v>IDM10</v>
          </cell>
          <cell r="B7731" t="str">
            <v>LEMAHMEKAR</v>
          </cell>
        </row>
        <row r="7732">
          <cell r="A7732" t="str">
            <v>KDR12</v>
          </cell>
          <cell r="B7732" t="str">
            <v>DC_PESANTREN</v>
          </cell>
        </row>
        <row r="7733">
          <cell r="A7733" t="str">
            <v>SUB96</v>
          </cell>
          <cell r="B7733" t="str">
            <v>DC_TAMBAKREJO</v>
          </cell>
        </row>
        <row r="7734">
          <cell r="A7734" t="str">
            <v>SUB95</v>
          </cell>
          <cell r="B7734" t="str">
            <v>DC_MULYOREJO</v>
          </cell>
        </row>
        <row r="7735">
          <cell r="A7735" t="str">
            <v>BJE05</v>
          </cell>
          <cell r="B7735" t="str">
            <v>GAJAHMADA_BJE</v>
          </cell>
        </row>
        <row r="7736">
          <cell r="A7736" t="str">
            <v>SUB11A</v>
          </cell>
          <cell r="B7736" t="str">
            <v>RUNGKUT_TENGAH</v>
          </cell>
        </row>
        <row r="7737">
          <cell r="A7737" t="str">
            <v>BDO31B</v>
          </cell>
          <cell r="B7737" t="str">
            <v>SUKAMENAK</v>
          </cell>
        </row>
        <row r="7738">
          <cell r="A7738" t="str">
            <v>SRG01A</v>
          </cell>
          <cell r="B7738" t="str">
            <v>KARANG_KIDUL</v>
          </cell>
        </row>
        <row r="7739">
          <cell r="A7739" t="str">
            <v>UPG06B</v>
          </cell>
          <cell r="B7739" t="str">
            <v>VILLA_MUTIARA</v>
          </cell>
        </row>
        <row r="7740">
          <cell r="A7740" t="str">
            <v>LMG01</v>
          </cell>
          <cell r="B7740" t="str">
            <v>LAMONGAN</v>
          </cell>
        </row>
        <row r="7741">
          <cell r="A7741" t="str">
            <v>DJB01A</v>
          </cell>
          <cell r="B7741" t="str">
            <v>PASAR_JAMBI</v>
          </cell>
        </row>
        <row r="7742">
          <cell r="A7742" t="str">
            <v>MLG02A</v>
          </cell>
          <cell r="B7742" t="str">
            <v>PIRANHA</v>
          </cell>
        </row>
        <row r="7743">
          <cell r="A7743" t="str">
            <v>SUB04A</v>
          </cell>
          <cell r="B7743" t="str">
            <v>PASAR_ATOM</v>
          </cell>
        </row>
        <row r="7744">
          <cell r="A7744" t="str">
            <v>SUB72</v>
          </cell>
          <cell r="B7744" t="str">
            <v>SIMO_KWAGEAN_2</v>
          </cell>
        </row>
        <row r="7745">
          <cell r="A7745" t="str">
            <v>PTI07</v>
          </cell>
          <cell r="B7745" t="str">
            <v>TLOGOWUNGU</v>
          </cell>
        </row>
        <row r="7746">
          <cell r="A7746" t="str">
            <v>SEG11</v>
          </cell>
          <cell r="B7746" t="str">
            <v>LONTAR_BARU</v>
          </cell>
        </row>
        <row r="7747">
          <cell r="A7747" t="str">
            <v>TGR55</v>
          </cell>
          <cell r="B7747" t="str">
            <v>CILEDUG_2</v>
          </cell>
        </row>
        <row r="7748">
          <cell r="A7748" t="str">
            <v>BAL13</v>
          </cell>
          <cell r="B7748" t="str">
            <v>SERPONG_2</v>
          </cell>
        </row>
        <row r="7749">
          <cell r="A7749" t="str">
            <v>MLG19</v>
          </cell>
          <cell r="B7749" t="str">
            <v>TLOGOMAS</v>
          </cell>
        </row>
        <row r="7750">
          <cell r="A7750" t="str">
            <v>SEG10</v>
          </cell>
          <cell r="B7750" t="str">
            <v>KEMANISAN</v>
          </cell>
        </row>
        <row r="7751">
          <cell r="A7751" t="str">
            <v>PMH02</v>
          </cell>
          <cell r="B7751" t="str">
            <v>PRABUMULIH_TIMUR</v>
          </cell>
        </row>
        <row r="7752">
          <cell r="A7752" t="str">
            <v>MLG20</v>
          </cell>
          <cell r="B7752" t="str">
            <v>TUMPANG</v>
          </cell>
        </row>
        <row r="7753">
          <cell r="A7753" t="str">
            <v>CRN888</v>
          </cell>
          <cell r="B7753" t="str">
            <v>CRN_SALES</v>
          </cell>
        </row>
        <row r="7754">
          <cell r="A7754" t="str">
            <v>BTH06</v>
          </cell>
          <cell r="B7754" t="str">
            <v>ALAM_RAYA</v>
          </cell>
        </row>
        <row r="7755">
          <cell r="A7755" t="str">
            <v>SPG01</v>
          </cell>
          <cell r="B7755" t="str">
            <v>SAMPANG</v>
          </cell>
        </row>
        <row r="7756">
          <cell r="A7756" t="str">
            <v>SUB03</v>
          </cell>
          <cell r="B7756" t="str">
            <v>SURABAYA_TIMUR</v>
          </cell>
        </row>
        <row r="7757">
          <cell r="A7757" t="str">
            <v>KOB02</v>
          </cell>
          <cell r="B7757" t="str">
            <v>BUKIT_INTAN</v>
          </cell>
        </row>
        <row r="7758">
          <cell r="A7758" t="str">
            <v>MGW03</v>
          </cell>
          <cell r="B7758" t="str">
            <v>LUKLUK</v>
          </cell>
        </row>
        <row r="7759">
          <cell r="A7759" t="str">
            <v>DPS10</v>
          </cell>
          <cell r="B7759" t="str">
            <v>KEDONGANAN</v>
          </cell>
        </row>
        <row r="7760">
          <cell r="A7760" t="str">
            <v>6660011G</v>
          </cell>
          <cell r="B7760" t="str">
            <v>AGENT35</v>
          </cell>
        </row>
        <row r="7761">
          <cell r="A7761" t="str">
            <v>SBA01</v>
          </cell>
          <cell r="B7761" t="str">
            <v>SEBA</v>
          </cell>
        </row>
        <row r="7762">
          <cell r="A7762" t="str">
            <v>RAN01</v>
          </cell>
          <cell r="B7762" t="str">
            <v>RANSIKI</v>
          </cell>
        </row>
        <row r="7763">
          <cell r="A7763" t="str">
            <v>WLG01</v>
          </cell>
          <cell r="B7763" t="str">
            <v>WLINGI</v>
          </cell>
        </row>
        <row r="7764">
          <cell r="A7764" t="str">
            <v>CAB01</v>
          </cell>
          <cell r="B7764" t="str">
            <v>CARUBAN</v>
          </cell>
        </row>
        <row r="7765">
          <cell r="A7765" t="str">
            <v>PLM01B</v>
          </cell>
          <cell r="B7765" t="str">
            <v>SEKIP</v>
          </cell>
        </row>
        <row r="7766">
          <cell r="A7766" t="str">
            <v>SUB03A</v>
          </cell>
          <cell r="B7766" t="str">
            <v>KALIJUDAN</v>
          </cell>
        </row>
        <row r="7767">
          <cell r="A7767" t="str">
            <v>KDR02A</v>
          </cell>
          <cell r="B7767" t="str">
            <v>PESANTREN</v>
          </cell>
        </row>
        <row r="7768">
          <cell r="A7768" t="str">
            <v>WAB01</v>
          </cell>
          <cell r="B7768" t="str">
            <v>WAIBAKUL</v>
          </cell>
        </row>
        <row r="7769">
          <cell r="A7769" t="str">
            <v>BKI14A</v>
          </cell>
          <cell r="B7769" t="str">
            <v>SETIA_DARMA</v>
          </cell>
        </row>
        <row r="7770">
          <cell r="A7770" t="str">
            <v>SUB05B</v>
          </cell>
          <cell r="B7770" t="str">
            <v>KEPUTIH</v>
          </cell>
        </row>
        <row r="7771">
          <cell r="A7771" t="str">
            <v>SUB14A</v>
          </cell>
          <cell r="B7771" t="str">
            <v>SIWALANKERTO</v>
          </cell>
        </row>
        <row r="7772">
          <cell r="A7772" t="str">
            <v>PLM21</v>
          </cell>
          <cell r="B7772" t="str">
            <v>PSI_LAUTAN</v>
          </cell>
        </row>
        <row r="7773">
          <cell r="A7773" t="str">
            <v>PLM18</v>
          </cell>
          <cell r="B7773" t="str">
            <v>TAKSAM</v>
          </cell>
        </row>
        <row r="7774">
          <cell r="A7774" t="str">
            <v>TSK09</v>
          </cell>
          <cell r="B7774" t="str">
            <v>CIHIDEUNG</v>
          </cell>
        </row>
        <row r="7775">
          <cell r="A7775" t="str">
            <v>SOG02</v>
          </cell>
          <cell r="B7775" t="str">
            <v>PAMEUNGPEUK</v>
          </cell>
        </row>
        <row r="7776">
          <cell r="A7776" t="str">
            <v>SUB01A</v>
          </cell>
          <cell r="B7776" t="str">
            <v>DTC</v>
          </cell>
        </row>
        <row r="7777">
          <cell r="A7777" t="str">
            <v>SUB71</v>
          </cell>
          <cell r="B7777" t="str">
            <v>PRABAN_2</v>
          </cell>
        </row>
        <row r="7778">
          <cell r="A7778" t="str">
            <v>SUB68</v>
          </cell>
          <cell r="B7778" t="str">
            <v>NGAGEL_2</v>
          </cell>
        </row>
        <row r="7779">
          <cell r="A7779" t="str">
            <v>SUB66</v>
          </cell>
          <cell r="B7779" t="str">
            <v>GUNUNGSARI</v>
          </cell>
        </row>
        <row r="7780">
          <cell r="A7780" t="str">
            <v>SUB64</v>
          </cell>
          <cell r="B7780" t="str">
            <v>CITO</v>
          </cell>
        </row>
        <row r="7781">
          <cell r="A7781" t="str">
            <v>SUB62</v>
          </cell>
          <cell r="B7781" t="str">
            <v>KALIJUDAN_2</v>
          </cell>
        </row>
        <row r="7782">
          <cell r="A7782" t="str">
            <v>PKB02</v>
          </cell>
          <cell r="B7782" t="str">
            <v>BETUNG</v>
          </cell>
        </row>
        <row r="7783">
          <cell r="A7783" t="str">
            <v>BDO36</v>
          </cell>
          <cell r="B7783" t="str">
            <v>CICENDO</v>
          </cell>
        </row>
        <row r="7784">
          <cell r="A7784" t="str">
            <v>SUB02A</v>
          </cell>
          <cell r="B7784" t="str">
            <v>MANUKAN</v>
          </cell>
        </row>
        <row r="7785">
          <cell r="A7785" t="str">
            <v>SUB10A</v>
          </cell>
          <cell r="B7785" t="str">
            <v>KEBONSARI</v>
          </cell>
        </row>
        <row r="7786">
          <cell r="A7786" t="str">
            <v>SUB05A</v>
          </cell>
          <cell r="B7786" t="str">
            <v>PERBANAS</v>
          </cell>
        </row>
        <row r="7787">
          <cell r="A7787" t="str">
            <v>GIA03</v>
          </cell>
          <cell r="B7787" t="str">
            <v>DHARMA_GIRI</v>
          </cell>
        </row>
        <row r="7788">
          <cell r="A7788" t="str">
            <v>PDG08</v>
          </cell>
          <cell r="B7788" t="str">
            <v>PASA_BARU</v>
          </cell>
        </row>
        <row r="7789">
          <cell r="A7789" t="str">
            <v>KOE07</v>
          </cell>
          <cell r="B7789" t="str">
            <v>OEBOBO</v>
          </cell>
        </row>
        <row r="7790">
          <cell r="A7790" t="str">
            <v>TTD01</v>
          </cell>
          <cell r="B7790" t="str">
            <v>BETAYAU</v>
          </cell>
        </row>
        <row r="7791">
          <cell r="A7791" t="str">
            <v>TJQ02</v>
          </cell>
          <cell r="B7791" t="str">
            <v>SIMPANG_MEMBALONG</v>
          </cell>
        </row>
        <row r="7792">
          <cell r="A7792" t="str">
            <v>PLM28</v>
          </cell>
          <cell r="B7792" t="str">
            <v>SIMPANG_BOMBAT</v>
          </cell>
        </row>
        <row r="7793">
          <cell r="A7793" t="str">
            <v>PLM27</v>
          </cell>
          <cell r="B7793" t="str">
            <v>PASAR_7_ULU</v>
          </cell>
        </row>
        <row r="7794">
          <cell r="A7794" t="str">
            <v>TNU03</v>
          </cell>
          <cell r="B7794" t="str">
            <v>PRINGSURAT</v>
          </cell>
        </row>
        <row r="7795">
          <cell r="A7795" t="str">
            <v>UPG08A</v>
          </cell>
          <cell r="B7795" t="str">
            <v>ALAUDIN</v>
          </cell>
        </row>
        <row r="7796">
          <cell r="A7796" t="str">
            <v>KOE09</v>
          </cell>
          <cell r="B7796" t="str">
            <v>KOTARAJA</v>
          </cell>
        </row>
        <row r="7797">
          <cell r="A7797" t="str">
            <v>SUB10B</v>
          </cell>
          <cell r="B7797" t="str">
            <v>ROYAL_PLAZA</v>
          </cell>
        </row>
        <row r="7798">
          <cell r="A7798" t="str">
            <v>AMI03</v>
          </cell>
          <cell r="B7798" t="str">
            <v>CATURWARGA</v>
          </cell>
        </row>
        <row r="7799">
          <cell r="A7799" t="str">
            <v>BDO16B</v>
          </cell>
          <cell r="B7799" t="str">
            <v>SUKAGALIH</v>
          </cell>
        </row>
        <row r="7800">
          <cell r="A7800" t="str">
            <v>DPS02</v>
          </cell>
          <cell r="B7800" t="str">
            <v>KUTA</v>
          </cell>
        </row>
        <row r="7801">
          <cell r="A7801" t="str">
            <v>BTH04C</v>
          </cell>
          <cell r="B7801" t="str">
            <v>PASIR_PUTIH</v>
          </cell>
        </row>
        <row r="7802">
          <cell r="A7802" t="str">
            <v>BDO04</v>
          </cell>
          <cell r="B7802" t="str">
            <v>CIMAHI</v>
          </cell>
        </row>
        <row r="7803">
          <cell r="A7803" t="str">
            <v>GER02</v>
          </cell>
          <cell r="B7803" t="str">
            <v>SEDAYU</v>
          </cell>
        </row>
        <row r="7804">
          <cell r="A7804" t="str">
            <v>SUB51</v>
          </cell>
          <cell r="B7804" t="str">
            <v>KAPAS_KRAMPUNG</v>
          </cell>
        </row>
        <row r="7805">
          <cell r="A7805" t="str">
            <v>UPG03A</v>
          </cell>
          <cell r="B7805" t="str">
            <v>PERINTIS</v>
          </cell>
        </row>
        <row r="7806">
          <cell r="A7806" t="str">
            <v>DJJ888</v>
          </cell>
          <cell r="B7806" t="str">
            <v>DJJ_SALES</v>
          </cell>
        </row>
        <row r="7807">
          <cell r="A7807" t="str">
            <v>SUB53</v>
          </cell>
          <cell r="B7807" t="str">
            <v>BANJARSUGIHAN</v>
          </cell>
        </row>
        <row r="7808">
          <cell r="A7808" t="str">
            <v>BTH04B</v>
          </cell>
          <cell r="B7808" t="str">
            <v>SEI_PANAS</v>
          </cell>
        </row>
        <row r="7809">
          <cell r="A7809" t="str">
            <v>MLG01A</v>
          </cell>
          <cell r="B7809" t="str">
            <v>SUKUN</v>
          </cell>
        </row>
        <row r="7810">
          <cell r="A7810" t="str">
            <v>BDO41</v>
          </cell>
          <cell r="B7810" t="str">
            <v>SADANG_SERANG</v>
          </cell>
        </row>
        <row r="7811">
          <cell r="A7811" t="str">
            <v>CRN05A</v>
          </cell>
          <cell r="B7811" t="str">
            <v>KANGGRAKSAN</v>
          </cell>
        </row>
        <row r="7812">
          <cell r="A7812" t="str">
            <v>CRN13</v>
          </cell>
          <cell r="B7812" t="str">
            <v>KESAMBI</v>
          </cell>
        </row>
        <row r="7813">
          <cell r="A7813" t="str">
            <v>BTH01G</v>
          </cell>
          <cell r="B7813" t="str">
            <v>BALOI_INDAH</v>
          </cell>
        </row>
        <row r="7814">
          <cell r="A7814" t="str">
            <v>DPS18</v>
          </cell>
          <cell r="B7814" t="str">
            <v>SESETAN</v>
          </cell>
        </row>
        <row r="7815">
          <cell r="A7815" t="str">
            <v>SUB75</v>
          </cell>
          <cell r="B7815" t="str">
            <v>KAMPUNG_MALANG_2</v>
          </cell>
        </row>
        <row r="7816">
          <cell r="A7816" t="str">
            <v>AGT01</v>
          </cell>
          <cell r="B7816" t="str">
            <v>AGATS</v>
          </cell>
        </row>
        <row r="7817">
          <cell r="A7817" t="str">
            <v>WAS01</v>
          </cell>
          <cell r="B7817" t="str">
            <v>WAISAI</v>
          </cell>
        </row>
        <row r="7818">
          <cell r="A7818" t="str">
            <v>TEM01</v>
          </cell>
          <cell r="B7818" t="str">
            <v>TEMINABUAN</v>
          </cell>
        </row>
        <row r="7819">
          <cell r="A7819" t="str">
            <v>RAS01</v>
          </cell>
          <cell r="B7819" t="str">
            <v>RASIEI</v>
          </cell>
        </row>
        <row r="7820">
          <cell r="A7820" t="str">
            <v>NTI01</v>
          </cell>
          <cell r="B7820" t="str">
            <v>BINTUNI</v>
          </cell>
        </row>
        <row r="7821">
          <cell r="A7821" t="str">
            <v>PLM13</v>
          </cell>
          <cell r="B7821" t="str">
            <v>POLYGON</v>
          </cell>
        </row>
        <row r="7822">
          <cell r="A7822" t="str">
            <v>TSK07</v>
          </cell>
          <cell r="B7822" t="str">
            <v>RAJAPOLAH</v>
          </cell>
        </row>
        <row r="7823">
          <cell r="A7823" t="str">
            <v>PKU04B</v>
          </cell>
          <cell r="B7823" t="str">
            <v>DHARMA_BAKTI</v>
          </cell>
        </row>
        <row r="7824">
          <cell r="A7824" t="str">
            <v>PGL02</v>
          </cell>
          <cell r="B7824" t="str">
            <v>LABUAN</v>
          </cell>
        </row>
        <row r="7825">
          <cell r="A7825" t="str">
            <v>TOM01</v>
          </cell>
          <cell r="B7825" t="str">
            <v>TIOM</v>
          </cell>
        </row>
        <row r="7826">
          <cell r="A7826" t="str">
            <v>BOW01</v>
          </cell>
          <cell r="B7826" t="str">
            <v>BOTAWA</v>
          </cell>
        </row>
        <row r="7827">
          <cell r="A7827" t="str">
            <v>ELE01</v>
          </cell>
          <cell r="B7827" t="str">
            <v>ELELIM</v>
          </cell>
        </row>
        <row r="7828">
          <cell r="A7828" t="str">
            <v>KYM01</v>
          </cell>
          <cell r="B7828" t="str">
            <v>KENYAM</v>
          </cell>
        </row>
        <row r="7829">
          <cell r="A7829" t="str">
            <v>KBK01</v>
          </cell>
          <cell r="B7829" t="str">
            <v>KOBAKMA</v>
          </cell>
        </row>
        <row r="7830">
          <cell r="A7830" t="str">
            <v>KIG01</v>
          </cell>
          <cell r="B7830" t="str">
            <v>KIGAMARI</v>
          </cell>
        </row>
        <row r="7831">
          <cell r="A7831" t="str">
            <v>ILA01</v>
          </cell>
          <cell r="B7831" t="str">
            <v>ILAGA</v>
          </cell>
        </row>
        <row r="7832">
          <cell r="A7832" t="str">
            <v>BUR01</v>
          </cell>
          <cell r="B7832" t="str">
            <v>BURANGA</v>
          </cell>
        </row>
        <row r="7833">
          <cell r="A7833" t="str">
            <v>WGG01</v>
          </cell>
          <cell r="B7833" t="str">
            <v>WANGGUDU</v>
          </cell>
        </row>
        <row r="7834">
          <cell r="A7834" t="str">
            <v>BOD01</v>
          </cell>
          <cell r="B7834" t="str">
            <v>BOVEN_DIGOEL</v>
          </cell>
        </row>
        <row r="7835">
          <cell r="A7835" t="str">
            <v>SUB31</v>
          </cell>
          <cell r="B7835" t="str">
            <v>BALAS_KLUMPRIK</v>
          </cell>
        </row>
        <row r="7836">
          <cell r="A7836" t="str">
            <v>BTH01D</v>
          </cell>
          <cell r="B7836" t="str">
            <v>PASIFIC</v>
          </cell>
        </row>
        <row r="7837">
          <cell r="A7837" t="str">
            <v>BDO31A</v>
          </cell>
          <cell r="B7837" t="str">
            <v>SAYATI</v>
          </cell>
        </row>
        <row r="7838">
          <cell r="A7838" t="str">
            <v>BDO26A</v>
          </cell>
          <cell r="B7838" t="str">
            <v>ANDIR</v>
          </cell>
        </row>
        <row r="7839">
          <cell r="A7839" t="str">
            <v>BDR01</v>
          </cell>
          <cell r="B7839" t="str">
            <v>BANDAR_JAYA</v>
          </cell>
        </row>
        <row r="7840">
          <cell r="A7840" t="str">
            <v>BDO68</v>
          </cell>
          <cell r="B7840" t="str">
            <v>DAGO</v>
          </cell>
        </row>
        <row r="7841">
          <cell r="A7841" t="str">
            <v>BDO66</v>
          </cell>
          <cell r="B7841" t="str">
            <v>LEUWIPANJANG</v>
          </cell>
        </row>
        <row r="7842">
          <cell r="A7842" t="str">
            <v>SMB01A</v>
          </cell>
          <cell r="B7842" t="str">
            <v>JUNGJANG</v>
          </cell>
        </row>
        <row r="7843">
          <cell r="A7843" t="str">
            <v>BTH04A</v>
          </cell>
          <cell r="B7843" t="str">
            <v>TRIKARSA</v>
          </cell>
        </row>
        <row r="7844">
          <cell r="A7844" t="str">
            <v>DPS03</v>
          </cell>
          <cell r="B7844" t="str">
            <v>ULUWATU</v>
          </cell>
        </row>
        <row r="7845">
          <cell r="A7845" t="str">
            <v>PLM17</v>
          </cell>
          <cell r="B7845" t="str">
            <v>TALANG_KELAPA</v>
          </cell>
        </row>
        <row r="7846">
          <cell r="A7846" t="str">
            <v>BTH01B</v>
          </cell>
          <cell r="B7846" t="str">
            <v>LUBUK_BAJA</v>
          </cell>
        </row>
        <row r="7847">
          <cell r="A7847" t="str">
            <v>SUB35</v>
          </cell>
          <cell r="B7847" t="str">
            <v>SIWALAN</v>
          </cell>
        </row>
        <row r="7848">
          <cell r="A7848" t="str">
            <v>MLG14</v>
          </cell>
          <cell r="B7848" t="str">
            <v>VELODROME</v>
          </cell>
        </row>
        <row r="7849">
          <cell r="A7849" t="str">
            <v>PKU02C</v>
          </cell>
          <cell r="B7849" t="str">
            <v>DELIMA</v>
          </cell>
        </row>
        <row r="7850">
          <cell r="A7850" t="str">
            <v>PGK02</v>
          </cell>
          <cell r="B7850" t="str">
            <v>KAMPUNG_KERAMAT</v>
          </cell>
        </row>
        <row r="7851">
          <cell r="A7851" t="str">
            <v>CIM03</v>
          </cell>
          <cell r="B7851" t="str">
            <v>KOLONEL</v>
          </cell>
        </row>
        <row r="7852">
          <cell r="A7852" t="str">
            <v>BDO52</v>
          </cell>
          <cell r="B7852" t="str">
            <v>CIRANGRANG</v>
          </cell>
        </row>
        <row r="7853">
          <cell r="A7853" t="str">
            <v>BTH02C</v>
          </cell>
          <cell r="B7853" t="str">
            <v>GRAND_CALIFORNIA</v>
          </cell>
        </row>
        <row r="7854">
          <cell r="A7854" t="str">
            <v>BTH02B</v>
          </cell>
          <cell r="B7854" t="str">
            <v>GLORY_VIEW</v>
          </cell>
        </row>
        <row r="7855">
          <cell r="A7855" t="str">
            <v>GSK01A</v>
          </cell>
          <cell r="B7855" t="str">
            <v>KEMBANGAN_GSK</v>
          </cell>
        </row>
        <row r="7856">
          <cell r="A7856" t="str">
            <v>BTH01H</v>
          </cell>
          <cell r="B7856" t="str">
            <v>KAMPUNG_PELITA</v>
          </cell>
        </row>
        <row r="7857">
          <cell r="A7857" t="str">
            <v>BTH01F</v>
          </cell>
          <cell r="B7857" t="str">
            <v>NAGOYA_HILL</v>
          </cell>
        </row>
        <row r="7858">
          <cell r="A7858" t="str">
            <v>BTH01E</v>
          </cell>
          <cell r="B7858" t="str">
            <v>MARINA_BUSINESS</v>
          </cell>
        </row>
        <row r="7859">
          <cell r="A7859" t="str">
            <v>DPS17</v>
          </cell>
          <cell r="B7859" t="str">
            <v>PEDUNGAN</v>
          </cell>
        </row>
        <row r="7860">
          <cell r="A7860" t="str">
            <v>PKU03B</v>
          </cell>
          <cell r="B7860" t="str">
            <v>REJOSARI</v>
          </cell>
        </row>
        <row r="7861">
          <cell r="A7861" t="str">
            <v>BDO25</v>
          </cell>
          <cell r="B7861" t="str">
            <v>PASIRKOJA</v>
          </cell>
        </row>
        <row r="7862">
          <cell r="A7862" t="str">
            <v>SUB17A</v>
          </cell>
          <cell r="B7862" t="str">
            <v>KAMPUNG_MALANG</v>
          </cell>
        </row>
        <row r="7863">
          <cell r="A7863" t="str">
            <v>BDO33</v>
          </cell>
          <cell r="B7863" t="str">
            <v>CIKALONG</v>
          </cell>
        </row>
        <row r="7864">
          <cell r="A7864" t="str">
            <v>UNG03</v>
          </cell>
          <cell r="B7864" t="str">
            <v>BANDUNGAN</v>
          </cell>
        </row>
        <row r="7865">
          <cell r="A7865" t="str">
            <v>SNG06</v>
          </cell>
          <cell r="B7865" t="str">
            <v>KRAMATWATU</v>
          </cell>
        </row>
        <row r="7866">
          <cell r="A7866" t="str">
            <v>UPG06C</v>
          </cell>
          <cell r="B7866" t="str">
            <v>SUDIANG</v>
          </cell>
        </row>
        <row r="7867">
          <cell r="A7867" t="str">
            <v>SUB09A</v>
          </cell>
          <cell r="B7867" t="str">
            <v>RAYA_BRINGIN</v>
          </cell>
        </row>
        <row r="7868">
          <cell r="A7868" t="str">
            <v>SOG04</v>
          </cell>
          <cell r="B7868" t="str">
            <v>PANGALENGAN</v>
          </cell>
        </row>
        <row r="7869">
          <cell r="A7869" t="str">
            <v>TGR01A</v>
          </cell>
          <cell r="B7869" t="str">
            <v>MALL_TANGCITY</v>
          </cell>
        </row>
        <row r="7870">
          <cell r="A7870" t="str">
            <v>SUB48</v>
          </cell>
          <cell r="B7870" t="str">
            <v>BARATA_JAYA</v>
          </cell>
        </row>
        <row r="7871">
          <cell r="A7871" t="str">
            <v>BDO35</v>
          </cell>
          <cell r="B7871" t="str">
            <v>CIUMBULEUIT</v>
          </cell>
        </row>
        <row r="7872">
          <cell r="A7872" t="str">
            <v>SUB14B</v>
          </cell>
          <cell r="B7872" t="str">
            <v>PANJANG_JIWO</v>
          </cell>
        </row>
        <row r="7873">
          <cell r="A7873" t="str">
            <v>MGW04</v>
          </cell>
          <cell r="B7873" t="str">
            <v>NGURAH_RAI</v>
          </cell>
        </row>
        <row r="7874">
          <cell r="A7874" t="str">
            <v>BAO01A</v>
          </cell>
          <cell r="B7874" t="str">
            <v>HITAM_ULU</v>
          </cell>
        </row>
        <row r="7875">
          <cell r="A7875" t="str">
            <v>JBR14</v>
          </cell>
          <cell r="B7875" t="str">
            <v>TEGAL_BESAR</v>
          </cell>
        </row>
        <row r="7876">
          <cell r="A7876" t="str">
            <v>JBR13</v>
          </cell>
          <cell r="B7876" t="str">
            <v>PATRANG_2</v>
          </cell>
        </row>
        <row r="7877">
          <cell r="A7877" t="str">
            <v>GSK12</v>
          </cell>
          <cell r="B7877" t="str">
            <v>GSK_KEMBANGAN</v>
          </cell>
        </row>
        <row r="7878">
          <cell r="A7878" t="str">
            <v>SUB82</v>
          </cell>
          <cell r="B7878" t="str">
            <v>DUPAK_2</v>
          </cell>
        </row>
        <row r="7879">
          <cell r="A7879" t="str">
            <v>SUB67</v>
          </cell>
          <cell r="B7879" t="str">
            <v>DHARMAHUSADA_2</v>
          </cell>
        </row>
        <row r="7880">
          <cell r="A7880" t="str">
            <v>LHT02</v>
          </cell>
          <cell r="B7880" t="str">
            <v>KOTA_RAYA</v>
          </cell>
        </row>
        <row r="7881">
          <cell r="A7881" t="str">
            <v>BJT02</v>
          </cell>
          <cell r="B7881" t="str">
            <v>BATURAJA_LINTAS</v>
          </cell>
        </row>
        <row r="7882">
          <cell r="A7882" t="str">
            <v>6660011N</v>
          </cell>
          <cell r="B7882" t="str">
            <v>AGENT42</v>
          </cell>
        </row>
        <row r="7883">
          <cell r="A7883" t="str">
            <v>PRO02</v>
          </cell>
          <cell r="B7883" t="str">
            <v>KRAKSAAN</v>
          </cell>
        </row>
        <row r="7884">
          <cell r="A7884" t="str">
            <v>BDO71</v>
          </cell>
          <cell r="B7884" t="str">
            <v>SETRASARI</v>
          </cell>
        </row>
        <row r="7885">
          <cell r="A7885" t="str">
            <v>CRN11A</v>
          </cell>
          <cell r="B7885" t="str">
            <v>PERJUANGAN</v>
          </cell>
        </row>
        <row r="7886">
          <cell r="A7886" t="str">
            <v>DPS09</v>
          </cell>
          <cell r="B7886" t="str">
            <v>PECATU</v>
          </cell>
        </row>
        <row r="7887">
          <cell r="A7887" t="str">
            <v>PRN01</v>
          </cell>
          <cell r="B7887" t="str">
            <v>SAMARINDA_SEBERANG</v>
          </cell>
        </row>
        <row r="7888">
          <cell r="A7888" t="str">
            <v>WRS01</v>
          </cell>
          <cell r="B7888" t="str">
            <v>WARIS</v>
          </cell>
        </row>
        <row r="7889">
          <cell r="A7889" t="str">
            <v>SUH01</v>
          </cell>
          <cell r="B7889" t="str">
            <v>SUMOHAI</v>
          </cell>
        </row>
        <row r="7890">
          <cell r="A7890" t="str">
            <v>SOD01</v>
          </cell>
          <cell r="B7890" t="str">
            <v>SORENDIWERI</v>
          </cell>
        </row>
        <row r="7891">
          <cell r="A7891" t="str">
            <v>MUL01</v>
          </cell>
          <cell r="B7891" t="str">
            <v>MULIA</v>
          </cell>
        </row>
        <row r="7892">
          <cell r="A7892" t="str">
            <v>PKU02A</v>
          </cell>
          <cell r="B7892" t="str">
            <v>MARPOYAN</v>
          </cell>
        </row>
        <row r="7893">
          <cell r="A7893" t="str">
            <v>PKU02B</v>
          </cell>
          <cell r="B7893" t="str">
            <v>GARUDA_SAKTI</v>
          </cell>
        </row>
        <row r="7894">
          <cell r="A7894" t="str">
            <v>PKU04A</v>
          </cell>
          <cell r="B7894" t="str">
            <v>SKA_MALL</v>
          </cell>
        </row>
        <row r="7895">
          <cell r="A7895" t="str">
            <v>6660011C</v>
          </cell>
          <cell r="B7895" t="str">
            <v>AGENT31</v>
          </cell>
        </row>
        <row r="7896">
          <cell r="A7896" t="str">
            <v>BKS02</v>
          </cell>
          <cell r="B7896" t="str">
            <v>GADING_CEMPAKA</v>
          </cell>
        </row>
        <row r="7897">
          <cell r="A7897" t="str">
            <v>KDR02</v>
          </cell>
          <cell r="B7897" t="str">
            <v>KEDIRI_KOTA</v>
          </cell>
        </row>
        <row r="7898">
          <cell r="A7898" t="str">
            <v>KUM01</v>
          </cell>
          <cell r="B7898" t="str">
            <v>KUMURKEK</v>
          </cell>
        </row>
        <row r="7899">
          <cell r="A7899" t="str">
            <v>FEF01</v>
          </cell>
          <cell r="B7899" t="str">
            <v>FEF</v>
          </cell>
        </row>
        <row r="7900">
          <cell r="A7900" t="str">
            <v>AGG01</v>
          </cell>
          <cell r="B7900" t="str">
            <v>ANGGI</v>
          </cell>
        </row>
        <row r="7901">
          <cell r="A7901" t="str">
            <v>SON01</v>
          </cell>
          <cell r="B7901" t="str">
            <v>AIMASI</v>
          </cell>
        </row>
        <row r="7902">
          <cell r="A7902" t="str">
            <v>SIU01</v>
          </cell>
          <cell r="B7902" t="str">
            <v>SIULAK</v>
          </cell>
        </row>
        <row r="7903">
          <cell r="A7903" t="str">
            <v>ANA01</v>
          </cell>
          <cell r="B7903" t="str">
            <v>TAREMPA</v>
          </cell>
        </row>
        <row r="7904">
          <cell r="A7904" t="str">
            <v>BDO34</v>
          </cell>
          <cell r="B7904" t="str">
            <v>SUKASARI</v>
          </cell>
        </row>
        <row r="7905">
          <cell r="A7905" t="str">
            <v>KRW08</v>
          </cell>
          <cell r="B7905" t="str">
            <v>TANJUNGPURA</v>
          </cell>
        </row>
        <row r="7906">
          <cell r="A7906" t="str">
            <v>SUB08A</v>
          </cell>
          <cell r="B7906" t="str">
            <v>WARUGUNUNG</v>
          </cell>
        </row>
        <row r="7907">
          <cell r="A7907" t="str">
            <v>SUB16A</v>
          </cell>
          <cell r="B7907" t="str">
            <v>DUKUH_KUPANG</v>
          </cell>
        </row>
        <row r="7908">
          <cell r="A7908" t="str">
            <v>PKU01B</v>
          </cell>
          <cell r="B7908" t="str">
            <v>KAHARUDDIN_NASUTION</v>
          </cell>
        </row>
        <row r="7909">
          <cell r="A7909" t="str">
            <v>PAW01</v>
          </cell>
          <cell r="B7909" t="str">
            <v>PASAR_WAJO</v>
          </cell>
        </row>
        <row r="7910">
          <cell r="A7910" t="str">
            <v>TGR26</v>
          </cell>
          <cell r="B7910" t="str">
            <v>DADAP</v>
          </cell>
        </row>
        <row r="7911">
          <cell r="A7911" t="str">
            <v>PLM04A</v>
          </cell>
          <cell r="B7911" t="str">
            <v>SUKARAMI</v>
          </cell>
        </row>
        <row r="7912">
          <cell r="A7912" t="str">
            <v>PLM01A</v>
          </cell>
          <cell r="B7912" t="str">
            <v>KEMUNING</v>
          </cell>
        </row>
        <row r="7913">
          <cell r="A7913" t="str">
            <v>PKU01C</v>
          </cell>
          <cell r="B7913" t="str">
            <v>RUMBAI_PESISIR</v>
          </cell>
        </row>
        <row r="7914">
          <cell r="A7914" t="str">
            <v>SUB13B</v>
          </cell>
          <cell r="B7914" t="str">
            <v>PRABAN</v>
          </cell>
        </row>
        <row r="7915">
          <cell r="A7915" t="str">
            <v>SUB18A</v>
          </cell>
          <cell r="B7915" t="str">
            <v>DUKUH_SETRO</v>
          </cell>
        </row>
        <row r="7916">
          <cell r="A7916" t="str">
            <v>SDA05A</v>
          </cell>
          <cell r="B7916" t="str">
            <v>WADUNGASRI</v>
          </cell>
        </row>
        <row r="7917">
          <cell r="A7917" t="str">
            <v>AMI05</v>
          </cell>
          <cell r="B7917" t="str">
            <v>SWETA</v>
          </cell>
        </row>
        <row r="7918">
          <cell r="A7918" t="str">
            <v>UPG02A</v>
          </cell>
          <cell r="B7918" t="str">
            <v>ANTANG</v>
          </cell>
        </row>
        <row r="7919">
          <cell r="A7919" t="str">
            <v>MAM01</v>
          </cell>
          <cell r="B7919" t="str">
            <v>MAMBERAMO</v>
          </cell>
        </row>
        <row r="7920">
          <cell r="A7920" t="str">
            <v>MAP01</v>
          </cell>
          <cell r="B7920" t="str">
            <v>MAPPI</v>
          </cell>
        </row>
        <row r="7921">
          <cell r="A7921" t="str">
            <v>GTT01</v>
          </cell>
          <cell r="B7921" t="str">
            <v>GEDONG_TATAAN</v>
          </cell>
        </row>
        <row r="7922">
          <cell r="A7922" t="str">
            <v>BTH02D</v>
          </cell>
          <cell r="B7922" t="str">
            <v>GOLDEN_LAND</v>
          </cell>
        </row>
        <row r="7923">
          <cell r="A7923" t="str">
            <v>SOQ01A</v>
          </cell>
          <cell r="B7923" t="str">
            <v>SORONG_UTARA</v>
          </cell>
        </row>
        <row r="7924">
          <cell r="A7924" t="str">
            <v>PYK02</v>
          </cell>
          <cell r="B7924" t="str">
            <v>DANGUNG_DANGUNG</v>
          </cell>
        </row>
        <row r="7925">
          <cell r="A7925" t="str">
            <v>6660011M</v>
          </cell>
          <cell r="B7925" t="str">
            <v>AGENT41</v>
          </cell>
        </row>
        <row r="7926">
          <cell r="A7926" t="str">
            <v>6660011H</v>
          </cell>
          <cell r="B7926" t="str">
            <v>AGENT36</v>
          </cell>
        </row>
        <row r="7927">
          <cell r="A7927" t="str">
            <v>PLM38</v>
          </cell>
          <cell r="B7927" t="str">
            <v>SUKARAMI_2</v>
          </cell>
        </row>
        <row r="7928">
          <cell r="A7928" t="str">
            <v>PLM36</v>
          </cell>
          <cell r="B7928" t="str">
            <v>KEMUNING_2</v>
          </cell>
        </row>
        <row r="7929">
          <cell r="A7929" t="str">
            <v>TBN03</v>
          </cell>
          <cell r="B7929" t="str">
            <v>SOKO</v>
          </cell>
        </row>
        <row r="7930">
          <cell r="A7930" t="str">
            <v>6660011K</v>
          </cell>
          <cell r="B7930" t="str">
            <v>AGENT39</v>
          </cell>
        </row>
        <row r="7931">
          <cell r="A7931" t="str">
            <v>6660011I</v>
          </cell>
          <cell r="B7931" t="str">
            <v>AGENT37</v>
          </cell>
        </row>
        <row r="7932">
          <cell r="A7932" t="str">
            <v>6660011E</v>
          </cell>
          <cell r="B7932" t="str">
            <v>AGENT33</v>
          </cell>
        </row>
        <row r="7933">
          <cell r="A7933" t="str">
            <v>6660011D</v>
          </cell>
          <cell r="B7933" t="str">
            <v>AGENT32</v>
          </cell>
        </row>
        <row r="7934">
          <cell r="A7934" t="str">
            <v>6660011B</v>
          </cell>
          <cell r="B7934" t="str">
            <v>AGENT30</v>
          </cell>
        </row>
        <row r="7935">
          <cell r="A7935" t="str">
            <v>DPS15</v>
          </cell>
          <cell r="B7935" t="str">
            <v>BYPASS</v>
          </cell>
        </row>
        <row r="7936">
          <cell r="A7936" t="str">
            <v>SUB33</v>
          </cell>
          <cell r="B7936" t="str">
            <v>ADITYAWARMAN</v>
          </cell>
        </row>
        <row r="7937">
          <cell r="A7937" t="str">
            <v>BDO70</v>
          </cell>
          <cell r="B7937" t="str">
            <v>PASTEUR</v>
          </cell>
        </row>
        <row r="7938">
          <cell r="A7938" t="str">
            <v>BTH01C</v>
          </cell>
          <cell r="B7938" t="str">
            <v>TIBAN_INDAH</v>
          </cell>
        </row>
        <row r="7939">
          <cell r="A7939" t="str">
            <v>SUB07B</v>
          </cell>
          <cell r="B7939" t="str">
            <v>NGAGEL</v>
          </cell>
        </row>
        <row r="7940">
          <cell r="A7940" t="str">
            <v>JBR08</v>
          </cell>
          <cell r="B7940" t="str">
            <v>AJUNG</v>
          </cell>
        </row>
        <row r="7941">
          <cell r="A7941" t="str">
            <v>TGR28</v>
          </cell>
          <cell r="B7941" t="str">
            <v>PONDOK_BENDA</v>
          </cell>
        </row>
        <row r="7942">
          <cell r="A7942" t="str">
            <v>KAR01</v>
          </cell>
          <cell r="B7942" t="str">
            <v>KARUBAGA</v>
          </cell>
        </row>
        <row r="7943">
          <cell r="A7943" t="str">
            <v>SUG01</v>
          </cell>
          <cell r="B7943" t="str">
            <v>SUGAPA</v>
          </cell>
        </row>
        <row r="7944">
          <cell r="A7944" t="str">
            <v>TSK11</v>
          </cell>
          <cell r="B7944" t="str">
            <v>CISAYONG</v>
          </cell>
        </row>
        <row r="7945">
          <cell r="A7945" t="str">
            <v>BDO65</v>
          </cell>
          <cell r="B7945" t="str">
            <v>BABAKAN_TAROGONG</v>
          </cell>
        </row>
        <row r="7946">
          <cell r="A7946" t="str">
            <v>BDO62</v>
          </cell>
          <cell r="B7946" t="str">
            <v>SUMUR_BANDUNG</v>
          </cell>
        </row>
        <row r="7947">
          <cell r="A7947" t="str">
            <v>KOE04</v>
          </cell>
          <cell r="B7947" t="str">
            <v>TODE</v>
          </cell>
        </row>
        <row r="7948">
          <cell r="A7948" t="str">
            <v>MLG17</v>
          </cell>
          <cell r="B7948" t="str">
            <v>SUTOYO</v>
          </cell>
        </row>
        <row r="7949">
          <cell r="A7949" t="str">
            <v>SUB13C</v>
          </cell>
          <cell r="B7949" t="str">
            <v>SIMO_KWAGEAN</v>
          </cell>
        </row>
        <row r="7950">
          <cell r="A7950" t="str">
            <v>MLG05A</v>
          </cell>
          <cell r="B7950" t="str">
            <v>SULFAT</v>
          </cell>
        </row>
        <row r="7951">
          <cell r="A7951" t="str">
            <v>TGR33</v>
          </cell>
          <cell r="B7951" t="str">
            <v>PINANG</v>
          </cell>
        </row>
        <row r="7952">
          <cell r="A7952" t="str">
            <v>PKU01E</v>
          </cell>
          <cell r="B7952" t="str">
            <v>ARENGKA</v>
          </cell>
        </row>
        <row r="7953">
          <cell r="A7953" t="str">
            <v>BTH01A</v>
          </cell>
          <cell r="B7953" t="str">
            <v>PENUIN</v>
          </cell>
        </row>
        <row r="7954">
          <cell r="A7954" t="str">
            <v>BDO16A</v>
          </cell>
          <cell r="B7954" t="str">
            <v>SURYA_SUMATRI</v>
          </cell>
        </row>
        <row r="7955">
          <cell r="A7955" t="str">
            <v>PKU01A</v>
          </cell>
          <cell r="B7955" t="str">
            <v>DAHLIA</v>
          </cell>
        </row>
        <row r="7956">
          <cell r="A7956" t="str">
            <v>CIP06</v>
          </cell>
          <cell r="B7956" t="str">
            <v>PONDOK_RANJI_1</v>
          </cell>
        </row>
        <row r="7957">
          <cell r="A7957" t="str">
            <v>SUB02B</v>
          </cell>
          <cell r="B7957" t="str">
            <v>GEDANGASIN</v>
          </cell>
        </row>
        <row r="7958">
          <cell r="A7958" t="str">
            <v>JBR11</v>
          </cell>
          <cell r="B7958" t="str">
            <v>KARANGREJO</v>
          </cell>
        </row>
        <row r="7959">
          <cell r="A7959" t="str">
            <v>JBR10</v>
          </cell>
          <cell r="B7959" t="str">
            <v>KACA_PIRING</v>
          </cell>
        </row>
        <row r="7960">
          <cell r="A7960" t="str">
            <v>CRN11</v>
          </cell>
          <cell r="B7960" t="str">
            <v>CIPTO</v>
          </cell>
        </row>
        <row r="7961">
          <cell r="A7961" t="str">
            <v>CIL06</v>
          </cell>
          <cell r="B7961" t="str">
            <v>MEKAR_SARI</v>
          </cell>
        </row>
        <row r="7962">
          <cell r="A7962" t="str">
            <v>CIL05</v>
          </cell>
          <cell r="B7962" t="str">
            <v>MASIGIT</v>
          </cell>
        </row>
        <row r="7963">
          <cell r="A7963" t="str">
            <v>DPS08</v>
          </cell>
          <cell r="B7963" t="str">
            <v>NUSA_DUA</v>
          </cell>
        </row>
        <row r="7964">
          <cell r="A7964" t="str">
            <v>6660011F</v>
          </cell>
          <cell r="B7964" t="str">
            <v>AGENT34</v>
          </cell>
        </row>
        <row r="7965">
          <cell r="A7965" t="str">
            <v>6660011J</v>
          </cell>
          <cell r="B7965" t="str">
            <v>AGENT38</v>
          </cell>
        </row>
        <row r="7966">
          <cell r="A7966" t="str">
            <v>TIG01</v>
          </cell>
          <cell r="B7966" t="str">
            <v>TIGI</v>
          </cell>
        </row>
        <row r="7967">
          <cell r="A7967" t="str">
            <v>YPN01</v>
          </cell>
          <cell r="B7967" t="str">
            <v>YAPEN_WAROPEN</v>
          </cell>
        </row>
        <row r="7968">
          <cell r="A7968" t="str">
            <v>SAM01</v>
          </cell>
          <cell r="B7968" t="str">
            <v>SARMI</v>
          </cell>
        </row>
        <row r="7969">
          <cell r="A7969" t="str">
            <v>BDO73</v>
          </cell>
          <cell r="B7969" t="str">
            <v>SURYA_SUMANTRI_2</v>
          </cell>
        </row>
        <row r="7970">
          <cell r="A7970" t="str">
            <v>SUB50</v>
          </cell>
          <cell r="B7970" t="str">
            <v>KLAMPIS_JAYA</v>
          </cell>
        </row>
        <row r="7971">
          <cell r="A7971" t="str">
            <v>UPG06A</v>
          </cell>
          <cell r="B7971" t="str">
            <v>PACCERAKKANG</v>
          </cell>
        </row>
        <row r="7972">
          <cell r="A7972" t="str">
            <v>SRG41</v>
          </cell>
          <cell r="B7972" t="str">
            <v>SEKAYU_SEMARANG</v>
          </cell>
        </row>
        <row r="7973">
          <cell r="A7973" t="str">
            <v>PUR04</v>
          </cell>
          <cell r="B7973" t="str">
            <v>PURBALINGGA_DC</v>
          </cell>
        </row>
        <row r="7974">
          <cell r="A7974" t="str">
            <v>KRW35</v>
          </cell>
          <cell r="B7974" t="str">
            <v>JUANDA</v>
          </cell>
        </row>
        <row r="7975">
          <cell r="A7975" t="str">
            <v>SOC19</v>
          </cell>
          <cell r="B7975" t="str">
            <v>MANAHAN</v>
          </cell>
        </row>
        <row r="7976">
          <cell r="A7976" t="str">
            <v>KRW05</v>
          </cell>
          <cell r="B7976" t="str">
            <v>JOHAR</v>
          </cell>
        </row>
        <row r="7977">
          <cell r="A7977" t="str">
            <v>SBG21</v>
          </cell>
          <cell r="B7977" t="str">
            <v>BLANAKAN</v>
          </cell>
        </row>
        <row r="7978">
          <cell r="A7978" t="str">
            <v>KRW29</v>
          </cell>
          <cell r="B7978" t="str">
            <v>KP_SAWAH</v>
          </cell>
        </row>
        <row r="7979">
          <cell r="A7979" t="str">
            <v>SEG08</v>
          </cell>
          <cell r="B7979" t="str">
            <v>CIPOCOK_2</v>
          </cell>
        </row>
        <row r="7980">
          <cell r="A7980" t="str">
            <v>SLM07</v>
          </cell>
          <cell r="B7980" t="str">
            <v>SEYEGAN</v>
          </cell>
        </row>
        <row r="7981">
          <cell r="A7981" t="str">
            <v>SBG08</v>
          </cell>
          <cell r="B7981" t="str">
            <v>PUSAKANAGARA</v>
          </cell>
        </row>
        <row r="7982">
          <cell r="A7982" t="str">
            <v>DJB14</v>
          </cell>
          <cell r="B7982" t="str">
            <v>WTC_JAMBI</v>
          </cell>
        </row>
        <row r="7983">
          <cell r="A7983" t="str">
            <v>SUM15</v>
          </cell>
          <cell r="B7983" t="str">
            <v>CIROMED</v>
          </cell>
        </row>
        <row r="7984">
          <cell r="A7984" t="str">
            <v>SBG15</v>
          </cell>
          <cell r="B7984" t="str">
            <v>WATES_BINONG</v>
          </cell>
        </row>
        <row r="7985">
          <cell r="A7985" t="str">
            <v>KRW34</v>
          </cell>
          <cell r="B7985" t="str">
            <v>BANYUSARI</v>
          </cell>
        </row>
        <row r="7986">
          <cell r="A7986" t="str">
            <v>SUM14</v>
          </cell>
          <cell r="B7986" t="str">
            <v>LANJUNG</v>
          </cell>
        </row>
        <row r="7987">
          <cell r="A7987" t="str">
            <v>CIP13</v>
          </cell>
          <cell r="B7987" t="str">
            <v>SERUA</v>
          </cell>
        </row>
        <row r="7988">
          <cell r="A7988" t="str">
            <v>CIP11</v>
          </cell>
          <cell r="B7988" t="str">
            <v>LENGKONG_WETAN</v>
          </cell>
        </row>
        <row r="7989">
          <cell r="A7989" t="str">
            <v>BDO10A</v>
          </cell>
          <cell r="B7989" t="str">
            <v>CIMENYAN</v>
          </cell>
        </row>
        <row r="7990">
          <cell r="A7990" t="str">
            <v>KRW31</v>
          </cell>
          <cell r="B7990" t="str">
            <v>PALUMBONSARI</v>
          </cell>
        </row>
        <row r="7991">
          <cell r="A7991" t="str">
            <v>KRW27</v>
          </cell>
          <cell r="B7991" t="str">
            <v>TUNGGAKJATI</v>
          </cell>
        </row>
        <row r="7992">
          <cell r="A7992" t="str">
            <v>GRT13</v>
          </cell>
          <cell r="B7992" t="str">
            <v>KARACAK</v>
          </cell>
        </row>
        <row r="7993">
          <cell r="A7993" t="str">
            <v>SBG19</v>
          </cell>
          <cell r="B7993" t="str">
            <v>KAMARUNG</v>
          </cell>
        </row>
        <row r="7994">
          <cell r="A7994" t="str">
            <v>PWK20</v>
          </cell>
          <cell r="B7994" t="str">
            <v>PASAR_JUMAT</v>
          </cell>
        </row>
        <row r="7995">
          <cell r="A7995" t="str">
            <v>IDM09</v>
          </cell>
          <cell r="B7995" t="str">
            <v>KERTASEMAYA</v>
          </cell>
        </row>
        <row r="7996">
          <cell r="A7996" t="str">
            <v>NGP17</v>
          </cell>
          <cell r="B7996" t="str">
            <v>CITATAH</v>
          </cell>
        </row>
        <row r="7997">
          <cell r="A7997" t="str">
            <v>MJA10</v>
          </cell>
          <cell r="B7997" t="str">
            <v>PASAR_LAMA</v>
          </cell>
        </row>
        <row r="7998">
          <cell r="A7998" t="str">
            <v>SOC888</v>
          </cell>
          <cell r="B7998" t="str">
            <v>SOC_SALES</v>
          </cell>
        </row>
        <row r="7999">
          <cell r="A7999" t="str">
            <v>PGR02</v>
          </cell>
          <cell r="B7999" t="str">
            <v>KALIPUCANG</v>
          </cell>
        </row>
        <row r="8000">
          <cell r="A8000" t="str">
            <v>BDO69</v>
          </cell>
          <cell r="B8000" t="str">
            <v>SUDIRMAN</v>
          </cell>
        </row>
        <row r="8001">
          <cell r="A8001" t="str">
            <v>CRN15</v>
          </cell>
          <cell r="B8001" t="str">
            <v>PERJUANGAN_2</v>
          </cell>
        </row>
        <row r="8002">
          <cell r="A8002" t="str">
            <v>CJR05</v>
          </cell>
          <cell r="B8002" t="str">
            <v>PAMOYANAN</v>
          </cell>
        </row>
        <row r="8003">
          <cell r="A8003" t="str">
            <v>KRW01</v>
          </cell>
          <cell r="B8003" t="str">
            <v>KARAWANG</v>
          </cell>
        </row>
        <row r="8004">
          <cell r="A8004" t="str">
            <v>SBG07</v>
          </cell>
          <cell r="B8004" t="str">
            <v>PAGADEN</v>
          </cell>
        </row>
        <row r="8005">
          <cell r="A8005" t="str">
            <v>BDO44</v>
          </cell>
          <cell r="B8005" t="str">
            <v>CIMAHI_TENGAH</v>
          </cell>
        </row>
        <row r="8006">
          <cell r="A8006" t="str">
            <v>KRW07</v>
          </cell>
          <cell r="B8006" t="str">
            <v>TANJUNG_MEKAR</v>
          </cell>
        </row>
        <row r="8007">
          <cell r="A8007" t="str">
            <v>BDO03</v>
          </cell>
          <cell r="B8007" t="str">
            <v>PASKAL</v>
          </cell>
        </row>
        <row r="8008">
          <cell r="A8008" t="str">
            <v>GRT05</v>
          </cell>
          <cell r="B8008" t="str">
            <v>KARANGPAWITAN</v>
          </cell>
        </row>
        <row r="8009">
          <cell r="A8009" t="str">
            <v>SRG15</v>
          </cell>
          <cell r="B8009" t="str">
            <v>CANDISARI</v>
          </cell>
        </row>
        <row r="8010">
          <cell r="A8010" t="str">
            <v>TGR40</v>
          </cell>
          <cell r="B8010" t="str">
            <v>PABUARAN_2</v>
          </cell>
        </row>
        <row r="8011">
          <cell r="A8011" t="str">
            <v>KRW13</v>
          </cell>
          <cell r="B8011" t="str">
            <v>NAGASARI</v>
          </cell>
        </row>
        <row r="8012">
          <cell r="A8012" t="str">
            <v>CIP01</v>
          </cell>
          <cell r="B8012" t="str">
            <v>CIPUTAT_1</v>
          </cell>
        </row>
        <row r="8013">
          <cell r="A8013" t="str">
            <v>6660024</v>
          </cell>
          <cell r="B8013" t="str">
            <v>AGENT24</v>
          </cell>
        </row>
        <row r="8014">
          <cell r="A8014" t="str">
            <v>BKS888</v>
          </cell>
          <cell r="B8014" t="str">
            <v>BKS_SALES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isplay ALL DP"/>
      <sheetName val="Display Absensi 630"/>
      <sheetName val="Display 730 &amp; 1200"/>
      <sheetName val="Display Ritase Keseluruhan"/>
      <sheetName val="Display Retur"/>
      <sheetName val="RM Pencapaian Harian"/>
      <sheetName val="RM Pencapaian Mingguan"/>
      <sheetName val="RM Pencapaian Bulanan"/>
      <sheetName val="06.30"/>
      <sheetName val="06.30, 07.30, &amp; 12.00"/>
      <sheetName val="R-2, TPTW, Persentase TTD"/>
      <sheetName val="Pickup &amp; Retur Non Ecom"/>
      <sheetName val="Raw Retur"/>
      <sheetName val="Raw Absensi"/>
      <sheetName val="Raw Deliv TTD 730 1200"/>
      <sheetName val="Raw TPTW TTD"/>
      <sheetName val="TTD rit 2"/>
      <sheetName val="Raw Retur COD Non Ecom"/>
      <sheetName val="Raw PU Non Ecom"/>
      <sheetName val="Helper RM 0730"/>
    </sheetNames>
    <sheetDataSet>
      <sheetData sheetId="0"/>
      <sheetData sheetId="1">
        <row r="3">
          <cell r="T3">
            <v>46288</v>
          </cell>
        </row>
        <row r="5">
          <cell r="AJ5">
            <v>46288</v>
          </cell>
        </row>
        <row r="6">
          <cell r="AJ6">
            <v>46282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U1679"/>
  <sheetViews>
    <sheetView zoomScale="80" zoomScaleNormal="80" workbookViewId="0">
      <selection activeCell="K9" sqref="K9"/>
    </sheetView>
  </sheetViews>
  <sheetFormatPr defaultColWidth="10.2857142857143" defaultRowHeight="14.25"/>
  <cols>
    <col min="1" max="2" width="2.02857142857143" style="217" customWidth="1"/>
    <col min="3" max="3" width="24.7619047619048" style="218" customWidth="1"/>
    <col min="4" max="6" width="31.2380952380952" style="218" customWidth="1"/>
    <col min="7" max="7" width="31.7428571428571" style="218" customWidth="1"/>
    <col min="8" max="8" width="33.3904761904762" style="218" customWidth="1"/>
    <col min="9" max="9" width="32.247619047619" style="217" customWidth="1"/>
    <col min="10" max="10" width="13.8380952380952" style="217" customWidth="1"/>
    <col min="11" max="11" width="17.0095238095238" style="217" customWidth="1"/>
    <col min="12" max="14" width="16.1238095238095" style="217" customWidth="1"/>
    <col min="15" max="15" width="16.7619047619048" style="217" customWidth="1"/>
    <col min="16" max="16" width="21.4571428571429" style="217" customWidth="1"/>
    <col min="17" max="17" width="20.1904761904762" style="217" customWidth="1"/>
    <col min="18" max="18" width="18.5333333333333" style="217" customWidth="1"/>
    <col min="19" max="20" width="13.8380952380952" style="217" customWidth="1"/>
    <col min="21" max="21" width="18.0285714285714" style="217" customWidth="1"/>
    <col min="22" max="22" width="18.7904761904762" style="217" customWidth="1"/>
    <col min="23" max="23" width="17.5238095238095" style="217" customWidth="1"/>
    <col min="24" max="24" width="20.5714285714286" style="217" customWidth="1"/>
    <col min="25" max="25" width="13.7142857142857" style="217" customWidth="1"/>
    <col min="26" max="26" width="18.152380952381" style="217" customWidth="1"/>
    <col min="27" max="27" width="17.2666666666667" style="217" customWidth="1"/>
    <col min="28" max="28" width="16.3809523809524" style="217" customWidth="1"/>
    <col min="29" max="29" width="18.7904761904762" style="217" customWidth="1"/>
    <col min="30" max="30" width="13.8380952380952" style="217" customWidth="1"/>
    <col min="31" max="31" width="18.2857142857143" style="217" customWidth="1"/>
    <col min="32" max="32" width="19.8095238095238" style="217" customWidth="1"/>
    <col min="33" max="33" width="19.6761904761905" style="217" customWidth="1"/>
    <col min="34" max="34" width="23.8666666666667" style="217" customWidth="1"/>
    <col min="35" max="35" width="13.8380952380952" style="217" customWidth="1"/>
    <col min="36" max="36" width="16.7619047619048" style="217" customWidth="1"/>
    <col min="37" max="37" width="19.2952380952381" style="217" customWidth="1"/>
    <col min="38" max="38" width="18.4095238095238" style="217" customWidth="1"/>
    <col min="39" max="39" width="19.047619047619" style="217" customWidth="1"/>
    <col min="40" max="40" width="13.5809523809524" style="217" customWidth="1"/>
    <col min="41" max="41" width="16.1238095238095" style="217" customWidth="1"/>
    <col min="42" max="44" width="16.8857142857143" style="217" customWidth="1"/>
    <col min="45" max="45" width="13.8380952380952" style="217" customWidth="1"/>
    <col min="46" max="46" width="18.5333333333333" style="217" customWidth="1"/>
    <col min="47" max="47" width="16.3809523809524" style="217" customWidth="1"/>
    <col min="48" max="48" width="18.0285714285714" style="217" customWidth="1"/>
    <col min="49" max="49" width="19.2952380952381" style="217" customWidth="1"/>
    <col min="50" max="50" width="10.4095238095238" style="217" customWidth="1"/>
    <col min="51" max="51" width="2.40952380952381" style="219" customWidth="1"/>
    <col min="52" max="53" width="14.4761904761905" style="217" customWidth="1"/>
    <col min="54" max="54" width="15.7428571428571" style="217" customWidth="1"/>
    <col min="55" max="55" width="11.8571428571429" style="217"/>
    <col min="56" max="16384" width="10.2857142857143" style="217"/>
  </cols>
  <sheetData>
    <row r="1" ht="12" customHeight="1" spans="1:60">
      <c r="A1" s="220"/>
      <c r="B1" s="221" t="str">
        <f>"网管-雅加达网点质量达成 "&amp;TEXT(BA2,"YYYY-MM-DD")&amp;"
"&amp;"NM - Pencapaian Kualitas DropPoint Jakarta "&amp;TEXT(BA2,"YYYY-MM-DD")</f>
        <v>网管-雅加达网点质量达成 2026-09-27
NM - Pencapaian Kualitas DropPoint Jakarta 2026-09-27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2"/>
      <c r="BA1" s="217" t="s">
        <v>0</v>
      </c>
    </row>
    <row r="2" ht="61.5" customHeight="1" spans="1:60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2"/>
      <c r="BA2" s="223">
        <f>'06.30, 07.30, &amp; 12.00'!F4</f>
        <v>46292</v>
      </c>
      <c r="BB2" s="223">
        <f>EOMONTH(BA2,-1)+1</f>
        <v>46266</v>
      </c>
      <c r="BC2" s="217" t="s">
        <v>1</v>
      </c>
      <c r="BF2" s="217">
        <f>COUNTIFS('[10]Raw Abnsensi'!P:P,I:I,'[10]Raw Abnsensi'!Q:Q,1,'[10]Raw Abnsensi'!O:O,"&lt;="&amp;#REF!)</f>
        <v>0</v>
      </c>
      <c r="BG2" s="217">
        <f>COUNTIFS('[10]Raw Abnsensi'!P:P,I:I,'[10]Raw Abnsensi'!Q:Q,1)</f>
        <v>0</v>
      </c>
      <c r="BH2" s="217" t="e">
        <f>BF2/BG2</f>
        <v>#DIV/0!</v>
      </c>
    </row>
    <row r="3" ht="36" customHeight="1" spans="1:60">
      <c r="A3" s="220"/>
      <c r="B3" s="224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4"/>
      <c r="AY3" s="222"/>
      <c r="BA3" s="223">
        <f>BA2-2</f>
        <v>46290</v>
      </c>
      <c r="BB3" s="223">
        <f>EOMONTH(BA3,-1)+1</f>
        <v>46266</v>
      </c>
      <c r="BC3" s="217" t="s">
        <v>2</v>
      </c>
    </row>
    <row r="4" ht="249" hidden="1" customHeight="1" spans="1:60">
      <c r="A4" s="220"/>
      <c r="B4" s="224"/>
      <c r="C4" s="226" t="s">
        <v>3</v>
      </c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8"/>
      <c r="T4" s="227"/>
      <c r="U4" s="227" t="s">
        <v>4</v>
      </c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8"/>
      <c r="AX4" s="224"/>
      <c r="AY4" s="222"/>
    </row>
    <row r="5" ht="9" customHeight="1" spans="1:60">
      <c r="A5" s="220"/>
      <c r="B5" s="224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5"/>
      <c r="AU5" s="225"/>
      <c r="AV5" s="225"/>
      <c r="AW5" s="225"/>
      <c r="AX5" s="224"/>
      <c r="AY5" s="222"/>
    </row>
    <row r="6" ht="57" customHeight="1" spans="1:60">
      <c r="A6" s="220"/>
      <c r="B6" s="224"/>
      <c r="C6" s="229" t="s">
        <v>5</v>
      </c>
      <c r="D6" s="11" t="s">
        <v>6</v>
      </c>
      <c r="E6" s="8" t="s">
        <v>7</v>
      </c>
      <c r="F6" s="229" t="s">
        <v>8</v>
      </c>
      <c r="G6" s="230" t="s">
        <v>9</v>
      </c>
      <c r="H6" s="231"/>
      <c r="I6" s="232" t="s">
        <v>7</v>
      </c>
      <c r="J6" s="233" t="s">
        <v>10</v>
      </c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4"/>
      <c r="V6" s="234"/>
      <c r="W6" s="233"/>
      <c r="X6" s="235"/>
      <c r="Y6" s="236" t="s">
        <v>11</v>
      </c>
      <c r="Z6" s="236"/>
      <c r="AA6" s="236"/>
      <c r="AB6" s="236"/>
      <c r="AC6" s="237"/>
      <c r="AD6" s="238" t="s">
        <v>12</v>
      </c>
      <c r="AE6" s="233"/>
      <c r="AF6" s="233"/>
      <c r="AG6" s="233"/>
      <c r="AH6" s="233"/>
      <c r="AI6" s="233"/>
      <c r="AJ6" s="233"/>
      <c r="AK6" s="233"/>
      <c r="AL6" s="233"/>
      <c r="AM6" s="235"/>
      <c r="AN6" s="239"/>
      <c r="AO6" s="239"/>
      <c r="AP6" s="239"/>
      <c r="AQ6" s="239"/>
      <c r="AR6" s="239"/>
      <c r="AS6" s="239"/>
      <c r="AT6" s="239"/>
      <c r="AU6" s="239"/>
      <c r="AV6" s="239"/>
      <c r="AW6" s="240"/>
      <c r="AX6" s="224"/>
      <c r="AY6" s="222"/>
    </row>
    <row r="7" ht="54.45" customHeight="1" spans="1:60">
      <c r="A7" s="220"/>
      <c r="B7" s="224"/>
      <c r="C7" s="9"/>
      <c r="D7" s="241"/>
      <c r="E7" s="8"/>
      <c r="F7" s="9"/>
      <c r="G7" s="10"/>
      <c r="H7" s="233"/>
      <c r="I7" s="242"/>
      <c r="J7" s="243" t="s">
        <v>13</v>
      </c>
      <c r="K7" s="239"/>
      <c r="L7" s="239"/>
      <c r="M7" s="239"/>
      <c r="N7" s="240"/>
      <c r="O7" s="243" t="s">
        <v>14</v>
      </c>
      <c r="P7" s="239"/>
      <c r="Q7" s="239"/>
      <c r="R7" s="239"/>
      <c r="S7" s="240"/>
      <c r="T7" s="244" t="s">
        <v>15</v>
      </c>
      <c r="U7" s="245"/>
      <c r="V7" s="245"/>
      <c r="W7" s="245"/>
      <c r="X7" s="246"/>
      <c r="Y7" s="247" t="s">
        <v>16</v>
      </c>
      <c r="Z7" s="247"/>
      <c r="AA7" s="247"/>
      <c r="AB7" s="247"/>
      <c r="AC7" s="247"/>
      <c r="AD7" s="248" t="s">
        <v>17</v>
      </c>
      <c r="AE7" s="248"/>
      <c r="AF7" s="248"/>
      <c r="AG7" s="248"/>
      <c r="AH7" s="248"/>
      <c r="AI7" s="248" t="s">
        <v>18</v>
      </c>
      <c r="AJ7" s="248"/>
      <c r="AK7" s="248"/>
      <c r="AL7" s="248"/>
      <c r="AM7" s="248"/>
      <c r="AN7" s="239" t="s">
        <v>19</v>
      </c>
      <c r="AO7" s="239"/>
      <c r="AP7" s="239"/>
      <c r="AQ7" s="239"/>
      <c r="AR7" s="240"/>
      <c r="AS7" s="243" t="s">
        <v>20</v>
      </c>
      <c r="AT7" s="239"/>
      <c r="AU7" s="239"/>
      <c r="AV7" s="239"/>
      <c r="AW7" s="240"/>
      <c r="AX7" s="224"/>
      <c r="AY7" s="222"/>
      <c r="BA7" s="249">
        <f>BA2-1</f>
        <v>46291</v>
      </c>
      <c r="BC7" s="249"/>
    </row>
    <row r="8" ht="56.25" customHeight="1" spans="1:60">
      <c r="A8" s="220"/>
      <c r="B8" s="224"/>
      <c r="C8" s="250"/>
      <c r="D8" s="241"/>
      <c r="E8" s="11"/>
      <c r="F8" s="250"/>
      <c r="G8" s="251"/>
      <c r="H8" s="252"/>
      <c r="I8" s="253"/>
      <c r="J8" s="229" t="s">
        <v>21</v>
      </c>
      <c r="K8" s="254">
        <v>46292</v>
      </c>
      <c r="L8" s="255">
        <f>BA7</f>
        <v>46291</v>
      </c>
      <c r="M8" s="255">
        <f>BA3</f>
        <v>46290</v>
      </c>
      <c r="N8" s="229" t="s">
        <v>22</v>
      </c>
      <c r="O8" s="229" t="s">
        <v>21</v>
      </c>
      <c r="P8" s="254">
        <f>$BA$2</f>
        <v>46292</v>
      </c>
      <c r="Q8" s="255">
        <f>BA7</f>
        <v>46291</v>
      </c>
      <c r="R8" s="255">
        <f>BA3</f>
        <v>46290</v>
      </c>
      <c r="S8" s="229" t="s">
        <v>22</v>
      </c>
      <c r="T8" s="229" t="s">
        <v>21</v>
      </c>
      <c r="U8" s="254">
        <f>$BA$2</f>
        <v>46292</v>
      </c>
      <c r="V8" s="255">
        <f>BA7</f>
        <v>46291</v>
      </c>
      <c r="W8" s="255">
        <f>BA3</f>
        <v>46290</v>
      </c>
      <c r="X8" s="229" t="s">
        <v>22</v>
      </c>
      <c r="Y8" s="229" t="s">
        <v>21</v>
      </c>
      <c r="Z8" s="254">
        <f>$BA$2</f>
        <v>46292</v>
      </c>
      <c r="AA8" s="255">
        <f>BA7</f>
        <v>46291</v>
      </c>
      <c r="AB8" s="255">
        <f>BA3</f>
        <v>46290</v>
      </c>
      <c r="AC8" s="229" t="s">
        <v>22</v>
      </c>
      <c r="AD8" s="229" t="s">
        <v>21</v>
      </c>
      <c r="AE8" s="254">
        <f>$BA$2</f>
        <v>46292</v>
      </c>
      <c r="AF8" s="255">
        <f>BA7</f>
        <v>46291</v>
      </c>
      <c r="AG8" s="255">
        <f>BA3</f>
        <v>46290</v>
      </c>
      <c r="AH8" s="229" t="s">
        <v>22</v>
      </c>
      <c r="AI8" s="229" t="s">
        <v>21</v>
      </c>
      <c r="AJ8" s="254">
        <f>$BA$2</f>
        <v>46292</v>
      </c>
      <c r="AK8" s="255">
        <f>BA7</f>
        <v>46291</v>
      </c>
      <c r="AL8" s="255">
        <f>BA3</f>
        <v>46290</v>
      </c>
      <c r="AM8" s="229" t="s">
        <v>22</v>
      </c>
      <c r="AN8" s="256" t="s">
        <v>21</v>
      </c>
      <c r="AO8" s="254">
        <f>$BA$2</f>
        <v>46292</v>
      </c>
      <c r="AP8" s="255">
        <f>BA7</f>
        <v>46291</v>
      </c>
      <c r="AQ8" s="255">
        <f>BA3</f>
        <v>46290</v>
      </c>
      <c r="AR8" s="229" t="s">
        <v>22</v>
      </c>
      <c r="AS8" s="229" t="s">
        <v>23</v>
      </c>
      <c r="AT8" s="254">
        <f>$BA$2</f>
        <v>46292</v>
      </c>
      <c r="AU8" s="255">
        <f>BA7</f>
        <v>46291</v>
      </c>
      <c r="AV8" s="255">
        <f>BA3</f>
        <v>46290</v>
      </c>
      <c r="AW8" s="229" t="s">
        <v>22</v>
      </c>
      <c r="AX8" s="224"/>
      <c r="AY8" s="222"/>
    </row>
    <row r="9" ht="15" spans="1:60">
      <c r="A9" s="220"/>
      <c r="B9" s="224"/>
      <c r="C9" s="257" t="s">
        <v>24</v>
      </c>
      <c r="D9" s="111" t="s">
        <v>25</v>
      </c>
      <c r="E9" s="111" t="s">
        <v>26</v>
      </c>
      <c r="F9" s="258" t="s">
        <v>27</v>
      </c>
      <c r="G9" s="258" t="s">
        <v>27</v>
      </c>
      <c r="H9" s="258" t="s">
        <v>27</v>
      </c>
      <c r="I9" s="258" t="s">
        <v>27</v>
      </c>
      <c r="J9" s="259">
        <v>0.9</v>
      </c>
      <c r="K9" s="260">
        <v>0.839285714285714</v>
      </c>
      <c r="L9" s="260">
        <v>0.854838709677419</v>
      </c>
      <c r="M9" s="261">
        <v>0.892307692307692</v>
      </c>
      <c r="N9" s="261">
        <v>0.899076923076923</v>
      </c>
      <c r="O9" s="262">
        <v>0.9</v>
      </c>
      <c r="P9" s="263">
        <v>0.991718114741756</v>
      </c>
      <c r="Q9" s="260">
        <v>0.91621733720448</v>
      </c>
      <c r="R9" s="260">
        <v>0.980870020964361</v>
      </c>
      <c r="S9" s="260">
        <v>0.94798416691236</v>
      </c>
      <c r="T9" s="262">
        <v>0.9</v>
      </c>
      <c r="U9" s="260">
        <v>0.753651558500226</v>
      </c>
      <c r="V9" s="260">
        <v>0.80741047974561</v>
      </c>
      <c r="W9" s="260">
        <v>0.844077568134172</v>
      </c>
      <c r="X9" s="260">
        <v>0.73111352273654</v>
      </c>
      <c r="Y9" s="262">
        <v>0.92</v>
      </c>
      <c r="Z9" s="262">
        <v>0.867510959571359</v>
      </c>
      <c r="AA9" s="262">
        <v>0.928113553113553</v>
      </c>
      <c r="AB9" s="262">
        <v>0.943425760286225</v>
      </c>
      <c r="AC9" s="262">
        <v>0.917342159145093</v>
      </c>
      <c r="AD9" s="262">
        <v>0.92</v>
      </c>
      <c r="AE9" s="260">
        <v>0.984832661992143</v>
      </c>
      <c r="AF9" s="260">
        <v>0.983615061490966</v>
      </c>
      <c r="AG9" s="260">
        <v>0.979705215419501</v>
      </c>
      <c r="AH9" s="260">
        <v>0.963555487776535</v>
      </c>
      <c r="AI9" s="262">
        <v>0.92</v>
      </c>
      <c r="AJ9" s="260">
        <v>0.907331596576107</v>
      </c>
      <c r="AK9" s="260">
        <v>0.949487113179898</v>
      </c>
      <c r="AL9" s="260">
        <v>0.960109018830525</v>
      </c>
      <c r="AM9" s="260">
        <v>0.937558881044339</v>
      </c>
      <c r="AN9" s="259">
        <v>0.99</v>
      </c>
      <c r="AO9" s="264">
        <v>1</v>
      </c>
      <c r="AP9" s="264">
        <v>1</v>
      </c>
      <c r="AQ9" s="264">
        <v>1</v>
      </c>
      <c r="AR9" s="265">
        <v>1</v>
      </c>
      <c r="AS9" s="266">
        <v>0.0872182100128262</v>
      </c>
      <c r="AT9" s="267">
        <v>0.103448275862069</v>
      </c>
      <c r="AU9" s="268">
        <v>0.0540540540540541</v>
      </c>
      <c r="AV9" s="268">
        <v>0.0256410256410256</v>
      </c>
      <c r="AW9" s="268">
        <v>0.0510869565217391</v>
      </c>
      <c r="AX9" s="224"/>
      <c r="AY9" s="222"/>
    </row>
    <row r="10" ht="15" spans="1:60">
      <c r="A10" s="220"/>
      <c r="B10" s="224"/>
      <c r="C10" s="257" t="s">
        <v>24</v>
      </c>
      <c r="D10" s="111" t="s">
        <v>25</v>
      </c>
      <c r="E10" s="111" t="s">
        <v>26</v>
      </c>
      <c r="F10" s="258" t="s">
        <v>28</v>
      </c>
      <c r="G10" s="258" t="s">
        <v>28</v>
      </c>
      <c r="H10" s="258" t="s">
        <v>28</v>
      </c>
      <c r="I10" s="258" t="s">
        <v>28</v>
      </c>
      <c r="J10" s="259">
        <v>0.9</v>
      </c>
      <c r="K10" s="260">
        <v>0.893203883495146</v>
      </c>
      <c r="L10" s="260">
        <v>0.882882882882883</v>
      </c>
      <c r="M10" s="261">
        <v>0.900900900900901</v>
      </c>
      <c r="N10" s="261">
        <v>0.881953428201811</v>
      </c>
      <c r="O10" s="262">
        <v>0.9</v>
      </c>
      <c r="P10" s="263">
        <v>0.968681812347581</v>
      </c>
      <c r="Q10" s="260">
        <v>0.967945278969957</v>
      </c>
      <c r="R10" s="260">
        <v>0.980165289256198</v>
      </c>
      <c r="S10" s="260">
        <v>0.983386071905081</v>
      </c>
      <c r="T10" s="262">
        <v>0.9</v>
      </c>
      <c r="U10" s="260">
        <v>0.769991015274034</v>
      </c>
      <c r="V10" s="260">
        <v>0.838921673819742</v>
      </c>
      <c r="W10" s="260">
        <v>0.851748251748252</v>
      </c>
      <c r="X10" s="260">
        <v>0.798117769746293</v>
      </c>
      <c r="Y10" s="262">
        <v>0.92</v>
      </c>
      <c r="Z10" s="262">
        <v>0.896019496344435</v>
      </c>
      <c r="AA10" s="262">
        <v>0.948325914457132</v>
      </c>
      <c r="AB10" s="262">
        <v>0.966998754669988</v>
      </c>
      <c r="AC10" s="262">
        <v>0.959976173730821</v>
      </c>
      <c r="AD10" s="262">
        <v>0.92</v>
      </c>
      <c r="AE10" s="260">
        <v>0.996114104036033</v>
      </c>
      <c r="AF10" s="260">
        <v>0.99310042024713</v>
      </c>
      <c r="AG10" s="260">
        <v>0.996912863841047</v>
      </c>
      <c r="AH10" s="260">
        <v>0.99326231807086</v>
      </c>
      <c r="AI10" s="262">
        <v>0.92</v>
      </c>
      <c r="AJ10" s="260">
        <v>0.911864140262599</v>
      </c>
      <c r="AK10" s="260">
        <v>0.956594059405941</v>
      </c>
      <c r="AL10" s="260">
        <v>0.973827355143871</v>
      </c>
      <c r="AM10" s="260">
        <v>0.96813974935608</v>
      </c>
      <c r="AN10" s="259">
        <v>0.99</v>
      </c>
      <c r="AO10" s="264">
        <v>1</v>
      </c>
      <c r="AP10" s="264">
        <v>1</v>
      </c>
      <c r="AQ10" s="264">
        <v>1</v>
      </c>
      <c r="AR10" s="265">
        <v>1</v>
      </c>
      <c r="AS10" s="266">
        <v>0.0872182100128262</v>
      </c>
      <c r="AT10" s="267">
        <v>0.0144927536231884</v>
      </c>
      <c r="AU10" s="268">
        <v>0.0169491525423729</v>
      </c>
      <c r="AV10" s="268">
        <v>0.0746268656716418</v>
      </c>
      <c r="AW10" s="268">
        <v>0.0551619433198381</v>
      </c>
      <c r="AX10" s="224"/>
      <c r="AY10" s="222"/>
    </row>
    <row r="11" ht="15" spans="1:60">
      <c r="A11" s="220"/>
      <c r="B11" s="224"/>
      <c r="C11" s="257" t="s">
        <v>24</v>
      </c>
      <c r="D11" s="111" t="s">
        <v>25</v>
      </c>
      <c r="E11" s="111" t="s">
        <v>26</v>
      </c>
      <c r="F11" s="258" t="s">
        <v>29</v>
      </c>
      <c r="G11" s="258" t="s">
        <v>29</v>
      </c>
      <c r="H11" s="258" t="s">
        <v>29</v>
      </c>
      <c r="I11" s="258" t="s">
        <v>29</v>
      </c>
      <c r="J11" s="259">
        <v>0.9</v>
      </c>
      <c r="K11" s="260">
        <v>0.961538461538462</v>
      </c>
      <c r="L11" s="260">
        <v>0.888888888888889</v>
      </c>
      <c r="M11" s="261">
        <v>0.964285714285714</v>
      </c>
      <c r="N11" s="261">
        <v>0.928385416666667</v>
      </c>
      <c r="O11" s="262">
        <v>0.9</v>
      </c>
      <c r="P11" s="263">
        <v>0.995319812792512</v>
      </c>
      <c r="Q11" s="260">
        <v>0.993357933579336</v>
      </c>
      <c r="R11" s="260">
        <v>0.989473684210526</v>
      </c>
      <c r="S11" s="260">
        <v>0.940960140315143</v>
      </c>
      <c r="T11" s="262">
        <v>0.9</v>
      </c>
      <c r="U11" s="260">
        <v>0.897815912636506</v>
      </c>
      <c r="V11" s="260">
        <v>0.878966789667897</v>
      </c>
      <c r="W11" s="260">
        <v>0.891929824561403</v>
      </c>
      <c r="X11" s="260">
        <v>0.884692636283912</v>
      </c>
      <c r="Y11" s="262">
        <v>0.92</v>
      </c>
      <c r="Z11" s="262">
        <v>0.946484784889822</v>
      </c>
      <c r="AA11" s="262">
        <v>0.94015444015444</v>
      </c>
      <c r="AB11" s="262">
        <v>0.951807228915663</v>
      </c>
      <c r="AC11" s="262">
        <v>0.949436061575979</v>
      </c>
      <c r="AD11" s="262">
        <v>0.92</v>
      </c>
      <c r="AE11" s="260">
        <v>0.954621848739496</v>
      </c>
      <c r="AF11" s="260">
        <v>0.985489220563847</v>
      </c>
      <c r="AG11" s="260">
        <v>0.996612871089859</v>
      </c>
      <c r="AH11" s="260">
        <v>0.947733603968394</v>
      </c>
      <c r="AI11" s="262">
        <v>0.92</v>
      </c>
      <c r="AJ11" s="260">
        <v>0.948545861297539</v>
      </c>
      <c r="AK11" s="260">
        <v>0.944839114082741</v>
      </c>
      <c r="AL11" s="260">
        <v>0.958694754233788</v>
      </c>
      <c r="AM11" s="260">
        <v>0.963304390164733</v>
      </c>
      <c r="AN11" s="259">
        <v>0.99</v>
      </c>
      <c r="AO11" s="264">
        <v>1</v>
      </c>
      <c r="AP11" s="264">
        <v>1</v>
      </c>
      <c r="AQ11" s="264">
        <v>1</v>
      </c>
      <c r="AR11" s="265">
        <v>1</v>
      </c>
      <c r="AS11" s="266">
        <v>0.0872182100128262</v>
      </c>
      <c r="AT11" s="267">
        <v>0</v>
      </c>
      <c r="AU11" s="268">
        <v>0</v>
      </c>
      <c r="AV11" s="268">
        <v>0</v>
      </c>
      <c r="AW11" s="268">
        <v>0.0342465753424658</v>
      </c>
      <c r="AX11" s="224"/>
      <c r="AY11" s="222"/>
    </row>
    <row r="12" ht="15" spans="1:60">
      <c r="A12" s="220"/>
      <c r="B12" s="224"/>
      <c r="C12" s="257" t="s">
        <v>24</v>
      </c>
      <c r="D12" s="111" t="s">
        <v>25</v>
      </c>
      <c r="E12" s="111" t="s">
        <v>26</v>
      </c>
      <c r="F12" s="258" t="s">
        <v>30</v>
      </c>
      <c r="G12" s="258" t="s">
        <v>30</v>
      </c>
      <c r="H12" s="258" t="s">
        <v>30</v>
      </c>
      <c r="I12" s="258" t="s">
        <v>30</v>
      </c>
      <c r="J12" s="259">
        <v>0.9</v>
      </c>
      <c r="K12" s="260">
        <v>0.941176470588235</v>
      </c>
      <c r="L12" s="260">
        <v>0.927927927927928</v>
      </c>
      <c r="M12" s="261">
        <v>0.931034482758621</v>
      </c>
      <c r="N12" s="261">
        <v>0.919934640522876</v>
      </c>
      <c r="O12" s="262">
        <v>0.9</v>
      </c>
      <c r="P12" s="263">
        <v>0.889810426540284</v>
      </c>
      <c r="Q12" s="260">
        <v>0.911413267408323</v>
      </c>
      <c r="R12" s="260">
        <v>0.925911458333333</v>
      </c>
      <c r="S12" s="260">
        <v>0.915378529842297</v>
      </c>
      <c r="T12" s="262">
        <v>0.9</v>
      </c>
      <c r="U12" s="260">
        <v>0.761190100052659</v>
      </c>
      <c r="V12" s="260">
        <v>0.855789039967037</v>
      </c>
      <c r="W12" s="260">
        <v>0.864322916666667</v>
      </c>
      <c r="X12" s="260">
        <v>0.829335885131198</v>
      </c>
      <c r="Y12" s="262">
        <v>0.92</v>
      </c>
      <c r="Z12" s="262">
        <v>0.890408163265306</v>
      </c>
      <c r="AA12" s="262">
        <v>0.966673279111287</v>
      </c>
      <c r="AB12" s="262">
        <v>0.972197705207414</v>
      </c>
      <c r="AC12" s="262">
        <v>0.972076194973576</v>
      </c>
      <c r="AD12" s="262">
        <v>0.92</v>
      </c>
      <c r="AE12" s="260">
        <v>0.966339410939691</v>
      </c>
      <c r="AF12" s="260">
        <v>0.97183908045977</v>
      </c>
      <c r="AG12" s="260">
        <v>0.97116493656286</v>
      </c>
      <c r="AH12" s="260">
        <v>0.934499533192472</v>
      </c>
      <c r="AI12" s="262">
        <v>0.92</v>
      </c>
      <c r="AJ12" s="260">
        <v>0.898455629351044</v>
      </c>
      <c r="AK12" s="260">
        <v>0.970139565076274</v>
      </c>
      <c r="AL12" s="260">
        <v>0.975687622789784</v>
      </c>
      <c r="AM12" s="260">
        <v>0.977160476445245</v>
      </c>
      <c r="AN12" s="259">
        <v>0.99</v>
      </c>
      <c r="AO12" s="264">
        <v>1</v>
      </c>
      <c r="AP12" s="264">
        <v>1</v>
      </c>
      <c r="AQ12" s="264">
        <v>1</v>
      </c>
      <c r="AR12" s="265">
        <v>1</v>
      </c>
      <c r="AS12" s="266">
        <v>0.0872182100128262</v>
      </c>
      <c r="AT12" s="267">
        <v>0.0392156862745098</v>
      </c>
      <c r="AU12" s="268">
        <v>0</v>
      </c>
      <c r="AV12" s="268">
        <v>0.0238095238095238</v>
      </c>
      <c r="AW12" s="268">
        <v>0.0683183183183183</v>
      </c>
      <c r="AX12" s="224"/>
      <c r="AY12" s="222"/>
    </row>
    <row r="13" ht="15" spans="1:60">
      <c r="A13" s="220"/>
      <c r="B13" s="224"/>
      <c r="C13" s="257" t="s">
        <v>24</v>
      </c>
      <c r="D13" s="111" t="s">
        <v>25</v>
      </c>
      <c r="E13" s="111" t="s">
        <v>26</v>
      </c>
      <c r="F13" s="258" t="s">
        <v>31</v>
      </c>
      <c r="G13" s="258" t="s">
        <v>31</v>
      </c>
      <c r="H13" s="258" t="s">
        <v>31</v>
      </c>
      <c r="I13" s="258" t="s">
        <v>31</v>
      </c>
      <c r="J13" s="259">
        <v>0.9</v>
      </c>
      <c r="K13" s="260">
        <v>0.933333333333333</v>
      </c>
      <c r="L13" s="260">
        <v>0.958333333333333</v>
      </c>
      <c r="M13" s="261">
        <v>1</v>
      </c>
      <c r="N13" s="261">
        <v>0.898498927805575</v>
      </c>
      <c r="O13" s="262">
        <v>0.9</v>
      </c>
      <c r="P13" s="263">
        <v>0.962591687041565</v>
      </c>
      <c r="Q13" s="260">
        <v>0.981893542757417</v>
      </c>
      <c r="R13" s="260">
        <v>0.978036175710594</v>
      </c>
      <c r="S13" s="260">
        <v>0.962822599789738</v>
      </c>
      <c r="T13" s="262">
        <v>0.9</v>
      </c>
      <c r="U13" s="260">
        <v>0.910513447432763</v>
      </c>
      <c r="V13" s="260">
        <v>0.956151832460733</v>
      </c>
      <c r="W13" s="260">
        <v>0.962901439645626</v>
      </c>
      <c r="X13" s="260">
        <v>0.936828093736223</v>
      </c>
      <c r="Y13" s="262">
        <v>0.92</v>
      </c>
      <c r="Z13" s="262">
        <v>0.966884328358209</v>
      </c>
      <c r="AA13" s="262">
        <v>0.951440595662027</v>
      </c>
      <c r="AB13" s="262">
        <v>0.958333333333333</v>
      </c>
      <c r="AC13" s="262">
        <v>0.958198898607062</v>
      </c>
      <c r="AD13" s="262">
        <v>0.92</v>
      </c>
      <c r="AE13" s="260">
        <v>0.99847497573825</v>
      </c>
      <c r="AF13" s="260">
        <v>0.98788597651085</v>
      </c>
      <c r="AG13" s="260">
        <v>0.990337092251518</v>
      </c>
      <c r="AH13" s="260">
        <v>0.971263089951796</v>
      </c>
      <c r="AI13" s="262">
        <v>0.92</v>
      </c>
      <c r="AJ13" s="260">
        <v>0.97017797017797</v>
      </c>
      <c r="AK13" s="260">
        <v>0.968074016158457</v>
      </c>
      <c r="AL13" s="260">
        <v>0.978683532443195</v>
      </c>
      <c r="AM13" s="260">
        <v>0.973941468213305</v>
      </c>
      <c r="AN13" s="259">
        <v>0.99</v>
      </c>
      <c r="AO13" s="264">
        <v>1</v>
      </c>
      <c r="AP13" s="264">
        <v>1</v>
      </c>
      <c r="AQ13" s="264">
        <v>1</v>
      </c>
      <c r="AR13" s="265">
        <v>1</v>
      </c>
      <c r="AS13" s="266">
        <v>0.0872182100128262</v>
      </c>
      <c r="AT13" s="267">
        <v>0.0416666666666667</v>
      </c>
      <c r="AU13" s="268">
        <v>0</v>
      </c>
      <c r="AV13" s="268">
        <v>-0.0434782608695652</v>
      </c>
      <c r="AW13" s="268">
        <v>0.0408450704225352</v>
      </c>
      <c r="AX13" s="224"/>
      <c r="AY13" s="222"/>
    </row>
    <row r="14" ht="15" spans="1:60">
      <c r="A14" s="220"/>
      <c r="B14" s="224"/>
      <c r="C14" s="257" t="s">
        <v>24</v>
      </c>
      <c r="D14" s="111" t="s">
        <v>25</v>
      </c>
      <c r="E14" s="111" t="s">
        <v>26</v>
      </c>
      <c r="F14" s="258" t="s">
        <v>32</v>
      </c>
      <c r="G14" s="258" t="s">
        <v>32</v>
      </c>
      <c r="H14" s="258" t="s">
        <v>32</v>
      </c>
      <c r="I14" s="258" t="s">
        <v>32</v>
      </c>
      <c r="J14" s="259">
        <v>0.9</v>
      </c>
      <c r="K14" s="260" t="s">
        <v>33</v>
      </c>
      <c r="L14" s="260" t="s">
        <v>33</v>
      </c>
      <c r="M14" s="261" t="s">
        <v>33</v>
      </c>
      <c r="N14" s="261" t="s">
        <v>33</v>
      </c>
      <c r="O14" s="262">
        <v>0.9</v>
      </c>
      <c r="P14" s="263" t="s">
        <v>33</v>
      </c>
      <c r="Q14" s="260" t="s">
        <v>33</v>
      </c>
      <c r="R14" s="260" t="s">
        <v>33</v>
      </c>
      <c r="S14" s="260">
        <v>0.304347826086957</v>
      </c>
      <c r="T14" s="262">
        <v>0.9</v>
      </c>
      <c r="U14" s="260" t="s">
        <v>33</v>
      </c>
      <c r="V14" s="260" t="s">
        <v>33</v>
      </c>
      <c r="W14" s="260" t="s">
        <v>33</v>
      </c>
      <c r="X14" s="260">
        <v>0.956521739130435</v>
      </c>
      <c r="Y14" s="262">
        <v>0.92</v>
      </c>
      <c r="Z14" s="262" t="s">
        <v>33</v>
      </c>
      <c r="AA14" s="262" t="s">
        <v>33</v>
      </c>
      <c r="AB14" s="262" t="s">
        <v>33</v>
      </c>
      <c r="AC14" s="262">
        <v>1</v>
      </c>
      <c r="AD14" s="262">
        <v>0.92</v>
      </c>
      <c r="AE14" s="260" t="s">
        <v>33</v>
      </c>
      <c r="AF14" s="260" t="s">
        <v>33</v>
      </c>
      <c r="AG14" s="260" t="s">
        <v>33</v>
      </c>
      <c r="AH14" s="260">
        <v>0.996396172486641</v>
      </c>
      <c r="AI14" s="262">
        <v>0.92</v>
      </c>
      <c r="AJ14" s="260" t="s">
        <v>33</v>
      </c>
      <c r="AK14" s="260" t="s">
        <v>33</v>
      </c>
      <c r="AL14" s="260" t="s">
        <v>33</v>
      </c>
      <c r="AM14" s="260">
        <v>0.972972972972973</v>
      </c>
      <c r="AN14" s="259">
        <v>0.99</v>
      </c>
      <c r="AO14" s="264" t="s">
        <v>33</v>
      </c>
      <c r="AP14" s="264" t="s">
        <v>33</v>
      </c>
      <c r="AQ14" s="264" t="s">
        <v>33</v>
      </c>
      <c r="AR14" s="265">
        <v>1</v>
      </c>
      <c r="AS14" s="266">
        <v>0.0872182100128262</v>
      </c>
      <c r="AT14" s="267" t="s">
        <v>33</v>
      </c>
      <c r="AU14" s="268" t="s">
        <v>33</v>
      </c>
      <c r="AV14" s="268" t="s">
        <v>33</v>
      </c>
      <c r="AW14" s="268" t="s">
        <v>33</v>
      </c>
      <c r="AX14" s="224"/>
      <c r="AY14" s="222"/>
    </row>
    <row r="15" ht="15" spans="1:60">
      <c r="A15" s="220"/>
      <c r="B15" s="224"/>
      <c r="C15" s="257" t="s">
        <v>24</v>
      </c>
      <c r="D15" s="111" t="s">
        <v>25</v>
      </c>
      <c r="E15" s="111" t="s">
        <v>26</v>
      </c>
      <c r="F15" s="269" t="s">
        <v>34</v>
      </c>
      <c r="G15" s="269" t="s">
        <v>34</v>
      </c>
      <c r="H15" s="269" t="s">
        <v>34</v>
      </c>
      <c r="I15" s="269" t="s">
        <v>34</v>
      </c>
      <c r="J15" s="259">
        <v>0.9</v>
      </c>
      <c r="K15" s="260">
        <v>0.981981981981982</v>
      </c>
      <c r="L15" s="260">
        <v>0.983333333333333</v>
      </c>
      <c r="M15" s="261">
        <v>0.984126984126984</v>
      </c>
      <c r="N15" s="261">
        <v>0.98781602193116</v>
      </c>
      <c r="O15" s="262">
        <v>0.9</v>
      </c>
      <c r="P15" s="263">
        <v>0.983760516532968</v>
      </c>
      <c r="Q15" s="260">
        <v>0.988745187086583</v>
      </c>
      <c r="R15" s="260">
        <v>0.990421635834351</v>
      </c>
      <c r="S15" s="260">
        <v>0.982704306399488</v>
      </c>
      <c r="T15" s="262">
        <v>0.9</v>
      </c>
      <c r="U15" s="260">
        <v>0.889356290354138</v>
      </c>
      <c r="V15" s="260">
        <v>0.909171685260144</v>
      </c>
      <c r="W15" s="260">
        <v>0.927692741102451</v>
      </c>
      <c r="X15" s="260">
        <v>0.916631007543433</v>
      </c>
      <c r="Y15" s="262">
        <v>0.92</v>
      </c>
      <c r="Z15" s="262">
        <v>0.938265860089964</v>
      </c>
      <c r="AA15" s="262">
        <v>0.959007871676816</v>
      </c>
      <c r="AB15" s="262">
        <v>0.967444814991266</v>
      </c>
      <c r="AC15" s="262">
        <v>0.966248157075659</v>
      </c>
      <c r="AD15" s="262">
        <v>0.92</v>
      </c>
      <c r="AE15" s="260">
        <v>0.997707618905621</v>
      </c>
      <c r="AF15" s="260">
        <v>0.980640809443508</v>
      </c>
      <c r="AG15" s="260">
        <v>0.997618882493007</v>
      </c>
      <c r="AH15" s="260">
        <v>0.993347100917097</v>
      </c>
      <c r="AI15" s="262">
        <v>0.92</v>
      </c>
      <c r="AJ15" s="260">
        <v>0.956273992322457</v>
      </c>
      <c r="AK15" s="260">
        <v>0.970712041264007</v>
      </c>
      <c r="AL15" s="260">
        <v>0.97834808259587</v>
      </c>
      <c r="AM15" s="260">
        <v>0.977621081047328</v>
      </c>
      <c r="AN15" s="259">
        <v>0.99</v>
      </c>
      <c r="AO15" s="264">
        <v>1</v>
      </c>
      <c r="AP15" s="264">
        <v>1</v>
      </c>
      <c r="AQ15" s="264">
        <v>1</v>
      </c>
      <c r="AR15" s="265">
        <v>1</v>
      </c>
      <c r="AS15" s="266">
        <v>0.0872182100128262</v>
      </c>
      <c r="AT15" s="267">
        <v>0.0131578947368421</v>
      </c>
      <c r="AU15" s="268">
        <v>0.0155038759689922</v>
      </c>
      <c r="AV15" s="268">
        <v>0</v>
      </c>
      <c r="AW15" s="268">
        <v>0.0279001468428781</v>
      </c>
      <c r="AX15" s="224"/>
      <c r="AY15" s="222"/>
    </row>
    <row r="16" ht="15" spans="1:60">
      <c r="A16" s="220"/>
      <c r="B16" s="224"/>
      <c r="C16" s="257" t="s">
        <v>24</v>
      </c>
      <c r="D16" s="111" t="s">
        <v>25</v>
      </c>
      <c r="E16" s="111" t="s">
        <v>26</v>
      </c>
      <c r="F16" s="269" t="s">
        <v>35</v>
      </c>
      <c r="G16" s="269" t="s">
        <v>35</v>
      </c>
      <c r="H16" s="269" t="s">
        <v>35</v>
      </c>
      <c r="I16" s="269" t="s">
        <v>35</v>
      </c>
      <c r="J16" s="259">
        <v>0.9</v>
      </c>
      <c r="K16" s="260">
        <v>0.964285714285714</v>
      </c>
      <c r="L16" s="260">
        <v>0.91304347826087</v>
      </c>
      <c r="M16" s="261">
        <v>1</v>
      </c>
      <c r="N16" s="261">
        <v>0.961379310344828</v>
      </c>
      <c r="O16" s="262">
        <v>0.9</v>
      </c>
      <c r="P16" s="263">
        <v>0.995170748533977</v>
      </c>
      <c r="Q16" s="260">
        <v>0.990921787709497</v>
      </c>
      <c r="R16" s="260">
        <v>0.998400426552919</v>
      </c>
      <c r="S16" s="260">
        <v>0.964360459456829</v>
      </c>
      <c r="T16" s="262">
        <v>0.9</v>
      </c>
      <c r="U16" s="260">
        <v>0.9727492238703</v>
      </c>
      <c r="V16" s="260">
        <v>0.991969273743017</v>
      </c>
      <c r="W16" s="260">
        <v>0.989069581444948</v>
      </c>
      <c r="X16" s="260">
        <v>0.956159349751777</v>
      </c>
      <c r="Y16" s="262">
        <v>0.92</v>
      </c>
      <c r="Z16" s="262" t="s">
        <v>33</v>
      </c>
      <c r="AA16" s="262" t="s">
        <v>33</v>
      </c>
      <c r="AB16" s="262">
        <v>0</v>
      </c>
      <c r="AC16" s="262">
        <v>0</v>
      </c>
      <c r="AD16" s="262">
        <v>0.92</v>
      </c>
      <c r="AE16" s="260">
        <v>0</v>
      </c>
      <c r="AF16" s="260" t="s">
        <v>33</v>
      </c>
      <c r="AG16" s="260">
        <v>0.571428571428571</v>
      </c>
      <c r="AH16" s="260">
        <v>0.497737556561086</v>
      </c>
      <c r="AI16" s="262">
        <v>0.92</v>
      </c>
      <c r="AJ16" s="260">
        <v>0.977233528803035</v>
      </c>
      <c r="AK16" s="260">
        <v>0.997206703910614</v>
      </c>
      <c r="AL16" s="260">
        <v>0.997334754797441</v>
      </c>
      <c r="AM16" s="260">
        <v>0.99418392426934</v>
      </c>
      <c r="AN16" s="259">
        <v>0.99</v>
      </c>
      <c r="AO16" s="264">
        <v>1</v>
      </c>
      <c r="AP16" s="264" t="s">
        <v>33</v>
      </c>
      <c r="AQ16" s="264">
        <v>1</v>
      </c>
      <c r="AR16" s="265">
        <v>1</v>
      </c>
      <c r="AS16" s="266">
        <v>0.0872182100128262</v>
      </c>
      <c r="AT16" s="267">
        <v>0</v>
      </c>
      <c r="AU16" s="268">
        <v>0</v>
      </c>
      <c r="AV16" s="268">
        <v>0</v>
      </c>
      <c r="AW16" s="268">
        <v>0.0613718411552347</v>
      </c>
      <c r="AX16" s="224"/>
      <c r="AY16" s="222"/>
    </row>
    <row r="17" ht="15" spans="1:51">
      <c r="A17" s="220"/>
      <c r="B17" s="224"/>
      <c r="C17" s="257" t="s">
        <v>24</v>
      </c>
      <c r="D17" s="111" t="s">
        <v>25</v>
      </c>
      <c r="E17" s="111" t="s">
        <v>26</v>
      </c>
      <c r="F17" s="269" t="s">
        <v>36</v>
      </c>
      <c r="G17" s="269" t="s">
        <v>36</v>
      </c>
      <c r="H17" s="269" t="s">
        <v>36</v>
      </c>
      <c r="I17" s="269" t="s">
        <v>36</v>
      </c>
      <c r="J17" s="259">
        <v>0.9</v>
      </c>
      <c r="K17" s="260">
        <v>0.876712328767123</v>
      </c>
      <c r="L17" s="260">
        <v>0.835294117647059</v>
      </c>
      <c r="M17" s="261">
        <v>0.956989247311828</v>
      </c>
      <c r="N17" s="261">
        <v>0.886263516219463</v>
      </c>
      <c r="O17" s="262">
        <v>0.9</v>
      </c>
      <c r="P17" s="263">
        <v>0.988730025231287</v>
      </c>
      <c r="Q17" s="260">
        <v>0.990623934538016</v>
      </c>
      <c r="R17" s="260">
        <v>0.995506739890165</v>
      </c>
      <c r="S17" s="260">
        <v>0.993904585577011</v>
      </c>
      <c r="T17" s="262">
        <v>0.9</v>
      </c>
      <c r="U17" s="260">
        <v>0.508830950378469</v>
      </c>
      <c r="V17" s="260">
        <v>0.693317422434368</v>
      </c>
      <c r="W17" s="260">
        <v>0.759028124479947</v>
      </c>
      <c r="X17" s="260">
        <v>0.71952618746496</v>
      </c>
      <c r="Y17" s="262">
        <v>0.92</v>
      </c>
      <c r="Z17" s="262">
        <v>0.61686017163049</v>
      </c>
      <c r="AA17" s="262">
        <v>0.836654309545876</v>
      </c>
      <c r="AB17" s="262">
        <v>0.880052151238592</v>
      </c>
      <c r="AC17" s="262">
        <v>0.872106486675702</v>
      </c>
      <c r="AD17" s="262">
        <v>0.92</v>
      </c>
      <c r="AE17" s="260">
        <v>0.994775339602926</v>
      </c>
      <c r="AF17" s="260">
        <v>0.992639842983317</v>
      </c>
      <c r="AG17" s="260">
        <v>0.995067264573991</v>
      </c>
      <c r="AH17" s="260">
        <v>0.985701621905575</v>
      </c>
      <c r="AI17" s="262">
        <v>0.92</v>
      </c>
      <c r="AJ17" s="260">
        <v>0.678510144342384</v>
      </c>
      <c r="AK17" s="260">
        <v>0.860159088677207</v>
      </c>
      <c r="AL17" s="260">
        <v>0.906643640796424</v>
      </c>
      <c r="AM17" s="260">
        <v>0.896598988796713</v>
      </c>
      <c r="AN17" s="259">
        <v>0.99</v>
      </c>
      <c r="AO17" s="264">
        <v>1</v>
      </c>
      <c r="AP17" s="264">
        <v>1</v>
      </c>
      <c r="AQ17" s="264">
        <v>1</v>
      </c>
      <c r="AR17" s="265">
        <v>1</v>
      </c>
      <c r="AS17" s="266">
        <v>0.0872182100128262</v>
      </c>
      <c r="AT17" s="267">
        <v>0.078125</v>
      </c>
      <c r="AU17" s="268">
        <v>0.0172413793103448</v>
      </c>
      <c r="AV17" s="268">
        <v>0.03125</v>
      </c>
      <c r="AW17" s="268">
        <v>0.0464516129032258</v>
      </c>
      <c r="AX17" s="224"/>
      <c r="AY17" s="222"/>
    </row>
    <row r="18" ht="15" spans="1:51">
      <c r="A18" s="220"/>
      <c r="B18" s="224"/>
      <c r="C18" s="257" t="s">
        <v>24</v>
      </c>
      <c r="D18" s="111" t="s">
        <v>25</v>
      </c>
      <c r="E18" s="111" t="s">
        <v>26</v>
      </c>
      <c r="F18" s="269" t="s">
        <v>37</v>
      </c>
      <c r="G18" s="269" t="s">
        <v>37</v>
      </c>
      <c r="H18" s="269" t="s">
        <v>37</v>
      </c>
      <c r="I18" s="269" t="s">
        <v>37</v>
      </c>
      <c r="J18" s="259">
        <v>0.9</v>
      </c>
      <c r="K18" s="260">
        <v>0.953703703703704</v>
      </c>
      <c r="L18" s="260">
        <v>0.933884297520661</v>
      </c>
      <c r="M18" s="261">
        <v>0.967479674796748</v>
      </c>
      <c r="N18" s="261">
        <v>0.978562421185372</v>
      </c>
      <c r="O18" s="262">
        <v>0.9</v>
      </c>
      <c r="P18" s="263">
        <v>0.992526985884307</v>
      </c>
      <c r="Q18" s="260">
        <v>0.993184031158715</v>
      </c>
      <c r="R18" s="260">
        <v>0.994975556762629</v>
      </c>
      <c r="S18" s="260">
        <v>0.99275606636058</v>
      </c>
      <c r="T18" s="262">
        <v>0.9</v>
      </c>
      <c r="U18" s="260">
        <v>0.768613340714088</v>
      </c>
      <c r="V18" s="260">
        <v>0.870635693420504</v>
      </c>
      <c r="W18" s="260">
        <v>0.876154263986964</v>
      </c>
      <c r="X18" s="260">
        <v>0.883621074343286</v>
      </c>
      <c r="Y18" s="262">
        <v>0.92</v>
      </c>
      <c r="Z18" s="262">
        <v>0.85197628458498</v>
      </c>
      <c r="AA18" s="262">
        <v>0.906847742922724</v>
      </c>
      <c r="AB18" s="262">
        <v>0.940621403912543</v>
      </c>
      <c r="AC18" s="262">
        <v>0.934202982665997</v>
      </c>
      <c r="AD18" s="262">
        <v>0.92</v>
      </c>
      <c r="AE18" s="260">
        <v>0.990378006872852</v>
      </c>
      <c r="AF18" s="260">
        <v>0.980854197349043</v>
      </c>
      <c r="AG18" s="260">
        <v>0.990536277602524</v>
      </c>
      <c r="AH18" s="260">
        <v>0.980094963225026</v>
      </c>
      <c r="AI18" s="262">
        <v>0.92</v>
      </c>
      <c r="AJ18" s="260">
        <v>0.866037275168878</v>
      </c>
      <c r="AK18" s="260">
        <v>0.926799806732163</v>
      </c>
      <c r="AL18" s="260">
        <v>0.956105892399658</v>
      </c>
      <c r="AM18" s="260">
        <v>0.952027476179925</v>
      </c>
      <c r="AN18" s="259">
        <v>0.99</v>
      </c>
      <c r="AO18" s="264">
        <v>1</v>
      </c>
      <c r="AP18" s="264">
        <v>1</v>
      </c>
      <c r="AQ18" s="264">
        <v>1</v>
      </c>
      <c r="AR18" s="265">
        <v>1</v>
      </c>
      <c r="AS18" s="266">
        <v>0.0872182100128262</v>
      </c>
      <c r="AT18" s="267">
        <v>0.0416666666666667</v>
      </c>
      <c r="AU18" s="268">
        <v>0.0869565217391304</v>
      </c>
      <c r="AV18" s="268">
        <v>0.0555555555555556</v>
      </c>
      <c r="AW18" s="268">
        <v>0.0603217158176944</v>
      </c>
      <c r="AX18" s="224"/>
      <c r="AY18" s="222"/>
    </row>
    <row r="19" ht="15" spans="1:51">
      <c r="A19" s="220"/>
      <c r="B19" s="224"/>
      <c r="C19" s="257" t="s">
        <v>24</v>
      </c>
      <c r="D19" s="111" t="s">
        <v>25</v>
      </c>
      <c r="E19" s="111" t="s">
        <v>26</v>
      </c>
      <c r="F19" s="269" t="s">
        <v>38</v>
      </c>
      <c r="G19" s="269" t="s">
        <v>38</v>
      </c>
      <c r="H19" s="269" t="s">
        <v>38</v>
      </c>
      <c r="I19" s="269" t="s">
        <v>38</v>
      </c>
      <c r="J19" s="259">
        <v>0.9</v>
      </c>
      <c r="K19" s="260">
        <v>0.636363636363636</v>
      </c>
      <c r="L19" s="260">
        <v>0.666666666666667</v>
      </c>
      <c r="M19" s="261">
        <v>0.882352941176471</v>
      </c>
      <c r="N19" s="261">
        <v>0.804210526315789</v>
      </c>
      <c r="O19" s="262">
        <v>0.9</v>
      </c>
      <c r="P19" s="263">
        <v>0.983059292476333</v>
      </c>
      <c r="Q19" s="260">
        <v>0.991926803013993</v>
      </c>
      <c r="R19" s="260">
        <v>0.986273512963904</v>
      </c>
      <c r="S19" s="260">
        <v>0.900660862267911</v>
      </c>
      <c r="T19" s="262">
        <v>0.9</v>
      </c>
      <c r="U19" s="260">
        <v>0.356751370204285</v>
      </c>
      <c r="V19" s="260">
        <v>0.682454251883746</v>
      </c>
      <c r="W19" s="260">
        <v>0.73868835790544</v>
      </c>
      <c r="X19" s="260">
        <v>0.635120109094724</v>
      </c>
      <c r="Y19" s="262">
        <v>0.92</v>
      </c>
      <c r="Z19" s="262">
        <v>0.431754874651811</v>
      </c>
      <c r="AA19" s="262">
        <v>0.890184645286686</v>
      </c>
      <c r="AB19" s="262">
        <v>0.824442289039767</v>
      </c>
      <c r="AC19" s="262">
        <v>0.80159095391493</v>
      </c>
      <c r="AD19" s="262">
        <v>0.92</v>
      </c>
      <c r="AE19" s="260">
        <v>0.996637848222863</v>
      </c>
      <c r="AF19" s="260">
        <v>0.995604671606179</v>
      </c>
      <c r="AG19" s="260">
        <v>0.99527902191018</v>
      </c>
      <c r="AH19" s="260">
        <v>0.994408074856204</v>
      </c>
      <c r="AI19" s="262">
        <v>0.92</v>
      </c>
      <c r="AJ19" s="260">
        <v>0.552025931928687</v>
      </c>
      <c r="AK19" s="260">
        <v>0.922145328719723</v>
      </c>
      <c r="AL19" s="260">
        <v>0.889886892880905</v>
      </c>
      <c r="AM19" s="260">
        <v>0.850576330164903</v>
      </c>
      <c r="AN19" s="259">
        <v>0.99</v>
      </c>
      <c r="AO19" s="264">
        <v>1</v>
      </c>
      <c r="AP19" s="264">
        <v>1</v>
      </c>
      <c r="AQ19" s="264">
        <v>1</v>
      </c>
      <c r="AR19" s="265">
        <v>1</v>
      </c>
      <c r="AS19" s="266">
        <v>0.0872182100128262</v>
      </c>
      <c r="AT19" s="267">
        <v>0.2</v>
      </c>
      <c r="AU19" s="268">
        <v>0</v>
      </c>
      <c r="AV19" s="268">
        <v>0</v>
      </c>
      <c r="AW19" s="268">
        <v>0.0625</v>
      </c>
      <c r="AX19" s="224"/>
      <c r="AY19" s="222"/>
    </row>
    <row r="20" ht="15" spans="1:51">
      <c r="A20" s="220"/>
      <c r="B20" s="224"/>
      <c r="C20" s="257" t="s">
        <v>24</v>
      </c>
      <c r="D20" s="111" t="s">
        <v>25</v>
      </c>
      <c r="E20" s="111" t="s">
        <v>26</v>
      </c>
      <c r="F20" s="269" t="s">
        <v>39</v>
      </c>
      <c r="G20" s="269" t="s">
        <v>39</v>
      </c>
      <c r="H20" s="269" t="s">
        <v>39</v>
      </c>
      <c r="I20" s="269" t="s">
        <v>39</v>
      </c>
      <c r="J20" s="259">
        <v>0.9</v>
      </c>
      <c r="K20" s="260">
        <v>0.915254237288136</v>
      </c>
      <c r="L20" s="260">
        <v>0.930434782608696</v>
      </c>
      <c r="M20" s="261">
        <v>0.915966386554622</v>
      </c>
      <c r="N20" s="261">
        <v>0.935709932967703</v>
      </c>
      <c r="O20" s="262">
        <v>0.9</v>
      </c>
      <c r="P20" s="263">
        <v>0.986603046430538</v>
      </c>
      <c r="Q20" s="260">
        <v>0.996082089552239</v>
      </c>
      <c r="R20" s="260">
        <v>0.979947029890276</v>
      </c>
      <c r="S20" s="260">
        <v>0.992995758899884</v>
      </c>
      <c r="T20" s="262">
        <v>0.9</v>
      </c>
      <c r="U20" s="260">
        <v>0.849146632409616</v>
      </c>
      <c r="V20" s="260">
        <v>0.869029850746269</v>
      </c>
      <c r="W20" s="260">
        <v>0.87116912599319</v>
      </c>
      <c r="X20" s="260">
        <v>0.87332390866641</v>
      </c>
      <c r="Y20" s="262">
        <v>0.92</v>
      </c>
      <c r="Z20" s="262">
        <v>0.879169755374351</v>
      </c>
      <c r="AA20" s="262">
        <v>0.911181795938341</v>
      </c>
      <c r="AB20" s="262">
        <v>0.951020408163265</v>
      </c>
      <c r="AC20" s="262">
        <v>0.945481631444751</v>
      </c>
      <c r="AD20" s="262">
        <v>0.92</v>
      </c>
      <c r="AE20" s="260">
        <v>0.9728</v>
      </c>
      <c r="AF20" s="260">
        <v>0.959294436906377</v>
      </c>
      <c r="AG20" s="260">
        <v>0.983442047165078</v>
      </c>
      <c r="AH20" s="260">
        <v>0.978066612510154</v>
      </c>
      <c r="AI20" s="262">
        <v>0.92</v>
      </c>
      <c r="AJ20" s="260">
        <v>0.916482359136388</v>
      </c>
      <c r="AK20" s="260">
        <v>0.941462898274585</v>
      </c>
      <c r="AL20" s="260">
        <v>0.96317117944011</v>
      </c>
      <c r="AM20" s="260">
        <v>0.962366052643405</v>
      </c>
      <c r="AN20" s="259">
        <v>0.99</v>
      </c>
      <c r="AO20" s="264">
        <v>1</v>
      </c>
      <c r="AP20" s="264">
        <v>1</v>
      </c>
      <c r="AQ20" s="264">
        <v>1</v>
      </c>
      <c r="AR20" s="265">
        <v>1</v>
      </c>
      <c r="AS20" s="266">
        <v>0.0872182100128262</v>
      </c>
      <c r="AT20" s="267">
        <v>0.0384615384615385</v>
      </c>
      <c r="AU20" s="268">
        <v>0.0571428571428571</v>
      </c>
      <c r="AV20" s="268">
        <v>0.0434782608695652</v>
      </c>
      <c r="AW20" s="268">
        <v>0.0633387010198604</v>
      </c>
      <c r="AX20" s="224"/>
      <c r="AY20" s="222"/>
    </row>
    <row r="21" ht="15" spans="1:51">
      <c r="A21" s="220"/>
      <c r="B21" s="224"/>
      <c r="C21" s="257" t="s">
        <v>24</v>
      </c>
      <c r="D21" s="111" t="s">
        <v>25</v>
      </c>
      <c r="E21" s="111" t="s">
        <v>26</v>
      </c>
      <c r="F21" s="269" t="s">
        <v>40</v>
      </c>
      <c r="G21" s="269" t="s">
        <v>40</v>
      </c>
      <c r="H21" s="269" t="s">
        <v>40</v>
      </c>
      <c r="I21" s="269" t="s">
        <v>40</v>
      </c>
      <c r="J21" s="259">
        <v>0.9</v>
      </c>
      <c r="K21" s="260">
        <v>0.588235294117647</v>
      </c>
      <c r="L21" s="260">
        <v>0.6875</v>
      </c>
      <c r="M21" s="261">
        <v>0.933333333333333</v>
      </c>
      <c r="N21" s="261">
        <v>0.892134831460674</v>
      </c>
      <c r="O21" s="262">
        <v>0.9</v>
      </c>
      <c r="P21" s="263">
        <v>0.959525094441446</v>
      </c>
      <c r="Q21" s="260">
        <v>0.946037099494098</v>
      </c>
      <c r="R21" s="260">
        <v>0.973697521497218</v>
      </c>
      <c r="S21" s="260">
        <v>0.975681916582479</v>
      </c>
      <c r="T21" s="262">
        <v>0.9</v>
      </c>
      <c r="U21" s="260">
        <v>0.852131678359417</v>
      </c>
      <c r="V21" s="260">
        <v>0.8690275435638</v>
      </c>
      <c r="W21" s="260">
        <v>0.874051593323217</v>
      </c>
      <c r="X21" s="260">
        <v>0.851229133593111</v>
      </c>
      <c r="Y21" s="262">
        <v>0.92</v>
      </c>
      <c r="Z21" s="262">
        <v>0.931492842535787</v>
      </c>
      <c r="AA21" s="262">
        <v>0.932419196865818</v>
      </c>
      <c r="AB21" s="262">
        <v>0.99465811965812</v>
      </c>
      <c r="AC21" s="262">
        <v>0.918696510862409</v>
      </c>
      <c r="AD21" s="262">
        <v>0.92</v>
      </c>
      <c r="AE21" s="260">
        <v>0.998638529611981</v>
      </c>
      <c r="AF21" s="260">
        <v>0.987191113126275</v>
      </c>
      <c r="AG21" s="260">
        <v>0.513524006729649</v>
      </c>
      <c r="AH21" s="260">
        <v>0.972119784814135</v>
      </c>
      <c r="AI21" s="262">
        <v>0.92</v>
      </c>
      <c r="AJ21" s="260">
        <v>0.953020134228188</v>
      </c>
      <c r="AK21" s="260">
        <v>0.951785714285714</v>
      </c>
      <c r="AL21" s="260">
        <v>0.995537246824579</v>
      </c>
      <c r="AM21" s="260">
        <v>0.953877674912733</v>
      </c>
      <c r="AN21" s="259">
        <v>0.99</v>
      </c>
      <c r="AO21" s="264">
        <v>1</v>
      </c>
      <c r="AP21" s="264">
        <v>1</v>
      </c>
      <c r="AQ21" s="264">
        <v>1</v>
      </c>
      <c r="AR21" s="265">
        <v>1</v>
      </c>
      <c r="AS21" s="266">
        <v>0.0872182100128262</v>
      </c>
      <c r="AT21" s="267">
        <v>0.25</v>
      </c>
      <c r="AU21" s="268">
        <v>0.0909090909090909</v>
      </c>
      <c r="AV21" s="268">
        <v>0.0769230769230769</v>
      </c>
      <c r="AW21" s="268">
        <v>0.104046242774566</v>
      </c>
      <c r="AX21" s="224"/>
      <c r="AY21" s="222"/>
    </row>
    <row r="22" ht="15" spans="1:51">
      <c r="A22" s="220"/>
      <c r="B22" s="224"/>
      <c r="C22" s="257" t="s">
        <v>24</v>
      </c>
      <c r="D22" s="111" t="s">
        <v>25</v>
      </c>
      <c r="E22" s="111" t="s">
        <v>26</v>
      </c>
      <c r="F22" s="269" t="s">
        <v>41</v>
      </c>
      <c r="G22" s="269" t="s">
        <v>41</v>
      </c>
      <c r="H22" s="269" t="s">
        <v>41</v>
      </c>
      <c r="I22" s="269" t="s">
        <v>41</v>
      </c>
      <c r="J22" s="259">
        <v>0.9</v>
      </c>
      <c r="K22" s="260">
        <v>0.86046511627907</v>
      </c>
      <c r="L22" s="260">
        <v>0.906976744186046</v>
      </c>
      <c r="M22" s="261">
        <v>0.911111111111111</v>
      </c>
      <c r="N22" s="261">
        <v>0.9063270336894</v>
      </c>
      <c r="O22" s="262">
        <v>0.9</v>
      </c>
      <c r="P22" s="263">
        <v>0.97074122236671</v>
      </c>
      <c r="Q22" s="260">
        <v>0.982962842771378</v>
      </c>
      <c r="R22" s="260">
        <v>0.990172482952266</v>
      </c>
      <c r="S22" s="260">
        <v>0.926153610693059</v>
      </c>
      <c r="T22" s="262">
        <v>0.9</v>
      </c>
      <c r="U22" s="260">
        <v>0.836475942782835</v>
      </c>
      <c r="V22" s="260">
        <v>0.92682135323706</v>
      </c>
      <c r="W22" s="260">
        <v>0.944243882872042</v>
      </c>
      <c r="X22" s="260">
        <v>0.892491220909964</v>
      </c>
      <c r="Y22" s="262">
        <v>0.92</v>
      </c>
      <c r="Z22" s="262">
        <v>0.819607843137255</v>
      </c>
      <c r="AA22" s="262">
        <v>0.93232044198895</v>
      </c>
      <c r="AB22" s="262">
        <v>0.962374870555747</v>
      </c>
      <c r="AC22" s="262">
        <v>0.955077972455807</v>
      </c>
      <c r="AD22" s="262">
        <v>0.92</v>
      </c>
      <c r="AE22" s="260">
        <v>0.998379674638667</v>
      </c>
      <c r="AF22" s="260">
        <v>0.998068577423816</v>
      </c>
      <c r="AG22" s="260">
        <v>0.99432580698326</v>
      </c>
      <c r="AH22" s="260">
        <v>0.989127160556728</v>
      </c>
      <c r="AI22" s="262">
        <v>0.92</v>
      </c>
      <c r="AJ22" s="260">
        <v>0.8624693011833</v>
      </c>
      <c r="AK22" s="260">
        <v>0.967104536924605</v>
      </c>
      <c r="AL22" s="260">
        <v>0.980722891566265</v>
      </c>
      <c r="AM22" s="260">
        <v>0.970538776811564</v>
      </c>
      <c r="AN22" s="259">
        <v>0.99</v>
      </c>
      <c r="AO22" s="264">
        <v>1</v>
      </c>
      <c r="AP22" s="264">
        <v>1</v>
      </c>
      <c r="AQ22" s="264">
        <v>1</v>
      </c>
      <c r="AR22" s="265">
        <v>1</v>
      </c>
      <c r="AS22" s="266">
        <v>0.0872182100128262</v>
      </c>
      <c r="AT22" s="267">
        <v>0.0416666666666667</v>
      </c>
      <c r="AU22" s="268">
        <v>0</v>
      </c>
      <c r="AV22" s="268">
        <v>0</v>
      </c>
      <c r="AW22" s="268">
        <v>0.0967741935483871</v>
      </c>
      <c r="AX22" s="224"/>
      <c r="AY22" s="222"/>
    </row>
    <row r="23" ht="15" spans="1:51">
      <c r="A23" s="220"/>
      <c r="B23" s="224"/>
      <c r="C23" s="257" t="s">
        <v>24</v>
      </c>
      <c r="D23" s="111" t="s">
        <v>25</v>
      </c>
      <c r="E23" s="111" t="s">
        <v>26</v>
      </c>
      <c r="F23" s="269" t="s">
        <v>42</v>
      </c>
      <c r="G23" s="269" t="s">
        <v>42</v>
      </c>
      <c r="H23" s="269" t="s">
        <v>42</v>
      </c>
      <c r="I23" s="269" t="s">
        <v>42</v>
      </c>
      <c r="J23" s="259">
        <v>0.9</v>
      </c>
      <c r="K23" s="260">
        <v>0.78030303030303</v>
      </c>
      <c r="L23" s="260">
        <v>0.805555555555556</v>
      </c>
      <c r="M23" s="261">
        <v>0.891025641025641</v>
      </c>
      <c r="N23" s="261">
        <v>0.88347022587269</v>
      </c>
      <c r="O23" s="262">
        <v>0.9</v>
      </c>
      <c r="P23" s="263">
        <v>0.785742692384172</v>
      </c>
      <c r="Q23" s="260">
        <v>0.83813567890001</v>
      </c>
      <c r="R23" s="260">
        <v>0.864642993508973</v>
      </c>
      <c r="S23" s="260">
        <v>0.83489298106628</v>
      </c>
      <c r="T23" s="262">
        <v>0.9</v>
      </c>
      <c r="U23" s="260">
        <v>0.70530920660171</v>
      </c>
      <c r="V23" s="260">
        <v>0.796178343949045</v>
      </c>
      <c r="W23" s="260">
        <v>0.79495990836197</v>
      </c>
      <c r="X23" s="260">
        <v>0.681987538962364</v>
      </c>
      <c r="Y23" s="262">
        <v>0.92</v>
      </c>
      <c r="Z23" s="262">
        <v>0.93425107869324</v>
      </c>
      <c r="AA23" s="262">
        <v>0.989312695780358</v>
      </c>
      <c r="AB23" s="262">
        <v>0.997733360807748</v>
      </c>
      <c r="AC23" s="262">
        <v>0.959696186820822</v>
      </c>
      <c r="AD23" s="262">
        <v>0.92</v>
      </c>
      <c r="AE23" s="260">
        <v>0.87648194099807</v>
      </c>
      <c r="AF23" s="260">
        <v>0.904197864244507</v>
      </c>
      <c r="AG23" s="260">
        <v>0.811520080489645</v>
      </c>
      <c r="AH23" s="260">
        <v>0.770598072730742</v>
      </c>
      <c r="AI23" s="262">
        <v>0.92</v>
      </c>
      <c r="AJ23" s="260">
        <v>0.936423929791653</v>
      </c>
      <c r="AK23" s="260">
        <v>0.988641556237352</v>
      </c>
      <c r="AL23" s="260">
        <v>0.989889106327463</v>
      </c>
      <c r="AM23" s="260">
        <v>0.968874682470545</v>
      </c>
      <c r="AN23" s="259">
        <v>0.99</v>
      </c>
      <c r="AO23" s="264">
        <v>1</v>
      </c>
      <c r="AP23" s="264">
        <v>1</v>
      </c>
      <c r="AQ23" s="264">
        <v>1</v>
      </c>
      <c r="AR23" s="265">
        <v>1</v>
      </c>
      <c r="AS23" s="266">
        <v>0.0872182100128262</v>
      </c>
      <c r="AT23" s="267">
        <v>0.0113636363636364</v>
      </c>
      <c r="AU23" s="268">
        <v>0.0217391304347826</v>
      </c>
      <c r="AV23" s="268">
        <v>0.0121951219512195</v>
      </c>
      <c r="AW23" s="268">
        <v>0.0526556776556777</v>
      </c>
      <c r="AX23" s="224"/>
      <c r="AY23" s="222"/>
    </row>
    <row r="24" ht="15" spans="1:51">
      <c r="A24" s="220"/>
      <c r="B24" s="224"/>
      <c r="C24" s="257" t="s">
        <v>24</v>
      </c>
      <c r="D24" s="111" t="s">
        <v>25</v>
      </c>
      <c r="E24" s="111" t="s">
        <v>26</v>
      </c>
      <c r="F24" s="269" t="s">
        <v>43</v>
      </c>
      <c r="G24" s="269" t="s">
        <v>43</v>
      </c>
      <c r="H24" s="269" t="s">
        <v>43</v>
      </c>
      <c r="I24" s="269" t="s">
        <v>43</v>
      </c>
      <c r="J24" s="259">
        <v>0.9</v>
      </c>
      <c r="K24" s="260">
        <v>0.865079365079365</v>
      </c>
      <c r="L24" s="260">
        <v>0.895522388059702</v>
      </c>
      <c r="M24" s="261">
        <v>0.901408450704225</v>
      </c>
      <c r="N24" s="261">
        <v>0.889411764705882</v>
      </c>
      <c r="O24" s="262">
        <v>0.9</v>
      </c>
      <c r="P24" s="263">
        <v>0.992344497607656</v>
      </c>
      <c r="Q24" s="260">
        <v>0.993703762002204</v>
      </c>
      <c r="R24" s="260">
        <v>0.987598482637876</v>
      </c>
      <c r="S24" s="260">
        <v>0.974720230604135</v>
      </c>
      <c r="T24" s="262">
        <v>0.9</v>
      </c>
      <c r="U24" s="260">
        <v>0.675187969924812</v>
      </c>
      <c r="V24" s="260">
        <v>0.711632299700929</v>
      </c>
      <c r="W24" s="260">
        <v>0.750948351327692</v>
      </c>
      <c r="X24" s="260">
        <v>0.699833417755892</v>
      </c>
      <c r="Y24" s="262">
        <v>0.92</v>
      </c>
      <c r="Z24" s="262">
        <v>0.86033746696483</v>
      </c>
      <c r="AA24" s="262">
        <v>0.845044302493303</v>
      </c>
      <c r="AB24" s="262">
        <v>0.889359698681733</v>
      </c>
      <c r="AC24" s="262">
        <v>0.891220081559722</v>
      </c>
      <c r="AD24" s="262">
        <v>0.92</v>
      </c>
      <c r="AE24" s="260">
        <v>0.996287128712871</v>
      </c>
      <c r="AF24" s="260">
        <v>0.998632946001367</v>
      </c>
      <c r="AG24" s="260">
        <v>0.996392496392496</v>
      </c>
      <c r="AH24" s="260">
        <v>0.972931287113442</v>
      </c>
      <c r="AI24" s="262">
        <v>0.92</v>
      </c>
      <c r="AJ24" s="260">
        <v>0.887935262383521</v>
      </c>
      <c r="AK24" s="260">
        <v>0.889444097439101</v>
      </c>
      <c r="AL24" s="260">
        <v>0.923270893371758</v>
      </c>
      <c r="AM24" s="260">
        <v>0.922698717851683</v>
      </c>
      <c r="AN24" s="259">
        <v>0.99</v>
      </c>
      <c r="AO24" s="264">
        <v>1</v>
      </c>
      <c r="AP24" s="264">
        <v>1</v>
      </c>
      <c r="AQ24" s="264">
        <v>1</v>
      </c>
      <c r="AR24" s="265">
        <v>1</v>
      </c>
      <c r="AS24" s="266">
        <v>0.0872182100128262</v>
      </c>
      <c r="AT24" s="267">
        <v>0.0125</v>
      </c>
      <c r="AU24" s="268">
        <v>0.0133333333333333</v>
      </c>
      <c r="AV24" s="268">
        <v>0.0375</v>
      </c>
      <c r="AW24" s="268">
        <v>0.0621052631578947</v>
      </c>
      <c r="AX24" s="224"/>
      <c r="AY24" s="222"/>
    </row>
    <row r="25" ht="15" spans="1:51">
      <c r="A25" s="220"/>
      <c r="B25" s="224"/>
      <c r="C25" s="257" t="s">
        <v>24</v>
      </c>
      <c r="D25" s="111" t="s">
        <v>25</v>
      </c>
      <c r="E25" s="111" t="s">
        <v>26</v>
      </c>
      <c r="F25" s="269" t="s">
        <v>44</v>
      </c>
      <c r="G25" s="269" t="s">
        <v>44</v>
      </c>
      <c r="H25" s="269" t="s">
        <v>44</v>
      </c>
      <c r="I25" s="269" t="s">
        <v>44</v>
      </c>
      <c r="J25" s="259">
        <v>0.9</v>
      </c>
      <c r="K25" s="260">
        <v>0.942528735632184</v>
      </c>
      <c r="L25" s="260">
        <v>0.91578947368421</v>
      </c>
      <c r="M25" s="261">
        <v>0.941747572815534</v>
      </c>
      <c r="N25" s="261">
        <v>0.940782122905028</v>
      </c>
      <c r="O25" s="262">
        <v>0.9</v>
      </c>
      <c r="P25" s="263">
        <v>0.995021459227468</v>
      </c>
      <c r="Q25" s="260">
        <v>0.989953787422142</v>
      </c>
      <c r="R25" s="260">
        <v>0.992185973823012</v>
      </c>
      <c r="S25" s="260">
        <v>0.984024734186936</v>
      </c>
      <c r="T25" s="262">
        <v>0.9</v>
      </c>
      <c r="U25" s="260">
        <v>0.828154506437768</v>
      </c>
      <c r="V25" s="260">
        <v>0.845690174804099</v>
      </c>
      <c r="W25" s="260">
        <v>0.822035553819105</v>
      </c>
      <c r="X25" s="260">
        <v>0.817267587357494</v>
      </c>
      <c r="Y25" s="262">
        <v>0.92</v>
      </c>
      <c r="Z25" s="262">
        <v>0.902439024390244</v>
      </c>
      <c r="AA25" s="262">
        <v>0.894902785076195</v>
      </c>
      <c r="AB25" s="262">
        <v>0.911223277909739</v>
      </c>
      <c r="AC25" s="262">
        <v>0.922015433499773</v>
      </c>
      <c r="AD25" s="262">
        <v>0.92</v>
      </c>
      <c r="AE25" s="260">
        <v>0.996240601503759</v>
      </c>
      <c r="AF25" s="260">
        <v>0.998735777496839</v>
      </c>
      <c r="AG25" s="260">
        <v>0.998491034972484</v>
      </c>
      <c r="AH25" s="260">
        <v>0.990604737329628</v>
      </c>
      <c r="AI25" s="262">
        <v>0.92</v>
      </c>
      <c r="AJ25" s="260">
        <v>0.92436974789916</v>
      </c>
      <c r="AK25" s="260">
        <v>0.921903460837887</v>
      </c>
      <c r="AL25" s="260">
        <v>0.930490103675778</v>
      </c>
      <c r="AM25" s="260">
        <v>0.944810900000383</v>
      </c>
      <c r="AN25" s="259">
        <v>0.99</v>
      </c>
      <c r="AO25" s="264">
        <v>1</v>
      </c>
      <c r="AP25" s="264">
        <v>1</v>
      </c>
      <c r="AQ25" s="264">
        <v>1</v>
      </c>
      <c r="AR25" s="265">
        <v>1</v>
      </c>
      <c r="AS25" s="266">
        <v>0.0872182100128262</v>
      </c>
      <c r="AT25" s="267">
        <v>0.037037037037037</v>
      </c>
      <c r="AU25" s="268">
        <v>-0.0128205128205128</v>
      </c>
      <c r="AV25" s="268">
        <v>0</v>
      </c>
      <c r="AW25" s="268">
        <v>0.0419935394554684</v>
      </c>
      <c r="AX25" s="224"/>
      <c r="AY25" s="222"/>
    </row>
    <row r="26" ht="15" spans="1:51">
      <c r="A26" s="220"/>
      <c r="B26" s="224"/>
      <c r="C26" s="257" t="s">
        <v>24</v>
      </c>
      <c r="D26" s="111" t="s">
        <v>25</v>
      </c>
      <c r="E26" s="111" t="s">
        <v>26</v>
      </c>
      <c r="F26" s="269" t="s">
        <v>45</v>
      </c>
      <c r="G26" s="269" t="s">
        <v>45</v>
      </c>
      <c r="H26" s="269" t="s">
        <v>45</v>
      </c>
      <c r="I26" s="269" t="s">
        <v>45</v>
      </c>
      <c r="J26" s="259">
        <v>0.9</v>
      </c>
      <c r="K26" s="260">
        <v>0.913978494623656</v>
      </c>
      <c r="L26" s="260">
        <v>0.929292929292929</v>
      </c>
      <c r="M26" s="261">
        <v>0.942857142857143</v>
      </c>
      <c r="N26" s="261">
        <v>0.931245500359971</v>
      </c>
      <c r="O26" s="262">
        <v>0.9</v>
      </c>
      <c r="P26" s="263">
        <v>0.981513245664189</v>
      </c>
      <c r="Q26" s="260">
        <v>0.995772482705611</v>
      </c>
      <c r="R26" s="260">
        <v>0.980480480480481</v>
      </c>
      <c r="S26" s="260">
        <v>0.897393590620682</v>
      </c>
      <c r="T26" s="262">
        <v>0.9</v>
      </c>
      <c r="U26" s="260">
        <v>0.740423098913665</v>
      </c>
      <c r="V26" s="260">
        <v>0.741929285165257</v>
      </c>
      <c r="W26" s="260">
        <v>0.741741741741742</v>
      </c>
      <c r="X26" s="260">
        <v>0.710605389888258</v>
      </c>
      <c r="Y26" s="262">
        <v>0.92</v>
      </c>
      <c r="Z26" s="262">
        <v>0.863057324840764</v>
      </c>
      <c r="AA26" s="262">
        <v>0.898587933247754</v>
      </c>
      <c r="AB26" s="262">
        <v>0.91264</v>
      </c>
      <c r="AC26" s="262">
        <v>0.914368596583613</v>
      </c>
      <c r="AD26" s="262">
        <v>0.92</v>
      </c>
      <c r="AE26" s="260">
        <v>0.998849252013809</v>
      </c>
      <c r="AF26" s="260">
        <v>0.997938569367141</v>
      </c>
      <c r="AG26" s="260">
        <v>0.993563766388558</v>
      </c>
      <c r="AH26" s="260">
        <v>0.997284710711185</v>
      </c>
      <c r="AI26" s="262">
        <v>0.92</v>
      </c>
      <c r="AJ26" s="260">
        <v>0.900521237662194</v>
      </c>
      <c r="AK26" s="260">
        <v>0.924395604395604</v>
      </c>
      <c r="AL26" s="260">
        <v>0.93860894251242</v>
      </c>
      <c r="AM26" s="260">
        <v>0.938627541643515</v>
      </c>
      <c r="AN26" s="259">
        <v>0.99</v>
      </c>
      <c r="AO26" s="264">
        <v>1</v>
      </c>
      <c r="AP26" s="264">
        <v>1</v>
      </c>
      <c r="AQ26" s="264">
        <v>1</v>
      </c>
      <c r="AR26" s="265">
        <v>1</v>
      </c>
      <c r="AS26" s="266">
        <v>0.0872182100128262</v>
      </c>
      <c r="AT26" s="267">
        <v>0.0476190476190476</v>
      </c>
      <c r="AU26" s="268">
        <v>0.0545454545454545</v>
      </c>
      <c r="AV26" s="268">
        <v>0.0714285714285714</v>
      </c>
      <c r="AW26" s="268">
        <v>0.0413022351797862</v>
      </c>
      <c r="AX26" s="224"/>
      <c r="AY26" s="222"/>
    </row>
    <row r="27" ht="15" spans="1:51">
      <c r="A27" s="220"/>
      <c r="B27" s="224"/>
      <c r="C27" s="257" t="s">
        <v>24</v>
      </c>
      <c r="D27" s="111" t="s">
        <v>25</v>
      </c>
      <c r="E27" s="111" t="s">
        <v>26</v>
      </c>
      <c r="F27" s="269" t="s">
        <v>46</v>
      </c>
      <c r="G27" s="269" t="s">
        <v>46</v>
      </c>
      <c r="H27" s="269" t="s">
        <v>46</v>
      </c>
      <c r="I27" s="269" t="s">
        <v>46</v>
      </c>
      <c r="J27" s="259">
        <v>0.9</v>
      </c>
      <c r="K27" s="260">
        <v>0.909090909090909</v>
      </c>
      <c r="L27" s="260">
        <v>0.975903614457831</v>
      </c>
      <c r="M27" s="261">
        <v>0.96078431372549</v>
      </c>
      <c r="N27" s="261">
        <v>0.950731331793687</v>
      </c>
      <c r="O27" s="262">
        <v>0.9</v>
      </c>
      <c r="P27" s="263">
        <v>0.967045718264098</v>
      </c>
      <c r="Q27" s="260">
        <v>0.955944798301486</v>
      </c>
      <c r="R27" s="260">
        <v>0.97225</v>
      </c>
      <c r="S27" s="260">
        <v>0.955816145828745</v>
      </c>
      <c r="T27" s="262">
        <v>0.9</v>
      </c>
      <c r="U27" s="260">
        <v>0.836621025760037</v>
      </c>
      <c r="V27" s="260">
        <v>0.881104033970276</v>
      </c>
      <c r="W27" s="260">
        <v>0.88275</v>
      </c>
      <c r="X27" s="260">
        <v>0.883166083715849</v>
      </c>
      <c r="Y27" s="262">
        <v>0.92</v>
      </c>
      <c r="Z27" s="262">
        <v>0.911195686647637</v>
      </c>
      <c r="AA27" s="262">
        <v>0.918247220405494</v>
      </c>
      <c r="AB27" s="262">
        <v>0.943837165473049</v>
      </c>
      <c r="AC27" s="262">
        <v>0.94598934805966</v>
      </c>
      <c r="AD27" s="262">
        <v>0.92</v>
      </c>
      <c r="AE27" s="260">
        <v>0.695652173913043</v>
      </c>
      <c r="AF27" s="260">
        <v>0.952380952380952</v>
      </c>
      <c r="AG27" s="260">
        <v>0.740740740740741</v>
      </c>
      <c r="AH27" s="260">
        <v>0.816770186335404</v>
      </c>
      <c r="AI27" s="262">
        <v>0.92</v>
      </c>
      <c r="AJ27" s="260">
        <v>0.935548706954308</v>
      </c>
      <c r="AK27" s="260">
        <v>0.948432464107823</v>
      </c>
      <c r="AL27" s="260">
        <v>0.96107019389749</v>
      </c>
      <c r="AM27" s="260">
        <v>0.965343516028749</v>
      </c>
      <c r="AN27" s="259">
        <v>0.99</v>
      </c>
      <c r="AO27" s="264">
        <v>1</v>
      </c>
      <c r="AP27" s="264">
        <v>1</v>
      </c>
      <c r="AQ27" s="264">
        <v>1</v>
      </c>
      <c r="AR27" s="265">
        <v>1</v>
      </c>
      <c r="AS27" s="266">
        <v>0.0872182100128262</v>
      </c>
      <c r="AT27" s="267">
        <v>0.0540540540540541</v>
      </c>
      <c r="AU27" s="268">
        <v>0.0638297872340425</v>
      </c>
      <c r="AV27" s="268">
        <v>0.0652173913043478</v>
      </c>
      <c r="AW27" s="268">
        <v>0.0656871218668972</v>
      </c>
      <c r="AX27" s="224"/>
      <c r="AY27" s="222"/>
    </row>
    <row r="28" ht="15" spans="1:51">
      <c r="A28" s="220"/>
      <c r="B28" s="224"/>
      <c r="C28" s="257" t="s">
        <v>24</v>
      </c>
      <c r="D28" s="111" t="s">
        <v>25</v>
      </c>
      <c r="E28" s="111" t="s">
        <v>26</v>
      </c>
      <c r="F28" s="269" t="s">
        <v>47</v>
      </c>
      <c r="G28" s="269" t="s">
        <v>47</v>
      </c>
      <c r="H28" s="269" t="s">
        <v>47</v>
      </c>
      <c r="I28" s="269" t="s">
        <v>47</v>
      </c>
      <c r="J28" s="259">
        <v>0.9</v>
      </c>
      <c r="K28" s="260">
        <v>1</v>
      </c>
      <c r="L28" s="260">
        <v>0.981481481481482</v>
      </c>
      <c r="M28" s="261">
        <v>0.963636363636364</v>
      </c>
      <c r="N28" s="261">
        <v>0.981456043956044</v>
      </c>
      <c r="O28" s="262">
        <v>0.9</v>
      </c>
      <c r="P28" s="263">
        <v>0.981553398058252</v>
      </c>
      <c r="Q28" s="260">
        <v>0.974730583426236</v>
      </c>
      <c r="R28" s="260">
        <v>0.977928088287647</v>
      </c>
      <c r="S28" s="260">
        <v>0.972226162078525</v>
      </c>
      <c r="T28" s="262">
        <v>0.9</v>
      </c>
      <c r="U28" s="260">
        <v>0.87411003236246</v>
      </c>
      <c r="V28" s="260">
        <v>0.88331475287997</v>
      </c>
      <c r="W28" s="260">
        <v>0.882876468494126</v>
      </c>
      <c r="X28" s="260">
        <v>0.895196956998259</v>
      </c>
      <c r="Y28" s="262">
        <v>0.92</v>
      </c>
      <c r="Z28" s="262">
        <v>0.937059652418976</v>
      </c>
      <c r="AA28" s="262">
        <v>0.937175247992442</v>
      </c>
      <c r="AB28" s="262">
        <v>0.951083935519733</v>
      </c>
      <c r="AC28" s="262">
        <v>0.960133963483051</v>
      </c>
      <c r="AD28" s="262">
        <v>0.92</v>
      </c>
      <c r="AE28" s="260">
        <v>0.996285117250987</v>
      </c>
      <c r="AF28" s="260">
        <v>0.997486288848263</v>
      </c>
      <c r="AG28" s="260">
        <v>0.994929006085193</v>
      </c>
      <c r="AH28" s="260">
        <v>0.993833547158879</v>
      </c>
      <c r="AI28" s="262">
        <v>0.92</v>
      </c>
      <c r="AJ28" s="260">
        <v>0.953247748610845</v>
      </c>
      <c r="AK28" s="260">
        <v>0.954668330214182</v>
      </c>
      <c r="AL28" s="260">
        <v>0.967881944444444</v>
      </c>
      <c r="AM28" s="260">
        <v>0.972157466461403</v>
      </c>
      <c r="AN28" s="259">
        <v>0.99</v>
      </c>
      <c r="AO28" s="264">
        <v>1</v>
      </c>
      <c r="AP28" s="264">
        <v>1</v>
      </c>
      <c r="AQ28" s="264">
        <v>1</v>
      </c>
      <c r="AR28" s="265">
        <v>1</v>
      </c>
      <c r="AS28" s="266">
        <v>0.0872182100128262</v>
      </c>
      <c r="AT28" s="267">
        <v>0</v>
      </c>
      <c r="AU28" s="268">
        <v>0.0769230769230769</v>
      </c>
      <c r="AV28" s="268">
        <v>0.0689655172413793</v>
      </c>
      <c r="AW28" s="268">
        <v>0.0665983606557377</v>
      </c>
      <c r="AX28" s="224"/>
      <c r="AY28" s="222"/>
    </row>
    <row r="29" ht="15" spans="1:51">
      <c r="A29" s="220"/>
      <c r="B29" s="224"/>
      <c r="C29" s="257" t="s">
        <v>24</v>
      </c>
      <c r="D29" s="111" t="s">
        <v>25</v>
      </c>
      <c r="E29" s="111" t="s">
        <v>26</v>
      </c>
      <c r="F29" s="269" t="s">
        <v>48</v>
      </c>
      <c r="G29" s="269" t="s">
        <v>48</v>
      </c>
      <c r="H29" s="269" t="s">
        <v>48</v>
      </c>
      <c r="I29" s="269" t="s">
        <v>48</v>
      </c>
      <c r="J29" s="259">
        <v>0.9</v>
      </c>
      <c r="K29" s="260">
        <v>0.844827586206897</v>
      </c>
      <c r="L29" s="260">
        <v>0.866666666666667</v>
      </c>
      <c r="M29" s="261">
        <v>0.848484848484849</v>
      </c>
      <c r="N29" s="261">
        <v>0.913702623906706</v>
      </c>
      <c r="O29" s="262">
        <v>0.9</v>
      </c>
      <c r="P29" s="263">
        <v>0.975890148491138</v>
      </c>
      <c r="Q29" s="260">
        <v>0.982202262142382</v>
      </c>
      <c r="R29" s="260">
        <v>0.987126548457615</v>
      </c>
      <c r="S29" s="260">
        <v>0.964394864421597</v>
      </c>
      <c r="T29" s="262">
        <v>0.9</v>
      </c>
      <c r="U29" s="260">
        <v>0.874181702059716</v>
      </c>
      <c r="V29" s="260">
        <v>0.907351962741184</v>
      </c>
      <c r="W29" s="260">
        <v>0.957493320378917</v>
      </c>
      <c r="X29" s="260">
        <v>0.902577181789938</v>
      </c>
      <c r="Y29" s="262">
        <v>0.92</v>
      </c>
      <c r="Z29" s="262">
        <v>0.955578782336033</v>
      </c>
      <c r="AA29" s="262">
        <v>0.975967619529471</v>
      </c>
      <c r="AB29" s="262">
        <v>0.981239200197482</v>
      </c>
      <c r="AC29" s="262">
        <v>0.974552987835952</v>
      </c>
      <c r="AD29" s="262">
        <v>0.92</v>
      </c>
      <c r="AE29" s="260">
        <v>0.995234430014903</v>
      </c>
      <c r="AF29" s="260">
        <v>0.951740665726435</v>
      </c>
      <c r="AG29" s="260">
        <v>0.965351542741528</v>
      </c>
      <c r="AH29" s="260">
        <v>0.96325984787897</v>
      </c>
      <c r="AI29" s="262">
        <v>0.92</v>
      </c>
      <c r="AJ29" s="260">
        <v>0.967505448781454</v>
      </c>
      <c r="AK29" s="260">
        <v>0.984246437888822</v>
      </c>
      <c r="AL29" s="260">
        <v>0.988361683079678</v>
      </c>
      <c r="AM29" s="260">
        <v>0.982045901639344</v>
      </c>
      <c r="AN29" s="259">
        <v>0.99</v>
      </c>
      <c r="AO29" s="264">
        <v>1</v>
      </c>
      <c r="AP29" s="264">
        <v>1</v>
      </c>
      <c r="AQ29" s="264">
        <v>1</v>
      </c>
      <c r="AR29" s="265">
        <v>1</v>
      </c>
      <c r="AS29" s="266">
        <v>0.0872182100128262</v>
      </c>
      <c r="AT29" s="267">
        <v>0</v>
      </c>
      <c r="AU29" s="268">
        <v>0.0072992700729927</v>
      </c>
      <c r="AV29" s="268">
        <v>0.0317460317460317</v>
      </c>
      <c r="AW29" s="268">
        <v>0.0202952029520295</v>
      </c>
      <c r="AX29" s="224"/>
      <c r="AY29" s="222"/>
    </row>
    <row r="30" ht="15" spans="1:51">
      <c r="A30" s="220"/>
      <c r="B30" s="224"/>
      <c r="C30" s="257" t="s">
        <v>24</v>
      </c>
      <c r="D30" s="111" t="s">
        <v>25</v>
      </c>
      <c r="E30" s="111" t="s">
        <v>26</v>
      </c>
      <c r="F30" s="269" t="s">
        <v>49</v>
      </c>
      <c r="G30" s="269" t="s">
        <v>49</v>
      </c>
      <c r="H30" s="269" t="s">
        <v>49</v>
      </c>
      <c r="I30" s="269" t="s">
        <v>49</v>
      </c>
      <c r="J30" s="259">
        <v>0.9</v>
      </c>
      <c r="K30" s="260">
        <v>0.852459016393443</v>
      </c>
      <c r="L30" s="260">
        <v>0.90625</v>
      </c>
      <c r="M30" s="261">
        <v>0.911764705882353</v>
      </c>
      <c r="N30" s="261">
        <v>0.906232453677709</v>
      </c>
      <c r="O30" s="262">
        <v>0.9</v>
      </c>
      <c r="P30" s="263">
        <v>0.979621972829297</v>
      </c>
      <c r="Q30" s="260">
        <v>0.983259309873591</v>
      </c>
      <c r="R30" s="260">
        <v>0.962745098039216</v>
      </c>
      <c r="S30" s="260">
        <v>0.965721737158408</v>
      </c>
      <c r="T30" s="262">
        <v>0.9</v>
      </c>
      <c r="U30" s="260">
        <v>0.792971057294743</v>
      </c>
      <c r="V30" s="260">
        <v>0.82917663136317</v>
      </c>
      <c r="W30" s="260">
        <v>0.835947712418301</v>
      </c>
      <c r="X30" s="260">
        <v>0.830434289601996</v>
      </c>
      <c r="Y30" s="262">
        <v>0.92</v>
      </c>
      <c r="Z30" s="262">
        <v>0.906607929515418</v>
      </c>
      <c r="AA30" s="262">
        <v>0.904614019520852</v>
      </c>
      <c r="AB30" s="262">
        <v>0.943624868282403</v>
      </c>
      <c r="AC30" s="262">
        <v>0.935833253104843</v>
      </c>
      <c r="AD30" s="262">
        <v>0.92</v>
      </c>
      <c r="AE30" s="260" t="s">
        <v>33</v>
      </c>
      <c r="AF30" s="260" t="s">
        <v>33</v>
      </c>
      <c r="AG30" s="260">
        <v>0.5</v>
      </c>
      <c r="AH30" s="260">
        <v>0.524390243902439</v>
      </c>
      <c r="AI30" s="262">
        <v>0.92</v>
      </c>
      <c r="AJ30" s="260">
        <v>0.926803394625177</v>
      </c>
      <c r="AK30" s="260">
        <v>0.933037437282902</v>
      </c>
      <c r="AL30" s="260">
        <v>0.95906432748538</v>
      </c>
      <c r="AM30" s="260">
        <v>0.954518586410037</v>
      </c>
      <c r="AN30" s="259">
        <v>0.99</v>
      </c>
      <c r="AO30" s="264" t="s">
        <v>33</v>
      </c>
      <c r="AP30" s="264" t="s">
        <v>33</v>
      </c>
      <c r="AQ30" s="264">
        <v>1</v>
      </c>
      <c r="AR30" s="265">
        <v>1</v>
      </c>
      <c r="AS30" s="266">
        <v>0.0872182100128262</v>
      </c>
      <c r="AT30" s="267">
        <v>0.0810810810810811</v>
      </c>
      <c r="AU30" s="268">
        <v>0</v>
      </c>
      <c r="AV30" s="268">
        <v>0.0333333333333333</v>
      </c>
      <c r="AW30" s="268">
        <v>0.0601036269430052</v>
      </c>
      <c r="AX30" s="224"/>
      <c r="AY30" s="222"/>
    </row>
    <row r="31" ht="15" spans="1:51">
      <c r="A31" s="220"/>
      <c r="B31" s="224"/>
      <c r="C31" s="257" t="s">
        <v>24</v>
      </c>
      <c r="D31" s="111" t="s">
        <v>25</v>
      </c>
      <c r="E31" s="111" t="s">
        <v>26</v>
      </c>
      <c r="F31" s="269" t="s">
        <v>50</v>
      </c>
      <c r="G31" s="269" t="s">
        <v>50</v>
      </c>
      <c r="H31" s="269" t="s">
        <v>50</v>
      </c>
      <c r="I31" s="269" t="s">
        <v>50</v>
      </c>
      <c r="J31" s="259">
        <v>0.9</v>
      </c>
      <c r="K31" s="260">
        <v>0.942857142857143</v>
      </c>
      <c r="L31" s="260">
        <v>0.976190476190476</v>
      </c>
      <c r="M31" s="261">
        <v>0.968085106382979</v>
      </c>
      <c r="N31" s="261">
        <v>0.970806100217865</v>
      </c>
      <c r="O31" s="262">
        <v>0.9</v>
      </c>
      <c r="P31" s="263">
        <v>0.992494327107698</v>
      </c>
      <c r="Q31" s="260">
        <v>0.986011411743052</v>
      </c>
      <c r="R31" s="260">
        <v>0.994675968422985</v>
      </c>
      <c r="S31" s="260">
        <v>0.983670180188892</v>
      </c>
      <c r="T31" s="262">
        <v>0.9</v>
      </c>
      <c r="U31" s="260">
        <v>0.717228137545819</v>
      </c>
      <c r="V31" s="260">
        <v>0.773421682311798</v>
      </c>
      <c r="W31" s="260">
        <v>0.914264732880485</v>
      </c>
      <c r="X31" s="260">
        <v>0.838126551268414</v>
      </c>
      <c r="Y31" s="262">
        <v>0.92</v>
      </c>
      <c r="Z31" s="262">
        <v>0.786056412985631</v>
      </c>
      <c r="AA31" s="262">
        <v>0.798951507208388</v>
      </c>
      <c r="AB31" s="262">
        <v>0.953063090521183</v>
      </c>
      <c r="AC31" s="262">
        <v>0.903609754239628</v>
      </c>
      <c r="AD31" s="262">
        <v>0.92</v>
      </c>
      <c r="AE31" s="260">
        <v>0.996900535362074</v>
      </c>
      <c r="AF31" s="260">
        <v>0.991600258453586</v>
      </c>
      <c r="AG31" s="260">
        <v>0.995321139940451</v>
      </c>
      <c r="AH31" s="260">
        <v>0.994760609765225</v>
      </c>
      <c r="AI31" s="262">
        <v>0.92</v>
      </c>
      <c r="AJ31" s="260">
        <v>0.797934014967851</v>
      </c>
      <c r="AK31" s="260">
        <v>0.835044860015133</v>
      </c>
      <c r="AL31" s="260">
        <v>0.970096241979835</v>
      </c>
      <c r="AM31" s="260">
        <v>0.924774457910982</v>
      </c>
      <c r="AN31" s="259">
        <v>0.99</v>
      </c>
      <c r="AO31" s="264">
        <v>1</v>
      </c>
      <c r="AP31" s="264">
        <v>1</v>
      </c>
      <c r="AQ31" s="264">
        <v>1</v>
      </c>
      <c r="AR31" s="265">
        <v>1</v>
      </c>
      <c r="AS31" s="266">
        <v>0.0872182100128262</v>
      </c>
      <c r="AT31" s="267">
        <v>0.0204081632653061</v>
      </c>
      <c r="AU31" s="268">
        <v>0.0697674418604651</v>
      </c>
      <c r="AV31" s="268">
        <v>0</v>
      </c>
      <c r="AW31" s="268">
        <v>0.0692419825072886</v>
      </c>
      <c r="AX31" s="224"/>
      <c r="AY31" s="222"/>
    </row>
    <row r="32" ht="15" spans="1:51">
      <c r="A32" s="220"/>
      <c r="B32" s="224"/>
      <c r="C32" s="257" t="s">
        <v>24</v>
      </c>
      <c r="D32" s="111" t="s">
        <v>25</v>
      </c>
      <c r="E32" s="111" t="s">
        <v>26</v>
      </c>
      <c r="F32" s="269" t="s">
        <v>51</v>
      </c>
      <c r="G32" s="269" t="s">
        <v>51</v>
      </c>
      <c r="H32" s="269" t="s">
        <v>51</v>
      </c>
      <c r="I32" s="269" t="s">
        <v>51</v>
      </c>
      <c r="J32" s="259">
        <v>0.9</v>
      </c>
      <c r="K32" s="260">
        <v>0.885245901639344</v>
      </c>
      <c r="L32" s="260">
        <v>0.897058823529412</v>
      </c>
      <c r="M32" s="261">
        <v>0.89041095890411</v>
      </c>
      <c r="N32" s="261">
        <v>0.938939475093733</v>
      </c>
      <c r="O32" s="262">
        <v>0.9</v>
      </c>
      <c r="P32" s="263">
        <v>0.975525405693003</v>
      </c>
      <c r="Q32" s="260">
        <v>0.987897125567322</v>
      </c>
      <c r="R32" s="260">
        <v>0.982959386537915</v>
      </c>
      <c r="S32" s="260">
        <v>0.984447357848216</v>
      </c>
      <c r="T32" s="262">
        <v>0.9</v>
      </c>
      <c r="U32" s="260">
        <v>0.869912210694334</v>
      </c>
      <c r="V32" s="260">
        <v>0.870499243570348</v>
      </c>
      <c r="W32" s="260">
        <v>0.862255041181483</v>
      </c>
      <c r="X32" s="260">
        <v>0.889069801865048</v>
      </c>
      <c r="Y32" s="262">
        <v>0.92</v>
      </c>
      <c r="Z32" s="262">
        <v>0.912574850299401</v>
      </c>
      <c r="AA32" s="262">
        <v>0.935483870967742</v>
      </c>
      <c r="AB32" s="262">
        <v>0.953978906999041</v>
      </c>
      <c r="AC32" s="262">
        <v>0.954788415516673</v>
      </c>
      <c r="AD32" s="262">
        <v>0.92</v>
      </c>
      <c r="AE32" s="260">
        <v>0.998429154885328</v>
      </c>
      <c r="AF32" s="260">
        <v>0.995054945054945</v>
      </c>
      <c r="AG32" s="260">
        <v>0.966205837173579</v>
      </c>
      <c r="AH32" s="260">
        <v>0.989793298241109</v>
      </c>
      <c r="AI32" s="262">
        <v>0.92</v>
      </c>
      <c r="AJ32" s="260">
        <v>0.928172386272945</v>
      </c>
      <c r="AK32" s="260">
        <v>0.94811320754717</v>
      </c>
      <c r="AL32" s="260">
        <v>0.958103048671778</v>
      </c>
      <c r="AM32" s="260">
        <v>0.96543417162463</v>
      </c>
      <c r="AN32" s="259">
        <v>0.99</v>
      </c>
      <c r="AO32" s="264">
        <v>1</v>
      </c>
      <c r="AP32" s="264">
        <v>1</v>
      </c>
      <c r="AQ32" s="264">
        <v>1</v>
      </c>
      <c r="AR32" s="265">
        <v>1</v>
      </c>
      <c r="AS32" s="266">
        <v>0.0872182100128262</v>
      </c>
      <c r="AT32" s="267">
        <v>0.0408163265306122</v>
      </c>
      <c r="AU32" s="268">
        <v>0.147058823529412</v>
      </c>
      <c r="AV32" s="268">
        <v>0.125</v>
      </c>
      <c r="AW32" s="268">
        <v>0.0509838998211091</v>
      </c>
      <c r="AX32" s="224"/>
      <c r="AY32" s="222"/>
    </row>
    <row r="33" ht="15" spans="1:51">
      <c r="A33" s="220"/>
      <c r="B33" s="224"/>
      <c r="C33" s="257" t="s">
        <v>24</v>
      </c>
      <c r="D33" s="111" t="s">
        <v>25</v>
      </c>
      <c r="E33" s="111" t="s">
        <v>26</v>
      </c>
      <c r="F33" s="269" t="s">
        <v>52</v>
      </c>
      <c r="G33" s="269" t="s">
        <v>52</v>
      </c>
      <c r="H33" s="269" t="s">
        <v>52</v>
      </c>
      <c r="I33" s="269" t="s">
        <v>52</v>
      </c>
      <c r="J33" s="259">
        <v>0.9</v>
      </c>
      <c r="K33" s="260">
        <v>0.816666666666667</v>
      </c>
      <c r="L33" s="260">
        <v>0.815384615384615</v>
      </c>
      <c r="M33" s="261">
        <v>0.943661971830986</v>
      </c>
      <c r="N33" s="261">
        <v>0.923371647509579</v>
      </c>
      <c r="O33" s="262">
        <v>0.9</v>
      </c>
      <c r="P33" s="263">
        <v>0.847741622146673</v>
      </c>
      <c r="Q33" s="260">
        <v>0.899850968703428</v>
      </c>
      <c r="R33" s="260">
        <v>0.927932960893855</v>
      </c>
      <c r="S33" s="260">
        <v>0.877577250575698</v>
      </c>
      <c r="T33" s="262">
        <v>0.9</v>
      </c>
      <c r="U33" s="260">
        <v>0.752064108790675</v>
      </c>
      <c r="V33" s="260">
        <v>0.839940387481371</v>
      </c>
      <c r="W33" s="260">
        <v>0.864804469273743</v>
      </c>
      <c r="X33" s="260">
        <v>0.791579642621253</v>
      </c>
      <c r="Y33" s="262">
        <v>0.92</v>
      </c>
      <c r="Z33" s="262">
        <v>0.843277945619335</v>
      </c>
      <c r="AA33" s="262">
        <v>0.958233890214797</v>
      </c>
      <c r="AB33" s="262">
        <v>0.96626768226333</v>
      </c>
      <c r="AC33" s="262">
        <v>0.943523562974125</v>
      </c>
      <c r="AD33" s="262">
        <v>0.92</v>
      </c>
      <c r="AE33" s="260">
        <v>0.936850791185322</v>
      </c>
      <c r="AF33" s="260">
        <v>0.961490641486609</v>
      </c>
      <c r="AG33" s="260">
        <v>0.935598217105956</v>
      </c>
      <c r="AH33" s="260">
        <v>0.95121786721488</v>
      </c>
      <c r="AI33" s="262">
        <v>0.92</v>
      </c>
      <c r="AJ33" s="260">
        <v>0.881779222698389</v>
      </c>
      <c r="AK33" s="260">
        <v>0.963732334411715</v>
      </c>
      <c r="AL33" s="260">
        <v>0.968459233559375</v>
      </c>
      <c r="AM33" s="260">
        <v>0.956174101872154</v>
      </c>
      <c r="AN33" s="259">
        <v>0.99</v>
      </c>
      <c r="AO33" s="264">
        <v>1</v>
      </c>
      <c r="AP33" s="264">
        <v>1</v>
      </c>
      <c r="AQ33" s="264">
        <v>1</v>
      </c>
      <c r="AR33" s="265">
        <v>1</v>
      </c>
      <c r="AS33" s="266">
        <v>0.0872182100128262</v>
      </c>
      <c r="AT33" s="267">
        <v>0</v>
      </c>
      <c r="AU33" s="268">
        <v>0.0714285714285714</v>
      </c>
      <c r="AV33" s="268">
        <v>0.03125</v>
      </c>
      <c r="AW33" s="268">
        <v>0.074468085106383</v>
      </c>
      <c r="AX33" s="224"/>
      <c r="AY33" s="222"/>
    </row>
    <row r="34" ht="15" spans="1:51">
      <c r="A34" s="220"/>
      <c r="B34" s="224"/>
      <c r="C34" s="257" t="s">
        <v>24</v>
      </c>
      <c r="D34" s="111" t="s">
        <v>25</v>
      </c>
      <c r="E34" s="111" t="s">
        <v>26</v>
      </c>
      <c r="F34" s="269" t="s">
        <v>53</v>
      </c>
      <c r="G34" s="269" t="s">
        <v>53</v>
      </c>
      <c r="H34" s="269" t="s">
        <v>53</v>
      </c>
      <c r="I34" s="269" t="s">
        <v>53</v>
      </c>
      <c r="J34" s="259">
        <v>0.9</v>
      </c>
      <c r="K34" s="260">
        <v>0.97979797979798</v>
      </c>
      <c r="L34" s="260">
        <v>0.981481481481482</v>
      </c>
      <c r="M34" s="261">
        <v>0.983193277310924</v>
      </c>
      <c r="N34" s="261">
        <v>0.979401351786289</v>
      </c>
      <c r="O34" s="262">
        <v>0.9</v>
      </c>
      <c r="P34" s="263">
        <v>0.99452804377565</v>
      </c>
      <c r="Q34" s="260">
        <v>0.994804230840601</v>
      </c>
      <c r="R34" s="260">
        <v>0.993526909561679</v>
      </c>
      <c r="S34" s="260">
        <v>0.994026412196442</v>
      </c>
      <c r="T34" s="262">
        <v>0.9</v>
      </c>
      <c r="U34" s="260">
        <v>0.858926128590971</v>
      </c>
      <c r="V34" s="260">
        <v>0.880497309333828</v>
      </c>
      <c r="W34" s="260">
        <v>0.909191788422415</v>
      </c>
      <c r="X34" s="260">
        <v>0.881560560472348</v>
      </c>
      <c r="Y34" s="262">
        <v>0.92</v>
      </c>
      <c r="Z34" s="262">
        <v>0.890107088220296</v>
      </c>
      <c r="AA34" s="262">
        <v>0.898569570871261</v>
      </c>
      <c r="AB34" s="262">
        <v>0.933033033033033</v>
      </c>
      <c r="AC34" s="262">
        <v>0.93473869205613</v>
      </c>
      <c r="AD34" s="262">
        <v>0.92</v>
      </c>
      <c r="AE34" s="260">
        <v>0.985667752442997</v>
      </c>
      <c r="AF34" s="260">
        <v>0.98326359832636</v>
      </c>
      <c r="AG34" s="260">
        <v>0.970676241771394</v>
      </c>
      <c r="AH34" s="260">
        <v>0.985684641853379</v>
      </c>
      <c r="AI34" s="262">
        <v>0.92</v>
      </c>
      <c r="AJ34" s="260">
        <v>0.917818032954662</v>
      </c>
      <c r="AK34" s="260">
        <v>0.926699870073625</v>
      </c>
      <c r="AL34" s="260">
        <v>0.959372854200046</v>
      </c>
      <c r="AM34" s="260">
        <v>0.957154847143409</v>
      </c>
      <c r="AN34" s="259">
        <v>0.99</v>
      </c>
      <c r="AO34" s="264">
        <v>1</v>
      </c>
      <c r="AP34" s="264">
        <v>1</v>
      </c>
      <c r="AQ34" s="264">
        <v>1</v>
      </c>
      <c r="AR34" s="265">
        <v>1</v>
      </c>
      <c r="AS34" s="266">
        <v>0.0872182100128262</v>
      </c>
      <c r="AT34" s="267">
        <v>0.0425531914893617</v>
      </c>
      <c r="AU34" s="268">
        <v>0.038961038961039</v>
      </c>
      <c r="AV34" s="268">
        <v>0.0289855072463768</v>
      </c>
      <c r="AW34" s="268">
        <v>0.0673828125</v>
      </c>
      <c r="AX34" s="224"/>
      <c r="AY34" s="222"/>
    </row>
    <row r="35" ht="15" spans="1:51">
      <c r="A35" s="220"/>
      <c r="B35" s="224"/>
      <c r="C35" s="257" t="s">
        <v>24</v>
      </c>
      <c r="D35" s="111" t="s">
        <v>25</v>
      </c>
      <c r="E35" s="111" t="s">
        <v>26</v>
      </c>
      <c r="F35" s="269" t="s">
        <v>54</v>
      </c>
      <c r="G35" s="269" t="s">
        <v>54</v>
      </c>
      <c r="H35" s="269" t="s">
        <v>54</v>
      </c>
      <c r="I35" s="269" t="s">
        <v>54</v>
      </c>
      <c r="J35" s="259">
        <v>0.9</v>
      </c>
      <c r="K35" s="260">
        <v>0.930232558139535</v>
      </c>
      <c r="L35" s="260">
        <v>0.9</v>
      </c>
      <c r="M35" s="261">
        <v>0.847826086956522</v>
      </c>
      <c r="N35" s="261">
        <v>0.912883435582822</v>
      </c>
      <c r="O35" s="262">
        <v>0.9</v>
      </c>
      <c r="P35" s="263">
        <v>0.933859114536655</v>
      </c>
      <c r="Q35" s="260">
        <v>0.950474618241849</v>
      </c>
      <c r="R35" s="260">
        <v>0.947035866939231</v>
      </c>
      <c r="S35" s="260">
        <v>0.900555464059529</v>
      </c>
      <c r="T35" s="262">
        <v>0.9</v>
      </c>
      <c r="U35" s="260">
        <v>0.870586126545976</v>
      </c>
      <c r="V35" s="260">
        <v>0.89001238134544</v>
      </c>
      <c r="W35" s="260">
        <v>0.900947779223193</v>
      </c>
      <c r="X35" s="260">
        <v>0.848826937761076</v>
      </c>
      <c r="Y35" s="262">
        <v>0.92</v>
      </c>
      <c r="Z35" s="262">
        <v>0.942094209420942</v>
      </c>
      <c r="AA35" s="262">
        <v>0.967058823529412</v>
      </c>
      <c r="AB35" s="262">
        <v>0.971144597627445</v>
      </c>
      <c r="AC35" s="262">
        <v>0.948528493763265</v>
      </c>
      <c r="AD35" s="262">
        <v>0.92</v>
      </c>
      <c r="AE35" s="260">
        <v>0.992121002990568</v>
      </c>
      <c r="AF35" s="260">
        <v>0.974885691981711</v>
      </c>
      <c r="AG35" s="260">
        <v>0.973273390938525</v>
      </c>
      <c r="AH35" s="260">
        <v>0.968888311744527</v>
      </c>
      <c r="AI35" s="262">
        <v>0.92</v>
      </c>
      <c r="AJ35" s="260">
        <v>0.953770197486535</v>
      </c>
      <c r="AK35" s="260">
        <v>0.976479146459748</v>
      </c>
      <c r="AL35" s="260">
        <v>0.97976708622515</v>
      </c>
      <c r="AM35" s="260">
        <v>0.963774946442665</v>
      </c>
      <c r="AN35" s="259">
        <v>0.99</v>
      </c>
      <c r="AO35" s="264">
        <v>1</v>
      </c>
      <c r="AP35" s="264">
        <v>1</v>
      </c>
      <c r="AQ35" s="264">
        <v>1</v>
      </c>
      <c r="AR35" s="265">
        <v>0.999485596707819</v>
      </c>
      <c r="AS35" s="266">
        <v>0.0872182100128262</v>
      </c>
      <c r="AT35" s="267">
        <v>0</v>
      </c>
      <c r="AU35" s="268">
        <v>0.0175438596491228</v>
      </c>
      <c r="AV35" s="268">
        <v>0.0151515151515152</v>
      </c>
      <c r="AW35" s="268">
        <v>0.0706416072585872</v>
      </c>
      <c r="AX35" s="224"/>
      <c r="AY35" s="222"/>
    </row>
    <row r="36" ht="15" spans="1:51">
      <c r="A36" s="220"/>
      <c r="B36" s="224"/>
      <c r="C36" s="257" t="s">
        <v>24</v>
      </c>
      <c r="D36" s="111" t="s">
        <v>25</v>
      </c>
      <c r="E36" s="111" t="s">
        <v>26</v>
      </c>
      <c r="F36" s="269" t="s">
        <v>55</v>
      </c>
      <c r="G36" s="269" t="s">
        <v>55</v>
      </c>
      <c r="H36" s="269" t="s">
        <v>55</v>
      </c>
      <c r="I36" s="269" t="s">
        <v>55</v>
      </c>
      <c r="J36" s="259">
        <v>0.9</v>
      </c>
      <c r="K36" s="260">
        <v>0.93006993006993</v>
      </c>
      <c r="L36" s="260">
        <v>0.954545454545455</v>
      </c>
      <c r="M36" s="261">
        <v>0.974358974358974</v>
      </c>
      <c r="N36" s="261">
        <v>0.948834974777804</v>
      </c>
      <c r="O36" s="262">
        <v>0.9</v>
      </c>
      <c r="P36" s="263">
        <v>0.952635327635328</v>
      </c>
      <c r="Q36" s="260">
        <v>0.956956468723326</v>
      </c>
      <c r="R36" s="260">
        <v>0.965859030837004</v>
      </c>
      <c r="S36" s="260">
        <v>0.965618497212853</v>
      </c>
      <c r="T36" s="262">
        <v>0.9</v>
      </c>
      <c r="U36" s="260">
        <v>0.772673314339981</v>
      </c>
      <c r="V36" s="260">
        <v>0.843921472991099</v>
      </c>
      <c r="W36" s="260">
        <v>0.848139990210475</v>
      </c>
      <c r="X36" s="260">
        <v>0.822830102084011</v>
      </c>
      <c r="Y36" s="262">
        <v>0.92</v>
      </c>
      <c r="Z36" s="262">
        <v>0.890736342042755</v>
      </c>
      <c r="AA36" s="262">
        <v>0.939160239931448</v>
      </c>
      <c r="AB36" s="262">
        <v>0.94315499606609</v>
      </c>
      <c r="AC36" s="262">
        <v>0.938458084792508</v>
      </c>
      <c r="AD36" s="262">
        <v>0.92</v>
      </c>
      <c r="AE36" s="260">
        <v>0.989711934156379</v>
      </c>
      <c r="AF36" s="260">
        <v>0.978494623655914</v>
      </c>
      <c r="AG36" s="260">
        <v>0.993019197207679</v>
      </c>
      <c r="AH36" s="260">
        <v>0.958944742814768</v>
      </c>
      <c r="AI36" s="262">
        <v>0.92</v>
      </c>
      <c r="AJ36" s="260">
        <v>0.915077868566241</v>
      </c>
      <c r="AK36" s="260">
        <v>0.954765636130503</v>
      </c>
      <c r="AL36" s="260">
        <v>0.954740891604435</v>
      </c>
      <c r="AM36" s="260">
        <v>0.956778584893011</v>
      </c>
      <c r="AN36" s="259">
        <v>0.99</v>
      </c>
      <c r="AO36" s="264">
        <v>1</v>
      </c>
      <c r="AP36" s="264">
        <v>1</v>
      </c>
      <c r="AQ36" s="264">
        <v>1</v>
      </c>
      <c r="AR36" s="265">
        <v>1</v>
      </c>
      <c r="AS36" s="266">
        <v>0.0872182100128262</v>
      </c>
      <c r="AT36" s="267">
        <v>0.103448275862069</v>
      </c>
      <c r="AU36" s="268">
        <v>0</v>
      </c>
      <c r="AV36" s="268">
        <v>0</v>
      </c>
      <c r="AW36" s="268">
        <v>0.0579787234042553</v>
      </c>
      <c r="AX36" s="224"/>
      <c r="AY36" s="222"/>
    </row>
    <row r="37" ht="15" spans="1:51">
      <c r="A37" s="220"/>
      <c r="B37" s="224"/>
      <c r="C37" s="257" t="s">
        <v>24</v>
      </c>
      <c r="D37" s="111" t="s">
        <v>25</v>
      </c>
      <c r="E37" s="111" t="s">
        <v>26</v>
      </c>
      <c r="F37" s="269" t="s">
        <v>56</v>
      </c>
      <c r="G37" s="269" t="s">
        <v>56</v>
      </c>
      <c r="H37" s="269" t="s">
        <v>56</v>
      </c>
      <c r="I37" s="269" t="s">
        <v>56</v>
      </c>
      <c r="J37" s="259">
        <v>0.9</v>
      </c>
      <c r="K37" s="260" t="s">
        <v>33</v>
      </c>
      <c r="L37" s="260" t="s">
        <v>33</v>
      </c>
      <c r="M37" s="261" t="s">
        <v>33</v>
      </c>
      <c r="N37" s="261" t="s">
        <v>33</v>
      </c>
      <c r="O37" s="262">
        <v>0.9</v>
      </c>
      <c r="P37" s="263" t="s">
        <v>33</v>
      </c>
      <c r="Q37" s="260" t="s">
        <v>33</v>
      </c>
      <c r="R37" s="260" t="s">
        <v>33</v>
      </c>
      <c r="S37" s="260" t="s">
        <v>33</v>
      </c>
      <c r="T37" s="262">
        <v>0.9</v>
      </c>
      <c r="U37" s="260" t="s">
        <v>33</v>
      </c>
      <c r="V37" s="260" t="s">
        <v>33</v>
      </c>
      <c r="W37" s="260" t="s">
        <v>33</v>
      </c>
      <c r="X37" s="260" t="s">
        <v>33</v>
      </c>
      <c r="Y37" s="262">
        <v>0.92</v>
      </c>
      <c r="Z37" s="262" t="s">
        <v>33</v>
      </c>
      <c r="AA37" s="262" t="s">
        <v>33</v>
      </c>
      <c r="AB37" s="262" t="s">
        <v>33</v>
      </c>
      <c r="AC37" s="262" t="s">
        <v>33</v>
      </c>
      <c r="AD37" s="262">
        <v>0.92</v>
      </c>
      <c r="AE37" s="260" t="s">
        <v>33</v>
      </c>
      <c r="AF37" s="260" t="s">
        <v>33</v>
      </c>
      <c r="AG37" s="260" t="s">
        <v>33</v>
      </c>
      <c r="AH37" s="260" t="s">
        <v>33</v>
      </c>
      <c r="AI37" s="262">
        <v>0.92</v>
      </c>
      <c r="AJ37" s="260" t="s">
        <v>33</v>
      </c>
      <c r="AK37" s="260" t="s">
        <v>33</v>
      </c>
      <c r="AL37" s="260" t="s">
        <v>33</v>
      </c>
      <c r="AM37" s="260" t="s">
        <v>33</v>
      </c>
      <c r="AN37" s="259">
        <v>0.99</v>
      </c>
      <c r="AO37" s="264" t="s">
        <v>33</v>
      </c>
      <c r="AP37" s="264" t="s">
        <v>33</v>
      </c>
      <c r="AQ37" s="264" t="s">
        <v>33</v>
      </c>
      <c r="AR37" s="265" t="s">
        <v>33</v>
      </c>
      <c r="AS37" s="266">
        <v>0.0872182100128262</v>
      </c>
      <c r="AT37" s="267" t="s">
        <v>33</v>
      </c>
      <c r="AU37" s="268" t="s">
        <v>33</v>
      </c>
      <c r="AV37" s="268" t="s">
        <v>33</v>
      </c>
      <c r="AW37" s="268" t="s">
        <v>33</v>
      </c>
      <c r="AX37" s="224"/>
      <c r="AY37" s="222"/>
    </row>
    <row r="38" ht="15" spans="1:51">
      <c r="A38" s="220"/>
      <c r="B38" s="224"/>
      <c r="C38" s="257" t="s">
        <v>24</v>
      </c>
      <c r="D38" s="111" t="s">
        <v>25</v>
      </c>
      <c r="E38" s="111" t="s">
        <v>26</v>
      </c>
      <c r="F38" s="269" t="s">
        <v>57</v>
      </c>
      <c r="G38" s="269" t="s">
        <v>57</v>
      </c>
      <c r="H38" s="269" t="s">
        <v>57</v>
      </c>
      <c r="I38" s="269" t="s">
        <v>57</v>
      </c>
      <c r="J38" s="259">
        <v>0.9</v>
      </c>
      <c r="K38" s="260">
        <v>0.953125</v>
      </c>
      <c r="L38" s="260">
        <v>1</v>
      </c>
      <c r="M38" s="261">
        <v>1</v>
      </c>
      <c r="N38" s="261">
        <v>0.978211009174312</v>
      </c>
      <c r="O38" s="262">
        <v>0.9</v>
      </c>
      <c r="P38" s="263">
        <v>0.977453882942382</v>
      </c>
      <c r="Q38" s="260">
        <v>0.992547741034001</v>
      </c>
      <c r="R38" s="260">
        <v>0.979070837166513</v>
      </c>
      <c r="S38" s="260">
        <v>0.984455318961337</v>
      </c>
      <c r="T38" s="262">
        <v>0.9</v>
      </c>
      <c r="U38" s="260">
        <v>0.832612161238898</v>
      </c>
      <c r="V38" s="260">
        <v>0.875640428504891</v>
      </c>
      <c r="W38" s="260">
        <v>0.894204231830727</v>
      </c>
      <c r="X38" s="260">
        <v>0.855645196843451</v>
      </c>
      <c r="Y38" s="262">
        <v>0.92</v>
      </c>
      <c r="Z38" s="262">
        <v>0.891160949868074</v>
      </c>
      <c r="AA38" s="262">
        <v>0.928686673120361</v>
      </c>
      <c r="AB38" s="262">
        <v>0.945583302273574</v>
      </c>
      <c r="AC38" s="262">
        <v>0.93504104340324</v>
      </c>
      <c r="AD38" s="262">
        <v>0.92</v>
      </c>
      <c r="AE38" s="260">
        <v>0.996995608966952</v>
      </c>
      <c r="AF38" s="260">
        <v>0.997590047547711</v>
      </c>
      <c r="AG38" s="260">
        <v>0.994557183174305</v>
      </c>
      <c r="AH38" s="260">
        <v>0.995318025752374</v>
      </c>
      <c r="AI38" s="262">
        <v>0.92</v>
      </c>
      <c r="AJ38" s="260">
        <v>0.917160560344828</v>
      </c>
      <c r="AK38" s="260">
        <v>0.949290060851927</v>
      </c>
      <c r="AL38" s="260">
        <v>0.961467368121712</v>
      </c>
      <c r="AM38" s="260">
        <v>0.955777572057126</v>
      </c>
      <c r="AN38" s="259">
        <v>0.99</v>
      </c>
      <c r="AO38" s="264">
        <v>1</v>
      </c>
      <c r="AP38" s="264">
        <v>1</v>
      </c>
      <c r="AQ38" s="264">
        <v>1</v>
      </c>
      <c r="AR38" s="265">
        <v>1</v>
      </c>
      <c r="AS38" s="266">
        <v>0.0872182100128262</v>
      </c>
      <c r="AT38" s="267">
        <v>0</v>
      </c>
      <c r="AU38" s="268">
        <v>0.230769230769231</v>
      </c>
      <c r="AV38" s="268">
        <v>0</v>
      </c>
      <c r="AW38" s="268">
        <v>0.0663129973474801</v>
      </c>
      <c r="AX38" s="224"/>
      <c r="AY38" s="222"/>
    </row>
    <row r="39" ht="15" spans="1:51">
      <c r="A39" s="220"/>
      <c r="B39" s="224"/>
      <c r="C39" s="257" t="s">
        <v>24</v>
      </c>
      <c r="D39" s="111" t="s">
        <v>25</v>
      </c>
      <c r="E39" s="111" t="s">
        <v>26</v>
      </c>
      <c r="F39" s="269" t="s">
        <v>58</v>
      </c>
      <c r="G39" s="269" t="s">
        <v>58</v>
      </c>
      <c r="H39" s="269" t="s">
        <v>58</v>
      </c>
      <c r="I39" s="269" t="s">
        <v>58</v>
      </c>
      <c r="J39" s="259">
        <v>0.9</v>
      </c>
      <c r="K39" s="260">
        <v>0.964912280701754</v>
      </c>
      <c r="L39" s="260">
        <v>0.927272727272727</v>
      </c>
      <c r="M39" s="261">
        <v>0.929824561403509</v>
      </c>
      <c r="N39" s="261">
        <v>0.93236409608091</v>
      </c>
      <c r="O39" s="262">
        <v>0.9</v>
      </c>
      <c r="P39" s="263">
        <v>0.998334443704197</v>
      </c>
      <c r="Q39" s="260">
        <v>0.999150021249469</v>
      </c>
      <c r="R39" s="260">
        <v>0.995522388059702</v>
      </c>
      <c r="S39" s="260">
        <v>0.997804128238911</v>
      </c>
      <c r="T39" s="262">
        <v>0.9</v>
      </c>
      <c r="U39" s="260">
        <v>0.905396402398401</v>
      </c>
      <c r="V39" s="260">
        <v>0.91755206119847</v>
      </c>
      <c r="W39" s="260">
        <v>0.935820895522388</v>
      </c>
      <c r="X39" s="260">
        <v>0.893435635123615</v>
      </c>
      <c r="Y39" s="262">
        <v>0.92</v>
      </c>
      <c r="Z39" s="262">
        <v>0.943796394485684</v>
      </c>
      <c r="AA39" s="262">
        <v>0.949851042701092</v>
      </c>
      <c r="AB39" s="262">
        <v>0.948296122209166</v>
      </c>
      <c r="AC39" s="262">
        <v>0.958450372325384</v>
      </c>
      <c r="AD39" s="262">
        <v>0.92</v>
      </c>
      <c r="AE39" s="260">
        <v>0.993548387096774</v>
      </c>
      <c r="AF39" s="260">
        <v>0.99604743083004</v>
      </c>
      <c r="AG39" s="260">
        <v>0.976505139500734</v>
      </c>
      <c r="AH39" s="260">
        <v>0.99081210244674</v>
      </c>
      <c r="AI39" s="262">
        <v>0.92</v>
      </c>
      <c r="AJ39" s="260">
        <v>0.946541677223207</v>
      </c>
      <c r="AK39" s="260">
        <v>0.957865811770094</v>
      </c>
      <c r="AL39" s="260">
        <v>0.967138293016887</v>
      </c>
      <c r="AM39" s="260">
        <v>0.970965838104655</v>
      </c>
      <c r="AN39" s="259">
        <v>0.99</v>
      </c>
      <c r="AO39" s="264">
        <v>1</v>
      </c>
      <c r="AP39" s="264">
        <v>1</v>
      </c>
      <c r="AQ39" s="264">
        <v>1</v>
      </c>
      <c r="AR39" s="265">
        <v>1</v>
      </c>
      <c r="AS39" s="266">
        <v>0.0872182100128262</v>
      </c>
      <c r="AT39" s="267">
        <v>0.0526315789473684</v>
      </c>
      <c r="AU39" s="268">
        <v>0</v>
      </c>
      <c r="AV39" s="268">
        <v>0</v>
      </c>
      <c r="AW39" s="268">
        <v>0.043609022556391</v>
      </c>
      <c r="AX39" s="224"/>
      <c r="AY39" s="222"/>
    </row>
    <row r="40" ht="15" spans="1:51">
      <c r="A40" s="220"/>
      <c r="B40" s="224"/>
      <c r="C40" s="257" t="s">
        <v>24</v>
      </c>
      <c r="D40" s="111" t="s">
        <v>25</v>
      </c>
      <c r="E40" s="111" t="s">
        <v>26</v>
      </c>
      <c r="F40" s="269" t="s">
        <v>59</v>
      </c>
      <c r="G40" s="269" t="s">
        <v>59</v>
      </c>
      <c r="H40" s="269" t="s">
        <v>59</v>
      </c>
      <c r="I40" s="269" t="s">
        <v>59</v>
      </c>
      <c r="J40" s="259">
        <v>0.9</v>
      </c>
      <c r="K40" s="260" t="s">
        <v>33</v>
      </c>
      <c r="L40" s="260" t="s">
        <v>33</v>
      </c>
      <c r="M40" s="261" t="s">
        <v>33</v>
      </c>
      <c r="N40" s="261" t="s">
        <v>33</v>
      </c>
      <c r="O40" s="262">
        <v>0.9</v>
      </c>
      <c r="P40" s="263">
        <v>0</v>
      </c>
      <c r="Q40" s="260">
        <v>0</v>
      </c>
      <c r="R40" s="260">
        <v>0</v>
      </c>
      <c r="S40" s="260">
        <v>0.0495689655172414</v>
      </c>
      <c r="T40" s="262">
        <v>0.9</v>
      </c>
      <c r="U40" s="260">
        <v>0.857142857142857</v>
      </c>
      <c r="V40" s="260">
        <v>1</v>
      </c>
      <c r="W40" s="260">
        <v>1</v>
      </c>
      <c r="X40" s="260">
        <v>0.976293103448276</v>
      </c>
      <c r="Y40" s="262">
        <v>0.92</v>
      </c>
      <c r="Z40" s="262">
        <v>1</v>
      </c>
      <c r="AA40" s="262">
        <v>1</v>
      </c>
      <c r="AB40" s="262">
        <v>1</v>
      </c>
      <c r="AC40" s="262">
        <v>1</v>
      </c>
      <c r="AD40" s="262">
        <v>0.92</v>
      </c>
      <c r="AE40" s="260" t="s">
        <v>33</v>
      </c>
      <c r="AF40" s="260" t="s">
        <v>33</v>
      </c>
      <c r="AG40" s="260" t="s">
        <v>33</v>
      </c>
      <c r="AH40" s="260">
        <v>0.979897591503888</v>
      </c>
      <c r="AI40" s="262">
        <v>0.92</v>
      </c>
      <c r="AJ40" s="260">
        <v>0.894736842105263</v>
      </c>
      <c r="AK40" s="260">
        <v>1</v>
      </c>
      <c r="AL40" s="260">
        <v>1</v>
      </c>
      <c r="AM40" s="260">
        <v>0.985714285714286</v>
      </c>
      <c r="AN40" s="259">
        <v>0.99</v>
      </c>
      <c r="AO40" s="264" t="s">
        <v>33</v>
      </c>
      <c r="AP40" s="264" t="s">
        <v>33</v>
      </c>
      <c r="AQ40" s="264" t="s">
        <v>33</v>
      </c>
      <c r="AR40" s="265">
        <v>1</v>
      </c>
      <c r="AS40" s="266">
        <v>0.0872182100128262</v>
      </c>
      <c r="AT40" s="267" t="s">
        <v>33</v>
      </c>
      <c r="AU40" s="268" t="s">
        <v>33</v>
      </c>
      <c r="AV40" s="268" t="s">
        <v>33</v>
      </c>
      <c r="AW40" s="268">
        <v>11</v>
      </c>
      <c r="AX40" s="224"/>
      <c r="AY40" s="222"/>
    </row>
    <row r="41" ht="15" spans="1:51">
      <c r="A41" s="220"/>
      <c r="B41" s="224"/>
      <c r="C41" s="257" t="s">
        <v>24</v>
      </c>
      <c r="D41" s="111" t="s">
        <v>25</v>
      </c>
      <c r="E41" s="111" t="s">
        <v>26</v>
      </c>
      <c r="F41" s="269" t="s">
        <v>60</v>
      </c>
      <c r="G41" s="269" t="s">
        <v>60</v>
      </c>
      <c r="H41" s="269" t="s">
        <v>60</v>
      </c>
      <c r="I41" s="269" t="s">
        <v>60</v>
      </c>
      <c r="J41" s="259">
        <v>0.9</v>
      </c>
      <c r="K41" s="260">
        <v>0.980392156862745</v>
      </c>
      <c r="L41" s="260">
        <v>0.934579439252336</v>
      </c>
      <c r="M41" s="261">
        <v>0.956140350877193</v>
      </c>
      <c r="N41" s="261">
        <v>0.961672473867596</v>
      </c>
      <c r="O41" s="262">
        <v>0.9</v>
      </c>
      <c r="P41" s="263">
        <v>0.994267408531445</v>
      </c>
      <c r="Q41" s="260">
        <v>0.993650793650794</v>
      </c>
      <c r="R41" s="260">
        <v>0.991568593008958</v>
      </c>
      <c r="S41" s="260">
        <v>0.992176554541526</v>
      </c>
      <c r="T41" s="262">
        <v>0.9</v>
      </c>
      <c r="U41" s="260">
        <v>0.871016691957511</v>
      </c>
      <c r="V41" s="260">
        <v>0.893650793650794</v>
      </c>
      <c r="W41" s="260">
        <v>0.886351659933251</v>
      </c>
      <c r="X41" s="260">
        <v>0.896370445052571</v>
      </c>
      <c r="Y41" s="262">
        <v>0.92</v>
      </c>
      <c r="Z41" s="262">
        <v>0.929875821767714</v>
      </c>
      <c r="AA41" s="262">
        <v>0.944551128180509</v>
      </c>
      <c r="AB41" s="262">
        <v>0.950779578110669</v>
      </c>
      <c r="AC41" s="262">
        <v>0.95886668025119</v>
      </c>
      <c r="AD41" s="262">
        <v>0.92</v>
      </c>
      <c r="AE41" s="260">
        <v>0.988973121984838</v>
      </c>
      <c r="AF41" s="260">
        <v>0.992817679558011</v>
      </c>
      <c r="AG41" s="260">
        <v>0.998699609882965</v>
      </c>
      <c r="AH41" s="260">
        <v>0.991518186178738</v>
      </c>
      <c r="AI41" s="262">
        <v>0.92</v>
      </c>
      <c r="AJ41" s="260">
        <v>0.945108587368002</v>
      </c>
      <c r="AK41" s="260">
        <v>0.962383082553884</v>
      </c>
      <c r="AL41" s="260">
        <v>0.971106648817492</v>
      </c>
      <c r="AM41" s="260">
        <v>0.973127950996675</v>
      </c>
      <c r="AN41" s="259">
        <v>0.99</v>
      </c>
      <c r="AO41" s="264">
        <v>1</v>
      </c>
      <c r="AP41" s="264">
        <v>1</v>
      </c>
      <c r="AQ41" s="264">
        <v>1</v>
      </c>
      <c r="AR41" s="265">
        <v>1</v>
      </c>
      <c r="AS41" s="266">
        <v>0.0872182100128262</v>
      </c>
      <c r="AT41" s="267">
        <v>0</v>
      </c>
      <c r="AU41" s="268">
        <v>0.0465116279069767</v>
      </c>
      <c r="AV41" s="268">
        <v>0</v>
      </c>
      <c r="AW41" s="268">
        <v>0.0416988416988417</v>
      </c>
      <c r="AX41" s="224"/>
      <c r="AY41" s="222"/>
    </row>
    <row r="42" ht="15" spans="1:51">
      <c r="A42" s="220"/>
      <c r="B42" s="224"/>
      <c r="C42" s="257" t="s">
        <v>24</v>
      </c>
      <c r="D42" s="111" t="s">
        <v>25</v>
      </c>
      <c r="E42" s="111" t="s">
        <v>26</v>
      </c>
      <c r="F42" s="269" t="s">
        <v>61</v>
      </c>
      <c r="G42" s="269" t="s">
        <v>61</v>
      </c>
      <c r="H42" s="269" t="s">
        <v>61</v>
      </c>
      <c r="I42" s="269" t="s">
        <v>61</v>
      </c>
      <c r="J42" s="259">
        <v>0.9</v>
      </c>
      <c r="K42" s="260">
        <v>0.983333333333333</v>
      </c>
      <c r="L42" s="260">
        <v>0.984126984126984</v>
      </c>
      <c r="M42" s="261">
        <v>0.985294117647059</v>
      </c>
      <c r="N42" s="261">
        <v>0.976878612716763</v>
      </c>
      <c r="O42" s="262">
        <v>0.9</v>
      </c>
      <c r="P42" s="263">
        <v>0.994278357888714</v>
      </c>
      <c r="Q42" s="260">
        <v>0.995492111194591</v>
      </c>
      <c r="R42" s="260">
        <v>0.996435467102332</v>
      </c>
      <c r="S42" s="260">
        <v>0.996506277183303</v>
      </c>
      <c r="T42" s="262">
        <v>0.9</v>
      </c>
      <c r="U42" s="260">
        <v>0.889286225146617</v>
      </c>
      <c r="V42" s="260">
        <v>0.905484598046582</v>
      </c>
      <c r="W42" s="260">
        <v>0.920095054210604</v>
      </c>
      <c r="X42" s="260">
        <v>0.919622436611144</v>
      </c>
      <c r="Y42" s="262">
        <v>0.92</v>
      </c>
      <c r="Z42" s="262">
        <v>0.914018284719199</v>
      </c>
      <c r="AA42" s="262">
        <v>0.934056399132321</v>
      </c>
      <c r="AB42" s="262">
        <v>0.954792043399638</v>
      </c>
      <c r="AC42" s="262">
        <v>0.95497692448229</v>
      </c>
      <c r="AD42" s="262">
        <v>0.92</v>
      </c>
      <c r="AE42" s="260">
        <v>0.997302562565563</v>
      </c>
      <c r="AF42" s="260">
        <v>0.974807910316161</v>
      </c>
      <c r="AG42" s="260">
        <v>0.984355869949667</v>
      </c>
      <c r="AH42" s="260">
        <v>0.97476891778338</v>
      </c>
      <c r="AI42" s="262">
        <v>0.92</v>
      </c>
      <c r="AJ42" s="260">
        <v>0.936124298662063</v>
      </c>
      <c r="AK42" s="260">
        <v>0.954638260097648</v>
      </c>
      <c r="AL42" s="260">
        <v>0.969165487977369</v>
      </c>
      <c r="AM42" s="260">
        <v>0.970617146972661</v>
      </c>
      <c r="AN42" s="259">
        <v>0.99</v>
      </c>
      <c r="AO42" s="264">
        <v>1</v>
      </c>
      <c r="AP42" s="264">
        <v>1</v>
      </c>
      <c r="AQ42" s="264">
        <v>1</v>
      </c>
      <c r="AR42" s="265">
        <v>1</v>
      </c>
      <c r="AS42" s="266">
        <v>0.0872182100128262</v>
      </c>
      <c r="AT42" s="267">
        <v>0</v>
      </c>
      <c r="AU42" s="268">
        <v>0</v>
      </c>
      <c r="AV42" s="268">
        <v>0.0731707317073171</v>
      </c>
      <c r="AW42" s="268">
        <v>0.0422848664688427</v>
      </c>
      <c r="AX42" s="224"/>
      <c r="AY42" s="222"/>
    </row>
    <row r="43" ht="15" spans="1:51">
      <c r="A43" s="220"/>
      <c r="B43" s="224"/>
      <c r="C43" s="257" t="s">
        <v>24</v>
      </c>
      <c r="D43" s="111" t="s">
        <v>25</v>
      </c>
      <c r="E43" s="111" t="s">
        <v>26</v>
      </c>
      <c r="F43" s="269" t="s">
        <v>62</v>
      </c>
      <c r="G43" s="269" t="s">
        <v>62</v>
      </c>
      <c r="H43" s="269" t="s">
        <v>62</v>
      </c>
      <c r="I43" s="269" t="s">
        <v>62</v>
      </c>
      <c r="J43" s="259">
        <v>0.9</v>
      </c>
      <c r="K43" s="260" t="s">
        <v>33</v>
      </c>
      <c r="L43" s="260" t="s">
        <v>33</v>
      </c>
      <c r="M43" s="261" t="s">
        <v>33</v>
      </c>
      <c r="N43" s="261" t="s">
        <v>33</v>
      </c>
      <c r="O43" s="262">
        <v>0.9</v>
      </c>
      <c r="P43" s="263" t="s">
        <v>33</v>
      </c>
      <c r="Q43" s="260" t="s">
        <v>33</v>
      </c>
      <c r="R43" s="260" t="s">
        <v>33</v>
      </c>
      <c r="S43" s="260" t="s">
        <v>33</v>
      </c>
      <c r="T43" s="262">
        <v>0.9</v>
      </c>
      <c r="U43" s="260" t="s">
        <v>33</v>
      </c>
      <c r="V43" s="260" t="s">
        <v>33</v>
      </c>
      <c r="W43" s="260" t="s">
        <v>33</v>
      </c>
      <c r="X43" s="260" t="s">
        <v>33</v>
      </c>
      <c r="Y43" s="262">
        <v>0.92</v>
      </c>
      <c r="Z43" s="262" t="s">
        <v>33</v>
      </c>
      <c r="AA43" s="262" t="s">
        <v>33</v>
      </c>
      <c r="AB43" s="262" t="s">
        <v>33</v>
      </c>
      <c r="AC43" s="262" t="s">
        <v>33</v>
      </c>
      <c r="AD43" s="262">
        <v>0.92</v>
      </c>
      <c r="AE43" s="260" t="s">
        <v>33</v>
      </c>
      <c r="AF43" s="260" t="s">
        <v>33</v>
      </c>
      <c r="AG43" s="260" t="s">
        <v>33</v>
      </c>
      <c r="AH43" s="260" t="s">
        <v>33</v>
      </c>
      <c r="AI43" s="262">
        <v>0.92</v>
      </c>
      <c r="AJ43" s="260" t="s">
        <v>33</v>
      </c>
      <c r="AK43" s="260" t="s">
        <v>33</v>
      </c>
      <c r="AL43" s="260" t="s">
        <v>33</v>
      </c>
      <c r="AM43" s="260" t="s">
        <v>33</v>
      </c>
      <c r="AN43" s="259">
        <v>0.99</v>
      </c>
      <c r="AO43" s="264" t="s">
        <v>33</v>
      </c>
      <c r="AP43" s="264" t="s">
        <v>33</v>
      </c>
      <c r="AQ43" s="264" t="s">
        <v>33</v>
      </c>
      <c r="AR43" s="265" t="s">
        <v>33</v>
      </c>
      <c r="AS43" s="266">
        <v>0.0872182100128262</v>
      </c>
      <c r="AT43" s="267" t="s">
        <v>33</v>
      </c>
      <c r="AU43" s="268" t="s">
        <v>33</v>
      </c>
      <c r="AV43" s="268" t="s">
        <v>33</v>
      </c>
      <c r="AW43" s="268" t="s">
        <v>33</v>
      </c>
      <c r="AX43" s="224"/>
      <c r="AY43" s="222"/>
    </row>
    <row r="44" ht="15" spans="1:51">
      <c r="A44" s="220"/>
      <c r="B44" s="224"/>
      <c r="C44" s="257" t="s">
        <v>24</v>
      </c>
      <c r="D44" s="111" t="s">
        <v>25</v>
      </c>
      <c r="E44" s="111" t="s">
        <v>26</v>
      </c>
      <c r="F44" s="269" t="s">
        <v>63</v>
      </c>
      <c r="G44" s="269" t="s">
        <v>63</v>
      </c>
      <c r="H44" s="269" t="s">
        <v>63</v>
      </c>
      <c r="I44" s="269" t="s">
        <v>63</v>
      </c>
      <c r="J44" s="259">
        <v>0.9</v>
      </c>
      <c r="K44" s="260">
        <v>0.851063829787234</v>
      </c>
      <c r="L44" s="260">
        <v>0.75</v>
      </c>
      <c r="M44" s="261">
        <v>0.8125</v>
      </c>
      <c r="N44" s="261">
        <v>0.825230769230769</v>
      </c>
      <c r="O44" s="262">
        <v>0.9</v>
      </c>
      <c r="P44" s="263">
        <v>0.983166904422254</v>
      </c>
      <c r="Q44" s="260">
        <v>0.988295318127251</v>
      </c>
      <c r="R44" s="260">
        <v>0.985416666666667</v>
      </c>
      <c r="S44" s="260">
        <v>0.969776374951612</v>
      </c>
      <c r="T44" s="262">
        <v>0.9</v>
      </c>
      <c r="U44" s="260">
        <v>0.489586305278174</v>
      </c>
      <c r="V44" s="260">
        <v>0.603841536614646</v>
      </c>
      <c r="W44" s="260">
        <v>0.730729166666667</v>
      </c>
      <c r="X44" s="260">
        <v>0.634666349045648</v>
      </c>
      <c r="Y44" s="262">
        <v>0.92</v>
      </c>
      <c r="Z44" s="262">
        <v>0.626934337097449</v>
      </c>
      <c r="AA44" s="262">
        <v>0.694389956845822</v>
      </c>
      <c r="AB44" s="262">
        <v>0.819720694033009</v>
      </c>
      <c r="AC44" s="262">
        <v>0.792808719740524</v>
      </c>
      <c r="AD44" s="262">
        <v>0.92</v>
      </c>
      <c r="AE44" s="260">
        <v>0.821428571428571</v>
      </c>
      <c r="AF44" s="260">
        <v>0.911764705882353</v>
      </c>
      <c r="AG44" s="260">
        <v>0.977777777777778</v>
      </c>
      <c r="AH44" s="260">
        <v>0.862796833773087</v>
      </c>
      <c r="AI44" s="262">
        <v>0.92</v>
      </c>
      <c r="AJ44" s="260">
        <v>0.672829036635007</v>
      </c>
      <c r="AK44" s="260">
        <v>0.768916850875701</v>
      </c>
      <c r="AL44" s="260">
        <v>0.899242302111881</v>
      </c>
      <c r="AM44" s="260">
        <v>0.854868241129163</v>
      </c>
      <c r="AN44" s="259">
        <v>0.99</v>
      </c>
      <c r="AO44" s="264">
        <v>1</v>
      </c>
      <c r="AP44" s="264">
        <v>1</v>
      </c>
      <c r="AQ44" s="264">
        <v>1</v>
      </c>
      <c r="AR44" s="265">
        <v>1</v>
      </c>
      <c r="AS44" s="266">
        <v>0.0872182100128262</v>
      </c>
      <c r="AT44" s="267">
        <v>0</v>
      </c>
      <c r="AU44" s="268">
        <v>0</v>
      </c>
      <c r="AV44" s="268">
        <v>0.125</v>
      </c>
      <c r="AW44" s="268">
        <v>0.051464766429137</v>
      </c>
      <c r="AX44" s="224"/>
      <c r="AY44" s="222"/>
    </row>
    <row r="45" ht="15" spans="1:51">
      <c r="A45" s="220"/>
      <c r="B45" s="224"/>
      <c r="C45" s="257" t="s">
        <v>24</v>
      </c>
      <c r="D45" s="111" t="s">
        <v>25</v>
      </c>
      <c r="E45" s="111" t="s">
        <v>26</v>
      </c>
      <c r="F45" s="269" t="s">
        <v>64</v>
      </c>
      <c r="G45" s="269" t="s">
        <v>64</v>
      </c>
      <c r="H45" s="269" t="s">
        <v>64</v>
      </c>
      <c r="I45" s="269" t="s">
        <v>64</v>
      </c>
      <c r="J45" s="259">
        <v>0.9</v>
      </c>
      <c r="K45" s="260">
        <v>0.875</v>
      </c>
      <c r="L45" s="260">
        <v>0.887096774193548</v>
      </c>
      <c r="M45" s="261">
        <v>0.95</v>
      </c>
      <c r="N45" s="261">
        <v>0.901649358582773</v>
      </c>
      <c r="O45" s="262">
        <v>0.9</v>
      </c>
      <c r="P45" s="263">
        <v>0.917426480030821</v>
      </c>
      <c r="Q45" s="260">
        <v>0.952342487883683</v>
      </c>
      <c r="R45" s="260">
        <v>0.930013137465663</v>
      </c>
      <c r="S45" s="260">
        <v>0.89284525564303</v>
      </c>
      <c r="T45" s="262">
        <v>0.9</v>
      </c>
      <c r="U45" s="260">
        <v>0.782586361885193</v>
      </c>
      <c r="V45" s="260">
        <v>0.867662897145934</v>
      </c>
      <c r="W45" s="260">
        <v>0.88247939806521</v>
      </c>
      <c r="X45" s="260">
        <v>0.818899991169498</v>
      </c>
      <c r="Y45" s="262">
        <v>0.92</v>
      </c>
      <c r="Z45" s="262">
        <v>0.712976362759286</v>
      </c>
      <c r="AA45" s="262">
        <v>0.978489702517162</v>
      </c>
      <c r="AB45" s="262">
        <v>0.986801242236025</v>
      </c>
      <c r="AC45" s="262">
        <v>0.962742859700958</v>
      </c>
      <c r="AD45" s="262">
        <v>0.92</v>
      </c>
      <c r="AE45" s="260">
        <v>0.999357781546923</v>
      </c>
      <c r="AF45" s="260">
        <v>0.997506250693615</v>
      </c>
      <c r="AG45" s="260">
        <v>0.998217996220807</v>
      </c>
      <c r="AH45" s="260">
        <v>0.997223387105465</v>
      </c>
      <c r="AI45" s="262">
        <v>0.92</v>
      </c>
      <c r="AJ45" s="260">
        <v>0.804588077695914</v>
      </c>
      <c r="AK45" s="260">
        <v>0.974578425557156</v>
      </c>
      <c r="AL45" s="260">
        <v>0.988617044866583</v>
      </c>
      <c r="AM45" s="260">
        <v>0.966397099832683</v>
      </c>
      <c r="AN45" s="259">
        <v>0.99</v>
      </c>
      <c r="AO45" s="264">
        <v>1</v>
      </c>
      <c r="AP45" s="264">
        <v>1</v>
      </c>
      <c r="AQ45" s="264">
        <v>1</v>
      </c>
      <c r="AR45" s="265">
        <v>1</v>
      </c>
      <c r="AS45" s="266">
        <v>0.0872182100128262</v>
      </c>
      <c r="AT45" s="267">
        <v>0.1</v>
      </c>
      <c r="AU45" s="268">
        <v>0.0333333333333333</v>
      </c>
      <c r="AV45" s="268">
        <v>0.0416666666666667</v>
      </c>
      <c r="AW45" s="268">
        <v>0.0475578406169666</v>
      </c>
      <c r="AX45" s="224"/>
      <c r="AY45" s="222"/>
    </row>
    <row r="46" ht="15" spans="1:51">
      <c r="A46" s="220"/>
      <c r="B46" s="224"/>
      <c r="C46" s="257" t="s">
        <v>24</v>
      </c>
      <c r="D46" s="111" t="s">
        <v>25</v>
      </c>
      <c r="E46" s="111" t="s">
        <v>26</v>
      </c>
      <c r="F46" s="269" t="s">
        <v>65</v>
      </c>
      <c r="G46" s="269" t="s">
        <v>65</v>
      </c>
      <c r="H46" s="269" t="s">
        <v>65</v>
      </c>
      <c r="I46" s="269" t="s">
        <v>65</v>
      </c>
      <c r="J46" s="259">
        <v>0.9</v>
      </c>
      <c r="K46" s="260" t="s">
        <v>33</v>
      </c>
      <c r="L46" s="260" t="s">
        <v>33</v>
      </c>
      <c r="M46" s="261" t="s">
        <v>33</v>
      </c>
      <c r="N46" s="261" t="s">
        <v>33</v>
      </c>
      <c r="O46" s="262">
        <v>0.9</v>
      </c>
      <c r="P46" s="263">
        <v>0</v>
      </c>
      <c r="Q46" s="260">
        <v>0</v>
      </c>
      <c r="R46" s="260" t="s">
        <v>33</v>
      </c>
      <c r="S46" s="260">
        <v>0</v>
      </c>
      <c r="T46" s="262">
        <v>0.9</v>
      </c>
      <c r="U46" s="260">
        <v>0</v>
      </c>
      <c r="V46" s="260">
        <v>0</v>
      </c>
      <c r="W46" s="260" t="s">
        <v>33</v>
      </c>
      <c r="X46" s="260">
        <v>0.181818181818182</v>
      </c>
      <c r="Y46" s="262">
        <v>0.92</v>
      </c>
      <c r="Z46" s="262">
        <v>0</v>
      </c>
      <c r="AA46" s="262" t="s">
        <v>33</v>
      </c>
      <c r="AB46" s="262" t="s">
        <v>33</v>
      </c>
      <c r="AC46" s="262">
        <v>0</v>
      </c>
      <c r="AD46" s="262">
        <v>0.92</v>
      </c>
      <c r="AE46" s="260" t="s">
        <v>33</v>
      </c>
      <c r="AF46" s="260" t="s">
        <v>33</v>
      </c>
      <c r="AG46" s="260" t="s">
        <v>33</v>
      </c>
      <c r="AH46" s="260" t="s">
        <v>33</v>
      </c>
      <c r="AI46" s="262">
        <v>0.92</v>
      </c>
      <c r="AJ46" s="260">
        <v>0</v>
      </c>
      <c r="AK46" s="260">
        <v>0</v>
      </c>
      <c r="AL46" s="260" t="s">
        <v>33</v>
      </c>
      <c r="AM46" s="260">
        <v>0.153846153846154</v>
      </c>
      <c r="AN46" s="259">
        <v>0.99</v>
      </c>
      <c r="AO46" s="264" t="s">
        <v>33</v>
      </c>
      <c r="AP46" s="264" t="s">
        <v>33</v>
      </c>
      <c r="AQ46" s="264" t="s">
        <v>33</v>
      </c>
      <c r="AR46" s="265" t="s">
        <v>33</v>
      </c>
      <c r="AS46" s="266">
        <v>0.0872182100128262</v>
      </c>
      <c r="AT46" s="267" t="s">
        <v>33</v>
      </c>
      <c r="AU46" s="268" t="s">
        <v>33</v>
      </c>
      <c r="AV46" s="268" t="s">
        <v>33</v>
      </c>
      <c r="AW46" s="268" t="s">
        <v>33</v>
      </c>
      <c r="AX46" s="224"/>
      <c r="AY46" s="222"/>
    </row>
    <row r="47" ht="15" spans="1:51">
      <c r="A47" s="220"/>
      <c r="B47" s="224"/>
      <c r="C47" s="257" t="s">
        <v>24</v>
      </c>
      <c r="D47" s="111" t="s">
        <v>25</v>
      </c>
      <c r="E47" s="111" t="s">
        <v>26</v>
      </c>
      <c r="F47" s="269" t="s">
        <v>66</v>
      </c>
      <c r="G47" s="269" t="s">
        <v>66</v>
      </c>
      <c r="H47" s="269" t="s">
        <v>66</v>
      </c>
      <c r="I47" s="269" t="s">
        <v>66</v>
      </c>
      <c r="J47" s="259">
        <v>0.9</v>
      </c>
      <c r="K47" s="260">
        <v>0.92</v>
      </c>
      <c r="L47" s="260">
        <v>0.895161290322581</v>
      </c>
      <c r="M47" s="261">
        <v>0.818897637795276</v>
      </c>
      <c r="N47" s="261">
        <v>0.865372573575454</v>
      </c>
      <c r="O47" s="262">
        <v>0.9</v>
      </c>
      <c r="P47" s="263">
        <v>0.932210708117444</v>
      </c>
      <c r="Q47" s="260">
        <v>0.962916601470818</v>
      </c>
      <c r="R47" s="260">
        <v>0.96810230780538</v>
      </c>
      <c r="S47" s="260">
        <v>0.955064629334961</v>
      </c>
      <c r="T47" s="262">
        <v>0.9</v>
      </c>
      <c r="U47" s="260">
        <v>0.823402417962003</v>
      </c>
      <c r="V47" s="260">
        <v>0.913315600062588</v>
      </c>
      <c r="W47" s="260">
        <v>0.915037483463178</v>
      </c>
      <c r="X47" s="260">
        <v>0.850758550035966</v>
      </c>
      <c r="Y47" s="262">
        <v>0.92</v>
      </c>
      <c r="Z47" s="262">
        <v>0.904331270823417</v>
      </c>
      <c r="AA47" s="262">
        <v>0.967508181393174</v>
      </c>
      <c r="AB47" s="262">
        <v>0.981794538361508</v>
      </c>
      <c r="AC47" s="262">
        <v>0.958294275330143</v>
      </c>
      <c r="AD47" s="262">
        <v>0.92</v>
      </c>
      <c r="AE47" s="260">
        <v>0.997796915681955</v>
      </c>
      <c r="AF47" s="260">
        <v>0.99682467679746</v>
      </c>
      <c r="AG47" s="260">
        <v>0.993796409436977</v>
      </c>
      <c r="AH47" s="260">
        <v>0.989755328159154</v>
      </c>
      <c r="AI47" s="262">
        <v>0.92</v>
      </c>
      <c r="AJ47" s="260">
        <v>0.906188340807175</v>
      </c>
      <c r="AK47" s="260">
        <v>0.976194939081537</v>
      </c>
      <c r="AL47" s="260">
        <v>0.985821596244131</v>
      </c>
      <c r="AM47" s="260">
        <v>0.969424572419195</v>
      </c>
      <c r="AN47" s="259">
        <v>0.99</v>
      </c>
      <c r="AO47" s="264">
        <v>1</v>
      </c>
      <c r="AP47" s="264">
        <v>1</v>
      </c>
      <c r="AQ47" s="264">
        <v>1</v>
      </c>
      <c r="AR47" s="265">
        <v>1</v>
      </c>
      <c r="AS47" s="266">
        <v>0.0872182100128262</v>
      </c>
      <c r="AT47" s="267">
        <v>0.0535714285714286</v>
      </c>
      <c r="AU47" s="268">
        <v>0</v>
      </c>
      <c r="AV47" s="268">
        <v>0.0408163265306122</v>
      </c>
      <c r="AW47" s="268">
        <v>0.0473833097595474</v>
      </c>
      <c r="AX47" s="224"/>
      <c r="AY47" s="222"/>
    </row>
    <row r="48" ht="15" spans="1:51">
      <c r="A48" s="220"/>
      <c r="B48" s="224"/>
      <c r="C48" s="257" t="s">
        <v>24</v>
      </c>
      <c r="D48" s="111" t="s">
        <v>25</v>
      </c>
      <c r="E48" s="111" t="s">
        <v>26</v>
      </c>
      <c r="F48" s="269" t="s">
        <v>67</v>
      </c>
      <c r="G48" s="269" t="s">
        <v>67</v>
      </c>
      <c r="H48" s="269" t="s">
        <v>67</v>
      </c>
      <c r="I48" s="269" t="s">
        <v>67</v>
      </c>
      <c r="J48" s="259">
        <v>0.9</v>
      </c>
      <c r="K48" s="260">
        <v>0.935483870967742</v>
      </c>
      <c r="L48" s="260">
        <v>0.967741935483871</v>
      </c>
      <c r="M48" s="261">
        <v>0.924242424242424</v>
      </c>
      <c r="N48" s="261">
        <v>0.943080357142857</v>
      </c>
      <c r="O48" s="262">
        <v>0.9</v>
      </c>
      <c r="P48" s="263">
        <v>0.927728613569322</v>
      </c>
      <c r="Q48" s="260">
        <v>0.940966010733453</v>
      </c>
      <c r="R48" s="260">
        <v>0.951120911429621</v>
      </c>
      <c r="S48" s="260">
        <v>0.931517836979122</v>
      </c>
      <c r="T48" s="262">
        <v>0.9</v>
      </c>
      <c r="U48" s="260">
        <v>0.814343657817109</v>
      </c>
      <c r="V48" s="260">
        <v>0.901013714967203</v>
      </c>
      <c r="W48" s="260">
        <v>0.90077177508269</v>
      </c>
      <c r="X48" s="260">
        <v>0.88185775583469</v>
      </c>
      <c r="Y48" s="262">
        <v>0.92</v>
      </c>
      <c r="Z48" s="262">
        <v>0.910369068541301</v>
      </c>
      <c r="AA48" s="262">
        <v>0.9560347241669</v>
      </c>
      <c r="AB48" s="262">
        <v>0.968647357420125</v>
      </c>
      <c r="AC48" s="262">
        <v>0.961731739946712</v>
      </c>
      <c r="AD48" s="262">
        <v>0.92</v>
      </c>
      <c r="AE48" s="260">
        <v>0.997517716298995</v>
      </c>
      <c r="AF48" s="260">
        <v>0.994922539884026</v>
      </c>
      <c r="AG48" s="260">
        <v>0.994446424328819</v>
      </c>
      <c r="AH48" s="260">
        <v>0.978547479872063</v>
      </c>
      <c r="AI48" s="262">
        <v>0.92</v>
      </c>
      <c r="AJ48" s="260">
        <v>0.930874533318249</v>
      </c>
      <c r="AK48" s="260">
        <v>0.96826688364524</v>
      </c>
      <c r="AL48" s="260">
        <v>0.977704470481174</v>
      </c>
      <c r="AM48" s="260">
        <v>0.972907332959218</v>
      </c>
      <c r="AN48" s="259">
        <v>0.99</v>
      </c>
      <c r="AO48" s="264">
        <v>1</v>
      </c>
      <c r="AP48" s="264">
        <v>1</v>
      </c>
      <c r="AQ48" s="264">
        <v>1</v>
      </c>
      <c r="AR48" s="265">
        <v>1</v>
      </c>
      <c r="AS48" s="266">
        <v>0.0872182100128262</v>
      </c>
      <c r="AT48" s="267">
        <v>0.0178571428571429</v>
      </c>
      <c r="AU48" s="268">
        <v>0</v>
      </c>
      <c r="AV48" s="268">
        <v>0.0175438596491228</v>
      </c>
      <c r="AW48" s="268">
        <v>0.0511159107271418</v>
      </c>
      <c r="AX48" s="224"/>
      <c r="AY48" s="222"/>
    </row>
    <row r="49" ht="15" spans="1:51">
      <c r="A49" s="220"/>
      <c r="B49" s="224"/>
      <c r="C49" s="257" t="s">
        <v>24</v>
      </c>
      <c r="D49" s="111" t="s">
        <v>25</v>
      </c>
      <c r="E49" s="111" t="s">
        <v>26</v>
      </c>
      <c r="F49" s="269" t="s">
        <v>68</v>
      </c>
      <c r="G49" s="269" t="s">
        <v>68</v>
      </c>
      <c r="H49" s="269" t="s">
        <v>68</v>
      </c>
      <c r="I49" s="269" t="s">
        <v>68</v>
      </c>
      <c r="J49" s="259">
        <v>0.9</v>
      </c>
      <c r="K49" s="260">
        <v>0.903846153846154</v>
      </c>
      <c r="L49" s="260">
        <v>0.98</v>
      </c>
      <c r="M49" s="261">
        <v>0.961538461538462</v>
      </c>
      <c r="N49" s="261">
        <v>0.962664714494876</v>
      </c>
      <c r="O49" s="262">
        <v>0.9</v>
      </c>
      <c r="P49" s="263">
        <v>0.834583610293419</v>
      </c>
      <c r="Q49" s="260">
        <v>0.855087150385083</v>
      </c>
      <c r="R49" s="260">
        <v>0.988133172178881</v>
      </c>
      <c r="S49" s="260">
        <v>0.945541426427612</v>
      </c>
      <c r="T49" s="262">
        <v>0.9</v>
      </c>
      <c r="U49" s="260">
        <v>0.906466622353053</v>
      </c>
      <c r="V49" s="260">
        <v>0.945277665180381</v>
      </c>
      <c r="W49" s="260">
        <v>0.941874519283595</v>
      </c>
      <c r="X49" s="260">
        <v>0.922768080457047</v>
      </c>
      <c r="Y49" s="262">
        <v>0.92</v>
      </c>
      <c r="Z49" s="262">
        <v>0.925061700695535</v>
      </c>
      <c r="AA49" s="262">
        <v>0.958209546444841</v>
      </c>
      <c r="AB49" s="262">
        <v>0.98130351214398</v>
      </c>
      <c r="AC49" s="262">
        <v>0.967841515603212</v>
      </c>
      <c r="AD49" s="262">
        <v>0.92</v>
      </c>
      <c r="AE49" s="260">
        <v>0.989911653738898</v>
      </c>
      <c r="AF49" s="260">
        <v>0.989179036339446</v>
      </c>
      <c r="AG49" s="260">
        <v>0.984664166758575</v>
      </c>
      <c r="AH49" s="260">
        <v>0.985735319131417</v>
      </c>
      <c r="AI49" s="262">
        <v>0.92</v>
      </c>
      <c r="AJ49" s="260">
        <v>0.957391478295659</v>
      </c>
      <c r="AK49" s="260">
        <v>0.980357980827244</v>
      </c>
      <c r="AL49" s="260">
        <v>0.988198799649336</v>
      </c>
      <c r="AM49" s="260">
        <v>0.97996218247736</v>
      </c>
      <c r="AN49" s="259">
        <v>0.99</v>
      </c>
      <c r="AO49" s="264">
        <v>1</v>
      </c>
      <c r="AP49" s="264">
        <v>1</v>
      </c>
      <c r="AQ49" s="264">
        <v>1</v>
      </c>
      <c r="AR49" s="265">
        <v>1</v>
      </c>
      <c r="AS49" s="266">
        <v>0.0872182100128262</v>
      </c>
      <c r="AT49" s="267">
        <v>0</v>
      </c>
      <c r="AU49" s="268">
        <v>0</v>
      </c>
      <c r="AV49" s="268">
        <v>0.1</v>
      </c>
      <c r="AW49" s="268">
        <v>0.064327485380117</v>
      </c>
      <c r="AX49" s="224"/>
      <c r="AY49" s="222"/>
    </row>
    <row r="50" ht="15" spans="1:51">
      <c r="A50" s="220"/>
      <c r="B50" s="224"/>
      <c r="C50" s="257" t="s">
        <v>24</v>
      </c>
      <c r="D50" s="111" t="s">
        <v>25</v>
      </c>
      <c r="E50" s="111" t="s">
        <v>26</v>
      </c>
      <c r="F50" s="269" t="s">
        <v>69</v>
      </c>
      <c r="G50" s="269" t="s">
        <v>69</v>
      </c>
      <c r="H50" s="269" t="s">
        <v>69</v>
      </c>
      <c r="I50" s="269" t="s">
        <v>69</v>
      </c>
      <c r="J50" s="259">
        <v>0.9</v>
      </c>
      <c r="K50" s="260">
        <v>0.902439024390244</v>
      </c>
      <c r="L50" s="260">
        <v>0.9375</v>
      </c>
      <c r="M50" s="261">
        <v>0.887096774193548</v>
      </c>
      <c r="N50" s="261">
        <v>0.92866323907455</v>
      </c>
      <c r="O50" s="262">
        <v>0.9</v>
      </c>
      <c r="P50" s="263">
        <v>0.843733749349974</v>
      </c>
      <c r="Q50" s="260">
        <v>0.87529848766251</v>
      </c>
      <c r="R50" s="260">
        <v>0.918217433888345</v>
      </c>
      <c r="S50" s="260">
        <v>0.892147486983317</v>
      </c>
      <c r="T50" s="262">
        <v>0.9</v>
      </c>
      <c r="U50" s="260">
        <v>0.533021320852834</v>
      </c>
      <c r="V50" s="260">
        <v>0.648447864154948</v>
      </c>
      <c r="W50" s="260">
        <v>0.798481880509305</v>
      </c>
      <c r="X50" s="260">
        <v>0.687519923493784</v>
      </c>
      <c r="Y50" s="262">
        <v>0.92</v>
      </c>
      <c r="Z50" s="262">
        <v>0.680555555555556</v>
      </c>
      <c r="AA50" s="262">
        <v>0.77955758962624</v>
      </c>
      <c r="AB50" s="262">
        <v>0.857904085257549</v>
      </c>
      <c r="AC50" s="262">
        <v>0.855841466220881</v>
      </c>
      <c r="AD50" s="262">
        <v>0.92</v>
      </c>
      <c r="AE50" s="260">
        <v>1</v>
      </c>
      <c r="AF50" s="260">
        <v>0.982142857142857</v>
      </c>
      <c r="AG50" s="260">
        <v>0.951612903225806</v>
      </c>
      <c r="AH50" s="260">
        <v>0.942956349206349</v>
      </c>
      <c r="AI50" s="262">
        <v>0.92</v>
      </c>
      <c r="AJ50" s="260">
        <v>0.7310136638068</v>
      </c>
      <c r="AK50" s="260">
        <v>0.820741435945565</v>
      </c>
      <c r="AL50" s="260">
        <v>0.927726053337541</v>
      </c>
      <c r="AM50" s="260">
        <v>0.899099851223924</v>
      </c>
      <c r="AN50" s="259">
        <v>0.99</v>
      </c>
      <c r="AO50" s="264">
        <v>1</v>
      </c>
      <c r="AP50" s="264">
        <v>1</v>
      </c>
      <c r="AQ50" s="264">
        <v>1</v>
      </c>
      <c r="AR50" s="265">
        <v>1</v>
      </c>
      <c r="AS50" s="266">
        <v>0.0872182100128262</v>
      </c>
      <c r="AT50" s="267">
        <v>0.05</v>
      </c>
      <c r="AU50" s="268">
        <v>0.03125</v>
      </c>
      <c r="AV50" s="268">
        <v>0</v>
      </c>
      <c r="AW50" s="268">
        <v>0.0749250749250749</v>
      </c>
      <c r="AX50" s="224"/>
      <c r="AY50" s="222"/>
    </row>
    <row r="51" ht="15" spans="1:51">
      <c r="A51" s="220"/>
      <c r="B51" s="224"/>
      <c r="C51" s="257" t="s">
        <v>24</v>
      </c>
      <c r="D51" s="111" t="s">
        <v>25</v>
      </c>
      <c r="E51" s="111" t="s">
        <v>26</v>
      </c>
      <c r="F51" s="269" t="s">
        <v>70</v>
      </c>
      <c r="G51" s="269" t="s">
        <v>70</v>
      </c>
      <c r="H51" s="269" t="s">
        <v>70</v>
      </c>
      <c r="I51" s="269" t="s">
        <v>70</v>
      </c>
      <c r="J51" s="259">
        <v>0.9</v>
      </c>
      <c r="K51" s="260">
        <v>0.839506172839506</v>
      </c>
      <c r="L51" s="260">
        <v>0.877777777777778</v>
      </c>
      <c r="M51" s="261">
        <v>0.927835051546392</v>
      </c>
      <c r="N51" s="261">
        <v>0.918449737585789</v>
      </c>
      <c r="O51" s="262">
        <v>0.9</v>
      </c>
      <c r="P51" s="263">
        <v>0.947225244831338</v>
      </c>
      <c r="Q51" s="260">
        <v>0.94327731092437</v>
      </c>
      <c r="R51" s="260">
        <v>0.956594015515331</v>
      </c>
      <c r="S51" s="260">
        <v>0.948949612604649</v>
      </c>
      <c r="T51" s="262">
        <v>0.9</v>
      </c>
      <c r="U51" s="260">
        <v>0.851468988030468</v>
      </c>
      <c r="V51" s="260">
        <v>0.88903743315508</v>
      </c>
      <c r="W51" s="260">
        <v>0.923346878463243</v>
      </c>
      <c r="X51" s="260">
        <v>0.865315116218605</v>
      </c>
      <c r="Y51" s="262">
        <v>0.92</v>
      </c>
      <c r="Z51" s="262">
        <v>0.91557734204793</v>
      </c>
      <c r="AA51" s="262">
        <v>0.920145190562613</v>
      </c>
      <c r="AB51" s="262">
        <v>0.955966815571155</v>
      </c>
      <c r="AC51" s="262">
        <v>0.94103171112837</v>
      </c>
      <c r="AD51" s="262">
        <v>0.92</v>
      </c>
      <c r="AE51" s="260">
        <v>0.5</v>
      </c>
      <c r="AF51" s="260">
        <v>1</v>
      </c>
      <c r="AG51" s="260">
        <v>1</v>
      </c>
      <c r="AH51" s="260">
        <v>0.87956204379562</v>
      </c>
      <c r="AI51" s="262">
        <v>0.92</v>
      </c>
      <c r="AJ51" s="260">
        <v>0.94001741780971</v>
      </c>
      <c r="AK51" s="260">
        <v>0.943149329228062</v>
      </c>
      <c r="AL51" s="260">
        <v>0.973327094057089</v>
      </c>
      <c r="AM51" s="260">
        <v>0.962911255494274</v>
      </c>
      <c r="AN51" s="259">
        <v>0.99</v>
      </c>
      <c r="AO51" s="264" t="s">
        <v>33</v>
      </c>
      <c r="AP51" s="264">
        <v>1</v>
      </c>
      <c r="AQ51" s="264">
        <v>1</v>
      </c>
      <c r="AR51" s="265">
        <v>1</v>
      </c>
      <c r="AS51" s="266">
        <v>0.0872182100128262</v>
      </c>
      <c r="AT51" s="267">
        <v>0.0517241379310345</v>
      </c>
      <c r="AU51" s="268">
        <v>0.0833333333333333</v>
      </c>
      <c r="AV51" s="268">
        <v>0.0508474576271186</v>
      </c>
      <c r="AW51" s="268">
        <v>0.0765614506380121</v>
      </c>
      <c r="AX51" s="224"/>
      <c r="AY51" s="222"/>
    </row>
    <row r="52" ht="15" spans="1:51">
      <c r="A52" s="220"/>
      <c r="B52" s="224"/>
      <c r="C52" s="257" t="s">
        <v>24</v>
      </c>
      <c r="D52" s="111" t="s">
        <v>25</v>
      </c>
      <c r="E52" s="111" t="s">
        <v>26</v>
      </c>
      <c r="F52" s="269" t="s">
        <v>71</v>
      </c>
      <c r="G52" s="269" t="s">
        <v>71</v>
      </c>
      <c r="H52" s="269" t="s">
        <v>71</v>
      </c>
      <c r="I52" s="269" t="s">
        <v>71</v>
      </c>
      <c r="J52" s="259">
        <v>0.9</v>
      </c>
      <c r="K52" s="260">
        <v>0.958333333333333</v>
      </c>
      <c r="L52" s="260">
        <v>0.974025974025974</v>
      </c>
      <c r="M52" s="261">
        <v>0.936708860759494</v>
      </c>
      <c r="N52" s="261">
        <v>0.973394495412844</v>
      </c>
      <c r="O52" s="262">
        <v>0.9</v>
      </c>
      <c r="P52" s="263">
        <v>0.99344262295082</v>
      </c>
      <c r="Q52" s="260">
        <v>0.990627092166927</v>
      </c>
      <c r="R52" s="260">
        <v>0.991206858650253</v>
      </c>
      <c r="S52" s="260">
        <v>0.992147444759565</v>
      </c>
      <c r="T52" s="262">
        <v>0.9</v>
      </c>
      <c r="U52" s="260">
        <v>0.878893442622951</v>
      </c>
      <c r="V52" s="260">
        <v>0.916759651863423</v>
      </c>
      <c r="W52" s="260">
        <v>0.929435040668279</v>
      </c>
      <c r="X52" s="260">
        <v>0.917492870290639</v>
      </c>
      <c r="Y52" s="262">
        <v>0.92</v>
      </c>
      <c r="Z52" s="262">
        <v>0.912170639899624</v>
      </c>
      <c r="AA52" s="262">
        <v>0.925948592411261</v>
      </c>
      <c r="AB52" s="262">
        <v>0.956834532374101</v>
      </c>
      <c r="AC52" s="262">
        <v>0.951027467400951</v>
      </c>
      <c r="AD52" s="262">
        <v>0.92</v>
      </c>
      <c r="AE52" s="260">
        <v>0.99811320754717</v>
      </c>
      <c r="AF52" s="260">
        <v>0.995877788554801</v>
      </c>
      <c r="AG52" s="260">
        <v>0.997408580477973</v>
      </c>
      <c r="AH52" s="260">
        <v>0.982294743752051</v>
      </c>
      <c r="AI52" s="262">
        <v>0.92</v>
      </c>
      <c r="AJ52" s="260">
        <v>0.933936539414973</v>
      </c>
      <c r="AK52" s="260">
        <v>0.948638534004388</v>
      </c>
      <c r="AL52" s="260">
        <v>0.972028926183654</v>
      </c>
      <c r="AM52" s="260">
        <v>0.96681726416106</v>
      </c>
      <c r="AN52" s="259">
        <v>0.99</v>
      </c>
      <c r="AO52" s="264">
        <v>1</v>
      </c>
      <c r="AP52" s="264">
        <v>1</v>
      </c>
      <c r="AQ52" s="264">
        <v>1</v>
      </c>
      <c r="AR52" s="265">
        <v>1</v>
      </c>
      <c r="AS52" s="266">
        <v>0.0872182100128262</v>
      </c>
      <c r="AT52" s="267">
        <v>0.0612244897959184</v>
      </c>
      <c r="AU52" s="268">
        <v>0.0566037735849057</v>
      </c>
      <c r="AV52" s="268">
        <v>0.0384615384615385</v>
      </c>
      <c r="AW52" s="268">
        <v>0.0734194425560843</v>
      </c>
      <c r="AX52" s="224"/>
      <c r="AY52" s="222"/>
    </row>
    <row r="53" ht="15" spans="1:51">
      <c r="A53" s="220"/>
      <c r="B53" s="224"/>
      <c r="C53" s="257" t="s">
        <v>24</v>
      </c>
      <c r="D53" s="111" t="s">
        <v>25</v>
      </c>
      <c r="E53" s="111" t="s">
        <v>26</v>
      </c>
      <c r="F53" s="269" t="s">
        <v>72</v>
      </c>
      <c r="G53" s="269" t="s">
        <v>72</v>
      </c>
      <c r="H53" s="269" t="s">
        <v>72</v>
      </c>
      <c r="I53" s="269" t="s">
        <v>72</v>
      </c>
      <c r="J53" s="259">
        <v>0.9</v>
      </c>
      <c r="K53" s="260">
        <v>0.904761904761905</v>
      </c>
      <c r="L53" s="260">
        <v>0.928571428571429</v>
      </c>
      <c r="M53" s="261">
        <v>0.96</v>
      </c>
      <c r="N53" s="261">
        <v>0.933693138010794</v>
      </c>
      <c r="O53" s="262">
        <v>0.9</v>
      </c>
      <c r="P53" s="263">
        <v>0.984192222573506</v>
      </c>
      <c r="Q53" s="260">
        <v>0.986959505833905</v>
      </c>
      <c r="R53" s="260">
        <v>0.985130111524164</v>
      </c>
      <c r="S53" s="260">
        <v>0.981462716158167</v>
      </c>
      <c r="T53" s="262">
        <v>0.9</v>
      </c>
      <c r="U53" s="260">
        <v>0.87132469174834</v>
      </c>
      <c r="V53" s="260">
        <v>0.87920384351407</v>
      </c>
      <c r="W53" s="260">
        <v>0.93038188577222</v>
      </c>
      <c r="X53" s="260">
        <v>0.856988655138231</v>
      </c>
      <c r="Y53" s="262">
        <v>0.92</v>
      </c>
      <c r="Z53" s="262">
        <v>0.867962132536124</v>
      </c>
      <c r="AA53" s="262">
        <v>0.908484270734032</v>
      </c>
      <c r="AB53" s="262">
        <v>0.948164146868251</v>
      </c>
      <c r="AC53" s="262">
        <v>0.880961077321307</v>
      </c>
      <c r="AD53" s="262">
        <v>0.92</v>
      </c>
      <c r="AE53" s="260">
        <v>0.995095367847411</v>
      </c>
      <c r="AF53" s="260">
        <v>0.988416988416988</v>
      </c>
      <c r="AG53" s="260">
        <v>0.995896032831737</v>
      </c>
      <c r="AH53" s="260">
        <v>0.967171374253123</v>
      </c>
      <c r="AI53" s="262">
        <v>0.92</v>
      </c>
      <c r="AJ53" s="260">
        <v>0.902339972925933</v>
      </c>
      <c r="AK53" s="260">
        <v>0.933373229603032</v>
      </c>
      <c r="AL53" s="260">
        <v>0.9690357439734</v>
      </c>
      <c r="AM53" s="260">
        <v>0.931882323869474</v>
      </c>
      <c r="AN53" s="259">
        <v>0.99</v>
      </c>
      <c r="AO53" s="264">
        <v>1</v>
      </c>
      <c r="AP53" s="264">
        <v>1</v>
      </c>
      <c r="AQ53" s="264">
        <v>1</v>
      </c>
      <c r="AR53" s="265">
        <v>1</v>
      </c>
      <c r="AS53" s="266">
        <v>0.0872182100128262</v>
      </c>
      <c r="AT53" s="267">
        <v>0</v>
      </c>
      <c r="AU53" s="268">
        <v>0.0344827586206897</v>
      </c>
      <c r="AV53" s="268">
        <v>0.0344827586206897</v>
      </c>
      <c r="AW53" s="268">
        <v>0.0656455142231947</v>
      </c>
      <c r="AX53" s="224"/>
      <c r="AY53" s="222"/>
    </row>
    <row r="54" ht="15" spans="1:51">
      <c r="A54" s="220"/>
      <c r="B54" s="224"/>
      <c r="C54" s="257" t="s">
        <v>24</v>
      </c>
      <c r="D54" s="111" t="s">
        <v>25</v>
      </c>
      <c r="E54" s="111" t="s">
        <v>26</v>
      </c>
      <c r="F54" s="269" t="s">
        <v>73</v>
      </c>
      <c r="G54" s="269" t="s">
        <v>73</v>
      </c>
      <c r="H54" s="269" t="s">
        <v>73</v>
      </c>
      <c r="I54" s="269" t="s">
        <v>73</v>
      </c>
      <c r="J54" s="259">
        <v>0.9</v>
      </c>
      <c r="K54" s="260">
        <v>1</v>
      </c>
      <c r="L54" s="260">
        <v>0.894736842105263</v>
      </c>
      <c r="M54" s="261">
        <v>0.956521739130435</v>
      </c>
      <c r="N54" s="261">
        <v>0.934563758389262</v>
      </c>
      <c r="O54" s="262">
        <v>0.9</v>
      </c>
      <c r="P54" s="263">
        <v>0.926451612903226</v>
      </c>
      <c r="Q54" s="260">
        <v>0.957689724647414</v>
      </c>
      <c r="R54" s="260">
        <v>0.975739644970414</v>
      </c>
      <c r="S54" s="260">
        <v>0.961175957988396</v>
      </c>
      <c r="T54" s="262">
        <v>0.9</v>
      </c>
      <c r="U54" s="260">
        <v>0.870967741935484</v>
      </c>
      <c r="V54" s="260">
        <v>0.914707857622565</v>
      </c>
      <c r="W54" s="260">
        <v>0.938461538461538</v>
      </c>
      <c r="X54" s="260">
        <v>0.907721237416011</v>
      </c>
      <c r="Y54" s="262">
        <v>0.92</v>
      </c>
      <c r="Z54" s="262">
        <v>0.895209580838323</v>
      </c>
      <c r="AA54" s="262">
        <v>0.915520628683694</v>
      </c>
      <c r="AB54" s="262">
        <v>0.950840879689521</v>
      </c>
      <c r="AC54" s="262">
        <v>0.936827956989247</v>
      </c>
      <c r="AD54" s="262">
        <v>0.92</v>
      </c>
      <c r="AE54" s="260">
        <v>1</v>
      </c>
      <c r="AF54" s="260">
        <v>0.997802197802198</v>
      </c>
      <c r="AG54" s="260">
        <v>0.986334405144695</v>
      </c>
      <c r="AH54" s="260">
        <v>0.923925027563396</v>
      </c>
      <c r="AI54" s="262">
        <v>0.92</v>
      </c>
      <c r="AJ54" s="260">
        <v>0.925519404155233</v>
      </c>
      <c r="AK54" s="260">
        <v>0.942185007974482</v>
      </c>
      <c r="AL54" s="260">
        <v>0.974015428339423</v>
      </c>
      <c r="AM54" s="260">
        <v>0.961412733519732</v>
      </c>
      <c r="AN54" s="259">
        <v>0.99</v>
      </c>
      <c r="AO54" s="264">
        <v>1</v>
      </c>
      <c r="AP54" s="264">
        <v>1</v>
      </c>
      <c r="AQ54" s="264">
        <v>1</v>
      </c>
      <c r="AR54" s="265">
        <v>1</v>
      </c>
      <c r="AS54" s="266">
        <v>0.0872182100128262</v>
      </c>
      <c r="AT54" s="267">
        <v>0</v>
      </c>
      <c r="AU54" s="268">
        <v>0</v>
      </c>
      <c r="AV54" s="268">
        <v>0</v>
      </c>
      <c r="AW54" s="268">
        <v>0.0809352517985611</v>
      </c>
      <c r="AX54" s="224"/>
      <c r="AY54" s="222"/>
    </row>
    <row r="55" ht="15" spans="1:51">
      <c r="A55" s="220"/>
      <c r="B55" s="224"/>
      <c r="C55" s="257" t="s">
        <v>24</v>
      </c>
      <c r="D55" s="111" t="s">
        <v>25</v>
      </c>
      <c r="E55" s="111" t="s">
        <v>26</v>
      </c>
      <c r="F55" s="269" t="s">
        <v>74</v>
      </c>
      <c r="G55" s="269" t="s">
        <v>74</v>
      </c>
      <c r="H55" s="269" t="s">
        <v>74</v>
      </c>
      <c r="I55" s="269" t="s">
        <v>74</v>
      </c>
      <c r="J55" s="259">
        <v>0.9</v>
      </c>
      <c r="K55" s="260" t="s">
        <v>33</v>
      </c>
      <c r="L55" s="260" t="s">
        <v>33</v>
      </c>
      <c r="M55" s="261" t="s">
        <v>33</v>
      </c>
      <c r="N55" s="261" t="s">
        <v>33</v>
      </c>
      <c r="O55" s="262">
        <v>0.9</v>
      </c>
      <c r="P55" s="263" t="s">
        <v>33</v>
      </c>
      <c r="Q55" s="260" t="s">
        <v>33</v>
      </c>
      <c r="R55" s="260" t="s">
        <v>33</v>
      </c>
      <c r="S55" s="260">
        <v>0.125</v>
      </c>
      <c r="T55" s="262">
        <v>0.9</v>
      </c>
      <c r="U55" s="260" t="s">
        <v>33</v>
      </c>
      <c r="V55" s="260" t="s">
        <v>33</v>
      </c>
      <c r="W55" s="260" t="s">
        <v>33</v>
      </c>
      <c r="X55" s="260">
        <v>1</v>
      </c>
      <c r="Y55" s="262">
        <v>0.92</v>
      </c>
      <c r="Z55" s="262" t="s">
        <v>33</v>
      </c>
      <c r="AA55" s="262" t="s">
        <v>33</v>
      </c>
      <c r="AB55" s="262" t="s">
        <v>33</v>
      </c>
      <c r="AC55" s="262">
        <v>1</v>
      </c>
      <c r="AD55" s="262">
        <v>0.92</v>
      </c>
      <c r="AE55" s="260" t="s">
        <v>33</v>
      </c>
      <c r="AF55" s="260" t="s">
        <v>33</v>
      </c>
      <c r="AG55" s="260" t="s">
        <v>33</v>
      </c>
      <c r="AH55" s="260">
        <v>1</v>
      </c>
      <c r="AI55" s="262">
        <v>0.92</v>
      </c>
      <c r="AJ55" s="260" t="s">
        <v>33</v>
      </c>
      <c r="AK55" s="260" t="s">
        <v>33</v>
      </c>
      <c r="AL55" s="260" t="s">
        <v>33</v>
      </c>
      <c r="AM55" s="260">
        <v>1</v>
      </c>
      <c r="AN55" s="259">
        <v>0.99</v>
      </c>
      <c r="AO55" s="264" t="s">
        <v>33</v>
      </c>
      <c r="AP55" s="264" t="s">
        <v>33</v>
      </c>
      <c r="AQ55" s="264" t="s">
        <v>33</v>
      </c>
      <c r="AR55" s="265">
        <v>1</v>
      </c>
      <c r="AS55" s="266">
        <v>0.0872182100128262</v>
      </c>
      <c r="AT55" s="267" t="s">
        <v>33</v>
      </c>
      <c r="AU55" s="268" t="s">
        <v>33</v>
      </c>
      <c r="AV55" s="268" t="s">
        <v>33</v>
      </c>
      <c r="AW55" s="268" t="s">
        <v>33</v>
      </c>
      <c r="AX55" s="224"/>
      <c r="AY55" s="222"/>
    </row>
    <row r="56" ht="15" spans="1:51">
      <c r="A56" s="220"/>
      <c r="B56" s="224"/>
      <c r="C56" s="257" t="s">
        <v>24</v>
      </c>
      <c r="D56" s="111" t="s">
        <v>25</v>
      </c>
      <c r="E56" s="111" t="s">
        <v>26</v>
      </c>
      <c r="F56" s="269" t="s">
        <v>75</v>
      </c>
      <c r="G56" s="269" t="s">
        <v>75</v>
      </c>
      <c r="H56" s="269" t="s">
        <v>75</v>
      </c>
      <c r="I56" s="269" t="s">
        <v>75</v>
      </c>
      <c r="J56" s="259">
        <v>0.9</v>
      </c>
      <c r="K56" s="260">
        <v>1</v>
      </c>
      <c r="L56" s="260">
        <v>1</v>
      </c>
      <c r="M56" s="261">
        <v>1</v>
      </c>
      <c r="N56" s="261">
        <v>0.995790458372311</v>
      </c>
      <c r="O56" s="262">
        <v>0.9</v>
      </c>
      <c r="P56" s="263">
        <v>0.959325396825397</v>
      </c>
      <c r="Q56" s="260">
        <v>0.970091860713523</v>
      </c>
      <c r="R56" s="260">
        <v>0.982351690410376</v>
      </c>
      <c r="S56" s="260">
        <v>0.977937757889231</v>
      </c>
      <c r="T56" s="262">
        <v>0.9</v>
      </c>
      <c r="U56" s="260">
        <v>0.872420634920635</v>
      </c>
      <c r="V56" s="260">
        <v>0.89532151249733</v>
      </c>
      <c r="W56" s="260">
        <v>0.930682543057623</v>
      </c>
      <c r="X56" s="260">
        <v>0.915855465798803</v>
      </c>
      <c r="Y56" s="262">
        <v>0.92</v>
      </c>
      <c r="Z56" s="262">
        <v>0.886604172966435</v>
      </c>
      <c r="AA56" s="262">
        <v>0.887774993038151</v>
      </c>
      <c r="AB56" s="262">
        <v>0.939681463910539</v>
      </c>
      <c r="AC56" s="262">
        <v>0.941006886434946</v>
      </c>
      <c r="AD56" s="262">
        <v>0.92</v>
      </c>
      <c r="AE56" s="260">
        <v>0.999632892804699</v>
      </c>
      <c r="AF56" s="260">
        <v>0.99967277486911</v>
      </c>
      <c r="AG56" s="260">
        <v>0.99904</v>
      </c>
      <c r="AH56" s="260">
        <v>0.997926702847735</v>
      </c>
      <c r="AI56" s="262">
        <v>0.92</v>
      </c>
      <c r="AJ56" s="260">
        <v>0.907402970771442</v>
      </c>
      <c r="AK56" s="260">
        <v>0.921179883945841</v>
      </c>
      <c r="AL56" s="260">
        <v>0.964341692789969</v>
      </c>
      <c r="AM56" s="260">
        <v>0.959607866416778</v>
      </c>
      <c r="AN56" s="259">
        <v>0.99</v>
      </c>
      <c r="AO56" s="264">
        <v>1</v>
      </c>
      <c r="AP56" s="264">
        <v>1</v>
      </c>
      <c r="AQ56" s="264">
        <v>1</v>
      </c>
      <c r="AR56" s="265">
        <v>1</v>
      </c>
      <c r="AS56" s="266">
        <v>0.0872182100128262</v>
      </c>
      <c r="AT56" s="267">
        <v>0</v>
      </c>
      <c r="AU56" s="268">
        <v>0</v>
      </c>
      <c r="AV56" s="268">
        <v>0.0833333333333333</v>
      </c>
      <c r="AW56" s="268">
        <v>0.057609630266552</v>
      </c>
      <c r="AX56" s="224"/>
      <c r="AY56" s="222"/>
    </row>
    <row r="57" ht="15" spans="1:51">
      <c r="A57" s="220"/>
      <c r="B57" s="224"/>
      <c r="C57" s="257" t="s">
        <v>24</v>
      </c>
      <c r="D57" s="111" t="s">
        <v>25</v>
      </c>
      <c r="E57" s="111" t="s">
        <v>26</v>
      </c>
      <c r="F57" s="269" t="s">
        <v>76</v>
      </c>
      <c r="G57" s="269" t="s">
        <v>76</v>
      </c>
      <c r="H57" s="269" t="s">
        <v>76</v>
      </c>
      <c r="I57" s="269" t="s">
        <v>76</v>
      </c>
      <c r="J57" s="259">
        <v>0.9</v>
      </c>
      <c r="K57" s="260">
        <v>0.88135593220339</v>
      </c>
      <c r="L57" s="260">
        <v>0.88135593220339</v>
      </c>
      <c r="M57" s="261">
        <v>0.985074626865672</v>
      </c>
      <c r="N57" s="261">
        <v>0.960261295590637</v>
      </c>
      <c r="O57" s="262">
        <v>0.9</v>
      </c>
      <c r="P57" s="263">
        <v>0.960891505466779</v>
      </c>
      <c r="Q57" s="260">
        <v>0.977149321266968</v>
      </c>
      <c r="R57" s="260">
        <v>0.97788275713979</v>
      </c>
      <c r="S57" s="260">
        <v>0.973323510262824</v>
      </c>
      <c r="T57" s="262">
        <v>0.9</v>
      </c>
      <c r="U57" s="260">
        <v>0.900756938603869</v>
      </c>
      <c r="V57" s="260">
        <v>0.914027149321267</v>
      </c>
      <c r="W57" s="260">
        <v>0.941808030921194</v>
      </c>
      <c r="X57" s="260">
        <v>0.921992255765343</v>
      </c>
      <c r="Y57" s="262">
        <v>0.92</v>
      </c>
      <c r="Z57" s="262">
        <v>0.929229756418697</v>
      </c>
      <c r="AA57" s="262">
        <v>0.949828178694158</v>
      </c>
      <c r="AB57" s="262">
        <v>0.954843689695098</v>
      </c>
      <c r="AC57" s="262">
        <v>0.953753511634059</v>
      </c>
      <c r="AD57" s="262">
        <v>0.92</v>
      </c>
      <c r="AE57" s="260">
        <v>0.97440468610722</v>
      </c>
      <c r="AF57" s="260">
        <v>0.985482535197545</v>
      </c>
      <c r="AG57" s="260">
        <v>0.971440915964571</v>
      </c>
      <c r="AH57" s="260">
        <v>0.973149365303709</v>
      </c>
      <c r="AI57" s="262">
        <v>0.92</v>
      </c>
      <c r="AJ57" s="260">
        <v>0.954207285787583</v>
      </c>
      <c r="AK57" s="260">
        <v>0.969167803547067</v>
      </c>
      <c r="AL57" s="260">
        <v>0.974751655629139</v>
      </c>
      <c r="AM57" s="260">
        <v>0.970324745185419</v>
      </c>
      <c r="AN57" s="259">
        <v>0.99</v>
      </c>
      <c r="AO57" s="264">
        <v>1</v>
      </c>
      <c r="AP57" s="264">
        <v>1</v>
      </c>
      <c r="AQ57" s="264">
        <v>1</v>
      </c>
      <c r="AR57" s="265">
        <v>1</v>
      </c>
      <c r="AS57" s="266">
        <v>0.0872182100128262</v>
      </c>
      <c r="AT57" s="267">
        <v>0</v>
      </c>
      <c r="AU57" s="268">
        <v>0</v>
      </c>
      <c r="AV57" s="268">
        <v>0.0434782608695652</v>
      </c>
      <c r="AW57" s="268">
        <v>0.053394355453852</v>
      </c>
      <c r="AX57" s="224"/>
      <c r="AY57" s="222"/>
    </row>
    <row r="58" ht="15" spans="1:51">
      <c r="A58" s="220"/>
      <c r="B58" s="224"/>
      <c r="C58" s="257" t="s">
        <v>24</v>
      </c>
      <c r="D58" s="111" t="s">
        <v>25</v>
      </c>
      <c r="E58" s="111" t="s">
        <v>26</v>
      </c>
      <c r="F58" s="269" t="s">
        <v>77</v>
      </c>
      <c r="G58" s="269" t="s">
        <v>77</v>
      </c>
      <c r="H58" s="269" t="s">
        <v>77</v>
      </c>
      <c r="I58" s="269" t="s">
        <v>77</v>
      </c>
      <c r="J58" s="259">
        <v>0.9</v>
      </c>
      <c r="K58" s="260">
        <v>0.962962962962963</v>
      </c>
      <c r="L58" s="260">
        <v>0.966666666666667</v>
      </c>
      <c r="M58" s="261">
        <v>1</v>
      </c>
      <c r="N58" s="261">
        <v>0.990135635018496</v>
      </c>
      <c r="O58" s="262">
        <v>0.9</v>
      </c>
      <c r="P58" s="263">
        <v>0.93977659057795</v>
      </c>
      <c r="Q58" s="260">
        <v>0.939861628525812</v>
      </c>
      <c r="R58" s="260">
        <v>0.939319190922546</v>
      </c>
      <c r="S58" s="260">
        <v>0.956996390928842</v>
      </c>
      <c r="T58" s="262">
        <v>0.9</v>
      </c>
      <c r="U58" s="260">
        <v>0.92326372025255</v>
      </c>
      <c r="V58" s="260">
        <v>0.877594465141032</v>
      </c>
      <c r="W58" s="260">
        <v>0.895411938825851</v>
      </c>
      <c r="X58" s="260">
        <v>0.926256441563572</v>
      </c>
      <c r="Y58" s="262">
        <v>0.92</v>
      </c>
      <c r="Z58" s="262">
        <v>0.952236542835481</v>
      </c>
      <c r="AA58" s="262">
        <v>0.954863813229572</v>
      </c>
      <c r="AB58" s="262">
        <v>0.983886255924171</v>
      </c>
      <c r="AC58" s="262">
        <v>0.968616337348133</v>
      </c>
      <c r="AD58" s="262">
        <v>0.92</v>
      </c>
      <c r="AE58" s="260">
        <v>0.997163120567376</v>
      </c>
      <c r="AF58" s="260">
        <v>0.993468795355588</v>
      </c>
      <c r="AG58" s="260">
        <v>0.979862475442043</v>
      </c>
      <c r="AH58" s="260">
        <v>0.98695039006016</v>
      </c>
      <c r="AI58" s="262">
        <v>0.92</v>
      </c>
      <c r="AJ58" s="260">
        <v>0.959739490822972</v>
      </c>
      <c r="AK58" s="260">
        <v>0.966814159292035</v>
      </c>
      <c r="AL58" s="260">
        <v>0.987670343932511</v>
      </c>
      <c r="AM58" s="260">
        <v>0.976272198179376</v>
      </c>
      <c r="AN58" s="259">
        <v>0.99</v>
      </c>
      <c r="AO58" s="264">
        <v>1</v>
      </c>
      <c r="AP58" s="264">
        <v>1</v>
      </c>
      <c r="AQ58" s="264">
        <v>1</v>
      </c>
      <c r="AR58" s="265">
        <v>1</v>
      </c>
      <c r="AS58" s="266">
        <v>0.0872182100128262</v>
      </c>
      <c r="AT58" s="267">
        <v>0.0555555555555556</v>
      </c>
      <c r="AU58" s="268">
        <v>0</v>
      </c>
      <c r="AV58" s="268">
        <v>0</v>
      </c>
      <c r="AW58" s="268">
        <v>0.0541516245487365</v>
      </c>
      <c r="AX58" s="224"/>
      <c r="AY58" s="222"/>
    </row>
    <row r="59" ht="15" spans="1:51">
      <c r="A59" s="220"/>
      <c r="B59" s="224"/>
      <c r="C59" s="257" t="s">
        <v>24</v>
      </c>
      <c r="D59" s="111" t="s">
        <v>25</v>
      </c>
      <c r="E59" s="111" t="s">
        <v>26</v>
      </c>
      <c r="F59" s="269" t="s">
        <v>78</v>
      </c>
      <c r="G59" s="269" t="s">
        <v>78</v>
      </c>
      <c r="H59" s="269" t="s">
        <v>78</v>
      </c>
      <c r="I59" s="269" t="s">
        <v>78</v>
      </c>
      <c r="J59" s="259">
        <v>0.9</v>
      </c>
      <c r="K59" s="260">
        <v>0.975609756097561</v>
      </c>
      <c r="L59" s="260">
        <v>0.967391304347826</v>
      </c>
      <c r="M59" s="261">
        <v>0.948453608247423</v>
      </c>
      <c r="N59" s="261">
        <v>0.952380952380952</v>
      </c>
      <c r="O59" s="262">
        <v>0.9</v>
      </c>
      <c r="P59" s="263">
        <v>0.943642127509686</v>
      </c>
      <c r="Q59" s="260">
        <v>0.939677587103484</v>
      </c>
      <c r="R59" s="260">
        <v>0.995153473344103</v>
      </c>
      <c r="S59" s="260">
        <v>0.967732277702006</v>
      </c>
      <c r="T59" s="262">
        <v>0.9</v>
      </c>
      <c r="U59" s="260">
        <v>0.699542092286016</v>
      </c>
      <c r="V59" s="260">
        <v>0.776737736176114</v>
      </c>
      <c r="W59" s="260">
        <v>0.79967689822294</v>
      </c>
      <c r="X59" s="260">
        <v>0.755024782941353</v>
      </c>
      <c r="Y59" s="262">
        <v>0.92</v>
      </c>
      <c r="Z59" s="262">
        <v>0.86071738501591</v>
      </c>
      <c r="AA59" s="262">
        <v>0.907481708756195</v>
      </c>
      <c r="AB59" s="262">
        <v>0.956045604560456</v>
      </c>
      <c r="AC59" s="262">
        <v>0.922961237210192</v>
      </c>
      <c r="AD59" s="262">
        <v>0.92</v>
      </c>
      <c r="AE59" s="260">
        <v>0.99922570654278</v>
      </c>
      <c r="AF59" s="260">
        <v>0.913825315273237</v>
      </c>
      <c r="AG59" s="260">
        <v>0.91516121655614</v>
      </c>
      <c r="AH59" s="260">
        <v>0.981561964967733</v>
      </c>
      <c r="AI59" s="262">
        <v>0.92</v>
      </c>
      <c r="AJ59" s="260">
        <v>0.870527934392619</v>
      </c>
      <c r="AK59" s="260">
        <v>0.931541075354787</v>
      </c>
      <c r="AL59" s="260">
        <v>0.96007438197331</v>
      </c>
      <c r="AM59" s="260">
        <v>0.9481512465708</v>
      </c>
      <c r="AN59" s="259">
        <v>0.99</v>
      </c>
      <c r="AO59" s="264">
        <v>1</v>
      </c>
      <c r="AP59" s="264">
        <v>1</v>
      </c>
      <c r="AQ59" s="264">
        <v>1</v>
      </c>
      <c r="AR59" s="265">
        <v>1</v>
      </c>
      <c r="AS59" s="266">
        <v>0.0872182100128262</v>
      </c>
      <c r="AT59" s="267">
        <v>0.0612244897959184</v>
      </c>
      <c r="AU59" s="268">
        <v>0.117647058823529</v>
      </c>
      <c r="AV59" s="268">
        <v>0</v>
      </c>
      <c r="AW59" s="268">
        <v>0.0654349499615089</v>
      </c>
      <c r="AX59" s="224"/>
      <c r="AY59" s="222"/>
    </row>
    <row r="60" ht="15" spans="1:51">
      <c r="A60" s="220"/>
      <c r="B60" s="224"/>
      <c r="C60" s="257" t="s">
        <v>24</v>
      </c>
      <c r="D60" s="111" t="s">
        <v>25</v>
      </c>
      <c r="E60" s="111" t="s">
        <v>26</v>
      </c>
      <c r="F60" s="269" t="s">
        <v>79</v>
      </c>
      <c r="G60" s="269" t="s">
        <v>79</v>
      </c>
      <c r="H60" s="269" t="s">
        <v>79</v>
      </c>
      <c r="I60" s="269" t="s">
        <v>79</v>
      </c>
      <c r="J60" s="259">
        <v>0.9</v>
      </c>
      <c r="K60" s="260">
        <v>0.901639344262295</v>
      </c>
      <c r="L60" s="260">
        <v>0.904761904761905</v>
      </c>
      <c r="M60" s="261">
        <v>0.974025974025974</v>
      </c>
      <c r="N60" s="261">
        <v>0.923511293634497</v>
      </c>
      <c r="O60" s="262">
        <v>0.9</v>
      </c>
      <c r="P60" s="263">
        <v>0.936743585605938</v>
      </c>
      <c r="Q60" s="260">
        <v>0.982929515418502</v>
      </c>
      <c r="R60" s="260">
        <v>0.986824324324324</v>
      </c>
      <c r="S60" s="260">
        <v>0.966256287303611</v>
      </c>
      <c r="T60" s="262">
        <v>0.9</v>
      </c>
      <c r="U60" s="260">
        <v>0.66774245602711</v>
      </c>
      <c r="V60" s="260">
        <v>0.825807635829662</v>
      </c>
      <c r="W60" s="260">
        <v>0.876858108108108</v>
      </c>
      <c r="X60" s="260">
        <v>0.799986045833096</v>
      </c>
      <c r="Y60" s="262">
        <v>0.92</v>
      </c>
      <c r="Z60" s="262">
        <v>0.864676339285714</v>
      </c>
      <c r="AA60" s="262">
        <v>0.966405375139978</v>
      </c>
      <c r="AB60" s="262">
        <v>0.977798921661909</v>
      </c>
      <c r="AC60" s="262">
        <v>0.949311976426811</v>
      </c>
      <c r="AD60" s="262">
        <v>0.92</v>
      </c>
      <c r="AE60" s="260">
        <v>0.997439986570421</v>
      </c>
      <c r="AF60" s="260">
        <v>0.994787501851029</v>
      </c>
      <c r="AG60" s="260">
        <v>0.996989645704456</v>
      </c>
      <c r="AH60" s="260">
        <v>0.987379796726457</v>
      </c>
      <c r="AI60" s="262">
        <v>0.92</v>
      </c>
      <c r="AJ60" s="260">
        <v>0.871792250281157</v>
      </c>
      <c r="AK60" s="260">
        <v>0.97472564017293</v>
      </c>
      <c r="AL60" s="260">
        <v>0.983030303030303</v>
      </c>
      <c r="AM60" s="260">
        <v>0.963215486299239</v>
      </c>
      <c r="AN60" s="259">
        <v>0.99</v>
      </c>
      <c r="AO60" s="264">
        <v>1</v>
      </c>
      <c r="AP60" s="264">
        <v>1</v>
      </c>
      <c r="AQ60" s="264">
        <v>1</v>
      </c>
      <c r="AR60" s="265">
        <v>1</v>
      </c>
      <c r="AS60" s="266">
        <v>0.0872182100128262</v>
      </c>
      <c r="AT60" s="267">
        <v>0.0185185185185185</v>
      </c>
      <c r="AU60" s="268">
        <v>0</v>
      </c>
      <c r="AV60" s="268">
        <v>0.0416666666666667</v>
      </c>
      <c r="AW60" s="268">
        <v>0.0621716287215412</v>
      </c>
      <c r="AX60" s="224"/>
      <c r="AY60" s="222"/>
    </row>
    <row r="61" ht="15" spans="1:51">
      <c r="A61" s="220"/>
      <c r="B61" s="224"/>
      <c r="C61" s="257" t="s">
        <v>24</v>
      </c>
      <c r="D61" s="111" t="s">
        <v>80</v>
      </c>
      <c r="E61" s="111" t="s">
        <v>26</v>
      </c>
      <c r="F61" s="269" t="s">
        <v>81</v>
      </c>
      <c r="G61" s="269" t="s">
        <v>81</v>
      </c>
      <c r="H61" s="269" t="s">
        <v>81</v>
      </c>
      <c r="I61" s="269" t="s">
        <v>81</v>
      </c>
      <c r="J61" s="259">
        <v>0.9</v>
      </c>
      <c r="K61" s="260">
        <v>0.917808219178082</v>
      </c>
      <c r="L61" s="260">
        <v>0.855421686746988</v>
      </c>
      <c r="M61" s="261">
        <v>0.858695652173913</v>
      </c>
      <c r="N61" s="261">
        <v>0.928223305272486</v>
      </c>
      <c r="O61" s="262">
        <v>0.9</v>
      </c>
      <c r="P61" s="263">
        <v>0.958224920497253</v>
      </c>
      <c r="Q61" s="260">
        <v>0.967279526332191</v>
      </c>
      <c r="R61" s="260">
        <v>0.972626422705662</v>
      </c>
      <c r="S61" s="260">
        <v>0.966124292404353</v>
      </c>
      <c r="T61" s="262">
        <v>0.9</v>
      </c>
      <c r="U61" s="260">
        <v>0.873662908355016</v>
      </c>
      <c r="V61" s="260">
        <v>0.911031473979433</v>
      </c>
      <c r="W61" s="260">
        <v>0.909955337847572</v>
      </c>
      <c r="X61" s="260">
        <v>0.876779752348468</v>
      </c>
      <c r="Y61" s="262">
        <v>0.92</v>
      </c>
      <c r="Z61" s="262">
        <v>0.933575978161965</v>
      </c>
      <c r="AA61" s="262">
        <v>0.961593172119488</v>
      </c>
      <c r="AB61" s="262">
        <v>0.964658881376767</v>
      </c>
      <c r="AC61" s="262">
        <v>0.962610870196405</v>
      </c>
      <c r="AD61" s="262">
        <v>0.92</v>
      </c>
      <c r="AE61" s="260">
        <v>0.927571593681777</v>
      </c>
      <c r="AF61" s="260">
        <v>0.966565559079002</v>
      </c>
      <c r="AG61" s="260">
        <v>0.969649030292377</v>
      </c>
      <c r="AH61" s="260">
        <v>0.969042504384216</v>
      </c>
      <c r="AI61" s="262">
        <v>0.92</v>
      </c>
      <c r="AJ61" s="260">
        <v>0.950083194675541</v>
      </c>
      <c r="AK61" s="260">
        <v>0.969901348902758</v>
      </c>
      <c r="AL61" s="260">
        <v>0.976262873957822</v>
      </c>
      <c r="AM61" s="260">
        <v>0.972834064987639</v>
      </c>
      <c r="AN61" s="259">
        <v>0.99</v>
      </c>
      <c r="AO61" s="264">
        <v>1</v>
      </c>
      <c r="AP61" s="264">
        <v>1</v>
      </c>
      <c r="AQ61" s="264">
        <v>1</v>
      </c>
      <c r="AR61" s="265">
        <v>1</v>
      </c>
      <c r="AS61" s="266">
        <v>0.0872182100128262</v>
      </c>
      <c r="AT61" s="267">
        <v>0.0298507462686567</v>
      </c>
      <c r="AU61" s="268">
        <v>0.0555555555555556</v>
      </c>
      <c r="AV61" s="268">
        <v>0.0508474576271186</v>
      </c>
      <c r="AW61" s="268">
        <v>0.0614886731391586</v>
      </c>
      <c r="AX61" s="224"/>
      <c r="AY61" s="222"/>
    </row>
    <row r="62" ht="15" spans="1:51">
      <c r="A62" s="220"/>
      <c r="B62" s="224"/>
      <c r="C62" s="257" t="s">
        <v>24</v>
      </c>
      <c r="D62" s="111" t="s">
        <v>25</v>
      </c>
      <c r="E62" s="111" t="s">
        <v>26</v>
      </c>
      <c r="F62" s="269" t="s">
        <v>82</v>
      </c>
      <c r="G62" s="269" t="s">
        <v>82</v>
      </c>
      <c r="H62" s="269" t="s">
        <v>82</v>
      </c>
      <c r="I62" s="269" t="s">
        <v>82</v>
      </c>
      <c r="J62" s="259">
        <v>0.9</v>
      </c>
      <c r="K62" s="260">
        <v>0.96969696969697</v>
      </c>
      <c r="L62" s="260">
        <v>0.903225806451613</v>
      </c>
      <c r="M62" s="261">
        <v>0.955555555555556</v>
      </c>
      <c r="N62" s="261">
        <v>0.9249547920434</v>
      </c>
      <c r="O62" s="262">
        <v>0.9</v>
      </c>
      <c r="P62" s="263">
        <v>0.7973713033954</v>
      </c>
      <c r="Q62" s="260">
        <v>0.966243050039714</v>
      </c>
      <c r="R62" s="260">
        <v>0.973033707865169</v>
      </c>
      <c r="S62" s="260">
        <v>0.951438971520497</v>
      </c>
      <c r="T62" s="262">
        <v>0.9</v>
      </c>
      <c r="U62" s="260">
        <v>0.463672873311428</v>
      </c>
      <c r="V62" s="260">
        <v>0.591342335186656</v>
      </c>
      <c r="W62" s="260">
        <v>0.828464419475655</v>
      </c>
      <c r="X62" s="260">
        <v>0.718831372442093</v>
      </c>
      <c r="Y62" s="262">
        <v>0.92</v>
      </c>
      <c r="Z62" s="262">
        <v>0.76036866359447</v>
      </c>
      <c r="AA62" s="262">
        <v>0.44513329200248</v>
      </c>
      <c r="AB62" s="262">
        <v>0.96652719665272</v>
      </c>
      <c r="AC62" s="262">
        <v>0.893119315141787</v>
      </c>
      <c r="AD62" s="262">
        <v>0.92</v>
      </c>
      <c r="AE62" s="260">
        <v>0.991803278688525</v>
      </c>
      <c r="AF62" s="260">
        <v>1</v>
      </c>
      <c r="AG62" s="260">
        <v>0.98780487804878</v>
      </c>
      <c r="AH62" s="260">
        <v>0.982175925925926</v>
      </c>
      <c r="AI62" s="262">
        <v>0.92</v>
      </c>
      <c r="AJ62" s="260">
        <v>0.746829497416628</v>
      </c>
      <c r="AK62" s="260">
        <v>0.665537270087125</v>
      </c>
      <c r="AL62" s="260">
        <v>0.976120857699805</v>
      </c>
      <c r="AM62" s="260">
        <v>0.913693028988283</v>
      </c>
      <c r="AN62" s="259">
        <v>0.99</v>
      </c>
      <c r="AO62" s="264">
        <v>1</v>
      </c>
      <c r="AP62" s="264">
        <v>1</v>
      </c>
      <c r="AQ62" s="264">
        <v>1</v>
      </c>
      <c r="AR62" s="265">
        <v>1</v>
      </c>
      <c r="AS62" s="266">
        <v>0.0872182100128262</v>
      </c>
      <c r="AT62" s="267">
        <v>0</v>
      </c>
      <c r="AU62" s="268">
        <v>0.0454545454545455</v>
      </c>
      <c r="AV62" s="268">
        <v>0.0645161290322581</v>
      </c>
      <c r="AW62" s="268">
        <v>0.0632478632478632</v>
      </c>
      <c r="AX62" s="224"/>
      <c r="AY62" s="222"/>
    </row>
    <row r="63" ht="15" spans="1:51">
      <c r="A63" s="220"/>
      <c r="B63" s="224"/>
      <c r="C63" s="257" t="s">
        <v>24</v>
      </c>
      <c r="D63" s="111" t="s">
        <v>25</v>
      </c>
      <c r="E63" s="111" t="s">
        <v>26</v>
      </c>
      <c r="F63" s="269" t="s">
        <v>83</v>
      </c>
      <c r="G63" s="269" t="s">
        <v>83</v>
      </c>
      <c r="H63" s="269" t="s">
        <v>83</v>
      </c>
      <c r="I63" s="269" t="s">
        <v>83</v>
      </c>
      <c r="J63" s="259">
        <v>0.9</v>
      </c>
      <c r="K63" s="260">
        <v>0.975308641975309</v>
      </c>
      <c r="L63" s="260">
        <v>0.953488372093023</v>
      </c>
      <c r="M63" s="261">
        <v>0.989130434782609</v>
      </c>
      <c r="N63" s="261">
        <v>0.970406905055487</v>
      </c>
      <c r="O63" s="262">
        <v>0.9</v>
      </c>
      <c r="P63" s="263">
        <v>0.99349321435211</v>
      </c>
      <c r="Q63" s="260">
        <v>0.990770389903937</v>
      </c>
      <c r="R63" s="260">
        <v>0.98872970391595</v>
      </c>
      <c r="S63" s="260">
        <v>0.990296195049342</v>
      </c>
      <c r="T63" s="262">
        <v>0.9</v>
      </c>
      <c r="U63" s="260">
        <v>0.867447480944413</v>
      </c>
      <c r="V63" s="260">
        <v>0.869655302316821</v>
      </c>
      <c r="W63" s="260">
        <v>0.880611270296084</v>
      </c>
      <c r="X63" s="260">
        <v>0.885479357945885</v>
      </c>
      <c r="Y63" s="262">
        <v>0.92</v>
      </c>
      <c r="Z63" s="262">
        <v>0.887803656398698</v>
      </c>
      <c r="AA63" s="262">
        <v>0.929332294102364</v>
      </c>
      <c r="AB63" s="262">
        <v>0.945031712473573</v>
      </c>
      <c r="AC63" s="262">
        <v>0.934634136996274</v>
      </c>
      <c r="AD63" s="262">
        <v>0.92</v>
      </c>
      <c r="AE63" s="260">
        <v>0.967495219885277</v>
      </c>
      <c r="AF63" s="260">
        <v>0.954882571075402</v>
      </c>
      <c r="AG63" s="260">
        <v>0.965159377316531</v>
      </c>
      <c r="AH63" s="260">
        <v>0.958799964911255</v>
      </c>
      <c r="AI63" s="262">
        <v>0.92</v>
      </c>
      <c r="AJ63" s="260">
        <v>0.924463885628934</v>
      </c>
      <c r="AK63" s="260">
        <v>0.950431269789278</v>
      </c>
      <c r="AL63" s="260">
        <v>0.964310788673063</v>
      </c>
      <c r="AM63" s="260">
        <v>0.958205336151319</v>
      </c>
      <c r="AN63" s="259">
        <v>0.99</v>
      </c>
      <c r="AO63" s="264">
        <v>1</v>
      </c>
      <c r="AP63" s="264">
        <v>1</v>
      </c>
      <c r="AQ63" s="264">
        <v>1</v>
      </c>
      <c r="AR63" s="265">
        <v>1</v>
      </c>
      <c r="AS63" s="266">
        <v>0.0872182100128262</v>
      </c>
      <c r="AT63" s="267">
        <v>0.0476190476190476</v>
      </c>
      <c r="AU63" s="268">
        <v>0.0425531914893617</v>
      </c>
      <c r="AV63" s="268">
        <v>0.0217391304347826</v>
      </c>
      <c r="AW63" s="268">
        <v>0.0879048248512888</v>
      </c>
      <c r="AX63" s="224"/>
      <c r="AY63" s="222"/>
    </row>
    <row r="64" ht="15" spans="1:51">
      <c r="A64" s="220"/>
      <c r="B64" s="224"/>
      <c r="C64" s="257" t="s">
        <v>24</v>
      </c>
      <c r="D64" s="111" t="s">
        <v>25</v>
      </c>
      <c r="E64" s="111" t="s">
        <v>26</v>
      </c>
      <c r="F64" s="269" t="s">
        <v>84</v>
      </c>
      <c r="G64" s="269" t="s">
        <v>84</v>
      </c>
      <c r="H64" s="269" t="s">
        <v>84</v>
      </c>
      <c r="I64" s="269" t="s">
        <v>84</v>
      </c>
      <c r="J64" s="259">
        <v>0.9</v>
      </c>
      <c r="K64" s="260">
        <v>0.95</v>
      </c>
      <c r="L64" s="260">
        <v>0.945454545454545</v>
      </c>
      <c r="M64" s="261">
        <v>0.964912280701754</v>
      </c>
      <c r="N64" s="261">
        <v>0.951459494916366</v>
      </c>
      <c r="O64" s="262">
        <v>0.9</v>
      </c>
      <c r="P64" s="263">
        <v>0.972255337596185</v>
      </c>
      <c r="Q64" s="260">
        <v>0.96536212325686</v>
      </c>
      <c r="R64" s="260">
        <v>0.978260869565217</v>
      </c>
      <c r="S64" s="260">
        <v>0.976555403946806</v>
      </c>
      <c r="T64" s="262">
        <v>0.9</v>
      </c>
      <c r="U64" s="260">
        <v>0.809255445973773</v>
      </c>
      <c r="V64" s="260">
        <v>0.861223571749888</v>
      </c>
      <c r="W64" s="260">
        <v>0.898181011535049</v>
      </c>
      <c r="X64" s="260">
        <v>0.85662790460868</v>
      </c>
      <c r="Y64" s="262">
        <v>0.92</v>
      </c>
      <c r="Z64" s="262">
        <v>0.891189891189891</v>
      </c>
      <c r="AA64" s="262">
        <v>0.933659689399055</v>
      </c>
      <c r="AB64" s="262">
        <v>0.952273581360391</v>
      </c>
      <c r="AC64" s="262">
        <v>0.94763165999384</v>
      </c>
      <c r="AD64" s="262">
        <v>0.92</v>
      </c>
      <c r="AE64" s="260">
        <v>0.996573240589198</v>
      </c>
      <c r="AF64" s="260">
        <v>0.978073158165894</v>
      </c>
      <c r="AG64" s="260">
        <v>0.978498217468806</v>
      </c>
      <c r="AH64" s="260">
        <v>0.975661053572555</v>
      </c>
      <c r="AI64" s="262">
        <v>0.92</v>
      </c>
      <c r="AJ64" s="260">
        <v>0.92357669122572</v>
      </c>
      <c r="AK64" s="260">
        <v>0.945265573327934</v>
      </c>
      <c r="AL64" s="260">
        <v>0.970850767085077</v>
      </c>
      <c r="AM64" s="260">
        <v>0.964509154024927</v>
      </c>
      <c r="AN64" s="259">
        <v>0.99</v>
      </c>
      <c r="AO64" s="264">
        <v>1</v>
      </c>
      <c r="AP64" s="264">
        <v>1</v>
      </c>
      <c r="AQ64" s="264">
        <v>1</v>
      </c>
      <c r="AR64" s="265">
        <v>0.999779367730955</v>
      </c>
      <c r="AS64" s="266">
        <v>0.0872182100128262</v>
      </c>
      <c r="AT64" s="267">
        <v>0.0405405405405405</v>
      </c>
      <c r="AU64" s="268">
        <v>0.0634920634920635</v>
      </c>
      <c r="AV64" s="268">
        <v>0.104477611940299</v>
      </c>
      <c r="AW64" s="268">
        <v>0.0627340823970037</v>
      </c>
      <c r="AX64" s="224"/>
      <c r="AY64" s="222"/>
    </row>
    <row r="65" ht="15" spans="1:51">
      <c r="A65" s="220"/>
      <c r="B65" s="224"/>
      <c r="C65" s="257" t="s">
        <v>24</v>
      </c>
      <c r="D65" s="111" t="s">
        <v>25</v>
      </c>
      <c r="E65" s="111" t="s">
        <v>26</v>
      </c>
      <c r="F65" s="269" t="s">
        <v>85</v>
      </c>
      <c r="G65" s="269" t="s">
        <v>85</v>
      </c>
      <c r="H65" s="269" t="s">
        <v>85</v>
      </c>
      <c r="I65" s="269" t="s">
        <v>85</v>
      </c>
      <c r="J65" s="259">
        <v>0.9</v>
      </c>
      <c r="K65" s="260">
        <v>0.825396825396825</v>
      </c>
      <c r="L65" s="260">
        <v>0.82089552238806</v>
      </c>
      <c r="M65" s="261">
        <v>0.941176470588235</v>
      </c>
      <c r="N65" s="261">
        <v>0.865043125317098</v>
      </c>
      <c r="O65" s="262">
        <v>0.9</v>
      </c>
      <c r="P65" s="263">
        <v>0.988746690203001</v>
      </c>
      <c r="Q65" s="260">
        <v>0.996162528216704</v>
      </c>
      <c r="R65" s="260">
        <v>0.994512452511608</v>
      </c>
      <c r="S65" s="260">
        <v>0.975220780408263</v>
      </c>
      <c r="T65" s="262">
        <v>0.9</v>
      </c>
      <c r="U65" s="260">
        <v>0.52603706972639</v>
      </c>
      <c r="V65" s="260">
        <v>0.829119638826185</v>
      </c>
      <c r="W65" s="260">
        <v>0.847192908400169</v>
      </c>
      <c r="X65" s="260">
        <v>0.76894063502465</v>
      </c>
      <c r="Y65" s="262">
        <v>0.92</v>
      </c>
      <c r="Z65" s="262">
        <v>0.622115384615385</v>
      </c>
      <c r="AA65" s="262">
        <v>0.886870618228171</v>
      </c>
      <c r="AB65" s="262">
        <v>0.937250634747914</v>
      </c>
      <c r="AC65" s="262">
        <v>0.898766425315098</v>
      </c>
      <c r="AD65" s="262">
        <v>0.92</v>
      </c>
      <c r="AE65" s="260">
        <v>0.999497865930203</v>
      </c>
      <c r="AF65" s="260">
        <v>0.963507860954854</v>
      </c>
      <c r="AG65" s="260">
        <v>0.995461422087746</v>
      </c>
      <c r="AH65" s="260">
        <v>0.990324073424857</v>
      </c>
      <c r="AI65" s="262">
        <v>0.92</v>
      </c>
      <c r="AJ65" s="260">
        <v>0.69106116048092</v>
      </c>
      <c r="AK65" s="260">
        <v>0.917019027484144</v>
      </c>
      <c r="AL65" s="260">
        <v>0.94957310565635</v>
      </c>
      <c r="AM65" s="260">
        <v>0.921368805462913</v>
      </c>
      <c r="AN65" s="259">
        <v>0.99</v>
      </c>
      <c r="AO65" s="264">
        <v>1</v>
      </c>
      <c r="AP65" s="264">
        <v>1</v>
      </c>
      <c r="AQ65" s="264">
        <v>1</v>
      </c>
      <c r="AR65" s="265">
        <v>1</v>
      </c>
      <c r="AS65" s="266">
        <v>0.0872182100128262</v>
      </c>
      <c r="AT65" s="267">
        <v>0</v>
      </c>
      <c r="AU65" s="268">
        <v>0.0638297872340425</v>
      </c>
      <c r="AV65" s="268">
        <v>0.0666666666666667</v>
      </c>
      <c r="AW65" s="268">
        <v>0.0653728294177732</v>
      </c>
      <c r="AX65" s="224"/>
      <c r="AY65" s="222"/>
    </row>
    <row r="66" ht="15" spans="1:51">
      <c r="A66" s="220"/>
      <c r="B66" s="224"/>
      <c r="C66" s="257" t="s">
        <v>24</v>
      </c>
      <c r="D66" s="111" t="s">
        <v>25</v>
      </c>
      <c r="E66" s="111" t="s">
        <v>26</v>
      </c>
      <c r="F66" s="269" t="s">
        <v>86</v>
      </c>
      <c r="G66" s="269" t="s">
        <v>86</v>
      </c>
      <c r="H66" s="269" t="s">
        <v>86</v>
      </c>
      <c r="I66" s="269" t="s">
        <v>86</v>
      </c>
      <c r="J66" s="259">
        <v>0.9</v>
      </c>
      <c r="K66" s="260">
        <v>0.96078431372549</v>
      </c>
      <c r="L66" s="260">
        <v>1</v>
      </c>
      <c r="M66" s="261">
        <v>1</v>
      </c>
      <c r="N66" s="261">
        <v>0.952165481577246</v>
      </c>
      <c r="O66" s="262">
        <v>0.9</v>
      </c>
      <c r="P66" s="263">
        <v>0.959572573463936</v>
      </c>
      <c r="Q66" s="260">
        <v>0.972806381435823</v>
      </c>
      <c r="R66" s="260">
        <v>0.980508754542451</v>
      </c>
      <c r="S66" s="260">
        <v>0.969073429146024</v>
      </c>
      <c r="T66" s="262">
        <v>0.9</v>
      </c>
      <c r="U66" s="260">
        <v>0.842920747996438</v>
      </c>
      <c r="V66" s="260">
        <v>0.916606236403191</v>
      </c>
      <c r="W66" s="260">
        <v>0.940535183349851</v>
      </c>
      <c r="X66" s="260">
        <v>0.910130638805775</v>
      </c>
      <c r="Y66" s="262">
        <v>0.92</v>
      </c>
      <c r="Z66" s="262">
        <v>0.878815911193339</v>
      </c>
      <c r="AA66" s="262">
        <v>0.968954248366013</v>
      </c>
      <c r="AB66" s="262">
        <v>0.980632008154944</v>
      </c>
      <c r="AC66" s="262">
        <v>0.970328140063557</v>
      </c>
      <c r="AD66" s="262">
        <v>0.92</v>
      </c>
      <c r="AE66" s="260">
        <v>0.998876501598825</v>
      </c>
      <c r="AF66" s="260">
        <v>0.97871689294458</v>
      </c>
      <c r="AG66" s="260">
        <v>0.996561687373591</v>
      </c>
      <c r="AH66" s="260">
        <v>0.993501964765756</v>
      </c>
      <c r="AI66" s="262">
        <v>0.92</v>
      </c>
      <c r="AJ66" s="260">
        <v>0.896940963991421</v>
      </c>
      <c r="AK66" s="260">
        <v>0.973558215451578</v>
      </c>
      <c r="AL66" s="260">
        <v>0.98397114806652</v>
      </c>
      <c r="AM66" s="260">
        <v>0.976846288040318</v>
      </c>
      <c r="AN66" s="259">
        <v>0.99</v>
      </c>
      <c r="AO66" s="264">
        <v>1</v>
      </c>
      <c r="AP66" s="264">
        <v>1</v>
      </c>
      <c r="AQ66" s="264">
        <v>1</v>
      </c>
      <c r="AR66" s="265">
        <v>1</v>
      </c>
      <c r="AS66" s="266">
        <v>0.0872182100128262</v>
      </c>
      <c r="AT66" s="267">
        <v>0.0285714285714286</v>
      </c>
      <c r="AU66" s="268">
        <v>0.12</v>
      </c>
      <c r="AV66" s="268">
        <v>0</v>
      </c>
      <c r="AW66" s="268">
        <v>0.0762620837808808</v>
      </c>
      <c r="AX66" s="224"/>
      <c r="AY66" s="222"/>
    </row>
    <row r="67" ht="15" spans="1:51">
      <c r="A67" s="220"/>
      <c r="B67" s="224"/>
      <c r="C67" s="257" t="s">
        <v>24</v>
      </c>
      <c r="D67" s="111" t="s">
        <v>25</v>
      </c>
      <c r="E67" s="111" t="s">
        <v>26</v>
      </c>
      <c r="F67" s="269" t="s">
        <v>87</v>
      </c>
      <c r="G67" s="269" t="s">
        <v>87</v>
      </c>
      <c r="H67" s="269" t="s">
        <v>87</v>
      </c>
      <c r="I67" s="269" t="s">
        <v>87</v>
      </c>
      <c r="J67" s="259">
        <v>0.9</v>
      </c>
      <c r="K67" s="260" t="s">
        <v>33</v>
      </c>
      <c r="L67" s="260" t="s">
        <v>33</v>
      </c>
      <c r="M67" s="261" t="s">
        <v>33</v>
      </c>
      <c r="N67" s="261" t="s">
        <v>33</v>
      </c>
      <c r="O67" s="262">
        <v>0.9</v>
      </c>
      <c r="P67" s="263" t="s">
        <v>33</v>
      </c>
      <c r="Q67" s="260" t="s">
        <v>33</v>
      </c>
      <c r="R67" s="260" t="s">
        <v>33</v>
      </c>
      <c r="S67" s="260" t="s">
        <v>33</v>
      </c>
      <c r="T67" s="262">
        <v>0.9</v>
      </c>
      <c r="U67" s="260" t="s">
        <v>33</v>
      </c>
      <c r="V67" s="260" t="s">
        <v>33</v>
      </c>
      <c r="W67" s="260" t="s">
        <v>33</v>
      </c>
      <c r="X67" s="260" t="s">
        <v>33</v>
      </c>
      <c r="Y67" s="262">
        <v>0.92</v>
      </c>
      <c r="Z67" s="262" t="s">
        <v>33</v>
      </c>
      <c r="AA67" s="262" t="s">
        <v>33</v>
      </c>
      <c r="AB67" s="262" t="s">
        <v>33</v>
      </c>
      <c r="AC67" s="262" t="s">
        <v>33</v>
      </c>
      <c r="AD67" s="262">
        <v>0.92</v>
      </c>
      <c r="AE67" s="260" t="s">
        <v>33</v>
      </c>
      <c r="AF67" s="260" t="s">
        <v>33</v>
      </c>
      <c r="AG67" s="260" t="s">
        <v>33</v>
      </c>
      <c r="AH67" s="260" t="s">
        <v>33</v>
      </c>
      <c r="AI67" s="262">
        <v>0.92</v>
      </c>
      <c r="AJ67" s="260" t="s">
        <v>33</v>
      </c>
      <c r="AK67" s="260" t="s">
        <v>33</v>
      </c>
      <c r="AL67" s="260" t="s">
        <v>33</v>
      </c>
      <c r="AM67" s="260" t="s">
        <v>33</v>
      </c>
      <c r="AN67" s="259">
        <v>0.99</v>
      </c>
      <c r="AO67" s="264" t="s">
        <v>33</v>
      </c>
      <c r="AP67" s="264" t="s">
        <v>33</v>
      </c>
      <c r="AQ67" s="264" t="s">
        <v>33</v>
      </c>
      <c r="AR67" s="265" t="s">
        <v>33</v>
      </c>
      <c r="AS67" s="266">
        <v>0.0872182100128262</v>
      </c>
      <c r="AT67" s="267" t="s">
        <v>33</v>
      </c>
      <c r="AU67" s="268" t="s">
        <v>33</v>
      </c>
      <c r="AV67" s="268" t="s">
        <v>33</v>
      </c>
      <c r="AW67" s="268" t="s">
        <v>33</v>
      </c>
      <c r="AX67" s="224"/>
      <c r="AY67" s="222"/>
    </row>
    <row r="68" ht="15" spans="1:51">
      <c r="A68" s="220"/>
      <c r="B68" s="224"/>
      <c r="C68" s="257" t="s">
        <v>24</v>
      </c>
      <c r="D68" s="111" t="s">
        <v>25</v>
      </c>
      <c r="E68" s="111" t="s">
        <v>26</v>
      </c>
      <c r="F68" s="269" t="s">
        <v>88</v>
      </c>
      <c r="G68" s="269" t="s">
        <v>88</v>
      </c>
      <c r="H68" s="269" t="s">
        <v>88</v>
      </c>
      <c r="I68" s="269" t="s">
        <v>88</v>
      </c>
      <c r="J68" s="259">
        <v>0.9</v>
      </c>
      <c r="K68" s="260">
        <v>0.947368421052632</v>
      </c>
      <c r="L68" s="260">
        <v>0.962025316455696</v>
      </c>
      <c r="M68" s="261">
        <v>0.941176470588235</v>
      </c>
      <c r="N68" s="261">
        <v>0.949561403508772</v>
      </c>
      <c r="O68" s="262">
        <v>0.9</v>
      </c>
      <c r="P68" s="263">
        <v>0.717046818727491</v>
      </c>
      <c r="Q68" s="260">
        <v>0.974949744858512</v>
      </c>
      <c r="R68" s="260">
        <v>0.979555555555556</v>
      </c>
      <c r="S68" s="260">
        <v>0.967036942221431</v>
      </c>
      <c r="T68" s="262">
        <v>0.9</v>
      </c>
      <c r="U68" s="260">
        <v>0.766746698679472</v>
      </c>
      <c r="V68" s="260">
        <v>0.825421370032473</v>
      </c>
      <c r="W68" s="260">
        <v>0.872592592592593</v>
      </c>
      <c r="X68" s="260">
        <v>0.806857518114934</v>
      </c>
      <c r="Y68" s="262">
        <v>0.92</v>
      </c>
      <c r="Z68" s="262">
        <v>0.866635687732342</v>
      </c>
      <c r="AA68" s="262">
        <v>0.883795737836751</v>
      </c>
      <c r="AB68" s="262">
        <v>0.945668502754131</v>
      </c>
      <c r="AC68" s="262">
        <v>0.931825511680794</v>
      </c>
      <c r="AD68" s="262">
        <v>0.92</v>
      </c>
      <c r="AE68" s="260">
        <v>0.994159471813103</v>
      </c>
      <c r="AF68" s="260">
        <v>0.995481927710843</v>
      </c>
      <c r="AG68" s="260">
        <v>0.99264146155798</v>
      </c>
      <c r="AH68" s="260">
        <v>0.992194420765849</v>
      </c>
      <c r="AI68" s="262">
        <v>0.92</v>
      </c>
      <c r="AJ68" s="260">
        <v>0.896090534979424</v>
      </c>
      <c r="AK68" s="260">
        <v>0.922613065326633</v>
      </c>
      <c r="AL68" s="260">
        <v>0.959046909903202</v>
      </c>
      <c r="AM68" s="260">
        <v>0.950293720436689</v>
      </c>
      <c r="AN68" s="259">
        <v>0.99</v>
      </c>
      <c r="AO68" s="264">
        <v>1</v>
      </c>
      <c r="AP68" s="264">
        <v>1</v>
      </c>
      <c r="AQ68" s="264">
        <v>1</v>
      </c>
      <c r="AR68" s="265">
        <v>1</v>
      </c>
      <c r="AS68" s="266">
        <v>0.0872182100128262</v>
      </c>
      <c r="AT68" s="267">
        <v>0.0161290322580645</v>
      </c>
      <c r="AU68" s="268">
        <v>0.0338983050847458</v>
      </c>
      <c r="AV68" s="268">
        <v>0.037037037037037</v>
      </c>
      <c r="AW68" s="268">
        <v>0.0629722921914358</v>
      </c>
      <c r="AX68" s="224"/>
      <c r="AY68" s="222"/>
    </row>
    <row r="69" ht="15" spans="1:51">
      <c r="A69" s="220"/>
      <c r="B69" s="224"/>
      <c r="C69" s="257" t="s">
        <v>24</v>
      </c>
      <c r="D69" s="111" t="s">
        <v>25</v>
      </c>
      <c r="E69" s="111" t="s">
        <v>26</v>
      </c>
      <c r="F69" s="269" t="s">
        <v>89</v>
      </c>
      <c r="G69" s="269" t="s">
        <v>89</v>
      </c>
      <c r="H69" s="269" t="s">
        <v>89</v>
      </c>
      <c r="I69" s="269" t="s">
        <v>89</v>
      </c>
      <c r="J69" s="259">
        <v>0.9</v>
      </c>
      <c r="K69" s="260">
        <v>0.969387755102041</v>
      </c>
      <c r="L69" s="260">
        <v>0.917431192660551</v>
      </c>
      <c r="M69" s="261">
        <v>0.915966386554622</v>
      </c>
      <c r="N69" s="261">
        <v>0.951602354480052</v>
      </c>
      <c r="O69" s="262">
        <v>0.9</v>
      </c>
      <c r="P69" s="263">
        <v>0.985700357491063</v>
      </c>
      <c r="Q69" s="260">
        <v>0.987842496824533</v>
      </c>
      <c r="R69" s="260">
        <v>0.989261744966443</v>
      </c>
      <c r="S69" s="260">
        <v>0.981834412763841</v>
      </c>
      <c r="T69" s="262">
        <v>0.9</v>
      </c>
      <c r="U69" s="260">
        <v>0.752518687032824</v>
      </c>
      <c r="V69" s="260">
        <v>0.879876610415533</v>
      </c>
      <c r="W69" s="260">
        <v>0.901174496644295</v>
      </c>
      <c r="X69" s="260">
        <v>0.854549485048739</v>
      </c>
      <c r="Y69" s="262">
        <v>0.92</v>
      </c>
      <c r="Z69" s="262">
        <v>0.827420462348363</v>
      </c>
      <c r="AA69" s="262">
        <v>0.901943462897526</v>
      </c>
      <c r="AB69" s="262">
        <v>0.947555105143147</v>
      </c>
      <c r="AC69" s="262">
        <v>0.923433837715452</v>
      </c>
      <c r="AD69" s="262">
        <v>0.92</v>
      </c>
      <c r="AE69" s="260">
        <v>0.993132593766508</v>
      </c>
      <c r="AF69" s="260">
        <v>0.934539473684211</v>
      </c>
      <c r="AG69" s="260">
        <v>0.993772893772894</v>
      </c>
      <c r="AH69" s="260">
        <v>0.98486167705685</v>
      </c>
      <c r="AI69" s="262">
        <v>0.92</v>
      </c>
      <c r="AJ69" s="260">
        <v>0.865532642782476</v>
      </c>
      <c r="AK69" s="260">
        <v>0.931175298804781</v>
      </c>
      <c r="AL69" s="260">
        <v>0.968311635886568</v>
      </c>
      <c r="AM69" s="260">
        <v>0.947208920508962</v>
      </c>
      <c r="AN69" s="259">
        <v>0.99</v>
      </c>
      <c r="AO69" s="264">
        <v>1</v>
      </c>
      <c r="AP69" s="264">
        <v>1</v>
      </c>
      <c r="AQ69" s="264">
        <v>1</v>
      </c>
      <c r="AR69" s="265">
        <v>1</v>
      </c>
      <c r="AS69" s="266">
        <v>0.0872182100128262</v>
      </c>
      <c r="AT69" s="267">
        <v>0.025</v>
      </c>
      <c r="AU69" s="268">
        <v>0.051948051948052</v>
      </c>
      <c r="AV69" s="268">
        <v>0.0307692307692308</v>
      </c>
      <c r="AW69" s="268">
        <v>0.0596440596440596</v>
      </c>
      <c r="AX69" s="224"/>
      <c r="AY69" s="222"/>
    </row>
    <row r="70" ht="15" spans="1:51">
      <c r="A70" s="220"/>
      <c r="B70" s="224"/>
      <c r="C70" s="257" t="s">
        <v>24</v>
      </c>
      <c r="D70" s="111" t="s">
        <v>25</v>
      </c>
      <c r="E70" s="111" t="s">
        <v>26</v>
      </c>
      <c r="F70" s="269" t="s">
        <v>90</v>
      </c>
      <c r="G70" s="269" t="s">
        <v>90</v>
      </c>
      <c r="H70" s="269" t="s">
        <v>90</v>
      </c>
      <c r="I70" s="269" t="s">
        <v>90</v>
      </c>
      <c r="J70" s="259">
        <v>0.9</v>
      </c>
      <c r="K70" s="260">
        <v>0.954248366013072</v>
      </c>
      <c r="L70" s="260">
        <v>0.884892086330935</v>
      </c>
      <c r="M70" s="261">
        <v>0.915584415584416</v>
      </c>
      <c r="N70" s="261">
        <v>0.9395</v>
      </c>
      <c r="O70" s="262">
        <v>0.9</v>
      </c>
      <c r="P70" s="263">
        <v>0.974762285612725</v>
      </c>
      <c r="Q70" s="260">
        <v>0.974468471742686</v>
      </c>
      <c r="R70" s="260">
        <v>0.949709024580909</v>
      </c>
      <c r="S70" s="260">
        <v>0.973896557667299</v>
      </c>
      <c r="T70" s="262">
        <v>0.9</v>
      </c>
      <c r="U70" s="260">
        <v>0.841109037589976</v>
      </c>
      <c r="V70" s="260">
        <v>0.852898419044158</v>
      </c>
      <c r="W70" s="260">
        <v>0.854772865456441</v>
      </c>
      <c r="X70" s="260">
        <v>0.837096344577973</v>
      </c>
      <c r="Y70" s="262">
        <v>0.92</v>
      </c>
      <c r="Z70" s="262">
        <v>0.912797427652733</v>
      </c>
      <c r="AA70" s="262">
        <v>0.933350069034768</v>
      </c>
      <c r="AB70" s="262">
        <v>0.955593176194817</v>
      </c>
      <c r="AC70" s="262">
        <v>0.946331471916351</v>
      </c>
      <c r="AD70" s="262">
        <v>0.92</v>
      </c>
      <c r="AE70" s="260">
        <v>0.994686312763117</v>
      </c>
      <c r="AF70" s="260">
        <v>0.990932697628879</v>
      </c>
      <c r="AG70" s="260">
        <v>0.985229466342861</v>
      </c>
      <c r="AH70" s="260">
        <v>0.979726376302806</v>
      </c>
      <c r="AI70" s="262">
        <v>0.92</v>
      </c>
      <c r="AJ70" s="260">
        <v>0.933053074093537</v>
      </c>
      <c r="AK70" s="260">
        <v>0.950943197386448</v>
      </c>
      <c r="AL70" s="260">
        <v>0.965935725819053</v>
      </c>
      <c r="AM70" s="260">
        <v>0.961505882352941</v>
      </c>
      <c r="AN70" s="259">
        <v>0.99</v>
      </c>
      <c r="AO70" s="264">
        <v>1</v>
      </c>
      <c r="AP70" s="264">
        <v>1</v>
      </c>
      <c r="AQ70" s="264">
        <v>1</v>
      </c>
      <c r="AR70" s="265">
        <v>1</v>
      </c>
      <c r="AS70" s="266">
        <v>0.0872182100128262</v>
      </c>
      <c r="AT70" s="267">
        <v>0</v>
      </c>
      <c r="AU70" s="268">
        <v>0</v>
      </c>
      <c r="AV70" s="268">
        <v>0.0520833333333333</v>
      </c>
      <c r="AW70" s="268">
        <v>0.0596</v>
      </c>
      <c r="AX70" s="224"/>
      <c r="AY70" s="222"/>
    </row>
    <row r="71" ht="15" spans="1:51">
      <c r="A71" s="220"/>
      <c r="B71" s="224"/>
      <c r="C71" s="257" t="s">
        <v>24</v>
      </c>
      <c r="D71" s="111" t="s">
        <v>25</v>
      </c>
      <c r="E71" s="111" t="s">
        <v>26</v>
      </c>
      <c r="F71" s="269" t="s">
        <v>91</v>
      </c>
      <c r="G71" s="269" t="s">
        <v>91</v>
      </c>
      <c r="H71" s="269" t="s">
        <v>91</v>
      </c>
      <c r="I71" s="269" t="s">
        <v>91</v>
      </c>
      <c r="J71" s="259">
        <v>0.9</v>
      </c>
      <c r="K71" s="260">
        <v>0.895833333333333</v>
      </c>
      <c r="L71" s="260">
        <v>0.912280701754386</v>
      </c>
      <c r="M71" s="261">
        <v>0.926470588235294</v>
      </c>
      <c r="N71" s="261">
        <v>0.931909982688979</v>
      </c>
      <c r="O71" s="262">
        <v>0.9</v>
      </c>
      <c r="P71" s="263">
        <v>0.915067578841982</v>
      </c>
      <c r="Q71" s="260">
        <v>0.94104274022431</v>
      </c>
      <c r="R71" s="260">
        <v>0.932937590245468</v>
      </c>
      <c r="S71" s="260">
        <v>0.934356472541247</v>
      </c>
      <c r="T71" s="262">
        <v>0.9</v>
      </c>
      <c r="U71" s="260">
        <v>0.825463040213583</v>
      </c>
      <c r="V71" s="260">
        <v>0.887390118217642</v>
      </c>
      <c r="W71" s="260">
        <v>0.882239691962137</v>
      </c>
      <c r="X71" s="260">
        <v>0.878307416065318</v>
      </c>
      <c r="Y71" s="262">
        <v>0.92</v>
      </c>
      <c r="Z71" s="262">
        <v>0.902741702741703</v>
      </c>
      <c r="AA71" s="262">
        <v>0.969169567379413</v>
      </c>
      <c r="AB71" s="262">
        <v>0.982233502538071</v>
      </c>
      <c r="AC71" s="262">
        <v>0.959997364635606</v>
      </c>
      <c r="AD71" s="262">
        <v>0.92</v>
      </c>
      <c r="AE71" s="260">
        <v>0.991249738329495</v>
      </c>
      <c r="AF71" s="260">
        <v>0.9857631736328</v>
      </c>
      <c r="AG71" s="260">
        <v>0.965039298176956</v>
      </c>
      <c r="AH71" s="260">
        <v>0.977409722736088</v>
      </c>
      <c r="AI71" s="262">
        <v>0.92</v>
      </c>
      <c r="AJ71" s="260">
        <v>0.935101997674664</v>
      </c>
      <c r="AK71" s="260">
        <v>0.97486112418793</v>
      </c>
      <c r="AL71" s="260">
        <v>0.984571540880503</v>
      </c>
      <c r="AM71" s="260">
        <v>0.972945119396732</v>
      </c>
      <c r="AN71" s="259">
        <v>0.99</v>
      </c>
      <c r="AO71" s="264">
        <v>1</v>
      </c>
      <c r="AP71" s="264">
        <v>1</v>
      </c>
      <c r="AQ71" s="264">
        <v>1</v>
      </c>
      <c r="AR71" s="265">
        <v>1</v>
      </c>
      <c r="AS71" s="266">
        <v>0.0872182100128262</v>
      </c>
      <c r="AT71" s="267">
        <v>0.183673469387755</v>
      </c>
      <c r="AU71" s="268">
        <v>0</v>
      </c>
      <c r="AV71" s="268">
        <v>0.0909090909090909</v>
      </c>
      <c r="AW71" s="268">
        <v>0.0818330605564648</v>
      </c>
      <c r="AX71" s="224"/>
      <c r="AY71" s="222"/>
    </row>
    <row r="72" ht="15" spans="1:51">
      <c r="A72" s="220"/>
      <c r="B72" s="224"/>
      <c r="C72" s="257" t="s">
        <v>24</v>
      </c>
      <c r="D72" s="111" t="s">
        <v>25</v>
      </c>
      <c r="E72" s="111" t="s">
        <v>26</v>
      </c>
      <c r="F72" s="269" t="s">
        <v>92</v>
      </c>
      <c r="G72" s="269" t="s">
        <v>92</v>
      </c>
      <c r="H72" s="269" t="s">
        <v>92</v>
      </c>
      <c r="I72" s="269" t="s">
        <v>92</v>
      </c>
      <c r="J72" s="259">
        <v>0.9</v>
      </c>
      <c r="K72" s="260">
        <v>0.860759493670886</v>
      </c>
      <c r="L72" s="260">
        <v>0.952941176470588</v>
      </c>
      <c r="M72" s="261">
        <v>0.808510638297872</v>
      </c>
      <c r="N72" s="261">
        <v>0.832532051282051</v>
      </c>
      <c r="O72" s="262">
        <v>0.9</v>
      </c>
      <c r="P72" s="263">
        <v>0.926837665691169</v>
      </c>
      <c r="Q72" s="260">
        <v>0.92200272479564</v>
      </c>
      <c r="R72" s="260">
        <v>0.8539917461221</v>
      </c>
      <c r="S72" s="260">
        <v>0.853722987785781</v>
      </c>
      <c r="T72" s="262">
        <v>0.9</v>
      </c>
      <c r="U72" s="260">
        <v>0.697710449302806</v>
      </c>
      <c r="V72" s="260">
        <v>0.75017029972752</v>
      </c>
      <c r="W72" s="260">
        <v>0.811868507186566</v>
      </c>
      <c r="X72" s="260">
        <v>0.729173191356091</v>
      </c>
      <c r="Y72" s="262">
        <v>0.92</v>
      </c>
      <c r="Z72" s="262">
        <v>0.850888166124593</v>
      </c>
      <c r="AA72" s="262">
        <v>0.867363530778165</v>
      </c>
      <c r="AB72" s="262">
        <v>0.937135614702155</v>
      </c>
      <c r="AC72" s="262">
        <v>0.883679599054508</v>
      </c>
      <c r="AD72" s="262">
        <v>0.92</v>
      </c>
      <c r="AE72" s="260">
        <v>0.997650942797283</v>
      </c>
      <c r="AF72" s="260">
        <v>0.954245454913552</v>
      </c>
      <c r="AG72" s="260">
        <v>0.985789493060413</v>
      </c>
      <c r="AH72" s="260">
        <v>0.958938739479837</v>
      </c>
      <c r="AI72" s="262">
        <v>0.92</v>
      </c>
      <c r="AJ72" s="260">
        <v>0.884584013050571</v>
      </c>
      <c r="AK72" s="260">
        <v>0.906081147460458</v>
      </c>
      <c r="AL72" s="260">
        <v>0.955249726576741</v>
      </c>
      <c r="AM72" s="260">
        <v>0.920686866407117</v>
      </c>
      <c r="AN72" s="259">
        <v>0.99</v>
      </c>
      <c r="AO72" s="264">
        <v>1</v>
      </c>
      <c r="AP72" s="264">
        <v>1</v>
      </c>
      <c r="AQ72" s="264">
        <v>1</v>
      </c>
      <c r="AR72" s="265">
        <v>1</v>
      </c>
      <c r="AS72" s="266">
        <v>0.0872182100128262</v>
      </c>
      <c r="AT72" s="267">
        <v>0</v>
      </c>
      <c r="AU72" s="268">
        <v>0.0285714285714286</v>
      </c>
      <c r="AV72" s="268">
        <v>0.0285714285714286</v>
      </c>
      <c r="AW72" s="268">
        <v>0.0550678371907422</v>
      </c>
      <c r="AX72" s="224"/>
      <c r="AY72" s="222"/>
    </row>
    <row r="73" ht="15" spans="1:51">
      <c r="A73" s="220"/>
      <c r="B73" s="224"/>
      <c r="C73" s="257" t="s">
        <v>24</v>
      </c>
      <c r="D73" s="111" t="s">
        <v>25</v>
      </c>
      <c r="E73" s="111" t="s">
        <v>26</v>
      </c>
      <c r="F73" s="269" t="s">
        <v>93</v>
      </c>
      <c r="G73" s="269" t="s">
        <v>93</v>
      </c>
      <c r="H73" s="269" t="s">
        <v>93</v>
      </c>
      <c r="I73" s="269" t="s">
        <v>93</v>
      </c>
      <c r="J73" s="259">
        <v>0.9</v>
      </c>
      <c r="K73" s="260">
        <v>0.906976744186046</v>
      </c>
      <c r="L73" s="260">
        <v>0.9375</v>
      </c>
      <c r="M73" s="261">
        <v>0.992537313432836</v>
      </c>
      <c r="N73" s="261">
        <v>0.956651314007044</v>
      </c>
      <c r="O73" s="262">
        <v>0.9</v>
      </c>
      <c r="P73" s="263">
        <v>0.890585017206388</v>
      </c>
      <c r="Q73" s="260">
        <v>0.893346207865168</v>
      </c>
      <c r="R73" s="260">
        <v>0.954132197559178</v>
      </c>
      <c r="S73" s="260">
        <v>0.922667729809773</v>
      </c>
      <c r="T73" s="262">
        <v>0.9</v>
      </c>
      <c r="U73" s="260">
        <v>0.75478690549722</v>
      </c>
      <c r="V73" s="260">
        <v>0.777475421348315</v>
      </c>
      <c r="W73" s="260">
        <v>0.863215660578262</v>
      </c>
      <c r="X73" s="260">
        <v>0.779192770626875</v>
      </c>
      <c r="Y73" s="262">
        <v>0.92</v>
      </c>
      <c r="Z73" s="262">
        <v>0.87893743649296</v>
      </c>
      <c r="AA73" s="262">
        <v>0.94615973462618</v>
      </c>
      <c r="AB73" s="262">
        <v>0.953133025166923</v>
      </c>
      <c r="AC73" s="262">
        <v>0.937345494842724</v>
      </c>
      <c r="AD73" s="262">
        <v>0.92</v>
      </c>
      <c r="AE73" s="260">
        <v>0.994380277314959</v>
      </c>
      <c r="AF73" s="260">
        <v>0.957327723971844</v>
      </c>
      <c r="AG73" s="260">
        <v>0.967950448210709</v>
      </c>
      <c r="AH73" s="260">
        <v>0.964791605640875</v>
      </c>
      <c r="AI73" s="262">
        <v>0.92</v>
      </c>
      <c r="AJ73" s="260">
        <v>0.90959460200779</v>
      </c>
      <c r="AK73" s="260">
        <v>0.936684514217394</v>
      </c>
      <c r="AL73" s="260">
        <v>0.966501674916254</v>
      </c>
      <c r="AM73" s="260">
        <v>0.952268551456035</v>
      </c>
      <c r="AN73" s="259">
        <v>0.99</v>
      </c>
      <c r="AO73" s="264">
        <v>1</v>
      </c>
      <c r="AP73" s="264">
        <v>1</v>
      </c>
      <c r="AQ73" s="264">
        <v>1</v>
      </c>
      <c r="AR73" s="265">
        <v>1</v>
      </c>
      <c r="AS73" s="266">
        <v>0.0872182100128262</v>
      </c>
      <c r="AT73" s="267">
        <v>0.025</v>
      </c>
      <c r="AU73" s="268">
        <v>0.0285714285714286</v>
      </c>
      <c r="AV73" s="268">
        <v>0.024390243902439</v>
      </c>
      <c r="AW73" s="268">
        <v>0.0579185520361991</v>
      </c>
      <c r="AX73" s="224"/>
      <c r="AY73" s="222"/>
    </row>
    <row r="74" ht="15" spans="1:51">
      <c r="A74" s="220"/>
      <c r="B74" s="224"/>
      <c r="C74" s="257" t="s">
        <v>24</v>
      </c>
      <c r="D74" s="111" t="s">
        <v>25</v>
      </c>
      <c r="E74" s="111" t="s">
        <v>26</v>
      </c>
      <c r="F74" s="269" t="s">
        <v>94</v>
      </c>
      <c r="G74" s="269" t="s">
        <v>94</v>
      </c>
      <c r="H74" s="269" t="s">
        <v>94</v>
      </c>
      <c r="I74" s="269" t="s">
        <v>94</v>
      </c>
      <c r="J74" s="259">
        <v>0.9</v>
      </c>
      <c r="K74" s="260">
        <v>0.872340425531915</v>
      </c>
      <c r="L74" s="260">
        <v>0.891089108910891</v>
      </c>
      <c r="M74" s="261">
        <v>0.893203883495146</v>
      </c>
      <c r="N74" s="261">
        <v>0.883797653958944</v>
      </c>
      <c r="O74" s="262">
        <v>0.9</v>
      </c>
      <c r="P74" s="263">
        <v>0.955615332885003</v>
      </c>
      <c r="Q74" s="260">
        <v>0.946016296966953</v>
      </c>
      <c r="R74" s="260">
        <v>0.946250131482066</v>
      </c>
      <c r="S74" s="260">
        <v>0.933046911741652</v>
      </c>
      <c r="T74" s="262">
        <v>0.9</v>
      </c>
      <c r="U74" s="260">
        <v>0.809683927370545</v>
      </c>
      <c r="V74" s="260">
        <v>0.858420099592576</v>
      </c>
      <c r="W74" s="260">
        <v>0.876827600715262</v>
      </c>
      <c r="X74" s="260">
        <v>0.767655588650259</v>
      </c>
      <c r="Y74" s="262">
        <v>0.92</v>
      </c>
      <c r="Z74" s="262">
        <v>0.815600151457781</v>
      </c>
      <c r="AA74" s="262">
        <v>0.940573770491803</v>
      </c>
      <c r="AB74" s="262">
        <v>0.953706867099419</v>
      </c>
      <c r="AC74" s="262">
        <v>0.882928018953383</v>
      </c>
      <c r="AD74" s="262">
        <v>0.92</v>
      </c>
      <c r="AE74" s="260">
        <v>0.999631034431867</v>
      </c>
      <c r="AF74" s="260">
        <v>0.971375617792422</v>
      </c>
      <c r="AG74" s="260">
        <v>0.997150013718878</v>
      </c>
      <c r="AH74" s="260">
        <v>0.991373768386147</v>
      </c>
      <c r="AI74" s="262">
        <v>0.92</v>
      </c>
      <c r="AJ74" s="260">
        <v>0.880621135469365</v>
      </c>
      <c r="AK74" s="260">
        <v>0.959703723838</v>
      </c>
      <c r="AL74" s="260">
        <v>0.966003640145606</v>
      </c>
      <c r="AM74" s="260">
        <v>0.927245577762463</v>
      </c>
      <c r="AN74" s="259">
        <v>0.99</v>
      </c>
      <c r="AO74" s="264">
        <v>1</v>
      </c>
      <c r="AP74" s="264">
        <v>1</v>
      </c>
      <c r="AQ74" s="264">
        <v>1</v>
      </c>
      <c r="AR74" s="265">
        <v>1</v>
      </c>
      <c r="AS74" s="266">
        <v>0.0872182100128262</v>
      </c>
      <c r="AT74" s="267">
        <v>0</v>
      </c>
      <c r="AU74" s="268">
        <v>0.024390243902439</v>
      </c>
      <c r="AV74" s="268">
        <v>0.05</v>
      </c>
      <c r="AW74" s="268">
        <v>0.0569037656903766</v>
      </c>
      <c r="AX74" s="224"/>
      <c r="AY74" s="222"/>
    </row>
    <row r="75" ht="15" spans="1:51">
      <c r="A75" s="220"/>
      <c r="B75" s="224"/>
      <c r="C75" s="257" t="s">
        <v>24</v>
      </c>
      <c r="D75" s="111" t="s">
        <v>25</v>
      </c>
      <c r="E75" s="111" t="s">
        <v>26</v>
      </c>
      <c r="F75" s="269" t="s">
        <v>95</v>
      </c>
      <c r="G75" s="269" t="s">
        <v>95</v>
      </c>
      <c r="H75" s="269" t="s">
        <v>95</v>
      </c>
      <c r="I75" s="269" t="s">
        <v>95</v>
      </c>
      <c r="J75" s="259">
        <v>0.9</v>
      </c>
      <c r="K75" s="260">
        <v>0.939759036144578</v>
      </c>
      <c r="L75" s="260">
        <v>0.925531914893617</v>
      </c>
      <c r="M75" s="261">
        <v>0.901098901098901</v>
      </c>
      <c r="N75" s="261">
        <v>0.948126801152738</v>
      </c>
      <c r="O75" s="262">
        <v>0.9</v>
      </c>
      <c r="P75" s="263">
        <v>0.978503688092729</v>
      </c>
      <c r="Q75" s="260">
        <v>0.985452371462734</v>
      </c>
      <c r="R75" s="260">
        <v>0.981699346405229</v>
      </c>
      <c r="S75" s="260">
        <v>0.975399855073546</v>
      </c>
      <c r="T75" s="262">
        <v>0.9</v>
      </c>
      <c r="U75" s="260">
        <v>0.859641728134879</v>
      </c>
      <c r="V75" s="260">
        <v>0.897568752491032</v>
      </c>
      <c r="W75" s="260">
        <v>0.906442577030812</v>
      </c>
      <c r="X75" s="260">
        <v>0.886113206983363</v>
      </c>
      <c r="Y75" s="262">
        <v>0.92</v>
      </c>
      <c r="Z75" s="262">
        <v>0.887841945288754</v>
      </c>
      <c r="AA75" s="262">
        <v>0.954397394136808</v>
      </c>
      <c r="AB75" s="262">
        <v>0.957943925233645</v>
      </c>
      <c r="AC75" s="262">
        <v>0.950876973320395</v>
      </c>
      <c r="AD75" s="262">
        <v>0.92</v>
      </c>
      <c r="AE75" s="260">
        <v>0.998752638649012</v>
      </c>
      <c r="AF75" s="260">
        <v>0.999067778021496</v>
      </c>
      <c r="AG75" s="260">
        <v>0.998653998416469</v>
      </c>
      <c r="AH75" s="260">
        <v>0.989579801903994</v>
      </c>
      <c r="AI75" s="262">
        <v>0.92</v>
      </c>
      <c r="AJ75" s="260">
        <v>0.919086621990568</v>
      </c>
      <c r="AK75" s="260">
        <v>0.963834672789897</v>
      </c>
      <c r="AL75" s="260">
        <v>0.969496926929206</v>
      </c>
      <c r="AM75" s="260">
        <v>0.965232709873858</v>
      </c>
      <c r="AN75" s="259">
        <v>0.99</v>
      </c>
      <c r="AO75" s="264">
        <v>1</v>
      </c>
      <c r="AP75" s="264">
        <v>1</v>
      </c>
      <c r="AQ75" s="264">
        <v>1</v>
      </c>
      <c r="AR75" s="265">
        <v>1</v>
      </c>
      <c r="AS75" s="266">
        <v>0.0872182100128262</v>
      </c>
      <c r="AT75" s="267">
        <v>0.037037037037037</v>
      </c>
      <c r="AU75" s="268">
        <v>0.0333333333333333</v>
      </c>
      <c r="AV75" s="268">
        <v>0.131578947368421</v>
      </c>
      <c r="AW75" s="268">
        <v>0.0557341907824223</v>
      </c>
      <c r="AX75" s="224"/>
      <c r="AY75" s="222"/>
    </row>
    <row r="76" ht="15" spans="1:51">
      <c r="A76" s="220"/>
      <c r="B76" s="224"/>
      <c r="C76" s="257" t="s">
        <v>24</v>
      </c>
      <c r="D76" s="111" t="s">
        <v>25</v>
      </c>
      <c r="E76" s="111" t="s">
        <v>26</v>
      </c>
      <c r="F76" s="269" t="s">
        <v>96</v>
      </c>
      <c r="G76" s="269" t="s">
        <v>96</v>
      </c>
      <c r="H76" s="269" t="s">
        <v>96</v>
      </c>
      <c r="I76" s="269" t="s">
        <v>96</v>
      </c>
      <c r="J76" s="259">
        <v>0.9</v>
      </c>
      <c r="K76" s="260">
        <v>0.813186813186813</v>
      </c>
      <c r="L76" s="260">
        <v>0.826086956521739</v>
      </c>
      <c r="M76" s="261">
        <v>0.808080808080808</v>
      </c>
      <c r="N76" s="261">
        <v>0.885702580909463</v>
      </c>
      <c r="O76" s="262">
        <v>0.9</v>
      </c>
      <c r="P76" s="263">
        <v>0.956431865161393</v>
      </c>
      <c r="Q76" s="260">
        <v>0.861237230419977</v>
      </c>
      <c r="R76" s="260">
        <v>0.878637429320094</v>
      </c>
      <c r="S76" s="260">
        <v>0.902127756723437</v>
      </c>
      <c r="T76" s="262">
        <v>0.9</v>
      </c>
      <c r="U76" s="260">
        <v>0.719351248211162</v>
      </c>
      <c r="V76" s="260">
        <v>0.802071509648127</v>
      </c>
      <c r="W76" s="260">
        <v>0.818369880016549</v>
      </c>
      <c r="X76" s="260">
        <v>0.763018811926396</v>
      </c>
      <c r="Y76" s="262">
        <v>0.92</v>
      </c>
      <c r="Z76" s="262">
        <v>0.8525</v>
      </c>
      <c r="AA76" s="262">
        <v>0.916277093072673</v>
      </c>
      <c r="AB76" s="262">
        <v>0.939618406285073</v>
      </c>
      <c r="AC76" s="262">
        <v>0.932875130500807</v>
      </c>
      <c r="AD76" s="262">
        <v>0.92</v>
      </c>
      <c r="AE76" s="260">
        <v>0.999219237976265</v>
      </c>
      <c r="AF76" s="260">
        <v>0.99373757160241</v>
      </c>
      <c r="AG76" s="260">
        <v>0.995554080955541</v>
      </c>
      <c r="AH76" s="260">
        <v>0.981777977514772</v>
      </c>
      <c r="AI76" s="262">
        <v>0.92</v>
      </c>
      <c r="AJ76" s="260">
        <v>0.880740810027126</v>
      </c>
      <c r="AK76" s="260">
        <v>0.943012673301012</v>
      </c>
      <c r="AL76" s="260">
        <v>0.955923806269753</v>
      </c>
      <c r="AM76" s="260">
        <v>0.949282134902959</v>
      </c>
      <c r="AN76" s="259">
        <v>0.99</v>
      </c>
      <c r="AO76" s="264">
        <v>1</v>
      </c>
      <c r="AP76" s="264">
        <v>1</v>
      </c>
      <c r="AQ76" s="264">
        <v>1</v>
      </c>
      <c r="AR76" s="265">
        <v>1</v>
      </c>
      <c r="AS76" s="266">
        <v>0.0872182100128262</v>
      </c>
      <c r="AT76" s="267">
        <v>0.0256410256410256</v>
      </c>
      <c r="AU76" s="268">
        <v>0.0645161290322581</v>
      </c>
      <c r="AV76" s="268">
        <v>0</v>
      </c>
      <c r="AW76" s="268">
        <v>0.0686653771760155</v>
      </c>
      <c r="AX76" s="224"/>
      <c r="AY76" s="222"/>
    </row>
    <row r="77" ht="15" spans="1:51">
      <c r="A77" s="220"/>
      <c r="B77" s="224"/>
      <c r="C77" s="257" t="s">
        <v>24</v>
      </c>
      <c r="D77" s="111" t="s">
        <v>25</v>
      </c>
      <c r="E77" s="111" t="s">
        <v>26</v>
      </c>
      <c r="F77" s="269" t="s">
        <v>97</v>
      </c>
      <c r="G77" s="269" t="s">
        <v>97</v>
      </c>
      <c r="H77" s="269" t="s">
        <v>97</v>
      </c>
      <c r="I77" s="269" t="s">
        <v>97</v>
      </c>
      <c r="J77" s="259">
        <v>0.9</v>
      </c>
      <c r="K77" s="260">
        <v>1</v>
      </c>
      <c r="L77" s="260">
        <v>1</v>
      </c>
      <c r="M77" s="261">
        <v>0.941176470588235</v>
      </c>
      <c r="N77" s="261">
        <v>0.939866369710468</v>
      </c>
      <c r="O77" s="262">
        <v>0.9</v>
      </c>
      <c r="P77" s="263">
        <v>0.846153846153846</v>
      </c>
      <c r="Q77" s="260">
        <v>0.85986290936786</v>
      </c>
      <c r="R77" s="260">
        <v>0.863086232980333</v>
      </c>
      <c r="S77" s="260">
        <v>0.948395084095782</v>
      </c>
      <c r="T77" s="262">
        <v>0.9</v>
      </c>
      <c r="U77" s="260">
        <v>0.794871794871795</v>
      </c>
      <c r="V77" s="260">
        <v>0.844630616907845</v>
      </c>
      <c r="W77" s="260">
        <v>0.893343419062027</v>
      </c>
      <c r="X77" s="260">
        <v>0.856387957846423</v>
      </c>
      <c r="Y77" s="262">
        <v>0.92</v>
      </c>
      <c r="Z77" s="262">
        <v>0.883995703544576</v>
      </c>
      <c r="AA77" s="262">
        <v>0.946912242686891</v>
      </c>
      <c r="AB77" s="262">
        <v>0.951100244498778</v>
      </c>
      <c r="AC77" s="262">
        <v>0.94687385591669</v>
      </c>
      <c r="AD77" s="262">
        <v>0.92</v>
      </c>
      <c r="AE77" s="260">
        <v>0.999526739233318</v>
      </c>
      <c r="AF77" s="260">
        <v>0.988352341664644</v>
      </c>
      <c r="AG77" s="260">
        <v>0.997760671798461</v>
      </c>
      <c r="AH77" s="260">
        <v>0.982764831701002</v>
      </c>
      <c r="AI77" s="262">
        <v>0.92</v>
      </c>
      <c r="AJ77" s="260">
        <v>0.901351351351351</v>
      </c>
      <c r="AK77" s="260">
        <v>0.958407871198569</v>
      </c>
      <c r="AL77" s="260">
        <v>0.970093457943925</v>
      </c>
      <c r="AM77" s="260">
        <v>0.962898781776907</v>
      </c>
      <c r="AN77" s="259">
        <v>0.99</v>
      </c>
      <c r="AO77" s="264">
        <v>1</v>
      </c>
      <c r="AP77" s="264">
        <v>1</v>
      </c>
      <c r="AQ77" s="264">
        <v>1</v>
      </c>
      <c r="AR77" s="265">
        <v>1</v>
      </c>
      <c r="AS77" s="266">
        <v>0.0872182100128262</v>
      </c>
      <c r="AT77" s="267">
        <v>0.0833333333333333</v>
      </c>
      <c r="AU77" s="268">
        <v>0</v>
      </c>
      <c r="AV77" s="268">
        <v>0</v>
      </c>
      <c r="AW77" s="268">
        <v>0.050314465408805</v>
      </c>
      <c r="AX77" s="224"/>
      <c r="AY77" s="222"/>
    </row>
    <row r="78" ht="15" spans="1:51">
      <c r="A78" s="220"/>
      <c r="B78" s="224"/>
      <c r="C78" s="257" t="s">
        <v>24</v>
      </c>
      <c r="D78" s="111" t="s">
        <v>25</v>
      </c>
      <c r="E78" s="111" t="s">
        <v>26</v>
      </c>
      <c r="F78" s="269" t="s">
        <v>98</v>
      </c>
      <c r="G78" s="269" t="s">
        <v>98</v>
      </c>
      <c r="H78" s="269" t="s">
        <v>98</v>
      </c>
      <c r="I78" s="269" t="s">
        <v>98</v>
      </c>
      <c r="J78" s="270">
        <v>0.9</v>
      </c>
      <c r="K78" s="271">
        <v>0.923076923076923</v>
      </c>
      <c r="L78" s="271">
        <v>0.961538461538462</v>
      </c>
      <c r="M78" s="272">
        <v>0.95</v>
      </c>
      <c r="N78" s="272">
        <v>0.944</v>
      </c>
      <c r="O78" s="273">
        <v>0.9</v>
      </c>
      <c r="P78" s="274">
        <v>0.995704057279236</v>
      </c>
      <c r="Q78" s="271">
        <v>0.995068107092532</v>
      </c>
      <c r="R78" s="271">
        <v>0.997138454765573</v>
      </c>
      <c r="S78" s="271">
        <v>0.991446922769304</v>
      </c>
      <c r="T78" s="275">
        <v>0.9</v>
      </c>
      <c r="U78" s="271">
        <v>0.863245823389021</v>
      </c>
      <c r="V78" s="271">
        <v>0.896430248943166</v>
      </c>
      <c r="W78" s="271">
        <v>0.873211534228483</v>
      </c>
      <c r="X78" s="271">
        <v>0.872707685527508</v>
      </c>
      <c r="Y78" s="275">
        <v>0.92</v>
      </c>
      <c r="Z78" s="276">
        <v>0.913974950560316</v>
      </c>
      <c r="AA78" s="276">
        <v>0.939689308559245</v>
      </c>
      <c r="AB78" s="276">
        <v>0.94115523465704</v>
      </c>
      <c r="AC78" s="276">
        <v>0.951650489830087</v>
      </c>
      <c r="AD78" s="277">
        <v>0.92</v>
      </c>
      <c r="AE78" s="271">
        <v>0.997577519379845</v>
      </c>
      <c r="AF78" s="271">
        <v>0.998140111593304</v>
      </c>
      <c r="AG78" s="271">
        <v>0.994425863991081</v>
      </c>
      <c r="AH78" s="271">
        <v>0.952275360748256</v>
      </c>
      <c r="AI78" s="275">
        <v>0.92</v>
      </c>
      <c r="AJ78" s="271">
        <v>0.937569213732004</v>
      </c>
      <c r="AK78" s="271">
        <v>0.966052247712505</v>
      </c>
      <c r="AL78" s="271">
        <v>0.963763161493231</v>
      </c>
      <c r="AM78" s="271">
        <v>0.969005551315297</v>
      </c>
      <c r="AN78" s="270">
        <v>0.99</v>
      </c>
      <c r="AO78" s="278">
        <v>1</v>
      </c>
      <c r="AP78" s="278">
        <v>1</v>
      </c>
      <c r="AQ78" s="278">
        <v>1</v>
      </c>
      <c r="AR78" s="279">
        <v>1</v>
      </c>
      <c r="AS78" s="280">
        <v>0.0872182100128262</v>
      </c>
      <c r="AT78" s="281">
        <v>0.03125</v>
      </c>
      <c r="AU78" s="282">
        <v>0.0952380952380952</v>
      </c>
      <c r="AV78" s="282">
        <v>0.166666666666667</v>
      </c>
      <c r="AW78" s="282">
        <v>0.0893416927899686</v>
      </c>
      <c r="AX78" s="224"/>
      <c r="AY78" s="222"/>
    </row>
    <row r="79" ht="15" spans="1:51">
      <c r="A79" s="220"/>
      <c r="B79" s="224"/>
      <c r="C79" s="283" t="s">
        <v>99</v>
      </c>
      <c r="D79" s="111" t="s">
        <v>25</v>
      </c>
      <c r="E79" s="111" t="s">
        <v>100</v>
      </c>
      <c r="F79" s="284" t="s">
        <v>101</v>
      </c>
      <c r="G79" s="284" t="s">
        <v>101</v>
      </c>
      <c r="H79" s="284" t="s">
        <v>101</v>
      </c>
      <c r="I79" s="284" t="s">
        <v>101</v>
      </c>
      <c r="J79" s="259">
        <v>0.9</v>
      </c>
      <c r="K79" s="260">
        <v>0.920634920634921</v>
      </c>
      <c r="L79" s="260">
        <v>0.918918918918919</v>
      </c>
      <c r="M79" s="261">
        <v>0.947368421052632</v>
      </c>
      <c r="N79" s="261">
        <v>0.940705128205128</v>
      </c>
      <c r="O79" s="262">
        <v>0.9</v>
      </c>
      <c r="P79" s="263">
        <v>0.956793988728867</v>
      </c>
      <c r="Q79" s="260">
        <v>0.971601208459214</v>
      </c>
      <c r="R79" s="260">
        <v>0.973012613669698</v>
      </c>
      <c r="S79" s="260">
        <v>0.966164734386789</v>
      </c>
      <c r="T79" s="262">
        <v>0.9</v>
      </c>
      <c r="U79" s="260">
        <v>0.862241703193488</v>
      </c>
      <c r="V79" s="260">
        <v>0.8797583081571</v>
      </c>
      <c r="W79" s="260">
        <v>0.897917277794074</v>
      </c>
      <c r="X79" s="260">
        <v>0.888643295112802</v>
      </c>
      <c r="Y79" s="262">
        <v>0.92</v>
      </c>
      <c r="Z79" s="262">
        <v>0.894978783592645</v>
      </c>
      <c r="AA79" s="262">
        <v>0.927199191102123</v>
      </c>
      <c r="AB79" s="262">
        <v>0.92532595811932</v>
      </c>
      <c r="AC79" s="262">
        <v>0.929101074586621</v>
      </c>
      <c r="AD79" s="262">
        <v>0.92</v>
      </c>
      <c r="AE79" s="260">
        <v>0.992546285164703</v>
      </c>
      <c r="AF79" s="260">
        <v>0.765118679050568</v>
      </c>
      <c r="AG79" s="260">
        <v>0.992528392109982</v>
      </c>
      <c r="AH79" s="260">
        <v>0.951157562841211</v>
      </c>
      <c r="AI79" s="262">
        <v>0.92</v>
      </c>
      <c r="AJ79" s="260">
        <v>0.923306772908366</v>
      </c>
      <c r="AK79" s="260">
        <v>0.950772662099729</v>
      </c>
      <c r="AL79" s="260">
        <v>0.959259259259259</v>
      </c>
      <c r="AM79" s="260">
        <v>0.95649715517546</v>
      </c>
      <c r="AN79" s="259">
        <v>0.99</v>
      </c>
      <c r="AO79" s="264">
        <v>1</v>
      </c>
      <c r="AP79" s="264">
        <v>1</v>
      </c>
      <c r="AQ79" s="264">
        <v>1</v>
      </c>
      <c r="AR79" s="265">
        <v>1</v>
      </c>
      <c r="AS79" s="266">
        <v>0.105261498981944</v>
      </c>
      <c r="AT79" s="267">
        <v>0.133333333333333</v>
      </c>
      <c r="AU79" s="268">
        <v>0</v>
      </c>
      <c r="AV79" s="268">
        <v>0.0810810810810811</v>
      </c>
      <c r="AW79" s="268">
        <v>0.096100278551532</v>
      </c>
      <c r="AX79" s="224"/>
      <c r="AY79" s="222"/>
    </row>
    <row r="80" ht="15" spans="1:51">
      <c r="A80" s="220"/>
      <c r="B80" s="224"/>
      <c r="C80" s="283" t="s">
        <v>99</v>
      </c>
      <c r="D80" s="111" t="s">
        <v>25</v>
      </c>
      <c r="E80" s="111" t="s">
        <v>100</v>
      </c>
      <c r="F80" s="284" t="s">
        <v>102</v>
      </c>
      <c r="G80" s="284" t="s">
        <v>102</v>
      </c>
      <c r="H80" s="284" t="s">
        <v>102</v>
      </c>
      <c r="I80" s="284" t="s">
        <v>102</v>
      </c>
      <c r="J80" s="259">
        <v>0.9</v>
      </c>
      <c r="K80" s="260">
        <v>0.925925925925926</v>
      </c>
      <c r="L80" s="260">
        <v>0.890909090909091</v>
      </c>
      <c r="M80" s="261">
        <v>0.872727272727273</v>
      </c>
      <c r="N80" s="261">
        <v>0.913698630136986</v>
      </c>
      <c r="O80" s="262">
        <v>0.9</v>
      </c>
      <c r="P80" s="263">
        <v>0.953004622496148</v>
      </c>
      <c r="Q80" s="260">
        <v>0.95553105475928</v>
      </c>
      <c r="R80" s="260">
        <v>0.944933920704846</v>
      </c>
      <c r="S80" s="260">
        <v>0.943290142860794</v>
      </c>
      <c r="T80" s="262">
        <v>0.9</v>
      </c>
      <c r="U80" s="260">
        <v>0.848228043143297</v>
      </c>
      <c r="V80" s="260">
        <v>0.883498713708196</v>
      </c>
      <c r="W80" s="260">
        <v>0.90014684287812</v>
      </c>
      <c r="X80" s="260">
        <v>0.877699404533722</v>
      </c>
      <c r="Y80" s="262">
        <v>0.92</v>
      </c>
      <c r="Z80" s="262">
        <v>0.910864745011086</v>
      </c>
      <c r="AA80" s="262">
        <v>0.942857142857143</v>
      </c>
      <c r="AB80" s="262">
        <v>0.948431685273791</v>
      </c>
      <c r="AC80" s="262">
        <v>0.942972073697628</v>
      </c>
      <c r="AD80" s="262">
        <v>0.92</v>
      </c>
      <c r="AE80" s="260">
        <v>0.986338797814208</v>
      </c>
      <c r="AF80" s="260">
        <v>0.968660968660969</v>
      </c>
      <c r="AG80" s="260">
        <v>0.987309644670051</v>
      </c>
      <c r="AH80" s="260">
        <v>0.984873655678937</v>
      </c>
      <c r="AI80" s="262">
        <v>0.92</v>
      </c>
      <c r="AJ80" s="260">
        <v>0.93733250876108</v>
      </c>
      <c r="AK80" s="260">
        <v>0.961168935148119</v>
      </c>
      <c r="AL80" s="260">
        <v>0.969163952225842</v>
      </c>
      <c r="AM80" s="260">
        <v>0.963972799319262</v>
      </c>
      <c r="AN80" s="259">
        <v>0.99</v>
      </c>
      <c r="AO80" s="264">
        <v>1</v>
      </c>
      <c r="AP80" s="264">
        <v>1</v>
      </c>
      <c r="AQ80" s="264">
        <v>1</v>
      </c>
      <c r="AR80" s="265">
        <v>1</v>
      </c>
      <c r="AS80" s="266">
        <v>0.105261498981944</v>
      </c>
      <c r="AT80" s="267">
        <v>0</v>
      </c>
      <c r="AU80" s="268">
        <v>0</v>
      </c>
      <c r="AV80" s="268">
        <v>0.117647058823529</v>
      </c>
      <c r="AW80" s="268">
        <v>0.104761904761905</v>
      </c>
      <c r="AX80" s="224"/>
      <c r="AY80" s="222"/>
    </row>
    <row r="81" ht="15" spans="1:51">
      <c r="A81" s="220"/>
      <c r="B81" s="224"/>
      <c r="C81" s="283" t="s">
        <v>99</v>
      </c>
      <c r="D81" s="111" t="s">
        <v>25</v>
      </c>
      <c r="E81" s="111" t="s">
        <v>100</v>
      </c>
      <c r="F81" s="284" t="s">
        <v>103</v>
      </c>
      <c r="G81" s="284" t="s">
        <v>103</v>
      </c>
      <c r="H81" s="284" t="s">
        <v>103</v>
      </c>
      <c r="I81" s="284" t="s">
        <v>103</v>
      </c>
      <c r="J81" s="259">
        <v>0.9</v>
      </c>
      <c r="K81" s="260">
        <v>0.895833333333333</v>
      </c>
      <c r="L81" s="260">
        <v>0.94949494949495</v>
      </c>
      <c r="M81" s="261">
        <v>0.923076923076923</v>
      </c>
      <c r="N81" s="261">
        <v>0.943952802359882</v>
      </c>
      <c r="O81" s="262">
        <v>0.9</v>
      </c>
      <c r="P81" s="263">
        <v>0.981386279028541</v>
      </c>
      <c r="Q81" s="260">
        <v>0.986705801104972</v>
      </c>
      <c r="R81" s="260">
        <v>0.970857044317986</v>
      </c>
      <c r="S81" s="260">
        <v>0.921684385722642</v>
      </c>
      <c r="T81" s="262">
        <v>0.9</v>
      </c>
      <c r="U81" s="260">
        <v>0.804821840099273</v>
      </c>
      <c r="V81" s="260">
        <v>0.809046961325967</v>
      </c>
      <c r="W81" s="260">
        <v>0.827556475254354</v>
      </c>
      <c r="X81" s="260">
        <v>0.814610231021112</v>
      </c>
      <c r="Y81" s="262">
        <v>0.92</v>
      </c>
      <c r="Z81" s="262">
        <v>0.92011529750875</v>
      </c>
      <c r="AA81" s="262">
        <v>0.921913835956918</v>
      </c>
      <c r="AB81" s="262">
        <v>0.944584382871537</v>
      </c>
      <c r="AC81" s="262">
        <v>0.940446418863294</v>
      </c>
      <c r="AD81" s="262">
        <v>0.92</v>
      </c>
      <c r="AE81" s="260">
        <v>0.922244759972955</v>
      </c>
      <c r="AF81" s="260">
        <v>0.973793103448276</v>
      </c>
      <c r="AG81" s="260">
        <v>0.908690176322418</v>
      </c>
      <c r="AH81" s="260">
        <v>0.943075652891844</v>
      </c>
      <c r="AI81" s="262">
        <v>0.92</v>
      </c>
      <c r="AJ81" s="260">
        <v>0.943809523809524</v>
      </c>
      <c r="AK81" s="260">
        <v>0.949910554561717</v>
      </c>
      <c r="AL81" s="260">
        <v>0.955046232539839</v>
      </c>
      <c r="AM81" s="260">
        <v>0.960540518523044</v>
      </c>
      <c r="AN81" s="259">
        <v>0.99</v>
      </c>
      <c r="AO81" s="264">
        <v>1</v>
      </c>
      <c r="AP81" s="264">
        <v>1</v>
      </c>
      <c r="AQ81" s="264">
        <v>1</v>
      </c>
      <c r="AR81" s="265">
        <v>1</v>
      </c>
      <c r="AS81" s="266">
        <v>0.105261498981944</v>
      </c>
      <c r="AT81" s="267">
        <v>0.0416666666666667</v>
      </c>
      <c r="AU81" s="268">
        <v>0.0588235294117647</v>
      </c>
      <c r="AV81" s="268">
        <v>0.1</v>
      </c>
      <c r="AW81" s="268">
        <v>0.0948275862068965</v>
      </c>
      <c r="AX81" s="224"/>
      <c r="AY81" s="222"/>
    </row>
    <row r="82" ht="15" spans="1:51">
      <c r="A82" s="220"/>
      <c r="B82" s="224"/>
      <c r="C82" s="283" t="s">
        <v>99</v>
      </c>
      <c r="D82" s="111" t="s">
        <v>25</v>
      </c>
      <c r="E82" s="111" t="s">
        <v>100</v>
      </c>
      <c r="F82" s="284" t="s">
        <v>104</v>
      </c>
      <c r="G82" s="284" t="s">
        <v>104</v>
      </c>
      <c r="H82" s="284" t="s">
        <v>104</v>
      </c>
      <c r="I82" s="284" t="s">
        <v>104</v>
      </c>
      <c r="J82" s="259">
        <v>0.9</v>
      </c>
      <c r="K82" s="260">
        <v>0.901639344262295</v>
      </c>
      <c r="L82" s="260">
        <v>0.899280575539568</v>
      </c>
      <c r="M82" s="261">
        <v>0.923076923076923</v>
      </c>
      <c r="N82" s="261">
        <v>0.904840032813782</v>
      </c>
      <c r="O82" s="262">
        <v>0.9</v>
      </c>
      <c r="P82" s="263">
        <v>0.882233207327712</v>
      </c>
      <c r="Q82" s="260">
        <v>0.913557906458797</v>
      </c>
      <c r="R82" s="260">
        <v>0.907564231376489</v>
      </c>
      <c r="S82" s="260">
        <v>0.791200343894606</v>
      </c>
      <c r="T82" s="262">
        <v>0.9</v>
      </c>
      <c r="U82" s="260">
        <v>0.839342832218668</v>
      </c>
      <c r="V82" s="260">
        <v>0.847299554565702</v>
      </c>
      <c r="W82" s="260">
        <v>0.861489880866944</v>
      </c>
      <c r="X82" s="260">
        <v>0.83459175158672</v>
      </c>
      <c r="Y82" s="262">
        <v>0.92</v>
      </c>
      <c r="Z82" s="262">
        <v>0.893326758711374</v>
      </c>
      <c r="AA82" s="262">
        <v>0.89794921875</v>
      </c>
      <c r="AB82" s="262">
        <v>0.927810650887574</v>
      </c>
      <c r="AC82" s="262">
        <v>0.926073116983406</v>
      </c>
      <c r="AD82" s="262">
        <v>0.92</v>
      </c>
      <c r="AE82" s="260">
        <v>0.990168970814132</v>
      </c>
      <c r="AF82" s="260">
        <v>0.994313776169553</v>
      </c>
      <c r="AG82" s="260">
        <v>0.99503359626059</v>
      </c>
      <c r="AH82" s="260">
        <v>0.987772854094863</v>
      </c>
      <c r="AI82" s="262">
        <v>0.92</v>
      </c>
      <c r="AJ82" s="260">
        <v>0.921012033323048</v>
      </c>
      <c r="AK82" s="260">
        <v>0.926931732933233</v>
      </c>
      <c r="AL82" s="260">
        <v>0.95148695796644</v>
      </c>
      <c r="AM82" s="260">
        <v>0.953242941207774</v>
      </c>
      <c r="AN82" s="259">
        <v>0.99</v>
      </c>
      <c r="AO82" s="264">
        <v>1</v>
      </c>
      <c r="AP82" s="264">
        <v>1</v>
      </c>
      <c r="AQ82" s="264">
        <v>1</v>
      </c>
      <c r="AR82" s="265">
        <v>1</v>
      </c>
      <c r="AS82" s="266">
        <v>0.105261498981944</v>
      </c>
      <c r="AT82" s="267">
        <v>0</v>
      </c>
      <c r="AU82" s="268">
        <v>0.0588235294117647</v>
      </c>
      <c r="AV82" s="268">
        <v>0</v>
      </c>
      <c r="AW82" s="268">
        <v>0.0671206225680934</v>
      </c>
      <c r="AX82" s="224"/>
      <c r="AY82" s="222"/>
    </row>
    <row r="83" ht="15" spans="1:51">
      <c r="A83" s="220"/>
      <c r="B83" s="224"/>
      <c r="C83" s="283" t="s">
        <v>99</v>
      </c>
      <c r="D83" s="111" t="s">
        <v>25</v>
      </c>
      <c r="E83" s="111" t="s">
        <v>100</v>
      </c>
      <c r="F83" s="284" t="s">
        <v>105</v>
      </c>
      <c r="G83" s="284" t="s">
        <v>105</v>
      </c>
      <c r="H83" s="284" t="s">
        <v>105</v>
      </c>
      <c r="I83" s="284" t="s">
        <v>105</v>
      </c>
      <c r="J83" s="259">
        <v>0.9</v>
      </c>
      <c r="K83" s="260">
        <v>0.921052631578947</v>
      </c>
      <c r="L83" s="260">
        <v>0.975609756097561</v>
      </c>
      <c r="M83" s="261">
        <v>0.965909090909091</v>
      </c>
      <c r="N83" s="261">
        <v>0.947164948453608</v>
      </c>
      <c r="O83" s="262">
        <v>0.9</v>
      </c>
      <c r="P83" s="263">
        <v>0.865621025858415</v>
      </c>
      <c r="Q83" s="260">
        <v>0.908666531357824</v>
      </c>
      <c r="R83" s="260">
        <v>0.909307359307359</v>
      </c>
      <c r="S83" s="260">
        <v>0.891425989381331</v>
      </c>
      <c r="T83" s="262">
        <v>0.9</v>
      </c>
      <c r="U83" s="260">
        <v>0.803942348452734</v>
      </c>
      <c r="V83" s="260">
        <v>0.828496042216359</v>
      </c>
      <c r="W83" s="260">
        <v>0.836363636363636</v>
      </c>
      <c r="X83" s="260">
        <v>0.843423579470573</v>
      </c>
      <c r="Y83" s="262">
        <v>0.92</v>
      </c>
      <c r="Z83" s="262">
        <v>0.855093966369931</v>
      </c>
      <c r="AA83" s="262">
        <v>0.900632763065386</v>
      </c>
      <c r="AB83" s="262">
        <v>0.915882174309141</v>
      </c>
      <c r="AC83" s="262">
        <v>0.919576579306166</v>
      </c>
      <c r="AD83" s="262">
        <v>0.92</v>
      </c>
      <c r="AE83" s="260">
        <v>0.992748846407383</v>
      </c>
      <c r="AF83" s="260">
        <v>0.991172761664565</v>
      </c>
      <c r="AG83" s="260">
        <v>0.993393393393393</v>
      </c>
      <c r="AH83" s="260">
        <v>0.985283905774264</v>
      </c>
      <c r="AI83" s="262">
        <v>0.92</v>
      </c>
      <c r="AJ83" s="260">
        <v>0.905397694853361</v>
      </c>
      <c r="AK83" s="260">
        <v>0.932891015879922</v>
      </c>
      <c r="AL83" s="260">
        <v>0.95260962972324</v>
      </c>
      <c r="AM83" s="260">
        <v>0.949969800684518</v>
      </c>
      <c r="AN83" s="259">
        <v>0.99</v>
      </c>
      <c r="AO83" s="264">
        <v>1</v>
      </c>
      <c r="AP83" s="264">
        <v>1</v>
      </c>
      <c r="AQ83" s="264">
        <v>1</v>
      </c>
      <c r="AR83" s="265">
        <v>1</v>
      </c>
      <c r="AS83" s="266">
        <v>0.105261498981944</v>
      </c>
      <c r="AT83" s="267">
        <v>0.0909090909090909</v>
      </c>
      <c r="AU83" s="268">
        <v>0.227272727272727</v>
      </c>
      <c r="AV83" s="268">
        <v>0.0434782608695652</v>
      </c>
      <c r="AW83" s="268">
        <v>0.0836707152496626</v>
      </c>
      <c r="AX83" s="224"/>
      <c r="AY83" s="222"/>
    </row>
    <row r="84" ht="15" spans="1:51">
      <c r="A84" s="220"/>
      <c r="B84" s="224"/>
      <c r="C84" s="283" t="s">
        <v>99</v>
      </c>
      <c r="D84" s="111" t="s">
        <v>25</v>
      </c>
      <c r="E84" s="111" t="s">
        <v>100</v>
      </c>
      <c r="F84" s="284" t="s">
        <v>106</v>
      </c>
      <c r="G84" s="284" t="s">
        <v>106</v>
      </c>
      <c r="H84" s="284" t="s">
        <v>106</v>
      </c>
      <c r="I84" s="284" t="s">
        <v>106</v>
      </c>
      <c r="J84" s="259">
        <v>0.9</v>
      </c>
      <c r="K84" s="260">
        <v>0.929824561403509</v>
      </c>
      <c r="L84" s="260">
        <v>0.918032786885246</v>
      </c>
      <c r="M84" s="261">
        <v>0.951612903225806</v>
      </c>
      <c r="N84" s="261">
        <v>0.940606060606061</v>
      </c>
      <c r="O84" s="262">
        <v>0.9</v>
      </c>
      <c r="P84" s="263">
        <v>1</v>
      </c>
      <c r="Q84" s="260">
        <v>0</v>
      </c>
      <c r="R84" s="260" t="s">
        <v>33</v>
      </c>
      <c r="S84" s="260">
        <v>0.555555555555556</v>
      </c>
      <c r="T84" s="262">
        <v>0.9</v>
      </c>
      <c r="U84" s="260">
        <v>0</v>
      </c>
      <c r="V84" s="260">
        <v>1</v>
      </c>
      <c r="W84" s="260" t="s">
        <v>33</v>
      </c>
      <c r="X84" s="260">
        <v>0.444444444444444</v>
      </c>
      <c r="Y84" s="262">
        <v>0.92</v>
      </c>
      <c r="Z84" s="262">
        <v>0.93798955613577</v>
      </c>
      <c r="AA84" s="262">
        <v>0.952800281789362</v>
      </c>
      <c r="AB84" s="262">
        <v>0.952062868369352</v>
      </c>
      <c r="AC84" s="262">
        <v>0.954455651450556</v>
      </c>
      <c r="AD84" s="262">
        <v>0.92</v>
      </c>
      <c r="AE84" s="260">
        <v>0.991735537190083</v>
      </c>
      <c r="AF84" s="260">
        <v>0.962962962962963</v>
      </c>
      <c r="AG84" s="260">
        <v>0.986577181208054</v>
      </c>
      <c r="AH84" s="260">
        <v>0.857736857736858</v>
      </c>
      <c r="AI84" s="262">
        <v>0.92</v>
      </c>
      <c r="AJ84" s="260">
        <v>0.948297604035309</v>
      </c>
      <c r="AK84" s="260">
        <v>0.965268886043534</v>
      </c>
      <c r="AL84" s="260">
        <v>0.968115942028986</v>
      </c>
      <c r="AM84" s="260">
        <v>0.965516255723947</v>
      </c>
      <c r="AN84" s="259">
        <v>0.99</v>
      </c>
      <c r="AO84" s="264">
        <v>1</v>
      </c>
      <c r="AP84" s="264">
        <v>1</v>
      </c>
      <c r="AQ84" s="264">
        <v>1</v>
      </c>
      <c r="AR84" s="265">
        <v>1</v>
      </c>
      <c r="AS84" s="266">
        <v>0.105261498981944</v>
      </c>
      <c r="AT84" s="267">
        <v>0.133333333333333</v>
      </c>
      <c r="AU84" s="268">
        <v>0.0769230769230769</v>
      </c>
      <c r="AV84" s="268">
        <v>0.0344827586206897</v>
      </c>
      <c r="AW84" s="268">
        <v>0.0726072607260726</v>
      </c>
      <c r="AX84" s="224"/>
      <c r="AY84" s="222"/>
    </row>
    <row r="85" ht="15" spans="1:51">
      <c r="A85" s="220"/>
      <c r="B85" s="224"/>
      <c r="C85" s="283" t="s">
        <v>99</v>
      </c>
      <c r="D85" s="111" t="s">
        <v>25</v>
      </c>
      <c r="E85" s="111" t="s">
        <v>100</v>
      </c>
      <c r="F85" s="284" t="s">
        <v>107</v>
      </c>
      <c r="G85" s="284" t="s">
        <v>107</v>
      </c>
      <c r="H85" s="284" t="s">
        <v>107</v>
      </c>
      <c r="I85" s="284" t="s">
        <v>107</v>
      </c>
      <c r="J85" s="259">
        <v>0.9</v>
      </c>
      <c r="K85" s="260">
        <v>0.915254237288136</v>
      </c>
      <c r="L85" s="260">
        <v>0.933333333333333</v>
      </c>
      <c r="M85" s="261">
        <v>0.953125</v>
      </c>
      <c r="N85" s="261">
        <v>0.951020408163265</v>
      </c>
      <c r="O85" s="262">
        <v>0.9</v>
      </c>
      <c r="P85" s="263">
        <v>0.925841414717627</v>
      </c>
      <c r="Q85" s="260">
        <v>0.928969359331476</v>
      </c>
      <c r="R85" s="260">
        <v>0.932157394843962</v>
      </c>
      <c r="S85" s="260">
        <v>0.933625084158892</v>
      </c>
      <c r="T85" s="262">
        <v>0.9</v>
      </c>
      <c r="U85" s="260">
        <v>0.802053622361666</v>
      </c>
      <c r="V85" s="260">
        <v>0.843175487465181</v>
      </c>
      <c r="W85" s="260">
        <v>0.865943012211669</v>
      </c>
      <c r="X85" s="260">
        <v>0.865365009137251</v>
      </c>
      <c r="Y85" s="262">
        <v>0.92</v>
      </c>
      <c r="Z85" s="262">
        <v>0.915185531649517</v>
      </c>
      <c r="AA85" s="262">
        <v>0.935828877005348</v>
      </c>
      <c r="AB85" s="262">
        <v>0.940661848611639</v>
      </c>
      <c r="AC85" s="262">
        <v>0.939368092263335</v>
      </c>
      <c r="AD85" s="262">
        <v>0.92</v>
      </c>
      <c r="AE85" s="260">
        <v>0.983568075117371</v>
      </c>
      <c r="AF85" s="260">
        <v>0.957746478873239</v>
      </c>
      <c r="AG85" s="260">
        <v>0.99151103565365</v>
      </c>
      <c r="AH85" s="260">
        <v>0.969143159846378</v>
      </c>
      <c r="AI85" s="262">
        <v>0.92</v>
      </c>
      <c r="AJ85" s="260">
        <v>0.926582278481013</v>
      </c>
      <c r="AK85" s="260">
        <v>0.952591936198494</v>
      </c>
      <c r="AL85" s="260">
        <v>0.961355717453278</v>
      </c>
      <c r="AM85" s="260">
        <v>0.959157404489641</v>
      </c>
      <c r="AN85" s="259">
        <v>0.99</v>
      </c>
      <c r="AO85" s="264">
        <v>1</v>
      </c>
      <c r="AP85" s="264">
        <v>1</v>
      </c>
      <c r="AQ85" s="264">
        <v>1</v>
      </c>
      <c r="AR85" s="265">
        <v>1</v>
      </c>
      <c r="AS85" s="266">
        <v>0.105261498981944</v>
      </c>
      <c r="AT85" s="267">
        <v>0.0416666666666667</v>
      </c>
      <c r="AU85" s="268">
        <v>0</v>
      </c>
      <c r="AV85" s="268">
        <v>0.0333333333333333</v>
      </c>
      <c r="AW85" s="268">
        <v>0.0801033591731266</v>
      </c>
      <c r="AX85" s="224"/>
      <c r="AY85" s="222"/>
    </row>
    <row r="86" ht="15" spans="1:51">
      <c r="A86" s="220"/>
      <c r="B86" s="224"/>
      <c r="C86" s="283" t="s">
        <v>99</v>
      </c>
      <c r="D86" s="111" t="s">
        <v>25</v>
      </c>
      <c r="E86" s="111" t="s">
        <v>100</v>
      </c>
      <c r="F86" s="284" t="s">
        <v>108</v>
      </c>
      <c r="G86" s="284" t="s">
        <v>108</v>
      </c>
      <c r="H86" s="284" t="s">
        <v>108</v>
      </c>
      <c r="I86" s="284" t="s">
        <v>108</v>
      </c>
      <c r="J86" s="259">
        <v>0.9</v>
      </c>
      <c r="K86" s="260">
        <v>0.890243902439024</v>
      </c>
      <c r="L86" s="260">
        <v>0.927710843373494</v>
      </c>
      <c r="M86" s="261">
        <v>0.976190476190476</v>
      </c>
      <c r="N86" s="261">
        <v>0.922557406573616</v>
      </c>
      <c r="O86" s="262">
        <v>0.9</v>
      </c>
      <c r="P86" s="263">
        <v>0</v>
      </c>
      <c r="Q86" s="260">
        <v>0</v>
      </c>
      <c r="R86" s="260">
        <v>0.666666666666667</v>
      </c>
      <c r="S86" s="260">
        <v>0.682926829268293</v>
      </c>
      <c r="T86" s="262">
        <v>0.9</v>
      </c>
      <c r="U86" s="260">
        <v>0</v>
      </c>
      <c r="V86" s="260">
        <v>0</v>
      </c>
      <c r="W86" s="260">
        <v>0.333333333333333</v>
      </c>
      <c r="X86" s="260">
        <v>0.658536585365854</v>
      </c>
      <c r="Y86" s="262">
        <v>0.92</v>
      </c>
      <c r="Z86" s="262">
        <v>0.961429247515381</v>
      </c>
      <c r="AA86" s="262">
        <v>0.966492721779731</v>
      </c>
      <c r="AB86" s="262">
        <v>0.975285171102662</v>
      </c>
      <c r="AC86" s="262">
        <v>0.969218570513668</v>
      </c>
      <c r="AD86" s="262">
        <v>0.92</v>
      </c>
      <c r="AE86" s="260">
        <v>0.99406528189911</v>
      </c>
      <c r="AF86" s="260">
        <v>0.98876404494382</v>
      </c>
      <c r="AG86" s="260">
        <v>0.991539763113367</v>
      </c>
      <c r="AH86" s="260">
        <v>0.973434535104364</v>
      </c>
      <c r="AI86" s="262">
        <v>0.92</v>
      </c>
      <c r="AJ86" s="260">
        <v>0.966411459619659</v>
      </c>
      <c r="AK86" s="260">
        <v>0.969524281466799</v>
      </c>
      <c r="AL86" s="260">
        <v>0.981930888947507</v>
      </c>
      <c r="AM86" s="260">
        <v>0.97757455626633</v>
      </c>
      <c r="AN86" s="259">
        <v>0.99</v>
      </c>
      <c r="AO86" s="264">
        <v>1</v>
      </c>
      <c r="AP86" s="264">
        <v>1</v>
      </c>
      <c r="AQ86" s="264">
        <v>1</v>
      </c>
      <c r="AR86" s="265">
        <v>1</v>
      </c>
      <c r="AS86" s="266">
        <v>0.105261498981944</v>
      </c>
      <c r="AT86" s="267">
        <v>0.03125</v>
      </c>
      <c r="AU86" s="268">
        <v>0.111111111111111</v>
      </c>
      <c r="AV86" s="268">
        <v>0.037037037037037</v>
      </c>
      <c r="AW86" s="268">
        <v>0.049645390070922</v>
      </c>
      <c r="AX86" s="224"/>
      <c r="AY86" s="222"/>
    </row>
    <row r="87" ht="15" spans="1:51">
      <c r="A87" s="220"/>
      <c r="B87" s="224"/>
      <c r="C87" s="283" t="s">
        <v>99</v>
      </c>
      <c r="D87" s="111" t="s">
        <v>25</v>
      </c>
      <c r="E87" s="111" t="s">
        <v>100</v>
      </c>
      <c r="F87" s="284" t="s">
        <v>109</v>
      </c>
      <c r="G87" s="284" t="s">
        <v>109</v>
      </c>
      <c r="H87" s="284" t="s">
        <v>109</v>
      </c>
      <c r="I87" s="284" t="s">
        <v>109</v>
      </c>
      <c r="J87" s="259">
        <v>0.9</v>
      </c>
      <c r="K87" s="260">
        <v>0.974358974358974</v>
      </c>
      <c r="L87" s="260">
        <v>1</v>
      </c>
      <c r="M87" s="261">
        <v>0.976190476190476</v>
      </c>
      <c r="N87" s="261">
        <v>0.967198581560284</v>
      </c>
      <c r="O87" s="262">
        <v>0.9</v>
      </c>
      <c r="P87" s="263">
        <v>0.909950657894737</v>
      </c>
      <c r="Q87" s="260">
        <v>0.915672913117547</v>
      </c>
      <c r="R87" s="260">
        <v>0.890763765541741</v>
      </c>
      <c r="S87" s="260">
        <v>0.92286182065808</v>
      </c>
      <c r="T87" s="262">
        <v>0.9</v>
      </c>
      <c r="U87" s="260">
        <v>0.886101973684211</v>
      </c>
      <c r="V87" s="260">
        <v>0.888841567291312</v>
      </c>
      <c r="W87" s="260">
        <v>0.865008880994671</v>
      </c>
      <c r="X87" s="260">
        <v>0.896086584853446</v>
      </c>
      <c r="Y87" s="262">
        <v>0.92</v>
      </c>
      <c r="Z87" s="262">
        <v>0.947764705882353</v>
      </c>
      <c r="AA87" s="262">
        <v>0.950137236962489</v>
      </c>
      <c r="AB87" s="262">
        <v>0.961098398169336</v>
      </c>
      <c r="AC87" s="262">
        <v>0.958362764415034</v>
      </c>
      <c r="AD87" s="262">
        <v>0.92</v>
      </c>
      <c r="AE87" s="260">
        <v>0.940740740740741</v>
      </c>
      <c r="AF87" s="260">
        <v>0.992592592592593</v>
      </c>
      <c r="AG87" s="260">
        <v>0.997167138810198</v>
      </c>
      <c r="AH87" s="260">
        <v>0.979956268221574</v>
      </c>
      <c r="AI87" s="262">
        <v>0.92</v>
      </c>
      <c r="AJ87" s="260">
        <v>0.9596225587009</v>
      </c>
      <c r="AK87" s="260">
        <v>0.964049404499338</v>
      </c>
      <c r="AL87" s="260">
        <v>0.95325</v>
      </c>
      <c r="AM87" s="260">
        <v>0.971585589253002</v>
      </c>
      <c r="AN87" s="259">
        <v>0.99</v>
      </c>
      <c r="AO87" s="264">
        <v>1</v>
      </c>
      <c r="AP87" s="264">
        <v>1</v>
      </c>
      <c r="AQ87" s="264">
        <v>1</v>
      </c>
      <c r="AR87" s="265">
        <v>1</v>
      </c>
      <c r="AS87" s="266">
        <v>0.105261498981944</v>
      </c>
      <c r="AT87" s="267">
        <v>0</v>
      </c>
      <c r="AU87" s="268">
        <v>-0.0714285714285714</v>
      </c>
      <c r="AV87" s="268">
        <v>0.0555555555555556</v>
      </c>
      <c r="AW87" s="268">
        <v>0.0645161290322581</v>
      </c>
      <c r="AX87" s="224"/>
      <c r="AY87" s="222"/>
    </row>
    <row r="88" ht="15" spans="1:51">
      <c r="A88" s="220"/>
      <c r="B88" s="224"/>
      <c r="C88" s="283" t="s">
        <v>99</v>
      </c>
      <c r="D88" s="111" t="s">
        <v>25</v>
      </c>
      <c r="E88" s="111" t="s">
        <v>100</v>
      </c>
      <c r="F88" s="284" t="s">
        <v>110</v>
      </c>
      <c r="G88" s="284" t="s">
        <v>110</v>
      </c>
      <c r="H88" s="284" t="s">
        <v>110</v>
      </c>
      <c r="I88" s="284" t="s">
        <v>110</v>
      </c>
      <c r="J88" s="259">
        <v>0.9</v>
      </c>
      <c r="K88" s="260">
        <v>0.814814814814815</v>
      </c>
      <c r="L88" s="260">
        <v>0.788461538461538</v>
      </c>
      <c r="M88" s="261">
        <v>0.872727272727273</v>
      </c>
      <c r="N88" s="261">
        <v>0.830322580645161</v>
      </c>
      <c r="O88" s="262">
        <v>0.9</v>
      </c>
      <c r="P88" s="263">
        <v>0.736842105263158</v>
      </c>
      <c r="Q88" s="260">
        <v>0.2</v>
      </c>
      <c r="R88" s="260">
        <v>0.75</v>
      </c>
      <c r="S88" s="260">
        <v>0.575</v>
      </c>
      <c r="T88" s="262">
        <v>0.9</v>
      </c>
      <c r="U88" s="260">
        <v>0.263157894736842</v>
      </c>
      <c r="V88" s="260">
        <v>0.2</v>
      </c>
      <c r="W88" s="260">
        <v>0.25</v>
      </c>
      <c r="X88" s="260">
        <v>0.2125</v>
      </c>
      <c r="Y88" s="262">
        <v>0.92</v>
      </c>
      <c r="Z88" s="262">
        <v>0.888566694283347</v>
      </c>
      <c r="AA88" s="262">
        <v>0.841546304163127</v>
      </c>
      <c r="AB88" s="262">
        <v>0.902321083172147</v>
      </c>
      <c r="AC88" s="262">
        <v>0.886970824483799</v>
      </c>
      <c r="AD88" s="262">
        <v>0.92</v>
      </c>
      <c r="AE88" s="260">
        <v>0.564102564102564</v>
      </c>
      <c r="AF88" s="260">
        <v>0.952755905511811</v>
      </c>
      <c r="AG88" s="260">
        <v>0.933333333333333</v>
      </c>
      <c r="AH88" s="260">
        <v>0.857907542579075</v>
      </c>
      <c r="AI88" s="262">
        <v>0.92</v>
      </c>
      <c r="AJ88" s="260">
        <v>0.912133108992335</v>
      </c>
      <c r="AK88" s="260">
        <v>0.895935265336846</v>
      </c>
      <c r="AL88" s="260">
        <v>0.931881188118812</v>
      </c>
      <c r="AM88" s="260">
        <v>0.926300757481684</v>
      </c>
      <c r="AN88" s="259">
        <v>0.99</v>
      </c>
      <c r="AO88" s="264">
        <v>1</v>
      </c>
      <c r="AP88" s="264">
        <v>1</v>
      </c>
      <c r="AQ88" s="264">
        <v>1</v>
      </c>
      <c r="AR88" s="265">
        <v>1</v>
      </c>
      <c r="AS88" s="266">
        <v>0.105261498981944</v>
      </c>
      <c r="AT88" s="267">
        <v>0</v>
      </c>
      <c r="AU88" s="268">
        <v>0</v>
      </c>
      <c r="AV88" s="268">
        <v>0</v>
      </c>
      <c r="AW88" s="268">
        <v>0.0993377483443709</v>
      </c>
      <c r="AX88" s="224"/>
      <c r="AY88" s="222"/>
    </row>
    <row r="89" ht="15" spans="1:51">
      <c r="A89" s="220"/>
      <c r="B89" s="224"/>
      <c r="C89" s="283" t="s">
        <v>99</v>
      </c>
      <c r="D89" s="111" t="s">
        <v>25</v>
      </c>
      <c r="E89" s="111" t="s">
        <v>100</v>
      </c>
      <c r="F89" s="284" t="s">
        <v>111</v>
      </c>
      <c r="G89" s="284" t="s">
        <v>111</v>
      </c>
      <c r="H89" s="284" t="s">
        <v>111</v>
      </c>
      <c r="I89" s="284" t="s">
        <v>111</v>
      </c>
      <c r="J89" s="259">
        <v>0.9</v>
      </c>
      <c r="K89" s="260">
        <v>0.885245901639344</v>
      </c>
      <c r="L89" s="260">
        <v>0.983606557377049</v>
      </c>
      <c r="M89" s="261">
        <v>0.9375</v>
      </c>
      <c r="N89" s="261">
        <v>0.935981031416716</v>
      </c>
      <c r="O89" s="262">
        <v>0.9</v>
      </c>
      <c r="P89" s="263">
        <v>1</v>
      </c>
      <c r="Q89" s="260">
        <v>0</v>
      </c>
      <c r="R89" s="260" t="s">
        <v>33</v>
      </c>
      <c r="S89" s="260">
        <v>0.571428571428571</v>
      </c>
      <c r="T89" s="262">
        <v>0.9</v>
      </c>
      <c r="U89" s="260">
        <v>1</v>
      </c>
      <c r="V89" s="260">
        <v>0.333333333333333</v>
      </c>
      <c r="W89" s="260" t="s">
        <v>33</v>
      </c>
      <c r="X89" s="260">
        <v>0.514285714285714</v>
      </c>
      <c r="Y89" s="262">
        <v>0.92</v>
      </c>
      <c r="Z89" s="262">
        <v>0.968481375358166</v>
      </c>
      <c r="AA89" s="262">
        <v>0.961331901181525</v>
      </c>
      <c r="AB89" s="262">
        <v>0.975009916699722</v>
      </c>
      <c r="AC89" s="262">
        <v>0.972109085636706</v>
      </c>
      <c r="AD89" s="262">
        <v>0.92</v>
      </c>
      <c r="AE89" s="260">
        <v>1</v>
      </c>
      <c r="AF89" s="260">
        <v>0.864224137931034</v>
      </c>
      <c r="AG89" s="260">
        <v>0.986455981941309</v>
      </c>
      <c r="AH89" s="260">
        <v>0.980998781973203</v>
      </c>
      <c r="AI89" s="262">
        <v>0.92</v>
      </c>
      <c r="AJ89" s="260">
        <v>0.976613657623948</v>
      </c>
      <c r="AK89" s="260">
        <v>0.970945426594927</v>
      </c>
      <c r="AL89" s="260">
        <v>0.984559789750329</v>
      </c>
      <c r="AM89" s="260">
        <v>0.980113249512051</v>
      </c>
      <c r="AN89" s="259">
        <v>0.99</v>
      </c>
      <c r="AO89" s="264">
        <v>1</v>
      </c>
      <c r="AP89" s="264">
        <v>1</v>
      </c>
      <c r="AQ89" s="264">
        <v>1</v>
      </c>
      <c r="AR89" s="265">
        <v>1</v>
      </c>
      <c r="AS89" s="266">
        <v>0.105261498981944</v>
      </c>
      <c r="AT89" s="267">
        <v>0</v>
      </c>
      <c r="AU89" s="268">
        <v>0.111111111111111</v>
      </c>
      <c r="AV89" s="268">
        <v>0.0952380952380952</v>
      </c>
      <c r="AW89" s="268">
        <v>0.107655502392345</v>
      </c>
      <c r="AX89" s="224"/>
      <c r="AY89" s="222"/>
    </row>
    <row r="90" ht="15" spans="1:51">
      <c r="A90" s="220"/>
      <c r="B90" s="224"/>
      <c r="C90" s="283" t="s">
        <v>99</v>
      </c>
      <c r="D90" s="111" t="s">
        <v>25</v>
      </c>
      <c r="E90" s="111" t="s">
        <v>100</v>
      </c>
      <c r="F90" s="284" t="s">
        <v>112</v>
      </c>
      <c r="G90" s="284" t="s">
        <v>112</v>
      </c>
      <c r="H90" s="284" t="s">
        <v>112</v>
      </c>
      <c r="I90" s="284" t="s">
        <v>112</v>
      </c>
      <c r="J90" s="259">
        <v>0.9</v>
      </c>
      <c r="K90" s="260">
        <v>0.924528301886792</v>
      </c>
      <c r="L90" s="260">
        <v>0.931034482758621</v>
      </c>
      <c r="M90" s="261">
        <v>0.984375</v>
      </c>
      <c r="N90" s="261">
        <v>0.943292682926829</v>
      </c>
      <c r="O90" s="262">
        <v>0.9</v>
      </c>
      <c r="P90" s="263">
        <v>0.958564341990079</v>
      </c>
      <c r="Q90" s="260">
        <v>0.92910784019225</v>
      </c>
      <c r="R90" s="260">
        <v>0.967338217338217</v>
      </c>
      <c r="S90" s="260">
        <v>0.957713430360159</v>
      </c>
      <c r="T90" s="262">
        <v>0.9</v>
      </c>
      <c r="U90" s="260">
        <v>0.827837758972863</v>
      </c>
      <c r="V90" s="260">
        <v>0.849504355662361</v>
      </c>
      <c r="W90" s="260">
        <v>0.889194139194139</v>
      </c>
      <c r="X90" s="260">
        <v>0.851031120730634</v>
      </c>
      <c r="Y90" s="262">
        <v>0.92</v>
      </c>
      <c r="Z90" s="262">
        <v>0.903606766677306</v>
      </c>
      <c r="AA90" s="262">
        <v>0.93452188006483</v>
      </c>
      <c r="AB90" s="262">
        <v>0.943690095846645</v>
      </c>
      <c r="AC90" s="262">
        <v>0.935403292283866</v>
      </c>
      <c r="AD90" s="262">
        <v>0.92</v>
      </c>
      <c r="AE90" s="260">
        <v>0.985981308411215</v>
      </c>
      <c r="AF90" s="260">
        <v>0.948665297741273</v>
      </c>
      <c r="AG90" s="260">
        <v>0.995505617977528</v>
      </c>
      <c r="AH90" s="260">
        <v>0.962331609525634</v>
      </c>
      <c r="AI90" s="262">
        <v>0.92</v>
      </c>
      <c r="AJ90" s="260">
        <v>0.932053625837904</v>
      </c>
      <c r="AK90" s="260">
        <v>0.951223313074645</v>
      </c>
      <c r="AL90" s="260">
        <v>0.961937716262976</v>
      </c>
      <c r="AM90" s="260">
        <v>0.957904500094986</v>
      </c>
      <c r="AN90" s="259">
        <v>0.99</v>
      </c>
      <c r="AO90" s="264">
        <v>1</v>
      </c>
      <c r="AP90" s="264">
        <v>1</v>
      </c>
      <c r="AQ90" s="264">
        <v>1</v>
      </c>
      <c r="AR90" s="265">
        <v>1</v>
      </c>
      <c r="AS90" s="266">
        <v>0.105261498981944</v>
      </c>
      <c r="AT90" s="267">
        <v>0</v>
      </c>
      <c r="AU90" s="268">
        <v>0.0357142857142857</v>
      </c>
      <c r="AV90" s="268">
        <v>0.04</v>
      </c>
      <c r="AW90" s="268">
        <v>0.0854838709677419</v>
      </c>
      <c r="AX90" s="224"/>
      <c r="AY90" s="222"/>
    </row>
    <row r="91" ht="15" spans="1:51">
      <c r="A91" s="220"/>
      <c r="B91" s="224"/>
      <c r="C91" s="283" t="s">
        <v>99</v>
      </c>
      <c r="D91" s="111" t="s">
        <v>25</v>
      </c>
      <c r="E91" s="111" t="s">
        <v>100</v>
      </c>
      <c r="F91" s="284" t="s">
        <v>113</v>
      </c>
      <c r="G91" s="284" t="s">
        <v>113</v>
      </c>
      <c r="H91" s="284" t="s">
        <v>113</v>
      </c>
      <c r="I91" s="284" t="s">
        <v>113</v>
      </c>
      <c r="J91" s="259">
        <v>0.9</v>
      </c>
      <c r="K91" s="260">
        <v>0.884615384615385</v>
      </c>
      <c r="L91" s="260">
        <v>0.980769230769231</v>
      </c>
      <c r="M91" s="261">
        <v>0.905660377358491</v>
      </c>
      <c r="N91" s="261">
        <v>0.955182072829132</v>
      </c>
      <c r="O91" s="262">
        <v>0.9</v>
      </c>
      <c r="P91" s="263">
        <v>1</v>
      </c>
      <c r="Q91" s="260">
        <v>0</v>
      </c>
      <c r="R91" s="260" t="s">
        <v>33</v>
      </c>
      <c r="S91" s="260">
        <v>0.311111111111111</v>
      </c>
      <c r="T91" s="262">
        <v>0.9</v>
      </c>
      <c r="U91" s="260">
        <v>1</v>
      </c>
      <c r="V91" s="260">
        <v>0.888888888888889</v>
      </c>
      <c r="W91" s="260" t="s">
        <v>33</v>
      </c>
      <c r="X91" s="260">
        <v>0.777777777777778</v>
      </c>
      <c r="Y91" s="262">
        <v>0.92</v>
      </c>
      <c r="Z91" s="262">
        <v>0.979437683592111</v>
      </c>
      <c r="AA91" s="262">
        <v>0.979753521126761</v>
      </c>
      <c r="AB91" s="262">
        <v>0.987278509768287</v>
      </c>
      <c r="AC91" s="262">
        <v>0.983919157789353</v>
      </c>
      <c r="AD91" s="262">
        <v>0.92</v>
      </c>
      <c r="AE91" s="260">
        <v>0.946666666666667</v>
      </c>
      <c r="AF91" s="260">
        <v>0.936507936507937</v>
      </c>
      <c r="AG91" s="260">
        <v>0.992424242424242</v>
      </c>
      <c r="AH91" s="260">
        <v>0.949988836793927</v>
      </c>
      <c r="AI91" s="262">
        <v>0.92</v>
      </c>
      <c r="AJ91" s="260">
        <v>0.981579946828713</v>
      </c>
      <c r="AK91" s="260">
        <v>0.981905678537055</v>
      </c>
      <c r="AL91" s="260">
        <v>0.987423855374337</v>
      </c>
      <c r="AM91" s="260">
        <v>0.987239832063272</v>
      </c>
      <c r="AN91" s="259">
        <v>0.99</v>
      </c>
      <c r="AO91" s="264">
        <v>1</v>
      </c>
      <c r="AP91" s="264">
        <v>1</v>
      </c>
      <c r="AQ91" s="264">
        <v>1</v>
      </c>
      <c r="AR91" s="265">
        <v>1</v>
      </c>
      <c r="AS91" s="266">
        <v>0.105261498981944</v>
      </c>
      <c r="AT91" s="267">
        <v>0.166666666666667</v>
      </c>
      <c r="AU91" s="268">
        <v>0.1</v>
      </c>
      <c r="AV91" s="268">
        <v>0</v>
      </c>
      <c r="AW91" s="268">
        <v>0.0909090909090909</v>
      </c>
      <c r="AX91" s="224"/>
      <c r="AY91" s="222"/>
    </row>
    <row r="92" ht="15" spans="1:51">
      <c r="A92" s="220"/>
      <c r="B92" s="224"/>
      <c r="C92" s="283" t="s">
        <v>99</v>
      </c>
      <c r="D92" s="111" t="s">
        <v>25</v>
      </c>
      <c r="E92" s="111" t="s">
        <v>100</v>
      </c>
      <c r="F92" s="284" t="s">
        <v>114</v>
      </c>
      <c r="G92" s="284" t="s">
        <v>114</v>
      </c>
      <c r="H92" s="284" t="s">
        <v>114</v>
      </c>
      <c r="I92" s="284" t="s">
        <v>114</v>
      </c>
      <c r="J92" s="259">
        <v>0.9</v>
      </c>
      <c r="K92" s="260">
        <v>0.943396226415094</v>
      </c>
      <c r="L92" s="260">
        <v>0.944444444444444</v>
      </c>
      <c r="M92" s="261">
        <v>0.946428571428571</v>
      </c>
      <c r="N92" s="261">
        <v>0.946258503401361</v>
      </c>
      <c r="O92" s="262">
        <v>0.9</v>
      </c>
      <c r="P92" s="263">
        <v>0.967196819085487</v>
      </c>
      <c r="Q92" s="260">
        <v>0.973054900639946</v>
      </c>
      <c r="R92" s="260">
        <v>0.976483357452967</v>
      </c>
      <c r="S92" s="260">
        <v>0.955588294699823</v>
      </c>
      <c r="T92" s="262">
        <v>0.9</v>
      </c>
      <c r="U92" s="260">
        <v>0.870444002650762</v>
      </c>
      <c r="V92" s="260">
        <v>0.885820141461772</v>
      </c>
      <c r="W92" s="260">
        <v>0.867583212735166</v>
      </c>
      <c r="X92" s="260">
        <v>0.861489657466703</v>
      </c>
      <c r="Y92" s="262">
        <v>0.92</v>
      </c>
      <c r="Z92" s="262">
        <v>0.924802658911508</v>
      </c>
      <c r="AA92" s="262">
        <v>0.936779324055666</v>
      </c>
      <c r="AB92" s="262">
        <v>0.962292609351433</v>
      </c>
      <c r="AC92" s="262">
        <v>0.946451304901337</v>
      </c>
      <c r="AD92" s="262">
        <v>0.92</v>
      </c>
      <c r="AE92" s="260">
        <v>0.972689075630252</v>
      </c>
      <c r="AF92" s="260">
        <v>0.885161290322581</v>
      </c>
      <c r="AG92" s="260">
        <v>0.97682119205298</v>
      </c>
      <c r="AH92" s="260">
        <v>0.973013059364034</v>
      </c>
      <c r="AI92" s="262">
        <v>0.92</v>
      </c>
      <c r="AJ92" s="260">
        <v>0.953548387096774</v>
      </c>
      <c r="AK92" s="260">
        <v>0.961937716262976</v>
      </c>
      <c r="AL92" s="260">
        <v>0.976690466190676</v>
      </c>
      <c r="AM92" s="260">
        <v>0.968667768190441</v>
      </c>
      <c r="AN92" s="259">
        <v>0.99</v>
      </c>
      <c r="AO92" s="264">
        <v>1</v>
      </c>
      <c r="AP92" s="264">
        <v>1</v>
      </c>
      <c r="AQ92" s="264">
        <v>1</v>
      </c>
      <c r="AR92" s="265">
        <v>1</v>
      </c>
      <c r="AS92" s="266">
        <v>0.105261498981944</v>
      </c>
      <c r="AT92" s="267">
        <v>0</v>
      </c>
      <c r="AU92" s="268">
        <v>-0.0909090909090909</v>
      </c>
      <c r="AV92" s="268">
        <v>0</v>
      </c>
      <c r="AW92" s="268">
        <v>0.092948717948718</v>
      </c>
      <c r="AX92" s="224"/>
      <c r="AY92" s="222"/>
    </row>
    <row r="93" ht="15" spans="1:51">
      <c r="A93" s="220"/>
      <c r="B93" s="224"/>
      <c r="C93" s="283" t="s">
        <v>99</v>
      </c>
      <c r="D93" s="111" t="s">
        <v>25</v>
      </c>
      <c r="E93" s="111" t="s">
        <v>100</v>
      </c>
      <c r="F93" s="284" t="s">
        <v>115</v>
      </c>
      <c r="G93" s="284" t="s">
        <v>115</v>
      </c>
      <c r="H93" s="284" t="s">
        <v>115</v>
      </c>
      <c r="I93" s="284" t="s">
        <v>115</v>
      </c>
      <c r="J93" s="259">
        <v>0.9</v>
      </c>
      <c r="K93" s="260">
        <v>0.92</v>
      </c>
      <c r="L93" s="260">
        <v>0.935064935064935</v>
      </c>
      <c r="M93" s="261">
        <v>0.975308641975309</v>
      </c>
      <c r="N93" s="261">
        <v>0.93993993993994</v>
      </c>
      <c r="O93" s="262">
        <v>0.9</v>
      </c>
      <c r="P93" s="263">
        <v>0.914669783752192</v>
      </c>
      <c r="Q93" s="260">
        <v>0.980397214340985</v>
      </c>
      <c r="R93" s="260">
        <v>0.979255319148936</v>
      </c>
      <c r="S93" s="260">
        <v>0.940843567488257</v>
      </c>
      <c r="T93" s="262">
        <v>0.9</v>
      </c>
      <c r="U93" s="260">
        <v>0.909701928696669</v>
      </c>
      <c r="V93" s="260">
        <v>0.916688160949187</v>
      </c>
      <c r="W93" s="260">
        <v>0.911702127659574</v>
      </c>
      <c r="X93" s="260">
        <v>0.911155784639716</v>
      </c>
      <c r="Y93" s="262">
        <v>0.92</v>
      </c>
      <c r="Z93" s="262">
        <v>0.934795856185253</v>
      </c>
      <c r="AA93" s="262">
        <v>0.953785345089693</v>
      </c>
      <c r="AB93" s="262">
        <v>0.957664233576642</v>
      </c>
      <c r="AC93" s="262">
        <v>0.952403067543108</v>
      </c>
      <c r="AD93" s="262">
        <v>0.92</v>
      </c>
      <c r="AE93" s="260">
        <v>0.963503649635037</v>
      </c>
      <c r="AF93" s="260">
        <v>0.8559670781893</v>
      </c>
      <c r="AG93" s="260">
        <v>0.932584269662921</v>
      </c>
      <c r="AH93" s="260">
        <v>0.944177391843697</v>
      </c>
      <c r="AI93" s="262">
        <v>0.92</v>
      </c>
      <c r="AJ93" s="260">
        <v>0.953758949880668</v>
      </c>
      <c r="AK93" s="260">
        <v>0.968610491071429</v>
      </c>
      <c r="AL93" s="260">
        <v>0.973692307692308</v>
      </c>
      <c r="AM93" s="260">
        <v>0.970949064273012</v>
      </c>
      <c r="AN93" s="259">
        <v>0.99</v>
      </c>
      <c r="AO93" s="264">
        <v>1</v>
      </c>
      <c r="AP93" s="264">
        <v>1</v>
      </c>
      <c r="AQ93" s="264">
        <v>1</v>
      </c>
      <c r="AR93" s="265">
        <v>1</v>
      </c>
      <c r="AS93" s="266">
        <v>0.105261498981944</v>
      </c>
      <c r="AT93" s="267">
        <v>0.0344827586206897</v>
      </c>
      <c r="AU93" s="268">
        <v>0.0769230769230769</v>
      </c>
      <c r="AV93" s="268">
        <v>0.0666666666666667</v>
      </c>
      <c r="AW93" s="268">
        <v>0.0636363636363636</v>
      </c>
      <c r="AX93" s="224"/>
      <c r="AY93" s="222"/>
    </row>
    <row r="94" ht="15" spans="1:51">
      <c r="A94" s="220"/>
      <c r="B94" s="224"/>
      <c r="C94" s="283" t="s">
        <v>99</v>
      </c>
      <c r="D94" s="111" t="s">
        <v>25</v>
      </c>
      <c r="E94" s="111" t="s">
        <v>100</v>
      </c>
      <c r="F94" s="284" t="s">
        <v>116</v>
      </c>
      <c r="G94" s="284" t="s">
        <v>116</v>
      </c>
      <c r="H94" s="284" t="s">
        <v>116</v>
      </c>
      <c r="I94" s="284" t="s">
        <v>116</v>
      </c>
      <c r="J94" s="259">
        <v>0.9</v>
      </c>
      <c r="K94" s="260">
        <v>0.9</v>
      </c>
      <c r="L94" s="260">
        <v>0.887323943661972</v>
      </c>
      <c r="M94" s="261">
        <v>0.915492957746479</v>
      </c>
      <c r="N94" s="261">
        <v>0.94502473886751</v>
      </c>
      <c r="O94" s="262">
        <v>0.9</v>
      </c>
      <c r="P94" s="263">
        <v>0.942370424066691</v>
      </c>
      <c r="Q94" s="260">
        <v>0.966359885750555</v>
      </c>
      <c r="R94" s="260">
        <v>0.942115768463074</v>
      </c>
      <c r="S94" s="260">
        <v>0.932123012071278</v>
      </c>
      <c r="T94" s="262">
        <v>0.9</v>
      </c>
      <c r="U94" s="260">
        <v>0.900326205146792</v>
      </c>
      <c r="V94" s="260">
        <v>0.919390669628689</v>
      </c>
      <c r="W94" s="260">
        <v>0.917498336660013</v>
      </c>
      <c r="X94" s="260">
        <v>0.891118988311937</v>
      </c>
      <c r="Y94" s="262">
        <v>0.92</v>
      </c>
      <c r="Z94" s="262">
        <v>0.941323345817728</v>
      </c>
      <c r="AA94" s="262">
        <v>0.948876839659179</v>
      </c>
      <c r="AB94" s="262">
        <v>0.963373493975904</v>
      </c>
      <c r="AC94" s="262">
        <v>0.951315749537135</v>
      </c>
      <c r="AD94" s="262">
        <v>0.92</v>
      </c>
      <c r="AE94" s="260">
        <v>0.98844598497978</v>
      </c>
      <c r="AF94" s="260">
        <v>0.99292324442025</v>
      </c>
      <c r="AG94" s="260">
        <v>0.988603988603989</v>
      </c>
      <c r="AH94" s="260">
        <v>0.987927487286984</v>
      </c>
      <c r="AI94" s="262">
        <v>0.92</v>
      </c>
      <c r="AJ94" s="260">
        <v>0.956605966679582</v>
      </c>
      <c r="AK94" s="260">
        <v>0.967213114754098</v>
      </c>
      <c r="AL94" s="260">
        <v>0.978350718362527</v>
      </c>
      <c r="AM94" s="260">
        <v>0.968481854811721</v>
      </c>
      <c r="AN94" s="259">
        <v>0.99</v>
      </c>
      <c r="AO94" s="264">
        <v>1</v>
      </c>
      <c r="AP94" s="264">
        <v>1</v>
      </c>
      <c r="AQ94" s="264">
        <v>1</v>
      </c>
      <c r="AR94" s="265">
        <v>1</v>
      </c>
      <c r="AS94" s="266">
        <v>0.105261498981944</v>
      </c>
      <c r="AT94" s="267">
        <v>0</v>
      </c>
      <c r="AU94" s="268">
        <v>0.05</v>
      </c>
      <c r="AV94" s="268">
        <v>0.0384615384615385</v>
      </c>
      <c r="AW94" s="268">
        <v>0.111607142857143</v>
      </c>
      <c r="AX94" s="224"/>
      <c r="AY94" s="222"/>
    </row>
    <row r="95" ht="15" spans="1:51">
      <c r="A95" s="220"/>
      <c r="B95" s="224"/>
      <c r="C95" s="283" t="s">
        <v>99</v>
      </c>
      <c r="D95" s="111" t="s">
        <v>25</v>
      </c>
      <c r="E95" s="111" t="s">
        <v>100</v>
      </c>
      <c r="F95" s="284" t="s">
        <v>117</v>
      </c>
      <c r="G95" s="284" t="s">
        <v>117</v>
      </c>
      <c r="H95" s="284" t="s">
        <v>117</v>
      </c>
      <c r="I95" s="284" t="s">
        <v>117</v>
      </c>
      <c r="J95" s="259">
        <v>0.9</v>
      </c>
      <c r="K95" s="260" t="s">
        <v>33</v>
      </c>
      <c r="L95" s="260" t="s">
        <v>33</v>
      </c>
      <c r="M95" s="261" t="s">
        <v>33</v>
      </c>
      <c r="N95" s="261">
        <v>0.920353982300885</v>
      </c>
      <c r="O95" s="262">
        <v>0.9</v>
      </c>
      <c r="P95" s="263">
        <v>0</v>
      </c>
      <c r="Q95" s="260">
        <v>0</v>
      </c>
      <c r="R95" s="260">
        <v>0</v>
      </c>
      <c r="S95" s="260">
        <v>0.915794597225602</v>
      </c>
      <c r="T95" s="262">
        <v>0.9</v>
      </c>
      <c r="U95" s="260">
        <v>1</v>
      </c>
      <c r="V95" s="260">
        <v>1</v>
      </c>
      <c r="W95" s="260">
        <v>1</v>
      </c>
      <c r="X95" s="260">
        <v>0.863470430761743</v>
      </c>
      <c r="Y95" s="262">
        <v>0.92</v>
      </c>
      <c r="Z95" s="262">
        <v>1</v>
      </c>
      <c r="AA95" s="262">
        <v>1</v>
      </c>
      <c r="AB95" s="262">
        <v>1</v>
      </c>
      <c r="AC95" s="262">
        <v>0.974561476431956</v>
      </c>
      <c r="AD95" s="262">
        <v>0.92</v>
      </c>
      <c r="AE95" s="260" t="s">
        <v>33</v>
      </c>
      <c r="AF95" s="260" t="s">
        <v>33</v>
      </c>
      <c r="AG95" s="260" t="s">
        <v>33</v>
      </c>
      <c r="AH95" s="260">
        <v>0.970424727596175</v>
      </c>
      <c r="AI95" s="262">
        <v>0.92</v>
      </c>
      <c r="AJ95" s="260">
        <v>1</v>
      </c>
      <c r="AK95" s="260">
        <v>1</v>
      </c>
      <c r="AL95" s="260">
        <v>1</v>
      </c>
      <c r="AM95" s="260">
        <v>0.98498894891945</v>
      </c>
      <c r="AN95" s="259">
        <v>0.99</v>
      </c>
      <c r="AO95" s="264" t="s">
        <v>33</v>
      </c>
      <c r="AP95" s="264" t="s">
        <v>33</v>
      </c>
      <c r="AQ95" s="264" t="s">
        <v>33</v>
      </c>
      <c r="AR95" s="265">
        <v>1</v>
      </c>
      <c r="AS95" s="266">
        <v>0.105261498981944</v>
      </c>
      <c r="AT95" s="267" t="s">
        <v>33</v>
      </c>
      <c r="AU95" s="268" t="s">
        <v>33</v>
      </c>
      <c r="AV95" s="268" t="s">
        <v>33</v>
      </c>
      <c r="AW95" s="268">
        <v>0.0449438202247191</v>
      </c>
      <c r="AX95" s="224"/>
      <c r="AY95" s="222"/>
    </row>
    <row r="96" ht="15" spans="1:51">
      <c r="A96" s="220"/>
      <c r="B96" s="224"/>
      <c r="C96" s="283" t="s">
        <v>99</v>
      </c>
      <c r="D96" s="111" t="s">
        <v>25</v>
      </c>
      <c r="E96" s="111" t="s">
        <v>100</v>
      </c>
      <c r="F96" s="284" t="s">
        <v>118</v>
      </c>
      <c r="G96" s="284" t="s">
        <v>118</v>
      </c>
      <c r="H96" s="284" t="s">
        <v>118</v>
      </c>
      <c r="I96" s="284" t="s">
        <v>118</v>
      </c>
      <c r="J96" s="259">
        <v>0.9</v>
      </c>
      <c r="K96" s="260" t="s">
        <v>33</v>
      </c>
      <c r="L96" s="260" t="s">
        <v>33</v>
      </c>
      <c r="M96" s="261" t="s">
        <v>33</v>
      </c>
      <c r="N96" s="261" t="s">
        <v>33</v>
      </c>
      <c r="O96" s="262">
        <v>0.9</v>
      </c>
      <c r="P96" s="263" t="s">
        <v>33</v>
      </c>
      <c r="Q96" s="260" t="s">
        <v>33</v>
      </c>
      <c r="R96" s="260" t="s">
        <v>33</v>
      </c>
      <c r="S96" s="260">
        <v>1</v>
      </c>
      <c r="T96" s="262">
        <v>0.9</v>
      </c>
      <c r="U96" s="260" t="s">
        <v>33</v>
      </c>
      <c r="V96" s="260" t="s">
        <v>33</v>
      </c>
      <c r="W96" s="260" t="s">
        <v>33</v>
      </c>
      <c r="X96" s="260">
        <v>1</v>
      </c>
      <c r="Y96" s="262">
        <v>0.92</v>
      </c>
      <c r="Z96" s="262" t="s">
        <v>33</v>
      </c>
      <c r="AA96" s="262" t="s">
        <v>33</v>
      </c>
      <c r="AB96" s="262" t="s">
        <v>33</v>
      </c>
      <c r="AC96" s="262" t="s">
        <v>33</v>
      </c>
      <c r="AD96" s="262">
        <v>0.92</v>
      </c>
      <c r="AE96" s="260" t="s">
        <v>33</v>
      </c>
      <c r="AF96" s="260" t="s">
        <v>33</v>
      </c>
      <c r="AG96" s="260" t="s">
        <v>33</v>
      </c>
      <c r="AH96" s="260" t="s">
        <v>33</v>
      </c>
      <c r="AI96" s="262">
        <v>0.92</v>
      </c>
      <c r="AJ96" s="260" t="s">
        <v>33</v>
      </c>
      <c r="AK96" s="260" t="s">
        <v>33</v>
      </c>
      <c r="AL96" s="260" t="s">
        <v>33</v>
      </c>
      <c r="AM96" s="260">
        <v>1</v>
      </c>
      <c r="AN96" s="259">
        <v>0.99</v>
      </c>
      <c r="AO96" s="264" t="s">
        <v>33</v>
      </c>
      <c r="AP96" s="264" t="s">
        <v>33</v>
      </c>
      <c r="AQ96" s="264" t="s">
        <v>33</v>
      </c>
      <c r="AR96" s="265" t="s">
        <v>33</v>
      </c>
      <c r="AS96" s="266">
        <v>0.105261498981944</v>
      </c>
      <c r="AT96" s="267" t="s">
        <v>33</v>
      </c>
      <c r="AU96" s="268" t="s">
        <v>33</v>
      </c>
      <c r="AV96" s="268" t="s">
        <v>33</v>
      </c>
      <c r="AW96" s="268" t="s">
        <v>33</v>
      </c>
      <c r="AX96" s="224"/>
      <c r="AY96" s="222"/>
    </row>
    <row r="97" ht="15" spans="1:51">
      <c r="A97" s="220"/>
      <c r="B97" s="224"/>
      <c r="C97" s="283" t="s">
        <v>99</v>
      </c>
      <c r="D97" s="111" t="s">
        <v>25</v>
      </c>
      <c r="E97" s="111" t="s">
        <v>100</v>
      </c>
      <c r="F97" s="284" t="s">
        <v>119</v>
      </c>
      <c r="G97" s="284" t="s">
        <v>119</v>
      </c>
      <c r="H97" s="284" t="s">
        <v>119</v>
      </c>
      <c r="I97" s="284" t="s">
        <v>119</v>
      </c>
      <c r="J97" s="259">
        <v>0.9</v>
      </c>
      <c r="K97" s="260">
        <v>1</v>
      </c>
      <c r="L97" s="260">
        <v>0.975</v>
      </c>
      <c r="M97" s="261">
        <v>0.976744186046512</v>
      </c>
      <c r="N97" s="261">
        <v>0.938888888888889</v>
      </c>
      <c r="O97" s="262">
        <v>0.9</v>
      </c>
      <c r="P97" s="263">
        <v>0.866465588154648</v>
      </c>
      <c r="Q97" s="260">
        <v>0.936363636363636</v>
      </c>
      <c r="R97" s="260">
        <v>0.947320617620345</v>
      </c>
      <c r="S97" s="260">
        <v>0.914761542591267</v>
      </c>
      <c r="T97" s="262">
        <v>0.9</v>
      </c>
      <c r="U97" s="260">
        <v>0.804496846723334</v>
      </c>
      <c r="V97" s="260">
        <v>0.875</v>
      </c>
      <c r="W97" s="260">
        <v>0.896760520738722</v>
      </c>
      <c r="X97" s="260">
        <v>0.868389853256979</v>
      </c>
      <c r="Y97" s="262">
        <v>0.92</v>
      </c>
      <c r="Z97" s="262">
        <v>0.920642893018584</v>
      </c>
      <c r="AA97" s="262">
        <v>0.960369881109643</v>
      </c>
      <c r="AB97" s="262">
        <v>0.968886462882096</v>
      </c>
      <c r="AC97" s="262">
        <v>0.95082262952807</v>
      </c>
      <c r="AD97" s="262">
        <v>0.92</v>
      </c>
      <c r="AE97" s="260">
        <v>0.996499416569428</v>
      </c>
      <c r="AF97" s="260">
        <v>0.970305676855895</v>
      </c>
      <c r="AG97" s="260">
        <v>0.994989262705798</v>
      </c>
      <c r="AH97" s="260">
        <v>0.968771324208245</v>
      </c>
      <c r="AI97" s="262">
        <v>0.92</v>
      </c>
      <c r="AJ97" s="260">
        <v>0.936679673643136</v>
      </c>
      <c r="AK97" s="260">
        <v>0.9699177877429</v>
      </c>
      <c r="AL97" s="260">
        <v>0.978578383641675</v>
      </c>
      <c r="AM97" s="260">
        <v>0.96617050067659</v>
      </c>
      <c r="AN97" s="259">
        <v>0.99</v>
      </c>
      <c r="AO97" s="264">
        <v>1</v>
      </c>
      <c r="AP97" s="264">
        <v>1</v>
      </c>
      <c r="AQ97" s="264">
        <v>1</v>
      </c>
      <c r="AR97" s="265">
        <v>1</v>
      </c>
      <c r="AS97" s="266">
        <v>0.105261498981944</v>
      </c>
      <c r="AT97" s="267">
        <v>0</v>
      </c>
      <c r="AU97" s="268">
        <v>0.0740740740740741</v>
      </c>
      <c r="AV97" s="268">
        <v>0.0555555555555556</v>
      </c>
      <c r="AW97" s="268">
        <v>0.10231425091352</v>
      </c>
      <c r="AX97" s="224"/>
      <c r="AY97" s="222"/>
    </row>
    <row r="98" ht="15" spans="1:51">
      <c r="A98" s="220"/>
      <c r="B98" s="224"/>
      <c r="C98" s="283" t="s">
        <v>99</v>
      </c>
      <c r="D98" s="111" t="s">
        <v>25</v>
      </c>
      <c r="E98" s="111" t="s">
        <v>100</v>
      </c>
      <c r="F98" s="284" t="s">
        <v>120</v>
      </c>
      <c r="G98" s="284" t="s">
        <v>120</v>
      </c>
      <c r="H98" s="284" t="s">
        <v>120</v>
      </c>
      <c r="I98" s="284" t="s">
        <v>120</v>
      </c>
      <c r="J98" s="259">
        <v>0.9</v>
      </c>
      <c r="K98" s="260">
        <v>0.933333333333333</v>
      </c>
      <c r="L98" s="260">
        <v>0.941176470588235</v>
      </c>
      <c r="M98" s="261">
        <v>0.94</v>
      </c>
      <c r="N98" s="261">
        <v>0.923315259488768</v>
      </c>
      <c r="O98" s="262">
        <v>0.9</v>
      </c>
      <c r="P98" s="263">
        <v>0.942138364779874</v>
      </c>
      <c r="Q98" s="260">
        <v>0.904610031893302</v>
      </c>
      <c r="R98" s="260">
        <v>0.969298245614035</v>
      </c>
      <c r="S98" s="260">
        <v>0.916965771690963</v>
      </c>
      <c r="T98" s="262">
        <v>0.9</v>
      </c>
      <c r="U98" s="260">
        <v>0.84377358490566</v>
      </c>
      <c r="V98" s="260">
        <v>0.875326181501885</v>
      </c>
      <c r="W98" s="260">
        <v>0.901315789473684</v>
      </c>
      <c r="X98" s="260">
        <v>0.870275310300575</v>
      </c>
      <c r="Y98" s="262">
        <v>0.92</v>
      </c>
      <c r="Z98" s="262">
        <v>0.874111250522794</v>
      </c>
      <c r="AA98" s="262">
        <v>0.927567106945036</v>
      </c>
      <c r="AB98" s="262">
        <v>0.946104850563449</v>
      </c>
      <c r="AC98" s="262">
        <v>0.931839917008413</v>
      </c>
      <c r="AD98" s="262">
        <v>0.92</v>
      </c>
      <c r="AE98" s="260">
        <v>0.99700982486117</v>
      </c>
      <c r="AF98" s="260">
        <v>0.996598807117859</v>
      </c>
      <c r="AG98" s="260">
        <v>0.9856524427953</v>
      </c>
      <c r="AH98" s="260">
        <v>0.971761728750286</v>
      </c>
      <c r="AI98" s="262">
        <v>0.92</v>
      </c>
      <c r="AJ98" s="260">
        <v>0.918511540273198</v>
      </c>
      <c r="AK98" s="260">
        <v>0.956176673567978</v>
      </c>
      <c r="AL98" s="260">
        <v>0.9701230228471</v>
      </c>
      <c r="AM98" s="260">
        <v>0.96036715658039</v>
      </c>
      <c r="AN98" s="259">
        <v>0.99</v>
      </c>
      <c r="AO98" s="264">
        <v>1</v>
      </c>
      <c r="AP98" s="264">
        <v>1</v>
      </c>
      <c r="AQ98" s="264">
        <v>1</v>
      </c>
      <c r="AR98" s="265">
        <v>1</v>
      </c>
      <c r="AS98" s="266">
        <v>0.105261498981944</v>
      </c>
      <c r="AT98" s="267">
        <v>0.0833333333333333</v>
      </c>
      <c r="AU98" s="268">
        <v>0.0434782608695652</v>
      </c>
      <c r="AV98" s="268">
        <v>0.0714285714285714</v>
      </c>
      <c r="AW98" s="268">
        <v>0.0855855855855856</v>
      </c>
      <c r="AX98" s="224"/>
      <c r="AY98" s="222"/>
    </row>
    <row r="99" ht="15" spans="1:51">
      <c r="A99" s="220"/>
      <c r="B99" s="224"/>
      <c r="C99" s="283" t="s">
        <v>99</v>
      </c>
      <c r="D99" s="111" t="s">
        <v>25</v>
      </c>
      <c r="E99" s="111" t="s">
        <v>100</v>
      </c>
      <c r="F99" s="284" t="s">
        <v>121</v>
      </c>
      <c r="G99" s="284" t="s">
        <v>121</v>
      </c>
      <c r="H99" s="284" t="s">
        <v>121</v>
      </c>
      <c r="I99" s="284" t="s">
        <v>121</v>
      </c>
      <c r="J99" s="259">
        <v>0.9</v>
      </c>
      <c r="K99" s="260" t="s">
        <v>33</v>
      </c>
      <c r="L99" s="260" t="s">
        <v>33</v>
      </c>
      <c r="M99" s="261" t="s">
        <v>33</v>
      </c>
      <c r="N99" s="261">
        <v>0.954128440366973</v>
      </c>
      <c r="O99" s="262">
        <v>0.9</v>
      </c>
      <c r="P99" s="263">
        <v>0</v>
      </c>
      <c r="Q99" s="260">
        <v>0</v>
      </c>
      <c r="R99" s="260">
        <v>0</v>
      </c>
      <c r="S99" s="260">
        <v>0.942871738112469</v>
      </c>
      <c r="T99" s="262">
        <v>0.9</v>
      </c>
      <c r="U99" s="260">
        <v>1</v>
      </c>
      <c r="V99" s="260">
        <v>1</v>
      </c>
      <c r="W99" s="260">
        <v>1</v>
      </c>
      <c r="X99" s="260">
        <v>0.919288238048614</v>
      </c>
      <c r="Y99" s="262">
        <v>0.92</v>
      </c>
      <c r="Z99" s="262">
        <v>1</v>
      </c>
      <c r="AA99" s="262">
        <v>1</v>
      </c>
      <c r="AB99" s="262">
        <v>1</v>
      </c>
      <c r="AC99" s="262">
        <v>0.971635037482272</v>
      </c>
      <c r="AD99" s="262">
        <v>0.92</v>
      </c>
      <c r="AE99" s="260" t="s">
        <v>33</v>
      </c>
      <c r="AF99" s="260" t="s">
        <v>33</v>
      </c>
      <c r="AG99" s="260" t="s">
        <v>33</v>
      </c>
      <c r="AH99" s="260">
        <v>0.988985813728082</v>
      </c>
      <c r="AI99" s="262">
        <v>0.92</v>
      </c>
      <c r="AJ99" s="260">
        <v>1</v>
      </c>
      <c r="AK99" s="260">
        <v>1</v>
      </c>
      <c r="AL99" s="260">
        <v>1</v>
      </c>
      <c r="AM99" s="260">
        <v>0.981411377698875</v>
      </c>
      <c r="AN99" s="259">
        <v>0.99</v>
      </c>
      <c r="AO99" s="264" t="s">
        <v>33</v>
      </c>
      <c r="AP99" s="264" t="s">
        <v>33</v>
      </c>
      <c r="AQ99" s="264" t="s">
        <v>33</v>
      </c>
      <c r="AR99" s="265">
        <v>1</v>
      </c>
      <c r="AS99" s="266">
        <v>0.105261498981944</v>
      </c>
      <c r="AT99" s="267" t="s">
        <v>33</v>
      </c>
      <c r="AU99" s="268" t="s">
        <v>33</v>
      </c>
      <c r="AV99" s="268" t="s">
        <v>33</v>
      </c>
      <c r="AW99" s="268">
        <v>0.0509554140127389</v>
      </c>
      <c r="AX99" s="224"/>
      <c r="AY99" s="222"/>
    </row>
    <row r="100" ht="15" spans="1:51">
      <c r="A100" s="220"/>
      <c r="B100" s="224"/>
      <c r="C100" s="283" t="s">
        <v>99</v>
      </c>
      <c r="D100" s="111" t="s">
        <v>25</v>
      </c>
      <c r="E100" s="111" t="s">
        <v>100</v>
      </c>
      <c r="F100" s="284" t="s">
        <v>122</v>
      </c>
      <c r="G100" s="284" t="s">
        <v>122</v>
      </c>
      <c r="H100" s="284" t="s">
        <v>122</v>
      </c>
      <c r="I100" s="284" t="s">
        <v>122</v>
      </c>
      <c r="J100" s="259">
        <v>0.9</v>
      </c>
      <c r="K100" s="260" t="s">
        <v>33</v>
      </c>
      <c r="L100" s="260" t="s">
        <v>33</v>
      </c>
      <c r="M100" s="261" t="s">
        <v>33</v>
      </c>
      <c r="N100" s="261">
        <v>0.959935897435897</v>
      </c>
      <c r="O100" s="262">
        <v>0.9</v>
      </c>
      <c r="P100" s="263">
        <v>0</v>
      </c>
      <c r="Q100" s="260">
        <v>0</v>
      </c>
      <c r="R100" s="260">
        <v>0</v>
      </c>
      <c r="S100" s="260">
        <v>0.94284491303956</v>
      </c>
      <c r="T100" s="262">
        <v>0.9</v>
      </c>
      <c r="U100" s="260">
        <v>1</v>
      </c>
      <c r="V100" s="260">
        <v>1</v>
      </c>
      <c r="W100" s="260">
        <v>1</v>
      </c>
      <c r="X100" s="260">
        <v>0.913512661079571</v>
      </c>
      <c r="Y100" s="262">
        <v>0.92</v>
      </c>
      <c r="Z100" s="262">
        <v>1</v>
      </c>
      <c r="AA100" s="262">
        <v>1</v>
      </c>
      <c r="AB100" s="262">
        <v>1</v>
      </c>
      <c r="AC100" s="262">
        <v>0.95455682183559</v>
      </c>
      <c r="AD100" s="262">
        <v>0.92</v>
      </c>
      <c r="AE100" s="260" t="s">
        <v>33</v>
      </c>
      <c r="AF100" s="260" t="s">
        <v>33</v>
      </c>
      <c r="AG100" s="260" t="s">
        <v>33</v>
      </c>
      <c r="AH100" s="260">
        <v>0.965666863257225</v>
      </c>
      <c r="AI100" s="262">
        <v>0.92</v>
      </c>
      <c r="AJ100" s="260">
        <v>1</v>
      </c>
      <c r="AK100" s="260">
        <v>1</v>
      </c>
      <c r="AL100" s="260">
        <v>1</v>
      </c>
      <c r="AM100" s="260">
        <v>0.972564892456036</v>
      </c>
      <c r="AN100" s="259">
        <v>0.99</v>
      </c>
      <c r="AO100" s="264" t="s">
        <v>33</v>
      </c>
      <c r="AP100" s="264" t="s">
        <v>33</v>
      </c>
      <c r="AQ100" s="264" t="s">
        <v>33</v>
      </c>
      <c r="AR100" s="265">
        <v>1</v>
      </c>
      <c r="AS100" s="266">
        <v>0.105261498981944</v>
      </c>
      <c r="AT100" s="267" t="s">
        <v>33</v>
      </c>
      <c r="AU100" s="268" t="s">
        <v>33</v>
      </c>
      <c r="AV100" s="268" t="s">
        <v>33</v>
      </c>
      <c r="AW100" s="268">
        <v>0.0844594594594595</v>
      </c>
      <c r="AX100" s="224"/>
      <c r="AY100" s="222"/>
    </row>
    <row r="101" ht="15" spans="1:51">
      <c r="A101" s="220"/>
      <c r="B101" s="224"/>
      <c r="C101" s="283" t="s">
        <v>99</v>
      </c>
      <c r="D101" s="111" t="s">
        <v>25</v>
      </c>
      <c r="E101" s="111" t="s">
        <v>100</v>
      </c>
      <c r="F101" s="284" t="s">
        <v>123</v>
      </c>
      <c r="G101" s="284" t="s">
        <v>123</v>
      </c>
      <c r="H101" s="284" t="s">
        <v>123</v>
      </c>
      <c r="I101" s="284" t="s">
        <v>123</v>
      </c>
      <c r="J101" s="259">
        <v>0.9</v>
      </c>
      <c r="K101" s="260" t="s">
        <v>33</v>
      </c>
      <c r="L101" s="260" t="s">
        <v>33</v>
      </c>
      <c r="M101" s="261" t="s">
        <v>33</v>
      </c>
      <c r="N101" s="261" t="s">
        <v>33</v>
      </c>
      <c r="O101" s="262">
        <v>0.9</v>
      </c>
      <c r="P101" s="263" t="s">
        <v>33</v>
      </c>
      <c r="Q101" s="260" t="s">
        <v>33</v>
      </c>
      <c r="R101" s="260" t="s">
        <v>33</v>
      </c>
      <c r="S101" s="260" t="s">
        <v>33</v>
      </c>
      <c r="T101" s="262">
        <v>0.9</v>
      </c>
      <c r="U101" s="260" t="s">
        <v>33</v>
      </c>
      <c r="V101" s="260" t="s">
        <v>33</v>
      </c>
      <c r="W101" s="260" t="s">
        <v>33</v>
      </c>
      <c r="X101" s="260" t="s">
        <v>33</v>
      </c>
      <c r="Y101" s="262">
        <v>0.92</v>
      </c>
      <c r="Z101" s="262" t="s">
        <v>33</v>
      </c>
      <c r="AA101" s="262" t="s">
        <v>33</v>
      </c>
      <c r="AB101" s="262" t="s">
        <v>33</v>
      </c>
      <c r="AC101" s="262" t="s">
        <v>33</v>
      </c>
      <c r="AD101" s="262">
        <v>0.92</v>
      </c>
      <c r="AE101" s="260" t="s">
        <v>33</v>
      </c>
      <c r="AF101" s="260" t="s">
        <v>33</v>
      </c>
      <c r="AG101" s="260" t="s">
        <v>33</v>
      </c>
      <c r="AH101" s="260" t="s">
        <v>33</v>
      </c>
      <c r="AI101" s="262">
        <v>0.92</v>
      </c>
      <c r="AJ101" s="260" t="s">
        <v>33</v>
      </c>
      <c r="AK101" s="260" t="s">
        <v>33</v>
      </c>
      <c r="AL101" s="260" t="s">
        <v>33</v>
      </c>
      <c r="AM101" s="260" t="s">
        <v>33</v>
      </c>
      <c r="AN101" s="259">
        <v>0.99</v>
      </c>
      <c r="AO101" s="264" t="s">
        <v>33</v>
      </c>
      <c r="AP101" s="264" t="s">
        <v>33</v>
      </c>
      <c r="AQ101" s="264" t="s">
        <v>33</v>
      </c>
      <c r="AR101" s="265" t="s">
        <v>33</v>
      </c>
      <c r="AS101" s="266">
        <v>0.105261498981944</v>
      </c>
      <c r="AT101" s="267" t="s">
        <v>33</v>
      </c>
      <c r="AU101" s="268" t="s">
        <v>33</v>
      </c>
      <c r="AV101" s="268" t="s">
        <v>33</v>
      </c>
      <c r="AW101" s="268" t="s">
        <v>33</v>
      </c>
      <c r="AX101" s="224"/>
      <c r="AY101" s="222"/>
    </row>
    <row r="102" ht="15" spans="1:51">
      <c r="A102" s="220"/>
      <c r="B102" s="224"/>
      <c r="C102" s="283" t="s">
        <v>99</v>
      </c>
      <c r="D102" s="111" t="s">
        <v>25</v>
      </c>
      <c r="E102" s="111" t="s">
        <v>100</v>
      </c>
      <c r="F102" s="284" t="s">
        <v>124</v>
      </c>
      <c r="G102" s="284" t="s">
        <v>124</v>
      </c>
      <c r="H102" s="284" t="s">
        <v>124</v>
      </c>
      <c r="I102" s="284" t="s">
        <v>124</v>
      </c>
      <c r="J102" s="259">
        <v>0.9</v>
      </c>
      <c r="K102" s="260">
        <v>0.948717948717949</v>
      </c>
      <c r="L102" s="260">
        <v>0.975609756097561</v>
      </c>
      <c r="M102" s="261">
        <v>0.963855421686747</v>
      </c>
      <c r="N102" s="261">
        <v>0.956483516483516</v>
      </c>
      <c r="O102" s="262">
        <v>0.9</v>
      </c>
      <c r="P102" s="263">
        <v>0.944700460829493</v>
      </c>
      <c r="Q102" s="260">
        <v>0.965563109665977</v>
      </c>
      <c r="R102" s="260">
        <v>0.962125340599455</v>
      </c>
      <c r="S102" s="260">
        <v>0.922846742904431</v>
      </c>
      <c r="T102" s="262">
        <v>0.9</v>
      </c>
      <c r="U102" s="260">
        <v>0.89875304960694</v>
      </c>
      <c r="V102" s="260">
        <v>0.931865208394916</v>
      </c>
      <c r="W102" s="260">
        <v>0.932561307901907</v>
      </c>
      <c r="X102" s="260">
        <v>0.90344749009049</v>
      </c>
      <c r="Y102" s="262">
        <v>0.92</v>
      </c>
      <c r="Z102" s="262">
        <v>0.891940298507463</v>
      </c>
      <c r="AA102" s="262">
        <v>0.935675675675676</v>
      </c>
      <c r="AB102" s="262">
        <v>0.951162790697674</v>
      </c>
      <c r="AC102" s="262">
        <v>0.926538949925468</v>
      </c>
      <c r="AD102" s="262">
        <v>0.92</v>
      </c>
      <c r="AE102" s="260">
        <v>0.978689275893675</v>
      </c>
      <c r="AF102" s="260">
        <v>0.946332128964033</v>
      </c>
      <c r="AG102" s="260">
        <v>0.936682504192286</v>
      </c>
      <c r="AH102" s="260">
        <v>0.929993221710979</v>
      </c>
      <c r="AI102" s="262">
        <v>0.92</v>
      </c>
      <c r="AJ102" s="260">
        <v>0.934582051998882</v>
      </c>
      <c r="AK102" s="260">
        <v>0.962195704057279</v>
      </c>
      <c r="AL102" s="260">
        <v>0.968489341983318</v>
      </c>
      <c r="AM102" s="260">
        <v>0.956215489993554</v>
      </c>
      <c r="AN102" s="259">
        <v>0.99</v>
      </c>
      <c r="AO102" s="264">
        <v>1</v>
      </c>
      <c r="AP102" s="264">
        <v>1</v>
      </c>
      <c r="AQ102" s="264">
        <v>1</v>
      </c>
      <c r="AR102" s="265">
        <v>1</v>
      </c>
      <c r="AS102" s="266">
        <v>0.105261498981944</v>
      </c>
      <c r="AT102" s="267">
        <v>0</v>
      </c>
      <c r="AU102" s="268">
        <v>0</v>
      </c>
      <c r="AV102" s="268">
        <v>0.105263157894737</v>
      </c>
      <c r="AW102" s="268">
        <v>0.0721476510067114</v>
      </c>
      <c r="AX102" s="224"/>
      <c r="AY102" s="222"/>
    </row>
    <row r="103" ht="15" spans="1:51">
      <c r="A103" s="220"/>
      <c r="B103" s="224"/>
      <c r="C103" s="283" t="s">
        <v>99</v>
      </c>
      <c r="D103" s="111" t="s">
        <v>125</v>
      </c>
      <c r="E103" s="111" t="s">
        <v>100</v>
      </c>
      <c r="F103" s="284" t="s">
        <v>126</v>
      </c>
      <c r="G103" s="284" t="s">
        <v>126</v>
      </c>
      <c r="H103" s="284" t="s">
        <v>126</v>
      </c>
      <c r="I103" s="284" t="s">
        <v>126</v>
      </c>
      <c r="J103" s="259">
        <v>0.9</v>
      </c>
      <c r="K103" s="260" t="s">
        <v>33</v>
      </c>
      <c r="L103" s="260" t="s">
        <v>33</v>
      </c>
      <c r="M103" s="261" t="s">
        <v>33</v>
      </c>
      <c r="N103" s="261" t="s">
        <v>33</v>
      </c>
      <c r="O103" s="262">
        <v>0.9</v>
      </c>
      <c r="P103" s="263" t="s">
        <v>33</v>
      </c>
      <c r="Q103" s="260" t="s">
        <v>33</v>
      </c>
      <c r="R103" s="260" t="s">
        <v>33</v>
      </c>
      <c r="S103" s="260" t="s">
        <v>33</v>
      </c>
      <c r="T103" s="262">
        <v>0.9</v>
      </c>
      <c r="U103" s="260" t="s">
        <v>33</v>
      </c>
      <c r="V103" s="260" t="s">
        <v>33</v>
      </c>
      <c r="W103" s="260" t="s">
        <v>33</v>
      </c>
      <c r="X103" s="260" t="s">
        <v>33</v>
      </c>
      <c r="Y103" s="262">
        <v>0.92</v>
      </c>
      <c r="Z103" s="262" t="s">
        <v>33</v>
      </c>
      <c r="AA103" s="262" t="s">
        <v>33</v>
      </c>
      <c r="AB103" s="262" t="s">
        <v>33</v>
      </c>
      <c r="AC103" s="262" t="s">
        <v>33</v>
      </c>
      <c r="AD103" s="262">
        <v>0.92</v>
      </c>
      <c r="AE103" s="260">
        <v>0.998776009791922</v>
      </c>
      <c r="AF103" s="260">
        <v>0.967682363804247</v>
      </c>
      <c r="AG103" s="260">
        <v>0.876013904982619</v>
      </c>
      <c r="AH103" s="260">
        <v>0.891856433323962</v>
      </c>
      <c r="AI103" s="262">
        <v>0.92</v>
      </c>
      <c r="AJ103" s="260" t="s">
        <v>33</v>
      </c>
      <c r="AK103" s="260" t="s">
        <v>33</v>
      </c>
      <c r="AL103" s="260" t="s">
        <v>33</v>
      </c>
      <c r="AM103" s="260" t="s">
        <v>33</v>
      </c>
      <c r="AN103" s="259">
        <v>0.99</v>
      </c>
      <c r="AO103" s="264" t="s">
        <v>33</v>
      </c>
      <c r="AP103" s="264" t="s">
        <v>33</v>
      </c>
      <c r="AQ103" s="264" t="s">
        <v>33</v>
      </c>
      <c r="AR103" s="265">
        <v>1</v>
      </c>
      <c r="AS103" s="266">
        <v>0.105261498981944</v>
      </c>
      <c r="AT103" s="267" t="s">
        <v>33</v>
      </c>
      <c r="AU103" s="268" t="s">
        <v>33</v>
      </c>
      <c r="AV103" s="268" t="s">
        <v>33</v>
      </c>
      <c r="AW103" s="268" t="s">
        <v>33</v>
      </c>
      <c r="AX103" s="224"/>
      <c r="AY103" s="222"/>
    </row>
    <row r="104" ht="15" spans="1:51">
      <c r="A104" s="220"/>
      <c r="B104" s="224"/>
      <c r="C104" s="283" t="s">
        <v>99</v>
      </c>
      <c r="D104" s="111" t="s">
        <v>25</v>
      </c>
      <c r="E104" s="111" t="s">
        <v>100</v>
      </c>
      <c r="F104" s="284" t="s">
        <v>127</v>
      </c>
      <c r="G104" s="284" t="s">
        <v>127</v>
      </c>
      <c r="H104" s="284" t="s">
        <v>127</v>
      </c>
      <c r="I104" s="284" t="s">
        <v>127</v>
      </c>
      <c r="J104" s="259">
        <v>0.9</v>
      </c>
      <c r="K104" s="260">
        <v>0.851851851851852</v>
      </c>
      <c r="L104" s="260">
        <v>0.941176470588235</v>
      </c>
      <c r="M104" s="261">
        <v>0.918604651162791</v>
      </c>
      <c r="N104" s="261">
        <v>0.897662108513454</v>
      </c>
      <c r="O104" s="262">
        <v>0.9</v>
      </c>
      <c r="P104" s="263">
        <v>0.956890557641496</v>
      </c>
      <c r="Q104" s="260">
        <v>0.942513167795335</v>
      </c>
      <c r="R104" s="260">
        <v>0.953950089618089</v>
      </c>
      <c r="S104" s="260">
        <v>0.930457973859586</v>
      </c>
      <c r="T104" s="262">
        <v>0.9</v>
      </c>
      <c r="U104" s="260">
        <v>0.850924767069949</v>
      </c>
      <c r="V104" s="260">
        <v>0.899473288186606</v>
      </c>
      <c r="W104" s="260">
        <v>0.875361919205846</v>
      </c>
      <c r="X104" s="260">
        <v>0.86310507826626</v>
      </c>
      <c r="Y104" s="262">
        <v>0.92</v>
      </c>
      <c r="Z104" s="262">
        <v>0.845202089634314</v>
      </c>
      <c r="AA104" s="262">
        <v>0.881930693069307</v>
      </c>
      <c r="AB104" s="262">
        <v>0.885907859078591</v>
      </c>
      <c r="AC104" s="262">
        <v>0.907096197258362</v>
      </c>
      <c r="AD104" s="262">
        <v>0.92</v>
      </c>
      <c r="AE104" s="260">
        <v>0.971273976350427</v>
      </c>
      <c r="AF104" s="260">
        <v>0.983904396525114</v>
      </c>
      <c r="AG104" s="260">
        <v>0.964676393937885</v>
      </c>
      <c r="AH104" s="260">
        <v>0.96943083851891</v>
      </c>
      <c r="AI104" s="262">
        <v>0.92</v>
      </c>
      <c r="AJ104" s="260">
        <v>0.908805611962341</v>
      </c>
      <c r="AK104" s="260">
        <v>0.935254491017964</v>
      </c>
      <c r="AL104" s="260">
        <v>0.940623001735635</v>
      </c>
      <c r="AM104" s="260">
        <v>0.94741109836245</v>
      </c>
      <c r="AN104" s="259">
        <v>0.99</v>
      </c>
      <c r="AO104" s="264">
        <v>1</v>
      </c>
      <c r="AP104" s="264">
        <v>1</v>
      </c>
      <c r="AQ104" s="264">
        <v>1</v>
      </c>
      <c r="AR104" s="265">
        <v>1</v>
      </c>
      <c r="AS104" s="266">
        <v>0.105261498981944</v>
      </c>
      <c r="AT104" s="267">
        <v>0.0208333333333333</v>
      </c>
      <c r="AU104" s="268">
        <v>-0.037037037037037</v>
      </c>
      <c r="AV104" s="268">
        <v>0.0333333333333333</v>
      </c>
      <c r="AW104" s="268">
        <v>0.0657051282051282</v>
      </c>
      <c r="AX104" s="224"/>
      <c r="AY104" s="222"/>
    </row>
    <row r="105" ht="15" spans="1:51">
      <c r="A105" s="220"/>
      <c r="B105" s="224"/>
      <c r="C105" s="283" t="s">
        <v>99</v>
      </c>
      <c r="D105" s="111" t="s">
        <v>25</v>
      </c>
      <c r="E105" s="111" t="s">
        <v>100</v>
      </c>
      <c r="F105" s="284" t="s">
        <v>128</v>
      </c>
      <c r="G105" s="284" t="s">
        <v>128</v>
      </c>
      <c r="H105" s="284" t="s">
        <v>128</v>
      </c>
      <c r="I105" s="284" t="s">
        <v>128</v>
      </c>
      <c r="J105" s="259">
        <v>0.9</v>
      </c>
      <c r="K105" s="260" t="s">
        <v>33</v>
      </c>
      <c r="L105" s="260" t="s">
        <v>33</v>
      </c>
      <c r="M105" s="261" t="s">
        <v>33</v>
      </c>
      <c r="N105" s="261" t="s">
        <v>33</v>
      </c>
      <c r="O105" s="262">
        <v>0.9</v>
      </c>
      <c r="P105" s="263" t="s">
        <v>33</v>
      </c>
      <c r="Q105" s="260" t="s">
        <v>33</v>
      </c>
      <c r="R105" s="260" t="s">
        <v>33</v>
      </c>
      <c r="S105" s="260">
        <v>0.75</v>
      </c>
      <c r="T105" s="262">
        <v>0.9</v>
      </c>
      <c r="U105" s="260" t="s">
        <v>33</v>
      </c>
      <c r="V105" s="260" t="s">
        <v>33</v>
      </c>
      <c r="W105" s="260" t="s">
        <v>33</v>
      </c>
      <c r="X105" s="260">
        <v>0.75</v>
      </c>
      <c r="Y105" s="262">
        <v>0.92</v>
      </c>
      <c r="Z105" s="262" t="s">
        <v>33</v>
      </c>
      <c r="AA105" s="262" t="s">
        <v>33</v>
      </c>
      <c r="AB105" s="262" t="s">
        <v>33</v>
      </c>
      <c r="AC105" s="262">
        <v>1</v>
      </c>
      <c r="AD105" s="262">
        <v>0.92</v>
      </c>
      <c r="AE105" s="260" t="s">
        <v>33</v>
      </c>
      <c r="AF105" s="260" t="s">
        <v>33</v>
      </c>
      <c r="AG105" s="260" t="s">
        <v>33</v>
      </c>
      <c r="AH105" s="260" t="s">
        <v>33</v>
      </c>
      <c r="AI105" s="262">
        <v>0.92</v>
      </c>
      <c r="AJ105" s="260" t="s">
        <v>33</v>
      </c>
      <c r="AK105" s="260" t="s">
        <v>33</v>
      </c>
      <c r="AL105" s="260" t="s">
        <v>33</v>
      </c>
      <c r="AM105" s="260">
        <v>0.8</v>
      </c>
      <c r="AN105" s="259">
        <v>0.99</v>
      </c>
      <c r="AO105" s="264" t="s">
        <v>33</v>
      </c>
      <c r="AP105" s="264" t="s">
        <v>33</v>
      </c>
      <c r="AQ105" s="264" t="s">
        <v>33</v>
      </c>
      <c r="AR105" s="265" t="s">
        <v>33</v>
      </c>
      <c r="AS105" s="266">
        <v>0.105261498981944</v>
      </c>
      <c r="AT105" s="267" t="s">
        <v>33</v>
      </c>
      <c r="AU105" s="268" t="s">
        <v>33</v>
      </c>
      <c r="AV105" s="268" t="s">
        <v>33</v>
      </c>
      <c r="AW105" s="268" t="s">
        <v>33</v>
      </c>
      <c r="AX105" s="224"/>
      <c r="AY105" s="222"/>
    </row>
    <row r="106" ht="15" spans="1:51">
      <c r="A106" s="220"/>
      <c r="B106" s="224"/>
      <c r="C106" s="283" t="s">
        <v>99</v>
      </c>
      <c r="D106" s="111" t="s">
        <v>25</v>
      </c>
      <c r="E106" s="111" t="s">
        <v>100</v>
      </c>
      <c r="F106" s="284" t="s">
        <v>129</v>
      </c>
      <c r="G106" s="284" t="s">
        <v>129</v>
      </c>
      <c r="H106" s="284" t="s">
        <v>129</v>
      </c>
      <c r="I106" s="284" t="s">
        <v>129</v>
      </c>
      <c r="J106" s="259">
        <v>0.9</v>
      </c>
      <c r="K106" s="260">
        <v>0.909090909090909</v>
      </c>
      <c r="L106" s="260">
        <v>1</v>
      </c>
      <c r="M106" s="261">
        <v>1</v>
      </c>
      <c r="N106" s="261">
        <v>0.997146932952924</v>
      </c>
      <c r="O106" s="262">
        <v>0.9</v>
      </c>
      <c r="P106" s="263">
        <v>0.965572715572716</v>
      </c>
      <c r="Q106" s="260">
        <v>0.975188781014024</v>
      </c>
      <c r="R106" s="260">
        <v>0.980762740465744</v>
      </c>
      <c r="S106" s="260">
        <v>0.97852422907489</v>
      </c>
      <c r="T106" s="262">
        <v>0.9</v>
      </c>
      <c r="U106" s="260">
        <v>0.826254826254826</v>
      </c>
      <c r="V106" s="260">
        <v>0.833153541891406</v>
      </c>
      <c r="W106" s="260">
        <v>0.858926763415457</v>
      </c>
      <c r="X106" s="260">
        <v>0.864412294753704</v>
      </c>
      <c r="Y106" s="262">
        <v>0.92</v>
      </c>
      <c r="Z106" s="262">
        <v>0.929577464788732</v>
      </c>
      <c r="AA106" s="262">
        <v>0.936970338983051</v>
      </c>
      <c r="AB106" s="262">
        <v>0.955932203389831</v>
      </c>
      <c r="AC106" s="262">
        <v>0.948906706989515</v>
      </c>
      <c r="AD106" s="262">
        <v>0.92</v>
      </c>
      <c r="AE106" s="260">
        <v>0.995535714285714</v>
      </c>
      <c r="AF106" s="260">
        <v>0.968162839248434</v>
      </c>
      <c r="AG106" s="260">
        <v>0.971645569620253</v>
      </c>
      <c r="AH106" s="260">
        <v>0.981844234659474</v>
      </c>
      <c r="AI106" s="262">
        <v>0.92</v>
      </c>
      <c r="AJ106" s="260">
        <v>0.950235510956379</v>
      </c>
      <c r="AK106" s="260">
        <v>0.96017130620985</v>
      </c>
      <c r="AL106" s="260">
        <v>0.972972972972973</v>
      </c>
      <c r="AM106" s="260">
        <v>0.970164846138483</v>
      </c>
      <c r="AN106" s="259">
        <v>0.99</v>
      </c>
      <c r="AO106" s="264">
        <v>1</v>
      </c>
      <c r="AP106" s="264">
        <v>1</v>
      </c>
      <c r="AQ106" s="264">
        <v>1</v>
      </c>
      <c r="AR106" s="265">
        <v>1</v>
      </c>
      <c r="AS106" s="266">
        <v>0.105261498981944</v>
      </c>
      <c r="AT106" s="267">
        <v>0.0476190476190476</v>
      </c>
      <c r="AU106" s="268">
        <v>0.0416666666666667</v>
      </c>
      <c r="AV106" s="268">
        <v>0.0833333333333333</v>
      </c>
      <c r="AW106" s="268">
        <v>0.0978792822185971</v>
      </c>
      <c r="AX106" s="224"/>
      <c r="AY106" s="222"/>
    </row>
    <row r="107" ht="15" spans="1:51">
      <c r="A107" s="220"/>
      <c r="B107" s="224"/>
      <c r="C107" s="283" t="s">
        <v>99</v>
      </c>
      <c r="D107" s="111" t="s">
        <v>25</v>
      </c>
      <c r="E107" s="111" t="s">
        <v>100</v>
      </c>
      <c r="F107" s="284" t="s">
        <v>130</v>
      </c>
      <c r="G107" s="284" t="s">
        <v>130</v>
      </c>
      <c r="H107" s="284" t="s">
        <v>130</v>
      </c>
      <c r="I107" s="284" t="s">
        <v>130</v>
      </c>
      <c r="J107" s="259">
        <v>0.9</v>
      </c>
      <c r="K107" s="260">
        <v>0.888888888888889</v>
      </c>
      <c r="L107" s="260">
        <v>0.952380952380952</v>
      </c>
      <c r="M107" s="261">
        <v>0.930232558139535</v>
      </c>
      <c r="N107" s="261">
        <v>0.946509519492294</v>
      </c>
      <c r="O107" s="262">
        <v>0.9</v>
      </c>
      <c r="P107" s="263">
        <v>0.903203342618384</v>
      </c>
      <c r="Q107" s="260">
        <v>0.958939046161693</v>
      </c>
      <c r="R107" s="260">
        <v>0.962805022506515</v>
      </c>
      <c r="S107" s="260">
        <v>0.934906934537627</v>
      </c>
      <c r="T107" s="262">
        <v>0.9</v>
      </c>
      <c r="U107" s="260">
        <v>0.853296193129062</v>
      </c>
      <c r="V107" s="260">
        <v>0.894924764090793</v>
      </c>
      <c r="W107" s="260">
        <v>0.903340440653874</v>
      </c>
      <c r="X107" s="260">
        <v>0.878782762841346</v>
      </c>
      <c r="Y107" s="262">
        <v>0.92</v>
      </c>
      <c r="Z107" s="262">
        <v>0.830924855491329</v>
      </c>
      <c r="AA107" s="262">
        <v>0.903094462540717</v>
      </c>
      <c r="AB107" s="262">
        <v>0.944949954504095</v>
      </c>
      <c r="AC107" s="262">
        <v>0.907969691941817</v>
      </c>
      <c r="AD107" s="262">
        <v>0.92</v>
      </c>
      <c r="AE107" s="260">
        <v>0.998099415204678</v>
      </c>
      <c r="AF107" s="260">
        <v>0.975227286594667</v>
      </c>
      <c r="AG107" s="260">
        <v>0.971570090921428</v>
      </c>
      <c r="AH107" s="260">
        <v>0.920944755927797</v>
      </c>
      <c r="AI107" s="262">
        <v>0.92</v>
      </c>
      <c r="AJ107" s="260">
        <v>0.881478002191952</v>
      </c>
      <c r="AK107" s="260">
        <v>0.935236004390779</v>
      </c>
      <c r="AL107" s="260">
        <v>0.960274186010282</v>
      </c>
      <c r="AM107" s="260">
        <v>0.939828791477143</v>
      </c>
      <c r="AN107" s="259">
        <v>0.99</v>
      </c>
      <c r="AO107" s="264">
        <v>1</v>
      </c>
      <c r="AP107" s="264">
        <v>1</v>
      </c>
      <c r="AQ107" s="264">
        <v>1</v>
      </c>
      <c r="AR107" s="265">
        <v>0.999925467690244</v>
      </c>
      <c r="AS107" s="266">
        <v>0.105261498981944</v>
      </c>
      <c r="AT107" s="267">
        <v>0.0476190476190476</v>
      </c>
      <c r="AU107" s="268">
        <v>0.04</v>
      </c>
      <c r="AV107" s="268">
        <v>0.0833333333333333</v>
      </c>
      <c r="AW107" s="268">
        <v>0.0609981515711645</v>
      </c>
      <c r="AX107" s="224"/>
      <c r="AY107" s="222"/>
    </row>
    <row r="108" ht="15" spans="1:51">
      <c r="A108" s="220"/>
      <c r="B108" s="224"/>
      <c r="C108" s="283" t="s">
        <v>99</v>
      </c>
      <c r="D108" s="111" t="s">
        <v>25</v>
      </c>
      <c r="E108" s="111" t="s">
        <v>100</v>
      </c>
      <c r="F108" s="284" t="s">
        <v>131</v>
      </c>
      <c r="G108" s="284" t="s">
        <v>131</v>
      </c>
      <c r="H108" s="284" t="s">
        <v>131</v>
      </c>
      <c r="I108" s="284" t="s">
        <v>131</v>
      </c>
      <c r="J108" s="259">
        <v>0.9</v>
      </c>
      <c r="K108" s="260">
        <v>0.981818181818182</v>
      </c>
      <c r="L108" s="260">
        <v>1</v>
      </c>
      <c r="M108" s="261">
        <v>0.969230769230769</v>
      </c>
      <c r="N108" s="261">
        <v>0.990332326283988</v>
      </c>
      <c r="O108" s="262">
        <v>0.9</v>
      </c>
      <c r="P108" s="263">
        <v>0.909039441404038</v>
      </c>
      <c r="Q108" s="260">
        <v>0.937487147851121</v>
      </c>
      <c r="R108" s="260">
        <v>0.967949970685949</v>
      </c>
      <c r="S108" s="260">
        <v>0.946618732685317</v>
      </c>
      <c r="T108" s="262">
        <v>0.9</v>
      </c>
      <c r="U108" s="260">
        <v>0.880166069069636</v>
      </c>
      <c r="V108" s="260">
        <v>0.89697717458359</v>
      </c>
      <c r="W108" s="260">
        <v>0.921633769786985</v>
      </c>
      <c r="X108" s="260">
        <v>0.899450734222621</v>
      </c>
      <c r="Y108" s="262">
        <v>0.92</v>
      </c>
      <c r="Z108" s="262">
        <v>0.874431619447359</v>
      </c>
      <c r="AA108" s="262">
        <v>0.930361210543443</v>
      </c>
      <c r="AB108" s="262">
        <v>0.940967283072546</v>
      </c>
      <c r="AC108" s="262">
        <v>0.936125290643291</v>
      </c>
      <c r="AD108" s="262">
        <v>0.92</v>
      </c>
      <c r="AE108" s="260">
        <v>0.997226870666985</v>
      </c>
      <c r="AF108" s="260">
        <v>0.974012686719869</v>
      </c>
      <c r="AG108" s="260">
        <v>0.987770077456176</v>
      </c>
      <c r="AH108" s="260">
        <v>0.982630711693698</v>
      </c>
      <c r="AI108" s="262">
        <v>0.92</v>
      </c>
      <c r="AJ108" s="260">
        <v>0.912846285854376</v>
      </c>
      <c r="AK108" s="260">
        <v>0.952374952752929</v>
      </c>
      <c r="AL108" s="260">
        <v>0.961029133560348</v>
      </c>
      <c r="AM108" s="260">
        <v>0.956770314447776</v>
      </c>
      <c r="AN108" s="259">
        <v>0.99</v>
      </c>
      <c r="AO108" s="264">
        <v>1</v>
      </c>
      <c r="AP108" s="264">
        <v>1</v>
      </c>
      <c r="AQ108" s="264">
        <v>1</v>
      </c>
      <c r="AR108" s="265">
        <v>1</v>
      </c>
      <c r="AS108" s="266">
        <v>0.105261498981944</v>
      </c>
      <c r="AT108" s="267">
        <v>0</v>
      </c>
      <c r="AU108" s="268">
        <v>0</v>
      </c>
      <c r="AV108" s="268">
        <v>0.037037037037037</v>
      </c>
      <c r="AW108" s="268">
        <v>0.038961038961039</v>
      </c>
      <c r="AX108" s="224"/>
      <c r="AY108" s="222"/>
    </row>
    <row r="109" ht="15" spans="1:51">
      <c r="A109" s="220"/>
      <c r="B109" s="224"/>
      <c r="C109" s="283" t="s">
        <v>99</v>
      </c>
      <c r="D109" s="111" t="s">
        <v>25</v>
      </c>
      <c r="E109" s="111" t="s">
        <v>100</v>
      </c>
      <c r="F109" s="284" t="s">
        <v>132</v>
      </c>
      <c r="G109" s="284" t="s">
        <v>132</v>
      </c>
      <c r="H109" s="284" t="s">
        <v>132</v>
      </c>
      <c r="I109" s="284" t="s">
        <v>132</v>
      </c>
      <c r="J109" s="259">
        <v>0.9</v>
      </c>
      <c r="K109" s="260" t="s">
        <v>33</v>
      </c>
      <c r="L109" s="260" t="s">
        <v>33</v>
      </c>
      <c r="M109" s="261" t="s">
        <v>33</v>
      </c>
      <c r="N109" s="261" t="s">
        <v>33</v>
      </c>
      <c r="O109" s="262">
        <v>0.9</v>
      </c>
      <c r="P109" s="263" t="s">
        <v>33</v>
      </c>
      <c r="Q109" s="260" t="s">
        <v>33</v>
      </c>
      <c r="R109" s="260" t="s">
        <v>33</v>
      </c>
      <c r="S109" s="260" t="s">
        <v>33</v>
      </c>
      <c r="T109" s="262">
        <v>0.9</v>
      </c>
      <c r="U109" s="260" t="s">
        <v>33</v>
      </c>
      <c r="V109" s="260" t="s">
        <v>33</v>
      </c>
      <c r="W109" s="260" t="s">
        <v>33</v>
      </c>
      <c r="X109" s="260" t="s">
        <v>33</v>
      </c>
      <c r="Y109" s="262">
        <v>0.92</v>
      </c>
      <c r="Z109" s="262" t="s">
        <v>33</v>
      </c>
      <c r="AA109" s="262" t="s">
        <v>33</v>
      </c>
      <c r="AB109" s="262" t="s">
        <v>33</v>
      </c>
      <c r="AC109" s="262" t="s">
        <v>33</v>
      </c>
      <c r="AD109" s="262">
        <v>0.92</v>
      </c>
      <c r="AE109" s="260">
        <v>1</v>
      </c>
      <c r="AF109" s="260">
        <v>0.966535433070866</v>
      </c>
      <c r="AG109" s="260">
        <v>0.974</v>
      </c>
      <c r="AH109" s="260">
        <v>0.953331107029554</v>
      </c>
      <c r="AI109" s="262">
        <v>0.92</v>
      </c>
      <c r="AJ109" s="260" t="s">
        <v>33</v>
      </c>
      <c r="AK109" s="260" t="s">
        <v>33</v>
      </c>
      <c r="AL109" s="260" t="s">
        <v>33</v>
      </c>
      <c r="AM109" s="260" t="s">
        <v>33</v>
      </c>
      <c r="AN109" s="259">
        <v>0.99</v>
      </c>
      <c r="AO109" s="264">
        <v>1</v>
      </c>
      <c r="AP109" s="264">
        <v>1</v>
      </c>
      <c r="AQ109" s="264">
        <v>1</v>
      </c>
      <c r="AR109" s="265">
        <v>1</v>
      </c>
      <c r="AS109" s="266">
        <v>0.105261498981944</v>
      </c>
      <c r="AT109" s="267" t="s">
        <v>33</v>
      </c>
      <c r="AU109" s="268" t="s">
        <v>33</v>
      </c>
      <c r="AV109" s="268" t="s">
        <v>33</v>
      </c>
      <c r="AW109" s="268" t="s">
        <v>33</v>
      </c>
      <c r="AX109" s="224"/>
      <c r="AY109" s="222"/>
    </row>
    <row r="110" ht="15" spans="1:51">
      <c r="A110" s="220"/>
      <c r="B110" s="224"/>
      <c r="C110" s="283" t="s">
        <v>99</v>
      </c>
      <c r="D110" s="111" t="s">
        <v>25</v>
      </c>
      <c r="E110" s="111" t="s">
        <v>100</v>
      </c>
      <c r="F110" s="284" t="s">
        <v>133</v>
      </c>
      <c r="G110" s="284" t="s">
        <v>133</v>
      </c>
      <c r="H110" s="284" t="s">
        <v>133</v>
      </c>
      <c r="I110" s="284" t="s">
        <v>133</v>
      </c>
      <c r="J110" s="259">
        <v>0.9</v>
      </c>
      <c r="K110" s="260">
        <v>0.96551724137931</v>
      </c>
      <c r="L110" s="260">
        <v>0.968421052631579</v>
      </c>
      <c r="M110" s="261">
        <v>0.958762886597938</v>
      </c>
      <c r="N110" s="261">
        <v>0.916405023547881</v>
      </c>
      <c r="O110" s="262">
        <v>0.9</v>
      </c>
      <c r="P110" s="263">
        <v>0.890916719110552</v>
      </c>
      <c r="Q110" s="260">
        <v>0.949926528766814</v>
      </c>
      <c r="R110" s="260">
        <v>0.937551187551188</v>
      </c>
      <c r="S110" s="260">
        <v>0.911381711888568</v>
      </c>
      <c r="T110" s="262">
        <v>0.9</v>
      </c>
      <c r="U110" s="260">
        <v>0.845710090203482</v>
      </c>
      <c r="V110" s="260">
        <v>0.913982140838702</v>
      </c>
      <c r="W110" s="260">
        <v>0.897727272727273</v>
      </c>
      <c r="X110" s="260">
        <v>0.863355140321489</v>
      </c>
      <c r="Y110" s="262">
        <v>0.92</v>
      </c>
      <c r="Z110" s="262">
        <v>0.810954816709292</v>
      </c>
      <c r="AA110" s="262">
        <v>0.905233644859813</v>
      </c>
      <c r="AB110" s="262">
        <v>0.89735226400614</v>
      </c>
      <c r="AC110" s="262">
        <v>0.898006694061506</v>
      </c>
      <c r="AD110" s="262">
        <v>0.92</v>
      </c>
      <c r="AE110" s="260">
        <v>0.994802093211112</v>
      </c>
      <c r="AF110" s="260">
        <v>0.985417637355026</v>
      </c>
      <c r="AG110" s="260">
        <v>0.983930331499295</v>
      </c>
      <c r="AH110" s="260">
        <v>0.969575148541796</v>
      </c>
      <c r="AI110" s="262">
        <v>0.92</v>
      </c>
      <c r="AJ110" s="260">
        <v>0.867964303281568</v>
      </c>
      <c r="AK110" s="260">
        <v>0.947257235405957</v>
      </c>
      <c r="AL110" s="260">
        <v>0.948882215548882</v>
      </c>
      <c r="AM110" s="260">
        <v>0.933809076796418</v>
      </c>
      <c r="AN110" s="259">
        <v>0.99</v>
      </c>
      <c r="AO110" s="264">
        <v>1</v>
      </c>
      <c r="AP110" s="264">
        <v>1</v>
      </c>
      <c r="AQ110" s="264">
        <v>1</v>
      </c>
      <c r="AR110" s="265">
        <v>1</v>
      </c>
      <c r="AS110" s="266">
        <v>0.105261498981944</v>
      </c>
      <c r="AT110" s="267">
        <v>0.00651465798045603</v>
      </c>
      <c r="AU110" s="268">
        <v>0.0109090909090909</v>
      </c>
      <c r="AV110" s="268">
        <v>0.0238095238095238</v>
      </c>
      <c r="AW110" s="268">
        <v>0.0215813953488372</v>
      </c>
      <c r="AX110" s="224"/>
      <c r="AY110" s="222"/>
    </row>
    <row r="111" ht="15" spans="1:51">
      <c r="A111" s="220"/>
      <c r="B111" s="224"/>
      <c r="C111" s="283" t="s">
        <v>99</v>
      </c>
      <c r="D111" s="111" t="s">
        <v>125</v>
      </c>
      <c r="E111" s="111" t="s">
        <v>100</v>
      </c>
      <c r="F111" s="284" t="s">
        <v>134</v>
      </c>
      <c r="G111" s="284" t="s">
        <v>134</v>
      </c>
      <c r="H111" s="284" t="s">
        <v>134</v>
      </c>
      <c r="I111" s="284" t="s">
        <v>134</v>
      </c>
      <c r="J111" s="259">
        <v>0.9</v>
      </c>
      <c r="K111" s="260" t="s">
        <v>33</v>
      </c>
      <c r="L111" s="260" t="s">
        <v>33</v>
      </c>
      <c r="M111" s="261" t="s">
        <v>33</v>
      </c>
      <c r="N111" s="261" t="s">
        <v>33</v>
      </c>
      <c r="O111" s="262">
        <v>0.9</v>
      </c>
      <c r="P111" s="263">
        <v>0.5</v>
      </c>
      <c r="Q111" s="260" t="s">
        <v>33</v>
      </c>
      <c r="R111" s="260">
        <v>0.333333333333333</v>
      </c>
      <c r="S111" s="260">
        <v>0.545454545454545</v>
      </c>
      <c r="T111" s="262">
        <v>0.9</v>
      </c>
      <c r="U111" s="260">
        <v>0.75</v>
      </c>
      <c r="V111" s="260" t="s">
        <v>33</v>
      </c>
      <c r="W111" s="260">
        <v>0.666666666666667</v>
      </c>
      <c r="X111" s="260">
        <v>0.939393939393939</v>
      </c>
      <c r="Y111" s="262">
        <v>0.92</v>
      </c>
      <c r="Z111" s="262" t="s">
        <v>33</v>
      </c>
      <c r="AA111" s="262">
        <v>1</v>
      </c>
      <c r="AB111" s="262">
        <v>0</v>
      </c>
      <c r="AC111" s="262">
        <v>0.875</v>
      </c>
      <c r="AD111" s="262">
        <v>0.92</v>
      </c>
      <c r="AE111" s="260">
        <v>0.954109497802051</v>
      </c>
      <c r="AF111" s="260">
        <v>0.979866986381939</v>
      </c>
      <c r="AG111" s="260">
        <v>0.989068710959682</v>
      </c>
      <c r="AH111" s="260">
        <v>0.973067904681856</v>
      </c>
      <c r="AI111" s="262">
        <v>0.92</v>
      </c>
      <c r="AJ111" s="260">
        <v>0.75</v>
      </c>
      <c r="AK111" s="260">
        <v>1</v>
      </c>
      <c r="AL111" s="260">
        <v>0.5</v>
      </c>
      <c r="AM111" s="260">
        <v>0.94</v>
      </c>
      <c r="AN111" s="259">
        <v>0.99</v>
      </c>
      <c r="AO111" s="264" t="s">
        <v>33</v>
      </c>
      <c r="AP111" s="264">
        <v>1</v>
      </c>
      <c r="AQ111" s="264" t="s">
        <v>33</v>
      </c>
      <c r="AR111" s="265">
        <v>1</v>
      </c>
      <c r="AS111" s="266">
        <v>0.105261498981944</v>
      </c>
      <c r="AT111" s="267" t="s">
        <v>33</v>
      </c>
      <c r="AU111" s="268" t="s">
        <v>33</v>
      </c>
      <c r="AV111" s="268" t="s">
        <v>33</v>
      </c>
      <c r="AW111" s="268" t="s">
        <v>33</v>
      </c>
      <c r="AX111" s="224"/>
      <c r="AY111" s="222"/>
    </row>
    <row r="112" ht="15" spans="1:51">
      <c r="A112" s="220"/>
      <c r="B112" s="224"/>
      <c r="C112" s="283" t="s">
        <v>99</v>
      </c>
      <c r="D112" s="111" t="s">
        <v>25</v>
      </c>
      <c r="E112" s="111" t="s">
        <v>100</v>
      </c>
      <c r="F112" s="284" t="s">
        <v>135</v>
      </c>
      <c r="G112" s="284" t="s">
        <v>135</v>
      </c>
      <c r="H112" s="284" t="s">
        <v>135</v>
      </c>
      <c r="I112" s="284" t="s">
        <v>135</v>
      </c>
      <c r="J112" s="259">
        <v>0.9</v>
      </c>
      <c r="K112" s="260">
        <v>0.885245901639344</v>
      </c>
      <c r="L112" s="260">
        <v>0.967741935483871</v>
      </c>
      <c r="M112" s="261">
        <v>0.96875</v>
      </c>
      <c r="N112" s="261">
        <v>0.963151927437642</v>
      </c>
      <c r="O112" s="262">
        <v>0.9</v>
      </c>
      <c r="P112" s="263">
        <v>0.892191516709512</v>
      </c>
      <c r="Q112" s="260">
        <v>0.945166188628311</v>
      </c>
      <c r="R112" s="260">
        <v>0.959229898074745</v>
      </c>
      <c r="S112" s="260">
        <v>0.929186211511888</v>
      </c>
      <c r="T112" s="262">
        <v>0.9</v>
      </c>
      <c r="U112" s="260">
        <v>0.835314910025707</v>
      </c>
      <c r="V112" s="260">
        <v>0.900286823013329</v>
      </c>
      <c r="W112" s="260">
        <v>0.900339750849377</v>
      </c>
      <c r="X112" s="260">
        <v>0.872103903185629</v>
      </c>
      <c r="Y112" s="262">
        <v>0.92</v>
      </c>
      <c r="Z112" s="262">
        <v>0.830608073582013</v>
      </c>
      <c r="AA112" s="262">
        <v>0.895492708793637</v>
      </c>
      <c r="AB112" s="262">
        <v>0.923020527859237</v>
      </c>
      <c r="AC112" s="262">
        <v>0.893278380277678</v>
      </c>
      <c r="AD112" s="262">
        <v>0.92</v>
      </c>
      <c r="AE112" s="260">
        <v>0.988457939066237</v>
      </c>
      <c r="AF112" s="260">
        <v>0.992971588540116</v>
      </c>
      <c r="AG112" s="260">
        <v>0.985675594342462</v>
      </c>
      <c r="AH112" s="260">
        <v>0.962399853964262</v>
      </c>
      <c r="AI112" s="262">
        <v>0.92</v>
      </c>
      <c r="AJ112" s="260">
        <v>0.878193115691883</v>
      </c>
      <c r="AK112" s="260">
        <v>0.932172582033866</v>
      </c>
      <c r="AL112" s="260">
        <v>0.949673902462767</v>
      </c>
      <c r="AM112" s="260">
        <v>0.932897908988313</v>
      </c>
      <c r="AN112" s="259">
        <v>0.99</v>
      </c>
      <c r="AO112" s="264">
        <v>1</v>
      </c>
      <c r="AP112" s="264">
        <v>1</v>
      </c>
      <c r="AQ112" s="264">
        <v>1</v>
      </c>
      <c r="AR112" s="265">
        <v>1</v>
      </c>
      <c r="AS112" s="266">
        <v>0.105261498981944</v>
      </c>
      <c r="AT112" s="267">
        <v>0.04</v>
      </c>
      <c r="AU112" s="268">
        <v>0.0357142857142857</v>
      </c>
      <c r="AV112" s="268">
        <v>0.0454545454545455</v>
      </c>
      <c r="AW112" s="268">
        <v>0.0979381443298969</v>
      </c>
      <c r="AX112" s="224"/>
      <c r="AY112" s="222"/>
    </row>
    <row r="113" ht="15" spans="1:51">
      <c r="A113" s="220"/>
      <c r="B113" s="224"/>
      <c r="C113" s="283" t="s">
        <v>99</v>
      </c>
      <c r="D113" s="111" t="s">
        <v>25</v>
      </c>
      <c r="E113" s="111" t="s">
        <v>100</v>
      </c>
      <c r="F113" s="284" t="s">
        <v>136</v>
      </c>
      <c r="G113" s="284" t="s">
        <v>136</v>
      </c>
      <c r="H113" s="284" t="s">
        <v>136</v>
      </c>
      <c r="I113" s="284" t="s">
        <v>136</v>
      </c>
      <c r="J113" s="259">
        <v>0.9</v>
      </c>
      <c r="K113" s="260">
        <v>0.957446808510638</v>
      </c>
      <c r="L113" s="260">
        <v>0.945652173913043</v>
      </c>
      <c r="M113" s="261">
        <v>0.958333333333333</v>
      </c>
      <c r="N113" s="261">
        <v>0.934309457855164</v>
      </c>
      <c r="O113" s="262">
        <v>0.9</v>
      </c>
      <c r="P113" s="263">
        <v>0.890730067243035</v>
      </c>
      <c r="Q113" s="260">
        <v>0.925963834868646</v>
      </c>
      <c r="R113" s="260">
        <v>0.932337727348573</v>
      </c>
      <c r="S113" s="260">
        <v>0.870831824984232</v>
      </c>
      <c r="T113" s="262">
        <v>0.9</v>
      </c>
      <c r="U113" s="260">
        <v>0.950128081972462</v>
      </c>
      <c r="V113" s="260">
        <v>0.966223132036848</v>
      </c>
      <c r="W113" s="260">
        <v>0.971550141832138</v>
      </c>
      <c r="X113" s="260">
        <v>0.949718793967599</v>
      </c>
      <c r="Y113" s="262">
        <v>0.92</v>
      </c>
      <c r="Z113" s="262">
        <v>0.952900432900433</v>
      </c>
      <c r="AA113" s="262">
        <v>0.975883436610283</v>
      </c>
      <c r="AB113" s="262">
        <v>0.985365042408116</v>
      </c>
      <c r="AC113" s="262">
        <v>0.975845777673403</v>
      </c>
      <c r="AD113" s="262">
        <v>0.92</v>
      </c>
      <c r="AE113" s="260">
        <v>0.993007769145394</v>
      </c>
      <c r="AF113" s="260">
        <v>0.950138795239805</v>
      </c>
      <c r="AG113" s="260">
        <v>0.974318461551891</v>
      </c>
      <c r="AH113" s="260">
        <v>0.961295261990305</v>
      </c>
      <c r="AI113" s="262">
        <v>0.92</v>
      </c>
      <c r="AJ113" s="260">
        <v>0.966856267775104</v>
      </c>
      <c r="AK113" s="260">
        <v>0.985874908186903</v>
      </c>
      <c r="AL113" s="260">
        <v>0.990947461957125</v>
      </c>
      <c r="AM113" s="260">
        <v>0.984916543372505</v>
      </c>
      <c r="AN113" s="259">
        <v>0.99</v>
      </c>
      <c r="AO113" s="264">
        <v>1</v>
      </c>
      <c r="AP113" s="264">
        <v>1</v>
      </c>
      <c r="AQ113" s="264">
        <v>1</v>
      </c>
      <c r="AR113" s="265">
        <v>1</v>
      </c>
      <c r="AS113" s="266">
        <v>0.105261498981944</v>
      </c>
      <c r="AT113" s="267">
        <v>0.0357142857142857</v>
      </c>
      <c r="AU113" s="268">
        <v>0.027027027027027</v>
      </c>
      <c r="AV113" s="268">
        <v>0.0416666666666667</v>
      </c>
      <c r="AW113" s="268">
        <v>0.0755885997521685</v>
      </c>
      <c r="AX113" s="224"/>
      <c r="AY113" s="222"/>
    </row>
    <row r="114" ht="15" spans="1:51">
      <c r="A114" s="220"/>
      <c r="B114" s="224"/>
      <c r="C114" s="283" t="s">
        <v>99</v>
      </c>
      <c r="D114" s="111" t="s">
        <v>25</v>
      </c>
      <c r="E114" s="111" t="s">
        <v>100</v>
      </c>
      <c r="F114" s="284" t="s">
        <v>137</v>
      </c>
      <c r="G114" s="284" t="s">
        <v>137</v>
      </c>
      <c r="H114" s="284" t="s">
        <v>137</v>
      </c>
      <c r="I114" s="284" t="s">
        <v>137</v>
      </c>
      <c r="J114" s="259">
        <v>0.9</v>
      </c>
      <c r="K114" s="260">
        <v>0.91304347826087</v>
      </c>
      <c r="L114" s="260">
        <v>0.918918918918919</v>
      </c>
      <c r="M114" s="261">
        <v>0.964285714285714</v>
      </c>
      <c r="N114" s="261">
        <v>0.929373246024322</v>
      </c>
      <c r="O114" s="262">
        <v>0.9</v>
      </c>
      <c r="P114" s="263">
        <v>0.871683093252464</v>
      </c>
      <c r="Q114" s="260">
        <v>0.909827550384376</v>
      </c>
      <c r="R114" s="260">
        <v>0.938831886345698</v>
      </c>
      <c r="S114" s="260">
        <v>0.921733942844</v>
      </c>
      <c r="T114" s="262">
        <v>0.9</v>
      </c>
      <c r="U114" s="260">
        <v>0.813495072024261</v>
      </c>
      <c r="V114" s="260">
        <v>0.886349470184916</v>
      </c>
      <c r="W114" s="260">
        <v>0.895027624309392</v>
      </c>
      <c r="X114" s="260">
        <v>0.872929963774366</v>
      </c>
      <c r="Y114" s="262">
        <v>0.92</v>
      </c>
      <c r="Z114" s="262">
        <v>0.86803105151729</v>
      </c>
      <c r="AA114" s="262">
        <v>0.928384565075213</v>
      </c>
      <c r="AB114" s="262">
        <v>0.944747364594693</v>
      </c>
      <c r="AC114" s="262">
        <v>0.935165281360466</v>
      </c>
      <c r="AD114" s="262">
        <v>0.92</v>
      </c>
      <c r="AE114" s="260">
        <v>0.996492766330557</v>
      </c>
      <c r="AF114" s="260">
        <v>0.990897807199007</v>
      </c>
      <c r="AG114" s="260">
        <v>0.99016393442623</v>
      </c>
      <c r="AH114" s="260">
        <v>0.987941190868593</v>
      </c>
      <c r="AI114" s="262">
        <v>0.92</v>
      </c>
      <c r="AJ114" s="260">
        <v>0.901849568434032</v>
      </c>
      <c r="AK114" s="260">
        <v>0.95121331469953</v>
      </c>
      <c r="AL114" s="260">
        <v>0.96853817623737</v>
      </c>
      <c r="AM114" s="260">
        <v>0.959066557786014</v>
      </c>
      <c r="AN114" s="259">
        <v>0.99</v>
      </c>
      <c r="AO114" s="264">
        <v>1</v>
      </c>
      <c r="AP114" s="264">
        <v>1</v>
      </c>
      <c r="AQ114" s="264">
        <v>1</v>
      </c>
      <c r="AR114" s="265">
        <v>1</v>
      </c>
      <c r="AS114" s="266">
        <v>0.105261498981944</v>
      </c>
      <c r="AT114" s="267">
        <v>0</v>
      </c>
      <c r="AU114" s="268">
        <v>0.135135135135135</v>
      </c>
      <c r="AV114" s="268">
        <v>0.0434782608695652</v>
      </c>
      <c r="AW114" s="268">
        <v>0.0751072961373391</v>
      </c>
      <c r="AX114" s="224"/>
      <c r="AY114" s="222"/>
    </row>
    <row r="115" ht="15" spans="1:51">
      <c r="A115" s="220"/>
      <c r="B115" s="224"/>
      <c r="C115" s="283" t="s">
        <v>99</v>
      </c>
      <c r="D115" s="111" t="s">
        <v>25</v>
      </c>
      <c r="E115" s="111" t="s">
        <v>100</v>
      </c>
      <c r="F115" s="284" t="s">
        <v>138</v>
      </c>
      <c r="G115" s="284" t="s">
        <v>138</v>
      </c>
      <c r="H115" s="284" t="s">
        <v>138</v>
      </c>
      <c r="I115" s="284" t="s">
        <v>138</v>
      </c>
      <c r="J115" s="259">
        <v>0.9</v>
      </c>
      <c r="K115" s="260">
        <v>0.988095238095238</v>
      </c>
      <c r="L115" s="260">
        <v>0.989247311827957</v>
      </c>
      <c r="M115" s="261">
        <v>0.979591836734694</v>
      </c>
      <c r="N115" s="261">
        <v>0.984307571596705</v>
      </c>
      <c r="O115" s="262">
        <v>0.9</v>
      </c>
      <c r="P115" s="263" t="s">
        <v>33</v>
      </c>
      <c r="Q115" s="260" t="s">
        <v>33</v>
      </c>
      <c r="R115" s="260" t="s">
        <v>33</v>
      </c>
      <c r="S115" s="260">
        <v>1</v>
      </c>
      <c r="T115" s="262">
        <v>0.9</v>
      </c>
      <c r="U115" s="260" t="s">
        <v>33</v>
      </c>
      <c r="V115" s="260" t="s">
        <v>33</v>
      </c>
      <c r="W115" s="260" t="s">
        <v>33</v>
      </c>
      <c r="X115" s="260">
        <v>1</v>
      </c>
      <c r="Y115" s="262">
        <v>0.92</v>
      </c>
      <c r="Z115" s="262" t="s">
        <v>33</v>
      </c>
      <c r="AA115" s="262" t="s">
        <v>33</v>
      </c>
      <c r="AB115" s="262" t="s">
        <v>33</v>
      </c>
      <c r="AC115" s="262">
        <v>0.5</v>
      </c>
      <c r="AD115" s="262">
        <v>0.92</v>
      </c>
      <c r="AE115" s="260">
        <v>0.997553017944535</v>
      </c>
      <c r="AF115" s="260">
        <v>0.995881949210707</v>
      </c>
      <c r="AG115" s="260">
        <v>0.99375866851595</v>
      </c>
      <c r="AH115" s="260">
        <v>0.996545516469615</v>
      </c>
      <c r="AI115" s="262">
        <v>0.92</v>
      </c>
      <c r="AJ115" s="260">
        <v>0.95043446334598</v>
      </c>
      <c r="AK115" s="260">
        <v>0.964074273412271</v>
      </c>
      <c r="AL115" s="260">
        <v>0.976228209191759</v>
      </c>
      <c r="AM115" s="260">
        <v>0.978946818266046</v>
      </c>
      <c r="AN115" s="259">
        <v>0.99</v>
      </c>
      <c r="AO115" s="264">
        <v>1</v>
      </c>
      <c r="AP115" s="264">
        <v>1</v>
      </c>
      <c r="AQ115" s="264">
        <v>1</v>
      </c>
      <c r="AR115" s="265">
        <v>1</v>
      </c>
      <c r="AS115" s="266">
        <v>0.105261498981944</v>
      </c>
      <c r="AT115" s="267">
        <v>0.0967741935483871</v>
      </c>
      <c r="AU115" s="268">
        <v>0.027027027027027</v>
      </c>
      <c r="AV115" s="268">
        <v>0</v>
      </c>
      <c r="AW115" s="268">
        <v>0.0394160583941606</v>
      </c>
      <c r="AX115" s="224"/>
      <c r="AY115" s="222"/>
    </row>
    <row r="116" ht="15" spans="1:51">
      <c r="A116" s="220"/>
      <c r="B116" s="224"/>
      <c r="C116" s="283" t="s">
        <v>99</v>
      </c>
      <c r="D116" s="111" t="s">
        <v>25</v>
      </c>
      <c r="E116" s="111" t="s">
        <v>100</v>
      </c>
      <c r="F116" s="284" t="s">
        <v>139</v>
      </c>
      <c r="G116" s="284" t="s">
        <v>139</v>
      </c>
      <c r="H116" s="284" t="s">
        <v>139</v>
      </c>
      <c r="I116" s="284" t="s">
        <v>139</v>
      </c>
      <c r="J116" s="259">
        <v>0.9</v>
      </c>
      <c r="K116" s="260">
        <v>0.933333333333333</v>
      </c>
      <c r="L116" s="260">
        <v>0.91578947368421</v>
      </c>
      <c r="M116" s="261">
        <v>0.957446808510638</v>
      </c>
      <c r="N116" s="261">
        <v>0.937296416938111</v>
      </c>
      <c r="O116" s="262">
        <v>0.9</v>
      </c>
      <c r="P116" s="263">
        <v>0</v>
      </c>
      <c r="Q116" s="260">
        <v>0.142857142857143</v>
      </c>
      <c r="R116" s="260">
        <v>0</v>
      </c>
      <c r="S116" s="260">
        <v>0.0625</v>
      </c>
      <c r="T116" s="262">
        <v>0.9</v>
      </c>
      <c r="U116" s="260">
        <v>0</v>
      </c>
      <c r="V116" s="260">
        <v>0</v>
      </c>
      <c r="W116" s="260">
        <v>0</v>
      </c>
      <c r="X116" s="260">
        <v>0</v>
      </c>
      <c r="Y116" s="262">
        <v>0.92</v>
      </c>
      <c r="Z116" s="262">
        <v>0</v>
      </c>
      <c r="AA116" s="262">
        <v>0</v>
      </c>
      <c r="AB116" s="262">
        <v>0</v>
      </c>
      <c r="AC116" s="262">
        <v>0</v>
      </c>
      <c r="AD116" s="262">
        <v>0.92</v>
      </c>
      <c r="AE116" s="260">
        <v>0.979166666666667</v>
      </c>
      <c r="AF116" s="260">
        <v>0.964285714285714</v>
      </c>
      <c r="AG116" s="260">
        <v>0.981900452488688</v>
      </c>
      <c r="AH116" s="260">
        <v>0.811802232854864</v>
      </c>
      <c r="AI116" s="262">
        <v>0.92</v>
      </c>
      <c r="AJ116" s="260">
        <v>0.954752275025278</v>
      </c>
      <c r="AK116" s="260">
        <v>0.966723307844803</v>
      </c>
      <c r="AL116" s="260">
        <v>0.976491371110205</v>
      </c>
      <c r="AM116" s="260">
        <v>0.976120161936985</v>
      </c>
      <c r="AN116" s="259">
        <v>0.99</v>
      </c>
      <c r="AO116" s="264">
        <v>1</v>
      </c>
      <c r="AP116" s="264">
        <v>1</v>
      </c>
      <c r="AQ116" s="264">
        <v>1</v>
      </c>
      <c r="AR116" s="265">
        <v>1</v>
      </c>
      <c r="AS116" s="266">
        <v>0.105261498981944</v>
      </c>
      <c r="AT116" s="267">
        <v>0</v>
      </c>
      <c r="AU116" s="268">
        <v>0.105263157894737</v>
      </c>
      <c r="AV116" s="268">
        <v>0</v>
      </c>
      <c r="AW116" s="268">
        <v>0.105134474327628</v>
      </c>
      <c r="AX116" s="224"/>
      <c r="AY116" s="222"/>
    </row>
    <row r="117" ht="15" spans="1:51">
      <c r="A117" s="220"/>
      <c r="B117" s="224"/>
      <c r="C117" s="283" t="s">
        <v>99</v>
      </c>
      <c r="D117" s="111" t="s">
        <v>25</v>
      </c>
      <c r="E117" s="111" t="s">
        <v>100</v>
      </c>
      <c r="F117" s="284" t="s">
        <v>140</v>
      </c>
      <c r="G117" s="284" t="s">
        <v>140</v>
      </c>
      <c r="H117" s="284" t="s">
        <v>140</v>
      </c>
      <c r="I117" s="284" t="s">
        <v>140</v>
      </c>
      <c r="J117" s="259">
        <v>0.9</v>
      </c>
      <c r="K117" s="260">
        <v>0.948717948717949</v>
      </c>
      <c r="L117" s="260">
        <v>0.939024390243902</v>
      </c>
      <c r="M117" s="261">
        <v>0.962962962962963</v>
      </c>
      <c r="N117" s="261">
        <v>0.967649857278782</v>
      </c>
      <c r="O117" s="262">
        <v>0.9</v>
      </c>
      <c r="P117" s="263">
        <v>0</v>
      </c>
      <c r="Q117" s="260">
        <v>0</v>
      </c>
      <c r="R117" s="260" t="s">
        <v>33</v>
      </c>
      <c r="S117" s="260">
        <v>0</v>
      </c>
      <c r="T117" s="262">
        <v>0.9</v>
      </c>
      <c r="U117" s="260">
        <v>0</v>
      </c>
      <c r="V117" s="260">
        <v>0</v>
      </c>
      <c r="W117" s="260" t="s">
        <v>33</v>
      </c>
      <c r="X117" s="260">
        <v>0</v>
      </c>
      <c r="Y117" s="262">
        <v>0.92</v>
      </c>
      <c r="Z117" s="262">
        <v>0</v>
      </c>
      <c r="AA117" s="262" t="s">
        <v>33</v>
      </c>
      <c r="AB117" s="262">
        <v>0</v>
      </c>
      <c r="AC117" s="262">
        <v>0</v>
      </c>
      <c r="AD117" s="262">
        <v>0.92</v>
      </c>
      <c r="AE117" s="260">
        <v>1</v>
      </c>
      <c r="AF117" s="260">
        <v>0.980582524271845</v>
      </c>
      <c r="AG117" s="260">
        <v>1</v>
      </c>
      <c r="AH117" s="260">
        <v>0.991182364729459</v>
      </c>
      <c r="AI117" s="262">
        <v>0.92</v>
      </c>
      <c r="AJ117" s="260">
        <v>0.952664796633941</v>
      </c>
      <c r="AK117" s="260">
        <v>0.972074804144554</v>
      </c>
      <c r="AL117" s="260">
        <v>0.968236714975845</v>
      </c>
      <c r="AM117" s="260">
        <v>0.975125039317057</v>
      </c>
      <c r="AN117" s="259">
        <v>0.99</v>
      </c>
      <c r="AO117" s="264">
        <v>1</v>
      </c>
      <c r="AP117" s="264">
        <v>1</v>
      </c>
      <c r="AQ117" s="264">
        <v>1</v>
      </c>
      <c r="AR117" s="265">
        <v>1</v>
      </c>
      <c r="AS117" s="266">
        <v>0.105261498981944</v>
      </c>
      <c r="AT117" s="267">
        <v>0</v>
      </c>
      <c r="AU117" s="268">
        <v>0.0294117647058824</v>
      </c>
      <c r="AV117" s="268">
        <v>-0.0333333333333333</v>
      </c>
      <c r="AW117" s="268">
        <v>0.0574712643678161</v>
      </c>
      <c r="AX117" s="224"/>
      <c r="AY117" s="222"/>
    </row>
    <row r="118" ht="15" spans="1:51">
      <c r="A118" s="220"/>
      <c r="B118" s="224"/>
      <c r="C118" s="283" t="s">
        <v>99</v>
      </c>
      <c r="D118" s="111" t="s">
        <v>25</v>
      </c>
      <c r="E118" s="111" t="s">
        <v>100</v>
      </c>
      <c r="F118" s="284" t="s">
        <v>141</v>
      </c>
      <c r="G118" s="284" t="s">
        <v>141</v>
      </c>
      <c r="H118" s="284" t="s">
        <v>141</v>
      </c>
      <c r="I118" s="284" t="s">
        <v>141</v>
      </c>
      <c r="J118" s="259">
        <v>0.9</v>
      </c>
      <c r="K118" s="260">
        <v>0.941860465116279</v>
      </c>
      <c r="L118" s="260">
        <v>0.969072164948454</v>
      </c>
      <c r="M118" s="261">
        <v>0.978021978021978</v>
      </c>
      <c r="N118" s="261">
        <v>0.960066555740433</v>
      </c>
      <c r="O118" s="262">
        <v>0.9</v>
      </c>
      <c r="P118" s="263" t="s">
        <v>33</v>
      </c>
      <c r="Q118" s="260" t="s">
        <v>33</v>
      </c>
      <c r="R118" s="260" t="s">
        <v>33</v>
      </c>
      <c r="S118" s="260">
        <v>0</v>
      </c>
      <c r="T118" s="262">
        <v>0.9</v>
      </c>
      <c r="U118" s="260" t="s">
        <v>33</v>
      </c>
      <c r="V118" s="260" t="s">
        <v>33</v>
      </c>
      <c r="W118" s="260" t="s">
        <v>33</v>
      </c>
      <c r="X118" s="260">
        <v>0</v>
      </c>
      <c r="Y118" s="262">
        <v>0.92</v>
      </c>
      <c r="Z118" s="262">
        <v>0</v>
      </c>
      <c r="AA118" s="262">
        <v>0</v>
      </c>
      <c r="AB118" s="262">
        <v>0</v>
      </c>
      <c r="AC118" s="262">
        <v>0.1</v>
      </c>
      <c r="AD118" s="262">
        <v>0.92</v>
      </c>
      <c r="AE118" s="260">
        <v>0.956521739130435</v>
      </c>
      <c r="AF118" s="260">
        <v>0.958333333333333</v>
      </c>
      <c r="AG118" s="260">
        <v>0.976</v>
      </c>
      <c r="AH118" s="260">
        <v>0.942319368548877</v>
      </c>
      <c r="AI118" s="262">
        <v>0.92</v>
      </c>
      <c r="AJ118" s="260">
        <v>0.954050150978075</v>
      </c>
      <c r="AK118" s="260">
        <v>0.97121083827265</v>
      </c>
      <c r="AL118" s="260">
        <v>0.972585755613721</v>
      </c>
      <c r="AM118" s="260">
        <v>0.97508158859266</v>
      </c>
      <c r="AN118" s="259">
        <v>0.99</v>
      </c>
      <c r="AO118" s="264">
        <v>1</v>
      </c>
      <c r="AP118" s="264">
        <v>1</v>
      </c>
      <c r="AQ118" s="264">
        <v>1</v>
      </c>
      <c r="AR118" s="265">
        <v>0.997823721436344</v>
      </c>
      <c r="AS118" s="266">
        <v>0.105261498981944</v>
      </c>
      <c r="AT118" s="267">
        <v>0</v>
      </c>
      <c r="AU118" s="268">
        <v>0.0769230769230769</v>
      </c>
      <c r="AV118" s="268">
        <v>0</v>
      </c>
      <c r="AW118" s="268">
        <v>0.0932642487046632</v>
      </c>
      <c r="AX118" s="224"/>
      <c r="AY118" s="222"/>
    </row>
    <row r="119" ht="15" spans="1:51">
      <c r="A119" s="220"/>
      <c r="B119" s="224"/>
      <c r="C119" s="283" t="s">
        <v>99</v>
      </c>
      <c r="D119" s="111" t="s">
        <v>25</v>
      </c>
      <c r="E119" s="111" t="s">
        <v>100</v>
      </c>
      <c r="F119" s="284" t="s">
        <v>142</v>
      </c>
      <c r="G119" s="284" t="s">
        <v>142</v>
      </c>
      <c r="H119" s="284" t="s">
        <v>142</v>
      </c>
      <c r="I119" s="284" t="s">
        <v>142</v>
      </c>
      <c r="J119" s="259">
        <v>0.9</v>
      </c>
      <c r="K119" s="260">
        <v>0.921348314606742</v>
      </c>
      <c r="L119" s="260">
        <v>0.904255319148936</v>
      </c>
      <c r="M119" s="261">
        <v>0.90625</v>
      </c>
      <c r="N119" s="261">
        <v>0.928045789043336</v>
      </c>
      <c r="O119" s="262">
        <v>0.9</v>
      </c>
      <c r="P119" s="263">
        <v>0</v>
      </c>
      <c r="Q119" s="260">
        <v>0</v>
      </c>
      <c r="R119" s="260" t="s">
        <v>33</v>
      </c>
      <c r="S119" s="260">
        <v>0</v>
      </c>
      <c r="T119" s="262">
        <v>0.9</v>
      </c>
      <c r="U119" s="260">
        <v>0</v>
      </c>
      <c r="V119" s="260">
        <v>0</v>
      </c>
      <c r="W119" s="260" t="s">
        <v>33</v>
      </c>
      <c r="X119" s="260">
        <v>0</v>
      </c>
      <c r="Y119" s="262">
        <v>0.92</v>
      </c>
      <c r="Z119" s="262">
        <v>0</v>
      </c>
      <c r="AA119" s="262">
        <v>0</v>
      </c>
      <c r="AB119" s="262" t="s">
        <v>33</v>
      </c>
      <c r="AC119" s="262">
        <v>0</v>
      </c>
      <c r="AD119" s="262">
        <v>0.92</v>
      </c>
      <c r="AE119" s="260">
        <v>0.891891891891892</v>
      </c>
      <c r="AF119" s="260">
        <v>0.975</v>
      </c>
      <c r="AG119" s="260">
        <v>1</v>
      </c>
      <c r="AH119" s="260">
        <v>0.954015544041451</v>
      </c>
      <c r="AI119" s="262">
        <v>0.92</v>
      </c>
      <c r="AJ119" s="260">
        <v>0.935202262387803</v>
      </c>
      <c r="AK119" s="260">
        <v>0.950304671631686</v>
      </c>
      <c r="AL119" s="260">
        <v>0.956022187004754</v>
      </c>
      <c r="AM119" s="260">
        <v>0.956232720959417</v>
      </c>
      <c r="AN119" s="259">
        <v>0.99</v>
      </c>
      <c r="AO119" s="264">
        <v>1</v>
      </c>
      <c r="AP119" s="264">
        <v>1</v>
      </c>
      <c r="AQ119" s="264">
        <v>1</v>
      </c>
      <c r="AR119" s="265">
        <v>1</v>
      </c>
      <c r="AS119" s="266">
        <v>0.105261498981944</v>
      </c>
      <c r="AT119" s="267">
        <v>0.222222222222222</v>
      </c>
      <c r="AU119" s="268">
        <v>0.0666666666666667</v>
      </c>
      <c r="AV119" s="268">
        <v>0.214285714285714</v>
      </c>
      <c r="AW119" s="268">
        <v>0.106493506493506</v>
      </c>
      <c r="AX119" s="224"/>
      <c r="AY119" s="222"/>
    </row>
    <row r="120" ht="15" spans="1:51">
      <c r="A120" s="220"/>
      <c r="B120" s="224"/>
      <c r="C120" s="283" t="s">
        <v>99</v>
      </c>
      <c r="D120" s="111" t="s">
        <v>25</v>
      </c>
      <c r="E120" s="111" t="s">
        <v>100</v>
      </c>
      <c r="F120" s="284" t="s">
        <v>143</v>
      </c>
      <c r="G120" s="284" t="s">
        <v>143</v>
      </c>
      <c r="H120" s="284" t="s">
        <v>143</v>
      </c>
      <c r="I120" s="284" t="s">
        <v>143</v>
      </c>
      <c r="J120" s="259">
        <v>0.9</v>
      </c>
      <c r="K120" s="260">
        <v>1</v>
      </c>
      <c r="L120" s="260">
        <v>1</v>
      </c>
      <c r="M120" s="261">
        <v>1</v>
      </c>
      <c r="N120" s="261">
        <v>0.998765432098765</v>
      </c>
      <c r="O120" s="262">
        <v>0.9</v>
      </c>
      <c r="P120" s="263">
        <v>0</v>
      </c>
      <c r="Q120" s="260" t="s">
        <v>33</v>
      </c>
      <c r="R120" s="260" t="s">
        <v>33</v>
      </c>
      <c r="S120" s="260">
        <v>0.4</v>
      </c>
      <c r="T120" s="262">
        <v>0.9</v>
      </c>
      <c r="U120" s="260">
        <v>0</v>
      </c>
      <c r="V120" s="260" t="s">
        <v>33</v>
      </c>
      <c r="W120" s="260" t="s">
        <v>33</v>
      </c>
      <c r="X120" s="260">
        <v>0.4</v>
      </c>
      <c r="Y120" s="262">
        <v>0.92</v>
      </c>
      <c r="Z120" s="262">
        <v>0</v>
      </c>
      <c r="AA120" s="262">
        <v>0</v>
      </c>
      <c r="AB120" s="262">
        <v>0</v>
      </c>
      <c r="AC120" s="262">
        <v>0</v>
      </c>
      <c r="AD120" s="262">
        <v>0.92</v>
      </c>
      <c r="AE120" s="260">
        <v>1</v>
      </c>
      <c r="AF120" s="260">
        <v>1</v>
      </c>
      <c r="AG120" s="260">
        <v>0.997402597402597</v>
      </c>
      <c r="AH120" s="260">
        <v>0.996096608929007</v>
      </c>
      <c r="AI120" s="262">
        <v>0.92</v>
      </c>
      <c r="AJ120" s="260">
        <v>0.953592299759367</v>
      </c>
      <c r="AK120" s="260">
        <v>0.966416436191229</v>
      </c>
      <c r="AL120" s="260">
        <v>0.981481481481482</v>
      </c>
      <c r="AM120" s="260">
        <v>0.976372404073342</v>
      </c>
      <c r="AN120" s="259">
        <v>0.99</v>
      </c>
      <c r="AO120" s="264">
        <v>1</v>
      </c>
      <c r="AP120" s="264">
        <v>1</v>
      </c>
      <c r="AQ120" s="264">
        <v>1</v>
      </c>
      <c r="AR120" s="265">
        <v>1</v>
      </c>
      <c r="AS120" s="266">
        <v>0.105261498981944</v>
      </c>
      <c r="AT120" s="267">
        <v>0.333333333333333</v>
      </c>
      <c r="AU120" s="268">
        <v>0</v>
      </c>
      <c r="AV120" s="268">
        <v>0</v>
      </c>
      <c r="AW120" s="268">
        <v>0.0747663551401869</v>
      </c>
      <c r="AX120" s="224"/>
      <c r="AY120" s="222"/>
    </row>
    <row r="121" ht="15" spans="1:51">
      <c r="A121" s="220"/>
      <c r="B121" s="224"/>
      <c r="C121" s="283" t="s">
        <v>99</v>
      </c>
      <c r="D121" s="111" t="s">
        <v>25</v>
      </c>
      <c r="E121" s="111" t="s">
        <v>100</v>
      </c>
      <c r="F121" s="284" t="s">
        <v>144</v>
      </c>
      <c r="G121" s="284" t="s">
        <v>144</v>
      </c>
      <c r="H121" s="284" t="s">
        <v>144</v>
      </c>
      <c r="I121" s="284" t="s">
        <v>144</v>
      </c>
      <c r="J121" s="259">
        <v>0.9</v>
      </c>
      <c r="K121" s="260">
        <v>1</v>
      </c>
      <c r="L121" s="260">
        <v>1</v>
      </c>
      <c r="M121" s="261">
        <v>0.984848484848485</v>
      </c>
      <c r="N121" s="261">
        <v>0.99457111834962</v>
      </c>
      <c r="O121" s="262">
        <v>0.9</v>
      </c>
      <c r="P121" s="263" t="s">
        <v>33</v>
      </c>
      <c r="Q121" s="260">
        <v>0</v>
      </c>
      <c r="R121" s="260" t="s">
        <v>33</v>
      </c>
      <c r="S121" s="260">
        <v>0.5</v>
      </c>
      <c r="T121" s="262">
        <v>0.9</v>
      </c>
      <c r="U121" s="260" t="s">
        <v>33</v>
      </c>
      <c r="V121" s="260">
        <v>0</v>
      </c>
      <c r="W121" s="260" t="s">
        <v>33</v>
      </c>
      <c r="X121" s="260">
        <v>0</v>
      </c>
      <c r="Y121" s="262">
        <v>0.92</v>
      </c>
      <c r="Z121" s="262">
        <v>0</v>
      </c>
      <c r="AA121" s="262">
        <v>0</v>
      </c>
      <c r="AB121" s="262" t="s">
        <v>33</v>
      </c>
      <c r="AC121" s="262">
        <v>0.2</v>
      </c>
      <c r="AD121" s="262">
        <v>0.92</v>
      </c>
      <c r="AE121" s="260">
        <v>0.968253968253968</v>
      </c>
      <c r="AF121" s="260">
        <v>0.958041958041958</v>
      </c>
      <c r="AG121" s="260">
        <v>0.978260869565217</v>
      </c>
      <c r="AH121" s="260">
        <v>0.983822648292391</v>
      </c>
      <c r="AI121" s="262">
        <v>0.92</v>
      </c>
      <c r="AJ121" s="260">
        <v>0.96978527607362</v>
      </c>
      <c r="AK121" s="260">
        <v>0.978883378659415</v>
      </c>
      <c r="AL121" s="260">
        <v>0.988845855925639</v>
      </c>
      <c r="AM121" s="260">
        <v>0.988744254705271</v>
      </c>
      <c r="AN121" s="259">
        <v>0.99</v>
      </c>
      <c r="AO121" s="264">
        <v>1</v>
      </c>
      <c r="AP121" s="264">
        <v>1</v>
      </c>
      <c r="AQ121" s="264">
        <v>1</v>
      </c>
      <c r="AR121" s="265">
        <v>1</v>
      </c>
      <c r="AS121" s="266">
        <v>0.105261498981944</v>
      </c>
      <c r="AT121" s="267">
        <v>0</v>
      </c>
      <c r="AU121" s="268">
        <v>0.125</v>
      </c>
      <c r="AV121" s="268">
        <v>0.0833333333333333</v>
      </c>
      <c r="AW121" s="268">
        <v>0.100719424460432</v>
      </c>
      <c r="AX121" s="224"/>
      <c r="AY121" s="222"/>
    </row>
    <row r="122" ht="15" spans="1:51">
      <c r="A122" s="220"/>
      <c r="B122" s="224"/>
      <c r="C122" s="283" t="s">
        <v>99</v>
      </c>
      <c r="D122" s="111" t="s">
        <v>25</v>
      </c>
      <c r="E122" s="111" t="s">
        <v>100</v>
      </c>
      <c r="F122" s="284" t="s">
        <v>145</v>
      </c>
      <c r="G122" s="284" t="s">
        <v>145</v>
      </c>
      <c r="H122" s="284" t="s">
        <v>145</v>
      </c>
      <c r="I122" s="284" t="s">
        <v>145</v>
      </c>
      <c r="J122" s="259">
        <v>0.9</v>
      </c>
      <c r="K122" s="260">
        <v>1</v>
      </c>
      <c r="L122" s="260">
        <v>0.974683544303797</v>
      </c>
      <c r="M122" s="261">
        <v>0.9625</v>
      </c>
      <c r="N122" s="261">
        <v>0.98233046800382</v>
      </c>
      <c r="O122" s="262">
        <v>0.9</v>
      </c>
      <c r="P122" s="263">
        <v>0.333333333333333</v>
      </c>
      <c r="Q122" s="260" t="s">
        <v>33</v>
      </c>
      <c r="R122" s="260" t="s">
        <v>33</v>
      </c>
      <c r="S122" s="260">
        <v>0.625</v>
      </c>
      <c r="T122" s="262">
        <v>0.9</v>
      </c>
      <c r="U122" s="260">
        <v>0</v>
      </c>
      <c r="V122" s="260" t="s">
        <v>33</v>
      </c>
      <c r="W122" s="260" t="s">
        <v>33</v>
      </c>
      <c r="X122" s="260">
        <v>0.375</v>
      </c>
      <c r="Y122" s="262">
        <v>0.92</v>
      </c>
      <c r="Z122" s="262">
        <v>0</v>
      </c>
      <c r="AA122" s="262">
        <v>0</v>
      </c>
      <c r="AB122" s="262" t="s">
        <v>33</v>
      </c>
      <c r="AC122" s="262">
        <v>0</v>
      </c>
      <c r="AD122" s="262">
        <v>0.92</v>
      </c>
      <c r="AE122" s="260">
        <v>0.96078431372549</v>
      </c>
      <c r="AF122" s="260">
        <v>0.991130820399113</v>
      </c>
      <c r="AG122" s="260">
        <v>1</v>
      </c>
      <c r="AH122" s="260">
        <v>0.98688880126183</v>
      </c>
      <c r="AI122" s="262">
        <v>0.92</v>
      </c>
      <c r="AJ122" s="260">
        <v>0.965073529411765</v>
      </c>
      <c r="AK122" s="260">
        <v>0.981772151898734</v>
      </c>
      <c r="AL122" s="260">
        <v>0.986902423051735</v>
      </c>
      <c r="AM122" s="260">
        <v>0.983621419795059</v>
      </c>
      <c r="AN122" s="259">
        <v>0.99</v>
      </c>
      <c r="AO122" s="264">
        <v>1</v>
      </c>
      <c r="AP122" s="264">
        <v>1</v>
      </c>
      <c r="AQ122" s="264">
        <v>1</v>
      </c>
      <c r="AR122" s="265">
        <v>1</v>
      </c>
      <c r="AS122" s="266">
        <v>0.105261498981944</v>
      </c>
      <c r="AT122" s="267">
        <v>0.166666666666667</v>
      </c>
      <c r="AU122" s="268">
        <v>0.1</v>
      </c>
      <c r="AV122" s="268">
        <v>0</v>
      </c>
      <c r="AW122" s="268">
        <v>0.0654205607476635</v>
      </c>
      <c r="AX122" s="224"/>
      <c r="AY122" s="222"/>
    </row>
    <row r="123" ht="15" spans="1:51">
      <c r="A123" s="220"/>
      <c r="B123" s="224"/>
      <c r="C123" s="283" t="s">
        <v>99</v>
      </c>
      <c r="D123" s="111" t="s">
        <v>25</v>
      </c>
      <c r="E123" s="111" t="s">
        <v>100</v>
      </c>
      <c r="F123" s="284" t="s">
        <v>146</v>
      </c>
      <c r="G123" s="284" t="s">
        <v>146</v>
      </c>
      <c r="H123" s="284" t="s">
        <v>146</v>
      </c>
      <c r="I123" s="284" t="s">
        <v>146</v>
      </c>
      <c r="J123" s="259">
        <v>0.9</v>
      </c>
      <c r="K123" s="260">
        <v>1</v>
      </c>
      <c r="L123" s="260">
        <v>1</v>
      </c>
      <c r="M123" s="261">
        <v>1</v>
      </c>
      <c r="N123" s="261">
        <v>0.993717875499714</v>
      </c>
      <c r="O123" s="262">
        <v>0.9</v>
      </c>
      <c r="P123" s="263">
        <v>0</v>
      </c>
      <c r="Q123" s="260">
        <v>0</v>
      </c>
      <c r="R123" s="260" t="s">
        <v>33</v>
      </c>
      <c r="S123" s="260">
        <v>0.133333333333333</v>
      </c>
      <c r="T123" s="262">
        <v>0.9</v>
      </c>
      <c r="U123" s="260">
        <v>0</v>
      </c>
      <c r="V123" s="260">
        <v>0</v>
      </c>
      <c r="W123" s="260" t="s">
        <v>33</v>
      </c>
      <c r="X123" s="260">
        <v>0.2</v>
      </c>
      <c r="Y123" s="262">
        <v>0.92</v>
      </c>
      <c r="Z123" s="262" t="s">
        <v>33</v>
      </c>
      <c r="AA123" s="262">
        <v>0</v>
      </c>
      <c r="AB123" s="262" t="s">
        <v>33</v>
      </c>
      <c r="AC123" s="262">
        <v>0</v>
      </c>
      <c r="AD123" s="262">
        <v>0.92</v>
      </c>
      <c r="AE123" s="260">
        <v>0.985029940119761</v>
      </c>
      <c r="AF123" s="260">
        <v>0.988165680473373</v>
      </c>
      <c r="AG123" s="260">
        <v>0.987603305785124</v>
      </c>
      <c r="AH123" s="260">
        <v>0.931849791376912</v>
      </c>
      <c r="AI123" s="262">
        <v>0.92</v>
      </c>
      <c r="AJ123" s="260">
        <v>0.937678985408428</v>
      </c>
      <c r="AK123" s="260">
        <v>0.950059101654846</v>
      </c>
      <c r="AL123" s="260">
        <v>0.959614309670207</v>
      </c>
      <c r="AM123" s="260">
        <v>0.955919628105534</v>
      </c>
      <c r="AN123" s="259">
        <v>0.99</v>
      </c>
      <c r="AO123" s="264">
        <v>1</v>
      </c>
      <c r="AP123" s="264">
        <v>1</v>
      </c>
      <c r="AQ123" s="264">
        <v>1</v>
      </c>
      <c r="AR123" s="265">
        <v>1</v>
      </c>
      <c r="AS123" s="266">
        <v>0.105261498981944</v>
      </c>
      <c r="AT123" s="267">
        <v>0</v>
      </c>
      <c r="AU123" s="268">
        <v>0.142857142857143</v>
      </c>
      <c r="AV123" s="268">
        <v>0.0588235294117647</v>
      </c>
      <c r="AW123" s="268">
        <v>0.0531400966183575</v>
      </c>
      <c r="AX123" s="224"/>
      <c r="AY123" s="222"/>
    </row>
    <row r="124" ht="15" spans="1:51">
      <c r="A124" s="220"/>
      <c r="B124" s="224"/>
      <c r="C124" s="283" t="s">
        <v>99</v>
      </c>
      <c r="D124" s="111" t="s">
        <v>25</v>
      </c>
      <c r="E124" s="111" t="s">
        <v>100</v>
      </c>
      <c r="F124" s="284" t="s">
        <v>147</v>
      </c>
      <c r="G124" s="284" t="s">
        <v>147</v>
      </c>
      <c r="H124" s="284" t="s">
        <v>147</v>
      </c>
      <c r="I124" s="284" t="s">
        <v>147</v>
      </c>
      <c r="J124" s="259">
        <v>0.9</v>
      </c>
      <c r="K124" s="260">
        <v>0.96551724137931</v>
      </c>
      <c r="L124" s="260">
        <v>1</v>
      </c>
      <c r="M124" s="261">
        <v>0.964912280701754</v>
      </c>
      <c r="N124" s="261">
        <v>0.983258209916291</v>
      </c>
      <c r="O124" s="262">
        <v>0.9</v>
      </c>
      <c r="P124" s="263" t="s">
        <v>33</v>
      </c>
      <c r="Q124" s="260">
        <v>0</v>
      </c>
      <c r="R124" s="260" t="s">
        <v>33</v>
      </c>
      <c r="S124" s="260">
        <v>0.5</v>
      </c>
      <c r="T124" s="262">
        <v>0.9</v>
      </c>
      <c r="U124" s="260" t="s">
        <v>33</v>
      </c>
      <c r="V124" s="260">
        <v>0</v>
      </c>
      <c r="W124" s="260" t="s">
        <v>33</v>
      </c>
      <c r="X124" s="260">
        <v>0</v>
      </c>
      <c r="Y124" s="262">
        <v>0.92</v>
      </c>
      <c r="Z124" s="262" t="s">
        <v>33</v>
      </c>
      <c r="AA124" s="262" t="s">
        <v>33</v>
      </c>
      <c r="AB124" s="262" t="s">
        <v>33</v>
      </c>
      <c r="AC124" s="262" t="s">
        <v>33</v>
      </c>
      <c r="AD124" s="262">
        <v>0.92</v>
      </c>
      <c r="AE124" s="260">
        <v>0.974025974025974</v>
      </c>
      <c r="AF124" s="260">
        <v>0.992125984251969</v>
      </c>
      <c r="AG124" s="260">
        <v>1</v>
      </c>
      <c r="AH124" s="260">
        <v>0.993342579750347</v>
      </c>
      <c r="AI124" s="262">
        <v>0.92</v>
      </c>
      <c r="AJ124" s="260">
        <v>0.962042788129745</v>
      </c>
      <c r="AK124" s="260">
        <v>0.970899470899471</v>
      </c>
      <c r="AL124" s="260">
        <v>0.980969162995595</v>
      </c>
      <c r="AM124" s="260">
        <v>0.97991747980993</v>
      </c>
      <c r="AN124" s="259">
        <v>0.99</v>
      </c>
      <c r="AO124" s="264">
        <v>1</v>
      </c>
      <c r="AP124" s="264">
        <v>1</v>
      </c>
      <c r="AQ124" s="264">
        <v>1</v>
      </c>
      <c r="AR124" s="265">
        <v>1</v>
      </c>
      <c r="AS124" s="266">
        <v>0.105261498981944</v>
      </c>
      <c r="AT124" s="267">
        <v>0.2</v>
      </c>
      <c r="AU124" s="268">
        <v>0</v>
      </c>
      <c r="AV124" s="268">
        <v>0</v>
      </c>
      <c r="AW124" s="268">
        <v>0.0511363636363636</v>
      </c>
      <c r="AX124" s="224"/>
      <c r="AY124" s="222"/>
    </row>
    <row r="125" ht="15" spans="1:51">
      <c r="A125" s="220"/>
      <c r="B125" s="224"/>
      <c r="C125" s="283" t="s">
        <v>99</v>
      </c>
      <c r="D125" s="111" t="s">
        <v>25</v>
      </c>
      <c r="E125" s="111" t="s">
        <v>100</v>
      </c>
      <c r="F125" s="284" t="s">
        <v>148</v>
      </c>
      <c r="G125" s="284" t="s">
        <v>148</v>
      </c>
      <c r="H125" s="284" t="s">
        <v>148</v>
      </c>
      <c r="I125" s="284" t="s">
        <v>148</v>
      </c>
      <c r="J125" s="259">
        <v>0.9</v>
      </c>
      <c r="K125" s="260">
        <v>1</v>
      </c>
      <c r="L125" s="260">
        <v>0.972972972972973</v>
      </c>
      <c r="M125" s="261">
        <v>1</v>
      </c>
      <c r="N125" s="261">
        <v>0.991803278688525</v>
      </c>
      <c r="O125" s="262">
        <v>0.9</v>
      </c>
      <c r="P125" s="263" t="s">
        <v>33</v>
      </c>
      <c r="Q125" s="260" t="s">
        <v>33</v>
      </c>
      <c r="R125" s="260" t="s">
        <v>33</v>
      </c>
      <c r="S125" s="260">
        <v>0</v>
      </c>
      <c r="T125" s="262">
        <v>0.9</v>
      </c>
      <c r="U125" s="260" t="s">
        <v>33</v>
      </c>
      <c r="V125" s="260" t="s">
        <v>33</v>
      </c>
      <c r="W125" s="260" t="s">
        <v>33</v>
      </c>
      <c r="X125" s="260">
        <v>0</v>
      </c>
      <c r="Y125" s="262">
        <v>0.92</v>
      </c>
      <c r="Z125" s="262" t="s">
        <v>33</v>
      </c>
      <c r="AA125" s="262" t="s">
        <v>33</v>
      </c>
      <c r="AB125" s="262" t="s">
        <v>33</v>
      </c>
      <c r="AC125" s="262" t="s">
        <v>33</v>
      </c>
      <c r="AD125" s="262">
        <v>0.92</v>
      </c>
      <c r="AE125" s="260">
        <v>1</v>
      </c>
      <c r="AF125" s="260">
        <v>1</v>
      </c>
      <c r="AG125" s="260">
        <v>1</v>
      </c>
      <c r="AH125" s="260">
        <v>0.994400895856663</v>
      </c>
      <c r="AI125" s="262">
        <v>0.92</v>
      </c>
      <c r="AJ125" s="260">
        <v>0.979222881813276</v>
      </c>
      <c r="AK125" s="260">
        <v>0.984926052332196</v>
      </c>
      <c r="AL125" s="260">
        <v>0.987660944206009</v>
      </c>
      <c r="AM125" s="260">
        <v>0.987544059070198</v>
      </c>
      <c r="AN125" s="259">
        <v>0.99</v>
      </c>
      <c r="AO125" s="264">
        <v>1</v>
      </c>
      <c r="AP125" s="264">
        <v>1</v>
      </c>
      <c r="AQ125" s="264">
        <v>1</v>
      </c>
      <c r="AR125" s="265">
        <v>1</v>
      </c>
      <c r="AS125" s="266">
        <v>0.105261498981944</v>
      </c>
      <c r="AT125" s="267">
        <v>0</v>
      </c>
      <c r="AU125" s="268">
        <v>0.25</v>
      </c>
      <c r="AV125" s="268">
        <v>0</v>
      </c>
      <c r="AW125" s="268">
        <v>0.0687022900763359</v>
      </c>
      <c r="AX125" s="224"/>
      <c r="AY125" s="222"/>
    </row>
    <row r="126" ht="15" spans="1:51">
      <c r="A126" s="220"/>
      <c r="B126" s="224"/>
      <c r="C126" s="283" t="s">
        <v>99</v>
      </c>
      <c r="D126" s="111" t="s">
        <v>25</v>
      </c>
      <c r="E126" s="111" t="s">
        <v>100</v>
      </c>
      <c r="F126" s="284" t="s">
        <v>149</v>
      </c>
      <c r="G126" s="284" t="s">
        <v>149</v>
      </c>
      <c r="H126" s="284" t="s">
        <v>149</v>
      </c>
      <c r="I126" s="284" t="s">
        <v>149</v>
      </c>
      <c r="J126" s="259">
        <v>0.9</v>
      </c>
      <c r="K126" s="260">
        <v>0.980952380952381</v>
      </c>
      <c r="L126" s="260">
        <v>1</v>
      </c>
      <c r="M126" s="261">
        <v>0.971698113207547</v>
      </c>
      <c r="N126" s="261">
        <v>0.984403336960464</v>
      </c>
      <c r="O126" s="262">
        <v>0.9</v>
      </c>
      <c r="P126" s="263">
        <v>0</v>
      </c>
      <c r="Q126" s="260" t="s">
        <v>33</v>
      </c>
      <c r="R126" s="260" t="s">
        <v>33</v>
      </c>
      <c r="S126" s="260">
        <v>0.555555555555556</v>
      </c>
      <c r="T126" s="262">
        <v>0.9</v>
      </c>
      <c r="U126" s="260">
        <v>0</v>
      </c>
      <c r="V126" s="260" t="s">
        <v>33</v>
      </c>
      <c r="W126" s="260" t="s">
        <v>33</v>
      </c>
      <c r="X126" s="260">
        <v>0.666666666666667</v>
      </c>
      <c r="Y126" s="262">
        <v>0.92</v>
      </c>
      <c r="Z126" s="262">
        <v>0</v>
      </c>
      <c r="AA126" s="262" t="s">
        <v>33</v>
      </c>
      <c r="AB126" s="262" t="s">
        <v>33</v>
      </c>
      <c r="AC126" s="262">
        <v>0.666666666666667</v>
      </c>
      <c r="AD126" s="262">
        <v>0.92</v>
      </c>
      <c r="AE126" s="260">
        <v>0.995850622406639</v>
      </c>
      <c r="AF126" s="260">
        <v>0.983957219251337</v>
      </c>
      <c r="AG126" s="260">
        <v>0.987209302325581</v>
      </c>
      <c r="AH126" s="260">
        <v>0.989466505001516</v>
      </c>
      <c r="AI126" s="262">
        <v>0.92</v>
      </c>
      <c r="AJ126" s="260">
        <v>0.967080045095829</v>
      </c>
      <c r="AK126" s="260">
        <v>0.978187919463087</v>
      </c>
      <c r="AL126" s="260">
        <v>0.984767977329082</v>
      </c>
      <c r="AM126" s="260">
        <v>0.984737158934205</v>
      </c>
      <c r="AN126" s="259">
        <v>0.99</v>
      </c>
      <c r="AO126" s="264">
        <v>1</v>
      </c>
      <c r="AP126" s="264">
        <v>1</v>
      </c>
      <c r="AQ126" s="264">
        <v>1</v>
      </c>
      <c r="AR126" s="265">
        <v>1</v>
      </c>
      <c r="AS126" s="266">
        <v>0.105261498981944</v>
      </c>
      <c r="AT126" s="267">
        <v>0.0714285714285714</v>
      </c>
      <c r="AU126" s="268">
        <v>0</v>
      </c>
      <c r="AV126" s="268">
        <v>0</v>
      </c>
      <c r="AW126" s="268">
        <v>0.0737913486005089</v>
      </c>
      <c r="AX126" s="224"/>
      <c r="AY126" s="222"/>
    </row>
    <row r="127" ht="15" spans="1:51">
      <c r="A127" s="220"/>
      <c r="B127" s="224"/>
      <c r="C127" s="283" t="s">
        <v>99</v>
      </c>
      <c r="D127" s="111" t="s">
        <v>25</v>
      </c>
      <c r="E127" s="111" t="s">
        <v>100</v>
      </c>
      <c r="F127" s="284" t="s">
        <v>150</v>
      </c>
      <c r="G127" s="284" t="s">
        <v>150</v>
      </c>
      <c r="H127" s="284" t="s">
        <v>150</v>
      </c>
      <c r="I127" s="284" t="s">
        <v>150</v>
      </c>
      <c r="J127" s="259">
        <v>0.9</v>
      </c>
      <c r="K127" s="260">
        <v>1</v>
      </c>
      <c r="L127" s="260">
        <v>0.981132075471698</v>
      </c>
      <c r="M127" s="261">
        <v>1</v>
      </c>
      <c r="N127" s="261">
        <v>0.997781065088757</v>
      </c>
      <c r="O127" s="262">
        <v>0.9</v>
      </c>
      <c r="P127" s="263" t="s">
        <v>33</v>
      </c>
      <c r="Q127" s="260" t="s">
        <v>33</v>
      </c>
      <c r="R127" s="260" t="s">
        <v>33</v>
      </c>
      <c r="S127" s="260">
        <v>0</v>
      </c>
      <c r="T127" s="262">
        <v>0.9</v>
      </c>
      <c r="U127" s="260" t="s">
        <v>33</v>
      </c>
      <c r="V127" s="260" t="s">
        <v>33</v>
      </c>
      <c r="W127" s="260" t="s">
        <v>33</v>
      </c>
      <c r="X127" s="260">
        <v>0</v>
      </c>
      <c r="Y127" s="262">
        <v>0.92</v>
      </c>
      <c r="Z127" s="262" t="s">
        <v>33</v>
      </c>
      <c r="AA127" s="262" t="s">
        <v>33</v>
      </c>
      <c r="AB127" s="262" t="s">
        <v>33</v>
      </c>
      <c r="AC127" s="262" t="s">
        <v>33</v>
      </c>
      <c r="AD127" s="262">
        <v>0.92</v>
      </c>
      <c r="AE127" s="260">
        <v>0.989417989417989</v>
      </c>
      <c r="AF127" s="260">
        <v>0.985347985347985</v>
      </c>
      <c r="AG127" s="260">
        <v>0.993220338983051</v>
      </c>
      <c r="AH127" s="260">
        <v>0.981369352585002</v>
      </c>
      <c r="AI127" s="262">
        <v>0.92</v>
      </c>
      <c r="AJ127" s="260">
        <v>0.932783505154639</v>
      </c>
      <c r="AK127" s="260">
        <v>0.967866033039149</v>
      </c>
      <c r="AL127" s="260">
        <v>0.971090670170828</v>
      </c>
      <c r="AM127" s="260">
        <v>0.965613054637646</v>
      </c>
      <c r="AN127" s="259">
        <v>0.99</v>
      </c>
      <c r="AO127" s="264">
        <v>1</v>
      </c>
      <c r="AP127" s="264">
        <v>1</v>
      </c>
      <c r="AQ127" s="264">
        <v>1</v>
      </c>
      <c r="AR127" s="265">
        <v>1</v>
      </c>
      <c r="AS127" s="266">
        <v>0.105261498981944</v>
      </c>
      <c r="AT127" s="267">
        <v>0</v>
      </c>
      <c r="AU127" s="268">
        <v>0</v>
      </c>
      <c r="AV127" s="268">
        <v>0</v>
      </c>
      <c r="AW127" s="268">
        <v>0.0977443609022556</v>
      </c>
      <c r="AX127" s="224"/>
      <c r="AY127" s="222"/>
    </row>
    <row r="128" ht="15" spans="1:51">
      <c r="A128" s="220"/>
      <c r="B128" s="224"/>
      <c r="C128" s="283" t="s">
        <v>99</v>
      </c>
      <c r="D128" s="111" t="s">
        <v>25</v>
      </c>
      <c r="E128" s="111" t="s">
        <v>100</v>
      </c>
      <c r="F128" s="284" t="s">
        <v>151</v>
      </c>
      <c r="G128" s="284" t="s">
        <v>151</v>
      </c>
      <c r="H128" s="284" t="s">
        <v>151</v>
      </c>
      <c r="I128" s="284" t="s">
        <v>151</v>
      </c>
      <c r="J128" s="259">
        <v>0.9</v>
      </c>
      <c r="K128" s="260">
        <v>0.981132075471698</v>
      </c>
      <c r="L128" s="260">
        <v>1</v>
      </c>
      <c r="M128" s="261">
        <v>0.982456140350877</v>
      </c>
      <c r="N128" s="261">
        <v>0.989232839838493</v>
      </c>
      <c r="O128" s="262">
        <v>0.9</v>
      </c>
      <c r="P128" s="263" t="s">
        <v>33</v>
      </c>
      <c r="Q128" s="260" t="s">
        <v>33</v>
      </c>
      <c r="R128" s="260" t="s">
        <v>33</v>
      </c>
      <c r="S128" s="260" t="s">
        <v>33</v>
      </c>
      <c r="T128" s="262">
        <v>0.9</v>
      </c>
      <c r="U128" s="260" t="s">
        <v>33</v>
      </c>
      <c r="V128" s="260" t="s">
        <v>33</v>
      </c>
      <c r="W128" s="260" t="s">
        <v>33</v>
      </c>
      <c r="X128" s="260" t="s">
        <v>33</v>
      </c>
      <c r="Y128" s="262">
        <v>0.92</v>
      </c>
      <c r="Z128" s="262" t="s">
        <v>33</v>
      </c>
      <c r="AA128" s="262" t="s">
        <v>33</v>
      </c>
      <c r="AB128" s="262" t="s">
        <v>33</v>
      </c>
      <c r="AC128" s="262" t="s">
        <v>33</v>
      </c>
      <c r="AD128" s="262">
        <v>0.92</v>
      </c>
      <c r="AE128" s="260">
        <v>1</v>
      </c>
      <c r="AF128" s="260">
        <v>0.995145631067961</v>
      </c>
      <c r="AG128" s="260">
        <v>0.990616621983914</v>
      </c>
      <c r="AH128" s="260">
        <v>0.994415672145913</v>
      </c>
      <c r="AI128" s="262">
        <v>0.92</v>
      </c>
      <c r="AJ128" s="260">
        <v>0.975597181646331</v>
      </c>
      <c r="AK128" s="260">
        <v>0.981299759303833</v>
      </c>
      <c r="AL128" s="260">
        <v>0.981799797775531</v>
      </c>
      <c r="AM128" s="260">
        <v>0.982873891925893</v>
      </c>
      <c r="AN128" s="259">
        <v>0.99</v>
      </c>
      <c r="AO128" s="264">
        <v>1</v>
      </c>
      <c r="AP128" s="264">
        <v>1</v>
      </c>
      <c r="AQ128" s="264">
        <v>1</v>
      </c>
      <c r="AR128" s="265">
        <v>1</v>
      </c>
      <c r="AS128" s="266">
        <v>0.105261498981944</v>
      </c>
      <c r="AT128" s="267">
        <v>0</v>
      </c>
      <c r="AU128" s="268">
        <v>0</v>
      </c>
      <c r="AV128" s="268">
        <v>0</v>
      </c>
      <c r="AW128" s="268">
        <v>0.0819672131147541</v>
      </c>
      <c r="AX128" s="224"/>
      <c r="AY128" s="222"/>
    </row>
    <row r="129" ht="15" spans="1:51">
      <c r="A129" s="220"/>
      <c r="B129" s="224"/>
      <c r="C129" s="283" t="s">
        <v>99</v>
      </c>
      <c r="D129" s="111" t="s">
        <v>25</v>
      </c>
      <c r="E129" s="111" t="s">
        <v>100</v>
      </c>
      <c r="F129" s="284" t="s">
        <v>152</v>
      </c>
      <c r="G129" s="284" t="s">
        <v>152</v>
      </c>
      <c r="H129" s="284" t="s">
        <v>152</v>
      </c>
      <c r="I129" s="284" t="s">
        <v>152</v>
      </c>
      <c r="J129" s="259">
        <v>0.9</v>
      </c>
      <c r="K129" s="260">
        <v>0.980769230769231</v>
      </c>
      <c r="L129" s="260">
        <v>1</v>
      </c>
      <c r="M129" s="261">
        <v>1</v>
      </c>
      <c r="N129" s="261">
        <v>0.992079207920792</v>
      </c>
      <c r="O129" s="262">
        <v>0.9</v>
      </c>
      <c r="P129" s="263" t="s">
        <v>33</v>
      </c>
      <c r="Q129" s="260" t="s">
        <v>33</v>
      </c>
      <c r="R129" s="260" t="s">
        <v>33</v>
      </c>
      <c r="S129" s="260">
        <v>0</v>
      </c>
      <c r="T129" s="262">
        <v>0.9</v>
      </c>
      <c r="U129" s="260" t="s">
        <v>33</v>
      </c>
      <c r="V129" s="260" t="s">
        <v>33</v>
      </c>
      <c r="W129" s="260" t="s">
        <v>33</v>
      </c>
      <c r="X129" s="260">
        <v>0.5</v>
      </c>
      <c r="Y129" s="262">
        <v>0.92</v>
      </c>
      <c r="Z129" s="262">
        <v>0</v>
      </c>
      <c r="AA129" s="262" t="s">
        <v>33</v>
      </c>
      <c r="AB129" s="262" t="s">
        <v>33</v>
      </c>
      <c r="AC129" s="262">
        <v>0.333333333333333</v>
      </c>
      <c r="AD129" s="262">
        <v>0.92</v>
      </c>
      <c r="AE129" s="260">
        <v>0.9921875</v>
      </c>
      <c r="AF129" s="260">
        <v>0.994575045207957</v>
      </c>
      <c r="AG129" s="260">
        <v>0.997950819672131</v>
      </c>
      <c r="AH129" s="260">
        <v>0.984009172097514</v>
      </c>
      <c r="AI129" s="262">
        <v>0.92</v>
      </c>
      <c r="AJ129" s="260">
        <v>0.972967678746327</v>
      </c>
      <c r="AK129" s="260">
        <v>0.978522901599825</v>
      </c>
      <c r="AL129" s="260">
        <v>0.983019258645682</v>
      </c>
      <c r="AM129" s="260">
        <v>0.983739109678959</v>
      </c>
      <c r="AN129" s="259">
        <v>0.99</v>
      </c>
      <c r="AO129" s="264">
        <v>1</v>
      </c>
      <c r="AP129" s="264">
        <v>1</v>
      </c>
      <c r="AQ129" s="264">
        <v>1</v>
      </c>
      <c r="AR129" s="265">
        <v>1</v>
      </c>
      <c r="AS129" s="266">
        <v>0.105261498981944</v>
      </c>
      <c r="AT129" s="267">
        <v>0</v>
      </c>
      <c r="AU129" s="268">
        <v>0.111111111111111</v>
      </c>
      <c r="AV129" s="268">
        <v>0.285714285714286</v>
      </c>
      <c r="AW129" s="268">
        <v>0.0804953560371517</v>
      </c>
      <c r="AX129" s="224"/>
      <c r="AY129" s="222"/>
    </row>
    <row r="130" ht="15" spans="1:51">
      <c r="A130" s="220"/>
      <c r="B130" s="224"/>
      <c r="C130" s="283" t="s">
        <v>99</v>
      </c>
      <c r="D130" s="111" t="s">
        <v>25</v>
      </c>
      <c r="E130" s="111" t="s">
        <v>100</v>
      </c>
      <c r="F130" s="284" t="s">
        <v>153</v>
      </c>
      <c r="G130" s="284" t="s">
        <v>153</v>
      </c>
      <c r="H130" s="284" t="s">
        <v>153</v>
      </c>
      <c r="I130" s="284" t="s">
        <v>153</v>
      </c>
      <c r="J130" s="259">
        <v>0.9</v>
      </c>
      <c r="K130" s="260">
        <v>1</v>
      </c>
      <c r="L130" s="260">
        <v>1</v>
      </c>
      <c r="M130" s="261">
        <v>1</v>
      </c>
      <c r="N130" s="261">
        <v>0.988095238095238</v>
      </c>
      <c r="O130" s="262">
        <v>0.9</v>
      </c>
      <c r="P130" s="263" t="s">
        <v>33</v>
      </c>
      <c r="Q130" s="260" t="s">
        <v>33</v>
      </c>
      <c r="R130" s="260" t="s">
        <v>33</v>
      </c>
      <c r="S130" s="260">
        <v>1</v>
      </c>
      <c r="T130" s="262">
        <v>0.9</v>
      </c>
      <c r="U130" s="260" t="s">
        <v>33</v>
      </c>
      <c r="V130" s="260" t="s">
        <v>33</v>
      </c>
      <c r="W130" s="260" t="s">
        <v>33</v>
      </c>
      <c r="X130" s="260">
        <v>1</v>
      </c>
      <c r="Y130" s="262">
        <v>0.92</v>
      </c>
      <c r="Z130" s="262" t="s">
        <v>33</v>
      </c>
      <c r="AA130" s="262" t="s">
        <v>33</v>
      </c>
      <c r="AB130" s="262" t="s">
        <v>33</v>
      </c>
      <c r="AC130" s="262">
        <v>0.5</v>
      </c>
      <c r="AD130" s="262">
        <v>0.92</v>
      </c>
      <c r="AE130" s="260">
        <v>0.973118279569892</v>
      </c>
      <c r="AF130" s="260">
        <v>0.722772277227723</v>
      </c>
      <c r="AG130" s="260">
        <v>0.990196078431373</v>
      </c>
      <c r="AH130" s="260">
        <v>0.946217682732206</v>
      </c>
      <c r="AI130" s="262">
        <v>0.92</v>
      </c>
      <c r="AJ130" s="260">
        <v>0.961682796760814</v>
      </c>
      <c r="AK130" s="260">
        <v>0.965787753323164</v>
      </c>
      <c r="AL130" s="260">
        <v>0.936714079571222</v>
      </c>
      <c r="AM130" s="260">
        <v>0.966673103191801</v>
      </c>
      <c r="AN130" s="259">
        <v>0.99</v>
      </c>
      <c r="AO130" s="264">
        <v>1</v>
      </c>
      <c r="AP130" s="264">
        <v>1</v>
      </c>
      <c r="AQ130" s="264">
        <v>1</v>
      </c>
      <c r="AR130" s="265">
        <v>1</v>
      </c>
      <c r="AS130" s="266">
        <v>0.105261498981944</v>
      </c>
      <c r="AT130" s="267">
        <v>0.2</v>
      </c>
      <c r="AU130" s="268">
        <v>0</v>
      </c>
      <c r="AV130" s="268">
        <v>0</v>
      </c>
      <c r="AW130" s="268">
        <v>0.0645161290322581</v>
      </c>
      <c r="AX130" s="224"/>
      <c r="AY130" s="222"/>
    </row>
    <row r="131" ht="15" spans="1:51">
      <c r="A131" s="220"/>
      <c r="B131" s="224"/>
      <c r="C131" s="283" t="s">
        <v>99</v>
      </c>
      <c r="D131" s="111" t="s">
        <v>25</v>
      </c>
      <c r="E131" s="111" t="s">
        <v>100</v>
      </c>
      <c r="F131" s="284" t="s">
        <v>154</v>
      </c>
      <c r="G131" s="284" t="s">
        <v>154</v>
      </c>
      <c r="H131" s="284" t="s">
        <v>154</v>
      </c>
      <c r="I131" s="284" t="s">
        <v>154</v>
      </c>
      <c r="J131" s="259">
        <v>0.9</v>
      </c>
      <c r="K131" s="260">
        <v>0.972222222222222</v>
      </c>
      <c r="L131" s="260">
        <v>1</v>
      </c>
      <c r="M131" s="261">
        <v>0.972222222222222</v>
      </c>
      <c r="N131" s="261">
        <v>0.979955456570156</v>
      </c>
      <c r="O131" s="262">
        <v>0.9</v>
      </c>
      <c r="P131" s="263">
        <v>0</v>
      </c>
      <c r="Q131" s="260" t="s">
        <v>33</v>
      </c>
      <c r="R131" s="260" t="s">
        <v>33</v>
      </c>
      <c r="S131" s="260">
        <v>0</v>
      </c>
      <c r="T131" s="262">
        <v>0.9</v>
      </c>
      <c r="U131" s="260">
        <v>0</v>
      </c>
      <c r="V131" s="260" t="s">
        <v>33</v>
      </c>
      <c r="W131" s="260" t="s">
        <v>33</v>
      </c>
      <c r="X131" s="260">
        <v>0</v>
      </c>
      <c r="Y131" s="262">
        <v>0.92</v>
      </c>
      <c r="Z131" s="262" t="s">
        <v>33</v>
      </c>
      <c r="AA131" s="262">
        <v>0</v>
      </c>
      <c r="AB131" s="262" t="s">
        <v>33</v>
      </c>
      <c r="AC131" s="262">
        <v>0</v>
      </c>
      <c r="AD131" s="262">
        <v>0.92</v>
      </c>
      <c r="AE131" s="260">
        <v>1</v>
      </c>
      <c r="AF131" s="260">
        <v>0.9375</v>
      </c>
      <c r="AG131" s="260">
        <v>1</v>
      </c>
      <c r="AH131" s="260">
        <v>0.992146596858639</v>
      </c>
      <c r="AI131" s="262">
        <v>0.92</v>
      </c>
      <c r="AJ131" s="260">
        <v>0.964445772333433</v>
      </c>
      <c r="AK131" s="260">
        <v>0.975194692817998</v>
      </c>
      <c r="AL131" s="260">
        <v>0.984902552841065</v>
      </c>
      <c r="AM131" s="260">
        <v>0.98505603985056</v>
      </c>
      <c r="AN131" s="259">
        <v>0.99</v>
      </c>
      <c r="AO131" s="264">
        <v>1</v>
      </c>
      <c r="AP131" s="264">
        <v>1</v>
      </c>
      <c r="AQ131" s="264" t="s">
        <v>33</v>
      </c>
      <c r="AR131" s="265">
        <v>1</v>
      </c>
      <c r="AS131" s="266">
        <v>0.105261498981944</v>
      </c>
      <c r="AT131" s="267">
        <v>0.166666666666667</v>
      </c>
      <c r="AU131" s="268">
        <v>0</v>
      </c>
      <c r="AV131" s="268">
        <v>0.0666666666666667</v>
      </c>
      <c r="AW131" s="268">
        <v>0.0635838150289017</v>
      </c>
      <c r="AX131" s="224"/>
      <c r="AY131" s="222"/>
    </row>
    <row r="132" ht="15" spans="1:51">
      <c r="A132" s="220"/>
      <c r="B132" s="224"/>
      <c r="C132" s="283" t="s">
        <v>99</v>
      </c>
      <c r="D132" s="111" t="s">
        <v>25</v>
      </c>
      <c r="E132" s="111" t="s">
        <v>100</v>
      </c>
      <c r="F132" s="284" t="s">
        <v>155</v>
      </c>
      <c r="G132" s="284" t="s">
        <v>155</v>
      </c>
      <c r="H132" s="284" t="s">
        <v>155</v>
      </c>
      <c r="I132" s="284" t="s">
        <v>155</v>
      </c>
      <c r="J132" s="259">
        <v>0.9</v>
      </c>
      <c r="K132" s="260">
        <v>0.956521739130435</v>
      </c>
      <c r="L132" s="260">
        <v>0.954545454545455</v>
      </c>
      <c r="M132" s="261">
        <v>0.956521739130435</v>
      </c>
      <c r="N132" s="261">
        <v>0.985790408525755</v>
      </c>
      <c r="O132" s="262">
        <v>0.9</v>
      </c>
      <c r="P132" s="263" t="s">
        <v>33</v>
      </c>
      <c r="Q132" s="260" t="s">
        <v>33</v>
      </c>
      <c r="R132" s="260" t="s">
        <v>33</v>
      </c>
      <c r="S132" s="260" t="s">
        <v>33</v>
      </c>
      <c r="T132" s="262">
        <v>0.9</v>
      </c>
      <c r="U132" s="260" t="s">
        <v>33</v>
      </c>
      <c r="V132" s="260" t="s">
        <v>33</v>
      </c>
      <c r="W132" s="260" t="s">
        <v>33</v>
      </c>
      <c r="X132" s="260" t="s">
        <v>33</v>
      </c>
      <c r="Y132" s="262">
        <v>0.92</v>
      </c>
      <c r="Z132" s="262">
        <v>0</v>
      </c>
      <c r="AA132" s="262" t="s">
        <v>33</v>
      </c>
      <c r="AB132" s="262">
        <v>1</v>
      </c>
      <c r="AC132" s="262">
        <v>0.25</v>
      </c>
      <c r="AD132" s="262">
        <v>0.92</v>
      </c>
      <c r="AE132" s="260">
        <v>0.963855421686747</v>
      </c>
      <c r="AF132" s="260">
        <v>0.983050847457627</v>
      </c>
      <c r="AG132" s="260">
        <v>0.988888888888889</v>
      </c>
      <c r="AH132" s="260">
        <v>0.966584158415842</v>
      </c>
      <c r="AI132" s="262">
        <v>0.92</v>
      </c>
      <c r="AJ132" s="260">
        <v>0.967684816290394</v>
      </c>
      <c r="AK132" s="260">
        <v>0.984104046242775</v>
      </c>
      <c r="AL132" s="260">
        <v>0.980101804720037</v>
      </c>
      <c r="AM132" s="260">
        <v>0.989533362407327</v>
      </c>
      <c r="AN132" s="259">
        <v>0.99</v>
      </c>
      <c r="AO132" s="264">
        <v>1</v>
      </c>
      <c r="AP132" s="264">
        <v>1</v>
      </c>
      <c r="AQ132" s="264">
        <v>1</v>
      </c>
      <c r="AR132" s="265">
        <v>1</v>
      </c>
      <c r="AS132" s="266">
        <v>0.105261498981944</v>
      </c>
      <c r="AT132" s="267">
        <v>0</v>
      </c>
      <c r="AU132" s="268">
        <v>0.25</v>
      </c>
      <c r="AV132" s="268">
        <v>0</v>
      </c>
      <c r="AW132" s="268">
        <v>0.0515463917525773</v>
      </c>
      <c r="AX132" s="224"/>
      <c r="AY132" s="222"/>
    </row>
    <row r="133" ht="15" spans="1:51">
      <c r="A133" s="220"/>
      <c r="B133" s="224"/>
      <c r="C133" s="283" t="s">
        <v>99</v>
      </c>
      <c r="D133" s="111" t="s">
        <v>25</v>
      </c>
      <c r="E133" s="111" t="s">
        <v>100</v>
      </c>
      <c r="F133" s="284" t="s">
        <v>156</v>
      </c>
      <c r="G133" s="284" t="s">
        <v>156</v>
      </c>
      <c r="H133" s="284" t="s">
        <v>156</v>
      </c>
      <c r="I133" s="284" t="s">
        <v>156</v>
      </c>
      <c r="J133" s="259">
        <v>0.9</v>
      </c>
      <c r="K133" s="260">
        <v>0.971830985915493</v>
      </c>
      <c r="L133" s="260">
        <v>0.986486486486487</v>
      </c>
      <c r="M133" s="261">
        <v>0.973333333333333</v>
      </c>
      <c r="N133" s="261">
        <v>0.951801116184678</v>
      </c>
      <c r="O133" s="262">
        <v>0.9</v>
      </c>
      <c r="P133" s="263">
        <v>1</v>
      </c>
      <c r="Q133" s="260">
        <v>0</v>
      </c>
      <c r="R133" s="260">
        <v>0</v>
      </c>
      <c r="S133" s="260">
        <v>0.166666666666667</v>
      </c>
      <c r="T133" s="262">
        <v>0.9</v>
      </c>
      <c r="U133" s="260">
        <v>0</v>
      </c>
      <c r="V133" s="260">
        <v>0</v>
      </c>
      <c r="W133" s="260">
        <v>0</v>
      </c>
      <c r="X133" s="260">
        <v>0.166666666666667</v>
      </c>
      <c r="Y133" s="262">
        <v>0.92</v>
      </c>
      <c r="Z133" s="262">
        <v>0</v>
      </c>
      <c r="AA133" s="262" t="s">
        <v>33</v>
      </c>
      <c r="AB133" s="262" t="s">
        <v>33</v>
      </c>
      <c r="AC133" s="262">
        <v>0</v>
      </c>
      <c r="AD133" s="262">
        <v>0.92</v>
      </c>
      <c r="AE133" s="260">
        <v>0.982532751091703</v>
      </c>
      <c r="AF133" s="260">
        <v>0.990322580645161</v>
      </c>
      <c r="AG133" s="260">
        <v>0.923772609819121</v>
      </c>
      <c r="AH133" s="260">
        <v>0.986299615877081</v>
      </c>
      <c r="AI133" s="262">
        <v>0.92</v>
      </c>
      <c r="AJ133" s="260">
        <v>0.961908868765272</v>
      </c>
      <c r="AK133" s="260">
        <v>0.980438554977126</v>
      </c>
      <c r="AL133" s="260">
        <v>0.982783990582696</v>
      </c>
      <c r="AM133" s="260">
        <v>0.986210952816625</v>
      </c>
      <c r="AN133" s="259">
        <v>0.99</v>
      </c>
      <c r="AO133" s="264">
        <v>1</v>
      </c>
      <c r="AP133" s="264">
        <v>1</v>
      </c>
      <c r="AQ133" s="264">
        <v>1</v>
      </c>
      <c r="AR133" s="265">
        <v>1</v>
      </c>
      <c r="AS133" s="266">
        <v>0.105261498981944</v>
      </c>
      <c r="AT133" s="267">
        <v>0</v>
      </c>
      <c r="AU133" s="268">
        <v>0.0666666666666667</v>
      </c>
      <c r="AV133" s="268">
        <v>0</v>
      </c>
      <c r="AW133" s="268">
        <v>0.0751295336787565</v>
      </c>
      <c r="AX133" s="224"/>
      <c r="AY133" s="222"/>
    </row>
    <row r="134" ht="15" spans="1:51">
      <c r="A134" s="220"/>
      <c r="B134" s="224"/>
      <c r="C134" s="283" t="s">
        <v>99</v>
      </c>
      <c r="D134" s="111" t="s">
        <v>25</v>
      </c>
      <c r="E134" s="111" t="s">
        <v>100</v>
      </c>
      <c r="F134" s="284" t="s">
        <v>157</v>
      </c>
      <c r="G134" s="284" t="s">
        <v>157</v>
      </c>
      <c r="H134" s="284" t="s">
        <v>157</v>
      </c>
      <c r="I134" s="284" t="s">
        <v>157</v>
      </c>
      <c r="J134" s="259">
        <v>0.9</v>
      </c>
      <c r="K134" s="260">
        <v>0.916666666666667</v>
      </c>
      <c r="L134" s="260">
        <v>0.902777777777778</v>
      </c>
      <c r="M134" s="261">
        <v>0.956521739130435</v>
      </c>
      <c r="N134" s="261">
        <v>0.950845665961945</v>
      </c>
      <c r="O134" s="262">
        <v>0.9</v>
      </c>
      <c r="P134" s="263" t="s">
        <v>33</v>
      </c>
      <c r="Q134" s="260" t="s">
        <v>33</v>
      </c>
      <c r="R134" s="260" t="s">
        <v>33</v>
      </c>
      <c r="S134" s="260">
        <v>0.5</v>
      </c>
      <c r="T134" s="262">
        <v>0.9</v>
      </c>
      <c r="U134" s="260" t="s">
        <v>33</v>
      </c>
      <c r="V134" s="260" t="s">
        <v>33</v>
      </c>
      <c r="W134" s="260" t="s">
        <v>33</v>
      </c>
      <c r="X134" s="260">
        <v>0.5</v>
      </c>
      <c r="Y134" s="262">
        <v>0.92</v>
      </c>
      <c r="Z134" s="262" t="s">
        <v>33</v>
      </c>
      <c r="AA134" s="262" t="s">
        <v>33</v>
      </c>
      <c r="AB134" s="262" t="s">
        <v>33</v>
      </c>
      <c r="AC134" s="262">
        <v>1</v>
      </c>
      <c r="AD134" s="262">
        <v>0.92</v>
      </c>
      <c r="AE134" s="260">
        <v>1</v>
      </c>
      <c r="AF134" s="260">
        <v>1</v>
      </c>
      <c r="AG134" s="260">
        <v>0.997663551401869</v>
      </c>
      <c r="AH134" s="260">
        <v>0.994403174926224</v>
      </c>
      <c r="AI134" s="262">
        <v>0.92</v>
      </c>
      <c r="AJ134" s="260">
        <v>0.981103166496425</v>
      </c>
      <c r="AK134" s="260">
        <v>0.984167424931756</v>
      </c>
      <c r="AL134" s="260">
        <v>0.987800745509997</v>
      </c>
      <c r="AM134" s="260">
        <v>0.989076752507181</v>
      </c>
      <c r="AN134" s="259">
        <v>0.99</v>
      </c>
      <c r="AO134" s="264">
        <v>1</v>
      </c>
      <c r="AP134" s="264">
        <v>1</v>
      </c>
      <c r="AQ134" s="264">
        <v>1</v>
      </c>
      <c r="AR134" s="265">
        <v>1</v>
      </c>
      <c r="AS134" s="266">
        <v>0.105261498981944</v>
      </c>
      <c r="AT134" s="267">
        <v>0</v>
      </c>
      <c r="AU134" s="268">
        <v>0</v>
      </c>
      <c r="AV134" s="268">
        <v>0</v>
      </c>
      <c r="AW134" s="268">
        <v>0.0106007067137809</v>
      </c>
      <c r="AX134" s="224"/>
      <c r="AY134" s="222"/>
    </row>
    <row r="135" ht="15" spans="1:51">
      <c r="A135" s="220"/>
      <c r="B135" s="224"/>
      <c r="C135" s="283" t="s">
        <v>99</v>
      </c>
      <c r="D135" s="111" t="s">
        <v>25</v>
      </c>
      <c r="E135" s="111" t="s">
        <v>100</v>
      </c>
      <c r="F135" s="284" t="s">
        <v>158</v>
      </c>
      <c r="G135" s="284" t="s">
        <v>158</v>
      </c>
      <c r="H135" s="284" t="s">
        <v>158</v>
      </c>
      <c r="I135" s="284" t="s">
        <v>158</v>
      </c>
      <c r="J135" s="259">
        <v>0.9</v>
      </c>
      <c r="K135" s="260">
        <v>1</v>
      </c>
      <c r="L135" s="260">
        <v>0.955555555555556</v>
      </c>
      <c r="M135" s="261">
        <v>1</v>
      </c>
      <c r="N135" s="261">
        <v>0.982587064676617</v>
      </c>
      <c r="O135" s="262">
        <v>0.9</v>
      </c>
      <c r="P135" s="263">
        <v>0</v>
      </c>
      <c r="Q135" s="260">
        <v>0</v>
      </c>
      <c r="R135" s="260" t="s">
        <v>33</v>
      </c>
      <c r="S135" s="260">
        <v>0</v>
      </c>
      <c r="T135" s="262">
        <v>0.9</v>
      </c>
      <c r="U135" s="260">
        <v>0</v>
      </c>
      <c r="V135" s="260">
        <v>0</v>
      </c>
      <c r="W135" s="260" t="s">
        <v>33</v>
      </c>
      <c r="X135" s="260">
        <v>0</v>
      </c>
      <c r="Y135" s="262">
        <v>0.92</v>
      </c>
      <c r="Z135" s="262">
        <v>0</v>
      </c>
      <c r="AA135" s="262" t="s">
        <v>33</v>
      </c>
      <c r="AB135" s="262" t="s">
        <v>33</v>
      </c>
      <c r="AC135" s="262">
        <v>0</v>
      </c>
      <c r="AD135" s="262">
        <v>0.92</v>
      </c>
      <c r="AE135" s="260">
        <v>0.995215311004785</v>
      </c>
      <c r="AF135" s="260">
        <v>0.978632478632479</v>
      </c>
      <c r="AG135" s="260">
        <v>0.995260663507109</v>
      </c>
      <c r="AH135" s="260">
        <v>0.99301048427359</v>
      </c>
      <c r="AI135" s="262">
        <v>0.92</v>
      </c>
      <c r="AJ135" s="260">
        <v>0.985059508736389</v>
      </c>
      <c r="AK135" s="260">
        <v>0.992035155177149</v>
      </c>
      <c r="AL135" s="260">
        <v>0.996032795556731</v>
      </c>
      <c r="AM135" s="260">
        <v>0.992440026760967</v>
      </c>
      <c r="AN135" s="259">
        <v>0.99</v>
      </c>
      <c r="AO135" s="264">
        <v>1</v>
      </c>
      <c r="AP135" s="264">
        <v>1</v>
      </c>
      <c r="AQ135" s="264">
        <v>1</v>
      </c>
      <c r="AR135" s="265">
        <v>1</v>
      </c>
      <c r="AS135" s="266">
        <v>0.105261498981944</v>
      </c>
      <c r="AT135" s="267" t="s">
        <v>33</v>
      </c>
      <c r="AU135" s="268">
        <v>0.166666666666667</v>
      </c>
      <c r="AV135" s="268">
        <v>0</v>
      </c>
      <c r="AW135" s="268">
        <v>0.0833333333333333</v>
      </c>
      <c r="AX135" s="224"/>
      <c r="AY135" s="222"/>
    </row>
    <row r="136" ht="15" spans="1:51">
      <c r="A136" s="220"/>
      <c r="B136" s="224"/>
      <c r="C136" s="283" t="s">
        <v>99</v>
      </c>
      <c r="D136" s="111" t="s">
        <v>25</v>
      </c>
      <c r="E136" s="111" t="s">
        <v>100</v>
      </c>
      <c r="F136" s="284" t="s">
        <v>159</v>
      </c>
      <c r="G136" s="284" t="s">
        <v>159</v>
      </c>
      <c r="H136" s="284" t="s">
        <v>159</v>
      </c>
      <c r="I136" s="284" t="s">
        <v>159</v>
      </c>
      <c r="J136" s="259">
        <v>0.9</v>
      </c>
      <c r="K136" s="260">
        <v>1</v>
      </c>
      <c r="L136" s="260">
        <v>1</v>
      </c>
      <c r="M136" s="261">
        <v>1</v>
      </c>
      <c r="N136" s="261">
        <v>0.991706161137441</v>
      </c>
      <c r="O136" s="262">
        <v>0.9</v>
      </c>
      <c r="P136" s="263" t="s">
        <v>33</v>
      </c>
      <c r="Q136" s="260">
        <v>0</v>
      </c>
      <c r="R136" s="260" t="s">
        <v>33</v>
      </c>
      <c r="S136" s="260">
        <v>0</v>
      </c>
      <c r="T136" s="262">
        <v>0.9</v>
      </c>
      <c r="U136" s="260" t="s">
        <v>33</v>
      </c>
      <c r="V136" s="260">
        <v>1</v>
      </c>
      <c r="W136" s="260" t="s">
        <v>33</v>
      </c>
      <c r="X136" s="260">
        <v>1</v>
      </c>
      <c r="Y136" s="262">
        <v>0.92</v>
      </c>
      <c r="Z136" s="262" t="s">
        <v>33</v>
      </c>
      <c r="AA136" s="262" t="s">
        <v>33</v>
      </c>
      <c r="AB136" s="262" t="s">
        <v>33</v>
      </c>
      <c r="AC136" s="262" t="s">
        <v>33</v>
      </c>
      <c r="AD136" s="262">
        <v>0.92</v>
      </c>
      <c r="AE136" s="260">
        <v>1</v>
      </c>
      <c r="AF136" s="260">
        <v>0.976744186046512</v>
      </c>
      <c r="AG136" s="260">
        <v>1</v>
      </c>
      <c r="AH136" s="260">
        <v>0.997126436781609</v>
      </c>
      <c r="AI136" s="262">
        <v>0.92</v>
      </c>
      <c r="AJ136" s="260">
        <v>0.968791064388962</v>
      </c>
      <c r="AK136" s="260">
        <v>0.98463687150838</v>
      </c>
      <c r="AL136" s="260">
        <v>0.962512664640324</v>
      </c>
      <c r="AM136" s="260">
        <v>0.986740209054086</v>
      </c>
      <c r="AN136" s="259">
        <v>0.99</v>
      </c>
      <c r="AO136" s="264">
        <v>1</v>
      </c>
      <c r="AP136" s="264">
        <v>1</v>
      </c>
      <c r="AQ136" s="264">
        <v>1</v>
      </c>
      <c r="AR136" s="265">
        <v>1</v>
      </c>
      <c r="AS136" s="266">
        <v>0.105261498981944</v>
      </c>
      <c r="AT136" s="267">
        <v>0.333333333333333</v>
      </c>
      <c r="AU136" s="268">
        <v>0.166666666666667</v>
      </c>
      <c r="AV136" s="268">
        <v>0</v>
      </c>
      <c r="AW136" s="268">
        <v>0.159090909090909</v>
      </c>
      <c r="AX136" s="224"/>
      <c r="AY136" s="222"/>
    </row>
    <row r="137" ht="15" spans="1:51">
      <c r="A137" s="220"/>
      <c r="B137" s="224"/>
      <c r="C137" s="283" t="s">
        <v>99</v>
      </c>
      <c r="D137" s="111" t="s">
        <v>25</v>
      </c>
      <c r="E137" s="111" t="s">
        <v>100</v>
      </c>
      <c r="F137" s="284" t="s">
        <v>160</v>
      </c>
      <c r="G137" s="284" t="s">
        <v>160</v>
      </c>
      <c r="H137" s="284" t="s">
        <v>160</v>
      </c>
      <c r="I137" s="284" t="s">
        <v>160</v>
      </c>
      <c r="J137" s="259">
        <v>0.9</v>
      </c>
      <c r="K137" s="260">
        <v>0.984375</v>
      </c>
      <c r="L137" s="260">
        <v>0.985294117647059</v>
      </c>
      <c r="M137" s="261">
        <v>0.985074626865672</v>
      </c>
      <c r="N137" s="261">
        <v>0.972972972972973</v>
      </c>
      <c r="O137" s="262">
        <v>0.9</v>
      </c>
      <c r="P137" s="263">
        <v>0.111111111111111</v>
      </c>
      <c r="Q137" s="260">
        <v>0</v>
      </c>
      <c r="R137" s="260">
        <v>1</v>
      </c>
      <c r="S137" s="260">
        <v>0.117647058823529</v>
      </c>
      <c r="T137" s="262">
        <v>0.9</v>
      </c>
      <c r="U137" s="260">
        <v>0</v>
      </c>
      <c r="V137" s="260">
        <v>0</v>
      </c>
      <c r="W137" s="260">
        <v>1</v>
      </c>
      <c r="X137" s="260">
        <v>0.0588235294117647</v>
      </c>
      <c r="Y137" s="262">
        <v>0.92</v>
      </c>
      <c r="Z137" s="262">
        <v>0</v>
      </c>
      <c r="AA137" s="262">
        <v>0</v>
      </c>
      <c r="AB137" s="262" t="s">
        <v>33</v>
      </c>
      <c r="AC137" s="262">
        <v>0.0769230769230769</v>
      </c>
      <c r="AD137" s="262">
        <v>0.92</v>
      </c>
      <c r="AE137" s="260">
        <v>0.997282608695652</v>
      </c>
      <c r="AF137" s="260">
        <v>0.994694960212202</v>
      </c>
      <c r="AG137" s="260">
        <v>0.997442455242967</v>
      </c>
      <c r="AH137" s="260">
        <v>0.85891048453326</v>
      </c>
      <c r="AI137" s="262">
        <v>0.92</v>
      </c>
      <c r="AJ137" s="260">
        <v>0.976326094695621</v>
      </c>
      <c r="AK137" s="260">
        <v>0.984387351778656</v>
      </c>
      <c r="AL137" s="260">
        <v>0.985976065818998</v>
      </c>
      <c r="AM137" s="260">
        <v>0.986451675115715</v>
      </c>
      <c r="AN137" s="259">
        <v>0.99</v>
      </c>
      <c r="AO137" s="264">
        <v>1</v>
      </c>
      <c r="AP137" s="264">
        <v>1</v>
      </c>
      <c r="AQ137" s="264">
        <v>1</v>
      </c>
      <c r="AR137" s="265">
        <v>1</v>
      </c>
      <c r="AS137" s="266">
        <v>0.105261498981944</v>
      </c>
      <c r="AT137" s="267">
        <v>0.0909090909090909</v>
      </c>
      <c r="AU137" s="268">
        <v>0.0526315789473684</v>
      </c>
      <c r="AV137" s="268">
        <v>0.0555555555555556</v>
      </c>
      <c r="AW137" s="268">
        <v>0.0897832817337461</v>
      </c>
      <c r="AX137" s="224"/>
      <c r="AY137" s="222"/>
    </row>
    <row r="138" ht="15" spans="1:51">
      <c r="A138" s="220"/>
      <c r="B138" s="224"/>
      <c r="C138" s="283" t="s">
        <v>99</v>
      </c>
      <c r="D138" s="111" t="s">
        <v>25</v>
      </c>
      <c r="E138" s="111" t="s">
        <v>100</v>
      </c>
      <c r="F138" s="284" t="s">
        <v>161</v>
      </c>
      <c r="G138" s="284" t="s">
        <v>161</v>
      </c>
      <c r="H138" s="284" t="s">
        <v>161</v>
      </c>
      <c r="I138" s="284" t="s">
        <v>161</v>
      </c>
      <c r="J138" s="259">
        <v>0.9</v>
      </c>
      <c r="K138" s="260">
        <v>0.965116279069767</v>
      </c>
      <c r="L138" s="260">
        <v>1</v>
      </c>
      <c r="M138" s="261">
        <v>0.989583333333333</v>
      </c>
      <c r="N138" s="261">
        <v>0.972830494728305</v>
      </c>
      <c r="O138" s="262">
        <v>0.9</v>
      </c>
      <c r="P138" s="263">
        <v>0.913578852236783</v>
      </c>
      <c r="Q138" s="260">
        <v>0.945258674683703</v>
      </c>
      <c r="R138" s="260">
        <v>0.939980755352418</v>
      </c>
      <c r="S138" s="260">
        <v>0.937248692481167</v>
      </c>
      <c r="T138" s="262">
        <v>0.9</v>
      </c>
      <c r="U138" s="260">
        <v>0.914369633981021</v>
      </c>
      <c r="V138" s="260">
        <v>0.944256545158462</v>
      </c>
      <c r="W138" s="260">
        <v>0.944671638200625</v>
      </c>
      <c r="X138" s="260">
        <v>0.92895254546327</v>
      </c>
      <c r="Y138" s="262">
        <v>0.92</v>
      </c>
      <c r="Z138" s="262">
        <v>0.946167649320687</v>
      </c>
      <c r="AA138" s="262">
        <v>0.97145993413831</v>
      </c>
      <c r="AB138" s="262">
        <v>0.972114285714286</v>
      </c>
      <c r="AC138" s="262">
        <v>0.970476797507126</v>
      </c>
      <c r="AD138" s="262">
        <v>0.92</v>
      </c>
      <c r="AE138" s="260">
        <v>0.990717072514463</v>
      </c>
      <c r="AF138" s="260">
        <v>0.985419286638599</v>
      </c>
      <c r="AG138" s="260">
        <v>0.940833041074413</v>
      </c>
      <c r="AH138" s="260">
        <v>0.964314116437461</v>
      </c>
      <c r="AI138" s="262">
        <v>0.92</v>
      </c>
      <c r="AJ138" s="260">
        <v>0.969737357898863</v>
      </c>
      <c r="AK138" s="260">
        <v>0.983098142390178</v>
      </c>
      <c r="AL138" s="260">
        <v>0.984080699818741</v>
      </c>
      <c r="AM138" s="260">
        <v>0.982618515776178</v>
      </c>
      <c r="AN138" s="259">
        <v>0.99</v>
      </c>
      <c r="AO138" s="264">
        <v>1</v>
      </c>
      <c r="AP138" s="264">
        <v>1</v>
      </c>
      <c r="AQ138" s="264">
        <v>1</v>
      </c>
      <c r="AR138" s="265">
        <v>0.999832214765101</v>
      </c>
      <c r="AS138" s="266">
        <v>0.105261498981944</v>
      </c>
      <c r="AT138" s="267">
        <v>0.0357142857142857</v>
      </c>
      <c r="AU138" s="268">
        <v>0.103448275862069</v>
      </c>
      <c r="AV138" s="268">
        <v>0.0833333333333333</v>
      </c>
      <c r="AW138" s="268">
        <v>0.0881642512077295</v>
      </c>
      <c r="AX138" s="224"/>
      <c r="AY138" s="222"/>
    </row>
    <row r="139" ht="15" spans="1:51">
      <c r="A139" s="220"/>
      <c r="B139" s="224"/>
      <c r="C139" s="283" t="s">
        <v>99</v>
      </c>
      <c r="D139" s="111" t="s">
        <v>25</v>
      </c>
      <c r="E139" s="111" t="s">
        <v>100</v>
      </c>
      <c r="F139" s="284" t="s">
        <v>162</v>
      </c>
      <c r="G139" s="284" t="s">
        <v>162</v>
      </c>
      <c r="H139" s="284" t="s">
        <v>162</v>
      </c>
      <c r="I139" s="284" t="s">
        <v>162</v>
      </c>
      <c r="J139" s="259">
        <v>0.9</v>
      </c>
      <c r="K139" s="260">
        <v>0.985915492957746</v>
      </c>
      <c r="L139" s="260">
        <v>1</v>
      </c>
      <c r="M139" s="261">
        <v>0.986666666666667</v>
      </c>
      <c r="N139" s="261">
        <v>0.990514228657014</v>
      </c>
      <c r="O139" s="262">
        <v>0.9</v>
      </c>
      <c r="P139" s="263">
        <v>0.967977615420488</v>
      </c>
      <c r="Q139" s="260">
        <v>0.974420849420849</v>
      </c>
      <c r="R139" s="260">
        <v>0.963831417624521</v>
      </c>
      <c r="S139" s="260">
        <v>0.970612603254687</v>
      </c>
      <c r="T139" s="262">
        <v>0.9</v>
      </c>
      <c r="U139" s="260">
        <v>0.926317425773356</v>
      </c>
      <c r="V139" s="260">
        <v>0.93983268983269</v>
      </c>
      <c r="W139" s="260">
        <v>0.930268199233717</v>
      </c>
      <c r="X139" s="260">
        <v>0.929397289409903</v>
      </c>
      <c r="Y139" s="262">
        <v>0.92</v>
      </c>
      <c r="Z139" s="262">
        <v>0.950335161486898</v>
      </c>
      <c r="AA139" s="262">
        <v>0.946458923512748</v>
      </c>
      <c r="AB139" s="262">
        <v>0.974789915966387</v>
      </c>
      <c r="AC139" s="262">
        <v>0.966013241034267</v>
      </c>
      <c r="AD139" s="262">
        <v>0.92</v>
      </c>
      <c r="AE139" s="260">
        <v>0.997778659262198</v>
      </c>
      <c r="AF139" s="260">
        <v>0.985036962265831</v>
      </c>
      <c r="AG139" s="260">
        <v>0.994737543298694</v>
      </c>
      <c r="AH139" s="260">
        <v>0.980838200528074</v>
      </c>
      <c r="AI139" s="262">
        <v>0.92</v>
      </c>
      <c r="AJ139" s="260">
        <v>0.968814326883491</v>
      </c>
      <c r="AK139" s="260">
        <v>0.970654627539503</v>
      </c>
      <c r="AL139" s="260">
        <v>0.985239085239085</v>
      </c>
      <c r="AM139" s="260">
        <v>0.980436994864662</v>
      </c>
      <c r="AN139" s="259">
        <v>0.99</v>
      </c>
      <c r="AO139" s="264">
        <v>1</v>
      </c>
      <c r="AP139" s="264">
        <v>1</v>
      </c>
      <c r="AQ139" s="264">
        <v>1</v>
      </c>
      <c r="AR139" s="265">
        <v>1</v>
      </c>
      <c r="AS139" s="266">
        <v>0.105261498981944</v>
      </c>
      <c r="AT139" s="267">
        <v>0.0434782608695652</v>
      </c>
      <c r="AU139" s="268">
        <v>0</v>
      </c>
      <c r="AV139" s="268">
        <v>0.0869565217391304</v>
      </c>
      <c r="AW139" s="268">
        <v>0.0512820512820513</v>
      </c>
      <c r="AX139" s="224"/>
      <c r="AY139" s="222"/>
    </row>
    <row r="140" ht="15" spans="1:51">
      <c r="A140" s="220"/>
      <c r="B140" s="224"/>
      <c r="C140" s="283" t="s">
        <v>99</v>
      </c>
      <c r="D140" s="111" t="s">
        <v>25</v>
      </c>
      <c r="E140" s="111" t="s">
        <v>100</v>
      </c>
      <c r="F140" s="284" t="s">
        <v>163</v>
      </c>
      <c r="G140" s="284" t="s">
        <v>163</v>
      </c>
      <c r="H140" s="284" t="s">
        <v>163</v>
      </c>
      <c r="I140" s="284" t="s">
        <v>163</v>
      </c>
      <c r="J140" s="259">
        <v>0.9</v>
      </c>
      <c r="K140" s="260">
        <v>0.981308411214953</v>
      </c>
      <c r="L140" s="260">
        <v>0.964285714285714</v>
      </c>
      <c r="M140" s="261">
        <v>0.973451327433628</v>
      </c>
      <c r="N140" s="261">
        <v>0.968812877263581</v>
      </c>
      <c r="O140" s="262">
        <v>0.9</v>
      </c>
      <c r="P140" s="263">
        <v>0.970816055081762</v>
      </c>
      <c r="Q140" s="260">
        <v>0.972534332084894</v>
      </c>
      <c r="R140" s="260">
        <v>0.974702380952381</v>
      </c>
      <c r="S140" s="260">
        <v>0.964682084085069</v>
      </c>
      <c r="T140" s="262">
        <v>0.9</v>
      </c>
      <c r="U140" s="260">
        <v>0.891870745638056</v>
      </c>
      <c r="V140" s="260">
        <v>0.908863920099875</v>
      </c>
      <c r="W140" s="260">
        <v>0.917919799498747</v>
      </c>
      <c r="X140" s="260">
        <v>0.896600201504253</v>
      </c>
      <c r="Y140" s="262">
        <v>0.92</v>
      </c>
      <c r="Z140" s="262">
        <v>0.864051094890511</v>
      </c>
      <c r="AA140" s="262">
        <v>0.905199278333607</v>
      </c>
      <c r="AB140" s="262">
        <v>0.934204160619255</v>
      </c>
      <c r="AC140" s="262">
        <v>0.902656024170764</v>
      </c>
      <c r="AD140" s="262">
        <v>0.92</v>
      </c>
      <c r="AE140" s="260">
        <v>0.992334236826708</v>
      </c>
      <c r="AF140" s="260">
        <v>0.987736696861008</v>
      </c>
      <c r="AG140" s="260">
        <v>0.989991565014275</v>
      </c>
      <c r="AH140" s="260">
        <v>0.987215734446979</v>
      </c>
      <c r="AI140" s="262">
        <v>0.92</v>
      </c>
      <c r="AJ140" s="260">
        <v>0.916443081640475</v>
      </c>
      <c r="AK140" s="260">
        <v>0.946026490066225</v>
      </c>
      <c r="AL140" s="260">
        <v>0.957520817961421</v>
      </c>
      <c r="AM140" s="260">
        <v>0.944327237738359</v>
      </c>
      <c r="AN140" s="259">
        <v>0.99</v>
      </c>
      <c r="AO140" s="264">
        <v>1</v>
      </c>
      <c r="AP140" s="264">
        <v>1</v>
      </c>
      <c r="AQ140" s="264">
        <v>1</v>
      </c>
      <c r="AR140" s="265">
        <v>1</v>
      </c>
      <c r="AS140" s="266">
        <v>0.105261498981944</v>
      </c>
      <c r="AT140" s="267">
        <v>0</v>
      </c>
      <c r="AU140" s="268">
        <v>0.0263157894736842</v>
      </c>
      <c r="AV140" s="268">
        <v>0</v>
      </c>
      <c r="AW140" s="268">
        <v>0.0668973471741638</v>
      </c>
      <c r="AX140" s="224"/>
      <c r="AY140" s="222"/>
    </row>
    <row r="141" ht="15" spans="1:51">
      <c r="A141" s="220"/>
      <c r="B141" s="224"/>
      <c r="C141" s="283" t="s">
        <v>99</v>
      </c>
      <c r="D141" s="111" t="s">
        <v>80</v>
      </c>
      <c r="E141" s="111" t="s">
        <v>100</v>
      </c>
      <c r="F141" s="284" t="s">
        <v>164</v>
      </c>
      <c r="G141" s="284" t="s">
        <v>164</v>
      </c>
      <c r="H141" s="284" t="s">
        <v>164</v>
      </c>
      <c r="I141" s="284" t="s">
        <v>164</v>
      </c>
      <c r="J141" s="259">
        <v>0.9</v>
      </c>
      <c r="K141" s="260">
        <v>0.988372093023256</v>
      </c>
      <c r="L141" s="260">
        <v>0.98876404494382</v>
      </c>
      <c r="M141" s="261">
        <v>0.98019801980198</v>
      </c>
      <c r="N141" s="261">
        <v>0.984812150279776</v>
      </c>
      <c r="O141" s="262">
        <v>0.9</v>
      </c>
      <c r="P141" s="263">
        <v>0.935173105870547</v>
      </c>
      <c r="Q141" s="260">
        <v>0.965263499621253</v>
      </c>
      <c r="R141" s="260">
        <v>0.955217790472304</v>
      </c>
      <c r="S141" s="260">
        <v>0.956049574786082</v>
      </c>
      <c r="T141" s="262">
        <v>0.9</v>
      </c>
      <c r="U141" s="260">
        <v>0.915604616156548</v>
      </c>
      <c r="V141" s="260">
        <v>0.950330050860297</v>
      </c>
      <c r="W141" s="260">
        <v>0.951749464449658</v>
      </c>
      <c r="X141" s="260">
        <v>0.936353386415879</v>
      </c>
      <c r="Y141" s="262">
        <v>0.92</v>
      </c>
      <c r="Z141" s="262">
        <v>0.933448948623455</v>
      </c>
      <c r="AA141" s="262">
        <v>0.948560043470386</v>
      </c>
      <c r="AB141" s="262">
        <v>0.96950578338591</v>
      </c>
      <c r="AC141" s="262">
        <v>0.949284388145989</v>
      </c>
      <c r="AD141" s="262">
        <v>0.92</v>
      </c>
      <c r="AE141" s="260">
        <v>0.981872840669449</v>
      </c>
      <c r="AF141" s="260">
        <v>0.976316539982888</v>
      </c>
      <c r="AG141" s="260">
        <v>0.938162500310305</v>
      </c>
      <c r="AH141" s="260">
        <v>0.947197051582164</v>
      </c>
      <c r="AI141" s="262">
        <v>0.92</v>
      </c>
      <c r="AJ141" s="260">
        <v>0.959950624057057</v>
      </c>
      <c r="AK141" s="260">
        <v>0.971484692495259</v>
      </c>
      <c r="AL141" s="260">
        <v>0.984270897726492</v>
      </c>
      <c r="AM141" s="260">
        <v>0.973893385838256</v>
      </c>
      <c r="AN141" s="259">
        <v>0.99</v>
      </c>
      <c r="AO141" s="264">
        <v>1</v>
      </c>
      <c r="AP141" s="264">
        <v>1</v>
      </c>
      <c r="AQ141" s="264">
        <v>1</v>
      </c>
      <c r="AR141" s="265">
        <v>0.993449334698055</v>
      </c>
      <c r="AS141" s="266">
        <v>0.105261498981944</v>
      </c>
      <c r="AT141" s="267">
        <v>0</v>
      </c>
      <c r="AU141" s="268">
        <v>-0.105263157894737</v>
      </c>
      <c r="AV141" s="268">
        <v>0.0625</v>
      </c>
      <c r="AW141" s="268">
        <v>0.0794165316045381</v>
      </c>
      <c r="AX141" s="224"/>
      <c r="AY141" s="222"/>
    </row>
    <row r="142" ht="15" spans="1:51">
      <c r="A142" s="220"/>
      <c r="B142" s="224"/>
      <c r="C142" s="283" t="s">
        <v>99</v>
      </c>
      <c r="D142" s="111" t="s">
        <v>25</v>
      </c>
      <c r="E142" s="111" t="s">
        <v>100</v>
      </c>
      <c r="F142" s="284" t="s">
        <v>165</v>
      </c>
      <c r="G142" s="284" t="s">
        <v>165</v>
      </c>
      <c r="H142" s="284" t="s">
        <v>165</v>
      </c>
      <c r="I142" s="284" t="s">
        <v>165</v>
      </c>
      <c r="J142" s="259">
        <v>0.9</v>
      </c>
      <c r="K142" s="260">
        <v>1</v>
      </c>
      <c r="L142" s="260">
        <v>1</v>
      </c>
      <c r="M142" s="261">
        <v>1</v>
      </c>
      <c r="N142" s="261">
        <v>0.999541494727189</v>
      </c>
      <c r="O142" s="262">
        <v>0.9</v>
      </c>
      <c r="P142" s="263">
        <v>0.955926146515783</v>
      </c>
      <c r="Q142" s="260">
        <v>0.973763517106896</v>
      </c>
      <c r="R142" s="260">
        <v>0.980640165203924</v>
      </c>
      <c r="S142" s="260">
        <v>0.970074844231227</v>
      </c>
      <c r="T142" s="262">
        <v>0.9</v>
      </c>
      <c r="U142" s="260">
        <v>0.892793329362716</v>
      </c>
      <c r="V142" s="260">
        <v>0.935295160432547</v>
      </c>
      <c r="W142" s="260">
        <v>0.97788676647737</v>
      </c>
      <c r="X142" s="260">
        <v>0.962908018069595</v>
      </c>
      <c r="Y142" s="262">
        <v>0.92</v>
      </c>
      <c r="Z142" s="262">
        <v>0.825318536785861</v>
      </c>
      <c r="AA142" s="262">
        <v>0.878887669227955</v>
      </c>
      <c r="AB142" s="262">
        <v>0.950552646887725</v>
      </c>
      <c r="AC142" s="262">
        <v>0.949305157533621</v>
      </c>
      <c r="AD142" s="262">
        <v>0.92</v>
      </c>
      <c r="AE142" s="260">
        <v>0.994044383796098</v>
      </c>
      <c r="AF142" s="260">
        <v>0.988498184362195</v>
      </c>
      <c r="AG142" s="260">
        <v>0.989983291349669</v>
      </c>
      <c r="AH142" s="260">
        <v>0.983722723971711</v>
      </c>
      <c r="AI142" s="262">
        <v>0.92</v>
      </c>
      <c r="AJ142" s="260">
        <v>0.916471224968429</v>
      </c>
      <c r="AK142" s="260">
        <v>0.944059701492537</v>
      </c>
      <c r="AL142" s="260">
        <v>0.980515998331645</v>
      </c>
      <c r="AM142" s="260">
        <v>0.97593214309536</v>
      </c>
      <c r="AN142" s="259">
        <v>0.99</v>
      </c>
      <c r="AO142" s="264">
        <v>1</v>
      </c>
      <c r="AP142" s="264">
        <v>1</v>
      </c>
      <c r="AQ142" s="264">
        <v>1</v>
      </c>
      <c r="AR142" s="265">
        <v>1</v>
      </c>
      <c r="AS142" s="266">
        <v>0.105261498981944</v>
      </c>
      <c r="AT142" s="267">
        <v>0.0571428571428571</v>
      </c>
      <c r="AU142" s="268">
        <v>0.0769230769230769</v>
      </c>
      <c r="AV142" s="268">
        <v>-0.0232558139534884</v>
      </c>
      <c r="AW142" s="268">
        <v>0.0493562231759657</v>
      </c>
      <c r="AX142" s="224"/>
      <c r="AY142" s="222"/>
    </row>
    <row r="143" ht="15" spans="1:51">
      <c r="A143" s="220"/>
      <c r="B143" s="224"/>
      <c r="C143" s="283" t="s">
        <v>99</v>
      </c>
      <c r="D143" s="111" t="s">
        <v>25</v>
      </c>
      <c r="E143" s="111" t="s">
        <v>100</v>
      </c>
      <c r="F143" s="284" t="s">
        <v>166</v>
      </c>
      <c r="G143" s="284" t="s">
        <v>166</v>
      </c>
      <c r="H143" s="284" t="s">
        <v>166</v>
      </c>
      <c r="I143" s="284" t="s">
        <v>166</v>
      </c>
      <c r="J143" s="259">
        <v>0.9</v>
      </c>
      <c r="K143" s="260">
        <v>1</v>
      </c>
      <c r="L143" s="260">
        <v>1</v>
      </c>
      <c r="M143" s="261">
        <v>1</v>
      </c>
      <c r="N143" s="261">
        <v>1</v>
      </c>
      <c r="O143" s="262">
        <v>0.9</v>
      </c>
      <c r="P143" s="263">
        <v>0.969945355191257</v>
      </c>
      <c r="Q143" s="260">
        <v>0.967597208374875</v>
      </c>
      <c r="R143" s="260">
        <v>0.972037283621837</v>
      </c>
      <c r="S143" s="260">
        <v>0.967050621400424</v>
      </c>
      <c r="T143" s="262">
        <v>0.9</v>
      </c>
      <c r="U143" s="260">
        <v>0.960837887067395</v>
      </c>
      <c r="V143" s="260">
        <v>0.962113659022931</v>
      </c>
      <c r="W143" s="260">
        <v>0.964269862405681</v>
      </c>
      <c r="X143" s="260">
        <v>0.950348590481964</v>
      </c>
      <c r="Y143" s="262">
        <v>0.92</v>
      </c>
      <c r="Z143" s="262">
        <v>0.939264784230154</v>
      </c>
      <c r="AA143" s="262">
        <v>0.964222614840989</v>
      </c>
      <c r="AB143" s="262">
        <v>0.968642822146007</v>
      </c>
      <c r="AC143" s="262">
        <v>0.95521683047799</v>
      </c>
      <c r="AD143" s="262">
        <v>0.92</v>
      </c>
      <c r="AE143" s="260">
        <v>0.995285276660923</v>
      </c>
      <c r="AF143" s="260">
        <v>0.99244473137792</v>
      </c>
      <c r="AG143" s="260">
        <v>0.990817769452555</v>
      </c>
      <c r="AH143" s="260">
        <v>0.963934039093442</v>
      </c>
      <c r="AI143" s="262">
        <v>0.92</v>
      </c>
      <c r="AJ143" s="260">
        <v>0.973696795791487</v>
      </c>
      <c r="AK143" s="260">
        <v>0.979465138490926</v>
      </c>
      <c r="AL143" s="260">
        <v>0.98457779813712</v>
      </c>
      <c r="AM143" s="260">
        <v>0.97677799556069</v>
      </c>
      <c r="AN143" s="259">
        <v>0.99</v>
      </c>
      <c r="AO143" s="264">
        <v>1</v>
      </c>
      <c r="AP143" s="264">
        <v>1</v>
      </c>
      <c r="AQ143" s="264">
        <v>1</v>
      </c>
      <c r="AR143" s="265">
        <v>1</v>
      </c>
      <c r="AS143" s="266">
        <v>0.105261498981944</v>
      </c>
      <c r="AT143" s="267">
        <v>0</v>
      </c>
      <c r="AU143" s="268">
        <v>0</v>
      </c>
      <c r="AV143" s="268">
        <v>0</v>
      </c>
      <c r="AW143" s="268">
        <v>0.0566037735849057</v>
      </c>
      <c r="AX143" s="224"/>
      <c r="AY143" s="222"/>
    </row>
    <row r="144" ht="15" spans="1:51">
      <c r="A144" s="220"/>
      <c r="B144" s="224"/>
      <c r="C144" s="283" t="s">
        <v>99</v>
      </c>
      <c r="D144" s="111" t="s">
        <v>25</v>
      </c>
      <c r="E144" s="111" t="s">
        <v>100</v>
      </c>
      <c r="F144" s="284" t="s">
        <v>167</v>
      </c>
      <c r="G144" s="284" t="s">
        <v>167</v>
      </c>
      <c r="H144" s="284" t="s">
        <v>167</v>
      </c>
      <c r="I144" s="284" t="s">
        <v>167</v>
      </c>
      <c r="J144" s="259">
        <v>0.9</v>
      </c>
      <c r="K144" s="260">
        <v>0.948051948051948</v>
      </c>
      <c r="L144" s="260">
        <v>0.974358974358974</v>
      </c>
      <c r="M144" s="261">
        <v>0.962025316455696</v>
      </c>
      <c r="N144" s="261">
        <v>0.971746178786475</v>
      </c>
      <c r="O144" s="262">
        <v>0.9</v>
      </c>
      <c r="P144" s="263">
        <v>0.978439515772731</v>
      </c>
      <c r="Q144" s="260">
        <v>0.990717703349282</v>
      </c>
      <c r="R144" s="260">
        <v>0.977805287823857</v>
      </c>
      <c r="S144" s="260">
        <v>0.974368940713935</v>
      </c>
      <c r="T144" s="262">
        <v>0.9</v>
      </c>
      <c r="U144" s="260">
        <v>0.934700008836264</v>
      </c>
      <c r="V144" s="260">
        <v>0.967272727272727</v>
      </c>
      <c r="W144" s="260">
        <v>0.963657264125917</v>
      </c>
      <c r="X144" s="260">
        <v>0.937765268283966</v>
      </c>
      <c r="Y144" s="262">
        <v>0.92</v>
      </c>
      <c r="Z144" s="262">
        <v>0.896270139042154</v>
      </c>
      <c r="AA144" s="262">
        <v>0.948129083349832</v>
      </c>
      <c r="AB144" s="262">
        <v>0.964623078347842</v>
      </c>
      <c r="AC144" s="262">
        <v>0.940416138517388</v>
      </c>
      <c r="AD144" s="262">
        <v>0.92</v>
      </c>
      <c r="AE144" s="260">
        <v>0.997688327890507</v>
      </c>
      <c r="AF144" s="260">
        <v>0.996265512486594</v>
      </c>
      <c r="AG144" s="260">
        <v>0.995857455730803</v>
      </c>
      <c r="AH144" s="260">
        <v>0.959760299061039</v>
      </c>
      <c r="AI144" s="262">
        <v>0.92</v>
      </c>
      <c r="AJ144" s="260">
        <v>0.947580899514287</v>
      </c>
      <c r="AK144" s="260">
        <v>0.977168655272493</v>
      </c>
      <c r="AL144" s="260">
        <v>0.982823627984918</v>
      </c>
      <c r="AM144" s="260">
        <v>0.970568420185521</v>
      </c>
      <c r="AN144" s="259">
        <v>0.99</v>
      </c>
      <c r="AO144" s="264">
        <v>1</v>
      </c>
      <c r="AP144" s="264">
        <v>1</v>
      </c>
      <c r="AQ144" s="264">
        <v>1</v>
      </c>
      <c r="AR144" s="265">
        <v>1</v>
      </c>
      <c r="AS144" s="266">
        <v>0.105261498981944</v>
      </c>
      <c r="AT144" s="267">
        <v>0</v>
      </c>
      <c r="AU144" s="268">
        <v>0.0833333333333333</v>
      </c>
      <c r="AV144" s="268">
        <v>0.0769230769230769</v>
      </c>
      <c r="AW144" s="268">
        <v>0.0740740740740741</v>
      </c>
      <c r="AX144" s="224"/>
      <c r="AY144" s="222"/>
    </row>
    <row r="145" ht="15" spans="1:51">
      <c r="A145" s="220"/>
      <c r="B145" s="224"/>
      <c r="C145" s="283" t="s">
        <v>99</v>
      </c>
      <c r="D145" s="111" t="s">
        <v>25</v>
      </c>
      <c r="E145" s="111" t="s">
        <v>100</v>
      </c>
      <c r="F145" s="284" t="s">
        <v>168</v>
      </c>
      <c r="G145" s="284" t="s">
        <v>168</v>
      </c>
      <c r="H145" s="284" t="s">
        <v>168</v>
      </c>
      <c r="I145" s="284" t="s">
        <v>168</v>
      </c>
      <c r="J145" s="259">
        <v>0.9</v>
      </c>
      <c r="K145" s="260">
        <v>0.950980392156863</v>
      </c>
      <c r="L145" s="260">
        <v>0.931372549019608</v>
      </c>
      <c r="M145" s="261">
        <v>0.936936936936937</v>
      </c>
      <c r="N145" s="261">
        <v>0.940117687781239</v>
      </c>
      <c r="O145" s="262">
        <v>0.9</v>
      </c>
      <c r="P145" s="263">
        <v>0.964004015488312</v>
      </c>
      <c r="Q145" s="260">
        <v>0.975388796617847</v>
      </c>
      <c r="R145" s="260">
        <v>0.98330241187384</v>
      </c>
      <c r="S145" s="260">
        <v>0.973971235057611</v>
      </c>
      <c r="T145" s="262">
        <v>0.9</v>
      </c>
      <c r="U145" s="260">
        <v>0.916822027821598</v>
      </c>
      <c r="V145" s="260">
        <v>0.901706175449192</v>
      </c>
      <c r="W145" s="260">
        <v>0.934208648494363</v>
      </c>
      <c r="X145" s="260">
        <v>0.932728891767182</v>
      </c>
      <c r="Y145" s="262">
        <v>0.92</v>
      </c>
      <c r="Z145" s="262">
        <v>0.918367346938776</v>
      </c>
      <c r="AA145" s="262">
        <v>0.924268086135979</v>
      </c>
      <c r="AB145" s="262">
        <v>0.934416181428134</v>
      </c>
      <c r="AC145" s="262">
        <v>0.943615492265214</v>
      </c>
      <c r="AD145" s="262">
        <v>0.92</v>
      </c>
      <c r="AE145" s="260">
        <v>0.986857496731576</v>
      </c>
      <c r="AF145" s="260">
        <v>0.987012987012987</v>
      </c>
      <c r="AG145" s="260">
        <v>0.991295477728664</v>
      </c>
      <c r="AH145" s="260">
        <v>0.978230562764998</v>
      </c>
      <c r="AI145" s="262">
        <v>0.92</v>
      </c>
      <c r="AJ145" s="260">
        <v>0.949617888480045</v>
      </c>
      <c r="AK145" s="260">
        <v>0.953607288955002</v>
      </c>
      <c r="AL145" s="260">
        <v>0.966893865628043</v>
      </c>
      <c r="AM145" s="260">
        <v>0.970341690657615</v>
      </c>
      <c r="AN145" s="259">
        <v>0.99</v>
      </c>
      <c r="AO145" s="264">
        <v>1</v>
      </c>
      <c r="AP145" s="264">
        <v>1</v>
      </c>
      <c r="AQ145" s="264">
        <v>1</v>
      </c>
      <c r="AR145" s="265">
        <v>0.999553571428571</v>
      </c>
      <c r="AS145" s="266">
        <v>0.105261498981944</v>
      </c>
      <c r="AT145" s="267">
        <v>0.266666666666667</v>
      </c>
      <c r="AU145" s="268">
        <v>0</v>
      </c>
      <c r="AV145" s="268">
        <v>0.1</v>
      </c>
      <c r="AW145" s="268">
        <v>0.0953307392996109</v>
      </c>
      <c r="AX145" s="224"/>
      <c r="AY145" s="222"/>
    </row>
    <row r="146" ht="15" spans="1:51">
      <c r="A146" s="220"/>
      <c r="B146" s="224"/>
      <c r="C146" s="283" t="s">
        <v>99</v>
      </c>
      <c r="D146" s="111" t="s">
        <v>25</v>
      </c>
      <c r="E146" s="111" t="s">
        <v>100</v>
      </c>
      <c r="F146" s="284" t="s">
        <v>169</v>
      </c>
      <c r="G146" s="284" t="s">
        <v>169</v>
      </c>
      <c r="H146" s="284" t="s">
        <v>169</v>
      </c>
      <c r="I146" s="284" t="s">
        <v>169</v>
      </c>
      <c r="J146" s="259">
        <v>0.9</v>
      </c>
      <c r="K146" s="260">
        <v>0.91358024691358</v>
      </c>
      <c r="L146" s="260">
        <v>0.954022988505747</v>
      </c>
      <c r="M146" s="261">
        <v>0.967391304347826</v>
      </c>
      <c r="N146" s="261">
        <v>0.944131658726722</v>
      </c>
      <c r="O146" s="262">
        <v>0.9</v>
      </c>
      <c r="P146" s="263">
        <v>0.978508689964493</v>
      </c>
      <c r="Q146" s="260">
        <v>0.987939060516293</v>
      </c>
      <c r="R146" s="260">
        <v>0.986857363741786</v>
      </c>
      <c r="S146" s="260">
        <v>0.977347733735548</v>
      </c>
      <c r="T146" s="262">
        <v>0.9</v>
      </c>
      <c r="U146" s="260">
        <v>0.92879835544758</v>
      </c>
      <c r="V146" s="260">
        <v>0.949640287769784</v>
      </c>
      <c r="W146" s="260">
        <v>0.9563200618477</v>
      </c>
      <c r="X146" s="260">
        <v>0.942255401880539</v>
      </c>
      <c r="Y146" s="262">
        <v>0.92</v>
      </c>
      <c r="Z146" s="262">
        <v>0.905761159862648</v>
      </c>
      <c r="AA146" s="262">
        <v>0.939774153074028</v>
      </c>
      <c r="AB146" s="262">
        <v>0.943837165473049</v>
      </c>
      <c r="AC146" s="262">
        <v>0.942735342209764</v>
      </c>
      <c r="AD146" s="262">
        <v>0.92</v>
      </c>
      <c r="AE146" s="260">
        <v>0.993303571428571</v>
      </c>
      <c r="AF146" s="260">
        <v>0.841949778434269</v>
      </c>
      <c r="AG146" s="260">
        <v>0.86171132238548</v>
      </c>
      <c r="AH146" s="260">
        <v>0.900747306783993</v>
      </c>
      <c r="AI146" s="262">
        <v>0.92</v>
      </c>
      <c r="AJ146" s="260">
        <v>0.949698946312092</v>
      </c>
      <c r="AK146" s="260">
        <v>0.964506757610206</v>
      </c>
      <c r="AL146" s="260">
        <v>0.974702951322346</v>
      </c>
      <c r="AM146" s="260">
        <v>0.971909795079653</v>
      </c>
      <c r="AN146" s="259">
        <v>0.99</v>
      </c>
      <c r="AO146" s="264">
        <v>1</v>
      </c>
      <c r="AP146" s="264">
        <v>1</v>
      </c>
      <c r="AQ146" s="264">
        <v>1</v>
      </c>
      <c r="AR146" s="265">
        <v>1</v>
      </c>
      <c r="AS146" s="266">
        <v>0.105261498981944</v>
      </c>
      <c r="AT146" s="267">
        <v>0.111111111111111</v>
      </c>
      <c r="AU146" s="268">
        <v>0.0952380952380952</v>
      </c>
      <c r="AV146" s="268">
        <v>0</v>
      </c>
      <c r="AW146" s="268">
        <v>0.0869565217391304</v>
      </c>
      <c r="AX146" s="224"/>
      <c r="AY146" s="222"/>
    </row>
    <row r="147" ht="15" spans="1:51">
      <c r="A147" s="220"/>
      <c r="B147" s="224"/>
      <c r="C147" s="283" t="s">
        <v>99</v>
      </c>
      <c r="D147" s="111" t="s">
        <v>25</v>
      </c>
      <c r="E147" s="111" t="s">
        <v>100</v>
      </c>
      <c r="F147" s="284" t="s">
        <v>170</v>
      </c>
      <c r="G147" s="284" t="s">
        <v>170</v>
      </c>
      <c r="H147" s="284" t="s">
        <v>170</v>
      </c>
      <c r="I147" s="284" t="s">
        <v>170</v>
      </c>
      <c r="J147" s="259">
        <v>0.9</v>
      </c>
      <c r="K147" s="260">
        <v>1</v>
      </c>
      <c r="L147" s="260">
        <v>0.987341772151899</v>
      </c>
      <c r="M147" s="261">
        <v>1</v>
      </c>
      <c r="N147" s="261">
        <v>0.983954695611137</v>
      </c>
      <c r="O147" s="262">
        <v>0.9</v>
      </c>
      <c r="P147" s="263">
        <v>0.961291333646764</v>
      </c>
      <c r="Q147" s="260">
        <v>0.963633424923226</v>
      </c>
      <c r="R147" s="260">
        <v>0.972352319081432</v>
      </c>
      <c r="S147" s="260">
        <v>0.923725542938005</v>
      </c>
      <c r="T147" s="262">
        <v>0.9</v>
      </c>
      <c r="U147" s="260">
        <v>0.947343676539727</v>
      </c>
      <c r="V147" s="260">
        <v>0.956683368352998</v>
      </c>
      <c r="W147" s="260">
        <v>0.957697537392355</v>
      </c>
      <c r="X147" s="260">
        <v>0.925538260025495</v>
      </c>
      <c r="Y147" s="262">
        <v>0.92</v>
      </c>
      <c r="Z147" s="262">
        <v>0.956521739130435</v>
      </c>
      <c r="AA147" s="262">
        <v>0.928478880539</v>
      </c>
      <c r="AB147" s="262">
        <v>0.974951203643461</v>
      </c>
      <c r="AC147" s="262">
        <v>0.946622083125197</v>
      </c>
      <c r="AD147" s="262">
        <v>0.92</v>
      </c>
      <c r="AE147" s="260">
        <v>0.995400672209446</v>
      </c>
      <c r="AF147" s="260">
        <v>0.98355055042389</v>
      </c>
      <c r="AG147" s="260">
        <v>0.943986448334274</v>
      </c>
      <c r="AH147" s="260">
        <v>0.952964216531494</v>
      </c>
      <c r="AI147" s="262">
        <v>0.92</v>
      </c>
      <c r="AJ147" s="260">
        <v>0.978180321119802</v>
      </c>
      <c r="AK147" s="260">
        <v>0.966952020704758</v>
      </c>
      <c r="AL147" s="260">
        <v>0.9900959455277</v>
      </c>
      <c r="AM147" s="260">
        <v>0.972998981934918</v>
      </c>
      <c r="AN147" s="259">
        <v>0.99</v>
      </c>
      <c r="AO147" s="264">
        <v>1</v>
      </c>
      <c r="AP147" s="264">
        <v>1</v>
      </c>
      <c r="AQ147" s="264">
        <v>1</v>
      </c>
      <c r="AR147" s="265">
        <v>1</v>
      </c>
      <c r="AS147" s="266">
        <v>0.105261498981944</v>
      </c>
      <c r="AT147" s="267">
        <v>0.130434782608696</v>
      </c>
      <c r="AU147" s="268">
        <v>0</v>
      </c>
      <c r="AV147" s="268">
        <v>0.210526315789474</v>
      </c>
      <c r="AW147" s="268">
        <v>0.0626003210272873</v>
      </c>
      <c r="AX147" s="224"/>
      <c r="AY147" s="222"/>
    </row>
    <row r="148" ht="15" spans="1:51">
      <c r="A148" s="220"/>
      <c r="B148" s="224"/>
      <c r="C148" s="283" t="s">
        <v>99</v>
      </c>
      <c r="D148" s="111" t="s">
        <v>25</v>
      </c>
      <c r="E148" s="111" t="s">
        <v>100</v>
      </c>
      <c r="F148" s="284" t="s">
        <v>171</v>
      </c>
      <c r="G148" s="284" t="s">
        <v>171</v>
      </c>
      <c r="H148" s="284" t="s">
        <v>171</v>
      </c>
      <c r="I148" s="284" t="s">
        <v>171</v>
      </c>
      <c r="J148" s="259">
        <v>0.9</v>
      </c>
      <c r="K148" s="260">
        <v>1</v>
      </c>
      <c r="L148" s="260">
        <v>0.987654320987654</v>
      </c>
      <c r="M148" s="261">
        <v>1</v>
      </c>
      <c r="N148" s="261">
        <v>0.947272727272727</v>
      </c>
      <c r="O148" s="262">
        <v>0.9</v>
      </c>
      <c r="P148" s="263">
        <v>0.927310344827586</v>
      </c>
      <c r="Q148" s="260">
        <v>0.955197657393851</v>
      </c>
      <c r="R148" s="260">
        <v>0.96608040201005</v>
      </c>
      <c r="S148" s="260">
        <v>0.942940356058741</v>
      </c>
      <c r="T148" s="262">
        <v>0.9</v>
      </c>
      <c r="U148" s="260">
        <v>0.890896551724138</v>
      </c>
      <c r="V148" s="260">
        <v>0.920204978038067</v>
      </c>
      <c r="W148" s="260">
        <v>0.919039642657733</v>
      </c>
      <c r="X148" s="260">
        <v>0.895907316901656</v>
      </c>
      <c r="Y148" s="262">
        <v>0.92</v>
      </c>
      <c r="Z148" s="262">
        <v>0.944798978940651</v>
      </c>
      <c r="AA148" s="262">
        <v>0.907202216066482</v>
      </c>
      <c r="AB148" s="262">
        <v>0.9593804792519</v>
      </c>
      <c r="AC148" s="262">
        <v>0.922685742018527</v>
      </c>
      <c r="AD148" s="262">
        <v>0.92</v>
      </c>
      <c r="AE148" s="260">
        <v>0.995572041265793</v>
      </c>
      <c r="AF148" s="260">
        <v>0.976004309681391</v>
      </c>
      <c r="AG148" s="260">
        <v>0.973114548218653</v>
      </c>
      <c r="AH148" s="260">
        <v>0.958864648511201</v>
      </c>
      <c r="AI148" s="262">
        <v>0.92</v>
      </c>
      <c r="AJ148" s="260">
        <v>0.939347260999326</v>
      </c>
      <c r="AK148" s="260">
        <v>0.952298850574713</v>
      </c>
      <c r="AL148" s="260">
        <v>0.97969207518655</v>
      </c>
      <c r="AM148" s="260">
        <v>0.956137046774595</v>
      </c>
      <c r="AN148" s="259">
        <v>0.99</v>
      </c>
      <c r="AO148" s="264">
        <v>1</v>
      </c>
      <c r="AP148" s="264">
        <v>1</v>
      </c>
      <c r="AQ148" s="264">
        <v>1</v>
      </c>
      <c r="AR148" s="265">
        <v>1</v>
      </c>
      <c r="AS148" s="266">
        <v>0.105261498981944</v>
      </c>
      <c r="AT148" s="267">
        <v>0.037037037037037</v>
      </c>
      <c r="AU148" s="268">
        <v>0.0161290322580645</v>
      </c>
      <c r="AV148" s="268">
        <v>-0.0188679245283019</v>
      </c>
      <c r="AW148" s="268">
        <v>0.0426666666666667</v>
      </c>
      <c r="AX148" s="224"/>
      <c r="AY148" s="222"/>
    </row>
    <row r="149" ht="15" spans="1:51">
      <c r="A149" s="220"/>
      <c r="B149" s="224"/>
      <c r="C149" s="283" t="s">
        <v>99</v>
      </c>
      <c r="D149" s="111" t="s">
        <v>25</v>
      </c>
      <c r="E149" s="111" t="s">
        <v>100</v>
      </c>
      <c r="F149" s="284" t="s">
        <v>172</v>
      </c>
      <c r="G149" s="284" t="s">
        <v>172</v>
      </c>
      <c r="H149" s="284" t="s">
        <v>172</v>
      </c>
      <c r="I149" s="284" t="s">
        <v>172</v>
      </c>
      <c r="J149" s="259">
        <v>0.9</v>
      </c>
      <c r="K149" s="260">
        <v>0.636363636363636</v>
      </c>
      <c r="L149" s="260">
        <v>0.952380952380952</v>
      </c>
      <c r="M149" s="261">
        <v>0.92</v>
      </c>
      <c r="N149" s="261">
        <v>0.870689655172414</v>
      </c>
      <c r="O149" s="262">
        <v>0.9</v>
      </c>
      <c r="P149" s="263">
        <v>0.894678492239468</v>
      </c>
      <c r="Q149" s="260">
        <v>0.89954147561484</v>
      </c>
      <c r="R149" s="260">
        <v>0.938848920863309</v>
      </c>
      <c r="S149" s="260">
        <v>0.895193456769047</v>
      </c>
      <c r="T149" s="262">
        <v>0.9</v>
      </c>
      <c r="U149" s="260">
        <v>0.82039911308204</v>
      </c>
      <c r="V149" s="260">
        <v>0.79699874947895</v>
      </c>
      <c r="W149" s="260">
        <v>0.888848920863309</v>
      </c>
      <c r="X149" s="260">
        <v>0.794934272810516</v>
      </c>
      <c r="Y149" s="262">
        <v>0.92</v>
      </c>
      <c r="Z149" s="262">
        <v>0.900262467191601</v>
      </c>
      <c r="AA149" s="262">
        <v>0.910087719298246</v>
      </c>
      <c r="AB149" s="262">
        <v>0.959121877365632</v>
      </c>
      <c r="AC149" s="262">
        <v>0.938224698862997</v>
      </c>
      <c r="AD149" s="262">
        <v>0.92</v>
      </c>
      <c r="AE149" s="260">
        <v>0.989829881656805</v>
      </c>
      <c r="AF149" s="260">
        <v>0.983871684364864</v>
      </c>
      <c r="AG149" s="260">
        <v>0.935623903204951</v>
      </c>
      <c r="AH149" s="260">
        <v>0.977126937303928</v>
      </c>
      <c r="AI149" s="262">
        <v>0.92</v>
      </c>
      <c r="AJ149" s="260">
        <v>0.924954557257855</v>
      </c>
      <c r="AK149" s="260">
        <v>0.936322631997877</v>
      </c>
      <c r="AL149" s="260">
        <v>0.96805657156791</v>
      </c>
      <c r="AM149" s="260">
        <v>0.955343301495224</v>
      </c>
      <c r="AN149" s="259">
        <v>0.99</v>
      </c>
      <c r="AO149" s="264">
        <v>1</v>
      </c>
      <c r="AP149" s="264">
        <v>1</v>
      </c>
      <c r="AQ149" s="264">
        <v>1</v>
      </c>
      <c r="AR149" s="265">
        <v>1</v>
      </c>
      <c r="AS149" s="266">
        <v>0.105261498981944</v>
      </c>
      <c r="AT149" s="267">
        <v>0.375</v>
      </c>
      <c r="AU149" s="268">
        <v>0</v>
      </c>
      <c r="AV149" s="268">
        <v>0</v>
      </c>
      <c r="AW149" s="268">
        <v>0.0468227424749164</v>
      </c>
      <c r="AX149" s="224"/>
      <c r="AY149" s="222"/>
    </row>
    <row r="150" ht="15" spans="1:51">
      <c r="A150" s="220"/>
      <c r="B150" s="224"/>
      <c r="C150" s="283" t="s">
        <v>99</v>
      </c>
      <c r="D150" s="111" t="s">
        <v>25</v>
      </c>
      <c r="E150" s="111" t="s">
        <v>100</v>
      </c>
      <c r="F150" s="284" t="s">
        <v>173</v>
      </c>
      <c r="G150" s="284" t="s">
        <v>173</v>
      </c>
      <c r="H150" s="284" t="s">
        <v>173</v>
      </c>
      <c r="I150" s="284" t="s">
        <v>173</v>
      </c>
      <c r="J150" s="259">
        <v>0.9</v>
      </c>
      <c r="K150" s="260">
        <v>1</v>
      </c>
      <c r="L150" s="260">
        <v>1</v>
      </c>
      <c r="M150" s="261">
        <v>1</v>
      </c>
      <c r="N150" s="261">
        <v>0.995285798467884</v>
      </c>
      <c r="O150" s="262">
        <v>0.9</v>
      </c>
      <c r="P150" s="263">
        <v>0.935426958362738</v>
      </c>
      <c r="Q150" s="260">
        <v>0.975728155339806</v>
      </c>
      <c r="R150" s="260">
        <v>0.963564213564214</v>
      </c>
      <c r="S150" s="260">
        <v>0.961892327778204</v>
      </c>
      <c r="T150" s="262">
        <v>0.9</v>
      </c>
      <c r="U150" s="260">
        <v>0.955010585744531</v>
      </c>
      <c r="V150" s="260">
        <v>0.945825242718447</v>
      </c>
      <c r="W150" s="260">
        <v>0.970238095238095</v>
      </c>
      <c r="X150" s="260">
        <v>0.938591506028723</v>
      </c>
      <c r="Y150" s="262">
        <v>0.92</v>
      </c>
      <c r="Z150" s="262">
        <v>0.933209647495362</v>
      </c>
      <c r="AA150" s="262">
        <v>0.959680106631123</v>
      </c>
      <c r="AB150" s="262">
        <v>0.942636158556236</v>
      </c>
      <c r="AC150" s="262">
        <v>0.933956469488583</v>
      </c>
      <c r="AD150" s="262">
        <v>0.92</v>
      </c>
      <c r="AE150" s="260">
        <v>0.995658578184355</v>
      </c>
      <c r="AF150" s="260">
        <v>0.99478474687184</v>
      </c>
      <c r="AG150" s="260">
        <v>0.99399842382848</v>
      </c>
      <c r="AH150" s="260">
        <v>0.958673560323068</v>
      </c>
      <c r="AI150" s="262">
        <v>0.92</v>
      </c>
      <c r="AJ150" s="260">
        <v>0.966407650926479</v>
      </c>
      <c r="AK150" s="260">
        <v>0.971057149865097</v>
      </c>
      <c r="AL150" s="260">
        <v>0.972247918593895</v>
      </c>
      <c r="AM150" s="260">
        <v>0.966734740628458</v>
      </c>
      <c r="AN150" s="259">
        <v>0.99</v>
      </c>
      <c r="AO150" s="264">
        <v>1</v>
      </c>
      <c r="AP150" s="264">
        <v>1</v>
      </c>
      <c r="AQ150" s="264">
        <v>1</v>
      </c>
      <c r="AR150" s="265">
        <v>1</v>
      </c>
      <c r="AS150" s="266">
        <v>0.105261498981944</v>
      </c>
      <c r="AT150" s="267">
        <v>0.03125</v>
      </c>
      <c r="AU150" s="268">
        <v>0.0652173913043478</v>
      </c>
      <c r="AV150" s="268">
        <v>0.0512820512820513</v>
      </c>
      <c r="AW150" s="268">
        <v>0.0508788159111933</v>
      </c>
      <c r="AX150" s="224"/>
      <c r="AY150" s="222"/>
    </row>
    <row r="151" ht="15" spans="1:51">
      <c r="A151" s="220"/>
      <c r="B151" s="224"/>
      <c r="C151" s="283" t="s">
        <v>99</v>
      </c>
      <c r="D151" s="111" t="s">
        <v>25</v>
      </c>
      <c r="E151" s="111" t="s">
        <v>100</v>
      </c>
      <c r="F151" s="284" t="s">
        <v>174</v>
      </c>
      <c r="G151" s="284" t="s">
        <v>174</v>
      </c>
      <c r="H151" s="284" t="s">
        <v>174</v>
      </c>
      <c r="I151" s="284" t="s">
        <v>174</v>
      </c>
      <c r="J151" s="259">
        <v>0.9</v>
      </c>
      <c r="K151" s="260" t="s">
        <v>33</v>
      </c>
      <c r="L151" s="260" t="s">
        <v>33</v>
      </c>
      <c r="M151" s="261" t="s">
        <v>33</v>
      </c>
      <c r="N151" s="261" t="s">
        <v>33</v>
      </c>
      <c r="O151" s="262">
        <v>0.9</v>
      </c>
      <c r="P151" s="263" t="s">
        <v>33</v>
      </c>
      <c r="Q151" s="260" t="s">
        <v>33</v>
      </c>
      <c r="R151" s="260" t="s">
        <v>33</v>
      </c>
      <c r="S151" s="260" t="s">
        <v>33</v>
      </c>
      <c r="T151" s="262">
        <v>0.9</v>
      </c>
      <c r="U151" s="260" t="s">
        <v>33</v>
      </c>
      <c r="V151" s="260" t="s">
        <v>33</v>
      </c>
      <c r="W151" s="260" t="s">
        <v>33</v>
      </c>
      <c r="X151" s="260" t="s">
        <v>33</v>
      </c>
      <c r="Y151" s="262">
        <v>0.92</v>
      </c>
      <c r="Z151" s="262" t="s">
        <v>33</v>
      </c>
      <c r="AA151" s="262" t="s">
        <v>33</v>
      </c>
      <c r="AB151" s="262" t="s">
        <v>33</v>
      </c>
      <c r="AC151" s="262" t="s">
        <v>33</v>
      </c>
      <c r="AD151" s="262">
        <v>0.92</v>
      </c>
      <c r="AE151" s="260" t="s">
        <v>33</v>
      </c>
      <c r="AF151" s="260" t="s">
        <v>33</v>
      </c>
      <c r="AG151" s="260" t="s">
        <v>33</v>
      </c>
      <c r="AH151" s="260" t="s">
        <v>33</v>
      </c>
      <c r="AI151" s="262">
        <v>0.92</v>
      </c>
      <c r="AJ151" s="260" t="s">
        <v>33</v>
      </c>
      <c r="AK151" s="260" t="s">
        <v>33</v>
      </c>
      <c r="AL151" s="260" t="s">
        <v>33</v>
      </c>
      <c r="AM151" s="260" t="s">
        <v>33</v>
      </c>
      <c r="AN151" s="259">
        <v>0.99</v>
      </c>
      <c r="AO151" s="264" t="s">
        <v>33</v>
      </c>
      <c r="AP151" s="264" t="s">
        <v>33</v>
      </c>
      <c r="AQ151" s="264" t="s">
        <v>33</v>
      </c>
      <c r="AR151" s="265" t="s">
        <v>33</v>
      </c>
      <c r="AS151" s="266">
        <v>0.105261498981944</v>
      </c>
      <c r="AT151" s="267" t="s">
        <v>33</v>
      </c>
      <c r="AU151" s="268" t="s">
        <v>33</v>
      </c>
      <c r="AV151" s="268" t="s">
        <v>33</v>
      </c>
      <c r="AW151" s="268" t="s">
        <v>33</v>
      </c>
      <c r="AX151" s="224"/>
      <c r="AY151" s="222"/>
    </row>
    <row r="152" ht="15" spans="1:51">
      <c r="A152" s="220"/>
      <c r="B152" s="224"/>
      <c r="C152" s="283" t="s">
        <v>99</v>
      </c>
      <c r="D152" s="111" t="s">
        <v>25</v>
      </c>
      <c r="E152" s="111" t="s">
        <v>100</v>
      </c>
      <c r="F152" s="284" t="s">
        <v>175</v>
      </c>
      <c r="G152" s="284" t="s">
        <v>175</v>
      </c>
      <c r="H152" s="284" t="s">
        <v>175</v>
      </c>
      <c r="I152" s="284" t="s">
        <v>175</v>
      </c>
      <c r="J152" s="259">
        <v>0.9</v>
      </c>
      <c r="K152" s="260">
        <v>0.9625</v>
      </c>
      <c r="L152" s="260">
        <v>0.988235294117647</v>
      </c>
      <c r="M152" s="261">
        <v>1</v>
      </c>
      <c r="N152" s="261">
        <v>0.974222222222222</v>
      </c>
      <c r="O152" s="262">
        <v>0.9</v>
      </c>
      <c r="P152" s="263">
        <v>0.94532279314888</v>
      </c>
      <c r="Q152" s="260">
        <v>0.961574181564894</v>
      </c>
      <c r="R152" s="260">
        <v>0.976195748449956</v>
      </c>
      <c r="S152" s="260">
        <v>0.943789627702813</v>
      </c>
      <c r="T152" s="262">
        <v>0.9</v>
      </c>
      <c r="U152" s="260">
        <v>0.948397013614405</v>
      </c>
      <c r="V152" s="260">
        <v>0.958091478987694</v>
      </c>
      <c r="W152" s="260">
        <v>0.95659875996457</v>
      </c>
      <c r="X152" s="260">
        <v>0.941615184522842</v>
      </c>
      <c r="Y152" s="262">
        <v>0.92</v>
      </c>
      <c r="Z152" s="262">
        <v>0.955035498290823</v>
      </c>
      <c r="AA152" s="262">
        <v>0.969781998704943</v>
      </c>
      <c r="AB152" s="262">
        <v>0.964936562860438</v>
      </c>
      <c r="AC152" s="262">
        <v>0.965311714358352</v>
      </c>
      <c r="AD152" s="262">
        <v>0.92</v>
      </c>
      <c r="AE152" s="260">
        <v>0.990665161047481</v>
      </c>
      <c r="AF152" s="260">
        <v>0.969745306666199</v>
      </c>
      <c r="AG152" s="260">
        <v>0.979055129141691</v>
      </c>
      <c r="AH152" s="260">
        <v>0.977266980081196</v>
      </c>
      <c r="AI152" s="262">
        <v>0.92</v>
      </c>
      <c r="AJ152" s="260">
        <v>0.974214031283878</v>
      </c>
      <c r="AK152" s="260">
        <v>0.983174890599064</v>
      </c>
      <c r="AL152" s="260">
        <v>0.981601974422257</v>
      </c>
      <c r="AM152" s="260">
        <v>0.979713883290507</v>
      </c>
      <c r="AN152" s="259">
        <v>0.99</v>
      </c>
      <c r="AO152" s="264">
        <v>1</v>
      </c>
      <c r="AP152" s="264">
        <v>1</v>
      </c>
      <c r="AQ152" s="264">
        <v>1</v>
      </c>
      <c r="AR152" s="265">
        <v>1</v>
      </c>
      <c r="AS152" s="266">
        <v>0.105261498981944</v>
      </c>
      <c r="AT152" s="267">
        <v>0.111111111111111</v>
      </c>
      <c r="AU152" s="268">
        <v>0.0454545454545455</v>
      </c>
      <c r="AV152" s="268">
        <v>0</v>
      </c>
      <c r="AW152" s="268">
        <v>0.060781476121563</v>
      </c>
      <c r="AX152" s="224"/>
      <c r="AY152" s="222"/>
    </row>
    <row r="153" ht="15" spans="1:51">
      <c r="A153" s="220"/>
      <c r="B153" s="224"/>
      <c r="C153" s="283" t="s">
        <v>99</v>
      </c>
      <c r="D153" s="111" t="s">
        <v>25</v>
      </c>
      <c r="E153" s="111" t="s">
        <v>100</v>
      </c>
      <c r="F153" s="284" t="s">
        <v>176</v>
      </c>
      <c r="G153" s="284" t="s">
        <v>176</v>
      </c>
      <c r="H153" s="284" t="s">
        <v>176</v>
      </c>
      <c r="I153" s="284" t="s">
        <v>176</v>
      </c>
      <c r="J153" s="259">
        <v>0.9</v>
      </c>
      <c r="K153" s="260">
        <v>0.957627118644068</v>
      </c>
      <c r="L153" s="260">
        <v>0.964912280701754</v>
      </c>
      <c r="M153" s="261">
        <v>0.956521739130435</v>
      </c>
      <c r="N153" s="261">
        <v>0.968489341983318</v>
      </c>
      <c r="O153" s="262">
        <v>0.9</v>
      </c>
      <c r="P153" s="263">
        <v>0.918099918099918</v>
      </c>
      <c r="Q153" s="260">
        <v>0.928063383451877</v>
      </c>
      <c r="R153" s="260">
        <v>0.942002643754131</v>
      </c>
      <c r="S153" s="260">
        <v>0.946257103320385</v>
      </c>
      <c r="T153" s="262">
        <v>0.9</v>
      </c>
      <c r="U153" s="260">
        <v>0.94045864045864</v>
      </c>
      <c r="V153" s="260">
        <v>0.950121544971639</v>
      </c>
      <c r="W153" s="260">
        <v>0.964144084600132</v>
      </c>
      <c r="X153" s="260">
        <v>0.945157800833082</v>
      </c>
      <c r="Y153" s="262">
        <v>0.92</v>
      </c>
      <c r="Z153" s="262">
        <v>0.935165229885057</v>
      </c>
      <c r="AA153" s="262">
        <v>0.950435979807251</v>
      </c>
      <c r="AB153" s="262">
        <v>0.960849369608494</v>
      </c>
      <c r="AC153" s="262">
        <v>0.954662445628394</v>
      </c>
      <c r="AD153" s="262">
        <v>0.92</v>
      </c>
      <c r="AE153" s="260">
        <v>0.99166312094458</v>
      </c>
      <c r="AF153" s="260">
        <v>0.967406555027304</v>
      </c>
      <c r="AG153" s="260">
        <v>0.859626454893063</v>
      </c>
      <c r="AH153" s="260">
        <v>0.915466817182354</v>
      </c>
      <c r="AI153" s="262">
        <v>0.92</v>
      </c>
      <c r="AJ153" s="260">
        <v>0.965414464064785</v>
      </c>
      <c r="AK153" s="260">
        <v>0.972746331236897</v>
      </c>
      <c r="AL153" s="260">
        <v>0.97954119333848</v>
      </c>
      <c r="AM153" s="260">
        <v>0.976286254886417</v>
      </c>
      <c r="AN153" s="259">
        <v>0.99</v>
      </c>
      <c r="AO153" s="264">
        <v>1</v>
      </c>
      <c r="AP153" s="264">
        <v>1</v>
      </c>
      <c r="AQ153" s="264">
        <v>1</v>
      </c>
      <c r="AR153" s="265">
        <v>1</v>
      </c>
      <c r="AS153" s="266">
        <v>0.105261498981944</v>
      </c>
      <c r="AT153" s="267">
        <v>0.00952380952380952</v>
      </c>
      <c r="AU153" s="268">
        <v>0.0363636363636364</v>
      </c>
      <c r="AV153" s="268">
        <v>-0.0103092783505155</v>
      </c>
      <c r="AW153" s="268">
        <v>0.0263367916999202</v>
      </c>
      <c r="AX153" s="224"/>
      <c r="AY153" s="222"/>
    </row>
    <row r="154" ht="15" spans="1:51">
      <c r="A154" s="220"/>
      <c r="B154" s="224"/>
      <c r="C154" s="283" t="s">
        <v>99</v>
      </c>
      <c r="D154" s="111" t="s">
        <v>25</v>
      </c>
      <c r="E154" s="111" t="s">
        <v>100</v>
      </c>
      <c r="F154" s="284" t="s">
        <v>177</v>
      </c>
      <c r="G154" s="284" t="s">
        <v>177</v>
      </c>
      <c r="H154" s="284" t="s">
        <v>177</v>
      </c>
      <c r="I154" s="284" t="s">
        <v>177</v>
      </c>
      <c r="J154" s="259">
        <v>0.9</v>
      </c>
      <c r="K154" s="260">
        <v>0.982142857142857</v>
      </c>
      <c r="L154" s="260">
        <v>0.924242424242424</v>
      </c>
      <c r="M154" s="261">
        <v>0.971014492753623</v>
      </c>
      <c r="N154" s="261">
        <v>0.96276013143483</v>
      </c>
      <c r="O154" s="262">
        <v>0.9</v>
      </c>
      <c r="P154" s="263">
        <v>0.869325153374233</v>
      </c>
      <c r="Q154" s="260">
        <v>0.910698689956332</v>
      </c>
      <c r="R154" s="260">
        <v>0.907881269191402</v>
      </c>
      <c r="S154" s="260">
        <v>0.910265260560484</v>
      </c>
      <c r="T154" s="262">
        <v>0.9</v>
      </c>
      <c r="U154" s="260">
        <v>0.850102249488753</v>
      </c>
      <c r="V154" s="260">
        <v>0.900436681222707</v>
      </c>
      <c r="W154" s="260">
        <v>0.89396110542477</v>
      </c>
      <c r="X154" s="260">
        <v>0.890480876564244</v>
      </c>
      <c r="Y154" s="262">
        <v>0.92</v>
      </c>
      <c r="Z154" s="262">
        <v>0.900266463646745</v>
      </c>
      <c r="AA154" s="262">
        <v>0.94605667463298</v>
      </c>
      <c r="AB154" s="262">
        <v>0.958150657632523</v>
      </c>
      <c r="AC154" s="262">
        <v>0.956928792260896</v>
      </c>
      <c r="AD154" s="262">
        <v>0.92</v>
      </c>
      <c r="AE154" s="260">
        <v>0.995808885163453</v>
      </c>
      <c r="AF154" s="260">
        <v>0.998118886380737</v>
      </c>
      <c r="AG154" s="260">
        <v>0.998453209590101</v>
      </c>
      <c r="AH154" s="260">
        <v>0.996846623259073</v>
      </c>
      <c r="AI154" s="262">
        <v>0.92</v>
      </c>
      <c r="AJ154" s="260">
        <v>0.926443202979516</v>
      </c>
      <c r="AK154" s="260">
        <v>0.967909454061252</v>
      </c>
      <c r="AL154" s="260">
        <v>0.976341760173043</v>
      </c>
      <c r="AM154" s="260">
        <v>0.971980020053878</v>
      </c>
      <c r="AN154" s="259">
        <v>0.99</v>
      </c>
      <c r="AO154" s="264">
        <v>1</v>
      </c>
      <c r="AP154" s="264">
        <v>1</v>
      </c>
      <c r="AQ154" s="264">
        <v>1</v>
      </c>
      <c r="AR154" s="265">
        <v>1</v>
      </c>
      <c r="AS154" s="266">
        <v>0.105261498981944</v>
      </c>
      <c r="AT154" s="267">
        <v>0.0769230769230769</v>
      </c>
      <c r="AU154" s="268">
        <v>0</v>
      </c>
      <c r="AV154" s="268">
        <v>-0.0454545454545455</v>
      </c>
      <c r="AW154" s="268">
        <v>0.0887772194304858</v>
      </c>
      <c r="AX154" s="224"/>
      <c r="AY154" s="222"/>
    </row>
    <row r="155" ht="15" spans="1:51">
      <c r="A155" s="220"/>
      <c r="B155" s="224"/>
      <c r="C155" s="283" t="s">
        <v>99</v>
      </c>
      <c r="D155" s="111" t="s">
        <v>25</v>
      </c>
      <c r="E155" s="111" t="s">
        <v>100</v>
      </c>
      <c r="F155" s="284" t="s">
        <v>178</v>
      </c>
      <c r="G155" s="284" t="s">
        <v>178</v>
      </c>
      <c r="H155" s="284" t="s">
        <v>178</v>
      </c>
      <c r="I155" s="284" t="s">
        <v>178</v>
      </c>
      <c r="J155" s="259">
        <v>0.9</v>
      </c>
      <c r="K155" s="260">
        <v>0.961538461538462</v>
      </c>
      <c r="L155" s="260">
        <v>0.928571428571429</v>
      </c>
      <c r="M155" s="261">
        <v>0.929824561403509</v>
      </c>
      <c r="N155" s="261">
        <v>0.967849966510382</v>
      </c>
      <c r="O155" s="262">
        <v>0.9</v>
      </c>
      <c r="P155" s="263">
        <v>0.921878246415957</v>
      </c>
      <c r="Q155" s="260">
        <v>0.93963373276057</v>
      </c>
      <c r="R155" s="260">
        <v>0.936076243607624</v>
      </c>
      <c r="S155" s="260">
        <v>0.940322031347764</v>
      </c>
      <c r="T155" s="262">
        <v>0.9</v>
      </c>
      <c r="U155" s="260">
        <v>0.921462705173488</v>
      </c>
      <c r="V155" s="260">
        <v>0.945059914085462</v>
      </c>
      <c r="W155" s="260">
        <v>0.944211994421199</v>
      </c>
      <c r="X155" s="260">
        <v>0.939371619106454</v>
      </c>
      <c r="Y155" s="262">
        <v>0.92</v>
      </c>
      <c r="Z155" s="262">
        <v>0.940048939641109</v>
      </c>
      <c r="AA155" s="262">
        <v>0.961104628549203</v>
      </c>
      <c r="AB155" s="262">
        <v>0.969921875</v>
      </c>
      <c r="AC155" s="262">
        <v>0.970992659143202</v>
      </c>
      <c r="AD155" s="262">
        <v>0.92</v>
      </c>
      <c r="AE155" s="260">
        <v>0.988526262111168</v>
      </c>
      <c r="AF155" s="260">
        <v>0.992392615270433</v>
      </c>
      <c r="AG155" s="260">
        <v>0.992761570519851</v>
      </c>
      <c r="AH155" s="260">
        <v>0.97698538729288</v>
      </c>
      <c r="AI155" s="262">
        <v>0.92</v>
      </c>
      <c r="AJ155" s="260">
        <v>0.965337001375516</v>
      </c>
      <c r="AK155" s="260">
        <v>0.975268048606147</v>
      </c>
      <c r="AL155" s="260">
        <v>0.981203555296518</v>
      </c>
      <c r="AM155" s="260">
        <v>0.982259682921935</v>
      </c>
      <c r="AN155" s="259">
        <v>0.99</v>
      </c>
      <c r="AO155" s="264">
        <v>1</v>
      </c>
      <c r="AP155" s="264">
        <v>1</v>
      </c>
      <c r="AQ155" s="264">
        <v>1</v>
      </c>
      <c r="AR155" s="265">
        <v>1</v>
      </c>
      <c r="AS155" s="266">
        <v>0.105261498981944</v>
      </c>
      <c r="AT155" s="267">
        <v>0.0434782608695652</v>
      </c>
      <c r="AU155" s="268">
        <v>0.0769230769230769</v>
      </c>
      <c r="AV155" s="268">
        <v>0.0588235294117647</v>
      </c>
      <c r="AW155" s="268">
        <v>0.0506706408345753</v>
      </c>
      <c r="AX155" s="224"/>
      <c r="AY155" s="222"/>
    </row>
    <row r="156" ht="15" spans="1:51">
      <c r="A156" s="220"/>
      <c r="B156" s="224"/>
      <c r="C156" s="283" t="s">
        <v>99</v>
      </c>
      <c r="D156" s="111" t="s">
        <v>25</v>
      </c>
      <c r="E156" s="111" t="s">
        <v>100</v>
      </c>
      <c r="F156" s="284" t="s">
        <v>179</v>
      </c>
      <c r="G156" s="284" t="s">
        <v>179</v>
      </c>
      <c r="H156" s="284" t="s">
        <v>179</v>
      </c>
      <c r="I156" s="284" t="s">
        <v>179</v>
      </c>
      <c r="J156" s="259">
        <v>0.9</v>
      </c>
      <c r="K156" s="260">
        <v>0.904255319148936</v>
      </c>
      <c r="L156" s="260">
        <v>0.963963963963964</v>
      </c>
      <c r="M156" s="261">
        <v>0.964285714285714</v>
      </c>
      <c r="N156" s="261">
        <v>0.945804195804196</v>
      </c>
      <c r="O156" s="262">
        <v>0.9</v>
      </c>
      <c r="P156" s="263">
        <v>0.962558836114677</v>
      </c>
      <c r="Q156" s="260">
        <v>0.963150711639696</v>
      </c>
      <c r="R156" s="260">
        <v>0.963315217391304</v>
      </c>
      <c r="S156" s="260">
        <v>0.950318041020281</v>
      </c>
      <c r="T156" s="262">
        <v>0.9</v>
      </c>
      <c r="U156" s="260">
        <v>0.876337184424476</v>
      </c>
      <c r="V156" s="260">
        <v>0.883992981087931</v>
      </c>
      <c r="W156" s="260">
        <v>0.891692546583851</v>
      </c>
      <c r="X156" s="260">
        <v>0.886716210531683</v>
      </c>
      <c r="Y156" s="262">
        <v>0.92</v>
      </c>
      <c r="Z156" s="262">
        <v>0.905982905982906</v>
      </c>
      <c r="AA156" s="262">
        <v>0.928850126233647</v>
      </c>
      <c r="AB156" s="262">
        <v>0.929002192982456</v>
      </c>
      <c r="AC156" s="262">
        <v>0.939656368607926</v>
      </c>
      <c r="AD156" s="262">
        <v>0.92</v>
      </c>
      <c r="AE156" s="260">
        <v>0.977900552486188</v>
      </c>
      <c r="AF156" s="260">
        <v>0.93801652892562</v>
      </c>
      <c r="AG156" s="260">
        <v>0.975247524752475</v>
      </c>
      <c r="AH156" s="260">
        <v>0.964679196370706</v>
      </c>
      <c r="AI156" s="262">
        <v>0.92</v>
      </c>
      <c r="AJ156" s="260">
        <v>0.929189959443166</v>
      </c>
      <c r="AK156" s="260">
        <v>0.953409929377042</v>
      </c>
      <c r="AL156" s="260">
        <v>0.960340909090909</v>
      </c>
      <c r="AM156" s="260">
        <v>0.96312453699893</v>
      </c>
      <c r="AN156" s="259">
        <v>0.99</v>
      </c>
      <c r="AO156" s="264">
        <v>1</v>
      </c>
      <c r="AP156" s="264">
        <v>1</v>
      </c>
      <c r="AQ156" s="264">
        <v>1</v>
      </c>
      <c r="AR156" s="265">
        <v>1</v>
      </c>
      <c r="AS156" s="266">
        <v>0.105261498981944</v>
      </c>
      <c r="AT156" s="267">
        <v>0</v>
      </c>
      <c r="AU156" s="268">
        <v>0</v>
      </c>
      <c r="AV156" s="268">
        <v>0.0434782608695652</v>
      </c>
      <c r="AW156" s="268">
        <v>0.0598455598455598</v>
      </c>
      <c r="AX156" s="224"/>
      <c r="AY156" s="222"/>
    </row>
    <row r="157" ht="15" spans="1:51">
      <c r="A157" s="220"/>
      <c r="B157" s="224"/>
      <c r="C157" s="283" t="s">
        <v>99</v>
      </c>
      <c r="D157" s="111" t="s">
        <v>25</v>
      </c>
      <c r="E157" s="111" t="s">
        <v>100</v>
      </c>
      <c r="F157" s="284" t="s">
        <v>180</v>
      </c>
      <c r="G157" s="284" t="s">
        <v>180</v>
      </c>
      <c r="H157" s="284" t="s">
        <v>180</v>
      </c>
      <c r="I157" s="284" t="s">
        <v>180</v>
      </c>
      <c r="J157" s="259">
        <v>0.9</v>
      </c>
      <c r="K157" s="260" t="s">
        <v>33</v>
      </c>
      <c r="L157" s="260" t="s">
        <v>33</v>
      </c>
      <c r="M157" s="261" t="s">
        <v>33</v>
      </c>
      <c r="N157" s="261">
        <v>0.973895582329317</v>
      </c>
      <c r="O157" s="262">
        <v>0.9</v>
      </c>
      <c r="P157" s="263">
        <v>1</v>
      </c>
      <c r="Q157" s="260">
        <v>1</v>
      </c>
      <c r="R157" s="260">
        <v>1</v>
      </c>
      <c r="S157" s="260">
        <v>0.951642920655928</v>
      </c>
      <c r="T157" s="262">
        <v>0.9</v>
      </c>
      <c r="U157" s="260">
        <v>1</v>
      </c>
      <c r="V157" s="260">
        <v>1</v>
      </c>
      <c r="W157" s="260">
        <v>1</v>
      </c>
      <c r="X157" s="260">
        <v>0.945129138319651</v>
      </c>
      <c r="Y157" s="262">
        <v>0.92</v>
      </c>
      <c r="Z157" s="262" t="s">
        <v>33</v>
      </c>
      <c r="AA157" s="262" t="s">
        <v>33</v>
      </c>
      <c r="AB157" s="262" t="s">
        <v>33</v>
      </c>
      <c r="AC157" s="262">
        <v>0.9635285761119</v>
      </c>
      <c r="AD157" s="262">
        <v>0.92</v>
      </c>
      <c r="AE157" s="260" t="s">
        <v>33</v>
      </c>
      <c r="AF157" s="260" t="s">
        <v>33</v>
      </c>
      <c r="AG157" s="260" t="s">
        <v>33</v>
      </c>
      <c r="AH157" s="260">
        <v>0.990132190574006</v>
      </c>
      <c r="AI157" s="262">
        <v>0.92</v>
      </c>
      <c r="AJ157" s="260">
        <v>1</v>
      </c>
      <c r="AK157" s="260">
        <v>1</v>
      </c>
      <c r="AL157" s="260">
        <v>1</v>
      </c>
      <c r="AM157" s="260">
        <v>0.977469048627783</v>
      </c>
      <c r="AN157" s="259">
        <v>0.99</v>
      </c>
      <c r="AO157" s="264" t="s">
        <v>33</v>
      </c>
      <c r="AP157" s="264" t="s">
        <v>33</v>
      </c>
      <c r="AQ157" s="264" t="s">
        <v>33</v>
      </c>
      <c r="AR157" s="265">
        <v>1</v>
      </c>
      <c r="AS157" s="266">
        <v>0.105261498981944</v>
      </c>
      <c r="AT157" s="267" t="s">
        <v>33</v>
      </c>
      <c r="AU157" s="268" t="s">
        <v>33</v>
      </c>
      <c r="AV157" s="268" t="s">
        <v>33</v>
      </c>
      <c r="AW157" s="268">
        <v>0.050531914893617</v>
      </c>
      <c r="AX157" s="224"/>
      <c r="AY157" s="222"/>
    </row>
    <row r="158" ht="15" spans="1:51">
      <c r="A158" s="220"/>
      <c r="B158" s="224"/>
      <c r="C158" s="283" t="s">
        <v>99</v>
      </c>
      <c r="D158" s="111" t="s">
        <v>25</v>
      </c>
      <c r="E158" s="111" t="s">
        <v>100</v>
      </c>
      <c r="F158" s="284" t="s">
        <v>181</v>
      </c>
      <c r="G158" s="284" t="s">
        <v>181</v>
      </c>
      <c r="H158" s="284" t="s">
        <v>181</v>
      </c>
      <c r="I158" s="284" t="s">
        <v>181</v>
      </c>
      <c r="J158" s="259">
        <v>0.9</v>
      </c>
      <c r="K158" s="260">
        <v>0.984615384615385</v>
      </c>
      <c r="L158" s="260">
        <v>0.985294117647059</v>
      </c>
      <c r="M158" s="261">
        <v>0.985507246376812</v>
      </c>
      <c r="N158" s="261">
        <v>0.973770491803279</v>
      </c>
      <c r="O158" s="262">
        <v>0.9</v>
      </c>
      <c r="P158" s="263">
        <v>0</v>
      </c>
      <c r="Q158" s="260" t="s">
        <v>33</v>
      </c>
      <c r="R158" s="260" t="s">
        <v>33</v>
      </c>
      <c r="S158" s="260">
        <v>0.25</v>
      </c>
      <c r="T158" s="262">
        <v>0.9</v>
      </c>
      <c r="U158" s="260">
        <v>0</v>
      </c>
      <c r="V158" s="260" t="s">
        <v>33</v>
      </c>
      <c r="W158" s="260" t="s">
        <v>33</v>
      </c>
      <c r="X158" s="260">
        <v>0.333333333333333</v>
      </c>
      <c r="Y158" s="262">
        <v>0.92</v>
      </c>
      <c r="Z158" s="262">
        <v>0.956428352255293</v>
      </c>
      <c r="AA158" s="262">
        <v>0.967857142857143</v>
      </c>
      <c r="AB158" s="262">
        <v>0.968070175438597</v>
      </c>
      <c r="AC158" s="262">
        <v>0.972685554438164</v>
      </c>
      <c r="AD158" s="262">
        <v>0.92</v>
      </c>
      <c r="AE158" s="260">
        <v>0.992753623188406</v>
      </c>
      <c r="AF158" s="260">
        <v>0.99288256227758</v>
      </c>
      <c r="AG158" s="260">
        <v>0.973282442748092</v>
      </c>
      <c r="AH158" s="260">
        <v>0.98806851742469</v>
      </c>
      <c r="AI158" s="262">
        <v>0.92</v>
      </c>
      <c r="AJ158" s="260">
        <v>0.968485353325004</v>
      </c>
      <c r="AK158" s="260">
        <v>0.976943624349782</v>
      </c>
      <c r="AL158" s="260">
        <v>0.979547432550044</v>
      </c>
      <c r="AM158" s="260">
        <v>0.982218939667993</v>
      </c>
      <c r="AN158" s="259">
        <v>0.99</v>
      </c>
      <c r="AO158" s="264">
        <v>1</v>
      </c>
      <c r="AP158" s="264">
        <v>1</v>
      </c>
      <c r="AQ158" s="264">
        <v>1</v>
      </c>
      <c r="AR158" s="265">
        <v>1</v>
      </c>
      <c r="AS158" s="266">
        <v>0.105261498981944</v>
      </c>
      <c r="AT158" s="267">
        <v>0</v>
      </c>
      <c r="AU158" s="268">
        <v>0</v>
      </c>
      <c r="AV158" s="268">
        <v>0.125</v>
      </c>
      <c r="AW158" s="268">
        <v>0.0855614973262032</v>
      </c>
      <c r="AX158" s="224"/>
      <c r="AY158" s="222"/>
    </row>
    <row r="159" ht="15" spans="1:51">
      <c r="A159" s="220"/>
      <c r="B159" s="224"/>
      <c r="C159" s="283" t="s">
        <v>99</v>
      </c>
      <c r="D159" s="111" t="s">
        <v>25</v>
      </c>
      <c r="E159" s="111" t="s">
        <v>100</v>
      </c>
      <c r="F159" s="284" t="s">
        <v>182</v>
      </c>
      <c r="G159" s="284" t="s">
        <v>182</v>
      </c>
      <c r="H159" s="284" t="s">
        <v>182</v>
      </c>
      <c r="I159" s="284" t="s">
        <v>182</v>
      </c>
      <c r="J159" s="259">
        <v>0.9</v>
      </c>
      <c r="K159" s="260">
        <v>0.96875</v>
      </c>
      <c r="L159" s="260">
        <v>0.971428571428571</v>
      </c>
      <c r="M159" s="261">
        <v>1</v>
      </c>
      <c r="N159" s="261">
        <v>0.963322545846818</v>
      </c>
      <c r="O159" s="262">
        <v>0.9</v>
      </c>
      <c r="P159" s="263">
        <v>0.956345634563456</v>
      </c>
      <c r="Q159" s="260">
        <v>0.947168015230842</v>
      </c>
      <c r="R159" s="260">
        <v>0.956442831215971</v>
      </c>
      <c r="S159" s="260">
        <v>0.949780099391899</v>
      </c>
      <c r="T159" s="262">
        <v>0.9</v>
      </c>
      <c r="U159" s="260">
        <v>0.946444644464446</v>
      </c>
      <c r="V159" s="260">
        <v>0.9428843407901</v>
      </c>
      <c r="W159" s="260">
        <v>0.947368421052632</v>
      </c>
      <c r="X159" s="260">
        <v>0.942746455392725</v>
      </c>
      <c r="Y159" s="262">
        <v>0.92</v>
      </c>
      <c r="Z159" s="262">
        <v>0.971841704718417</v>
      </c>
      <c r="AA159" s="262">
        <v>0.977777777777778</v>
      </c>
      <c r="AB159" s="262">
        <v>0.983578219533276</v>
      </c>
      <c r="AC159" s="262">
        <v>0.978160315374507</v>
      </c>
      <c r="AD159" s="262">
        <v>0.92</v>
      </c>
      <c r="AE159" s="260">
        <v>0.986254295532646</v>
      </c>
      <c r="AF159" s="260">
        <v>0.972677595628415</v>
      </c>
      <c r="AG159" s="260">
        <v>0.990625</v>
      </c>
      <c r="AH159" s="260">
        <v>0.988034336252493</v>
      </c>
      <c r="AI159" s="262">
        <v>0.92</v>
      </c>
      <c r="AJ159" s="260">
        <v>0.981617647058823</v>
      </c>
      <c r="AK159" s="260">
        <v>0.985411899313501</v>
      </c>
      <c r="AL159" s="260">
        <v>0.990181493603094</v>
      </c>
      <c r="AM159" s="260">
        <v>0.987480825374833</v>
      </c>
      <c r="AN159" s="259">
        <v>0.99</v>
      </c>
      <c r="AO159" s="264">
        <v>1</v>
      </c>
      <c r="AP159" s="264">
        <v>1</v>
      </c>
      <c r="AQ159" s="264">
        <v>1</v>
      </c>
      <c r="AR159" s="265">
        <v>1</v>
      </c>
      <c r="AS159" s="266">
        <v>0.105261498981944</v>
      </c>
      <c r="AT159" s="267">
        <v>0.153846153846154</v>
      </c>
      <c r="AU159" s="268">
        <v>0.125</v>
      </c>
      <c r="AV159" s="268">
        <v>0</v>
      </c>
      <c r="AW159" s="268">
        <v>0.0651340996168582</v>
      </c>
      <c r="AX159" s="224"/>
      <c r="AY159" s="222"/>
    </row>
    <row r="160" ht="15" spans="1:51">
      <c r="A160" s="220"/>
      <c r="B160" s="224"/>
      <c r="C160" s="283" t="s">
        <v>99</v>
      </c>
      <c r="D160" s="111" t="s">
        <v>25</v>
      </c>
      <c r="E160" s="111" t="s">
        <v>100</v>
      </c>
      <c r="F160" s="284" t="s">
        <v>183</v>
      </c>
      <c r="G160" s="284" t="s">
        <v>183</v>
      </c>
      <c r="H160" s="284" t="s">
        <v>183</v>
      </c>
      <c r="I160" s="284" t="s">
        <v>183</v>
      </c>
      <c r="J160" s="259">
        <v>0.9</v>
      </c>
      <c r="K160" s="260">
        <v>0.959183673469388</v>
      </c>
      <c r="L160" s="260">
        <v>0.961904761904762</v>
      </c>
      <c r="M160" s="261">
        <v>0.952830188679245</v>
      </c>
      <c r="N160" s="261">
        <v>0.965211217607384</v>
      </c>
      <c r="O160" s="262">
        <v>0.9</v>
      </c>
      <c r="P160" s="263">
        <v>0.2</v>
      </c>
      <c r="Q160" s="260">
        <v>0.2</v>
      </c>
      <c r="R160" s="260">
        <v>0</v>
      </c>
      <c r="S160" s="260">
        <v>0.275</v>
      </c>
      <c r="T160" s="262">
        <v>0.9</v>
      </c>
      <c r="U160" s="260">
        <v>0.2</v>
      </c>
      <c r="V160" s="260">
        <v>0</v>
      </c>
      <c r="W160" s="260">
        <v>0</v>
      </c>
      <c r="X160" s="260">
        <v>0.325</v>
      </c>
      <c r="Y160" s="262">
        <v>0.92</v>
      </c>
      <c r="Z160" s="262">
        <v>0.94713758079409</v>
      </c>
      <c r="AA160" s="262">
        <v>0.940570333093698</v>
      </c>
      <c r="AB160" s="262">
        <v>0.943359912015397</v>
      </c>
      <c r="AC160" s="262">
        <v>0.951476698584774</v>
      </c>
      <c r="AD160" s="262">
        <v>0.92</v>
      </c>
      <c r="AE160" s="260">
        <v>0.965357967667437</v>
      </c>
      <c r="AF160" s="260">
        <v>0.938799076212471</v>
      </c>
      <c r="AG160" s="260">
        <v>0.899524375743163</v>
      </c>
      <c r="AH160" s="260">
        <v>0.967567913343853</v>
      </c>
      <c r="AI160" s="262">
        <v>0.92</v>
      </c>
      <c r="AJ160" s="260">
        <v>0.955021033329738</v>
      </c>
      <c r="AK160" s="260">
        <v>0.959879531031516</v>
      </c>
      <c r="AL160" s="260">
        <v>0.954478707782673</v>
      </c>
      <c r="AM160" s="260">
        <v>0.965257238403962</v>
      </c>
      <c r="AN160" s="259">
        <v>0.99</v>
      </c>
      <c r="AO160" s="264">
        <v>1</v>
      </c>
      <c r="AP160" s="264">
        <v>1</v>
      </c>
      <c r="AQ160" s="264">
        <v>1</v>
      </c>
      <c r="AR160" s="265">
        <v>1</v>
      </c>
      <c r="AS160" s="266">
        <v>0.105261498981944</v>
      </c>
      <c r="AT160" s="267">
        <v>0</v>
      </c>
      <c r="AU160" s="268">
        <v>0</v>
      </c>
      <c r="AV160" s="268">
        <v>0.0666666666666667</v>
      </c>
      <c r="AW160" s="268">
        <v>0.0561797752808989</v>
      </c>
      <c r="AX160" s="224"/>
      <c r="AY160" s="222"/>
    </row>
    <row r="161" ht="15" spans="1:51">
      <c r="A161" s="220"/>
      <c r="B161" s="224"/>
      <c r="C161" s="283" t="s">
        <v>99</v>
      </c>
      <c r="D161" s="111" t="s">
        <v>25</v>
      </c>
      <c r="E161" s="111" t="s">
        <v>100</v>
      </c>
      <c r="F161" s="284" t="s">
        <v>184</v>
      </c>
      <c r="G161" s="284" t="s">
        <v>184</v>
      </c>
      <c r="H161" s="284" t="s">
        <v>184</v>
      </c>
      <c r="I161" s="284" t="s">
        <v>184</v>
      </c>
      <c r="J161" s="259">
        <v>0.9</v>
      </c>
      <c r="K161" s="260">
        <v>0.964912280701754</v>
      </c>
      <c r="L161" s="260">
        <v>0.912280701754386</v>
      </c>
      <c r="M161" s="261">
        <v>0.95</v>
      </c>
      <c r="N161" s="261">
        <v>0.937090432503277</v>
      </c>
      <c r="O161" s="262">
        <v>0.9</v>
      </c>
      <c r="P161" s="263">
        <v>0.975961538461538</v>
      </c>
      <c r="Q161" s="260">
        <v>0.961492890995261</v>
      </c>
      <c r="R161" s="260">
        <v>0.97493961352657</v>
      </c>
      <c r="S161" s="260">
        <v>0.965061150852755</v>
      </c>
      <c r="T161" s="262">
        <v>0.9</v>
      </c>
      <c r="U161" s="260">
        <v>0.916346153846154</v>
      </c>
      <c r="V161" s="260">
        <v>0.901954976303318</v>
      </c>
      <c r="W161" s="260">
        <v>0.927234299516908</v>
      </c>
      <c r="X161" s="260">
        <v>0.897574943883866</v>
      </c>
      <c r="Y161" s="262">
        <v>0.92</v>
      </c>
      <c r="Z161" s="262">
        <v>0.907204828366654</v>
      </c>
      <c r="AA161" s="262">
        <v>0.930612244897959</v>
      </c>
      <c r="AB161" s="262">
        <v>0.953715498938429</v>
      </c>
      <c r="AC161" s="262">
        <v>0.951415475869507</v>
      </c>
      <c r="AD161" s="262">
        <v>0.92</v>
      </c>
      <c r="AE161" s="260">
        <v>0.97360248447205</v>
      </c>
      <c r="AF161" s="260">
        <v>0.926646706586826</v>
      </c>
      <c r="AG161" s="260">
        <v>0.982248520710059</v>
      </c>
      <c r="AH161" s="260">
        <v>0.956974597872902</v>
      </c>
      <c r="AI161" s="262">
        <v>0.92</v>
      </c>
      <c r="AJ161" s="260">
        <v>0.940218333044533</v>
      </c>
      <c r="AK161" s="260">
        <v>0.954537967385933</v>
      </c>
      <c r="AL161" s="260">
        <v>0.970001764602082</v>
      </c>
      <c r="AM161" s="260">
        <v>0.970223207965646</v>
      </c>
      <c r="AN161" s="259">
        <v>0.99</v>
      </c>
      <c r="AO161" s="264">
        <v>1</v>
      </c>
      <c r="AP161" s="264">
        <v>1</v>
      </c>
      <c r="AQ161" s="264">
        <v>1</v>
      </c>
      <c r="AR161" s="265">
        <v>1</v>
      </c>
      <c r="AS161" s="266">
        <v>0.105261498981944</v>
      </c>
      <c r="AT161" s="267">
        <v>0.166666666666667</v>
      </c>
      <c r="AU161" s="268">
        <v>0</v>
      </c>
      <c r="AV161" s="268">
        <v>0.0666666666666667</v>
      </c>
      <c r="AW161" s="268">
        <v>0.0632911392405063</v>
      </c>
      <c r="AX161" s="224"/>
      <c r="AY161" s="222"/>
    </row>
    <row r="162" ht="15" spans="1:51">
      <c r="A162" s="220"/>
      <c r="B162" s="224"/>
      <c r="C162" s="283" t="s">
        <v>99</v>
      </c>
      <c r="D162" s="111" t="s">
        <v>25</v>
      </c>
      <c r="E162" s="111" t="s">
        <v>100</v>
      </c>
      <c r="F162" s="284" t="s">
        <v>185</v>
      </c>
      <c r="G162" s="284" t="s">
        <v>185</v>
      </c>
      <c r="H162" s="284" t="s">
        <v>185</v>
      </c>
      <c r="I162" s="284" t="s">
        <v>185</v>
      </c>
      <c r="J162" s="259">
        <v>0.9</v>
      </c>
      <c r="K162" s="260">
        <v>0.931818181818182</v>
      </c>
      <c r="L162" s="260">
        <v>0.936170212765957</v>
      </c>
      <c r="M162" s="261">
        <v>1</v>
      </c>
      <c r="N162" s="261">
        <v>0.962234461054288</v>
      </c>
      <c r="O162" s="262">
        <v>0.9</v>
      </c>
      <c r="P162" s="263">
        <v>0.91581965076883</v>
      </c>
      <c r="Q162" s="260">
        <v>0.956956400999722</v>
      </c>
      <c r="R162" s="260">
        <v>0.960947669877636</v>
      </c>
      <c r="S162" s="260">
        <v>0.939047543313818</v>
      </c>
      <c r="T162" s="262">
        <v>0.9</v>
      </c>
      <c r="U162" s="260">
        <v>0.898879332812093</v>
      </c>
      <c r="V162" s="260">
        <v>0.91307970008331</v>
      </c>
      <c r="W162" s="260">
        <v>0.938557667274147</v>
      </c>
      <c r="X162" s="260">
        <v>0.916652584912975</v>
      </c>
      <c r="Y162" s="262">
        <v>0.92</v>
      </c>
      <c r="Z162" s="262">
        <v>0.935550935550936</v>
      </c>
      <c r="AA162" s="262">
        <v>0.957256928135275</v>
      </c>
      <c r="AB162" s="262">
        <v>0.960794844253491</v>
      </c>
      <c r="AC162" s="262">
        <v>0.964537539867253</v>
      </c>
      <c r="AD162" s="262">
        <v>0.92</v>
      </c>
      <c r="AE162" s="260">
        <v>0.993272582716653</v>
      </c>
      <c r="AF162" s="260">
        <v>0.986656315202096</v>
      </c>
      <c r="AG162" s="260">
        <v>0.986758127050403</v>
      </c>
      <c r="AH162" s="260">
        <v>0.980925894232415</v>
      </c>
      <c r="AI162" s="262">
        <v>0.92</v>
      </c>
      <c r="AJ162" s="260">
        <v>0.955752212389381</v>
      </c>
      <c r="AK162" s="260">
        <v>0.971902268760907</v>
      </c>
      <c r="AL162" s="260">
        <v>0.973176718092567</v>
      </c>
      <c r="AM162" s="260">
        <v>0.976385001386893</v>
      </c>
      <c r="AN162" s="259">
        <v>0.99</v>
      </c>
      <c r="AO162" s="264">
        <v>1</v>
      </c>
      <c r="AP162" s="264">
        <v>1</v>
      </c>
      <c r="AQ162" s="264">
        <v>1</v>
      </c>
      <c r="AR162" s="265">
        <v>1</v>
      </c>
      <c r="AS162" s="266">
        <v>0.105261498981944</v>
      </c>
      <c r="AT162" s="267">
        <v>0</v>
      </c>
      <c r="AU162" s="268">
        <v>0.0769230769230769</v>
      </c>
      <c r="AV162" s="268">
        <v>0</v>
      </c>
      <c r="AW162" s="268">
        <v>0.0668316831683168</v>
      </c>
      <c r="AX162" s="224"/>
      <c r="AY162" s="222"/>
    </row>
    <row r="163" ht="15" spans="1:51">
      <c r="A163" s="220"/>
      <c r="B163" s="224"/>
      <c r="C163" s="283" t="s">
        <v>99</v>
      </c>
      <c r="D163" s="111" t="s">
        <v>25</v>
      </c>
      <c r="E163" s="111" t="s">
        <v>100</v>
      </c>
      <c r="F163" s="284" t="s">
        <v>186</v>
      </c>
      <c r="G163" s="284" t="s">
        <v>186</v>
      </c>
      <c r="H163" s="284" t="s">
        <v>186</v>
      </c>
      <c r="I163" s="284" t="s">
        <v>186</v>
      </c>
      <c r="J163" s="259">
        <v>0.9</v>
      </c>
      <c r="K163" s="260">
        <v>1</v>
      </c>
      <c r="L163" s="260">
        <v>1</v>
      </c>
      <c r="M163" s="261">
        <v>1</v>
      </c>
      <c r="N163" s="261">
        <v>0.986882716049383</v>
      </c>
      <c r="O163" s="262">
        <v>0.9</v>
      </c>
      <c r="P163" s="263">
        <v>0.976886661097187</v>
      </c>
      <c r="Q163" s="260">
        <v>0.982489652976759</v>
      </c>
      <c r="R163" s="260">
        <v>0.985780615206036</v>
      </c>
      <c r="S163" s="260">
        <v>0.981832109046628</v>
      </c>
      <c r="T163" s="262">
        <v>0.9</v>
      </c>
      <c r="U163" s="260">
        <v>0.935672514619883</v>
      </c>
      <c r="V163" s="260">
        <v>0.966889525628781</v>
      </c>
      <c r="W163" s="260">
        <v>0.975623911781776</v>
      </c>
      <c r="X163" s="260">
        <v>0.956289036414346</v>
      </c>
      <c r="Y163" s="262">
        <v>0.92</v>
      </c>
      <c r="Z163" s="262">
        <v>0.946315789473684</v>
      </c>
      <c r="AA163" s="262">
        <v>0.965640339134315</v>
      </c>
      <c r="AB163" s="262">
        <v>0.97155858930603</v>
      </c>
      <c r="AC163" s="262">
        <v>0.97229330124892</v>
      </c>
      <c r="AD163" s="262">
        <v>0.92</v>
      </c>
      <c r="AE163" s="260">
        <v>0.991896272285251</v>
      </c>
      <c r="AF163" s="260">
        <v>0.993006993006993</v>
      </c>
      <c r="AG163" s="260">
        <v>0.993084370677732</v>
      </c>
      <c r="AH163" s="260">
        <v>0.992026549435393</v>
      </c>
      <c r="AI163" s="262">
        <v>0.92</v>
      </c>
      <c r="AJ163" s="260">
        <v>0.968135469774217</v>
      </c>
      <c r="AK163" s="260">
        <v>0.974916387959866</v>
      </c>
      <c r="AL163" s="260">
        <v>0.984627209838586</v>
      </c>
      <c r="AM163" s="260">
        <v>0.983227234296514</v>
      </c>
      <c r="AN163" s="259">
        <v>0.99</v>
      </c>
      <c r="AO163" s="264">
        <v>1</v>
      </c>
      <c r="AP163" s="264">
        <v>1</v>
      </c>
      <c r="AQ163" s="264">
        <v>1</v>
      </c>
      <c r="AR163" s="265">
        <v>1</v>
      </c>
      <c r="AS163" s="266">
        <v>0.105261498981944</v>
      </c>
      <c r="AT163" s="267">
        <v>0</v>
      </c>
      <c r="AU163" s="268">
        <v>0.0666666666666667</v>
      </c>
      <c r="AV163" s="268">
        <v>0</v>
      </c>
      <c r="AW163" s="268">
        <v>0.0554216867469879</v>
      </c>
      <c r="AX163" s="224"/>
      <c r="AY163" s="222"/>
    </row>
    <row r="164" ht="15" spans="1:51">
      <c r="A164" s="220"/>
      <c r="B164" s="224"/>
      <c r="C164" s="283" t="s">
        <v>99</v>
      </c>
      <c r="D164" s="111" t="s">
        <v>25</v>
      </c>
      <c r="E164" s="111" t="s">
        <v>100</v>
      </c>
      <c r="F164" s="284" t="s">
        <v>187</v>
      </c>
      <c r="G164" s="284" t="s">
        <v>187</v>
      </c>
      <c r="H164" s="284" t="s">
        <v>187</v>
      </c>
      <c r="I164" s="284" t="s">
        <v>187</v>
      </c>
      <c r="J164" s="259">
        <v>0.9</v>
      </c>
      <c r="K164" s="260">
        <v>0.947368421052632</v>
      </c>
      <c r="L164" s="260">
        <v>0.962616822429907</v>
      </c>
      <c r="M164" s="261">
        <v>0.961904761904762</v>
      </c>
      <c r="N164" s="261">
        <v>0.967730239303843</v>
      </c>
      <c r="O164" s="262">
        <v>0.9</v>
      </c>
      <c r="P164" s="263">
        <v>0.972202252576084</v>
      </c>
      <c r="Q164" s="260">
        <v>0.978366970056721</v>
      </c>
      <c r="R164" s="260">
        <v>0.982070984266374</v>
      </c>
      <c r="S164" s="260">
        <v>0.972749445357535</v>
      </c>
      <c r="T164" s="262">
        <v>0.9</v>
      </c>
      <c r="U164" s="260">
        <v>0.952312485022765</v>
      </c>
      <c r="V164" s="260">
        <v>0.96398891966759</v>
      </c>
      <c r="W164" s="260">
        <v>0.965849493840712</v>
      </c>
      <c r="X164" s="260">
        <v>0.956179651449737</v>
      </c>
      <c r="Y164" s="262">
        <v>0.92</v>
      </c>
      <c r="Z164" s="262">
        <v>0.90948275862069</v>
      </c>
      <c r="AA164" s="262">
        <v>0.951477248220832</v>
      </c>
      <c r="AB164" s="262">
        <v>0.94976255936016</v>
      </c>
      <c r="AC164" s="262">
        <v>0.949190482293135</v>
      </c>
      <c r="AD164" s="262">
        <v>0.92</v>
      </c>
      <c r="AE164" s="260">
        <v>0.990364340705144</v>
      </c>
      <c r="AF164" s="260">
        <v>0.991417940305673</v>
      </c>
      <c r="AG164" s="260">
        <v>0.995544763983872</v>
      </c>
      <c r="AH164" s="260">
        <v>0.993457212316662</v>
      </c>
      <c r="AI164" s="262">
        <v>0.92</v>
      </c>
      <c r="AJ164" s="260">
        <v>0.951126018207954</v>
      </c>
      <c r="AK164" s="260">
        <v>0.97013093289689</v>
      </c>
      <c r="AL164" s="260">
        <v>0.975165970002459</v>
      </c>
      <c r="AM164" s="260">
        <v>0.973099153132856</v>
      </c>
      <c r="AN164" s="259">
        <v>0.99</v>
      </c>
      <c r="AO164" s="264">
        <v>1</v>
      </c>
      <c r="AP164" s="264">
        <v>1</v>
      </c>
      <c r="AQ164" s="264">
        <v>1</v>
      </c>
      <c r="AR164" s="265">
        <v>0.999921092085536</v>
      </c>
      <c r="AS164" s="266">
        <v>0.105261498981944</v>
      </c>
      <c r="AT164" s="267">
        <v>0</v>
      </c>
      <c r="AU164" s="268">
        <v>0.08</v>
      </c>
      <c r="AV164" s="268">
        <v>0</v>
      </c>
      <c r="AW164" s="268">
        <v>0.0614300100704935</v>
      </c>
      <c r="AX164" s="224"/>
      <c r="AY164" s="222"/>
    </row>
    <row r="165" ht="15" spans="1:51">
      <c r="A165" s="220"/>
      <c r="B165" s="224"/>
      <c r="C165" s="283" t="s">
        <v>99</v>
      </c>
      <c r="D165" s="111" t="s">
        <v>25</v>
      </c>
      <c r="E165" s="111" t="s">
        <v>100</v>
      </c>
      <c r="F165" s="284" t="s">
        <v>188</v>
      </c>
      <c r="G165" s="284" t="s">
        <v>188</v>
      </c>
      <c r="H165" s="284" t="s">
        <v>188</v>
      </c>
      <c r="I165" s="284" t="s">
        <v>188</v>
      </c>
      <c r="J165" s="259">
        <v>0.9</v>
      </c>
      <c r="K165" s="260">
        <v>0.955555555555556</v>
      </c>
      <c r="L165" s="260">
        <v>0.979166666666667</v>
      </c>
      <c r="M165" s="261">
        <v>0.96</v>
      </c>
      <c r="N165" s="261">
        <v>0.964312832194381</v>
      </c>
      <c r="O165" s="262">
        <v>0.9</v>
      </c>
      <c r="P165" s="263">
        <v>0.5</v>
      </c>
      <c r="Q165" s="260">
        <v>1</v>
      </c>
      <c r="R165" s="260" t="s">
        <v>33</v>
      </c>
      <c r="S165" s="260">
        <v>0.636363636363636</v>
      </c>
      <c r="T165" s="262">
        <v>0.9</v>
      </c>
      <c r="U165" s="260">
        <v>0</v>
      </c>
      <c r="V165" s="260">
        <v>0</v>
      </c>
      <c r="W165" s="260" t="s">
        <v>33</v>
      </c>
      <c r="X165" s="260">
        <v>0.454545454545455</v>
      </c>
      <c r="Y165" s="262">
        <v>0.92</v>
      </c>
      <c r="Z165" s="262">
        <v>0.946450809464508</v>
      </c>
      <c r="AA165" s="262">
        <v>0.970438799076212</v>
      </c>
      <c r="AB165" s="262">
        <v>0.981094527363184</v>
      </c>
      <c r="AC165" s="262">
        <v>0.97700335508236</v>
      </c>
      <c r="AD165" s="262">
        <v>0.92</v>
      </c>
      <c r="AE165" s="260">
        <v>0.996105160662123</v>
      </c>
      <c r="AF165" s="260">
        <v>0.997512437810945</v>
      </c>
      <c r="AG165" s="260">
        <v>0.996150144369586</v>
      </c>
      <c r="AH165" s="260">
        <v>0.990911244004974</v>
      </c>
      <c r="AI165" s="262">
        <v>0.92</v>
      </c>
      <c r="AJ165" s="260">
        <v>0.955559722482655</v>
      </c>
      <c r="AK165" s="260">
        <v>0.973408385093168</v>
      </c>
      <c r="AL165" s="260">
        <v>0.983360723089564</v>
      </c>
      <c r="AM165" s="260">
        <v>0.982050779975197</v>
      </c>
      <c r="AN165" s="259">
        <v>0.99</v>
      </c>
      <c r="AO165" s="264">
        <v>1</v>
      </c>
      <c r="AP165" s="264">
        <v>1</v>
      </c>
      <c r="AQ165" s="264">
        <v>0.978723404255319</v>
      </c>
      <c r="AR165" s="265">
        <v>0.999383096853794</v>
      </c>
      <c r="AS165" s="266">
        <v>0.105261498981944</v>
      </c>
      <c r="AT165" s="267">
        <v>0</v>
      </c>
      <c r="AU165" s="268">
        <v>0.111111111111111</v>
      </c>
      <c r="AV165" s="268">
        <v>0</v>
      </c>
      <c r="AW165" s="268">
        <v>0.0721649484536082</v>
      </c>
      <c r="AX165" s="224"/>
      <c r="AY165" s="222"/>
    </row>
    <row r="166" ht="15" spans="1:51">
      <c r="A166" s="220"/>
      <c r="B166" s="224"/>
      <c r="C166" s="283" t="s">
        <v>99</v>
      </c>
      <c r="D166" s="111" t="s">
        <v>25</v>
      </c>
      <c r="E166" s="111" t="s">
        <v>100</v>
      </c>
      <c r="F166" s="284" t="s">
        <v>189</v>
      </c>
      <c r="G166" s="284" t="s">
        <v>189</v>
      </c>
      <c r="H166" s="284" t="s">
        <v>189</v>
      </c>
      <c r="I166" s="284" t="s">
        <v>189</v>
      </c>
      <c r="J166" s="259">
        <v>0.9</v>
      </c>
      <c r="K166" s="260">
        <v>0.959183673469388</v>
      </c>
      <c r="L166" s="260">
        <v>0.980392156862745</v>
      </c>
      <c r="M166" s="261">
        <v>0.942307692307692</v>
      </c>
      <c r="N166" s="261">
        <v>0.980446927374302</v>
      </c>
      <c r="O166" s="262">
        <v>0.9</v>
      </c>
      <c r="P166" s="263">
        <v>0.984552008238929</v>
      </c>
      <c r="Q166" s="260">
        <v>0.988143357585556</v>
      </c>
      <c r="R166" s="260">
        <v>0.984812778214192</v>
      </c>
      <c r="S166" s="260">
        <v>0.977698931008063</v>
      </c>
      <c r="T166" s="262">
        <v>0.9</v>
      </c>
      <c r="U166" s="260">
        <v>0.938722966014418</v>
      </c>
      <c r="V166" s="260">
        <v>0.957154405820534</v>
      </c>
      <c r="W166" s="260">
        <v>0.953652788688138</v>
      </c>
      <c r="X166" s="260">
        <v>0.947681418512168</v>
      </c>
      <c r="Y166" s="262">
        <v>0.92</v>
      </c>
      <c r="Z166" s="262">
        <v>0.943661971830986</v>
      </c>
      <c r="AA166" s="262">
        <v>0.960829493087558</v>
      </c>
      <c r="AB166" s="262">
        <v>0.963589743589744</v>
      </c>
      <c r="AC166" s="262">
        <v>0.967017215860404</v>
      </c>
      <c r="AD166" s="262">
        <v>0.92</v>
      </c>
      <c r="AE166" s="260">
        <v>0.999645264278113</v>
      </c>
      <c r="AF166" s="260">
        <v>0.996911793090137</v>
      </c>
      <c r="AG166" s="260">
        <v>0.997171145685997</v>
      </c>
      <c r="AH166" s="260">
        <v>0.97228261259516</v>
      </c>
      <c r="AI166" s="262">
        <v>0.92</v>
      </c>
      <c r="AJ166" s="260">
        <v>0.967478290481866</v>
      </c>
      <c r="AK166" s="260">
        <v>0.978238694321659</v>
      </c>
      <c r="AL166" s="260">
        <v>0.981459019234102</v>
      </c>
      <c r="AM166" s="260">
        <v>0.981534638372287</v>
      </c>
      <c r="AN166" s="259">
        <v>0.99</v>
      </c>
      <c r="AO166" s="264">
        <v>1</v>
      </c>
      <c r="AP166" s="264">
        <v>1</v>
      </c>
      <c r="AQ166" s="264">
        <v>1</v>
      </c>
      <c r="AR166" s="265">
        <v>1</v>
      </c>
      <c r="AS166" s="266">
        <v>0.105261498981944</v>
      </c>
      <c r="AT166" s="267">
        <v>0.0625</v>
      </c>
      <c r="AU166" s="268">
        <v>0.0952380952380952</v>
      </c>
      <c r="AV166" s="268">
        <v>0.166666666666667</v>
      </c>
      <c r="AW166" s="268">
        <v>0.0889570552147239</v>
      </c>
      <c r="AX166" s="224"/>
      <c r="AY166" s="222"/>
    </row>
    <row r="167" ht="15" spans="1:51">
      <c r="A167" s="220"/>
      <c r="B167" s="224"/>
      <c r="C167" s="283" t="s">
        <v>99</v>
      </c>
      <c r="D167" s="111" t="s">
        <v>25</v>
      </c>
      <c r="E167" s="111" t="s">
        <v>100</v>
      </c>
      <c r="F167" s="284" t="s">
        <v>190</v>
      </c>
      <c r="G167" s="284" t="s">
        <v>190</v>
      </c>
      <c r="H167" s="284" t="s">
        <v>190</v>
      </c>
      <c r="I167" s="284" t="s">
        <v>190</v>
      </c>
      <c r="J167" s="259">
        <v>0.9</v>
      </c>
      <c r="K167" s="260">
        <v>0.883720930232558</v>
      </c>
      <c r="L167" s="260">
        <v>0.953488372093023</v>
      </c>
      <c r="M167" s="261">
        <v>0.976190476190476</v>
      </c>
      <c r="N167" s="261">
        <v>0.945026178010471</v>
      </c>
      <c r="O167" s="262">
        <v>0.9</v>
      </c>
      <c r="P167" s="263">
        <v>0.938384155925809</v>
      </c>
      <c r="Q167" s="260">
        <v>0.947967479674797</v>
      </c>
      <c r="R167" s="260">
        <v>0.961476725521669</v>
      </c>
      <c r="S167" s="260">
        <v>0.943105531686359</v>
      </c>
      <c r="T167" s="262">
        <v>0.9</v>
      </c>
      <c r="U167" s="260">
        <v>0.899402703552342</v>
      </c>
      <c r="V167" s="260">
        <v>0.91479674796748</v>
      </c>
      <c r="W167" s="260">
        <v>0.919422150882825</v>
      </c>
      <c r="X167" s="260">
        <v>0.918546365914787</v>
      </c>
      <c r="Y167" s="262">
        <v>0.92</v>
      </c>
      <c r="Z167" s="262">
        <v>0.894580107206671</v>
      </c>
      <c r="AA167" s="262">
        <v>0.946666666666667</v>
      </c>
      <c r="AB167" s="262">
        <v>0.934497816593886</v>
      </c>
      <c r="AC167" s="262">
        <v>0.952783318905491</v>
      </c>
      <c r="AD167" s="262">
        <v>0.92</v>
      </c>
      <c r="AE167" s="260">
        <v>0.953125</v>
      </c>
      <c r="AF167" s="260">
        <v>0.925925925925926</v>
      </c>
      <c r="AG167" s="260">
        <v>0.860606060606061</v>
      </c>
      <c r="AH167" s="260">
        <v>0.942228193468375</v>
      </c>
      <c r="AI167" s="262">
        <v>0.92</v>
      </c>
      <c r="AJ167" s="260">
        <v>0.92716049382716</v>
      </c>
      <c r="AK167" s="260">
        <v>0.957575757575758</v>
      </c>
      <c r="AL167" s="260">
        <v>0.95824501907588</v>
      </c>
      <c r="AM167" s="260">
        <v>0.96729109661124</v>
      </c>
      <c r="AN167" s="259">
        <v>0.99</v>
      </c>
      <c r="AO167" s="264">
        <v>1</v>
      </c>
      <c r="AP167" s="264">
        <v>1</v>
      </c>
      <c r="AQ167" s="264">
        <v>1</v>
      </c>
      <c r="AR167" s="265">
        <v>1</v>
      </c>
      <c r="AS167" s="266">
        <v>0.105261498981944</v>
      </c>
      <c r="AT167" s="267">
        <v>0</v>
      </c>
      <c r="AU167" s="268">
        <v>0</v>
      </c>
      <c r="AV167" s="268">
        <v>0.0909090909090909</v>
      </c>
      <c r="AW167" s="268">
        <v>0.076271186440678</v>
      </c>
      <c r="AX167" s="224"/>
      <c r="AY167" s="222"/>
    </row>
    <row r="168" ht="15" spans="1:51">
      <c r="A168" s="220"/>
      <c r="B168" s="224"/>
      <c r="C168" s="283" t="s">
        <v>99</v>
      </c>
      <c r="D168" s="111" t="s">
        <v>25</v>
      </c>
      <c r="E168" s="111" t="s">
        <v>100</v>
      </c>
      <c r="F168" s="284" t="s">
        <v>191</v>
      </c>
      <c r="G168" s="284" t="s">
        <v>191</v>
      </c>
      <c r="H168" s="284" t="s">
        <v>191</v>
      </c>
      <c r="I168" s="284" t="s">
        <v>191</v>
      </c>
      <c r="J168" s="259">
        <v>0.9</v>
      </c>
      <c r="K168" s="260">
        <v>0.953125</v>
      </c>
      <c r="L168" s="260">
        <v>0.984615384615385</v>
      </c>
      <c r="M168" s="261">
        <v>0.953125</v>
      </c>
      <c r="N168" s="261">
        <v>0.969532100108814</v>
      </c>
      <c r="O168" s="262">
        <v>0.9</v>
      </c>
      <c r="P168" s="263">
        <v>0.901484480431849</v>
      </c>
      <c r="Q168" s="260">
        <v>0.953791960215499</v>
      </c>
      <c r="R168" s="260">
        <v>0.949758250998529</v>
      </c>
      <c r="S168" s="260">
        <v>0.943100801363202</v>
      </c>
      <c r="T168" s="262">
        <v>0.9</v>
      </c>
      <c r="U168" s="260">
        <v>0.871409292461924</v>
      </c>
      <c r="V168" s="260">
        <v>0.907791131371736</v>
      </c>
      <c r="W168" s="260">
        <v>0.889846541938196</v>
      </c>
      <c r="X168" s="260">
        <v>0.89695610587318</v>
      </c>
      <c r="Y168" s="262">
        <v>0.92</v>
      </c>
      <c r="Z168" s="262">
        <v>0.897492859409711</v>
      </c>
      <c r="AA168" s="262">
        <v>0.966292134831461</v>
      </c>
      <c r="AB168" s="262">
        <v>0.973487986743993</v>
      </c>
      <c r="AC168" s="262">
        <v>0.945421944738268</v>
      </c>
      <c r="AD168" s="262">
        <v>0.92</v>
      </c>
      <c r="AE168" s="260">
        <v>0.996916435399322</v>
      </c>
      <c r="AF168" s="260">
        <v>0.97997138769671</v>
      </c>
      <c r="AG168" s="260">
        <v>0.96956281128943</v>
      </c>
      <c r="AH168" s="260">
        <v>0.982044931894569</v>
      </c>
      <c r="AI168" s="262">
        <v>0.92</v>
      </c>
      <c r="AJ168" s="260">
        <v>0.930199088510434</v>
      </c>
      <c r="AK168" s="260">
        <v>0.976057055527254</v>
      </c>
      <c r="AL168" s="260">
        <v>0.981597657883731</v>
      </c>
      <c r="AM168" s="260">
        <v>0.967516068652016</v>
      </c>
      <c r="AN168" s="259">
        <v>0.99</v>
      </c>
      <c r="AO168" s="264">
        <v>1</v>
      </c>
      <c r="AP168" s="264">
        <v>1</v>
      </c>
      <c r="AQ168" s="264">
        <v>1</v>
      </c>
      <c r="AR168" s="265">
        <v>1</v>
      </c>
      <c r="AS168" s="266">
        <v>0.105261498981944</v>
      </c>
      <c r="AT168" s="267">
        <v>0.142857142857143</v>
      </c>
      <c r="AU168" s="268">
        <v>0.0625</v>
      </c>
      <c r="AV168" s="268">
        <v>0.0294117647058824</v>
      </c>
      <c r="AW168" s="268">
        <v>0.0788667687595712</v>
      </c>
      <c r="AX168" s="224"/>
      <c r="AY168" s="222"/>
    </row>
    <row r="169" ht="15" spans="1:51">
      <c r="A169" s="220"/>
      <c r="B169" s="224"/>
      <c r="C169" s="283" t="s">
        <v>99</v>
      </c>
      <c r="D169" s="111" t="s">
        <v>25</v>
      </c>
      <c r="E169" s="111" t="s">
        <v>100</v>
      </c>
      <c r="F169" s="284" t="s">
        <v>192</v>
      </c>
      <c r="G169" s="284" t="s">
        <v>192</v>
      </c>
      <c r="H169" s="284" t="s">
        <v>192</v>
      </c>
      <c r="I169" s="284" t="s">
        <v>192</v>
      </c>
      <c r="J169" s="259">
        <v>0.9</v>
      </c>
      <c r="K169" s="260">
        <v>0.948051948051948</v>
      </c>
      <c r="L169" s="260">
        <v>0.963414634146341</v>
      </c>
      <c r="M169" s="261">
        <v>0.965909090909091</v>
      </c>
      <c r="N169" s="261">
        <v>0.961751152073733</v>
      </c>
      <c r="O169" s="262">
        <v>0.9</v>
      </c>
      <c r="P169" s="263">
        <v>0.955075156223611</v>
      </c>
      <c r="Q169" s="260">
        <v>0.971456310679612</v>
      </c>
      <c r="R169" s="260">
        <v>0.957338195077484</v>
      </c>
      <c r="S169" s="260">
        <v>0.95327674166936</v>
      </c>
      <c r="T169" s="262">
        <v>0.9</v>
      </c>
      <c r="U169" s="260">
        <v>0.898159094747509</v>
      </c>
      <c r="V169" s="260">
        <v>0.935339805825243</v>
      </c>
      <c r="W169" s="260">
        <v>0.919051959890611</v>
      </c>
      <c r="X169" s="260">
        <v>0.90884432139193</v>
      </c>
      <c r="Y169" s="262">
        <v>0.92</v>
      </c>
      <c r="Z169" s="262">
        <v>0.919327251995439</v>
      </c>
      <c r="AA169" s="262">
        <v>0.936378923766816</v>
      </c>
      <c r="AB169" s="262">
        <v>0.955052382561676</v>
      </c>
      <c r="AC169" s="262">
        <v>0.938446528747866</v>
      </c>
      <c r="AD169" s="262">
        <v>0.92</v>
      </c>
      <c r="AE169" s="260">
        <v>0.994390617032126</v>
      </c>
      <c r="AF169" s="260">
        <v>0.997299035369775</v>
      </c>
      <c r="AG169" s="260">
        <v>0.990744215134459</v>
      </c>
      <c r="AH169" s="260">
        <v>0.985017865913279</v>
      </c>
      <c r="AI169" s="262">
        <v>0.92</v>
      </c>
      <c r="AJ169" s="260">
        <v>0.943590287350228</v>
      </c>
      <c r="AK169" s="260">
        <v>0.963073394495413</v>
      </c>
      <c r="AL169" s="260">
        <v>0.975962107756069</v>
      </c>
      <c r="AM169" s="260">
        <v>0.964082517320122</v>
      </c>
      <c r="AN169" s="259">
        <v>0.99</v>
      </c>
      <c r="AO169" s="264">
        <v>1</v>
      </c>
      <c r="AP169" s="264">
        <v>1</v>
      </c>
      <c r="AQ169" s="264">
        <v>1</v>
      </c>
      <c r="AR169" s="265">
        <v>1</v>
      </c>
      <c r="AS169" s="266">
        <v>0.105261498981944</v>
      </c>
      <c r="AT169" s="267">
        <v>0.0547945205479452</v>
      </c>
      <c r="AU169" s="268">
        <v>0.0574712643678161</v>
      </c>
      <c r="AV169" s="268">
        <v>0</v>
      </c>
      <c r="AW169" s="268">
        <v>0.0628834355828221</v>
      </c>
      <c r="AX169" s="224"/>
      <c r="AY169" s="222"/>
    </row>
    <row r="170" ht="15" spans="1:51">
      <c r="A170" s="220"/>
      <c r="B170" s="224"/>
      <c r="C170" s="283" t="s">
        <v>99</v>
      </c>
      <c r="D170" s="111" t="s">
        <v>25</v>
      </c>
      <c r="E170" s="111" t="s">
        <v>100</v>
      </c>
      <c r="F170" s="284" t="s">
        <v>193</v>
      </c>
      <c r="G170" s="284" t="s">
        <v>193</v>
      </c>
      <c r="H170" s="284" t="s">
        <v>193</v>
      </c>
      <c r="I170" s="284" t="s">
        <v>193</v>
      </c>
      <c r="J170" s="259">
        <v>0.9</v>
      </c>
      <c r="K170" s="260">
        <v>0.929577464788732</v>
      </c>
      <c r="L170" s="260">
        <v>0.935064935064935</v>
      </c>
      <c r="M170" s="261">
        <v>0.923076923076923</v>
      </c>
      <c r="N170" s="261">
        <v>0.932549821154829</v>
      </c>
      <c r="O170" s="262">
        <v>0.9</v>
      </c>
      <c r="P170" s="263">
        <v>0.911957349581112</v>
      </c>
      <c r="Q170" s="260">
        <v>0.959723626558814</v>
      </c>
      <c r="R170" s="260">
        <v>0.949950932286555</v>
      </c>
      <c r="S170" s="260">
        <v>0.937597679374852</v>
      </c>
      <c r="T170" s="262">
        <v>0.9</v>
      </c>
      <c r="U170" s="260">
        <v>0.855293221629855</v>
      </c>
      <c r="V170" s="260">
        <v>0.924839905628581</v>
      </c>
      <c r="W170" s="260">
        <v>0.928524697415767</v>
      </c>
      <c r="X170" s="260">
        <v>0.900603836135449</v>
      </c>
      <c r="Y170" s="262">
        <v>0.92</v>
      </c>
      <c r="Z170" s="262">
        <v>0.889282999746643</v>
      </c>
      <c r="AA170" s="262">
        <v>0.93962543124692</v>
      </c>
      <c r="AB170" s="262">
        <v>0.935372186959031</v>
      </c>
      <c r="AC170" s="262">
        <v>0.931006871380421</v>
      </c>
      <c r="AD170" s="262">
        <v>0.92</v>
      </c>
      <c r="AE170" s="260">
        <v>0.97918022121015</v>
      </c>
      <c r="AF170" s="260">
        <v>0.987721302113078</v>
      </c>
      <c r="AG170" s="260">
        <v>0.964168310322156</v>
      </c>
      <c r="AH170" s="260">
        <v>0.983002205282609</v>
      </c>
      <c r="AI170" s="262">
        <v>0.92</v>
      </c>
      <c r="AJ170" s="260">
        <v>0.926098535286285</v>
      </c>
      <c r="AK170" s="260">
        <v>0.961869495596477</v>
      </c>
      <c r="AL170" s="260">
        <v>0.959394572025052</v>
      </c>
      <c r="AM170" s="260">
        <v>0.955156691032786</v>
      </c>
      <c r="AN170" s="259">
        <v>0.99</v>
      </c>
      <c r="AO170" s="264">
        <v>1</v>
      </c>
      <c r="AP170" s="264">
        <v>1</v>
      </c>
      <c r="AQ170" s="264">
        <v>1</v>
      </c>
      <c r="AR170" s="265">
        <v>1</v>
      </c>
      <c r="AS170" s="266">
        <v>0.105261498981944</v>
      </c>
      <c r="AT170" s="267">
        <v>0.107142857142857</v>
      </c>
      <c r="AU170" s="268">
        <v>0.0602409638554217</v>
      </c>
      <c r="AV170" s="268">
        <v>0.0392156862745098</v>
      </c>
      <c r="AW170" s="268">
        <v>0.0779746835443038</v>
      </c>
      <c r="AX170" s="224"/>
      <c r="AY170" s="222"/>
    </row>
    <row r="171" ht="15" spans="1:51">
      <c r="A171" s="220"/>
      <c r="B171" s="224"/>
      <c r="C171" s="283" t="s">
        <v>99</v>
      </c>
      <c r="D171" s="111" t="s">
        <v>25</v>
      </c>
      <c r="E171" s="111" t="s">
        <v>100</v>
      </c>
      <c r="F171" s="284" t="s">
        <v>194</v>
      </c>
      <c r="G171" s="284" t="s">
        <v>194</v>
      </c>
      <c r="H171" s="284" t="s">
        <v>194</v>
      </c>
      <c r="I171" s="284" t="s">
        <v>194</v>
      </c>
      <c r="J171" s="259">
        <v>0.9</v>
      </c>
      <c r="K171" s="260">
        <v>0.933333333333333</v>
      </c>
      <c r="L171" s="260">
        <v>0.938775510204082</v>
      </c>
      <c r="M171" s="261">
        <v>0.962264150943396</v>
      </c>
      <c r="N171" s="261">
        <v>0.973722627737226</v>
      </c>
      <c r="O171" s="262">
        <v>0.9</v>
      </c>
      <c r="P171" s="263">
        <v>0.949891067538126</v>
      </c>
      <c r="Q171" s="260">
        <v>0.944948186528497</v>
      </c>
      <c r="R171" s="260">
        <v>0.950248756218905</v>
      </c>
      <c r="S171" s="260">
        <v>0.952991935666042</v>
      </c>
      <c r="T171" s="262">
        <v>0.9</v>
      </c>
      <c r="U171" s="260">
        <v>0.901688453159041</v>
      </c>
      <c r="V171" s="260">
        <v>0.932318652849741</v>
      </c>
      <c r="W171" s="260">
        <v>0.909862452443664</v>
      </c>
      <c r="X171" s="260">
        <v>0.920836251101222</v>
      </c>
      <c r="Y171" s="262">
        <v>0.92</v>
      </c>
      <c r="Z171" s="262">
        <v>0.93135935397039</v>
      </c>
      <c r="AA171" s="262">
        <v>0.95531235750114</v>
      </c>
      <c r="AB171" s="262">
        <v>0.956145100162426</v>
      </c>
      <c r="AC171" s="262">
        <v>0.963680135788143</v>
      </c>
      <c r="AD171" s="262">
        <v>0.92</v>
      </c>
      <c r="AE171" s="260">
        <v>0.975772765246449</v>
      </c>
      <c r="AF171" s="260">
        <v>0.976356050069541</v>
      </c>
      <c r="AG171" s="260">
        <v>0.971436814772072</v>
      </c>
      <c r="AH171" s="260">
        <v>0.979360642300174</v>
      </c>
      <c r="AI171" s="262">
        <v>0.92</v>
      </c>
      <c r="AJ171" s="260">
        <v>0.953397729198441</v>
      </c>
      <c r="AK171" s="260">
        <v>0.974062854979175</v>
      </c>
      <c r="AL171" s="260">
        <v>0.974924012158055</v>
      </c>
      <c r="AM171" s="260">
        <v>0.977604900124417</v>
      </c>
      <c r="AN171" s="259">
        <v>0.99</v>
      </c>
      <c r="AO171" s="264">
        <v>1</v>
      </c>
      <c r="AP171" s="264">
        <v>1</v>
      </c>
      <c r="AQ171" s="264">
        <v>1</v>
      </c>
      <c r="AR171" s="265">
        <v>1</v>
      </c>
      <c r="AS171" s="266">
        <v>0.105261498981944</v>
      </c>
      <c r="AT171" s="267">
        <v>0.0416666666666667</v>
      </c>
      <c r="AU171" s="268">
        <v>0.0857142857142857</v>
      </c>
      <c r="AV171" s="268">
        <v>0</v>
      </c>
      <c r="AW171" s="268">
        <v>0.067524115755627</v>
      </c>
      <c r="AX171" s="224"/>
      <c r="AY171" s="222"/>
    </row>
    <row r="172" ht="15" spans="1:51">
      <c r="A172" s="220"/>
      <c r="B172" s="224"/>
      <c r="C172" s="283" t="s">
        <v>99</v>
      </c>
      <c r="D172" s="111" t="s">
        <v>25</v>
      </c>
      <c r="E172" s="111" t="s">
        <v>100</v>
      </c>
      <c r="F172" s="284" t="s">
        <v>195</v>
      </c>
      <c r="G172" s="284" t="s">
        <v>195</v>
      </c>
      <c r="H172" s="284" t="s">
        <v>195</v>
      </c>
      <c r="I172" s="284" t="s">
        <v>195</v>
      </c>
      <c r="J172" s="259">
        <v>0.9</v>
      </c>
      <c r="K172" s="260">
        <v>0.921875</v>
      </c>
      <c r="L172" s="260">
        <v>0.902777777777778</v>
      </c>
      <c r="M172" s="261">
        <v>0.974025974025974</v>
      </c>
      <c r="N172" s="261">
        <v>0.934250764525994</v>
      </c>
      <c r="O172" s="262">
        <v>0.9</v>
      </c>
      <c r="P172" s="263">
        <v>0.96457399103139</v>
      </c>
      <c r="Q172" s="260">
        <v>0.982569721115538</v>
      </c>
      <c r="R172" s="260">
        <v>0.986026594545864</v>
      </c>
      <c r="S172" s="260">
        <v>0.97528509014725</v>
      </c>
      <c r="T172" s="262">
        <v>0.9</v>
      </c>
      <c r="U172" s="260">
        <v>0.865022421524664</v>
      </c>
      <c r="V172" s="260">
        <v>0.891932270916335</v>
      </c>
      <c r="W172" s="260">
        <v>0.911426639621366</v>
      </c>
      <c r="X172" s="260">
        <v>0.905415648234102</v>
      </c>
      <c r="Y172" s="262">
        <v>0.92</v>
      </c>
      <c r="Z172" s="262">
        <v>0.890387275242047</v>
      </c>
      <c r="AA172" s="262">
        <v>0.933783783783784</v>
      </c>
      <c r="AB172" s="262">
        <v>0.946001648804617</v>
      </c>
      <c r="AC172" s="262">
        <v>0.943870111786882</v>
      </c>
      <c r="AD172" s="262">
        <v>0.92</v>
      </c>
      <c r="AE172" s="260">
        <v>0.924329080510339</v>
      </c>
      <c r="AF172" s="260">
        <v>0.634002361275089</v>
      </c>
      <c r="AG172" s="260">
        <v>0.458748064587481</v>
      </c>
      <c r="AH172" s="260">
        <v>0.675916355795886</v>
      </c>
      <c r="AI172" s="262">
        <v>0.92</v>
      </c>
      <c r="AJ172" s="260">
        <v>0.919069640914037</v>
      </c>
      <c r="AK172" s="260">
        <v>0.958858944954128</v>
      </c>
      <c r="AL172" s="260">
        <v>0.969255427655544</v>
      </c>
      <c r="AM172" s="260">
        <v>0.965142591444513</v>
      </c>
      <c r="AN172" s="259">
        <v>0.99</v>
      </c>
      <c r="AO172" s="264">
        <v>1</v>
      </c>
      <c r="AP172" s="264">
        <v>1</v>
      </c>
      <c r="AQ172" s="264">
        <v>1</v>
      </c>
      <c r="AR172" s="265">
        <v>1</v>
      </c>
      <c r="AS172" s="266">
        <v>0.105261498981944</v>
      </c>
      <c r="AT172" s="267">
        <v>0.0384615384615385</v>
      </c>
      <c r="AU172" s="268">
        <v>0.0833333333333333</v>
      </c>
      <c r="AV172" s="268">
        <v>0.107142857142857</v>
      </c>
      <c r="AW172" s="268">
        <v>0.0963035019455253</v>
      </c>
      <c r="AX172" s="224"/>
      <c r="AY172" s="222"/>
    </row>
    <row r="173" ht="15" spans="1:51">
      <c r="A173" s="220"/>
      <c r="B173" s="224"/>
      <c r="C173" s="283" t="s">
        <v>99</v>
      </c>
      <c r="D173" s="111" t="s">
        <v>25</v>
      </c>
      <c r="E173" s="111" t="s">
        <v>100</v>
      </c>
      <c r="F173" s="284" t="s">
        <v>196</v>
      </c>
      <c r="G173" s="284" t="s">
        <v>196</v>
      </c>
      <c r="H173" s="284" t="s">
        <v>196</v>
      </c>
      <c r="I173" s="284" t="s">
        <v>196</v>
      </c>
      <c r="J173" s="259">
        <v>0.9</v>
      </c>
      <c r="K173" s="260">
        <v>0.884057971014493</v>
      </c>
      <c r="L173" s="260">
        <v>0.885714285714286</v>
      </c>
      <c r="M173" s="261">
        <v>0.917808219178082</v>
      </c>
      <c r="N173" s="261">
        <v>0.921850079744817</v>
      </c>
      <c r="O173" s="262">
        <v>0.9</v>
      </c>
      <c r="P173" s="263">
        <v>0.882606253510579</v>
      </c>
      <c r="Q173" s="260">
        <v>0.927068437180797</v>
      </c>
      <c r="R173" s="260">
        <v>0.956029185867896</v>
      </c>
      <c r="S173" s="260">
        <v>0.929850334454396</v>
      </c>
      <c r="T173" s="262">
        <v>0.9</v>
      </c>
      <c r="U173" s="260">
        <v>0.868563939337203</v>
      </c>
      <c r="V173" s="260">
        <v>0.901123595505618</v>
      </c>
      <c r="W173" s="260">
        <v>0.877304147465438</v>
      </c>
      <c r="X173" s="260">
        <v>0.884876099001484</v>
      </c>
      <c r="Y173" s="262">
        <v>0.92</v>
      </c>
      <c r="Z173" s="262">
        <v>0.867803152138951</v>
      </c>
      <c r="AA173" s="262">
        <v>0.877339475957386</v>
      </c>
      <c r="AB173" s="262">
        <v>0.888888888888889</v>
      </c>
      <c r="AC173" s="262">
        <v>0.901352539874967</v>
      </c>
      <c r="AD173" s="262">
        <v>0.92</v>
      </c>
      <c r="AE173" s="260">
        <v>0.998049351409344</v>
      </c>
      <c r="AF173" s="260">
        <v>0.988884013456194</v>
      </c>
      <c r="AG173" s="260">
        <v>0.991316649592663</v>
      </c>
      <c r="AH173" s="260">
        <v>0.976664850803559</v>
      </c>
      <c r="AI173" s="262">
        <v>0.92</v>
      </c>
      <c r="AJ173" s="260">
        <v>0.905573304934327</v>
      </c>
      <c r="AK173" s="260">
        <v>0.923518164435946</v>
      </c>
      <c r="AL173" s="260">
        <v>0.939747444377631</v>
      </c>
      <c r="AM173" s="260">
        <v>0.940412644157415</v>
      </c>
      <c r="AN173" s="259">
        <v>0.99</v>
      </c>
      <c r="AO173" s="264">
        <v>1</v>
      </c>
      <c r="AP173" s="264">
        <v>1</v>
      </c>
      <c r="AQ173" s="264">
        <v>1</v>
      </c>
      <c r="AR173" s="265">
        <v>1</v>
      </c>
      <c r="AS173" s="266">
        <v>0.105261498981944</v>
      </c>
      <c r="AT173" s="267">
        <v>0.112903225806452</v>
      </c>
      <c r="AU173" s="268">
        <v>0.0222222222222222</v>
      </c>
      <c r="AV173" s="268">
        <v>0.0612244897959184</v>
      </c>
      <c r="AW173" s="268">
        <v>0.0711692084241104</v>
      </c>
      <c r="AX173" s="224"/>
      <c r="AY173" s="222"/>
    </row>
    <row r="174" ht="15" spans="1:51">
      <c r="A174" s="220"/>
      <c r="B174" s="224"/>
      <c r="C174" s="283" t="s">
        <v>99</v>
      </c>
      <c r="D174" s="111" t="s">
        <v>25</v>
      </c>
      <c r="E174" s="111" t="s">
        <v>100</v>
      </c>
      <c r="F174" s="284" t="s">
        <v>197</v>
      </c>
      <c r="G174" s="284" t="s">
        <v>197</v>
      </c>
      <c r="H174" s="284" t="s">
        <v>197</v>
      </c>
      <c r="I174" s="284" t="s">
        <v>197</v>
      </c>
      <c r="J174" s="259">
        <v>0.9</v>
      </c>
      <c r="K174" s="260">
        <v>0.9</v>
      </c>
      <c r="L174" s="260">
        <v>0.962025316455696</v>
      </c>
      <c r="M174" s="261">
        <v>0.939759036144578</v>
      </c>
      <c r="N174" s="261">
        <v>0.925700934579439</v>
      </c>
      <c r="O174" s="262">
        <v>0.9</v>
      </c>
      <c r="P174" s="263">
        <v>0.870487596236099</v>
      </c>
      <c r="Q174" s="260">
        <v>0.85239651416122</v>
      </c>
      <c r="R174" s="260">
        <v>0.930464165036457</v>
      </c>
      <c r="S174" s="260">
        <v>0.91184477223299</v>
      </c>
      <c r="T174" s="262">
        <v>0.9</v>
      </c>
      <c r="U174" s="260">
        <v>0.837981180496151</v>
      </c>
      <c r="V174" s="260">
        <v>0.888162672476398</v>
      </c>
      <c r="W174" s="260">
        <v>0.902187444424684</v>
      </c>
      <c r="X174" s="260">
        <v>0.885924161500792</v>
      </c>
      <c r="Y174" s="262">
        <v>0.92</v>
      </c>
      <c r="Z174" s="262">
        <v>0.927152317880795</v>
      </c>
      <c r="AA174" s="262">
        <v>0.950552825552825</v>
      </c>
      <c r="AB174" s="262">
        <v>0.958769854680635</v>
      </c>
      <c r="AC174" s="262">
        <v>0.950280987560775</v>
      </c>
      <c r="AD174" s="262">
        <v>0.92</v>
      </c>
      <c r="AE174" s="260">
        <v>0.994049058977212</v>
      </c>
      <c r="AF174" s="260">
        <v>0.991989148239148</v>
      </c>
      <c r="AG174" s="260">
        <v>0.991573926868044</v>
      </c>
      <c r="AH174" s="260">
        <v>0.977676514363774</v>
      </c>
      <c r="AI174" s="262">
        <v>0.92</v>
      </c>
      <c r="AJ174" s="260">
        <v>0.958232931726908</v>
      </c>
      <c r="AK174" s="260">
        <v>0.972846548773531</v>
      </c>
      <c r="AL174" s="260">
        <v>0.976928454905616</v>
      </c>
      <c r="AM174" s="260">
        <v>0.971758000345154</v>
      </c>
      <c r="AN174" s="259">
        <v>0.99</v>
      </c>
      <c r="AO174" s="264">
        <v>1</v>
      </c>
      <c r="AP174" s="264">
        <v>1</v>
      </c>
      <c r="AQ174" s="264">
        <v>1</v>
      </c>
      <c r="AR174" s="265">
        <v>0.999891493055556</v>
      </c>
      <c r="AS174" s="266">
        <v>0.105261498981944</v>
      </c>
      <c r="AT174" s="267">
        <v>0.00986842105263158</v>
      </c>
      <c r="AU174" s="268">
        <v>0.00316455696202532</v>
      </c>
      <c r="AV174" s="268">
        <v>0.0068259385665529</v>
      </c>
      <c r="AW174" s="268">
        <v>0.0304995196926033</v>
      </c>
      <c r="AX174" s="224"/>
      <c r="AY174" s="222"/>
    </row>
    <row r="175" ht="15" spans="1:51">
      <c r="A175" s="220"/>
      <c r="B175" s="224"/>
      <c r="C175" s="283" t="s">
        <v>99</v>
      </c>
      <c r="D175" s="111" t="s">
        <v>25</v>
      </c>
      <c r="E175" s="111" t="s">
        <v>100</v>
      </c>
      <c r="F175" s="284" t="s">
        <v>198</v>
      </c>
      <c r="G175" s="284" t="s">
        <v>198</v>
      </c>
      <c r="H175" s="284" t="s">
        <v>198</v>
      </c>
      <c r="I175" s="284" t="s">
        <v>198</v>
      </c>
      <c r="J175" s="259">
        <v>0.9</v>
      </c>
      <c r="K175" s="260">
        <v>0.902439024390244</v>
      </c>
      <c r="L175" s="260">
        <v>0.978260869565217</v>
      </c>
      <c r="M175" s="261">
        <v>0.978723404255319</v>
      </c>
      <c r="N175" s="261">
        <v>0.943791946308725</v>
      </c>
      <c r="O175" s="262">
        <v>0.9</v>
      </c>
      <c r="P175" s="263">
        <v>0.941880341880342</v>
      </c>
      <c r="Q175" s="260">
        <v>0.972665148063781</v>
      </c>
      <c r="R175" s="260">
        <v>0.971681415929204</v>
      </c>
      <c r="S175" s="260">
        <v>0.96442286286732</v>
      </c>
      <c r="T175" s="262">
        <v>0.9</v>
      </c>
      <c r="U175" s="260">
        <v>0.912136752136752</v>
      </c>
      <c r="V175" s="260">
        <v>0.953682611996963</v>
      </c>
      <c r="W175" s="260">
        <v>0.949380530973451</v>
      </c>
      <c r="X175" s="260">
        <v>0.930125779162956</v>
      </c>
      <c r="Y175" s="262">
        <v>0.92</v>
      </c>
      <c r="Z175" s="262">
        <v>0.928692699490662</v>
      </c>
      <c r="AA175" s="262">
        <v>0.962739726027397</v>
      </c>
      <c r="AB175" s="262">
        <v>0.964285714285714</v>
      </c>
      <c r="AC175" s="262">
        <v>0.965965346534653</v>
      </c>
      <c r="AD175" s="262">
        <v>0.92</v>
      </c>
      <c r="AE175" s="260">
        <v>0.978947368421053</v>
      </c>
      <c r="AF175" s="260">
        <v>0.988243430152144</v>
      </c>
      <c r="AG175" s="260">
        <v>0.9792</v>
      </c>
      <c r="AH175" s="260">
        <v>0.983653967056457</v>
      </c>
      <c r="AI175" s="262">
        <v>0.92</v>
      </c>
      <c r="AJ175" s="260">
        <v>0.948635976129582</v>
      </c>
      <c r="AK175" s="260">
        <v>0.978251121076233</v>
      </c>
      <c r="AL175" s="260">
        <v>0.981901489117984</v>
      </c>
      <c r="AM175" s="260">
        <v>0.978399272396544</v>
      </c>
      <c r="AN175" s="259">
        <v>0.99</v>
      </c>
      <c r="AO175" s="264">
        <v>1</v>
      </c>
      <c r="AP175" s="264">
        <v>1</v>
      </c>
      <c r="AQ175" s="264">
        <v>1</v>
      </c>
      <c r="AR175" s="265">
        <v>1</v>
      </c>
      <c r="AS175" s="266">
        <v>0.105261498981944</v>
      </c>
      <c r="AT175" s="267">
        <v>0</v>
      </c>
      <c r="AU175" s="268">
        <v>0.0909090909090909</v>
      </c>
      <c r="AV175" s="268">
        <v>0</v>
      </c>
      <c r="AW175" s="268">
        <v>0.075070821529745</v>
      </c>
      <c r="AX175" s="224"/>
      <c r="AY175" s="222"/>
    </row>
    <row r="176" ht="15" spans="1:51">
      <c r="A176" s="220"/>
      <c r="B176" s="224"/>
      <c r="C176" s="283" t="s">
        <v>99</v>
      </c>
      <c r="D176" s="111" t="s">
        <v>25</v>
      </c>
      <c r="E176" s="111" t="s">
        <v>100</v>
      </c>
      <c r="F176" s="284" t="s">
        <v>199</v>
      </c>
      <c r="G176" s="284" t="s">
        <v>199</v>
      </c>
      <c r="H176" s="284" t="s">
        <v>199</v>
      </c>
      <c r="I176" s="284" t="s">
        <v>199</v>
      </c>
      <c r="J176" s="259">
        <v>0.9</v>
      </c>
      <c r="K176" s="260">
        <v>0.970149253731343</v>
      </c>
      <c r="L176" s="260">
        <v>0.958904109589041</v>
      </c>
      <c r="M176" s="261">
        <v>0.961538461538462</v>
      </c>
      <c r="N176" s="261">
        <v>0.976325270200721</v>
      </c>
      <c r="O176" s="262">
        <v>0.9</v>
      </c>
      <c r="P176" s="263">
        <v>0.943202823054949</v>
      </c>
      <c r="Q176" s="260">
        <v>0.83000570450656</v>
      </c>
      <c r="R176" s="260">
        <v>0.944792755137583</v>
      </c>
      <c r="S176" s="260">
        <v>0.919914088382279</v>
      </c>
      <c r="T176" s="262">
        <v>0.9</v>
      </c>
      <c r="U176" s="260">
        <v>0.932952444967232</v>
      </c>
      <c r="V176" s="260">
        <v>0.856816885339418</v>
      </c>
      <c r="W176" s="260">
        <v>0.954022988505747</v>
      </c>
      <c r="X176" s="260">
        <v>0.924736088494581</v>
      </c>
      <c r="Y176" s="262">
        <v>0.92</v>
      </c>
      <c r="Z176" s="262">
        <v>0.985611510791367</v>
      </c>
      <c r="AA176" s="262">
        <v>0.987791027825099</v>
      </c>
      <c r="AB176" s="262">
        <v>0.992988313856427</v>
      </c>
      <c r="AC176" s="262">
        <v>0.990093908807756</v>
      </c>
      <c r="AD176" s="262">
        <v>0.92</v>
      </c>
      <c r="AE176" s="260">
        <v>0.99591887212466</v>
      </c>
      <c r="AF176" s="260">
        <v>0.977831495784447</v>
      </c>
      <c r="AG176" s="260">
        <v>0.98878061289909</v>
      </c>
      <c r="AH176" s="260">
        <v>0.958064309984219</v>
      </c>
      <c r="AI176" s="262">
        <v>0.92</v>
      </c>
      <c r="AJ176" s="260">
        <v>0.986991692173153</v>
      </c>
      <c r="AK176" s="260">
        <v>0.993852459016393</v>
      </c>
      <c r="AL176" s="260">
        <v>0.996566720073243</v>
      </c>
      <c r="AM176" s="260">
        <v>0.992619699522606</v>
      </c>
      <c r="AN176" s="259">
        <v>0.99</v>
      </c>
      <c r="AO176" s="264">
        <v>1</v>
      </c>
      <c r="AP176" s="264">
        <v>1</v>
      </c>
      <c r="AQ176" s="264">
        <v>1</v>
      </c>
      <c r="AR176" s="265">
        <v>1</v>
      </c>
      <c r="AS176" s="266">
        <v>0.105261498981944</v>
      </c>
      <c r="AT176" s="267">
        <v>0.00980392156862745</v>
      </c>
      <c r="AU176" s="268">
        <v>0.015625</v>
      </c>
      <c r="AV176" s="268">
        <v>0.00546448087431694</v>
      </c>
      <c r="AW176" s="268">
        <v>0.0318405384416257</v>
      </c>
      <c r="AX176" s="224"/>
      <c r="AY176" s="222"/>
    </row>
    <row r="177" ht="15" spans="1:51">
      <c r="A177" s="220"/>
      <c r="B177" s="224"/>
      <c r="C177" s="283" t="s">
        <v>99</v>
      </c>
      <c r="D177" s="111" t="s">
        <v>25</v>
      </c>
      <c r="E177" s="111" t="s">
        <v>100</v>
      </c>
      <c r="F177" s="284" t="s">
        <v>200</v>
      </c>
      <c r="G177" s="284" t="s">
        <v>200</v>
      </c>
      <c r="H177" s="284" t="s">
        <v>200</v>
      </c>
      <c r="I177" s="284" t="s">
        <v>200</v>
      </c>
      <c r="J177" s="259">
        <v>0.9</v>
      </c>
      <c r="K177" s="260" t="s">
        <v>33</v>
      </c>
      <c r="L177" s="260" t="s">
        <v>33</v>
      </c>
      <c r="M177" s="261" t="s">
        <v>33</v>
      </c>
      <c r="N177" s="261" t="s">
        <v>33</v>
      </c>
      <c r="O177" s="262">
        <v>0.9</v>
      </c>
      <c r="P177" s="263" t="s">
        <v>33</v>
      </c>
      <c r="Q177" s="260" t="s">
        <v>33</v>
      </c>
      <c r="R177" s="260" t="s">
        <v>33</v>
      </c>
      <c r="S177" s="260">
        <v>1</v>
      </c>
      <c r="T177" s="262">
        <v>0.9</v>
      </c>
      <c r="U177" s="260" t="s">
        <v>33</v>
      </c>
      <c r="V177" s="260" t="s">
        <v>33</v>
      </c>
      <c r="W177" s="260" t="s">
        <v>33</v>
      </c>
      <c r="X177" s="260">
        <v>1</v>
      </c>
      <c r="Y177" s="262">
        <v>0.92</v>
      </c>
      <c r="Z177" s="262" t="s">
        <v>33</v>
      </c>
      <c r="AA177" s="262" t="s">
        <v>33</v>
      </c>
      <c r="AB177" s="262" t="s">
        <v>33</v>
      </c>
      <c r="AC177" s="262">
        <v>1</v>
      </c>
      <c r="AD177" s="262">
        <v>0.92</v>
      </c>
      <c r="AE177" s="260" t="s">
        <v>33</v>
      </c>
      <c r="AF177" s="260" t="s">
        <v>33</v>
      </c>
      <c r="AG177" s="260" t="s">
        <v>33</v>
      </c>
      <c r="AH177" s="260" t="s">
        <v>33</v>
      </c>
      <c r="AI177" s="262">
        <v>0.92</v>
      </c>
      <c r="AJ177" s="260" t="s">
        <v>33</v>
      </c>
      <c r="AK177" s="260" t="s">
        <v>33</v>
      </c>
      <c r="AL177" s="260" t="s">
        <v>33</v>
      </c>
      <c r="AM177" s="260">
        <v>1</v>
      </c>
      <c r="AN177" s="259">
        <v>0.99</v>
      </c>
      <c r="AO177" s="264" t="s">
        <v>33</v>
      </c>
      <c r="AP177" s="264" t="s">
        <v>33</v>
      </c>
      <c r="AQ177" s="264" t="s">
        <v>33</v>
      </c>
      <c r="AR177" s="265" t="s">
        <v>33</v>
      </c>
      <c r="AS177" s="266">
        <v>0.105261498981944</v>
      </c>
      <c r="AT177" s="267" t="s">
        <v>33</v>
      </c>
      <c r="AU177" s="268" t="s">
        <v>33</v>
      </c>
      <c r="AV177" s="268" t="s">
        <v>33</v>
      </c>
      <c r="AW177" s="268" t="s">
        <v>33</v>
      </c>
      <c r="AX177" s="224"/>
      <c r="AY177" s="222"/>
    </row>
    <row r="178" ht="15" spans="1:51">
      <c r="A178" s="220"/>
      <c r="B178" s="224"/>
      <c r="C178" s="283" t="s">
        <v>99</v>
      </c>
      <c r="D178" s="111" t="s">
        <v>25</v>
      </c>
      <c r="E178" s="111" t="s">
        <v>100</v>
      </c>
      <c r="F178" s="284" t="s">
        <v>201</v>
      </c>
      <c r="G178" s="284" t="s">
        <v>201</v>
      </c>
      <c r="H178" s="284" t="s">
        <v>201</v>
      </c>
      <c r="I178" s="284" t="s">
        <v>201</v>
      </c>
      <c r="J178" s="259">
        <v>0.9</v>
      </c>
      <c r="K178" s="260">
        <v>0.972602739726027</v>
      </c>
      <c r="L178" s="260">
        <v>0.972972972972973</v>
      </c>
      <c r="M178" s="261">
        <v>0.973684210526316</v>
      </c>
      <c r="N178" s="261">
        <v>0.930104842735896</v>
      </c>
      <c r="O178" s="262">
        <v>0.9</v>
      </c>
      <c r="P178" s="263">
        <v>0.939359079704191</v>
      </c>
      <c r="Q178" s="260">
        <v>0.945528156054472</v>
      </c>
      <c r="R178" s="260">
        <v>0.97031879809454</v>
      </c>
      <c r="S178" s="260">
        <v>0.950211158035119</v>
      </c>
      <c r="T178" s="262">
        <v>0.9</v>
      </c>
      <c r="U178" s="260">
        <v>0.911421528348398</v>
      </c>
      <c r="V178" s="260">
        <v>0.91682002208318</v>
      </c>
      <c r="W178" s="260">
        <v>0.941736899963357</v>
      </c>
      <c r="X178" s="260">
        <v>0.924375351385275</v>
      </c>
      <c r="Y178" s="262">
        <v>0.92</v>
      </c>
      <c r="Z178" s="262">
        <v>0.849417098445596</v>
      </c>
      <c r="AA178" s="262">
        <v>0.910015898251192</v>
      </c>
      <c r="AB178" s="262">
        <v>0.922413793103448</v>
      </c>
      <c r="AC178" s="262">
        <v>0.910229475468063</v>
      </c>
      <c r="AD178" s="262">
        <v>0.92</v>
      </c>
      <c r="AE178" s="260">
        <v>0.985521971043942</v>
      </c>
      <c r="AF178" s="260">
        <v>0.995277878677806</v>
      </c>
      <c r="AG178" s="260">
        <v>0.994442300270166</v>
      </c>
      <c r="AH178" s="260">
        <v>0.980545257873788</v>
      </c>
      <c r="AI178" s="262">
        <v>0.92</v>
      </c>
      <c r="AJ178" s="260">
        <v>0.915858310626703</v>
      </c>
      <c r="AK178" s="260">
        <v>0.951398601398601</v>
      </c>
      <c r="AL178" s="260">
        <v>0.960374107802117</v>
      </c>
      <c r="AM178" s="260">
        <v>0.952837288645828</v>
      </c>
      <c r="AN178" s="259">
        <v>0.99</v>
      </c>
      <c r="AO178" s="264">
        <v>1</v>
      </c>
      <c r="AP178" s="264">
        <v>1</v>
      </c>
      <c r="AQ178" s="264">
        <v>1</v>
      </c>
      <c r="AR178" s="265">
        <v>1</v>
      </c>
      <c r="AS178" s="266">
        <v>0.105261498981944</v>
      </c>
      <c r="AT178" s="267">
        <v>0.032258064516129</v>
      </c>
      <c r="AU178" s="268">
        <v>0.0606060606060606</v>
      </c>
      <c r="AV178" s="268">
        <v>0.0526315789473684</v>
      </c>
      <c r="AW178" s="268">
        <v>0.0703703703703704</v>
      </c>
      <c r="AX178" s="224"/>
      <c r="AY178" s="222"/>
    </row>
    <row r="179" ht="15" spans="1:51">
      <c r="A179" s="220"/>
      <c r="B179" s="224"/>
      <c r="C179" s="283" t="s">
        <v>99</v>
      </c>
      <c r="D179" s="111" t="s">
        <v>25</v>
      </c>
      <c r="E179" s="111" t="s">
        <v>100</v>
      </c>
      <c r="F179" s="284" t="s">
        <v>202</v>
      </c>
      <c r="G179" s="284" t="s">
        <v>202</v>
      </c>
      <c r="H179" s="284" t="s">
        <v>202</v>
      </c>
      <c r="I179" s="284" t="s">
        <v>202</v>
      </c>
      <c r="J179" s="259">
        <v>0.9</v>
      </c>
      <c r="K179" s="260" t="s">
        <v>33</v>
      </c>
      <c r="L179" s="260" t="s">
        <v>33</v>
      </c>
      <c r="M179" s="261" t="s">
        <v>33</v>
      </c>
      <c r="N179" s="261" t="s">
        <v>33</v>
      </c>
      <c r="O179" s="262">
        <v>0.9</v>
      </c>
      <c r="P179" s="263" t="s">
        <v>33</v>
      </c>
      <c r="Q179" s="260" t="s">
        <v>33</v>
      </c>
      <c r="R179" s="260" t="s">
        <v>33</v>
      </c>
      <c r="S179" s="260" t="s">
        <v>33</v>
      </c>
      <c r="T179" s="262">
        <v>0.9</v>
      </c>
      <c r="U179" s="260" t="s">
        <v>33</v>
      </c>
      <c r="V179" s="260" t="s">
        <v>33</v>
      </c>
      <c r="W179" s="260" t="s">
        <v>33</v>
      </c>
      <c r="X179" s="260" t="s">
        <v>33</v>
      </c>
      <c r="Y179" s="262">
        <v>0.92</v>
      </c>
      <c r="Z179" s="262" t="s">
        <v>33</v>
      </c>
      <c r="AA179" s="262" t="s">
        <v>33</v>
      </c>
      <c r="AB179" s="262" t="s">
        <v>33</v>
      </c>
      <c r="AC179" s="262" t="s">
        <v>33</v>
      </c>
      <c r="AD179" s="262">
        <v>0.92</v>
      </c>
      <c r="AE179" s="260" t="s">
        <v>33</v>
      </c>
      <c r="AF179" s="260" t="s">
        <v>33</v>
      </c>
      <c r="AG179" s="260" t="s">
        <v>33</v>
      </c>
      <c r="AH179" s="260" t="s">
        <v>33</v>
      </c>
      <c r="AI179" s="262">
        <v>0.92</v>
      </c>
      <c r="AJ179" s="260" t="s">
        <v>33</v>
      </c>
      <c r="AK179" s="260" t="s">
        <v>33</v>
      </c>
      <c r="AL179" s="260" t="s">
        <v>33</v>
      </c>
      <c r="AM179" s="260" t="s">
        <v>33</v>
      </c>
      <c r="AN179" s="259">
        <v>0.99</v>
      </c>
      <c r="AO179" s="264" t="s">
        <v>33</v>
      </c>
      <c r="AP179" s="264" t="s">
        <v>33</v>
      </c>
      <c r="AQ179" s="264" t="s">
        <v>33</v>
      </c>
      <c r="AR179" s="265" t="s">
        <v>33</v>
      </c>
      <c r="AS179" s="266">
        <v>0.105261498981944</v>
      </c>
      <c r="AT179" s="267" t="s">
        <v>33</v>
      </c>
      <c r="AU179" s="268" t="s">
        <v>33</v>
      </c>
      <c r="AV179" s="268" t="s">
        <v>33</v>
      </c>
      <c r="AW179" s="268" t="s">
        <v>33</v>
      </c>
      <c r="AX179" s="224"/>
      <c r="AY179" s="222"/>
    </row>
    <row r="180" ht="15" spans="1:51">
      <c r="A180" s="220"/>
      <c r="B180" s="224"/>
      <c r="C180" s="283" t="s">
        <v>99</v>
      </c>
      <c r="D180" s="111" t="s">
        <v>25</v>
      </c>
      <c r="E180" s="111" t="s">
        <v>100</v>
      </c>
      <c r="F180" s="284" t="s">
        <v>203</v>
      </c>
      <c r="G180" s="284" t="s">
        <v>203</v>
      </c>
      <c r="H180" s="284" t="s">
        <v>203</v>
      </c>
      <c r="I180" s="284" t="s">
        <v>203</v>
      </c>
      <c r="J180" s="259">
        <v>0.9</v>
      </c>
      <c r="K180" s="260">
        <v>1</v>
      </c>
      <c r="L180" s="260">
        <v>0.982456140350877</v>
      </c>
      <c r="M180" s="261">
        <v>1</v>
      </c>
      <c r="N180" s="261">
        <v>0.98761408083442</v>
      </c>
      <c r="O180" s="262">
        <v>0.9</v>
      </c>
      <c r="P180" s="263">
        <v>0.925426241660489</v>
      </c>
      <c r="Q180" s="260">
        <v>0.954884926078342</v>
      </c>
      <c r="R180" s="260">
        <v>0.954511779522892</v>
      </c>
      <c r="S180" s="260">
        <v>0.934708162893426</v>
      </c>
      <c r="T180" s="262">
        <v>0.9</v>
      </c>
      <c r="U180" s="260">
        <v>0.911341734618236</v>
      </c>
      <c r="V180" s="260">
        <v>0.93979576284103</v>
      </c>
      <c r="W180" s="260">
        <v>0.94547340346718</v>
      </c>
      <c r="X180" s="260">
        <v>0.925854712938353</v>
      </c>
      <c r="Y180" s="262">
        <v>0.92</v>
      </c>
      <c r="Z180" s="262">
        <v>0.895641497851443</v>
      </c>
      <c r="AA180" s="262">
        <v>0.941441441441441</v>
      </c>
      <c r="AB180" s="262">
        <v>0.964295834514027</v>
      </c>
      <c r="AC180" s="262">
        <v>0.947074191334381</v>
      </c>
      <c r="AD180" s="262">
        <v>0.92</v>
      </c>
      <c r="AE180" s="260">
        <v>0.997528282156098</v>
      </c>
      <c r="AF180" s="260">
        <v>0.996588408945331</v>
      </c>
      <c r="AG180" s="260">
        <v>0.996330010114145</v>
      </c>
      <c r="AH180" s="260">
        <v>0.987719412045676</v>
      </c>
      <c r="AI180" s="262">
        <v>0.92</v>
      </c>
      <c r="AJ180" s="260">
        <v>0.937762237762238</v>
      </c>
      <c r="AK180" s="260">
        <v>0.967111627007158</v>
      </c>
      <c r="AL180" s="260">
        <v>0.979087637389359</v>
      </c>
      <c r="AM180" s="260">
        <v>0.96879945194723</v>
      </c>
      <c r="AN180" s="259">
        <v>0.99</v>
      </c>
      <c r="AO180" s="264">
        <v>1</v>
      </c>
      <c r="AP180" s="264">
        <v>1</v>
      </c>
      <c r="AQ180" s="264">
        <v>1</v>
      </c>
      <c r="AR180" s="265">
        <v>0.99963679288114</v>
      </c>
      <c r="AS180" s="266">
        <v>0.105261498981944</v>
      </c>
      <c r="AT180" s="267">
        <v>0.0454545454545455</v>
      </c>
      <c r="AU180" s="268">
        <v>0.0697674418604651</v>
      </c>
      <c r="AV180" s="268">
        <v>0.0714285714285714</v>
      </c>
      <c r="AW180" s="268">
        <v>0.0690150970524802</v>
      </c>
      <c r="AX180" s="224"/>
      <c r="AY180" s="222"/>
    </row>
    <row r="181" ht="15" spans="1:51">
      <c r="A181" s="220"/>
      <c r="B181" s="224"/>
      <c r="C181" s="283" t="s">
        <v>99</v>
      </c>
      <c r="D181" s="111" t="s">
        <v>25</v>
      </c>
      <c r="E181" s="111" t="s">
        <v>100</v>
      </c>
      <c r="F181" s="284" t="s">
        <v>204</v>
      </c>
      <c r="G181" s="284" t="s">
        <v>204</v>
      </c>
      <c r="H181" s="284" t="s">
        <v>204</v>
      </c>
      <c r="I181" s="284" t="s">
        <v>204</v>
      </c>
      <c r="J181" s="259">
        <v>0.9</v>
      </c>
      <c r="K181" s="260">
        <v>0.936170212765957</v>
      </c>
      <c r="L181" s="260">
        <v>0.941176470588235</v>
      </c>
      <c r="M181" s="261">
        <v>0.9375</v>
      </c>
      <c r="N181" s="261">
        <v>0.938508839354343</v>
      </c>
      <c r="O181" s="262">
        <v>0.9</v>
      </c>
      <c r="P181" s="263">
        <v>0.939079592606564</v>
      </c>
      <c r="Q181" s="260">
        <v>0.964527373385278</v>
      </c>
      <c r="R181" s="260">
        <v>0.95796812749004</v>
      </c>
      <c r="S181" s="260">
        <v>0.927272860880045</v>
      </c>
      <c r="T181" s="262">
        <v>0.9</v>
      </c>
      <c r="U181" s="260">
        <v>0.921916258015843</v>
      </c>
      <c r="V181" s="260">
        <v>0.946278449866721</v>
      </c>
      <c r="W181" s="260">
        <v>0.935657370517928</v>
      </c>
      <c r="X181" s="260">
        <v>0.91921166338438</v>
      </c>
      <c r="Y181" s="262">
        <v>0.92</v>
      </c>
      <c r="Z181" s="262">
        <v>0.892280071813286</v>
      </c>
      <c r="AA181" s="262">
        <v>0.929313232830821</v>
      </c>
      <c r="AB181" s="262">
        <v>0.945669291338583</v>
      </c>
      <c r="AC181" s="262">
        <v>0.942306451820985</v>
      </c>
      <c r="AD181" s="262">
        <v>0.92</v>
      </c>
      <c r="AE181" s="260">
        <v>0.987848660590997</v>
      </c>
      <c r="AF181" s="260">
        <v>0.97346600331675</v>
      </c>
      <c r="AG181" s="260">
        <v>0.986837191934279</v>
      </c>
      <c r="AH181" s="260">
        <v>0.927840563573924</v>
      </c>
      <c r="AI181" s="262">
        <v>0.92</v>
      </c>
      <c r="AJ181" s="260">
        <v>0.934339062693211</v>
      </c>
      <c r="AK181" s="260">
        <v>0.957517171203256</v>
      </c>
      <c r="AL181" s="260">
        <v>0.96984126984127</v>
      </c>
      <c r="AM181" s="260">
        <v>0.967049273951185</v>
      </c>
      <c r="AN181" s="259">
        <v>0.99</v>
      </c>
      <c r="AO181" s="264">
        <v>1</v>
      </c>
      <c r="AP181" s="264">
        <v>1</v>
      </c>
      <c r="AQ181" s="264">
        <v>1</v>
      </c>
      <c r="AR181" s="265">
        <v>1</v>
      </c>
      <c r="AS181" s="266">
        <v>0.105261498981944</v>
      </c>
      <c r="AT181" s="267">
        <v>0.0625</v>
      </c>
      <c r="AU181" s="268">
        <v>0.0333333333333333</v>
      </c>
      <c r="AV181" s="268">
        <v>0.05</v>
      </c>
      <c r="AW181" s="268">
        <v>0.0465793304221252</v>
      </c>
      <c r="AX181" s="224"/>
      <c r="AY181" s="222"/>
    </row>
    <row r="182" ht="15" spans="1:51">
      <c r="A182" s="220"/>
      <c r="B182" s="224"/>
      <c r="C182" s="283" t="s">
        <v>99</v>
      </c>
      <c r="D182" s="111" t="s">
        <v>25</v>
      </c>
      <c r="E182" s="111" t="s">
        <v>100</v>
      </c>
      <c r="F182" s="284" t="s">
        <v>205</v>
      </c>
      <c r="G182" s="284" t="s">
        <v>205</v>
      </c>
      <c r="H182" s="284" t="s">
        <v>205</v>
      </c>
      <c r="I182" s="284" t="s">
        <v>205</v>
      </c>
      <c r="J182" s="259">
        <v>0.9</v>
      </c>
      <c r="K182" s="260">
        <v>1</v>
      </c>
      <c r="L182" s="260">
        <v>1</v>
      </c>
      <c r="M182" s="261">
        <v>1</v>
      </c>
      <c r="N182" s="261">
        <v>0.961943319838057</v>
      </c>
      <c r="O182" s="262">
        <v>0.9</v>
      </c>
      <c r="P182" s="263">
        <v>0.913805522208884</v>
      </c>
      <c r="Q182" s="260">
        <v>0.935688866293849</v>
      </c>
      <c r="R182" s="260">
        <v>0.945165945165945</v>
      </c>
      <c r="S182" s="260">
        <v>0.917589474780435</v>
      </c>
      <c r="T182" s="262">
        <v>0.9</v>
      </c>
      <c r="U182" s="260">
        <v>0.898919567827131</v>
      </c>
      <c r="V182" s="260">
        <v>0.924504321301474</v>
      </c>
      <c r="W182" s="260">
        <v>0.94035594035594</v>
      </c>
      <c r="X182" s="260">
        <v>0.911340993508522</v>
      </c>
      <c r="Y182" s="262">
        <v>0.92</v>
      </c>
      <c r="Z182" s="262">
        <v>0.915356151711378</v>
      </c>
      <c r="AA182" s="262">
        <v>0.936686903729402</v>
      </c>
      <c r="AB182" s="262">
        <v>0.967294350842418</v>
      </c>
      <c r="AC182" s="262">
        <v>0.949796701189106</v>
      </c>
      <c r="AD182" s="262">
        <v>0.92</v>
      </c>
      <c r="AE182" s="260">
        <v>0.960411562959334</v>
      </c>
      <c r="AF182" s="260">
        <v>0.982209043736101</v>
      </c>
      <c r="AG182" s="260">
        <v>0.982342509060066</v>
      </c>
      <c r="AH182" s="260">
        <v>0.978238601691221</v>
      </c>
      <c r="AI182" s="262">
        <v>0.92</v>
      </c>
      <c r="AJ182" s="260">
        <v>0.940897597977244</v>
      </c>
      <c r="AK182" s="260">
        <v>0.961224162794424</v>
      </c>
      <c r="AL182" s="260">
        <v>0.979116075764934</v>
      </c>
      <c r="AM182" s="260">
        <v>0.967404016162198</v>
      </c>
      <c r="AN182" s="259">
        <v>0.99</v>
      </c>
      <c r="AO182" s="264">
        <v>1</v>
      </c>
      <c r="AP182" s="264">
        <v>1</v>
      </c>
      <c r="AQ182" s="264">
        <v>1</v>
      </c>
      <c r="AR182" s="265">
        <v>1</v>
      </c>
      <c r="AS182" s="266">
        <v>0.105261498981944</v>
      </c>
      <c r="AT182" s="267">
        <v>0.0769230769230769</v>
      </c>
      <c r="AU182" s="268">
        <v>0.0769230769230769</v>
      </c>
      <c r="AV182" s="268">
        <v>0.0909090909090909</v>
      </c>
      <c r="AW182" s="268">
        <v>0.0819444444444444</v>
      </c>
      <c r="AX182" s="224"/>
      <c r="AY182" s="222"/>
    </row>
    <row r="183" ht="15" spans="1:51">
      <c r="A183" s="220"/>
      <c r="B183" s="224"/>
      <c r="C183" s="283" t="s">
        <v>99</v>
      </c>
      <c r="D183" s="111" t="s">
        <v>25</v>
      </c>
      <c r="E183" s="111" t="s">
        <v>100</v>
      </c>
      <c r="F183" s="284" t="s">
        <v>206</v>
      </c>
      <c r="G183" s="284" t="s">
        <v>206</v>
      </c>
      <c r="H183" s="284" t="s">
        <v>206</v>
      </c>
      <c r="I183" s="284" t="s">
        <v>206</v>
      </c>
      <c r="J183" s="259">
        <v>0.9</v>
      </c>
      <c r="K183" s="260" t="s">
        <v>33</v>
      </c>
      <c r="L183" s="260" t="s">
        <v>33</v>
      </c>
      <c r="M183" s="261" t="s">
        <v>33</v>
      </c>
      <c r="N183" s="261" t="s">
        <v>33</v>
      </c>
      <c r="O183" s="262">
        <v>0.9</v>
      </c>
      <c r="P183" s="263" t="s">
        <v>33</v>
      </c>
      <c r="Q183" s="260" t="s">
        <v>33</v>
      </c>
      <c r="R183" s="260" t="s">
        <v>33</v>
      </c>
      <c r="S183" s="260">
        <v>1</v>
      </c>
      <c r="T183" s="262">
        <v>0.9</v>
      </c>
      <c r="U183" s="260" t="s">
        <v>33</v>
      </c>
      <c r="V183" s="260" t="s">
        <v>33</v>
      </c>
      <c r="W183" s="260" t="s">
        <v>33</v>
      </c>
      <c r="X183" s="260">
        <v>1</v>
      </c>
      <c r="Y183" s="262">
        <v>0.92</v>
      </c>
      <c r="Z183" s="262" t="s">
        <v>33</v>
      </c>
      <c r="AA183" s="262" t="s">
        <v>33</v>
      </c>
      <c r="AB183" s="262" t="s">
        <v>33</v>
      </c>
      <c r="AC183" s="262" t="s">
        <v>33</v>
      </c>
      <c r="AD183" s="262">
        <v>0.92</v>
      </c>
      <c r="AE183" s="260" t="s">
        <v>33</v>
      </c>
      <c r="AF183" s="260" t="s">
        <v>33</v>
      </c>
      <c r="AG183" s="260" t="s">
        <v>33</v>
      </c>
      <c r="AH183" s="260" t="s">
        <v>33</v>
      </c>
      <c r="AI183" s="262">
        <v>0.92</v>
      </c>
      <c r="AJ183" s="260" t="s">
        <v>33</v>
      </c>
      <c r="AK183" s="260" t="s">
        <v>33</v>
      </c>
      <c r="AL183" s="260" t="s">
        <v>33</v>
      </c>
      <c r="AM183" s="260">
        <v>1</v>
      </c>
      <c r="AN183" s="259">
        <v>0.99</v>
      </c>
      <c r="AO183" s="264" t="s">
        <v>33</v>
      </c>
      <c r="AP183" s="264" t="s">
        <v>33</v>
      </c>
      <c r="AQ183" s="264" t="s">
        <v>33</v>
      </c>
      <c r="AR183" s="265" t="s">
        <v>33</v>
      </c>
      <c r="AS183" s="266">
        <v>0.105261498981944</v>
      </c>
      <c r="AT183" s="267" t="s">
        <v>33</v>
      </c>
      <c r="AU183" s="268" t="s">
        <v>33</v>
      </c>
      <c r="AV183" s="268" t="s">
        <v>33</v>
      </c>
      <c r="AW183" s="268" t="s">
        <v>33</v>
      </c>
      <c r="AX183" s="224"/>
      <c r="AY183" s="222"/>
    </row>
    <row r="184" ht="15" spans="1:51">
      <c r="A184" s="220"/>
      <c r="B184" s="224"/>
      <c r="C184" s="283" t="s">
        <v>99</v>
      </c>
      <c r="D184" s="111" t="s">
        <v>25</v>
      </c>
      <c r="E184" s="111" t="s">
        <v>100</v>
      </c>
      <c r="F184" s="284" t="s">
        <v>207</v>
      </c>
      <c r="G184" s="284" t="s">
        <v>207</v>
      </c>
      <c r="H184" s="284" t="s">
        <v>207</v>
      </c>
      <c r="I184" s="284" t="s">
        <v>207</v>
      </c>
      <c r="J184" s="259">
        <v>0.9</v>
      </c>
      <c r="K184" s="260" t="s">
        <v>33</v>
      </c>
      <c r="L184" s="260" t="s">
        <v>33</v>
      </c>
      <c r="M184" s="261" t="s">
        <v>33</v>
      </c>
      <c r="N184" s="261" t="s">
        <v>33</v>
      </c>
      <c r="O184" s="262">
        <v>0.9</v>
      </c>
      <c r="P184" s="263" t="s">
        <v>33</v>
      </c>
      <c r="Q184" s="260" t="s">
        <v>33</v>
      </c>
      <c r="R184" s="260" t="s">
        <v>33</v>
      </c>
      <c r="S184" s="260">
        <v>1</v>
      </c>
      <c r="T184" s="262">
        <v>0.9</v>
      </c>
      <c r="U184" s="260" t="s">
        <v>33</v>
      </c>
      <c r="V184" s="260" t="s">
        <v>33</v>
      </c>
      <c r="W184" s="260" t="s">
        <v>33</v>
      </c>
      <c r="X184" s="260">
        <v>1</v>
      </c>
      <c r="Y184" s="262">
        <v>0.92</v>
      </c>
      <c r="Z184" s="262" t="s">
        <v>33</v>
      </c>
      <c r="AA184" s="262" t="s">
        <v>33</v>
      </c>
      <c r="AB184" s="262" t="s">
        <v>33</v>
      </c>
      <c r="AC184" s="262" t="s">
        <v>33</v>
      </c>
      <c r="AD184" s="262">
        <v>0.92</v>
      </c>
      <c r="AE184" s="260" t="s">
        <v>33</v>
      </c>
      <c r="AF184" s="260" t="s">
        <v>33</v>
      </c>
      <c r="AG184" s="260" t="s">
        <v>33</v>
      </c>
      <c r="AH184" s="260" t="s">
        <v>33</v>
      </c>
      <c r="AI184" s="262">
        <v>0.92</v>
      </c>
      <c r="AJ184" s="260" t="s">
        <v>33</v>
      </c>
      <c r="AK184" s="260" t="s">
        <v>33</v>
      </c>
      <c r="AL184" s="260" t="s">
        <v>33</v>
      </c>
      <c r="AM184" s="260">
        <v>1</v>
      </c>
      <c r="AN184" s="259">
        <v>0.99</v>
      </c>
      <c r="AO184" s="264" t="s">
        <v>33</v>
      </c>
      <c r="AP184" s="264" t="s">
        <v>33</v>
      </c>
      <c r="AQ184" s="264" t="s">
        <v>33</v>
      </c>
      <c r="AR184" s="265" t="s">
        <v>33</v>
      </c>
      <c r="AS184" s="266">
        <v>0.105261498981944</v>
      </c>
      <c r="AT184" s="267" t="s">
        <v>33</v>
      </c>
      <c r="AU184" s="268" t="s">
        <v>33</v>
      </c>
      <c r="AV184" s="268" t="s">
        <v>33</v>
      </c>
      <c r="AW184" s="268" t="s">
        <v>33</v>
      </c>
      <c r="AX184" s="224"/>
      <c r="AY184" s="222"/>
    </row>
    <row r="185" ht="15" spans="1:51">
      <c r="A185" s="220"/>
      <c r="B185" s="224"/>
      <c r="C185" s="283" t="s">
        <v>99</v>
      </c>
      <c r="D185" s="111" t="s">
        <v>25</v>
      </c>
      <c r="E185" s="111" t="s">
        <v>100</v>
      </c>
      <c r="F185" s="284" t="s">
        <v>208</v>
      </c>
      <c r="G185" s="284" t="s">
        <v>208</v>
      </c>
      <c r="H185" s="284" t="s">
        <v>208</v>
      </c>
      <c r="I185" s="284" t="s">
        <v>208</v>
      </c>
      <c r="J185" s="259">
        <v>0.9</v>
      </c>
      <c r="K185" s="260" t="s">
        <v>33</v>
      </c>
      <c r="L185" s="260" t="s">
        <v>33</v>
      </c>
      <c r="M185" s="261" t="s">
        <v>33</v>
      </c>
      <c r="N185" s="261" t="s">
        <v>33</v>
      </c>
      <c r="O185" s="262">
        <v>0.9</v>
      </c>
      <c r="P185" s="263" t="s">
        <v>33</v>
      </c>
      <c r="Q185" s="260" t="s">
        <v>33</v>
      </c>
      <c r="R185" s="260" t="s">
        <v>33</v>
      </c>
      <c r="S185" s="260" t="s">
        <v>33</v>
      </c>
      <c r="T185" s="262">
        <v>0.9</v>
      </c>
      <c r="U185" s="260" t="s">
        <v>33</v>
      </c>
      <c r="V185" s="260" t="s">
        <v>33</v>
      </c>
      <c r="W185" s="260" t="s">
        <v>33</v>
      </c>
      <c r="X185" s="260" t="s">
        <v>33</v>
      </c>
      <c r="Y185" s="262">
        <v>0.92</v>
      </c>
      <c r="Z185" s="262" t="s">
        <v>33</v>
      </c>
      <c r="AA185" s="262" t="s">
        <v>33</v>
      </c>
      <c r="AB185" s="262" t="s">
        <v>33</v>
      </c>
      <c r="AC185" s="262" t="s">
        <v>33</v>
      </c>
      <c r="AD185" s="262">
        <v>0.92</v>
      </c>
      <c r="AE185" s="260" t="s">
        <v>33</v>
      </c>
      <c r="AF185" s="260" t="s">
        <v>33</v>
      </c>
      <c r="AG185" s="260" t="s">
        <v>33</v>
      </c>
      <c r="AH185" s="260" t="s">
        <v>33</v>
      </c>
      <c r="AI185" s="262">
        <v>0.92</v>
      </c>
      <c r="AJ185" s="260" t="s">
        <v>33</v>
      </c>
      <c r="AK185" s="260" t="s">
        <v>33</v>
      </c>
      <c r="AL185" s="260" t="s">
        <v>33</v>
      </c>
      <c r="AM185" s="260" t="s">
        <v>33</v>
      </c>
      <c r="AN185" s="259">
        <v>0.99</v>
      </c>
      <c r="AO185" s="264" t="s">
        <v>33</v>
      </c>
      <c r="AP185" s="264" t="s">
        <v>33</v>
      </c>
      <c r="AQ185" s="264" t="s">
        <v>33</v>
      </c>
      <c r="AR185" s="265" t="s">
        <v>33</v>
      </c>
      <c r="AS185" s="266">
        <v>0.105261498981944</v>
      </c>
      <c r="AT185" s="267" t="s">
        <v>33</v>
      </c>
      <c r="AU185" s="268" t="s">
        <v>33</v>
      </c>
      <c r="AV185" s="268" t="s">
        <v>33</v>
      </c>
      <c r="AW185" s="268" t="s">
        <v>33</v>
      </c>
      <c r="AX185" s="224"/>
      <c r="AY185" s="222"/>
    </row>
    <row r="186" ht="15" spans="1:51">
      <c r="A186" s="220"/>
      <c r="B186" s="224"/>
      <c r="C186" s="283" t="s">
        <v>99</v>
      </c>
      <c r="D186" s="111" t="s">
        <v>25</v>
      </c>
      <c r="E186" s="111" t="s">
        <v>100</v>
      </c>
      <c r="F186" s="284" t="s">
        <v>209</v>
      </c>
      <c r="G186" s="284" t="s">
        <v>209</v>
      </c>
      <c r="H186" s="284" t="s">
        <v>209</v>
      </c>
      <c r="I186" s="284" t="s">
        <v>209</v>
      </c>
      <c r="J186" s="259">
        <v>0.9</v>
      </c>
      <c r="K186" s="260" t="s">
        <v>33</v>
      </c>
      <c r="L186" s="260" t="s">
        <v>33</v>
      </c>
      <c r="M186" s="261" t="s">
        <v>33</v>
      </c>
      <c r="N186" s="261" t="s">
        <v>33</v>
      </c>
      <c r="O186" s="262">
        <v>0.9</v>
      </c>
      <c r="P186" s="263" t="s">
        <v>33</v>
      </c>
      <c r="Q186" s="260" t="s">
        <v>33</v>
      </c>
      <c r="R186" s="260" t="s">
        <v>33</v>
      </c>
      <c r="S186" s="260" t="s">
        <v>33</v>
      </c>
      <c r="T186" s="262">
        <v>0.9</v>
      </c>
      <c r="U186" s="260" t="s">
        <v>33</v>
      </c>
      <c r="V186" s="260" t="s">
        <v>33</v>
      </c>
      <c r="W186" s="260" t="s">
        <v>33</v>
      </c>
      <c r="X186" s="260" t="s">
        <v>33</v>
      </c>
      <c r="Y186" s="262">
        <v>0.92</v>
      </c>
      <c r="Z186" s="262" t="s">
        <v>33</v>
      </c>
      <c r="AA186" s="262" t="s">
        <v>33</v>
      </c>
      <c r="AB186" s="262" t="s">
        <v>33</v>
      </c>
      <c r="AC186" s="262" t="s">
        <v>33</v>
      </c>
      <c r="AD186" s="262">
        <v>0.92</v>
      </c>
      <c r="AE186" s="260">
        <v>0.916666666666667</v>
      </c>
      <c r="AF186" s="260">
        <v>0.680412371134021</v>
      </c>
      <c r="AG186" s="260">
        <v>0.767441860465116</v>
      </c>
      <c r="AH186" s="260">
        <v>0.678617157490397</v>
      </c>
      <c r="AI186" s="262">
        <v>0.92</v>
      </c>
      <c r="AJ186" s="260" t="s">
        <v>33</v>
      </c>
      <c r="AK186" s="260" t="s">
        <v>33</v>
      </c>
      <c r="AL186" s="260" t="s">
        <v>33</v>
      </c>
      <c r="AM186" s="260" t="s">
        <v>33</v>
      </c>
      <c r="AN186" s="259">
        <v>0.99</v>
      </c>
      <c r="AO186" s="264">
        <v>1</v>
      </c>
      <c r="AP186" s="264">
        <v>1</v>
      </c>
      <c r="AQ186" s="264">
        <v>1</v>
      </c>
      <c r="AR186" s="265">
        <v>1</v>
      </c>
      <c r="AS186" s="266">
        <v>0.105261498981944</v>
      </c>
      <c r="AT186" s="267" t="s">
        <v>33</v>
      </c>
      <c r="AU186" s="268" t="s">
        <v>33</v>
      </c>
      <c r="AV186" s="268" t="s">
        <v>33</v>
      </c>
      <c r="AW186" s="268" t="s">
        <v>33</v>
      </c>
      <c r="AX186" s="224"/>
      <c r="AY186" s="222"/>
    </row>
    <row r="187" ht="15" spans="1:51">
      <c r="A187" s="220"/>
      <c r="B187" s="224"/>
      <c r="C187" s="283" t="s">
        <v>210</v>
      </c>
      <c r="D187" s="111" t="s">
        <v>125</v>
      </c>
      <c r="E187" s="111" t="s">
        <v>211</v>
      </c>
      <c r="F187" s="285" t="s">
        <v>212</v>
      </c>
      <c r="G187" s="285" t="s">
        <v>212</v>
      </c>
      <c r="H187" s="285" t="s">
        <v>212</v>
      </c>
      <c r="I187" s="285" t="s">
        <v>212</v>
      </c>
      <c r="J187" s="259">
        <v>0.9</v>
      </c>
      <c r="K187" s="260" t="s">
        <v>33</v>
      </c>
      <c r="L187" s="260" t="s">
        <v>33</v>
      </c>
      <c r="M187" s="261" t="s">
        <v>33</v>
      </c>
      <c r="N187" s="261" t="s">
        <v>33</v>
      </c>
      <c r="O187" s="262">
        <v>0.9</v>
      </c>
      <c r="P187" s="263" t="s">
        <v>33</v>
      </c>
      <c r="Q187" s="260" t="s">
        <v>33</v>
      </c>
      <c r="R187" s="260" t="s">
        <v>33</v>
      </c>
      <c r="S187" s="260">
        <v>0</v>
      </c>
      <c r="T187" s="262">
        <v>0.9</v>
      </c>
      <c r="U187" s="260" t="s">
        <v>33</v>
      </c>
      <c r="V187" s="260" t="s">
        <v>33</v>
      </c>
      <c r="W187" s="260" t="s">
        <v>33</v>
      </c>
      <c r="X187" s="260">
        <v>1</v>
      </c>
      <c r="Y187" s="262">
        <v>0.92</v>
      </c>
      <c r="Z187" s="262" t="s">
        <v>33</v>
      </c>
      <c r="AA187" s="262" t="s">
        <v>33</v>
      </c>
      <c r="AB187" s="262" t="s">
        <v>33</v>
      </c>
      <c r="AC187" s="262" t="s">
        <v>33</v>
      </c>
      <c r="AD187" s="262">
        <v>0.92</v>
      </c>
      <c r="AE187" s="260">
        <v>0.991341991341991</v>
      </c>
      <c r="AF187" s="260">
        <v>1</v>
      </c>
      <c r="AG187" s="260">
        <v>1</v>
      </c>
      <c r="AH187" s="260">
        <v>0.997960397722444</v>
      </c>
      <c r="AI187" s="262">
        <v>0.92</v>
      </c>
      <c r="AJ187" s="260" t="s">
        <v>33</v>
      </c>
      <c r="AK187" s="260" t="s">
        <v>33</v>
      </c>
      <c r="AL187" s="260" t="s">
        <v>33</v>
      </c>
      <c r="AM187" s="260">
        <v>1</v>
      </c>
      <c r="AN187" s="259">
        <v>0.99</v>
      </c>
      <c r="AO187" s="264">
        <v>1</v>
      </c>
      <c r="AP187" s="264">
        <v>1</v>
      </c>
      <c r="AQ187" s="264">
        <v>1</v>
      </c>
      <c r="AR187" s="265">
        <v>1</v>
      </c>
      <c r="AS187" s="286">
        <v>0.0719793575775068</v>
      </c>
      <c r="AT187" s="267" t="s">
        <v>33</v>
      </c>
      <c r="AU187" s="268" t="s">
        <v>33</v>
      </c>
      <c r="AV187" s="268" t="s">
        <v>33</v>
      </c>
      <c r="AW187" s="268" t="s">
        <v>33</v>
      </c>
      <c r="AX187" s="224"/>
      <c r="AY187" s="222"/>
    </row>
    <row r="188" ht="15" spans="1:51">
      <c r="A188" s="220"/>
      <c r="B188" s="224"/>
      <c r="C188" s="283" t="s">
        <v>210</v>
      </c>
      <c r="D188" s="111" t="s">
        <v>25</v>
      </c>
      <c r="E188" s="111" t="s">
        <v>211</v>
      </c>
      <c r="F188" s="285" t="s">
        <v>213</v>
      </c>
      <c r="G188" s="285" t="s">
        <v>213</v>
      </c>
      <c r="H188" s="285" t="s">
        <v>213</v>
      </c>
      <c r="I188" s="285" t="s">
        <v>213</v>
      </c>
      <c r="J188" s="259">
        <v>0.9</v>
      </c>
      <c r="K188" s="260">
        <v>1</v>
      </c>
      <c r="L188" s="260">
        <v>1</v>
      </c>
      <c r="M188" s="261">
        <v>1</v>
      </c>
      <c r="N188" s="261">
        <v>0.986211424819435</v>
      </c>
      <c r="O188" s="262">
        <v>0.9</v>
      </c>
      <c r="P188" s="263">
        <v>0.929221732745962</v>
      </c>
      <c r="Q188" s="260">
        <v>0.971654401744344</v>
      </c>
      <c r="R188" s="260">
        <v>0.974366118696016</v>
      </c>
      <c r="S188" s="260">
        <v>0.95796175723352</v>
      </c>
      <c r="T188" s="262">
        <v>0.9</v>
      </c>
      <c r="U188" s="260">
        <v>0.910132158590308</v>
      </c>
      <c r="V188" s="260">
        <v>0.930226219678386</v>
      </c>
      <c r="W188" s="260">
        <v>0.940373363053775</v>
      </c>
      <c r="X188" s="260">
        <v>0.918330401867909</v>
      </c>
      <c r="Y188" s="262">
        <v>0.92</v>
      </c>
      <c r="Z188" s="262">
        <v>0.9108049311095</v>
      </c>
      <c r="AA188" s="262">
        <v>0.93158454448777</v>
      </c>
      <c r="AB188" s="262">
        <v>0.958352831071596</v>
      </c>
      <c r="AC188" s="262">
        <v>0.954045090990162</v>
      </c>
      <c r="AD188" s="262">
        <v>0.92</v>
      </c>
      <c r="AE188" s="260">
        <v>0.997607655502392</v>
      </c>
      <c r="AF188" s="260">
        <v>0.99816639926656</v>
      </c>
      <c r="AG188" s="260">
        <v>0.994278169014085</v>
      </c>
      <c r="AH188" s="260">
        <v>0.994185562201156</v>
      </c>
      <c r="AI188" s="262">
        <v>0.92</v>
      </c>
      <c r="AJ188" s="260">
        <v>0.9338199513382</v>
      </c>
      <c r="AK188" s="260">
        <v>0.956240369799692</v>
      </c>
      <c r="AL188" s="260">
        <v>0.97502619629759</v>
      </c>
      <c r="AM188" s="260">
        <v>0.969158485854444</v>
      </c>
      <c r="AN188" s="259">
        <v>0.99</v>
      </c>
      <c r="AO188" s="264">
        <v>1</v>
      </c>
      <c r="AP188" s="264">
        <v>1</v>
      </c>
      <c r="AQ188" s="264">
        <v>1</v>
      </c>
      <c r="AR188" s="265">
        <v>1</v>
      </c>
      <c r="AS188" s="286">
        <v>0.0719793575775068</v>
      </c>
      <c r="AT188" s="267">
        <v>0.0212765957446809</v>
      </c>
      <c r="AU188" s="268">
        <v>0.0851063829787234</v>
      </c>
      <c r="AV188" s="268">
        <v>0</v>
      </c>
      <c r="AW188" s="268">
        <v>0.0723945902943516</v>
      </c>
      <c r="AX188" s="224"/>
      <c r="AY188" s="222"/>
    </row>
    <row r="189" ht="15" spans="1:51">
      <c r="A189" s="220"/>
      <c r="B189" s="224"/>
      <c r="C189" s="283" t="s">
        <v>210</v>
      </c>
      <c r="D189" s="111" t="s">
        <v>25</v>
      </c>
      <c r="E189" s="111" t="s">
        <v>211</v>
      </c>
      <c r="F189" s="285" t="s">
        <v>214</v>
      </c>
      <c r="G189" s="285" t="s">
        <v>214</v>
      </c>
      <c r="H189" s="285" t="s">
        <v>214</v>
      </c>
      <c r="I189" s="285" t="s">
        <v>214</v>
      </c>
      <c r="J189" s="259">
        <v>0.9</v>
      </c>
      <c r="K189" s="260">
        <v>1</v>
      </c>
      <c r="L189" s="260">
        <v>1</v>
      </c>
      <c r="M189" s="261">
        <v>1</v>
      </c>
      <c r="N189" s="261">
        <v>0.985786802030457</v>
      </c>
      <c r="O189" s="262">
        <v>0.9</v>
      </c>
      <c r="P189" s="263">
        <v>0.954816017316017</v>
      </c>
      <c r="Q189" s="260">
        <v>0.956384015594542</v>
      </c>
      <c r="R189" s="260">
        <v>0.962283918281823</v>
      </c>
      <c r="S189" s="260">
        <v>0.957645972767136</v>
      </c>
      <c r="T189" s="262">
        <v>0.9</v>
      </c>
      <c r="U189" s="260">
        <v>0.912337662337662</v>
      </c>
      <c r="V189" s="260">
        <v>0.926169590643275</v>
      </c>
      <c r="W189" s="260">
        <v>0.929020429544264</v>
      </c>
      <c r="X189" s="260">
        <v>0.925640433879529</v>
      </c>
      <c r="Y189" s="262">
        <v>0.92</v>
      </c>
      <c r="Z189" s="262">
        <v>0.92608</v>
      </c>
      <c r="AA189" s="262">
        <v>0.943661971830986</v>
      </c>
      <c r="AB189" s="262">
        <v>0.947863247863248</v>
      </c>
      <c r="AC189" s="262">
        <v>0.95692823103193</v>
      </c>
      <c r="AD189" s="262">
        <v>0.92</v>
      </c>
      <c r="AE189" s="260">
        <v>0.999029126213592</v>
      </c>
      <c r="AF189" s="260">
        <v>0.998255560401221</v>
      </c>
      <c r="AG189" s="260">
        <v>0.999485331960885</v>
      </c>
      <c r="AH189" s="260">
        <v>0.995110666294771</v>
      </c>
      <c r="AI189" s="262">
        <v>0.92</v>
      </c>
      <c r="AJ189" s="260">
        <v>0.944582905732297</v>
      </c>
      <c r="AK189" s="260">
        <v>0.963951376274976</v>
      </c>
      <c r="AL189" s="260">
        <v>0.972231243910361</v>
      </c>
      <c r="AM189" s="260">
        <v>0.973362900136504</v>
      </c>
      <c r="AN189" s="259">
        <v>0.99</v>
      </c>
      <c r="AO189" s="264">
        <v>1</v>
      </c>
      <c r="AP189" s="264">
        <v>1</v>
      </c>
      <c r="AQ189" s="264">
        <v>1</v>
      </c>
      <c r="AR189" s="265">
        <v>1</v>
      </c>
      <c r="AS189" s="286">
        <v>0.0719793575775068</v>
      </c>
      <c r="AT189" s="267">
        <v>0.0121951219512195</v>
      </c>
      <c r="AU189" s="268">
        <v>0.0449438202247191</v>
      </c>
      <c r="AV189" s="268">
        <v>0.01</v>
      </c>
      <c r="AW189" s="268">
        <v>0.0494505494505494</v>
      </c>
      <c r="AX189" s="224"/>
      <c r="AY189" s="222"/>
    </row>
    <row r="190" ht="15" spans="1:51">
      <c r="A190" s="220"/>
      <c r="B190" s="224"/>
      <c r="C190" s="283" t="s">
        <v>210</v>
      </c>
      <c r="D190" s="111" t="s">
        <v>125</v>
      </c>
      <c r="E190" s="111" t="s">
        <v>211</v>
      </c>
      <c r="F190" s="285" t="s">
        <v>215</v>
      </c>
      <c r="G190" s="285" t="s">
        <v>215</v>
      </c>
      <c r="H190" s="285" t="s">
        <v>215</v>
      </c>
      <c r="I190" s="285" t="s">
        <v>215</v>
      </c>
      <c r="J190" s="259">
        <v>0.9</v>
      </c>
      <c r="K190" s="260" t="s">
        <v>33</v>
      </c>
      <c r="L190" s="260" t="s">
        <v>33</v>
      </c>
      <c r="M190" s="261" t="s">
        <v>33</v>
      </c>
      <c r="N190" s="261" t="s">
        <v>33</v>
      </c>
      <c r="O190" s="262">
        <v>0.9</v>
      </c>
      <c r="P190" s="263">
        <v>0</v>
      </c>
      <c r="Q190" s="260">
        <v>0</v>
      </c>
      <c r="R190" s="260">
        <v>0</v>
      </c>
      <c r="S190" s="260">
        <v>0</v>
      </c>
      <c r="T190" s="262">
        <v>0.9</v>
      </c>
      <c r="U190" s="260">
        <v>0.846153846153846</v>
      </c>
      <c r="V190" s="260">
        <v>0.8</v>
      </c>
      <c r="W190" s="260">
        <v>0.75</v>
      </c>
      <c r="X190" s="260">
        <v>0.884422110552764</v>
      </c>
      <c r="Y190" s="262">
        <v>0.92</v>
      </c>
      <c r="Z190" s="262">
        <v>0.333333333333333</v>
      </c>
      <c r="AA190" s="262">
        <v>0.333333333333333</v>
      </c>
      <c r="AB190" s="262">
        <v>0.727272727272727</v>
      </c>
      <c r="AC190" s="262">
        <v>0.817391304347826</v>
      </c>
      <c r="AD190" s="262">
        <v>0.92</v>
      </c>
      <c r="AE190" s="260">
        <v>0.996770876553677</v>
      </c>
      <c r="AF190" s="260">
        <v>0.974379790029858</v>
      </c>
      <c r="AG190" s="260">
        <v>0.996749898722057</v>
      </c>
      <c r="AH190" s="260">
        <v>0.981620485909361</v>
      </c>
      <c r="AI190" s="262">
        <v>0.92</v>
      </c>
      <c r="AJ190" s="260">
        <v>0.714285714285714</v>
      </c>
      <c r="AK190" s="260">
        <v>0.761904761904762</v>
      </c>
      <c r="AL190" s="260">
        <v>0.738095238095238</v>
      </c>
      <c r="AM190" s="260">
        <v>0.90418118466899</v>
      </c>
      <c r="AN190" s="259">
        <v>0.99</v>
      </c>
      <c r="AO190" s="264">
        <v>1</v>
      </c>
      <c r="AP190" s="264">
        <v>1</v>
      </c>
      <c r="AQ190" s="264">
        <v>1</v>
      </c>
      <c r="AR190" s="265">
        <v>0.999862068965517</v>
      </c>
      <c r="AS190" s="286">
        <v>0.0719793575775068</v>
      </c>
      <c r="AT190" s="267" t="s">
        <v>33</v>
      </c>
      <c r="AU190" s="268" t="s">
        <v>33</v>
      </c>
      <c r="AV190" s="268" t="s">
        <v>33</v>
      </c>
      <c r="AW190" s="268" t="s">
        <v>33</v>
      </c>
      <c r="AX190" s="224"/>
      <c r="AY190" s="222"/>
    </row>
    <row r="191" s="215" customFormat="1" ht="15" spans="1:51">
      <c r="A191" s="220"/>
      <c r="C191" s="283" t="s">
        <v>210</v>
      </c>
      <c r="D191" s="111" t="s">
        <v>25</v>
      </c>
      <c r="E191" s="111" t="s">
        <v>211</v>
      </c>
      <c r="F191" s="285" t="s">
        <v>216</v>
      </c>
      <c r="G191" s="285" t="s">
        <v>216</v>
      </c>
      <c r="H191" s="285" t="s">
        <v>216</v>
      </c>
      <c r="I191" s="285" t="s">
        <v>216</v>
      </c>
      <c r="J191" s="259">
        <v>0.9</v>
      </c>
      <c r="K191" s="260">
        <v>0.926605504587156</v>
      </c>
      <c r="L191" s="260">
        <v>0.901785714285714</v>
      </c>
      <c r="M191" s="261">
        <v>0.909090909090909</v>
      </c>
      <c r="N191" s="261">
        <v>0.932310770256752</v>
      </c>
      <c r="O191" s="262">
        <v>0.9</v>
      </c>
      <c r="P191" s="263">
        <v>0.991709183673469</v>
      </c>
      <c r="Q191" s="260">
        <v>0.993267574761234</v>
      </c>
      <c r="R191" s="260">
        <v>0.988916640649391</v>
      </c>
      <c r="S191" s="260">
        <v>0.991707006509259</v>
      </c>
      <c r="T191" s="262">
        <v>0.9</v>
      </c>
      <c r="U191" s="260">
        <v>0.917570153061224</v>
      </c>
      <c r="V191" s="260">
        <v>0.943322373571317</v>
      </c>
      <c r="W191" s="260">
        <v>0.942553855760225</v>
      </c>
      <c r="X191" s="260">
        <v>0.9379260381335</v>
      </c>
      <c r="Y191" s="262">
        <v>0.92</v>
      </c>
      <c r="Z191" s="262">
        <v>0.941851419681058</v>
      </c>
      <c r="AA191" s="262">
        <v>0.963059216632634</v>
      </c>
      <c r="AB191" s="262">
        <v>0.968374601618044</v>
      </c>
      <c r="AC191" s="262">
        <v>0.967024677610546</v>
      </c>
      <c r="AD191" s="262">
        <v>0.92</v>
      </c>
      <c r="AE191" s="260">
        <v>0.997195934104452</v>
      </c>
      <c r="AF191" s="260">
        <v>0.991464715744551</v>
      </c>
      <c r="AG191" s="260">
        <v>0.994205298013245</v>
      </c>
      <c r="AH191" s="260">
        <v>0.991938807987102</v>
      </c>
      <c r="AI191" s="262">
        <v>0.92</v>
      </c>
      <c r="AJ191" s="260">
        <v>0.960136674259681</v>
      </c>
      <c r="AK191" s="260">
        <v>0.97554347826087</v>
      </c>
      <c r="AL191" s="260">
        <v>0.982643524699599</v>
      </c>
      <c r="AM191" s="260">
        <v>0.979745685457651</v>
      </c>
      <c r="AN191" s="259">
        <v>0.99</v>
      </c>
      <c r="AO191" s="264">
        <v>1</v>
      </c>
      <c r="AP191" s="264">
        <v>1</v>
      </c>
      <c r="AQ191" s="264">
        <v>1</v>
      </c>
      <c r="AR191" s="265">
        <v>1</v>
      </c>
      <c r="AS191" s="286">
        <v>0.0719793575775068</v>
      </c>
      <c r="AT191" s="267">
        <v>0</v>
      </c>
      <c r="AU191" s="268">
        <v>0.0545454545454545</v>
      </c>
      <c r="AV191" s="268">
        <v>0</v>
      </c>
      <c r="AW191" s="268">
        <v>0.0714285714285714</v>
      </c>
      <c r="AX191" s="217"/>
      <c r="AY191" s="222"/>
    </row>
    <row r="192" ht="15" spans="1:51">
      <c r="A192" s="220"/>
      <c r="B192" s="224"/>
      <c r="C192" s="283" t="s">
        <v>210</v>
      </c>
      <c r="D192" s="111" t="s">
        <v>25</v>
      </c>
      <c r="E192" s="111" t="s">
        <v>211</v>
      </c>
      <c r="F192" s="285" t="s">
        <v>217</v>
      </c>
      <c r="G192" s="285" t="s">
        <v>217</v>
      </c>
      <c r="H192" s="285" t="s">
        <v>217</v>
      </c>
      <c r="I192" s="285" t="s">
        <v>217</v>
      </c>
      <c r="J192" s="259">
        <v>0.9</v>
      </c>
      <c r="K192" s="260">
        <v>0.921052631578947</v>
      </c>
      <c r="L192" s="260">
        <v>0.922077922077922</v>
      </c>
      <c r="M192" s="261">
        <v>0.91566265060241</v>
      </c>
      <c r="N192" s="261">
        <v>0.941259398496241</v>
      </c>
      <c r="O192" s="262">
        <v>0.9</v>
      </c>
      <c r="P192" s="263">
        <v>0.846235194585448</v>
      </c>
      <c r="Q192" s="260">
        <v>0.89991745769707</v>
      </c>
      <c r="R192" s="260">
        <v>0.977177044094837</v>
      </c>
      <c r="S192" s="260">
        <v>0.930991443598399</v>
      </c>
      <c r="T192" s="262">
        <v>0.9</v>
      </c>
      <c r="U192" s="260">
        <v>0.88917089678511</v>
      </c>
      <c r="V192" s="260">
        <v>0.916838629797771</v>
      </c>
      <c r="W192" s="260">
        <v>0.927985818745845</v>
      </c>
      <c r="X192" s="260">
        <v>0.916469110605228</v>
      </c>
      <c r="Y192" s="262">
        <v>0.92</v>
      </c>
      <c r="Z192" s="262">
        <v>0.901871809415769</v>
      </c>
      <c r="AA192" s="262">
        <v>0.915828480677607</v>
      </c>
      <c r="AB192" s="262">
        <v>0.935661764705882</v>
      </c>
      <c r="AC192" s="262">
        <v>0.929741832615259</v>
      </c>
      <c r="AD192" s="262">
        <v>0.92</v>
      </c>
      <c r="AE192" s="260">
        <v>0.978700745473908</v>
      </c>
      <c r="AF192" s="260">
        <v>0.995714285714286</v>
      </c>
      <c r="AG192" s="260">
        <v>0.938088829071332</v>
      </c>
      <c r="AH192" s="260">
        <v>0.980622075419763</v>
      </c>
      <c r="AI192" s="262">
        <v>0.92</v>
      </c>
      <c r="AJ192" s="260">
        <v>0.923915677247395</v>
      </c>
      <c r="AK192" s="260">
        <v>0.947356215213358</v>
      </c>
      <c r="AL192" s="260">
        <v>0.962532835614545</v>
      </c>
      <c r="AM192" s="260">
        <v>0.955340264650284</v>
      </c>
      <c r="AN192" s="259">
        <v>0.99</v>
      </c>
      <c r="AO192" s="264">
        <v>1</v>
      </c>
      <c r="AP192" s="264">
        <v>1</v>
      </c>
      <c r="AQ192" s="264">
        <v>1</v>
      </c>
      <c r="AR192" s="265">
        <v>1</v>
      </c>
      <c r="AS192" s="286">
        <v>0.0719793575775068</v>
      </c>
      <c r="AT192" s="267">
        <v>0</v>
      </c>
      <c r="AU192" s="268">
        <v>0.0819672131147541</v>
      </c>
      <c r="AV192" s="268">
        <v>0</v>
      </c>
      <c r="AW192" s="268">
        <v>0.0773480662983425</v>
      </c>
      <c r="AX192" s="224"/>
      <c r="AY192" s="222"/>
    </row>
    <row r="193" ht="15" spans="1:51">
      <c r="A193" s="220"/>
      <c r="B193" s="224"/>
      <c r="C193" s="283" t="s">
        <v>210</v>
      </c>
      <c r="D193" s="111" t="s">
        <v>25</v>
      </c>
      <c r="E193" s="111" t="s">
        <v>211</v>
      </c>
      <c r="F193" s="285" t="s">
        <v>218</v>
      </c>
      <c r="G193" s="285" t="s">
        <v>218</v>
      </c>
      <c r="H193" s="285" t="s">
        <v>218</v>
      </c>
      <c r="I193" s="285" t="s">
        <v>218</v>
      </c>
      <c r="J193" s="259">
        <v>0.9</v>
      </c>
      <c r="K193" s="260">
        <v>0.918918918918919</v>
      </c>
      <c r="L193" s="260">
        <v>0.885714285714286</v>
      </c>
      <c r="M193" s="261">
        <v>0.875</v>
      </c>
      <c r="N193" s="261">
        <v>0.948484848484848</v>
      </c>
      <c r="O193" s="262">
        <v>0.9</v>
      </c>
      <c r="P193" s="263">
        <v>0.938979659886629</v>
      </c>
      <c r="Q193" s="260">
        <v>0.967741935483871</v>
      </c>
      <c r="R193" s="260">
        <v>0.971859986273164</v>
      </c>
      <c r="S193" s="260">
        <v>0.947488891880975</v>
      </c>
      <c r="T193" s="262">
        <v>0.9</v>
      </c>
      <c r="U193" s="260">
        <v>0.880626875625208</v>
      </c>
      <c r="V193" s="260">
        <v>0.927785923753666</v>
      </c>
      <c r="W193" s="260">
        <v>0.92964996568291</v>
      </c>
      <c r="X193" s="260">
        <v>0.905803150666487</v>
      </c>
      <c r="Y193" s="262">
        <v>0.92</v>
      </c>
      <c r="Z193" s="262">
        <v>0.908743430482561</v>
      </c>
      <c r="AA193" s="262">
        <v>0.941683569979716</v>
      </c>
      <c r="AB193" s="262">
        <v>0.95391061452514</v>
      </c>
      <c r="AC193" s="262">
        <v>0.941089531422386</v>
      </c>
      <c r="AD193" s="262">
        <v>0.92</v>
      </c>
      <c r="AE193" s="260">
        <v>0.976958525345622</v>
      </c>
      <c r="AF193" s="260">
        <v>0.98220640569395</v>
      </c>
      <c r="AG193" s="260">
        <v>0.717791411042945</v>
      </c>
      <c r="AH193" s="260">
        <v>0.961181372907376</v>
      </c>
      <c r="AI193" s="262">
        <v>0.92</v>
      </c>
      <c r="AJ193" s="260">
        <v>0.932456312585902</v>
      </c>
      <c r="AK193" s="260">
        <v>0.962356444066355</v>
      </c>
      <c r="AL193" s="260">
        <v>0.977680625862862</v>
      </c>
      <c r="AM193" s="260">
        <v>0.961517708231139</v>
      </c>
      <c r="AN193" s="259">
        <v>0.99</v>
      </c>
      <c r="AO193" s="264">
        <v>1</v>
      </c>
      <c r="AP193" s="264">
        <v>1</v>
      </c>
      <c r="AQ193" s="264">
        <v>1</v>
      </c>
      <c r="AR193" s="265">
        <v>1</v>
      </c>
      <c r="AS193" s="286">
        <v>0.0719793575775068</v>
      </c>
      <c r="AT193" s="267">
        <v>0</v>
      </c>
      <c r="AU193" s="268">
        <v>0</v>
      </c>
      <c r="AV193" s="268">
        <v>0</v>
      </c>
      <c r="AW193" s="268">
        <v>0.0924464487034949</v>
      </c>
      <c r="AX193" s="224"/>
      <c r="AY193" s="222"/>
    </row>
    <row r="194" ht="15" spans="1:51">
      <c r="A194" s="220"/>
      <c r="B194" s="224"/>
      <c r="C194" s="283" t="s">
        <v>210</v>
      </c>
      <c r="D194" s="111" t="s">
        <v>125</v>
      </c>
      <c r="E194" s="111" t="s">
        <v>211</v>
      </c>
      <c r="F194" s="285" t="s">
        <v>219</v>
      </c>
      <c r="G194" s="285" t="s">
        <v>219</v>
      </c>
      <c r="H194" s="285" t="s">
        <v>219</v>
      </c>
      <c r="I194" s="285" t="s">
        <v>219</v>
      </c>
      <c r="J194" s="259">
        <v>0.9</v>
      </c>
      <c r="K194" s="260" t="s">
        <v>33</v>
      </c>
      <c r="L194" s="260" t="s">
        <v>33</v>
      </c>
      <c r="M194" s="261" t="s">
        <v>33</v>
      </c>
      <c r="N194" s="261" t="s">
        <v>33</v>
      </c>
      <c r="O194" s="262">
        <v>0.9</v>
      </c>
      <c r="P194" s="263">
        <v>0</v>
      </c>
      <c r="Q194" s="260">
        <v>0</v>
      </c>
      <c r="R194" s="260">
        <v>0</v>
      </c>
      <c r="S194" s="260">
        <v>0</v>
      </c>
      <c r="T194" s="262">
        <v>0.9</v>
      </c>
      <c r="U194" s="260">
        <v>1</v>
      </c>
      <c r="V194" s="260">
        <v>1</v>
      </c>
      <c r="W194" s="260">
        <v>1</v>
      </c>
      <c r="X194" s="260">
        <v>0.973214285714286</v>
      </c>
      <c r="Y194" s="262">
        <v>0.92</v>
      </c>
      <c r="Z194" s="262">
        <v>0</v>
      </c>
      <c r="AA194" s="262" t="s">
        <v>33</v>
      </c>
      <c r="AB194" s="262">
        <v>1</v>
      </c>
      <c r="AC194" s="262">
        <v>0.904761904761905</v>
      </c>
      <c r="AD194" s="262">
        <v>0.92</v>
      </c>
      <c r="AE194" s="260">
        <v>0.999760206222648</v>
      </c>
      <c r="AF194" s="260">
        <v>0.998800671623891</v>
      </c>
      <c r="AG194" s="260">
        <v>0.988372879064422</v>
      </c>
      <c r="AH194" s="260">
        <v>0.990660246979626</v>
      </c>
      <c r="AI194" s="262">
        <v>0.92</v>
      </c>
      <c r="AJ194" s="260">
        <v>0.833333333333333</v>
      </c>
      <c r="AK194" s="260">
        <v>1</v>
      </c>
      <c r="AL194" s="260">
        <v>1</v>
      </c>
      <c r="AM194" s="260">
        <v>0.957446808510638</v>
      </c>
      <c r="AN194" s="259">
        <v>0.99</v>
      </c>
      <c r="AO194" s="264">
        <v>1</v>
      </c>
      <c r="AP194" s="264">
        <v>1</v>
      </c>
      <c r="AQ194" s="264">
        <v>1</v>
      </c>
      <c r="AR194" s="265">
        <v>0.999846177511152</v>
      </c>
      <c r="AS194" s="286">
        <v>0.0719793575775068</v>
      </c>
      <c r="AT194" s="267" t="s">
        <v>33</v>
      </c>
      <c r="AU194" s="268" t="s">
        <v>33</v>
      </c>
      <c r="AV194" s="268" t="s">
        <v>33</v>
      </c>
      <c r="AW194" s="268" t="s">
        <v>33</v>
      </c>
      <c r="AX194" s="224"/>
      <c r="AY194" s="222"/>
    </row>
    <row r="195" ht="15" spans="1:51">
      <c r="A195" s="220"/>
      <c r="B195" s="224"/>
      <c r="C195" s="283" t="s">
        <v>210</v>
      </c>
      <c r="D195" s="111" t="s">
        <v>25</v>
      </c>
      <c r="E195" s="111" t="s">
        <v>211</v>
      </c>
      <c r="F195" s="285" t="s">
        <v>220</v>
      </c>
      <c r="G195" s="285" t="s">
        <v>220</v>
      </c>
      <c r="H195" s="285" t="s">
        <v>220</v>
      </c>
      <c r="I195" s="285" t="s">
        <v>220</v>
      </c>
      <c r="J195" s="259">
        <v>0.9</v>
      </c>
      <c r="K195" s="260">
        <v>0.951612903225806</v>
      </c>
      <c r="L195" s="260">
        <v>0.921875</v>
      </c>
      <c r="M195" s="261">
        <v>0.902777777777778</v>
      </c>
      <c r="N195" s="261">
        <v>0.909090909090909</v>
      </c>
      <c r="O195" s="262">
        <v>0.9</v>
      </c>
      <c r="P195" s="263">
        <v>0.919141914191419</v>
      </c>
      <c r="Q195" s="260">
        <v>0.973009446693657</v>
      </c>
      <c r="R195" s="260">
        <v>0.971780515117581</v>
      </c>
      <c r="S195" s="260">
        <v>0.944965119934743</v>
      </c>
      <c r="T195" s="262">
        <v>0.9</v>
      </c>
      <c r="U195" s="260">
        <v>0.878123526638378</v>
      </c>
      <c r="V195" s="260">
        <v>0.929599640125956</v>
      </c>
      <c r="W195" s="260">
        <v>0.901903695408735</v>
      </c>
      <c r="X195" s="260">
        <v>0.906779733025177</v>
      </c>
      <c r="Y195" s="262">
        <v>0.92</v>
      </c>
      <c r="Z195" s="262">
        <v>0.880456490727532</v>
      </c>
      <c r="AA195" s="262">
        <v>0.91149026926153</v>
      </c>
      <c r="AB195" s="262">
        <v>0.931224714968738</v>
      </c>
      <c r="AC195" s="262">
        <v>0.933443388171002</v>
      </c>
      <c r="AD195" s="262">
        <v>0.92</v>
      </c>
      <c r="AE195" s="260">
        <v>0.967409016838675</v>
      </c>
      <c r="AF195" s="260">
        <v>0.988905325443787</v>
      </c>
      <c r="AG195" s="260">
        <v>0.984296238852268</v>
      </c>
      <c r="AH195" s="260">
        <v>0.977267359869367</v>
      </c>
      <c r="AI195" s="262">
        <v>0.92</v>
      </c>
      <c r="AJ195" s="260">
        <v>0.910299432111513</v>
      </c>
      <c r="AK195" s="260">
        <v>0.940344028303038</v>
      </c>
      <c r="AL195" s="260">
        <v>0.956570155902004</v>
      </c>
      <c r="AM195" s="260">
        <v>0.954801545213051</v>
      </c>
      <c r="AN195" s="259">
        <v>0.99</v>
      </c>
      <c r="AO195" s="264">
        <v>1</v>
      </c>
      <c r="AP195" s="264">
        <v>1</v>
      </c>
      <c r="AQ195" s="264">
        <v>1</v>
      </c>
      <c r="AR195" s="265">
        <v>0.999780941949617</v>
      </c>
      <c r="AS195" s="286">
        <v>0.0719793575775068</v>
      </c>
      <c r="AT195" s="267">
        <v>0.0416666666666667</v>
      </c>
      <c r="AU195" s="268">
        <v>0.0459770114942529</v>
      </c>
      <c r="AV195" s="268">
        <v>0.0422535211267606</v>
      </c>
      <c r="AW195" s="268">
        <v>0.0606203007518797</v>
      </c>
      <c r="AX195" s="224"/>
      <c r="AY195" s="222"/>
    </row>
    <row r="196" s="216" customFormat="1" ht="15" spans="1:51">
      <c r="A196" s="220"/>
      <c r="C196" s="283" t="s">
        <v>210</v>
      </c>
      <c r="D196" s="111" t="s">
        <v>25</v>
      </c>
      <c r="E196" s="111" t="s">
        <v>211</v>
      </c>
      <c r="F196" s="285" t="s">
        <v>221</v>
      </c>
      <c r="G196" s="285" t="s">
        <v>221</v>
      </c>
      <c r="H196" s="285" t="s">
        <v>221</v>
      </c>
      <c r="I196" s="285" t="s">
        <v>221</v>
      </c>
      <c r="J196" s="259">
        <v>0.9</v>
      </c>
      <c r="K196" s="260">
        <v>0.972972972972973</v>
      </c>
      <c r="L196" s="260">
        <v>0.894736842105263</v>
      </c>
      <c r="M196" s="261">
        <v>0.928571428571429</v>
      </c>
      <c r="N196" s="261">
        <v>0.944649446494465</v>
      </c>
      <c r="O196" s="262">
        <v>0.9</v>
      </c>
      <c r="P196" s="263">
        <v>0.976157725813847</v>
      </c>
      <c r="Q196" s="260">
        <v>0.974557999137559</v>
      </c>
      <c r="R196" s="260">
        <v>0.977106227106227</v>
      </c>
      <c r="S196" s="260">
        <v>0.97625368254071</v>
      </c>
      <c r="T196" s="262">
        <v>0.9</v>
      </c>
      <c r="U196" s="260">
        <v>0.893626776707932</v>
      </c>
      <c r="V196" s="260">
        <v>0.863734368262182</v>
      </c>
      <c r="W196" s="260">
        <v>0.912087912087912</v>
      </c>
      <c r="X196" s="260">
        <v>0.912039884748616</v>
      </c>
      <c r="Y196" s="262">
        <v>0.92</v>
      </c>
      <c r="Z196" s="262">
        <v>0.855973813420622</v>
      </c>
      <c r="AA196" s="262">
        <v>0.884161968221425</v>
      </c>
      <c r="AB196" s="262">
        <v>0.891835310537334</v>
      </c>
      <c r="AC196" s="262">
        <v>0.921666738558426</v>
      </c>
      <c r="AD196" s="262">
        <v>0.92</v>
      </c>
      <c r="AE196" s="260">
        <v>1</v>
      </c>
      <c r="AF196" s="260">
        <v>0.989583333333333</v>
      </c>
      <c r="AG196" s="260">
        <v>1</v>
      </c>
      <c r="AH196" s="260">
        <v>0.964217738865626</v>
      </c>
      <c r="AI196" s="262">
        <v>0.92</v>
      </c>
      <c r="AJ196" s="260">
        <v>0.906576980568012</v>
      </c>
      <c r="AK196" s="260">
        <v>0.916198501872659</v>
      </c>
      <c r="AL196" s="260">
        <v>0.9341996129389</v>
      </c>
      <c r="AM196" s="260">
        <v>0.949645875325924</v>
      </c>
      <c r="AN196" s="259">
        <v>0.99</v>
      </c>
      <c r="AO196" s="264">
        <v>1</v>
      </c>
      <c r="AP196" s="264">
        <v>1</v>
      </c>
      <c r="AQ196" s="264">
        <v>1</v>
      </c>
      <c r="AR196" s="265">
        <v>1</v>
      </c>
      <c r="AS196" s="286">
        <v>0.0719793575775068</v>
      </c>
      <c r="AT196" s="267">
        <v>0.0217391304347826</v>
      </c>
      <c r="AU196" s="268">
        <v>0.0217391304347826</v>
      </c>
      <c r="AV196" s="268">
        <v>0</v>
      </c>
      <c r="AW196" s="268">
        <v>0.0663667041619797</v>
      </c>
      <c r="AX196" s="217"/>
      <c r="AY196" s="222"/>
    </row>
    <row r="197" ht="15" spans="1:51">
      <c r="A197" s="220"/>
      <c r="B197" s="224"/>
      <c r="C197" s="283" t="s">
        <v>210</v>
      </c>
      <c r="D197" s="111" t="s">
        <v>25</v>
      </c>
      <c r="E197" s="111" t="s">
        <v>211</v>
      </c>
      <c r="F197" s="285" t="s">
        <v>222</v>
      </c>
      <c r="G197" s="285" t="s">
        <v>222</v>
      </c>
      <c r="H197" s="285" t="s">
        <v>222</v>
      </c>
      <c r="I197" s="285" t="s">
        <v>222</v>
      </c>
      <c r="J197" s="259">
        <v>0.9</v>
      </c>
      <c r="K197" s="260">
        <v>0.956521739130435</v>
      </c>
      <c r="L197" s="260">
        <v>0.943661971830986</v>
      </c>
      <c r="M197" s="261">
        <v>0.960526315789474</v>
      </c>
      <c r="N197" s="261">
        <v>0.973110096397768</v>
      </c>
      <c r="O197" s="262">
        <v>0.9</v>
      </c>
      <c r="P197" s="263">
        <v>0.94975199482424</v>
      </c>
      <c r="Q197" s="260">
        <v>0.924018573237653</v>
      </c>
      <c r="R197" s="260">
        <v>0.951388888888889</v>
      </c>
      <c r="S197" s="260">
        <v>0.961490526565676</v>
      </c>
      <c r="T197" s="262">
        <v>0.9</v>
      </c>
      <c r="U197" s="260">
        <v>0.920854000431313</v>
      </c>
      <c r="V197" s="260">
        <v>0.920852680455889</v>
      </c>
      <c r="W197" s="260">
        <v>0.932393790849673</v>
      </c>
      <c r="X197" s="260">
        <v>0.931890680870636</v>
      </c>
      <c r="Y197" s="262">
        <v>0.92</v>
      </c>
      <c r="Z197" s="262">
        <v>0.935695913118034</v>
      </c>
      <c r="AA197" s="262">
        <v>0.954846625766871</v>
      </c>
      <c r="AB197" s="262">
        <v>0.956971314209473</v>
      </c>
      <c r="AC197" s="262">
        <v>0.960854661563215</v>
      </c>
      <c r="AD197" s="262">
        <v>0.92</v>
      </c>
      <c r="AE197" s="260">
        <v>0.999375877672024</v>
      </c>
      <c r="AF197" s="260">
        <v>0.994463442436085</v>
      </c>
      <c r="AG197" s="260">
        <v>0.998749413787713</v>
      </c>
      <c r="AH197" s="260">
        <v>0.995369868793942</v>
      </c>
      <c r="AI197" s="262">
        <v>0.92</v>
      </c>
      <c r="AJ197" s="260">
        <v>0.955506391347099</v>
      </c>
      <c r="AK197" s="260">
        <v>0.970047651463581</v>
      </c>
      <c r="AL197" s="260">
        <v>0.974790980491513</v>
      </c>
      <c r="AM197" s="260">
        <v>0.975251613562439</v>
      </c>
      <c r="AN197" s="259">
        <v>0.99</v>
      </c>
      <c r="AO197" s="264">
        <v>1</v>
      </c>
      <c r="AP197" s="264">
        <v>1</v>
      </c>
      <c r="AQ197" s="264">
        <v>1</v>
      </c>
      <c r="AR197" s="265">
        <v>1</v>
      </c>
      <c r="AS197" s="286">
        <v>0.0719793575775068</v>
      </c>
      <c r="AT197" s="267">
        <v>0</v>
      </c>
      <c r="AU197" s="268">
        <v>0</v>
      </c>
      <c r="AV197" s="268">
        <v>0.15</v>
      </c>
      <c r="AW197" s="268">
        <v>0.055956678700361</v>
      </c>
      <c r="AX197" s="224"/>
      <c r="AY197" s="222"/>
    </row>
    <row r="198" ht="15" spans="1:51">
      <c r="A198" s="220"/>
      <c r="B198" s="224"/>
      <c r="C198" s="283" t="s">
        <v>210</v>
      </c>
      <c r="D198" s="111" t="s">
        <v>25</v>
      </c>
      <c r="E198" s="111" t="s">
        <v>211</v>
      </c>
      <c r="F198" s="285" t="s">
        <v>223</v>
      </c>
      <c r="G198" s="285" t="s">
        <v>223</v>
      </c>
      <c r="H198" s="285" t="s">
        <v>223</v>
      </c>
      <c r="I198" s="285" t="s">
        <v>223</v>
      </c>
      <c r="J198" s="259">
        <v>0.9</v>
      </c>
      <c r="K198" s="260">
        <v>0.989010989010989</v>
      </c>
      <c r="L198" s="260">
        <v>0.987012987012987</v>
      </c>
      <c r="M198" s="261">
        <v>0.94047619047619</v>
      </c>
      <c r="N198" s="261">
        <v>0.964095744680851</v>
      </c>
      <c r="O198" s="262">
        <v>0.9</v>
      </c>
      <c r="P198" s="263">
        <v>0.976439154724314</v>
      </c>
      <c r="Q198" s="260">
        <v>0.989199342568678</v>
      </c>
      <c r="R198" s="260">
        <v>0.979625292740047</v>
      </c>
      <c r="S198" s="260">
        <v>0.984501799987797</v>
      </c>
      <c r="T198" s="262">
        <v>0.9</v>
      </c>
      <c r="U198" s="260">
        <v>0.948263298518339</v>
      </c>
      <c r="V198" s="260">
        <v>0.956797370274712</v>
      </c>
      <c r="W198" s="260">
        <v>0.953161592505855</v>
      </c>
      <c r="X198" s="260">
        <v>0.956591093329149</v>
      </c>
      <c r="Y198" s="262">
        <v>0.92</v>
      </c>
      <c r="Z198" s="262">
        <v>0.949582252953039</v>
      </c>
      <c r="AA198" s="262">
        <v>0.957227937195452</v>
      </c>
      <c r="AB198" s="262">
        <v>0.965339233038348</v>
      </c>
      <c r="AC198" s="262">
        <v>0.968964332805177</v>
      </c>
      <c r="AD198" s="262">
        <v>0.92</v>
      </c>
      <c r="AE198" s="260">
        <v>0.99296066252588</v>
      </c>
      <c r="AF198" s="260">
        <v>0.962781494393668</v>
      </c>
      <c r="AG198" s="260">
        <v>0.995457436176978</v>
      </c>
      <c r="AH198" s="260">
        <v>0.991670572963617</v>
      </c>
      <c r="AI198" s="262">
        <v>0.92</v>
      </c>
      <c r="AJ198" s="260">
        <v>0.964812862414338</v>
      </c>
      <c r="AK198" s="260">
        <v>0.974852257009933</v>
      </c>
      <c r="AL198" s="260">
        <v>0.977946441357583</v>
      </c>
      <c r="AM198" s="260">
        <v>0.980555338744927</v>
      </c>
      <c r="AN198" s="259">
        <v>0.99</v>
      </c>
      <c r="AO198" s="264">
        <v>1</v>
      </c>
      <c r="AP198" s="264">
        <v>1</v>
      </c>
      <c r="AQ198" s="264">
        <v>1</v>
      </c>
      <c r="AR198" s="265">
        <v>1</v>
      </c>
      <c r="AS198" s="286">
        <v>0.0719793575775068</v>
      </c>
      <c r="AT198" s="267">
        <v>0.0172413793103448</v>
      </c>
      <c r="AU198" s="268">
        <v>0</v>
      </c>
      <c r="AV198" s="268">
        <v>0.02</v>
      </c>
      <c r="AW198" s="268">
        <v>0.0808333333333333</v>
      </c>
      <c r="AX198" s="224"/>
      <c r="AY198" s="222"/>
    </row>
    <row r="199" ht="15" spans="1:51">
      <c r="A199" s="220"/>
      <c r="B199" s="224"/>
      <c r="C199" s="283" t="s">
        <v>210</v>
      </c>
      <c r="D199" s="111" t="s">
        <v>125</v>
      </c>
      <c r="E199" s="111" t="s">
        <v>211</v>
      </c>
      <c r="F199" s="285" t="s">
        <v>224</v>
      </c>
      <c r="G199" s="285" t="s">
        <v>224</v>
      </c>
      <c r="H199" s="285" t="s">
        <v>224</v>
      </c>
      <c r="I199" s="285" t="s">
        <v>224</v>
      </c>
      <c r="J199" s="259">
        <v>0.9</v>
      </c>
      <c r="K199" s="260" t="s">
        <v>33</v>
      </c>
      <c r="L199" s="260" t="s">
        <v>33</v>
      </c>
      <c r="M199" s="261" t="s">
        <v>33</v>
      </c>
      <c r="N199" s="261" t="s">
        <v>33</v>
      </c>
      <c r="O199" s="262">
        <v>0.9</v>
      </c>
      <c r="P199" s="263">
        <v>0</v>
      </c>
      <c r="Q199" s="260" t="s">
        <v>33</v>
      </c>
      <c r="R199" s="260">
        <v>0</v>
      </c>
      <c r="S199" s="260">
        <v>0</v>
      </c>
      <c r="T199" s="262">
        <v>0.9</v>
      </c>
      <c r="U199" s="260">
        <v>0</v>
      </c>
      <c r="V199" s="260" t="s">
        <v>33</v>
      </c>
      <c r="W199" s="260">
        <v>0</v>
      </c>
      <c r="X199" s="260">
        <v>0</v>
      </c>
      <c r="Y199" s="262">
        <v>0.92</v>
      </c>
      <c r="Z199" s="262" t="s">
        <v>33</v>
      </c>
      <c r="AA199" s="262" t="s">
        <v>33</v>
      </c>
      <c r="AB199" s="262" t="s">
        <v>33</v>
      </c>
      <c r="AC199" s="262" t="s">
        <v>33</v>
      </c>
      <c r="AD199" s="262">
        <v>0.92</v>
      </c>
      <c r="AE199" s="260">
        <v>0.994117647058824</v>
      </c>
      <c r="AF199" s="260">
        <v>0.997872340425532</v>
      </c>
      <c r="AG199" s="260">
        <v>1</v>
      </c>
      <c r="AH199" s="260">
        <v>0.995615346287992</v>
      </c>
      <c r="AI199" s="262">
        <v>0.92</v>
      </c>
      <c r="AJ199" s="260">
        <v>0</v>
      </c>
      <c r="AK199" s="260" t="s">
        <v>33</v>
      </c>
      <c r="AL199" s="260">
        <v>0</v>
      </c>
      <c r="AM199" s="260">
        <v>0</v>
      </c>
      <c r="AN199" s="259">
        <v>0.99</v>
      </c>
      <c r="AO199" s="264">
        <v>1</v>
      </c>
      <c r="AP199" s="264">
        <v>1</v>
      </c>
      <c r="AQ199" s="264">
        <v>1</v>
      </c>
      <c r="AR199" s="265">
        <v>1</v>
      </c>
      <c r="AS199" s="286">
        <v>0.0719793575775068</v>
      </c>
      <c r="AT199" s="267" t="s">
        <v>33</v>
      </c>
      <c r="AU199" s="268" t="s">
        <v>33</v>
      </c>
      <c r="AV199" s="268" t="s">
        <v>33</v>
      </c>
      <c r="AW199" s="268" t="s">
        <v>33</v>
      </c>
      <c r="AX199" s="224"/>
      <c r="AY199" s="222"/>
    </row>
    <row r="200" ht="15" spans="1:51">
      <c r="A200" s="220"/>
      <c r="B200" s="224"/>
      <c r="C200" s="283" t="s">
        <v>210</v>
      </c>
      <c r="D200" s="111" t="s">
        <v>25</v>
      </c>
      <c r="E200" s="111" t="s">
        <v>211</v>
      </c>
      <c r="F200" s="285" t="s">
        <v>225</v>
      </c>
      <c r="G200" s="285" t="s">
        <v>225</v>
      </c>
      <c r="H200" s="285" t="s">
        <v>225</v>
      </c>
      <c r="I200" s="285" t="s">
        <v>225</v>
      </c>
      <c r="J200" s="259">
        <v>0.9</v>
      </c>
      <c r="K200" s="260">
        <v>0.929203539823009</v>
      </c>
      <c r="L200" s="260">
        <v>0.983193277310924</v>
      </c>
      <c r="M200" s="261">
        <v>0.992248062015504</v>
      </c>
      <c r="N200" s="261">
        <v>0.974382433668802</v>
      </c>
      <c r="O200" s="262">
        <v>0.9</v>
      </c>
      <c r="P200" s="263">
        <v>0.951719487525287</v>
      </c>
      <c r="Q200" s="260">
        <v>0.952988489807239</v>
      </c>
      <c r="R200" s="260">
        <v>0.947738965610615</v>
      </c>
      <c r="S200" s="260">
        <v>0.944618542250701</v>
      </c>
      <c r="T200" s="262">
        <v>0.9</v>
      </c>
      <c r="U200" s="260">
        <v>0.844908968307485</v>
      </c>
      <c r="V200" s="260">
        <v>0.851476910275967</v>
      </c>
      <c r="W200" s="260">
        <v>0.871649065800162</v>
      </c>
      <c r="X200" s="260">
        <v>0.858024629555467</v>
      </c>
      <c r="Y200" s="262">
        <v>0.92</v>
      </c>
      <c r="Z200" s="262">
        <v>0.894711538461539</v>
      </c>
      <c r="AA200" s="262">
        <v>0.903206738584306</v>
      </c>
      <c r="AB200" s="262">
        <v>0.919046640641052</v>
      </c>
      <c r="AC200" s="262">
        <v>0.928851183102469</v>
      </c>
      <c r="AD200" s="262">
        <v>0.92</v>
      </c>
      <c r="AE200" s="260">
        <v>0.995394888326042</v>
      </c>
      <c r="AF200" s="260">
        <v>0.995877378435518</v>
      </c>
      <c r="AG200" s="260">
        <v>0.971919971919972</v>
      </c>
      <c r="AH200" s="260">
        <v>0.98562696514149</v>
      </c>
      <c r="AI200" s="262">
        <v>0.92</v>
      </c>
      <c r="AJ200" s="260">
        <v>0.920035149384886</v>
      </c>
      <c r="AK200" s="260">
        <v>0.931974248927039</v>
      </c>
      <c r="AL200" s="260">
        <v>0.94393209826165</v>
      </c>
      <c r="AM200" s="260">
        <v>0.95120920429964</v>
      </c>
      <c r="AN200" s="259">
        <v>0.99</v>
      </c>
      <c r="AO200" s="264">
        <v>1</v>
      </c>
      <c r="AP200" s="264">
        <v>1</v>
      </c>
      <c r="AQ200" s="264">
        <v>1</v>
      </c>
      <c r="AR200" s="265">
        <v>1</v>
      </c>
      <c r="AS200" s="286">
        <v>0.0719793575775068</v>
      </c>
      <c r="AT200" s="267">
        <v>0</v>
      </c>
      <c r="AU200" s="268">
        <v>0.0273972602739726</v>
      </c>
      <c r="AV200" s="268">
        <v>0.0217391304347826</v>
      </c>
      <c r="AW200" s="268">
        <v>0.0582822085889571</v>
      </c>
      <c r="AX200" s="224"/>
      <c r="AY200" s="222"/>
    </row>
    <row r="201" ht="15" spans="1:51">
      <c r="A201" s="220"/>
      <c r="B201" s="224"/>
      <c r="C201" s="283" t="s">
        <v>210</v>
      </c>
      <c r="D201" s="111" t="s">
        <v>125</v>
      </c>
      <c r="E201" s="111" t="s">
        <v>211</v>
      </c>
      <c r="F201" s="285" t="s">
        <v>226</v>
      </c>
      <c r="G201" s="285" t="s">
        <v>226</v>
      </c>
      <c r="H201" s="285" t="s">
        <v>226</v>
      </c>
      <c r="I201" s="285" t="s">
        <v>226</v>
      </c>
      <c r="J201" s="259">
        <v>0.9</v>
      </c>
      <c r="K201" s="260" t="s">
        <v>33</v>
      </c>
      <c r="L201" s="260" t="s">
        <v>33</v>
      </c>
      <c r="M201" s="261" t="s">
        <v>33</v>
      </c>
      <c r="N201" s="261" t="s">
        <v>33</v>
      </c>
      <c r="O201" s="262">
        <v>0.9</v>
      </c>
      <c r="P201" s="263" t="s">
        <v>33</v>
      </c>
      <c r="Q201" s="260" t="s">
        <v>33</v>
      </c>
      <c r="R201" s="260" t="s">
        <v>33</v>
      </c>
      <c r="S201" s="260">
        <v>0</v>
      </c>
      <c r="T201" s="262">
        <v>0.9</v>
      </c>
      <c r="U201" s="260" t="s">
        <v>33</v>
      </c>
      <c r="V201" s="260" t="s">
        <v>33</v>
      </c>
      <c r="W201" s="260" t="s">
        <v>33</v>
      </c>
      <c r="X201" s="260">
        <v>0.697674418604651</v>
      </c>
      <c r="Y201" s="262">
        <v>0.92</v>
      </c>
      <c r="Z201" s="262" t="s">
        <v>33</v>
      </c>
      <c r="AA201" s="262" t="s">
        <v>33</v>
      </c>
      <c r="AB201" s="262" t="s">
        <v>33</v>
      </c>
      <c r="AC201" s="262">
        <v>0.2</v>
      </c>
      <c r="AD201" s="262">
        <v>0.92</v>
      </c>
      <c r="AE201" s="260">
        <v>1</v>
      </c>
      <c r="AF201" s="260">
        <v>0.998373502883336</v>
      </c>
      <c r="AG201" s="260">
        <v>0.998082778842901</v>
      </c>
      <c r="AH201" s="260">
        <v>0.99397549811524</v>
      </c>
      <c r="AI201" s="262">
        <v>0.92</v>
      </c>
      <c r="AJ201" s="260" t="s">
        <v>33</v>
      </c>
      <c r="AK201" s="260" t="s">
        <v>33</v>
      </c>
      <c r="AL201" s="260" t="s">
        <v>33</v>
      </c>
      <c r="AM201" s="260">
        <v>0.810344827586207</v>
      </c>
      <c r="AN201" s="259">
        <v>0.99</v>
      </c>
      <c r="AO201" s="264" t="s">
        <v>33</v>
      </c>
      <c r="AP201" s="264">
        <v>1</v>
      </c>
      <c r="AQ201" s="264">
        <v>1</v>
      </c>
      <c r="AR201" s="265">
        <v>1</v>
      </c>
      <c r="AS201" s="286">
        <v>0.0719793575775068</v>
      </c>
      <c r="AT201" s="267" t="s">
        <v>33</v>
      </c>
      <c r="AU201" s="268" t="s">
        <v>33</v>
      </c>
      <c r="AV201" s="268" t="s">
        <v>33</v>
      </c>
      <c r="AW201" s="268" t="s">
        <v>33</v>
      </c>
      <c r="AX201" s="224"/>
      <c r="AY201" s="222"/>
    </row>
    <row r="202" ht="15" spans="1:51">
      <c r="A202" s="220"/>
      <c r="B202" s="224"/>
      <c r="C202" s="283" t="s">
        <v>210</v>
      </c>
      <c r="D202" s="111" t="s">
        <v>25</v>
      </c>
      <c r="E202" s="111" t="s">
        <v>211</v>
      </c>
      <c r="F202" s="285" t="s">
        <v>227</v>
      </c>
      <c r="G202" s="285" t="s">
        <v>227</v>
      </c>
      <c r="H202" s="285" t="s">
        <v>227</v>
      </c>
      <c r="I202" s="285" t="s">
        <v>227</v>
      </c>
      <c r="J202" s="259">
        <v>0.9</v>
      </c>
      <c r="K202" s="260">
        <v>0.985915492957746</v>
      </c>
      <c r="L202" s="260">
        <v>0.958333333333333</v>
      </c>
      <c r="M202" s="261">
        <v>0.960526315789474</v>
      </c>
      <c r="N202" s="261">
        <v>0.928094504365691</v>
      </c>
      <c r="O202" s="262">
        <v>0.9</v>
      </c>
      <c r="P202" s="263">
        <v>0.946116873260815</v>
      </c>
      <c r="Q202" s="260">
        <v>0.948126142595978</v>
      </c>
      <c r="R202" s="260">
        <v>0.946510443199185</v>
      </c>
      <c r="S202" s="260">
        <v>0.949097296416348</v>
      </c>
      <c r="T202" s="262">
        <v>0.9</v>
      </c>
      <c r="U202" s="260">
        <v>0.910194788768024</v>
      </c>
      <c r="V202" s="260">
        <v>0.92390310786106</v>
      </c>
      <c r="W202" s="260">
        <v>0.922058074375955</v>
      </c>
      <c r="X202" s="260">
        <v>0.920241566014161</v>
      </c>
      <c r="Y202" s="262">
        <v>0.92</v>
      </c>
      <c r="Z202" s="262">
        <v>0.926814454904343</v>
      </c>
      <c r="AA202" s="262">
        <v>0.958696262995223</v>
      </c>
      <c r="AB202" s="262">
        <v>0.958671586715867</v>
      </c>
      <c r="AC202" s="262">
        <v>0.948209128009636</v>
      </c>
      <c r="AD202" s="262">
        <v>0.92</v>
      </c>
      <c r="AE202" s="260">
        <v>0.999212598425197</v>
      </c>
      <c r="AF202" s="260">
        <v>0.998472991028822</v>
      </c>
      <c r="AG202" s="260">
        <v>0.999092229484386</v>
      </c>
      <c r="AH202" s="260">
        <v>0.99839455621999</v>
      </c>
      <c r="AI202" s="262">
        <v>0.92</v>
      </c>
      <c r="AJ202" s="260">
        <v>0.950455423682032</v>
      </c>
      <c r="AK202" s="260">
        <v>0.973030875866415</v>
      </c>
      <c r="AL202" s="260">
        <v>0.975146859466787</v>
      </c>
      <c r="AM202" s="260">
        <v>0.967706877021828</v>
      </c>
      <c r="AN202" s="259">
        <v>0.99</v>
      </c>
      <c r="AO202" s="264">
        <v>1</v>
      </c>
      <c r="AP202" s="264">
        <v>1</v>
      </c>
      <c r="AQ202" s="264">
        <v>1</v>
      </c>
      <c r="AR202" s="265">
        <v>1</v>
      </c>
      <c r="AS202" s="286">
        <v>0.0719793575775068</v>
      </c>
      <c r="AT202" s="267">
        <v>0.0588235294117647</v>
      </c>
      <c r="AU202" s="268">
        <v>0</v>
      </c>
      <c r="AV202" s="268">
        <v>0</v>
      </c>
      <c r="AW202" s="268">
        <v>0.05</v>
      </c>
      <c r="AX202" s="224"/>
      <c r="AY202" s="222"/>
    </row>
    <row r="203" ht="15" spans="1:51">
      <c r="A203" s="220"/>
      <c r="B203" s="224"/>
      <c r="C203" s="283" t="s">
        <v>210</v>
      </c>
      <c r="D203" s="111" t="s">
        <v>125</v>
      </c>
      <c r="E203" s="111" t="s">
        <v>211</v>
      </c>
      <c r="F203" s="285" t="s">
        <v>228</v>
      </c>
      <c r="G203" s="285" t="s">
        <v>228</v>
      </c>
      <c r="H203" s="285" t="s">
        <v>228</v>
      </c>
      <c r="I203" s="285" t="s">
        <v>228</v>
      </c>
      <c r="J203" s="259">
        <v>0.9</v>
      </c>
      <c r="K203" s="260" t="s">
        <v>33</v>
      </c>
      <c r="L203" s="260" t="s">
        <v>33</v>
      </c>
      <c r="M203" s="261" t="s">
        <v>33</v>
      </c>
      <c r="N203" s="261" t="s">
        <v>33</v>
      </c>
      <c r="O203" s="262">
        <v>0.9</v>
      </c>
      <c r="P203" s="263">
        <v>0</v>
      </c>
      <c r="Q203" s="260" t="s">
        <v>33</v>
      </c>
      <c r="R203" s="260" t="s">
        <v>33</v>
      </c>
      <c r="S203" s="260">
        <v>0</v>
      </c>
      <c r="T203" s="262">
        <v>0.9</v>
      </c>
      <c r="U203" s="260">
        <v>1</v>
      </c>
      <c r="V203" s="260" t="s">
        <v>33</v>
      </c>
      <c r="W203" s="260" t="s">
        <v>33</v>
      </c>
      <c r="X203" s="260">
        <v>0.96875</v>
      </c>
      <c r="Y203" s="262">
        <v>0.92</v>
      </c>
      <c r="Z203" s="262" t="s">
        <v>33</v>
      </c>
      <c r="AA203" s="262" t="s">
        <v>33</v>
      </c>
      <c r="AB203" s="262" t="s">
        <v>33</v>
      </c>
      <c r="AC203" s="262">
        <v>0.5</v>
      </c>
      <c r="AD203" s="262">
        <v>0.92</v>
      </c>
      <c r="AE203" s="260">
        <v>0.982378854625551</v>
      </c>
      <c r="AF203" s="260">
        <v>0.755501222493888</v>
      </c>
      <c r="AG203" s="260">
        <v>0.980249716231555</v>
      </c>
      <c r="AH203" s="260">
        <v>0.961328169495387</v>
      </c>
      <c r="AI203" s="262">
        <v>0.92</v>
      </c>
      <c r="AJ203" s="260">
        <v>1</v>
      </c>
      <c r="AK203" s="260" t="s">
        <v>33</v>
      </c>
      <c r="AL203" s="260" t="s">
        <v>33</v>
      </c>
      <c r="AM203" s="260">
        <v>0.95</v>
      </c>
      <c r="AN203" s="259">
        <v>0.99</v>
      </c>
      <c r="AO203" s="264">
        <v>1</v>
      </c>
      <c r="AP203" s="264">
        <v>1</v>
      </c>
      <c r="AQ203" s="264">
        <v>1</v>
      </c>
      <c r="AR203" s="265">
        <v>1</v>
      </c>
      <c r="AS203" s="286">
        <v>0.0719793575775068</v>
      </c>
      <c r="AT203" s="267" t="s">
        <v>33</v>
      </c>
      <c r="AU203" s="268" t="s">
        <v>33</v>
      </c>
      <c r="AV203" s="268" t="s">
        <v>33</v>
      </c>
      <c r="AW203" s="268" t="s">
        <v>33</v>
      </c>
      <c r="AX203" s="224"/>
      <c r="AY203" s="222"/>
    </row>
    <row r="204" ht="15" spans="1:51">
      <c r="A204" s="220"/>
      <c r="B204" s="224"/>
      <c r="C204" s="283" t="s">
        <v>210</v>
      </c>
      <c r="D204" s="111" t="s">
        <v>25</v>
      </c>
      <c r="E204" s="111" t="s">
        <v>211</v>
      </c>
      <c r="F204" s="285" t="s">
        <v>229</v>
      </c>
      <c r="G204" s="285" t="s">
        <v>229</v>
      </c>
      <c r="H204" s="285" t="s">
        <v>229</v>
      </c>
      <c r="I204" s="285" t="s">
        <v>229</v>
      </c>
      <c r="J204" s="259">
        <v>0.9</v>
      </c>
      <c r="K204" s="260">
        <v>0.98</v>
      </c>
      <c r="L204" s="260">
        <v>1</v>
      </c>
      <c r="M204" s="261">
        <v>0.983050847457627</v>
      </c>
      <c r="N204" s="261">
        <v>0.970406056434962</v>
      </c>
      <c r="O204" s="262">
        <v>0.9</v>
      </c>
      <c r="P204" s="263">
        <v>0.986771653543307</v>
      </c>
      <c r="Q204" s="260">
        <v>0.992946948788715</v>
      </c>
      <c r="R204" s="260">
        <v>0.992281568385304</v>
      </c>
      <c r="S204" s="260">
        <v>0.993099843178254</v>
      </c>
      <c r="T204" s="262">
        <v>0.9</v>
      </c>
      <c r="U204" s="260">
        <v>0.904566929133858</v>
      </c>
      <c r="V204" s="260">
        <v>0.908616988653787</v>
      </c>
      <c r="W204" s="260">
        <v>0.907378820623649</v>
      </c>
      <c r="X204" s="260">
        <v>0.896811291165708</v>
      </c>
      <c r="Y204" s="262">
        <v>0.92</v>
      </c>
      <c r="Z204" s="262">
        <v>0.929133858267717</v>
      </c>
      <c r="AA204" s="262">
        <v>0.942419080068143</v>
      </c>
      <c r="AB204" s="262">
        <v>0.94777127420081</v>
      </c>
      <c r="AC204" s="262">
        <v>0.949934046607064</v>
      </c>
      <c r="AD204" s="262">
        <v>0.92</v>
      </c>
      <c r="AE204" s="260">
        <v>0.999147848317</v>
      </c>
      <c r="AF204" s="260">
        <v>1</v>
      </c>
      <c r="AG204" s="260">
        <v>0.998464687819857</v>
      </c>
      <c r="AH204" s="260">
        <v>0.999117211053184</v>
      </c>
      <c r="AI204" s="262">
        <v>0.92</v>
      </c>
      <c r="AJ204" s="260">
        <v>0.951215337213283</v>
      </c>
      <c r="AK204" s="260">
        <v>0.959812782440284</v>
      </c>
      <c r="AL204" s="260">
        <v>0.965031124130355</v>
      </c>
      <c r="AM204" s="260">
        <v>0.967991291557865</v>
      </c>
      <c r="AN204" s="259">
        <v>0.99</v>
      </c>
      <c r="AO204" s="264">
        <v>1</v>
      </c>
      <c r="AP204" s="264">
        <v>1</v>
      </c>
      <c r="AQ204" s="264">
        <v>1</v>
      </c>
      <c r="AR204" s="265">
        <v>1</v>
      </c>
      <c r="AS204" s="286">
        <v>0.0719793575775068</v>
      </c>
      <c r="AT204" s="267">
        <v>0.08</v>
      </c>
      <c r="AU204" s="268">
        <v>0</v>
      </c>
      <c r="AV204" s="268">
        <v>0</v>
      </c>
      <c r="AW204" s="268">
        <v>0.0431965442764579</v>
      </c>
      <c r="AX204" s="224"/>
      <c r="AY204" s="222"/>
    </row>
    <row r="205" ht="15" spans="1:51">
      <c r="A205" s="220"/>
      <c r="B205" s="224"/>
      <c r="C205" s="283" t="s">
        <v>210</v>
      </c>
      <c r="D205" s="111" t="s">
        <v>25</v>
      </c>
      <c r="E205" s="111" t="s">
        <v>211</v>
      </c>
      <c r="F205" s="285" t="s">
        <v>230</v>
      </c>
      <c r="G205" s="285" t="s">
        <v>230</v>
      </c>
      <c r="H205" s="285" t="s">
        <v>230</v>
      </c>
      <c r="I205" s="285" t="s">
        <v>230</v>
      </c>
      <c r="J205" s="259">
        <v>0.9</v>
      </c>
      <c r="K205" s="260">
        <v>0.956989247311828</v>
      </c>
      <c r="L205" s="260">
        <v>0.902912621359223</v>
      </c>
      <c r="M205" s="261">
        <v>0.869158878504673</v>
      </c>
      <c r="N205" s="261">
        <v>0.908750934928945</v>
      </c>
      <c r="O205" s="262">
        <v>0.9</v>
      </c>
      <c r="P205" s="263">
        <v>0.96410954243919</v>
      </c>
      <c r="Q205" s="260">
        <v>0.974007970888927</v>
      </c>
      <c r="R205" s="260">
        <v>0.962106159523134</v>
      </c>
      <c r="S205" s="260">
        <v>0.963440724495914</v>
      </c>
      <c r="T205" s="262">
        <v>0.9</v>
      </c>
      <c r="U205" s="260">
        <v>0.878890967851675</v>
      </c>
      <c r="V205" s="260">
        <v>0.905042453647548</v>
      </c>
      <c r="W205" s="260">
        <v>0.904910587567414</v>
      </c>
      <c r="X205" s="260">
        <v>0.880944116626171</v>
      </c>
      <c r="Y205" s="262">
        <v>0.92</v>
      </c>
      <c r="Z205" s="262">
        <v>0.868171271883569</v>
      </c>
      <c r="AA205" s="262">
        <v>0.891453643647463</v>
      </c>
      <c r="AB205" s="262">
        <v>0.922538860103627</v>
      </c>
      <c r="AC205" s="262">
        <v>0.907370485638332</v>
      </c>
      <c r="AD205" s="262">
        <v>0.92</v>
      </c>
      <c r="AE205" s="260">
        <v>0.997243069382754</v>
      </c>
      <c r="AF205" s="260">
        <v>0.990661070304302</v>
      </c>
      <c r="AG205" s="260">
        <v>0.988897860314897</v>
      </c>
      <c r="AH205" s="260">
        <v>0.988974965927839</v>
      </c>
      <c r="AI205" s="262">
        <v>0.92</v>
      </c>
      <c r="AJ205" s="260">
        <v>0.913763886273771</v>
      </c>
      <c r="AK205" s="260">
        <v>0.927462551066727</v>
      </c>
      <c r="AL205" s="260">
        <v>0.960209040066013</v>
      </c>
      <c r="AM205" s="260">
        <v>0.938970833422018</v>
      </c>
      <c r="AN205" s="259">
        <v>0.99</v>
      </c>
      <c r="AO205" s="264">
        <v>1</v>
      </c>
      <c r="AP205" s="264">
        <v>1</v>
      </c>
      <c r="AQ205" s="264">
        <v>1</v>
      </c>
      <c r="AR205" s="265">
        <v>1</v>
      </c>
      <c r="AS205" s="286">
        <v>0.0719793575775068</v>
      </c>
      <c r="AT205" s="267">
        <v>0.0454545454545455</v>
      </c>
      <c r="AU205" s="268">
        <v>0.0576923076923077</v>
      </c>
      <c r="AV205" s="268">
        <v>0.0212765957446809</v>
      </c>
      <c r="AW205" s="268">
        <v>0.0572259941804074</v>
      </c>
      <c r="AX205" s="224"/>
      <c r="AY205" s="222"/>
    </row>
    <row r="206" ht="15" spans="1:51">
      <c r="A206" s="220"/>
      <c r="B206" s="224"/>
      <c r="C206" s="283" t="s">
        <v>210</v>
      </c>
      <c r="D206" s="111" t="s">
        <v>125</v>
      </c>
      <c r="E206" s="111" t="s">
        <v>211</v>
      </c>
      <c r="F206" s="285" t="s">
        <v>231</v>
      </c>
      <c r="G206" s="285" t="s">
        <v>231</v>
      </c>
      <c r="H206" s="285" t="s">
        <v>231</v>
      </c>
      <c r="I206" s="285" t="s">
        <v>231</v>
      </c>
      <c r="J206" s="259">
        <v>0.9</v>
      </c>
      <c r="K206" s="260" t="s">
        <v>33</v>
      </c>
      <c r="L206" s="260" t="s">
        <v>33</v>
      </c>
      <c r="M206" s="261" t="s">
        <v>33</v>
      </c>
      <c r="N206" s="261" t="s">
        <v>33</v>
      </c>
      <c r="O206" s="262">
        <v>0.9</v>
      </c>
      <c r="P206" s="263">
        <v>0</v>
      </c>
      <c r="Q206" s="260">
        <v>0</v>
      </c>
      <c r="R206" s="260">
        <v>0</v>
      </c>
      <c r="S206" s="260">
        <v>0</v>
      </c>
      <c r="T206" s="262">
        <v>0.9</v>
      </c>
      <c r="U206" s="260">
        <v>0.842105263157895</v>
      </c>
      <c r="V206" s="260">
        <v>0.92</v>
      </c>
      <c r="W206" s="260">
        <v>0.666666666666667</v>
      </c>
      <c r="X206" s="260">
        <v>0.908256880733945</v>
      </c>
      <c r="Y206" s="262">
        <v>0.92</v>
      </c>
      <c r="Z206" s="262" t="s">
        <v>33</v>
      </c>
      <c r="AA206" s="262" t="s">
        <v>33</v>
      </c>
      <c r="AB206" s="262">
        <v>0.5</v>
      </c>
      <c r="AC206" s="262">
        <v>0.684210526315789</v>
      </c>
      <c r="AD206" s="262">
        <v>0.92</v>
      </c>
      <c r="AE206" s="260">
        <v>0.999906296851574</v>
      </c>
      <c r="AF206" s="260">
        <v>0.834223861560205</v>
      </c>
      <c r="AG206" s="260">
        <v>0.960629921259842</v>
      </c>
      <c r="AH206" s="260">
        <v>0.937913649607846</v>
      </c>
      <c r="AI206" s="262">
        <v>0.92</v>
      </c>
      <c r="AJ206" s="260">
        <v>0.894736842105263</v>
      </c>
      <c r="AK206" s="260">
        <v>0.96</v>
      </c>
      <c r="AL206" s="260">
        <v>0.833333333333333</v>
      </c>
      <c r="AM206" s="260">
        <v>0.799392097264438</v>
      </c>
      <c r="AN206" s="259">
        <v>0.99</v>
      </c>
      <c r="AO206" s="264">
        <v>1</v>
      </c>
      <c r="AP206" s="264">
        <v>1</v>
      </c>
      <c r="AQ206" s="264">
        <v>1</v>
      </c>
      <c r="AR206" s="265">
        <v>1</v>
      </c>
      <c r="AS206" s="286">
        <v>0.0719793575775068</v>
      </c>
      <c r="AT206" s="267" t="s">
        <v>33</v>
      </c>
      <c r="AU206" s="268" t="s">
        <v>33</v>
      </c>
      <c r="AV206" s="268" t="s">
        <v>33</v>
      </c>
      <c r="AW206" s="268" t="s">
        <v>33</v>
      </c>
      <c r="AX206" s="224"/>
      <c r="AY206" s="222"/>
    </row>
    <row r="207" ht="15" spans="1:51">
      <c r="A207" s="220"/>
      <c r="C207" s="283" t="s">
        <v>210</v>
      </c>
      <c r="D207" s="111" t="s">
        <v>25</v>
      </c>
      <c r="E207" s="111" t="s">
        <v>211</v>
      </c>
      <c r="F207" s="285" t="s">
        <v>232</v>
      </c>
      <c r="G207" s="285" t="s">
        <v>232</v>
      </c>
      <c r="H207" s="285" t="s">
        <v>232</v>
      </c>
      <c r="I207" s="285" t="s">
        <v>232</v>
      </c>
      <c r="J207" s="259">
        <v>0.9</v>
      </c>
      <c r="K207" s="260">
        <v>0.954022988505747</v>
      </c>
      <c r="L207" s="260">
        <v>0.933333333333333</v>
      </c>
      <c r="M207" s="261">
        <v>0.957446808510638</v>
      </c>
      <c r="N207" s="261">
        <v>0.945518818881264</v>
      </c>
      <c r="O207" s="262">
        <v>0.9</v>
      </c>
      <c r="P207" s="263">
        <v>0.969167394832106</v>
      </c>
      <c r="Q207" s="260">
        <v>0.973462002412545</v>
      </c>
      <c r="R207" s="260">
        <v>0.975416617421109</v>
      </c>
      <c r="S207" s="260">
        <v>0.959579407937119</v>
      </c>
      <c r="T207" s="262">
        <v>0.9</v>
      </c>
      <c r="U207" s="260">
        <v>0.920983647484709</v>
      </c>
      <c r="V207" s="260">
        <v>0.924728588661037</v>
      </c>
      <c r="W207" s="260">
        <v>0.938896111570736</v>
      </c>
      <c r="X207" s="260">
        <v>0.920148902041999</v>
      </c>
      <c r="Y207" s="262">
        <v>0.92</v>
      </c>
      <c r="Z207" s="262">
        <v>0.899401372463133</v>
      </c>
      <c r="AA207" s="262">
        <v>0.918585966791644</v>
      </c>
      <c r="AB207" s="262">
        <v>0.933490823187352</v>
      </c>
      <c r="AC207" s="262">
        <v>0.940589400422407</v>
      </c>
      <c r="AD207" s="262">
        <v>0.92</v>
      </c>
      <c r="AE207" s="260">
        <v>0.997684036393714</v>
      </c>
      <c r="AF207" s="260">
        <v>0.990807871569135</v>
      </c>
      <c r="AG207" s="260">
        <v>0.999445471349353</v>
      </c>
      <c r="AH207" s="260">
        <v>0.992742410607346</v>
      </c>
      <c r="AI207" s="262">
        <v>0.92</v>
      </c>
      <c r="AJ207" s="260">
        <v>0.934185733512786</v>
      </c>
      <c r="AK207" s="260">
        <v>0.945174186179326</v>
      </c>
      <c r="AL207" s="260">
        <v>0.96112821247047</v>
      </c>
      <c r="AM207" s="260">
        <v>0.96146100948444</v>
      </c>
      <c r="AN207" s="259">
        <v>0.99</v>
      </c>
      <c r="AO207" s="264">
        <v>1</v>
      </c>
      <c r="AP207" s="264">
        <v>1</v>
      </c>
      <c r="AQ207" s="264">
        <v>1</v>
      </c>
      <c r="AR207" s="265">
        <v>1</v>
      </c>
      <c r="AS207" s="286">
        <v>0.0719793575775068</v>
      </c>
      <c r="AT207" s="267">
        <v>0.0223880597014925</v>
      </c>
      <c r="AU207" s="268">
        <v>0.00636942675159236</v>
      </c>
      <c r="AV207" s="268">
        <v>-0.0087719298245614</v>
      </c>
      <c r="AW207" s="268">
        <v>0.0595744680851064</v>
      </c>
      <c r="AX207" s="224"/>
      <c r="AY207" s="222"/>
    </row>
    <row r="208" ht="15" spans="1:51">
      <c r="A208" s="220"/>
      <c r="C208" s="283" t="s">
        <v>210</v>
      </c>
      <c r="D208" s="111" t="s">
        <v>25</v>
      </c>
      <c r="E208" s="111" t="s">
        <v>211</v>
      </c>
      <c r="F208" s="285" t="s">
        <v>233</v>
      </c>
      <c r="G208" s="285" t="s">
        <v>233</v>
      </c>
      <c r="H208" s="285" t="s">
        <v>233</v>
      </c>
      <c r="I208" s="285" t="s">
        <v>233</v>
      </c>
      <c r="J208" s="259">
        <v>0.9</v>
      </c>
      <c r="K208" s="260">
        <v>0.922413793103448</v>
      </c>
      <c r="L208" s="260">
        <v>0.926229508196721</v>
      </c>
      <c r="M208" s="261">
        <v>0.932330827067669</v>
      </c>
      <c r="N208" s="261">
        <v>0.941072480848556</v>
      </c>
      <c r="O208" s="262">
        <v>0.9</v>
      </c>
      <c r="P208" s="263">
        <v>0.958526725557718</v>
      </c>
      <c r="Q208" s="260">
        <v>0.957903658708857</v>
      </c>
      <c r="R208" s="260">
        <v>0.96792209652012</v>
      </c>
      <c r="S208" s="260">
        <v>0.958970699956882</v>
      </c>
      <c r="T208" s="262">
        <v>0.9</v>
      </c>
      <c r="U208" s="260">
        <v>0.895942506363228</v>
      </c>
      <c r="V208" s="260">
        <v>0.906625229552197</v>
      </c>
      <c r="W208" s="260">
        <v>0.928683946727767</v>
      </c>
      <c r="X208" s="260">
        <v>0.911340163850276</v>
      </c>
      <c r="Y208" s="262">
        <v>0.92</v>
      </c>
      <c r="Z208" s="262">
        <v>0.91421614534557</v>
      </c>
      <c r="AA208" s="262">
        <v>0.935489361702128</v>
      </c>
      <c r="AB208" s="262">
        <v>0.954251386321627</v>
      </c>
      <c r="AC208" s="262">
        <v>0.947553134943461</v>
      </c>
      <c r="AD208" s="262">
        <v>0.92</v>
      </c>
      <c r="AE208" s="260">
        <v>0.998995479658463</v>
      </c>
      <c r="AF208" s="260">
        <v>0.973715651135006</v>
      </c>
      <c r="AG208" s="260">
        <v>0.996857404740081</v>
      </c>
      <c r="AH208" s="260">
        <v>0.983507236620666</v>
      </c>
      <c r="AI208" s="262">
        <v>0.92</v>
      </c>
      <c r="AJ208" s="260">
        <v>0.935352358765288</v>
      </c>
      <c r="AK208" s="260">
        <v>0.95414543770264</v>
      </c>
      <c r="AL208" s="260">
        <v>0.968879851472018</v>
      </c>
      <c r="AM208" s="260">
        <v>0.964957702381311</v>
      </c>
      <c r="AN208" s="259">
        <v>0.99</v>
      </c>
      <c r="AO208" s="264">
        <v>1</v>
      </c>
      <c r="AP208" s="264">
        <v>1</v>
      </c>
      <c r="AQ208" s="264">
        <v>1</v>
      </c>
      <c r="AR208" s="265">
        <v>1</v>
      </c>
      <c r="AS208" s="286">
        <v>0.0719793575775068</v>
      </c>
      <c r="AT208" s="267">
        <v>0.0178571428571429</v>
      </c>
      <c r="AU208" s="268">
        <v>0.0192307692307692</v>
      </c>
      <c r="AV208" s="268">
        <v>0</v>
      </c>
      <c r="AW208" s="268">
        <v>0.0628531073446328</v>
      </c>
      <c r="AX208" s="224"/>
      <c r="AY208" s="222"/>
    </row>
    <row r="209" ht="15" spans="1:51">
      <c r="A209" s="220"/>
      <c r="C209" s="283" t="s">
        <v>210</v>
      </c>
      <c r="D209" s="111" t="s">
        <v>25</v>
      </c>
      <c r="E209" s="111" t="s">
        <v>211</v>
      </c>
      <c r="F209" s="285" t="s">
        <v>234</v>
      </c>
      <c r="G209" s="285" t="s">
        <v>234</v>
      </c>
      <c r="H209" s="285" t="s">
        <v>234</v>
      </c>
      <c r="I209" s="285" t="s">
        <v>234</v>
      </c>
      <c r="J209" s="259">
        <v>0.9</v>
      </c>
      <c r="K209" s="260">
        <v>0.906779661016949</v>
      </c>
      <c r="L209" s="260">
        <v>0.893939393939394</v>
      </c>
      <c r="M209" s="261">
        <v>0.917293233082707</v>
      </c>
      <c r="N209" s="261">
        <v>0.93847022297488</v>
      </c>
      <c r="O209" s="262">
        <v>0.9</v>
      </c>
      <c r="P209" s="263">
        <v>0.899468085106383</v>
      </c>
      <c r="Q209" s="260">
        <v>0.953482190324296</v>
      </c>
      <c r="R209" s="260">
        <v>0.941068381677385</v>
      </c>
      <c r="S209" s="260">
        <v>0.933181918433043</v>
      </c>
      <c r="T209" s="262">
        <v>0.9</v>
      </c>
      <c r="U209" s="260">
        <v>0.897340425531915</v>
      </c>
      <c r="V209" s="260">
        <v>0.927432216905901</v>
      </c>
      <c r="W209" s="260">
        <v>0.919936999606248</v>
      </c>
      <c r="X209" s="260">
        <v>0.910455605557928</v>
      </c>
      <c r="Y209" s="262">
        <v>0.92</v>
      </c>
      <c r="Z209" s="262">
        <v>0.925317279531403</v>
      </c>
      <c r="AA209" s="262">
        <v>0.945362513026649</v>
      </c>
      <c r="AB209" s="262">
        <v>0.948543689320388</v>
      </c>
      <c r="AC209" s="262">
        <v>0.950045130757221</v>
      </c>
      <c r="AD209" s="262">
        <v>0.92</v>
      </c>
      <c r="AE209" s="260">
        <v>0.987743168784437</v>
      </c>
      <c r="AF209" s="260">
        <v>0.994978832332382</v>
      </c>
      <c r="AG209" s="260">
        <v>0.995677233429395</v>
      </c>
      <c r="AH209" s="260">
        <v>0.98487039408068</v>
      </c>
      <c r="AI209" s="262">
        <v>0.92</v>
      </c>
      <c r="AJ209" s="260">
        <v>0.94395258652228</v>
      </c>
      <c r="AK209" s="260">
        <v>0.963209997893702</v>
      </c>
      <c r="AL209" s="260">
        <v>0.968125929986686</v>
      </c>
      <c r="AM209" s="260">
        <v>0.966460091805157</v>
      </c>
      <c r="AN209" s="259">
        <v>0.99</v>
      </c>
      <c r="AO209" s="264">
        <v>1</v>
      </c>
      <c r="AP209" s="264">
        <v>1</v>
      </c>
      <c r="AQ209" s="264">
        <v>1</v>
      </c>
      <c r="AR209" s="265">
        <v>1</v>
      </c>
      <c r="AS209" s="286">
        <v>0.0719793575775068</v>
      </c>
      <c r="AT209" s="267">
        <v>0</v>
      </c>
      <c r="AU209" s="268">
        <v>0</v>
      </c>
      <c r="AV209" s="268">
        <v>0</v>
      </c>
      <c r="AW209" s="268">
        <v>0.0818713450292398</v>
      </c>
      <c r="AX209" s="224"/>
      <c r="AY209" s="222"/>
    </row>
    <row r="210" ht="15" spans="1:51">
      <c r="A210" s="220"/>
      <c r="C210" s="283" t="s">
        <v>210</v>
      </c>
      <c r="D210" s="111" t="s">
        <v>25</v>
      </c>
      <c r="E210" s="111" t="s">
        <v>211</v>
      </c>
      <c r="F210" s="285" t="s">
        <v>235</v>
      </c>
      <c r="G210" s="285" t="s">
        <v>235</v>
      </c>
      <c r="H210" s="285" t="s">
        <v>235</v>
      </c>
      <c r="I210" s="285" t="s">
        <v>235</v>
      </c>
      <c r="J210" s="259">
        <v>0.9</v>
      </c>
      <c r="K210" s="260">
        <v>0.904761904761905</v>
      </c>
      <c r="L210" s="260">
        <v>0.96875</v>
      </c>
      <c r="M210" s="261">
        <v>0.939393939393939</v>
      </c>
      <c r="N210" s="261">
        <v>0.940782122905028</v>
      </c>
      <c r="O210" s="262">
        <v>0.9</v>
      </c>
      <c r="P210" s="263">
        <v>0.962100865413309</v>
      </c>
      <c r="Q210" s="260">
        <v>0.982310372554275</v>
      </c>
      <c r="R210" s="260">
        <v>0.949055053410025</v>
      </c>
      <c r="S210" s="260">
        <v>0.980177405093979</v>
      </c>
      <c r="T210" s="262">
        <v>0.9</v>
      </c>
      <c r="U210" s="260">
        <v>0.902417188898836</v>
      </c>
      <c r="V210" s="260">
        <v>0.928973465558831</v>
      </c>
      <c r="W210" s="260">
        <v>0.916735141057245</v>
      </c>
      <c r="X210" s="260">
        <v>0.927683180742135</v>
      </c>
      <c r="Y210" s="262">
        <v>0.92</v>
      </c>
      <c r="Z210" s="262">
        <v>0.93657122145705</v>
      </c>
      <c r="AA210" s="262">
        <v>0.959074136195907</v>
      </c>
      <c r="AB210" s="262">
        <v>0.962608299133607</v>
      </c>
      <c r="AC210" s="262">
        <v>0.967260404413824</v>
      </c>
      <c r="AD210" s="262">
        <v>0.92</v>
      </c>
      <c r="AE210" s="260">
        <v>0.998792635073951</v>
      </c>
      <c r="AF210" s="260">
        <v>0.998304605820853</v>
      </c>
      <c r="AG210" s="260">
        <v>0.999423963133641</v>
      </c>
      <c r="AH210" s="260">
        <v>0.99679676473238</v>
      </c>
      <c r="AI210" s="262">
        <v>0.92</v>
      </c>
      <c r="AJ210" s="260">
        <v>0.951882160392799</v>
      </c>
      <c r="AK210" s="260">
        <v>0.973331346841478</v>
      </c>
      <c r="AL210" s="260">
        <v>0.975872689938398</v>
      </c>
      <c r="AM210" s="260">
        <v>0.979676239115387</v>
      </c>
      <c r="AN210" s="259">
        <v>0.99</v>
      </c>
      <c r="AO210" s="264">
        <v>1</v>
      </c>
      <c r="AP210" s="264">
        <v>1</v>
      </c>
      <c r="AQ210" s="264">
        <v>1</v>
      </c>
      <c r="AR210" s="265">
        <v>1</v>
      </c>
      <c r="AS210" s="286">
        <v>0.0719793575775068</v>
      </c>
      <c r="AT210" s="267">
        <v>0</v>
      </c>
      <c r="AU210" s="268">
        <v>0.0408163265306122</v>
      </c>
      <c r="AV210" s="268">
        <v>0.0277777777777778</v>
      </c>
      <c r="AW210" s="268">
        <v>0.0694310511089682</v>
      </c>
      <c r="AX210" s="224"/>
      <c r="AY210" s="222"/>
    </row>
    <row r="211" ht="15" spans="1:51">
      <c r="A211" s="220"/>
      <c r="C211" s="283" t="s">
        <v>210</v>
      </c>
      <c r="D211" s="111" t="s">
        <v>25</v>
      </c>
      <c r="E211" s="111" t="s">
        <v>211</v>
      </c>
      <c r="F211" s="285" t="s">
        <v>236</v>
      </c>
      <c r="G211" s="285" t="s">
        <v>236</v>
      </c>
      <c r="H211" s="285" t="s">
        <v>236</v>
      </c>
      <c r="I211" s="285" t="s">
        <v>236</v>
      </c>
      <c r="J211" s="259">
        <v>0.9</v>
      </c>
      <c r="K211" s="260">
        <v>0.94949494949495</v>
      </c>
      <c r="L211" s="260">
        <v>0.96</v>
      </c>
      <c r="M211" s="261">
        <v>0.945454545454545</v>
      </c>
      <c r="N211" s="261">
        <v>0.949498443445175</v>
      </c>
      <c r="O211" s="262">
        <v>0.9</v>
      </c>
      <c r="P211" s="263">
        <v>0.958493198465295</v>
      </c>
      <c r="Q211" s="260">
        <v>0.975197501377917</v>
      </c>
      <c r="R211" s="260">
        <v>0.951692589204026</v>
      </c>
      <c r="S211" s="260">
        <v>0.970364001871215</v>
      </c>
      <c r="T211" s="262">
        <v>0.9</v>
      </c>
      <c r="U211" s="260">
        <v>0.910359260551099</v>
      </c>
      <c r="V211" s="260">
        <v>0.928532059525997</v>
      </c>
      <c r="W211" s="260">
        <v>0.902653247941446</v>
      </c>
      <c r="X211" s="260">
        <v>0.924007181419342</v>
      </c>
      <c r="Y211" s="262">
        <v>0.92</v>
      </c>
      <c r="Z211" s="262">
        <v>0.916979362101313</v>
      </c>
      <c r="AA211" s="262">
        <v>0.930711610486891</v>
      </c>
      <c r="AB211" s="262">
        <v>0.94522179220006</v>
      </c>
      <c r="AC211" s="262">
        <v>0.951582577432107</v>
      </c>
      <c r="AD211" s="262">
        <v>0.92</v>
      </c>
      <c r="AE211" s="260">
        <v>0.995778364116095</v>
      </c>
      <c r="AF211" s="260">
        <v>0.997897687456202</v>
      </c>
      <c r="AG211" s="260">
        <v>0.997671502776285</v>
      </c>
      <c r="AH211" s="260">
        <v>0.994868702936385</v>
      </c>
      <c r="AI211" s="262">
        <v>0.92</v>
      </c>
      <c r="AJ211" s="260">
        <v>0.945189037807561</v>
      </c>
      <c r="AK211" s="260">
        <v>0.958316179497736</v>
      </c>
      <c r="AL211" s="260">
        <v>0.970088375254929</v>
      </c>
      <c r="AM211" s="260">
        <v>0.970475313769954</v>
      </c>
      <c r="AN211" s="259">
        <v>0.99</v>
      </c>
      <c r="AO211" s="264">
        <v>1</v>
      </c>
      <c r="AP211" s="264">
        <v>1</v>
      </c>
      <c r="AQ211" s="264">
        <v>1</v>
      </c>
      <c r="AR211" s="265">
        <v>1</v>
      </c>
      <c r="AS211" s="286">
        <v>0.0719793575775068</v>
      </c>
      <c r="AT211" s="267">
        <v>0</v>
      </c>
      <c r="AU211" s="268">
        <v>0.027027027027027</v>
      </c>
      <c r="AV211" s="268">
        <v>0</v>
      </c>
      <c r="AW211" s="268">
        <v>0.101510574018127</v>
      </c>
      <c r="AX211" s="224"/>
      <c r="AY211" s="222"/>
    </row>
    <row r="212" ht="15" spans="1:51">
      <c r="A212" s="220"/>
      <c r="C212" s="283" t="s">
        <v>210</v>
      </c>
      <c r="D212" s="111" t="s">
        <v>25</v>
      </c>
      <c r="E212" s="111" t="s">
        <v>211</v>
      </c>
      <c r="F212" s="285" t="s">
        <v>237</v>
      </c>
      <c r="G212" s="285" t="s">
        <v>237</v>
      </c>
      <c r="H212" s="285" t="s">
        <v>237</v>
      </c>
      <c r="I212" s="285" t="s">
        <v>237</v>
      </c>
      <c r="J212" s="259">
        <v>0.9</v>
      </c>
      <c r="K212" s="260">
        <v>0.909090909090909</v>
      </c>
      <c r="L212" s="260">
        <v>0.907894736842105</v>
      </c>
      <c r="M212" s="261">
        <v>0.925</v>
      </c>
      <c r="N212" s="261">
        <v>0.939961575408261</v>
      </c>
      <c r="O212" s="262">
        <v>0.9</v>
      </c>
      <c r="P212" s="263">
        <v>0.923453493546951</v>
      </c>
      <c r="Q212" s="260">
        <v>0.946858864027539</v>
      </c>
      <c r="R212" s="260">
        <v>0.961297297297297</v>
      </c>
      <c r="S212" s="260">
        <v>0.936058055975794</v>
      </c>
      <c r="T212" s="262">
        <v>0.9</v>
      </c>
      <c r="U212" s="260">
        <v>0.874499332443258</v>
      </c>
      <c r="V212" s="260">
        <v>0.92276247848537</v>
      </c>
      <c r="W212" s="260">
        <v>0.947027027027027</v>
      </c>
      <c r="X212" s="260">
        <v>0.932000126071609</v>
      </c>
      <c r="Y212" s="262">
        <v>0.92</v>
      </c>
      <c r="Z212" s="262">
        <v>0.922650475184794</v>
      </c>
      <c r="AA212" s="262">
        <v>0.974462365591398</v>
      </c>
      <c r="AB212" s="262">
        <v>0.960110995490808</v>
      </c>
      <c r="AC212" s="262">
        <v>0.959447199071632</v>
      </c>
      <c r="AD212" s="262">
        <v>0.92</v>
      </c>
      <c r="AE212" s="260">
        <v>0.997886827893872</v>
      </c>
      <c r="AF212" s="260">
        <v>0.998475941650337</v>
      </c>
      <c r="AG212" s="260">
        <v>0.996707818930041</v>
      </c>
      <c r="AH212" s="260">
        <v>0.997956465600504</v>
      </c>
      <c r="AI212" s="262">
        <v>0.92</v>
      </c>
      <c r="AJ212" s="260">
        <v>0.9314258119039</v>
      </c>
      <c r="AK212" s="260">
        <v>0.975507765830346</v>
      </c>
      <c r="AL212" s="260">
        <v>0.976295112531629</v>
      </c>
      <c r="AM212" s="260">
        <v>0.973530870878997</v>
      </c>
      <c r="AN212" s="259">
        <v>0.99</v>
      </c>
      <c r="AO212" s="264">
        <v>1</v>
      </c>
      <c r="AP212" s="264">
        <v>1</v>
      </c>
      <c r="AQ212" s="264">
        <v>1</v>
      </c>
      <c r="AR212" s="265">
        <v>1</v>
      </c>
      <c r="AS212" s="286">
        <v>0.0719793575775068</v>
      </c>
      <c r="AT212" s="267">
        <v>0.0909090909090909</v>
      </c>
      <c r="AU212" s="268">
        <v>0.0588235294117647</v>
      </c>
      <c r="AV212" s="268">
        <v>0</v>
      </c>
      <c r="AW212" s="268">
        <v>0.0629800307219662</v>
      </c>
      <c r="AX212" s="224"/>
      <c r="AY212" s="222"/>
    </row>
    <row r="213" s="216" customFormat="1" ht="15" spans="1:51">
      <c r="A213" s="220"/>
      <c r="B213" s="217"/>
      <c r="C213" s="283" t="s">
        <v>210</v>
      </c>
      <c r="D213" s="111" t="s">
        <v>25</v>
      </c>
      <c r="E213" s="111" t="s">
        <v>211</v>
      </c>
      <c r="F213" s="285" t="s">
        <v>238</v>
      </c>
      <c r="G213" s="285" t="s">
        <v>238</v>
      </c>
      <c r="H213" s="285" t="s">
        <v>238</v>
      </c>
      <c r="I213" s="285" t="s">
        <v>238</v>
      </c>
      <c r="J213" s="259">
        <v>0.9</v>
      </c>
      <c r="K213" s="260">
        <v>0.887640449438202</v>
      </c>
      <c r="L213" s="260">
        <v>0.959183673469388</v>
      </c>
      <c r="M213" s="261">
        <v>0.935185185185185</v>
      </c>
      <c r="N213" s="261">
        <v>0.93631067961165</v>
      </c>
      <c r="O213" s="262">
        <v>0.9</v>
      </c>
      <c r="P213" s="263">
        <v>0.950248756218905</v>
      </c>
      <c r="Q213" s="260">
        <v>0.959329754351716</v>
      </c>
      <c r="R213" s="260">
        <v>0.954123962908736</v>
      </c>
      <c r="S213" s="260">
        <v>0.954742166222728</v>
      </c>
      <c r="T213" s="262">
        <v>0.9</v>
      </c>
      <c r="U213" s="260">
        <v>0.855035168982673</v>
      </c>
      <c r="V213" s="260">
        <v>0.897510980966325</v>
      </c>
      <c r="W213" s="260">
        <v>0.91280299333008</v>
      </c>
      <c r="X213" s="260">
        <v>0.892975787866998</v>
      </c>
      <c r="Y213" s="262">
        <v>0.92</v>
      </c>
      <c r="Z213" s="262">
        <v>0.890398550724638</v>
      </c>
      <c r="AA213" s="262">
        <v>0.935243090578979</v>
      </c>
      <c r="AB213" s="262">
        <v>0.950798220361162</v>
      </c>
      <c r="AC213" s="262">
        <v>0.937148718644298</v>
      </c>
      <c r="AD213" s="262">
        <v>0.92</v>
      </c>
      <c r="AE213" s="260">
        <v>0.960764244285227</v>
      </c>
      <c r="AF213" s="260">
        <v>0.984457971765315</v>
      </c>
      <c r="AG213" s="260">
        <v>0.99427065429128</v>
      </c>
      <c r="AH213" s="260">
        <v>0.980992364724204</v>
      </c>
      <c r="AI213" s="262">
        <v>0.92</v>
      </c>
      <c r="AJ213" s="260">
        <v>0.91167284794066</v>
      </c>
      <c r="AK213" s="260">
        <v>0.950027012425716</v>
      </c>
      <c r="AL213" s="260">
        <v>0.966195205135921</v>
      </c>
      <c r="AM213" s="260">
        <v>0.955640055142996</v>
      </c>
      <c r="AN213" s="259">
        <v>0.99</v>
      </c>
      <c r="AO213" s="264">
        <v>1</v>
      </c>
      <c r="AP213" s="264">
        <v>1</v>
      </c>
      <c r="AQ213" s="264">
        <v>1</v>
      </c>
      <c r="AR213" s="265">
        <v>1</v>
      </c>
      <c r="AS213" s="286">
        <v>0.0719793575775068</v>
      </c>
      <c r="AT213" s="267">
        <v>0.00980392156862745</v>
      </c>
      <c r="AU213" s="268">
        <v>0.019047619047619</v>
      </c>
      <c r="AV213" s="268">
        <v>0.0198019801980198</v>
      </c>
      <c r="AW213" s="268">
        <v>0.055976430976431</v>
      </c>
      <c r="AX213" s="217"/>
      <c r="AY213" s="222"/>
    </row>
    <row r="214" s="216" customFormat="1" ht="15" spans="1:51">
      <c r="A214" s="220"/>
      <c r="B214" s="217"/>
      <c r="C214" s="283" t="s">
        <v>210</v>
      </c>
      <c r="D214" s="111" t="s">
        <v>25</v>
      </c>
      <c r="E214" s="111" t="s">
        <v>211</v>
      </c>
      <c r="F214" s="285" t="s">
        <v>239</v>
      </c>
      <c r="G214" s="285" t="s">
        <v>239</v>
      </c>
      <c r="H214" s="285" t="s">
        <v>239</v>
      </c>
      <c r="I214" s="285" t="s">
        <v>239</v>
      </c>
      <c r="J214" s="259">
        <v>0.9</v>
      </c>
      <c r="K214" s="260">
        <v>0.919354838709677</v>
      </c>
      <c r="L214" s="260">
        <v>0.970149253731343</v>
      </c>
      <c r="M214" s="261">
        <v>0.944444444444444</v>
      </c>
      <c r="N214" s="261">
        <v>0.939064200217628</v>
      </c>
      <c r="O214" s="262">
        <v>0.9</v>
      </c>
      <c r="P214" s="263">
        <v>0.880652047351058</v>
      </c>
      <c r="Q214" s="260">
        <v>0.946983546617916</v>
      </c>
      <c r="R214" s="260">
        <v>0.95336376265132</v>
      </c>
      <c r="S214" s="260">
        <v>0.945864831960135</v>
      </c>
      <c r="T214" s="262">
        <v>0.9</v>
      </c>
      <c r="U214" s="260">
        <v>0.870172714923346</v>
      </c>
      <c r="V214" s="260">
        <v>0.903839122486289</v>
      </c>
      <c r="W214" s="260">
        <v>0.919626910101211</v>
      </c>
      <c r="X214" s="260">
        <v>0.912263937257567</v>
      </c>
      <c r="Y214" s="262">
        <v>0.92</v>
      </c>
      <c r="Z214" s="262">
        <v>0.923058712121212</v>
      </c>
      <c r="AA214" s="262">
        <v>0.934471133586178</v>
      </c>
      <c r="AB214" s="262">
        <v>0.95077484047402</v>
      </c>
      <c r="AC214" s="262">
        <v>0.942437802040451</v>
      </c>
      <c r="AD214" s="262">
        <v>0.92</v>
      </c>
      <c r="AE214" s="260">
        <v>0.997084548104956</v>
      </c>
      <c r="AF214" s="260">
        <v>0.998221695317131</v>
      </c>
      <c r="AG214" s="260">
        <v>0.998179059180577</v>
      </c>
      <c r="AH214" s="260">
        <v>0.994467863703452</v>
      </c>
      <c r="AI214" s="262">
        <v>0.92</v>
      </c>
      <c r="AJ214" s="260">
        <v>0.945504958942092</v>
      </c>
      <c r="AK214" s="260">
        <v>0.956836644807673</v>
      </c>
      <c r="AL214" s="260">
        <v>0.970708283313325</v>
      </c>
      <c r="AM214" s="260">
        <v>0.962741068605754</v>
      </c>
      <c r="AN214" s="259">
        <v>0.99</v>
      </c>
      <c r="AO214" s="264">
        <v>1</v>
      </c>
      <c r="AP214" s="264">
        <v>1</v>
      </c>
      <c r="AQ214" s="264">
        <v>1</v>
      </c>
      <c r="AR214" s="265">
        <v>1</v>
      </c>
      <c r="AS214" s="286">
        <v>0.0719793575775068</v>
      </c>
      <c r="AT214" s="267">
        <v>0</v>
      </c>
      <c r="AU214" s="268">
        <v>0</v>
      </c>
      <c r="AV214" s="268">
        <v>0.024390243902439</v>
      </c>
      <c r="AW214" s="268">
        <v>0.0846994535519126</v>
      </c>
      <c r="AX214" s="217"/>
      <c r="AY214" s="222"/>
    </row>
    <row r="215" s="216" customFormat="1" ht="15" spans="1:51">
      <c r="A215" s="220"/>
      <c r="B215" s="217"/>
      <c r="C215" s="283" t="s">
        <v>210</v>
      </c>
      <c r="D215" s="111" t="s">
        <v>25</v>
      </c>
      <c r="E215" s="111" t="s">
        <v>211</v>
      </c>
      <c r="F215" s="285" t="s">
        <v>240</v>
      </c>
      <c r="G215" s="285" t="s">
        <v>240</v>
      </c>
      <c r="H215" s="285" t="s">
        <v>240</v>
      </c>
      <c r="I215" s="285" t="s">
        <v>240</v>
      </c>
      <c r="J215" s="259">
        <v>0.9</v>
      </c>
      <c r="K215" s="260">
        <v>0.884955752212389</v>
      </c>
      <c r="L215" s="260">
        <v>0.866666666666667</v>
      </c>
      <c r="M215" s="261">
        <v>0.896825396825397</v>
      </c>
      <c r="N215" s="261">
        <v>0.931459254579912</v>
      </c>
      <c r="O215" s="262">
        <v>0.9</v>
      </c>
      <c r="P215" s="263">
        <v>0.951436222005842</v>
      </c>
      <c r="Q215" s="260">
        <v>0.962821279139271</v>
      </c>
      <c r="R215" s="260">
        <v>0.972180363973571</v>
      </c>
      <c r="S215" s="260">
        <v>0.963497972359347</v>
      </c>
      <c r="T215" s="262">
        <v>0.9</v>
      </c>
      <c r="U215" s="260">
        <v>0.895813047711782</v>
      </c>
      <c r="V215" s="260">
        <v>0.918947997609086</v>
      </c>
      <c r="W215" s="260">
        <v>0.935551176538774</v>
      </c>
      <c r="X215" s="260">
        <v>0.89437385917114</v>
      </c>
      <c r="Y215" s="262">
        <v>0.92</v>
      </c>
      <c r="Z215" s="262">
        <v>0.898648648648649</v>
      </c>
      <c r="AA215" s="262">
        <v>0.94242731086359</v>
      </c>
      <c r="AB215" s="262">
        <v>0.949972103403385</v>
      </c>
      <c r="AC215" s="262">
        <v>0.919168774669746</v>
      </c>
      <c r="AD215" s="262">
        <v>0.92</v>
      </c>
      <c r="AE215" s="260">
        <v>0.995952879959529</v>
      </c>
      <c r="AF215" s="260">
        <v>0.916843783209352</v>
      </c>
      <c r="AG215" s="260">
        <v>0.997651854149129</v>
      </c>
      <c r="AH215" s="260">
        <v>0.992191921839447</v>
      </c>
      <c r="AI215" s="262">
        <v>0.92</v>
      </c>
      <c r="AJ215" s="260">
        <v>0.926345801371258</v>
      </c>
      <c r="AK215" s="260">
        <v>0.961722174965648</v>
      </c>
      <c r="AL215" s="260">
        <v>0.967725812209925</v>
      </c>
      <c r="AM215" s="260">
        <v>0.945804209386824</v>
      </c>
      <c r="AN215" s="259">
        <v>0.99</v>
      </c>
      <c r="AO215" s="264">
        <v>1</v>
      </c>
      <c r="AP215" s="264">
        <v>1</v>
      </c>
      <c r="AQ215" s="264">
        <v>1</v>
      </c>
      <c r="AR215" s="265">
        <v>1</v>
      </c>
      <c r="AS215" s="286">
        <v>0.0719793575775068</v>
      </c>
      <c r="AT215" s="267">
        <v>0</v>
      </c>
      <c r="AU215" s="268">
        <v>-0.0188679245283019</v>
      </c>
      <c r="AV215" s="268">
        <v>0.0769230769230769</v>
      </c>
      <c r="AW215" s="268">
        <v>0.0676923076923077</v>
      </c>
      <c r="AX215" s="217"/>
      <c r="AY215" s="222"/>
    </row>
    <row r="216" s="216" customFormat="1" ht="15" spans="1:51">
      <c r="A216" s="220"/>
      <c r="B216" s="217"/>
      <c r="C216" s="283" t="s">
        <v>210</v>
      </c>
      <c r="D216" s="111" t="s">
        <v>25</v>
      </c>
      <c r="E216" s="111" t="s">
        <v>211</v>
      </c>
      <c r="F216" s="285" t="s">
        <v>241</v>
      </c>
      <c r="G216" s="285" t="s">
        <v>241</v>
      </c>
      <c r="H216" s="285" t="s">
        <v>241</v>
      </c>
      <c r="I216" s="285" t="s">
        <v>241</v>
      </c>
      <c r="J216" s="259">
        <v>0.9</v>
      </c>
      <c r="K216" s="260">
        <v>0.964705882352941</v>
      </c>
      <c r="L216" s="260">
        <v>0.977777777777778</v>
      </c>
      <c r="M216" s="261">
        <v>0.936170212765957</v>
      </c>
      <c r="N216" s="261">
        <v>0.967964314679643</v>
      </c>
      <c r="O216" s="262">
        <v>0.9</v>
      </c>
      <c r="P216" s="263">
        <v>0.951312649164678</v>
      </c>
      <c r="Q216" s="260">
        <v>0.947859262399322</v>
      </c>
      <c r="R216" s="260">
        <v>0.958333333333333</v>
      </c>
      <c r="S216" s="260">
        <v>0.956536490628729</v>
      </c>
      <c r="T216" s="262">
        <v>0.9</v>
      </c>
      <c r="U216" s="260">
        <v>0.905011933174224</v>
      </c>
      <c r="V216" s="260">
        <v>0.919457397202204</v>
      </c>
      <c r="W216" s="260">
        <v>0.932381776239908</v>
      </c>
      <c r="X216" s="260">
        <v>0.918583428878957</v>
      </c>
      <c r="Y216" s="262">
        <v>0.92</v>
      </c>
      <c r="Z216" s="262">
        <v>0.926994906621392</v>
      </c>
      <c r="AA216" s="262">
        <v>0.942507756889943</v>
      </c>
      <c r="AB216" s="262">
        <v>0.962086452547694</v>
      </c>
      <c r="AC216" s="262">
        <v>0.9572460496614</v>
      </c>
      <c r="AD216" s="262">
        <v>0.92</v>
      </c>
      <c r="AE216" s="260">
        <v>0.990839086563994</v>
      </c>
      <c r="AF216" s="260">
        <v>0.909710774763974</v>
      </c>
      <c r="AG216" s="260">
        <v>0.988683989941324</v>
      </c>
      <c r="AH216" s="260">
        <v>0.985745046285187</v>
      </c>
      <c r="AI216" s="262">
        <v>0.92</v>
      </c>
      <c r="AJ216" s="260">
        <v>0.946055584325911</v>
      </c>
      <c r="AK216" s="260">
        <v>0.965833067856005</v>
      </c>
      <c r="AL216" s="260">
        <v>0.978514038096958</v>
      </c>
      <c r="AM216" s="260">
        <v>0.972479087002021</v>
      </c>
      <c r="AN216" s="259">
        <v>0.99</v>
      </c>
      <c r="AO216" s="264">
        <v>1</v>
      </c>
      <c r="AP216" s="264">
        <v>1</v>
      </c>
      <c r="AQ216" s="264">
        <v>1</v>
      </c>
      <c r="AR216" s="265">
        <v>1</v>
      </c>
      <c r="AS216" s="286">
        <v>0.0719793575775068</v>
      </c>
      <c r="AT216" s="267">
        <v>0.0294117647058824</v>
      </c>
      <c r="AU216" s="268">
        <v>0.0869565217391304</v>
      </c>
      <c r="AV216" s="268">
        <v>0.0263157894736842</v>
      </c>
      <c r="AW216" s="268">
        <v>0.0928909952606635</v>
      </c>
      <c r="AX216" s="217"/>
      <c r="AY216" s="222"/>
    </row>
    <row r="217" s="216" customFormat="1" ht="15" spans="1:51">
      <c r="A217" s="220"/>
      <c r="B217" s="217"/>
      <c r="C217" s="283" t="s">
        <v>210</v>
      </c>
      <c r="D217" s="111" t="s">
        <v>25</v>
      </c>
      <c r="E217" s="111" t="s">
        <v>211</v>
      </c>
      <c r="F217" s="285" t="s">
        <v>242</v>
      </c>
      <c r="G217" s="285" t="s">
        <v>242</v>
      </c>
      <c r="H217" s="285" t="s">
        <v>242</v>
      </c>
      <c r="I217" s="285" t="s">
        <v>242</v>
      </c>
      <c r="J217" s="259">
        <v>0.9</v>
      </c>
      <c r="K217" s="260">
        <v>0.914285714285714</v>
      </c>
      <c r="L217" s="260">
        <v>0.928571428571429</v>
      </c>
      <c r="M217" s="261">
        <v>0.927710843373494</v>
      </c>
      <c r="N217" s="261">
        <v>0.93756050338819</v>
      </c>
      <c r="O217" s="262">
        <v>0.9</v>
      </c>
      <c r="P217" s="263">
        <v>0.95308898109728</v>
      </c>
      <c r="Q217" s="260">
        <v>0.950450952009798</v>
      </c>
      <c r="R217" s="260">
        <v>0.964527395765117</v>
      </c>
      <c r="S217" s="260">
        <v>0.933812531822811</v>
      </c>
      <c r="T217" s="262">
        <v>0.9</v>
      </c>
      <c r="U217" s="260">
        <v>0.918165053019825</v>
      </c>
      <c r="V217" s="260">
        <v>0.933080948669413</v>
      </c>
      <c r="W217" s="260">
        <v>0.942588954376774</v>
      </c>
      <c r="X217" s="260">
        <v>0.902299993635438</v>
      </c>
      <c r="Y217" s="262">
        <v>0.92</v>
      </c>
      <c r="Z217" s="262">
        <v>0.92814125376403</v>
      </c>
      <c r="AA217" s="262">
        <v>0.935977066411849</v>
      </c>
      <c r="AB217" s="262">
        <v>0.952226720647773</v>
      </c>
      <c r="AC217" s="262">
        <v>0.930329907786628</v>
      </c>
      <c r="AD217" s="262">
        <v>0.92</v>
      </c>
      <c r="AE217" s="260">
        <v>0.988986784140969</v>
      </c>
      <c r="AF217" s="260">
        <v>0.969296055916126</v>
      </c>
      <c r="AG217" s="260">
        <v>0.9934405416843</v>
      </c>
      <c r="AH217" s="260">
        <v>0.956670296545302</v>
      </c>
      <c r="AI217" s="262">
        <v>0.92</v>
      </c>
      <c r="AJ217" s="260">
        <v>0.952011512231746</v>
      </c>
      <c r="AK217" s="260">
        <v>0.95781952287657</v>
      </c>
      <c r="AL217" s="260">
        <v>0.973805955561348</v>
      </c>
      <c r="AM217" s="260">
        <v>0.954570779772832</v>
      </c>
      <c r="AN217" s="259">
        <v>0.99</v>
      </c>
      <c r="AO217" s="264">
        <v>1</v>
      </c>
      <c r="AP217" s="264">
        <v>1</v>
      </c>
      <c r="AQ217" s="264">
        <v>1</v>
      </c>
      <c r="AR217" s="265">
        <v>1</v>
      </c>
      <c r="AS217" s="286">
        <v>0.0719793575775068</v>
      </c>
      <c r="AT217" s="267">
        <v>0.02</v>
      </c>
      <c r="AU217" s="268">
        <v>0.0444444444444444</v>
      </c>
      <c r="AV217" s="268">
        <v>0</v>
      </c>
      <c r="AW217" s="268">
        <v>0.0649671052631579</v>
      </c>
      <c r="AX217" s="217"/>
      <c r="AY217" s="222"/>
    </row>
    <row r="218" s="216" customFormat="1" ht="15" spans="1:51">
      <c r="A218" s="220"/>
      <c r="B218" s="217"/>
      <c r="C218" s="283" t="s">
        <v>210</v>
      </c>
      <c r="D218" s="111" t="s">
        <v>25</v>
      </c>
      <c r="E218" s="111" t="s">
        <v>211</v>
      </c>
      <c r="F218" s="285" t="s">
        <v>243</v>
      </c>
      <c r="G218" s="285" t="s">
        <v>243</v>
      </c>
      <c r="H218" s="285" t="s">
        <v>243</v>
      </c>
      <c r="I218" s="285" t="s">
        <v>243</v>
      </c>
      <c r="J218" s="259">
        <v>0.9</v>
      </c>
      <c r="K218" s="260">
        <v>0.883495145631068</v>
      </c>
      <c r="L218" s="260">
        <v>0.954954954954955</v>
      </c>
      <c r="M218" s="261">
        <v>0.915254237288136</v>
      </c>
      <c r="N218" s="261">
        <v>0.925258591925259</v>
      </c>
      <c r="O218" s="262">
        <v>0.9</v>
      </c>
      <c r="P218" s="263">
        <v>0.939342723004695</v>
      </c>
      <c r="Q218" s="260">
        <v>0.971692977681002</v>
      </c>
      <c r="R218" s="260">
        <v>0.970920540840897</v>
      </c>
      <c r="S218" s="260">
        <v>0.961415641470605</v>
      </c>
      <c r="T218" s="262">
        <v>0.9</v>
      </c>
      <c r="U218" s="260">
        <v>0.870985915492958</v>
      </c>
      <c r="V218" s="260">
        <v>0.889312284521865</v>
      </c>
      <c r="W218" s="260">
        <v>0.917577329135025</v>
      </c>
      <c r="X218" s="260">
        <v>0.907109818012915</v>
      </c>
      <c r="Y218" s="262">
        <v>0.92</v>
      </c>
      <c r="Z218" s="262">
        <v>0.889078083191438</v>
      </c>
      <c r="AA218" s="262">
        <v>0.91640307275192</v>
      </c>
      <c r="AB218" s="262">
        <v>0.943350499848531</v>
      </c>
      <c r="AC218" s="262">
        <v>0.940800528911049</v>
      </c>
      <c r="AD218" s="262">
        <v>0.92</v>
      </c>
      <c r="AE218" s="260">
        <v>0.994212049460668</v>
      </c>
      <c r="AF218" s="260">
        <v>0.991890034364261</v>
      </c>
      <c r="AG218" s="260">
        <v>0.995330459770115</v>
      </c>
      <c r="AH218" s="260">
        <v>0.98925741979622</v>
      </c>
      <c r="AI218" s="262">
        <v>0.92</v>
      </c>
      <c r="AJ218" s="260">
        <v>0.920207693122814</v>
      </c>
      <c r="AK218" s="260">
        <v>0.943141793297776</v>
      </c>
      <c r="AL218" s="260">
        <v>0.966900356280887</v>
      </c>
      <c r="AM218" s="260">
        <v>0.961148386265737</v>
      </c>
      <c r="AN218" s="259">
        <v>0.99</v>
      </c>
      <c r="AO218" s="264">
        <v>1</v>
      </c>
      <c r="AP218" s="264">
        <v>1</v>
      </c>
      <c r="AQ218" s="264">
        <v>1</v>
      </c>
      <c r="AR218" s="265">
        <v>1</v>
      </c>
      <c r="AS218" s="286">
        <v>0.0719793575775068</v>
      </c>
      <c r="AT218" s="267">
        <v>0.0571428571428571</v>
      </c>
      <c r="AU218" s="268">
        <v>0</v>
      </c>
      <c r="AV218" s="268">
        <v>0.06</v>
      </c>
      <c r="AW218" s="268">
        <v>0.107188703465982</v>
      </c>
      <c r="AX218" s="217"/>
      <c r="AY218" s="222"/>
    </row>
    <row r="219" s="216" customFormat="1" ht="15" spans="1:51">
      <c r="A219" s="220"/>
      <c r="B219" s="217"/>
      <c r="C219" s="283" t="s">
        <v>210</v>
      </c>
      <c r="D219" s="111" t="s">
        <v>25</v>
      </c>
      <c r="E219" s="111" t="s">
        <v>211</v>
      </c>
      <c r="F219" s="285" t="s">
        <v>244</v>
      </c>
      <c r="G219" s="285" t="s">
        <v>244</v>
      </c>
      <c r="H219" s="285" t="s">
        <v>244</v>
      </c>
      <c r="I219" s="285" t="s">
        <v>244</v>
      </c>
      <c r="J219" s="259">
        <v>0.9</v>
      </c>
      <c r="K219" s="260">
        <v>1</v>
      </c>
      <c r="L219" s="260">
        <v>1</v>
      </c>
      <c r="M219" s="261">
        <v>1</v>
      </c>
      <c r="N219" s="261">
        <v>0.982599238716694</v>
      </c>
      <c r="O219" s="262">
        <v>0.9</v>
      </c>
      <c r="P219" s="263">
        <v>0.966716133135467</v>
      </c>
      <c r="Q219" s="260">
        <v>0.966115702479339</v>
      </c>
      <c r="R219" s="260">
        <v>0.973248407643312</v>
      </c>
      <c r="S219" s="260">
        <v>0.972460340178074</v>
      </c>
      <c r="T219" s="262">
        <v>0.9</v>
      </c>
      <c r="U219" s="260">
        <v>0.909476362094552</v>
      </c>
      <c r="V219" s="260">
        <v>0.926239669421488</v>
      </c>
      <c r="W219" s="260">
        <v>0.941188959660297</v>
      </c>
      <c r="X219" s="260">
        <v>0.926081323349956</v>
      </c>
      <c r="Y219" s="262">
        <v>0.92</v>
      </c>
      <c r="Z219" s="262">
        <v>0.9182156133829</v>
      </c>
      <c r="AA219" s="262">
        <v>0.936453201970443</v>
      </c>
      <c r="AB219" s="262">
        <v>0.944758735440932</v>
      </c>
      <c r="AC219" s="262">
        <v>0.941298272098574</v>
      </c>
      <c r="AD219" s="262">
        <v>0.92</v>
      </c>
      <c r="AE219" s="260">
        <v>0.993338884263114</v>
      </c>
      <c r="AF219" s="260">
        <v>0.957121734844751</v>
      </c>
      <c r="AG219" s="260">
        <v>0.989983305509182</v>
      </c>
      <c r="AH219" s="260">
        <v>0.988430594649704</v>
      </c>
      <c r="AI219" s="262">
        <v>0.92</v>
      </c>
      <c r="AJ219" s="260">
        <v>0.94141223623718</v>
      </c>
      <c r="AK219" s="260">
        <v>0.956521739130435</v>
      </c>
      <c r="AL219" s="260">
        <v>0.965651328580687</v>
      </c>
      <c r="AM219" s="260">
        <v>0.961141871810202</v>
      </c>
      <c r="AN219" s="259">
        <v>0.99</v>
      </c>
      <c r="AO219" s="264">
        <v>1</v>
      </c>
      <c r="AP219" s="264">
        <v>1</v>
      </c>
      <c r="AQ219" s="264">
        <v>1</v>
      </c>
      <c r="AR219" s="265">
        <v>1</v>
      </c>
      <c r="AS219" s="286">
        <v>0.0719793575775068</v>
      </c>
      <c r="AT219" s="267">
        <v>0.0714285714285714</v>
      </c>
      <c r="AU219" s="268">
        <v>0</v>
      </c>
      <c r="AV219" s="268">
        <v>0.03125</v>
      </c>
      <c r="AW219" s="268">
        <v>0.0580912863070539</v>
      </c>
      <c r="AX219" s="217"/>
      <c r="AY219" s="222"/>
    </row>
    <row r="220" s="216" customFormat="1" ht="15" spans="1:51">
      <c r="A220" s="220"/>
      <c r="B220" s="217"/>
      <c r="C220" s="283" t="s">
        <v>210</v>
      </c>
      <c r="D220" s="111" t="s">
        <v>25</v>
      </c>
      <c r="E220" s="111" t="s">
        <v>211</v>
      </c>
      <c r="F220" s="285" t="s">
        <v>245</v>
      </c>
      <c r="G220" s="285" t="s">
        <v>245</v>
      </c>
      <c r="H220" s="285" t="s">
        <v>245</v>
      </c>
      <c r="I220" s="285" t="s">
        <v>245</v>
      </c>
      <c r="J220" s="259">
        <v>0.9</v>
      </c>
      <c r="K220" s="260">
        <v>0.894117647058824</v>
      </c>
      <c r="L220" s="260">
        <v>0.924731182795699</v>
      </c>
      <c r="M220" s="261">
        <v>0.951923076923077</v>
      </c>
      <c r="N220" s="261">
        <v>0.938831886345698</v>
      </c>
      <c r="O220" s="262">
        <v>0.9</v>
      </c>
      <c r="P220" s="263">
        <v>0.895104895104895</v>
      </c>
      <c r="Q220" s="260">
        <v>0.901155972524711</v>
      </c>
      <c r="R220" s="260">
        <v>0.931588613406795</v>
      </c>
      <c r="S220" s="260">
        <v>0.873836980554924</v>
      </c>
      <c r="T220" s="262">
        <v>0.9</v>
      </c>
      <c r="U220" s="260">
        <v>0.826638477801269</v>
      </c>
      <c r="V220" s="260">
        <v>0.854917071536271</v>
      </c>
      <c r="W220" s="260">
        <v>0.914753596571778</v>
      </c>
      <c r="X220" s="260">
        <v>0.865098056600741</v>
      </c>
      <c r="Y220" s="262">
        <v>0.92</v>
      </c>
      <c r="Z220" s="262">
        <v>0.86732929991357</v>
      </c>
      <c r="AA220" s="262">
        <v>0.923502668511564</v>
      </c>
      <c r="AB220" s="262">
        <v>0.922909090909091</v>
      </c>
      <c r="AC220" s="262">
        <v>0.935809459334708</v>
      </c>
      <c r="AD220" s="262">
        <v>0.92</v>
      </c>
      <c r="AE220" s="260">
        <v>0.988621997471555</v>
      </c>
      <c r="AF220" s="260">
        <v>0.973070017953321</v>
      </c>
      <c r="AG220" s="260">
        <v>0.988659793814433</v>
      </c>
      <c r="AH220" s="260">
        <v>0.963160516983676</v>
      </c>
      <c r="AI220" s="262">
        <v>0.92</v>
      </c>
      <c r="AJ220" s="260">
        <v>0.898116358912499</v>
      </c>
      <c r="AK220" s="260">
        <v>0.937992929018221</v>
      </c>
      <c r="AL220" s="260">
        <v>0.955351280367695</v>
      </c>
      <c r="AM220" s="260">
        <v>0.954013622969034</v>
      </c>
      <c r="AN220" s="259">
        <v>0.99</v>
      </c>
      <c r="AO220" s="264">
        <v>1</v>
      </c>
      <c r="AP220" s="264">
        <v>1</v>
      </c>
      <c r="AQ220" s="264">
        <v>1</v>
      </c>
      <c r="AR220" s="265">
        <v>1</v>
      </c>
      <c r="AS220" s="286">
        <v>0.0719793575775068</v>
      </c>
      <c r="AT220" s="267">
        <v>0.0625</v>
      </c>
      <c r="AU220" s="268">
        <v>0.0444444444444444</v>
      </c>
      <c r="AV220" s="268">
        <v>0</v>
      </c>
      <c r="AW220" s="268">
        <v>0.0770053475935829</v>
      </c>
      <c r="AX220" s="217"/>
      <c r="AY220" s="222"/>
    </row>
    <row r="221" ht="15" spans="1:51">
      <c r="A221" s="220"/>
      <c r="C221" s="283" t="s">
        <v>210</v>
      </c>
      <c r="D221" s="111" t="s">
        <v>25</v>
      </c>
      <c r="E221" s="111" t="s">
        <v>211</v>
      </c>
      <c r="F221" s="285" t="s">
        <v>246</v>
      </c>
      <c r="G221" s="285" t="s">
        <v>246</v>
      </c>
      <c r="H221" s="285" t="s">
        <v>246</v>
      </c>
      <c r="I221" s="285" t="s">
        <v>246</v>
      </c>
      <c r="J221" s="259">
        <v>0.9</v>
      </c>
      <c r="K221" s="260">
        <v>0.932584269662921</v>
      </c>
      <c r="L221" s="260">
        <v>0.919540229885057</v>
      </c>
      <c r="M221" s="261">
        <v>0.914893617021277</v>
      </c>
      <c r="N221" s="261">
        <v>0.926613243357233</v>
      </c>
      <c r="O221" s="262">
        <v>0.9</v>
      </c>
      <c r="P221" s="263">
        <v>0.96859344894027</v>
      </c>
      <c r="Q221" s="260">
        <v>0.967891610987379</v>
      </c>
      <c r="R221" s="260">
        <v>0.974959172563963</v>
      </c>
      <c r="S221" s="260">
        <v>0.975359962329951</v>
      </c>
      <c r="T221" s="262">
        <v>0.9</v>
      </c>
      <c r="U221" s="260">
        <v>0.93140655105973</v>
      </c>
      <c r="V221" s="260">
        <v>0.935783221974759</v>
      </c>
      <c r="W221" s="260">
        <v>0.94393032117583</v>
      </c>
      <c r="X221" s="260">
        <v>0.929508450009933</v>
      </c>
      <c r="Y221" s="262">
        <v>0.92</v>
      </c>
      <c r="Z221" s="262">
        <v>0.924441017733231</v>
      </c>
      <c r="AA221" s="262">
        <v>0.942644935011347</v>
      </c>
      <c r="AB221" s="262">
        <v>0.957615531856713</v>
      </c>
      <c r="AC221" s="262">
        <v>0.952415841197273</v>
      </c>
      <c r="AD221" s="262">
        <v>0.92</v>
      </c>
      <c r="AE221" s="260">
        <v>0.998069498069498</v>
      </c>
      <c r="AF221" s="260">
        <v>0.920826161790017</v>
      </c>
      <c r="AG221" s="260">
        <v>0.996484178804621</v>
      </c>
      <c r="AH221" s="260">
        <v>0.992433149437762</v>
      </c>
      <c r="AI221" s="262">
        <v>0.92</v>
      </c>
      <c r="AJ221" s="260">
        <v>0.954410307234886</v>
      </c>
      <c r="AK221" s="260">
        <v>0.961703790543181</v>
      </c>
      <c r="AL221" s="260">
        <v>0.975894415357766</v>
      </c>
      <c r="AM221" s="260">
        <v>0.97184593950381</v>
      </c>
      <c r="AN221" s="259">
        <v>0.99</v>
      </c>
      <c r="AO221" s="264">
        <v>1</v>
      </c>
      <c r="AP221" s="264">
        <v>1</v>
      </c>
      <c r="AQ221" s="264">
        <v>1</v>
      </c>
      <c r="AR221" s="265">
        <v>1</v>
      </c>
      <c r="AS221" s="286">
        <v>0.0719793575775068</v>
      </c>
      <c r="AT221" s="267">
        <v>0.0384615384615385</v>
      </c>
      <c r="AU221" s="268">
        <v>0.0333333333333333</v>
      </c>
      <c r="AV221" s="268">
        <v>0</v>
      </c>
      <c r="AW221" s="268">
        <v>0.0700854700854701</v>
      </c>
      <c r="AX221" s="224"/>
      <c r="AY221" s="222"/>
    </row>
    <row r="222" ht="15" spans="1:51">
      <c r="A222" s="220"/>
      <c r="C222" s="283" t="s">
        <v>210</v>
      </c>
      <c r="D222" s="111" t="s">
        <v>25</v>
      </c>
      <c r="E222" s="111" t="s">
        <v>211</v>
      </c>
      <c r="F222" s="285" t="s">
        <v>247</v>
      </c>
      <c r="G222" s="285" t="s">
        <v>247</v>
      </c>
      <c r="H222" s="285" t="s">
        <v>247</v>
      </c>
      <c r="I222" s="285" t="s">
        <v>247</v>
      </c>
      <c r="J222" s="259">
        <v>0.9</v>
      </c>
      <c r="K222" s="260">
        <v>0.966666666666667</v>
      </c>
      <c r="L222" s="260">
        <v>0.934782608695652</v>
      </c>
      <c r="M222" s="261">
        <v>0.939393939393939</v>
      </c>
      <c r="N222" s="261">
        <v>0.926242236024845</v>
      </c>
      <c r="O222" s="262">
        <v>0.9</v>
      </c>
      <c r="P222" s="263">
        <v>0.959893467021777</v>
      </c>
      <c r="Q222" s="260">
        <v>0.924941724941725</v>
      </c>
      <c r="R222" s="260">
        <v>0.954613095238095</v>
      </c>
      <c r="S222" s="260">
        <v>0.956747998249577</v>
      </c>
      <c r="T222" s="262">
        <v>0.9</v>
      </c>
      <c r="U222" s="260">
        <v>0.907410308632305</v>
      </c>
      <c r="V222" s="260">
        <v>0.918259518259518</v>
      </c>
      <c r="W222" s="260">
        <v>0.916517857142857</v>
      </c>
      <c r="X222" s="260">
        <v>0.904111128194817</v>
      </c>
      <c r="Y222" s="262">
        <v>0.92</v>
      </c>
      <c r="Z222" s="262">
        <v>0.920380147835269</v>
      </c>
      <c r="AA222" s="262">
        <v>0.938948558507631</v>
      </c>
      <c r="AB222" s="262">
        <v>0.941255605381166</v>
      </c>
      <c r="AC222" s="262">
        <v>0.941260518795687</v>
      </c>
      <c r="AD222" s="262">
        <v>0.92</v>
      </c>
      <c r="AE222" s="260">
        <v>0.986852917009039</v>
      </c>
      <c r="AF222" s="260">
        <v>0.999095840867993</v>
      </c>
      <c r="AG222" s="260">
        <v>0.995153473344103</v>
      </c>
      <c r="AH222" s="260">
        <v>0.988764833930202</v>
      </c>
      <c r="AI222" s="262">
        <v>0.92</v>
      </c>
      <c r="AJ222" s="260">
        <v>0.948016907995323</v>
      </c>
      <c r="AK222" s="260">
        <v>0.961253512730989</v>
      </c>
      <c r="AL222" s="260">
        <v>0.963148479427549</v>
      </c>
      <c r="AM222" s="260">
        <v>0.962855162855163</v>
      </c>
      <c r="AN222" s="259">
        <v>0.99</v>
      </c>
      <c r="AO222" s="264">
        <v>1</v>
      </c>
      <c r="AP222" s="264">
        <v>1</v>
      </c>
      <c r="AQ222" s="264">
        <v>1</v>
      </c>
      <c r="AR222" s="265">
        <v>1</v>
      </c>
      <c r="AS222" s="286">
        <v>0.0719793575775068</v>
      </c>
      <c r="AT222" s="267">
        <v>0.08</v>
      </c>
      <c r="AU222" s="268">
        <v>0.04</v>
      </c>
      <c r="AV222" s="268">
        <v>0</v>
      </c>
      <c r="AW222" s="268">
        <v>0.0849478390461997</v>
      </c>
      <c r="AX222" s="224"/>
      <c r="AY222" s="222"/>
    </row>
    <row r="223" ht="15" spans="1:51">
      <c r="A223" s="220"/>
      <c r="C223" s="283" t="s">
        <v>210</v>
      </c>
      <c r="D223" s="111" t="s">
        <v>25</v>
      </c>
      <c r="E223" s="111" t="s">
        <v>211</v>
      </c>
      <c r="F223" s="285" t="s">
        <v>248</v>
      </c>
      <c r="G223" s="285" t="s">
        <v>248</v>
      </c>
      <c r="H223" s="285" t="s">
        <v>248</v>
      </c>
      <c r="I223" s="285" t="s">
        <v>248</v>
      </c>
      <c r="J223" s="259">
        <v>0.9</v>
      </c>
      <c r="K223" s="260">
        <v>0.937984496124031</v>
      </c>
      <c r="L223" s="260">
        <v>0.940298507462687</v>
      </c>
      <c r="M223" s="261">
        <v>0.951048951048951</v>
      </c>
      <c r="N223" s="261">
        <v>0.938281901584654</v>
      </c>
      <c r="O223" s="262">
        <v>0.9</v>
      </c>
      <c r="P223" s="263">
        <v>0.932286816549155</v>
      </c>
      <c r="Q223" s="260">
        <v>0.937565720294427</v>
      </c>
      <c r="R223" s="260">
        <v>0.939681285394442</v>
      </c>
      <c r="S223" s="260">
        <v>0.94089476207309</v>
      </c>
      <c r="T223" s="262">
        <v>0.9</v>
      </c>
      <c r="U223" s="260">
        <v>0.876546494612212</v>
      </c>
      <c r="V223" s="260">
        <v>0.904311251314406</v>
      </c>
      <c r="W223" s="260">
        <v>0.901224812327143</v>
      </c>
      <c r="X223" s="260">
        <v>0.897507662955843</v>
      </c>
      <c r="Y223" s="262">
        <v>0.92</v>
      </c>
      <c r="Z223" s="262">
        <v>0.888665325285044</v>
      </c>
      <c r="AA223" s="262">
        <v>0.909515910119137</v>
      </c>
      <c r="AB223" s="262">
        <v>0.929744706115179</v>
      </c>
      <c r="AC223" s="262">
        <v>0.929973666803949</v>
      </c>
      <c r="AD223" s="262">
        <v>0.92</v>
      </c>
      <c r="AE223" s="260">
        <v>0.996598639455782</v>
      </c>
      <c r="AF223" s="260">
        <v>0.995738636363636</v>
      </c>
      <c r="AG223" s="260">
        <v>0.996261682242991</v>
      </c>
      <c r="AH223" s="260">
        <v>0.994944201245453</v>
      </c>
      <c r="AI223" s="262">
        <v>0.92</v>
      </c>
      <c r="AJ223" s="260">
        <v>0.924121050289275</v>
      </c>
      <c r="AK223" s="260">
        <v>0.940523839618004</v>
      </c>
      <c r="AL223" s="260">
        <v>0.955009093065549</v>
      </c>
      <c r="AM223" s="260">
        <v>0.953451345287201</v>
      </c>
      <c r="AN223" s="259">
        <v>0.99</v>
      </c>
      <c r="AO223" s="264">
        <v>1</v>
      </c>
      <c r="AP223" s="264">
        <v>1</v>
      </c>
      <c r="AQ223" s="264">
        <v>1</v>
      </c>
      <c r="AR223" s="265">
        <v>1</v>
      </c>
      <c r="AS223" s="286">
        <v>0.0719793575775068</v>
      </c>
      <c r="AT223" s="267">
        <v>0</v>
      </c>
      <c r="AU223" s="268">
        <v>0.0192307692307692</v>
      </c>
      <c r="AV223" s="268">
        <v>0.027027027027027</v>
      </c>
      <c r="AW223" s="268">
        <v>0.0654288240495137</v>
      </c>
      <c r="AX223" s="224"/>
      <c r="AY223" s="222"/>
    </row>
    <row r="224" ht="15" spans="1:51">
      <c r="A224" s="220"/>
      <c r="C224" s="283" t="s">
        <v>210</v>
      </c>
      <c r="D224" s="111" t="s">
        <v>25</v>
      </c>
      <c r="E224" s="111" t="s">
        <v>211</v>
      </c>
      <c r="F224" s="285" t="s">
        <v>249</v>
      </c>
      <c r="G224" s="285" t="s">
        <v>249</v>
      </c>
      <c r="H224" s="285" t="s">
        <v>249</v>
      </c>
      <c r="I224" s="285" t="s">
        <v>249</v>
      </c>
      <c r="J224" s="259">
        <v>0.9</v>
      </c>
      <c r="K224" s="260">
        <v>0.941176470588235</v>
      </c>
      <c r="L224" s="260">
        <v>0.894736842105263</v>
      </c>
      <c r="M224" s="261">
        <v>0.894736842105263</v>
      </c>
      <c r="N224" s="261">
        <v>0.962809917355372</v>
      </c>
      <c r="O224" s="262">
        <v>0.9</v>
      </c>
      <c r="P224" s="263">
        <v>0.986587183308495</v>
      </c>
      <c r="Q224" s="260">
        <v>0.988128491620112</v>
      </c>
      <c r="R224" s="260">
        <v>0.994666666666667</v>
      </c>
      <c r="S224" s="260">
        <v>0.986752815477909</v>
      </c>
      <c r="T224" s="262">
        <v>0.9</v>
      </c>
      <c r="U224" s="260">
        <v>0.906855439642325</v>
      </c>
      <c r="V224" s="260">
        <v>0.911312849162011</v>
      </c>
      <c r="W224" s="260">
        <v>0.969333333333333</v>
      </c>
      <c r="X224" s="260">
        <v>0.90629511983829</v>
      </c>
      <c r="Y224" s="262">
        <v>0.92</v>
      </c>
      <c r="Z224" s="262">
        <v>0.951983298538622</v>
      </c>
      <c r="AA224" s="262">
        <v>0.902145922746781</v>
      </c>
      <c r="AB224" s="262">
        <v>0.901075268817204</v>
      </c>
      <c r="AC224" s="262">
        <v>0.940796937039138</v>
      </c>
      <c r="AD224" s="262">
        <v>0.92</v>
      </c>
      <c r="AE224" s="260">
        <v>1</v>
      </c>
      <c r="AF224" s="260">
        <v>1</v>
      </c>
      <c r="AG224" s="260">
        <v>1</v>
      </c>
      <c r="AH224" s="260">
        <v>0.988454137267479</v>
      </c>
      <c r="AI224" s="262">
        <v>0.92</v>
      </c>
      <c r="AJ224" s="260">
        <v>0.96</v>
      </c>
      <c r="AK224" s="260">
        <v>0.936465152098575</v>
      </c>
      <c r="AL224" s="260">
        <v>0.955555555555556</v>
      </c>
      <c r="AM224" s="260">
        <v>0.963497440180657</v>
      </c>
      <c r="AN224" s="259">
        <v>0.99</v>
      </c>
      <c r="AO224" s="264">
        <v>1</v>
      </c>
      <c r="AP224" s="264">
        <v>1</v>
      </c>
      <c r="AQ224" s="264">
        <v>1</v>
      </c>
      <c r="AR224" s="265">
        <v>1</v>
      </c>
      <c r="AS224" s="286">
        <v>0.0719793575775068</v>
      </c>
      <c r="AT224" s="267">
        <v>0</v>
      </c>
      <c r="AU224" s="268">
        <v>0</v>
      </c>
      <c r="AV224" s="268">
        <v>0</v>
      </c>
      <c r="AW224" s="268">
        <v>0.04</v>
      </c>
      <c r="AX224" s="224"/>
      <c r="AY224" s="222"/>
    </row>
    <row r="225" ht="15" spans="1:51">
      <c r="A225" s="220"/>
      <c r="C225" s="283" t="s">
        <v>210</v>
      </c>
      <c r="D225" s="111" t="s">
        <v>25</v>
      </c>
      <c r="E225" s="111" t="s">
        <v>211</v>
      </c>
      <c r="F225" s="285" t="s">
        <v>250</v>
      </c>
      <c r="G225" s="285" t="s">
        <v>250</v>
      </c>
      <c r="H225" s="285" t="s">
        <v>250</v>
      </c>
      <c r="I225" s="285" t="s">
        <v>250</v>
      </c>
      <c r="J225" s="259">
        <v>0.9</v>
      </c>
      <c r="K225" s="260">
        <v>0.974025974025974</v>
      </c>
      <c r="L225" s="260">
        <v>0.914634146341463</v>
      </c>
      <c r="M225" s="261">
        <v>0.928571428571429</v>
      </c>
      <c r="N225" s="261">
        <v>0.951079770824152</v>
      </c>
      <c r="O225" s="262">
        <v>0.9</v>
      </c>
      <c r="P225" s="263">
        <v>0.954956807897984</v>
      </c>
      <c r="Q225" s="260">
        <v>0.96682176815699</v>
      </c>
      <c r="R225" s="260">
        <v>0.957008598280344</v>
      </c>
      <c r="S225" s="260">
        <v>0.934891557319702</v>
      </c>
      <c r="T225" s="262">
        <v>0.9</v>
      </c>
      <c r="U225" s="260">
        <v>0.857877416700946</v>
      </c>
      <c r="V225" s="260">
        <v>0.889743071009508</v>
      </c>
      <c r="W225" s="260">
        <v>0.907818436312737</v>
      </c>
      <c r="X225" s="260">
        <v>0.896897354255608</v>
      </c>
      <c r="Y225" s="262">
        <v>0.92</v>
      </c>
      <c r="Z225" s="262">
        <v>0.891695780704112</v>
      </c>
      <c r="AA225" s="262">
        <v>0.896646646646647</v>
      </c>
      <c r="AB225" s="262">
        <v>0.923533083645443</v>
      </c>
      <c r="AC225" s="262">
        <v>0.938879591999363</v>
      </c>
      <c r="AD225" s="262">
        <v>0.92</v>
      </c>
      <c r="AE225" s="260">
        <v>0.997596493708469</v>
      </c>
      <c r="AF225" s="260">
        <v>0.995066465670824</v>
      </c>
      <c r="AG225" s="260">
        <v>0.997058314587299</v>
      </c>
      <c r="AH225" s="260">
        <v>0.996577559892702</v>
      </c>
      <c r="AI225" s="262">
        <v>0.92</v>
      </c>
      <c r="AJ225" s="260">
        <v>0.925200978678784</v>
      </c>
      <c r="AK225" s="260">
        <v>0.931319910514541</v>
      </c>
      <c r="AL225" s="260">
        <v>0.954661791590494</v>
      </c>
      <c r="AM225" s="260">
        <v>0.961017090107697</v>
      </c>
      <c r="AN225" s="259">
        <v>0.99</v>
      </c>
      <c r="AO225" s="264">
        <v>1</v>
      </c>
      <c r="AP225" s="264">
        <v>1</v>
      </c>
      <c r="AQ225" s="264">
        <v>1</v>
      </c>
      <c r="AR225" s="265">
        <v>1</v>
      </c>
      <c r="AS225" s="286">
        <v>0.0719793575775068</v>
      </c>
      <c r="AT225" s="267">
        <v>0</v>
      </c>
      <c r="AU225" s="268">
        <v>0.03125</v>
      </c>
      <c r="AV225" s="268">
        <v>0.0952380952380952</v>
      </c>
      <c r="AW225" s="268">
        <v>0.0718475073313783</v>
      </c>
      <c r="AX225" s="224"/>
      <c r="AY225" s="222"/>
    </row>
    <row r="226" ht="15" spans="1:51">
      <c r="A226" s="220"/>
      <c r="C226" s="283" t="s">
        <v>210</v>
      </c>
      <c r="D226" s="111" t="s">
        <v>125</v>
      </c>
      <c r="E226" s="111" t="s">
        <v>211</v>
      </c>
      <c r="F226" s="285" t="s">
        <v>251</v>
      </c>
      <c r="G226" s="285" t="s">
        <v>251</v>
      </c>
      <c r="H226" s="285" t="s">
        <v>251</v>
      </c>
      <c r="I226" s="285" t="s">
        <v>251</v>
      </c>
      <c r="J226" s="259">
        <v>0.9</v>
      </c>
      <c r="K226" s="260" t="s">
        <v>33</v>
      </c>
      <c r="L226" s="260" t="s">
        <v>33</v>
      </c>
      <c r="M226" s="261" t="s">
        <v>33</v>
      </c>
      <c r="N226" s="261" t="s">
        <v>33</v>
      </c>
      <c r="O226" s="262">
        <v>0.9</v>
      </c>
      <c r="P226" s="263" t="s">
        <v>33</v>
      </c>
      <c r="Q226" s="260" t="s">
        <v>33</v>
      </c>
      <c r="R226" s="260" t="s">
        <v>33</v>
      </c>
      <c r="S226" s="260" t="s">
        <v>33</v>
      </c>
      <c r="T226" s="262">
        <v>0.9</v>
      </c>
      <c r="U226" s="260" t="s">
        <v>33</v>
      </c>
      <c r="V226" s="260" t="s">
        <v>33</v>
      </c>
      <c r="W226" s="260" t="s">
        <v>33</v>
      </c>
      <c r="X226" s="260" t="s">
        <v>33</v>
      </c>
      <c r="Y226" s="262">
        <v>0.92</v>
      </c>
      <c r="Z226" s="262" t="s">
        <v>33</v>
      </c>
      <c r="AA226" s="262" t="s">
        <v>33</v>
      </c>
      <c r="AB226" s="262" t="s">
        <v>33</v>
      </c>
      <c r="AC226" s="262" t="s">
        <v>33</v>
      </c>
      <c r="AD226" s="262">
        <v>0.92</v>
      </c>
      <c r="AE226" s="260">
        <v>0.979591836734694</v>
      </c>
      <c r="AF226" s="260">
        <v>0.9</v>
      </c>
      <c r="AG226" s="260">
        <v>0.951219512195122</v>
      </c>
      <c r="AH226" s="260">
        <v>0.980261698824573</v>
      </c>
      <c r="AI226" s="262">
        <v>0.92</v>
      </c>
      <c r="AJ226" s="260" t="s">
        <v>33</v>
      </c>
      <c r="AK226" s="260" t="s">
        <v>33</v>
      </c>
      <c r="AL226" s="260" t="s">
        <v>33</v>
      </c>
      <c r="AM226" s="260" t="s">
        <v>33</v>
      </c>
      <c r="AN226" s="259">
        <v>0.99</v>
      </c>
      <c r="AO226" s="264" t="s">
        <v>33</v>
      </c>
      <c r="AP226" s="264" t="s">
        <v>33</v>
      </c>
      <c r="AQ226" s="264">
        <v>1</v>
      </c>
      <c r="AR226" s="265">
        <v>1</v>
      </c>
      <c r="AS226" s="286">
        <v>0.0719793575775068</v>
      </c>
      <c r="AT226" s="267" t="s">
        <v>33</v>
      </c>
      <c r="AU226" s="268" t="s">
        <v>33</v>
      </c>
      <c r="AV226" s="268" t="s">
        <v>33</v>
      </c>
      <c r="AW226" s="268" t="s">
        <v>33</v>
      </c>
      <c r="AX226" s="224"/>
      <c r="AY226" s="222"/>
    </row>
    <row r="227" ht="15" spans="1:51">
      <c r="A227" s="220"/>
      <c r="C227" s="283" t="s">
        <v>210</v>
      </c>
      <c r="D227" s="111" t="s">
        <v>25</v>
      </c>
      <c r="E227" s="111" t="s">
        <v>211</v>
      </c>
      <c r="F227" s="285" t="s">
        <v>252</v>
      </c>
      <c r="G227" s="285" t="s">
        <v>252</v>
      </c>
      <c r="H227" s="285" t="s">
        <v>252</v>
      </c>
      <c r="I227" s="285" t="s">
        <v>252</v>
      </c>
      <c r="J227" s="259">
        <v>0.9</v>
      </c>
      <c r="K227" s="260">
        <v>0.967479674796748</v>
      </c>
      <c r="L227" s="260">
        <v>0.953488372093023</v>
      </c>
      <c r="M227" s="261">
        <v>0.992424242424242</v>
      </c>
      <c r="N227" s="261">
        <v>0.966666666666667</v>
      </c>
      <c r="O227" s="262">
        <v>0.9</v>
      </c>
      <c r="P227" s="263">
        <v>0.947820415262529</v>
      </c>
      <c r="Q227" s="260">
        <v>0.960527727126461</v>
      </c>
      <c r="R227" s="260">
        <v>0.959509461888149</v>
      </c>
      <c r="S227" s="260">
        <v>0.951687175420195</v>
      </c>
      <c r="T227" s="262">
        <v>0.9</v>
      </c>
      <c r="U227" s="260">
        <v>0.906837699749973</v>
      </c>
      <c r="V227" s="260">
        <v>0.923093424863241</v>
      </c>
      <c r="W227" s="260">
        <v>0.910984247806322</v>
      </c>
      <c r="X227" s="260">
        <v>0.902163438989656</v>
      </c>
      <c r="Y227" s="262">
        <v>0.92</v>
      </c>
      <c r="Z227" s="262">
        <v>0.912522468544038</v>
      </c>
      <c r="AA227" s="262">
        <v>0.944475524475525</v>
      </c>
      <c r="AB227" s="262">
        <v>0.943372633083244</v>
      </c>
      <c r="AC227" s="262">
        <v>0.940753798469522</v>
      </c>
      <c r="AD227" s="262">
        <v>0.92</v>
      </c>
      <c r="AE227" s="260">
        <v>0.999437389487221</v>
      </c>
      <c r="AF227" s="260">
        <v>0.997023997973786</v>
      </c>
      <c r="AG227" s="260">
        <v>0.985048103437711</v>
      </c>
      <c r="AH227" s="260">
        <v>0.992781509247279</v>
      </c>
      <c r="AI227" s="262">
        <v>0.92</v>
      </c>
      <c r="AJ227" s="260">
        <v>0.945007874015748</v>
      </c>
      <c r="AK227" s="260">
        <v>0.962742718446602</v>
      </c>
      <c r="AL227" s="260">
        <v>0.967459157922699</v>
      </c>
      <c r="AM227" s="260">
        <v>0.962383101589523</v>
      </c>
      <c r="AN227" s="259">
        <v>0.99</v>
      </c>
      <c r="AO227" s="264">
        <v>1</v>
      </c>
      <c r="AP227" s="264">
        <v>1</v>
      </c>
      <c r="AQ227" s="264">
        <v>1</v>
      </c>
      <c r="AR227" s="265">
        <v>1</v>
      </c>
      <c r="AS227" s="286">
        <v>0.0719793575775068</v>
      </c>
      <c r="AT227" s="267">
        <v>0</v>
      </c>
      <c r="AU227" s="268">
        <v>0.0178571428571429</v>
      </c>
      <c r="AV227" s="268">
        <v>0</v>
      </c>
      <c r="AW227" s="268">
        <v>0.0675944333996024</v>
      </c>
      <c r="AX227" s="224"/>
      <c r="AY227" s="222"/>
    </row>
    <row r="228" ht="15" spans="1:51">
      <c r="A228" s="220"/>
      <c r="C228" s="283" t="s">
        <v>210</v>
      </c>
      <c r="D228" s="111" t="s">
        <v>25</v>
      </c>
      <c r="E228" s="111" t="s">
        <v>211</v>
      </c>
      <c r="F228" s="285" t="s">
        <v>253</v>
      </c>
      <c r="G228" s="285" t="s">
        <v>253</v>
      </c>
      <c r="H228" s="285" t="s">
        <v>253</v>
      </c>
      <c r="I228" s="285" t="s">
        <v>253</v>
      </c>
      <c r="J228" s="259">
        <v>0.9</v>
      </c>
      <c r="K228" s="260">
        <v>0.93</v>
      </c>
      <c r="L228" s="260">
        <v>0.91</v>
      </c>
      <c r="M228" s="261">
        <v>0.918181818181818</v>
      </c>
      <c r="N228" s="261">
        <v>0.936420179682101</v>
      </c>
      <c r="O228" s="262">
        <v>0.9</v>
      </c>
      <c r="P228" s="263">
        <v>0.973031283710895</v>
      </c>
      <c r="Q228" s="260">
        <v>0.971608348680172</v>
      </c>
      <c r="R228" s="260">
        <v>0.974647032032792</v>
      </c>
      <c r="S228" s="260">
        <v>0.972286091269952</v>
      </c>
      <c r="T228" s="262">
        <v>0.9</v>
      </c>
      <c r="U228" s="260">
        <v>0.918939744182463</v>
      </c>
      <c r="V228" s="260">
        <v>0.909914057704113</v>
      </c>
      <c r="W228" s="260">
        <v>0.926673751328374</v>
      </c>
      <c r="X228" s="260">
        <v>0.924585655352102</v>
      </c>
      <c r="Y228" s="262">
        <v>0.92</v>
      </c>
      <c r="Z228" s="262">
        <v>0.907816818002369</v>
      </c>
      <c r="AA228" s="262">
        <v>0.931483087597572</v>
      </c>
      <c r="AB228" s="262">
        <v>0.935370975268315</v>
      </c>
      <c r="AC228" s="262">
        <v>0.936937713157422</v>
      </c>
      <c r="AD228" s="262">
        <v>0.92</v>
      </c>
      <c r="AE228" s="260">
        <v>0.997130102040816</v>
      </c>
      <c r="AF228" s="260">
        <v>0.991413767579571</v>
      </c>
      <c r="AG228" s="260">
        <v>0.999263514508764</v>
      </c>
      <c r="AH228" s="260">
        <v>0.985250275415211</v>
      </c>
      <c r="AI228" s="262">
        <v>0.92</v>
      </c>
      <c r="AJ228" s="260">
        <v>0.941420783940469</v>
      </c>
      <c r="AK228" s="260">
        <v>0.9526950008142</v>
      </c>
      <c r="AL228" s="260">
        <v>0.963395567000828</v>
      </c>
      <c r="AM228" s="260">
        <v>0.960925594958141</v>
      </c>
      <c r="AN228" s="259">
        <v>0.99</v>
      </c>
      <c r="AO228" s="264">
        <v>1</v>
      </c>
      <c r="AP228" s="264">
        <v>1</v>
      </c>
      <c r="AQ228" s="264">
        <v>1</v>
      </c>
      <c r="AR228" s="265">
        <v>1</v>
      </c>
      <c r="AS228" s="286">
        <v>0.0719793575775068</v>
      </c>
      <c r="AT228" s="267">
        <v>0</v>
      </c>
      <c r="AU228" s="268">
        <v>0.0571428571428571</v>
      </c>
      <c r="AV228" s="268">
        <v>0.025</v>
      </c>
      <c r="AW228" s="268">
        <v>0.0706126687435099</v>
      </c>
      <c r="AX228" s="224"/>
      <c r="AY228" s="222"/>
    </row>
    <row r="229" s="216" customFormat="1" ht="15" spans="1:51">
      <c r="A229" s="220"/>
      <c r="B229" s="217"/>
      <c r="C229" s="283" t="s">
        <v>210</v>
      </c>
      <c r="D229" s="111" t="s">
        <v>25</v>
      </c>
      <c r="E229" s="111" t="s">
        <v>211</v>
      </c>
      <c r="F229" s="285" t="s">
        <v>254</v>
      </c>
      <c r="G229" s="285" t="s">
        <v>254</v>
      </c>
      <c r="H229" s="285" t="s">
        <v>254</v>
      </c>
      <c r="I229" s="285" t="s">
        <v>254</v>
      </c>
      <c r="J229" s="259">
        <v>0.9</v>
      </c>
      <c r="K229" s="260">
        <v>0.988235294117647</v>
      </c>
      <c r="L229" s="260">
        <v>0.989247311827957</v>
      </c>
      <c r="M229" s="261">
        <v>1</v>
      </c>
      <c r="N229" s="261">
        <v>0.987306624355414</v>
      </c>
      <c r="O229" s="262">
        <v>0.9</v>
      </c>
      <c r="P229" s="263">
        <v>0.931764240506329</v>
      </c>
      <c r="Q229" s="260">
        <v>0.937512598266478</v>
      </c>
      <c r="R229" s="260">
        <v>0.93579096617379</v>
      </c>
      <c r="S229" s="260">
        <v>0.934246534923691</v>
      </c>
      <c r="T229" s="262">
        <v>0.9</v>
      </c>
      <c r="U229" s="260">
        <v>0.887460443037975</v>
      </c>
      <c r="V229" s="260">
        <v>0.918967950010079</v>
      </c>
      <c r="W229" s="260">
        <v>0.911889811626494</v>
      </c>
      <c r="X229" s="260">
        <v>0.91337862459153</v>
      </c>
      <c r="Y229" s="262">
        <v>0.92</v>
      </c>
      <c r="Z229" s="262">
        <v>0.874674864034051</v>
      </c>
      <c r="AA229" s="262">
        <v>0.935541231384752</v>
      </c>
      <c r="AB229" s="262">
        <v>0.958151155527795</v>
      </c>
      <c r="AC229" s="262">
        <v>0.951838051276347</v>
      </c>
      <c r="AD229" s="262">
        <v>0.92</v>
      </c>
      <c r="AE229" s="260">
        <v>0.994448381762344</v>
      </c>
      <c r="AF229" s="260">
        <v>0.989262913522925</v>
      </c>
      <c r="AG229" s="260">
        <v>0.984628801918674</v>
      </c>
      <c r="AH229" s="260">
        <v>0.986940556485934</v>
      </c>
      <c r="AI229" s="262">
        <v>0.92</v>
      </c>
      <c r="AJ229" s="260">
        <v>0.916020671834625</v>
      </c>
      <c r="AK229" s="260">
        <v>0.956976744186047</v>
      </c>
      <c r="AL229" s="260">
        <v>0.971867321867322</v>
      </c>
      <c r="AM229" s="260">
        <v>0.967107343658235</v>
      </c>
      <c r="AN229" s="259">
        <v>0.99</v>
      </c>
      <c r="AO229" s="264">
        <v>1</v>
      </c>
      <c r="AP229" s="264">
        <v>1</v>
      </c>
      <c r="AQ229" s="264">
        <v>1</v>
      </c>
      <c r="AR229" s="265">
        <v>1</v>
      </c>
      <c r="AS229" s="286">
        <v>0.0719793575775068</v>
      </c>
      <c r="AT229" s="267">
        <v>0.0416666666666667</v>
      </c>
      <c r="AU229" s="268">
        <v>0.0888888888888889</v>
      </c>
      <c r="AV229" s="268">
        <v>0.0357142857142857</v>
      </c>
      <c r="AW229" s="268">
        <v>0.0664711632453568</v>
      </c>
      <c r="AX229" s="217"/>
      <c r="AY229" s="222"/>
    </row>
    <row r="230" ht="15" spans="1:51">
      <c r="A230" s="220"/>
      <c r="C230" s="283" t="s">
        <v>210</v>
      </c>
      <c r="D230" s="111" t="s">
        <v>25</v>
      </c>
      <c r="E230" s="111" t="s">
        <v>211</v>
      </c>
      <c r="F230" s="285" t="s">
        <v>255</v>
      </c>
      <c r="G230" s="285" t="s">
        <v>255</v>
      </c>
      <c r="H230" s="285" t="s">
        <v>255</v>
      </c>
      <c r="I230" s="285" t="s">
        <v>255</v>
      </c>
      <c r="J230" s="259">
        <v>0.9</v>
      </c>
      <c r="K230" s="260">
        <v>0.917355371900826</v>
      </c>
      <c r="L230" s="260">
        <v>0.8671875</v>
      </c>
      <c r="M230" s="261">
        <v>0.91044776119403</v>
      </c>
      <c r="N230" s="261">
        <v>0.91554537646722</v>
      </c>
      <c r="O230" s="262">
        <v>0.9</v>
      </c>
      <c r="P230" s="263">
        <v>0.932382892057027</v>
      </c>
      <c r="Q230" s="260">
        <v>0.961283964522033</v>
      </c>
      <c r="R230" s="260">
        <v>0.92918111496399</v>
      </c>
      <c r="S230" s="260">
        <v>0.922231684874114</v>
      </c>
      <c r="T230" s="262">
        <v>0.9</v>
      </c>
      <c r="U230" s="260">
        <v>0.841004752206381</v>
      </c>
      <c r="V230" s="260">
        <v>0.891595100661692</v>
      </c>
      <c r="W230" s="260">
        <v>0.883835689517205</v>
      </c>
      <c r="X230" s="260">
        <v>0.881710325384706</v>
      </c>
      <c r="Y230" s="262">
        <v>0.92</v>
      </c>
      <c r="Z230" s="262">
        <v>0.846182495344507</v>
      </c>
      <c r="AA230" s="262">
        <v>0.919560595322466</v>
      </c>
      <c r="AB230" s="262">
        <v>0.945075318655852</v>
      </c>
      <c r="AC230" s="262">
        <v>0.926072336350348</v>
      </c>
      <c r="AD230" s="262">
        <v>0.92</v>
      </c>
      <c r="AE230" s="260">
        <v>0.996675439811608</v>
      </c>
      <c r="AF230" s="260">
        <v>0.994364577343301</v>
      </c>
      <c r="AG230" s="260">
        <v>0.988864773048976</v>
      </c>
      <c r="AH230" s="260">
        <v>0.968321972351405</v>
      </c>
      <c r="AI230" s="262">
        <v>0.92</v>
      </c>
      <c r="AJ230" s="260">
        <v>0.891558696505693</v>
      </c>
      <c r="AK230" s="260">
        <v>0.94728584876059</v>
      </c>
      <c r="AL230" s="260">
        <v>0.960135421074905</v>
      </c>
      <c r="AM230" s="260">
        <v>0.952690615622177</v>
      </c>
      <c r="AN230" s="259">
        <v>0.99</v>
      </c>
      <c r="AO230" s="264">
        <v>1</v>
      </c>
      <c r="AP230" s="264">
        <v>1</v>
      </c>
      <c r="AQ230" s="264">
        <v>1</v>
      </c>
      <c r="AR230" s="265">
        <v>1</v>
      </c>
      <c r="AS230" s="286">
        <v>0.0719793575775068</v>
      </c>
      <c r="AT230" s="267">
        <v>0.0172413793103448</v>
      </c>
      <c r="AU230" s="268">
        <v>0</v>
      </c>
      <c r="AV230" s="268">
        <v>0.0208333333333333</v>
      </c>
      <c r="AW230" s="268">
        <v>0.0728332119446468</v>
      </c>
      <c r="AX230" s="224"/>
      <c r="AY230" s="222"/>
    </row>
    <row r="231" ht="15" spans="1:51">
      <c r="A231" s="220"/>
      <c r="C231" s="283" t="s">
        <v>210</v>
      </c>
      <c r="D231" s="111" t="s">
        <v>25</v>
      </c>
      <c r="E231" s="111" t="s">
        <v>211</v>
      </c>
      <c r="F231" s="285" t="s">
        <v>256</v>
      </c>
      <c r="G231" s="285" t="s">
        <v>256</v>
      </c>
      <c r="H231" s="285" t="s">
        <v>256</v>
      </c>
      <c r="I231" s="285" t="s">
        <v>256</v>
      </c>
      <c r="J231" s="259">
        <v>0.9</v>
      </c>
      <c r="K231" s="260">
        <v>0.905660377358491</v>
      </c>
      <c r="L231" s="260">
        <v>0.982456140350877</v>
      </c>
      <c r="M231" s="261">
        <v>0.918032786885246</v>
      </c>
      <c r="N231" s="261">
        <v>0.960517799352751</v>
      </c>
      <c r="O231" s="262">
        <v>0.9</v>
      </c>
      <c r="P231" s="263">
        <v>0.88801261829653</v>
      </c>
      <c r="Q231" s="260">
        <v>0.962731152204836</v>
      </c>
      <c r="R231" s="260">
        <v>0.953415336299398</v>
      </c>
      <c r="S231" s="260">
        <v>0.943198819715734</v>
      </c>
      <c r="T231" s="262">
        <v>0.9</v>
      </c>
      <c r="U231" s="260">
        <v>0.874605678233438</v>
      </c>
      <c r="V231" s="260">
        <v>0.923470839260313</v>
      </c>
      <c r="W231" s="260">
        <v>0.927244176917037</v>
      </c>
      <c r="X231" s="260">
        <v>0.908548749064916</v>
      </c>
      <c r="Y231" s="262">
        <v>0.92</v>
      </c>
      <c r="Z231" s="262">
        <v>0.911671924290221</v>
      </c>
      <c r="AA231" s="262">
        <v>0.968973747016706</v>
      </c>
      <c r="AB231" s="262">
        <v>0.953662842012357</v>
      </c>
      <c r="AC231" s="262">
        <v>0.936182019977802</v>
      </c>
      <c r="AD231" s="262">
        <v>0.92</v>
      </c>
      <c r="AE231" s="260">
        <v>0.998542274052478</v>
      </c>
      <c r="AF231" s="260">
        <v>0.998582314371788</v>
      </c>
      <c r="AG231" s="260">
        <v>0.997050147492625</v>
      </c>
      <c r="AH231" s="260">
        <v>0.996583835214333</v>
      </c>
      <c r="AI231" s="262">
        <v>0.92</v>
      </c>
      <c r="AJ231" s="260">
        <v>0.936467407629919</v>
      </c>
      <c r="AK231" s="260">
        <v>0.978753101736973</v>
      </c>
      <c r="AL231" s="260">
        <v>0.973550188927222</v>
      </c>
      <c r="AM231" s="260">
        <v>0.959353272719793</v>
      </c>
      <c r="AN231" s="259">
        <v>0.99</v>
      </c>
      <c r="AO231" s="264">
        <v>1</v>
      </c>
      <c r="AP231" s="264">
        <v>1</v>
      </c>
      <c r="AQ231" s="264">
        <v>1</v>
      </c>
      <c r="AR231" s="265">
        <v>1</v>
      </c>
      <c r="AS231" s="286">
        <v>0.0719793575775068</v>
      </c>
      <c r="AT231" s="267">
        <v>0.125</v>
      </c>
      <c r="AU231" s="268">
        <v>0</v>
      </c>
      <c r="AV231" s="268">
        <v>0</v>
      </c>
      <c r="AW231" s="268">
        <v>0.087527352297593</v>
      </c>
      <c r="AX231" s="224"/>
      <c r="AY231" s="222"/>
    </row>
    <row r="232" s="216" customFormat="1" ht="15" spans="1:51">
      <c r="A232" s="220"/>
      <c r="B232" s="217"/>
      <c r="C232" s="283" t="s">
        <v>210</v>
      </c>
      <c r="D232" s="111" t="s">
        <v>25</v>
      </c>
      <c r="E232" s="111" t="s">
        <v>211</v>
      </c>
      <c r="F232" s="285" t="s">
        <v>257</v>
      </c>
      <c r="G232" s="285" t="s">
        <v>257</v>
      </c>
      <c r="H232" s="285" t="s">
        <v>257</v>
      </c>
      <c r="I232" s="285" t="s">
        <v>257</v>
      </c>
      <c r="J232" s="259">
        <v>0.9</v>
      </c>
      <c r="K232" s="260">
        <v>0.949367088607595</v>
      </c>
      <c r="L232" s="260">
        <v>0.954545454545455</v>
      </c>
      <c r="M232" s="261">
        <v>0.96551724137931</v>
      </c>
      <c r="N232" s="261">
        <v>0.950081833060556</v>
      </c>
      <c r="O232" s="262">
        <v>0.9</v>
      </c>
      <c r="P232" s="263">
        <v>0.869809006483266</v>
      </c>
      <c r="Q232" s="260">
        <v>0.901366503153469</v>
      </c>
      <c r="R232" s="260">
        <v>0.93717834960071</v>
      </c>
      <c r="S232" s="260">
        <v>0.934088467923054</v>
      </c>
      <c r="T232" s="262">
        <v>0.9</v>
      </c>
      <c r="U232" s="260">
        <v>0.839845803399334</v>
      </c>
      <c r="V232" s="260">
        <v>0.877890679747723</v>
      </c>
      <c r="W232" s="260">
        <v>0.883584738243123</v>
      </c>
      <c r="X232" s="260">
        <v>0.909253653614556</v>
      </c>
      <c r="Y232" s="262">
        <v>0.92</v>
      </c>
      <c r="Z232" s="262">
        <v>0.85016835016835</v>
      </c>
      <c r="AA232" s="262">
        <v>0.931303116147309</v>
      </c>
      <c r="AB232" s="262">
        <v>0.939069111424542</v>
      </c>
      <c r="AC232" s="262">
        <v>0.94091930505644</v>
      </c>
      <c r="AD232" s="262">
        <v>0.92</v>
      </c>
      <c r="AE232" s="260">
        <v>0.992376111817027</v>
      </c>
      <c r="AF232" s="260">
        <v>0.9882096069869</v>
      </c>
      <c r="AG232" s="260">
        <v>0.959161931818182</v>
      </c>
      <c r="AH232" s="260">
        <v>0.9755113232885</v>
      </c>
      <c r="AI232" s="262">
        <v>0.92</v>
      </c>
      <c r="AJ232" s="260">
        <v>0.88931684573282</v>
      </c>
      <c r="AK232" s="260">
        <v>0.956167688750377</v>
      </c>
      <c r="AL232" s="260">
        <v>0.958169934640523</v>
      </c>
      <c r="AM232" s="260">
        <v>0.962303645386366</v>
      </c>
      <c r="AN232" s="259">
        <v>0.99</v>
      </c>
      <c r="AO232" s="264">
        <v>1</v>
      </c>
      <c r="AP232" s="264">
        <v>1</v>
      </c>
      <c r="AQ232" s="264">
        <v>1</v>
      </c>
      <c r="AR232" s="265">
        <v>1</v>
      </c>
      <c r="AS232" s="286">
        <v>0.0719793575775068</v>
      </c>
      <c r="AT232" s="267">
        <v>0.0444444444444444</v>
      </c>
      <c r="AU232" s="268">
        <v>0</v>
      </c>
      <c r="AV232" s="268">
        <v>0.027027027027027</v>
      </c>
      <c r="AW232" s="268">
        <v>0.0668789808917197</v>
      </c>
      <c r="AX232" s="217"/>
      <c r="AY232" s="222"/>
    </row>
    <row r="233" s="216" customFormat="1" ht="15" spans="1:51">
      <c r="A233" s="220"/>
      <c r="B233" s="217"/>
      <c r="C233" s="283" t="s">
        <v>210</v>
      </c>
      <c r="D233" s="111" t="s">
        <v>25</v>
      </c>
      <c r="E233" s="111" t="s">
        <v>211</v>
      </c>
      <c r="F233" s="285" t="s">
        <v>258</v>
      </c>
      <c r="G233" s="285" t="s">
        <v>258</v>
      </c>
      <c r="H233" s="285" t="s">
        <v>258</v>
      </c>
      <c r="I233" s="285" t="s">
        <v>258</v>
      </c>
      <c r="J233" s="259">
        <v>0.9</v>
      </c>
      <c r="K233" s="260">
        <v>0.942307692307692</v>
      </c>
      <c r="L233" s="260">
        <v>0.932203389830508</v>
      </c>
      <c r="M233" s="261">
        <v>0.923076923076923</v>
      </c>
      <c r="N233" s="261">
        <v>0.93676379417235</v>
      </c>
      <c r="O233" s="262">
        <v>0.9</v>
      </c>
      <c r="P233" s="263">
        <v>0.935436893203883</v>
      </c>
      <c r="Q233" s="260">
        <v>0.966236345580934</v>
      </c>
      <c r="R233" s="260">
        <v>0.946775353632223</v>
      </c>
      <c r="S233" s="260">
        <v>0.949785366618196</v>
      </c>
      <c r="T233" s="262">
        <v>0.9</v>
      </c>
      <c r="U233" s="260">
        <v>0.879854368932039</v>
      </c>
      <c r="V233" s="260">
        <v>0.901439920556107</v>
      </c>
      <c r="W233" s="260">
        <v>0.915847518580676</v>
      </c>
      <c r="X233" s="260">
        <v>0.907912265884176</v>
      </c>
      <c r="Y233" s="262">
        <v>0.92</v>
      </c>
      <c r="Z233" s="262">
        <v>0.887781258900598</v>
      </c>
      <c r="AA233" s="262">
        <v>0.924238108800911</v>
      </c>
      <c r="AB233" s="262">
        <v>0.934615384615385</v>
      </c>
      <c r="AC233" s="262">
        <v>0.946386406778092</v>
      </c>
      <c r="AD233" s="262">
        <v>0.92</v>
      </c>
      <c r="AE233" s="260">
        <v>1</v>
      </c>
      <c r="AF233" s="260">
        <v>1</v>
      </c>
      <c r="AG233" s="260">
        <v>0.995098039215686</v>
      </c>
      <c r="AH233" s="260">
        <v>0.954650777888116</v>
      </c>
      <c r="AI233" s="262">
        <v>0.92</v>
      </c>
      <c r="AJ233" s="260">
        <v>0.921504389988206</v>
      </c>
      <c r="AK233" s="260">
        <v>0.953044170314365</v>
      </c>
      <c r="AL233" s="260">
        <v>0.963816275291685</v>
      </c>
      <c r="AM233" s="260">
        <v>0.965362179136812</v>
      </c>
      <c r="AN233" s="259">
        <v>0.99</v>
      </c>
      <c r="AO233" s="264">
        <v>1</v>
      </c>
      <c r="AP233" s="264">
        <v>1</v>
      </c>
      <c r="AQ233" s="264">
        <v>1</v>
      </c>
      <c r="AR233" s="265">
        <v>1</v>
      </c>
      <c r="AS233" s="286">
        <v>0.0719793575775068</v>
      </c>
      <c r="AT233" s="267">
        <v>0.0526315789473684</v>
      </c>
      <c r="AU233" s="268">
        <v>0.125</v>
      </c>
      <c r="AV233" s="268">
        <v>0.0555555555555556</v>
      </c>
      <c r="AW233" s="268">
        <v>0.0583333333333333</v>
      </c>
      <c r="AX233" s="217"/>
      <c r="AY233" s="222"/>
    </row>
    <row r="234" s="216" customFormat="1" ht="15" spans="1:51">
      <c r="A234" s="220"/>
      <c r="B234" s="217"/>
      <c r="C234" s="283" t="s">
        <v>210</v>
      </c>
      <c r="D234" s="111" t="s">
        <v>25</v>
      </c>
      <c r="E234" s="111" t="s">
        <v>211</v>
      </c>
      <c r="F234" s="285" t="s">
        <v>259</v>
      </c>
      <c r="G234" s="285" t="s">
        <v>259</v>
      </c>
      <c r="H234" s="285" t="s">
        <v>259</v>
      </c>
      <c r="I234" s="285" t="s">
        <v>259</v>
      </c>
      <c r="J234" s="259">
        <v>0.9</v>
      </c>
      <c r="K234" s="260">
        <v>0.978723404255319</v>
      </c>
      <c r="L234" s="260">
        <v>1</v>
      </c>
      <c r="M234" s="261">
        <v>1</v>
      </c>
      <c r="N234" s="261">
        <v>0.960275019098549</v>
      </c>
      <c r="O234" s="262">
        <v>0.9</v>
      </c>
      <c r="P234" s="263">
        <v>0.987652608213097</v>
      </c>
      <c r="Q234" s="260">
        <v>0.984851153778404</v>
      </c>
      <c r="R234" s="260">
        <v>0.997275668312617</v>
      </c>
      <c r="S234" s="260">
        <v>0.971892703569722</v>
      </c>
      <c r="T234" s="262">
        <v>0.9</v>
      </c>
      <c r="U234" s="260">
        <v>0.95338512763596</v>
      </c>
      <c r="V234" s="260">
        <v>0.946450590100405</v>
      </c>
      <c r="W234" s="260">
        <v>0.967137749020943</v>
      </c>
      <c r="X234" s="260">
        <v>0.949457374923213</v>
      </c>
      <c r="Y234" s="262">
        <v>0.92</v>
      </c>
      <c r="Z234" s="262">
        <v>0.416666666666667</v>
      </c>
      <c r="AA234" s="262">
        <v>0.25</v>
      </c>
      <c r="AB234" s="262">
        <v>1</v>
      </c>
      <c r="AC234" s="262">
        <v>0.8</v>
      </c>
      <c r="AD234" s="262">
        <v>0.92</v>
      </c>
      <c r="AE234" s="260">
        <v>1</v>
      </c>
      <c r="AF234" s="260">
        <v>0.983333333333333</v>
      </c>
      <c r="AG234" s="260">
        <v>0.978494623655914</v>
      </c>
      <c r="AH234" s="260">
        <v>0.987437185929648</v>
      </c>
      <c r="AI234" s="262">
        <v>0.92</v>
      </c>
      <c r="AJ234" s="260">
        <v>0.97409972299169</v>
      </c>
      <c r="AK234" s="260">
        <v>0.985389896145045</v>
      </c>
      <c r="AL234" s="260">
        <v>0.988257317903336</v>
      </c>
      <c r="AM234" s="260">
        <v>0.987411814472661</v>
      </c>
      <c r="AN234" s="259">
        <v>0.99</v>
      </c>
      <c r="AO234" s="264">
        <v>1</v>
      </c>
      <c r="AP234" s="264">
        <v>1</v>
      </c>
      <c r="AQ234" s="264">
        <v>1</v>
      </c>
      <c r="AR234" s="265">
        <v>1</v>
      </c>
      <c r="AS234" s="286">
        <v>0.0719793575775068</v>
      </c>
      <c r="AT234" s="267">
        <v>0</v>
      </c>
      <c r="AU234" s="268">
        <v>0.0588235294117647</v>
      </c>
      <c r="AV234" s="268">
        <v>0.0833333333333333</v>
      </c>
      <c r="AW234" s="268">
        <v>0.0447058823529412</v>
      </c>
      <c r="AX234" s="217"/>
      <c r="AY234" s="222"/>
    </row>
    <row r="235" ht="15" spans="1:51">
      <c r="A235" s="220"/>
      <c r="B235" s="224"/>
      <c r="C235" s="287" t="s">
        <v>260</v>
      </c>
      <c r="D235" s="111" t="s">
        <v>25</v>
      </c>
      <c r="E235" s="111" t="s">
        <v>261</v>
      </c>
      <c r="F235" s="288" t="s">
        <v>262</v>
      </c>
      <c r="G235" s="288" t="s">
        <v>262</v>
      </c>
      <c r="H235" s="288" t="s">
        <v>262</v>
      </c>
      <c r="I235" s="288" t="s">
        <v>262</v>
      </c>
      <c r="J235" s="259">
        <v>0.9</v>
      </c>
      <c r="K235" s="260">
        <v>0.987654320987654</v>
      </c>
      <c r="L235" s="260">
        <v>0.989247311827957</v>
      </c>
      <c r="M235" s="261">
        <v>0.978494623655914</v>
      </c>
      <c r="N235" s="261">
        <v>0.976822587442057</v>
      </c>
      <c r="O235" s="262">
        <v>0.9</v>
      </c>
      <c r="P235" s="263">
        <v>0.959792797237296</v>
      </c>
      <c r="Q235" s="260">
        <v>0.961828463713478</v>
      </c>
      <c r="R235" s="260">
        <v>0.978155897907565</v>
      </c>
      <c r="S235" s="260">
        <v>0.970896105149556</v>
      </c>
      <c r="T235" s="262">
        <v>0.9</v>
      </c>
      <c r="U235" s="260">
        <v>0.919092254563394</v>
      </c>
      <c r="V235" s="260">
        <v>0.913996229971725</v>
      </c>
      <c r="W235" s="260">
        <v>0.946424465394344</v>
      </c>
      <c r="X235" s="260">
        <v>0.907651946547806</v>
      </c>
      <c r="Y235" s="262">
        <v>0.92</v>
      </c>
      <c r="Z235" s="262">
        <v>0.904456824512535</v>
      </c>
      <c r="AA235" s="262">
        <v>0.940811724915445</v>
      </c>
      <c r="AB235" s="262">
        <v>0.939947780678851</v>
      </c>
      <c r="AC235" s="262">
        <v>0.948924703213925</v>
      </c>
      <c r="AD235" s="262">
        <v>0.92</v>
      </c>
      <c r="AE235" s="260">
        <v>0.996954535566674</v>
      </c>
      <c r="AF235" s="260">
        <v>0.978016609672692</v>
      </c>
      <c r="AG235" s="260">
        <v>0.944670812781471</v>
      </c>
      <c r="AH235" s="260">
        <v>0.888412047312674</v>
      </c>
      <c r="AI235" s="262">
        <v>0.92</v>
      </c>
      <c r="AJ235" s="260">
        <v>0.939568345323741</v>
      </c>
      <c r="AK235" s="260">
        <v>0.963552361396304</v>
      </c>
      <c r="AL235" s="260">
        <v>0.966554281861092</v>
      </c>
      <c r="AM235" s="260">
        <v>0.967311115553398</v>
      </c>
      <c r="AN235" s="259">
        <v>0.99</v>
      </c>
      <c r="AO235" s="264">
        <v>1</v>
      </c>
      <c r="AP235" s="264">
        <v>1</v>
      </c>
      <c r="AQ235" s="264">
        <v>1</v>
      </c>
      <c r="AR235" s="265">
        <v>1</v>
      </c>
      <c r="AS235" s="286">
        <v>0.0922287257019438</v>
      </c>
      <c r="AT235" s="267">
        <v>0.0555555555555556</v>
      </c>
      <c r="AU235" s="268">
        <v>0.0555555555555556</v>
      </c>
      <c r="AV235" s="268">
        <v>0</v>
      </c>
      <c r="AW235" s="268">
        <v>0.050531914893617</v>
      </c>
      <c r="AX235" s="224"/>
      <c r="AY235" s="222"/>
    </row>
    <row r="236" ht="15" spans="1:51">
      <c r="A236" s="220"/>
      <c r="B236" s="224"/>
      <c r="C236" s="287" t="s">
        <v>260</v>
      </c>
      <c r="D236" s="111" t="s">
        <v>25</v>
      </c>
      <c r="E236" s="111" t="s">
        <v>261</v>
      </c>
      <c r="F236" s="288" t="s">
        <v>263</v>
      </c>
      <c r="G236" s="288" t="s">
        <v>263</v>
      </c>
      <c r="H236" s="288" t="s">
        <v>263</v>
      </c>
      <c r="I236" s="288" t="s">
        <v>263</v>
      </c>
      <c r="J236" s="259">
        <v>0.9</v>
      </c>
      <c r="K236" s="260">
        <v>0.888888888888889</v>
      </c>
      <c r="L236" s="260">
        <v>0.866666666666667</v>
      </c>
      <c r="M236" s="261">
        <v>0.903225806451613</v>
      </c>
      <c r="N236" s="261">
        <v>0.863832409118916</v>
      </c>
      <c r="O236" s="262">
        <v>0.9</v>
      </c>
      <c r="P236" s="263">
        <v>0.96004169562196</v>
      </c>
      <c r="Q236" s="260">
        <v>0.974760042659083</v>
      </c>
      <c r="R236" s="260">
        <v>0.98655737704918</v>
      </c>
      <c r="S236" s="260">
        <v>0.958370669056153</v>
      </c>
      <c r="T236" s="262">
        <v>0.9</v>
      </c>
      <c r="U236" s="260">
        <v>0.903405142460042</v>
      </c>
      <c r="V236" s="260">
        <v>0.945609669392108</v>
      </c>
      <c r="W236" s="260">
        <v>0.940327868852459</v>
      </c>
      <c r="X236" s="260">
        <v>0.941594484269215</v>
      </c>
      <c r="Y236" s="262">
        <v>0.92</v>
      </c>
      <c r="Z236" s="262">
        <v>0.944749051033319</v>
      </c>
      <c r="AA236" s="262">
        <v>0.974734529476382</v>
      </c>
      <c r="AB236" s="262">
        <v>0.969115582592419</v>
      </c>
      <c r="AC236" s="262">
        <v>0.973865097784151</v>
      </c>
      <c r="AD236" s="262">
        <v>0.92</v>
      </c>
      <c r="AE236" s="260">
        <v>0.99141876430206</v>
      </c>
      <c r="AF236" s="260">
        <v>0.994173343044428</v>
      </c>
      <c r="AG236" s="260">
        <v>0.994106980961015</v>
      </c>
      <c r="AH236" s="260">
        <v>0.991822661601599</v>
      </c>
      <c r="AI236" s="262">
        <v>0.92</v>
      </c>
      <c r="AJ236" s="260">
        <v>0.961897504286531</v>
      </c>
      <c r="AK236" s="260">
        <v>0.981421356421356</v>
      </c>
      <c r="AL236" s="260">
        <v>0.982648930017351</v>
      </c>
      <c r="AM236" s="260">
        <v>0.984319156842212</v>
      </c>
      <c r="AN236" s="259">
        <v>0.99</v>
      </c>
      <c r="AO236" s="264">
        <v>1</v>
      </c>
      <c r="AP236" s="264">
        <v>1</v>
      </c>
      <c r="AQ236" s="264">
        <v>1</v>
      </c>
      <c r="AR236" s="265">
        <v>1</v>
      </c>
      <c r="AS236" s="286">
        <v>0.0922287257019438</v>
      </c>
      <c r="AT236" s="267">
        <v>0</v>
      </c>
      <c r="AU236" s="268">
        <v>0.1</v>
      </c>
      <c r="AV236" s="268">
        <v>0</v>
      </c>
      <c r="AW236" s="268">
        <v>0.0938967136150235</v>
      </c>
      <c r="AX236" s="224"/>
      <c r="AY236" s="222"/>
    </row>
    <row r="237" ht="15" spans="1:51">
      <c r="A237" s="220"/>
      <c r="B237" s="224"/>
      <c r="C237" s="287" t="s">
        <v>260</v>
      </c>
      <c r="D237" s="111" t="s">
        <v>25</v>
      </c>
      <c r="E237" s="111" t="s">
        <v>261</v>
      </c>
      <c r="F237" s="288" t="s">
        <v>264</v>
      </c>
      <c r="G237" s="288" t="s">
        <v>264</v>
      </c>
      <c r="H237" s="288" t="s">
        <v>264</v>
      </c>
      <c r="I237" s="288" t="s">
        <v>264</v>
      </c>
      <c r="J237" s="259">
        <v>0.9</v>
      </c>
      <c r="K237" s="260">
        <v>0.938271604938272</v>
      </c>
      <c r="L237" s="260">
        <v>0.9625</v>
      </c>
      <c r="M237" s="261">
        <v>0.976190476190476</v>
      </c>
      <c r="N237" s="261">
        <v>0.96134376438104</v>
      </c>
      <c r="O237" s="262">
        <v>0.9</v>
      </c>
      <c r="P237" s="263">
        <v>0.917946177975896</v>
      </c>
      <c r="Q237" s="260">
        <v>0.963597808800141</v>
      </c>
      <c r="R237" s="260">
        <v>0.933431468760222</v>
      </c>
      <c r="S237" s="260">
        <v>0.95433867102192</v>
      </c>
      <c r="T237" s="262">
        <v>0.9</v>
      </c>
      <c r="U237" s="260">
        <v>0.92025755324418</v>
      </c>
      <c r="V237" s="260">
        <v>0.963597808800141</v>
      </c>
      <c r="W237" s="260">
        <v>0.953385672227674</v>
      </c>
      <c r="X237" s="260">
        <v>0.957642656454348</v>
      </c>
      <c r="Y237" s="262">
        <v>0.92</v>
      </c>
      <c r="Z237" s="262">
        <v>0.947058823529412</v>
      </c>
      <c r="AA237" s="262">
        <v>0.961900049480455</v>
      </c>
      <c r="AB237" s="262">
        <v>0.96911673872761</v>
      </c>
      <c r="AC237" s="262">
        <v>0.965429444381577</v>
      </c>
      <c r="AD237" s="262">
        <v>0.92</v>
      </c>
      <c r="AE237" s="260">
        <v>0.991052993805919</v>
      </c>
      <c r="AF237" s="260">
        <v>0.663753213367609</v>
      </c>
      <c r="AG237" s="260">
        <v>0.980869565217391</v>
      </c>
      <c r="AH237" s="260">
        <v>0.945969490834276</v>
      </c>
      <c r="AI237" s="262">
        <v>0.92</v>
      </c>
      <c r="AJ237" s="260">
        <v>0.963690255650241</v>
      </c>
      <c r="AK237" s="260">
        <v>0.980078125</v>
      </c>
      <c r="AL237" s="260">
        <v>0.985001292991983</v>
      </c>
      <c r="AM237" s="260">
        <v>0.983734107631156</v>
      </c>
      <c r="AN237" s="259">
        <v>0.99</v>
      </c>
      <c r="AO237" s="264">
        <v>1</v>
      </c>
      <c r="AP237" s="264">
        <v>1</v>
      </c>
      <c r="AQ237" s="264">
        <v>1</v>
      </c>
      <c r="AR237" s="265">
        <v>1</v>
      </c>
      <c r="AS237" s="286">
        <v>0.0922287257019438</v>
      </c>
      <c r="AT237" s="267">
        <v>0</v>
      </c>
      <c r="AU237" s="268">
        <v>0</v>
      </c>
      <c r="AV237" s="268">
        <v>0</v>
      </c>
      <c r="AW237" s="268">
        <v>0.125461254612546</v>
      </c>
      <c r="AX237" s="224"/>
      <c r="AY237" s="222"/>
    </row>
    <row r="238" ht="15" spans="1:51">
      <c r="A238" s="220"/>
      <c r="B238" s="224"/>
      <c r="C238" s="287" t="s">
        <v>260</v>
      </c>
      <c r="D238" s="111" t="s">
        <v>25</v>
      </c>
      <c r="E238" s="111" t="s">
        <v>261</v>
      </c>
      <c r="F238" s="288" t="s">
        <v>265</v>
      </c>
      <c r="G238" s="288" t="s">
        <v>265</v>
      </c>
      <c r="H238" s="288" t="s">
        <v>265</v>
      </c>
      <c r="I238" s="288" t="s">
        <v>265</v>
      </c>
      <c r="J238" s="259">
        <v>0.9</v>
      </c>
      <c r="K238" s="260">
        <v>1</v>
      </c>
      <c r="L238" s="260">
        <v>0.984496124031008</v>
      </c>
      <c r="M238" s="261">
        <v>0.985401459854015</v>
      </c>
      <c r="N238" s="261">
        <v>0.991339491916859</v>
      </c>
      <c r="O238" s="262">
        <v>0.9</v>
      </c>
      <c r="P238" s="263">
        <v>0.948606412115354</v>
      </c>
      <c r="Q238" s="260">
        <v>0.94150417827298</v>
      </c>
      <c r="R238" s="260">
        <v>0.955025608194622</v>
      </c>
      <c r="S238" s="260">
        <v>0.947132740696098</v>
      </c>
      <c r="T238" s="262">
        <v>0.9</v>
      </c>
      <c r="U238" s="260">
        <v>0.927823425165136</v>
      </c>
      <c r="V238" s="260">
        <v>0.92446337866623</v>
      </c>
      <c r="W238" s="260">
        <v>0.930377720870679</v>
      </c>
      <c r="X238" s="260">
        <v>0.937730902516197</v>
      </c>
      <c r="Y238" s="262">
        <v>0.92</v>
      </c>
      <c r="Z238" s="262">
        <v>0.946836466545381</v>
      </c>
      <c r="AA238" s="262">
        <v>0.956608933454877</v>
      </c>
      <c r="AB238" s="262">
        <v>0.965670247547875</v>
      </c>
      <c r="AC238" s="262">
        <v>0.972820474996312</v>
      </c>
      <c r="AD238" s="262">
        <v>0.92</v>
      </c>
      <c r="AE238" s="260">
        <v>0.998009667330111</v>
      </c>
      <c r="AF238" s="260">
        <v>0.977620730270907</v>
      </c>
      <c r="AG238" s="260">
        <v>0.991560577885853</v>
      </c>
      <c r="AH238" s="260">
        <v>0.986796864936635</v>
      </c>
      <c r="AI238" s="262">
        <v>0.92</v>
      </c>
      <c r="AJ238" s="260">
        <v>0.964141640519946</v>
      </c>
      <c r="AK238" s="260">
        <v>0.972298929927511</v>
      </c>
      <c r="AL238" s="260">
        <v>0.979582146248813</v>
      </c>
      <c r="AM238" s="260">
        <v>0.983225571139627</v>
      </c>
      <c r="AN238" s="259">
        <v>0.99</v>
      </c>
      <c r="AO238" s="264">
        <v>1</v>
      </c>
      <c r="AP238" s="264">
        <v>1</v>
      </c>
      <c r="AQ238" s="264">
        <v>1</v>
      </c>
      <c r="AR238" s="265">
        <v>1</v>
      </c>
      <c r="AS238" s="286">
        <v>0.0922287257019438</v>
      </c>
      <c r="AT238" s="267">
        <v>0</v>
      </c>
      <c r="AU238" s="268">
        <v>0.0714285714285714</v>
      </c>
      <c r="AV238" s="268">
        <v>0</v>
      </c>
      <c r="AW238" s="268">
        <v>0.0484848484848485</v>
      </c>
      <c r="AX238" s="224"/>
      <c r="AY238" s="222"/>
    </row>
    <row r="239" ht="15" spans="1:51">
      <c r="A239" s="220"/>
      <c r="B239" s="224"/>
      <c r="C239" s="287" t="s">
        <v>260</v>
      </c>
      <c r="D239" s="111" t="s">
        <v>25</v>
      </c>
      <c r="E239" s="111" t="s">
        <v>261</v>
      </c>
      <c r="F239" s="288" t="s">
        <v>266</v>
      </c>
      <c r="G239" s="288" t="s">
        <v>266</v>
      </c>
      <c r="H239" s="288" t="s">
        <v>266</v>
      </c>
      <c r="I239" s="288" t="s">
        <v>266</v>
      </c>
      <c r="J239" s="259">
        <v>0.9</v>
      </c>
      <c r="K239" s="260">
        <v>1</v>
      </c>
      <c r="L239" s="260">
        <v>0.990291262135922</v>
      </c>
      <c r="M239" s="261">
        <v>0.990384615384615</v>
      </c>
      <c r="N239" s="261">
        <v>0.989818181818182</v>
      </c>
      <c r="O239" s="262">
        <v>0.9</v>
      </c>
      <c r="P239" s="263">
        <v>0.973753280839895</v>
      </c>
      <c r="Q239" s="260">
        <v>0.253386004514673</v>
      </c>
      <c r="R239" s="260">
        <v>0.976467512093084</v>
      </c>
      <c r="S239" s="260">
        <v>0.951822692559244</v>
      </c>
      <c r="T239" s="262">
        <v>0.9</v>
      </c>
      <c r="U239" s="260">
        <v>0.952755905511811</v>
      </c>
      <c r="V239" s="260">
        <v>0.954853273137698</v>
      </c>
      <c r="W239" s="260">
        <v>0.966008628578899</v>
      </c>
      <c r="X239" s="260">
        <v>0.961702064882249</v>
      </c>
      <c r="Y239" s="262">
        <v>0.92</v>
      </c>
      <c r="Z239" s="262">
        <v>0.916198877305533</v>
      </c>
      <c r="AA239" s="262">
        <v>0.973976272483735</v>
      </c>
      <c r="AB239" s="262">
        <v>0.975631768953069</v>
      </c>
      <c r="AC239" s="262">
        <v>0.972809801461362</v>
      </c>
      <c r="AD239" s="262">
        <v>0.92</v>
      </c>
      <c r="AE239" s="260">
        <v>0.986524308075049</v>
      </c>
      <c r="AF239" s="260">
        <v>0.984013300933623</v>
      </c>
      <c r="AG239" s="260">
        <v>0.98403865866159</v>
      </c>
      <c r="AH239" s="260">
        <v>0.977531721225108</v>
      </c>
      <c r="AI239" s="262">
        <v>0.92</v>
      </c>
      <c r="AJ239" s="260">
        <v>0.967470832509393</v>
      </c>
      <c r="AK239" s="260">
        <v>0.985877744562416</v>
      </c>
      <c r="AL239" s="260">
        <v>0.987328940699442</v>
      </c>
      <c r="AM239" s="260">
        <v>0.985983962702587</v>
      </c>
      <c r="AN239" s="259">
        <v>0.99</v>
      </c>
      <c r="AO239" s="264">
        <v>1</v>
      </c>
      <c r="AP239" s="264">
        <v>1</v>
      </c>
      <c r="AQ239" s="264">
        <v>1</v>
      </c>
      <c r="AR239" s="265">
        <v>1</v>
      </c>
      <c r="AS239" s="286">
        <v>0.0922287257019438</v>
      </c>
      <c r="AT239" s="267">
        <v>0</v>
      </c>
      <c r="AU239" s="268">
        <v>0.111111111111111</v>
      </c>
      <c r="AV239" s="268">
        <v>0</v>
      </c>
      <c r="AW239" s="268">
        <v>0.0808823529411765</v>
      </c>
      <c r="AX239" s="224"/>
      <c r="AY239" s="222"/>
    </row>
    <row r="240" ht="15" spans="1:51">
      <c r="A240" s="220"/>
      <c r="B240" s="224"/>
      <c r="C240" s="287" t="s">
        <v>260</v>
      </c>
      <c r="D240" s="111" t="s">
        <v>25</v>
      </c>
      <c r="E240" s="111" t="s">
        <v>261</v>
      </c>
      <c r="F240" s="288" t="s">
        <v>267</v>
      </c>
      <c r="G240" s="288" t="s">
        <v>267</v>
      </c>
      <c r="H240" s="288" t="s">
        <v>267</v>
      </c>
      <c r="I240" s="288" t="s">
        <v>267</v>
      </c>
      <c r="J240" s="259">
        <v>0.9</v>
      </c>
      <c r="K240" s="260">
        <v>0.944444444444444</v>
      </c>
      <c r="L240" s="260">
        <v>0.913978494623656</v>
      </c>
      <c r="M240" s="261">
        <v>0.94949494949495</v>
      </c>
      <c r="N240" s="261">
        <v>0.954961832061069</v>
      </c>
      <c r="O240" s="262">
        <v>0.9</v>
      </c>
      <c r="P240" s="263">
        <v>0.945921667265541</v>
      </c>
      <c r="Q240" s="260">
        <v>0.946791585646102</v>
      </c>
      <c r="R240" s="260">
        <v>0.960342417889588</v>
      </c>
      <c r="S240" s="260">
        <v>0.938855559111741</v>
      </c>
      <c r="T240" s="262">
        <v>0.9</v>
      </c>
      <c r="U240" s="260">
        <v>0.923284225655767</v>
      </c>
      <c r="V240" s="260">
        <v>0.918331270991692</v>
      </c>
      <c r="W240" s="260">
        <v>0.940426275331936</v>
      </c>
      <c r="X240" s="260">
        <v>0.929975689313512</v>
      </c>
      <c r="Y240" s="262">
        <v>0.92</v>
      </c>
      <c r="Z240" s="262">
        <v>0.937311503662215</v>
      </c>
      <c r="AA240" s="262">
        <v>0.944297621467778</v>
      </c>
      <c r="AB240" s="262">
        <v>0.953409682457054</v>
      </c>
      <c r="AC240" s="262">
        <v>0.954065016949717</v>
      </c>
      <c r="AD240" s="262">
        <v>0.92</v>
      </c>
      <c r="AE240" s="260">
        <v>0.998739949597984</v>
      </c>
      <c r="AF240" s="260">
        <v>0.985551485551486</v>
      </c>
      <c r="AG240" s="260">
        <v>0.997727518666811</v>
      </c>
      <c r="AH240" s="260">
        <v>0.992738295043261</v>
      </c>
      <c r="AI240" s="262">
        <v>0.92</v>
      </c>
      <c r="AJ240" s="260">
        <v>0.956219392752204</v>
      </c>
      <c r="AK240" s="260">
        <v>0.959251205445779</v>
      </c>
      <c r="AL240" s="260">
        <v>0.970422240802676</v>
      </c>
      <c r="AM240" s="260">
        <v>0.969536453611646</v>
      </c>
      <c r="AN240" s="259">
        <v>0.99</v>
      </c>
      <c r="AO240" s="264">
        <v>1</v>
      </c>
      <c r="AP240" s="264">
        <v>1</v>
      </c>
      <c r="AQ240" s="264">
        <v>1</v>
      </c>
      <c r="AR240" s="265">
        <v>1</v>
      </c>
      <c r="AS240" s="286">
        <v>0.0922287257019438</v>
      </c>
      <c r="AT240" s="267">
        <v>0.0416666666666667</v>
      </c>
      <c r="AU240" s="268">
        <v>0.0454545454545455</v>
      </c>
      <c r="AV240" s="268">
        <v>0</v>
      </c>
      <c r="AW240" s="268">
        <v>0.0939226519337017</v>
      </c>
      <c r="AX240" s="224"/>
      <c r="AY240" s="222"/>
    </row>
    <row r="241" ht="15" spans="1:51">
      <c r="A241" s="220"/>
      <c r="B241" s="224"/>
      <c r="C241" s="287" t="s">
        <v>260</v>
      </c>
      <c r="D241" s="111" t="s">
        <v>25</v>
      </c>
      <c r="E241" s="111" t="s">
        <v>261</v>
      </c>
      <c r="F241" s="288" t="s">
        <v>268</v>
      </c>
      <c r="G241" s="288" t="s">
        <v>268</v>
      </c>
      <c r="H241" s="288" t="s">
        <v>268</v>
      </c>
      <c r="I241" s="288" t="s">
        <v>268</v>
      </c>
      <c r="J241" s="259">
        <v>0.9</v>
      </c>
      <c r="K241" s="260">
        <v>0.919191919191919</v>
      </c>
      <c r="L241" s="260">
        <v>0.911764705882353</v>
      </c>
      <c r="M241" s="261">
        <v>0.911764705882353</v>
      </c>
      <c r="N241" s="261">
        <v>0.949385932266468</v>
      </c>
      <c r="O241" s="262">
        <v>0.9</v>
      </c>
      <c r="P241" s="263">
        <v>0.942190889370933</v>
      </c>
      <c r="Q241" s="260">
        <v>0.961691939345571</v>
      </c>
      <c r="R241" s="260">
        <v>0.974342105263158</v>
      </c>
      <c r="S241" s="260">
        <v>0.953033235998556</v>
      </c>
      <c r="T241" s="262">
        <v>0.9</v>
      </c>
      <c r="U241" s="260">
        <v>0.934381778741866</v>
      </c>
      <c r="V241" s="260">
        <v>0.944590126553415</v>
      </c>
      <c r="W241" s="260">
        <v>0.954166666666667</v>
      </c>
      <c r="X241" s="260">
        <v>0.936837658715837</v>
      </c>
      <c r="Y241" s="262">
        <v>0.92</v>
      </c>
      <c r="Z241" s="262">
        <v>0.967741935483871</v>
      </c>
      <c r="AA241" s="262">
        <v>0.970012626262626</v>
      </c>
      <c r="AB241" s="262">
        <v>0.969257950530035</v>
      </c>
      <c r="AC241" s="262">
        <v>0.972588966161139</v>
      </c>
      <c r="AD241" s="262">
        <v>0.92</v>
      </c>
      <c r="AE241" s="260">
        <v>0.829694323144105</v>
      </c>
      <c r="AF241" s="260">
        <v>0.778481012658228</v>
      </c>
      <c r="AG241" s="260">
        <v>0.984749455337691</v>
      </c>
      <c r="AH241" s="260">
        <v>0.911972489066647</v>
      </c>
      <c r="AI241" s="262">
        <v>0.92</v>
      </c>
      <c r="AJ241" s="260">
        <v>0.977935886161963</v>
      </c>
      <c r="AK241" s="260">
        <v>0.981154200519306</v>
      </c>
      <c r="AL241" s="260">
        <v>0.982092050209205</v>
      </c>
      <c r="AM241" s="260">
        <v>0.983555334284257</v>
      </c>
      <c r="AN241" s="259">
        <v>0.99</v>
      </c>
      <c r="AO241" s="264">
        <v>1</v>
      </c>
      <c r="AP241" s="264">
        <v>1</v>
      </c>
      <c r="AQ241" s="264">
        <v>1</v>
      </c>
      <c r="AR241" s="265">
        <v>1</v>
      </c>
      <c r="AS241" s="286">
        <v>0.0922287257019438</v>
      </c>
      <c r="AT241" s="267">
        <v>0</v>
      </c>
      <c r="AU241" s="268">
        <v>0</v>
      </c>
      <c r="AV241" s="268">
        <v>0.0909090909090909</v>
      </c>
      <c r="AW241" s="268">
        <v>0.0663507109004739</v>
      </c>
      <c r="AX241" s="224"/>
      <c r="AY241" s="222"/>
    </row>
    <row r="242" ht="15" spans="1:51">
      <c r="A242" s="220"/>
      <c r="B242" s="224"/>
      <c r="C242" s="287" t="s">
        <v>260</v>
      </c>
      <c r="D242" s="111" t="s">
        <v>25</v>
      </c>
      <c r="E242" s="111" t="s">
        <v>261</v>
      </c>
      <c r="F242" s="288" t="s">
        <v>269</v>
      </c>
      <c r="G242" s="288" t="s">
        <v>269</v>
      </c>
      <c r="H242" s="288" t="s">
        <v>269</v>
      </c>
      <c r="I242" s="288" t="s">
        <v>269</v>
      </c>
      <c r="J242" s="259">
        <v>0.9</v>
      </c>
      <c r="K242" s="260">
        <v>0.945652173913043</v>
      </c>
      <c r="L242" s="260">
        <v>0.9375</v>
      </c>
      <c r="M242" s="261">
        <v>0.958333333333333</v>
      </c>
      <c r="N242" s="261">
        <v>0.961786001609011</v>
      </c>
      <c r="O242" s="262">
        <v>0.9</v>
      </c>
      <c r="P242" s="263">
        <v>0.894313843680932</v>
      </c>
      <c r="Q242" s="260">
        <v>0.886961972419557</v>
      </c>
      <c r="R242" s="260">
        <v>0.93978178766261</v>
      </c>
      <c r="S242" s="260">
        <v>0.959437640294569</v>
      </c>
      <c r="T242" s="262">
        <v>0.9</v>
      </c>
      <c r="U242" s="260">
        <v>0.91219610206952</v>
      </c>
      <c r="V242" s="260">
        <v>0.891349770162975</v>
      </c>
      <c r="W242" s="260">
        <v>0.924464960134284</v>
      </c>
      <c r="X242" s="260">
        <v>0.92360099239948</v>
      </c>
      <c r="Y242" s="262">
        <v>0.92</v>
      </c>
      <c r="Z242" s="262">
        <v>0.956404736275565</v>
      </c>
      <c r="AA242" s="262">
        <v>0.963712663539867</v>
      </c>
      <c r="AB242" s="262">
        <v>0.97216402274768</v>
      </c>
      <c r="AC242" s="262">
        <v>0.973457389120384</v>
      </c>
      <c r="AD242" s="262">
        <v>0.92</v>
      </c>
      <c r="AE242" s="260">
        <v>0.961658031088083</v>
      </c>
      <c r="AF242" s="260">
        <v>0.956375387101118</v>
      </c>
      <c r="AG242" s="260">
        <v>0.962372117218658</v>
      </c>
      <c r="AH242" s="260">
        <v>0.965094202761431</v>
      </c>
      <c r="AI242" s="262">
        <v>0.92</v>
      </c>
      <c r="AJ242" s="260">
        <v>0.966360505166475</v>
      </c>
      <c r="AK242" s="260">
        <v>0.978952133076836</v>
      </c>
      <c r="AL242" s="260">
        <v>0.985321327248057</v>
      </c>
      <c r="AM242" s="260">
        <v>0.983008642156145</v>
      </c>
      <c r="AN242" s="259">
        <v>0.99</v>
      </c>
      <c r="AO242" s="264">
        <v>1</v>
      </c>
      <c r="AP242" s="264">
        <v>1</v>
      </c>
      <c r="AQ242" s="264">
        <v>1</v>
      </c>
      <c r="AR242" s="265">
        <v>1</v>
      </c>
      <c r="AS242" s="286">
        <v>0.0922287257019438</v>
      </c>
      <c r="AT242" s="267">
        <v>0.0833333333333333</v>
      </c>
      <c r="AU242" s="268">
        <v>0</v>
      </c>
      <c r="AV242" s="268">
        <v>-0.0526315789473684</v>
      </c>
      <c r="AW242" s="268">
        <v>0.0681818181818182</v>
      </c>
      <c r="AX242" s="224"/>
      <c r="AY242" s="222"/>
    </row>
    <row r="243" ht="15" spans="1:51">
      <c r="A243" s="220"/>
      <c r="B243" s="224"/>
      <c r="C243" s="287" t="s">
        <v>260</v>
      </c>
      <c r="D243" s="111" t="s">
        <v>125</v>
      </c>
      <c r="E243" s="111" t="s">
        <v>261</v>
      </c>
      <c r="F243" s="288" t="s">
        <v>270</v>
      </c>
      <c r="G243" s="288" t="s">
        <v>270</v>
      </c>
      <c r="H243" s="288" t="s">
        <v>270</v>
      </c>
      <c r="I243" s="288" t="s">
        <v>270</v>
      </c>
      <c r="J243" s="259">
        <v>0.9</v>
      </c>
      <c r="K243" s="260" t="s">
        <v>33</v>
      </c>
      <c r="L243" s="260" t="s">
        <v>33</v>
      </c>
      <c r="M243" s="261" t="s">
        <v>33</v>
      </c>
      <c r="N243" s="261" t="s">
        <v>33</v>
      </c>
      <c r="O243" s="262">
        <v>0.9</v>
      </c>
      <c r="P243" s="263" t="s">
        <v>33</v>
      </c>
      <c r="Q243" s="260" t="s">
        <v>33</v>
      </c>
      <c r="R243" s="260" t="s">
        <v>33</v>
      </c>
      <c r="S243" s="260" t="s">
        <v>33</v>
      </c>
      <c r="T243" s="262">
        <v>0.9</v>
      </c>
      <c r="U243" s="260" t="s">
        <v>33</v>
      </c>
      <c r="V243" s="260" t="s">
        <v>33</v>
      </c>
      <c r="W243" s="260" t="s">
        <v>33</v>
      </c>
      <c r="X243" s="260" t="s">
        <v>33</v>
      </c>
      <c r="Y243" s="262">
        <v>0.92</v>
      </c>
      <c r="Z243" s="262" t="s">
        <v>33</v>
      </c>
      <c r="AA243" s="262" t="s">
        <v>33</v>
      </c>
      <c r="AB243" s="262" t="s">
        <v>33</v>
      </c>
      <c r="AC243" s="262" t="s">
        <v>33</v>
      </c>
      <c r="AD243" s="262">
        <v>0.92</v>
      </c>
      <c r="AE243" s="260">
        <v>0.990740740740741</v>
      </c>
      <c r="AF243" s="260">
        <v>0.584507042253521</v>
      </c>
      <c r="AG243" s="260">
        <v>1</v>
      </c>
      <c r="AH243" s="260">
        <v>0.971593808470828</v>
      </c>
      <c r="AI243" s="262">
        <v>0.92</v>
      </c>
      <c r="AJ243" s="260" t="s">
        <v>33</v>
      </c>
      <c r="AK243" s="260" t="s">
        <v>33</v>
      </c>
      <c r="AL243" s="260" t="s">
        <v>33</v>
      </c>
      <c r="AM243" s="260" t="s">
        <v>33</v>
      </c>
      <c r="AN243" s="259">
        <v>0.99</v>
      </c>
      <c r="AO243" s="264">
        <v>1</v>
      </c>
      <c r="AP243" s="264">
        <v>1</v>
      </c>
      <c r="AQ243" s="264">
        <v>1</v>
      </c>
      <c r="AR243" s="265">
        <v>1</v>
      </c>
      <c r="AS243" s="286">
        <v>0.0922287257019438</v>
      </c>
      <c r="AT243" s="267" t="s">
        <v>33</v>
      </c>
      <c r="AU243" s="268" t="s">
        <v>33</v>
      </c>
      <c r="AV243" s="268" t="s">
        <v>33</v>
      </c>
      <c r="AW243" s="268" t="s">
        <v>33</v>
      </c>
      <c r="AX243" s="224"/>
      <c r="AY243" s="222"/>
    </row>
    <row r="244" ht="15" spans="1:51">
      <c r="A244" s="220"/>
      <c r="B244" s="224"/>
      <c r="C244" s="287" t="s">
        <v>260</v>
      </c>
      <c r="D244" s="111" t="s">
        <v>25</v>
      </c>
      <c r="E244" s="111" t="s">
        <v>261</v>
      </c>
      <c r="F244" s="288" t="s">
        <v>271</v>
      </c>
      <c r="G244" s="288" t="s">
        <v>271</v>
      </c>
      <c r="H244" s="288" t="s">
        <v>271</v>
      </c>
      <c r="I244" s="288" t="s">
        <v>271</v>
      </c>
      <c r="J244" s="259">
        <v>0.9</v>
      </c>
      <c r="K244" s="260">
        <v>0.9375</v>
      </c>
      <c r="L244" s="260">
        <v>0.9375</v>
      </c>
      <c r="M244" s="261">
        <v>0.941176470588235</v>
      </c>
      <c r="N244" s="261">
        <v>0.909756097560976</v>
      </c>
      <c r="O244" s="262">
        <v>0.9</v>
      </c>
      <c r="P244" s="263">
        <v>0.948778565799842</v>
      </c>
      <c r="Q244" s="260">
        <v>0.978777589134126</v>
      </c>
      <c r="R244" s="260">
        <v>0.98923904688701</v>
      </c>
      <c r="S244" s="260">
        <v>0.977228566558718</v>
      </c>
      <c r="T244" s="262">
        <v>0.9</v>
      </c>
      <c r="U244" s="260">
        <v>0.890464933018124</v>
      </c>
      <c r="V244" s="260">
        <v>0.948217317487267</v>
      </c>
      <c r="W244" s="260">
        <v>0.949269792467333</v>
      </c>
      <c r="X244" s="260">
        <v>0.939048917675132</v>
      </c>
      <c r="Y244" s="262">
        <v>0.92</v>
      </c>
      <c r="Z244" s="262">
        <v>0.905405405405405</v>
      </c>
      <c r="AA244" s="262">
        <v>0.944444444444444</v>
      </c>
      <c r="AB244" s="262">
        <v>0.960199004975124</v>
      </c>
      <c r="AC244" s="262">
        <v>0.951117958113003</v>
      </c>
      <c r="AD244" s="262">
        <v>0.92</v>
      </c>
      <c r="AE244" s="260">
        <v>0.998932764140875</v>
      </c>
      <c r="AF244" s="260">
        <v>0.997061829330608</v>
      </c>
      <c r="AG244" s="260">
        <v>0.997139885595424</v>
      </c>
      <c r="AH244" s="260">
        <v>0.995976361121589</v>
      </c>
      <c r="AI244" s="262">
        <v>0.92</v>
      </c>
      <c r="AJ244" s="260">
        <v>0.92021515015688</v>
      </c>
      <c r="AK244" s="260">
        <v>0.96652719665272</v>
      </c>
      <c r="AL244" s="260">
        <v>0.977672209026128</v>
      </c>
      <c r="AM244" s="260">
        <v>0.968464248238645</v>
      </c>
      <c r="AN244" s="259">
        <v>0.99</v>
      </c>
      <c r="AO244" s="264">
        <v>1</v>
      </c>
      <c r="AP244" s="264">
        <v>1</v>
      </c>
      <c r="AQ244" s="264">
        <v>1</v>
      </c>
      <c r="AR244" s="265">
        <v>1</v>
      </c>
      <c r="AS244" s="286">
        <v>0.0922287257019438</v>
      </c>
      <c r="AT244" s="267">
        <v>0</v>
      </c>
      <c r="AU244" s="268">
        <v>0</v>
      </c>
      <c r="AV244" s="268">
        <v>0.333333333333333</v>
      </c>
      <c r="AW244" s="268">
        <v>0.103896103896104</v>
      </c>
      <c r="AX244" s="224"/>
      <c r="AY244" s="222"/>
    </row>
    <row r="245" ht="15" spans="1:51">
      <c r="A245" s="220"/>
      <c r="B245" s="224"/>
      <c r="C245" s="287" t="s">
        <v>260</v>
      </c>
      <c r="D245" s="111" t="s">
        <v>125</v>
      </c>
      <c r="E245" s="111" t="s">
        <v>261</v>
      </c>
      <c r="F245" s="288" t="s">
        <v>272</v>
      </c>
      <c r="G245" s="288" t="s">
        <v>272</v>
      </c>
      <c r="H245" s="288" t="s">
        <v>272</v>
      </c>
      <c r="I245" s="288" t="s">
        <v>272</v>
      </c>
      <c r="J245" s="259">
        <v>0.9</v>
      </c>
      <c r="K245" s="260" t="s">
        <v>33</v>
      </c>
      <c r="L245" s="260" t="s">
        <v>33</v>
      </c>
      <c r="M245" s="261" t="s">
        <v>33</v>
      </c>
      <c r="N245" s="261" t="s">
        <v>33</v>
      </c>
      <c r="O245" s="262">
        <v>0.9</v>
      </c>
      <c r="P245" s="263">
        <v>0</v>
      </c>
      <c r="Q245" s="260">
        <v>0</v>
      </c>
      <c r="R245" s="260">
        <v>0</v>
      </c>
      <c r="S245" s="260">
        <v>0.0740740740740741</v>
      </c>
      <c r="T245" s="262">
        <v>0.9</v>
      </c>
      <c r="U245" s="260">
        <v>0</v>
      </c>
      <c r="V245" s="260">
        <v>0</v>
      </c>
      <c r="W245" s="260">
        <v>0</v>
      </c>
      <c r="X245" s="260">
        <v>0.666666666666667</v>
      </c>
      <c r="Y245" s="262">
        <v>0.92</v>
      </c>
      <c r="Z245" s="262" t="s">
        <v>33</v>
      </c>
      <c r="AA245" s="262" t="s">
        <v>33</v>
      </c>
      <c r="AB245" s="262" t="s">
        <v>33</v>
      </c>
      <c r="AC245" s="262">
        <v>0.5</v>
      </c>
      <c r="AD245" s="262">
        <v>0.92</v>
      </c>
      <c r="AE245" s="260">
        <v>0.99904447533009</v>
      </c>
      <c r="AF245" s="260">
        <v>0.97045418827597</v>
      </c>
      <c r="AG245" s="260">
        <v>0.960368406363383</v>
      </c>
      <c r="AH245" s="260">
        <v>0.976822870991916</v>
      </c>
      <c r="AI245" s="262">
        <v>0.92</v>
      </c>
      <c r="AJ245" s="260">
        <v>0</v>
      </c>
      <c r="AK245" s="260">
        <v>0</v>
      </c>
      <c r="AL245" s="260">
        <v>0</v>
      </c>
      <c r="AM245" s="260">
        <v>0.705882352941177</v>
      </c>
      <c r="AN245" s="259">
        <v>0.99</v>
      </c>
      <c r="AO245" s="264">
        <v>1</v>
      </c>
      <c r="AP245" s="264">
        <v>1</v>
      </c>
      <c r="AQ245" s="264">
        <v>1</v>
      </c>
      <c r="AR245" s="265">
        <v>1</v>
      </c>
      <c r="AS245" s="286">
        <v>0.0922287257019438</v>
      </c>
      <c r="AT245" s="267" t="s">
        <v>33</v>
      </c>
      <c r="AU245" s="268" t="s">
        <v>33</v>
      </c>
      <c r="AV245" s="268" t="s">
        <v>33</v>
      </c>
      <c r="AW245" s="268">
        <v>0</v>
      </c>
      <c r="AX245" s="224"/>
      <c r="AY245" s="222"/>
    </row>
    <row r="246" ht="15" spans="1:51">
      <c r="A246" s="220"/>
      <c r="B246" s="224"/>
      <c r="C246" s="287" t="s">
        <v>260</v>
      </c>
      <c r="D246" s="111" t="s">
        <v>125</v>
      </c>
      <c r="E246" s="111" t="s">
        <v>261</v>
      </c>
      <c r="F246" s="288" t="s">
        <v>273</v>
      </c>
      <c r="G246" s="288" t="s">
        <v>273</v>
      </c>
      <c r="H246" s="288" t="s">
        <v>273</v>
      </c>
      <c r="I246" s="288" t="s">
        <v>273</v>
      </c>
      <c r="J246" s="259">
        <v>0.9</v>
      </c>
      <c r="K246" s="260" t="s">
        <v>33</v>
      </c>
      <c r="L246" s="260" t="s">
        <v>33</v>
      </c>
      <c r="M246" s="261" t="s">
        <v>33</v>
      </c>
      <c r="N246" s="261" t="s">
        <v>33</v>
      </c>
      <c r="O246" s="262">
        <v>0.9</v>
      </c>
      <c r="P246" s="263">
        <v>0</v>
      </c>
      <c r="Q246" s="260" t="s">
        <v>33</v>
      </c>
      <c r="R246" s="260" t="s">
        <v>33</v>
      </c>
      <c r="S246" s="260">
        <v>0.4</v>
      </c>
      <c r="T246" s="262">
        <v>0.9</v>
      </c>
      <c r="U246" s="260">
        <v>0</v>
      </c>
      <c r="V246" s="260" t="s">
        <v>33</v>
      </c>
      <c r="W246" s="260" t="s">
        <v>33</v>
      </c>
      <c r="X246" s="260">
        <v>0.4</v>
      </c>
      <c r="Y246" s="262">
        <v>0.92</v>
      </c>
      <c r="Z246" s="262" t="s">
        <v>33</v>
      </c>
      <c r="AA246" s="262" t="s">
        <v>33</v>
      </c>
      <c r="AB246" s="262" t="s">
        <v>33</v>
      </c>
      <c r="AC246" s="262" t="s">
        <v>33</v>
      </c>
      <c r="AD246" s="262">
        <v>0.92</v>
      </c>
      <c r="AE246" s="260">
        <v>1</v>
      </c>
      <c r="AF246" s="260">
        <v>1</v>
      </c>
      <c r="AG246" s="260">
        <v>1</v>
      </c>
      <c r="AH246" s="260">
        <v>0.999742519265076</v>
      </c>
      <c r="AI246" s="262">
        <v>0.92</v>
      </c>
      <c r="AJ246" s="260">
        <v>0</v>
      </c>
      <c r="AK246" s="260" t="s">
        <v>33</v>
      </c>
      <c r="AL246" s="260" t="s">
        <v>33</v>
      </c>
      <c r="AM246" s="260">
        <v>0.4</v>
      </c>
      <c r="AN246" s="259">
        <v>0.99</v>
      </c>
      <c r="AO246" s="264">
        <v>1</v>
      </c>
      <c r="AP246" s="264">
        <v>1</v>
      </c>
      <c r="AQ246" s="264">
        <v>1</v>
      </c>
      <c r="AR246" s="265">
        <v>1</v>
      </c>
      <c r="AS246" s="286">
        <v>0.0922287257019438</v>
      </c>
      <c r="AT246" s="267" t="s">
        <v>33</v>
      </c>
      <c r="AU246" s="268" t="s">
        <v>33</v>
      </c>
      <c r="AV246" s="268" t="s">
        <v>33</v>
      </c>
      <c r="AW246" s="268">
        <v>0</v>
      </c>
      <c r="AX246" s="224"/>
      <c r="AY246" s="222"/>
    </row>
    <row r="247" ht="15" spans="1:51">
      <c r="A247" s="220"/>
      <c r="B247" s="224"/>
      <c r="C247" s="287" t="s">
        <v>260</v>
      </c>
      <c r="D247" s="111" t="s">
        <v>125</v>
      </c>
      <c r="E247" s="111" t="s">
        <v>261</v>
      </c>
      <c r="F247" s="288" t="s">
        <v>274</v>
      </c>
      <c r="G247" s="288" t="s">
        <v>274</v>
      </c>
      <c r="H247" s="288" t="s">
        <v>274</v>
      </c>
      <c r="I247" s="288" t="s">
        <v>274</v>
      </c>
      <c r="J247" s="259">
        <v>0.9</v>
      </c>
      <c r="K247" s="260" t="s">
        <v>33</v>
      </c>
      <c r="L247" s="260" t="s">
        <v>33</v>
      </c>
      <c r="M247" s="261" t="s">
        <v>33</v>
      </c>
      <c r="N247" s="261" t="s">
        <v>33</v>
      </c>
      <c r="O247" s="262">
        <v>0.9</v>
      </c>
      <c r="P247" s="263">
        <v>0</v>
      </c>
      <c r="Q247" s="260">
        <v>0</v>
      </c>
      <c r="R247" s="260">
        <v>0</v>
      </c>
      <c r="S247" s="260">
        <v>0</v>
      </c>
      <c r="T247" s="262">
        <v>0.9</v>
      </c>
      <c r="U247" s="260">
        <v>0.857142857142857</v>
      </c>
      <c r="V247" s="260">
        <v>0.909090909090909</v>
      </c>
      <c r="W247" s="260">
        <v>0.666666666666667</v>
      </c>
      <c r="X247" s="260">
        <v>0.899581589958159</v>
      </c>
      <c r="Y247" s="262">
        <v>0.92</v>
      </c>
      <c r="Z247" s="262">
        <v>0</v>
      </c>
      <c r="AA247" s="262">
        <v>0.5</v>
      </c>
      <c r="AB247" s="262">
        <v>1</v>
      </c>
      <c r="AC247" s="262">
        <v>0.878048780487805</v>
      </c>
      <c r="AD247" s="262">
        <v>0.92</v>
      </c>
      <c r="AE247" s="260">
        <v>0.998419284726339</v>
      </c>
      <c r="AF247" s="260">
        <v>0.738901818808723</v>
      </c>
      <c r="AG247" s="260">
        <v>0.998054222337528</v>
      </c>
      <c r="AH247" s="260">
        <v>0.960524982264113</v>
      </c>
      <c r="AI247" s="262">
        <v>0.92</v>
      </c>
      <c r="AJ247" s="260">
        <v>0.727272727272727</v>
      </c>
      <c r="AK247" s="260">
        <v>0.8125</v>
      </c>
      <c r="AL247" s="260">
        <v>0.727272727272727</v>
      </c>
      <c r="AM247" s="260">
        <v>0.911392405063291</v>
      </c>
      <c r="AN247" s="259">
        <v>0.99</v>
      </c>
      <c r="AO247" s="264">
        <v>1</v>
      </c>
      <c r="AP247" s="264">
        <v>1</v>
      </c>
      <c r="AQ247" s="264">
        <v>1</v>
      </c>
      <c r="AR247" s="265">
        <v>1</v>
      </c>
      <c r="AS247" s="286">
        <v>0.0922287257019438</v>
      </c>
      <c r="AT247" s="267" t="s">
        <v>33</v>
      </c>
      <c r="AU247" s="268" t="s">
        <v>33</v>
      </c>
      <c r="AV247" s="268" t="s">
        <v>33</v>
      </c>
      <c r="AW247" s="268" t="s">
        <v>33</v>
      </c>
      <c r="AX247" s="224"/>
      <c r="AY247" s="222"/>
    </row>
    <row r="248" ht="15" spans="1:51">
      <c r="A248" s="220"/>
      <c r="B248" s="224"/>
      <c r="C248" s="287" t="s">
        <v>260</v>
      </c>
      <c r="D248" s="111" t="s">
        <v>125</v>
      </c>
      <c r="E248" s="111" t="s">
        <v>261</v>
      </c>
      <c r="F248" s="288" t="s">
        <v>275</v>
      </c>
      <c r="G248" s="288" t="s">
        <v>275</v>
      </c>
      <c r="H248" s="288" t="s">
        <v>275</v>
      </c>
      <c r="I248" s="288" t="s">
        <v>275</v>
      </c>
      <c r="J248" s="259">
        <v>0.9</v>
      </c>
      <c r="K248" s="260" t="s">
        <v>33</v>
      </c>
      <c r="L248" s="260" t="s">
        <v>33</v>
      </c>
      <c r="M248" s="261" t="s">
        <v>33</v>
      </c>
      <c r="N248" s="261" t="s">
        <v>33</v>
      </c>
      <c r="O248" s="262">
        <v>0.9</v>
      </c>
      <c r="P248" s="263" t="s">
        <v>33</v>
      </c>
      <c r="Q248" s="260" t="s">
        <v>33</v>
      </c>
      <c r="R248" s="260" t="s">
        <v>33</v>
      </c>
      <c r="S248" s="260">
        <v>1</v>
      </c>
      <c r="T248" s="262">
        <v>0.9</v>
      </c>
      <c r="U248" s="260" t="s">
        <v>33</v>
      </c>
      <c r="V248" s="260" t="s">
        <v>33</v>
      </c>
      <c r="W248" s="260" t="s">
        <v>33</v>
      </c>
      <c r="X248" s="260">
        <v>0.333333333333333</v>
      </c>
      <c r="Y248" s="262">
        <v>0.92</v>
      </c>
      <c r="Z248" s="262" t="s">
        <v>33</v>
      </c>
      <c r="AA248" s="262" t="s">
        <v>33</v>
      </c>
      <c r="AB248" s="262" t="s">
        <v>33</v>
      </c>
      <c r="AC248" s="262">
        <v>0.25</v>
      </c>
      <c r="AD248" s="262">
        <v>0.92</v>
      </c>
      <c r="AE248" s="260">
        <v>0.998342312474099</v>
      </c>
      <c r="AF248" s="260">
        <v>0.999083689676237</v>
      </c>
      <c r="AG248" s="260">
        <v>0.999705968832696</v>
      </c>
      <c r="AH248" s="260">
        <v>0.994011655311308</v>
      </c>
      <c r="AI248" s="262">
        <v>0.92</v>
      </c>
      <c r="AJ248" s="260" t="s">
        <v>33</v>
      </c>
      <c r="AK248" s="260" t="s">
        <v>33</v>
      </c>
      <c r="AL248" s="260" t="s">
        <v>33</v>
      </c>
      <c r="AM248" s="260">
        <v>0.375</v>
      </c>
      <c r="AN248" s="259">
        <v>0.99</v>
      </c>
      <c r="AO248" s="264">
        <v>1</v>
      </c>
      <c r="AP248" s="264">
        <v>1</v>
      </c>
      <c r="AQ248" s="264" t="s">
        <v>33</v>
      </c>
      <c r="AR248" s="265">
        <v>1</v>
      </c>
      <c r="AS248" s="286">
        <v>0.0922287257019438</v>
      </c>
      <c r="AT248" s="267" t="s">
        <v>33</v>
      </c>
      <c r="AU248" s="268" t="s">
        <v>33</v>
      </c>
      <c r="AV248" s="268" t="s">
        <v>33</v>
      </c>
      <c r="AW248" s="268">
        <v>0.5</v>
      </c>
      <c r="AX248" s="224"/>
      <c r="AY248" s="222"/>
    </row>
    <row r="249" ht="15" spans="1:51">
      <c r="A249" s="220"/>
      <c r="B249" s="224"/>
      <c r="C249" s="287" t="s">
        <v>260</v>
      </c>
      <c r="D249" s="111" t="s">
        <v>25</v>
      </c>
      <c r="E249" s="111" t="s">
        <v>261</v>
      </c>
      <c r="F249" s="288" t="s">
        <v>276</v>
      </c>
      <c r="G249" s="288" t="s">
        <v>276</v>
      </c>
      <c r="H249" s="288" t="s">
        <v>276</v>
      </c>
      <c r="I249" s="288" t="s">
        <v>276</v>
      </c>
      <c r="J249" s="259">
        <v>0.9</v>
      </c>
      <c r="K249" s="260">
        <v>0.915492957746479</v>
      </c>
      <c r="L249" s="260">
        <v>0.948717948717949</v>
      </c>
      <c r="M249" s="261">
        <v>0.938271604938272</v>
      </c>
      <c r="N249" s="261">
        <v>0.898806682577566</v>
      </c>
      <c r="O249" s="262">
        <v>0.9</v>
      </c>
      <c r="P249" s="263">
        <v>0.897920153000239</v>
      </c>
      <c r="Q249" s="260">
        <v>0.951898734177215</v>
      </c>
      <c r="R249" s="260">
        <v>0.946479543292103</v>
      </c>
      <c r="S249" s="260">
        <v>0.925726447465578</v>
      </c>
      <c r="T249" s="262">
        <v>0.9</v>
      </c>
      <c r="U249" s="260">
        <v>0.902701410470954</v>
      </c>
      <c r="V249" s="260">
        <v>0.931392405063291</v>
      </c>
      <c r="W249" s="260">
        <v>0.93744053282588</v>
      </c>
      <c r="X249" s="260">
        <v>0.930486904399948</v>
      </c>
      <c r="Y249" s="262">
        <v>0.92</v>
      </c>
      <c r="Z249" s="262">
        <v>0.962433417437623</v>
      </c>
      <c r="AA249" s="262">
        <v>0.988888888888889</v>
      </c>
      <c r="AB249" s="262">
        <v>0.989214694978092</v>
      </c>
      <c r="AC249" s="262">
        <v>0.988243018029392</v>
      </c>
      <c r="AD249" s="262">
        <v>0.92</v>
      </c>
      <c r="AE249" s="260">
        <v>0.990860624523991</v>
      </c>
      <c r="AF249" s="260">
        <v>0.97682119205298</v>
      </c>
      <c r="AG249" s="260">
        <v>0.986960882647944</v>
      </c>
      <c r="AH249" s="260">
        <v>0.976870214924822</v>
      </c>
      <c r="AI249" s="262">
        <v>0.92</v>
      </c>
      <c r="AJ249" s="260">
        <v>0.96658064516129</v>
      </c>
      <c r="AK249" s="260">
        <v>0.991461836998706</v>
      </c>
      <c r="AL249" s="260">
        <v>0.992748570631711</v>
      </c>
      <c r="AM249" s="260">
        <v>0.991617437597777</v>
      </c>
      <c r="AN249" s="259">
        <v>0.99</v>
      </c>
      <c r="AO249" s="264">
        <v>1</v>
      </c>
      <c r="AP249" s="264">
        <v>1</v>
      </c>
      <c r="AQ249" s="264">
        <v>1</v>
      </c>
      <c r="AR249" s="265">
        <v>1</v>
      </c>
      <c r="AS249" s="286">
        <v>0.0922287257019438</v>
      </c>
      <c r="AT249" s="267">
        <v>0.121951219512195</v>
      </c>
      <c r="AU249" s="268">
        <v>0</v>
      </c>
      <c r="AV249" s="268">
        <v>0.0909090909090909</v>
      </c>
      <c r="AW249" s="268">
        <v>0.11336032388664</v>
      </c>
      <c r="AX249" s="224"/>
      <c r="AY249" s="222"/>
    </row>
    <row r="250" ht="15" spans="1:51">
      <c r="A250" s="220"/>
      <c r="B250" s="224"/>
      <c r="C250" s="287" t="s">
        <v>260</v>
      </c>
      <c r="D250" s="111" t="s">
        <v>25</v>
      </c>
      <c r="E250" s="111" t="s">
        <v>261</v>
      </c>
      <c r="F250" s="288" t="s">
        <v>277</v>
      </c>
      <c r="G250" s="288" t="s">
        <v>277</v>
      </c>
      <c r="H250" s="288" t="s">
        <v>277</v>
      </c>
      <c r="I250" s="288" t="s">
        <v>277</v>
      </c>
      <c r="J250" s="259">
        <v>0.9</v>
      </c>
      <c r="K250" s="260">
        <v>0.973684210526316</v>
      </c>
      <c r="L250" s="260">
        <v>0.848739495798319</v>
      </c>
      <c r="M250" s="261">
        <v>0.927536231884058</v>
      </c>
      <c r="N250" s="261">
        <v>0.913617276544691</v>
      </c>
      <c r="O250" s="262">
        <v>0.9</v>
      </c>
      <c r="P250" s="263">
        <v>0.962349945434704</v>
      </c>
      <c r="Q250" s="260">
        <v>0.945548066690316</v>
      </c>
      <c r="R250" s="260">
        <v>0.945078083874364</v>
      </c>
      <c r="S250" s="260">
        <v>0.917379241944995</v>
      </c>
      <c r="T250" s="262">
        <v>0.9</v>
      </c>
      <c r="U250" s="260">
        <v>0.871225900327392</v>
      </c>
      <c r="V250" s="260">
        <v>0.907946080170273</v>
      </c>
      <c r="W250" s="260">
        <v>0.927355676434462</v>
      </c>
      <c r="X250" s="260">
        <v>0.910597491020211</v>
      </c>
      <c r="Y250" s="262">
        <v>0.92</v>
      </c>
      <c r="Z250" s="262">
        <v>0.892357373519914</v>
      </c>
      <c r="AA250" s="262">
        <v>0.942493946731235</v>
      </c>
      <c r="AB250" s="262">
        <v>0.952189229994967</v>
      </c>
      <c r="AC250" s="262">
        <v>0.950379446511855</v>
      </c>
      <c r="AD250" s="262">
        <v>0.92</v>
      </c>
      <c r="AE250" s="260">
        <v>0.993395707209686</v>
      </c>
      <c r="AF250" s="260">
        <v>0.94391327260408</v>
      </c>
      <c r="AG250" s="260">
        <v>0.990368698269375</v>
      </c>
      <c r="AH250" s="260">
        <v>0.972054974618671</v>
      </c>
      <c r="AI250" s="262">
        <v>0.92</v>
      </c>
      <c r="AJ250" s="260">
        <v>0.925867507886435</v>
      </c>
      <c r="AK250" s="260">
        <v>0.959886739027843</v>
      </c>
      <c r="AL250" s="260">
        <v>0.968478710210831</v>
      </c>
      <c r="AM250" s="260">
        <v>0.966205944346115</v>
      </c>
      <c r="AN250" s="259">
        <v>0.99</v>
      </c>
      <c r="AO250" s="264">
        <v>1</v>
      </c>
      <c r="AP250" s="264">
        <v>1</v>
      </c>
      <c r="AQ250" s="264">
        <v>1</v>
      </c>
      <c r="AR250" s="265">
        <v>1</v>
      </c>
      <c r="AS250" s="286">
        <v>0.0922287257019438</v>
      </c>
      <c r="AT250" s="267">
        <v>0.0169491525423729</v>
      </c>
      <c r="AU250" s="268">
        <v>0</v>
      </c>
      <c r="AV250" s="268">
        <v>0</v>
      </c>
      <c r="AW250" s="268">
        <v>0.0657492354740061</v>
      </c>
      <c r="AX250" s="224"/>
      <c r="AY250" s="222"/>
    </row>
    <row r="251" ht="15" spans="1:51">
      <c r="A251" s="220"/>
      <c r="B251" s="224"/>
      <c r="C251" s="287" t="s">
        <v>260</v>
      </c>
      <c r="D251" s="111" t="s">
        <v>25</v>
      </c>
      <c r="E251" s="111" t="s">
        <v>261</v>
      </c>
      <c r="F251" s="288" t="s">
        <v>278</v>
      </c>
      <c r="G251" s="288" t="s">
        <v>278</v>
      </c>
      <c r="H251" s="288" t="s">
        <v>278</v>
      </c>
      <c r="I251" s="288" t="s">
        <v>278</v>
      </c>
      <c r="J251" s="259">
        <v>0.9</v>
      </c>
      <c r="K251" s="260">
        <v>0.939393939393939</v>
      </c>
      <c r="L251" s="260">
        <v>0.981132075471698</v>
      </c>
      <c r="M251" s="261">
        <v>0.963636363636364</v>
      </c>
      <c r="N251" s="261">
        <v>0.928440366972477</v>
      </c>
      <c r="O251" s="262">
        <v>0.9</v>
      </c>
      <c r="P251" s="263">
        <v>0.915678524374177</v>
      </c>
      <c r="Q251" s="260">
        <v>0.975822260945328</v>
      </c>
      <c r="R251" s="260">
        <v>0.974091008055737</v>
      </c>
      <c r="S251" s="260">
        <v>0.955032593083637</v>
      </c>
      <c r="T251" s="262">
        <v>0.9</v>
      </c>
      <c r="U251" s="260">
        <v>0.922924901185771</v>
      </c>
      <c r="V251" s="260">
        <v>0.950555434545851</v>
      </c>
      <c r="W251" s="260">
        <v>0.94578706727629</v>
      </c>
      <c r="X251" s="260">
        <v>0.942232113262939</v>
      </c>
      <c r="Y251" s="262">
        <v>0.92</v>
      </c>
      <c r="Z251" s="262">
        <v>0.980050505050505</v>
      </c>
      <c r="AA251" s="262">
        <v>0.993380855397149</v>
      </c>
      <c r="AB251" s="262">
        <v>0.993914157591288</v>
      </c>
      <c r="AC251" s="262">
        <v>0.983862085242806</v>
      </c>
      <c r="AD251" s="262">
        <v>0.92</v>
      </c>
      <c r="AE251" s="260">
        <v>0.99793317258009</v>
      </c>
      <c r="AF251" s="260">
        <v>0.960599334073252</v>
      </c>
      <c r="AG251" s="260">
        <v>0.970327317222392</v>
      </c>
      <c r="AH251" s="260">
        <v>0.975394736842105</v>
      </c>
      <c r="AI251" s="262">
        <v>0.92</v>
      </c>
      <c r="AJ251" s="260">
        <v>0.986378581493659</v>
      </c>
      <c r="AK251" s="260">
        <v>0.994835680751174</v>
      </c>
      <c r="AL251" s="260">
        <v>0.995982374287195</v>
      </c>
      <c r="AM251" s="260">
        <v>0.989479442462966</v>
      </c>
      <c r="AN251" s="259">
        <v>0.99</v>
      </c>
      <c r="AO251" s="264">
        <v>1</v>
      </c>
      <c r="AP251" s="264">
        <v>1</v>
      </c>
      <c r="AQ251" s="264">
        <v>1</v>
      </c>
      <c r="AR251" s="265">
        <v>1</v>
      </c>
      <c r="AS251" s="286">
        <v>0.0922287257019438</v>
      </c>
      <c r="AT251" s="267">
        <v>0</v>
      </c>
      <c r="AU251" s="268">
        <v>0.0810810810810811</v>
      </c>
      <c r="AV251" s="268">
        <v>0.0357142857142857</v>
      </c>
      <c r="AW251" s="268">
        <v>0.133254716981132</v>
      </c>
      <c r="AX251" s="224"/>
      <c r="AY251" s="222"/>
    </row>
    <row r="252" ht="15" spans="1:51">
      <c r="A252" s="220"/>
      <c r="B252" s="224"/>
      <c r="C252" s="287" t="s">
        <v>260</v>
      </c>
      <c r="D252" s="111" t="s">
        <v>125</v>
      </c>
      <c r="E252" s="111" t="s">
        <v>261</v>
      </c>
      <c r="F252" s="288" t="s">
        <v>279</v>
      </c>
      <c r="G252" s="288" t="s">
        <v>279</v>
      </c>
      <c r="H252" s="288" t="s">
        <v>279</v>
      </c>
      <c r="I252" s="288" t="s">
        <v>279</v>
      </c>
      <c r="J252" s="259">
        <v>0.9</v>
      </c>
      <c r="K252" s="260" t="s">
        <v>33</v>
      </c>
      <c r="L252" s="260" t="s">
        <v>33</v>
      </c>
      <c r="M252" s="261" t="s">
        <v>33</v>
      </c>
      <c r="N252" s="261" t="s">
        <v>33</v>
      </c>
      <c r="O252" s="262">
        <v>0.9</v>
      </c>
      <c r="P252" s="263">
        <v>0</v>
      </c>
      <c r="Q252" s="260" t="s">
        <v>33</v>
      </c>
      <c r="R252" s="260">
        <v>0</v>
      </c>
      <c r="S252" s="260">
        <v>0</v>
      </c>
      <c r="T252" s="262">
        <v>0.9</v>
      </c>
      <c r="U252" s="260">
        <v>1</v>
      </c>
      <c r="V252" s="260" t="s">
        <v>33</v>
      </c>
      <c r="W252" s="260">
        <v>1</v>
      </c>
      <c r="X252" s="260">
        <v>1</v>
      </c>
      <c r="Y252" s="262">
        <v>0.92</v>
      </c>
      <c r="Z252" s="262" t="s">
        <v>33</v>
      </c>
      <c r="AA252" s="262" t="s">
        <v>33</v>
      </c>
      <c r="AB252" s="262" t="s">
        <v>33</v>
      </c>
      <c r="AC252" s="262" t="s">
        <v>33</v>
      </c>
      <c r="AD252" s="262">
        <v>0.92</v>
      </c>
      <c r="AE252" s="260">
        <v>1</v>
      </c>
      <c r="AF252" s="260">
        <v>1</v>
      </c>
      <c r="AG252" s="260">
        <v>0.995</v>
      </c>
      <c r="AH252" s="260">
        <v>0.9993280537557</v>
      </c>
      <c r="AI252" s="262">
        <v>0.92</v>
      </c>
      <c r="AJ252" s="260">
        <v>1</v>
      </c>
      <c r="AK252" s="260" t="s">
        <v>33</v>
      </c>
      <c r="AL252" s="260">
        <v>1</v>
      </c>
      <c r="AM252" s="260">
        <v>1</v>
      </c>
      <c r="AN252" s="259">
        <v>0.99</v>
      </c>
      <c r="AO252" s="264">
        <v>1</v>
      </c>
      <c r="AP252" s="264">
        <v>1</v>
      </c>
      <c r="AQ252" s="264">
        <v>1</v>
      </c>
      <c r="AR252" s="265">
        <v>1</v>
      </c>
      <c r="AS252" s="286">
        <v>0.0922287257019438</v>
      </c>
      <c r="AT252" s="267" t="s">
        <v>33</v>
      </c>
      <c r="AU252" s="268" t="s">
        <v>33</v>
      </c>
      <c r="AV252" s="268" t="s">
        <v>33</v>
      </c>
      <c r="AW252" s="268" t="s">
        <v>33</v>
      </c>
      <c r="AX252" s="224"/>
      <c r="AY252" s="222"/>
    </row>
    <row r="253" ht="15" spans="1:51">
      <c r="A253" s="220"/>
      <c r="B253" s="224"/>
      <c r="C253" s="287" t="s">
        <v>260</v>
      </c>
      <c r="D253" s="111" t="s">
        <v>125</v>
      </c>
      <c r="E253" s="111" t="s">
        <v>261</v>
      </c>
      <c r="F253" s="288" t="s">
        <v>280</v>
      </c>
      <c r="G253" s="288" t="s">
        <v>280</v>
      </c>
      <c r="H253" s="288" t="s">
        <v>280</v>
      </c>
      <c r="I253" s="288" t="s">
        <v>280</v>
      </c>
      <c r="J253" s="259">
        <v>0.9</v>
      </c>
      <c r="K253" s="260" t="s">
        <v>33</v>
      </c>
      <c r="L253" s="260" t="s">
        <v>33</v>
      </c>
      <c r="M253" s="261" t="s">
        <v>33</v>
      </c>
      <c r="N253" s="261" t="s">
        <v>33</v>
      </c>
      <c r="O253" s="262">
        <v>0.9</v>
      </c>
      <c r="P253" s="263" t="s">
        <v>33</v>
      </c>
      <c r="Q253" s="260" t="s">
        <v>33</v>
      </c>
      <c r="R253" s="260" t="s">
        <v>33</v>
      </c>
      <c r="S253" s="260" t="s">
        <v>33</v>
      </c>
      <c r="T253" s="262">
        <v>0.9</v>
      </c>
      <c r="U253" s="260" t="s">
        <v>33</v>
      </c>
      <c r="V253" s="260" t="s">
        <v>33</v>
      </c>
      <c r="W253" s="260" t="s">
        <v>33</v>
      </c>
      <c r="X253" s="260" t="s">
        <v>33</v>
      </c>
      <c r="Y253" s="262">
        <v>0.92</v>
      </c>
      <c r="Z253" s="262" t="s">
        <v>33</v>
      </c>
      <c r="AA253" s="262" t="s">
        <v>33</v>
      </c>
      <c r="AB253" s="262" t="s">
        <v>33</v>
      </c>
      <c r="AC253" s="262" t="s">
        <v>33</v>
      </c>
      <c r="AD253" s="262">
        <v>0.92</v>
      </c>
      <c r="AE253" s="260">
        <v>1</v>
      </c>
      <c r="AF253" s="260">
        <v>0.987012987012987</v>
      </c>
      <c r="AG253" s="260">
        <v>0.995744680851064</v>
      </c>
      <c r="AH253" s="260">
        <v>0.995850622406639</v>
      </c>
      <c r="AI253" s="262">
        <v>0.92</v>
      </c>
      <c r="AJ253" s="260" t="s">
        <v>33</v>
      </c>
      <c r="AK253" s="260" t="s">
        <v>33</v>
      </c>
      <c r="AL253" s="260" t="s">
        <v>33</v>
      </c>
      <c r="AM253" s="260" t="s">
        <v>33</v>
      </c>
      <c r="AN253" s="259">
        <v>0.99</v>
      </c>
      <c r="AO253" s="264" t="s">
        <v>33</v>
      </c>
      <c r="AP253" s="264" t="s">
        <v>33</v>
      </c>
      <c r="AQ253" s="264" t="s">
        <v>33</v>
      </c>
      <c r="AR253" s="265">
        <v>1</v>
      </c>
      <c r="AS253" s="286">
        <v>0.0922287257019438</v>
      </c>
      <c r="AT253" s="267" t="s">
        <v>33</v>
      </c>
      <c r="AU253" s="268" t="s">
        <v>33</v>
      </c>
      <c r="AV253" s="268" t="s">
        <v>33</v>
      </c>
      <c r="AW253" s="268" t="s">
        <v>33</v>
      </c>
      <c r="AX253" s="224"/>
      <c r="AY253" s="222"/>
    </row>
    <row r="254" ht="15" spans="1:51">
      <c r="A254" s="220"/>
      <c r="B254" s="224"/>
      <c r="C254" s="287" t="s">
        <v>260</v>
      </c>
      <c r="D254" s="111" t="s">
        <v>25</v>
      </c>
      <c r="E254" s="111" t="s">
        <v>261</v>
      </c>
      <c r="F254" s="288" t="s">
        <v>281</v>
      </c>
      <c r="G254" s="288" t="s">
        <v>281</v>
      </c>
      <c r="H254" s="288" t="s">
        <v>281</v>
      </c>
      <c r="I254" s="288" t="s">
        <v>281</v>
      </c>
      <c r="J254" s="259">
        <v>0.9</v>
      </c>
      <c r="K254" s="260">
        <v>1</v>
      </c>
      <c r="L254" s="260">
        <v>0.942857142857143</v>
      </c>
      <c r="M254" s="261">
        <v>0.972972972972973</v>
      </c>
      <c r="N254" s="261">
        <v>0.842684268426843</v>
      </c>
      <c r="O254" s="262">
        <v>0.9</v>
      </c>
      <c r="P254" s="263">
        <v>0.953745600804424</v>
      </c>
      <c r="Q254" s="260">
        <v>0.949653579676674</v>
      </c>
      <c r="R254" s="260">
        <v>0.956247180875056</v>
      </c>
      <c r="S254" s="260">
        <v>0.954196707406408</v>
      </c>
      <c r="T254" s="262">
        <v>0.9</v>
      </c>
      <c r="U254" s="260">
        <v>0.92156862745098</v>
      </c>
      <c r="V254" s="260">
        <v>0.9270207852194</v>
      </c>
      <c r="W254" s="260">
        <v>0.94722598105548</v>
      </c>
      <c r="X254" s="260">
        <v>0.940394031692177</v>
      </c>
      <c r="Y254" s="262">
        <v>0.92</v>
      </c>
      <c r="Z254" s="262">
        <v>0.90719114935464</v>
      </c>
      <c r="AA254" s="262">
        <v>0.935846933033202</v>
      </c>
      <c r="AB254" s="262">
        <v>0.960965223562811</v>
      </c>
      <c r="AC254" s="262">
        <v>0.955182072829132</v>
      </c>
      <c r="AD254" s="262">
        <v>0.92</v>
      </c>
      <c r="AE254" s="260">
        <v>0.999639379733141</v>
      </c>
      <c r="AF254" s="260">
        <v>0.998760842627014</v>
      </c>
      <c r="AG254" s="260">
        <v>0.999671568806335</v>
      </c>
      <c r="AH254" s="260">
        <v>0.995116762128831</v>
      </c>
      <c r="AI254" s="262">
        <v>0.92</v>
      </c>
      <c r="AJ254" s="260">
        <v>0.937793751727951</v>
      </c>
      <c r="AK254" s="260">
        <v>0.958153690083693</v>
      </c>
      <c r="AL254" s="260">
        <v>0.97601323407775</v>
      </c>
      <c r="AM254" s="260">
        <v>0.971021920411715</v>
      </c>
      <c r="AN254" s="259">
        <v>0.99</v>
      </c>
      <c r="AO254" s="264">
        <v>1</v>
      </c>
      <c r="AP254" s="264">
        <v>1</v>
      </c>
      <c r="AQ254" s="264">
        <v>1</v>
      </c>
      <c r="AR254" s="265">
        <v>1</v>
      </c>
      <c r="AS254" s="286">
        <v>0.0922287257019438</v>
      </c>
      <c r="AT254" s="267">
        <v>0</v>
      </c>
      <c r="AU254" s="268">
        <v>0.173913043478261</v>
      </c>
      <c r="AV254" s="268">
        <v>0.0454545454545455</v>
      </c>
      <c r="AW254" s="268">
        <v>0.074468085106383</v>
      </c>
      <c r="AX254" s="224"/>
      <c r="AY254" s="222"/>
    </row>
    <row r="255" ht="15" spans="1:51">
      <c r="A255" s="220"/>
      <c r="B255" s="224"/>
      <c r="C255" s="287" t="s">
        <v>260</v>
      </c>
      <c r="D255" s="111" t="s">
        <v>25</v>
      </c>
      <c r="E255" s="111" t="s">
        <v>261</v>
      </c>
      <c r="F255" s="288" t="s">
        <v>282</v>
      </c>
      <c r="G255" s="288" t="s">
        <v>282</v>
      </c>
      <c r="H255" s="288" t="s">
        <v>282</v>
      </c>
      <c r="I255" s="288" t="s">
        <v>282</v>
      </c>
      <c r="J255" s="259">
        <v>0.9</v>
      </c>
      <c r="K255" s="260">
        <v>1</v>
      </c>
      <c r="L255" s="260">
        <v>0.954545454545455</v>
      </c>
      <c r="M255" s="261">
        <v>1</v>
      </c>
      <c r="N255" s="261">
        <v>0.977954144620811</v>
      </c>
      <c r="O255" s="262">
        <v>0.9</v>
      </c>
      <c r="P255" s="263">
        <v>0.938324117396852</v>
      </c>
      <c r="Q255" s="260">
        <v>0.963636363636364</v>
      </c>
      <c r="R255" s="260">
        <v>0.966989436619718</v>
      </c>
      <c r="S255" s="260">
        <v>0.967565128753572</v>
      </c>
      <c r="T255" s="262">
        <v>0.9</v>
      </c>
      <c r="U255" s="260">
        <v>0.894512973202892</v>
      </c>
      <c r="V255" s="260">
        <v>0.934928229665072</v>
      </c>
      <c r="W255" s="260">
        <v>0.939260563380282</v>
      </c>
      <c r="X255" s="260">
        <v>0.933275403973731</v>
      </c>
      <c r="Y255" s="262">
        <v>0.92</v>
      </c>
      <c r="Z255" s="262">
        <v>0.891817682591982</v>
      </c>
      <c r="AA255" s="262">
        <v>0.947507953340403</v>
      </c>
      <c r="AB255" s="262">
        <v>0.966582597730139</v>
      </c>
      <c r="AC255" s="262">
        <v>0.95507223679574</v>
      </c>
      <c r="AD255" s="262">
        <v>0.92</v>
      </c>
      <c r="AE255" s="260">
        <v>0.996278575225944</v>
      </c>
      <c r="AF255" s="260">
        <v>0.997712717291857</v>
      </c>
      <c r="AG255" s="260">
        <v>0.99799699549324</v>
      </c>
      <c r="AH255" s="260">
        <v>0.986339439118964</v>
      </c>
      <c r="AI255" s="262">
        <v>0.92</v>
      </c>
      <c r="AJ255" s="260">
        <v>0.919942473633749</v>
      </c>
      <c r="AK255" s="260">
        <v>0.962273641851107</v>
      </c>
      <c r="AL255" s="260">
        <v>0.97851966873706</v>
      </c>
      <c r="AM255" s="260">
        <v>0.969898791445489</v>
      </c>
      <c r="AN255" s="259">
        <v>0.99</v>
      </c>
      <c r="AO255" s="264">
        <v>1</v>
      </c>
      <c r="AP255" s="264">
        <v>1</v>
      </c>
      <c r="AQ255" s="264">
        <v>1</v>
      </c>
      <c r="AR255" s="265">
        <v>1</v>
      </c>
      <c r="AS255" s="286">
        <v>0.0922287257019438</v>
      </c>
      <c r="AT255" s="267">
        <v>0</v>
      </c>
      <c r="AU255" s="268">
        <v>0.133333333333333</v>
      </c>
      <c r="AV255" s="268">
        <v>0</v>
      </c>
      <c r="AW255" s="268">
        <v>0.0795454545454545</v>
      </c>
      <c r="AX255" s="224"/>
      <c r="AY255" s="222"/>
    </row>
    <row r="256" ht="15" spans="1:51">
      <c r="A256" s="220"/>
      <c r="B256" s="224"/>
      <c r="C256" s="287" t="s">
        <v>260</v>
      </c>
      <c r="D256" s="111" t="s">
        <v>125</v>
      </c>
      <c r="E256" s="111" t="s">
        <v>261</v>
      </c>
      <c r="F256" s="288" t="s">
        <v>283</v>
      </c>
      <c r="G256" s="288" t="s">
        <v>283</v>
      </c>
      <c r="H256" s="288" t="s">
        <v>283</v>
      </c>
      <c r="I256" s="288" t="s">
        <v>283</v>
      </c>
      <c r="J256" s="259">
        <v>0.9</v>
      </c>
      <c r="K256" s="260" t="s">
        <v>33</v>
      </c>
      <c r="L256" s="260" t="s">
        <v>33</v>
      </c>
      <c r="M256" s="261" t="s">
        <v>33</v>
      </c>
      <c r="N256" s="261" t="s">
        <v>33</v>
      </c>
      <c r="O256" s="262">
        <v>0.9</v>
      </c>
      <c r="P256" s="263">
        <v>0.953488372093023</v>
      </c>
      <c r="Q256" s="260">
        <v>1</v>
      </c>
      <c r="R256" s="260">
        <v>1</v>
      </c>
      <c r="S256" s="260">
        <v>0.985645933014354</v>
      </c>
      <c r="T256" s="262">
        <v>0.9</v>
      </c>
      <c r="U256" s="260">
        <v>0.970930232558139</v>
      </c>
      <c r="V256" s="260">
        <v>1</v>
      </c>
      <c r="W256" s="260">
        <v>1</v>
      </c>
      <c r="X256" s="260">
        <v>0.98936735778841</v>
      </c>
      <c r="Y256" s="262">
        <v>0.92</v>
      </c>
      <c r="Z256" s="262">
        <v>0.936170212765957</v>
      </c>
      <c r="AA256" s="262">
        <v>0.983606557377049</v>
      </c>
      <c r="AB256" s="262">
        <v>1</v>
      </c>
      <c r="AC256" s="262">
        <v>0.985477178423237</v>
      </c>
      <c r="AD256" s="262">
        <v>0.92</v>
      </c>
      <c r="AE256" s="260">
        <v>0.999565972222222</v>
      </c>
      <c r="AF256" s="260">
        <v>0.999447590111863</v>
      </c>
      <c r="AG256" s="260">
        <v>0.998607026776041</v>
      </c>
      <c r="AH256" s="260">
        <v>0.997679131233005</v>
      </c>
      <c r="AI256" s="262">
        <v>0.92</v>
      </c>
      <c r="AJ256" s="260">
        <v>0.963470319634703</v>
      </c>
      <c r="AK256" s="260">
        <v>0.994505494505495</v>
      </c>
      <c r="AL256" s="260">
        <v>1</v>
      </c>
      <c r="AM256" s="260">
        <v>0.988433228180862</v>
      </c>
      <c r="AN256" s="259">
        <v>0.99</v>
      </c>
      <c r="AO256" s="264">
        <v>1</v>
      </c>
      <c r="AP256" s="264">
        <v>1</v>
      </c>
      <c r="AQ256" s="264">
        <v>1</v>
      </c>
      <c r="AR256" s="265">
        <v>1</v>
      </c>
      <c r="AS256" s="286">
        <v>0.0922287257019438</v>
      </c>
      <c r="AT256" s="267" t="s">
        <v>33</v>
      </c>
      <c r="AU256" s="268" t="s">
        <v>33</v>
      </c>
      <c r="AV256" s="268" t="s">
        <v>33</v>
      </c>
      <c r="AW256" s="268" t="s">
        <v>33</v>
      </c>
      <c r="AX256" s="224"/>
      <c r="AY256" s="222"/>
    </row>
    <row r="257" ht="15" spans="1:51">
      <c r="A257" s="220"/>
      <c r="B257" s="224"/>
      <c r="C257" s="287" t="s">
        <v>260</v>
      </c>
      <c r="D257" s="111" t="s">
        <v>125</v>
      </c>
      <c r="E257" s="111" t="s">
        <v>261</v>
      </c>
      <c r="F257" s="288" t="s">
        <v>284</v>
      </c>
      <c r="G257" s="288" t="s">
        <v>284</v>
      </c>
      <c r="H257" s="288" t="s">
        <v>284</v>
      </c>
      <c r="I257" s="288" t="s">
        <v>284</v>
      </c>
      <c r="J257" s="259">
        <v>0.9</v>
      </c>
      <c r="K257" s="260" t="s">
        <v>33</v>
      </c>
      <c r="L257" s="260" t="s">
        <v>33</v>
      </c>
      <c r="M257" s="261" t="s">
        <v>33</v>
      </c>
      <c r="N257" s="261" t="s">
        <v>33</v>
      </c>
      <c r="O257" s="262">
        <v>0.9</v>
      </c>
      <c r="P257" s="263" t="s">
        <v>33</v>
      </c>
      <c r="Q257" s="260" t="s">
        <v>33</v>
      </c>
      <c r="R257" s="260" t="s">
        <v>33</v>
      </c>
      <c r="S257" s="260">
        <v>0</v>
      </c>
      <c r="T257" s="262">
        <v>0.9</v>
      </c>
      <c r="U257" s="260" t="s">
        <v>33</v>
      </c>
      <c r="V257" s="260" t="s">
        <v>33</v>
      </c>
      <c r="W257" s="260" t="s">
        <v>33</v>
      </c>
      <c r="X257" s="260">
        <v>1</v>
      </c>
      <c r="Y257" s="262">
        <v>0.92</v>
      </c>
      <c r="Z257" s="262" t="s">
        <v>33</v>
      </c>
      <c r="AA257" s="262" t="s">
        <v>33</v>
      </c>
      <c r="AB257" s="262" t="s">
        <v>33</v>
      </c>
      <c r="AC257" s="262" t="s">
        <v>33</v>
      </c>
      <c r="AD257" s="262">
        <v>0.92</v>
      </c>
      <c r="AE257" s="260">
        <v>1</v>
      </c>
      <c r="AF257" s="260">
        <v>1</v>
      </c>
      <c r="AG257" s="260">
        <v>1</v>
      </c>
      <c r="AH257" s="260">
        <v>0.999857377166084</v>
      </c>
      <c r="AI257" s="262">
        <v>0.92</v>
      </c>
      <c r="AJ257" s="260" t="s">
        <v>33</v>
      </c>
      <c r="AK257" s="260" t="s">
        <v>33</v>
      </c>
      <c r="AL257" s="260" t="s">
        <v>33</v>
      </c>
      <c r="AM257" s="260">
        <v>1</v>
      </c>
      <c r="AN257" s="259">
        <v>0.99</v>
      </c>
      <c r="AO257" s="264">
        <v>1</v>
      </c>
      <c r="AP257" s="264">
        <v>1</v>
      </c>
      <c r="AQ257" s="264">
        <v>1</v>
      </c>
      <c r="AR257" s="265">
        <v>1</v>
      </c>
      <c r="AS257" s="286">
        <v>0.0922287257019438</v>
      </c>
      <c r="AT257" s="267" t="s">
        <v>33</v>
      </c>
      <c r="AU257" s="268">
        <v>0</v>
      </c>
      <c r="AV257" s="268">
        <v>0</v>
      </c>
      <c r="AW257" s="268">
        <v>0</v>
      </c>
      <c r="AX257" s="224"/>
      <c r="AY257" s="222"/>
    </row>
    <row r="258" ht="15" spans="1:51">
      <c r="A258" s="220"/>
      <c r="B258" s="224"/>
      <c r="C258" s="287" t="s">
        <v>260</v>
      </c>
      <c r="D258" s="111" t="s">
        <v>125</v>
      </c>
      <c r="E258" s="111" t="s">
        <v>261</v>
      </c>
      <c r="F258" s="288" t="s">
        <v>285</v>
      </c>
      <c r="G258" s="288" t="s">
        <v>285</v>
      </c>
      <c r="H258" s="288" t="s">
        <v>285</v>
      </c>
      <c r="I258" s="288" t="s">
        <v>285</v>
      </c>
      <c r="J258" s="259">
        <v>0.9</v>
      </c>
      <c r="K258" s="260" t="s">
        <v>33</v>
      </c>
      <c r="L258" s="260" t="s">
        <v>33</v>
      </c>
      <c r="M258" s="261" t="s">
        <v>33</v>
      </c>
      <c r="N258" s="261" t="s">
        <v>33</v>
      </c>
      <c r="O258" s="262">
        <v>0.9</v>
      </c>
      <c r="P258" s="263">
        <v>1</v>
      </c>
      <c r="Q258" s="260">
        <v>1</v>
      </c>
      <c r="R258" s="260">
        <v>0.666666666666667</v>
      </c>
      <c r="S258" s="260">
        <v>0.732558139534884</v>
      </c>
      <c r="T258" s="262">
        <v>0.9</v>
      </c>
      <c r="U258" s="260">
        <v>1</v>
      </c>
      <c r="V258" s="260">
        <v>1</v>
      </c>
      <c r="W258" s="260">
        <v>1</v>
      </c>
      <c r="X258" s="260">
        <v>0.813953488372093</v>
      </c>
      <c r="Y258" s="262">
        <v>0.92</v>
      </c>
      <c r="Z258" s="262">
        <v>0</v>
      </c>
      <c r="AA258" s="262" t="s">
        <v>33</v>
      </c>
      <c r="AB258" s="262">
        <v>1</v>
      </c>
      <c r="AC258" s="262">
        <v>0.421052631578947</v>
      </c>
      <c r="AD258" s="262">
        <v>0.92</v>
      </c>
      <c r="AE258" s="260">
        <v>0.999615975422427</v>
      </c>
      <c r="AF258" s="260">
        <v>0.977670016815924</v>
      </c>
      <c r="AG258" s="260">
        <v>0.995688608209862</v>
      </c>
      <c r="AH258" s="260">
        <v>0.975233977637919</v>
      </c>
      <c r="AI258" s="262">
        <v>0.92</v>
      </c>
      <c r="AJ258" s="260">
        <v>0.666666666666667</v>
      </c>
      <c r="AK258" s="260">
        <v>1</v>
      </c>
      <c r="AL258" s="260">
        <v>1</v>
      </c>
      <c r="AM258" s="260">
        <v>0.777777777777778</v>
      </c>
      <c r="AN258" s="259">
        <v>0.99</v>
      </c>
      <c r="AO258" s="264">
        <v>1</v>
      </c>
      <c r="AP258" s="264">
        <v>1</v>
      </c>
      <c r="AQ258" s="264">
        <v>1</v>
      </c>
      <c r="AR258" s="265">
        <v>1</v>
      </c>
      <c r="AS258" s="286">
        <v>0.0922287257019438</v>
      </c>
      <c r="AT258" s="267" t="s">
        <v>33</v>
      </c>
      <c r="AU258" s="268" t="s">
        <v>33</v>
      </c>
      <c r="AV258" s="268" t="s">
        <v>33</v>
      </c>
      <c r="AW258" s="268">
        <v>0</v>
      </c>
      <c r="AX258" s="224"/>
      <c r="AY258" s="222"/>
    </row>
    <row r="259" ht="15" spans="1:51">
      <c r="A259" s="220"/>
      <c r="B259" s="224"/>
      <c r="C259" s="287" t="s">
        <v>260</v>
      </c>
      <c r="D259" s="111" t="s">
        <v>125</v>
      </c>
      <c r="E259" s="111" t="s">
        <v>261</v>
      </c>
      <c r="F259" s="288" t="s">
        <v>286</v>
      </c>
      <c r="G259" s="288" t="s">
        <v>286</v>
      </c>
      <c r="H259" s="288" t="s">
        <v>286</v>
      </c>
      <c r="I259" s="288" t="s">
        <v>286</v>
      </c>
      <c r="J259" s="259">
        <v>0.9</v>
      </c>
      <c r="K259" s="260" t="s">
        <v>33</v>
      </c>
      <c r="L259" s="260" t="s">
        <v>33</v>
      </c>
      <c r="M259" s="261" t="s">
        <v>33</v>
      </c>
      <c r="N259" s="261" t="s">
        <v>33</v>
      </c>
      <c r="O259" s="262">
        <v>0.9</v>
      </c>
      <c r="P259" s="263" t="s">
        <v>33</v>
      </c>
      <c r="Q259" s="260" t="s">
        <v>33</v>
      </c>
      <c r="R259" s="260" t="s">
        <v>33</v>
      </c>
      <c r="S259" s="260" t="s">
        <v>33</v>
      </c>
      <c r="T259" s="262">
        <v>0.9</v>
      </c>
      <c r="U259" s="260" t="s">
        <v>33</v>
      </c>
      <c r="V259" s="260" t="s">
        <v>33</v>
      </c>
      <c r="W259" s="260" t="s">
        <v>33</v>
      </c>
      <c r="X259" s="260" t="s">
        <v>33</v>
      </c>
      <c r="Y259" s="262">
        <v>0.92</v>
      </c>
      <c r="Z259" s="262" t="s">
        <v>33</v>
      </c>
      <c r="AA259" s="262" t="s">
        <v>33</v>
      </c>
      <c r="AB259" s="262" t="s">
        <v>33</v>
      </c>
      <c r="AC259" s="262" t="s">
        <v>33</v>
      </c>
      <c r="AD259" s="262">
        <v>0.92</v>
      </c>
      <c r="AE259" s="260">
        <v>0.997955010224949</v>
      </c>
      <c r="AF259" s="260">
        <v>1</v>
      </c>
      <c r="AG259" s="260">
        <v>0.976878612716763</v>
      </c>
      <c r="AH259" s="260">
        <v>0.944509482556778</v>
      </c>
      <c r="AI259" s="262">
        <v>0.92</v>
      </c>
      <c r="AJ259" s="260" t="s">
        <v>33</v>
      </c>
      <c r="AK259" s="260" t="s">
        <v>33</v>
      </c>
      <c r="AL259" s="260" t="s">
        <v>33</v>
      </c>
      <c r="AM259" s="260">
        <v>1</v>
      </c>
      <c r="AN259" s="259">
        <v>0.99</v>
      </c>
      <c r="AO259" s="264">
        <v>1</v>
      </c>
      <c r="AP259" s="264">
        <v>1</v>
      </c>
      <c r="AQ259" s="264">
        <v>1</v>
      </c>
      <c r="AR259" s="265">
        <v>1</v>
      </c>
      <c r="AS259" s="286">
        <v>0.0922287257019438</v>
      </c>
      <c r="AT259" s="267" t="s">
        <v>33</v>
      </c>
      <c r="AU259" s="268" t="s">
        <v>33</v>
      </c>
      <c r="AV259" s="268" t="s">
        <v>33</v>
      </c>
      <c r="AW259" s="268">
        <v>0</v>
      </c>
      <c r="AX259" s="224"/>
      <c r="AY259" s="222"/>
    </row>
    <row r="260" ht="15" spans="1:51">
      <c r="A260" s="220"/>
      <c r="B260" s="224"/>
      <c r="C260" s="287" t="s">
        <v>260</v>
      </c>
      <c r="D260" s="111" t="s">
        <v>125</v>
      </c>
      <c r="E260" s="111" t="s">
        <v>261</v>
      </c>
      <c r="F260" s="288" t="s">
        <v>287</v>
      </c>
      <c r="G260" s="288" t="s">
        <v>287</v>
      </c>
      <c r="H260" s="288" t="s">
        <v>287</v>
      </c>
      <c r="I260" s="288" t="s">
        <v>287</v>
      </c>
      <c r="J260" s="259">
        <v>0.9</v>
      </c>
      <c r="K260" s="260" t="s">
        <v>33</v>
      </c>
      <c r="L260" s="260" t="s">
        <v>33</v>
      </c>
      <c r="M260" s="261" t="s">
        <v>33</v>
      </c>
      <c r="N260" s="261" t="s">
        <v>33</v>
      </c>
      <c r="O260" s="262">
        <v>0.9</v>
      </c>
      <c r="P260" s="263" t="s">
        <v>33</v>
      </c>
      <c r="Q260" s="260" t="s">
        <v>33</v>
      </c>
      <c r="R260" s="260" t="s">
        <v>33</v>
      </c>
      <c r="S260" s="260" t="s">
        <v>33</v>
      </c>
      <c r="T260" s="262">
        <v>0.9</v>
      </c>
      <c r="U260" s="260" t="s">
        <v>33</v>
      </c>
      <c r="V260" s="260" t="s">
        <v>33</v>
      </c>
      <c r="W260" s="260" t="s">
        <v>33</v>
      </c>
      <c r="X260" s="260" t="s">
        <v>33</v>
      </c>
      <c r="Y260" s="262">
        <v>0.92</v>
      </c>
      <c r="Z260" s="262" t="s">
        <v>33</v>
      </c>
      <c r="AA260" s="262" t="s">
        <v>33</v>
      </c>
      <c r="AB260" s="262" t="s">
        <v>33</v>
      </c>
      <c r="AC260" s="262" t="s">
        <v>33</v>
      </c>
      <c r="AD260" s="262">
        <v>0.92</v>
      </c>
      <c r="AE260" s="260">
        <v>0.99954233409611</v>
      </c>
      <c r="AF260" s="260">
        <v>0.998611111111111</v>
      </c>
      <c r="AG260" s="260">
        <v>1</v>
      </c>
      <c r="AH260" s="260">
        <v>0.978329069935808</v>
      </c>
      <c r="AI260" s="262">
        <v>0.92</v>
      </c>
      <c r="AJ260" s="260" t="s">
        <v>33</v>
      </c>
      <c r="AK260" s="260" t="s">
        <v>33</v>
      </c>
      <c r="AL260" s="260" t="s">
        <v>33</v>
      </c>
      <c r="AM260" s="260" t="s">
        <v>33</v>
      </c>
      <c r="AN260" s="259">
        <v>0.99</v>
      </c>
      <c r="AO260" s="264" t="s">
        <v>33</v>
      </c>
      <c r="AP260" s="264">
        <v>1</v>
      </c>
      <c r="AQ260" s="264">
        <v>1</v>
      </c>
      <c r="AR260" s="265">
        <v>1</v>
      </c>
      <c r="AS260" s="286">
        <v>0.0922287257019438</v>
      </c>
      <c r="AT260" s="267" t="s">
        <v>33</v>
      </c>
      <c r="AU260" s="268" t="s">
        <v>33</v>
      </c>
      <c r="AV260" s="268">
        <v>0</v>
      </c>
      <c r="AW260" s="268">
        <v>0</v>
      </c>
      <c r="AX260" s="224"/>
      <c r="AY260" s="222"/>
    </row>
    <row r="261" ht="15" spans="1:51">
      <c r="A261" s="220"/>
      <c r="B261" s="224"/>
      <c r="C261" s="287" t="s">
        <v>260</v>
      </c>
      <c r="D261" s="111" t="s">
        <v>125</v>
      </c>
      <c r="E261" s="111" t="s">
        <v>261</v>
      </c>
      <c r="F261" s="288" t="s">
        <v>288</v>
      </c>
      <c r="G261" s="288" t="s">
        <v>288</v>
      </c>
      <c r="H261" s="288" t="s">
        <v>288</v>
      </c>
      <c r="I261" s="288" t="s">
        <v>288</v>
      </c>
      <c r="J261" s="259">
        <v>0.9</v>
      </c>
      <c r="K261" s="260" t="s">
        <v>33</v>
      </c>
      <c r="L261" s="260" t="s">
        <v>33</v>
      </c>
      <c r="M261" s="261" t="s">
        <v>33</v>
      </c>
      <c r="N261" s="261" t="s">
        <v>33</v>
      </c>
      <c r="O261" s="262">
        <v>0.9</v>
      </c>
      <c r="P261" s="263" t="s">
        <v>33</v>
      </c>
      <c r="Q261" s="260" t="s">
        <v>33</v>
      </c>
      <c r="R261" s="260" t="s">
        <v>33</v>
      </c>
      <c r="S261" s="260">
        <v>0.0975609756097561</v>
      </c>
      <c r="T261" s="262">
        <v>0.9</v>
      </c>
      <c r="U261" s="260" t="s">
        <v>33</v>
      </c>
      <c r="V261" s="260" t="s">
        <v>33</v>
      </c>
      <c r="W261" s="260" t="s">
        <v>33</v>
      </c>
      <c r="X261" s="260">
        <v>0.853658536585366</v>
      </c>
      <c r="Y261" s="262">
        <v>0.92</v>
      </c>
      <c r="Z261" s="262" t="s">
        <v>33</v>
      </c>
      <c r="AA261" s="262" t="s">
        <v>33</v>
      </c>
      <c r="AB261" s="262" t="s">
        <v>33</v>
      </c>
      <c r="AC261" s="262">
        <v>0.333333333333333</v>
      </c>
      <c r="AD261" s="262">
        <v>0.92</v>
      </c>
      <c r="AE261" s="260">
        <v>1</v>
      </c>
      <c r="AF261" s="260">
        <v>0.997115510685722</v>
      </c>
      <c r="AG261" s="260">
        <v>0.99756062562778</v>
      </c>
      <c r="AH261" s="260">
        <v>0.988512316691382</v>
      </c>
      <c r="AI261" s="262">
        <v>0.92</v>
      </c>
      <c r="AJ261" s="260">
        <v>1</v>
      </c>
      <c r="AK261" s="260" t="s">
        <v>33</v>
      </c>
      <c r="AL261" s="260" t="s">
        <v>33</v>
      </c>
      <c r="AM261" s="260">
        <v>0.914893617021277</v>
      </c>
      <c r="AN261" s="259">
        <v>0.99</v>
      </c>
      <c r="AO261" s="264" t="s">
        <v>33</v>
      </c>
      <c r="AP261" s="264">
        <v>1</v>
      </c>
      <c r="AQ261" s="264">
        <v>1</v>
      </c>
      <c r="AR261" s="265">
        <v>1</v>
      </c>
      <c r="AS261" s="286">
        <v>0.0922287257019438</v>
      </c>
      <c r="AT261" s="267" t="s">
        <v>33</v>
      </c>
      <c r="AU261" s="268" t="s">
        <v>33</v>
      </c>
      <c r="AV261" s="268" t="s">
        <v>33</v>
      </c>
      <c r="AW261" s="268">
        <v>0</v>
      </c>
      <c r="AX261" s="224"/>
      <c r="AY261" s="222"/>
    </row>
    <row r="262" ht="15" spans="1:51">
      <c r="A262" s="220"/>
      <c r="B262" s="224"/>
      <c r="C262" s="287" t="s">
        <v>260</v>
      </c>
      <c r="D262" s="111" t="s">
        <v>125</v>
      </c>
      <c r="E262" s="111" t="s">
        <v>261</v>
      </c>
      <c r="F262" s="288" t="s">
        <v>289</v>
      </c>
      <c r="G262" s="288" t="s">
        <v>289</v>
      </c>
      <c r="H262" s="288" t="s">
        <v>289</v>
      </c>
      <c r="I262" s="288" t="s">
        <v>289</v>
      </c>
      <c r="J262" s="259">
        <v>0.9</v>
      </c>
      <c r="K262" s="260" t="s">
        <v>33</v>
      </c>
      <c r="L262" s="260" t="s">
        <v>33</v>
      </c>
      <c r="M262" s="261" t="s">
        <v>33</v>
      </c>
      <c r="N262" s="261" t="s">
        <v>33</v>
      </c>
      <c r="O262" s="262">
        <v>0.9</v>
      </c>
      <c r="P262" s="263">
        <v>0</v>
      </c>
      <c r="Q262" s="260">
        <v>0.75</v>
      </c>
      <c r="R262" s="260">
        <v>1</v>
      </c>
      <c r="S262" s="260">
        <v>0.676923076923077</v>
      </c>
      <c r="T262" s="262">
        <v>0.9</v>
      </c>
      <c r="U262" s="260">
        <v>0</v>
      </c>
      <c r="V262" s="260">
        <v>0.75</v>
      </c>
      <c r="W262" s="260">
        <v>1</v>
      </c>
      <c r="X262" s="260">
        <v>0.707692307692308</v>
      </c>
      <c r="Y262" s="262">
        <v>0.92</v>
      </c>
      <c r="Z262" s="262" t="s">
        <v>33</v>
      </c>
      <c r="AA262" s="262" t="s">
        <v>33</v>
      </c>
      <c r="AB262" s="262" t="s">
        <v>33</v>
      </c>
      <c r="AC262" s="262">
        <v>0.222222222222222</v>
      </c>
      <c r="AD262" s="262">
        <v>0.92</v>
      </c>
      <c r="AE262" s="260">
        <v>0.999111111111111</v>
      </c>
      <c r="AF262" s="260">
        <v>0.987620431670165</v>
      </c>
      <c r="AG262" s="260">
        <v>0.998251748251748</v>
      </c>
      <c r="AH262" s="260">
        <v>0.997225738020536</v>
      </c>
      <c r="AI262" s="262">
        <v>0.92</v>
      </c>
      <c r="AJ262" s="260">
        <v>0.5</v>
      </c>
      <c r="AK262" s="260">
        <v>0.8</v>
      </c>
      <c r="AL262" s="260">
        <v>1</v>
      </c>
      <c r="AM262" s="260">
        <v>0.708333333333333</v>
      </c>
      <c r="AN262" s="259">
        <v>0.99</v>
      </c>
      <c r="AO262" s="264">
        <v>1</v>
      </c>
      <c r="AP262" s="264">
        <v>1</v>
      </c>
      <c r="AQ262" s="264">
        <v>1</v>
      </c>
      <c r="AR262" s="265">
        <v>1</v>
      </c>
      <c r="AS262" s="286">
        <v>0.0922287257019438</v>
      </c>
      <c r="AT262" s="267" t="s">
        <v>33</v>
      </c>
      <c r="AU262" s="268" t="s">
        <v>33</v>
      </c>
      <c r="AV262" s="268" t="s">
        <v>33</v>
      </c>
      <c r="AW262" s="268" t="s">
        <v>33</v>
      </c>
      <c r="AX262" s="224"/>
      <c r="AY262" s="222"/>
    </row>
    <row r="263" ht="15" spans="1:51">
      <c r="A263" s="220"/>
      <c r="B263" s="224"/>
      <c r="C263" s="287" t="s">
        <v>260</v>
      </c>
      <c r="D263" s="111" t="s">
        <v>125</v>
      </c>
      <c r="E263" s="111" t="s">
        <v>261</v>
      </c>
      <c r="F263" s="288" t="s">
        <v>290</v>
      </c>
      <c r="G263" s="288" t="s">
        <v>290</v>
      </c>
      <c r="H263" s="288" t="s">
        <v>290</v>
      </c>
      <c r="I263" s="288" t="s">
        <v>290</v>
      </c>
      <c r="J263" s="259">
        <v>0.9</v>
      </c>
      <c r="K263" s="260" t="s">
        <v>33</v>
      </c>
      <c r="L263" s="260" t="s">
        <v>33</v>
      </c>
      <c r="M263" s="261" t="s">
        <v>33</v>
      </c>
      <c r="N263" s="261" t="s">
        <v>33</v>
      </c>
      <c r="O263" s="262">
        <v>0.9</v>
      </c>
      <c r="P263" s="263" t="s">
        <v>33</v>
      </c>
      <c r="Q263" s="260" t="s">
        <v>33</v>
      </c>
      <c r="R263" s="260" t="s">
        <v>33</v>
      </c>
      <c r="S263" s="260" t="s">
        <v>33</v>
      </c>
      <c r="T263" s="262">
        <v>0.9</v>
      </c>
      <c r="U263" s="260" t="s">
        <v>33</v>
      </c>
      <c r="V263" s="260" t="s">
        <v>33</v>
      </c>
      <c r="W263" s="260" t="s">
        <v>33</v>
      </c>
      <c r="X263" s="260" t="s">
        <v>33</v>
      </c>
      <c r="Y263" s="262">
        <v>0.92</v>
      </c>
      <c r="Z263" s="262" t="s">
        <v>33</v>
      </c>
      <c r="AA263" s="262" t="s">
        <v>33</v>
      </c>
      <c r="AB263" s="262" t="s">
        <v>33</v>
      </c>
      <c r="AC263" s="262" t="s">
        <v>33</v>
      </c>
      <c r="AD263" s="262">
        <v>0.92</v>
      </c>
      <c r="AE263" s="260">
        <v>1</v>
      </c>
      <c r="AF263" s="260">
        <v>1</v>
      </c>
      <c r="AG263" s="260">
        <v>1</v>
      </c>
      <c r="AH263" s="260">
        <v>0.998949579831933</v>
      </c>
      <c r="AI263" s="262">
        <v>0.92</v>
      </c>
      <c r="AJ263" s="260" t="s">
        <v>33</v>
      </c>
      <c r="AK263" s="260" t="s">
        <v>33</v>
      </c>
      <c r="AL263" s="260" t="s">
        <v>33</v>
      </c>
      <c r="AM263" s="260" t="s">
        <v>33</v>
      </c>
      <c r="AN263" s="259">
        <v>0.99</v>
      </c>
      <c r="AO263" s="264" t="s">
        <v>33</v>
      </c>
      <c r="AP263" s="264" t="s">
        <v>33</v>
      </c>
      <c r="AQ263" s="264" t="s">
        <v>33</v>
      </c>
      <c r="AR263" s="265">
        <v>1</v>
      </c>
      <c r="AS263" s="286">
        <v>0.0922287257019438</v>
      </c>
      <c r="AT263" s="267" t="s">
        <v>33</v>
      </c>
      <c r="AU263" s="268" t="s">
        <v>33</v>
      </c>
      <c r="AV263" s="268" t="s">
        <v>33</v>
      </c>
      <c r="AW263" s="268" t="s">
        <v>33</v>
      </c>
      <c r="AX263" s="224"/>
      <c r="AY263" s="222"/>
    </row>
    <row r="264" ht="15" spans="1:51">
      <c r="A264" s="220"/>
      <c r="B264" s="224"/>
      <c r="C264" s="287" t="s">
        <v>260</v>
      </c>
      <c r="D264" s="111" t="s">
        <v>25</v>
      </c>
      <c r="E264" s="111" t="s">
        <v>261</v>
      </c>
      <c r="F264" s="288" t="s">
        <v>291</v>
      </c>
      <c r="G264" s="288" t="s">
        <v>291</v>
      </c>
      <c r="H264" s="288" t="s">
        <v>291</v>
      </c>
      <c r="I264" s="288" t="s">
        <v>291</v>
      </c>
      <c r="J264" s="259">
        <v>0.9</v>
      </c>
      <c r="K264" s="260">
        <v>0.923076923076923</v>
      </c>
      <c r="L264" s="260">
        <v>0.962616822429907</v>
      </c>
      <c r="M264" s="261">
        <v>0.963963963963964</v>
      </c>
      <c r="N264" s="261">
        <v>0.954339491111886</v>
      </c>
      <c r="O264" s="262">
        <v>0.9</v>
      </c>
      <c r="P264" s="263">
        <v>0.961702127659574</v>
      </c>
      <c r="Q264" s="260">
        <v>0.974921630094044</v>
      </c>
      <c r="R264" s="260">
        <v>0.971817106819078</v>
      </c>
      <c r="S264" s="260">
        <v>0.974870735788474</v>
      </c>
      <c r="T264" s="262">
        <v>0.9</v>
      </c>
      <c r="U264" s="260">
        <v>0.926646403242148</v>
      </c>
      <c r="V264" s="260">
        <v>0.939602925809822</v>
      </c>
      <c r="W264" s="260">
        <v>0.945013795821837</v>
      </c>
      <c r="X264" s="260">
        <v>0.938623995658531</v>
      </c>
      <c r="Y264" s="262">
        <v>0.92</v>
      </c>
      <c r="Z264" s="262">
        <v>0.960988611582263</v>
      </c>
      <c r="AA264" s="262">
        <v>0.967932681373664</v>
      </c>
      <c r="AB264" s="262">
        <v>0.971378504672897</v>
      </c>
      <c r="AC264" s="262">
        <v>0.972902713339231</v>
      </c>
      <c r="AD264" s="262">
        <v>0.92</v>
      </c>
      <c r="AE264" s="260">
        <v>0.99518274164834</v>
      </c>
      <c r="AF264" s="260">
        <v>0.963794983642312</v>
      </c>
      <c r="AG264" s="260">
        <v>0.993068592057762</v>
      </c>
      <c r="AH264" s="260">
        <v>0.979978799809631</v>
      </c>
      <c r="AI264" s="262">
        <v>0.92</v>
      </c>
      <c r="AJ264" s="260">
        <v>0.970980911397992</v>
      </c>
      <c r="AK264" s="260">
        <v>0.977891526900457</v>
      </c>
      <c r="AL264" s="260">
        <v>0.982466462697105</v>
      </c>
      <c r="AM264" s="260">
        <v>0.982519765889722</v>
      </c>
      <c r="AN264" s="259">
        <v>0.99</v>
      </c>
      <c r="AO264" s="264">
        <v>1</v>
      </c>
      <c r="AP264" s="264">
        <v>1</v>
      </c>
      <c r="AQ264" s="264">
        <v>1</v>
      </c>
      <c r="AR264" s="265">
        <v>1</v>
      </c>
      <c r="AS264" s="286">
        <v>0.0922287257019438</v>
      </c>
      <c r="AT264" s="267">
        <v>0.0689655172413793</v>
      </c>
      <c r="AU264" s="268">
        <v>0.0384615384615385</v>
      </c>
      <c r="AV264" s="268">
        <v>0</v>
      </c>
      <c r="AW264" s="268">
        <v>0.0746478873239437</v>
      </c>
      <c r="AX264" s="224"/>
      <c r="AY264" s="222"/>
    </row>
    <row r="265" ht="15" spans="1:51">
      <c r="A265" s="220"/>
      <c r="B265" s="224"/>
      <c r="C265" s="287" t="s">
        <v>260</v>
      </c>
      <c r="D265" s="111" t="s">
        <v>25</v>
      </c>
      <c r="E265" s="111" t="s">
        <v>261</v>
      </c>
      <c r="F265" s="288" t="s">
        <v>292</v>
      </c>
      <c r="G265" s="288" t="s">
        <v>292</v>
      </c>
      <c r="H265" s="288" t="s">
        <v>292</v>
      </c>
      <c r="I265" s="288" t="s">
        <v>292</v>
      </c>
      <c r="J265" s="259">
        <v>0.9</v>
      </c>
      <c r="K265" s="260">
        <v>0.947916666666667</v>
      </c>
      <c r="L265" s="260">
        <v>0.969387755102041</v>
      </c>
      <c r="M265" s="261">
        <v>0.910891089108911</v>
      </c>
      <c r="N265" s="261">
        <v>0.923547400611621</v>
      </c>
      <c r="O265" s="262">
        <v>0.9</v>
      </c>
      <c r="P265" s="263">
        <v>0.988938523718358</v>
      </c>
      <c r="Q265" s="260">
        <v>0.988641234462066</v>
      </c>
      <c r="R265" s="260">
        <v>0.98011887681902</v>
      </c>
      <c r="S265" s="260">
        <v>0.990125289605686</v>
      </c>
      <c r="T265" s="262">
        <v>0.9</v>
      </c>
      <c r="U265" s="260">
        <v>0.930440331844288</v>
      </c>
      <c r="V265" s="260">
        <v>0.952636090870124</v>
      </c>
      <c r="W265" s="260">
        <v>0.959827833572453</v>
      </c>
      <c r="X265" s="260">
        <v>0.949726702206627</v>
      </c>
      <c r="Y265" s="262">
        <v>0.92</v>
      </c>
      <c r="Z265" s="262">
        <v>0.937421777221527</v>
      </c>
      <c r="AA265" s="262">
        <v>0.952502910360885</v>
      </c>
      <c r="AB265" s="262">
        <v>0.96551724137931</v>
      </c>
      <c r="AC265" s="262">
        <v>0.966139934400087</v>
      </c>
      <c r="AD265" s="262">
        <v>0.92</v>
      </c>
      <c r="AE265" s="260">
        <v>0.902140672782875</v>
      </c>
      <c r="AF265" s="260">
        <v>0.972362655881362</v>
      </c>
      <c r="AG265" s="260">
        <v>0.971172325432415</v>
      </c>
      <c r="AH265" s="260">
        <v>0.974497877846165</v>
      </c>
      <c r="AI265" s="262">
        <v>0.92</v>
      </c>
      <c r="AJ265" s="260">
        <v>0.957566697332107</v>
      </c>
      <c r="AK265" s="260">
        <v>0.970762191719674</v>
      </c>
      <c r="AL265" s="260">
        <v>0.980346961057867</v>
      </c>
      <c r="AM265" s="260">
        <v>0.979007437857175</v>
      </c>
      <c r="AN265" s="259">
        <v>0.99</v>
      </c>
      <c r="AO265" s="264">
        <v>1</v>
      </c>
      <c r="AP265" s="264">
        <v>1</v>
      </c>
      <c r="AQ265" s="264">
        <v>1</v>
      </c>
      <c r="AR265" s="265">
        <v>1</v>
      </c>
      <c r="AS265" s="286">
        <v>0.0922287257019438</v>
      </c>
      <c r="AT265" s="267">
        <v>0</v>
      </c>
      <c r="AU265" s="268">
        <v>0.0416666666666667</v>
      </c>
      <c r="AV265" s="268">
        <v>0.222222222222222</v>
      </c>
      <c r="AW265" s="268">
        <v>0.101522842639594</v>
      </c>
      <c r="AX265" s="224"/>
      <c r="AY265" s="222"/>
    </row>
    <row r="266" ht="15" spans="1:51">
      <c r="A266" s="220"/>
      <c r="B266" s="224"/>
      <c r="C266" s="287" t="s">
        <v>260</v>
      </c>
      <c r="D266" s="111" t="s">
        <v>125</v>
      </c>
      <c r="E266" s="111" t="s">
        <v>261</v>
      </c>
      <c r="F266" s="288" t="s">
        <v>293</v>
      </c>
      <c r="G266" s="288" t="s">
        <v>293</v>
      </c>
      <c r="H266" s="288" t="s">
        <v>293</v>
      </c>
      <c r="I266" s="288" t="s">
        <v>293</v>
      </c>
      <c r="J266" s="259">
        <v>0.9</v>
      </c>
      <c r="K266" s="260" t="s">
        <v>33</v>
      </c>
      <c r="L266" s="260" t="s">
        <v>33</v>
      </c>
      <c r="M266" s="261" t="s">
        <v>33</v>
      </c>
      <c r="N266" s="261" t="s">
        <v>33</v>
      </c>
      <c r="O266" s="262">
        <v>0.9</v>
      </c>
      <c r="P266" s="263">
        <v>0.5</v>
      </c>
      <c r="Q266" s="260">
        <v>0</v>
      </c>
      <c r="R266" s="260">
        <v>0.2</v>
      </c>
      <c r="S266" s="260">
        <v>0.109489051094891</v>
      </c>
      <c r="T266" s="262">
        <v>0.9</v>
      </c>
      <c r="U266" s="260">
        <v>0.25</v>
      </c>
      <c r="V266" s="260">
        <v>0</v>
      </c>
      <c r="W266" s="260">
        <v>0.2</v>
      </c>
      <c r="X266" s="260">
        <v>0.824817518248175</v>
      </c>
      <c r="Y266" s="262">
        <v>0.92</v>
      </c>
      <c r="Z266" s="262">
        <v>0</v>
      </c>
      <c r="AA266" s="262" t="s">
        <v>33</v>
      </c>
      <c r="AB266" s="262">
        <v>0</v>
      </c>
      <c r="AC266" s="262">
        <v>0.470588235294118</v>
      </c>
      <c r="AD266" s="262">
        <v>0.92</v>
      </c>
      <c r="AE266" s="260">
        <v>0.995909732016925</v>
      </c>
      <c r="AF266" s="260">
        <v>0.99698966530767</v>
      </c>
      <c r="AG266" s="260">
        <v>0.997527590655009</v>
      </c>
      <c r="AH266" s="260">
        <v>0.996991732967061</v>
      </c>
      <c r="AI266" s="262">
        <v>0.92</v>
      </c>
      <c r="AJ266" s="260">
        <v>0.2</v>
      </c>
      <c r="AK266" s="260">
        <v>0</v>
      </c>
      <c r="AL266" s="260">
        <v>0.142857142857143</v>
      </c>
      <c r="AM266" s="260">
        <v>0.825301204819277</v>
      </c>
      <c r="AN266" s="259">
        <v>0.99</v>
      </c>
      <c r="AO266" s="264">
        <v>1</v>
      </c>
      <c r="AP266" s="264">
        <v>1</v>
      </c>
      <c r="AQ266" s="264">
        <v>1</v>
      </c>
      <c r="AR266" s="265">
        <v>1</v>
      </c>
      <c r="AS266" s="286">
        <v>0.0922287257019438</v>
      </c>
      <c r="AT266" s="267" t="s">
        <v>33</v>
      </c>
      <c r="AU266" s="268" t="s">
        <v>33</v>
      </c>
      <c r="AV266" s="268" t="s">
        <v>33</v>
      </c>
      <c r="AW266" s="268">
        <v>0</v>
      </c>
      <c r="AX266" s="224"/>
      <c r="AY266" s="222"/>
    </row>
    <row r="267" ht="15" spans="1:51">
      <c r="A267" s="220"/>
      <c r="B267" s="224"/>
      <c r="C267" s="287" t="s">
        <v>260</v>
      </c>
      <c r="D267" s="111" t="s">
        <v>25</v>
      </c>
      <c r="E267" s="111" t="s">
        <v>261</v>
      </c>
      <c r="F267" s="288" t="s">
        <v>294</v>
      </c>
      <c r="G267" s="288" t="s">
        <v>294</v>
      </c>
      <c r="H267" s="288" t="s">
        <v>294</v>
      </c>
      <c r="I267" s="288" t="s">
        <v>294</v>
      </c>
      <c r="J267" s="259">
        <v>0.9</v>
      </c>
      <c r="K267" s="260">
        <v>0.838095238095238</v>
      </c>
      <c r="L267" s="260">
        <v>0.892561983471074</v>
      </c>
      <c r="M267" s="261">
        <v>0.854838709677419</v>
      </c>
      <c r="N267" s="261">
        <v>0.884351620947631</v>
      </c>
      <c r="O267" s="262">
        <v>0.9</v>
      </c>
      <c r="P267" s="263">
        <v>0.915047291487532</v>
      </c>
      <c r="Q267" s="260">
        <v>0.972192889827525</v>
      </c>
      <c r="R267" s="260">
        <v>0.96926510989011</v>
      </c>
      <c r="S267" s="260">
        <v>0.961731784582893</v>
      </c>
      <c r="T267" s="262">
        <v>0.9</v>
      </c>
      <c r="U267" s="260">
        <v>0.895270851246776</v>
      </c>
      <c r="V267" s="260">
        <v>0.939457937346005</v>
      </c>
      <c r="W267" s="260">
        <v>0.930288461538462</v>
      </c>
      <c r="X267" s="260">
        <v>0.936310152360839</v>
      </c>
      <c r="Y267" s="262">
        <v>0.92</v>
      </c>
      <c r="Z267" s="262">
        <v>0.953135313531353</v>
      </c>
      <c r="AA267" s="262">
        <v>0.962817233916978</v>
      </c>
      <c r="AB267" s="262">
        <v>0.966212931453573</v>
      </c>
      <c r="AC267" s="262">
        <v>0.969724880561921</v>
      </c>
      <c r="AD267" s="262">
        <v>0.92</v>
      </c>
      <c r="AE267" s="260">
        <v>0.997377294866991</v>
      </c>
      <c r="AF267" s="260">
        <v>0.937795562022554</v>
      </c>
      <c r="AG267" s="260">
        <v>0.996754563894523</v>
      </c>
      <c r="AH267" s="260">
        <v>0.969554220676573</v>
      </c>
      <c r="AI267" s="262">
        <v>0.92</v>
      </c>
      <c r="AJ267" s="260">
        <v>0.963416988416988</v>
      </c>
      <c r="AK267" s="260">
        <v>0.976409399089812</v>
      </c>
      <c r="AL267" s="260">
        <v>0.980076474139666</v>
      </c>
      <c r="AM267" s="260">
        <v>0.980397135916978</v>
      </c>
      <c r="AN267" s="259">
        <v>0.99</v>
      </c>
      <c r="AO267" s="264">
        <v>1</v>
      </c>
      <c r="AP267" s="264">
        <v>1</v>
      </c>
      <c r="AQ267" s="264">
        <v>1</v>
      </c>
      <c r="AR267" s="265">
        <v>1</v>
      </c>
      <c r="AS267" s="286">
        <v>0.0922287257019438</v>
      </c>
      <c r="AT267" s="267">
        <v>0.05</v>
      </c>
      <c r="AU267" s="268">
        <v>0.0416666666666667</v>
      </c>
      <c r="AV267" s="268">
        <v>0.0588235294117647</v>
      </c>
      <c r="AW267" s="268">
        <v>0.1</v>
      </c>
      <c r="AX267" s="224"/>
      <c r="AY267" s="222"/>
    </row>
    <row r="268" ht="15" spans="1:51">
      <c r="A268" s="220"/>
      <c r="B268" s="224"/>
      <c r="C268" s="287" t="s">
        <v>260</v>
      </c>
      <c r="D268" s="111" t="s">
        <v>25</v>
      </c>
      <c r="E268" s="111" t="s">
        <v>261</v>
      </c>
      <c r="F268" s="288" t="s">
        <v>295</v>
      </c>
      <c r="G268" s="288" t="s">
        <v>295</v>
      </c>
      <c r="H268" s="288" t="s">
        <v>295</v>
      </c>
      <c r="I268" s="288" t="s">
        <v>295</v>
      </c>
      <c r="J268" s="259">
        <v>0.9</v>
      </c>
      <c r="K268" s="260">
        <v>0.962121212121212</v>
      </c>
      <c r="L268" s="260">
        <v>0.942446043165468</v>
      </c>
      <c r="M268" s="261">
        <v>1</v>
      </c>
      <c r="N268" s="261">
        <v>0.974630610538054</v>
      </c>
      <c r="O268" s="262">
        <v>0.9</v>
      </c>
      <c r="P268" s="263">
        <v>0.968511322524454</v>
      </c>
      <c r="Q268" s="260">
        <v>0.977032810271041</v>
      </c>
      <c r="R268" s="260">
        <v>0.985151886663942</v>
      </c>
      <c r="S268" s="260">
        <v>0.97966033297408</v>
      </c>
      <c r="T268" s="262">
        <v>0.9</v>
      </c>
      <c r="U268" s="260">
        <v>0.951092054133726</v>
      </c>
      <c r="V268" s="260">
        <v>0.959201141226819</v>
      </c>
      <c r="W268" s="260">
        <v>0.964718703173954</v>
      </c>
      <c r="X268" s="260">
        <v>0.956008641774812</v>
      </c>
      <c r="Y268" s="262">
        <v>0.92</v>
      </c>
      <c r="Z268" s="262">
        <v>0.977322358474719</v>
      </c>
      <c r="AA268" s="262">
        <v>0.991235059760956</v>
      </c>
      <c r="AB268" s="262">
        <v>0.989026063100137</v>
      </c>
      <c r="AC268" s="262">
        <v>0.991652565599752</v>
      </c>
      <c r="AD268" s="262">
        <v>0.92</v>
      </c>
      <c r="AE268" s="260">
        <v>0.997357992073976</v>
      </c>
      <c r="AF268" s="260">
        <v>0.994431706518179</v>
      </c>
      <c r="AG268" s="260">
        <v>0.999303378613723</v>
      </c>
      <c r="AH268" s="260">
        <v>0.989424575570874</v>
      </c>
      <c r="AI268" s="262">
        <v>0.92</v>
      </c>
      <c r="AJ268" s="260">
        <v>0.982039052019675</v>
      </c>
      <c r="AK268" s="260">
        <v>0.995107263831389</v>
      </c>
      <c r="AL268" s="260">
        <v>0.994455159112825</v>
      </c>
      <c r="AM268" s="260">
        <v>0.994362021802698</v>
      </c>
      <c r="AN268" s="259">
        <v>0.99</v>
      </c>
      <c r="AO268" s="264">
        <v>1</v>
      </c>
      <c r="AP268" s="264">
        <v>1</v>
      </c>
      <c r="AQ268" s="264">
        <v>1</v>
      </c>
      <c r="AR268" s="265">
        <v>1</v>
      </c>
      <c r="AS268" s="286">
        <v>0.0922287257019438</v>
      </c>
      <c r="AT268" s="267">
        <v>0</v>
      </c>
      <c r="AU268" s="268">
        <v>0</v>
      </c>
      <c r="AV268" s="268">
        <v>0.0487804878048781</v>
      </c>
      <c r="AW268" s="268">
        <v>0.12273212379936</v>
      </c>
      <c r="AX268" s="224"/>
      <c r="AY268" s="222"/>
    </row>
    <row r="269" ht="15" spans="1:51">
      <c r="A269" s="220"/>
      <c r="B269" s="224"/>
      <c r="C269" s="287" t="s">
        <v>260</v>
      </c>
      <c r="D269" s="111" t="s">
        <v>25</v>
      </c>
      <c r="E269" s="111" t="s">
        <v>261</v>
      </c>
      <c r="F269" s="288" t="s">
        <v>296</v>
      </c>
      <c r="G269" s="288" t="s">
        <v>296</v>
      </c>
      <c r="H269" s="288" t="s">
        <v>296</v>
      </c>
      <c r="I269" s="288" t="s">
        <v>296</v>
      </c>
      <c r="J269" s="259">
        <v>0.9</v>
      </c>
      <c r="K269" s="260">
        <v>0.977401129943503</v>
      </c>
      <c r="L269" s="260">
        <v>0.945652173913043</v>
      </c>
      <c r="M269" s="261">
        <v>0.903553299492386</v>
      </c>
      <c r="N269" s="261">
        <v>0.946132037262049</v>
      </c>
      <c r="O269" s="262">
        <v>0.9</v>
      </c>
      <c r="P269" s="263">
        <v>0.974406299987695</v>
      </c>
      <c r="Q269" s="260">
        <v>0.971526871515008</v>
      </c>
      <c r="R269" s="260">
        <v>0.972029588534443</v>
      </c>
      <c r="S269" s="260">
        <v>0.976174313450903</v>
      </c>
      <c r="T269" s="262">
        <v>0.9</v>
      </c>
      <c r="U269" s="260">
        <v>0.954841885074443</v>
      </c>
      <c r="V269" s="260">
        <v>0.966188159924072</v>
      </c>
      <c r="W269" s="260">
        <v>0.97122052704577</v>
      </c>
      <c r="X269" s="260">
        <v>0.958515107640455</v>
      </c>
      <c r="Y269" s="262">
        <v>0.92</v>
      </c>
      <c r="Z269" s="262">
        <v>0.98750411048997</v>
      </c>
      <c r="AA269" s="262">
        <v>0.99397045523063</v>
      </c>
      <c r="AB269" s="262">
        <v>0.993532159540065</v>
      </c>
      <c r="AC269" s="262">
        <v>0.992248377330862</v>
      </c>
      <c r="AD269" s="262">
        <v>0.92</v>
      </c>
      <c r="AE269" s="260">
        <v>0.999155405405405</v>
      </c>
      <c r="AF269" s="260">
        <v>0.997396680767979</v>
      </c>
      <c r="AG269" s="260">
        <v>0.998899889988999</v>
      </c>
      <c r="AH269" s="260">
        <v>0.99608755689664</v>
      </c>
      <c r="AI269" s="262">
        <v>0.92</v>
      </c>
      <c r="AJ269" s="260">
        <v>0.991273750879662</v>
      </c>
      <c r="AK269" s="260">
        <v>0.996680828465215</v>
      </c>
      <c r="AL269" s="260">
        <v>0.996694331129554</v>
      </c>
      <c r="AM269" s="260">
        <v>0.995535282761071</v>
      </c>
      <c r="AN269" s="259">
        <v>0.99</v>
      </c>
      <c r="AO269" s="264">
        <v>1</v>
      </c>
      <c r="AP269" s="264">
        <v>1</v>
      </c>
      <c r="AQ269" s="264">
        <v>1</v>
      </c>
      <c r="AR269" s="265">
        <v>1</v>
      </c>
      <c r="AS269" s="286">
        <v>0.0922287257019438</v>
      </c>
      <c r="AT269" s="267">
        <v>0.107142857142857</v>
      </c>
      <c r="AU269" s="268">
        <v>0.0869565217391304</v>
      </c>
      <c r="AV269" s="268">
        <v>0</v>
      </c>
      <c r="AW269" s="268">
        <v>0.120893561103811</v>
      </c>
      <c r="AX269" s="224"/>
      <c r="AY269" s="222"/>
    </row>
    <row r="270" ht="15" spans="1:51">
      <c r="A270" s="220"/>
      <c r="B270" s="224"/>
      <c r="C270" s="287" t="s">
        <v>260</v>
      </c>
      <c r="D270" s="111" t="s">
        <v>25</v>
      </c>
      <c r="E270" s="111" t="s">
        <v>261</v>
      </c>
      <c r="F270" s="288" t="s">
        <v>297</v>
      </c>
      <c r="G270" s="288" t="s">
        <v>297</v>
      </c>
      <c r="H270" s="288" t="s">
        <v>297</v>
      </c>
      <c r="I270" s="288" t="s">
        <v>297</v>
      </c>
      <c r="J270" s="259">
        <v>0.9</v>
      </c>
      <c r="K270" s="260">
        <v>0.97</v>
      </c>
      <c r="L270" s="260">
        <v>0.97</v>
      </c>
      <c r="M270" s="261">
        <v>0.963636363636364</v>
      </c>
      <c r="N270" s="261">
        <v>0.951000690131125</v>
      </c>
      <c r="O270" s="262">
        <v>0.9</v>
      </c>
      <c r="P270" s="263">
        <v>0.983362109558939</v>
      </c>
      <c r="Q270" s="260">
        <v>0.981374438021837</v>
      </c>
      <c r="R270" s="260">
        <v>0.988033380569989</v>
      </c>
      <c r="S270" s="260">
        <v>0.98300392566203</v>
      </c>
      <c r="T270" s="262">
        <v>0.9</v>
      </c>
      <c r="U270" s="260">
        <v>0.976455815413593</v>
      </c>
      <c r="V270" s="260">
        <v>0.97495183044316</v>
      </c>
      <c r="W270" s="260">
        <v>0.979215871516297</v>
      </c>
      <c r="X270" s="260">
        <v>0.97699630125485</v>
      </c>
      <c r="Y270" s="262">
        <v>0.92</v>
      </c>
      <c r="Z270" s="262">
        <v>0.986944660950896</v>
      </c>
      <c r="AA270" s="262">
        <v>0.996192893401015</v>
      </c>
      <c r="AB270" s="262">
        <v>0.998613357984747</v>
      </c>
      <c r="AC270" s="262">
        <v>0.99553875446472</v>
      </c>
      <c r="AD270" s="262">
        <v>0.92</v>
      </c>
      <c r="AE270" s="260">
        <v>0.995480371900826</v>
      </c>
      <c r="AF270" s="260">
        <v>0.997014722844155</v>
      </c>
      <c r="AG270" s="260">
        <v>0.996994289149384</v>
      </c>
      <c r="AH270" s="260">
        <v>0.994508949596525</v>
      </c>
      <c r="AI270" s="262">
        <v>0.92</v>
      </c>
      <c r="AJ270" s="260">
        <v>0.989916550764951</v>
      </c>
      <c r="AK270" s="260">
        <v>0.995827656675749</v>
      </c>
      <c r="AL270" s="260">
        <v>0.998782543547481</v>
      </c>
      <c r="AM270" s="260">
        <v>0.996808195006168</v>
      </c>
      <c r="AN270" s="259">
        <v>0.99</v>
      </c>
      <c r="AO270" s="264">
        <v>1</v>
      </c>
      <c r="AP270" s="264">
        <v>1</v>
      </c>
      <c r="AQ270" s="264">
        <v>1</v>
      </c>
      <c r="AR270" s="265">
        <v>1</v>
      </c>
      <c r="AS270" s="286">
        <v>0.0922287257019438</v>
      </c>
      <c r="AT270" s="267">
        <v>0.0277777777777778</v>
      </c>
      <c r="AU270" s="268">
        <v>0.0810810810810811</v>
      </c>
      <c r="AV270" s="268">
        <v>0.0769230769230769</v>
      </c>
      <c r="AW270" s="268">
        <v>0.0807365439093484</v>
      </c>
      <c r="AX270" s="224"/>
      <c r="AY270" s="222"/>
    </row>
    <row r="271" ht="15" spans="1:51">
      <c r="A271" s="220"/>
      <c r="B271" s="224"/>
      <c r="C271" s="287" t="s">
        <v>260</v>
      </c>
      <c r="D271" s="111" t="s">
        <v>25</v>
      </c>
      <c r="E271" s="111" t="s">
        <v>261</v>
      </c>
      <c r="F271" s="288" t="s">
        <v>298</v>
      </c>
      <c r="G271" s="288" t="s">
        <v>298</v>
      </c>
      <c r="H271" s="288" t="s">
        <v>298</v>
      </c>
      <c r="I271" s="288" t="s">
        <v>298</v>
      </c>
      <c r="J271" s="259">
        <v>0.9</v>
      </c>
      <c r="K271" s="260">
        <v>1</v>
      </c>
      <c r="L271" s="260">
        <v>1</v>
      </c>
      <c r="M271" s="261">
        <v>1</v>
      </c>
      <c r="N271" s="261">
        <v>0.9964</v>
      </c>
      <c r="O271" s="262">
        <v>0.9</v>
      </c>
      <c r="P271" s="263">
        <v>0.987059821807382</v>
      </c>
      <c r="Q271" s="260">
        <v>0.988448471121178</v>
      </c>
      <c r="R271" s="260">
        <v>0.984737484737485</v>
      </c>
      <c r="S271" s="260">
        <v>0.983047825749942</v>
      </c>
      <c r="T271" s="262">
        <v>0.9</v>
      </c>
      <c r="U271" s="260">
        <v>0.964785744590581</v>
      </c>
      <c r="V271" s="260">
        <v>0.967836919592299</v>
      </c>
      <c r="W271" s="260">
        <v>0.967846967846968</v>
      </c>
      <c r="X271" s="260">
        <v>0.963522207580808</v>
      </c>
      <c r="Y271" s="262">
        <v>0.92</v>
      </c>
      <c r="Z271" s="262">
        <v>0.983328778354742</v>
      </c>
      <c r="AA271" s="262">
        <v>0.991228070175439</v>
      </c>
      <c r="AB271" s="262">
        <v>0.991826469663628</v>
      </c>
      <c r="AC271" s="262">
        <v>0.991991273645836</v>
      </c>
      <c r="AD271" s="262">
        <v>0.92</v>
      </c>
      <c r="AE271" s="260">
        <v>1</v>
      </c>
      <c r="AF271" s="260">
        <v>0.997911590671772</v>
      </c>
      <c r="AG271" s="260">
        <v>0.998895434462445</v>
      </c>
      <c r="AH271" s="260">
        <v>0.95934365089871</v>
      </c>
      <c r="AI271" s="262">
        <v>0.92</v>
      </c>
      <c r="AJ271" s="260">
        <v>0.987579123372746</v>
      </c>
      <c r="AK271" s="260">
        <v>0.994014084507042</v>
      </c>
      <c r="AL271" s="260">
        <v>0.994319585082736</v>
      </c>
      <c r="AM271" s="260">
        <v>0.994245245048085</v>
      </c>
      <c r="AN271" s="259">
        <v>0.99</v>
      </c>
      <c r="AO271" s="264">
        <v>1</v>
      </c>
      <c r="AP271" s="264">
        <v>1</v>
      </c>
      <c r="AQ271" s="264">
        <v>1</v>
      </c>
      <c r="AR271" s="265">
        <v>1</v>
      </c>
      <c r="AS271" s="286">
        <v>0.0922287257019438</v>
      </c>
      <c r="AT271" s="267">
        <v>0</v>
      </c>
      <c r="AU271" s="268">
        <v>0.0588235294117647</v>
      </c>
      <c r="AV271" s="268">
        <v>0.0833333333333333</v>
      </c>
      <c r="AW271" s="268">
        <v>0.107728337236534</v>
      </c>
      <c r="AX271" s="224"/>
      <c r="AY271" s="222"/>
    </row>
    <row r="272" ht="15" spans="1:51">
      <c r="A272" s="220"/>
      <c r="B272" s="224"/>
      <c r="C272" s="287" t="s">
        <v>260</v>
      </c>
      <c r="D272" s="111" t="s">
        <v>25</v>
      </c>
      <c r="E272" s="111" t="s">
        <v>261</v>
      </c>
      <c r="F272" s="288" t="s">
        <v>299</v>
      </c>
      <c r="G272" s="288" t="s">
        <v>299</v>
      </c>
      <c r="H272" s="288" t="s">
        <v>299</v>
      </c>
      <c r="I272" s="288" t="s">
        <v>299</v>
      </c>
      <c r="J272" s="259">
        <v>0.9</v>
      </c>
      <c r="K272" s="260">
        <v>0.975609756097561</v>
      </c>
      <c r="L272" s="260">
        <v>0.951219512195122</v>
      </c>
      <c r="M272" s="261">
        <v>0.950617283950617</v>
      </c>
      <c r="N272" s="261">
        <v>0.958466453674121</v>
      </c>
      <c r="O272" s="262">
        <v>0.9</v>
      </c>
      <c r="P272" s="263">
        <v>0.982847896440129</v>
      </c>
      <c r="Q272" s="260">
        <v>0.967772511848341</v>
      </c>
      <c r="R272" s="260">
        <v>0.970246950312407</v>
      </c>
      <c r="S272" s="260">
        <v>0.955700600302999</v>
      </c>
      <c r="T272" s="262">
        <v>0.9</v>
      </c>
      <c r="U272" s="260">
        <v>0.95210355987055</v>
      </c>
      <c r="V272" s="260">
        <v>0.944707740916272</v>
      </c>
      <c r="W272" s="260">
        <v>0.95685807795299</v>
      </c>
      <c r="X272" s="260">
        <v>0.964346330405859</v>
      </c>
      <c r="Y272" s="262">
        <v>0.92</v>
      </c>
      <c r="Z272" s="262">
        <v>0.983619656412305</v>
      </c>
      <c r="AA272" s="262">
        <v>0.991083676268861</v>
      </c>
      <c r="AB272" s="262">
        <v>0.987063389391979</v>
      </c>
      <c r="AC272" s="262">
        <v>0.991629269341359</v>
      </c>
      <c r="AD272" s="262">
        <v>0.92</v>
      </c>
      <c r="AE272" s="260">
        <v>1</v>
      </c>
      <c r="AF272" s="260">
        <v>0.997076023391813</v>
      </c>
      <c r="AG272" s="260">
        <v>1</v>
      </c>
      <c r="AH272" s="260">
        <v>0.993384972013343</v>
      </c>
      <c r="AI272" s="262">
        <v>0.92</v>
      </c>
      <c r="AJ272" s="260">
        <v>0.986414015016089</v>
      </c>
      <c r="AK272" s="260">
        <v>0.993257687880283</v>
      </c>
      <c r="AL272" s="260">
        <v>0.992781690140845</v>
      </c>
      <c r="AM272" s="260">
        <v>0.994778888710811</v>
      </c>
      <c r="AN272" s="259">
        <v>0.99</v>
      </c>
      <c r="AO272" s="264">
        <v>1</v>
      </c>
      <c r="AP272" s="264">
        <v>1</v>
      </c>
      <c r="AQ272" s="264">
        <v>1</v>
      </c>
      <c r="AR272" s="265">
        <v>1</v>
      </c>
      <c r="AS272" s="286">
        <v>0.0922287257019438</v>
      </c>
      <c r="AT272" s="267">
        <v>0</v>
      </c>
      <c r="AU272" s="268">
        <v>0.1</v>
      </c>
      <c r="AV272" s="268">
        <v>0</v>
      </c>
      <c r="AW272" s="268">
        <v>0.0836653386454183</v>
      </c>
      <c r="AX272" s="224"/>
      <c r="AY272" s="222"/>
    </row>
    <row r="273" ht="15" spans="1:51">
      <c r="A273" s="220"/>
      <c r="B273" s="224"/>
      <c r="C273" s="287" t="s">
        <v>260</v>
      </c>
      <c r="D273" s="111" t="s">
        <v>25</v>
      </c>
      <c r="E273" s="111" t="s">
        <v>261</v>
      </c>
      <c r="F273" s="288" t="s">
        <v>300</v>
      </c>
      <c r="G273" s="288" t="s">
        <v>300</v>
      </c>
      <c r="H273" s="288" t="s">
        <v>300</v>
      </c>
      <c r="I273" s="288" t="s">
        <v>300</v>
      </c>
      <c r="J273" s="259">
        <v>0.9</v>
      </c>
      <c r="K273" s="260">
        <v>0.868055555555556</v>
      </c>
      <c r="L273" s="260">
        <v>0.837837837837838</v>
      </c>
      <c r="M273" s="261">
        <v>0.883870967741936</v>
      </c>
      <c r="N273" s="261">
        <v>0.897617840851495</v>
      </c>
      <c r="O273" s="262">
        <v>0.9</v>
      </c>
      <c r="P273" s="263">
        <v>0.975313190862196</v>
      </c>
      <c r="Q273" s="260">
        <v>0.973051989322486</v>
      </c>
      <c r="R273" s="260">
        <v>0.977668106107341</v>
      </c>
      <c r="S273" s="260">
        <v>0.970678723580172</v>
      </c>
      <c r="T273" s="262">
        <v>0.9</v>
      </c>
      <c r="U273" s="260">
        <v>0.946450503561778</v>
      </c>
      <c r="V273" s="260">
        <v>0.944705732807932</v>
      </c>
      <c r="W273" s="260">
        <v>0.952498457742134</v>
      </c>
      <c r="X273" s="260">
        <v>0.947767396724964</v>
      </c>
      <c r="Y273" s="262">
        <v>0.92</v>
      </c>
      <c r="Z273" s="262">
        <v>0.974381756256479</v>
      </c>
      <c r="AA273" s="262">
        <v>0.981527433140336</v>
      </c>
      <c r="AB273" s="262">
        <v>0.986999479979199</v>
      </c>
      <c r="AC273" s="262">
        <v>0.985169480596522</v>
      </c>
      <c r="AD273" s="262">
        <v>0.92</v>
      </c>
      <c r="AE273" s="260">
        <v>0.98990860624524</v>
      </c>
      <c r="AF273" s="260">
        <v>0.991861648016277</v>
      </c>
      <c r="AG273" s="260">
        <v>0.988901220865705</v>
      </c>
      <c r="AH273" s="260">
        <v>0.977542358017329</v>
      </c>
      <c r="AI273" s="262">
        <v>0.92</v>
      </c>
      <c r="AJ273" s="260">
        <v>0.982075725026853</v>
      </c>
      <c r="AK273" s="260">
        <v>0.98697176112691</v>
      </c>
      <c r="AL273" s="260">
        <v>0.992576041516506</v>
      </c>
      <c r="AM273" s="260">
        <v>0.990214682224992</v>
      </c>
      <c r="AN273" s="259">
        <v>0.99</v>
      </c>
      <c r="AO273" s="264">
        <v>1</v>
      </c>
      <c r="AP273" s="264">
        <v>1</v>
      </c>
      <c r="AQ273" s="264">
        <v>1</v>
      </c>
      <c r="AR273" s="265">
        <v>1</v>
      </c>
      <c r="AS273" s="286">
        <v>0.0922287257019438</v>
      </c>
      <c r="AT273" s="267">
        <v>0.0416666666666667</v>
      </c>
      <c r="AU273" s="268">
        <v>0.0392156862745098</v>
      </c>
      <c r="AV273" s="268">
        <v>0</v>
      </c>
      <c r="AW273" s="268">
        <v>0.0844409695074277</v>
      </c>
      <c r="AX273" s="224"/>
      <c r="AY273" s="222"/>
    </row>
    <row r="274" ht="15" spans="1:51">
      <c r="A274" s="220"/>
      <c r="B274" s="224"/>
      <c r="C274" s="287" t="s">
        <v>260</v>
      </c>
      <c r="D274" s="111" t="s">
        <v>125</v>
      </c>
      <c r="E274" s="111" t="s">
        <v>261</v>
      </c>
      <c r="F274" s="288" t="s">
        <v>301</v>
      </c>
      <c r="G274" s="288" t="s">
        <v>301</v>
      </c>
      <c r="H274" s="288" t="s">
        <v>301</v>
      </c>
      <c r="I274" s="288" t="s">
        <v>301</v>
      </c>
      <c r="J274" s="259">
        <v>0.9</v>
      </c>
      <c r="K274" s="260" t="s">
        <v>33</v>
      </c>
      <c r="L274" s="260" t="s">
        <v>33</v>
      </c>
      <c r="M274" s="261" t="s">
        <v>33</v>
      </c>
      <c r="N274" s="261" t="s">
        <v>33</v>
      </c>
      <c r="O274" s="262">
        <v>0.9</v>
      </c>
      <c r="P274" s="263" t="s">
        <v>33</v>
      </c>
      <c r="Q274" s="260" t="s">
        <v>33</v>
      </c>
      <c r="R274" s="260">
        <v>0</v>
      </c>
      <c r="S274" s="260">
        <v>0</v>
      </c>
      <c r="T274" s="262">
        <v>0.9</v>
      </c>
      <c r="U274" s="260" t="s">
        <v>33</v>
      </c>
      <c r="V274" s="260" t="s">
        <v>33</v>
      </c>
      <c r="W274" s="260">
        <v>0.5</v>
      </c>
      <c r="X274" s="260">
        <v>0.363636363636364</v>
      </c>
      <c r="Y274" s="262">
        <v>0.92</v>
      </c>
      <c r="Z274" s="262" t="s">
        <v>33</v>
      </c>
      <c r="AA274" s="262" t="s">
        <v>33</v>
      </c>
      <c r="AB274" s="262" t="s">
        <v>33</v>
      </c>
      <c r="AC274" s="262">
        <v>1</v>
      </c>
      <c r="AD274" s="262">
        <v>0.92</v>
      </c>
      <c r="AE274" s="260">
        <v>0.995359628770302</v>
      </c>
      <c r="AF274" s="260">
        <v>0.995565410199557</v>
      </c>
      <c r="AG274" s="260">
        <v>0.979865771812081</v>
      </c>
      <c r="AH274" s="260">
        <v>0.992832548661373</v>
      </c>
      <c r="AI274" s="262">
        <v>0.92</v>
      </c>
      <c r="AJ274" s="260" t="s">
        <v>33</v>
      </c>
      <c r="AK274" s="260" t="s">
        <v>33</v>
      </c>
      <c r="AL274" s="260">
        <v>0.5</v>
      </c>
      <c r="AM274" s="260">
        <v>0.5</v>
      </c>
      <c r="AN274" s="259">
        <v>0.99</v>
      </c>
      <c r="AO274" s="264">
        <v>1</v>
      </c>
      <c r="AP274" s="264">
        <v>1</v>
      </c>
      <c r="AQ274" s="264">
        <v>1</v>
      </c>
      <c r="AR274" s="265">
        <v>1</v>
      </c>
      <c r="AS274" s="286">
        <v>0.0922287257019438</v>
      </c>
      <c r="AT274" s="267" t="s">
        <v>33</v>
      </c>
      <c r="AU274" s="268" t="s">
        <v>33</v>
      </c>
      <c r="AV274" s="268" t="s">
        <v>33</v>
      </c>
      <c r="AW274" s="268" t="s">
        <v>33</v>
      </c>
      <c r="AX274" s="224"/>
      <c r="AY274" s="222"/>
    </row>
    <row r="275" ht="15" spans="1:51">
      <c r="A275" s="220"/>
      <c r="B275" s="224"/>
      <c r="C275" s="287" t="s">
        <v>260</v>
      </c>
      <c r="D275" s="111" t="s">
        <v>125</v>
      </c>
      <c r="E275" s="111" t="s">
        <v>261</v>
      </c>
      <c r="F275" s="288" t="s">
        <v>302</v>
      </c>
      <c r="G275" s="288" t="s">
        <v>302</v>
      </c>
      <c r="H275" s="288" t="s">
        <v>302</v>
      </c>
      <c r="I275" s="288" t="s">
        <v>302</v>
      </c>
      <c r="J275" s="259">
        <v>0.9</v>
      </c>
      <c r="K275" s="260" t="s">
        <v>33</v>
      </c>
      <c r="L275" s="260" t="s">
        <v>33</v>
      </c>
      <c r="M275" s="261" t="s">
        <v>33</v>
      </c>
      <c r="N275" s="261" t="s">
        <v>33</v>
      </c>
      <c r="O275" s="262">
        <v>0.9</v>
      </c>
      <c r="P275" s="263" t="s">
        <v>33</v>
      </c>
      <c r="Q275" s="260" t="s">
        <v>33</v>
      </c>
      <c r="R275" s="260" t="s">
        <v>33</v>
      </c>
      <c r="S275" s="260">
        <v>0</v>
      </c>
      <c r="T275" s="262">
        <v>0.9</v>
      </c>
      <c r="U275" s="260" t="s">
        <v>33</v>
      </c>
      <c r="V275" s="260" t="s">
        <v>33</v>
      </c>
      <c r="W275" s="260" t="s">
        <v>33</v>
      </c>
      <c r="X275" s="260">
        <v>1</v>
      </c>
      <c r="Y275" s="262">
        <v>0.92</v>
      </c>
      <c r="Z275" s="262" t="s">
        <v>33</v>
      </c>
      <c r="AA275" s="262" t="s">
        <v>33</v>
      </c>
      <c r="AB275" s="262" t="s">
        <v>33</v>
      </c>
      <c r="AC275" s="262" t="s">
        <v>33</v>
      </c>
      <c r="AD275" s="262">
        <v>0.92</v>
      </c>
      <c r="AE275" s="260">
        <v>0.997506234413965</v>
      </c>
      <c r="AF275" s="260">
        <v>0.992766726943942</v>
      </c>
      <c r="AG275" s="260">
        <v>0.991847826086957</v>
      </c>
      <c r="AH275" s="260">
        <v>0.996176374877969</v>
      </c>
      <c r="AI275" s="262">
        <v>0.92</v>
      </c>
      <c r="AJ275" s="260" t="s">
        <v>33</v>
      </c>
      <c r="AK275" s="260" t="s">
        <v>33</v>
      </c>
      <c r="AL275" s="260" t="s">
        <v>33</v>
      </c>
      <c r="AM275" s="260">
        <v>1</v>
      </c>
      <c r="AN275" s="259">
        <v>0.99</v>
      </c>
      <c r="AO275" s="264" t="s">
        <v>33</v>
      </c>
      <c r="AP275" s="264" t="s">
        <v>33</v>
      </c>
      <c r="AQ275" s="264" t="s">
        <v>33</v>
      </c>
      <c r="AR275" s="265">
        <v>1</v>
      </c>
      <c r="AS275" s="286">
        <v>0.0922287257019438</v>
      </c>
      <c r="AT275" s="267" t="s">
        <v>33</v>
      </c>
      <c r="AU275" s="268" t="s">
        <v>33</v>
      </c>
      <c r="AV275" s="268" t="s">
        <v>33</v>
      </c>
      <c r="AW275" s="268" t="s">
        <v>33</v>
      </c>
      <c r="AX275" s="224"/>
      <c r="AY275" s="222"/>
    </row>
    <row r="276" ht="15" spans="1:51">
      <c r="A276" s="220"/>
      <c r="B276" s="224"/>
      <c r="C276" s="287" t="s">
        <v>260</v>
      </c>
      <c r="D276" s="111" t="s">
        <v>125</v>
      </c>
      <c r="E276" s="111" t="s">
        <v>261</v>
      </c>
      <c r="F276" s="288" t="s">
        <v>303</v>
      </c>
      <c r="G276" s="288" t="s">
        <v>303</v>
      </c>
      <c r="H276" s="288" t="s">
        <v>303</v>
      </c>
      <c r="I276" s="288" t="s">
        <v>303</v>
      </c>
      <c r="J276" s="259">
        <v>0.9</v>
      </c>
      <c r="K276" s="260" t="s">
        <v>33</v>
      </c>
      <c r="L276" s="260" t="s">
        <v>33</v>
      </c>
      <c r="M276" s="261" t="s">
        <v>33</v>
      </c>
      <c r="N276" s="261" t="s">
        <v>33</v>
      </c>
      <c r="O276" s="262">
        <v>0.9</v>
      </c>
      <c r="P276" s="263" t="s">
        <v>33</v>
      </c>
      <c r="Q276" s="260" t="s">
        <v>33</v>
      </c>
      <c r="R276" s="260" t="s">
        <v>33</v>
      </c>
      <c r="S276" s="260">
        <v>0</v>
      </c>
      <c r="T276" s="262">
        <v>0.9</v>
      </c>
      <c r="U276" s="260" t="s">
        <v>33</v>
      </c>
      <c r="V276" s="260" t="s">
        <v>33</v>
      </c>
      <c r="W276" s="260" t="s">
        <v>33</v>
      </c>
      <c r="X276" s="260">
        <v>1</v>
      </c>
      <c r="Y276" s="262">
        <v>0.92</v>
      </c>
      <c r="Z276" s="262">
        <v>0</v>
      </c>
      <c r="AA276" s="262" t="s">
        <v>33</v>
      </c>
      <c r="AB276" s="262" t="s">
        <v>33</v>
      </c>
      <c r="AC276" s="262">
        <v>0</v>
      </c>
      <c r="AD276" s="262">
        <v>0.92</v>
      </c>
      <c r="AE276" s="260">
        <v>0.99702380952381</v>
      </c>
      <c r="AF276" s="260">
        <v>0.993453355155483</v>
      </c>
      <c r="AG276" s="260">
        <v>0.998319327731092</v>
      </c>
      <c r="AH276" s="260">
        <v>0.991398798037162</v>
      </c>
      <c r="AI276" s="262">
        <v>0.92</v>
      </c>
      <c r="AJ276" s="260">
        <v>0</v>
      </c>
      <c r="AK276" s="260" t="s">
        <v>33</v>
      </c>
      <c r="AL276" s="260" t="s">
        <v>33</v>
      </c>
      <c r="AM276" s="260">
        <v>0.333333333333333</v>
      </c>
      <c r="AN276" s="259">
        <v>0.99</v>
      </c>
      <c r="AO276" s="264" t="s">
        <v>33</v>
      </c>
      <c r="AP276" s="264" t="s">
        <v>33</v>
      </c>
      <c r="AQ276" s="264" t="s">
        <v>33</v>
      </c>
      <c r="AR276" s="265">
        <v>1</v>
      </c>
      <c r="AS276" s="286">
        <v>0.0922287257019438</v>
      </c>
      <c r="AT276" s="267" t="s">
        <v>33</v>
      </c>
      <c r="AU276" s="268" t="s">
        <v>33</v>
      </c>
      <c r="AV276" s="268" t="s">
        <v>33</v>
      </c>
      <c r="AW276" s="268" t="s">
        <v>33</v>
      </c>
      <c r="AX276" s="224"/>
      <c r="AY276" s="222"/>
    </row>
    <row r="277" ht="15" spans="1:51">
      <c r="A277" s="220"/>
      <c r="B277" s="224"/>
      <c r="C277" s="287" t="s">
        <v>260</v>
      </c>
      <c r="D277" s="111" t="s">
        <v>125</v>
      </c>
      <c r="E277" s="111" t="s">
        <v>261</v>
      </c>
      <c r="F277" s="288" t="s">
        <v>304</v>
      </c>
      <c r="G277" s="288" t="s">
        <v>304</v>
      </c>
      <c r="H277" s="288" t="s">
        <v>304</v>
      </c>
      <c r="I277" s="288" t="s">
        <v>304</v>
      </c>
      <c r="J277" s="259">
        <v>0.9</v>
      </c>
      <c r="K277" s="260" t="s">
        <v>33</v>
      </c>
      <c r="L277" s="260" t="s">
        <v>33</v>
      </c>
      <c r="M277" s="261" t="s">
        <v>33</v>
      </c>
      <c r="N277" s="261" t="s">
        <v>33</v>
      </c>
      <c r="O277" s="262">
        <v>0.9</v>
      </c>
      <c r="P277" s="263" t="s">
        <v>33</v>
      </c>
      <c r="Q277" s="260">
        <v>0</v>
      </c>
      <c r="R277" s="260" t="s">
        <v>33</v>
      </c>
      <c r="S277" s="260">
        <v>0</v>
      </c>
      <c r="T277" s="262">
        <v>0.9</v>
      </c>
      <c r="U277" s="260" t="s">
        <v>33</v>
      </c>
      <c r="V277" s="260">
        <v>0</v>
      </c>
      <c r="W277" s="260" t="s">
        <v>33</v>
      </c>
      <c r="X277" s="260">
        <v>0</v>
      </c>
      <c r="Y277" s="262">
        <v>0.92</v>
      </c>
      <c r="Z277" s="262" t="s">
        <v>33</v>
      </c>
      <c r="AA277" s="262" t="s">
        <v>33</v>
      </c>
      <c r="AB277" s="262" t="s">
        <v>33</v>
      </c>
      <c r="AC277" s="262" t="s">
        <v>33</v>
      </c>
      <c r="AD277" s="262">
        <v>0.92</v>
      </c>
      <c r="AE277" s="260">
        <v>1</v>
      </c>
      <c r="AF277" s="260">
        <v>1</v>
      </c>
      <c r="AG277" s="260">
        <v>1</v>
      </c>
      <c r="AH277" s="260">
        <v>0.997228521038045</v>
      </c>
      <c r="AI277" s="262">
        <v>0.92</v>
      </c>
      <c r="AJ277" s="260" t="s">
        <v>33</v>
      </c>
      <c r="AK277" s="260">
        <v>0</v>
      </c>
      <c r="AL277" s="260" t="s">
        <v>33</v>
      </c>
      <c r="AM277" s="260">
        <v>0</v>
      </c>
      <c r="AN277" s="259">
        <v>0.99</v>
      </c>
      <c r="AO277" s="264">
        <v>1</v>
      </c>
      <c r="AP277" s="264" t="s">
        <v>33</v>
      </c>
      <c r="AQ277" s="264" t="s">
        <v>33</v>
      </c>
      <c r="AR277" s="265">
        <v>1</v>
      </c>
      <c r="AS277" s="286">
        <v>0.0922287257019438</v>
      </c>
      <c r="AT277" s="267" t="s">
        <v>33</v>
      </c>
      <c r="AU277" s="268" t="s">
        <v>33</v>
      </c>
      <c r="AV277" s="268" t="s">
        <v>33</v>
      </c>
      <c r="AW277" s="268" t="s">
        <v>33</v>
      </c>
      <c r="AX277" s="224"/>
      <c r="AY277" s="222"/>
    </row>
    <row r="278" ht="15" spans="1:51">
      <c r="A278" s="220"/>
      <c r="B278" s="224"/>
      <c r="C278" s="287" t="s">
        <v>260</v>
      </c>
      <c r="D278" s="111" t="s">
        <v>25</v>
      </c>
      <c r="E278" s="111" t="s">
        <v>261</v>
      </c>
      <c r="F278" s="288" t="s">
        <v>305</v>
      </c>
      <c r="G278" s="288" t="s">
        <v>305</v>
      </c>
      <c r="H278" s="288" t="s">
        <v>305</v>
      </c>
      <c r="I278" s="288" t="s">
        <v>305</v>
      </c>
      <c r="J278" s="259">
        <v>0.9</v>
      </c>
      <c r="K278" s="260">
        <v>1</v>
      </c>
      <c r="L278" s="260">
        <v>1</v>
      </c>
      <c r="M278" s="261">
        <v>1</v>
      </c>
      <c r="N278" s="261">
        <v>0.943566591422122</v>
      </c>
      <c r="O278" s="262">
        <v>0.9</v>
      </c>
      <c r="P278" s="263">
        <v>0.979983987189752</v>
      </c>
      <c r="Q278" s="260">
        <v>0.974123539232053</v>
      </c>
      <c r="R278" s="260">
        <v>0.994126284875184</v>
      </c>
      <c r="S278" s="260">
        <v>0.983319678846469</v>
      </c>
      <c r="T278" s="262">
        <v>0.9</v>
      </c>
      <c r="U278" s="260">
        <v>0.938350680544436</v>
      </c>
      <c r="V278" s="260">
        <v>0.940734557595993</v>
      </c>
      <c r="W278" s="260">
        <v>0.950807635829662</v>
      </c>
      <c r="X278" s="260">
        <v>0.915680812715058</v>
      </c>
      <c r="Y278" s="262">
        <v>0.92</v>
      </c>
      <c r="Z278" s="262">
        <v>0.96606334841629</v>
      </c>
      <c r="AA278" s="262">
        <v>0.978152929493545</v>
      </c>
      <c r="AB278" s="262">
        <v>0.980652962515115</v>
      </c>
      <c r="AC278" s="262">
        <v>0.982103546677538</v>
      </c>
      <c r="AD278" s="262">
        <v>0.92</v>
      </c>
      <c r="AE278" s="260">
        <v>0.999447513812155</v>
      </c>
      <c r="AF278" s="260">
        <v>0.991876208897486</v>
      </c>
      <c r="AG278" s="260">
        <v>0.999550511293404</v>
      </c>
      <c r="AH278" s="260">
        <v>0.955675046706345</v>
      </c>
      <c r="AI278" s="262">
        <v>0.92</v>
      </c>
      <c r="AJ278" s="260">
        <v>0.977038425492034</v>
      </c>
      <c r="AK278" s="260">
        <v>0.986854034451496</v>
      </c>
      <c r="AL278" s="260">
        <v>0.988122430333486</v>
      </c>
      <c r="AM278" s="260">
        <v>0.987611712562668</v>
      </c>
      <c r="AN278" s="259">
        <v>0.99</v>
      </c>
      <c r="AO278" s="264">
        <v>1</v>
      </c>
      <c r="AP278" s="264">
        <v>1</v>
      </c>
      <c r="AQ278" s="264">
        <v>1</v>
      </c>
      <c r="AR278" s="265">
        <v>1</v>
      </c>
      <c r="AS278" s="286">
        <v>0.0922287257019438</v>
      </c>
      <c r="AT278" s="267">
        <v>0</v>
      </c>
      <c r="AU278" s="268">
        <v>0</v>
      </c>
      <c r="AV278" s="268">
        <v>0</v>
      </c>
      <c r="AW278" s="268">
        <v>0.032258064516129</v>
      </c>
      <c r="AX278" s="224"/>
      <c r="AY278" s="222"/>
    </row>
    <row r="279" ht="15" spans="1:51">
      <c r="A279" s="220"/>
      <c r="B279" s="224"/>
      <c r="C279" s="287" t="s">
        <v>260</v>
      </c>
      <c r="D279" s="111" t="s">
        <v>125</v>
      </c>
      <c r="E279" s="111" t="s">
        <v>261</v>
      </c>
      <c r="F279" s="288" t="s">
        <v>306</v>
      </c>
      <c r="G279" s="288" t="s">
        <v>306</v>
      </c>
      <c r="H279" s="288" t="s">
        <v>306</v>
      </c>
      <c r="I279" s="288" t="s">
        <v>306</v>
      </c>
      <c r="J279" s="259">
        <v>0.9</v>
      </c>
      <c r="K279" s="260" t="s">
        <v>33</v>
      </c>
      <c r="L279" s="260" t="s">
        <v>33</v>
      </c>
      <c r="M279" s="261" t="s">
        <v>33</v>
      </c>
      <c r="N279" s="261" t="s">
        <v>33</v>
      </c>
      <c r="O279" s="262">
        <v>0.9</v>
      </c>
      <c r="P279" s="263" t="s">
        <v>33</v>
      </c>
      <c r="Q279" s="260">
        <v>0</v>
      </c>
      <c r="R279" s="260" t="s">
        <v>33</v>
      </c>
      <c r="S279" s="260">
        <v>0.0238095238095238</v>
      </c>
      <c r="T279" s="262">
        <v>0.9</v>
      </c>
      <c r="U279" s="260" t="s">
        <v>33</v>
      </c>
      <c r="V279" s="260">
        <v>0</v>
      </c>
      <c r="W279" s="260" t="s">
        <v>33</v>
      </c>
      <c r="X279" s="260">
        <v>0.80952380952381</v>
      </c>
      <c r="Y279" s="262">
        <v>0.92</v>
      </c>
      <c r="Z279" s="262" t="s">
        <v>33</v>
      </c>
      <c r="AA279" s="262">
        <v>0</v>
      </c>
      <c r="AB279" s="262" t="s">
        <v>33</v>
      </c>
      <c r="AC279" s="262">
        <v>0.333333333333333</v>
      </c>
      <c r="AD279" s="262">
        <v>0.92</v>
      </c>
      <c r="AE279" s="260">
        <v>0.997973657548126</v>
      </c>
      <c r="AF279" s="260">
        <v>0.99867197875166</v>
      </c>
      <c r="AG279" s="260">
        <v>0.997759522031367</v>
      </c>
      <c r="AH279" s="260">
        <v>0.998401072828554</v>
      </c>
      <c r="AI279" s="262">
        <v>0.92</v>
      </c>
      <c r="AJ279" s="260" t="s">
        <v>33</v>
      </c>
      <c r="AK279" s="260">
        <v>0</v>
      </c>
      <c r="AL279" s="260" t="s">
        <v>33</v>
      </c>
      <c r="AM279" s="260">
        <v>0.847826086956522</v>
      </c>
      <c r="AN279" s="259">
        <v>0.99</v>
      </c>
      <c r="AO279" s="264">
        <v>1</v>
      </c>
      <c r="AP279" s="264">
        <v>1</v>
      </c>
      <c r="AQ279" s="264">
        <v>1</v>
      </c>
      <c r="AR279" s="265">
        <v>1</v>
      </c>
      <c r="AS279" s="286">
        <v>0.0922287257019438</v>
      </c>
      <c r="AT279" s="267" t="s">
        <v>33</v>
      </c>
      <c r="AU279" s="268" t="s">
        <v>33</v>
      </c>
      <c r="AV279" s="268" t="s">
        <v>33</v>
      </c>
      <c r="AW279" s="268" t="s">
        <v>33</v>
      </c>
      <c r="AX279" s="224"/>
      <c r="AY279" s="222"/>
    </row>
    <row r="280" s="216" customFormat="1" ht="15" spans="1:51">
      <c r="A280" s="220"/>
      <c r="B280" s="217"/>
      <c r="C280" s="287" t="s">
        <v>260</v>
      </c>
      <c r="D280" s="111" t="s">
        <v>25</v>
      </c>
      <c r="E280" s="111" t="s">
        <v>261</v>
      </c>
      <c r="F280" s="288" t="s">
        <v>307</v>
      </c>
      <c r="G280" s="288" t="s">
        <v>307</v>
      </c>
      <c r="H280" s="288" t="s">
        <v>307</v>
      </c>
      <c r="I280" s="288" t="s">
        <v>307</v>
      </c>
      <c r="J280" s="259">
        <v>0.9</v>
      </c>
      <c r="K280" s="260">
        <v>0.958620689655172</v>
      </c>
      <c r="L280" s="260">
        <v>0.95</v>
      </c>
      <c r="M280" s="261">
        <v>0.943396226415094</v>
      </c>
      <c r="N280" s="261">
        <v>0.969682151589242</v>
      </c>
      <c r="O280" s="262">
        <v>0.9</v>
      </c>
      <c r="P280" s="263">
        <v>0.974412340842311</v>
      </c>
      <c r="Q280" s="260">
        <v>0.975509151843259</v>
      </c>
      <c r="R280" s="260">
        <v>0.965529797305498</v>
      </c>
      <c r="S280" s="260">
        <v>0.969838371542571</v>
      </c>
      <c r="T280" s="262">
        <v>0.9</v>
      </c>
      <c r="U280" s="260">
        <v>0.909035259549461</v>
      </c>
      <c r="V280" s="260">
        <v>0.9287187419438</v>
      </c>
      <c r="W280" s="260">
        <v>0.933729821580289</v>
      </c>
      <c r="X280" s="260">
        <v>0.914881797718073</v>
      </c>
      <c r="Y280" s="262">
        <v>0.92</v>
      </c>
      <c r="Z280" s="262">
        <v>0.964954780361757</v>
      </c>
      <c r="AA280" s="262">
        <v>0.98127901752284</v>
      </c>
      <c r="AB280" s="262">
        <v>0.982882882882883</v>
      </c>
      <c r="AC280" s="262">
        <v>0.981027003675056</v>
      </c>
      <c r="AD280" s="262">
        <v>0.92</v>
      </c>
      <c r="AE280" s="260">
        <v>0.998663012233438</v>
      </c>
      <c r="AF280" s="260">
        <v>0.99378003203417</v>
      </c>
      <c r="AG280" s="260">
        <v>0.993396439601276</v>
      </c>
      <c r="AH280" s="260">
        <v>0.984698134721571</v>
      </c>
      <c r="AI280" s="262">
        <v>0.92</v>
      </c>
      <c r="AJ280" s="260">
        <v>0.977372415233586</v>
      </c>
      <c r="AK280" s="260">
        <v>0.987946799667498</v>
      </c>
      <c r="AL280" s="260">
        <v>0.990066705336427</v>
      </c>
      <c r="AM280" s="260">
        <v>0.988024143157223</v>
      </c>
      <c r="AN280" s="259">
        <v>0.99</v>
      </c>
      <c r="AO280" s="264">
        <v>1</v>
      </c>
      <c r="AP280" s="264">
        <v>1</v>
      </c>
      <c r="AQ280" s="264">
        <v>1</v>
      </c>
      <c r="AR280" s="265">
        <v>1</v>
      </c>
      <c r="AS280" s="286">
        <v>0.0922287257019438</v>
      </c>
      <c r="AT280" s="267">
        <v>0.0606060606060606</v>
      </c>
      <c r="AU280" s="268">
        <v>0.0540540540540541</v>
      </c>
      <c r="AV280" s="268">
        <v>0.0769230769230769</v>
      </c>
      <c r="AW280" s="268">
        <v>0.0838852097130243</v>
      </c>
      <c r="AX280" s="217"/>
      <c r="AY280" s="222"/>
    </row>
    <row r="281" s="216" customFormat="1" ht="15" spans="1:51">
      <c r="A281" s="220"/>
      <c r="B281" s="217"/>
      <c r="C281" s="287" t="s">
        <v>260</v>
      </c>
      <c r="D281" s="111" t="s">
        <v>25</v>
      </c>
      <c r="E281" s="111" t="s">
        <v>261</v>
      </c>
      <c r="F281" s="288" t="s">
        <v>308</v>
      </c>
      <c r="G281" s="288" t="s">
        <v>308</v>
      </c>
      <c r="H281" s="288" t="s">
        <v>308</v>
      </c>
      <c r="I281" s="288" t="s">
        <v>308</v>
      </c>
      <c r="J281" s="259">
        <v>0.9</v>
      </c>
      <c r="K281" s="260">
        <v>0.90625</v>
      </c>
      <c r="L281" s="260">
        <v>0.934426229508197</v>
      </c>
      <c r="M281" s="261">
        <v>0.9375</v>
      </c>
      <c r="N281" s="261">
        <v>0.918213457076566</v>
      </c>
      <c r="O281" s="262">
        <v>0.9</v>
      </c>
      <c r="P281" s="263">
        <v>0.92224</v>
      </c>
      <c r="Q281" s="260">
        <v>0.972042277531538</v>
      </c>
      <c r="R281" s="260">
        <v>0.975346166835529</v>
      </c>
      <c r="S281" s="260">
        <v>0.955594898291</v>
      </c>
      <c r="T281" s="262">
        <v>0.9</v>
      </c>
      <c r="U281" s="260">
        <v>0.90048</v>
      </c>
      <c r="V281" s="260">
        <v>0.928741902488919</v>
      </c>
      <c r="W281" s="260">
        <v>0.942924687605539</v>
      </c>
      <c r="X281" s="260">
        <v>0.928725415808553</v>
      </c>
      <c r="Y281" s="262">
        <v>0.92</v>
      </c>
      <c r="Z281" s="262">
        <v>0.955546965597217</v>
      </c>
      <c r="AA281" s="262">
        <v>0.97432993582484</v>
      </c>
      <c r="AB281" s="262">
        <v>0.992721979621543</v>
      </c>
      <c r="AC281" s="262">
        <v>0.990958022441192</v>
      </c>
      <c r="AD281" s="262">
        <v>0.92</v>
      </c>
      <c r="AE281" s="260">
        <v>0.998806207719857</v>
      </c>
      <c r="AF281" s="260">
        <v>0.985003260160835</v>
      </c>
      <c r="AG281" s="260">
        <v>0.957134955752212</v>
      </c>
      <c r="AH281" s="260">
        <v>0.987738454566442</v>
      </c>
      <c r="AI281" s="262">
        <v>0.92</v>
      </c>
      <c r="AJ281" s="260">
        <v>0.955229101084295</v>
      </c>
      <c r="AK281" s="260">
        <v>0.978681476173414</v>
      </c>
      <c r="AL281" s="260">
        <v>0.995221027479092</v>
      </c>
      <c r="AM281" s="260">
        <v>0.992673347425559</v>
      </c>
      <c r="AN281" s="259">
        <v>0.99</v>
      </c>
      <c r="AO281" s="264">
        <v>1</v>
      </c>
      <c r="AP281" s="264">
        <v>1</v>
      </c>
      <c r="AQ281" s="264">
        <v>1</v>
      </c>
      <c r="AR281" s="265">
        <v>1</v>
      </c>
      <c r="AS281" s="286">
        <v>0.0922287257019438</v>
      </c>
      <c r="AT281" s="267">
        <v>0.0769230769230769</v>
      </c>
      <c r="AU281" s="268">
        <v>0.0625</v>
      </c>
      <c r="AV281" s="268">
        <v>0.0833333333333333</v>
      </c>
      <c r="AW281" s="268">
        <v>0.0578034682080925</v>
      </c>
      <c r="AX281" s="217"/>
      <c r="AY281" s="222"/>
    </row>
    <row r="282" s="216" customFormat="1" ht="15" spans="1:51">
      <c r="A282" s="220"/>
      <c r="B282" s="217"/>
      <c r="C282" s="287" t="s">
        <v>260</v>
      </c>
      <c r="D282" s="111" t="s">
        <v>25</v>
      </c>
      <c r="E282" s="111" t="s">
        <v>261</v>
      </c>
      <c r="F282" s="288" t="s">
        <v>309</v>
      </c>
      <c r="G282" s="288" t="s">
        <v>309</v>
      </c>
      <c r="H282" s="288" t="s">
        <v>309</v>
      </c>
      <c r="I282" s="288" t="s">
        <v>309</v>
      </c>
      <c r="J282" s="259">
        <v>0.9</v>
      </c>
      <c r="K282" s="260">
        <v>0.885714285714286</v>
      </c>
      <c r="L282" s="260">
        <v>0.876190476190476</v>
      </c>
      <c r="M282" s="261">
        <v>0.905982905982906</v>
      </c>
      <c r="N282" s="261">
        <v>0.935655058043118</v>
      </c>
      <c r="O282" s="262">
        <v>0.9</v>
      </c>
      <c r="P282" s="263">
        <v>0.963011395479171</v>
      </c>
      <c r="Q282" s="260">
        <v>0.943245869776482</v>
      </c>
      <c r="R282" s="260">
        <v>0.946713341112408</v>
      </c>
      <c r="S282" s="260">
        <v>0.952414546762391</v>
      </c>
      <c r="T282" s="262">
        <v>0.9</v>
      </c>
      <c r="U282" s="260">
        <v>0.921726134877639</v>
      </c>
      <c r="V282" s="260">
        <v>0.923032069970846</v>
      </c>
      <c r="W282" s="260">
        <v>0.920653442240373</v>
      </c>
      <c r="X282" s="260">
        <v>0.930848930018951</v>
      </c>
      <c r="Y282" s="262">
        <v>0.92</v>
      </c>
      <c r="Z282" s="262">
        <v>0.967497773820125</v>
      </c>
      <c r="AA282" s="262">
        <v>0.977829391891892</v>
      </c>
      <c r="AB282" s="262">
        <v>0.983667017913593</v>
      </c>
      <c r="AC282" s="262">
        <v>0.983464001098094</v>
      </c>
      <c r="AD282" s="262">
        <v>0.92</v>
      </c>
      <c r="AE282" s="260">
        <v>0.998585572842999</v>
      </c>
      <c r="AF282" s="260">
        <v>0.967011128775835</v>
      </c>
      <c r="AG282" s="260">
        <v>0.969982078853047</v>
      </c>
      <c r="AH282" s="260">
        <v>0.94278793561494</v>
      </c>
      <c r="AI282" s="262">
        <v>0.92</v>
      </c>
      <c r="AJ282" s="260">
        <v>0.975319926873857</v>
      </c>
      <c r="AK282" s="260">
        <v>0.985224167594373</v>
      </c>
      <c r="AL282" s="260">
        <v>0.988588051018125</v>
      </c>
      <c r="AM282" s="260">
        <v>0.988575834556331</v>
      </c>
      <c r="AN282" s="259">
        <v>0.99</v>
      </c>
      <c r="AO282" s="264">
        <v>1</v>
      </c>
      <c r="AP282" s="264">
        <v>1</v>
      </c>
      <c r="AQ282" s="264">
        <v>1</v>
      </c>
      <c r="AR282" s="265">
        <v>1</v>
      </c>
      <c r="AS282" s="286">
        <v>0.0922287257019438</v>
      </c>
      <c r="AT282" s="267">
        <v>0.0476190476190476</v>
      </c>
      <c r="AU282" s="268">
        <v>0</v>
      </c>
      <c r="AV282" s="268">
        <v>0.111111111111111</v>
      </c>
      <c r="AW282" s="268">
        <v>0.0902255639097744</v>
      </c>
      <c r="AX282" s="217"/>
      <c r="AY282" s="222"/>
    </row>
    <row r="283" s="216" customFormat="1" ht="15" spans="1:51">
      <c r="A283" s="220"/>
      <c r="B283" s="217"/>
      <c r="C283" s="287" t="s">
        <v>260</v>
      </c>
      <c r="D283" s="111" t="s">
        <v>25</v>
      </c>
      <c r="E283" s="111" t="s">
        <v>261</v>
      </c>
      <c r="F283" s="288" t="s">
        <v>310</v>
      </c>
      <c r="G283" s="288" t="s">
        <v>310</v>
      </c>
      <c r="H283" s="288" t="s">
        <v>310</v>
      </c>
      <c r="I283" s="288" t="s">
        <v>310</v>
      </c>
      <c r="J283" s="259">
        <v>0.9</v>
      </c>
      <c r="K283" s="260">
        <v>0.826530612244898</v>
      </c>
      <c r="L283" s="260">
        <v>0.881188118811881</v>
      </c>
      <c r="M283" s="261">
        <v>0.905660377358491</v>
      </c>
      <c r="N283" s="261">
        <v>0.903938167096062</v>
      </c>
      <c r="O283" s="262">
        <v>0.9</v>
      </c>
      <c r="P283" s="263">
        <v>0.882721033508276</v>
      </c>
      <c r="Q283" s="260">
        <v>0.923958333333333</v>
      </c>
      <c r="R283" s="260">
        <v>0.949989835332385</v>
      </c>
      <c r="S283" s="260">
        <v>0.934637233596401</v>
      </c>
      <c r="T283" s="262">
        <v>0.9</v>
      </c>
      <c r="U283" s="260">
        <v>0.916027452563585</v>
      </c>
      <c r="V283" s="260">
        <v>0.922708333333333</v>
      </c>
      <c r="W283" s="260">
        <v>0.937385647489327</v>
      </c>
      <c r="X283" s="260">
        <v>0.932159060581799</v>
      </c>
      <c r="Y283" s="262">
        <v>0.92</v>
      </c>
      <c r="Z283" s="262">
        <v>0.945494721335625</v>
      </c>
      <c r="AA283" s="262">
        <v>0.94682108248641</v>
      </c>
      <c r="AB283" s="262">
        <v>0.960652870883124</v>
      </c>
      <c r="AC283" s="262">
        <v>0.96739988208082</v>
      </c>
      <c r="AD283" s="262">
        <v>0.92</v>
      </c>
      <c r="AE283" s="260">
        <v>0.997856377277599</v>
      </c>
      <c r="AF283" s="260">
        <v>0.993025283347864</v>
      </c>
      <c r="AG283" s="260">
        <v>0.995726495726496</v>
      </c>
      <c r="AH283" s="260">
        <v>0.987496955427458</v>
      </c>
      <c r="AI283" s="262">
        <v>0.92</v>
      </c>
      <c r="AJ283" s="260">
        <v>0.96111665004985</v>
      </c>
      <c r="AK283" s="260">
        <v>0.967113276492083</v>
      </c>
      <c r="AL283" s="260">
        <v>0.97772721829721</v>
      </c>
      <c r="AM283" s="260">
        <v>0.979213939082763</v>
      </c>
      <c r="AN283" s="259">
        <v>0.99</v>
      </c>
      <c r="AO283" s="264">
        <v>1</v>
      </c>
      <c r="AP283" s="264">
        <v>1</v>
      </c>
      <c r="AQ283" s="264">
        <v>1</v>
      </c>
      <c r="AR283" s="265">
        <v>1</v>
      </c>
      <c r="AS283" s="286">
        <v>0.0922287257019438</v>
      </c>
      <c r="AT283" s="267">
        <v>0.111111111111111</v>
      </c>
      <c r="AU283" s="268">
        <v>0</v>
      </c>
      <c r="AV283" s="268">
        <v>0</v>
      </c>
      <c r="AW283" s="268">
        <v>0.0994263862332696</v>
      </c>
      <c r="AX283" s="217"/>
      <c r="AY283" s="222"/>
    </row>
    <row r="284" s="216" customFormat="1" ht="15" spans="1:51">
      <c r="A284" s="220"/>
      <c r="B284" s="217"/>
      <c r="C284" s="287" t="s">
        <v>260</v>
      </c>
      <c r="D284" s="111" t="s">
        <v>25</v>
      </c>
      <c r="E284" s="111" t="s">
        <v>261</v>
      </c>
      <c r="F284" s="288" t="s">
        <v>311</v>
      </c>
      <c r="G284" s="288" t="s">
        <v>311</v>
      </c>
      <c r="H284" s="288" t="s">
        <v>311</v>
      </c>
      <c r="I284" s="288" t="s">
        <v>311</v>
      </c>
      <c r="J284" s="259">
        <v>0.9</v>
      </c>
      <c r="K284" s="260">
        <v>0.923809523809524</v>
      </c>
      <c r="L284" s="260">
        <v>0.942857142857143</v>
      </c>
      <c r="M284" s="261">
        <v>0.945454545454545</v>
      </c>
      <c r="N284" s="261">
        <v>0.933884297520661</v>
      </c>
      <c r="O284" s="262">
        <v>0.9</v>
      </c>
      <c r="P284" s="263">
        <v>0.954832146490336</v>
      </c>
      <c r="Q284" s="260">
        <v>0.965180207697007</v>
      </c>
      <c r="R284" s="260">
        <v>0.974474769291184</v>
      </c>
      <c r="S284" s="260">
        <v>0.967633136527586</v>
      </c>
      <c r="T284" s="262">
        <v>0.9</v>
      </c>
      <c r="U284" s="260">
        <v>0.907629704984741</v>
      </c>
      <c r="V284" s="260">
        <v>0.924455304418652</v>
      </c>
      <c r="W284" s="260">
        <v>0.937365010799136</v>
      </c>
      <c r="X284" s="260">
        <v>0.932983619030896</v>
      </c>
      <c r="Y284" s="262">
        <v>0.92</v>
      </c>
      <c r="Z284" s="262">
        <v>0.945346062052506</v>
      </c>
      <c r="AA284" s="262">
        <v>0.961654659539856</v>
      </c>
      <c r="AB284" s="262">
        <v>0.964</v>
      </c>
      <c r="AC284" s="262">
        <v>0.967390246276647</v>
      </c>
      <c r="AD284" s="262">
        <v>0.92</v>
      </c>
      <c r="AE284" s="260">
        <v>0.999491869918699</v>
      </c>
      <c r="AF284" s="260">
        <v>0.967548676984523</v>
      </c>
      <c r="AG284" s="260">
        <v>0.970573566084788</v>
      </c>
      <c r="AH284" s="260">
        <v>0.972401397324211</v>
      </c>
      <c r="AI284" s="262">
        <v>0.92</v>
      </c>
      <c r="AJ284" s="260">
        <v>0.962657880285557</v>
      </c>
      <c r="AK284" s="260">
        <v>0.976123290644671</v>
      </c>
      <c r="AL284" s="260">
        <v>0.978936343535436</v>
      </c>
      <c r="AM284" s="260">
        <v>0.979652315295003</v>
      </c>
      <c r="AN284" s="259">
        <v>0.99</v>
      </c>
      <c r="AO284" s="264">
        <v>1</v>
      </c>
      <c r="AP284" s="264">
        <v>1</v>
      </c>
      <c r="AQ284" s="264">
        <v>1</v>
      </c>
      <c r="AR284" s="265">
        <v>1</v>
      </c>
      <c r="AS284" s="286">
        <v>0.0922287257019438</v>
      </c>
      <c r="AT284" s="267">
        <v>0</v>
      </c>
      <c r="AU284" s="268">
        <v>0</v>
      </c>
      <c r="AV284" s="268">
        <v>0</v>
      </c>
      <c r="AW284" s="268">
        <v>0.0812854442344045</v>
      </c>
      <c r="AX284" s="217"/>
      <c r="AY284" s="222"/>
    </row>
    <row r="285" s="216" customFormat="1" ht="15" spans="1:51">
      <c r="A285" s="220"/>
      <c r="B285" s="217"/>
      <c r="C285" s="287" t="s">
        <v>260</v>
      </c>
      <c r="D285" s="111" t="s">
        <v>25</v>
      </c>
      <c r="E285" s="111" t="s">
        <v>261</v>
      </c>
      <c r="F285" s="288" t="s">
        <v>312</v>
      </c>
      <c r="G285" s="288" t="s">
        <v>312</v>
      </c>
      <c r="H285" s="288" t="s">
        <v>312</v>
      </c>
      <c r="I285" s="288" t="s">
        <v>312</v>
      </c>
      <c r="J285" s="259">
        <v>0.9</v>
      </c>
      <c r="K285" s="260">
        <v>0.915094339622642</v>
      </c>
      <c r="L285" s="260">
        <v>0.96</v>
      </c>
      <c r="M285" s="261">
        <v>0.942857142857143</v>
      </c>
      <c r="N285" s="261">
        <v>0.885552808194984</v>
      </c>
      <c r="O285" s="262">
        <v>0.9</v>
      </c>
      <c r="P285" s="263">
        <v>0.955151167789081</v>
      </c>
      <c r="Q285" s="260">
        <v>0.960080457991645</v>
      </c>
      <c r="R285" s="260">
        <v>0.988216232140227</v>
      </c>
      <c r="S285" s="260">
        <v>0.948974962735737</v>
      </c>
      <c r="T285" s="262">
        <v>0.9</v>
      </c>
      <c r="U285" s="260">
        <v>0.945980799541482</v>
      </c>
      <c r="V285" s="260">
        <v>0.933622156893084</v>
      </c>
      <c r="W285" s="260">
        <v>0.955810870525851</v>
      </c>
      <c r="X285" s="260">
        <v>0.949153183124149</v>
      </c>
      <c r="Y285" s="262">
        <v>0.92</v>
      </c>
      <c r="Z285" s="262">
        <v>0.942244224422442</v>
      </c>
      <c r="AA285" s="262">
        <v>0.95221843003413</v>
      </c>
      <c r="AB285" s="262">
        <v>0.957157784743992</v>
      </c>
      <c r="AC285" s="262">
        <v>0.970217658871542</v>
      </c>
      <c r="AD285" s="262">
        <v>0.92</v>
      </c>
      <c r="AE285" s="260">
        <v>0.992809093017861</v>
      </c>
      <c r="AF285" s="260">
        <v>0.979905437352246</v>
      </c>
      <c r="AG285" s="260">
        <v>0.989182692307692</v>
      </c>
      <c r="AH285" s="260">
        <v>0.978881723478138</v>
      </c>
      <c r="AI285" s="262">
        <v>0.92</v>
      </c>
      <c r="AJ285" s="260">
        <v>0.967350845474848</v>
      </c>
      <c r="AK285" s="260">
        <v>0.971156029979559</v>
      </c>
      <c r="AL285" s="260">
        <v>0.979204963235294</v>
      </c>
      <c r="AM285" s="260">
        <v>0.983152779183963</v>
      </c>
      <c r="AN285" s="259">
        <v>0.99</v>
      </c>
      <c r="AO285" s="264">
        <v>1</v>
      </c>
      <c r="AP285" s="264">
        <v>1</v>
      </c>
      <c r="AQ285" s="264">
        <v>1</v>
      </c>
      <c r="AR285" s="265">
        <v>1</v>
      </c>
      <c r="AS285" s="286">
        <v>0.0922287257019438</v>
      </c>
      <c r="AT285" s="267">
        <v>0.0625</v>
      </c>
      <c r="AU285" s="268">
        <v>0</v>
      </c>
      <c r="AV285" s="268">
        <v>0.15</v>
      </c>
      <c r="AW285" s="268">
        <v>0.0465116279069767</v>
      </c>
      <c r="AX285" s="217"/>
      <c r="AY285" s="222"/>
    </row>
    <row r="286" s="216" customFormat="1" ht="15" spans="1:51">
      <c r="A286" s="220"/>
      <c r="B286" s="217"/>
      <c r="C286" s="287" t="s">
        <v>260</v>
      </c>
      <c r="D286" s="111" t="s">
        <v>25</v>
      </c>
      <c r="E286" s="111" t="s">
        <v>261</v>
      </c>
      <c r="F286" s="288" t="s">
        <v>313</v>
      </c>
      <c r="G286" s="288" t="s">
        <v>313</v>
      </c>
      <c r="H286" s="288" t="s">
        <v>313</v>
      </c>
      <c r="I286" s="288" t="s">
        <v>313</v>
      </c>
      <c r="J286" s="259">
        <v>0.9</v>
      </c>
      <c r="K286" s="260">
        <v>0.936842105263158</v>
      </c>
      <c r="L286" s="260">
        <v>0.96039603960396</v>
      </c>
      <c r="M286" s="261">
        <v>0.951923076923077</v>
      </c>
      <c r="N286" s="261">
        <v>0.947448591012947</v>
      </c>
      <c r="O286" s="262">
        <v>0.9</v>
      </c>
      <c r="P286" s="263">
        <v>0.962034785861231</v>
      </c>
      <c r="Q286" s="260">
        <v>0.953752694493435</v>
      </c>
      <c r="R286" s="260">
        <v>0.968098838281394</v>
      </c>
      <c r="S286" s="260">
        <v>0.963942307692308</v>
      </c>
      <c r="T286" s="262">
        <v>0.9</v>
      </c>
      <c r="U286" s="260">
        <v>0.92313446792594</v>
      </c>
      <c r="V286" s="260">
        <v>0.938271604938272</v>
      </c>
      <c r="W286" s="260">
        <v>0.943573667711599</v>
      </c>
      <c r="X286" s="260">
        <v>0.941415613423404</v>
      </c>
      <c r="Y286" s="262">
        <v>0.92</v>
      </c>
      <c r="Z286" s="262">
        <v>0.964714184897671</v>
      </c>
      <c r="AA286" s="262">
        <v>0.979379295980004</v>
      </c>
      <c r="AB286" s="262">
        <v>0.973861492859068</v>
      </c>
      <c r="AC286" s="262">
        <v>0.981238862121312</v>
      </c>
      <c r="AD286" s="262">
        <v>0.92</v>
      </c>
      <c r="AE286" s="260">
        <v>0.999357326478149</v>
      </c>
      <c r="AF286" s="260">
        <v>0.994488671157379</v>
      </c>
      <c r="AG286" s="260">
        <v>0.996686390532544</v>
      </c>
      <c r="AH286" s="260">
        <v>0.996122630618881</v>
      </c>
      <c r="AI286" s="262">
        <v>0.92</v>
      </c>
      <c r="AJ286" s="260">
        <v>0.9740625</v>
      </c>
      <c r="AK286" s="260">
        <v>0.98475671310317</v>
      </c>
      <c r="AL286" s="260">
        <v>0.983030435734618</v>
      </c>
      <c r="AM286" s="260">
        <v>0.987343094283316</v>
      </c>
      <c r="AN286" s="259">
        <v>0.99</v>
      </c>
      <c r="AO286" s="264">
        <v>1</v>
      </c>
      <c r="AP286" s="264">
        <v>1</v>
      </c>
      <c r="AQ286" s="264">
        <v>1</v>
      </c>
      <c r="AR286" s="265">
        <v>1</v>
      </c>
      <c r="AS286" s="286">
        <v>0.0922287257019438</v>
      </c>
      <c r="AT286" s="267">
        <v>0.05</v>
      </c>
      <c r="AU286" s="268">
        <v>0</v>
      </c>
      <c r="AV286" s="268">
        <v>0.0476190476190476</v>
      </c>
      <c r="AW286" s="268">
        <v>0.116843702579666</v>
      </c>
      <c r="AX286" s="217"/>
      <c r="AY286" s="222"/>
    </row>
    <row r="287" s="216" customFormat="1" ht="15" spans="1:51">
      <c r="A287" s="220"/>
      <c r="B287" s="217"/>
      <c r="C287" s="287" t="s">
        <v>260</v>
      </c>
      <c r="D287" s="111" t="s">
        <v>125</v>
      </c>
      <c r="E287" s="111" t="s">
        <v>261</v>
      </c>
      <c r="F287" s="288" t="s">
        <v>314</v>
      </c>
      <c r="G287" s="288" t="s">
        <v>314</v>
      </c>
      <c r="H287" s="288" t="s">
        <v>314</v>
      </c>
      <c r="I287" s="288" t="s">
        <v>314</v>
      </c>
      <c r="J287" s="259">
        <v>0.9</v>
      </c>
      <c r="K287" s="260" t="s">
        <v>33</v>
      </c>
      <c r="L287" s="260" t="s">
        <v>33</v>
      </c>
      <c r="M287" s="261" t="s">
        <v>33</v>
      </c>
      <c r="N287" s="261" t="s">
        <v>33</v>
      </c>
      <c r="O287" s="262">
        <v>0.9</v>
      </c>
      <c r="P287" s="263">
        <v>0</v>
      </c>
      <c r="Q287" s="260" t="s">
        <v>33</v>
      </c>
      <c r="R287" s="260">
        <v>0</v>
      </c>
      <c r="S287" s="260">
        <v>0</v>
      </c>
      <c r="T287" s="262">
        <v>0.9</v>
      </c>
      <c r="U287" s="260">
        <v>0</v>
      </c>
      <c r="V287" s="260" t="s">
        <v>33</v>
      </c>
      <c r="W287" s="260">
        <v>0</v>
      </c>
      <c r="X287" s="260">
        <v>0.444444444444444</v>
      </c>
      <c r="Y287" s="262">
        <v>0.92</v>
      </c>
      <c r="Z287" s="262" t="s">
        <v>33</v>
      </c>
      <c r="AA287" s="262" t="s">
        <v>33</v>
      </c>
      <c r="AB287" s="262" t="s">
        <v>33</v>
      </c>
      <c r="AC287" s="262">
        <v>0</v>
      </c>
      <c r="AD287" s="262">
        <v>0.92</v>
      </c>
      <c r="AE287" s="260">
        <v>1</v>
      </c>
      <c r="AF287" s="260">
        <v>0.988148148148148</v>
      </c>
      <c r="AG287" s="260">
        <v>0.98931909212283</v>
      </c>
      <c r="AH287" s="260">
        <v>0.993977247378987</v>
      </c>
      <c r="AI287" s="262">
        <v>0.92</v>
      </c>
      <c r="AJ287" s="260">
        <v>0</v>
      </c>
      <c r="AK287" s="260" t="s">
        <v>33</v>
      </c>
      <c r="AL287" s="260">
        <v>0</v>
      </c>
      <c r="AM287" s="260">
        <v>0.454545454545455</v>
      </c>
      <c r="AN287" s="259">
        <v>0.99</v>
      </c>
      <c r="AO287" s="264">
        <v>1</v>
      </c>
      <c r="AP287" s="264">
        <v>1</v>
      </c>
      <c r="AQ287" s="264">
        <v>1</v>
      </c>
      <c r="AR287" s="265">
        <v>1</v>
      </c>
      <c r="AS287" s="286">
        <v>0.0922287257019438</v>
      </c>
      <c r="AT287" s="267" t="s">
        <v>33</v>
      </c>
      <c r="AU287" s="268" t="s">
        <v>33</v>
      </c>
      <c r="AV287" s="268" t="s">
        <v>33</v>
      </c>
      <c r="AW287" s="268" t="s">
        <v>33</v>
      </c>
      <c r="AX287" s="217"/>
      <c r="AY287" s="222"/>
    </row>
    <row r="288" s="216" customFormat="1" ht="15" spans="1:51">
      <c r="A288" s="220"/>
      <c r="B288" s="217"/>
      <c r="C288" s="287" t="s">
        <v>260</v>
      </c>
      <c r="D288" s="111" t="s">
        <v>125</v>
      </c>
      <c r="E288" s="111" t="s">
        <v>261</v>
      </c>
      <c r="F288" s="288" t="s">
        <v>315</v>
      </c>
      <c r="G288" s="288" t="s">
        <v>315</v>
      </c>
      <c r="H288" s="288" t="s">
        <v>315</v>
      </c>
      <c r="I288" s="288" t="s">
        <v>315</v>
      </c>
      <c r="J288" s="259">
        <v>0.9</v>
      </c>
      <c r="K288" s="260" t="s">
        <v>33</v>
      </c>
      <c r="L288" s="260" t="s">
        <v>33</v>
      </c>
      <c r="M288" s="261" t="s">
        <v>33</v>
      </c>
      <c r="N288" s="261" t="s">
        <v>33</v>
      </c>
      <c r="O288" s="262">
        <v>0.9</v>
      </c>
      <c r="P288" s="263" t="s">
        <v>33</v>
      </c>
      <c r="Q288" s="260">
        <v>0</v>
      </c>
      <c r="R288" s="260" t="s">
        <v>33</v>
      </c>
      <c r="S288" s="260">
        <v>0.2</v>
      </c>
      <c r="T288" s="262">
        <v>0.9</v>
      </c>
      <c r="U288" s="260" t="s">
        <v>33</v>
      </c>
      <c r="V288" s="260">
        <v>0</v>
      </c>
      <c r="W288" s="260" t="s">
        <v>33</v>
      </c>
      <c r="X288" s="260">
        <v>0.2</v>
      </c>
      <c r="Y288" s="262">
        <v>0.92</v>
      </c>
      <c r="Z288" s="262" t="s">
        <v>33</v>
      </c>
      <c r="AA288" s="262" t="s">
        <v>33</v>
      </c>
      <c r="AB288" s="262" t="s">
        <v>33</v>
      </c>
      <c r="AC288" s="262">
        <v>0</v>
      </c>
      <c r="AD288" s="262">
        <v>0.92</v>
      </c>
      <c r="AE288" s="260">
        <v>0.999465811965812</v>
      </c>
      <c r="AF288" s="260">
        <v>0.995386389850058</v>
      </c>
      <c r="AG288" s="260">
        <v>0.994102228047182</v>
      </c>
      <c r="AH288" s="260">
        <v>0.996313808742642</v>
      </c>
      <c r="AI288" s="262">
        <v>0.92</v>
      </c>
      <c r="AJ288" s="260" t="s">
        <v>33</v>
      </c>
      <c r="AK288" s="260">
        <v>0</v>
      </c>
      <c r="AL288" s="260" t="s">
        <v>33</v>
      </c>
      <c r="AM288" s="260">
        <v>0.166666666666667</v>
      </c>
      <c r="AN288" s="259">
        <v>0.99</v>
      </c>
      <c r="AO288" s="264" t="s">
        <v>33</v>
      </c>
      <c r="AP288" s="264">
        <v>1</v>
      </c>
      <c r="AQ288" s="264" t="s">
        <v>33</v>
      </c>
      <c r="AR288" s="265">
        <v>1</v>
      </c>
      <c r="AS288" s="286">
        <v>0.0922287257019438</v>
      </c>
      <c r="AT288" s="267" t="s">
        <v>33</v>
      </c>
      <c r="AU288" s="268" t="s">
        <v>33</v>
      </c>
      <c r="AV288" s="268" t="s">
        <v>33</v>
      </c>
      <c r="AW288" s="268" t="s">
        <v>33</v>
      </c>
      <c r="AX288" s="217"/>
      <c r="AY288" s="222"/>
    </row>
    <row r="289" s="216" customFormat="1" ht="15" spans="1:51">
      <c r="A289" s="220"/>
      <c r="B289" s="217"/>
      <c r="C289" s="287" t="s">
        <v>260</v>
      </c>
      <c r="D289" s="111" t="s">
        <v>125</v>
      </c>
      <c r="E289" s="111" t="s">
        <v>261</v>
      </c>
      <c r="F289" s="288" t="s">
        <v>316</v>
      </c>
      <c r="G289" s="288" t="s">
        <v>316</v>
      </c>
      <c r="H289" s="288" t="s">
        <v>316</v>
      </c>
      <c r="I289" s="288" t="s">
        <v>316</v>
      </c>
      <c r="J289" s="259">
        <v>0.9</v>
      </c>
      <c r="K289" s="260" t="s">
        <v>33</v>
      </c>
      <c r="L289" s="260" t="s">
        <v>33</v>
      </c>
      <c r="M289" s="261" t="s">
        <v>33</v>
      </c>
      <c r="N289" s="261" t="s">
        <v>33</v>
      </c>
      <c r="O289" s="262">
        <v>0.9</v>
      </c>
      <c r="P289" s="263">
        <v>0.333333333333333</v>
      </c>
      <c r="Q289" s="260">
        <v>0.75</v>
      </c>
      <c r="R289" s="260">
        <v>0.666666666666667</v>
      </c>
      <c r="S289" s="260">
        <v>0.631578947368421</v>
      </c>
      <c r="T289" s="262">
        <v>0.9</v>
      </c>
      <c r="U289" s="260">
        <v>0.166666666666667</v>
      </c>
      <c r="V289" s="260">
        <v>0.5</v>
      </c>
      <c r="W289" s="260">
        <v>0.333333333333333</v>
      </c>
      <c r="X289" s="260">
        <v>0.701754385964912</v>
      </c>
      <c r="Y289" s="262">
        <v>0.92</v>
      </c>
      <c r="Z289" s="262" t="s">
        <v>33</v>
      </c>
      <c r="AA289" s="262" t="s">
        <v>33</v>
      </c>
      <c r="AB289" s="262" t="s">
        <v>33</v>
      </c>
      <c r="AC289" s="262">
        <v>0.5</v>
      </c>
      <c r="AD289" s="262">
        <v>0.92</v>
      </c>
      <c r="AE289" s="260">
        <v>0.999590918388218</v>
      </c>
      <c r="AF289" s="260">
        <v>0.995640730383287</v>
      </c>
      <c r="AG289" s="260">
        <v>0.988500131534443</v>
      </c>
      <c r="AH289" s="260">
        <v>0.95209216670436</v>
      </c>
      <c r="AI289" s="262">
        <v>0.92</v>
      </c>
      <c r="AJ289" s="260">
        <v>0.142857142857143</v>
      </c>
      <c r="AK289" s="260">
        <v>0.8</v>
      </c>
      <c r="AL289" s="260">
        <v>0.333333333333333</v>
      </c>
      <c r="AM289" s="260">
        <v>0.728571428571429</v>
      </c>
      <c r="AN289" s="259">
        <v>0.99</v>
      </c>
      <c r="AO289" s="264">
        <v>1</v>
      </c>
      <c r="AP289" s="264">
        <v>1</v>
      </c>
      <c r="AQ289" s="264">
        <v>1</v>
      </c>
      <c r="AR289" s="265">
        <v>1</v>
      </c>
      <c r="AS289" s="286">
        <v>0.0922287257019438</v>
      </c>
      <c r="AT289" s="267" t="s">
        <v>33</v>
      </c>
      <c r="AU289" s="268" t="s">
        <v>33</v>
      </c>
      <c r="AV289" s="268" t="s">
        <v>33</v>
      </c>
      <c r="AW289" s="268" t="s">
        <v>33</v>
      </c>
      <c r="AX289" s="217"/>
      <c r="AY289" s="222"/>
    </row>
    <row r="290" s="216" customFormat="1" ht="15" spans="1:51">
      <c r="A290" s="220"/>
      <c r="B290" s="217"/>
      <c r="C290" s="287" t="s">
        <v>260</v>
      </c>
      <c r="D290" s="111" t="s">
        <v>125</v>
      </c>
      <c r="E290" s="111" t="s">
        <v>261</v>
      </c>
      <c r="F290" s="288" t="s">
        <v>317</v>
      </c>
      <c r="G290" s="288" t="s">
        <v>317</v>
      </c>
      <c r="H290" s="288" t="s">
        <v>317</v>
      </c>
      <c r="I290" s="288" t="s">
        <v>317</v>
      </c>
      <c r="J290" s="259">
        <v>0.9</v>
      </c>
      <c r="K290" s="260" t="s">
        <v>33</v>
      </c>
      <c r="L290" s="260" t="s">
        <v>33</v>
      </c>
      <c r="M290" s="261" t="s">
        <v>33</v>
      </c>
      <c r="N290" s="261" t="s">
        <v>33</v>
      </c>
      <c r="O290" s="262">
        <v>0.9</v>
      </c>
      <c r="P290" s="263" t="s">
        <v>33</v>
      </c>
      <c r="Q290" s="260" t="s">
        <v>33</v>
      </c>
      <c r="R290" s="260" t="s">
        <v>33</v>
      </c>
      <c r="S290" s="260" t="s">
        <v>33</v>
      </c>
      <c r="T290" s="262">
        <v>0.9</v>
      </c>
      <c r="U290" s="260" t="s">
        <v>33</v>
      </c>
      <c r="V290" s="260" t="s">
        <v>33</v>
      </c>
      <c r="W290" s="260" t="s">
        <v>33</v>
      </c>
      <c r="X290" s="260" t="s">
        <v>33</v>
      </c>
      <c r="Y290" s="262">
        <v>0.92</v>
      </c>
      <c r="Z290" s="262" t="s">
        <v>33</v>
      </c>
      <c r="AA290" s="262" t="s">
        <v>33</v>
      </c>
      <c r="AB290" s="262" t="s">
        <v>33</v>
      </c>
      <c r="AC290" s="262">
        <v>0</v>
      </c>
      <c r="AD290" s="262">
        <v>0.92</v>
      </c>
      <c r="AE290" s="260">
        <v>1</v>
      </c>
      <c r="AF290" s="260">
        <v>1</v>
      </c>
      <c r="AG290" s="260">
        <v>1</v>
      </c>
      <c r="AH290" s="260">
        <v>0.979345343821365</v>
      </c>
      <c r="AI290" s="262">
        <v>0.92</v>
      </c>
      <c r="AJ290" s="260" t="s">
        <v>33</v>
      </c>
      <c r="AK290" s="260" t="s">
        <v>33</v>
      </c>
      <c r="AL290" s="260" t="s">
        <v>33</v>
      </c>
      <c r="AM290" s="260">
        <v>0</v>
      </c>
      <c r="AN290" s="259">
        <v>0.99</v>
      </c>
      <c r="AO290" s="264" t="s">
        <v>33</v>
      </c>
      <c r="AP290" s="264">
        <v>1</v>
      </c>
      <c r="AQ290" s="264" t="s">
        <v>33</v>
      </c>
      <c r="AR290" s="265">
        <v>1</v>
      </c>
      <c r="AS290" s="286">
        <v>0.0922287257019438</v>
      </c>
      <c r="AT290" s="267" t="s">
        <v>33</v>
      </c>
      <c r="AU290" s="268" t="s">
        <v>33</v>
      </c>
      <c r="AV290" s="268" t="s">
        <v>33</v>
      </c>
      <c r="AW290" s="268" t="s">
        <v>33</v>
      </c>
      <c r="AX290" s="217"/>
      <c r="AY290" s="222"/>
    </row>
    <row r="291" s="216" customFormat="1" ht="15" spans="1:51">
      <c r="A291" s="220"/>
      <c r="B291" s="217"/>
      <c r="C291" s="287" t="s">
        <v>260</v>
      </c>
      <c r="D291" s="111" t="s">
        <v>125</v>
      </c>
      <c r="E291" s="111" t="s">
        <v>261</v>
      </c>
      <c r="F291" s="288" t="s">
        <v>318</v>
      </c>
      <c r="G291" s="288" t="s">
        <v>318</v>
      </c>
      <c r="H291" s="288" t="s">
        <v>318</v>
      </c>
      <c r="I291" s="288" t="s">
        <v>318</v>
      </c>
      <c r="J291" s="259">
        <v>0.9</v>
      </c>
      <c r="K291" s="260" t="s">
        <v>33</v>
      </c>
      <c r="L291" s="260" t="s">
        <v>33</v>
      </c>
      <c r="M291" s="261" t="s">
        <v>33</v>
      </c>
      <c r="N291" s="261" t="s">
        <v>33</v>
      </c>
      <c r="O291" s="262">
        <v>0.9</v>
      </c>
      <c r="P291" s="263" t="s">
        <v>33</v>
      </c>
      <c r="Q291" s="260" t="s">
        <v>33</v>
      </c>
      <c r="R291" s="260" t="s">
        <v>33</v>
      </c>
      <c r="S291" s="260">
        <v>0</v>
      </c>
      <c r="T291" s="262">
        <v>0.9</v>
      </c>
      <c r="U291" s="260" t="s">
        <v>33</v>
      </c>
      <c r="V291" s="260" t="s">
        <v>33</v>
      </c>
      <c r="W291" s="260" t="s">
        <v>33</v>
      </c>
      <c r="X291" s="260">
        <v>0</v>
      </c>
      <c r="Y291" s="262">
        <v>0.92</v>
      </c>
      <c r="Z291" s="262" t="s">
        <v>33</v>
      </c>
      <c r="AA291" s="262" t="s">
        <v>33</v>
      </c>
      <c r="AB291" s="262" t="s">
        <v>33</v>
      </c>
      <c r="AC291" s="262" t="s">
        <v>33</v>
      </c>
      <c r="AD291" s="262">
        <v>0.92</v>
      </c>
      <c r="AE291" s="260">
        <v>0.982490272373541</v>
      </c>
      <c r="AF291" s="260">
        <v>1</v>
      </c>
      <c r="AG291" s="260">
        <v>0.997267759562842</v>
      </c>
      <c r="AH291" s="260">
        <v>0.991266785613673</v>
      </c>
      <c r="AI291" s="262">
        <v>0.92</v>
      </c>
      <c r="AJ291" s="260" t="s">
        <v>33</v>
      </c>
      <c r="AK291" s="260" t="s">
        <v>33</v>
      </c>
      <c r="AL291" s="260" t="s">
        <v>33</v>
      </c>
      <c r="AM291" s="260">
        <v>0.166666666666667</v>
      </c>
      <c r="AN291" s="259">
        <v>0.99</v>
      </c>
      <c r="AO291" s="264" t="s">
        <v>33</v>
      </c>
      <c r="AP291" s="264" t="s">
        <v>33</v>
      </c>
      <c r="AQ291" s="264" t="s">
        <v>33</v>
      </c>
      <c r="AR291" s="265">
        <v>1</v>
      </c>
      <c r="AS291" s="286">
        <v>0.0922287257019438</v>
      </c>
      <c r="AT291" s="267" t="s">
        <v>33</v>
      </c>
      <c r="AU291" s="268" t="s">
        <v>33</v>
      </c>
      <c r="AV291" s="268" t="s">
        <v>33</v>
      </c>
      <c r="AW291" s="268" t="s">
        <v>33</v>
      </c>
      <c r="AX291" s="217"/>
      <c r="AY291" s="222"/>
    </row>
    <row r="292" s="216" customFormat="1" ht="15" spans="1:51">
      <c r="A292" s="220"/>
      <c r="B292" s="217"/>
      <c r="C292" s="287" t="s">
        <v>260</v>
      </c>
      <c r="D292" s="111" t="s">
        <v>125</v>
      </c>
      <c r="E292" s="111" t="s">
        <v>261</v>
      </c>
      <c r="F292" s="288" t="s">
        <v>319</v>
      </c>
      <c r="G292" s="288" t="s">
        <v>319</v>
      </c>
      <c r="H292" s="288" t="s">
        <v>319</v>
      </c>
      <c r="I292" s="288" t="s">
        <v>319</v>
      </c>
      <c r="J292" s="259">
        <v>0.9</v>
      </c>
      <c r="K292" s="260" t="s">
        <v>33</v>
      </c>
      <c r="L292" s="260" t="s">
        <v>33</v>
      </c>
      <c r="M292" s="261" t="s">
        <v>33</v>
      </c>
      <c r="N292" s="261" t="s">
        <v>33</v>
      </c>
      <c r="O292" s="262">
        <v>0.9</v>
      </c>
      <c r="P292" s="263" t="s">
        <v>33</v>
      </c>
      <c r="Q292" s="260" t="s">
        <v>33</v>
      </c>
      <c r="R292" s="260" t="s">
        <v>33</v>
      </c>
      <c r="S292" s="260">
        <v>1</v>
      </c>
      <c r="T292" s="262">
        <v>0.9</v>
      </c>
      <c r="U292" s="260" t="s">
        <v>33</v>
      </c>
      <c r="V292" s="260" t="s">
        <v>33</v>
      </c>
      <c r="W292" s="260" t="s">
        <v>33</v>
      </c>
      <c r="X292" s="260">
        <v>0.571428571428571</v>
      </c>
      <c r="Y292" s="262">
        <v>0.92</v>
      </c>
      <c r="Z292" s="262" t="s">
        <v>33</v>
      </c>
      <c r="AA292" s="262" t="s">
        <v>33</v>
      </c>
      <c r="AB292" s="262" t="s">
        <v>33</v>
      </c>
      <c r="AC292" s="262">
        <v>0</v>
      </c>
      <c r="AD292" s="262">
        <v>0.92</v>
      </c>
      <c r="AE292" s="260">
        <v>0.930232558139535</v>
      </c>
      <c r="AF292" s="260">
        <v>0.999747347145023</v>
      </c>
      <c r="AG292" s="260">
        <v>1</v>
      </c>
      <c r="AH292" s="260">
        <v>0.992528506144904</v>
      </c>
      <c r="AI292" s="262">
        <v>0.92</v>
      </c>
      <c r="AJ292" s="260">
        <v>1</v>
      </c>
      <c r="AK292" s="260" t="s">
        <v>33</v>
      </c>
      <c r="AL292" s="260" t="s">
        <v>33</v>
      </c>
      <c r="AM292" s="260">
        <v>0.555555555555556</v>
      </c>
      <c r="AN292" s="259">
        <v>0.99</v>
      </c>
      <c r="AO292" s="264">
        <v>1</v>
      </c>
      <c r="AP292" s="264">
        <v>1</v>
      </c>
      <c r="AQ292" s="264">
        <v>1</v>
      </c>
      <c r="AR292" s="265">
        <v>1</v>
      </c>
      <c r="AS292" s="286">
        <v>0.0922287257019438</v>
      </c>
      <c r="AT292" s="267" t="s">
        <v>33</v>
      </c>
      <c r="AU292" s="268" t="s">
        <v>33</v>
      </c>
      <c r="AV292" s="268" t="s">
        <v>33</v>
      </c>
      <c r="AW292" s="268" t="s">
        <v>33</v>
      </c>
      <c r="AX292" s="217"/>
      <c r="AY292" s="222"/>
    </row>
    <row r="293" s="216" customFormat="1" ht="15" spans="1:51">
      <c r="A293" s="220"/>
      <c r="B293" s="217"/>
      <c r="C293" s="287" t="s">
        <v>260</v>
      </c>
      <c r="D293" s="111" t="s">
        <v>25</v>
      </c>
      <c r="E293" s="111" t="s">
        <v>261</v>
      </c>
      <c r="F293" s="288" t="s">
        <v>320</v>
      </c>
      <c r="G293" s="288" t="s">
        <v>320</v>
      </c>
      <c r="H293" s="288" t="s">
        <v>320</v>
      </c>
      <c r="I293" s="288" t="s">
        <v>320</v>
      </c>
      <c r="J293" s="259">
        <v>0.9</v>
      </c>
      <c r="K293" s="260">
        <v>0.845454545454545</v>
      </c>
      <c r="L293" s="260">
        <v>0.935185185185185</v>
      </c>
      <c r="M293" s="261">
        <v>0.958333333333333</v>
      </c>
      <c r="N293" s="261">
        <v>0.928261594928262</v>
      </c>
      <c r="O293" s="262">
        <v>0.9</v>
      </c>
      <c r="P293" s="263">
        <v>0.948799491175068</v>
      </c>
      <c r="Q293" s="260">
        <v>0.961583824768323</v>
      </c>
      <c r="R293" s="260">
        <v>0.96724818959842</v>
      </c>
      <c r="S293" s="260">
        <v>0.960260666564997</v>
      </c>
      <c r="T293" s="262">
        <v>0.9</v>
      </c>
      <c r="U293" s="260">
        <v>0.891874701860391</v>
      </c>
      <c r="V293" s="260">
        <v>0.911204717775906</v>
      </c>
      <c r="W293" s="260">
        <v>0.926925608953259</v>
      </c>
      <c r="X293" s="260">
        <v>0.916333305960607</v>
      </c>
      <c r="Y293" s="262">
        <v>0.92</v>
      </c>
      <c r="Z293" s="262">
        <v>0.925619834710744</v>
      </c>
      <c r="AA293" s="262">
        <v>0.935152057245081</v>
      </c>
      <c r="AB293" s="262">
        <v>0.935960591133005</v>
      </c>
      <c r="AC293" s="262">
        <v>0.948745569532282</v>
      </c>
      <c r="AD293" s="262">
        <v>0.92</v>
      </c>
      <c r="AE293" s="260">
        <v>0.993506493506494</v>
      </c>
      <c r="AF293" s="260">
        <v>0.976221928665786</v>
      </c>
      <c r="AG293" s="260">
        <v>0.995180722891566</v>
      </c>
      <c r="AH293" s="260">
        <v>0.99374569092879</v>
      </c>
      <c r="AI293" s="262">
        <v>0.92</v>
      </c>
      <c r="AJ293" s="260">
        <v>0.959361900326036</v>
      </c>
      <c r="AK293" s="260">
        <v>0.963162403622568</v>
      </c>
      <c r="AL293" s="260">
        <v>0.968999114260407</v>
      </c>
      <c r="AM293" s="260">
        <v>0.975018417175332</v>
      </c>
      <c r="AN293" s="259">
        <v>0.99</v>
      </c>
      <c r="AO293" s="264">
        <v>1</v>
      </c>
      <c r="AP293" s="264">
        <v>1</v>
      </c>
      <c r="AQ293" s="264">
        <v>1</v>
      </c>
      <c r="AR293" s="265">
        <v>1</v>
      </c>
      <c r="AS293" s="286">
        <v>0.0922287257019438</v>
      </c>
      <c r="AT293" s="267">
        <v>0</v>
      </c>
      <c r="AU293" s="268">
        <v>0</v>
      </c>
      <c r="AV293" s="268">
        <v>-0.0769230769230769</v>
      </c>
      <c r="AW293" s="268">
        <v>0.0427807486631016</v>
      </c>
      <c r="AX293" s="217"/>
      <c r="AY293" s="222"/>
    </row>
    <row r="294" s="216" customFormat="1" ht="15" spans="1:51">
      <c r="A294" s="220"/>
      <c r="B294" s="217"/>
      <c r="C294" s="287" t="s">
        <v>260</v>
      </c>
      <c r="D294" s="111" t="s">
        <v>25</v>
      </c>
      <c r="E294" s="111" t="s">
        <v>261</v>
      </c>
      <c r="F294" s="289" t="s">
        <v>321</v>
      </c>
      <c r="G294" s="289" t="s">
        <v>321</v>
      </c>
      <c r="H294" s="289" t="s">
        <v>321</v>
      </c>
      <c r="I294" s="289" t="s">
        <v>321</v>
      </c>
      <c r="J294" s="259">
        <v>0.9</v>
      </c>
      <c r="K294" s="260" t="s">
        <v>33</v>
      </c>
      <c r="L294" s="260" t="s">
        <v>33</v>
      </c>
      <c r="M294" s="261" t="s">
        <v>33</v>
      </c>
      <c r="N294" s="261" t="s">
        <v>33</v>
      </c>
      <c r="O294" s="262">
        <v>0.9</v>
      </c>
      <c r="P294" s="263" t="s">
        <v>33</v>
      </c>
      <c r="Q294" s="260" t="s">
        <v>33</v>
      </c>
      <c r="R294" s="260" t="s">
        <v>33</v>
      </c>
      <c r="S294" s="260" t="s">
        <v>33</v>
      </c>
      <c r="T294" s="262">
        <v>0.9</v>
      </c>
      <c r="U294" s="260" t="s">
        <v>33</v>
      </c>
      <c r="V294" s="260" t="s">
        <v>33</v>
      </c>
      <c r="W294" s="260" t="s">
        <v>33</v>
      </c>
      <c r="X294" s="260" t="s">
        <v>33</v>
      </c>
      <c r="Y294" s="262">
        <v>0.92</v>
      </c>
      <c r="Z294" s="262" t="s">
        <v>33</v>
      </c>
      <c r="AA294" s="262" t="s">
        <v>33</v>
      </c>
      <c r="AB294" s="262" t="s">
        <v>33</v>
      </c>
      <c r="AC294" s="262" t="s">
        <v>33</v>
      </c>
      <c r="AD294" s="262">
        <v>0.92</v>
      </c>
      <c r="AE294" s="260" t="s">
        <v>33</v>
      </c>
      <c r="AF294" s="260" t="s">
        <v>33</v>
      </c>
      <c r="AG294" s="260" t="s">
        <v>33</v>
      </c>
      <c r="AH294" s="260" t="s">
        <v>33</v>
      </c>
      <c r="AI294" s="262">
        <v>0.92</v>
      </c>
      <c r="AJ294" s="260" t="s">
        <v>33</v>
      </c>
      <c r="AK294" s="260" t="s">
        <v>33</v>
      </c>
      <c r="AL294" s="260" t="s">
        <v>33</v>
      </c>
      <c r="AM294" s="260" t="s">
        <v>33</v>
      </c>
      <c r="AN294" s="259">
        <v>0.99</v>
      </c>
      <c r="AO294" s="264" t="s">
        <v>33</v>
      </c>
      <c r="AP294" s="264" t="s">
        <v>33</v>
      </c>
      <c r="AQ294" s="264" t="s">
        <v>33</v>
      </c>
      <c r="AR294" s="265" t="s">
        <v>33</v>
      </c>
      <c r="AS294" s="286">
        <v>0.0922287257019438</v>
      </c>
      <c r="AT294" s="267" t="s">
        <v>33</v>
      </c>
      <c r="AU294" s="268" t="s">
        <v>33</v>
      </c>
      <c r="AV294" s="268" t="s">
        <v>33</v>
      </c>
      <c r="AW294" s="268" t="s">
        <v>33</v>
      </c>
      <c r="AX294" s="217"/>
      <c r="AY294" s="222"/>
    </row>
    <row r="295" s="216" customFormat="1" ht="15" spans="1:51">
      <c r="A295" s="220"/>
      <c r="B295" s="217"/>
      <c r="C295" s="287" t="s">
        <v>260</v>
      </c>
      <c r="D295" s="111" t="s">
        <v>25</v>
      </c>
      <c r="E295" s="111" t="s">
        <v>261</v>
      </c>
      <c r="F295" s="288" t="s">
        <v>322</v>
      </c>
      <c r="G295" s="288" t="s">
        <v>322</v>
      </c>
      <c r="H295" s="288" t="s">
        <v>322</v>
      </c>
      <c r="I295" s="288" t="s">
        <v>322</v>
      </c>
      <c r="J295" s="259">
        <v>0.9</v>
      </c>
      <c r="K295" s="260">
        <v>0.967479674796748</v>
      </c>
      <c r="L295" s="260">
        <v>0.991735537190083</v>
      </c>
      <c r="M295" s="261">
        <v>1</v>
      </c>
      <c r="N295" s="261">
        <v>0.982947976878613</v>
      </c>
      <c r="O295" s="262">
        <v>0.9</v>
      </c>
      <c r="P295" s="263">
        <v>0.968427732825639</v>
      </c>
      <c r="Q295" s="260">
        <v>0.962002609262883</v>
      </c>
      <c r="R295" s="260">
        <v>0.970863024544735</v>
      </c>
      <c r="S295" s="260">
        <v>0.964105125163868</v>
      </c>
      <c r="T295" s="262">
        <v>0.9</v>
      </c>
      <c r="U295" s="260">
        <v>0.937648738695859</v>
      </c>
      <c r="V295" s="260">
        <v>0.941291585127202</v>
      </c>
      <c r="W295" s="260">
        <v>0.940934283452098</v>
      </c>
      <c r="X295" s="260">
        <v>0.93578080574772</v>
      </c>
      <c r="Y295" s="262">
        <v>0.92</v>
      </c>
      <c r="Z295" s="262">
        <v>0.972292647591452</v>
      </c>
      <c r="AA295" s="262">
        <v>0.991596638655462</v>
      </c>
      <c r="AB295" s="262">
        <v>0.989937388193202</v>
      </c>
      <c r="AC295" s="262">
        <v>0.989760234672606</v>
      </c>
      <c r="AD295" s="262">
        <v>0.92</v>
      </c>
      <c r="AE295" s="260">
        <v>0.996699669966997</v>
      </c>
      <c r="AF295" s="260">
        <v>0.994031830238727</v>
      </c>
      <c r="AG295" s="260">
        <v>0.992028343666962</v>
      </c>
      <c r="AH295" s="260">
        <v>0.982357842367744</v>
      </c>
      <c r="AI295" s="262">
        <v>0.92</v>
      </c>
      <c r="AJ295" s="260">
        <v>0.981990361038302</v>
      </c>
      <c r="AK295" s="260">
        <v>0.993077832179639</v>
      </c>
      <c r="AL295" s="260">
        <v>0.993232594790025</v>
      </c>
      <c r="AM295" s="260">
        <v>0.992964581800647</v>
      </c>
      <c r="AN295" s="259">
        <v>0.99</v>
      </c>
      <c r="AO295" s="264">
        <v>1</v>
      </c>
      <c r="AP295" s="264">
        <v>1</v>
      </c>
      <c r="AQ295" s="264">
        <v>1</v>
      </c>
      <c r="AR295" s="265">
        <v>1</v>
      </c>
      <c r="AS295" s="286">
        <v>0.0922287257019438</v>
      </c>
      <c r="AT295" s="267">
        <v>0.032258064516129</v>
      </c>
      <c r="AU295" s="268">
        <v>0.0666666666666667</v>
      </c>
      <c r="AV295" s="268">
        <v>0</v>
      </c>
      <c r="AW295" s="268">
        <v>0.0780065005417118</v>
      </c>
      <c r="AX295" s="217"/>
      <c r="AY295" s="222"/>
    </row>
    <row r="296" s="216" customFormat="1" ht="15" spans="1:51">
      <c r="A296" s="220"/>
      <c r="B296" s="217"/>
      <c r="C296" s="287" t="s">
        <v>260</v>
      </c>
      <c r="D296" s="111" t="s">
        <v>25</v>
      </c>
      <c r="E296" s="111" t="s">
        <v>261</v>
      </c>
      <c r="F296" s="288" t="s">
        <v>323</v>
      </c>
      <c r="G296" s="288" t="s">
        <v>323</v>
      </c>
      <c r="H296" s="288" t="s">
        <v>323</v>
      </c>
      <c r="I296" s="288" t="s">
        <v>323</v>
      </c>
      <c r="J296" s="259">
        <v>0.9</v>
      </c>
      <c r="K296" s="260">
        <v>0.857954545454545</v>
      </c>
      <c r="L296" s="260">
        <v>0.983240223463687</v>
      </c>
      <c r="M296" s="261">
        <v>0.899497487437186</v>
      </c>
      <c r="N296" s="261">
        <v>0.925866559807654</v>
      </c>
      <c r="O296" s="262">
        <v>0.9</v>
      </c>
      <c r="P296" s="263">
        <v>0.941619991383025</v>
      </c>
      <c r="Q296" s="260">
        <v>0.927522037218413</v>
      </c>
      <c r="R296" s="260">
        <v>0.949053392895129</v>
      </c>
      <c r="S296" s="260">
        <v>0.936417344151703</v>
      </c>
      <c r="T296" s="262">
        <v>0.9</v>
      </c>
      <c r="U296" s="260">
        <v>0.915015079707023</v>
      </c>
      <c r="V296" s="260">
        <v>0.90956578517793</v>
      </c>
      <c r="W296" s="260">
        <v>0.940438204637311</v>
      </c>
      <c r="X296" s="260">
        <v>0.920963867019079</v>
      </c>
      <c r="Y296" s="262">
        <v>0.92</v>
      </c>
      <c r="Z296" s="262">
        <v>0.964559001208216</v>
      </c>
      <c r="AA296" s="262">
        <v>0.977099236641221</v>
      </c>
      <c r="AB296" s="262">
        <v>0.981559365901003</v>
      </c>
      <c r="AC296" s="262">
        <v>0.979389855623861</v>
      </c>
      <c r="AD296" s="262">
        <v>0.92</v>
      </c>
      <c r="AE296" s="260">
        <v>0.986643932935493</v>
      </c>
      <c r="AF296" s="260">
        <v>0.995638478313545</v>
      </c>
      <c r="AG296" s="260">
        <v>0.925855513307985</v>
      </c>
      <c r="AH296" s="260">
        <v>0.987686763930392</v>
      </c>
      <c r="AI296" s="262">
        <v>0.92</v>
      </c>
      <c r="AJ296" s="260">
        <v>0.975979923518164</v>
      </c>
      <c r="AK296" s="260">
        <v>0.984342012667136</v>
      </c>
      <c r="AL296" s="260">
        <v>0.989284568495348</v>
      </c>
      <c r="AM296" s="260">
        <v>0.985908562624405</v>
      </c>
      <c r="AN296" s="259">
        <v>0.99</v>
      </c>
      <c r="AO296" s="264">
        <v>1</v>
      </c>
      <c r="AP296" s="264">
        <v>1</v>
      </c>
      <c r="AQ296" s="264">
        <v>1</v>
      </c>
      <c r="AR296" s="265">
        <v>1</v>
      </c>
      <c r="AS296" s="286">
        <v>0.0922287257019438</v>
      </c>
      <c r="AT296" s="267">
        <v>0.027027027027027</v>
      </c>
      <c r="AU296" s="268">
        <v>0.0648148148148148</v>
      </c>
      <c r="AV296" s="268">
        <v>0.0967741935483871</v>
      </c>
      <c r="AW296" s="268">
        <v>0.105944391179291</v>
      </c>
      <c r="AX296" s="217"/>
      <c r="AY296" s="222"/>
    </row>
    <row r="297" s="216" customFormat="1" ht="15" spans="1:51">
      <c r="A297" s="220"/>
      <c r="B297" s="217"/>
      <c r="C297" s="287" t="s">
        <v>260</v>
      </c>
      <c r="D297" s="111" t="s">
        <v>125</v>
      </c>
      <c r="E297" s="111" t="s">
        <v>261</v>
      </c>
      <c r="F297" s="288" t="s">
        <v>324</v>
      </c>
      <c r="G297" s="288" t="s">
        <v>324</v>
      </c>
      <c r="H297" s="288" t="s">
        <v>324</v>
      </c>
      <c r="I297" s="288" t="s">
        <v>324</v>
      </c>
      <c r="J297" s="259">
        <v>0.9</v>
      </c>
      <c r="K297" s="260" t="s">
        <v>33</v>
      </c>
      <c r="L297" s="260" t="s">
        <v>33</v>
      </c>
      <c r="M297" s="261" t="s">
        <v>33</v>
      </c>
      <c r="N297" s="261" t="s">
        <v>33</v>
      </c>
      <c r="O297" s="262">
        <v>0.9</v>
      </c>
      <c r="P297" s="263" t="s">
        <v>33</v>
      </c>
      <c r="Q297" s="260">
        <v>0</v>
      </c>
      <c r="R297" s="260" t="s">
        <v>33</v>
      </c>
      <c r="S297" s="260">
        <v>0</v>
      </c>
      <c r="T297" s="262">
        <v>0.9</v>
      </c>
      <c r="U297" s="260" t="s">
        <v>33</v>
      </c>
      <c r="V297" s="260">
        <v>1</v>
      </c>
      <c r="W297" s="260" t="s">
        <v>33</v>
      </c>
      <c r="X297" s="260">
        <v>1</v>
      </c>
      <c r="Y297" s="262">
        <v>0.92</v>
      </c>
      <c r="Z297" s="262" t="s">
        <v>33</v>
      </c>
      <c r="AA297" s="262" t="s">
        <v>33</v>
      </c>
      <c r="AB297" s="262" t="s">
        <v>33</v>
      </c>
      <c r="AC297" s="262" t="s">
        <v>33</v>
      </c>
      <c r="AD297" s="262">
        <v>0.92</v>
      </c>
      <c r="AE297" s="260">
        <v>1</v>
      </c>
      <c r="AF297" s="260">
        <v>1</v>
      </c>
      <c r="AG297" s="260">
        <v>0.998729351969504</v>
      </c>
      <c r="AH297" s="260">
        <v>0.988857205527528</v>
      </c>
      <c r="AI297" s="262">
        <v>0.92</v>
      </c>
      <c r="AJ297" s="260" t="s">
        <v>33</v>
      </c>
      <c r="AK297" s="260">
        <v>1</v>
      </c>
      <c r="AL297" s="260" t="s">
        <v>33</v>
      </c>
      <c r="AM297" s="260">
        <v>1</v>
      </c>
      <c r="AN297" s="259">
        <v>0.99</v>
      </c>
      <c r="AO297" s="264">
        <v>1</v>
      </c>
      <c r="AP297" s="264">
        <v>1</v>
      </c>
      <c r="AQ297" s="264">
        <v>1</v>
      </c>
      <c r="AR297" s="265">
        <v>1</v>
      </c>
      <c r="AS297" s="286">
        <v>0.0922287257019438</v>
      </c>
      <c r="AT297" s="267" t="s">
        <v>33</v>
      </c>
      <c r="AU297" s="268" t="s">
        <v>33</v>
      </c>
      <c r="AV297" s="268" t="s">
        <v>33</v>
      </c>
      <c r="AW297" s="268" t="s">
        <v>33</v>
      </c>
      <c r="AX297" s="217"/>
      <c r="AY297" s="222"/>
    </row>
    <row r="298" s="216" customFormat="1" ht="15" spans="1:51">
      <c r="A298" s="220"/>
      <c r="B298" s="217"/>
      <c r="C298" s="287" t="s">
        <v>260</v>
      </c>
      <c r="D298" s="111" t="s">
        <v>125</v>
      </c>
      <c r="E298" s="111" t="s">
        <v>261</v>
      </c>
      <c r="F298" s="288" t="s">
        <v>325</v>
      </c>
      <c r="G298" s="288" t="s">
        <v>325</v>
      </c>
      <c r="H298" s="288" t="s">
        <v>325</v>
      </c>
      <c r="I298" s="288" t="s">
        <v>325</v>
      </c>
      <c r="J298" s="259">
        <v>0.9</v>
      </c>
      <c r="K298" s="260" t="s">
        <v>33</v>
      </c>
      <c r="L298" s="260" t="s">
        <v>33</v>
      </c>
      <c r="M298" s="261" t="s">
        <v>33</v>
      </c>
      <c r="N298" s="261" t="s">
        <v>33</v>
      </c>
      <c r="O298" s="262">
        <v>0.9</v>
      </c>
      <c r="P298" s="263" t="s">
        <v>33</v>
      </c>
      <c r="Q298" s="260" t="s">
        <v>33</v>
      </c>
      <c r="R298" s="260" t="s">
        <v>33</v>
      </c>
      <c r="S298" s="260" t="s">
        <v>33</v>
      </c>
      <c r="T298" s="262">
        <v>0.9</v>
      </c>
      <c r="U298" s="260" t="s">
        <v>33</v>
      </c>
      <c r="V298" s="260" t="s">
        <v>33</v>
      </c>
      <c r="W298" s="260" t="s">
        <v>33</v>
      </c>
      <c r="X298" s="260" t="s">
        <v>33</v>
      </c>
      <c r="Y298" s="262">
        <v>0.92</v>
      </c>
      <c r="Z298" s="262" t="s">
        <v>33</v>
      </c>
      <c r="AA298" s="262" t="s">
        <v>33</v>
      </c>
      <c r="AB298" s="262" t="s">
        <v>33</v>
      </c>
      <c r="AC298" s="262" t="s">
        <v>33</v>
      </c>
      <c r="AD298" s="262">
        <v>0.92</v>
      </c>
      <c r="AE298" s="260">
        <v>1</v>
      </c>
      <c r="AF298" s="260">
        <v>1</v>
      </c>
      <c r="AG298" s="260">
        <v>1</v>
      </c>
      <c r="AH298" s="260">
        <v>0.993470260002374</v>
      </c>
      <c r="AI298" s="262">
        <v>0.92</v>
      </c>
      <c r="AJ298" s="260" t="s">
        <v>33</v>
      </c>
      <c r="AK298" s="260" t="s">
        <v>33</v>
      </c>
      <c r="AL298" s="260" t="s">
        <v>33</v>
      </c>
      <c r="AM298" s="260" t="s">
        <v>33</v>
      </c>
      <c r="AN298" s="259">
        <v>0.99</v>
      </c>
      <c r="AO298" s="264">
        <v>1</v>
      </c>
      <c r="AP298" s="264" t="s">
        <v>33</v>
      </c>
      <c r="AQ298" s="264" t="s">
        <v>33</v>
      </c>
      <c r="AR298" s="265">
        <v>1</v>
      </c>
      <c r="AS298" s="286">
        <v>0.0922287257019438</v>
      </c>
      <c r="AT298" s="267" t="s">
        <v>33</v>
      </c>
      <c r="AU298" s="268" t="s">
        <v>33</v>
      </c>
      <c r="AV298" s="268" t="s">
        <v>33</v>
      </c>
      <c r="AW298" s="268" t="s">
        <v>33</v>
      </c>
      <c r="AX298" s="217"/>
      <c r="AY298" s="222"/>
    </row>
    <row r="299" s="216" customFormat="1" ht="15" spans="1:51">
      <c r="A299" s="220"/>
      <c r="B299" s="217"/>
      <c r="C299" s="287" t="s">
        <v>260</v>
      </c>
      <c r="D299" s="111" t="s">
        <v>125</v>
      </c>
      <c r="E299" s="111" t="s">
        <v>261</v>
      </c>
      <c r="F299" s="288" t="s">
        <v>326</v>
      </c>
      <c r="G299" s="288" t="s">
        <v>326</v>
      </c>
      <c r="H299" s="288" t="s">
        <v>326</v>
      </c>
      <c r="I299" s="288" t="s">
        <v>326</v>
      </c>
      <c r="J299" s="259">
        <v>0.9</v>
      </c>
      <c r="K299" s="260" t="s">
        <v>33</v>
      </c>
      <c r="L299" s="260" t="s">
        <v>33</v>
      </c>
      <c r="M299" s="261" t="s">
        <v>33</v>
      </c>
      <c r="N299" s="261" t="s">
        <v>33</v>
      </c>
      <c r="O299" s="262">
        <v>0.9</v>
      </c>
      <c r="P299" s="263">
        <v>0.714285714285714</v>
      </c>
      <c r="Q299" s="260">
        <v>0.6875</v>
      </c>
      <c r="R299" s="260">
        <v>0.948717948717949</v>
      </c>
      <c r="S299" s="260">
        <v>0.910583941605839</v>
      </c>
      <c r="T299" s="262">
        <v>0.9</v>
      </c>
      <c r="U299" s="260">
        <v>0.73469387755102</v>
      </c>
      <c r="V299" s="260">
        <v>0.6875</v>
      </c>
      <c r="W299" s="260">
        <v>0.948717948717949</v>
      </c>
      <c r="X299" s="260">
        <v>0.928832116788321</v>
      </c>
      <c r="Y299" s="262">
        <v>0.92</v>
      </c>
      <c r="Z299" s="262">
        <v>0.217391304347826</v>
      </c>
      <c r="AA299" s="262">
        <v>0.875</v>
      </c>
      <c r="AB299" s="262">
        <v>0.933333333333333</v>
      </c>
      <c r="AC299" s="262">
        <v>0.913978494623656</v>
      </c>
      <c r="AD299" s="262">
        <v>0.92</v>
      </c>
      <c r="AE299" s="260">
        <v>1</v>
      </c>
      <c r="AF299" s="260">
        <v>1</v>
      </c>
      <c r="AG299" s="260">
        <v>1</v>
      </c>
      <c r="AH299" s="260">
        <v>0.937346377354191</v>
      </c>
      <c r="AI299" s="262">
        <v>0.92</v>
      </c>
      <c r="AJ299" s="260">
        <v>0.569444444444444</v>
      </c>
      <c r="AK299" s="260">
        <v>0.75</v>
      </c>
      <c r="AL299" s="260">
        <v>0.962962962962963</v>
      </c>
      <c r="AM299" s="260">
        <v>0.925211097708082</v>
      </c>
      <c r="AN299" s="259">
        <v>0.99</v>
      </c>
      <c r="AO299" s="264" t="s">
        <v>33</v>
      </c>
      <c r="AP299" s="264" t="s">
        <v>33</v>
      </c>
      <c r="AQ299" s="264">
        <v>1</v>
      </c>
      <c r="AR299" s="265">
        <v>1</v>
      </c>
      <c r="AS299" s="286">
        <v>0.0922287257019438</v>
      </c>
      <c r="AT299" s="267" t="s">
        <v>33</v>
      </c>
      <c r="AU299" s="268" t="s">
        <v>33</v>
      </c>
      <c r="AV299" s="268">
        <v>0</v>
      </c>
      <c r="AW299" s="268">
        <v>0</v>
      </c>
      <c r="AX299" s="217"/>
      <c r="AY299" s="222"/>
    </row>
    <row r="300" s="216" customFormat="1" ht="15" spans="1:51">
      <c r="A300" s="220"/>
      <c r="B300" s="217"/>
      <c r="C300" s="287" t="s">
        <v>260</v>
      </c>
      <c r="D300" s="111" t="s">
        <v>125</v>
      </c>
      <c r="E300" s="111" t="s">
        <v>261</v>
      </c>
      <c r="F300" s="288" t="s">
        <v>327</v>
      </c>
      <c r="G300" s="288" t="s">
        <v>327</v>
      </c>
      <c r="H300" s="288" t="s">
        <v>327</v>
      </c>
      <c r="I300" s="288" t="s">
        <v>327</v>
      </c>
      <c r="J300" s="259">
        <v>0.9</v>
      </c>
      <c r="K300" s="260" t="s">
        <v>33</v>
      </c>
      <c r="L300" s="260" t="s">
        <v>33</v>
      </c>
      <c r="M300" s="261" t="s">
        <v>33</v>
      </c>
      <c r="N300" s="261" t="s">
        <v>33</v>
      </c>
      <c r="O300" s="262">
        <v>0.9</v>
      </c>
      <c r="P300" s="263" t="s">
        <v>33</v>
      </c>
      <c r="Q300" s="260">
        <v>0</v>
      </c>
      <c r="R300" s="260" t="s">
        <v>33</v>
      </c>
      <c r="S300" s="260">
        <v>0.214285714285714</v>
      </c>
      <c r="T300" s="262">
        <v>0.9</v>
      </c>
      <c r="U300" s="260" t="s">
        <v>33</v>
      </c>
      <c r="V300" s="260">
        <v>1</v>
      </c>
      <c r="W300" s="260" t="s">
        <v>33</v>
      </c>
      <c r="X300" s="260">
        <v>1</v>
      </c>
      <c r="Y300" s="262">
        <v>0.92</v>
      </c>
      <c r="Z300" s="262" t="s">
        <v>33</v>
      </c>
      <c r="AA300" s="262" t="s">
        <v>33</v>
      </c>
      <c r="AB300" s="262" t="s">
        <v>33</v>
      </c>
      <c r="AC300" s="262">
        <v>0</v>
      </c>
      <c r="AD300" s="262">
        <v>0.92</v>
      </c>
      <c r="AE300" s="260">
        <v>0.999768464922436</v>
      </c>
      <c r="AF300" s="260">
        <v>0.997967995935992</v>
      </c>
      <c r="AG300" s="260">
        <v>0.998169987799919</v>
      </c>
      <c r="AH300" s="260">
        <v>0.984423460239035</v>
      </c>
      <c r="AI300" s="262">
        <v>0.92</v>
      </c>
      <c r="AJ300" s="260" t="s">
        <v>33</v>
      </c>
      <c r="AK300" s="260">
        <v>1</v>
      </c>
      <c r="AL300" s="260" t="s">
        <v>33</v>
      </c>
      <c r="AM300" s="260">
        <v>0.933333333333333</v>
      </c>
      <c r="AN300" s="259">
        <v>0.99</v>
      </c>
      <c r="AO300" s="264">
        <v>1</v>
      </c>
      <c r="AP300" s="264">
        <v>1</v>
      </c>
      <c r="AQ300" s="264">
        <v>1</v>
      </c>
      <c r="AR300" s="265">
        <v>1</v>
      </c>
      <c r="AS300" s="286">
        <v>0.0922287257019438</v>
      </c>
      <c r="AT300" s="267" t="s">
        <v>33</v>
      </c>
      <c r="AU300" s="268" t="s">
        <v>33</v>
      </c>
      <c r="AV300" s="268" t="s">
        <v>33</v>
      </c>
      <c r="AW300" s="268">
        <v>0</v>
      </c>
      <c r="AX300" s="217"/>
      <c r="AY300" s="222"/>
    </row>
    <row r="301" s="216" customFormat="1" ht="15" spans="1:51">
      <c r="A301" s="220"/>
      <c r="B301" s="217"/>
      <c r="C301" s="287" t="s">
        <v>260</v>
      </c>
      <c r="D301" s="111" t="s">
        <v>125</v>
      </c>
      <c r="E301" s="111" t="s">
        <v>261</v>
      </c>
      <c r="F301" s="288" t="s">
        <v>328</v>
      </c>
      <c r="G301" s="288" t="s">
        <v>328</v>
      </c>
      <c r="H301" s="288" t="s">
        <v>328</v>
      </c>
      <c r="I301" s="288" t="s">
        <v>328</v>
      </c>
      <c r="J301" s="259">
        <v>0.9</v>
      </c>
      <c r="K301" s="260" t="s">
        <v>33</v>
      </c>
      <c r="L301" s="260" t="s">
        <v>33</v>
      </c>
      <c r="M301" s="261" t="s">
        <v>33</v>
      </c>
      <c r="N301" s="261" t="s">
        <v>33</v>
      </c>
      <c r="O301" s="262">
        <v>0.9</v>
      </c>
      <c r="P301" s="263">
        <v>0</v>
      </c>
      <c r="Q301" s="260" t="s">
        <v>33</v>
      </c>
      <c r="R301" s="260" t="s">
        <v>33</v>
      </c>
      <c r="S301" s="260">
        <v>0.0555555555555556</v>
      </c>
      <c r="T301" s="262">
        <v>0.9</v>
      </c>
      <c r="U301" s="260">
        <v>0</v>
      </c>
      <c r="V301" s="260" t="s">
        <v>33</v>
      </c>
      <c r="W301" s="260" t="s">
        <v>33</v>
      </c>
      <c r="X301" s="260">
        <v>0.722222222222222</v>
      </c>
      <c r="Y301" s="262">
        <v>0.92</v>
      </c>
      <c r="Z301" s="262">
        <v>0</v>
      </c>
      <c r="AA301" s="262" t="s">
        <v>33</v>
      </c>
      <c r="AB301" s="262" t="s">
        <v>33</v>
      </c>
      <c r="AC301" s="262">
        <v>0</v>
      </c>
      <c r="AD301" s="262">
        <v>0.92</v>
      </c>
      <c r="AE301" s="260">
        <v>0.998411689961881</v>
      </c>
      <c r="AF301" s="260">
        <v>0.97079536039768</v>
      </c>
      <c r="AG301" s="260">
        <v>0.99885478699038</v>
      </c>
      <c r="AH301" s="260">
        <v>0.958280203432558</v>
      </c>
      <c r="AI301" s="262">
        <v>0.92</v>
      </c>
      <c r="AJ301" s="260">
        <v>0</v>
      </c>
      <c r="AK301" s="260" t="s">
        <v>33</v>
      </c>
      <c r="AL301" s="260" t="s">
        <v>33</v>
      </c>
      <c r="AM301" s="260">
        <v>0.682926829268293</v>
      </c>
      <c r="AN301" s="259">
        <v>0.99</v>
      </c>
      <c r="AO301" s="264">
        <v>1</v>
      </c>
      <c r="AP301" s="264">
        <v>1</v>
      </c>
      <c r="AQ301" s="264">
        <v>1</v>
      </c>
      <c r="AR301" s="265">
        <v>1</v>
      </c>
      <c r="AS301" s="286">
        <v>0.0922287257019438</v>
      </c>
      <c r="AT301" s="267" t="s">
        <v>33</v>
      </c>
      <c r="AU301" s="268" t="s">
        <v>33</v>
      </c>
      <c r="AV301" s="268" t="s">
        <v>33</v>
      </c>
      <c r="AW301" s="268">
        <v>0</v>
      </c>
      <c r="AX301" s="217"/>
      <c r="AY301" s="222"/>
    </row>
    <row r="302" s="216" customFormat="1" ht="15" spans="1:51">
      <c r="A302" s="220"/>
      <c r="B302" s="217"/>
      <c r="C302" s="287" t="s">
        <v>260</v>
      </c>
      <c r="D302" s="111" t="s">
        <v>125</v>
      </c>
      <c r="E302" s="111" t="s">
        <v>261</v>
      </c>
      <c r="F302" s="288" t="s">
        <v>329</v>
      </c>
      <c r="G302" s="288" t="s">
        <v>329</v>
      </c>
      <c r="H302" s="288" t="s">
        <v>329</v>
      </c>
      <c r="I302" s="288" t="s">
        <v>329</v>
      </c>
      <c r="J302" s="259">
        <v>0.9</v>
      </c>
      <c r="K302" s="260" t="s">
        <v>33</v>
      </c>
      <c r="L302" s="260" t="s">
        <v>33</v>
      </c>
      <c r="M302" s="261" t="s">
        <v>33</v>
      </c>
      <c r="N302" s="261" t="s">
        <v>33</v>
      </c>
      <c r="O302" s="262">
        <v>0.9</v>
      </c>
      <c r="P302" s="263" t="s">
        <v>33</v>
      </c>
      <c r="Q302" s="260" t="s">
        <v>33</v>
      </c>
      <c r="R302" s="260" t="s">
        <v>33</v>
      </c>
      <c r="S302" s="260">
        <v>1</v>
      </c>
      <c r="T302" s="262">
        <v>0.9</v>
      </c>
      <c r="U302" s="260" t="s">
        <v>33</v>
      </c>
      <c r="V302" s="260" t="s">
        <v>33</v>
      </c>
      <c r="W302" s="260" t="s">
        <v>33</v>
      </c>
      <c r="X302" s="260">
        <v>1</v>
      </c>
      <c r="Y302" s="262">
        <v>0.92</v>
      </c>
      <c r="Z302" s="262" t="s">
        <v>33</v>
      </c>
      <c r="AA302" s="262" t="s">
        <v>33</v>
      </c>
      <c r="AB302" s="262" t="s">
        <v>33</v>
      </c>
      <c r="AC302" s="262">
        <v>1</v>
      </c>
      <c r="AD302" s="262">
        <v>0.92</v>
      </c>
      <c r="AE302" s="260">
        <v>0.999588815789474</v>
      </c>
      <c r="AF302" s="260">
        <v>0.99332748024583</v>
      </c>
      <c r="AG302" s="260">
        <v>0.997853419196565</v>
      </c>
      <c r="AH302" s="260">
        <v>0.997481289579735</v>
      </c>
      <c r="AI302" s="262">
        <v>0.92</v>
      </c>
      <c r="AJ302" s="260" t="s">
        <v>33</v>
      </c>
      <c r="AK302" s="260">
        <v>1</v>
      </c>
      <c r="AL302" s="260" t="s">
        <v>33</v>
      </c>
      <c r="AM302" s="260">
        <v>1</v>
      </c>
      <c r="AN302" s="259">
        <v>0.99</v>
      </c>
      <c r="AO302" s="264" t="s">
        <v>33</v>
      </c>
      <c r="AP302" s="264">
        <v>1</v>
      </c>
      <c r="AQ302" s="264">
        <v>1</v>
      </c>
      <c r="AR302" s="265">
        <v>1</v>
      </c>
      <c r="AS302" s="286">
        <v>0.0922287257019438</v>
      </c>
      <c r="AT302" s="267" t="s">
        <v>33</v>
      </c>
      <c r="AU302" s="268" t="s">
        <v>33</v>
      </c>
      <c r="AV302" s="268" t="s">
        <v>33</v>
      </c>
      <c r="AW302" s="268" t="s">
        <v>33</v>
      </c>
      <c r="AX302" s="217"/>
      <c r="AY302" s="222"/>
    </row>
    <row r="303" s="216" customFormat="1" ht="15" spans="1:51">
      <c r="A303" s="220"/>
      <c r="B303" s="217"/>
      <c r="C303" s="287" t="s">
        <v>260</v>
      </c>
      <c r="D303" s="111" t="s">
        <v>125</v>
      </c>
      <c r="E303" s="111" t="s">
        <v>261</v>
      </c>
      <c r="F303" s="288" t="s">
        <v>330</v>
      </c>
      <c r="G303" s="288" t="s">
        <v>330</v>
      </c>
      <c r="H303" s="288" t="s">
        <v>330</v>
      </c>
      <c r="I303" s="288" t="s">
        <v>330</v>
      </c>
      <c r="J303" s="259">
        <v>0.9</v>
      </c>
      <c r="K303" s="260" t="s">
        <v>33</v>
      </c>
      <c r="L303" s="260" t="s">
        <v>33</v>
      </c>
      <c r="M303" s="261" t="s">
        <v>33</v>
      </c>
      <c r="N303" s="261" t="s">
        <v>33</v>
      </c>
      <c r="O303" s="262">
        <v>0.9</v>
      </c>
      <c r="P303" s="263" t="s">
        <v>33</v>
      </c>
      <c r="Q303" s="260" t="s">
        <v>33</v>
      </c>
      <c r="R303" s="260" t="s">
        <v>33</v>
      </c>
      <c r="S303" s="260">
        <v>1</v>
      </c>
      <c r="T303" s="262">
        <v>0.9</v>
      </c>
      <c r="U303" s="260" t="s">
        <v>33</v>
      </c>
      <c r="V303" s="260" t="s">
        <v>33</v>
      </c>
      <c r="W303" s="260" t="s">
        <v>33</v>
      </c>
      <c r="X303" s="260">
        <v>1</v>
      </c>
      <c r="Y303" s="262">
        <v>0.92</v>
      </c>
      <c r="Z303" s="262" t="s">
        <v>33</v>
      </c>
      <c r="AA303" s="262" t="s">
        <v>33</v>
      </c>
      <c r="AB303" s="262" t="s">
        <v>33</v>
      </c>
      <c r="AC303" s="262" t="s">
        <v>33</v>
      </c>
      <c r="AD303" s="262">
        <v>0.92</v>
      </c>
      <c r="AE303" s="260">
        <v>0.938947368421053</v>
      </c>
      <c r="AF303" s="260">
        <v>0.980603448275862</v>
      </c>
      <c r="AG303" s="260">
        <v>0.988188976377953</v>
      </c>
      <c r="AH303" s="260">
        <v>0.960149082568807</v>
      </c>
      <c r="AI303" s="262">
        <v>0.92</v>
      </c>
      <c r="AJ303" s="260" t="s">
        <v>33</v>
      </c>
      <c r="AK303" s="260" t="s">
        <v>33</v>
      </c>
      <c r="AL303" s="260" t="s">
        <v>33</v>
      </c>
      <c r="AM303" s="260">
        <v>1</v>
      </c>
      <c r="AN303" s="259">
        <v>0.99</v>
      </c>
      <c r="AO303" s="264" t="s">
        <v>33</v>
      </c>
      <c r="AP303" s="264">
        <v>1</v>
      </c>
      <c r="AQ303" s="264">
        <v>1</v>
      </c>
      <c r="AR303" s="265">
        <v>1</v>
      </c>
      <c r="AS303" s="286">
        <v>0.0922287257019438</v>
      </c>
      <c r="AT303" s="267" t="s">
        <v>33</v>
      </c>
      <c r="AU303" s="268" t="s">
        <v>33</v>
      </c>
      <c r="AV303" s="268" t="s">
        <v>33</v>
      </c>
      <c r="AW303" s="268" t="s">
        <v>33</v>
      </c>
      <c r="AX303" s="217"/>
      <c r="AY303" s="222"/>
    </row>
    <row r="304" s="216" customFormat="1" ht="15" spans="1:51">
      <c r="A304" s="220"/>
      <c r="B304" s="217"/>
      <c r="C304" s="287" t="s">
        <v>260</v>
      </c>
      <c r="D304" s="111" t="s">
        <v>25</v>
      </c>
      <c r="E304" s="111" t="s">
        <v>261</v>
      </c>
      <c r="F304" s="288" t="s">
        <v>331</v>
      </c>
      <c r="G304" s="288" t="s">
        <v>331</v>
      </c>
      <c r="H304" s="288" t="s">
        <v>331</v>
      </c>
      <c r="I304" s="288" t="s">
        <v>331</v>
      </c>
      <c r="J304" s="259">
        <v>0.9</v>
      </c>
      <c r="K304" s="260">
        <v>0.914285714285714</v>
      </c>
      <c r="L304" s="260">
        <v>0.972477064220184</v>
      </c>
      <c r="M304" s="261">
        <v>0.955357142857143</v>
      </c>
      <c r="N304" s="261">
        <v>0.968128855380398</v>
      </c>
      <c r="O304" s="262">
        <v>0.9</v>
      </c>
      <c r="P304" s="263">
        <v>0.953515855820366</v>
      </c>
      <c r="Q304" s="260">
        <v>0.966747769667478</v>
      </c>
      <c r="R304" s="260">
        <v>0.972450175849941</v>
      </c>
      <c r="S304" s="260">
        <v>0.963622839331255</v>
      </c>
      <c r="T304" s="262">
        <v>0.9</v>
      </c>
      <c r="U304" s="260">
        <v>0.936576718534568</v>
      </c>
      <c r="V304" s="260">
        <v>0.950324412003244</v>
      </c>
      <c r="W304" s="260">
        <v>0.948808128175068</v>
      </c>
      <c r="X304" s="260">
        <v>0.938438651175971</v>
      </c>
      <c r="Y304" s="262">
        <v>0.92</v>
      </c>
      <c r="Z304" s="262">
        <v>0.973708920187793</v>
      </c>
      <c r="AA304" s="262">
        <v>0.986929552503323</v>
      </c>
      <c r="AB304" s="262">
        <v>0.990851122816745</v>
      </c>
      <c r="AC304" s="262">
        <v>0.98440970514929</v>
      </c>
      <c r="AD304" s="262">
        <v>0.92</v>
      </c>
      <c r="AE304" s="260">
        <v>0.98195370733621</v>
      </c>
      <c r="AF304" s="260">
        <v>0.987594390507012</v>
      </c>
      <c r="AG304" s="260">
        <v>0.926285414480588</v>
      </c>
      <c r="AH304" s="260">
        <v>0.983947111465453</v>
      </c>
      <c r="AI304" s="262">
        <v>0.92</v>
      </c>
      <c r="AJ304" s="260">
        <v>0.983934882724644</v>
      </c>
      <c r="AK304" s="260">
        <v>0.991213211941563</v>
      </c>
      <c r="AL304" s="260">
        <v>0.994156067377105</v>
      </c>
      <c r="AM304" s="260">
        <v>0.990097634392004</v>
      </c>
      <c r="AN304" s="259">
        <v>0.99</v>
      </c>
      <c r="AO304" s="264">
        <v>1</v>
      </c>
      <c r="AP304" s="264">
        <v>1</v>
      </c>
      <c r="AQ304" s="264">
        <v>1</v>
      </c>
      <c r="AR304" s="265">
        <v>1</v>
      </c>
      <c r="AS304" s="286">
        <v>0.0922287257019438</v>
      </c>
      <c r="AT304" s="267">
        <v>0</v>
      </c>
      <c r="AU304" s="268">
        <v>0</v>
      </c>
      <c r="AV304" s="268">
        <v>0.0526315789473684</v>
      </c>
      <c r="AW304" s="268">
        <v>0.0745721271393643</v>
      </c>
      <c r="AX304" s="217"/>
      <c r="AY304" s="222"/>
    </row>
    <row r="305" s="216" customFormat="1" ht="15" spans="1:51">
      <c r="A305" s="220"/>
      <c r="B305" s="217"/>
      <c r="C305" s="287" t="s">
        <v>260</v>
      </c>
      <c r="D305" s="111" t="s">
        <v>125</v>
      </c>
      <c r="E305" s="111" t="s">
        <v>261</v>
      </c>
      <c r="F305" s="288" t="s">
        <v>332</v>
      </c>
      <c r="G305" s="288" t="s">
        <v>332</v>
      </c>
      <c r="H305" s="288" t="s">
        <v>332</v>
      </c>
      <c r="I305" s="288" t="s">
        <v>332</v>
      </c>
      <c r="J305" s="259">
        <v>0.9</v>
      </c>
      <c r="K305" s="260" t="s">
        <v>33</v>
      </c>
      <c r="L305" s="260" t="s">
        <v>33</v>
      </c>
      <c r="M305" s="261" t="s">
        <v>33</v>
      </c>
      <c r="N305" s="261" t="s">
        <v>33</v>
      </c>
      <c r="O305" s="262">
        <v>0.9</v>
      </c>
      <c r="P305" s="263" t="s">
        <v>33</v>
      </c>
      <c r="Q305" s="260" t="s">
        <v>33</v>
      </c>
      <c r="R305" s="260" t="s">
        <v>33</v>
      </c>
      <c r="S305" s="260" t="s">
        <v>33</v>
      </c>
      <c r="T305" s="262">
        <v>0.9</v>
      </c>
      <c r="U305" s="260" t="s">
        <v>33</v>
      </c>
      <c r="V305" s="260" t="s">
        <v>33</v>
      </c>
      <c r="W305" s="260" t="s">
        <v>33</v>
      </c>
      <c r="X305" s="260" t="s">
        <v>33</v>
      </c>
      <c r="Y305" s="262">
        <v>0.92</v>
      </c>
      <c r="Z305" s="262" t="s">
        <v>33</v>
      </c>
      <c r="AA305" s="262" t="s">
        <v>33</v>
      </c>
      <c r="AB305" s="262" t="s">
        <v>33</v>
      </c>
      <c r="AC305" s="262" t="s">
        <v>33</v>
      </c>
      <c r="AD305" s="262">
        <v>0.92</v>
      </c>
      <c r="AE305" s="260">
        <v>0.949152542372881</v>
      </c>
      <c r="AF305" s="260">
        <v>1</v>
      </c>
      <c r="AG305" s="260">
        <v>1</v>
      </c>
      <c r="AH305" s="260">
        <v>0.994940607127145</v>
      </c>
      <c r="AI305" s="262">
        <v>0.92</v>
      </c>
      <c r="AJ305" s="260" t="s">
        <v>33</v>
      </c>
      <c r="AK305" s="260" t="s">
        <v>33</v>
      </c>
      <c r="AL305" s="260" t="s">
        <v>33</v>
      </c>
      <c r="AM305" s="260" t="s">
        <v>33</v>
      </c>
      <c r="AN305" s="259">
        <v>0.99</v>
      </c>
      <c r="AO305" s="264">
        <v>1</v>
      </c>
      <c r="AP305" s="264">
        <v>1</v>
      </c>
      <c r="AQ305" s="264">
        <v>1</v>
      </c>
      <c r="AR305" s="265">
        <v>1</v>
      </c>
      <c r="AS305" s="286">
        <v>0.0922287257019438</v>
      </c>
      <c r="AT305" s="267" t="s">
        <v>33</v>
      </c>
      <c r="AU305" s="268" t="s">
        <v>33</v>
      </c>
      <c r="AV305" s="268" t="s">
        <v>33</v>
      </c>
      <c r="AW305" s="268" t="s">
        <v>33</v>
      </c>
      <c r="AX305" s="217"/>
      <c r="AY305" s="222"/>
    </row>
    <row r="306" s="216" customFormat="1" ht="15" spans="1:51">
      <c r="A306" s="220"/>
      <c r="B306" s="217"/>
      <c r="C306" s="287" t="s">
        <v>260</v>
      </c>
      <c r="D306" s="111" t="s">
        <v>125</v>
      </c>
      <c r="E306" s="111" t="s">
        <v>261</v>
      </c>
      <c r="F306" s="288" t="s">
        <v>333</v>
      </c>
      <c r="G306" s="288" t="s">
        <v>333</v>
      </c>
      <c r="H306" s="288" t="s">
        <v>333</v>
      </c>
      <c r="I306" s="288" t="s">
        <v>333</v>
      </c>
      <c r="J306" s="259">
        <v>0.9</v>
      </c>
      <c r="K306" s="260" t="s">
        <v>33</v>
      </c>
      <c r="L306" s="260" t="s">
        <v>33</v>
      </c>
      <c r="M306" s="261" t="s">
        <v>33</v>
      </c>
      <c r="N306" s="261" t="s">
        <v>33</v>
      </c>
      <c r="O306" s="262">
        <v>0.9</v>
      </c>
      <c r="P306" s="263">
        <v>1</v>
      </c>
      <c r="Q306" s="260">
        <v>1</v>
      </c>
      <c r="R306" s="260">
        <v>1</v>
      </c>
      <c r="S306" s="260">
        <v>0.642857142857143</v>
      </c>
      <c r="T306" s="262">
        <v>0.9</v>
      </c>
      <c r="U306" s="260">
        <v>1</v>
      </c>
      <c r="V306" s="260">
        <v>1</v>
      </c>
      <c r="W306" s="260">
        <v>1</v>
      </c>
      <c r="X306" s="260">
        <v>0.785714285714286</v>
      </c>
      <c r="Y306" s="262">
        <v>0.92</v>
      </c>
      <c r="Z306" s="262" t="s">
        <v>33</v>
      </c>
      <c r="AA306" s="262" t="s">
        <v>33</v>
      </c>
      <c r="AB306" s="262" t="s">
        <v>33</v>
      </c>
      <c r="AC306" s="262">
        <v>0.75</v>
      </c>
      <c r="AD306" s="262">
        <v>0.92</v>
      </c>
      <c r="AE306" s="260">
        <v>1</v>
      </c>
      <c r="AF306" s="260">
        <v>0.995088408644401</v>
      </c>
      <c r="AG306" s="260">
        <v>0.998674091752851</v>
      </c>
      <c r="AH306" s="260">
        <v>0.983929811606052</v>
      </c>
      <c r="AI306" s="262">
        <v>0.92</v>
      </c>
      <c r="AJ306" s="260">
        <v>1</v>
      </c>
      <c r="AK306" s="260">
        <v>1</v>
      </c>
      <c r="AL306" s="260">
        <v>1</v>
      </c>
      <c r="AM306" s="260">
        <v>0.911111111111111</v>
      </c>
      <c r="AN306" s="259">
        <v>0.99</v>
      </c>
      <c r="AO306" s="264" t="s">
        <v>33</v>
      </c>
      <c r="AP306" s="264">
        <v>1</v>
      </c>
      <c r="AQ306" s="264">
        <v>1</v>
      </c>
      <c r="AR306" s="265">
        <v>1</v>
      </c>
      <c r="AS306" s="286">
        <v>0.0922287257019438</v>
      </c>
      <c r="AT306" s="267" t="s">
        <v>33</v>
      </c>
      <c r="AU306" s="268" t="s">
        <v>33</v>
      </c>
      <c r="AV306" s="268" t="s">
        <v>33</v>
      </c>
      <c r="AW306" s="268">
        <v>0</v>
      </c>
      <c r="AX306" s="217"/>
      <c r="AY306" s="222"/>
    </row>
    <row r="307" s="216" customFormat="1" ht="15" spans="1:51">
      <c r="A307" s="220"/>
      <c r="B307" s="217"/>
      <c r="C307" s="287" t="s">
        <v>260</v>
      </c>
      <c r="D307" s="111" t="s">
        <v>25</v>
      </c>
      <c r="E307" s="111" t="s">
        <v>261</v>
      </c>
      <c r="F307" s="288" t="s">
        <v>334</v>
      </c>
      <c r="G307" s="288" t="s">
        <v>334</v>
      </c>
      <c r="H307" s="288" t="s">
        <v>334</v>
      </c>
      <c r="I307" s="288" t="s">
        <v>334</v>
      </c>
      <c r="J307" s="259">
        <v>0.9</v>
      </c>
      <c r="K307" s="260">
        <v>0.946666666666667</v>
      </c>
      <c r="L307" s="260">
        <v>0.963855421686747</v>
      </c>
      <c r="M307" s="261">
        <v>0.929411764705882</v>
      </c>
      <c r="N307" s="261">
        <v>0.950827205882353</v>
      </c>
      <c r="O307" s="262">
        <v>0.9</v>
      </c>
      <c r="P307" s="263">
        <v>0.979489516864175</v>
      </c>
      <c r="Q307" s="260">
        <v>0.973920863309353</v>
      </c>
      <c r="R307" s="260">
        <v>0.980718667835232</v>
      </c>
      <c r="S307" s="260">
        <v>0.974184372710425</v>
      </c>
      <c r="T307" s="262">
        <v>0.9</v>
      </c>
      <c r="U307" s="260">
        <v>0.915223336371923</v>
      </c>
      <c r="V307" s="260">
        <v>0.943120503597122</v>
      </c>
      <c r="W307" s="260">
        <v>0.945004382120947</v>
      </c>
      <c r="X307" s="260">
        <v>0.936301340343921</v>
      </c>
      <c r="Y307" s="262">
        <v>0.92</v>
      </c>
      <c r="Z307" s="262">
        <v>0.988354732756047</v>
      </c>
      <c r="AA307" s="262">
        <v>0.999458288190683</v>
      </c>
      <c r="AB307" s="262">
        <v>0.997575337720817</v>
      </c>
      <c r="AC307" s="262">
        <v>0.991410781876414</v>
      </c>
      <c r="AD307" s="262">
        <v>0.92</v>
      </c>
      <c r="AE307" s="260">
        <v>0.98398674765323</v>
      </c>
      <c r="AF307" s="260">
        <v>0.99409681227863</v>
      </c>
      <c r="AG307" s="260">
        <v>0.982161594963274</v>
      </c>
      <c r="AH307" s="260">
        <v>0.964040916060464</v>
      </c>
      <c r="AI307" s="262">
        <v>0.92</v>
      </c>
      <c r="AJ307" s="260">
        <v>0.992632803412175</v>
      </c>
      <c r="AK307" s="260">
        <v>0.999262989804692</v>
      </c>
      <c r="AL307" s="260">
        <v>0.998389694041868</v>
      </c>
      <c r="AM307" s="260">
        <v>0.994696187489042</v>
      </c>
      <c r="AN307" s="259">
        <v>0.99</v>
      </c>
      <c r="AO307" s="264">
        <v>1</v>
      </c>
      <c r="AP307" s="264">
        <v>1</v>
      </c>
      <c r="AQ307" s="264">
        <v>1</v>
      </c>
      <c r="AR307" s="265">
        <v>1</v>
      </c>
      <c r="AS307" s="286">
        <v>0.0922287257019438</v>
      </c>
      <c r="AT307" s="267">
        <v>0.0540540540540541</v>
      </c>
      <c r="AU307" s="268">
        <v>0.0357142857142857</v>
      </c>
      <c r="AV307" s="268">
        <v>0.0645161290322581</v>
      </c>
      <c r="AW307" s="268">
        <v>0.101941747572816</v>
      </c>
      <c r="AX307" s="217"/>
      <c r="AY307" s="222"/>
    </row>
    <row r="308" s="216" customFormat="1" ht="15" spans="1:51">
      <c r="A308" s="220"/>
      <c r="B308" s="217"/>
      <c r="C308" s="287" t="s">
        <v>260</v>
      </c>
      <c r="D308" s="111" t="s">
        <v>25</v>
      </c>
      <c r="E308" s="111" t="s">
        <v>261</v>
      </c>
      <c r="F308" s="288" t="s">
        <v>335</v>
      </c>
      <c r="G308" s="288" t="s">
        <v>335</v>
      </c>
      <c r="H308" s="288" t="s">
        <v>335</v>
      </c>
      <c r="I308" s="288" t="s">
        <v>335</v>
      </c>
      <c r="J308" s="259">
        <v>0.9</v>
      </c>
      <c r="K308" s="260">
        <v>0.96078431372549</v>
      </c>
      <c r="L308" s="260">
        <v>0.957446808510638</v>
      </c>
      <c r="M308" s="261">
        <v>0.969387755102041</v>
      </c>
      <c r="N308" s="261">
        <v>0.969495502542041</v>
      </c>
      <c r="O308" s="262">
        <v>0.9</v>
      </c>
      <c r="P308" s="263">
        <v>0.955221441411995</v>
      </c>
      <c r="Q308" s="260">
        <v>0.968669369701438</v>
      </c>
      <c r="R308" s="260">
        <v>0.976246630727763</v>
      </c>
      <c r="S308" s="260">
        <v>0.967013600436733</v>
      </c>
      <c r="T308" s="262">
        <v>0.9</v>
      </c>
      <c r="U308" s="260">
        <v>0.904886419349567</v>
      </c>
      <c r="V308" s="260">
        <v>0.927386656837449</v>
      </c>
      <c r="W308" s="260">
        <v>0.935815363881402</v>
      </c>
      <c r="X308" s="260">
        <v>0.93350502005649</v>
      </c>
      <c r="Y308" s="262">
        <v>0.92</v>
      </c>
      <c r="Z308" s="262">
        <v>0.925022583559169</v>
      </c>
      <c r="AA308" s="262">
        <v>0.934553775743707</v>
      </c>
      <c r="AB308" s="262">
        <v>0.947933440687064</v>
      </c>
      <c r="AC308" s="262">
        <v>0.947685177178631</v>
      </c>
      <c r="AD308" s="262">
        <v>0.92</v>
      </c>
      <c r="AE308" s="260">
        <v>0.99144634525661</v>
      </c>
      <c r="AF308" s="260">
        <v>0.992967651195499</v>
      </c>
      <c r="AG308" s="260">
        <v>0.998830409356725</v>
      </c>
      <c r="AH308" s="260">
        <v>0.989075224880111</v>
      </c>
      <c r="AI308" s="262">
        <v>0.92</v>
      </c>
      <c r="AJ308" s="260">
        <v>0.94936405087593</v>
      </c>
      <c r="AK308" s="260">
        <v>0.959926422283537</v>
      </c>
      <c r="AL308" s="260">
        <v>0.975381459161431</v>
      </c>
      <c r="AM308" s="260">
        <v>0.970931131521168</v>
      </c>
      <c r="AN308" s="259">
        <v>0.99</v>
      </c>
      <c r="AO308" s="264">
        <v>1</v>
      </c>
      <c r="AP308" s="264">
        <v>1</v>
      </c>
      <c r="AQ308" s="264">
        <v>1</v>
      </c>
      <c r="AR308" s="265">
        <v>1</v>
      </c>
      <c r="AS308" s="286">
        <v>0.0922287257019438</v>
      </c>
      <c r="AT308" s="267">
        <v>0.0588235294117647</v>
      </c>
      <c r="AU308" s="268">
        <v>0</v>
      </c>
      <c r="AV308" s="268">
        <v>0</v>
      </c>
      <c r="AW308" s="268">
        <v>0.0471092077087794</v>
      </c>
      <c r="AX308" s="217"/>
      <c r="AY308" s="222"/>
    </row>
    <row r="309" s="216" customFormat="1" ht="15" spans="1:51">
      <c r="A309" s="220"/>
      <c r="B309" s="217"/>
      <c r="C309" s="287" t="s">
        <v>260</v>
      </c>
      <c r="D309" s="111" t="s">
        <v>25</v>
      </c>
      <c r="E309" s="111" t="s">
        <v>261</v>
      </c>
      <c r="F309" s="288" t="s">
        <v>336</v>
      </c>
      <c r="G309" s="288" t="s">
        <v>336</v>
      </c>
      <c r="H309" s="288" t="s">
        <v>336</v>
      </c>
      <c r="I309" s="288" t="s">
        <v>336</v>
      </c>
      <c r="J309" s="259">
        <v>0.9</v>
      </c>
      <c r="K309" s="260">
        <v>0.95</v>
      </c>
      <c r="L309" s="260">
        <v>0.948186528497409</v>
      </c>
      <c r="M309" s="261">
        <v>0.954545454545455</v>
      </c>
      <c r="N309" s="261">
        <v>0.948451587612701</v>
      </c>
      <c r="O309" s="262">
        <v>0.9</v>
      </c>
      <c r="P309" s="263">
        <v>0.957841483979764</v>
      </c>
      <c r="Q309" s="260">
        <v>0.979216526010833</v>
      </c>
      <c r="R309" s="260">
        <v>0.975689011914791</v>
      </c>
      <c r="S309" s="260">
        <v>0.969073741350969</v>
      </c>
      <c r="T309" s="262">
        <v>0.9</v>
      </c>
      <c r="U309" s="260">
        <v>0.936882678872561</v>
      </c>
      <c r="V309" s="260">
        <v>0.955284040811185</v>
      </c>
      <c r="W309" s="260">
        <v>0.94776748104465</v>
      </c>
      <c r="X309" s="260">
        <v>0.954593914989955</v>
      </c>
      <c r="Y309" s="262">
        <v>0.92</v>
      </c>
      <c r="Z309" s="262">
        <v>0.960830166617948</v>
      </c>
      <c r="AA309" s="262">
        <v>0.968587855840696</v>
      </c>
      <c r="AB309" s="262">
        <v>0.977311790993469</v>
      </c>
      <c r="AC309" s="262">
        <v>0.975314710280277</v>
      </c>
      <c r="AD309" s="262">
        <v>0.92</v>
      </c>
      <c r="AE309" s="260">
        <v>0.981868600682594</v>
      </c>
      <c r="AF309" s="260">
        <v>0.977440895145281</v>
      </c>
      <c r="AG309" s="260">
        <v>0.98892117689793</v>
      </c>
      <c r="AH309" s="260">
        <v>0.982887492713259</v>
      </c>
      <c r="AI309" s="262">
        <v>0.92</v>
      </c>
      <c r="AJ309" s="260">
        <v>0.972732074475109</v>
      </c>
      <c r="AK309" s="260">
        <v>0.981021897810219</v>
      </c>
      <c r="AL309" s="260">
        <v>0.986835586382617</v>
      </c>
      <c r="AM309" s="260">
        <v>0.984958179587534</v>
      </c>
      <c r="AN309" s="259">
        <v>0.99</v>
      </c>
      <c r="AO309" s="264">
        <v>1</v>
      </c>
      <c r="AP309" s="264">
        <v>1</v>
      </c>
      <c r="AQ309" s="264">
        <v>1</v>
      </c>
      <c r="AR309" s="265">
        <v>1</v>
      </c>
      <c r="AS309" s="286">
        <v>0.0922287257019438</v>
      </c>
      <c r="AT309" s="267">
        <v>0</v>
      </c>
      <c r="AU309" s="268">
        <v>0.04</v>
      </c>
      <c r="AV309" s="268">
        <v>0</v>
      </c>
      <c r="AW309" s="268">
        <v>0.05125</v>
      </c>
      <c r="AX309" s="217"/>
      <c r="AY309" s="222"/>
    </row>
    <row r="310" s="216" customFormat="1" ht="15" spans="1:51">
      <c r="A310" s="220"/>
      <c r="B310" s="217"/>
      <c r="C310" s="287" t="s">
        <v>260</v>
      </c>
      <c r="D310" s="111" t="s">
        <v>25</v>
      </c>
      <c r="E310" s="111" t="s">
        <v>261</v>
      </c>
      <c r="F310" s="288" t="s">
        <v>337</v>
      </c>
      <c r="G310" s="288" t="s">
        <v>337</v>
      </c>
      <c r="H310" s="288" t="s">
        <v>337</v>
      </c>
      <c r="I310" s="288" t="s">
        <v>337</v>
      </c>
      <c r="J310" s="259">
        <v>0.9</v>
      </c>
      <c r="K310" s="260">
        <v>0.98</v>
      </c>
      <c r="L310" s="260">
        <v>1</v>
      </c>
      <c r="M310" s="261">
        <v>1</v>
      </c>
      <c r="N310" s="261">
        <v>0.978427787934186</v>
      </c>
      <c r="O310" s="262">
        <v>0.9</v>
      </c>
      <c r="P310" s="263">
        <v>0.982268697431234</v>
      </c>
      <c r="Q310" s="260">
        <v>0.981294964028777</v>
      </c>
      <c r="R310" s="260">
        <v>0.988363974866186</v>
      </c>
      <c r="S310" s="260">
        <v>0.975803337414038</v>
      </c>
      <c r="T310" s="262">
        <v>0.9</v>
      </c>
      <c r="U310" s="260">
        <v>0.955671743578086</v>
      </c>
      <c r="V310" s="260">
        <v>0.958992805755396</v>
      </c>
      <c r="W310" s="260">
        <v>0.961601117058413</v>
      </c>
      <c r="X310" s="260">
        <v>0.95785097485026</v>
      </c>
      <c r="Y310" s="262">
        <v>0.92</v>
      </c>
      <c r="Z310" s="262">
        <v>0.957281553398058</v>
      </c>
      <c r="AA310" s="262">
        <v>0.972823218997361</v>
      </c>
      <c r="AB310" s="262">
        <v>0.976229778804886</v>
      </c>
      <c r="AC310" s="262">
        <v>0.978771296231455</v>
      </c>
      <c r="AD310" s="262">
        <v>0.92</v>
      </c>
      <c r="AE310" s="260">
        <v>0.998757249378625</v>
      </c>
      <c r="AF310" s="260">
        <v>0.999188311688312</v>
      </c>
      <c r="AG310" s="260">
        <v>0.997717937015062</v>
      </c>
      <c r="AH310" s="260">
        <v>0.997077560613558</v>
      </c>
      <c r="AI310" s="262">
        <v>0.92</v>
      </c>
      <c r="AJ310" s="260">
        <v>0.97264209868832</v>
      </c>
      <c r="AK310" s="260">
        <v>0.983291457286432</v>
      </c>
      <c r="AL310" s="260">
        <v>0.987032487032487</v>
      </c>
      <c r="AM310" s="260">
        <v>0.987242815061418</v>
      </c>
      <c r="AN310" s="259">
        <v>0.99</v>
      </c>
      <c r="AO310" s="264">
        <v>1</v>
      </c>
      <c r="AP310" s="264">
        <v>1</v>
      </c>
      <c r="AQ310" s="264">
        <v>1</v>
      </c>
      <c r="AR310" s="265">
        <v>1</v>
      </c>
      <c r="AS310" s="286">
        <v>0.0922287257019438</v>
      </c>
      <c r="AT310" s="267">
        <v>0</v>
      </c>
      <c r="AU310" s="268">
        <v>0.0476190476190476</v>
      </c>
      <c r="AV310" s="268">
        <v>0</v>
      </c>
      <c r="AW310" s="268">
        <v>0.0501930501930502</v>
      </c>
      <c r="AX310" s="217"/>
      <c r="AY310" s="222"/>
    </row>
    <row r="311" s="216" customFormat="1" ht="15" spans="1:51">
      <c r="A311" s="220"/>
      <c r="B311" s="217"/>
      <c r="C311" s="287" t="s">
        <v>260</v>
      </c>
      <c r="D311" s="111" t="s">
        <v>25</v>
      </c>
      <c r="E311" s="111" t="s">
        <v>261</v>
      </c>
      <c r="F311" s="288" t="s">
        <v>338</v>
      </c>
      <c r="G311" s="288" t="s">
        <v>338</v>
      </c>
      <c r="H311" s="288" t="s">
        <v>338</v>
      </c>
      <c r="I311" s="288" t="s">
        <v>338</v>
      </c>
      <c r="J311" s="259">
        <v>0.9</v>
      </c>
      <c r="K311" s="260">
        <v>0.988095238095238</v>
      </c>
      <c r="L311" s="260">
        <v>0.98780487804878</v>
      </c>
      <c r="M311" s="261">
        <v>1</v>
      </c>
      <c r="N311" s="261">
        <v>0.993432574430823</v>
      </c>
      <c r="O311" s="262">
        <v>0.9</v>
      </c>
      <c r="P311" s="263">
        <v>0.982041969330105</v>
      </c>
      <c r="Q311" s="260">
        <v>0.992343934040047</v>
      </c>
      <c r="R311" s="260">
        <v>0.991185669604777</v>
      </c>
      <c r="S311" s="260">
        <v>0.98846157340529</v>
      </c>
      <c r="T311" s="262">
        <v>0.9</v>
      </c>
      <c r="U311" s="260">
        <v>0.971549636803874</v>
      </c>
      <c r="V311" s="260">
        <v>0.983510011778563</v>
      </c>
      <c r="W311" s="260">
        <v>0.980096673301109</v>
      </c>
      <c r="X311" s="260">
        <v>0.98126595619032</v>
      </c>
      <c r="Y311" s="262">
        <v>0.92</v>
      </c>
      <c r="Z311" s="262">
        <v>0.97187141216992</v>
      </c>
      <c r="AA311" s="262">
        <v>0.978591549295775</v>
      </c>
      <c r="AB311" s="262">
        <v>0.988453608247423</v>
      </c>
      <c r="AC311" s="262">
        <v>0.984827702040702</v>
      </c>
      <c r="AD311" s="262">
        <v>0.92</v>
      </c>
      <c r="AE311" s="260">
        <v>0.982014388489209</v>
      </c>
      <c r="AF311" s="260">
        <v>0.967583497053045</v>
      </c>
      <c r="AG311" s="260">
        <v>0.972701149425287</v>
      </c>
      <c r="AH311" s="260">
        <v>0.984409199582449</v>
      </c>
      <c r="AI311" s="262">
        <v>0.92</v>
      </c>
      <c r="AJ311" s="260">
        <v>0.981487011048074</v>
      </c>
      <c r="AK311" s="260">
        <v>0.989363759427577</v>
      </c>
      <c r="AL311" s="260">
        <v>0.992931672837428</v>
      </c>
      <c r="AM311" s="260">
        <v>0.991345497014169</v>
      </c>
      <c r="AN311" s="259">
        <v>0.99</v>
      </c>
      <c r="AO311" s="264">
        <v>1</v>
      </c>
      <c r="AP311" s="264">
        <v>1</v>
      </c>
      <c r="AQ311" s="264">
        <v>1</v>
      </c>
      <c r="AR311" s="265">
        <v>1</v>
      </c>
      <c r="AS311" s="286">
        <v>0.0922287257019438</v>
      </c>
      <c r="AT311" s="267">
        <v>0</v>
      </c>
      <c r="AU311" s="268">
        <v>0.1</v>
      </c>
      <c r="AV311" s="268">
        <v>0</v>
      </c>
      <c r="AW311" s="268">
        <v>0.0501672240802676</v>
      </c>
      <c r="AX311" s="217"/>
      <c r="AY311" s="222"/>
    </row>
    <row r="312" s="216" customFormat="1" ht="15" spans="1:51">
      <c r="A312" s="220"/>
      <c r="B312" s="217"/>
      <c r="C312" s="287" t="s">
        <v>260</v>
      </c>
      <c r="D312" s="111" t="s">
        <v>125</v>
      </c>
      <c r="E312" s="111" t="s">
        <v>261</v>
      </c>
      <c r="F312" s="288" t="s">
        <v>339</v>
      </c>
      <c r="G312" s="288" t="s">
        <v>339</v>
      </c>
      <c r="H312" s="288" t="s">
        <v>339</v>
      </c>
      <c r="I312" s="288" t="s">
        <v>339</v>
      </c>
      <c r="J312" s="259">
        <v>0.9</v>
      </c>
      <c r="K312" s="260" t="s">
        <v>33</v>
      </c>
      <c r="L312" s="260" t="s">
        <v>33</v>
      </c>
      <c r="M312" s="261" t="s">
        <v>33</v>
      </c>
      <c r="N312" s="261" t="s">
        <v>33</v>
      </c>
      <c r="O312" s="262">
        <v>0.9</v>
      </c>
      <c r="P312" s="263" t="s">
        <v>33</v>
      </c>
      <c r="Q312" s="260" t="s">
        <v>33</v>
      </c>
      <c r="R312" s="260" t="s">
        <v>33</v>
      </c>
      <c r="S312" s="260" t="s">
        <v>33</v>
      </c>
      <c r="T312" s="262">
        <v>0.9</v>
      </c>
      <c r="U312" s="260" t="s">
        <v>33</v>
      </c>
      <c r="V312" s="260" t="s">
        <v>33</v>
      </c>
      <c r="W312" s="260" t="s">
        <v>33</v>
      </c>
      <c r="X312" s="260" t="s">
        <v>33</v>
      </c>
      <c r="Y312" s="262">
        <v>0.92</v>
      </c>
      <c r="Z312" s="262" t="s">
        <v>33</v>
      </c>
      <c r="AA312" s="262" t="s">
        <v>33</v>
      </c>
      <c r="AB312" s="262" t="s">
        <v>33</v>
      </c>
      <c r="AC312" s="262" t="s">
        <v>33</v>
      </c>
      <c r="AD312" s="262">
        <v>0.92</v>
      </c>
      <c r="AE312" s="260">
        <v>1</v>
      </c>
      <c r="AF312" s="260">
        <v>0.997647058823529</v>
      </c>
      <c r="AG312" s="260">
        <v>1</v>
      </c>
      <c r="AH312" s="260">
        <v>0.998907263058206</v>
      </c>
      <c r="AI312" s="262">
        <v>0.92</v>
      </c>
      <c r="AJ312" s="260" t="s">
        <v>33</v>
      </c>
      <c r="AK312" s="260" t="s">
        <v>33</v>
      </c>
      <c r="AL312" s="260" t="s">
        <v>33</v>
      </c>
      <c r="AM312" s="260" t="s">
        <v>33</v>
      </c>
      <c r="AN312" s="259">
        <v>0.99</v>
      </c>
      <c r="AO312" s="264" t="s">
        <v>33</v>
      </c>
      <c r="AP312" s="264" t="s">
        <v>33</v>
      </c>
      <c r="AQ312" s="264">
        <v>1</v>
      </c>
      <c r="AR312" s="265">
        <v>1</v>
      </c>
      <c r="AS312" s="286">
        <v>0.0922287257019438</v>
      </c>
      <c r="AT312" s="267" t="s">
        <v>33</v>
      </c>
      <c r="AU312" s="268" t="s">
        <v>33</v>
      </c>
      <c r="AV312" s="268" t="s">
        <v>33</v>
      </c>
      <c r="AW312" s="268" t="s">
        <v>33</v>
      </c>
      <c r="AX312" s="217"/>
      <c r="AY312" s="222"/>
    </row>
    <row r="313" s="216" customFormat="1" ht="15" spans="1:51">
      <c r="A313" s="220"/>
      <c r="B313" s="217"/>
      <c r="C313" s="287" t="s">
        <v>260</v>
      </c>
      <c r="D313" s="111" t="s">
        <v>125</v>
      </c>
      <c r="E313" s="111" t="s">
        <v>261</v>
      </c>
      <c r="F313" s="288" t="s">
        <v>340</v>
      </c>
      <c r="G313" s="288" t="s">
        <v>340</v>
      </c>
      <c r="H313" s="288" t="s">
        <v>340</v>
      </c>
      <c r="I313" s="288" t="s">
        <v>340</v>
      </c>
      <c r="J313" s="259">
        <v>0.9</v>
      </c>
      <c r="K313" s="260" t="s">
        <v>33</v>
      </c>
      <c r="L313" s="260" t="s">
        <v>33</v>
      </c>
      <c r="M313" s="261" t="s">
        <v>33</v>
      </c>
      <c r="N313" s="261" t="s">
        <v>33</v>
      </c>
      <c r="O313" s="262">
        <v>0.9</v>
      </c>
      <c r="P313" s="263">
        <v>0</v>
      </c>
      <c r="Q313" s="260" t="s">
        <v>33</v>
      </c>
      <c r="R313" s="260" t="s">
        <v>33</v>
      </c>
      <c r="S313" s="260">
        <v>0.105263157894737</v>
      </c>
      <c r="T313" s="262">
        <v>0.9</v>
      </c>
      <c r="U313" s="260">
        <v>0.666666666666667</v>
      </c>
      <c r="V313" s="260" t="s">
        <v>33</v>
      </c>
      <c r="W313" s="260" t="s">
        <v>33</v>
      </c>
      <c r="X313" s="260">
        <v>0.842105263157895</v>
      </c>
      <c r="Y313" s="262">
        <v>0.92</v>
      </c>
      <c r="Z313" s="262" t="s">
        <v>33</v>
      </c>
      <c r="AA313" s="262" t="s">
        <v>33</v>
      </c>
      <c r="AB313" s="262" t="s">
        <v>33</v>
      </c>
      <c r="AC313" s="262">
        <v>0.333333333333333</v>
      </c>
      <c r="AD313" s="262">
        <v>0.92</v>
      </c>
      <c r="AE313" s="260">
        <v>0.999715160578224</v>
      </c>
      <c r="AF313" s="260">
        <v>0.99951524291716</v>
      </c>
      <c r="AG313" s="260">
        <v>0.999721332032883</v>
      </c>
      <c r="AH313" s="260">
        <v>0.999383033658424</v>
      </c>
      <c r="AI313" s="262">
        <v>0.92</v>
      </c>
      <c r="AJ313" s="260">
        <v>0.666666666666667</v>
      </c>
      <c r="AK313" s="260" t="s">
        <v>33</v>
      </c>
      <c r="AL313" s="260">
        <v>0</v>
      </c>
      <c r="AM313" s="260">
        <v>0.840579710144927</v>
      </c>
      <c r="AN313" s="259">
        <v>0.99</v>
      </c>
      <c r="AO313" s="264" t="s">
        <v>33</v>
      </c>
      <c r="AP313" s="264">
        <v>1</v>
      </c>
      <c r="AQ313" s="264">
        <v>1</v>
      </c>
      <c r="AR313" s="265">
        <v>1</v>
      </c>
      <c r="AS313" s="286">
        <v>0.0922287257019438</v>
      </c>
      <c r="AT313" s="267" t="s">
        <v>33</v>
      </c>
      <c r="AU313" s="268" t="s">
        <v>33</v>
      </c>
      <c r="AV313" s="268" t="s">
        <v>33</v>
      </c>
      <c r="AW313" s="268">
        <v>0</v>
      </c>
      <c r="AX313" s="217"/>
      <c r="AY313" s="222"/>
    </row>
    <row r="314" s="216" customFormat="1" ht="15" spans="1:51">
      <c r="A314" s="220"/>
      <c r="B314" s="217"/>
      <c r="C314" s="287" t="s">
        <v>260</v>
      </c>
      <c r="D314" s="111" t="s">
        <v>125</v>
      </c>
      <c r="E314" s="111" t="s">
        <v>261</v>
      </c>
      <c r="F314" s="288" t="s">
        <v>341</v>
      </c>
      <c r="G314" s="288" t="s">
        <v>341</v>
      </c>
      <c r="H314" s="288" t="s">
        <v>341</v>
      </c>
      <c r="I314" s="288" t="s">
        <v>341</v>
      </c>
      <c r="J314" s="259">
        <v>0.9</v>
      </c>
      <c r="K314" s="260" t="s">
        <v>33</v>
      </c>
      <c r="L314" s="260" t="s">
        <v>33</v>
      </c>
      <c r="M314" s="261" t="s">
        <v>33</v>
      </c>
      <c r="N314" s="261" t="s">
        <v>33</v>
      </c>
      <c r="O314" s="262">
        <v>0.9</v>
      </c>
      <c r="P314" s="263" t="s">
        <v>33</v>
      </c>
      <c r="Q314" s="260" t="s">
        <v>33</v>
      </c>
      <c r="R314" s="260" t="s">
        <v>33</v>
      </c>
      <c r="S314" s="260">
        <v>0.25</v>
      </c>
      <c r="T314" s="262">
        <v>0.9</v>
      </c>
      <c r="U314" s="260" t="s">
        <v>33</v>
      </c>
      <c r="V314" s="260" t="s">
        <v>33</v>
      </c>
      <c r="W314" s="260" t="s">
        <v>33</v>
      </c>
      <c r="X314" s="260">
        <v>0.25</v>
      </c>
      <c r="Y314" s="262">
        <v>0.92</v>
      </c>
      <c r="Z314" s="262" t="s">
        <v>33</v>
      </c>
      <c r="AA314" s="262" t="s">
        <v>33</v>
      </c>
      <c r="AB314" s="262" t="s">
        <v>33</v>
      </c>
      <c r="AC314" s="262">
        <v>0.5</v>
      </c>
      <c r="AD314" s="262">
        <v>0.92</v>
      </c>
      <c r="AE314" s="260">
        <v>0.999853049228508</v>
      </c>
      <c r="AF314" s="260">
        <v>0.999512907939601</v>
      </c>
      <c r="AG314" s="260">
        <v>0.998188588105062</v>
      </c>
      <c r="AH314" s="260">
        <v>0.997759166273751</v>
      </c>
      <c r="AI314" s="262">
        <v>0.92</v>
      </c>
      <c r="AJ314" s="260" t="s">
        <v>33</v>
      </c>
      <c r="AK314" s="260">
        <v>1</v>
      </c>
      <c r="AL314" s="260" t="s">
        <v>33</v>
      </c>
      <c r="AM314" s="260">
        <v>0.5</v>
      </c>
      <c r="AN314" s="259">
        <v>0.99</v>
      </c>
      <c r="AO314" s="264">
        <v>1</v>
      </c>
      <c r="AP314" s="264">
        <v>1</v>
      </c>
      <c r="AQ314" s="264" t="s">
        <v>33</v>
      </c>
      <c r="AR314" s="265">
        <v>1</v>
      </c>
      <c r="AS314" s="286">
        <v>0.0922287257019438</v>
      </c>
      <c r="AT314" s="267" t="s">
        <v>33</v>
      </c>
      <c r="AU314" s="268" t="s">
        <v>33</v>
      </c>
      <c r="AV314" s="268" t="s">
        <v>33</v>
      </c>
      <c r="AW314" s="268">
        <v>0</v>
      </c>
      <c r="AX314" s="217"/>
      <c r="AY314" s="222"/>
    </row>
    <row r="315" s="216" customFormat="1" ht="15" spans="1:51">
      <c r="A315" s="220"/>
      <c r="B315" s="217"/>
      <c r="C315" s="287" t="s">
        <v>260</v>
      </c>
      <c r="D315" s="111" t="s">
        <v>125</v>
      </c>
      <c r="E315" s="111" t="s">
        <v>261</v>
      </c>
      <c r="F315" s="288" t="s">
        <v>342</v>
      </c>
      <c r="G315" s="288" t="s">
        <v>342</v>
      </c>
      <c r="H315" s="288" t="s">
        <v>342</v>
      </c>
      <c r="I315" s="288" t="s">
        <v>342</v>
      </c>
      <c r="J315" s="259">
        <v>0.9</v>
      </c>
      <c r="K315" s="260" t="s">
        <v>33</v>
      </c>
      <c r="L315" s="260" t="s">
        <v>33</v>
      </c>
      <c r="M315" s="261" t="s">
        <v>33</v>
      </c>
      <c r="N315" s="261" t="s">
        <v>33</v>
      </c>
      <c r="O315" s="262">
        <v>0.9</v>
      </c>
      <c r="P315" s="263" t="s">
        <v>33</v>
      </c>
      <c r="Q315" s="260" t="s">
        <v>33</v>
      </c>
      <c r="R315" s="260" t="s">
        <v>33</v>
      </c>
      <c r="S315" s="260">
        <v>0.0833333333333333</v>
      </c>
      <c r="T315" s="262">
        <v>0.9</v>
      </c>
      <c r="U315" s="260" t="s">
        <v>33</v>
      </c>
      <c r="V315" s="260" t="s">
        <v>33</v>
      </c>
      <c r="W315" s="260" t="s">
        <v>33</v>
      </c>
      <c r="X315" s="260">
        <v>0.5</v>
      </c>
      <c r="Y315" s="262">
        <v>0.92</v>
      </c>
      <c r="Z315" s="262" t="s">
        <v>33</v>
      </c>
      <c r="AA315" s="262" t="s">
        <v>33</v>
      </c>
      <c r="AB315" s="262" t="s">
        <v>33</v>
      </c>
      <c r="AC315" s="262">
        <v>0</v>
      </c>
      <c r="AD315" s="262">
        <v>0.92</v>
      </c>
      <c r="AE315" s="260">
        <v>0.999807210333526</v>
      </c>
      <c r="AF315" s="260">
        <v>0.986204457021578</v>
      </c>
      <c r="AG315" s="260">
        <v>0.994980479643056</v>
      </c>
      <c r="AH315" s="260">
        <v>0.964532122905028</v>
      </c>
      <c r="AI315" s="262">
        <v>0.92</v>
      </c>
      <c r="AJ315" s="260" t="s">
        <v>33</v>
      </c>
      <c r="AK315" s="260" t="s">
        <v>33</v>
      </c>
      <c r="AL315" s="260" t="s">
        <v>33</v>
      </c>
      <c r="AM315" s="260">
        <v>0.428571428571429</v>
      </c>
      <c r="AN315" s="259">
        <v>0.99</v>
      </c>
      <c r="AO315" s="264">
        <v>1</v>
      </c>
      <c r="AP315" s="264">
        <v>1</v>
      </c>
      <c r="AQ315" s="264">
        <v>1</v>
      </c>
      <c r="AR315" s="265">
        <v>1</v>
      </c>
      <c r="AS315" s="286">
        <v>0.0922287257019438</v>
      </c>
      <c r="AT315" s="267" t="s">
        <v>33</v>
      </c>
      <c r="AU315" s="268" t="s">
        <v>33</v>
      </c>
      <c r="AV315" s="268" t="s">
        <v>33</v>
      </c>
      <c r="AW315" s="268" t="s">
        <v>33</v>
      </c>
      <c r="AX315" s="217"/>
      <c r="AY315" s="222"/>
    </row>
    <row r="316" s="216" customFormat="1" ht="15" spans="1:51">
      <c r="A316" s="220"/>
      <c r="B316" s="217"/>
      <c r="C316" s="287" t="s">
        <v>260</v>
      </c>
      <c r="D316" s="111" t="s">
        <v>125</v>
      </c>
      <c r="E316" s="111" t="s">
        <v>261</v>
      </c>
      <c r="F316" s="288" t="s">
        <v>343</v>
      </c>
      <c r="G316" s="288" t="s">
        <v>343</v>
      </c>
      <c r="H316" s="288" t="s">
        <v>343</v>
      </c>
      <c r="I316" s="288" t="s">
        <v>343</v>
      </c>
      <c r="J316" s="259">
        <v>0.9</v>
      </c>
      <c r="K316" s="260" t="s">
        <v>33</v>
      </c>
      <c r="L316" s="260" t="s">
        <v>33</v>
      </c>
      <c r="M316" s="261" t="s">
        <v>33</v>
      </c>
      <c r="N316" s="261" t="s">
        <v>33</v>
      </c>
      <c r="O316" s="262">
        <v>0.9</v>
      </c>
      <c r="P316" s="263" t="s">
        <v>33</v>
      </c>
      <c r="Q316" s="260" t="s">
        <v>33</v>
      </c>
      <c r="R316" s="260" t="s">
        <v>33</v>
      </c>
      <c r="S316" s="260">
        <v>0.75</v>
      </c>
      <c r="T316" s="262">
        <v>0.9</v>
      </c>
      <c r="U316" s="260" t="s">
        <v>33</v>
      </c>
      <c r="V316" s="260" t="s">
        <v>33</v>
      </c>
      <c r="W316" s="260" t="s">
        <v>33</v>
      </c>
      <c r="X316" s="260">
        <v>0.875</v>
      </c>
      <c r="Y316" s="262">
        <v>0.92</v>
      </c>
      <c r="Z316" s="262" t="s">
        <v>33</v>
      </c>
      <c r="AA316" s="262" t="s">
        <v>33</v>
      </c>
      <c r="AB316" s="262" t="s">
        <v>33</v>
      </c>
      <c r="AC316" s="262">
        <v>1</v>
      </c>
      <c r="AD316" s="262">
        <v>0.92</v>
      </c>
      <c r="AE316" s="260">
        <v>1</v>
      </c>
      <c r="AF316" s="260">
        <v>0.993348801237432</v>
      </c>
      <c r="AG316" s="260">
        <v>0.999648444366321</v>
      </c>
      <c r="AH316" s="260">
        <v>0.998222409689374</v>
      </c>
      <c r="AI316" s="262">
        <v>0.92</v>
      </c>
      <c r="AJ316" s="260" t="s">
        <v>33</v>
      </c>
      <c r="AK316" s="260">
        <v>1</v>
      </c>
      <c r="AL316" s="260">
        <v>1</v>
      </c>
      <c r="AM316" s="260">
        <v>0.923076923076923</v>
      </c>
      <c r="AN316" s="259">
        <v>0.99</v>
      </c>
      <c r="AO316" s="264" t="s">
        <v>33</v>
      </c>
      <c r="AP316" s="264" t="s">
        <v>33</v>
      </c>
      <c r="AQ316" s="264">
        <v>1</v>
      </c>
      <c r="AR316" s="265">
        <v>1</v>
      </c>
      <c r="AS316" s="286">
        <v>0.0922287257019438</v>
      </c>
      <c r="AT316" s="267" t="s">
        <v>33</v>
      </c>
      <c r="AU316" s="268" t="s">
        <v>33</v>
      </c>
      <c r="AV316" s="268" t="s">
        <v>33</v>
      </c>
      <c r="AW316" s="268" t="s">
        <v>33</v>
      </c>
      <c r="AX316" s="217"/>
      <c r="AY316" s="222"/>
    </row>
    <row r="317" s="216" customFormat="1" ht="15" spans="1:51">
      <c r="A317" s="220"/>
      <c r="B317" s="217"/>
      <c r="C317" s="287" t="s">
        <v>260</v>
      </c>
      <c r="D317" s="111" t="s">
        <v>125</v>
      </c>
      <c r="E317" s="111" t="s">
        <v>261</v>
      </c>
      <c r="F317" s="288" t="s">
        <v>344</v>
      </c>
      <c r="G317" s="288" t="s">
        <v>344</v>
      </c>
      <c r="H317" s="288" t="s">
        <v>344</v>
      </c>
      <c r="I317" s="288" t="s">
        <v>344</v>
      </c>
      <c r="J317" s="259">
        <v>0.9</v>
      </c>
      <c r="K317" s="260" t="s">
        <v>33</v>
      </c>
      <c r="L317" s="260" t="s">
        <v>33</v>
      </c>
      <c r="M317" s="261" t="s">
        <v>33</v>
      </c>
      <c r="N317" s="261" t="s">
        <v>33</v>
      </c>
      <c r="O317" s="262">
        <v>0.9</v>
      </c>
      <c r="P317" s="263" t="s">
        <v>33</v>
      </c>
      <c r="Q317" s="260">
        <v>1</v>
      </c>
      <c r="R317" s="260">
        <v>1</v>
      </c>
      <c r="S317" s="260">
        <v>0.695652173913043</v>
      </c>
      <c r="T317" s="262">
        <v>0.9</v>
      </c>
      <c r="U317" s="260" t="s">
        <v>33</v>
      </c>
      <c r="V317" s="260">
        <v>1</v>
      </c>
      <c r="W317" s="260">
        <v>1</v>
      </c>
      <c r="X317" s="260">
        <v>0.956521739130435</v>
      </c>
      <c r="Y317" s="262">
        <v>0.92</v>
      </c>
      <c r="Z317" s="262" t="s">
        <v>33</v>
      </c>
      <c r="AA317" s="262" t="s">
        <v>33</v>
      </c>
      <c r="AB317" s="262" t="s">
        <v>33</v>
      </c>
      <c r="AC317" s="262">
        <v>1</v>
      </c>
      <c r="AD317" s="262">
        <v>0.92</v>
      </c>
      <c r="AE317" s="260">
        <v>0.99728555917481</v>
      </c>
      <c r="AF317" s="260">
        <v>0.995778364116095</v>
      </c>
      <c r="AG317" s="260">
        <v>0.998043371922387</v>
      </c>
      <c r="AH317" s="260">
        <v>0.960258034788619</v>
      </c>
      <c r="AI317" s="262">
        <v>0.92</v>
      </c>
      <c r="AJ317" s="260" t="s">
        <v>33</v>
      </c>
      <c r="AK317" s="260">
        <v>1</v>
      </c>
      <c r="AL317" s="260">
        <v>1</v>
      </c>
      <c r="AM317" s="260">
        <v>0.933333333333333</v>
      </c>
      <c r="AN317" s="259">
        <v>0.99</v>
      </c>
      <c r="AO317" s="264" t="s">
        <v>33</v>
      </c>
      <c r="AP317" s="264" t="s">
        <v>33</v>
      </c>
      <c r="AQ317" s="264" t="s">
        <v>33</v>
      </c>
      <c r="AR317" s="265">
        <v>1</v>
      </c>
      <c r="AS317" s="286">
        <v>0.0922287257019438</v>
      </c>
      <c r="AT317" s="267" t="s">
        <v>33</v>
      </c>
      <c r="AU317" s="268" t="s">
        <v>33</v>
      </c>
      <c r="AV317" s="268" t="s">
        <v>33</v>
      </c>
      <c r="AW317" s="268" t="s">
        <v>33</v>
      </c>
      <c r="AX317" s="217"/>
      <c r="AY317" s="222"/>
    </row>
    <row r="318" s="216" customFormat="1" ht="15" spans="1:51">
      <c r="A318" s="220"/>
      <c r="B318" s="217"/>
      <c r="C318" s="287" t="s">
        <v>260</v>
      </c>
      <c r="D318" s="111" t="s">
        <v>25</v>
      </c>
      <c r="E318" s="111" t="s">
        <v>261</v>
      </c>
      <c r="F318" s="288" t="s">
        <v>345</v>
      </c>
      <c r="G318" s="288" t="s">
        <v>345</v>
      </c>
      <c r="H318" s="288" t="s">
        <v>345</v>
      </c>
      <c r="I318" s="288" t="s">
        <v>345</v>
      </c>
      <c r="J318" s="259">
        <v>0.9</v>
      </c>
      <c r="K318" s="260">
        <v>0.963963963963964</v>
      </c>
      <c r="L318" s="260">
        <v>0.982608695652174</v>
      </c>
      <c r="M318" s="261">
        <v>0.958677685950413</v>
      </c>
      <c r="N318" s="261">
        <v>0.993121519816574</v>
      </c>
      <c r="O318" s="262">
        <v>0.9</v>
      </c>
      <c r="P318" s="263">
        <v>0.97353933581957</v>
      </c>
      <c r="Q318" s="260">
        <v>0.968236582694414</v>
      </c>
      <c r="R318" s="260">
        <v>0.975315219321612</v>
      </c>
      <c r="S318" s="260">
        <v>0.973558427783708</v>
      </c>
      <c r="T318" s="262">
        <v>0.9</v>
      </c>
      <c r="U318" s="260">
        <v>0.945835553187711</v>
      </c>
      <c r="V318" s="260">
        <v>0.948521358159912</v>
      </c>
      <c r="W318" s="260">
        <v>0.961996093056296</v>
      </c>
      <c r="X318" s="260">
        <v>0.95843730240211</v>
      </c>
      <c r="Y318" s="262">
        <v>0.92</v>
      </c>
      <c r="Z318" s="262">
        <v>0.946559930765902</v>
      </c>
      <c r="AA318" s="262">
        <v>0.975209916033587</v>
      </c>
      <c r="AB318" s="262">
        <v>0.973866256725596</v>
      </c>
      <c r="AC318" s="262">
        <v>0.977847732307334</v>
      </c>
      <c r="AD318" s="262">
        <v>0.92</v>
      </c>
      <c r="AE318" s="260">
        <v>0.973637335233345</v>
      </c>
      <c r="AF318" s="260">
        <v>0.988191523778712</v>
      </c>
      <c r="AG318" s="260">
        <v>0.990700657367324</v>
      </c>
      <c r="AH318" s="260">
        <v>0.902309202638758</v>
      </c>
      <c r="AI318" s="262">
        <v>0.92</v>
      </c>
      <c r="AJ318" s="260">
        <v>0.967908700741319</v>
      </c>
      <c r="AK318" s="260">
        <v>0.983396946564886</v>
      </c>
      <c r="AL318" s="260">
        <v>0.985630375498217</v>
      </c>
      <c r="AM318" s="260">
        <v>0.986608429428519</v>
      </c>
      <c r="AN318" s="259">
        <v>0.99</v>
      </c>
      <c r="AO318" s="264">
        <v>1</v>
      </c>
      <c r="AP318" s="264">
        <v>1</v>
      </c>
      <c r="AQ318" s="264">
        <v>1</v>
      </c>
      <c r="AR318" s="265">
        <v>1</v>
      </c>
      <c r="AS318" s="286">
        <v>0.0922287257019438</v>
      </c>
      <c r="AT318" s="267">
        <v>0</v>
      </c>
      <c r="AU318" s="268">
        <v>0</v>
      </c>
      <c r="AV318" s="268">
        <v>-0.0263157894736842</v>
      </c>
      <c r="AW318" s="268">
        <v>0.0493537015276146</v>
      </c>
      <c r="AX318" s="217"/>
      <c r="AY318" s="222"/>
    </row>
    <row r="319" s="216" customFormat="1" ht="15" spans="1:51">
      <c r="A319" s="220"/>
      <c r="B319" s="217"/>
      <c r="C319" s="287" t="s">
        <v>260</v>
      </c>
      <c r="D319" s="111" t="s">
        <v>125</v>
      </c>
      <c r="E319" s="111" t="s">
        <v>261</v>
      </c>
      <c r="F319" s="288" t="s">
        <v>346</v>
      </c>
      <c r="G319" s="288" t="s">
        <v>346</v>
      </c>
      <c r="H319" s="288" t="s">
        <v>346</v>
      </c>
      <c r="I319" s="288" t="s">
        <v>346</v>
      </c>
      <c r="J319" s="259">
        <v>0.9</v>
      </c>
      <c r="K319" s="260" t="s">
        <v>33</v>
      </c>
      <c r="L319" s="260" t="s">
        <v>33</v>
      </c>
      <c r="M319" s="261" t="s">
        <v>33</v>
      </c>
      <c r="N319" s="261" t="s">
        <v>33</v>
      </c>
      <c r="O319" s="262">
        <v>0.9</v>
      </c>
      <c r="P319" s="263" t="s">
        <v>33</v>
      </c>
      <c r="Q319" s="260" t="s">
        <v>33</v>
      </c>
      <c r="R319" s="260" t="s">
        <v>33</v>
      </c>
      <c r="S319" s="260">
        <v>0</v>
      </c>
      <c r="T319" s="262">
        <v>0.9</v>
      </c>
      <c r="U319" s="260" t="s">
        <v>33</v>
      </c>
      <c r="V319" s="260" t="s">
        <v>33</v>
      </c>
      <c r="W319" s="260" t="s">
        <v>33</v>
      </c>
      <c r="X319" s="260">
        <v>0.583333333333333</v>
      </c>
      <c r="Y319" s="262">
        <v>0.92</v>
      </c>
      <c r="Z319" s="262" t="s">
        <v>33</v>
      </c>
      <c r="AA319" s="262" t="s">
        <v>33</v>
      </c>
      <c r="AB319" s="262" t="s">
        <v>33</v>
      </c>
      <c r="AC319" s="262" t="s">
        <v>33</v>
      </c>
      <c r="AD319" s="262">
        <v>0.92</v>
      </c>
      <c r="AE319" s="260">
        <v>1</v>
      </c>
      <c r="AF319" s="260">
        <v>0.998649378714209</v>
      </c>
      <c r="AG319" s="260">
        <v>0.999250749250749</v>
      </c>
      <c r="AH319" s="260">
        <v>0.987270224152641</v>
      </c>
      <c r="AI319" s="262">
        <v>0.92</v>
      </c>
      <c r="AJ319" s="260" t="s">
        <v>33</v>
      </c>
      <c r="AK319" s="260" t="s">
        <v>33</v>
      </c>
      <c r="AL319" s="260" t="s">
        <v>33</v>
      </c>
      <c r="AM319" s="260">
        <v>0.571428571428571</v>
      </c>
      <c r="AN319" s="259">
        <v>0.99</v>
      </c>
      <c r="AO319" s="264">
        <v>1</v>
      </c>
      <c r="AP319" s="264">
        <v>1</v>
      </c>
      <c r="AQ319" s="264">
        <v>1</v>
      </c>
      <c r="AR319" s="265">
        <v>1</v>
      </c>
      <c r="AS319" s="286">
        <v>0.0922287257019438</v>
      </c>
      <c r="AT319" s="267" t="s">
        <v>33</v>
      </c>
      <c r="AU319" s="268" t="s">
        <v>33</v>
      </c>
      <c r="AV319" s="268" t="s">
        <v>33</v>
      </c>
      <c r="AW319" s="268" t="s">
        <v>33</v>
      </c>
      <c r="AX319" s="217"/>
      <c r="AY319" s="222"/>
    </row>
    <row r="320" s="216" customFormat="1" ht="15" spans="1:51">
      <c r="A320" s="220"/>
      <c r="B320" s="217"/>
      <c r="C320" s="287" t="s">
        <v>260</v>
      </c>
      <c r="D320" s="111" t="s">
        <v>25</v>
      </c>
      <c r="E320" s="111" t="s">
        <v>261</v>
      </c>
      <c r="F320" s="288" t="s">
        <v>347</v>
      </c>
      <c r="G320" s="288" t="s">
        <v>347</v>
      </c>
      <c r="H320" s="288" t="s">
        <v>347</v>
      </c>
      <c r="I320" s="288" t="s">
        <v>347</v>
      </c>
      <c r="J320" s="259">
        <v>0.9</v>
      </c>
      <c r="K320" s="260">
        <v>0.833333333333333</v>
      </c>
      <c r="L320" s="260">
        <v>0.769230769230769</v>
      </c>
      <c r="M320" s="261">
        <v>0.866666666666667</v>
      </c>
      <c r="N320" s="261">
        <v>0.911646586345382</v>
      </c>
      <c r="O320" s="262">
        <v>0.9</v>
      </c>
      <c r="P320" s="263">
        <v>0.956155890168291</v>
      </c>
      <c r="Q320" s="260">
        <v>0.965051258154706</v>
      </c>
      <c r="R320" s="260">
        <v>0.970886634318483</v>
      </c>
      <c r="S320" s="260">
        <v>0.955806763651537</v>
      </c>
      <c r="T320" s="262">
        <v>0.9</v>
      </c>
      <c r="U320" s="260">
        <v>0.87599645704163</v>
      </c>
      <c r="V320" s="260">
        <v>0.942684063373719</v>
      </c>
      <c r="W320" s="260">
        <v>0.934274371415968</v>
      </c>
      <c r="X320" s="260">
        <v>0.913320562183487</v>
      </c>
      <c r="Y320" s="262">
        <v>0.92</v>
      </c>
      <c r="Z320" s="262">
        <v>0.927044025157233</v>
      </c>
      <c r="AA320" s="262">
        <v>0.944703143189756</v>
      </c>
      <c r="AB320" s="262">
        <v>0.93815987933635</v>
      </c>
      <c r="AC320" s="262">
        <v>0.938025764005725</v>
      </c>
      <c r="AD320" s="262">
        <v>0.92</v>
      </c>
      <c r="AE320" s="260">
        <v>0.999872652021649</v>
      </c>
      <c r="AF320" s="260">
        <v>0.999924986872703</v>
      </c>
      <c r="AG320" s="260">
        <v>0.999961816029631</v>
      </c>
      <c r="AH320" s="260">
        <v>0.999966580611742</v>
      </c>
      <c r="AI320" s="262">
        <v>0.92</v>
      </c>
      <c r="AJ320" s="260">
        <v>0.942047817047817</v>
      </c>
      <c r="AK320" s="260">
        <v>0.964026915113872</v>
      </c>
      <c r="AL320" s="260">
        <v>0.963818536042304</v>
      </c>
      <c r="AM320" s="260">
        <v>0.961614917568765</v>
      </c>
      <c r="AN320" s="259">
        <v>0.99</v>
      </c>
      <c r="AO320" s="264">
        <v>1</v>
      </c>
      <c r="AP320" s="264">
        <v>1</v>
      </c>
      <c r="AQ320" s="264">
        <v>1</v>
      </c>
      <c r="AR320" s="265">
        <v>1</v>
      </c>
      <c r="AS320" s="286">
        <v>0.0922287257019438</v>
      </c>
      <c r="AT320" s="267">
        <v>0</v>
      </c>
      <c r="AU320" s="268">
        <v>0.0909090909090909</v>
      </c>
      <c r="AV320" s="268">
        <v>0.0833333333333333</v>
      </c>
      <c r="AW320" s="268">
        <v>0.0843881856540084</v>
      </c>
      <c r="AX320" s="217"/>
      <c r="AY320" s="222"/>
    </row>
    <row r="321" s="216" customFormat="1" ht="15" spans="1:51">
      <c r="A321" s="220"/>
      <c r="B321" s="217"/>
      <c r="C321" s="287" t="s">
        <v>260</v>
      </c>
      <c r="D321" s="111" t="s">
        <v>25</v>
      </c>
      <c r="E321" s="111" t="s">
        <v>261</v>
      </c>
      <c r="F321" s="288" t="s">
        <v>348</v>
      </c>
      <c r="G321" s="288" t="s">
        <v>348</v>
      </c>
      <c r="H321" s="288" t="s">
        <v>348</v>
      </c>
      <c r="I321" s="288" t="s">
        <v>348</v>
      </c>
      <c r="J321" s="259">
        <v>0.9</v>
      </c>
      <c r="K321" s="260">
        <v>1</v>
      </c>
      <c r="L321" s="260">
        <v>0.928571428571429</v>
      </c>
      <c r="M321" s="261">
        <v>0.935483870967742</v>
      </c>
      <c r="N321" s="261">
        <v>0.958709677419355</v>
      </c>
      <c r="O321" s="262">
        <v>0.9</v>
      </c>
      <c r="P321" s="263">
        <v>0.963041933191187</v>
      </c>
      <c r="Q321" s="260">
        <v>0.977054034048853</v>
      </c>
      <c r="R321" s="260">
        <v>0.989644970414201</v>
      </c>
      <c r="S321" s="260">
        <v>0.982136785667582</v>
      </c>
      <c r="T321" s="262">
        <v>0.9</v>
      </c>
      <c r="U321" s="260">
        <v>0.897654584221748</v>
      </c>
      <c r="V321" s="260">
        <v>0.928941524796447</v>
      </c>
      <c r="W321" s="260">
        <v>0.921597633136095</v>
      </c>
      <c r="X321" s="260">
        <v>0.929305610043154</v>
      </c>
      <c r="Y321" s="262">
        <v>0.92</v>
      </c>
      <c r="Z321" s="262">
        <v>0.923593618807725</v>
      </c>
      <c r="AA321" s="262">
        <v>0.951675759937646</v>
      </c>
      <c r="AB321" s="262">
        <v>0.962886597938144</v>
      </c>
      <c r="AC321" s="262">
        <v>0.960210396039604</v>
      </c>
      <c r="AD321" s="262">
        <v>0.92</v>
      </c>
      <c r="AE321" s="260">
        <v>0.957746478873239</v>
      </c>
      <c r="AF321" s="260">
        <v>0.998080614203455</v>
      </c>
      <c r="AG321" s="260">
        <v>0.993227990970655</v>
      </c>
      <c r="AH321" s="260">
        <v>0.993439679580139</v>
      </c>
      <c r="AI321" s="262">
        <v>0.92</v>
      </c>
      <c r="AJ321" s="260">
        <v>0.94072363356428</v>
      </c>
      <c r="AK321" s="260">
        <v>0.966970387243736</v>
      </c>
      <c r="AL321" s="260">
        <v>0.975452196382429</v>
      </c>
      <c r="AM321" s="260">
        <v>0.974107876760863</v>
      </c>
      <c r="AN321" s="259">
        <v>0.99</v>
      </c>
      <c r="AO321" s="264">
        <v>1</v>
      </c>
      <c r="AP321" s="264">
        <v>1</v>
      </c>
      <c r="AQ321" s="264">
        <v>1</v>
      </c>
      <c r="AR321" s="265">
        <v>1</v>
      </c>
      <c r="AS321" s="286">
        <v>0.0922287257019438</v>
      </c>
      <c r="AT321" s="267">
        <v>0</v>
      </c>
      <c r="AU321" s="268">
        <v>0</v>
      </c>
      <c r="AV321" s="268">
        <v>0</v>
      </c>
      <c r="AW321" s="268">
        <v>0.0864197530864197</v>
      </c>
      <c r="AX321" s="217"/>
      <c r="AY321" s="222"/>
    </row>
    <row r="322" s="216" customFormat="1" ht="15" spans="1:51">
      <c r="A322" s="220"/>
      <c r="B322" s="217"/>
      <c r="C322" s="287" t="s">
        <v>260</v>
      </c>
      <c r="D322" s="111" t="s">
        <v>125</v>
      </c>
      <c r="E322" s="111" t="s">
        <v>261</v>
      </c>
      <c r="F322" s="288" t="s">
        <v>349</v>
      </c>
      <c r="G322" s="288" t="s">
        <v>349</v>
      </c>
      <c r="H322" s="288" t="s">
        <v>349</v>
      </c>
      <c r="I322" s="288" t="s">
        <v>349</v>
      </c>
      <c r="J322" s="259">
        <v>0.9</v>
      </c>
      <c r="K322" s="260" t="s">
        <v>33</v>
      </c>
      <c r="L322" s="260" t="s">
        <v>33</v>
      </c>
      <c r="M322" s="261" t="s">
        <v>33</v>
      </c>
      <c r="N322" s="261" t="s">
        <v>33</v>
      </c>
      <c r="O322" s="262">
        <v>0.9</v>
      </c>
      <c r="P322" s="263" t="s">
        <v>33</v>
      </c>
      <c r="Q322" s="260" t="s">
        <v>33</v>
      </c>
      <c r="R322" s="260">
        <v>0</v>
      </c>
      <c r="S322" s="260">
        <v>0.666666666666667</v>
      </c>
      <c r="T322" s="262">
        <v>0.9</v>
      </c>
      <c r="U322" s="260" t="s">
        <v>33</v>
      </c>
      <c r="V322" s="260" t="s">
        <v>33</v>
      </c>
      <c r="W322" s="260">
        <v>0</v>
      </c>
      <c r="X322" s="260">
        <v>0.666666666666667</v>
      </c>
      <c r="Y322" s="262">
        <v>0.92</v>
      </c>
      <c r="Z322" s="262" t="s">
        <v>33</v>
      </c>
      <c r="AA322" s="262" t="s">
        <v>33</v>
      </c>
      <c r="AB322" s="262" t="s">
        <v>33</v>
      </c>
      <c r="AC322" s="262" t="s">
        <v>33</v>
      </c>
      <c r="AD322" s="262">
        <v>0.92</v>
      </c>
      <c r="AE322" s="260">
        <v>0.999240314003545</v>
      </c>
      <c r="AF322" s="260">
        <v>0.877100942388031</v>
      </c>
      <c r="AG322" s="260">
        <v>0.999904251244734</v>
      </c>
      <c r="AH322" s="260">
        <v>0.995162065504714</v>
      </c>
      <c r="AI322" s="262">
        <v>0.92</v>
      </c>
      <c r="AJ322" s="260" t="s">
        <v>33</v>
      </c>
      <c r="AK322" s="260">
        <v>1</v>
      </c>
      <c r="AL322" s="260">
        <v>0</v>
      </c>
      <c r="AM322" s="260">
        <v>0.833333333333333</v>
      </c>
      <c r="AN322" s="259">
        <v>0.99</v>
      </c>
      <c r="AO322" s="264">
        <v>1</v>
      </c>
      <c r="AP322" s="264">
        <v>1</v>
      </c>
      <c r="AQ322" s="264">
        <v>1</v>
      </c>
      <c r="AR322" s="265">
        <v>1</v>
      </c>
      <c r="AS322" s="286">
        <v>0.0922287257019438</v>
      </c>
      <c r="AT322" s="267" t="s">
        <v>33</v>
      </c>
      <c r="AU322" s="268">
        <v>0</v>
      </c>
      <c r="AV322" s="268" t="s">
        <v>33</v>
      </c>
      <c r="AW322" s="268">
        <v>0</v>
      </c>
      <c r="AX322" s="217"/>
      <c r="AY322" s="222"/>
    </row>
    <row r="323" ht="15" spans="1:51">
      <c r="A323" s="220"/>
      <c r="B323" s="224"/>
      <c r="C323" s="287" t="s">
        <v>350</v>
      </c>
      <c r="D323" s="111" t="s">
        <v>25</v>
      </c>
      <c r="E323" s="111" t="s">
        <v>351</v>
      </c>
      <c r="F323" s="290" t="s">
        <v>352</v>
      </c>
      <c r="G323" s="290" t="s">
        <v>352</v>
      </c>
      <c r="H323" s="290" t="s">
        <v>352</v>
      </c>
      <c r="I323" s="290" t="s">
        <v>352</v>
      </c>
      <c r="J323" s="259">
        <v>0.9</v>
      </c>
      <c r="K323" s="260">
        <v>0.8375</v>
      </c>
      <c r="L323" s="260">
        <v>0.764705882352941</v>
      </c>
      <c r="M323" s="261">
        <v>0.907216494845361</v>
      </c>
      <c r="N323" s="261">
        <v>0.911861614497529</v>
      </c>
      <c r="O323" s="262">
        <v>0.9</v>
      </c>
      <c r="P323" s="263">
        <v>0.944737911418123</v>
      </c>
      <c r="Q323" s="260">
        <v>0.938517179023508</v>
      </c>
      <c r="R323" s="260">
        <v>0.970582467150422</v>
      </c>
      <c r="S323" s="260">
        <v>0.962635808900134</v>
      </c>
      <c r="T323" s="262">
        <v>0.9</v>
      </c>
      <c r="U323" s="260">
        <v>0.894351889475823</v>
      </c>
      <c r="V323" s="260">
        <v>0.904159132007233</v>
      </c>
      <c r="W323" s="260">
        <v>0.921357128848794</v>
      </c>
      <c r="X323" s="260">
        <v>0.922577764548296</v>
      </c>
      <c r="Y323" s="262">
        <v>0.92</v>
      </c>
      <c r="Z323" s="262">
        <v>0.907635942923255</v>
      </c>
      <c r="AA323" s="262">
        <v>0.926266416510319</v>
      </c>
      <c r="AB323" s="262">
        <v>0.941243909429636</v>
      </c>
      <c r="AC323" s="262">
        <v>0.940585980331325</v>
      </c>
      <c r="AD323" s="262">
        <v>0.92</v>
      </c>
      <c r="AE323" s="260">
        <v>0.981923821820529</v>
      </c>
      <c r="AF323" s="260">
        <v>0.98780487804878</v>
      </c>
      <c r="AG323" s="260">
        <v>0.995375722543353</v>
      </c>
      <c r="AH323" s="260">
        <v>0.988299129508497</v>
      </c>
      <c r="AI323" s="262">
        <v>0.92</v>
      </c>
      <c r="AJ323" s="260">
        <v>0.930512997924286</v>
      </c>
      <c r="AK323" s="260">
        <v>0.94077868852459</v>
      </c>
      <c r="AL323" s="260">
        <v>0.960432910508554</v>
      </c>
      <c r="AM323" s="260">
        <v>0.959862958292689</v>
      </c>
      <c r="AN323" s="259">
        <v>0.99</v>
      </c>
      <c r="AO323" s="264">
        <v>1</v>
      </c>
      <c r="AP323" s="264">
        <v>1</v>
      </c>
      <c r="AQ323" s="264">
        <v>1</v>
      </c>
      <c r="AR323" s="265">
        <v>1</v>
      </c>
      <c r="AS323" s="286">
        <v>0.0739852556983447</v>
      </c>
      <c r="AT323" s="267">
        <v>0</v>
      </c>
      <c r="AU323" s="268">
        <v>0.0135135135135135</v>
      </c>
      <c r="AV323" s="268">
        <v>0</v>
      </c>
      <c r="AW323" s="268">
        <v>0.0598970519419747</v>
      </c>
      <c r="AX323" s="224"/>
      <c r="AY323" s="222"/>
    </row>
    <row r="324" ht="15" spans="1:51">
      <c r="A324" s="220"/>
      <c r="B324" s="224"/>
      <c r="C324" s="287" t="s">
        <v>350</v>
      </c>
      <c r="D324" s="111" t="s">
        <v>125</v>
      </c>
      <c r="E324" s="111" t="s">
        <v>351</v>
      </c>
      <c r="F324" s="290" t="s">
        <v>353</v>
      </c>
      <c r="G324" s="290" t="s">
        <v>353</v>
      </c>
      <c r="H324" s="290" t="s">
        <v>353</v>
      </c>
      <c r="I324" s="290" t="s">
        <v>353</v>
      </c>
      <c r="J324" s="259">
        <v>0.9</v>
      </c>
      <c r="K324" s="260" t="s">
        <v>33</v>
      </c>
      <c r="L324" s="260" t="s">
        <v>33</v>
      </c>
      <c r="M324" s="261" t="s">
        <v>33</v>
      </c>
      <c r="N324" s="261" t="s">
        <v>33</v>
      </c>
      <c r="O324" s="262">
        <v>0.9</v>
      </c>
      <c r="P324" s="263" t="s">
        <v>33</v>
      </c>
      <c r="Q324" s="260" t="s">
        <v>33</v>
      </c>
      <c r="R324" s="260" t="s">
        <v>33</v>
      </c>
      <c r="S324" s="260">
        <v>0</v>
      </c>
      <c r="T324" s="262">
        <v>0.9</v>
      </c>
      <c r="U324" s="260" t="s">
        <v>33</v>
      </c>
      <c r="V324" s="260" t="s">
        <v>33</v>
      </c>
      <c r="W324" s="260" t="s">
        <v>33</v>
      </c>
      <c r="X324" s="260">
        <v>1</v>
      </c>
      <c r="Y324" s="262">
        <v>0.92</v>
      </c>
      <c r="Z324" s="262" t="s">
        <v>33</v>
      </c>
      <c r="AA324" s="262" t="s">
        <v>33</v>
      </c>
      <c r="AB324" s="262" t="s">
        <v>33</v>
      </c>
      <c r="AC324" s="262">
        <v>1</v>
      </c>
      <c r="AD324" s="262">
        <v>0.92</v>
      </c>
      <c r="AE324" s="260">
        <v>0.822992700729927</v>
      </c>
      <c r="AF324" s="260">
        <v>0.986284792254941</v>
      </c>
      <c r="AG324" s="260">
        <v>0.995771670190275</v>
      </c>
      <c r="AH324" s="260">
        <v>0.975842277635462</v>
      </c>
      <c r="AI324" s="262">
        <v>0.92</v>
      </c>
      <c r="AJ324" s="260" t="s">
        <v>33</v>
      </c>
      <c r="AK324" s="260" t="s">
        <v>33</v>
      </c>
      <c r="AL324" s="260" t="s">
        <v>33</v>
      </c>
      <c r="AM324" s="260">
        <v>1</v>
      </c>
      <c r="AN324" s="259">
        <v>0.99</v>
      </c>
      <c r="AO324" s="264">
        <v>1</v>
      </c>
      <c r="AP324" s="264">
        <v>1</v>
      </c>
      <c r="AQ324" s="264">
        <v>1</v>
      </c>
      <c r="AR324" s="265">
        <v>1</v>
      </c>
      <c r="AS324" s="286">
        <v>0.0739852556983447</v>
      </c>
      <c r="AT324" s="267" t="s">
        <v>33</v>
      </c>
      <c r="AU324" s="268" t="s">
        <v>33</v>
      </c>
      <c r="AV324" s="268" t="s">
        <v>33</v>
      </c>
      <c r="AW324" s="268" t="s">
        <v>33</v>
      </c>
      <c r="AX324" s="224"/>
      <c r="AY324" s="222"/>
    </row>
    <row r="325" ht="15" spans="1:51">
      <c r="A325" s="220"/>
      <c r="B325" s="224"/>
      <c r="C325" s="287" t="s">
        <v>350</v>
      </c>
      <c r="D325" s="111" t="s">
        <v>25</v>
      </c>
      <c r="E325" s="111" t="s">
        <v>351</v>
      </c>
      <c r="F325" s="290" t="s">
        <v>354</v>
      </c>
      <c r="G325" s="290" t="s">
        <v>354</v>
      </c>
      <c r="H325" s="290" t="s">
        <v>354</v>
      </c>
      <c r="I325" s="290" t="s">
        <v>354</v>
      </c>
      <c r="J325" s="259">
        <v>0.9</v>
      </c>
      <c r="K325" s="260">
        <v>0.943820224719101</v>
      </c>
      <c r="L325" s="260">
        <v>0.930693069306931</v>
      </c>
      <c r="M325" s="261">
        <v>0.955357142857143</v>
      </c>
      <c r="N325" s="261">
        <v>0.947091800981079</v>
      </c>
      <c r="O325" s="262">
        <v>0.9</v>
      </c>
      <c r="P325" s="263">
        <v>0.920170303352847</v>
      </c>
      <c r="Q325" s="260">
        <v>0.928447778418927</v>
      </c>
      <c r="R325" s="260">
        <v>0.942243725430904</v>
      </c>
      <c r="S325" s="260">
        <v>0.932331908083915</v>
      </c>
      <c r="T325" s="262">
        <v>0.9</v>
      </c>
      <c r="U325" s="260">
        <v>0.853822955472769</v>
      </c>
      <c r="V325" s="260">
        <v>0.861319484516253</v>
      </c>
      <c r="W325" s="260">
        <v>0.890081644995464</v>
      </c>
      <c r="X325" s="260">
        <v>0.877334783587128</v>
      </c>
      <c r="Y325" s="262">
        <v>0.92</v>
      </c>
      <c r="Z325" s="262">
        <v>0.918808411214953</v>
      </c>
      <c r="AA325" s="262">
        <v>0.939785577911588</v>
      </c>
      <c r="AB325" s="262">
        <v>0.949626865671642</v>
      </c>
      <c r="AC325" s="262">
        <v>0.94889623028068</v>
      </c>
      <c r="AD325" s="262">
        <v>0.92</v>
      </c>
      <c r="AE325" s="260">
        <v>0.984563758389262</v>
      </c>
      <c r="AF325" s="260">
        <v>0.987532965715656</v>
      </c>
      <c r="AG325" s="260">
        <v>0.991437980241493</v>
      </c>
      <c r="AH325" s="260">
        <v>0.982853194470715</v>
      </c>
      <c r="AI325" s="262">
        <v>0.92</v>
      </c>
      <c r="AJ325" s="260">
        <v>0.932676913224464</v>
      </c>
      <c r="AK325" s="260">
        <v>0.947823916118832</v>
      </c>
      <c r="AL325" s="260">
        <v>0.965231064907836</v>
      </c>
      <c r="AM325" s="260">
        <v>0.961500899186781</v>
      </c>
      <c r="AN325" s="259">
        <v>0.99</v>
      </c>
      <c r="AO325" s="264">
        <v>1</v>
      </c>
      <c r="AP325" s="264">
        <v>1</v>
      </c>
      <c r="AQ325" s="264">
        <v>1</v>
      </c>
      <c r="AR325" s="265">
        <v>1</v>
      </c>
      <c r="AS325" s="286">
        <v>0.0739852556983447</v>
      </c>
      <c r="AT325" s="267">
        <v>0.0471698113207547</v>
      </c>
      <c r="AU325" s="268">
        <v>0.024390243902439</v>
      </c>
      <c r="AV325" s="268">
        <v>0.0561797752808989</v>
      </c>
      <c r="AW325" s="268">
        <v>0.0804347826086956</v>
      </c>
      <c r="AX325" s="224"/>
      <c r="AY325" s="222"/>
    </row>
    <row r="326" ht="15" spans="1:51">
      <c r="A326" s="220"/>
      <c r="B326" s="224"/>
      <c r="C326" s="287" t="s">
        <v>350</v>
      </c>
      <c r="D326" s="111" t="s">
        <v>125</v>
      </c>
      <c r="E326" s="111" t="s">
        <v>351</v>
      </c>
      <c r="F326" s="290" t="s">
        <v>355</v>
      </c>
      <c r="G326" s="290" t="s">
        <v>355</v>
      </c>
      <c r="H326" s="290" t="s">
        <v>355</v>
      </c>
      <c r="I326" s="290" t="s">
        <v>355</v>
      </c>
      <c r="J326" s="259">
        <v>0.9</v>
      </c>
      <c r="K326" s="260" t="s">
        <v>33</v>
      </c>
      <c r="L326" s="260" t="s">
        <v>33</v>
      </c>
      <c r="M326" s="261" t="s">
        <v>33</v>
      </c>
      <c r="N326" s="261" t="s">
        <v>33</v>
      </c>
      <c r="O326" s="262">
        <v>0.9</v>
      </c>
      <c r="P326" s="263" t="s">
        <v>33</v>
      </c>
      <c r="Q326" s="260" t="s">
        <v>33</v>
      </c>
      <c r="R326" s="260" t="s">
        <v>33</v>
      </c>
      <c r="S326" s="260" t="s">
        <v>33</v>
      </c>
      <c r="T326" s="262">
        <v>0.9</v>
      </c>
      <c r="U326" s="260" t="s">
        <v>33</v>
      </c>
      <c r="V326" s="260" t="s">
        <v>33</v>
      </c>
      <c r="W326" s="260" t="s">
        <v>33</v>
      </c>
      <c r="X326" s="260" t="s">
        <v>33</v>
      </c>
      <c r="Y326" s="262">
        <v>0.92</v>
      </c>
      <c r="Z326" s="262" t="s">
        <v>33</v>
      </c>
      <c r="AA326" s="262" t="s">
        <v>33</v>
      </c>
      <c r="AB326" s="262" t="s">
        <v>33</v>
      </c>
      <c r="AC326" s="262">
        <v>1</v>
      </c>
      <c r="AD326" s="262">
        <v>0.92</v>
      </c>
      <c r="AE326" s="260">
        <v>1</v>
      </c>
      <c r="AF326" s="260">
        <v>0.991279069767442</v>
      </c>
      <c r="AG326" s="260">
        <v>1</v>
      </c>
      <c r="AH326" s="260">
        <v>0.998884481903818</v>
      </c>
      <c r="AI326" s="262">
        <v>0.92</v>
      </c>
      <c r="AJ326" s="260" t="s">
        <v>33</v>
      </c>
      <c r="AK326" s="260" t="s">
        <v>33</v>
      </c>
      <c r="AL326" s="260" t="s">
        <v>33</v>
      </c>
      <c r="AM326" s="260">
        <v>1</v>
      </c>
      <c r="AN326" s="259">
        <v>0.99</v>
      </c>
      <c r="AO326" s="264">
        <v>1</v>
      </c>
      <c r="AP326" s="264">
        <v>1</v>
      </c>
      <c r="AQ326" s="264">
        <v>1</v>
      </c>
      <c r="AR326" s="265">
        <v>1</v>
      </c>
      <c r="AS326" s="286">
        <v>0.0739852556983447</v>
      </c>
      <c r="AT326" s="267" t="s">
        <v>33</v>
      </c>
      <c r="AU326" s="268" t="s">
        <v>33</v>
      </c>
      <c r="AV326" s="268" t="s">
        <v>33</v>
      </c>
      <c r="AW326" s="268" t="s">
        <v>33</v>
      </c>
      <c r="AX326" s="224"/>
      <c r="AY326" s="222"/>
    </row>
    <row r="327" ht="15" spans="1:51">
      <c r="A327" s="220"/>
      <c r="B327" s="224"/>
      <c r="C327" s="287" t="s">
        <v>350</v>
      </c>
      <c r="D327" s="111" t="s">
        <v>25</v>
      </c>
      <c r="E327" s="111" t="s">
        <v>351</v>
      </c>
      <c r="F327" s="290" t="s">
        <v>356</v>
      </c>
      <c r="G327" s="290" t="s">
        <v>356</v>
      </c>
      <c r="H327" s="290" t="s">
        <v>356</v>
      </c>
      <c r="I327" s="290" t="s">
        <v>356</v>
      </c>
      <c r="J327" s="259">
        <v>0.9</v>
      </c>
      <c r="K327" s="260">
        <v>0.893333333333333</v>
      </c>
      <c r="L327" s="260">
        <v>0.918604651162791</v>
      </c>
      <c r="M327" s="261">
        <v>0.957894736842105</v>
      </c>
      <c r="N327" s="261">
        <v>0.948535564853557</v>
      </c>
      <c r="O327" s="262">
        <v>0.9</v>
      </c>
      <c r="P327" s="263">
        <v>0.938616300554301</v>
      </c>
      <c r="Q327" s="260">
        <v>0.950328872760263</v>
      </c>
      <c r="R327" s="260">
        <v>0.951454440377577</v>
      </c>
      <c r="S327" s="260">
        <v>0.94889903828302</v>
      </c>
      <c r="T327" s="262">
        <v>0.9</v>
      </c>
      <c r="U327" s="260">
        <v>0.90063641962636</v>
      </c>
      <c r="V327" s="260">
        <v>0.915627126332502</v>
      </c>
      <c r="W327" s="260">
        <v>0.929685994991331</v>
      </c>
      <c r="X327" s="260">
        <v>0.922721027811815</v>
      </c>
      <c r="Y327" s="262">
        <v>0.92</v>
      </c>
      <c r="Z327" s="262">
        <v>0.905996131528046</v>
      </c>
      <c r="AA327" s="262">
        <v>0.938381301912304</v>
      </c>
      <c r="AB327" s="262">
        <v>0.944366787811015</v>
      </c>
      <c r="AC327" s="262">
        <v>0.946981663347298</v>
      </c>
      <c r="AD327" s="262">
        <v>0.92</v>
      </c>
      <c r="AE327" s="260">
        <v>0.973611278467285</v>
      </c>
      <c r="AF327" s="260">
        <v>0.97500373078645</v>
      </c>
      <c r="AG327" s="260">
        <v>0.973073278584965</v>
      </c>
      <c r="AH327" s="260">
        <v>0.964985786136016</v>
      </c>
      <c r="AI327" s="262">
        <v>0.92</v>
      </c>
      <c r="AJ327" s="260">
        <v>0.926906990639315</v>
      </c>
      <c r="AK327" s="260">
        <v>0.952137643378519</v>
      </c>
      <c r="AL327" s="260">
        <v>0.962625341841386</v>
      </c>
      <c r="AM327" s="260">
        <v>0.962566121245169</v>
      </c>
      <c r="AN327" s="259">
        <v>0.99</v>
      </c>
      <c r="AO327" s="264">
        <v>1</v>
      </c>
      <c r="AP327" s="264">
        <v>1</v>
      </c>
      <c r="AQ327" s="264">
        <v>1</v>
      </c>
      <c r="AR327" s="265">
        <v>1</v>
      </c>
      <c r="AS327" s="286">
        <v>0.0739852556983447</v>
      </c>
      <c r="AT327" s="267">
        <v>0</v>
      </c>
      <c r="AU327" s="268">
        <v>0.0517241379310345</v>
      </c>
      <c r="AV327" s="268">
        <v>0.02</v>
      </c>
      <c r="AW327" s="268">
        <v>0.0699774266365688</v>
      </c>
      <c r="AX327" s="224"/>
      <c r="AY327" s="222"/>
    </row>
    <row r="328" ht="15" spans="1:51">
      <c r="A328" s="220"/>
      <c r="B328" s="224"/>
      <c r="C328" s="287" t="s">
        <v>350</v>
      </c>
      <c r="D328" s="111" t="s">
        <v>25</v>
      </c>
      <c r="E328" s="111" t="s">
        <v>351</v>
      </c>
      <c r="F328" s="290" t="s">
        <v>357</v>
      </c>
      <c r="G328" s="290" t="s">
        <v>357</v>
      </c>
      <c r="H328" s="290" t="s">
        <v>357</v>
      </c>
      <c r="I328" s="290" t="s">
        <v>357</v>
      </c>
      <c r="J328" s="259">
        <v>0.9</v>
      </c>
      <c r="K328" s="260">
        <v>0.944444444444444</v>
      </c>
      <c r="L328" s="260">
        <v>0.923076923076923</v>
      </c>
      <c r="M328" s="261">
        <v>0.975</v>
      </c>
      <c r="N328" s="261">
        <v>0.972801450589302</v>
      </c>
      <c r="O328" s="262">
        <v>0.9</v>
      </c>
      <c r="P328" s="263">
        <v>0.947280334728034</v>
      </c>
      <c r="Q328" s="260">
        <v>0.963679245283019</v>
      </c>
      <c r="R328" s="260">
        <v>0.959152215799615</v>
      </c>
      <c r="S328" s="260">
        <v>0.935971475155043</v>
      </c>
      <c r="T328" s="262">
        <v>0.9</v>
      </c>
      <c r="U328" s="260">
        <v>0.909623430962343</v>
      </c>
      <c r="V328" s="260">
        <v>0.936320754716981</v>
      </c>
      <c r="W328" s="260">
        <v>0.933333333333333</v>
      </c>
      <c r="X328" s="260">
        <v>0.927011748213388</v>
      </c>
      <c r="Y328" s="262">
        <v>0.92</v>
      </c>
      <c r="Z328" s="262">
        <v>0.948065528058557</v>
      </c>
      <c r="AA328" s="262">
        <v>0.961471711211385</v>
      </c>
      <c r="AB328" s="262">
        <v>0.96513558384062</v>
      </c>
      <c r="AC328" s="262">
        <v>0.97274965113909</v>
      </c>
      <c r="AD328" s="262">
        <v>0.92</v>
      </c>
      <c r="AE328" s="260">
        <v>0.964661451308336</v>
      </c>
      <c r="AF328" s="260">
        <v>0.952561357272278</v>
      </c>
      <c r="AG328" s="260">
        <v>0.985480383070744</v>
      </c>
      <c r="AH328" s="260">
        <v>0.985036448137963</v>
      </c>
      <c r="AI328" s="262">
        <v>0.92</v>
      </c>
      <c r="AJ328" s="260">
        <v>0.952905431067224</v>
      </c>
      <c r="AK328" s="260">
        <v>0.968406318736253</v>
      </c>
      <c r="AL328" s="260">
        <v>0.971850170261067</v>
      </c>
      <c r="AM328" s="260">
        <v>0.978740656082041</v>
      </c>
      <c r="AN328" s="259">
        <v>0.99</v>
      </c>
      <c r="AO328" s="264">
        <v>1</v>
      </c>
      <c r="AP328" s="264">
        <v>1</v>
      </c>
      <c r="AQ328" s="264">
        <v>1</v>
      </c>
      <c r="AR328" s="265">
        <v>1</v>
      </c>
      <c r="AS328" s="286">
        <v>0.0739852556983447</v>
      </c>
      <c r="AT328" s="267">
        <v>0</v>
      </c>
      <c r="AU328" s="268">
        <v>0.024390243902439</v>
      </c>
      <c r="AV328" s="268">
        <v>0.0588235294117647</v>
      </c>
      <c r="AW328" s="268">
        <v>0.0685203574975174</v>
      </c>
      <c r="AX328" s="224"/>
      <c r="AY328" s="222"/>
    </row>
    <row r="329" ht="15" spans="1:51">
      <c r="A329" s="220"/>
      <c r="B329" s="224"/>
      <c r="C329" s="287" t="s">
        <v>350</v>
      </c>
      <c r="D329" s="111" t="s">
        <v>25</v>
      </c>
      <c r="E329" s="111" t="s">
        <v>351</v>
      </c>
      <c r="F329" s="290" t="s">
        <v>358</v>
      </c>
      <c r="G329" s="290" t="s">
        <v>358</v>
      </c>
      <c r="H329" s="290" t="s">
        <v>358</v>
      </c>
      <c r="I329" s="290" t="s">
        <v>358</v>
      </c>
      <c r="J329" s="259">
        <v>0.9</v>
      </c>
      <c r="K329" s="260">
        <v>1</v>
      </c>
      <c r="L329" s="260">
        <v>0.96875</v>
      </c>
      <c r="M329" s="261">
        <v>0.96969696969697</v>
      </c>
      <c r="N329" s="261">
        <v>0.965873836608066</v>
      </c>
      <c r="O329" s="262">
        <v>0.9</v>
      </c>
      <c r="P329" s="263">
        <v>0.950157397691501</v>
      </c>
      <c r="Q329" s="260">
        <v>0.968021680216802</v>
      </c>
      <c r="R329" s="260">
        <v>0.967643200699607</v>
      </c>
      <c r="S329" s="260">
        <v>0.960713437192411</v>
      </c>
      <c r="T329" s="262">
        <v>0.9</v>
      </c>
      <c r="U329" s="260">
        <v>0.905036726128017</v>
      </c>
      <c r="V329" s="260">
        <v>0.929539295392954</v>
      </c>
      <c r="W329" s="260">
        <v>0.873196327066025</v>
      </c>
      <c r="X329" s="260">
        <v>0.922496011947188</v>
      </c>
      <c r="Y329" s="262">
        <v>0.92</v>
      </c>
      <c r="Z329" s="262">
        <v>0.937963324229419</v>
      </c>
      <c r="AA329" s="262">
        <v>0.96192124621376</v>
      </c>
      <c r="AB329" s="262">
        <v>0.962338392355256</v>
      </c>
      <c r="AC329" s="262">
        <v>0.963258450556372</v>
      </c>
      <c r="AD329" s="262">
        <v>0.92</v>
      </c>
      <c r="AE329" s="260">
        <v>1</v>
      </c>
      <c r="AF329" s="260">
        <v>0.99734395750332</v>
      </c>
      <c r="AG329" s="260">
        <v>0.997716894977169</v>
      </c>
      <c r="AH329" s="260">
        <v>0.996646915621699</v>
      </c>
      <c r="AI329" s="262">
        <v>0.92</v>
      </c>
      <c r="AJ329" s="260">
        <v>0.946332737030411</v>
      </c>
      <c r="AK329" s="260">
        <v>0.969245555021624</v>
      </c>
      <c r="AL329" s="260">
        <v>0.971997052321297</v>
      </c>
      <c r="AM329" s="260">
        <v>0.972200705740597</v>
      </c>
      <c r="AN329" s="259">
        <v>0.99</v>
      </c>
      <c r="AO329" s="264">
        <v>1</v>
      </c>
      <c r="AP329" s="264">
        <v>1</v>
      </c>
      <c r="AQ329" s="264">
        <v>1</v>
      </c>
      <c r="AR329" s="265">
        <v>1</v>
      </c>
      <c r="AS329" s="286">
        <v>0.0739852556983447</v>
      </c>
      <c r="AT329" s="267">
        <v>0</v>
      </c>
      <c r="AU329" s="268">
        <v>0.0188679245283019</v>
      </c>
      <c r="AV329" s="268">
        <v>0.0444444444444444</v>
      </c>
      <c r="AW329" s="268">
        <v>0.0830479452054795</v>
      </c>
      <c r="AX329" s="224"/>
      <c r="AY329" s="222"/>
    </row>
    <row r="330" ht="15" spans="1:51">
      <c r="A330" s="220"/>
      <c r="B330" s="224"/>
      <c r="C330" s="287" t="s">
        <v>350</v>
      </c>
      <c r="D330" s="111" t="s">
        <v>25</v>
      </c>
      <c r="E330" s="111" t="s">
        <v>351</v>
      </c>
      <c r="F330" s="290" t="s">
        <v>359</v>
      </c>
      <c r="G330" s="290" t="s">
        <v>359</v>
      </c>
      <c r="H330" s="290" t="s">
        <v>359</v>
      </c>
      <c r="I330" s="290" t="s">
        <v>359</v>
      </c>
      <c r="J330" s="259">
        <v>0.9</v>
      </c>
      <c r="K330" s="260">
        <v>0.88</v>
      </c>
      <c r="L330" s="260">
        <v>0.961538461538462</v>
      </c>
      <c r="M330" s="261">
        <v>0.924528301886792</v>
      </c>
      <c r="N330" s="261">
        <v>0.948228882833787</v>
      </c>
      <c r="O330" s="262">
        <v>0.9</v>
      </c>
      <c r="P330" s="263">
        <v>0.975991269552565</v>
      </c>
      <c r="Q330" s="260">
        <v>0.971450617283951</v>
      </c>
      <c r="R330" s="260">
        <v>0.978562005277045</v>
      </c>
      <c r="S330" s="260">
        <v>0.963404903957224</v>
      </c>
      <c r="T330" s="262">
        <v>0.9</v>
      </c>
      <c r="U330" s="260">
        <v>0.893779556202255</v>
      </c>
      <c r="V330" s="260">
        <v>0.893518518518518</v>
      </c>
      <c r="W330" s="260">
        <v>0.899736147757256</v>
      </c>
      <c r="X330" s="260">
        <v>0.896645350291165</v>
      </c>
      <c r="Y330" s="262">
        <v>0.92</v>
      </c>
      <c r="Z330" s="262">
        <v>0.90884476534296</v>
      </c>
      <c r="AA330" s="262">
        <v>0.943396226415094</v>
      </c>
      <c r="AB330" s="262">
        <v>0.953767914932963</v>
      </c>
      <c r="AC330" s="262">
        <v>0.955865810891286</v>
      </c>
      <c r="AD330" s="262">
        <v>0.92</v>
      </c>
      <c r="AE330" s="260">
        <v>0.995983935742972</v>
      </c>
      <c r="AF330" s="260">
        <v>0.976558837318331</v>
      </c>
      <c r="AG330" s="260">
        <v>0.989284183454779</v>
      </c>
      <c r="AH330" s="260">
        <v>0.989790628689917</v>
      </c>
      <c r="AI330" s="262">
        <v>0.92</v>
      </c>
      <c r="AJ330" s="260">
        <v>0.930041152263374</v>
      </c>
      <c r="AK330" s="260">
        <v>0.950797188410766</v>
      </c>
      <c r="AL330" s="260">
        <v>0.965364633442371</v>
      </c>
      <c r="AM330" s="260">
        <v>0.962680630633452</v>
      </c>
      <c r="AN330" s="259">
        <v>0.99</v>
      </c>
      <c r="AO330" s="264">
        <v>1</v>
      </c>
      <c r="AP330" s="264">
        <v>1</v>
      </c>
      <c r="AQ330" s="264">
        <v>1</v>
      </c>
      <c r="AR330" s="265">
        <v>1</v>
      </c>
      <c r="AS330" s="286">
        <v>0.0739852556983447</v>
      </c>
      <c r="AT330" s="267">
        <v>0.0188679245283019</v>
      </c>
      <c r="AU330" s="268">
        <v>0.02</v>
      </c>
      <c r="AV330" s="268">
        <v>0.032258064516129</v>
      </c>
      <c r="AW330" s="268">
        <v>0.0722222222222222</v>
      </c>
      <c r="AX330" s="224"/>
      <c r="AY330" s="222"/>
    </row>
    <row r="331" ht="15" spans="1:51">
      <c r="A331" s="220"/>
      <c r="B331" s="224"/>
      <c r="C331" s="287" t="s">
        <v>350</v>
      </c>
      <c r="D331" s="111" t="s">
        <v>25</v>
      </c>
      <c r="E331" s="111" t="s">
        <v>351</v>
      </c>
      <c r="F331" s="290" t="s">
        <v>360</v>
      </c>
      <c r="G331" s="290" t="s">
        <v>360</v>
      </c>
      <c r="H331" s="290" t="s">
        <v>360</v>
      </c>
      <c r="I331" s="290" t="s">
        <v>360</v>
      </c>
      <c r="J331" s="259">
        <v>0.9</v>
      </c>
      <c r="K331" s="260">
        <v>0.92</v>
      </c>
      <c r="L331" s="260">
        <v>0.9125</v>
      </c>
      <c r="M331" s="261">
        <v>0.949367088607595</v>
      </c>
      <c r="N331" s="261">
        <v>0.958758109360519</v>
      </c>
      <c r="O331" s="262">
        <v>0.9</v>
      </c>
      <c r="P331" s="263">
        <v>0.984522785898538</v>
      </c>
      <c r="Q331" s="260">
        <v>0.97714698099591</v>
      </c>
      <c r="R331" s="260">
        <v>0.985335476094817</v>
      </c>
      <c r="S331" s="260">
        <v>0.980357723074067</v>
      </c>
      <c r="T331" s="262">
        <v>0.9</v>
      </c>
      <c r="U331" s="260">
        <v>0.91079105760963</v>
      </c>
      <c r="V331" s="260">
        <v>0.923021409670435</v>
      </c>
      <c r="W331" s="260">
        <v>0.928887103254319</v>
      </c>
      <c r="X331" s="260">
        <v>0.919326638919404</v>
      </c>
      <c r="Y331" s="262">
        <v>0.92</v>
      </c>
      <c r="Z331" s="262">
        <v>0.95279890774332</v>
      </c>
      <c r="AA331" s="262">
        <v>0.962195355977739</v>
      </c>
      <c r="AB331" s="262">
        <v>0.966116941529235</v>
      </c>
      <c r="AC331" s="262">
        <v>0.968762508338893</v>
      </c>
      <c r="AD331" s="262">
        <v>0.92</v>
      </c>
      <c r="AE331" s="260">
        <v>0.997338065661047</v>
      </c>
      <c r="AF331" s="260">
        <v>0.909421663003108</v>
      </c>
      <c r="AG331" s="260">
        <v>0.894006151799817</v>
      </c>
      <c r="AH331" s="260">
        <v>0.962343070961975</v>
      </c>
      <c r="AI331" s="262">
        <v>0.92</v>
      </c>
      <c r="AJ331" s="260">
        <v>0.957698988454072</v>
      </c>
      <c r="AK331" s="260">
        <v>0.967766036930302</v>
      </c>
      <c r="AL331" s="260">
        <v>0.974146224146224</v>
      </c>
      <c r="AM331" s="260">
        <v>0.975233687958905</v>
      </c>
      <c r="AN331" s="259">
        <v>0.99</v>
      </c>
      <c r="AO331" s="264">
        <v>1</v>
      </c>
      <c r="AP331" s="264">
        <v>1</v>
      </c>
      <c r="AQ331" s="264">
        <v>1</v>
      </c>
      <c r="AR331" s="265">
        <v>1</v>
      </c>
      <c r="AS331" s="286">
        <v>0.0739852556983447</v>
      </c>
      <c r="AT331" s="267">
        <v>0.0238095238095238</v>
      </c>
      <c r="AU331" s="268">
        <v>0.0136986301369863</v>
      </c>
      <c r="AV331" s="268">
        <v>0.0689655172413793</v>
      </c>
      <c r="AW331" s="268">
        <v>0.059953434225844</v>
      </c>
      <c r="AX331" s="224"/>
      <c r="AY331" s="222"/>
    </row>
    <row r="332" ht="15" spans="1:51">
      <c r="A332" s="220"/>
      <c r="B332" s="224"/>
      <c r="C332" s="287" t="s">
        <v>350</v>
      </c>
      <c r="D332" s="111" t="s">
        <v>125</v>
      </c>
      <c r="E332" s="111" t="s">
        <v>351</v>
      </c>
      <c r="F332" s="290" t="s">
        <v>361</v>
      </c>
      <c r="G332" s="290" t="s">
        <v>361</v>
      </c>
      <c r="H332" s="290" t="s">
        <v>361</v>
      </c>
      <c r="I332" s="290" t="s">
        <v>361</v>
      </c>
      <c r="J332" s="259">
        <v>0.9</v>
      </c>
      <c r="K332" s="260" t="s">
        <v>33</v>
      </c>
      <c r="L332" s="260" t="s">
        <v>33</v>
      </c>
      <c r="M332" s="261" t="s">
        <v>33</v>
      </c>
      <c r="N332" s="261" t="s">
        <v>33</v>
      </c>
      <c r="O332" s="262">
        <v>0.9</v>
      </c>
      <c r="P332" s="263" t="s">
        <v>33</v>
      </c>
      <c r="Q332" s="260" t="s">
        <v>33</v>
      </c>
      <c r="R332" s="260">
        <v>0</v>
      </c>
      <c r="S332" s="260">
        <v>0</v>
      </c>
      <c r="T332" s="262">
        <v>0.9</v>
      </c>
      <c r="U332" s="260" t="s">
        <v>33</v>
      </c>
      <c r="V332" s="260" t="s">
        <v>33</v>
      </c>
      <c r="W332" s="260">
        <v>0</v>
      </c>
      <c r="X332" s="260">
        <v>0.5</v>
      </c>
      <c r="Y332" s="262">
        <v>0.92</v>
      </c>
      <c r="Z332" s="262" t="s">
        <v>33</v>
      </c>
      <c r="AA332" s="262" t="s">
        <v>33</v>
      </c>
      <c r="AB332" s="262" t="s">
        <v>33</v>
      </c>
      <c r="AC332" s="262" t="s">
        <v>33</v>
      </c>
      <c r="AD332" s="262">
        <v>0.92</v>
      </c>
      <c r="AE332" s="260">
        <v>1</v>
      </c>
      <c r="AF332" s="260">
        <v>1</v>
      </c>
      <c r="AG332" s="260">
        <v>1</v>
      </c>
      <c r="AH332" s="260">
        <v>0.975669567726114</v>
      </c>
      <c r="AI332" s="262">
        <v>0.92</v>
      </c>
      <c r="AJ332" s="260" t="s">
        <v>33</v>
      </c>
      <c r="AK332" s="260" t="s">
        <v>33</v>
      </c>
      <c r="AL332" s="260">
        <v>0</v>
      </c>
      <c r="AM332" s="260">
        <v>0.5</v>
      </c>
      <c r="AN332" s="259">
        <v>0.99</v>
      </c>
      <c r="AO332" s="264" t="s">
        <v>33</v>
      </c>
      <c r="AP332" s="264">
        <v>1</v>
      </c>
      <c r="AQ332" s="264" t="s">
        <v>33</v>
      </c>
      <c r="AR332" s="265">
        <v>1</v>
      </c>
      <c r="AS332" s="286">
        <v>0.0739852556983447</v>
      </c>
      <c r="AT332" s="267" t="s">
        <v>33</v>
      </c>
      <c r="AU332" s="268" t="s">
        <v>33</v>
      </c>
      <c r="AV332" s="268" t="s">
        <v>33</v>
      </c>
      <c r="AW332" s="268" t="s">
        <v>33</v>
      </c>
      <c r="AX332" s="224"/>
      <c r="AY332" s="222"/>
    </row>
    <row r="333" ht="15" spans="1:51">
      <c r="A333" s="220"/>
      <c r="B333" s="224"/>
      <c r="C333" s="287" t="s">
        <v>350</v>
      </c>
      <c r="D333" s="111" t="s">
        <v>25</v>
      </c>
      <c r="E333" s="111" t="s">
        <v>351</v>
      </c>
      <c r="F333" s="290" t="s">
        <v>362</v>
      </c>
      <c r="G333" s="290" t="s">
        <v>362</v>
      </c>
      <c r="H333" s="290" t="s">
        <v>362</v>
      </c>
      <c r="I333" s="290" t="s">
        <v>362</v>
      </c>
      <c r="J333" s="259">
        <v>0.9</v>
      </c>
      <c r="K333" s="260">
        <v>0.836065573770492</v>
      </c>
      <c r="L333" s="260">
        <v>0.889830508474576</v>
      </c>
      <c r="M333" s="261">
        <v>0.89922480620155</v>
      </c>
      <c r="N333" s="261">
        <v>0.900117508813161</v>
      </c>
      <c r="O333" s="262">
        <v>0.9</v>
      </c>
      <c r="P333" s="263">
        <v>0.93997351772841</v>
      </c>
      <c r="Q333" s="260">
        <v>0.974173228346457</v>
      </c>
      <c r="R333" s="260">
        <v>0.968186372745491</v>
      </c>
      <c r="S333" s="260">
        <v>0.953322301235893</v>
      </c>
      <c r="T333" s="262">
        <v>0.9</v>
      </c>
      <c r="U333" s="260">
        <v>0.885831984699132</v>
      </c>
      <c r="V333" s="260">
        <v>0.897007874015748</v>
      </c>
      <c r="W333" s="260">
        <v>0.913952905811623</v>
      </c>
      <c r="X333" s="260">
        <v>0.908552857164155</v>
      </c>
      <c r="Y333" s="262">
        <v>0.92</v>
      </c>
      <c r="Z333" s="262">
        <v>0.934448310697048</v>
      </c>
      <c r="AA333" s="262">
        <v>0.934265580268663</v>
      </c>
      <c r="AB333" s="262">
        <v>0.952571063557969</v>
      </c>
      <c r="AC333" s="262">
        <v>0.951377933171307</v>
      </c>
      <c r="AD333" s="262">
        <v>0.92</v>
      </c>
      <c r="AE333" s="260">
        <v>0.986779481755685</v>
      </c>
      <c r="AF333" s="260">
        <v>0.9217106162044</v>
      </c>
      <c r="AG333" s="260">
        <v>0.985081967213115</v>
      </c>
      <c r="AH333" s="260">
        <v>0.962931165092672</v>
      </c>
      <c r="AI333" s="262">
        <v>0.92</v>
      </c>
      <c r="AJ333" s="260">
        <v>0.947934568136974</v>
      </c>
      <c r="AK333" s="260">
        <v>0.949588544029029</v>
      </c>
      <c r="AL333" s="260">
        <v>0.969607636695445</v>
      </c>
      <c r="AM333" s="260">
        <v>0.965082373700527</v>
      </c>
      <c r="AN333" s="259">
        <v>0.99</v>
      </c>
      <c r="AO333" s="264">
        <v>1</v>
      </c>
      <c r="AP333" s="264">
        <v>1</v>
      </c>
      <c r="AQ333" s="264">
        <v>1</v>
      </c>
      <c r="AR333" s="265">
        <v>1</v>
      </c>
      <c r="AS333" s="286">
        <v>0.0739852556983447</v>
      </c>
      <c r="AT333" s="267">
        <v>0.0138888888888889</v>
      </c>
      <c r="AU333" s="268">
        <v>0.0379746835443038</v>
      </c>
      <c r="AV333" s="268">
        <v>0.0638297872340425</v>
      </c>
      <c r="AW333" s="268">
        <v>0.0743651753325272</v>
      </c>
      <c r="AX333" s="224"/>
      <c r="AY333" s="222"/>
    </row>
    <row r="334" ht="15" spans="1:51">
      <c r="A334" s="220"/>
      <c r="B334" s="224"/>
      <c r="C334" s="287" t="s">
        <v>350</v>
      </c>
      <c r="D334" s="111" t="s">
        <v>25</v>
      </c>
      <c r="E334" s="111" t="s">
        <v>351</v>
      </c>
      <c r="F334" s="290" t="s">
        <v>363</v>
      </c>
      <c r="G334" s="290" t="s">
        <v>363</v>
      </c>
      <c r="H334" s="290" t="s">
        <v>363</v>
      </c>
      <c r="I334" s="290" t="s">
        <v>363</v>
      </c>
      <c r="J334" s="259">
        <v>0.9</v>
      </c>
      <c r="K334" s="260">
        <v>0.962962962962963</v>
      </c>
      <c r="L334" s="260">
        <v>0.903846153846154</v>
      </c>
      <c r="M334" s="261">
        <v>0.983050847457627</v>
      </c>
      <c r="N334" s="261">
        <v>0.961886304909561</v>
      </c>
      <c r="O334" s="262">
        <v>0.9</v>
      </c>
      <c r="P334" s="263">
        <v>0.943495400788436</v>
      </c>
      <c r="Q334" s="260">
        <v>0.944058500914077</v>
      </c>
      <c r="R334" s="260">
        <v>0.952548330404218</v>
      </c>
      <c r="S334" s="260">
        <v>0.954753555993057</v>
      </c>
      <c r="T334" s="262">
        <v>0.9</v>
      </c>
      <c r="U334" s="260">
        <v>0.901116951379763</v>
      </c>
      <c r="V334" s="260">
        <v>0.921755027422303</v>
      </c>
      <c r="W334" s="260">
        <v>0.919742237844171</v>
      </c>
      <c r="X334" s="260">
        <v>0.919956664064957</v>
      </c>
      <c r="Y334" s="262">
        <v>0.92</v>
      </c>
      <c r="Z334" s="262">
        <v>0.938910622931086</v>
      </c>
      <c r="AA334" s="262">
        <v>0.958567623557265</v>
      </c>
      <c r="AB334" s="262">
        <v>0.960140166447657</v>
      </c>
      <c r="AC334" s="262">
        <v>0.961209413317763</v>
      </c>
      <c r="AD334" s="262">
        <v>0.92</v>
      </c>
      <c r="AE334" s="260">
        <v>0.995219289129079</v>
      </c>
      <c r="AF334" s="260">
        <v>0.993384587877704</v>
      </c>
      <c r="AG334" s="260">
        <v>0.996393611540443</v>
      </c>
      <c r="AH334" s="260">
        <v>0.991404096923132</v>
      </c>
      <c r="AI334" s="262">
        <v>0.92</v>
      </c>
      <c r="AJ334" s="260">
        <v>0.950086328676817</v>
      </c>
      <c r="AK334" s="260">
        <v>0.969260954872466</v>
      </c>
      <c r="AL334" s="260">
        <v>0.972270972270972</v>
      </c>
      <c r="AM334" s="260">
        <v>0.971714093169248</v>
      </c>
      <c r="AN334" s="259">
        <v>0.99</v>
      </c>
      <c r="AO334" s="264">
        <v>1</v>
      </c>
      <c r="AP334" s="264">
        <v>1</v>
      </c>
      <c r="AQ334" s="264">
        <v>1</v>
      </c>
      <c r="AR334" s="265">
        <v>1</v>
      </c>
      <c r="AS334" s="286">
        <v>0.0739852556983447</v>
      </c>
      <c r="AT334" s="267">
        <v>0.0363636363636364</v>
      </c>
      <c r="AU334" s="268">
        <v>0.0416666666666667</v>
      </c>
      <c r="AV334" s="268">
        <v>0.0909090909090909</v>
      </c>
      <c r="AW334" s="268">
        <v>0.0766423357664234</v>
      </c>
      <c r="AX334" s="224"/>
      <c r="AY334" s="222"/>
    </row>
    <row r="335" ht="15" spans="1:51">
      <c r="A335" s="220"/>
      <c r="B335" s="224"/>
      <c r="C335" s="287" t="s">
        <v>350</v>
      </c>
      <c r="D335" s="111" t="s">
        <v>125</v>
      </c>
      <c r="E335" s="111" t="s">
        <v>351</v>
      </c>
      <c r="F335" s="290" t="s">
        <v>364</v>
      </c>
      <c r="G335" s="290" t="s">
        <v>364</v>
      </c>
      <c r="H335" s="290" t="s">
        <v>364</v>
      </c>
      <c r="I335" s="290" t="s">
        <v>364</v>
      </c>
      <c r="J335" s="259">
        <v>0.9</v>
      </c>
      <c r="K335" s="260" t="s">
        <v>33</v>
      </c>
      <c r="L335" s="260" t="s">
        <v>33</v>
      </c>
      <c r="M335" s="261" t="s">
        <v>33</v>
      </c>
      <c r="N335" s="261" t="s">
        <v>33</v>
      </c>
      <c r="O335" s="262">
        <v>0.9</v>
      </c>
      <c r="P335" s="263" t="s">
        <v>33</v>
      </c>
      <c r="Q335" s="260" t="s">
        <v>33</v>
      </c>
      <c r="R335" s="260" t="s">
        <v>33</v>
      </c>
      <c r="S335" s="260">
        <v>1</v>
      </c>
      <c r="T335" s="262">
        <v>0.9</v>
      </c>
      <c r="U335" s="260" t="s">
        <v>33</v>
      </c>
      <c r="V335" s="260" t="s">
        <v>33</v>
      </c>
      <c r="W335" s="260" t="s">
        <v>33</v>
      </c>
      <c r="X335" s="260">
        <v>1</v>
      </c>
      <c r="Y335" s="262">
        <v>0.92</v>
      </c>
      <c r="Z335" s="262" t="s">
        <v>33</v>
      </c>
      <c r="AA335" s="262" t="s">
        <v>33</v>
      </c>
      <c r="AB335" s="262" t="s">
        <v>33</v>
      </c>
      <c r="AC335" s="262" t="s">
        <v>33</v>
      </c>
      <c r="AD335" s="262">
        <v>0.92</v>
      </c>
      <c r="AE335" s="260">
        <v>1</v>
      </c>
      <c r="AF335" s="260">
        <v>1</v>
      </c>
      <c r="AG335" s="260">
        <v>1</v>
      </c>
      <c r="AH335" s="260">
        <v>0.995868544600939</v>
      </c>
      <c r="AI335" s="262">
        <v>0.92</v>
      </c>
      <c r="AJ335" s="260" t="s">
        <v>33</v>
      </c>
      <c r="AK335" s="260" t="s">
        <v>33</v>
      </c>
      <c r="AL335" s="260" t="s">
        <v>33</v>
      </c>
      <c r="AM335" s="260">
        <v>1</v>
      </c>
      <c r="AN335" s="259">
        <v>0.99</v>
      </c>
      <c r="AO335" s="264" t="s">
        <v>33</v>
      </c>
      <c r="AP335" s="264">
        <v>1</v>
      </c>
      <c r="AQ335" s="264" t="s">
        <v>33</v>
      </c>
      <c r="AR335" s="265">
        <v>1</v>
      </c>
      <c r="AS335" s="286">
        <v>0.0739852556983447</v>
      </c>
      <c r="AT335" s="267" t="s">
        <v>33</v>
      </c>
      <c r="AU335" s="268" t="s">
        <v>33</v>
      </c>
      <c r="AV335" s="268" t="s">
        <v>33</v>
      </c>
      <c r="AW335" s="268" t="s">
        <v>33</v>
      </c>
      <c r="AX335" s="224"/>
      <c r="AY335" s="222"/>
    </row>
    <row r="336" ht="15" spans="1:51">
      <c r="A336" s="220"/>
      <c r="B336" s="224"/>
      <c r="C336" s="287" t="s">
        <v>350</v>
      </c>
      <c r="D336" s="111" t="s">
        <v>25</v>
      </c>
      <c r="E336" s="111" t="s">
        <v>351</v>
      </c>
      <c r="F336" s="290" t="s">
        <v>365</v>
      </c>
      <c r="G336" s="290" t="s">
        <v>365</v>
      </c>
      <c r="H336" s="290" t="s">
        <v>365</v>
      </c>
      <c r="I336" s="290" t="s">
        <v>365</v>
      </c>
      <c r="J336" s="259">
        <v>0.9</v>
      </c>
      <c r="K336" s="260">
        <v>1</v>
      </c>
      <c r="L336" s="260">
        <v>0.976190476190476</v>
      </c>
      <c r="M336" s="261">
        <v>0.977777777777778</v>
      </c>
      <c r="N336" s="261">
        <v>0.972071696540225</v>
      </c>
      <c r="O336" s="262">
        <v>0.9</v>
      </c>
      <c r="P336" s="263">
        <v>0.977111606238606</v>
      </c>
      <c r="Q336" s="260">
        <v>0.974667239158437</v>
      </c>
      <c r="R336" s="260">
        <v>0.972712680577849</v>
      </c>
      <c r="S336" s="260">
        <v>0.971787142244802</v>
      </c>
      <c r="T336" s="262">
        <v>0.9</v>
      </c>
      <c r="U336" s="260">
        <v>0.934575653230707</v>
      </c>
      <c r="V336" s="260">
        <v>0.933662516101331</v>
      </c>
      <c r="W336" s="260">
        <v>0.936507936507937</v>
      </c>
      <c r="X336" s="260">
        <v>0.936849575928776</v>
      </c>
      <c r="Y336" s="262">
        <v>0.92</v>
      </c>
      <c r="Z336" s="262">
        <v>0.948284353964866</v>
      </c>
      <c r="AA336" s="262">
        <v>0.963958165728077</v>
      </c>
      <c r="AB336" s="262">
        <v>0.962167211583372</v>
      </c>
      <c r="AC336" s="262">
        <v>0.968834472889172</v>
      </c>
      <c r="AD336" s="262">
        <v>0.92</v>
      </c>
      <c r="AE336" s="260">
        <v>0.998821218074656</v>
      </c>
      <c r="AF336" s="260">
        <v>0.996937799043062</v>
      </c>
      <c r="AG336" s="260">
        <v>0.999227948272534</v>
      </c>
      <c r="AH336" s="260">
        <v>0.995719844357977</v>
      </c>
      <c r="AI336" s="262">
        <v>0.92</v>
      </c>
      <c r="AJ336" s="260">
        <v>0.958412612122859</v>
      </c>
      <c r="AK336" s="260">
        <v>0.968557506665441</v>
      </c>
      <c r="AL336" s="260">
        <v>0.971711456859972</v>
      </c>
      <c r="AM336" s="260">
        <v>0.976181769423926</v>
      </c>
      <c r="AN336" s="259">
        <v>0.99</v>
      </c>
      <c r="AO336" s="264">
        <v>1</v>
      </c>
      <c r="AP336" s="264">
        <v>1</v>
      </c>
      <c r="AQ336" s="264">
        <v>1</v>
      </c>
      <c r="AR336" s="265">
        <v>1</v>
      </c>
      <c r="AS336" s="286">
        <v>0.0739852556983447</v>
      </c>
      <c r="AT336" s="267">
        <v>0.0153846153846154</v>
      </c>
      <c r="AU336" s="268">
        <v>0.0540540540540541</v>
      </c>
      <c r="AV336" s="268">
        <v>0</v>
      </c>
      <c r="AW336" s="268">
        <v>0.07994289793005</v>
      </c>
      <c r="AX336" s="224"/>
      <c r="AY336" s="222"/>
    </row>
    <row r="337" ht="15" spans="1:51">
      <c r="A337" s="220"/>
      <c r="B337" s="224"/>
      <c r="C337" s="287" t="s">
        <v>350</v>
      </c>
      <c r="D337" s="111" t="s">
        <v>125</v>
      </c>
      <c r="E337" s="111" t="s">
        <v>351</v>
      </c>
      <c r="F337" s="290" t="s">
        <v>366</v>
      </c>
      <c r="G337" s="290" t="s">
        <v>366</v>
      </c>
      <c r="H337" s="290" t="s">
        <v>366</v>
      </c>
      <c r="I337" s="290" t="s">
        <v>366</v>
      </c>
      <c r="J337" s="259">
        <v>0.9</v>
      </c>
      <c r="K337" s="260" t="s">
        <v>33</v>
      </c>
      <c r="L337" s="260" t="s">
        <v>33</v>
      </c>
      <c r="M337" s="261" t="s">
        <v>33</v>
      </c>
      <c r="N337" s="261" t="s">
        <v>33</v>
      </c>
      <c r="O337" s="262">
        <v>0.9</v>
      </c>
      <c r="P337" s="263" t="s">
        <v>33</v>
      </c>
      <c r="Q337" s="260" t="s">
        <v>33</v>
      </c>
      <c r="R337" s="260" t="s">
        <v>33</v>
      </c>
      <c r="S337" s="260" t="s">
        <v>33</v>
      </c>
      <c r="T337" s="262">
        <v>0.9</v>
      </c>
      <c r="U337" s="260" t="s">
        <v>33</v>
      </c>
      <c r="V337" s="260" t="s">
        <v>33</v>
      </c>
      <c r="W337" s="260" t="s">
        <v>33</v>
      </c>
      <c r="X337" s="260" t="s">
        <v>33</v>
      </c>
      <c r="Y337" s="262">
        <v>0.92</v>
      </c>
      <c r="Z337" s="262" t="s">
        <v>33</v>
      </c>
      <c r="AA337" s="262" t="s">
        <v>33</v>
      </c>
      <c r="AB337" s="262" t="s">
        <v>33</v>
      </c>
      <c r="AC337" s="262" t="s">
        <v>33</v>
      </c>
      <c r="AD337" s="262">
        <v>0.92</v>
      </c>
      <c r="AE337" s="260">
        <v>1</v>
      </c>
      <c r="AF337" s="260">
        <v>0.945454545454545</v>
      </c>
      <c r="AG337" s="260">
        <v>0.948356807511737</v>
      </c>
      <c r="AH337" s="260">
        <v>0.966726084373143</v>
      </c>
      <c r="AI337" s="262">
        <v>0.92</v>
      </c>
      <c r="AJ337" s="260" t="s">
        <v>33</v>
      </c>
      <c r="AK337" s="260" t="s">
        <v>33</v>
      </c>
      <c r="AL337" s="260" t="s">
        <v>33</v>
      </c>
      <c r="AM337" s="260" t="s">
        <v>33</v>
      </c>
      <c r="AN337" s="259">
        <v>0.99</v>
      </c>
      <c r="AO337" s="264" t="s">
        <v>33</v>
      </c>
      <c r="AP337" s="264" t="s">
        <v>33</v>
      </c>
      <c r="AQ337" s="264" t="s">
        <v>33</v>
      </c>
      <c r="AR337" s="265">
        <v>1</v>
      </c>
      <c r="AS337" s="286">
        <v>0.0739852556983447</v>
      </c>
      <c r="AT337" s="267" t="s">
        <v>33</v>
      </c>
      <c r="AU337" s="268" t="s">
        <v>33</v>
      </c>
      <c r="AV337" s="268" t="s">
        <v>33</v>
      </c>
      <c r="AW337" s="268" t="s">
        <v>33</v>
      </c>
      <c r="AX337" s="224"/>
      <c r="AY337" s="222"/>
    </row>
    <row r="338" ht="15" spans="1:51">
      <c r="A338" s="220"/>
      <c r="B338" s="224"/>
      <c r="C338" s="287" t="s">
        <v>350</v>
      </c>
      <c r="D338" s="111" t="s">
        <v>25</v>
      </c>
      <c r="E338" s="111" t="s">
        <v>351</v>
      </c>
      <c r="F338" s="290" t="s">
        <v>367</v>
      </c>
      <c r="G338" s="290" t="s">
        <v>367</v>
      </c>
      <c r="H338" s="290" t="s">
        <v>367</v>
      </c>
      <c r="I338" s="290" t="s">
        <v>367</v>
      </c>
      <c r="J338" s="259">
        <v>0.9</v>
      </c>
      <c r="K338" s="260">
        <v>0.894736842105263</v>
      </c>
      <c r="L338" s="260">
        <v>0.982758620689655</v>
      </c>
      <c r="M338" s="261">
        <v>0.947368421052632</v>
      </c>
      <c r="N338" s="261">
        <v>0.940375891121192</v>
      </c>
      <c r="O338" s="262">
        <v>0.9</v>
      </c>
      <c r="P338" s="263">
        <v>0.913362701908957</v>
      </c>
      <c r="Q338" s="260">
        <v>0.930376028202115</v>
      </c>
      <c r="R338" s="260">
        <v>0.925193895421566</v>
      </c>
      <c r="S338" s="260">
        <v>0.9172204087977</v>
      </c>
      <c r="T338" s="262">
        <v>0.9</v>
      </c>
      <c r="U338" s="260">
        <v>0.898678414096916</v>
      </c>
      <c r="V338" s="260">
        <v>0.913337250293772</v>
      </c>
      <c r="W338" s="260">
        <v>0.902927195396547</v>
      </c>
      <c r="X338" s="260">
        <v>0.905047796689205</v>
      </c>
      <c r="Y338" s="262">
        <v>0.92</v>
      </c>
      <c r="Z338" s="262">
        <v>0.918362282878412</v>
      </c>
      <c r="AA338" s="262">
        <v>0.932907348242812</v>
      </c>
      <c r="AB338" s="262">
        <v>0.945441230318565</v>
      </c>
      <c r="AC338" s="262">
        <v>0.946368229477916</v>
      </c>
      <c r="AD338" s="262">
        <v>0.92</v>
      </c>
      <c r="AE338" s="260">
        <v>0.992574257425743</v>
      </c>
      <c r="AF338" s="260">
        <v>0.99058747160013</v>
      </c>
      <c r="AG338" s="260">
        <v>0.984997944923962</v>
      </c>
      <c r="AH338" s="260">
        <v>0.986495695182268</v>
      </c>
      <c r="AI338" s="262">
        <v>0.92</v>
      </c>
      <c r="AJ338" s="260">
        <v>0.934651068979427</v>
      </c>
      <c r="AK338" s="260">
        <v>0.949698996655518</v>
      </c>
      <c r="AL338" s="260">
        <v>0.9598870895855</v>
      </c>
      <c r="AM338" s="260">
        <v>0.959578612805659</v>
      </c>
      <c r="AN338" s="259">
        <v>0.99</v>
      </c>
      <c r="AO338" s="264">
        <v>1</v>
      </c>
      <c r="AP338" s="264">
        <v>1</v>
      </c>
      <c r="AQ338" s="264">
        <v>1</v>
      </c>
      <c r="AR338" s="265">
        <v>1</v>
      </c>
      <c r="AS338" s="286">
        <v>0.0739852556983447</v>
      </c>
      <c r="AT338" s="267">
        <v>0</v>
      </c>
      <c r="AU338" s="268">
        <v>0.0294117647058824</v>
      </c>
      <c r="AV338" s="268">
        <v>0</v>
      </c>
      <c r="AW338" s="268">
        <v>0.0460593654042989</v>
      </c>
      <c r="AX338" s="224"/>
      <c r="AY338" s="222"/>
    </row>
    <row r="339" ht="15" spans="1:51">
      <c r="A339" s="220"/>
      <c r="B339" s="224"/>
      <c r="C339" s="287" t="s">
        <v>350</v>
      </c>
      <c r="D339" s="111" t="s">
        <v>125</v>
      </c>
      <c r="E339" s="111" t="s">
        <v>351</v>
      </c>
      <c r="F339" s="290" t="s">
        <v>368</v>
      </c>
      <c r="G339" s="290" t="s">
        <v>368</v>
      </c>
      <c r="H339" s="290" t="s">
        <v>368</v>
      </c>
      <c r="I339" s="290" t="s">
        <v>368</v>
      </c>
      <c r="J339" s="259">
        <v>0.9</v>
      </c>
      <c r="K339" s="260" t="s">
        <v>33</v>
      </c>
      <c r="L339" s="260" t="s">
        <v>33</v>
      </c>
      <c r="M339" s="261" t="s">
        <v>33</v>
      </c>
      <c r="N339" s="261" t="s">
        <v>33</v>
      </c>
      <c r="O339" s="262">
        <v>0.9</v>
      </c>
      <c r="P339" s="263" t="s">
        <v>33</v>
      </c>
      <c r="Q339" s="260" t="s">
        <v>33</v>
      </c>
      <c r="R339" s="260" t="s">
        <v>33</v>
      </c>
      <c r="S339" s="260">
        <v>0</v>
      </c>
      <c r="T339" s="262">
        <v>0.9</v>
      </c>
      <c r="U339" s="260" t="s">
        <v>33</v>
      </c>
      <c r="V339" s="260" t="s">
        <v>33</v>
      </c>
      <c r="W339" s="260" t="s">
        <v>33</v>
      </c>
      <c r="X339" s="260">
        <v>0</v>
      </c>
      <c r="Y339" s="262">
        <v>0.92</v>
      </c>
      <c r="Z339" s="262" t="s">
        <v>33</v>
      </c>
      <c r="AA339" s="262" t="s">
        <v>33</v>
      </c>
      <c r="AB339" s="262" t="s">
        <v>33</v>
      </c>
      <c r="AC339" s="262" t="s">
        <v>33</v>
      </c>
      <c r="AD339" s="262">
        <v>0.92</v>
      </c>
      <c r="AE339" s="260">
        <v>1</v>
      </c>
      <c r="AF339" s="260">
        <v>0.995283018867924</v>
      </c>
      <c r="AG339" s="260">
        <v>1</v>
      </c>
      <c r="AH339" s="260">
        <v>0.999275782155272</v>
      </c>
      <c r="AI339" s="262">
        <v>0.92</v>
      </c>
      <c r="AJ339" s="260" t="s">
        <v>33</v>
      </c>
      <c r="AK339" s="260" t="s">
        <v>33</v>
      </c>
      <c r="AL339" s="260" t="s">
        <v>33</v>
      </c>
      <c r="AM339" s="260">
        <v>0</v>
      </c>
      <c r="AN339" s="259">
        <v>0.99</v>
      </c>
      <c r="AO339" s="264" t="s">
        <v>33</v>
      </c>
      <c r="AP339" s="264">
        <v>1</v>
      </c>
      <c r="AQ339" s="264" t="s">
        <v>33</v>
      </c>
      <c r="AR339" s="265">
        <v>1</v>
      </c>
      <c r="AS339" s="286">
        <v>0.0739852556983447</v>
      </c>
      <c r="AT339" s="267" t="s">
        <v>33</v>
      </c>
      <c r="AU339" s="268" t="s">
        <v>33</v>
      </c>
      <c r="AV339" s="268" t="s">
        <v>33</v>
      </c>
      <c r="AW339" s="268" t="s">
        <v>33</v>
      </c>
      <c r="AX339" s="224"/>
      <c r="AY339" s="222"/>
    </row>
    <row r="340" ht="15" spans="1:51">
      <c r="A340" s="220"/>
      <c r="B340" s="224"/>
      <c r="C340" s="287" t="s">
        <v>350</v>
      </c>
      <c r="D340" s="111" t="s">
        <v>25</v>
      </c>
      <c r="E340" s="111" t="s">
        <v>351</v>
      </c>
      <c r="F340" s="290" t="s">
        <v>369</v>
      </c>
      <c r="G340" s="290" t="s">
        <v>369</v>
      </c>
      <c r="H340" s="290" t="s">
        <v>369</v>
      </c>
      <c r="I340" s="290" t="s">
        <v>369</v>
      </c>
      <c r="J340" s="259">
        <v>0.9</v>
      </c>
      <c r="K340" s="260">
        <v>0.859154929577465</v>
      </c>
      <c r="L340" s="260">
        <v>0.945205479452055</v>
      </c>
      <c r="M340" s="261">
        <v>0.926829268292683</v>
      </c>
      <c r="N340" s="261">
        <v>0.929311969839774</v>
      </c>
      <c r="O340" s="262">
        <v>0.9</v>
      </c>
      <c r="P340" s="263">
        <v>0.96400449943757</v>
      </c>
      <c r="Q340" s="260">
        <v>0.949633251833741</v>
      </c>
      <c r="R340" s="260">
        <v>0.964748058155746</v>
      </c>
      <c r="S340" s="260">
        <v>0.941983538788127</v>
      </c>
      <c r="T340" s="262">
        <v>0.9</v>
      </c>
      <c r="U340" s="260">
        <v>0.926434195725534</v>
      </c>
      <c r="V340" s="260">
        <v>0.923960880195599</v>
      </c>
      <c r="W340" s="260">
        <v>0.934475204142601</v>
      </c>
      <c r="X340" s="260">
        <v>0.923444192022643</v>
      </c>
      <c r="Y340" s="262">
        <v>0.92</v>
      </c>
      <c r="Z340" s="262">
        <v>0.940440627333831</v>
      </c>
      <c r="AA340" s="262">
        <v>0.946707893779556</v>
      </c>
      <c r="AB340" s="262">
        <v>0.95890767230169</v>
      </c>
      <c r="AC340" s="262">
        <v>0.958211103973002</v>
      </c>
      <c r="AD340" s="262">
        <v>0.92</v>
      </c>
      <c r="AE340" s="260">
        <v>0.99750394114556</v>
      </c>
      <c r="AF340" s="260">
        <v>0.993254182406908</v>
      </c>
      <c r="AG340" s="260">
        <v>0.988942757506167</v>
      </c>
      <c r="AH340" s="260">
        <v>0.986284394626412</v>
      </c>
      <c r="AI340" s="262">
        <v>0.92</v>
      </c>
      <c r="AJ340" s="260">
        <v>0.954536187563711</v>
      </c>
      <c r="AK340" s="260">
        <v>0.957786116322702</v>
      </c>
      <c r="AL340" s="260">
        <v>0.970571654075995</v>
      </c>
      <c r="AM340" s="260">
        <v>0.970605530621768</v>
      </c>
      <c r="AN340" s="259">
        <v>0.99</v>
      </c>
      <c r="AO340" s="264">
        <v>1</v>
      </c>
      <c r="AP340" s="264">
        <v>1</v>
      </c>
      <c r="AQ340" s="264">
        <v>1</v>
      </c>
      <c r="AR340" s="265">
        <v>1</v>
      </c>
      <c r="AS340" s="286">
        <v>0.0739852556983447</v>
      </c>
      <c r="AT340" s="267">
        <v>0</v>
      </c>
      <c r="AU340" s="268">
        <v>0</v>
      </c>
      <c r="AV340" s="268">
        <v>0.0714285714285714</v>
      </c>
      <c r="AW340" s="268">
        <v>0.0534979423868313</v>
      </c>
      <c r="AX340" s="224"/>
      <c r="AY340" s="222"/>
    </row>
    <row r="341" ht="15" spans="1:51">
      <c r="A341" s="220"/>
      <c r="B341" s="224"/>
      <c r="C341" s="287" t="s">
        <v>350</v>
      </c>
      <c r="D341" s="111" t="s">
        <v>125</v>
      </c>
      <c r="E341" s="111" t="s">
        <v>351</v>
      </c>
      <c r="F341" s="290" t="s">
        <v>370</v>
      </c>
      <c r="G341" s="290" t="s">
        <v>370</v>
      </c>
      <c r="H341" s="290" t="s">
        <v>370</v>
      </c>
      <c r="I341" s="290" t="s">
        <v>370</v>
      </c>
      <c r="J341" s="259">
        <v>0.9</v>
      </c>
      <c r="K341" s="260" t="s">
        <v>33</v>
      </c>
      <c r="L341" s="260" t="s">
        <v>33</v>
      </c>
      <c r="M341" s="261" t="s">
        <v>33</v>
      </c>
      <c r="N341" s="261" t="s">
        <v>33</v>
      </c>
      <c r="O341" s="262">
        <v>0.9</v>
      </c>
      <c r="P341" s="263">
        <v>1</v>
      </c>
      <c r="Q341" s="260">
        <v>0.5</v>
      </c>
      <c r="R341" s="260">
        <v>1</v>
      </c>
      <c r="S341" s="260">
        <v>0.837209302325581</v>
      </c>
      <c r="T341" s="262">
        <v>0.9</v>
      </c>
      <c r="U341" s="260">
        <v>0</v>
      </c>
      <c r="V341" s="260">
        <v>0.5</v>
      </c>
      <c r="W341" s="260">
        <v>1</v>
      </c>
      <c r="X341" s="260">
        <v>0.86046511627907</v>
      </c>
      <c r="Y341" s="262">
        <v>0.92</v>
      </c>
      <c r="Z341" s="262" t="s">
        <v>33</v>
      </c>
      <c r="AA341" s="262" t="s">
        <v>33</v>
      </c>
      <c r="AB341" s="262" t="s">
        <v>33</v>
      </c>
      <c r="AC341" s="262">
        <v>0.75</v>
      </c>
      <c r="AD341" s="262">
        <v>0.92</v>
      </c>
      <c r="AE341" s="260">
        <v>0.995483288166215</v>
      </c>
      <c r="AF341" s="260">
        <v>0.99670474516696</v>
      </c>
      <c r="AG341" s="260">
        <v>0.993982700263257</v>
      </c>
      <c r="AH341" s="260">
        <v>0.965801801279169</v>
      </c>
      <c r="AI341" s="262">
        <v>0.92</v>
      </c>
      <c r="AJ341" s="260">
        <v>0.5</v>
      </c>
      <c r="AK341" s="260">
        <v>0.5</v>
      </c>
      <c r="AL341" s="260">
        <v>1</v>
      </c>
      <c r="AM341" s="260">
        <v>0.893939393939394</v>
      </c>
      <c r="AN341" s="259">
        <v>0.99</v>
      </c>
      <c r="AO341" s="264">
        <v>1</v>
      </c>
      <c r="AP341" s="264">
        <v>1</v>
      </c>
      <c r="AQ341" s="264">
        <v>1</v>
      </c>
      <c r="AR341" s="265">
        <v>1</v>
      </c>
      <c r="AS341" s="286">
        <v>0.0739852556983447</v>
      </c>
      <c r="AT341" s="267" t="s">
        <v>33</v>
      </c>
      <c r="AU341" s="268" t="s">
        <v>33</v>
      </c>
      <c r="AV341" s="268" t="s">
        <v>33</v>
      </c>
      <c r="AW341" s="268">
        <v>0</v>
      </c>
      <c r="AX341" s="224"/>
      <c r="AY341" s="222"/>
    </row>
    <row r="342" ht="15" spans="1:51">
      <c r="A342" s="220"/>
      <c r="B342" s="224"/>
      <c r="C342" s="287" t="s">
        <v>350</v>
      </c>
      <c r="D342" s="111" t="s">
        <v>125</v>
      </c>
      <c r="E342" s="111" t="s">
        <v>351</v>
      </c>
      <c r="F342" s="290" t="s">
        <v>371</v>
      </c>
      <c r="G342" s="290" t="s">
        <v>371</v>
      </c>
      <c r="H342" s="290" t="s">
        <v>371</v>
      </c>
      <c r="I342" s="290" t="s">
        <v>371</v>
      </c>
      <c r="J342" s="259">
        <v>0.9</v>
      </c>
      <c r="K342" s="260" t="s">
        <v>33</v>
      </c>
      <c r="L342" s="260" t="s">
        <v>33</v>
      </c>
      <c r="M342" s="261" t="s">
        <v>33</v>
      </c>
      <c r="N342" s="261" t="s">
        <v>33</v>
      </c>
      <c r="O342" s="262">
        <v>0.9</v>
      </c>
      <c r="P342" s="263" t="s">
        <v>33</v>
      </c>
      <c r="Q342" s="260" t="s">
        <v>33</v>
      </c>
      <c r="R342" s="260" t="s">
        <v>33</v>
      </c>
      <c r="S342" s="260">
        <v>0.4</v>
      </c>
      <c r="T342" s="262">
        <v>0.9</v>
      </c>
      <c r="U342" s="260" t="s">
        <v>33</v>
      </c>
      <c r="V342" s="260" t="s">
        <v>33</v>
      </c>
      <c r="W342" s="260" t="s">
        <v>33</v>
      </c>
      <c r="X342" s="260">
        <v>0.8</v>
      </c>
      <c r="Y342" s="262">
        <v>0.92</v>
      </c>
      <c r="Z342" s="262" t="s">
        <v>33</v>
      </c>
      <c r="AA342" s="262" t="s">
        <v>33</v>
      </c>
      <c r="AB342" s="262">
        <v>1</v>
      </c>
      <c r="AC342" s="262">
        <v>1</v>
      </c>
      <c r="AD342" s="262">
        <v>0.92</v>
      </c>
      <c r="AE342" s="260">
        <v>1</v>
      </c>
      <c r="AF342" s="260">
        <v>0.988304093567251</v>
      </c>
      <c r="AG342" s="260">
        <v>0.976640711902113</v>
      </c>
      <c r="AH342" s="260">
        <v>0.950566162189893</v>
      </c>
      <c r="AI342" s="262">
        <v>0.92</v>
      </c>
      <c r="AJ342" s="260" t="s">
        <v>33</v>
      </c>
      <c r="AK342" s="260" t="s">
        <v>33</v>
      </c>
      <c r="AL342" s="260">
        <v>1</v>
      </c>
      <c r="AM342" s="260">
        <v>0.875</v>
      </c>
      <c r="AN342" s="259">
        <v>0.99</v>
      </c>
      <c r="AO342" s="264">
        <v>1</v>
      </c>
      <c r="AP342" s="264">
        <v>1</v>
      </c>
      <c r="AQ342" s="264">
        <v>1</v>
      </c>
      <c r="AR342" s="265">
        <v>1</v>
      </c>
      <c r="AS342" s="286">
        <v>0.0739852556983447</v>
      </c>
      <c r="AT342" s="267" t="s">
        <v>33</v>
      </c>
      <c r="AU342" s="268" t="s">
        <v>33</v>
      </c>
      <c r="AV342" s="268" t="s">
        <v>33</v>
      </c>
      <c r="AW342" s="268" t="s">
        <v>33</v>
      </c>
      <c r="AX342" s="224"/>
      <c r="AY342" s="222"/>
    </row>
    <row r="343" ht="15" spans="1:51">
      <c r="A343" s="220"/>
      <c r="B343" s="224"/>
      <c r="C343" s="287" t="s">
        <v>350</v>
      </c>
      <c r="D343" s="111" t="s">
        <v>125</v>
      </c>
      <c r="E343" s="111" t="s">
        <v>351</v>
      </c>
      <c r="F343" s="290" t="s">
        <v>372</v>
      </c>
      <c r="G343" s="290" t="s">
        <v>372</v>
      </c>
      <c r="H343" s="290" t="s">
        <v>372</v>
      </c>
      <c r="I343" s="290" t="s">
        <v>372</v>
      </c>
      <c r="J343" s="259">
        <v>0.9</v>
      </c>
      <c r="K343" s="260" t="s">
        <v>33</v>
      </c>
      <c r="L343" s="260" t="s">
        <v>33</v>
      </c>
      <c r="M343" s="261" t="s">
        <v>33</v>
      </c>
      <c r="N343" s="261" t="s">
        <v>33</v>
      </c>
      <c r="O343" s="262">
        <v>0.9</v>
      </c>
      <c r="P343" s="263" t="s">
        <v>33</v>
      </c>
      <c r="Q343" s="260">
        <v>0</v>
      </c>
      <c r="R343" s="260" t="s">
        <v>33</v>
      </c>
      <c r="S343" s="260">
        <v>0.333333333333333</v>
      </c>
      <c r="T343" s="262">
        <v>0.9</v>
      </c>
      <c r="U343" s="260" t="s">
        <v>33</v>
      </c>
      <c r="V343" s="260">
        <v>0</v>
      </c>
      <c r="W343" s="260" t="s">
        <v>33</v>
      </c>
      <c r="X343" s="260">
        <v>0</v>
      </c>
      <c r="Y343" s="262">
        <v>0.92</v>
      </c>
      <c r="Z343" s="262" t="s">
        <v>33</v>
      </c>
      <c r="AA343" s="262" t="s">
        <v>33</v>
      </c>
      <c r="AB343" s="262" t="s">
        <v>33</v>
      </c>
      <c r="AC343" s="262" t="s">
        <v>33</v>
      </c>
      <c r="AD343" s="262">
        <v>0.92</v>
      </c>
      <c r="AE343" s="260">
        <v>0.998344370860927</v>
      </c>
      <c r="AF343" s="260">
        <v>0.988512349224584</v>
      </c>
      <c r="AG343" s="260">
        <v>0.129411764705882</v>
      </c>
      <c r="AH343" s="260">
        <v>0.958974528504603</v>
      </c>
      <c r="AI343" s="262">
        <v>0.92</v>
      </c>
      <c r="AJ343" s="260" t="s">
        <v>33</v>
      </c>
      <c r="AK343" s="260">
        <v>0</v>
      </c>
      <c r="AL343" s="260" t="s">
        <v>33</v>
      </c>
      <c r="AM343" s="260">
        <v>0</v>
      </c>
      <c r="AN343" s="259">
        <v>0.99</v>
      </c>
      <c r="AO343" s="264" t="s">
        <v>33</v>
      </c>
      <c r="AP343" s="264">
        <v>1</v>
      </c>
      <c r="AQ343" s="264">
        <v>1</v>
      </c>
      <c r="AR343" s="265">
        <v>1</v>
      </c>
      <c r="AS343" s="286">
        <v>0.0739852556983447</v>
      </c>
      <c r="AT343" s="267" t="s">
        <v>33</v>
      </c>
      <c r="AU343" s="268">
        <v>0</v>
      </c>
      <c r="AV343" s="268">
        <v>0</v>
      </c>
      <c r="AW343" s="268">
        <v>0</v>
      </c>
      <c r="AX343" s="224"/>
      <c r="AY343" s="222"/>
    </row>
    <row r="344" ht="15" spans="1:51">
      <c r="A344" s="220"/>
      <c r="B344" s="224"/>
      <c r="C344" s="287" t="s">
        <v>350</v>
      </c>
      <c r="D344" s="111" t="s">
        <v>125</v>
      </c>
      <c r="E344" s="111" t="s">
        <v>351</v>
      </c>
      <c r="F344" s="290" t="s">
        <v>373</v>
      </c>
      <c r="G344" s="290" t="s">
        <v>373</v>
      </c>
      <c r="H344" s="290" t="s">
        <v>373</v>
      </c>
      <c r="I344" s="290" t="s">
        <v>373</v>
      </c>
      <c r="J344" s="259">
        <v>0.9</v>
      </c>
      <c r="K344" s="260" t="s">
        <v>33</v>
      </c>
      <c r="L344" s="260" t="s">
        <v>33</v>
      </c>
      <c r="M344" s="261" t="s">
        <v>33</v>
      </c>
      <c r="N344" s="261" t="s">
        <v>33</v>
      </c>
      <c r="O344" s="262">
        <v>0.9</v>
      </c>
      <c r="P344" s="263">
        <v>0.857142857142857</v>
      </c>
      <c r="Q344" s="260">
        <v>1</v>
      </c>
      <c r="R344" s="260" t="s">
        <v>33</v>
      </c>
      <c r="S344" s="260">
        <v>0.928571428571429</v>
      </c>
      <c r="T344" s="262">
        <v>0.9</v>
      </c>
      <c r="U344" s="260">
        <v>0.571428571428571</v>
      </c>
      <c r="V344" s="260">
        <v>1</v>
      </c>
      <c r="W344" s="260" t="s">
        <v>33</v>
      </c>
      <c r="X344" s="260">
        <v>0.880952380952381</v>
      </c>
      <c r="Y344" s="262">
        <v>0.92</v>
      </c>
      <c r="Z344" s="262" t="s">
        <v>33</v>
      </c>
      <c r="AA344" s="262" t="s">
        <v>33</v>
      </c>
      <c r="AB344" s="262" t="s">
        <v>33</v>
      </c>
      <c r="AC344" s="262">
        <v>1</v>
      </c>
      <c r="AD344" s="262">
        <v>0.92</v>
      </c>
      <c r="AE344" s="260">
        <v>0.987944779311686</v>
      </c>
      <c r="AF344" s="260">
        <v>0.518727623244285</v>
      </c>
      <c r="AG344" s="260">
        <v>0.991682419659735</v>
      </c>
      <c r="AH344" s="260">
        <v>0.932283708342072</v>
      </c>
      <c r="AI344" s="262">
        <v>0.92</v>
      </c>
      <c r="AJ344" s="260">
        <v>0.571428571428571</v>
      </c>
      <c r="AK344" s="260">
        <v>1</v>
      </c>
      <c r="AL344" s="260" t="s">
        <v>33</v>
      </c>
      <c r="AM344" s="260">
        <v>0.890909090909091</v>
      </c>
      <c r="AN344" s="259">
        <v>0.99</v>
      </c>
      <c r="AO344" s="264" t="s">
        <v>33</v>
      </c>
      <c r="AP344" s="264">
        <v>1</v>
      </c>
      <c r="AQ344" s="264">
        <v>1</v>
      </c>
      <c r="AR344" s="265">
        <v>1</v>
      </c>
      <c r="AS344" s="286">
        <v>0.0739852556983447</v>
      </c>
      <c r="AT344" s="267" t="s">
        <v>33</v>
      </c>
      <c r="AU344" s="268">
        <v>0</v>
      </c>
      <c r="AV344" s="268">
        <v>0</v>
      </c>
      <c r="AW344" s="268">
        <v>0</v>
      </c>
      <c r="AX344" s="224"/>
      <c r="AY344" s="222"/>
    </row>
    <row r="345" ht="15" spans="1:51">
      <c r="A345" s="220"/>
      <c r="B345" s="224"/>
      <c r="C345" s="287" t="s">
        <v>350</v>
      </c>
      <c r="D345" s="111" t="s">
        <v>125</v>
      </c>
      <c r="E345" s="111" t="s">
        <v>351</v>
      </c>
      <c r="F345" s="290" t="s">
        <v>374</v>
      </c>
      <c r="G345" s="290" t="s">
        <v>374</v>
      </c>
      <c r="H345" s="290" t="s">
        <v>374</v>
      </c>
      <c r="I345" s="290" t="s">
        <v>374</v>
      </c>
      <c r="J345" s="259">
        <v>0.9</v>
      </c>
      <c r="K345" s="260" t="s">
        <v>33</v>
      </c>
      <c r="L345" s="260" t="s">
        <v>33</v>
      </c>
      <c r="M345" s="261" t="s">
        <v>33</v>
      </c>
      <c r="N345" s="261" t="s">
        <v>33</v>
      </c>
      <c r="O345" s="262">
        <v>0.9</v>
      </c>
      <c r="P345" s="263">
        <v>1</v>
      </c>
      <c r="Q345" s="260">
        <v>0.0666666666666667</v>
      </c>
      <c r="R345" s="260">
        <v>0.0555555555555556</v>
      </c>
      <c r="S345" s="260">
        <v>0.0183649289099526</v>
      </c>
      <c r="T345" s="262">
        <v>0.9</v>
      </c>
      <c r="U345" s="260">
        <v>0.4</v>
      </c>
      <c r="V345" s="260">
        <v>0.0666666666666667</v>
      </c>
      <c r="W345" s="260">
        <v>0.0185185185185185</v>
      </c>
      <c r="X345" s="260">
        <v>0.0154028436018957</v>
      </c>
      <c r="Y345" s="262">
        <v>0.92</v>
      </c>
      <c r="Z345" s="262" t="s">
        <v>33</v>
      </c>
      <c r="AA345" s="262" t="s">
        <v>33</v>
      </c>
      <c r="AB345" s="262" t="s">
        <v>33</v>
      </c>
      <c r="AC345" s="262">
        <v>1</v>
      </c>
      <c r="AD345" s="262">
        <v>0.92</v>
      </c>
      <c r="AE345" s="260">
        <v>0.99975442043222</v>
      </c>
      <c r="AF345" s="260">
        <v>0.989232303090728</v>
      </c>
      <c r="AG345" s="260">
        <v>0.860146923783287</v>
      </c>
      <c r="AH345" s="260">
        <v>0.891353324292918</v>
      </c>
      <c r="AI345" s="262">
        <v>0.92</v>
      </c>
      <c r="AJ345" s="260">
        <v>0.4</v>
      </c>
      <c r="AK345" s="260">
        <v>0.844444444444444</v>
      </c>
      <c r="AL345" s="260">
        <v>0.851851851851852</v>
      </c>
      <c r="AM345" s="260">
        <v>0.750885478158205</v>
      </c>
      <c r="AN345" s="259">
        <v>0.99</v>
      </c>
      <c r="AO345" s="264">
        <v>1</v>
      </c>
      <c r="AP345" s="264">
        <v>1</v>
      </c>
      <c r="AQ345" s="264">
        <v>1</v>
      </c>
      <c r="AR345" s="265">
        <v>1</v>
      </c>
      <c r="AS345" s="286">
        <v>0.0739852556983447</v>
      </c>
      <c r="AT345" s="267">
        <v>0</v>
      </c>
      <c r="AU345" s="268">
        <v>0</v>
      </c>
      <c r="AV345" s="268">
        <v>0</v>
      </c>
      <c r="AW345" s="268">
        <v>0</v>
      </c>
      <c r="AX345" s="224"/>
      <c r="AY345" s="222"/>
    </row>
    <row r="346" ht="15" spans="1:51">
      <c r="A346" s="220"/>
      <c r="B346" s="224"/>
      <c r="C346" s="283" t="s">
        <v>375</v>
      </c>
      <c r="D346" s="111" t="s">
        <v>25</v>
      </c>
      <c r="E346" s="111" t="s">
        <v>376</v>
      </c>
      <c r="F346" s="284" t="s">
        <v>377</v>
      </c>
      <c r="G346" s="284" t="s">
        <v>377</v>
      </c>
      <c r="H346" s="284" t="s">
        <v>377</v>
      </c>
      <c r="I346" s="284" t="s">
        <v>377</v>
      </c>
      <c r="J346" s="259">
        <v>0.9</v>
      </c>
      <c r="K346" s="260">
        <v>0.9</v>
      </c>
      <c r="L346" s="260">
        <v>0.975609756097561</v>
      </c>
      <c r="M346" s="261">
        <v>0.878048780487805</v>
      </c>
      <c r="N346" s="261">
        <v>0.931918656056587</v>
      </c>
      <c r="O346" s="262">
        <v>0.9</v>
      </c>
      <c r="P346" s="263">
        <v>0.973666210670315</v>
      </c>
      <c r="Q346" s="260">
        <v>0.982315112540193</v>
      </c>
      <c r="R346" s="260">
        <v>0.989916550764951</v>
      </c>
      <c r="S346" s="260">
        <v>0.980857775177431</v>
      </c>
      <c r="T346" s="262">
        <v>0.9</v>
      </c>
      <c r="U346" s="260">
        <v>0.823529411764706</v>
      </c>
      <c r="V346" s="260">
        <v>0.896302250803859</v>
      </c>
      <c r="W346" s="260">
        <v>0.882823365785814</v>
      </c>
      <c r="X346" s="260">
        <v>0.850143725674747</v>
      </c>
      <c r="Y346" s="262">
        <v>0.92</v>
      </c>
      <c r="Z346" s="262">
        <v>0.869009584664537</v>
      </c>
      <c r="AA346" s="262">
        <v>0.855434782608696</v>
      </c>
      <c r="AB346" s="262">
        <v>0.901315789473684</v>
      </c>
      <c r="AC346" s="262">
        <v>0.882768913684659</v>
      </c>
      <c r="AD346" s="262">
        <v>0.92</v>
      </c>
      <c r="AE346" s="260">
        <v>0.991428571428571</v>
      </c>
      <c r="AF346" s="260">
        <v>0.977578475336323</v>
      </c>
      <c r="AG346" s="260">
        <v>0.964285714285714</v>
      </c>
      <c r="AH346" s="260">
        <v>0.983142207895154</v>
      </c>
      <c r="AI346" s="262">
        <v>0.92</v>
      </c>
      <c r="AJ346" s="260">
        <v>0.926242236024845</v>
      </c>
      <c r="AK346" s="260">
        <v>0.937793427230047</v>
      </c>
      <c r="AL346" s="260">
        <v>0.955913410770855</v>
      </c>
      <c r="AM346" s="260">
        <v>0.94751383802718</v>
      </c>
      <c r="AN346" s="259">
        <v>0.99</v>
      </c>
      <c r="AO346" s="264">
        <v>1</v>
      </c>
      <c r="AP346" s="264">
        <v>1</v>
      </c>
      <c r="AQ346" s="264">
        <v>1</v>
      </c>
      <c r="AR346" s="265">
        <v>1</v>
      </c>
      <c r="AS346" s="286">
        <v>0.05</v>
      </c>
      <c r="AT346" s="267">
        <v>0</v>
      </c>
      <c r="AU346" s="268">
        <v>0.1</v>
      </c>
      <c r="AV346" s="268">
        <v>0.25</v>
      </c>
      <c r="AW346" s="268">
        <v>0.0988372093023256</v>
      </c>
      <c r="AX346" s="224"/>
      <c r="AY346" s="222"/>
    </row>
    <row r="347" ht="15" spans="1:51">
      <c r="A347" s="220"/>
      <c r="B347" s="224"/>
      <c r="C347" s="283" t="s">
        <v>375</v>
      </c>
      <c r="D347" s="111" t="s">
        <v>25</v>
      </c>
      <c r="E347" s="111" t="s">
        <v>376</v>
      </c>
      <c r="F347" s="284" t="s">
        <v>378</v>
      </c>
      <c r="G347" s="284" t="s">
        <v>378</v>
      </c>
      <c r="H347" s="284" t="s">
        <v>378</v>
      </c>
      <c r="I347" s="284" t="s">
        <v>378</v>
      </c>
      <c r="J347" s="259">
        <v>0.9</v>
      </c>
      <c r="K347" s="260">
        <v>1</v>
      </c>
      <c r="L347" s="260">
        <v>1</v>
      </c>
      <c r="M347" s="261">
        <v>1</v>
      </c>
      <c r="N347" s="261">
        <v>0.985401459854015</v>
      </c>
      <c r="O347" s="262">
        <v>0.9</v>
      </c>
      <c r="P347" s="263">
        <v>0.99061473486626</v>
      </c>
      <c r="Q347" s="260">
        <v>0.9960362400906</v>
      </c>
      <c r="R347" s="260">
        <v>0.996670366259711</v>
      </c>
      <c r="S347" s="260">
        <v>0.99294457213106</v>
      </c>
      <c r="T347" s="262">
        <v>0.9</v>
      </c>
      <c r="U347" s="260">
        <v>0.817925856405443</v>
      </c>
      <c r="V347" s="260">
        <v>0.841449603624009</v>
      </c>
      <c r="W347" s="260">
        <v>0.894561598224195</v>
      </c>
      <c r="X347" s="260">
        <v>0.855916047535054</v>
      </c>
      <c r="Y347" s="262">
        <v>0.92</v>
      </c>
      <c r="Z347" s="262">
        <v>0.893867924528302</v>
      </c>
      <c r="AA347" s="262">
        <v>0.917900403768506</v>
      </c>
      <c r="AB347" s="262">
        <v>0.94125159642401</v>
      </c>
      <c r="AC347" s="262">
        <v>0.935305787975502</v>
      </c>
      <c r="AD347" s="262">
        <v>0.92</v>
      </c>
      <c r="AE347" s="260">
        <v>0.991935483870968</v>
      </c>
      <c r="AF347" s="260">
        <v>0.998862774829416</v>
      </c>
      <c r="AG347" s="260">
        <v>0.999152542372881</v>
      </c>
      <c r="AH347" s="260">
        <v>0.987886046374649</v>
      </c>
      <c r="AI347" s="262">
        <v>0.92</v>
      </c>
      <c r="AJ347" s="260">
        <v>0.943605236656596</v>
      </c>
      <c r="AK347" s="260">
        <v>0.955360701474691</v>
      </c>
      <c r="AL347" s="260">
        <v>0.968677494199536</v>
      </c>
      <c r="AM347" s="260">
        <v>0.96825797017409</v>
      </c>
      <c r="AN347" s="259">
        <v>0.99</v>
      </c>
      <c r="AO347" s="264">
        <v>1</v>
      </c>
      <c r="AP347" s="264">
        <v>1</v>
      </c>
      <c r="AQ347" s="264">
        <v>1</v>
      </c>
      <c r="AR347" s="265">
        <v>1</v>
      </c>
      <c r="AS347" s="286">
        <v>0.05</v>
      </c>
      <c r="AT347" s="267">
        <v>0</v>
      </c>
      <c r="AU347" s="268">
        <v>0</v>
      </c>
      <c r="AV347" s="268">
        <v>0.111111111111111</v>
      </c>
      <c r="AW347" s="268">
        <v>0.0702479338842975</v>
      </c>
      <c r="AX347" s="224"/>
      <c r="AY347" s="222"/>
    </row>
    <row r="348" ht="15" spans="1:51">
      <c r="A348" s="220"/>
      <c r="B348" s="224"/>
      <c r="C348" s="283" t="s">
        <v>375</v>
      </c>
      <c r="D348" s="111" t="s">
        <v>25</v>
      </c>
      <c r="E348" s="111" t="s">
        <v>376</v>
      </c>
      <c r="F348" s="284" t="s">
        <v>379</v>
      </c>
      <c r="G348" s="284" t="s">
        <v>379</v>
      </c>
      <c r="H348" s="284" t="s">
        <v>379</v>
      </c>
      <c r="I348" s="284" t="s">
        <v>379</v>
      </c>
      <c r="J348" s="259">
        <v>0.9</v>
      </c>
      <c r="K348" s="260">
        <v>0.975609756097561</v>
      </c>
      <c r="L348" s="260">
        <v>0.959183673469388</v>
      </c>
      <c r="M348" s="261">
        <v>0.978723404255319</v>
      </c>
      <c r="N348" s="261">
        <v>0.953583061889251</v>
      </c>
      <c r="O348" s="262">
        <v>0.9</v>
      </c>
      <c r="P348" s="263">
        <v>0.963018867924528</v>
      </c>
      <c r="Q348" s="260">
        <v>0.981473684210526</v>
      </c>
      <c r="R348" s="260">
        <v>0.986901350798199</v>
      </c>
      <c r="S348" s="260">
        <v>0.969411361494302</v>
      </c>
      <c r="T348" s="262">
        <v>0.9</v>
      </c>
      <c r="U348" s="260">
        <v>0.772075471698113</v>
      </c>
      <c r="V348" s="260">
        <v>0.826105263157895</v>
      </c>
      <c r="W348" s="260">
        <v>0.842406876790831</v>
      </c>
      <c r="X348" s="260">
        <v>0.816425327735413</v>
      </c>
      <c r="Y348" s="262">
        <v>0.92</v>
      </c>
      <c r="Z348" s="262">
        <v>0.890438247011952</v>
      </c>
      <c r="AA348" s="262">
        <v>0.876604146100691</v>
      </c>
      <c r="AB348" s="262">
        <v>0.854634146341463</v>
      </c>
      <c r="AC348" s="262">
        <v>0.908520841018075</v>
      </c>
      <c r="AD348" s="262">
        <v>0.92</v>
      </c>
      <c r="AE348" s="260">
        <v>0.997986914947157</v>
      </c>
      <c r="AF348" s="260">
        <v>0.998621323529412</v>
      </c>
      <c r="AG348" s="260">
        <v>0.996201329534663</v>
      </c>
      <c r="AH348" s="260">
        <v>0.985395340628309</v>
      </c>
      <c r="AI348" s="262">
        <v>0.92</v>
      </c>
      <c r="AJ348" s="260">
        <v>0.939004376367615</v>
      </c>
      <c r="AK348" s="260">
        <v>0.942755975213927</v>
      </c>
      <c r="AL348" s="260">
        <v>0.94002306805075</v>
      </c>
      <c r="AM348" s="260">
        <v>0.958637444539381</v>
      </c>
      <c r="AN348" s="259">
        <v>0.99</v>
      </c>
      <c r="AO348" s="264">
        <v>1</v>
      </c>
      <c r="AP348" s="264">
        <v>1</v>
      </c>
      <c r="AQ348" s="264">
        <v>1</v>
      </c>
      <c r="AR348" s="265">
        <v>1</v>
      </c>
      <c r="AS348" s="286">
        <v>0.05</v>
      </c>
      <c r="AT348" s="267">
        <v>0</v>
      </c>
      <c r="AU348" s="268">
        <v>0</v>
      </c>
      <c r="AV348" s="268">
        <v>0</v>
      </c>
      <c r="AW348" s="268">
        <v>0.0718562874251497</v>
      </c>
      <c r="AX348" s="224"/>
      <c r="AY348" s="222"/>
    </row>
    <row r="349" ht="15" spans="1:51">
      <c r="A349" s="220"/>
      <c r="B349" s="224"/>
      <c r="C349" s="283" t="s">
        <v>375</v>
      </c>
      <c r="D349" s="111" t="s">
        <v>25</v>
      </c>
      <c r="E349" s="111" t="s">
        <v>376</v>
      </c>
      <c r="F349" s="284" t="s">
        <v>380</v>
      </c>
      <c r="G349" s="284" t="s">
        <v>380</v>
      </c>
      <c r="H349" s="284" t="s">
        <v>380</v>
      </c>
      <c r="I349" s="284" t="s">
        <v>380</v>
      </c>
      <c r="J349" s="259">
        <v>0.9</v>
      </c>
      <c r="K349" s="260">
        <v>0.977777777777778</v>
      </c>
      <c r="L349" s="260">
        <v>0.914893617021277</v>
      </c>
      <c r="M349" s="261">
        <v>0.956521739130435</v>
      </c>
      <c r="N349" s="261">
        <v>0.946135831381733</v>
      </c>
      <c r="O349" s="262">
        <v>0.9</v>
      </c>
      <c r="P349" s="263">
        <v>0.913122171945701</v>
      </c>
      <c r="Q349" s="260">
        <v>0.900162074554295</v>
      </c>
      <c r="R349" s="260">
        <v>0.959864155603581</v>
      </c>
      <c r="S349" s="260">
        <v>0.939548615803645</v>
      </c>
      <c r="T349" s="262">
        <v>0.9</v>
      </c>
      <c r="U349" s="260">
        <v>0.749019607843137</v>
      </c>
      <c r="V349" s="260">
        <v>0.80162074554295</v>
      </c>
      <c r="W349" s="260">
        <v>0.769682000617474</v>
      </c>
      <c r="X349" s="260">
        <v>0.742829519819529</v>
      </c>
      <c r="Y349" s="262">
        <v>0.92</v>
      </c>
      <c r="Z349" s="262">
        <v>0.817440912795436</v>
      </c>
      <c r="AA349" s="262">
        <v>0.869191049913941</v>
      </c>
      <c r="AB349" s="262">
        <v>0.893965517241379</v>
      </c>
      <c r="AC349" s="262">
        <v>0.870702751364429</v>
      </c>
      <c r="AD349" s="262">
        <v>0.92</v>
      </c>
      <c r="AE349" s="260">
        <v>0.991166077738516</v>
      </c>
      <c r="AF349" s="260">
        <v>0.898550724637681</v>
      </c>
      <c r="AG349" s="260">
        <v>0.918918918918919</v>
      </c>
      <c r="AH349" s="260">
        <v>0.969350473612991</v>
      </c>
      <c r="AI349" s="262">
        <v>0.92</v>
      </c>
      <c r="AJ349" s="260">
        <v>0.910490433252694</v>
      </c>
      <c r="AK349" s="260">
        <v>0.944195902990346</v>
      </c>
      <c r="AL349" s="260">
        <v>0.95203455330757</v>
      </c>
      <c r="AM349" s="260">
        <v>0.942027885513043</v>
      </c>
      <c r="AN349" s="259">
        <v>0.99</v>
      </c>
      <c r="AO349" s="264">
        <v>1</v>
      </c>
      <c r="AP349" s="264">
        <v>1</v>
      </c>
      <c r="AQ349" s="264">
        <v>1</v>
      </c>
      <c r="AR349" s="265">
        <v>1</v>
      </c>
      <c r="AS349" s="286">
        <v>0.05</v>
      </c>
      <c r="AT349" s="267">
        <v>0.1</v>
      </c>
      <c r="AU349" s="268">
        <v>0</v>
      </c>
      <c r="AV349" s="268">
        <v>0.125</v>
      </c>
      <c r="AW349" s="268">
        <v>0.0603448275862069</v>
      </c>
      <c r="AX349" s="224"/>
      <c r="AY349" s="222"/>
    </row>
    <row r="350" ht="15" spans="1:51">
      <c r="A350" s="220"/>
      <c r="B350" s="224"/>
      <c r="C350" s="283" t="s">
        <v>375</v>
      </c>
      <c r="D350" s="111" t="s">
        <v>25</v>
      </c>
      <c r="E350" s="111" t="s">
        <v>376</v>
      </c>
      <c r="F350" s="284" t="s">
        <v>381</v>
      </c>
      <c r="G350" s="284" t="s">
        <v>381</v>
      </c>
      <c r="H350" s="284" t="s">
        <v>381</v>
      </c>
      <c r="I350" s="284" t="s">
        <v>381</v>
      </c>
      <c r="J350" s="259">
        <v>0.9</v>
      </c>
      <c r="K350" s="260">
        <v>0.964285714285714</v>
      </c>
      <c r="L350" s="260">
        <v>0.964285714285714</v>
      </c>
      <c r="M350" s="261">
        <v>0.925925925925926</v>
      </c>
      <c r="N350" s="261">
        <v>0.971649484536082</v>
      </c>
      <c r="O350" s="262">
        <v>0.9</v>
      </c>
      <c r="P350" s="263">
        <v>0.989625620207488</v>
      </c>
      <c r="Q350" s="260">
        <v>0.978249048395867</v>
      </c>
      <c r="R350" s="260">
        <v>0.982105263157895</v>
      </c>
      <c r="S350" s="260">
        <v>0.984442911348741</v>
      </c>
      <c r="T350" s="262">
        <v>0.9</v>
      </c>
      <c r="U350" s="260">
        <v>0.877311682453766</v>
      </c>
      <c r="V350" s="260">
        <v>0.886351277868407</v>
      </c>
      <c r="W350" s="260">
        <v>0.89</v>
      </c>
      <c r="X350" s="260">
        <v>0.869006553984133</v>
      </c>
      <c r="Y350" s="262">
        <v>0.92</v>
      </c>
      <c r="Z350" s="262">
        <v>0.88719512195122</v>
      </c>
      <c r="AA350" s="262">
        <v>0.886920980926431</v>
      </c>
      <c r="AB350" s="262">
        <v>0.853188929001203</v>
      </c>
      <c r="AC350" s="262">
        <v>0.890871196331805</v>
      </c>
      <c r="AD350" s="262">
        <v>0.92</v>
      </c>
      <c r="AE350" s="260">
        <v>0.997647058823529</v>
      </c>
      <c r="AF350" s="260">
        <v>0.997569866342649</v>
      </c>
      <c r="AG350" s="260">
        <v>0.997029702970297</v>
      </c>
      <c r="AH350" s="260">
        <v>0.996119068576458</v>
      </c>
      <c r="AI350" s="262">
        <v>0.92</v>
      </c>
      <c r="AJ350" s="260">
        <v>0.947236965344989</v>
      </c>
      <c r="AK350" s="260">
        <v>0.949086669257676</v>
      </c>
      <c r="AL350" s="260">
        <v>0.941434846266471</v>
      </c>
      <c r="AM350" s="260">
        <v>0.955791939104128</v>
      </c>
      <c r="AN350" s="259">
        <v>0.99</v>
      </c>
      <c r="AO350" s="264">
        <v>1</v>
      </c>
      <c r="AP350" s="264">
        <v>1</v>
      </c>
      <c r="AQ350" s="264">
        <v>1</v>
      </c>
      <c r="AR350" s="265">
        <v>1</v>
      </c>
      <c r="AS350" s="286">
        <v>0.05</v>
      </c>
      <c r="AT350" s="267">
        <v>0</v>
      </c>
      <c r="AU350" s="268">
        <v>0</v>
      </c>
      <c r="AV350" s="268">
        <v>0</v>
      </c>
      <c r="AW350" s="268">
        <v>0.0412844036697248</v>
      </c>
      <c r="AX350" s="224"/>
      <c r="AY350" s="222"/>
    </row>
    <row r="351" ht="15" spans="1:51">
      <c r="A351" s="220"/>
      <c r="B351" s="224"/>
      <c r="C351" s="283" t="s">
        <v>375</v>
      </c>
      <c r="D351" s="111" t="s">
        <v>25</v>
      </c>
      <c r="E351" s="111" t="s">
        <v>376</v>
      </c>
      <c r="F351" s="284" t="s">
        <v>382</v>
      </c>
      <c r="G351" s="284" t="s">
        <v>382</v>
      </c>
      <c r="H351" s="284" t="s">
        <v>382</v>
      </c>
      <c r="I351" s="284" t="s">
        <v>382</v>
      </c>
      <c r="J351" s="259">
        <v>0.9</v>
      </c>
      <c r="K351" s="260">
        <v>0.977272727272727</v>
      </c>
      <c r="L351" s="260">
        <v>0.979166666666667</v>
      </c>
      <c r="M351" s="261">
        <v>0.979591836734694</v>
      </c>
      <c r="N351" s="261">
        <v>0.964098728496634</v>
      </c>
      <c r="O351" s="262">
        <v>0.9</v>
      </c>
      <c r="P351" s="263">
        <v>0.984276729559748</v>
      </c>
      <c r="Q351" s="260">
        <v>0.98528209321341</v>
      </c>
      <c r="R351" s="260">
        <v>0.988554472233998</v>
      </c>
      <c r="S351" s="260">
        <v>0.986385953459273</v>
      </c>
      <c r="T351" s="262">
        <v>0.9</v>
      </c>
      <c r="U351" s="260">
        <v>0.917889587700908</v>
      </c>
      <c r="V351" s="260">
        <v>0.931725265739984</v>
      </c>
      <c r="W351" s="260">
        <v>0.957609156422213</v>
      </c>
      <c r="X351" s="260">
        <v>0.931630557482285</v>
      </c>
      <c r="Y351" s="262">
        <v>0.92</v>
      </c>
      <c r="Z351" s="262">
        <v>0.862114248194353</v>
      </c>
      <c r="AA351" s="262">
        <v>0.889763779527559</v>
      </c>
      <c r="AB351" s="262">
        <v>0.938053097345133</v>
      </c>
      <c r="AC351" s="262">
        <v>0.909940594059406</v>
      </c>
      <c r="AD351" s="262">
        <v>0.92</v>
      </c>
      <c r="AE351" s="260">
        <v>0.984924623115578</v>
      </c>
      <c r="AF351" s="260">
        <v>1</v>
      </c>
      <c r="AG351" s="260">
        <v>0.983660130718954</v>
      </c>
      <c r="AH351" s="260">
        <v>0.982636584826366</v>
      </c>
      <c r="AI351" s="262">
        <v>0.92</v>
      </c>
      <c r="AJ351" s="260">
        <v>0.934351493047641</v>
      </c>
      <c r="AK351" s="260">
        <v>0.95048439181916</v>
      </c>
      <c r="AL351" s="260">
        <v>0.968073292615214</v>
      </c>
      <c r="AM351" s="260">
        <v>0.960146130853537</v>
      </c>
      <c r="AN351" s="259">
        <v>0.99</v>
      </c>
      <c r="AO351" s="264">
        <v>1</v>
      </c>
      <c r="AP351" s="264">
        <v>1</v>
      </c>
      <c r="AQ351" s="264">
        <v>1</v>
      </c>
      <c r="AR351" s="265">
        <v>1</v>
      </c>
      <c r="AS351" s="286">
        <v>0.05</v>
      </c>
      <c r="AT351" s="267">
        <v>0</v>
      </c>
      <c r="AU351" s="268">
        <v>0</v>
      </c>
      <c r="AV351" s="268">
        <v>0.111111111111111</v>
      </c>
      <c r="AW351" s="268">
        <v>0.0717299578059072</v>
      </c>
      <c r="AX351" s="224"/>
      <c r="AY351" s="222"/>
    </row>
    <row r="352" ht="15" spans="1:51">
      <c r="A352" s="220"/>
      <c r="B352" s="224"/>
      <c r="C352" s="283" t="s">
        <v>375</v>
      </c>
      <c r="D352" s="111" t="s">
        <v>25</v>
      </c>
      <c r="E352" s="111" t="s">
        <v>376</v>
      </c>
      <c r="F352" s="284" t="s">
        <v>383</v>
      </c>
      <c r="G352" s="284" t="s">
        <v>383</v>
      </c>
      <c r="H352" s="284" t="s">
        <v>383</v>
      </c>
      <c r="I352" s="284" t="s">
        <v>383</v>
      </c>
      <c r="J352" s="259">
        <v>0.9</v>
      </c>
      <c r="K352" s="260">
        <v>0.827586206896552</v>
      </c>
      <c r="L352" s="260">
        <v>0.933333333333333</v>
      </c>
      <c r="M352" s="261">
        <v>0.972222222222222</v>
      </c>
      <c r="N352" s="261">
        <v>0.9644128113879</v>
      </c>
      <c r="O352" s="262">
        <v>0.9</v>
      </c>
      <c r="P352" s="263">
        <v>0.986184477854531</v>
      </c>
      <c r="Q352" s="260">
        <v>0.964705882352941</v>
      </c>
      <c r="R352" s="260">
        <v>0.967974740640505</v>
      </c>
      <c r="S352" s="260">
        <v>0.981311225945535</v>
      </c>
      <c r="T352" s="262">
        <v>0.9</v>
      </c>
      <c r="U352" s="260">
        <v>0.896789922795612</v>
      </c>
      <c r="V352" s="260">
        <v>0.885294117647059</v>
      </c>
      <c r="W352" s="260">
        <v>0.939557961208841</v>
      </c>
      <c r="X352" s="260">
        <v>0.933233998034429</v>
      </c>
      <c r="Y352" s="262">
        <v>0.92</v>
      </c>
      <c r="Z352" s="262">
        <v>0.896781354051054</v>
      </c>
      <c r="AA352" s="262">
        <v>0.894549763033175</v>
      </c>
      <c r="AB352" s="262">
        <v>0.943949044585987</v>
      </c>
      <c r="AC352" s="262">
        <v>0.929742085741396</v>
      </c>
      <c r="AD352" s="262">
        <v>0.92</v>
      </c>
      <c r="AE352" s="260">
        <v>1</v>
      </c>
      <c r="AF352" s="260">
        <v>1</v>
      </c>
      <c r="AG352" s="260">
        <v>1</v>
      </c>
      <c r="AH352" s="260">
        <v>0.996267109083368</v>
      </c>
      <c r="AI352" s="262">
        <v>0.92</v>
      </c>
      <c r="AJ352" s="260">
        <v>0.938132064247472</v>
      </c>
      <c r="AK352" s="260">
        <v>0.948717948717949</v>
      </c>
      <c r="AL352" s="260">
        <v>0.969020652898068</v>
      </c>
      <c r="AM352" s="260">
        <v>0.964522896118497</v>
      </c>
      <c r="AN352" s="259">
        <v>0.99</v>
      </c>
      <c r="AO352" s="264">
        <v>1</v>
      </c>
      <c r="AP352" s="264">
        <v>1</v>
      </c>
      <c r="AQ352" s="264">
        <v>1</v>
      </c>
      <c r="AR352" s="265">
        <v>1</v>
      </c>
      <c r="AS352" s="286">
        <v>0.05</v>
      </c>
      <c r="AT352" s="267">
        <v>0.0769230769230769</v>
      </c>
      <c r="AU352" s="268">
        <v>0</v>
      </c>
      <c r="AV352" s="268">
        <v>0</v>
      </c>
      <c r="AW352" s="268">
        <v>0.0597014925373134</v>
      </c>
      <c r="AX352" s="224"/>
      <c r="AY352" s="222"/>
    </row>
    <row r="353" ht="15" spans="1:51">
      <c r="A353" s="220"/>
      <c r="B353" s="224"/>
      <c r="C353" s="283" t="s">
        <v>375</v>
      </c>
      <c r="D353" s="111" t="s">
        <v>25</v>
      </c>
      <c r="E353" s="111" t="s">
        <v>376</v>
      </c>
      <c r="F353" s="291" t="s">
        <v>384</v>
      </c>
      <c r="G353" s="291" t="s">
        <v>384</v>
      </c>
      <c r="H353" s="291" t="s">
        <v>384</v>
      </c>
      <c r="I353" s="291" t="s">
        <v>384</v>
      </c>
      <c r="J353" s="259">
        <v>0.9</v>
      </c>
      <c r="K353" s="260">
        <v>0.777777777777778</v>
      </c>
      <c r="L353" s="260">
        <v>0.952380952380952</v>
      </c>
      <c r="M353" s="261">
        <v>1</v>
      </c>
      <c r="N353" s="261">
        <v>0.972602739726027</v>
      </c>
      <c r="O353" s="262">
        <v>0.9</v>
      </c>
      <c r="P353" s="263">
        <v>0.942148760330578</v>
      </c>
      <c r="Q353" s="260">
        <v>0.983425414364641</v>
      </c>
      <c r="R353" s="260">
        <v>0.975232198142415</v>
      </c>
      <c r="S353" s="260">
        <v>0.976009878285412</v>
      </c>
      <c r="T353" s="262">
        <v>0.9</v>
      </c>
      <c r="U353" s="260">
        <v>0.766528925619835</v>
      </c>
      <c r="V353" s="260">
        <v>0.897395422257301</v>
      </c>
      <c r="W353" s="260">
        <v>0.918730650154799</v>
      </c>
      <c r="X353" s="260">
        <v>0.883854547287251</v>
      </c>
      <c r="Y353" s="262">
        <v>0.92</v>
      </c>
      <c r="Z353" s="262">
        <v>0.783369803063457</v>
      </c>
      <c r="AA353" s="262">
        <v>0.858974358974359</v>
      </c>
      <c r="AB353" s="262">
        <v>0.888412017167382</v>
      </c>
      <c r="AC353" s="262">
        <v>0.904676258992806</v>
      </c>
      <c r="AD353" s="262">
        <v>0.92</v>
      </c>
      <c r="AE353" s="260">
        <v>0.842105263157895</v>
      </c>
      <c r="AF353" s="260">
        <v>0.926829268292683</v>
      </c>
      <c r="AG353" s="260">
        <v>0.939393939393939</v>
      </c>
      <c r="AH353" s="260">
        <v>0.976039119804401</v>
      </c>
      <c r="AI353" s="262">
        <v>0.92</v>
      </c>
      <c r="AJ353" s="260">
        <v>0.83979057591623</v>
      </c>
      <c r="AK353" s="260">
        <v>0.927953890489914</v>
      </c>
      <c r="AL353" s="260">
        <v>0.95221843003413</v>
      </c>
      <c r="AM353" s="260">
        <v>0.952879483447169</v>
      </c>
      <c r="AN353" s="259">
        <v>0.99</v>
      </c>
      <c r="AO353" s="264">
        <v>1</v>
      </c>
      <c r="AP353" s="264">
        <v>1</v>
      </c>
      <c r="AQ353" s="264">
        <v>1</v>
      </c>
      <c r="AR353" s="265">
        <v>1</v>
      </c>
      <c r="AS353" s="286">
        <v>0.05</v>
      </c>
      <c r="AT353" s="267">
        <v>0</v>
      </c>
      <c r="AU353" s="268">
        <v>0</v>
      </c>
      <c r="AV353" s="268">
        <v>0</v>
      </c>
      <c r="AW353" s="268">
        <v>0.0764331210191083</v>
      </c>
      <c r="AX353" s="224"/>
      <c r="AY353" s="222"/>
    </row>
    <row r="354" ht="15" spans="1:51">
      <c r="A354" s="220"/>
      <c r="B354" s="224"/>
      <c r="C354" s="283" t="s">
        <v>375</v>
      </c>
      <c r="D354" s="111" t="s">
        <v>25</v>
      </c>
      <c r="E354" s="111" t="s">
        <v>376</v>
      </c>
      <c r="F354" s="284" t="s">
        <v>385</v>
      </c>
      <c r="G354" s="284" t="s">
        <v>385</v>
      </c>
      <c r="H354" s="284" t="s">
        <v>385</v>
      </c>
      <c r="I354" s="284" t="s">
        <v>385</v>
      </c>
      <c r="J354" s="259">
        <v>0.9</v>
      </c>
      <c r="K354" s="260">
        <v>0.961538461538462</v>
      </c>
      <c r="L354" s="260">
        <v>1</v>
      </c>
      <c r="M354" s="261">
        <v>0.962962962962963</v>
      </c>
      <c r="N354" s="261">
        <v>0.96551724137931</v>
      </c>
      <c r="O354" s="262">
        <v>0.9</v>
      </c>
      <c r="P354" s="263">
        <v>0</v>
      </c>
      <c r="Q354" s="260" t="s">
        <v>33</v>
      </c>
      <c r="R354" s="260" t="s">
        <v>33</v>
      </c>
      <c r="S354" s="260">
        <v>0</v>
      </c>
      <c r="T354" s="262">
        <v>0.9</v>
      </c>
      <c r="U354" s="260">
        <v>0</v>
      </c>
      <c r="V354" s="260" t="s">
        <v>33</v>
      </c>
      <c r="W354" s="260" t="s">
        <v>33</v>
      </c>
      <c r="X354" s="260">
        <v>0.923076923076923</v>
      </c>
      <c r="Y354" s="262">
        <v>0.92</v>
      </c>
      <c r="Z354" s="262">
        <v>0</v>
      </c>
      <c r="AA354" s="262" t="s">
        <v>33</v>
      </c>
      <c r="AB354" s="262" t="s">
        <v>33</v>
      </c>
      <c r="AC354" s="262">
        <v>0.538461538461538</v>
      </c>
      <c r="AD354" s="262">
        <v>0.92</v>
      </c>
      <c r="AE354" s="260">
        <v>1</v>
      </c>
      <c r="AF354" s="260">
        <v>0.996282527881041</v>
      </c>
      <c r="AG354" s="260">
        <v>0.99388379204893</v>
      </c>
      <c r="AH354" s="260">
        <v>0.994903266070314</v>
      </c>
      <c r="AI354" s="262">
        <v>0.92</v>
      </c>
      <c r="AJ354" s="260">
        <v>0.957057505601195</v>
      </c>
      <c r="AK354" s="260">
        <v>0.979166666666667</v>
      </c>
      <c r="AL354" s="260">
        <v>0.980935251798561</v>
      </c>
      <c r="AM354" s="260">
        <v>0.982616190413048</v>
      </c>
      <c r="AN354" s="259">
        <v>0.99</v>
      </c>
      <c r="AO354" s="264">
        <v>1</v>
      </c>
      <c r="AP354" s="264">
        <v>1</v>
      </c>
      <c r="AQ354" s="264">
        <v>1</v>
      </c>
      <c r="AR354" s="265">
        <v>1</v>
      </c>
      <c r="AS354" s="286">
        <v>0.05</v>
      </c>
      <c r="AT354" s="267">
        <v>0.272727272727273</v>
      </c>
      <c r="AU354" s="268">
        <v>0.166666666666667</v>
      </c>
      <c r="AV354" s="268">
        <v>0.111111111111111</v>
      </c>
      <c r="AW354" s="268">
        <v>0.0775862068965517</v>
      </c>
      <c r="AX354" s="224"/>
      <c r="AY354" s="222"/>
    </row>
    <row r="355" ht="15" spans="1:51">
      <c r="A355" s="220"/>
      <c r="B355" s="224"/>
      <c r="C355" s="283" t="s">
        <v>375</v>
      </c>
      <c r="D355" s="111" t="s">
        <v>25</v>
      </c>
      <c r="E355" s="111" t="s">
        <v>376</v>
      </c>
      <c r="F355" s="284" t="s">
        <v>386</v>
      </c>
      <c r="G355" s="284" t="s">
        <v>386</v>
      </c>
      <c r="H355" s="284" t="s">
        <v>386</v>
      </c>
      <c r="I355" s="284" t="s">
        <v>386</v>
      </c>
      <c r="J355" s="259">
        <v>0.9</v>
      </c>
      <c r="K355" s="260">
        <v>0.975</v>
      </c>
      <c r="L355" s="260">
        <v>0.975609756097561</v>
      </c>
      <c r="M355" s="261">
        <v>0.977272727272727</v>
      </c>
      <c r="N355" s="261">
        <v>0.982601491300746</v>
      </c>
      <c r="O355" s="262">
        <v>0.9</v>
      </c>
      <c r="P355" s="263">
        <v>0.955772544514647</v>
      </c>
      <c r="Q355" s="260">
        <v>0.971340839303992</v>
      </c>
      <c r="R355" s="260">
        <v>0.979784805999348</v>
      </c>
      <c r="S355" s="260">
        <v>0.973870971440364</v>
      </c>
      <c r="T355" s="262">
        <v>0.9</v>
      </c>
      <c r="U355" s="260">
        <v>0.835152211372774</v>
      </c>
      <c r="V355" s="260">
        <v>0.887751620607301</v>
      </c>
      <c r="W355" s="260">
        <v>0.91327029670688</v>
      </c>
      <c r="X355" s="260">
        <v>0.890576810630467</v>
      </c>
      <c r="Y355" s="262">
        <v>0.92</v>
      </c>
      <c r="Z355" s="262">
        <v>0.814385150812065</v>
      </c>
      <c r="AA355" s="262">
        <v>0.833476394849785</v>
      </c>
      <c r="AB355" s="262">
        <v>0.841071428571429</v>
      </c>
      <c r="AC355" s="262">
        <v>0.87270253929867</v>
      </c>
      <c r="AD355" s="262">
        <v>0.92</v>
      </c>
      <c r="AE355" s="260">
        <v>0.996531062756228</v>
      </c>
      <c r="AF355" s="260">
        <v>0.990008688097307</v>
      </c>
      <c r="AG355" s="260">
        <v>0.998105163429654</v>
      </c>
      <c r="AH355" s="260">
        <v>0.997140745496488</v>
      </c>
      <c r="AI355" s="262">
        <v>0.92</v>
      </c>
      <c r="AJ355" s="260">
        <v>0.900523560209424</v>
      </c>
      <c r="AK355" s="260">
        <v>0.922626311935563</v>
      </c>
      <c r="AL355" s="260">
        <v>0.93054892601432</v>
      </c>
      <c r="AM355" s="260">
        <v>0.941970108582775</v>
      </c>
      <c r="AN355" s="259">
        <v>0.99</v>
      </c>
      <c r="AO355" s="264">
        <v>1</v>
      </c>
      <c r="AP355" s="264">
        <v>1</v>
      </c>
      <c r="AQ355" s="264">
        <v>1</v>
      </c>
      <c r="AR355" s="265">
        <v>1</v>
      </c>
      <c r="AS355" s="286">
        <v>0.05</v>
      </c>
      <c r="AT355" s="267">
        <v>0.00952380952380952</v>
      </c>
      <c r="AU355" s="268">
        <v>0</v>
      </c>
      <c r="AV355" s="268">
        <v>0.00793650793650794</v>
      </c>
      <c r="AW355" s="268">
        <v>0.00820707070707071</v>
      </c>
      <c r="AX355" s="224"/>
      <c r="AY355" s="222"/>
    </row>
    <row r="356" ht="15" spans="1:51">
      <c r="A356" s="220"/>
      <c r="B356" s="224"/>
      <c r="C356" s="283" t="s">
        <v>375</v>
      </c>
      <c r="D356" s="111" t="s">
        <v>25</v>
      </c>
      <c r="E356" s="111" t="s">
        <v>376</v>
      </c>
      <c r="F356" s="284" t="s">
        <v>387</v>
      </c>
      <c r="G356" s="284" t="s">
        <v>387</v>
      </c>
      <c r="H356" s="284" t="s">
        <v>387</v>
      </c>
      <c r="I356" s="284" t="s">
        <v>387</v>
      </c>
      <c r="J356" s="259">
        <v>0.9</v>
      </c>
      <c r="K356" s="260">
        <v>0.886363636363636</v>
      </c>
      <c r="L356" s="260">
        <v>0.958333333333333</v>
      </c>
      <c r="M356" s="261">
        <v>0.96078431372549</v>
      </c>
      <c r="N356" s="261">
        <v>0.898859315589354</v>
      </c>
      <c r="O356" s="262">
        <v>0.9</v>
      </c>
      <c r="P356" s="263">
        <v>0.919438669438669</v>
      </c>
      <c r="Q356" s="260">
        <v>0.973583877995643</v>
      </c>
      <c r="R356" s="260">
        <v>0.977620730270907</v>
      </c>
      <c r="S356" s="260">
        <v>0.948350502878286</v>
      </c>
      <c r="T356" s="262">
        <v>0.9</v>
      </c>
      <c r="U356" s="260">
        <v>0.807952182952183</v>
      </c>
      <c r="V356" s="260">
        <v>0.845315904139434</v>
      </c>
      <c r="W356" s="260">
        <v>0.868551236749117</v>
      </c>
      <c r="X356" s="260">
        <v>0.76929578258379</v>
      </c>
      <c r="Y356" s="262">
        <v>0.92</v>
      </c>
      <c r="Z356" s="262">
        <v>0.882126348228043</v>
      </c>
      <c r="AA356" s="262">
        <v>0.876579925650558</v>
      </c>
      <c r="AB356" s="262">
        <v>0.901742160278746</v>
      </c>
      <c r="AC356" s="262">
        <v>0.88100572566592</v>
      </c>
      <c r="AD356" s="262">
        <v>0.92</v>
      </c>
      <c r="AE356" s="260">
        <v>0.995290423861852</v>
      </c>
      <c r="AF356" s="260">
        <v>0.988721804511278</v>
      </c>
      <c r="AG356" s="260">
        <v>0.968888888888889</v>
      </c>
      <c r="AH356" s="260">
        <v>0.949233503665852</v>
      </c>
      <c r="AI356" s="262">
        <v>0.92</v>
      </c>
      <c r="AJ356" s="260">
        <v>0.937232802176448</v>
      </c>
      <c r="AK356" s="260">
        <v>0.9439904325294</v>
      </c>
      <c r="AL356" s="260">
        <v>0.961091549295775</v>
      </c>
      <c r="AM356" s="260">
        <v>0.947152392835471</v>
      </c>
      <c r="AN356" s="259">
        <v>0.99</v>
      </c>
      <c r="AO356" s="264">
        <v>1</v>
      </c>
      <c r="AP356" s="264">
        <v>1</v>
      </c>
      <c r="AQ356" s="264">
        <v>1</v>
      </c>
      <c r="AR356" s="265">
        <v>1</v>
      </c>
      <c r="AS356" s="286">
        <v>0.05</v>
      </c>
      <c r="AT356" s="267">
        <v>0</v>
      </c>
      <c r="AU356" s="268">
        <v>0</v>
      </c>
      <c r="AV356" s="268">
        <v>0</v>
      </c>
      <c r="AW356" s="268">
        <v>0.0792682926829268</v>
      </c>
      <c r="AX356" s="224"/>
      <c r="AY356" s="222"/>
    </row>
    <row r="357" ht="15" spans="1:51">
      <c r="A357" s="220"/>
      <c r="B357" s="224"/>
      <c r="C357" s="283" t="s">
        <v>375</v>
      </c>
      <c r="D357" s="111" t="s">
        <v>25</v>
      </c>
      <c r="E357" s="111" t="s">
        <v>376</v>
      </c>
      <c r="F357" s="284" t="s">
        <v>388</v>
      </c>
      <c r="G357" s="284" t="s">
        <v>388</v>
      </c>
      <c r="H357" s="284" t="s">
        <v>388</v>
      </c>
      <c r="I357" s="284" t="s">
        <v>388</v>
      </c>
      <c r="J357" s="259">
        <v>0.9</v>
      </c>
      <c r="K357" s="260">
        <v>0.977777777777778</v>
      </c>
      <c r="L357" s="260">
        <v>0.975609756097561</v>
      </c>
      <c r="M357" s="261">
        <v>0.977777777777778</v>
      </c>
      <c r="N357" s="261">
        <v>0.992436974789916</v>
      </c>
      <c r="O357" s="262">
        <v>0.9</v>
      </c>
      <c r="P357" s="263">
        <v>0.428571428571429</v>
      </c>
      <c r="Q357" s="260">
        <v>0</v>
      </c>
      <c r="R357" s="260" t="s">
        <v>33</v>
      </c>
      <c r="S357" s="260">
        <v>0.538461538461538</v>
      </c>
      <c r="T357" s="262">
        <v>0.9</v>
      </c>
      <c r="U357" s="260">
        <v>0</v>
      </c>
      <c r="V357" s="260">
        <v>0</v>
      </c>
      <c r="W357" s="260" t="s">
        <v>33</v>
      </c>
      <c r="X357" s="260">
        <v>0.307692307692308</v>
      </c>
      <c r="Y357" s="262">
        <v>0.92</v>
      </c>
      <c r="Z357" s="262">
        <v>0</v>
      </c>
      <c r="AA357" s="262" t="s">
        <v>33</v>
      </c>
      <c r="AB357" s="262" t="s">
        <v>33</v>
      </c>
      <c r="AC357" s="262">
        <v>0.333333333333333</v>
      </c>
      <c r="AD357" s="262">
        <v>0.92</v>
      </c>
      <c r="AE357" s="260">
        <v>0.984615384615385</v>
      </c>
      <c r="AF357" s="260">
        <v>0.992831541218638</v>
      </c>
      <c r="AG357" s="260">
        <v>0.993485342019544</v>
      </c>
      <c r="AH357" s="260">
        <v>0.985593121877542</v>
      </c>
      <c r="AI357" s="262">
        <v>0.92</v>
      </c>
      <c r="AJ357" s="260">
        <v>0.964746345657782</v>
      </c>
      <c r="AK357" s="260">
        <v>0.973841211564938</v>
      </c>
      <c r="AL357" s="260">
        <v>0.981120067882902</v>
      </c>
      <c r="AM357" s="260">
        <v>0.979490939714252</v>
      </c>
      <c r="AN357" s="259">
        <v>0.99</v>
      </c>
      <c r="AO357" s="264">
        <v>1</v>
      </c>
      <c r="AP357" s="264">
        <v>1</v>
      </c>
      <c r="AQ357" s="264">
        <v>1</v>
      </c>
      <c r="AR357" s="265">
        <v>1</v>
      </c>
      <c r="AS357" s="286">
        <v>0.05</v>
      </c>
      <c r="AT357" s="267">
        <v>0.111111111111111</v>
      </c>
      <c r="AU357" s="268">
        <v>0.125</v>
      </c>
      <c r="AV357" s="268">
        <v>0</v>
      </c>
      <c r="AW357" s="268">
        <v>0.0925373134328358</v>
      </c>
      <c r="AX357" s="224"/>
      <c r="AY357" s="222"/>
    </row>
    <row r="358" ht="15" spans="1:51">
      <c r="A358" s="220"/>
      <c r="B358" s="224"/>
      <c r="C358" s="283" t="s">
        <v>375</v>
      </c>
      <c r="D358" s="111" t="s">
        <v>25</v>
      </c>
      <c r="E358" s="111" t="s">
        <v>376</v>
      </c>
      <c r="F358" s="284" t="s">
        <v>389</v>
      </c>
      <c r="G358" s="284" t="s">
        <v>389</v>
      </c>
      <c r="H358" s="284" t="s">
        <v>389</v>
      </c>
      <c r="I358" s="284" t="s">
        <v>389</v>
      </c>
      <c r="J358" s="259">
        <v>0.9</v>
      </c>
      <c r="K358" s="260">
        <v>0.979591836734694</v>
      </c>
      <c r="L358" s="260">
        <v>1</v>
      </c>
      <c r="M358" s="261">
        <v>0.981481481481482</v>
      </c>
      <c r="N358" s="261">
        <v>0.97465604634323</v>
      </c>
      <c r="O358" s="262">
        <v>0.9</v>
      </c>
      <c r="P358" s="263">
        <v>0.982763834290898</v>
      </c>
      <c r="Q358" s="260">
        <v>0.993079584775087</v>
      </c>
      <c r="R358" s="260">
        <v>0.991872561768531</v>
      </c>
      <c r="S358" s="260">
        <v>0.988041232605678</v>
      </c>
      <c r="T358" s="262">
        <v>0.9</v>
      </c>
      <c r="U358" s="260">
        <v>0.817357121257938</v>
      </c>
      <c r="V358" s="260">
        <v>0.882006920415225</v>
      </c>
      <c r="W358" s="260">
        <v>0.833224967490247</v>
      </c>
      <c r="X358" s="260">
        <v>0.824641182322012</v>
      </c>
      <c r="Y358" s="262">
        <v>0.92</v>
      </c>
      <c r="Z358" s="262">
        <v>0.869812855980472</v>
      </c>
      <c r="AA358" s="262">
        <v>0.922803904170364</v>
      </c>
      <c r="AB358" s="262">
        <v>0.9182156133829</v>
      </c>
      <c r="AC358" s="262">
        <v>0.893532426223714</v>
      </c>
      <c r="AD358" s="262">
        <v>0.92</v>
      </c>
      <c r="AE358" s="260">
        <v>0.997762863534676</v>
      </c>
      <c r="AF358" s="260">
        <v>0.998885172798216</v>
      </c>
      <c r="AG358" s="260">
        <v>0.997086247086247</v>
      </c>
      <c r="AH358" s="260">
        <v>0.997465459742735</v>
      </c>
      <c r="AI358" s="262">
        <v>0.92</v>
      </c>
      <c r="AJ358" s="260">
        <v>0.938271604938272</v>
      </c>
      <c r="AK358" s="260">
        <v>0.962170233947237</v>
      </c>
      <c r="AL358" s="260">
        <v>0.961705202312139</v>
      </c>
      <c r="AM358" s="260">
        <v>0.953963888556738</v>
      </c>
      <c r="AN358" s="259">
        <v>0.99</v>
      </c>
      <c r="AO358" s="264">
        <v>1</v>
      </c>
      <c r="AP358" s="264">
        <v>1</v>
      </c>
      <c r="AQ358" s="264">
        <v>1</v>
      </c>
      <c r="AR358" s="265">
        <v>1</v>
      </c>
      <c r="AS358" s="286">
        <v>0.05</v>
      </c>
      <c r="AT358" s="267">
        <v>0.0833333333333333</v>
      </c>
      <c r="AU358" s="268">
        <v>0.157894736842105</v>
      </c>
      <c r="AV358" s="268">
        <v>0.0526315789473684</v>
      </c>
      <c r="AW358" s="268">
        <v>0.0538461538461538</v>
      </c>
      <c r="AX358" s="224"/>
      <c r="AY358" s="222"/>
    </row>
    <row r="359" ht="15" spans="1:51">
      <c r="A359" s="220"/>
      <c r="B359" s="224"/>
      <c r="C359" s="283" t="s">
        <v>375</v>
      </c>
      <c r="D359" s="111" t="s">
        <v>25</v>
      </c>
      <c r="E359" s="111" t="s">
        <v>376</v>
      </c>
      <c r="F359" s="284" t="s">
        <v>390</v>
      </c>
      <c r="G359" s="284" t="s">
        <v>390</v>
      </c>
      <c r="H359" s="284" t="s">
        <v>390</v>
      </c>
      <c r="I359" s="284" t="s">
        <v>390</v>
      </c>
      <c r="J359" s="259">
        <v>0.9</v>
      </c>
      <c r="K359" s="260">
        <v>0.865384615384615</v>
      </c>
      <c r="L359" s="260">
        <v>0.866666666666667</v>
      </c>
      <c r="M359" s="261">
        <v>0.883333333333333</v>
      </c>
      <c r="N359" s="261">
        <v>0.855937311633514</v>
      </c>
      <c r="O359" s="262">
        <v>0.9</v>
      </c>
      <c r="P359" s="263">
        <v>0.973445595854922</v>
      </c>
      <c r="Q359" s="260">
        <v>0.971497877501516</v>
      </c>
      <c r="R359" s="260">
        <v>0.97913844486589</v>
      </c>
      <c r="S359" s="260">
        <v>0.960946003892206</v>
      </c>
      <c r="T359" s="262">
        <v>0.9</v>
      </c>
      <c r="U359" s="260">
        <v>0.772992227979275</v>
      </c>
      <c r="V359" s="260">
        <v>0.794117647058823</v>
      </c>
      <c r="W359" s="260">
        <v>0.824708751015985</v>
      </c>
      <c r="X359" s="260">
        <v>0.810128530747325</v>
      </c>
      <c r="Y359" s="262">
        <v>0.92</v>
      </c>
      <c r="Z359" s="262">
        <v>0.855576739752145</v>
      </c>
      <c r="AA359" s="262">
        <v>0.903225806451613</v>
      </c>
      <c r="AB359" s="262">
        <v>0.944038929440389</v>
      </c>
      <c r="AC359" s="262">
        <v>0.930564716850039</v>
      </c>
      <c r="AD359" s="262">
        <v>0.92</v>
      </c>
      <c r="AE359" s="260">
        <v>0.991398279655931</v>
      </c>
      <c r="AF359" s="260">
        <v>0.811022156023087</v>
      </c>
      <c r="AG359" s="260">
        <v>0.98094709581946</v>
      </c>
      <c r="AH359" s="260">
        <v>0.928726361585161</v>
      </c>
      <c r="AI359" s="262">
        <v>0.92</v>
      </c>
      <c r="AJ359" s="260">
        <v>0.889422417341199</v>
      </c>
      <c r="AK359" s="260">
        <v>0.925238744884038</v>
      </c>
      <c r="AL359" s="260">
        <v>0.963058186738836</v>
      </c>
      <c r="AM359" s="260">
        <v>0.949407466025773</v>
      </c>
      <c r="AN359" s="259">
        <v>0.99</v>
      </c>
      <c r="AO359" s="264">
        <v>1</v>
      </c>
      <c r="AP359" s="264">
        <v>1</v>
      </c>
      <c r="AQ359" s="264">
        <v>1</v>
      </c>
      <c r="AR359" s="265">
        <v>1</v>
      </c>
      <c r="AS359" s="286">
        <v>0.05</v>
      </c>
      <c r="AT359" s="267">
        <v>0.0972222222222222</v>
      </c>
      <c r="AU359" s="268">
        <v>0.0285714285714286</v>
      </c>
      <c r="AV359" s="268">
        <v>0.0246913580246914</v>
      </c>
      <c r="AW359" s="268">
        <v>0.0616359447004608</v>
      </c>
      <c r="AX359" s="224"/>
      <c r="AY359" s="222"/>
    </row>
    <row r="360" ht="15" spans="1:51">
      <c r="A360" s="220"/>
      <c r="B360" s="224"/>
      <c r="C360" s="283" t="s">
        <v>375</v>
      </c>
      <c r="D360" s="111" t="s">
        <v>25</v>
      </c>
      <c r="E360" s="111" t="s">
        <v>376</v>
      </c>
      <c r="F360" s="284" t="s">
        <v>391</v>
      </c>
      <c r="G360" s="284" t="s">
        <v>391</v>
      </c>
      <c r="H360" s="284" t="s">
        <v>391</v>
      </c>
      <c r="I360" s="284" t="s">
        <v>391</v>
      </c>
      <c r="J360" s="259">
        <v>0.9</v>
      </c>
      <c r="K360" s="260">
        <v>0.695652173913043</v>
      </c>
      <c r="L360" s="260">
        <v>0.73469387755102</v>
      </c>
      <c r="M360" s="261">
        <v>0.730769230769231</v>
      </c>
      <c r="N360" s="261">
        <v>0.76894223555889</v>
      </c>
      <c r="O360" s="262">
        <v>0.9</v>
      </c>
      <c r="P360" s="263">
        <v>0.680817610062893</v>
      </c>
      <c r="Q360" s="260">
        <v>0.786238886741399</v>
      </c>
      <c r="R360" s="260">
        <v>0.932293647774819</v>
      </c>
      <c r="S360" s="260">
        <v>0.834933666657197</v>
      </c>
      <c r="T360" s="262">
        <v>0.9</v>
      </c>
      <c r="U360" s="260">
        <v>0.707154088050314</v>
      </c>
      <c r="V360" s="260">
        <v>0.793196752995748</v>
      </c>
      <c r="W360" s="260">
        <v>0.781666032712058</v>
      </c>
      <c r="X360" s="260">
        <v>0.77774779125593</v>
      </c>
      <c r="Y360" s="262">
        <v>0.92</v>
      </c>
      <c r="Z360" s="262">
        <v>0.894900068917988</v>
      </c>
      <c r="AA360" s="262">
        <v>0.908519827247742</v>
      </c>
      <c r="AB360" s="262">
        <v>0.945200155460552</v>
      </c>
      <c r="AC360" s="262">
        <v>0.943458071565146</v>
      </c>
      <c r="AD360" s="262">
        <v>0.92</v>
      </c>
      <c r="AE360" s="260">
        <v>0.986962962962963</v>
      </c>
      <c r="AF360" s="260">
        <v>0.98023088023088</v>
      </c>
      <c r="AG360" s="260">
        <v>0.980889772206085</v>
      </c>
      <c r="AH360" s="260">
        <v>0.969637172386725</v>
      </c>
      <c r="AI360" s="262">
        <v>0.92</v>
      </c>
      <c r="AJ360" s="260">
        <v>0.910058737151248</v>
      </c>
      <c r="AK360" s="260">
        <v>0.939606467952464</v>
      </c>
      <c r="AL360" s="260">
        <v>0.957131872356786</v>
      </c>
      <c r="AM360" s="260">
        <v>0.960195749479649</v>
      </c>
      <c r="AN360" s="259">
        <v>0.99</v>
      </c>
      <c r="AO360" s="264">
        <v>1</v>
      </c>
      <c r="AP360" s="264">
        <v>1</v>
      </c>
      <c r="AQ360" s="264">
        <v>1</v>
      </c>
      <c r="AR360" s="265">
        <v>1</v>
      </c>
      <c r="AS360" s="286">
        <v>0.05</v>
      </c>
      <c r="AT360" s="267">
        <v>0.037037037037037</v>
      </c>
      <c r="AU360" s="268">
        <v>0.0714285714285714</v>
      </c>
      <c r="AV360" s="268">
        <v>0.129032258064516</v>
      </c>
      <c r="AW360" s="268">
        <v>0.0764044943820225</v>
      </c>
      <c r="AX360" s="224"/>
      <c r="AY360" s="222"/>
    </row>
    <row r="361" ht="15" spans="1:51">
      <c r="A361" s="220"/>
      <c r="B361" s="224"/>
      <c r="C361" s="283" t="s">
        <v>375</v>
      </c>
      <c r="D361" s="111" t="s">
        <v>25</v>
      </c>
      <c r="E361" s="111" t="s">
        <v>376</v>
      </c>
      <c r="F361" s="284" t="s">
        <v>392</v>
      </c>
      <c r="G361" s="284" t="s">
        <v>392</v>
      </c>
      <c r="H361" s="284" t="s">
        <v>392</v>
      </c>
      <c r="I361" s="284" t="s">
        <v>392</v>
      </c>
      <c r="J361" s="259">
        <v>0.9</v>
      </c>
      <c r="K361" s="260">
        <v>0.607843137254902</v>
      </c>
      <c r="L361" s="260">
        <v>0.630769230769231</v>
      </c>
      <c r="M361" s="261">
        <v>0.695652173913043</v>
      </c>
      <c r="N361" s="261">
        <v>0.684552845528455</v>
      </c>
      <c r="O361" s="262">
        <v>0.9</v>
      </c>
      <c r="P361" s="263">
        <v>0.861705332931606</v>
      </c>
      <c r="Q361" s="260">
        <v>0.919961427193828</v>
      </c>
      <c r="R361" s="260">
        <v>0.867717614804661</v>
      </c>
      <c r="S361" s="260">
        <v>0.917871906613042</v>
      </c>
      <c r="T361" s="262">
        <v>0.9</v>
      </c>
      <c r="U361" s="260">
        <v>0.613739078035553</v>
      </c>
      <c r="V361" s="260">
        <v>0.694631951141112</v>
      </c>
      <c r="W361" s="260">
        <v>0.720356408498972</v>
      </c>
      <c r="X361" s="260">
        <v>0.710036633319516</v>
      </c>
      <c r="Y361" s="262">
        <v>0.92</v>
      </c>
      <c r="Z361" s="262">
        <v>0.777048319327731</v>
      </c>
      <c r="AA361" s="262">
        <v>0.904002713704206</v>
      </c>
      <c r="AB361" s="262">
        <v>0.942218350754936</v>
      </c>
      <c r="AC361" s="262">
        <v>0.910100301316713</v>
      </c>
      <c r="AD361" s="262">
        <v>0.92</v>
      </c>
      <c r="AE361" s="260">
        <v>0.990433891356338</v>
      </c>
      <c r="AF361" s="260">
        <v>0.988839941262849</v>
      </c>
      <c r="AG361" s="260">
        <v>0.985574203281162</v>
      </c>
      <c r="AH361" s="260">
        <v>0.979869147795034</v>
      </c>
      <c r="AI361" s="262">
        <v>0.92</v>
      </c>
      <c r="AJ361" s="260">
        <v>0.810465768799102</v>
      </c>
      <c r="AK361" s="260">
        <v>0.925235187324641</v>
      </c>
      <c r="AL361" s="260">
        <v>0.957403332285445</v>
      </c>
      <c r="AM361" s="260">
        <v>0.930778194862872</v>
      </c>
      <c r="AN361" s="259">
        <v>0.99</v>
      </c>
      <c r="AO361" s="264">
        <v>1</v>
      </c>
      <c r="AP361" s="264">
        <v>1</v>
      </c>
      <c r="AQ361" s="264">
        <v>1</v>
      </c>
      <c r="AR361" s="265">
        <v>1</v>
      </c>
      <c r="AS361" s="286">
        <v>0.05</v>
      </c>
      <c r="AT361" s="267">
        <v>0</v>
      </c>
      <c r="AU361" s="268">
        <v>0.0392156862745098</v>
      </c>
      <c r="AV361" s="268">
        <v>0.0338983050847458</v>
      </c>
      <c r="AW361" s="268">
        <v>0.0764044943820225</v>
      </c>
      <c r="AX361" s="224"/>
      <c r="AY361" s="222"/>
    </row>
    <row r="362" ht="15" spans="1:51">
      <c r="A362" s="220"/>
      <c r="B362" s="224"/>
      <c r="C362" s="283" t="s">
        <v>375</v>
      </c>
      <c r="D362" s="111" t="s">
        <v>25</v>
      </c>
      <c r="E362" s="111" t="s">
        <v>376</v>
      </c>
      <c r="F362" s="284" t="s">
        <v>393</v>
      </c>
      <c r="G362" s="284" t="s">
        <v>393</v>
      </c>
      <c r="H362" s="284" t="s">
        <v>393</v>
      </c>
      <c r="I362" s="284" t="s">
        <v>393</v>
      </c>
      <c r="J362" s="259">
        <v>0.9</v>
      </c>
      <c r="K362" s="260">
        <v>0.759259259259259</v>
      </c>
      <c r="L362" s="260">
        <v>0.8</v>
      </c>
      <c r="M362" s="261">
        <v>0.870967741935484</v>
      </c>
      <c r="N362" s="261">
        <v>0.894936708860759</v>
      </c>
      <c r="O362" s="262">
        <v>0.9</v>
      </c>
      <c r="P362" s="263">
        <v>0.945003353454058</v>
      </c>
      <c r="Q362" s="260">
        <v>0.935064935064935</v>
      </c>
      <c r="R362" s="260">
        <v>0.995169082125604</v>
      </c>
      <c r="S362" s="260">
        <v>0.946931015102778</v>
      </c>
      <c r="T362" s="262">
        <v>0.9</v>
      </c>
      <c r="U362" s="260">
        <v>0.845741113346747</v>
      </c>
      <c r="V362" s="260">
        <v>0.857142857142857</v>
      </c>
      <c r="W362" s="260">
        <v>0.88178459789713</v>
      </c>
      <c r="X362" s="260">
        <v>0.821660468508974</v>
      </c>
      <c r="Y362" s="262">
        <v>0.92</v>
      </c>
      <c r="Z362" s="262">
        <v>0.808802308802309</v>
      </c>
      <c r="AA362" s="262">
        <v>0.843001841620626</v>
      </c>
      <c r="AB362" s="262">
        <v>0.968227424749164</v>
      </c>
      <c r="AC362" s="262">
        <v>0.822338281934744</v>
      </c>
      <c r="AD362" s="262">
        <v>0.92</v>
      </c>
      <c r="AE362" s="260">
        <v>0.995938811425477</v>
      </c>
      <c r="AF362" s="260">
        <v>0.976486860304288</v>
      </c>
      <c r="AG362" s="260">
        <v>0.962154882154882</v>
      </c>
      <c r="AH362" s="260">
        <v>0.960424559452226</v>
      </c>
      <c r="AI362" s="262">
        <v>0.92</v>
      </c>
      <c r="AJ362" s="260">
        <v>0.864145658263305</v>
      </c>
      <c r="AK362" s="260">
        <v>0.889629831246598</v>
      </c>
      <c r="AL362" s="260">
        <v>0.979456873504995</v>
      </c>
      <c r="AM362" s="260">
        <v>0.879119974480083</v>
      </c>
      <c r="AN362" s="259">
        <v>0.99</v>
      </c>
      <c r="AO362" s="264">
        <v>1</v>
      </c>
      <c r="AP362" s="264">
        <v>1</v>
      </c>
      <c r="AQ362" s="264">
        <v>1</v>
      </c>
      <c r="AR362" s="265">
        <v>1</v>
      </c>
      <c r="AS362" s="286">
        <v>0.05</v>
      </c>
      <c r="AT362" s="267">
        <v>0.0666666666666667</v>
      </c>
      <c r="AU362" s="268">
        <v>0.0263157894736842</v>
      </c>
      <c r="AV362" s="268">
        <v>0.024390243902439</v>
      </c>
      <c r="AW362" s="268">
        <v>0.0598476605005441</v>
      </c>
      <c r="AX362" s="224"/>
      <c r="AY362" s="222"/>
    </row>
    <row r="363" ht="15" spans="1:51">
      <c r="A363" s="220"/>
      <c r="B363" s="224"/>
      <c r="C363" s="283" t="s">
        <v>375</v>
      </c>
      <c r="D363" s="111" t="s">
        <v>25</v>
      </c>
      <c r="E363" s="111" t="s">
        <v>376</v>
      </c>
      <c r="F363" s="284" t="s">
        <v>394</v>
      </c>
      <c r="G363" s="284" t="s">
        <v>394</v>
      </c>
      <c r="H363" s="284" t="s">
        <v>394</v>
      </c>
      <c r="I363" s="284" t="s">
        <v>394</v>
      </c>
      <c r="J363" s="259">
        <v>0.9</v>
      </c>
      <c r="K363" s="260">
        <v>0.82</v>
      </c>
      <c r="L363" s="260">
        <v>0.851851851851852</v>
      </c>
      <c r="M363" s="261">
        <v>0.88135593220339</v>
      </c>
      <c r="N363" s="261">
        <v>0.842847548690396</v>
      </c>
      <c r="O363" s="262">
        <v>0.9</v>
      </c>
      <c r="P363" s="263">
        <v>0.981765134938001</v>
      </c>
      <c r="Q363" s="260">
        <v>0.933062880324544</v>
      </c>
      <c r="R363" s="260">
        <v>0.954620190726735</v>
      </c>
      <c r="S363" s="260">
        <v>0.937233685406606</v>
      </c>
      <c r="T363" s="262">
        <v>0.9</v>
      </c>
      <c r="U363" s="260">
        <v>0.74580598103574</v>
      </c>
      <c r="V363" s="260">
        <v>0.790060851926978</v>
      </c>
      <c r="W363" s="260">
        <v>0.817165406116409</v>
      </c>
      <c r="X363" s="260">
        <v>0.81337964517212</v>
      </c>
      <c r="Y363" s="262">
        <v>0.92</v>
      </c>
      <c r="Z363" s="262">
        <v>0.913111668757842</v>
      </c>
      <c r="AA363" s="262">
        <v>0.939186880765289</v>
      </c>
      <c r="AB363" s="262">
        <v>0.939206406989443</v>
      </c>
      <c r="AC363" s="262">
        <v>0.956460623099015</v>
      </c>
      <c r="AD363" s="262">
        <v>0.92</v>
      </c>
      <c r="AE363" s="260">
        <v>0.999347896967721</v>
      </c>
      <c r="AF363" s="260">
        <v>0.987977632805219</v>
      </c>
      <c r="AG363" s="260">
        <v>0.98971807628524</v>
      </c>
      <c r="AH363" s="260">
        <v>0.990052223068685</v>
      </c>
      <c r="AI363" s="262">
        <v>0.92</v>
      </c>
      <c r="AJ363" s="260">
        <v>0.929389956184698</v>
      </c>
      <c r="AK363" s="260">
        <v>0.951240231056745</v>
      </c>
      <c r="AL363" s="260">
        <v>0.957678355501814</v>
      </c>
      <c r="AM363" s="260">
        <v>0.967466566679165</v>
      </c>
      <c r="AN363" s="259">
        <v>0.99</v>
      </c>
      <c r="AO363" s="264">
        <v>1</v>
      </c>
      <c r="AP363" s="264">
        <v>1</v>
      </c>
      <c r="AQ363" s="264">
        <v>1</v>
      </c>
      <c r="AR363" s="265">
        <v>1</v>
      </c>
      <c r="AS363" s="286">
        <v>0.05</v>
      </c>
      <c r="AT363" s="267">
        <v>0.025</v>
      </c>
      <c r="AU363" s="268">
        <v>0</v>
      </c>
      <c r="AV363" s="268">
        <v>0.0204081632653061</v>
      </c>
      <c r="AW363" s="268">
        <v>0.0539180445722502</v>
      </c>
      <c r="AX363" s="224"/>
      <c r="AY363" s="222"/>
    </row>
    <row r="364" ht="15" spans="1:51">
      <c r="A364" s="220"/>
      <c r="B364" s="224"/>
      <c r="C364" s="283" t="s">
        <v>375</v>
      </c>
      <c r="D364" s="111" t="s">
        <v>25</v>
      </c>
      <c r="E364" s="111" t="s">
        <v>376</v>
      </c>
      <c r="F364" s="284" t="s">
        <v>395</v>
      </c>
      <c r="G364" s="284" t="s">
        <v>395</v>
      </c>
      <c r="H364" s="284" t="s">
        <v>395</v>
      </c>
      <c r="I364" s="284" t="s">
        <v>395</v>
      </c>
      <c r="J364" s="259">
        <v>0.9</v>
      </c>
      <c r="K364" s="260">
        <v>0.680851063829787</v>
      </c>
      <c r="L364" s="260">
        <v>0.683333333333333</v>
      </c>
      <c r="M364" s="261">
        <v>0.6875</v>
      </c>
      <c r="N364" s="261">
        <v>0.75764993880049</v>
      </c>
      <c r="O364" s="262">
        <v>0.9</v>
      </c>
      <c r="P364" s="263">
        <v>0.772437101013894</v>
      </c>
      <c r="Q364" s="260">
        <v>0.898832684824903</v>
      </c>
      <c r="R364" s="260">
        <v>0.942472057856673</v>
      </c>
      <c r="S364" s="260">
        <v>0.897750195942386</v>
      </c>
      <c r="T364" s="262">
        <v>0.9</v>
      </c>
      <c r="U364" s="260">
        <v>0.463011641006384</v>
      </c>
      <c r="V364" s="260">
        <v>0.589671029359745</v>
      </c>
      <c r="W364" s="260">
        <v>0.646614069690993</v>
      </c>
      <c r="X364" s="260">
        <v>0.658122293746547</v>
      </c>
      <c r="Y364" s="262">
        <v>0.92</v>
      </c>
      <c r="Z364" s="262">
        <v>0.700416088765603</v>
      </c>
      <c r="AA364" s="262">
        <v>0.801643192488263</v>
      </c>
      <c r="AB364" s="262">
        <v>0.906413612565445</v>
      </c>
      <c r="AC364" s="262">
        <v>0.867464710621867</v>
      </c>
      <c r="AD364" s="262">
        <v>0.92</v>
      </c>
      <c r="AE364" s="260">
        <v>0.988467874794069</v>
      </c>
      <c r="AF364" s="260">
        <v>0.992465016146394</v>
      </c>
      <c r="AG364" s="260">
        <v>0.993637327677625</v>
      </c>
      <c r="AH364" s="260">
        <v>0.983705877925792</v>
      </c>
      <c r="AI364" s="262">
        <v>0.92</v>
      </c>
      <c r="AJ364" s="260">
        <v>0.767868538608807</v>
      </c>
      <c r="AK364" s="260">
        <v>0.849879711307137</v>
      </c>
      <c r="AL364" s="260">
        <v>0.932436864545753</v>
      </c>
      <c r="AM364" s="260">
        <v>0.895978088510884</v>
      </c>
      <c r="AN364" s="259">
        <v>0.99</v>
      </c>
      <c r="AO364" s="264">
        <v>1</v>
      </c>
      <c r="AP364" s="264">
        <v>1</v>
      </c>
      <c r="AQ364" s="264">
        <v>1</v>
      </c>
      <c r="AR364" s="265">
        <v>1</v>
      </c>
      <c r="AS364" s="286">
        <v>0.05</v>
      </c>
      <c r="AT364" s="267">
        <v>0.0212765957446809</v>
      </c>
      <c r="AU364" s="268">
        <v>0.147058823529412</v>
      </c>
      <c r="AV364" s="268">
        <v>0.025</v>
      </c>
      <c r="AW364" s="268">
        <v>0.0618212197159566</v>
      </c>
      <c r="AX364" s="224"/>
      <c r="AY364" s="222"/>
    </row>
    <row r="365" ht="15" spans="1:51">
      <c r="A365" s="220"/>
      <c r="B365" s="224"/>
      <c r="C365" s="283" t="s">
        <v>375</v>
      </c>
      <c r="D365" s="111" t="s">
        <v>25</v>
      </c>
      <c r="E365" s="111" t="s">
        <v>376</v>
      </c>
      <c r="F365" s="284" t="s">
        <v>396</v>
      </c>
      <c r="G365" s="284" t="s">
        <v>396</v>
      </c>
      <c r="H365" s="284" t="s">
        <v>396</v>
      </c>
      <c r="I365" s="284" t="s">
        <v>396</v>
      </c>
      <c r="J365" s="259">
        <v>0.9</v>
      </c>
      <c r="K365" s="260">
        <v>0.608108108108108</v>
      </c>
      <c r="L365" s="260">
        <v>0.705128205128205</v>
      </c>
      <c r="M365" s="261">
        <v>0.734939759036145</v>
      </c>
      <c r="N365" s="261">
        <v>0.698370761778952</v>
      </c>
      <c r="O365" s="262">
        <v>0.9</v>
      </c>
      <c r="P365" s="263">
        <v>0.913835376532399</v>
      </c>
      <c r="Q365" s="260">
        <v>0.918011971703247</v>
      </c>
      <c r="R365" s="260">
        <v>0.950139054429877</v>
      </c>
      <c r="S365" s="260">
        <v>0.913828160582992</v>
      </c>
      <c r="T365" s="262">
        <v>0.9</v>
      </c>
      <c r="U365" s="260">
        <v>0.832049036777583</v>
      </c>
      <c r="V365" s="260">
        <v>0.871939053147107</v>
      </c>
      <c r="W365" s="260">
        <v>0.877830750893921</v>
      </c>
      <c r="X365" s="260">
        <v>0.852918211985165</v>
      </c>
      <c r="Y365" s="262">
        <v>0.92</v>
      </c>
      <c r="Z365" s="262">
        <v>0.83029541169076</v>
      </c>
      <c r="AA365" s="262">
        <v>0.900723654454998</v>
      </c>
      <c r="AB365" s="262">
        <v>0.927131782945736</v>
      </c>
      <c r="AC365" s="262">
        <v>0.899742263583055</v>
      </c>
      <c r="AD365" s="262">
        <v>0.92</v>
      </c>
      <c r="AE365" s="260">
        <v>0.998188604676693</v>
      </c>
      <c r="AF365" s="260">
        <v>0.970409805620899</v>
      </c>
      <c r="AG365" s="260">
        <v>0.974484581497797</v>
      </c>
      <c r="AH365" s="260">
        <v>0.984939871242164</v>
      </c>
      <c r="AI365" s="262">
        <v>0.92</v>
      </c>
      <c r="AJ365" s="260">
        <v>0.888051873748451</v>
      </c>
      <c r="AK365" s="260">
        <v>0.930375289264514</v>
      </c>
      <c r="AL365" s="260">
        <v>0.94713149078727</v>
      </c>
      <c r="AM365" s="260">
        <v>0.932211415569123</v>
      </c>
      <c r="AN365" s="259">
        <v>0.99</v>
      </c>
      <c r="AO365" s="264">
        <v>1</v>
      </c>
      <c r="AP365" s="264">
        <v>1</v>
      </c>
      <c r="AQ365" s="264">
        <v>1</v>
      </c>
      <c r="AR365" s="265">
        <v>1</v>
      </c>
      <c r="AS365" s="286">
        <v>0.05</v>
      </c>
      <c r="AT365" s="267">
        <v>0.0149253731343284</v>
      </c>
      <c r="AU365" s="268">
        <v>0.015625</v>
      </c>
      <c r="AV365" s="268">
        <v>0.0298507462686567</v>
      </c>
      <c r="AW365" s="268">
        <v>0.0471641791044776</v>
      </c>
      <c r="AX365" s="224"/>
      <c r="AY365" s="222"/>
    </row>
    <row r="366" ht="15" spans="1:51">
      <c r="A366" s="220"/>
      <c r="B366" s="224"/>
      <c r="C366" s="283" t="s">
        <v>375</v>
      </c>
      <c r="D366" s="111" t="s">
        <v>25</v>
      </c>
      <c r="E366" s="111" t="s">
        <v>376</v>
      </c>
      <c r="F366" s="284" t="s">
        <v>397</v>
      </c>
      <c r="G366" s="284" t="s">
        <v>397</v>
      </c>
      <c r="H366" s="284" t="s">
        <v>397</v>
      </c>
      <c r="I366" s="284" t="s">
        <v>397</v>
      </c>
      <c r="J366" s="259">
        <v>0.9</v>
      </c>
      <c r="K366" s="260">
        <v>0.980392156862745</v>
      </c>
      <c r="L366" s="260">
        <v>0.982142857142857</v>
      </c>
      <c r="M366" s="261">
        <v>0.983606557377049</v>
      </c>
      <c r="N366" s="261">
        <v>0.97224015493867</v>
      </c>
      <c r="O366" s="262">
        <v>0.9</v>
      </c>
      <c r="P366" s="263">
        <v>0.95760194436943</v>
      </c>
      <c r="Q366" s="260">
        <v>0.95475113122172</v>
      </c>
      <c r="R366" s="260">
        <v>0.95249406175772</v>
      </c>
      <c r="S366" s="260">
        <v>0.956322661007566</v>
      </c>
      <c r="T366" s="262">
        <v>0.9</v>
      </c>
      <c r="U366" s="260">
        <v>0.883067782878747</v>
      </c>
      <c r="V366" s="260">
        <v>0.903933170901497</v>
      </c>
      <c r="W366" s="260">
        <v>0.900576857821513</v>
      </c>
      <c r="X366" s="260">
        <v>0.908712400811958</v>
      </c>
      <c r="Y366" s="262">
        <v>0.92</v>
      </c>
      <c r="Z366" s="262">
        <v>0.907654921020656</v>
      </c>
      <c r="AA366" s="262">
        <v>0.929160935350757</v>
      </c>
      <c r="AB366" s="262">
        <v>0.940816326530612</v>
      </c>
      <c r="AC366" s="262">
        <v>0.948398041573613</v>
      </c>
      <c r="AD366" s="262">
        <v>0.92</v>
      </c>
      <c r="AE366" s="260">
        <v>0.990654205607477</v>
      </c>
      <c r="AF366" s="260">
        <v>0.981072555205047</v>
      </c>
      <c r="AG366" s="260">
        <v>0.991329479768786</v>
      </c>
      <c r="AH366" s="260">
        <v>0.990918378930639</v>
      </c>
      <c r="AI366" s="262">
        <v>0.92</v>
      </c>
      <c r="AJ366" s="260">
        <v>0.945410357076089</v>
      </c>
      <c r="AK366" s="260">
        <v>0.962791772590709</v>
      </c>
      <c r="AL366" s="260">
        <v>0.968530676930043</v>
      </c>
      <c r="AM366" s="260">
        <v>0.971788715486194</v>
      </c>
      <c r="AN366" s="259">
        <v>0.99</v>
      </c>
      <c r="AO366" s="264">
        <v>1</v>
      </c>
      <c r="AP366" s="264">
        <v>1</v>
      </c>
      <c r="AQ366" s="264">
        <v>1</v>
      </c>
      <c r="AR366" s="265">
        <v>1</v>
      </c>
      <c r="AS366" s="286">
        <v>0.05</v>
      </c>
      <c r="AT366" s="267">
        <v>0.0555555555555556</v>
      </c>
      <c r="AU366" s="268">
        <v>0</v>
      </c>
      <c r="AV366" s="268">
        <v>0</v>
      </c>
      <c r="AW366" s="268">
        <v>0.051063829787234</v>
      </c>
      <c r="AX366" s="224"/>
      <c r="AY366" s="222"/>
    </row>
    <row r="367" ht="15" spans="1:51">
      <c r="A367" s="220"/>
      <c r="B367" s="224"/>
      <c r="C367" s="283" t="s">
        <v>375</v>
      </c>
      <c r="D367" s="111" t="s">
        <v>25</v>
      </c>
      <c r="E367" s="111" t="s">
        <v>376</v>
      </c>
      <c r="F367" s="284" t="s">
        <v>398</v>
      </c>
      <c r="G367" s="284" t="s">
        <v>398</v>
      </c>
      <c r="H367" s="284" t="s">
        <v>398</v>
      </c>
      <c r="I367" s="284" t="s">
        <v>398</v>
      </c>
      <c r="J367" s="259">
        <v>0.9</v>
      </c>
      <c r="K367" s="260">
        <v>0.863013698630137</v>
      </c>
      <c r="L367" s="260">
        <v>0.851851851851852</v>
      </c>
      <c r="M367" s="261">
        <v>0.7375</v>
      </c>
      <c r="N367" s="261">
        <v>0.811562224183583</v>
      </c>
      <c r="O367" s="262">
        <v>0.9</v>
      </c>
      <c r="P367" s="263">
        <v>0.915748994930956</v>
      </c>
      <c r="Q367" s="260">
        <v>0.902931180968564</v>
      </c>
      <c r="R367" s="260">
        <v>0.912352221769262</v>
      </c>
      <c r="S367" s="260">
        <v>0.932267168391345</v>
      </c>
      <c r="T367" s="262">
        <v>0.9</v>
      </c>
      <c r="U367" s="260">
        <v>0.34766649187205</v>
      </c>
      <c r="V367" s="260">
        <v>0.467714528462192</v>
      </c>
      <c r="W367" s="260">
        <v>0.46596004891969</v>
      </c>
      <c r="X367" s="260">
        <v>0.40363053552141</v>
      </c>
      <c r="Y367" s="262">
        <v>0.92</v>
      </c>
      <c r="Z367" s="262">
        <v>0.413367390378885</v>
      </c>
      <c r="AA367" s="262">
        <v>0.485856079404467</v>
      </c>
      <c r="AB367" s="262">
        <v>0.444075829383886</v>
      </c>
      <c r="AC367" s="262">
        <v>0.426453930547914</v>
      </c>
      <c r="AD367" s="262">
        <v>0.92</v>
      </c>
      <c r="AE367" s="260">
        <v>0.992241379310345</v>
      </c>
      <c r="AF367" s="260">
        <v>0.891621129326047</v>
      </c>
      <c r="AG367" s="260">
        <v>0.944997074312463</v>
      </c>
      <c r="AH367" s="260">
        <v>0.979104541651471</v>
      </c>
      <c r="AI367" s="262">
        <v>0.92</v>
      </c>
      <c r="AJ367" s="260">
        <v>0.651721575427297</v>
      </c>
      <c r="AK367" s="260">
        <v>0.708147487362474</v>
      </c>
      <c r="AL367" s="260">
        <v>0.716768770480125</v>
      </c>
      <c r="AM367" s="260">
        <v>0.722250900944775</v>
      </c>
      <c r="AN367" s="259">
        <v>0.99</v>
      </c>
      <c r="AO367" s="264">
        <v>1</v>
      </c>
      <c r="AP367" s="264">
        <v>1</v>
      </c>
      <c r="AQ367" s="264">
        <v>1</v>
      </c>
      <c r="AR367" s="265">
        <v>1</v>
      </c>
      <c r="AS367" s="286">
        <v>0.05</v>
      </c>
      <c r="AT367" s="267">
        <v>0.0277777777777778</v>
      </c>
      <c r="AU367" s="268">
        <v>0.0416666666666667</v>
      </c>
      <c r="AV367" s="268">
        <v>0.130434782608696</v>
      </c>
      <c r="AW367" s="268">
        <v>0.0869140625</v>
      </c>
      <c r="AX367" s="224"/>
      <c r="AY367" s="222"/>
    </row>
    <row r="368" ht="15" spans="1:51">
      <c r="A368" s="220"/>
      <c r="B368" s="224"/>
      <c r="C368" s="283" t="s">
        <v>375</v>
      </c>
      <c r="D368" s="111" t="s">
        <v>25</v>
      </c>
      <c r="E368" s="111" t="s">
        <v>376</v>
      </c>
      <c r="F368" s="284" t="s">
        <v>399</v>
      </c>
      <c r="G368" s="284" t="s">
        <v>399</v>
      </c>
      <c r="H368" s="284" t="s">
        <v>399</v>
      </c>
      <c r="I368" s="284" t="s">
        <v>399</v>
      </c>
      <c r="J368" s="259">
        <v>0.9</v>
      </c>
      <c r="K368" s="260">
        <v>0.586206896551724</v>
      </c>
      <c r="L368" s="260">
        <v>0.564102564102564</v>
      </c>
      <c r="M368" s="261">
        <v>0.585365853658537</v>
      </c>
      <c r="N368" s="261">
        <v>0.60890609874153</v>
      </c>
      <c r="O368" s="262">
        <v>0.9</v>
      </c>
      <c r="P368" s="263">
        <v>0.913207547169811</v>
      </c>
      <c r="Q368" s="260">
        <v>0.985342789598109</v>
      </c>
      <c r="R368" s="260">
        <v>0.972923359339146</v>
      </c>
      <c r="S368" s="260">
        <v>0.779453530506317</v>
      </c>
      <c r="T368" s="262">
        <v>0.9</v>
      </c>
      <c r="U368" s="260">
        <v>0.463312368972746</v>
      </c>
      <c r="V368" s="260">
        <v>0.658156028368794</v>
      </c>
      <c r="W368" s="260">
        <v>0.652134006424966</v>
      </c>
      <c r="X368" s="260">
        <v>0.587307805308001</v>
      </c>
      <c r="Y368" s="262">
        <v>0.92</v>
      </c>
      <c r="Z368" s="262">
        <v>0.317241379310345</v>
      </c>
      <c r="AA368" s="262">
        <v>0.386920980926431</v>
      </c>
      <c r="AB368" s="262">
        <v>0.548302872062663</v>
      </c>
      <c r="AC368" s="262">
        <v>0.495644998624736</v>
      </c>
      <c r="AD368" s="262">
        <v>0.92</v>
      </c>
      <c r="AE368" s="260">
        <v>0.576923076923077</v>
      </c>
      <c r="AF368" s="260">
        <v>0.940594059405941</v>
      </c>
      <c r="AG368" s="260">
        <v>0.943396226415094</v>
      </c>
      <c r="AH368" s="260">
        <v>0.938669852648347</v>
      </c>
      <c r="AI368" s="262">
        <v>0.92</v>
      </c>
      <c r="AJ368" s="260">
        <v>0.560675883256528</v>
      </c>
      <c r="AK368" s="260">
        <v>0.749473684210526</v>
      </c>
      <c r="AL368" s="260">
        <v>0.799660441426146</v>
      </c>
      <c r="AM368" s="260">
        <v>0.762151169087474</v>
      </c>
      <c r="AN368" s="259">
        <v>0.99</v>
      </c>
      <c r="AO368" s="264">
        <v>1</v>
      </c>
      <c r="AP368" s="264">
        <v>1</v>
      </c>
      <c r="AQ368" s="264">
        <v>1</v>
      </c>
      <c r="AR368" s="265">
        <v>1</v>
      </c>
      <c r="AS368" s="286">
        <v>0.05</v>
      </c>
      <c r="AT368" s="267">
        <v>0</v>
      </c>
      <c r="AU368" s="268">
        <v>0.2</v>
      </c>
      <c r="AV368" s="268">
        <v>0.166666666666667</v>
      </c>
      <c r="AW368" s="268">
        <v>0.0769230769230769</v>
      </c>
      <c r="AX368" s="224"/>
      <c r="AY368" s="222"/>
    </row>
    <row r="369" ht="15" spans="1:51">
      <c r="A369" s="220"/>
      <c r="B369" s="224"/>
      <c r="C369" s="283" t="s">
        <v>375</v>
      </c>
      <c r="D369" s="111" t="s">
        <v>25</v>
      </c>
      <c r="E369" s="111" t="s">
        <v>376</v>
      </c>
      <c r="F369" s="284" t="s">
        <v>400</v>
      </c>
      <c r="G369" s="284" t="s">
        <v>400</v>
      </c>
      <c r="H369" s="284" t="s">
        <v>400</v>
      </c>
      <c r="I369" s="284" t="s">
        <v>400</v>
      </c>
      <c r="J369" s="259">
        <v>0.9</v>
      </c>
      <c r="K369" s="260">
        <v>0.938775510204082</v>
      </c>
      <c r="L369" s="260">
        <v>0.910714285714286</v>
      </c>
      <c r="M369" s="261">
        <v>0.927272727272727</v>
      </c>
      <c r="N369" s="261">
        <v>0.930985915492958</v>
      </c>
      <c r="O369" s="262">
        <v>0.9</v>
      </c>
      <c r="P369" s="263">
        <v>0</v>
      </c>
      <c r="Q369" s="260">
        <v>0.333333333333333</v>
      </c>
      <c r="R369" s="260">
        <v>0</v>
      </c>
      <c r="S369" s="260">
        <v>0.0952380952380952</v>
      </c>
      <c r="T369" s="262">
        <v>0.9</v>
      </c>
      <c r="U369" s="260">
        <v>0</v>
      </c>
      <c r="V369" s="260">
        <v>0.666666666666667</v>
      </c>
      <c r="W369" s="260">
        <v>0</v>
      </c>
      <c r="X369" s="260">
        <v>0.571428571428571</v>
      </c>
      <c r="Y369" s="262">
        <v>0.92</v>
      </c>
      <c r="Z369" s="262">
        <v>0</v>
      </c>
      <c r="AA369" s="262">
        <v>1</v>
      </c>
      <c r="AB369" s="262" t="s">
        <v>33</v>
      </c>
      <c r="AC369" s="262">
        <v>0.647058823529412</v>
      </c>
      <c r="AD369" s="262">
        <v>0.92</v>
      </c>
      <c r="AE369" s="260">
        <v>0.987603305785124</v>
      </c>
      <c r="AF369" s="260">
        <v>0.996363636363636</v>
      </c>
      <c r="AG369" s="260">
        <v>0.988970588235294</v>
      </c>
      <c r="AH369" s="260">
        <v>0.988651635060475</v>
      </c>
      <c r="AI369" s="262">
        <v>0.92</v>
      </c>
      <c r="AJ369" s="260">
        <v>0.924572499414383</v>
      </c>
      <c r="AK369" s="260">
        <v>0.967603138445963</v>
      </c>
      <c r="AL369" s="260">
        <v>0.97211339018207</v>
      </c>
      <c r="AM369" s="260">
        <v>0.95552528921173</v>
      </c>
      <c r="AN369" s="259">
        <v>0.99</v>
      </c>
      <c r="AO369" s="264">
        <v>1</v>
      </c>
      <c r="AP369" s="264">
        <v>1</v>
      </c>
      <c r="AQ369" s="264">
        <v>1</v>
      </c>
      <c r="AR369" s="265">
        <v>1</v>
      </c>
      <c r="AS369" s="286">
        <v>0.05</v>
      </c>
      <c r="AT369" s="267">
        <v>0</v>
      </c>
      <c r="AU369" s="268">
        <v>0.181818181818182</v>
      </c>
      <c r="AV369" s="268">
        <v>0.0625</v>
      </c>
      <c r="AW369" s="268">
        <v>0.0754189944134078</v>
      </c>
      <c r="AX369" s="224"/>
      <c r="AY369" s="222"/>
    </row>
    <row r="370" ht="15" spans="1:51">
      <c r="A370" s="220"/>
      <c r="B370" s="224"/>
      <c r="C370" s="283" t="s">
        <v>375</v>
      </c>
      <c r="D370" s="111" t="s">
        <v>25</v>
      </c>
      <c r="E370" s="111" t="s">
        <v>376</v>
      </c>
      <c r="F370" s="284" t="s">
        <v>401</v>
      </c>
      <c r="G370" s="284" t="s">
        <v>401</v>
      </c>
      <c r="H370" s="284" t="s">
        <v>401</v>
      </c>
      <c r="I370" s="284" t="s">
        <v>401</v>
      </c>
      <c r="J370" s="259">
        <v>0.9</v>
      </c>
      <c r="K370" s="260">
        <v>0.872340425531915</v>
      </c>
      <c r="L370" s="260">
        <v>0.867924528301887</v>
      </c>
      <c r="M370" s="261">
        <v>0.932203389830508</v>
      </c>
      <c r="N370" s="261">
        <v>0.880645161290323</v>
      </c>
      <c r="O370" s="262">
        <v>0.9</v>
      </c>
      <c r="P370" s="263">
        <v>0</v>
      </c>
      <c r="Q370" s="260">
        <v>0</v>
      </c>
      <c r="R370" s="260">
        <v>0.25</v>
      </c>
      <c r="S370" s="260">
        <v>0.333333333333333</v>
      </c>
      <c r="T370" s="262">
        <v>0.9</v>
      </c>
      <c r="U370" s="260">
        <v>0</v>
      </c>
      <c r="V370" s="260">
        <v>0</v>
      </c>
      <c r="W370" s="260">
        <v>0.25</v>
      </c>
      <c r="X370" s="260">
        <v>0.222222222222222</v>
      </c>
      <c r="Y370" s="262">
        <v>0.92</v>
      </c>
      <c r="Z370" s="262">
        <v>0</v>
      </c>
      <c r="AA370" s="262">
        <v>0.666666666666667</v>
      </c>
      <c r="AB370" s="262">
        <v>0.666666666666667</v>
      </c>
      <c r="AC370" s="262">
        <v>0.72</v>
      </c>
      <c r="AD370" s="262">
        <v>0.92</v>
      </c>
      <c r="AE370" s="260">
        <v>0.96</v>
      </c>
      <c r="AF370" s="260">
        <v>0.984674329501916</v>
      </c>
      <c r="AG370" s="260">
        <v>0.991416309012876</v>
      </c>
      <c r="AH370" s="260">
        <v>0.978540772532189</v>
      </c>
      <c r="AI370" s="262">
        <v>0.92</v>
      </c>
      <c r="AJ370" s="260">
        <v>0.840479971766367</v>
      </c>
      <c r="AK370" s="260">
        <v>0.899141202316757</v>
      </c>
      <c r="AL370" s="260">
        <v>0.9339223265231</v>
      </c>
      <c r="AM370" s="260">
        <v>0.925457169700848</v>
      </c>
      <c r="AN370" s="259">
        <v>0.99</v>
      </c>
      <c r="AO370" s="264">
        <v>1</v>
      </c>
      <c r="AP370" s="264">
        <v>1</v>
      </c>
      <c r="AQ370" s="264">
        <v>1</v>
      </c>
      <c r="AR370" s="265">
        <v>1</v>
      </c>
      <c r="AS370" s="286">
        <v>0.05</v>
      </c>
      <c r="AT370" s="267">
        <v>0</v>
      </c>
      <c r="AU370" s="268">
        <v>0.2</v>
      </c>
      <c r="AV370" s="268">
        <v>0</v>
      </c>
      <c r="AW370" s="268">
        <v>0.0938461538461538</v>
      </c>
      <c r="AX370" s="224"/>
      <c r="AY370" s="222"/>
    </row>
    <row r="371" ht="15" spans="1:51">
      <c r="A371" s="220"/>
      <c r="B371" s="224"/>
      <c r="C371" s="283" t="s">
        <v>375</v>
      </c>
      <c r="D371" s="111" t="s">
        <v>25</v>
      </c>
      <c r="E371" s="111" t="s">
        <v>376</v>
      </c>
      <c r="F371" s="284" t="s">
        <v>402</v>
      </c>
      <c r="G371" s="284" t="s">
        <v>402</v>
      </c>
      <c r="H371" s="284" t="s">
        <v>402</v>
      </c>
      <c r="I371" s="284" t="s">
        <v>402</v>
      </c>
      <c r="J371" s="259">
        <v>0.9</v>
      </c>
      <c r="K371" s="260">
        <v>0.983050847457627</v>
      </c>
      <c r="L371" s="260">
        <v>1</v>
      </c>
      <c r="M371" s="261">
        <v>0.983606557377049</v>
      </c>
      <c r="N371" s="261">
        <v>0.995040297582145</v>
      </c>
      <c r="O371" s="262">
        <v>0.9</v>
      </c>
      <c r="P371" s="263">
        <v>0.991085714285714</v>
      </c>
      <c r="Q371" s="260">
        <v>0.99340115479791</v>
      </c>
      <c r="R371" s="260">
        <v>0.996095928611266</v>
      </c>
      <c r="S371" s="260">
        <v>0.981972447937276</v>
      </c>
      <c r="T371" s="262">
        <v>0.9</v>
      </c>
      <c r="U371" s="260">
        <v>0.897828571428571</v>
      </c>
      <c r="V371" s="260">
        <v>0.932911740445422</v>
      </c>
      <c r="W371" s="260">
        <v>0.945343000557724</v>
      </c>
      <c r="X371" s="260">
        <v>0.912080024294404</v>
      </c>
      <c r="Y371" s="262">
        <v>0.92</v>
      </c>
      <c r="Z371" s="262">
        <v>0.929446349828515</v>
      </c>
      <c r="AA371" s="262">
        <v>0.935230024213075</v>
      </c>
      <c r="AB371" s="262">
        <v>0.939130434782609</v>
      </c>
      <c r="AC371" s="262">
        <v>0.94585604209735</v>
      </c>
      <c r="AD371" s="262">
        <v>0.92</v>
      </c>
      <c r="AE371" s="260">
        <v>1</v>
      </c>
      <c r="AF371" s="260">
        <v>0.986301369863014</v>
      </c>
      <c r="AG371" s="260">
        <v>0.996428571428571</v>
      </c>
      <c r="AH371" s="260">
        <v>0.990392033101901</v>
      </c>
      <c r="AI371" s="262">
        <v>0.92</v>
      </c>
      <c r="AJ371" s="260">
        <v>0.960417640642045</v>
      </c>
      <c r="AK371" s="260">
        <v>0.967674858223062</v>
      </c>
      <c r="AL371" s="260">
        <v>0.96849087893864</v>
      </c>
      <c r="AM371" s="260">
        <v>0.973352440839824</v>
      </c>
      <c r="AN371" s="259">
        <v>0.99</v>
      </c>
      <c r="AO371" s="264">
        <v>1</v>
      </c>
      <c r="AP371" s="264">
        <v>1</v>
      </c>
      <c r="AQ371" s="264">
        <v>1</v>
      </c>
      <c r="AR371" s="265">
        <v>1</v>
      </c>
      <c r="AS371" s="286">
        <v>0.05</v>
      </c>
      <c r="AT371" s="267">
        <v>0.0714285714285714</v>
      </c>
      <c r="AU371" s="268">
        <v>0.1</v>
      </c>
      <c r="AV371" s="268">
        <v>0</v>
      </c>
      <c r="AW371" s="268">
        <v>0.0760869565217391</v>
      </c>
      <c r="AX371" s="224"/>
      <c r="AY371" s="222"/>
    </row>
    <row r="372" ht="15" spans="1:51">
      <c r="A372" s="220"/>
      <c r="B372" s="224"/>
      <c r="C372" s="283" t="s">
        <v>375</v>
      </c>
      <c r="D372" s="111" t="s">
        <v>25</v>
      </c>
      <c r="E372" s="111" t="s">
        <v>376</v>
      </c>
      <c r="F372" s="284" t="s">
        <v>403</v>
      </c>
      <c r="G372" s="284" t="s">
        <v>403</v>
      </c>
      <c r="H372" s="284" t="s">
        <v>403</v>
      </c>
      <c r="I372" s="284" t="s">
        <v>403</v>
      </c>
      <c r="J372" s="259">
        <v>0.9</v>
      </c>
      <c r="K372" s="260">
        <v>0.855072463768116</v>
      </c>
      <c r="L372" s="260">
        <v>0.986111111111111</v>
      </c>
      <c r="M372" s="261">
        <v>0.932432432432432</v>
      </c>
      <c r="N372" s="261">
        <v>0.92039312039312</v>
      </c>
      <c r="O372" s="262">
        <v>0.9</v>
      </c>
      <c r="P372" s="263">
        <v>0.946150696150696</v>
      </c>
      <c r="Q372" s="260">
        <v>0.957223001402525</v>
      </c>
      <c r="R372" s="260">
        <v>0.952877208880834</v>
      </c>
      <c r="S372" s="260">
        <v>0.957213044992069</v>
      </c>
      <c r="T372" s="262">
        <v>0.9</v>
      </c>
      <c r="U372" s="260">
        <v>0.726863226863227</v>
      </c>
      <c r="V372" s="260">
        <v>0.779569892473118</v>
      </c>
      <c r="W372" s="260">
        <v>0.786361576801087</v>
      </c>
      <c r="X372" s="260">
        <v>0.759433633796278</v>
      </c>
      <c r="Y372" s="262">
        <v>0.92</v>
      </c>
      <c r="Z372" s="262">
        <v>0.782633053221289</v>
      </c>
      <c r="AA372" s="262">
        <v>0.772838002436054</v>
      </c>
      <c r="AB372" s="262">
        <v>0.834289356277884</v>
      </c>
      <c r="AC372" s="262">
        <v>0.821364509253593</v>
      </c>
      <c r="AD372" s="262">
        <v>0.92</v>
      </c>
      <c r="AE372" s="260">
        <v>0.978835978835979</v>
      </c>
      <c r="AF372" s="260">
        <v>0.980132450331126</v>
      </c>
      <c r="AG372" s="260">
        <v>0.974747474747475</v>
      </c>
      <c r="AH372" s="260">
        <v>0.969216417910448</v>
      </c>
      <c r="AI372" s="262">
        <v>0.92</v>
      </c>
      <c r="AJ372" s="260">
        <v>0.899460593347318</v>
      </c>
      <c r="AK372" s="260">
        <v>0.89545684850532</v>
      </c>
      <c r="AL372" s="260">
        <v>0.925789737589838</v>
      </c>
      <c r="AM372" s="260">
        <v>0.925773289253204</v>
      </c>
      <c r="AN372" s="259">
        <v>0.99</v>
      </c>
      <c r="AO372" s="264">
        <v>1</v>
      </c>
      <c r="AP372" s="264">
        <v>1</v>
      </c>
      <c r="AQ372" s="264">
        <v>1</v>
      </c>
      <c r="AR372" s="265">
        <v>1</v>
      </c>
      <c r="AS372" s="286">
        <v>0.05</v>
      </c>
      <c r="AT372" s="267">
        <v>0.0625</v>
      </c>
      <c r="AU372" s="268">
        <v>0.0588235294117647</v>
      </c>
      <c r="AV372" s="268">
        <v>0</v>
      </c>
      <c r="AW372" s="268">
        <v>0.0717131474103586</v>
      </c>
      <c r="AX372" s="224"/>
      <c r="AY372" s="222"/>
    </row>
    <row r="373" ht="15" spans="1:51">
      <c r="A373" s="220"/>
      <c r="B373" s="224"/>
      <c r="C373" s="283" t="s">
        <v>375</v>
      </c>
      <c r="D373" s="111" t="s">
        <v>25</v>
      </c>
      <c r="E373" s="111" t="s">
        <v>376</v>
      </c>
      <c r="F373" s="284" t="s">
        <v>404</v>
      </c>
      <c r="G373" s="284" t="s">
        <v>404</v>
      </c>
      <c r="H373" s="284" t="s">
        <v>404</v>
      </c>
      <c r="I373" s="284" t="s">
        <v>404</v>
      </c>
      <c r="J373" s="259">
        <v>0.9</v>
      </c>
      <c r="K373" s="260">
        <v>0.94047619047619</v>
      </c>
      <c r="L373" s="260">
        <v>0.953488372093023</v>
      </c>
      <c r="M373" s="261">
        <v>0.9375</v>
      </c>
      <c r="N373" s="261">
        <v>0.949287510477787</v>
      </c>
      <c r="O373" s="262">
        <v>0.9</v>
      </c>
      <c r="P373" s="263">
        <v>0.928360528360528</v>
      </c>
      <c r="Q373" s="260">
        <v>0.931752353367125</v>
      </c>
      <c r="R373" s="260">
        <v>0.930487137383689</v>
      </c>
      <c r="S373" s="260">
        <v>0.941362125209733</v>
      </c>
      <c r="T373" s="262">
        <v>0.9</v>
      </c>
      <c r="U373" s="260">
        <v>0.821445221445221</v>
      </c>
      <c r="V373" s="260">
        <v>0.86151339608979</v>
      </c>
      <c r="W373" s="260">
        <v>0.87557015143222</v>
      </c>
      <c r="X373" s="260">
        <v>0.845000405431535</v>
      </c>
      <c r="Y373" s="262">
        <v>0.92</v>
      </c>
      <c r="Z373" s="262">
        <v>0.871200607902736</v>
      </c>
      <c r="AA373" s="262">
        <v>0.908931698774081</v>
      </c>
      <c r="AB373" s="262">
        <v>0.92563356875779</v>
      </c>
      <c r="AC373" s="262">
        <v>0.900517926572072</v>
      </c>
      <c r="AD373" s="262">
        <v>0.92</v>
      </c>
      <c r="AE373" s="260">
        <v>0.962864721485411</v>
      </c>
      <c r="AF373" s="260">
        <v>0.982209043736101</v>
      </c>
      <c r="AG373" s="260">
        <v>0.991240875912409</v>
      </c>
      <c r="AH373" s="260">
        <v>0.987550873832894</v>
      </c>
      <c r="AI373" s="262">
        <v>0.92</v>
      </c>
      <c r="AJ373" s="260">
        <v>0.927098268446013</v>
      </c>
      <c r="AK373" s="260">
        <v>0.945447560507107</v>
      </c>
      <c r="AL373" s="260">
        <v>0.959310432247433</v>
      </c>
      <c r="AM373" s="260">
        <v>0.947203915908814</v>
      </c>
      <c r="AN373" s="259">
        <v>0.99</v>
      </c>
      <c r="AO373" s="264">
        <v>1</v>
      </c>
      <c r="AP373" s="264">
        <v>1</v>
      </c>
      <c r="AQ373" s="264">
        <v>1</v>
      </c>
      <c r="AR373" s="265">
        <v>1</v>
      </c>
      <c r="AS373" s="286">
        <v>0.05</v>
      </c>
      <c r="AT373" s="267">
        <v>0.106382978723404</v>
      </c>
      <c r="AU373" s="268">
        <v>0</v>
      </c>
      <c r="AV373" s="268">
        <v>-0.05</v>
      </c>
      <c r="AW373" s="268">
        <v>0.0538922155688623</v>
      </c>
      <c r="AX373" s="224"/>
      <c r="AY373" s="222"/>
    </row>
    <row r="374" ht="15" spans="1:51">
      <c r="A374" s="220"/>
      <c r="B374" s="224"/>
      <c r="C374" s="283" t="s">
        <v>375</v>
      </c>
      <c r="D374" s="111" t="s">
        <v>25</v>
      </c>
      <c r="E374" s="111" t="s">
        <v>376</v>
      </c>
      <c r="F374" s="284" t="s">
        <v>405</v>
      </c>
      <c r="G374" s="284" t="s">
        <v>405</v>
      </c>
      <c r="H374" s="284" t="s">
        <v>405</v>
      </c>
      <c r="I374" s="284" t="s">
        <v>405</v>
      </c>
      <c r="J374" s="259">
        <v>0.9</v>
      </c>
      <c r="K374" s="260">
        <v>0.925925925925926</v>
      </c>
      <c r="L374" s="260">
        <v>0.971428571428571</v>
      </c>
      <c r="M374" s="261">
        <v>0.972222222222222</v>
      </c>
      <c r="N374" s="261">
        <v>0.879478827361563</v>
      </c>
      <c r="O374" s="262">
        <v>0.9</v>
      </c>
      <c r="P374" s="263" t="s">
        <v>33</v>
      </c>
      <c r="Q374" s="260" t="s">
        <v>33</v>
      </c>
      <c r="R374" s="260">
        <v>1</v>
      </c>
      <c r="S374" s="260">
        <v>0.888888888888889</v>
      </c>
      <c r="T374" s="262">
        <v>0.9</v>
      </c>
      <c r="U374" s="260" t="s">
        <v>33</v>
      </c>
      <c r="V374" s="260" t="s">
        <v>33</v>
      </c>
      <c r="W374" s="260">
        <v>1</v>
      </c>
      <c r="X374" s="260">
        <v>0.888888888888889</v>
      </c>
      <c r="Y374" s="262">
        <v>0.92</v>
      </c>
      <c r="Z374" s="262" t="s">
        <v>33</v>
      </c>
      <c r="AA374" s="262">
        <v>0</v>
      </c>
      <c r="AB374" s="262" t="s">
        <v>33</v>
      </c>
      <c r="AC374" s="262">
        <v>0.78125</v>
      </c>
      <c r="AD374" s="262">
        <v>0.92</v>
      </c>
      <c r="AE374" s="260">
        <v>0.982456140350877</v>
      </c>
      <c r="AF374" s="260">
        <v>0.994818652849741</v>
      </c>
      <c r="AG374" s="260">
        <v>0.995614035087719</v>
      </c>
      <c r="AH374" s="260">
        <v>0.989272157121637</v>
      </c>
      <c r="AI374" s="262">
        <v>0.92</v>
      </c>
      <c r="AJ374" s="260">
        <v>0.822452881726304</v>
      </c>
      <c r="AK374" s="260">
        <v>0.934052757793765</v>
      </c>
      <c r="AL374" s="260">
        <v>0.955040871934605</v>
      </c>
      <c r="AM374" s="260">
        <v>0.928597823855471</v>
      </c>
      <c r="AN374" s="259">
        <v>0.99</v>
      </c>
      <c r="AO374" s="264">
        <v>1</v>
      </c>
      <c r="AP374" s="264">
        <v>1</v>
      </c>
      <c r="AQ374" s="264">
        <v>1</v>
      </c>
      <c r="AR374" s="265">
        <v>1</v>
      </c>
      <c r="AS374" s="286">
        <v>0.05</v>
      </c>
      <c r="AT374" s="267">
        <v>0.111111111111111</v>
      </c>
      <c r="AU374" s="268">
        <v>0.25</v>
      </c>
      <c r="AV374" s="268">
        <v>0</v>
      </c>
      <c r="AW374" s="268">
        <v>0.0989761092150171</v>
      </c>
      <c r="AX374" s="224"/>
      <c r="AY374" s="222"/>
    </row>
    <row r="375" ht="15" spans="1:51">
      <c r="A375" s="220"/>
      <c r="B375" s="224"/>
      <c r="C375" s="283" t="s">
        <v>375</v>
      </c>
      <c r="D375" s="111" t="s">
        <v>25</v>
      </c>
      <c r="E375" s="111" t="s">
        <v>376</v>
      </c>
      <c r="F375" s="284" t="s">
        <v>406</v>
      </c>
      <c r="G375" s="284" t="s">
        <v>406</v>
      </c>
      <c r="H375" s="284" t="s">
        <v>406</v>
      </c>
      <c r="I375" s="284" t="s">
        <v>406</v>
      </c>
      <c r="J375" s="259">
        <v>0.9</v>
      </c>
      <c r="K375" s="260">
        <v>0.978723404255319</v>
      </c>
      <c r="L375" s="260">
        <v>1</v>
      </c>
      <c r="M375" s="261">
        <v>1</v>
      </c>
      <c r="N375" s="261">
        <v>0.976425855513308</v>
      </c>
      <c r="O375" s="262">
        <v>0.9</v>
      </c>
      <c r="P375" s="263">
        <v>0.96484375</v>
      </c>
      <c r="Q375" s="260">
        <v>0.964933018124507</v>
      </c>
      <c r="R375" s="260">
        <v>0.972573078311079</v>
      </c>
      <c r="S375" s="260">
        <v>0.9604728667547</v>
      </c>
      <c r="T375" s="262">
        <v>0.9</v>
      </c>
      <c r="U375" s="260">
        <v>0.876802884615385</v>
      </c>
      <c r="V375" s="260">
        <v>0.886918833727344</v>
      </c>
      <c r="W375" s="260">
        <v>0.895705521472393</v>
      </c>
      <c r="X375" s="260">
        <v>0.886285606489342</v>
      </c>
      <c r="Y375" s="262">
        <v>0.92</v>
      </c>
      <c r="Z375" s="262">
        <v>0.895465994962217</v>
      </c>
      <c r="AA375" s="262">
        <v>0.889354568315172</v>
      </c>
      <c r="AB375" s="262">
        <v>0.907313540912382</v>
      </c>
      <c r="AC375" s="262">
        <v>0.924118404118404</v>
      </c>
      <c r="AD375" s="262">
        <v>0.92</v>
      </c>
      <c r="AE375" s="260">
        <v>0.99290780141844</v>
      </c>
      <c r="AF375" s="260">
        <v>0.993630573248408</v>
      </c>
      <c r="AG375" s="260">
        <v>0.981012658227848</v>
      </c>
      <c r="AH375" s="260">
        <v>0.981958000591541</v>
      </c>
      <c r="AI375" s="262">
        <v>0.92</v>
      </c>
      <c r="AJ375" s="260">
        <v>0.931651749389748</v>
      </c>
      <c r="AK375" s="260">
        <v>0.939158402573037</v>
      </c>
      <c r="AL375" s="260">
        <v>0.954479768786127</v>
      </c>
      <c r="AM375" s="260">
        <v>0.957692340184674</v>
      </c>
      <c r="AN375" s="259">
        <v>0.99</v>
      </c>
      <c r="AO375" s="264">
        <v>1</v>
      </c>
      <c r="AP375" s="264">
        <v>1</v>
      </c>
      <c r="AQ375" s="264">
        <v>1</v>
      </c>
      <c r="AR375" s="265">
        <v>1</v>
      </c>
      <c r="AS375" s="286">
        <v>0.05</v>
      </c>
      <c r="AT375" s="267">
        <v>0</v>
      </c>
      <c r="AU375" s="268">
        <v>0</v>
      </c>
      <c r="AV375" s="268">
        <v>0</v>
      </c>
      <c r="AW375" s="268">
        <v>0.0454545454545455</v>
      </c>
      <c r="AX375" s="224"/>
      <c r="AY375" s="222"/>
    </row>
    <row r="376" ht="15" spans="1:51">
      <c r="A376" s="220"/>
      <c r="B376" s="224"/>
      <c r="C376" s="283" t="s">
        <v>375</v>
      </c>
      <c r="D376" s="111" t="s">
        <v>25</v>
      </c>
      <c r="E376" s="111" t="s">
        <v>376</v>
      </c>
      <c r="F376" s="284" t="s">
        <v>407</v>
      </c>
      <c r="G376" s="284" t="s">
        <v>407</v>
      </c>
      <c r="H376" s="284" t="s">
        <v>407</v>
      </c>
      <c r="I376" s="284" t="s">
        <v>407</v>
      </c>
      <c r="J376" s="259">
        <v>0.9</v>
      </c>
      <c r="K376" s="260">
        <v>0.833333333333333</v>
      </c>
      <c r="L376" s="260">
        <v>0.863636363636364</v>
      </c>
      <c r="M376" s="261">
        <v>0.847826086956522</v>
      </c>
      <c r="N376" s="261">
        <v>0.899837133550489</v>
      </c>
      <c r="O376" s="262">
        <v>0.9</v>
      </c>
      <c r="P376" s="263">
        <v>1</v>
      </c>
      <c r="Q376" s="260" t="s">
        <v>33</v>
      </c>
      <c r="R376" s="260" t="s">
        <v>33</v>
      </c>
      <c r="S376" s="260">
        <v>0.857142857142857</v>
      </c>
      <c r="T376" s="262">
        <v>0.9</v>
      </c>
      <c r="U376" s="260">
        <v>0</v>
      </c>
      <c r="V376" s="260" t="s">
        <v>33</v>
      </c>
      <c r="W376" s="260" t="s">
        <v>33</v>
      </c>
      <c r="X376" s="260">
        <v>0.142857142857143</v>
      </c>
      <c r="Y376" s="262">
        <v>0.92</v>
      </c>
      <c r="Z376" s="262">
        <v>0</v>
      </c>
      <c r="AA376" s="262">
        <v>0</v>
      </c>
      <c r="AB376" s="262" t="s">
        <v>33</v>
      </c>
      <c r="AC376" s="262">
        <v>0.450704225352113</v>
      </c>
      <c r="AD376" s="262">
        <v>0.92</v>
      </c>
      <c r="AE376" s="260">
        <v>1</v>
      </c>
      <c r="AF376" s="260">
        <v>0.944444444444444</v>
      </c>
      <c r="AG376" s="260">
        <v>1</v>
      </c>
      <c r="AH376" s="260">
        <v>0.95819397993311</v>
      </c>
      <c r="AI376" s="262">
        <v>0.92</v>
      </c>
      <c r="AJ376" s="260">
        <v>0.693155180496953</v>
      </c>
      <c r="AK376" s="260">
        <v>0.83901261067883</v>
      </c>
      <c r="AL376" s="260">
        <v>0.862774082286277</v>
      </c>
      <c r="AM376" s="260">
        <v>0.867853632095839</v>
      </c>
      <c r="AN376" s="259">
        <v>0.99</v>
      </c>
      <c r="AO376" s="264">
        <v>1</v>
      </c>
      <c r="AP376" s="264">
        <v>1</v>
      </c>
      <c r="AQ376" s="264">
        <v>1</v>
      </c>
      <c r="AR376" s="265">
        <v>1</v>
      </c>
      <c r="AS376" s="286">
        <v>0.05</v>
      </c>
      <c r="AT376" s="267">
        <v>0.0833333333333333</v>
      </c>
      <c r="AU376" s="268">
        <v>0</v>
      </c>
      <c r="AV376" s="268">
        <v>0</v>
      </c>
      <c r="AW376" s="268">
        <v>0.062780269058296</v>
      </c>
      <c r="AX376" s="224"/>
      <c r="AY376" s="222"/>
    </row>
    <row r="377" ht="15" spans="1:51">
      <c r="A377" s="220"/>
      <c r="B377" s="224"/>
      <c r="C377" s="283" t="s">
        <v>375</v>
      </c>
      <c r="D377" s="111" t="s">
        <v>25</v>
      </c>
      <c r="E377" s="111" t="s">
        <v>376</v>
      </c>
      <c r="F377" s="284" t="s">
        <v>408</v>
      </c>
      <c r="G377" s="284" t="s">
        <v>408</v>
      </c>
      <c r="H377" s="284" t="s">
        <v>408</v>
      </c>
      <c r="I377" s="284" t="s">
        <v>408</v>
      </c>
      <c r="J377" s="259">
        <v>0.9</v>
      </c>
      <c r="K377" s="260">
        <v>0.681159420289855</v>
      </c>
      <c r="L377" s="260">
        <v>0.651515151515151</v>
      </c>
      <c r="M377" s="261">
        <v>0.716216216216216</v>
      </c>
      <c r="N377" s="261">
        <v>0.815648445873526</v>
      </c>
      <c r="O377" s="262">
        <v>0.9</v>
      </c>
      <c r="P377" s="263">
        <v>0.927622126436782</v>
      </c>
      <c r="Q377" s="260">
        <v>0.930476606908614</v>
      </c>
      <c r="R377" s="260">
        <v>0.951097178683386</v>
      </c>
      <c r="S377" s="260">
        <v>0.94607408688384</v>
      </c>
      <c r="T377" s="262">
        <v>0.9</v>
      </c>
      <c r="U377" s="260">
        <v>0.613685344827586</v>
      </c>
      <c r="V377" s="260">
        <v>0.635111499781373</v>
      </c>
      <c r="W377" s="260">
        <v>0.670846394984326</v>
      </c>
      <c r="X377" s="260">
        <v>0.684334536650743</v>
      </c>
      <c r="Y377" s="262">
        <v>0.92</v>
      </c>
      <c r="Z377" s="262">
        <v>0.775569358178054</v>
      </c>
      <c r="AA377" s="262">
        <v>0.758312655086849</v>
      </c>
      <c r="AB377" s="262">
        <v>0.820113314447592</v>
      </c>
      <c r="AC377" s="262">
        <v>0.849220216139261</v>
      </c>
      <c r="AD377" s="262">
        <v>0.92</v>
      </c>
      <c r="AE377" s="260">
        <v>0.998505231689088</v>
      </c>
      <c r="AF377" s="260">
        <v>0.992926613616269</v>
      </c>
      <c r="AG377" s="260">
        <v>0.997540983606557</v>
      </c>
      <c r="AH377" s="260">
        <v>0.994021856740965</v>
      </c>
      <c r="AI377" s="262">
        <v>0.92</v>
      </c>
      <c r="AJ377" s="260">
        <v>0.840951784596118</v>
      </c>
      <c r="AK377" s="260">
        <v>0.849317147192716</v>
      </c>
      <c r="AL377" s="260">
        <v>0.892976104272266</v>
      </c>
      <c r="AM377" s="260">
        <v>0.912783423965867</v>
      </c>
      <c r="AN377" s="259">
        <v>0.99</v>
      </c>
      <c r="AO377" s="264">
        <v>1</v>
      </c>
      <c r="AP377" s="264">
        <v>1</v>
      </c>
      <c r="AQ377" s="264">
        <v>1</v>
      </c>
      <c r="AR377" s="265">
        <v>1</v>
      </c>
      <c r="AS377" s="286">
        <v>0.05</v>
      </c>
      <c r="AT377" s="267">
        <v>0.0294117647058824</v>
      </c>
      <c r="AU377" s="268">
        <v>0.114285714285714</v>
      </c>
      <c r="AV377" s="268">
        <v>0.0333333333333333</v>
      </c>
      <c r="AW377" s="268">
        <v>0.0985074626865672</v>
      </c>
      <c r="AX377" s="224"/>
      <c r="AY377" s="222"/>
    </row>
    <row r="378" ht="15" spans="1:51">
      <c r="A378" s="220"/>
      <c r="B378" s="224"/>
      <c r="C378" s="283" t="s">
        <v>375</v>
      </c>
      <c r="D378" s="111" t="s">
        <v>125</v>
      </c>
      <c r="E378" s="111" t="s">
        <v>376</v>
      </c>
      <c r="F378" s="284" t="s">
        <v>409</v>
      </c>
      <c r="G378" s="284" t="s">
        <v>409</v>
      </c>
      <c r="H378" s="284" t="s">
        <v>409</v>
      </c>
      <c r="I378" s="284" t="s">
        <v>409</v>
      </c>
      <c r="J378" s="259">
        <v>0.9</v>
      </c>
      <c r="K378" s="260" t="s">
        <v>33</v>
      </c>
      <c r="L378" s="260" t="s">
        <v>33</v>
      </c>
      <c r="M378" s="261" t="s">
        <v>33</v>
      </c>
      <c r="N378" s="261" t="s">
        <v>33</v>
      </c>
      <c r="O378" s="262">
        <v>0.9</v>
      </c>
      <c r="P378" s="263">
        <v>1</v>
      </c>
      <c r="Q378" s="260">
        <v>1</v>
      </c>
      <c r="R378" s="260">
        <v>1</v>
      </c>
      <c r="S378" s="260">
        <v>1</v>
      </c>
      <c r="T378" s="262">
        <v>0.9</v>
      </c>
      <c r="U378" s="260">
        <v>1</v>
      </c>
      <c r="V378" s="260">
        <v>1</v>
      </c>
      <c r="W378" s="260">
        <v>1</v>
      </c>
      <c r="X378" s="260">
        <v>0.988571428571429</v>
      </c>
      <c r="Y378" s="262">
        <v>0.92</v>
      </c>
      <c r="Z378" s="262" t="s">
        <v>33</v>
      </c>
      <c r="AA378" s="262" t="s">
        <v>33</v>
      </c>
      <c r="AB378" s="262" t="s">
        <v>33</v>
      </c>
      <c r="AC378" s="262" t="s">
        <v>33</v>
      </c>
      <c r="AD378" s="262">
        <v>0.92</v>
      </c>
      <c r="AE378" s="260">
        <v>1</v>
      </c>
      <c r="AF378" s="260">
        <v>0.972972972972973</v>
      </c>
      <c r="AG378" s="260">
        <v>1</v>
      </c>
      <c r="AH378" s="260">
        <v>0.998995731860407</v>
      </c>
      <c r="AI378" s="262">
        <v>0.92</v>
      </c>
      <c r="AJ378" s="260">
        <v>1</v>
      </c>
      <c r="AK378" s="260">
        <v>1</v>
      </c>
      <c r="AL378" s="260">
        <v>1</v>
      </c>
      <c r="AM378" s="260">
        <v>0.9975</v>
      </c>
      <c r="AN378" s="259">
        <v>0.99</v>
      </c>
      <c r="AO378" s="264" t="s">
        <v>33</v>
      </c>
      <c r="AP378" s="264">
        <v>1</v>
      </c>
      <c r="AQ378" s="264">
        <v>1</v>
      </c>
      <c r="AR378" s="265">
        <v>1</v>
      </c>
      <c r="AS378" s="286">
        <v>0.05</v>
      </c>
      <c r="AT378" s="267" t="s">
        <v>33</v>
      </c>
      <c r="AU378" s="268" t="s">
        <v>33</v>
      </c>
      <c r="AV378" s="268" t="s">
        <v>33</v>
      </c>
      <c r="AW378" s="268" t="s">
        <v>33</v>
      </c>
      <c r="AX378" s="224"/>
      <c r="AY378" s="222"/>
    </row>
    <row r="379" ht="15" spans="1:51">
      <c r="A379" s="220"/>
      <c r="B379" s="224"/>
      <c r="C379" s="283" t="s">
        <v>375</v>
      </c>
      <c r="D379" s="111" t="s">
        <v>25</v>
      </c>
      <c r="E379" s="111" t="s">
        <v>376</v>
      </c>
      <c r="F379" s="284" t="s">
        <v>410</v>
      </c>
      <c r="G379" s="284" t="s">
        <v>410</v>
      </c>
      <c r="H379" s="284" t="s">
        <v>410</v>
      </c>
      <c r="I379" s="284" t="s">
        <v>410</v>
      </c>
      <c r="J379" s="259">
        <v>0.9</v>
      </c>
      <c r="K379" s="260">
        <v>0.911764705882353</v>
      </c>
      <c r="L379" s="260">
        <v>0.878787878787879</v>
      </c>
      <c r="M379" s="261">
        <v>0.894736842105263</v>
      </c>
      <c r="N379" s="261">
        <v>0.932432432432432</v>
      </c>
      <c r="O379" s="262">
        <v>0.9</v>
      </c>
      <c r="P379" s="263">
        <v>0.969401947148818</v>
      </c>
      <c r="Q379" s="260">
        <v>0.973431734317343</v>
      </c>
      <c r="R379" s="260">
        <v>0.984040747028862</v>
      </c>
      <c r="S379" s="260">
        <v>0.974845196567166</v>
      </c>
      <c r="T379" s="262">
        <v>0.9</v>
      </c>
      <c r="U379" s="260">
        <v>0.883866481223922</v>
      </c>
      <c r="V379" s="260">
        <v>0.891512915129151</v>
      </c>
      <c r="W379" s="260">
        <v>0.945670628183362</v>
      </c>
      <c r="X379" s="260">
        <v>0.89789612176663</v>
      </c>
      <c r="Y379" s="262">
        <v>0.92</v>
      </c>
      <c r="Z379" s="262" t="s">
        <v>33</v>
      </c>
      <c r="AA379" s="262" t="s">
        <v>33</v>
      </c>
      <c r="AB379" s="262" t="s">
        <v>33</v>
      </c>
      <c r="AC379" s="262">
        <v>0</v>
      </c>
      <c r="AD379" s="262">
        <v>0.92</v>
      </c>
      <c r="AE379" s="260">
        <v>0.705126144946167</v>
      </c>
      <c r="AF379" s="260">
        <v>0.984611405664037</v>
      </c>
      <c r="AG379" s="260">
        <v>0.992931901590322</v>
      </c>
      <c r="AH379" s="260">
        <v>0.962926711740879</v>
      </c>
      <c r="AI379" s="262">
        <v>0.92</v>
      </c>
      <c r="AJ379" s="260">
        <v>0.950711558486637</v>
      </c>
      <c r="AK379" s="260">
        <v>0.9476401179941</v>
      </c>
      <c r="AL379" s="260">
        <v>0.977981029810298</v>
      </c>
      <c r="AM379" s="260">
        <v>0.962637336131312</v>
      </c>
      <c r="AN379" s="259">
        <v>0.99</v>
      </c>
      <c r="AO379" s="264">
        <v>1</v>
      </c>
      <c r="AP379" s="264">
        <v>1</v>
      </c>
      <c r="AQ379" s="264">
        <v>1</v>
      </c>
      <c r="AR379" s="265">
        <v>1</v>
      </c>
      <c r="AS379" s="286">
        <v>0.05</v>
      </c>
      <c r="AT379" s="267">
        <v>0</v>
      </c>
      <c r="AU379" s="268">
        <v>0</v>
      </c>
      <c r="AV379" s="268">
        <v>0</v>
      </c>
      <c r="AW379" s="268">
        <v>0.0326975476839237</v>
      </c>
      <c r="AX379" s="224"/>
      <c r="AY379" s="222"/>
    </row>
    <row r="380" ht="15" spans="1:51">
      <c r="A380" s="220"/>
      <c r="B380" s="224"/>
      <c r="C380" s="283" t="s">
        <v>375</v>
      </c>
      <c r="D380" s="111" t="s">
        <v>25</v>
      </c>
      <c r="E380" s="111" t="s">
        <v>376</v>
      </c>
      <c r="F380" s="284" t="s">
        <v>411</v>
      </c>
      <c r="G380" s="284" t="s">
        <v>411</v>
      </c>
      <c r="H380" s="284" t="s">
        <v>411</v>
      </c>
      <c r="I380" s="284" t="s">
        <v>411</v>
      </c>
      <c r="J380" s="259">
        <v>0.9</v>
      </c>
      <c r="K380" s="260">
        <v>0.833333333333333</v>
      </c>
      <c r="L380" s="260">
        <v>0.933333333333333</v>
      </c>
      <c r="M380" s="261">
        <v>0.90625</v>
      </c>
      <c r="N380" s="261">
        <v>0.944375772558714</v>
      </c>
      <c r="O380" s="262">
        <v>0.9</v>
      </c>
      <c r="P380" s="263">
        <v>0</v>
      </c>
      <c r="Q380" s="260">
        <v>0</v>
      </c>
      <c r="R380" s="260" t="s">
        <v>33</v>
      </c>
      <c r="S380" s="260">
        <v>0.333333333333333</v>
      </c>
      <c r="T380" s="262">
        <v>0.9</v>
      </c>
      <c r="U380" s="260">
        <v>0</v>
      </c>
      <c r="V380" s="260">
        <v>0</v>
      </c>
      <c r="W380" s="260" t="s">
        <v>33</v>
      </c>
      <c r="X380" s="260">
        <v>0.333333333333333</v>
      </c>
      <c r="Y380" s="262">
        <v>0.92</v>
      </c>
      <c r="Z380" s="262" t="s">
        <v>33</v>
      </c>
      <c r="AA380" s="262">
        <v>0</v>
      </c>
      <c r="AB380" s="262" t="s">
        <v>33</v>
      </c>
      <c r="AC380" s="262">
        <v>0.5</v>
      </c>
      <c r="AD380" s="262">
        <v>0.92</v>
      </c>
      <c r="AE380" s="260">
        <v>0.998332406892718</v>
      </c>
      <c r="AF380" s="260">
        <v>0.996891191709845</v>
      </c>
      <c r="AG380" s="260">
        <v>0.997707736389685</v>
      </c>
      <c r="AH380" s="260">
        <v>0.998096985761376</v>
      </c>
      <c r="AI380" s="262">
        <v>0.92</v>
      </c>
      <c r="AJ380" s="260">
        <v>0.962034134447928</v>
      </c>
      <c r="AK380" s="260">
        <v>0.959705540488183</v>
      </c>
      <c r="AL380" s="260">
        <v>0.972009330223259</v>
      </c>
      <c r="AM380" s="260">
        <v>0.964488406032106</v>
      </c>
      <c r="AN380" s="259">
        <v>0.99</v>
      </c>
      <c r="AO380" s="264">
        <v>1</v>
      </c>
      <c r="AP380" s="264">
        <v>1</v>
      </c>
      <c r="AQ380" s="264">
        <v>1</v>
      </c>
      <c r="AR380" s="265">
        <v>1</v>
      </c>
      <c r="AS380" s="286">
        <v>0.05</v>
      </c>
      <c r="AT380" s="267">
        <v>0.1</v>
      </c>
      <c r="AU380" s="268">
        <v>0</v>
      </c>
      <c r="AV380" s="268">
        <v>0.0769230769230769</v>
      </c>
      <c r="AW380" s="268">
        <v>0.0648854961832061</v>
      </c>
      <c r="AX380" s="224"/>
      <c r="AY380" s="222"/>
    </row>
    <row r="381" ht="15" spans="1:51">
      <c r="A381" s="220"/>
      <c r="B381" s="224"/>
      <c r="C381" s="283" t="s">
        <v>375</v>
      </c>
      <c r="D381" s="111" t="s">
        <v>25</v>
      </c>
      <c r="E381" s="111" t="s">
        <v>376</v>
      </c>
      <c r="F381" s="284" t="s">
        <v>412</v>
      </c>
      <c r="G381" s="284" t="s">
        <v>412</v>
      </c>
      <c r="H381" s="284" t="s">
        <v>412</v>
      </c>
      <c r="I381" s="284" t="s">
        <v>412</v>
      </c>
      <c r="J381" s="259">
        <v>0.9</v>
      </c>
      <c r="K381" s="260">
        <v>1</v>
      </c>
      <c r="L381" s="260">
        <v>1</v>
      </c>
      <c r="M381" s="261">
        <v>0.96551724137931</v>
      </c>
      <c r="N381" s="261">
        <v>0.880882352941176</v>
      </c>
      <c r="O381" s="262">
        <v>0.9</v>
      </c>
      <c r="P381" s="263" t="s">
        <v>33</v>
      </c>
      <c r="Q381" s="260" t="s">
        <v>33</v>
      </c>
      <c r="R381" s="260" t="s">
        <v>33</v>
      </c>
      <c r="S381" s="260">
        <v>0.666666666666667</v>
      </c>
      <c r="T381" s="262">
        <v>0.9</v>
      </c>
      <c r="U381" s="260" t="s">
        <v>33</v>
      </c>
      <c r="V381" s="260" t="s">
        <v>33</v>
      </c>
      <c r="W381" s="260" t="s">
        <v>33</v>
      </c>
      <c r="X381" s="260">
        <v>0.666666666666667</v>
      </c>
      <c r="Y381" s="262">
        <v>0.92</v>
      </c>
      <c r="Z381" s="262" t="s">
        <v>33</v>
      </c>
      <c r="AA381" s="262" t="s">
        <v>33</v>
      </c>
      <c r="AB381" s="262" t="s">
        <v>33</v>
      </c>
      <c r="AC381" s="262" t="s">
        <v>33</v>
      </c>
      <c r="AD381" s="262">
        <v>0.92</v>
      </c>
      <c r="AE381" s="260">
        <v>1</v>
      </c>
      <c r="AF381" s="260">
        <v>1</v>
      </c>
      <c r="AG381" s="260">
        <v>0.966101694915254</v>
      </c>
      <c r="AH381" s="260">
        <v>0.981167608286252</v>
      </c>
      <c r="AI381" s="262">
        <v>0.92</v>
      </c>
      <c r="AJ381" s="260">
        <v>0.862725450901804</v>
      </c>
      <c r="AK381" s="260">
        <v>0.945774303859306</v>
      </c>
      <c r="AL381" s="260">
        <v>0.954606141522029</v>
      </c>
      <c r="AM381" s="260">
        <v>0.896114850895619</v>
      </c>
      <c r="AN381" s="259">
        <v>0.99</v>
      </c>
      <c r="AO381" s="264">
        <v>1</v>
      </c>
      <c r="AP381" s="264">
        <v>1</v>
      </c>
      <c r="AQ381" s="264">
        <v>1</v>
      </c>
      <c r="AR381" s="265">
        <v>1</v>
      </c>
      <c r="AS381" s="286">
        <v>0.05</v>
      </c>
      <c r="AT381" s="267">
        <v>0</v>
      </c>
      <c r="AU381" s="268" t="s">
        <v>33</v>
      </c>
      <c r="AV381" s="268">
        <v>0</v>
      </c>
      <c r="AW381" s="268">
        <v>0.03125</v>
      </c>
      <c r="AX381" s="224"/>
      <c r="AY381" s="222"/>
    </row>
    <row r="382" ht="15" spans="1:51">
      <c r="A382" s="220"/>
      <c r="B382" s="224"/>
      <c r="C382" s="283" t="s">
        <v>375</v>
      </c>
      <c r="D382" s="111" t="s">
        <v>25</v>
      </c>
      <c r="E382" s="111" t="s">
        <v>376</v>
      </c>
      <c r="F382" s="284" t="s">
        <v>413</v>
      </c>
      <c r="G382" s="284" t="s">
        <v>413</v>
      </c>
      <c r="H382" s="284" t="s">
        <v>413</v>
      </c>
      <c r="I382" s="284" t="s">
        <v>413</v>
      </c>
      <c r="J382" s="259">
        <v>0.9</v>
      </c>
      <c r="K382" s="260">
        <v>0.945945945945946</v>
      </c>
      <c r="L382" s="260">
        <v>1</v>
      </c>
      <c r="M382" s="261">
        <v>1</v>
      </c>
      <c r="N382" s="261">
        <v>0.967857142857143</v>
      </c>
      <c r="O382" s="262">
        <v>0.9</v>
      </c>
      <c r="P382" s="263">
        <v>0</v>
      </c>
      <c r="Q382" s="260" t="s">
        <v>33</v>
      </c>
      <c r="R382" s="260">
        <v>0</v>
      </c>
      <c r="S382" s="260">
        <v>0.466666666666667</v>
      </c>
      <c r="T382" s="262">
        <v>0.9</v>
      </c>
      <c r="U382" s="260">
        <v>0</v>
      </c>
      <c r="V382" s="260" t="s">
        <v>33</v>
      </c>
      <c r="W382" s="260">
        <v>0</v>
      </c>
      <c r="X382" s="260">
        <v>0.466666666666667</v>
      </c>
      <c r="Y382" s="262">
        <v>0.92</v>
      </c>
      <c r="Z382" s="262" t="s">
        <v>33</v>
      </c>
      <c r="AA382" s="262" t="s">
        <v>33</v>
      </c>
      <c r="AB382" s="262" t="s">
        <v>33</v>
      </c>
      <c r="AC382" s="262">
        <v>0</v>
      </c>
      <c r="AD382" s="262">
        <v>0.92</v>
      </c>
      <c r="AE382" s="260">
        <v>0.983870967741935</v>
      </c>
      <c r="AF382" s="260">
        <v>0.998992950654582</v>
      </c>
      <c r="AG382" s="260">
        <v>1</v>
      </c>
      <c r="AH382" s="260">
        <v>0.998139999092682</v>
      </c>
      <c r="AI382" s="262">
        <v>0.92</v>
      </c>
      <c r="AJ382" s="260">
        <v>0.871528751753156</v>
      </c>
      <c r="AK382" s="260">
        <v>0.93376</v>
      </c>
      <c r="AL382" s="260">
        <v>0.951061320754717</v>
      </c>
      <c r="AM382" s="260">
        <v>0.933492011669177</v>
      </c>
      <c r="AN382" s="259">
        <v>0.99</v>
      </c>
      <c r="AO382" s="264">
        <v>1</v>
      </c>
      <c r="AP382" s="264">
        <v>1</v>
      </c>
      <c r="AQ382" s="264">
        <v>1</v>
      </c>
      <c r="AR382" s="265">
        <v>1</v>
      </c>
      <c r="AS382" s="286">
        <v>0.05</v>
      </c>
      <c r="AT382" s="267">
        <v>0</v>
      </c>
      <c r="AU382" s="268">
        <v>0</v>
      </c>
      <c r="AV382" s="268">
        <v>0.142857142857143</v>
      </c>
      <c r="AW382" s="268">
        <v>0.0599369085173502</v>
      </c>
      <c r="AX382" s="224"/>
      <c r="AY382" s="222"/>
    </row>
    <row r="383" ht="15" spans="1:51">
      <c r="A383" s="220"/>
      <c r="B383" s="224"/>
      <c r="C383" s="283" t="s">
        <v>375</v>
      </c>
      <c r="D383" s="111" t="s">
        <v>25</v>
      </c>
      <c r="E383" s="111" t="s">
        <v>376</v>
      </c>
      <c r="F383" s="284" t="s">
        <v>414</v>
      </c>
      <c r="G383" s="284" t="s">
        <v>414</v>
      </c>
      <c r="H383" s="284" t="s">
        <v>414</v>
      </c>
      <c r="I383" s="284" t="s">
        <v>414</v>
      </c>
      <c r="J383" s="259">
        <v>0.9</v>
      </c>
      <c r="K383" s="260">
        <v>0.964285714285714</v>
      </c>
      <c r="L383" s="260">
        <v>1</v>
      </c>
      <c r="M383" s="261">
        <v>1</v>
      </c>
      <c r="N383" s="261">
        <v>0.97176913425345</v>
      </c>
      <c r="O383" s="262">
        <v>0.9</v>
      </c>
      <c r="P383" s="263">
        <v>0</v>
      </c>
      <c r="Q383" s="260" t="s">
        <v>33</v>
      </c>
      <c r="R383" s="260">
        <v>0</v>
      </c>
      <c r="S383" s="260">
        <v>0.19047619047619</v>
      </c>
      <c r="T383" s="262">
        <v>0.9</v>
      </c>
      <c r="U383" s="260">
        <v>0</v>
      </c>
      <c r="V383" s="260" t="s">
        <v>33</v>
      </c>
      <c r="W383" s="260">
        <v>0</v>
      </c>
      <c r="X383" s="260">
        <v>0.428571428571429</v>
      </c>
      <c r="Y383" s="262">
        <v>0.92</v>
      </c>
      <c r="Z383" s="262" t="s">
        <v>33</v>
      </c>
      <c r="AA383" s="262" t="s">
        <v>33</v>
      </c>
      <c r="AB383" s="262">
        <v>0</v>
      </c>
      <c r="AC383" s="262">
        <v>0.2</v>
      </c>
      <c r="AD383" s="262">
        <v>0.92</v>
      </c>
      <c r="AE383" s="260">
        <v>0.993872549019608</v>
      </c>
      <c r="AF383" s="260">
        <v>0.996462264150943</v>
      </c>
      <c r="AG383" s="260">
        <v>0.996131528046422</v>
      </c>
      <c r="AH383" s="260">
        <v>0.996374599297817</v>
      </c>
      <c r="AI383" s="262">
        <v>0.92</v>
      </c>
      <c r="AJ383" s="260">
        <v>0.942209893666204</v>
      </c>
      <c r="AK383" s="260">
        <v>0.951650038372985</v>
      </c>
      <c r="AL383" s="260">
        <v>0.966525329167596</v>
      </c>
      <c r="AM383" s="260">
        <v>0.960655470406</v>
      </c>
      <c r="AN383" s="259">
        <v>0.99</v>
      </c>
      <c r="AO383" s="264">
        <v>1</v>
      </c>
      <c r="AP383" s="264">
        <v>1</v>
      </c>
      <c r="AQ383" s="264">
        <v>1</v>
      </c>
      <c r="AR383" s="265">
        <v>1</v>
      </c>
      <c r="AS383" s="286">
        <v>0.05</v>
      </c>
      <c r="AT383" s="267">
        <v>0.0909090909090909</v>
      </c>
      <c r="AU383" s="268">
        <v>0</v>
      </c>
      <c r="AV383" s="268">
        <v>0</v>
      </c>
      <c r="AW383" s="268">
        <v>0.0520361990950226</v>
      </c>
      <c r="AX383" s="224"/>
      <c r="AY383" s="222"/>
    </row>
    <row r="384" ht="15" spans="1:51">
      <c r="A384" s="220"/>
      <c r="B384" s="224"/>
      <c r="C384" s="283" t="s">
        <v>375</v>
      </c>
      <c r="D384" s="111" t="s">
        <v>25</v>
      </c>
      <c r="E384" s="111" t="s">
        <v>376</v>
      </c>
      <c r="F384" s="284" t="s">
        <v>415</v>
      </c>
      <c r="G384" s="284" t="s">
        <v>415</v>
      </c>
      <c r="H384" s="284" t="s">
        <v>415</v>
      </c>
      <c r="I384" s="284" t="s">
        <v>415</v>
      </c>
      <c r="J384" s="259">
        <v>0.9</v>
      </c>
      <c r="K384" s="260">
        <v>0.976190476190476</v>
      </c>
      <c r="L384" s="260">
        <v>0.977777777777778</v>
      </c>
      <c r="M384" s="261">
        <v>1</v>
      </c>
      <c r="N384" s="261">
        <v>0.983388704318937</v>
      </c>
      <c r="O384" s="262">
        <v>0.9</v>
      </c>
      <c r="P384" s="263">
        <v>1</v>
      </c>
      <c r="Q384" s="260">
        <v>1</v>
      </c>
      <c r="R384" s="260" t="s">
        <v>33</v>
      </c>
      <c r="S384" s="260">
        <v>0.785714285714286</v>
      </c>
      <c r="T384" s="262">
        <v>0.9</v>
      </c>
      <c r="U384" s="260">
        <v>0.5</v>
      </c>
      <c r="V384" s="260">
        <v>0</v>
      </c>
      <c r="W384" s="260" t="s">
        <v>33</v>
      </c>
      <c r="X384" s="260">
        <v>0.571428571428571</v>
      </c>
      <c r="Y384" s="262">
        <v>0.92</v>
      </c>
      <c r="Z384" s="262" t="s">
        <v>33</v>
      </c>
      <c r="AA384" s="262" t="s">
        <v>33</v>
      </c>
      <c r="AB384" s="262" t="s">
        <v>33</v>
      </c>
      <c r="AC384" s="262">
        <v>1</v>
      </c>
      <c r="AD384" s="262">
        <v>0.92</v>
      </c>
      <c r="AE384" s="260">
        <v>1</v>
      </c>
      <c r="AF384" s="260">
        <v>0.975903614457831</v>
      </c>
      <c r="AG384" s="260">
        <v>1</v>
      </c>
      <c r="AH384" s="260">
        <v>0.990130701520405</v>
      </c>
      <c r="AI384" s="262">
        <v>0.92</v>
      </c>
      <c r="AJ384" s="260">
        <v>0.827198052935808</v>
      </c>
      <c r="AK384" s="260">
        <v>0.934026649333767</v>
      </c>
      <c r="AL384" s="260">
        <v>0.955510322768247</v>
      </c>
      <c r="AM384" s="260">
        <v>0.921106096047618</v>
      </c>
      <c r="AN384" s="259">
        <v>0.99</v>
      </c>
      <c r="AO384" s="264">
        <v>1</v>
      </c>
      <c r="AP384" s="264">
        <v>1</v>
      </c>
      <c r="AQ384" s="264">
        <v>1</v>
      </c>
      <c r="AR384" s="265">
        <v>1</v>
      </c>
      <c r="AS384" s="286">
        <v>0.05</v>
      </c>
      <c r="AT384" s="267">
        <v>0.25</v>
      </c>
      <c r="AU384" s="268">
        <v>0</v>
      </c>
      <c r="AV384" s="268">
        <v>0</v>
      </c>
      <c r="AW384" s="268">
        <v>0.0428134556574924</v>
      </c>
      <c r="AX384" s="224"/>
      <c r="AY384" s="222"/>
    </row>
    <row r="385" ht="15" spans="1:51">
      <c r="A385" s="220"/>
      <c r="B385" s="224"/>
      <c r="C385" s="283" t="s">
        <v>375</v>
      </c>
      <c r="D385" s="111" t="s">
        <v>25</v>
      </c>
      <c r="E385" s="111" t="s">
        <v>376</v>
      </c>
      <c r="F385" s="284" t="s">
        <v>416</v>
      </c>
      <c r="G385" s="284" t="s">
        <v>416</v>
      </c>
      <c r="H385" s="284" t="s">
        <v>416</v>
      </c>
      <c r="I385" s="284" t="s">
        <v>416</v>
      </c>
      <c r="J385" s="259">
        <v>0.9</v>
      </c>
      <c r="K385" s="260">
        <v>1</v>
      </c>
      <c r="L385" s="260">
        <v>1</v>
      </c>
      <c r="M385" s="261">
        <v>1</v>
      </c>
      <c r="N385" s="261">
        <v>0.983096085409253</v>
      </c>
      <c r="O385" s="262">
        <v>0.9</v>
      </c>
      <c r="P385" s="263">
        <v>0</v>
      </c>
      <c r="Q385" s="260">
        <v>1</v>
      </c>
      <c r="R385" s="260">
        <v>1</v>
      </c>
      <c r="S385" s="260">
        <v>0.851851851851852</v>
      </c>
      <c r="T385" s="262">
        <v>0.9</v>
      </c>
      <c r="U385" s="260">
        <v>0</v>
      </c>
      <c r="V385" s="260">
        <v>1</v>
      </c>
      <c r="W385" s="260">
        <v>1</v>
      </c>
      <c r="X385" s="260">
        <v>0.814814814814815</v>
      </c>
      <c r="Y385" s="262">
        <v>0.92</v>
      </c>
      <c r="Z385" s="262" t="s">
        <v>33</v>
      </c>
      <c r="AA385" s="262">
        <v>0</v>
      </c>
      <c r="AB385" s="262" t="s">
        <v>33</v>
      </c>
      <c r="AC385" s="262">
        <v>0.25</v>
      </c>
      <c r="AD385" s="262">
        <v>0.92</v>
      </c>
      <c r="AE385" s="260">
        <v>0.998024105907923</v>
      </c>
      <c r="AF385" s="260">
        <v>0.999139167862267</v>
      </c>
      <c r="AG385" s="260">
        <v>0.999488578247528</v>
      </c>
      <c r="AH385" s="260">
        <v>0.999004124333568</v>
      </c>
      <c r="AI385" s="262">
        <v>0.92</v>
      </c>
      <c r="AJ385" s="260">
        <v>0.936863092600797</v>
      </c>
      <c r="AK385" s="260">
        <v>0.94597927972373</v>
      </c>
      <c r="AL385" s="260">
        <v>0.939204291461779</v>
      </c>
      <c r="AM385" s="260">
        <v>0.950496497700346</v>
      </c>
      <c r="AN385" s="259">
        <v>0.99</v>
      </c>
      <c r="AO385" s="264">
        <v>1</v>
      </c>
      <c r="AP385" s="264">
        <v>1</v>
      </c>
      <c r="AQ385" s="264">
        <v>1</v>
      </c>
      <c r="AR385" s="265">
        <v>1</v>
      </c>
      <c r="AS385" s="286">
        <v>0.05</v>
      </c>
      <c r="AT385" s="267">
        <v>0</v>
      </c>
      <c r="AU385" s="268">
        <v>0</v>
      </c>
      <c r="AV385" s="268">
        <v>0</v>
      </c>
      <c r="AW385" s="268">
        <v>0.0822784810126582</v>
      </c>
      <c r="AX385" s="224"/>
      <c r="AY385" s="222"/>
    </row>
    <row r="386" ht="15" spans="1:51">
      <c r="A386" s="220"/>
      <c r="B386" s="224"/>
      <c r="C386" s="283" t="s">
        <v>375</v>
      </c>
      <c r="D386" s="111" t="s">
        <v>25</v>
      </c>
      <c r="E386" s="111" t="s">
        <v>376</v>
      </c>
      <c r="F386" s="284" t="s">
        <v>417</v>
      </c>
      <c r="G386" s="284" t="s">
        <v>417</v>
      </c>
      <c r="H386" s="284" t="s">
        <v>417</v>
      </c>
      <c r="I386" s="284" t="s">
        <v>417</v>
      </c>
      <c r="J386" s="259">
        <v>0.9</v>
      </c>
      <c r="K386" s="260">
        <v>0.977272727272727</v>
      </c>
      <c r="L386" s="260">
        <v>0.957446808510638</v>
      </c>
      <c r="M386" s="261">
        <v>0.958333333333333</v>
      </c>
      <c r="N386" s="261">
        <v>0.950204081632653</v>
      </c>
      <c r="O386" s="262">
        <v>0.9</v>
      </c>
      <c r="P386" s="263">
        <v>0.962509970752459</v>
      </c>
      <c r="Q386" s="260">
        <v>0.978821612815639</v>
      </c>
      <c r="R386" s="260">
        <v>0.977499360777295</v>
      </c>
      <c r="S386" s="260">
        <v>0.958013174887809</v>
      </c>
      <c r="T386" s="262">
        <v>0.9</v>
      </c>
      <c r="U386" s="260">
        <v>0.866258973677213</v>
      </c>
      <c r="V386" s="260">
        <v>0.874287265815911</v>
      </c>
      <c r="W386" s="260">
        <v>0.898747123497827</v>
      </c>
      <c r="X386" s="260">
        <v>0.874987224632766</v>
      </c>
      <c r="Y386" s="262">
        <v>0.92</v>
      </c>
      <c r="Z386" s="262">
        <v>0</v>
      </c>
      <c r="AA386" s="262" t="s">
        <v>33</v>
      </c>
      <c r="AB386" s="262" t="s">
        <v>33</v>
      </c>
      <c r="AC386" s="262">
        <v>0.666666666666667</v>
      </c>
      <c r="AD386" s="262">
        <v>0.92</v>
      </c>
      <c r="AE386" s="260">
        <v>0.998925193465176</v>
      </c>
      <c r="AF386" s="260">
        <v>0.998122317596567</v>
      </c>
      <c r="AG386" s="260">
        <v>0.999350227420403</v>
      </c>
      <c r="AH386" s="260">
        <v>0.996559053539202</v>
      </c>
      <c r="AI386" s="262">
        <v>0.92</v>
      </c>
      <c r="AJ386" s="260">
        <v>0.929311719372841</v>
      </c>
      <c r="AK386" s="260">
        <v>0.94842562432139</v>
      </c>
      <c r="AL386" s="260">
        <v>0.968294553822552</v>
      </c>
      <c r="AM386" s="260">
        <v>0.962022964586972</v>
      </c>
      <c r="AN386" s="259">
        <v>0.99</v>
      </c>
      <c r="AO386" s="264">
        <v>1</v>
      </c>
      <c r="AP386" s="264">
        <v>1</v>
      </c>
      <c r="AQ386" s="264">
        <v>1</v>
      </c>
      <c r="AR386" s="265">
        <v>1</v>
      </c>
      <c r="AS386" s="286">
        <v>0.05</v>
      </c>
      <c r="AT386" s="267">
        <v>0</v>
      </c>
      <c r="AU386" s="268">
        <v>0</v>
      </c>
      <c r="AV386" s="268">
        <v>0</v>
      </c>
      <c r="AW386" s="268">
        <v>0.055452865064695</v>
      </c>
      <c r="AX386" s="224"/>
      <c r="AY386" s="222"/>
    </row>
    <row r="387" ht="15" spans="1:51">
      <c r="A387" s="220"/>
      <c r="B387" s="224"/>
      <c r="C387" s="283" t="s">
        <v>375</v>
      </c>
      <c r="D387" s="111" t="s">
        <v>25</v>
      </c>
      <c r="E387" s="111" t="s">
        <v>376</v>
      </c>
      <c r="F387" s="284" t="s">
        <v>418</v>
      </c>
      <c r="G387" s="284" t="s">
        <v>418</v>
      </c>
      <c r="H387" s="284" t="s">
        <v>418</v>
      </c>
      <c r="I387" s="284" t="s">
        <v>418</v>
      </c>
      <c r="J387" s="259">
        <v>0.9</v>
      </c>
      <c r="K387" s="260">
        <v>0.947368421052632</v>
      </c>
      <c r="L387" s="260">
        <v>0.945945945945946</v>
      </c>
      <c r="M387" s="261">
        <v>0.976744186046512</v>
      </c>
      <c r="N387" s="261">
        <v>0.923550087873462</v>
      </c>
      <c r="O387" s="262">
        <v>0.9</v>
      </c>
      <c r="P387" s="263" t="s">
        <v>33</v>
      </c>
      <c r="Q387" s="260">
        <v>0</v>
      </c>
      <c r="R387" s="260">
        <v>1</v>
      </c>
      <c r="S387" s="260">
        <v>0.5</v>
      </c>
      <c r="T387" s="262">
        <v>0.9</v>
      </c>
      <c r="U387" s="260" t="s">
        <v>33</v>
      </c>
      <c r="V387" s="260">
        <v>0</v>
      </c>
      <c r="W387" s="260">
        <v>0</v>
      </c>
      <c r="X387" s="260">
        <v>0</v>
      </c>
      <c r="Y387" s="262">
        <v>0.92</v>
      </c>
      <c r="Z387" s="262" t="s">
        <v>33</v>
      </c>
      <c r="AA387" s="262">
        <v>0</v>
      </c>
      <c r="AB387" s="262">
        <v>0</v>
      </c>
      <c r="AC387" s="262">
        <v>0</v>
      </c>
      <c r="AD387" s="262">
        <v>0.92</v>
      </c>
      <c r="AE387" s="260">
        <v>0.982456140350877</v>
      </c>
      <c r="AF387" s="260">
        <v>0.972222222222222</v>
      </c>
      <c r="AG387" s="260">
        <v>1</v>
      </c>
      <c r="AH387" s="260">
        <v>0.98330241187384</v>
      </c>
      <c r="AI387" s="262">
        <v>0.92</v>
      </c>
      <c r="AJ387" s="260">
        <v>0.883303411131059</v>
      </c>
      <c r="AK387" s="260">
        <v>0.889189189189189</v>
      </c>
      <c r="AL387" s="260">
        <v>0.936807427373465</v>
      </c>
      <c r="AM387" s="260">
        <v>0.929325722858382</v>
      </c>
      <c r="AN387" s="259">
        <v>0.99</v>
      </c>
      <c r="AO387" s="264">
        <v>1</v>
      </c>
      <c r="AP387" s="264">
        <v>1</v>
      </c>
      <c r="AQ387" s="264">
        <v>1</v>
      </c>
      <c r="AR387" s="265">
        <v>1</v>
      </c>
      <c r="AS387" s="286">
        <v>0.05</v>
      </c>
      <c r="AT387" s="267">
        <v>0</v>
      </c>
      <c r="AU387" s="268">
        <v>0</v>
      </c>
      <c r="AV387" s="268">
        <v>0.0909090909090909</v>
      </c>
      <c r="AW387" s="268">
        <v>0.0382978723404255</v>
      </c>
      <c r="AX387" s="224"/>
      <c r="AY387" s="222"/>
    </row>
    <row r="388" ht="15" spans="1:51">
      <c r="A388" s="220"/>
      <c r="B388" s="224"/>
      <c r="C388" s="283" t="s">
        <v>375</v>
      </c>
      <c r="D388" s="111" t="s">
        <v>25</v>
      </c>
      <c r="E388" s="111" t="s">
        <v>376</v>
      </c>
      <c r="F388" s="284" t="s">
        <v>419</v>
      </c>
      <c r="G388" s="284" t="s">
        <v>419</v>
      </c>
      <c r="H388" s="284" t="s">
        <v>419</v>
      </c>
      <c r="I388" s="284" t="s">
        <v>419</v>
      </c>
      <c r="J388" s="259">
        <v>0.9</v>
      </c>
      <c r="K388" s="260">
        <v>1</v>
      </c>
      <c r="L388" s="260">
        <v>1</v>
      </c>
      <c r="M388" s="261">
        <v>0.978260869565217</v>
      </c>
      <c r="N388" s="261">
        <v>0.989690721649485</v>
      </c>
      <c r="O388" s="262">
        <v>0.9</v>
      </c>
      <c r="P388" s="263">
        <v>0</v>
      </c>
      <c r="Q388" s="260">
        <v>0.25</v>
      </c>
      <c r="R388" s="260">
        <v>0.2</v>
      </c>
      <c r="S388" s="260">
        <v>0.151515151515152</v>
      </c>
      <c r="T388" s="262">
        <v>0.9</v>
      </c>
      <c r="U388" s="260">
        <v>0</v>
      </c>
      <c r="V388" s="260">
        <v>0</v>
      </c>
      <c r="W388" s="260">
        <v>0.2</v>
      </c>
      <c r="X388" s="260">
        <v>0.121212121212121</v>
      </c>
      <c r="Y388" s="262">
        <v>0.92</v>
      </c>
      <c r="Z388" s="262" t="s">
        <v>33</v>
      </c>
      <c r="AA388" s="262" t="s">
        <v>33</v>
      </c>
      <c r="AB388" s="262" t="s">
        <v>33</v>
      </c>
      <c r="AC388" s="262">
        <v>0.666666666666667</v>
      </c>
      <c r="AD388" s="262">
        <v>0.92</v>
      </c>
      <c r="AE388" s="260">
        <v>0.987321346242508</v>
      </c>
      <c r="AF388" s="260">
        <v>0.99567684409619</v>
      </c>
      <c r="AG388" s="260">
        <v>1</v>
      </c>
      <c r="AH388" s="260">
        <v>0.997760051567158</v>
      </c>
      <c r="AI388" s="262">
        <v>0.92</v>
      </c>
      <c r="AJ388" s="260">
        <v>0.951077943615257</v>
      </c>
      <c r="AK388" s="260">
        <v>0.966849148418491</v>
      </c>
      <c r="AL388" s="260">
        <v>0.978050692448393</v>
      </c>
      <c r="AM388" s="260">
        <v>0.967103914736626</v>
      </c>
      <c r="AN388" s="259">
        <v>0.99</v>
      </c>
      <c r="AO388" s="264">
        <v>1</v>
      </c>
      <c r="AP388" s="264">
        <v>1</v>
      </c>
      <c r="AQ388" s="264">
        <v>1</v>
      </c>
      <c r="AR388" s="265">
        <v>1</v>
      </c>
      <c r="AS388" s="286">
        <v>0.05</v>
      </c>
      <c r="AT388" s="267">
        <v>0</v>
      </c>
      <c r="AU388" s="268">
        <v>0</v>
      </c>
      <c r="AV388" s="268">
        <v>0</v>
      </c>
      <c r="AW388" s="268">
        <v>0.0427631578947368</v>
      </c>
      <c r="AX388" s="224"/>
      <c r="AY388" s="222"/>
    </row>
    <row r="389" ht="15" spans="1:51">
      <c r="A389" s="220"/>
      <c r="B389" s="224"/>
      <c r="C389" s="283" t="s">
        <v>375</v>
      </c>
      <c r="D389" s="111" t="s">
        <v>25</v>
      </c>
      <c r="E389" s="111" t="s">
        <v>376</v>
      </c>
      <c r="F389" s="284" t="s">
        <v>420</v>
      </c>
      <c r="G389" s="284" t="s">
        <v>420</v>
      </c>
      <c r="H389" s="284" t="s">
        <v>420</v>
      </c>
      <c r="I389" s="284" t="s">
        <v>420</v>
      </c>
      <c r="J389" s="259">
        <v>0.9</v>
      </c>
      <c r="K389" s="260">
        <v>1</v>
      </c>
      <c r="L389" s="260">
        <v>1</v>
      </c>
      <c r="M389" s="261">
        <v>0.974358974358974</v>
      </c>
      <c r="N389" s="261">
        <v>0.979788257940327</v>
      </c>
      <c r="O389" s="262">
        <v>0.9</v>
      </c>
      <c r="P389" s="263">
        <v>0.980362987206189</v>
      </c>
      <c r="Q389" s="260">
        <v>0.978106889890534</v>
      </c>
      <c r="R389" s="260">
        <v>0.969783352337514</v>
      </c>
      <c r="S389" s="260">
        <v>0.974218098415346</v>
      </c>
      <c r="T389" s="262">
        <v>0.9</v>
      </c>
      <c r="U389" s="260">
        <v>0.894674204105921</v>
      </c>
      <c r="V389" s="260">
        <v>0.918222794591114</v>
      </c>
      <c r="W389" s="260">
        <v>0.931870011402509</v>
      </c>
      <c r="X389" s="260">
        <v>0.922331109257715</v>
      </c>
      <c r="Y389" s="262">
        <v>0.92</v>
      </c>
      <c r="Z389" s="262" t="s">
        <v>33</v>
      </c>
      <c r="AA389" s="262" t="s">
        <v>33</v>
      </c>
      <c r="AB389" s="262" t="s">
        <v>33</v>
      </c>
      <c r="AC389" s="262">
        <v>1</v>
      </c>
      <c r="AD389" s="262">
        <v>0.92</v>
      </c>
      <c r="AE389" s="260">
        <v>0.998294727866989</v>
      </c>
      <c r="AF389" s="260">
        <v>0.998452411658499</v>
      </c>
      <c r="AG389" s="260">
        <v>0.999303232998885</v>
      </c>
      <c r="AH389" s="260">
        <v>0.998587779937758</v>
      </c>
      <c r="AI389" s="262">
        <v>0.92</v>
      </c>
      <c r="AJ389" s="260">
        <v>0.935474278917633</v>
      </c>
      <c r="AK389" s="260">
        <v>0.958145524790728</v>
      </c>
      <c r="AL389" s="260">
        <v>0.966372185807923</v>
      </c>
      <c r="AM389" s="260">
        <v>0.960971695360374</v>
      </c>
      <c r="AN389" s="259">
        <v>0.99</v>
      </c>
      <c r="AO389" s="264">
        <v>1</v>
      </c>
      <c r="AP389" s="264">
        <v>1</v>
      </c>
      <c r="AQ389" s="264">
        <v>1</v>
      </c>
      <c r="AR389" s="265">
        <v>1</v>
      </c>
      <c r="AS389" s="286">
        <v>0.05</v>
      </c>
      <c r="AT389" s="267">
        <v>0.0909090909090909</v>
      </c>
      <c r="AU389" s="268">
        <v>0</v>
      </c>
      <c r="AV389" s="268">
        <v>0</v>
      </c>
      <c r="AW389" s="268">
        <v>0.0269922879177378</v>
      </c>
      <c r="AX389" s="224"/>
      <c r="AY389" s="222"/>
    </row>
    <row r="390" ht="15" spans="1:51">
      <c r="A390" s="220"/>
      <c r="B390" s="224"/>
      <c r="C390" s="283" t="s">
        <v>375</v>
      </c>
      <c r="D390" s="111" t="s">
        <v>25</v>
      </c>
      <c r="E390" s="111" t="s">
        <v>376</v>
      </c>
      <c r="F390" s="284" t="s">
        <v>421</v>
      </c>
      <c r="G390" s="284" t="s">
        <v>421</v>
      </c>
      <c r="H390" s="284" t="s">
        <v>421</v>
      </c>
      <c r="I390" s="284" t="s">
        <v>421</v>
      </c>
      <c r="J390" s="259">
        <v>0.9</v>
      </c>
      <c r="K390" s="260">
        <v>0.96551724137931</v>
      </c>
      <c r="L390" s="260">
        <v>0.964285714285714</v>
      </c>
      <c r="M390" s="261">
        <v>0.857142857142857</v>
      </c>
      <c r="N390" s="261">
        <v>0.952319587628866</v>
      </c>
      <c r="O390" s="262">
        <v>0.9</v>
      </c>
      <c r="P390" s="263">
        <v>0</v>
      </c>
      <c r="Q390" s="260" t="s">
        <v>33</v>
      </c>
      <c r="R390" s="260" t="s">
        <v>33</v>
      </c>
      <c r="S390" s="260">
        <v>0.25</v>
      </c>
      <c r="T390" s="262">
        <v>0.9</v>
      </c>
      <c r="U390" s="260">
        <v>0</v>
      </c>
      <c r="V390" s="260" t="s">
        <v>33</v>
      </c>
      <c r="W390" s="260" t="s">
        <v>33</v>
      </c>
      <c r="X390" s="260">
        <v>0</v>
      </c>
      <c r="Y390" s="262">
        <v>0.92</v>
      </c>
      <c r="Z390" s="262" t="s">
        <v>33</v>
      </c>
      <c r="AA390" s="262" t="s">
        <v>33</v>
      </c>
      <c r="AB390" s="262" t="s">
        <v>33</v>
      </c>
      <c r="AC390" s="262">
        <v>0</v>
      </c>
      <c r="AD390" s="262">
        <v>0.92</v>
      </c>
      <c r="AE390" s="260">
        <v>0.994539781591264</v>
      </c>
      <c r="AF390" s="260">
        <v>0.992891538637927</v>
      </c>
      <c r="AG390" s="260">
        <v>0.998879342547628</v>
      </c>
      <c r="AH390" s="260">
        <v>0.997682977993058</v>
      </c>
      <c r="AI390" s="262">
        <v>0.92</v>
      </c>
      <c r="AJ390" s="260">
        <v>0.939014855355747</v>
      </c>
      <c r="AK390" s="260">
        <v>0.948157669237361</v>
      </c>
      <c r="AL390" s="260">
        <v>0.952</v>
      </c>
      <c r="AM390" s="260">
        <v>0.959673573207567</v>
      </c>
      <c r="AN390" s="259">
        <v>0.99</v>
      </c>
      <c r="AO390" s="264">
        <v>1</v>
      </c>
      <c r="AP390" s="264">
        <v>1</v>
      </c>
      <c r="AQ390" s="264">
        <v>1</v>
      </c>
      <c r="AR390" s="265">
        <v>1</v>
      </c>
      <c r="AS390" s="286">
        <v>0.05</v>
      </c>
      <c r="AT390" s="267">
        <v>0</v>
      </c>
      <c r="AU390" s="268">
        <v>0</v>
      </c>
      <c r="AV390" s="268">
        <v>0</v>
      </c>
      <c r="AW390" s="268">
        <v>0.043859649122807</v>
      </c>
      <c r="AX390" s="224"/>
      <c r="AY390" s="222"/>
    </row>
    <row r="391" ht="15" spans="1:51">
      <c r="A391" s="220"/>
      <c r="B391" s="224"/>
      <c r="C391" s="283" t="s">
        <v>375</v>
      </c>
      <c r="D391" s="111" t="s">
        <v>25</v>
      </c>
      <c r="E391" s="111" t="s">
        <v>376</v>
      </c>
      <c r="F391" s="284" t="s">
        <v>422</v>
      </c>
      <c r="G391" s="284" t="s">
        <v>422</v>
      </c>
      <c r="H391" s="284" t="s">
        <v>422</v>
      </c>
      <c r="I391" s="284" t="s">
        <v>422</v>
      </c>
      <c r="J391" s="259">
        <v>0.9</v>
      </c>
      <c r="K391" s="260">
        <v>1</v>
      </c>
      <c r="L391" s="260">
        <v>0.904761904761905</v>
      </c>
      <c r="M391" s="261">
        <v>0.979166666666667</v>
      </c>
      <c r="N391" s="261">
        <v>0.979355904211396</v>
      </c>
      <c r="O391" s="262">
        <v>0.9</v>
      </c>
      <c r="P391" s="263">
        <v>0</v>
      </c>
      <c r="Q391" s="260" t="s">
        <v>33</v>
      </c>
      <c r="R391" s="260">
        <v>0</v>
      </c>
      <c r="S391" s="260">
        <v>0.421052631578947</v>
      </c>
      <c r="T391" s="262">
        <v>0.9</v>
      </c>
      <c r="U391" s="260">
        <v>0</v>
      </c>
      <c r="V391" s="260" t="s">
        <v>33</v>
      </c>
      <c r="W391" s="260">
        <v>0</v>
      </c>
      <c r="X391" s="260">
        <v>0.473684210526316</v>
      </c>
      <c r="Y391" s="262">
        <v>0.92</v>
      </c>
      <c r="Z391" s="262" t="s">
        <v>33</v>
      </c>
      <c r="AA391" s="262" t="s">
        <v>33</v>
      </c>
      <c r="AB391" s="262" t="s">
        <v>33</v>
      </c>
      <c r="AC391" s="262" t="s">
        <v>33</v>
      </c>
      <c r="AD391" s="262">
        <v>0.92</v>
      </c>
      <c r="AE391" s="260">
        <v>0.988399071925754</v>
      </c>
      <c r="AF391" s="260">
        <v>0.994893617021277</v>
      </c>
      <c r="AG391" s="260">
        <v>0.993127147766323</v>
      </c>
      <c r="AH391" s="260">
        <v>0.993563429772421</v>
      </c>
      <c r="AI391" s="262">
        <v>0.92</v>
      </c>
      <c r="AJ391" s="260">
        <v>0.900527704485488</v>
      </c>
      <c r="AK391" s="260">
        <v>0.924781181619256</v>
      </c>
      <c r="AL391" s="260">
        <v>0.949198520345253</v>
      </c>
      <c r="AM391" s="260">
        <v>0.939181451399778</v>
      </c>
      <c r="AN391" s="259">
        <v>0.99</v>
      </c>
      <c r="AO391" s="264">
        <v>1</v>
      </c>
      <c r="AP391" s="264">
        <v>1</v>
      </c>
      <c r="AQ391" s="264">
        <v>1</v>
      </c>
      <c r="AR391" s="265">
        <v>1</v>
      </c>
      <c r="AS391" s="286">
        <v>0.05</v>
      </c>
      <c r="AT391" s="267">
        <v>0</v>
      </c>
      <c r="AU391" s="268">
        <v>0</v>
      </c>
      <c r="AV391" s="268">
        <v>0.117647058823529</v>
      </c>
      <c r="AW391" s="268">
        <v>0.0758928571428571</v>
      </c>
      <c r="AX391" s="224"/>
      <c r="AY391" s="222"/>
    </row>
    <row r="392" ht="15" spans="1:51">
      <c r="A392" s="220"/>
      <c r="B392" s="224"/>
      <c r="C392" s="283" t="s">
        <v>375</v>
      </c>
      <c r="D392" s="111" t="s">
        <v>25</v>
      </c>
      <c r="E392" s="111" t="s">
        <v>376</v>
      </c>
      <c r="F392" s="284" t="s">
        <v>423</v>
      </c>
      <c r="G392" s="284" t="s">
        <v>423</v>
      </c>
      <c r="H392" s="284" t="s">
        <v>423</v>
      </c>
      <c r="I392" s="284" t="s">
        <v>423</v>
      </c>
      <c r="J392" s="259">
        <v>0.9</v>
      </c>
      <c r="K392" s="260">
        <v>1</v>
      </c>
      <c r="L392" s="260">
        <v>1</v>
      </c>
      <c r="M392" s="261">
        <v>0.954545454545455</v>
      </c>
      <c r="N392" s="261">
        <v>0.941176470588235</v>
      </c>
      <c r="O392" s="262">
        <v>0.9</v>
      </c>
      <c r="P392" s="263">
        <v>0.992929739284136</v>
      </c>
      <c r="Q392" s="260">
        <v>0.990356798457088</v>
      </c>
      <c r="R392" s="260">
        <v>0.99252801992528</v>
      </c>
      <c r="S392" s="260">
        <v>0.986617414578409</v>
      </c>
      <c r="T392" s="262">
        <v>0.9</v>
      </c>
      <c r="U392" s="260">
        <v>0.936367653557225</v>
      </c>
      <c r="V392" s="260">
        <v>0.953712632594021</v>
      </c>
      <c r="W392" s="260">
        <v>0.955168119551681</v>
      </c>
      <c r="X392" s="260">
        <v>0.891734101331998</v>
      </c>
      <c r="Y392" s="262">
        <v>0.92</v>
      </c>
      <c r="Z392" s="262" t="s">
        <v>33</v>
      </c>
      <c r="AA392" s="262" t="s">
        <v>33</v>
      </c>
      <c r="AB392" s="262" t="s">
        <v>33</v>
      </c>
      <c r="AC392" s="262" t="s">
        <v>33</v>
      </c>
      <c r="AD392" s="262">
        <v>0.92</v>
      </c>
      <c r="AE392" s="260">
        <v>0.998307952622673</v>
      </c>
      <c r="AF392" s="260">
        <v>0.999045194143857</v>
      </c>
      <c r="AG392" s="260">
        <v>0.963391136801541</v>
      </c>
      <c r="AH392" s="260">
        <v>0.994352950064214</v>
      </c>
      <c r="AI392" s="262">
        <v>0.92</v>
      </c>
      <c r="AJ392" s="260">
        <v>0.980141218005296</v>
      </c>
      <c r="AK392" s="260">
        <v>0.985542168674699</v>
      </c>
      <c r="AL392" s="260">
        <v>0.989216092907507</v>
      </c>
      <c r="AM392" s="260">
        <v>0.983413397593378</v>
      </c>
      <c r="AN392" s="259">
        <v>0.99</v>
      </c>
      <c r="AO392" s="264">
        <v>1</v>
      </c>
      <c r="AP392" s="264">
        <v>1</v>
      </c>
      <c r="AQ392" s="264">
        <v>1</v>
      </c>
      <c r="AR392" s="265">
        <v>1</v>
      </c>
      <c r="AS392" s="286">
        <v>0.05</v>
      </c>
      <c r="AT392" s="267">
        <v>0</v>
      </c>
      <c r="AU392" s="268">
        <v>0</v>
      </c>
      <c r="AV392" s="268">
        <v>0</v>
      </c>
      <c r="AW392" s="268">
        <v>0.0746268656716418</v>
      </c>
      <c r="AX392" s="224"/>
      <c r="AY392" s="222"/>
    </row>
    <row r="393" ht="15" spans="1:51">
      <c r="A393" s="220"/>
      <c r="B393" s="224"/>
      <c r="C393" s="283" t="s">
        <v>375</v>
      </c>
      <c r="D393" s="111" t="s">
        <v>25</v>
      </c>
      <c r="E393" s="111" t="s">
        <v>376</v>
      </c>
      <c r="F393" s="284" t="s">
        <v>424</v>
      </c>
      <c r="G393" s="284" t="s">
        <v>424</v>
      </c>
      <c r="H393" s="284" t="s">
        <v>424</v>
      </c>
      <c r="I393" s="284" t="s">
        <v>424</v>
      </c>
      <c r="J393" s="259">
        <v>0.9</v>
      </c>
      <c r="K393" s="260">
        <v>0.9375</v>
      </c>
      <c r="L393" s="260">
        <v>0.916666666666667</v>
      </c>
      <c r="M393" s="261">
        <v>1</v>
      </c>
      <c r="N393" s="261">
        <v>0.94752774974773</v>
      </c>
      <c r="O393" s="262">
        <v>0.9</v>
      </c>
      <c r="P393" s="263" t="s">
        <v>33</v>
      </c>
      <c r="Q393" s="260">
        <v>0</v>
      </c>
      <c r="R393" s="260" t="s">
        <v>33</v>
      </c>
      <c r="S393" s="260">
        <v>0.25</v>
      </c>
      <c r="T393" s="262">
        <v>0.9</v>
      </c>
      <c r="U393" s="260" t="s">
        <v>33</v>
      </c>
      <c r="V393" s="260">
        <v>0</v>
      </c>
      <c r="W393" s="260" t="s">
        <v>33</v>
      </c>
      <c r="X393" s="260">
        <v>0.8</v>
      </c>
      <c r="Y393" s="262">
        <v>0.92</v>
      </c>
      <c r="Z393" s="262" t="s">
        <v>33</v>
      </c>
      <c r="AA393" s="262" t="s">
        <v>33</v>
      </c>
      <c r="AB393" s="262" t="s">
        <v>33</v>
      </c>
      <c r="AC393" s="262">
        <v>1</v>
      </c>
      <c r="AD393" s="262">
        <v>0.92</v>
      </c>
      <c r="AE393" s="260">
        <v>0.959848484848485</v>
      </c>
      <c r="AF393" s="260">
        <v>0.991949910554562</v>
      </c>
      <c r="AG393" s="260">
        <v>0.957317073170732</v>
      </c>
      <c r="AH393" s="260">
        <v>0.993985188526747</v>
      </c>
      <c r="AI393" s="262">
        <v>0.92</v>
      </c>
      <c r="AJ393" s="260">
        <v>0.917184942716858</v>
      </c>
      <c r="AK393" s="260">
        <v>0.953824462460345</v>
      </c>
      <c r="AL393" s="260">
        <v>0.959822747415066</v>
      </c>
      <c r="AM393" s="260">
        <v>0.958600819438663</v>
      </c>
      <c r="AN393" s="259">
        <v>0.99</v>
      </c>
      <c r="AO393" s="264">
        <v>1</v>
      </c>
      <c r="AP393" s="264">
        <v>1</v>
      </c>
      <c r="AQ393" s="264">
        <v>1</v>
      </c>
      <c r="AR393" s="265">
        <v>1</v>
      </c>
      <c r="AS393" s="286">
        <v>0.05</v>
      </c>
      <c r="AT393" s="267">
        <v>0</v>
      </c>
      <c r="AU393" s="268">
        <v>0</v>
      </c>
      <c r="AV393" s="268">
        <v>0</v>
      </c>
      <c r="AW393" s="268">
        <v>0.0719424460431655</v>
      </c>
      <c r="AX393" s="224"/>
      <c r="AY393" s="222"/>
    </row>
    <row r="394" ht="15" spans="1:51">
      <c r="A394" s="220"/>
      <c r="B394" s="224"/>
      <c r="C394" s="283" t="s">
        <v>375</v>
      </c>
      <c r="D394" s="111" t="s">
        <v>25</v>
      </c>
      <c r="E394" s="111" t="s">
        <v>376</v>
      </c>
      <c r="F394" s="284" t="s">
        <v>425</v>
      </c>
      <c r="G394" s="284" t="s">
        <v>425</v>
      </c>
      <c r="H394" s="284" t="s">
        <v>425</v>
      </c>
      <c r="I394" s="284" t="s">
        <v>425</v>
      </c>
      <c r="J394" s="259">
        <v>0.9</v>
      </c>
      <c r="K394" s="260">
        <v>0.96</v>
      </c>
      <c r="L394" s="260">
        <v>1</v>
      </c>
      <c r="M394" s="261">
        <v>1</v>
      </c>
      <c r="N394" s="261">
        <v>0.964396284829721</v>
      </c>
      <c r="O394" s="262">
        <v>0.9</v>
      </c>
      <c r="P394" s="263">
        <v>0.5</v>
      </c>
      <c r="Q394" s="260">
        <v>0</v>
      </c>
      <c r="R394" s="260">
        <v>0</v>
      </c>
      <c r="S394" s="260">
        <v>0.375</v>
      </c>
      <c r="T394" s="262">
        <v>0.9</v>
      </c>
      <c r="U394" s="260">
        <v>0</v>
      </c>
      <c r="V394" s="260">
        <v>0</v>
      </c>
      <c r="W394" s="260">
        <v>1</v>
      </c>
      <c r="X394" s="260">
        <v>0.375</v>
      </c>
      <c r="Y394" s="262">
        <v>0.92</v>
      </c>
      <c r="Z394" s="262" t="s">
        <v>33</v>
      </c>
      <c r="AA394" s="262" t="s">
        <v>33</v>
      </c>
      <c r="AB394" s="262" t="s">
        <v>33</v>
      </c>
      <c r="AC394" s="262">
        <v>0</v>
      </c>
      <c r="AD394" s="262">
        <v>0.92</v>
      </c>
      <c r="AE394" s="260">
        <v>1</v>
      </c>
      <c r="AF394" s="260">
        <v>1</v>
      </c>
      <c r="AG394" s="260">
        <v>1</v>
      </c>
      <c r="AH394" s="260">
        <v>0.997347480106101</v>
      </c>
      <c r="AI394" s="262">
        <v>0.92</v>
      </c>
      <c r="AJ394" s="260">
        <v>0.966647498562392</v>
      </c>
      <c r="AK394" s="260">
        <v>0.972769409038239</v>
      </c>
      <c r="AL394" s="260">
        <v>0.972417251755266</v>
      </c>
      <c r="AM394" s="260">
        <v>0.956210206585019</v>
      </c>
      <c r="AN394" s="259">
        <v>0.99</v>
      </c>
      <c r="AO394" s="264">
        <v>1</v>
      </c>
      <c r="AP394" s="264">
        <v>1</v>
      </c>
      <c r="AQ394" s="264">
        <v>1</v>
      </c>
      <c r="AR394" s="265">
        <v>1</v>
      </c>
      <c r="AS394" s="286">
        <v>0.05</v>
      </c>
      <c r="AT394" s="267">
        <v>0</v>
      </c>
      <c r="AU394" s="268">
        <v>0</v>
      </c>
      <c r="AV394" s="268">
        <v>0</v>
      </c>
      <c r="AW394" s="268">
        <v>0.0461538461538462</v>
      </c>
      <c r="AX394" s="224"/>
      <c r="AY394" s="222"/>
    </row>
    <row r="395" ht="15" spans="1:51">
      <c r="A395" s="220"/>
      <c r="B395" s="224"/>
      <c r="C395" s="283" t="s">
        <v>375</v>
      </c>
      <c r="D395" s="111" t="s">
        <v>25</v>
      </c>
      <c r="E395" s="111" t="s">
        <v>376</v>
      </c>
      <c r="F395" s="284" t="s">
        <v>426</v>
      </c>
      <c r="G395" s="284" t="s">
        <v>426</v>
      </c>
      <c r="H395" s="284" t="s">
        <v>426</v>
      </c>
      <c r="I395" s="284" t="s">
        <v>426</v>
      </c>
      <c r="J395" s="259">
        <v>0.9</v>
      </c>
      <c r="K395" s="260">
        <v>0.958333333333333</v>
      </c>
      <c r="L395" s="260">
        <v>0.961538461538462</v>
      </c>
      <c r="M395" s="261">
        <v>0.964285714285714</v>
      </c>
      <c r="N395" s="261">
        <v>0.965425531914894</v>
      </c>
      <c r="O395" s="262">
        <v>0.9</v>
      </c>
      <c r="P395" s="263">
        <v>0</v>
      </c>
      <c r="Q395" s="260" t="s">
        <v>33</v>
      </c>
      <c r="R395" s="260" t="s">
        <v>33</v>
      </c>
      <c r="S395" s="260">
        <v>0</v>
      </c>
      <c r="T395" s="262">
        <v>0.9</v>
      </c>
      <c r="U395" s="260">
        <v>0</v>
      </c>
      <c r="V395" s="260" t="s">
        <v>33</v>
      </c>
      <c r="W395" s="260" t="s">
        <v>33</v>
      </c>
      <c r="X395" s="260">
        <v>0</v>
      </c>
      <c r="Y395" s="262">
        <v>0.92</v>
      </c>
      <c r="Z395" s="262" t="s">
        <v>33</v>
      </c>
      <c r="AA395" s="262" t="s">
        <v>33</v>
      </c>
      <c r="AB395" s="262" t="s">
        <v>33</v>
      </c>
      <c r="AC395" s="262" t="s">
        <v>33</v>
      </c>
      <c r="AD395" s="262">
        <v>0.92</v>
      </c>
      <c r="AE395" s="260">
        <v>1</v>
      </c>
      <c r="AF395" s="260">
        <v>1</v>
      </c>
      <c r="AG395" s="260">
        <v>1</v>
      </c>
      <c r="AH395" s="260">
        <v>0.999128919860627</v>
      </c>
      <c r="AI395" s="262">
        <v>0.92</v>
      </c>
      <c r="AJ395" s="260">
        <v>0.880560633759902</v>
      </c>
      <c r="AK395" s="260">
        <v>0.955582232893157</v>
      </c>
      <c r="AL395" s="260">
        <v>0.965166130760986</v>
      </c>
      <c r="AM395" s="260">
        <v>0.952046783625731</v>
      </c>
      <c r="AN395" s="259">
        <v>0.99</v>
      </c>
      <c r="AO395" s="264">
        <v>1</v>
      </c>
      <c r="AP395" s="264">
        <v>1</v>
      </c>
      <c r="AQ395" s="264">
        <v>1</v>
      </c>
      <c r="AR395" s="265">
        <v>1</v>
      </c>
      <c r="AS395" s="286">
        <v>0.05</v>
      </c>
      <c r="AT395" s="267">
        <v>0</v>
      </c>
      <c r="AU395" s="268">
        <v>0</v>
      </c>
      <c r="AV395" s="268">
        <v>0</v>
      </c>
      <c r="AW395" s="268">
        <v>0.10126582278481</v>
      </c>
      <c r="AX395" s="224"/>
      <c r="AY395" s="222"/>
    </row>
    <row r="396" ht="15" spans="1:51">
      <c r="A396" s="220"/>
      <c r="B396" s="224"/>
      <c r="C396" s="283" t="s">
        <v>375</v>
      </c>
      <c r="D396" s="111" t="s">
        <v>25</v>
      </c>
      <c r="E396" s="111" t="s">
        <v>376</v>
      </c>
      <c r="F396" s="284" t="s">
        <v>427</v>
      </c>
      <c r="G396" s="284" t="s">
        <v>427</v>
      </c>
      <c r="H396" s="284" t="s">
        <v>427</v>
      </c>
      <c r="I396" s="284" t="s">
        <v>427</v>
      </c>
      <c r="J396" s="259">
        <v>0.9</v>
      </c>
      <c r="K396" s="260">
        <v>0.96875</v>
      </c>
      <c r="L396" s="260">
        <v>0.944444444444444</v>
      </c>
      <c r="M396" s="261">
        <v>0.975609756097561</v>
      </c>
      <c r="N396" s="261">
        <v>0.966033966033966</v>
      </c>
      <c r="O396" s="262">
        <v>0.9</v>
      </c>
      <c r="P396" s="263">
        <v>0.992492492492492</v>
      </c>
      <c r="Q396" s="260">
        <v>0.995014023060143</v>
      </c>
      <c r="R396" s="260">
        <v>0.995155314904531</v>
      </c>
      <c r="S396" s="260">
        <v>0.985342547385809</v>
      </c>
      <c r="T396" s="262">
        <v>0.9</v>
      </c>
      <c r="U396" s="260">
        <v>0.81951951951952</v>
      </c>
      <c r="V396" s="260">
        <v>0.891866625116859</v>
      </c>
      <c r="W396" s="260">
        <v>0.932744371615845</v>
      </c>
      <c r="X396" s="260">
        <v>0.880074437277185</v>
      </c>
      <c r="Y396" s="262">
        <v>0.92</v>
      </c>
      <c r="Z396" s="262" t="s">
        <v>33</v>
      </c>
      <c r="AA396" s="262">
        <v>0.333333333333333</v>
      </c>
      <c r="AB396" s="262">
        <v>1</v>
      </c>
      <c r="AC396" s="262">
        <v>0.814814814814815</v>
      </c>
      <c r="AD396" s="262">
        <v>0.92</v>
      </c>
      <c r="AE396" s="260">
        <v>0.958228061310426</v>
      </c>
      <c r="AF396" s="260">
        <v>0.990678824721378</v>
      </c>
      <c r="AG396" s="260">
        <v>0.966932884965672</v>
      </c>
      <c r="AH396" s="260">
        <v>0.991718102976795</v>
      </c>
      <c r="AI396" s="262">
        <v>0.92</v>
      </c>
      <c r="AJ396" s="260">
        <v>0.927822701407607</v>
      </c>
      <c r="AK396" s="260">
        <v>0.971055088702148</v>
      </c>
      <c r="AL396" s="260">
        <v>0.981481481481482</v>
      </c>
      <c r="AM396" s="260">
        <v>0.965977227619346</v>
      </c>
      <c r="AN396" s="259">
        <v>0.99</v>
      </c>
      <c r="AO396" s="264">
        <v>1</v>
      </c>
      <c r="AP396" s="264">
        <v>1</v>
      </c>
      <c r="AQ396" s="264">
        <v>1</v>
      </c>
      <c r="AR396" s="265">
        <v>1</v>
      </c>
      <c r="AS396" s="286">
        <v>0.05</v>
      </c>
      <c r="AT396" s="267">
        <v>0</v>
      </c>
      <c r="AU396" s="268">
        <v>0.0714285714285714</v>
      </c>
      <c r="AV396" s="268">
        <v>0</v>
      </c>
      <c r="AW396" s="268">
        <v>0.0726495726495727</v>
      </c>
      <c r="AX396" s="224"/>
      <c r="AY396" s="222"/>
    </row>
    <row r="397" ht="15" spans="1:51">
      <c r="A397" s="220"/>
      <c r="B397" s="224"/>
      <c r="C397" s="283" t="s">
        <v>375</v>
      </c>
      <c r="D397" s="111" t="s">
        <v>25</v>
      </c>
      <c r="E397" s="111" t="s">
        <v>376</v>
      </c>
      <c r="F397" s="284" t="s">
        <v>428</v>
      </c>
      <c r="G397" s="284" t="s">
        <v>428</v>
      </c>
      <c r="H397" s="284" t="s">
        <v>428</v>
      </c>
      <c r="I397" s="284" t="s">
        <v>428</v>
      </c>
      <c r="J397" s="259">
        <v>0.9</v>
      </c>
      <c r="K397" s="260">
        <v>1</v>
      </c>
      <c r="L397" s="260">
        <v>1</v>
      </c>
      <c r="M397" s="261">
        <v>1</v>
      </c>
      <c r="N397" s="261">
        <v>0.947700631199279</v>
      </c>
      <c r="O397" s="262">
        <v>0.9</v>
      </c>
      <c r="P397" s="263">
        <v>0.666666666666667</v>
      </c>
      <c r="Q397" s="260">
        <v>0.846153846153846</v>
      </c>
      <c r="R397" s="260">
        <v>0.666666666666667</v>
      </c>
      <c r="S397" s="260">
        <v>0.849462365591398</v>
      </c>
      <c r="T397" s="262">
        <v>0.9</v>
      </c>
      <c r="U397" s="260">
        <v>0.583333333333333</v>
      </c>
      <c r="V397" s="260">
        <v>0.923076923076923</v>
      </c>
      <c r="W397" s="260">
        <v>0.777777777777778</v>
      </c>
      <c r="X397" s="260">
        <v>0.881720430107527</v>
      </c>
      <c r="Y397" s="262">
        <v>0.92</v>
      </c>
      <c r="Z397" s="262" t="s">
        <v>33</v>
      </c>
      <c r="AA397" s="262">
        <v>1</v>
      </c>
      <c r="AB397" s="262" t="s">
        <v>33</v>
      </c>
      <c r="AC397" s="262">
        <v>0.888888888888889</v>
      </c>
      <c r="AD397" s="262">
        <v>0.92</v>
      </c>
      <c r="AE397" s="260">
        <v>0.996436208125445</v>
      </c>
      <c r="AF397" s="260">
        <v>0.978728168383341</v>
      </c>
      <c r="AG397" s="260">
        <v>0.994292237442922</v>
      </c>
      <c r="AH397" s="260">
        <v>0.970070268420592</v>
      </c>
      <c r="AI397" s="262">
        <v>0.92</v>
      </c>
      <c r="AJ397" s="260">
        <v>0.89097651421508</v>
      </c>
      <c r="AK397" s="260">
        <v>0.933385992627699</v>
      </c>
      <c r="AL397" s="260">
        <v>0.961408586589484</v>
      </c>
      <c r="AM397" s="260">
        <v>0.934277538827002</v>
      </c>
      <c r="AN397" s="259">
        <v>0.99</v>
      </c>
      <c r="AO397" s="264">
        <v>1</v>
      </c>
      <c r="AP397" s="264">
        <v>1</v>
      </c>
      <c r="AQ397" s="264">
        <v>1</v>
      </c>
      <c r="AR397" s="265">
        <v>1</v>
      </c>
      <c r="AS397" s="286">
        <v>0.05</v>
      </c>
      <c r="AT397" s="267">
        <v>0</v>
      </c>
      <c r="AU397" s="268">
        <v>0</v>
      </c>
      <c r="AV397" s="268">
        <v>0.5</v>
      </c>
      <c r="AW397" s="268">
        <v>0.0741301059001513</v>
      </c>
      <c r="AX397" s="224"/>
      <c r="AY397" s="222"/>
    </row>
    <row r="398" ht="15" spans="1:51">
      <c r="A398" s="220"/>
      <c r="B398" s="224"/>
      <c r="C398" s="283" t="s">
        <v>375</v>
      </c>
      <c r="D398" s="111" t="s">
        <v>25</v>
      </c>
      <c r="E398" s="111" t="s">
        <v>376</v>
      </c>
      <c r="F398" s="284" t="s">
        <v>429</v>
      </c>
      <c r="G398" s="284" t="s">
        <v>429</v>
      </c>
      <c r="H398" s="284" t="s">
        <v>429</v>
      </c>
      <c r="I398" s="284" t="s">
        <v>429</v>
      </c>
      <c r="J398" s="259">
        <v>0.9</v>
      </c>
      <c r="K398" s="260">
        <v>0.951219512195122</v>
      </c>
      <c r="L398" s="260">
        <v>0.953488372093023</v>
      </c>
      <c r="M398" s="261">
        <v>0.930232558139535</v>
      </c>
      <c r="N398" s="261">
        <v>0.98141592920354</v>
      </c>
      <c r="O398" s="262">
        <v>0.9</v>
      </c>
      <c r="P398" s="263">
        <v>0.5</v>
      </c>
      <c r="Q398" s="260">
        <v>0</v>
      </c>
      <c r="R398" s="260" t="s">
        <v>33</v>
      </c>
      <c r="S398" s="260">
        <v>0.222222222222222</v>
      </c>
      <c r="T398" s="262">
        <v>0.9</v>
      </c>
      <c r="U398" s="260">
        <v>0.5</v>
      </c>
      <c r="V398" s="260">
        <v>0</v>
      </c>
      <c r="W398" s="260" t="s">
        <v>33</v>
      </c>
      <c r="X398" s="260">
        <v>0.333333333333333</v>
      </c>
      <c r="Y398" s="262">
        <v>0.92</v>
      </c>
      <c r="Z398" s="262" t="s">
        <v>33</v>
      </c>
      <c r="AA398" s="262" t="s">
        <v>33</v>
      </c>
      <c r="AB398" s="262" t="s">
        <v>33</v>
      </c>
      <c r="AC398" s="262">
        <v>0</v>
      </c>
      <c r="AD398" s="262">
        <v>0.92</v>
      </c>
      <c r="AE398" s="260">
        <v>0.992489270386266</v>
      </c>
      <c r="AF398" s="260">
        <v>0.990138067061144</v>
      </c>
      <c r="AG398" s="260">
        <v>0.998854524627721</v>
      </c>
      <c r="AH398" s="260">
        <v>0.993584836887188</v>
      </c>
      <c r="AI398" s="262">
        <v>0.92</v>
      </c>
      <c r="AJ398" s="260">
        <v>0.927872860635697</v>
      </c>
      <c r="AK398" s="260">
        <v>0.933659730722154</v>
      </c>
      <c r="AL398" s="260">
        <v>0.947019867549669</v>
      </c>
      <c r="AM398" s="260">
        <v>0.958817326094598</v>
      </c>
      <c r="AN398" s="259">
        <v>0.99</v>
      </c>
      <c r="AO398" s="264">
        <v>1</v>
      </c>
      <c r="AP398" s="264">
        <v>1</v>
      </c>
      <c r="AQ398" s="264">
        <v>1</v>
      </c>
      <c r="AR398" s="265">
        <v>1</v>
      </c>
      <c r="AS398" s="286">
        <v>0.05</v>
      </c>
      <c r="AT398" s="267">
        <v>0.222222222222222</v>
      </c>
      <c r="AU398" s="268">
        <v>0</v>
      </c>
      <c r="AV398" s="268">
        <v>0.1</v>
      </c>
      <c r="AW398" s="268">
        <v>0.0618892508143322</v>
      </c>
      <c r="AX398" s="224"/>
      <c r="AY398" s="222"/>
    </row>
    <row r="399" ht="15" spans="1:51">
      <c r="A399" s="220"/>
      <c r="B399" s="224"/>
      <c r="C399" s="283" t="s">
        <v>375</v>
      </c>
      <c r="D399" s="111" t="s">
        <v>25</v>
      </c>
      <c r="E399" s="111" t="s">
        <v>376</v>
      </c>
      <c r="F399" s="284" t="s">
        <v>430</v>
      </c>
      <c r="G399" s="284" t="s">
        <v>430</v>
      </c>
      <c r="H399" s="284" t="s">
        <v>430</v>
      </c>
      <c r="I399" s="284" t="s">
        <v>430</v>
      </c>
      <c r="J399" s="259">
        <v>0.9</v>
      </c>
      <c r="K399" s="260">
        <v>0.958333333333333</v>
      </c>
      <c r="L399" s="260">
        <v>0.96551724137931</v>
      </c>
      <c r="M399" s="261">
        <v>1</v>
      </c>
      <c r="N399" s="261">
        <v>0.964088397790055</v>
      </c>
      <c r="O399" s="262">
        <v>0.9</v>
      </c>
      <c r="P399" s="263">
        <v>0</v>
      </c>
      <c r="Q399" s="260">
        <v>0</v>
      </c>
      <c r="R399" s="260" t="s">
        <v>33</v>
      </c>
      <c r="S399" s="260">
        <v>0.692307692307692</v>
      </c>
      <c r="T399" s="262">
        <v>0.9</v>
      </c>
      <c r="U399" s="260">
        <v>0</v>
      </c>
      <c r="V399" s="260">
        <v>0</v>
      </c>
      <c r="W399" s="260" t="s">
        <v>33</v>
      </c>
      <c r="X399" s="260">
        <v>0.615384615384615</v>
      </c>
      <c r="Y399" s="262">
        <v>0.92</v>
      </c>
      <c r="Z399" s="262" t="s">
        <v>33</v>
      </c>
      <c r="AA399" s="262" t="s">
        <v>33</v>
      </c>
      <c r="AB399" s="262" t="s">
        <v>33</v>
      </c>
      <c r="AC399" s="262">
        <v>0.666666666666667</v>
      </c>
      <c r="AD399" s="262">
        <v>0.92</v>
      </c>
      <c r="AE399" s="260">
        <v>0.996209510682288</v>
      </c>
      <c r="AF399" s="260">
        <v>0.998187584956955</v>
      </c>
      <c r="AG399" s="260">
        <v>0.99887323943662</v>
      </c>
      <c r="AH399" s="260">
        <v>0.998531901187962</v>
      </c>
      <c r="AI399" s="262">
        <v>0.92</v>
      </c>
      <c r="AJ399" s="260">
        <v>0.924692826000793</v>
      </c>
      <c r="AK399" s="260">
        <v>0.948878923766816</v>
      </c>
      <c r="AL399" s="260">
        <v>0.951460304401481</v>
      </c>
      <c r="AM399" s="260">
        <v>0.959709417668339</v>
      </c>
      <c r="AN399" s="259">
        <v>0.99</v>
      </c>
      <c r="AO399" s="264">
        <v>1</v>
      </c>
      <c r="AP399" s="264">
        <v>1</v>
      </c>
      <c r="AQ399" s="264">
        <v>1</v>
      </c>
      <c r="AR399" s="265">
        <v>1</v>
      </c>
      <c r="AS399" s="286">
        <v>0.05</v>
      </c>
      <c r="AT399" s="267">
        <v>0</v>
      </c>
      <c r="AU399" s="268">
        <v>0</v>
      </c>
      <c r="AV399" s="268">
        <v>0.166666666666667</v>
      </c>
      <c r="AW399" s="268">
        <v>0.0599078341013825</v>
      </c>
      <c r="AX399" s="224"/>
      <c r="AY399" s="222"/>
    </row>
    <row r="400" ht="15" spans="1:51">
      <c r="A400" s="220"/>
      <c r="B400" s="224"/>
      <c r="C400" s="283" t="s">
        <v>375</v>
      </c>
      <c r="D400" s="111" t="s">
        <v>25</v>
      </c>
      <c r="E400" s="111" t="s">
        <v>376</v>
      </c>
      <c r="F400" s="284" t="s">
        <v>431</v>
      </c>
      <c r="G400" s="284" t="s">
        <v>431</v>
      </c>
      <c r="H400" s="284" t="s">
        <v>431</v>
      </c>
      <c r="I400" s="284" t="s">
        <v>431</v>
      </c>
      <c r="J400" s="259">
        <v>0.9</v>
      </c>
      <c r="K400" s="260">
        <v>1</v>
      </c>
      <c r="L400" s="260">
        <v>1</v>
      </c>
      <c r="M400" s="261">
        <v>1</v>
      </c>
      <c r="N400" s="261">
        <v>0.986870897155361</v>
      </c>
      <c r="O400" s="262">
        <v>0.9</v>
      </c>
      <c r="P400" s="263">
        <v>0</v>
      </c>
      <c r="Q400" s="260">
        <v>1</v>
      </c>
      <c r="R400" s="260" t="s">
        <v>33</v>
      </c>
      <c r="S400" s="260">
        <v>0.230769230769231</v>
      </c>
      <c r="T400" s="262">
        <v>0.9</v>
      </c>
      <c r="U400" s="260">
        <v>0</v>
      </c>
      <c r="V400" s="260">
        <v>1</v>
      </c>
      <c r="W400" s="260" t="s">
        <v>33</v>
      </c>
      <c r="X400" s="260">
        <v>0.846153846153846</v>
      </c>
      <c r="Y400" s="262">
        <v>0.92</v>
      </c>
      <c r="Z400" s="262" t="s">
        <v>33</v>
      </c>
      <c r="AA400" s="262" t="s">
        <v>33</v>
      </c>
      <c r="AB400" s="262" t="s">
        <v>33</v>
      </c>
      <c r="AC400" s="262">
        <v>1</v>
      </c>
      <c r="AD400" s="262">
        <v>0.92</v>
      </c>
      <c r="AE400" s="260">
        <v>0.851851851851852</v>
      </c>
      <c r="AF400" s="260">
        <v>0.979166666666667</v>
      </c>
      <c r="AG400" s="260">
        <v>0.98989898989899</v>
      </c>
      <c r="AH400" s="260">
        <v>0.984902023771282</v>
      </c>
      <c r="AI400" s="262">
        <v>0.92</v>
      </c>
      <c r="AJ400" s="260">
        <v>0.951204055766793</v>
      </c>
      <c r="AK400" s="260">
        <v>0.967320261437909</v>
      </c>
      <c r="AL400" s="260">
        <v>0.968195718654434</v>
      </c>
      <c r="AM400" s="260">
        <v>0.959456090651558</v>
      </c>
      <c r="AN400" s="259">
        <v>0.99</v>
      </c>
      <c r="AO400" s="264">
        <v>1</v>
      </c>
      <c r="AP400" s="264">
        <v>1</v>
      </c>
      <c r="AQ400" s="264">
        <v>1</v>
      </c>
      <c r="AR400" s="265">
        <v>1</v>
      </c>
      <c r="AS400" s="286">
        <v>0.05</v>
      </c>
      <c r="AT400" s="267">
        <v>0</v>
      </c>
      <c r="AU400" s="268">
        <v>0</v>
      </c>
      <c r="AV400" s="268">
        <v>0</v>
      </c>
      <c r="AW400" s="268">
        <v>0.0804597701149425</v>
      </c>
      <c r="AX400" s="224"/>
      <c r="AY400" s="222"/>
    </row>
    <row r="401" ht="15" spans="1:51">
      <c r="A401" s="220"/>
      <c r="B401" s="224"/>
      <c r="C401" s="283" t="s">
        <v>375</v>
      </c>
      <c r="D401" s="111" t="s">
        <v>25</v>
      </c>
      <c r="E401" s="111" t="s">
        <v>376</v>
      </c>
      <c r="F401" s="284" t="s">
        <v>432</v>
      </c>
      <c r="G401" s="284" t="s">
        <v>432</v>
      </c>
      <c r="H401" s="284" t="s">
        <v>432</v>
      </c>
      <c r="I401" s="284" t="s">
        <v>432</v>
      </c>
      <c r="J401" s="259">
        <v>0.9</v>
      </c>
      <c r="K401" s="260">
        <v>1</v>
      </c>
      <c r="L401" s="260">
        <v>1</v>
      </c>
      <c r="M401" s="261">
        <v>1</v>
      </c>
      <c r="N401" s="261">
        <v>0.995901639344262</v>
      </c>
      <c r="O401" s="262">
        <v>0.9</v>
      </c>
      <c r="P401" s="263" t="s">
        <v>33</v>
      </c>
      <c r="Q401" s="260" t="s">
        <v>33</v>
      </c>
      <c r="R401" s="260" t="s">
        <v>33</v>
      </c>
      <c r="S401" s="260">
        <v>0</v>
      </c>
      <c r="T401" s="262">
        <v>0.9</v>
      </c>
      <c r="U401" s="260" t="s">
        <v>33</v>
      </c>
      <c r="V401" s="260" t="s">
        <v>33</v>
      </c>
      <c r="W401" s="260" t="s">
        <v>33</v>
      </c>
      <c r="X401" s="260">
        <v>0</v>
      </c>
      <c r="Y401" s="262">
        <v>0.92</v>
      </c>
      <c r="Z401" s="262" t="s">
        <v>33</v>
      </c>
      <c r="AA401" s="262" t="s">
        <v>33</v>
      </c>
      <c r="AB401" s="262" t="s">
        <v>33</v>
      </c>
      <c r="AC401" s="262">
        <v>0</v>
      </c>
      <c r="AD401" s="262">
        <v>0.92</v>
      </c>
      <c r="AE401" s="260">
        <v>0.95</v>
      </c>
      <c r="AF401" s="260">
        <v>1</v>
      </c>
      <c r="AG401" s="260">
        <v>1</v>
      </c>
      <c r="AH401" s="260">
        <v>0.971098265895954</v>
      </c>
      <c r="AI401" s="262">
        <v>0.92</v>
      </c>
      <c r="AJ401" s="260">
        <v>0.94332818134982</v>
      </c>
      <c r="AK401" s="260">
        <v>0.954853273137698</v>
      </c>
      <c r="AL401" s="260">
        <v>0.954452405322416</v>
      </c>
      <c r="AM401" s="260">
        <v>0.955989429858748</v>
      </c>
      <c r="AN401" s="259">
        <v>0.99</v>
      </c>
      <c r="AO401" s="264">
        <v>1</v>
      </c>
      <c r="AP401" s="264">
        <v>1</v>
      </c>
      <c r="AQ401" s="264">
        <v>1</v>
      </c>
      <c r="AR401" s="265">
        <v>1</v>
      </c>
      <c r="AS401" s="286">
        <v>0.05</v>
      </c>
      <c r="AT401" s="267">
        <v>0</v>
      </c>
      <c r="AU401" s="268">
        <v>0</v>
      </c>
      <c r="AV401" s="268">
        <v>0</v>
      </c>
      <c r="AW401" s="268">
        <v>0.0827586206896552</v>
      </c>
      <c r="AX401" s="224"/>
      <c r="AY401" s="222"/>
    </row>
    <row r="402" ht="15" spans="1:51">
      <c r="A402" s="220"/>
      <c r="B402" s="224"/>
      <c r="C402" s="283" t="s">
        <v>375</v>
      </c>
      <c r="D402" s="111" t="s">
        <v>25</v>
      </c>
      <c r="E402" s="111" t="s">
        <v>376</v>
      </c>
      <c r="F402" s="284" t="s">
        <v>433</v>
      </c>
      <c r="G402" s="284" t="s">
        <v>433</v>
      </c>
      <c r="H402" s="284" t="s">
        <v>433</v>
      </c>
      <c r="I402" s="284" t="s">
        <v>433</v>
      </c>
      <c r="J402" s="259">
        <v>0.9</v>
      </c>
      <c r="K402" s="260">
        <v>0.923076923076923</v>
      </c>
      <c r="L402" s="260">
        <v>0.962962962962963</v>
      </c>
      <c r="M402" s="261">
        <v>0.981132075471698</v>
      </c>
      <c r="N402" s="261">
        <v>0.928474114441417</v>
      </c>
      <c r="O402" s="262">
        <v>0.9</v>
      </c>
      <c r="P402" s="263" t="s">
        <v>33</v>
      </c>
      <c r="Q402" s="260">
        <v>0</v>
      </c>
      <c r="R402" s="260">
        <v>0</v>
      </c>
      <c r="S402" s="260">
        <v>0.176470588235294</v>
      </c>
      <c r="T402" s="262">
        <v>0.9</v>
      </c>
      <c r="U402" s="260" t="s">
        <v>33</v>
      </c>
      <c r="V402" s="260">
        <v>0.4</v>
      </c>
      <c r="W402" s="260">
        <v>0.5</v>
      </c>
      <c r="X402" s="260">
        <v>0.352941176470588</v>
      </c>
      <c r="Y402" s="262">
        <v>0.92</v>
      </c>
      <c r="Z402" s="262">
        <v>0</v>
      </c>
      <c r="AA402" s="262">
        <v>0.333333333333333</v>
      </c>
      <c r="AB402" s="262">
        <v>0</v>
      </c>
      <c r="AC402" s="262">
        <v>0.125</v>
      </c>
      <c r="AD402" s="262">
        <v>0.92</v>
      </c>
      <c r="AE402" s="260">
        <v>0.955417454741962</v>
      </c>
      <c r="AF402" s="260">
        <v>0.996269982238011</v>
      </c>
      <c r="AG402" s="260">
        <v>0.991154791154791</v>
      </c>
      <c r="AH402" s="260">
        <v>0.993819724918712</v>
      </c>
      <c r="AI402" s="262">
        <v>0.92</v>
      </c>
      <c r="AJ402" s="260">
        <v>0.887829072872949</v>
      </c>
      <c r="AK402" s="260">
        <v>0.905953582240161</v>
      </c>
      <c r="AL402" s="260">
        <v>0.942893632548805</v>
      </c>
      <c r="AM402" s="260">
        <v>0.923483490581523</v>
      </c>
      <c r="AN402" s="259">
        <v>0.99</v>
      </c>
      <c r="AO402" s="264">
        <v>1</v>
      </c>
      <c r="AP402" s="264">
        <v>1</v>
      </c>
      <c r="AQ402" s="264">
        <v>1</v>
      </c>
      <c r="AR402" s="265">
        <v>1</v>
      </c>
      <c r="AS402" s="286">
        <v>0.05</v>
      </c>
      <c r="AT402" s="267">
        <v>0</v>
      </c>
      <c r="AU402" s="268">
        <v>0</v>
      </c>
      <c r="AV402" s="268">
        <v>0.0666666666666667</v>
      </c>
      <c r="AW402" s="268">
        <v>0.0414364640883978</v>
      </c>
      <c r="AX402" s="224"/>
      <c r="AY402" s="222"/>
    </row>
    <row r="403" ht="15" spans="1:51">
      <c r="A403" s="220"/>
      <c r="B403" s="224"/>
      <c r="C403" s="283" t="s">
        <v>375</v>
      </c>
      <c r="D403" s="111" t="s">
        <v>25</v>
      </c>
      <c r="E403" s="111" t="s">
        <v>376</v>
      </c>
      <c r="F403" s="284" t="s">
        <v>434</v>
      </c>
      <c r="G403" s="284" t="s">
        <v>434</v>
      </c>
      <c r="H403" s="284" t="s">
        <v>434</v>
      </c>
      <c r="I403" s="284" t="s">
        <v>434</v>
      </c>
      <c r="J403" s="259">
        <v>0.9</v>
      </c>
      <c r="K403" s="260">
        <v>1</v>
      </c>
      <c r="L403" s="260">
        <v>1</v>
      </c>
      <c r="M403" s="261">
        <v>0.96969696969697</v>
      </c>
      <c r="N403" s="261">
        <v>0.986698911729141</v>
      </c>
      <c r="O403" s="262">
        <v>0.9</v>
      </c>
      <c r="P403" s="263">
        <v>0.99375</v>
      </c>
      <c r="Q403" s="260">
        <v>0.991796554552912</v>
      </c>
      <c r="R403" s="260">
        <v>0.994244604316547</v>
      </c>
      <c r="S403" s="260">
        <v>0.991803041274439</v>
      </c>
      <c r="T403" s="262">
        <v>0.9</v>
      </c>
      <c r="U403" s="260">
        <v>0.948214285714286</v>
      </c>
      <c r="V403" s="260">
        <v>0.949958982772765</v>
      </c>
      <c r="W403" s="260">
        <v>0.935251798561151</v>
      </c>
      <c r="X403" s="260">
        <v>0.940883417813179</v>
      </c>
      <c r="Y403" s="262">
        <v>0.92</v>
      </c>
      <c r="Z403" s="262">
        <v>0.944047619047619</v>
      </c>
      <c r="AA403" s="262">
        <v>0.939342403628118</v>
      </c>
      <c r="AB403" s="262">
        <v>0.954834605597964</v>
      </c>
      <c r="AC403" s="262">
        <v>0.957885304659498</v>
      </c>
      <c r="AD403" s="262">
        <v>0.92</v>
      </c>
      <c r="AE403" s="260">
        <v>0.997361477572559</v>
      </c>
      <c r="AF403" s="260">
        <v>0.984210526315789</v>
      </c>
      <c r="AG403" s="260">
        <v>0.97258883248731</v>
      </c>
      <c r="AH403" s="260">
        <v>0.997320843834964</v>
      </c>
      <c r="AI403" s="262">
        <v>0.92</v>
      </c>
      <c r="AJ403" s="260">
        <v>0.956801142449125</v>
      </c>
      <c r="AK403" s="260">
        <v>0.958752515090543</v>
      </c>
      <c r="AL403" s="260">
        <v>0.973000337495781</v>
      </c>
      <c r="AM403" s="260">
        <v>0.971882765864781</v>
      </c>
      <c r="AN403" s="259">
        <v>0.99</v>
      </c>
      <c r="AO403" s="264">
        <v>1</v>
      </c>
      <c r="AP403" s="264">
        <v>1</v>
      </c>
      <c r="AQ403" s="264">
        <v>1</v>
      </c>
      <c r="AR403" s="265">
        <v>1</v>
      </c>
      <c r="AS403" s="286">
        <v>0.05</v>
      </c>
      <c r="AT403" s="267">
        <v>0</v>
      </c>
      <c r="AU403" s="268">
        <v>0</v>
      </c>
      <c r="AV403" s="268">
        <v>0</v>
      </c>
      <c r="AW403" s="268">
        <v>0.0235294117647059</v>
      </c>
      <c r="AX403" s="224"/>
      <c r="AY403" s="222"/>
    </row>
    <row r="404" ht="15" spans="1:51">
      <c r="A404" s="220"/>
      <c r="B404" s="224"/>
      <c r="C404" s="283" t="s">
        <v>375</v>
      </c>
      <c r="D404" s="111" t="s">
        <v>25</v>
      </c>
      <c r="E404" s="111" t="s">
        <v>376</v>
      </c>
      <c r="F404" s="284" t="s">
        <v>435</v>
      </c>
      <c r="G404" s="284" t="s">
        <v>435</v>
      </c>
      <c r="H404" s="284" t="s">
        <v>435</v>
      </c>
      <c r="I404" s="284" t="s">
        <v>435</v>
      </c>
      <c r="J404" s="259">
        <v>0.9</v>
      </c>
      <c r="K404" s="260">
        <v>0.978723404255319</v>
      </c>
      <c r="L404" s="260">
        <v>0.979591836734694</v>
      </c>
      <c r="M404" s="261">
        <v>1</v>
      </c>
      <c r="N404" s="261">
        <v>0.971448965024982</v>
      </c>
      <c r="O404" s="262">
        <v>0.9</v>
      </c>
      <c r="P404" s="263">
        <v>0.959914101646385</v>
      </c>
      <c r="Q404" s="260">
        <v>0.97391623806025</v>
      </c>
      <c r="R404" s="260">
        <v>0.988997555012225</v>
      </c>
      <c r="S404" s="260">
        <v>0.957214984385533</v>
      </c>
      <c r="T404" s="262">
        <v>0.9</v>
      </c>
      <c r="U404" s="260">
        <v>0.795275590551181</v>
      </c>
      <c r="V404" s="260">
        <v>0.885378398236591</v>
      </c>
      <c r="W404" s="260">
        <v>0.914832925835371</v>
      </c>
      <c r="X404" s="260">
        <v>0.866444716532075</v>
      </c>
      <c r="Y404" s="262">
        <v>0.92</v>
      </c>
      <c r="Z404" s="262">
        <v>0.78359173126615</v>
      </c>
      <c r="AA404" s="262">
        <v>0.880615640599002</v>
      </c>
      <c r="AB404" s="262">
        <v>0.938870909744696</v>
      </c>
      <c r="AC404" s="262">
        <v>0.90191020541157</v>
      </c>
      <c r="AD404" s="262">
        <v>0.92</v>
      </c>
      <c r="AE404" s="260">
        <v>0.999630040695524</v>
      </c>
      <c r="AF404" s="260">
        <v>0.996359223300971</v>
      </c>
      <c r="AG404" s="260">
        <v>0.996443496043389</v>
      </c>
      <c r="AH404" s="260">
        <v>0.863558163130266</v>
      </c>
      <c r="AI404" s="262">
        <v>0.92</v>
      </c>
      <c r="AJ404" s="260">
        <v>0.830899830220713</v>
      </c>
      <c r="AK404" s="260">
        <v>0.921216848673947</v>
      </c>
      <c r="AL404" s="260">
        <v>0.958571974035892</v>
      </c>
      <c r="AM404" s="260">
        <v>0.931917248541328</v>
      </c>
      <c r="AN404" s="259">
        <v>0.99</v>
      </c>
      <c r="AO404" s="264">
        <v>1</v>
      </c>
      <c r="AP404" s="264">
        <v>1</v>
      </c>
      <c r="AQ404" s="264">
        <v>1</v>
      </c>
      <c r="AR404" s="265">
        <v>1</v>
      </c>
      <c r="AS404" s="286">
        <v>0.05</v>
      </c>
      <c r="AT404" s="267">
        <v>0</v>
      </c>
      <c r="AU404" s="268">
        <v>0</v>
      </c>
      <c r="AV404" s="268">
        <v>0</v>
      </c>
      <c r="AW404" s="268">
        <v>0.0485933503836317</v>
      </c>
      <c r="AX404" s="224"/>
      <c r="AY404" s="222"/>
    </row>
    <row r="405" ht="15" spans="1:51">
      <c r="A405" s="220"/>
      <c r="B405" s="224"/>
      <c r="C405" s="283" t="s">
        <v>375</v>
      </c>
      <c r="D405" s="111" t="s">
        <v>25</v>
      </c>
      <c r="E405" s="111" t="s">
        <v>376</v>
      </c>
      <c r="F405" s="284" t="s">
        <v>436</v>
      </c>
      <c r="G405" s="284" t="s">
        <v>436</v>
      </c>
      <c r="H405" s="284" t="s">
        <v>436</v>
      </c>
      <c r="I405" s="284" t="s">
        <v>436</v>
      </c>
      <c r="J405" s="259">
        <v>0.9</v>
      </c>
      <c r="K405" s="260">
        <v>0.962962962962963</v>
      </c>
      <c r="L405" s="260">
        <v>0.981818181818182</v>
      </c>
      <c r="M405" s="261">
        <v>0.961538461538462</v>
      </c>
      <c r="N405" s="261">
        <v>0.974193548387097</v>
      </c>
      <c r="O405" s="262">
        <v>0.9</v>
      </c>
      <c r="P405" s="263">
        <v>0.962830127160091</v>
      </c>
      <c r="Q405" s="260">
        <v>0.961612284069098</v>
      </c>
      <c r="R405" s="260">
        <v>0.969931804091755</v>
      </c>
      <c r="S405" s="260">
        <v>0.96446048208097</v>
      </c>
      <c r="T405" s="262">
        <v>0.9</v>
      </c>
      <c r="U405" s="260">
        <v>0.935767851320509</v>
      </c>
      <c r="V405" s="260">
        <v>0.946257197696737</v>
      </c>
      <c r="W405" s="260">
        <v>0.933353998760074</v>
      </c>
      <c r="X405" s="260">
        <v>0.936994587297673</v>
      </c>
      <c r="Y405" s="262">
        <v>0.92</v>
      </c>
      <c r="Z405" s="262">
        <v>0.875246872942726</v>
      </c>
      <c r="AA405" s="262">
        <v>0.913712957582801</v>
      </c>
      <c r="AB405" s="262">
        <v>0.908018867924528</v>
      </c>
      <c r="AC405" s="262">
        <v>0.921099928109274</v>
      </c>
      <c r="AD405" s="262">
        <v>0.92</v>
      </c>
      <c r="AE405" s="260">
        <v>0.998980064904961</v>
      </c>
      <c r="AF405" s="260">
        <v>0.955918510713031</v>
      </c>
      <c r="AG405" s="260">
        <v>0.962684303136946</v>
      </c>
      <c r="AH405" s="260">
        <v>0.946701289469007</v>
      </c>
      <c r="AI405" s="262">
        <v>0.92</v>
      </c>
      <c r="AJ405" s="260">
        <v>0.921539721539722</v>
      </c>
      <c r="AK405" s="260">
        <v>0.942448233861145</v>
      </c>
      <c r="AL405" s="260">
        <v>0.940465397401028</v>
      </c>
      <c r="AM405" s="260">
        <v>0.946899404507439</v>
      </c>
      <c r="AN405" s="259">
        <v>0.99</v>
      </c>
      <c r="AO405" s="264">
        <v>1</v>
      </c>
      <c r="AP405" s="264">
        <v>0.992753623188406</v>
      </c>
      <c r="AQ405" s="264">
        <v>1</v>
      </c>
      <c r="AR405" s="265">
        <v>0.999577167019027</v>
      </c>
      <c r="AS405" s="286">
        <v>0.05</v>
      </c>
      <c r="AT405" s="267">
        <v>0</v>
      </c>
      <c r="AU405" s="268">
        <v>0</v>
      </c>
      <c r="AV405" s="268">
        <v>0</v>
      </c>
      <c r="AW405" s="268">
        <v>0.0511111111111111</v>
      </c>
      <c r="AX405" s="224"/>
      <c r="AY405" s="222"/>
    </row>
    <row r="406" ht="15" spans="1:51">
      <c r="A406" s="220"/>
      <c r="B406" s="224"/>
      <c r="C406" s="283" t="s">
        <v>375</v>
      </c>
      <c r="D406" s="111" t="s">
        <v>25</v>
      </c>
      <c r="E406" s="111" t="s">
        <v>376</v>
      </c>
      <c r="F406" s="284" t="s">
        <v>437</v>
      </c>
      <c r="G406" s="284" t="s">
        <v>437</v>
      </c>
      <c r="H406" s="284" t="s">
        <v>437</v>
      </c>
      <c r="I406" s="284" t="s">
        <v>437</v>
      </c>
      <c r="J406" s="259">
        <v>0.9</v>
      </c>
      <c r="K406" s="260">
        <v>1</v>
      </c>
      <c r="L406" s="260">
        <v>0.952380952380952</v>
      </c>
      <c r="M406" s="261">
        <v>0.907407407407407</v>
      </c>
      <c r="N406" s="261">
        <v>0.96807720861173</v>
      </c>
      <c r="O406" s="262">
        <v>0.9</v>
      </c>
      <c r="P406" s="263">
        <v>0.494288102535525</v>
      </c>
      <c r="Q406" s="260">
        <v>0.971327319587629</v>
      </c>
      <c r="R406" s="260">
        <v>0.977575332866153</v>
      </c>
      <c r="S406" s="260">
        <v>0.87757259467416</v>
      </c>
      <c r="T406" s="262">
        <v>0.9</v>
      </c>
      <c r="U406" s="260">
        <v>0.766508776818055</v>
      </c>
      <c r="V406" s="260">
        <v>0.865979381443299</v>
      </c>
      <c r="W406" s="260">
        <v>0.927470217238963</v>
      </c>
      <c r="X406" s="260">
        <v>0.885695169276061</v>
      </c>
      <c r="Y406" s="262">
        <v>0.92</v>
      </c>
      <c r="Z406" s="262">
        <v>0.739432541980313</v>
      </c>
      <c r="AA406" s="262">
        <v>0.850570852921424</v>
      </c>
      <c r="AB406" s="262">
        <v>0.922393949358764</v>
      </c>
      <c r="AC406" s="262">
        <v>0.874547829581994</v>
      </c>
      <c r="AD406" s="262">
        <v>0.92</v>
      </c>
      <c r="AE406" s="260">
        <v>0.627780607913058</v>
      </c>
      <c r="AF406" s="260">
        <v>0.706142689559561</v>
      </c>
      <c r="AG406" s="260">
        <v>0.755247605461586</v>
      </c>
      <c r="AH406" s="260">
        <v>0.761392496916044</v>
      </c>
      <c r="AI406" s="262">
        <v>0.92</v>
      </c>
      <c r="AJ406" s="260">
        <v>0.823871700255464</v>
      </c>
      <c r="AK406" s="260">
        <v>0.89888194672805</v>
      </c>
      <c r="AL406" s="260">
        <v>0.947939630320502</v>
      </c>
      <c r="AM406" s="260">
        <v>0.916314766839378</v>
      </c>
      <c r="AN406" s="259">
        <v>0.99</v>
      </c>
      <c r="AO406" s="264">
        <v>1</v>
      </c>
      <c r="AP406" s="264">
        <v>1</v>
      </c>
      <c r="AQ406" s="264">
        <v>1</v>
      </c>
      <c r="AR406" s="265">
        <v>1</v>
      </c>
      <c r="AS406" s="286">
        <v>0.05</v>
      </c>
      <c r="AT406" s="267">
        <v>0.0714285714285714</v>
      </c>
      <c r="AU406" s="268">
        <v>0.0294117647058824</v>
      </c>
      <c r="AV406" s="268">
        <v>-0.0263157894736842</v>
      </c>
      <c r="AW406" s="268">
        <v>0.0587449933244326</v>
      </c>
      <c r="AX406" s="224"/>
      <c r="AY406" s="222"/>
    </row>
    <row r="407" ht="15" spans="1:51">
      <c r="A407" s="220"/>
      <c r="B407" s="224"/>
      <c r="C407" s="283" t="s">
        <v>375</v>
      </c>
      <c r="D407" s="111" t="s">
        <v>25</v>
      </c>
      <c r="E407" s="111" t="s">
        <v>376</v>
      </c>
      <c r="F407" s="284" t="s">
        <v>438</v>
      </c>
      <c r="G407" s="284" t="s">
        <v>438</v>
      </c>
      <c r="H407" s="284" t="s">
        <v>438</v>
      </c>
      <c r="I407" s="284" t="s">
        <v>438</v>
      </c>
      <c r="J407" s="259">
        <v>0.9</v>
      </c>
      <c r="K407" s="260">
        <v>1</v>
      </c>
      <c r="L407" s="260">
        <v>0.981481481481482</v>
      </c>
      <c r="M407" s="261">
        <v>1</v>
      </c>
      <c r="N407" s="261">
        <v>0.989382879893829</v>
      </c>
      <c r="O407" s="262">
        <v>0.9</v>
      </c>
      <c r="P407" s="263">
        <v>0.997659906396256</v>
      </c>
      <c r="Q407" s="260">
        <v>0.992949907235621</v>
      </c>
      <c r="R407" s="260">
        <v>0.994642173746651</v>
      </c>
      <c r="S407" s="260">
        <v>0.994217333135127</v>
      </c>
      <c r="T407" s="262">
        <v>0.9</v>
      </c>
      <c r="U407" s="260">
        <v>0.94188767550702</v>
      </c>
      <c r="V407" s="260">
        <v>0.947680890538033</v>
      </c>
      <c r="W407" s="260">
        <v>0.949483352468427</v>
      </c>
      <c r="X407" s="260">
        <v>0.949606065110748</v>
      </c>
      <c r="Y407" s="262">
        <v>0.92</v>
      </c>
      <c r="Z407" s="262">
        <v>0.939108600125549</v>
      </c>
      <c r="AA407" s="262">
        <v>0.94209612044007</v>
      </c>
      <c r="AB407" s="262">
        <v>0.962975543478261</v>
      </c>
      <c r="AC407" s="262">
        <v>0.960374501225903</v>
      </c>
      <c r="AD407" s="262">
        <v>0.92</v>
      </c>
      <c r="AE407" s="260">
        <v>0.99676724137931</v>
      </c>
      <c r="AF407" s="260">
        <v>0.998659171780723</v>
      </c>
      <c r="AG407" s="260">
        <v>0.99716256543222</v>
      </c>
      <c r="AH407" s="260">
        <v>0.985813709736258</v>
      </c>
      <c r="AI407" s="262">
        <v>0.92</v>
      </c>
      <c r="AJ407" s="260">
        <v>0.957065878671997</v>
      </c>
      <c r="AK407" s="260">
        <v>0.962270287851683</v>
      </c>
      <c r="AL407" s="260">
        <v>0.974446643872593</v>
      </c>
      <c r="AM407" s="260">
        <v>0.97375415282392</v>
      </c>
      <c r="AN407" s="259">
        <v>0.99</v>
      </c>
      <c r="AO407" s="264">
        <v>1</v>
      </c>
      <c r="AP407" s="264">
        <v>1</v>
      </c>
      <c r="AQ407" s="264">
        <v>1</v>
      </c>
      <c r="AR407" s="265">
        <v>1</v>
      </c>
      <c r="AS407" s="286">
        <v>0.05</v>
      </c>
      <c r="AT407" s="267">
        <v>0</v>
      </c>
      <c r="AU407" s="268">
        <v>0.0769230769230769</v>
      </c>
      <c r="AV407" s="268">
        <v>0.111111111111111</v>
      </c>
      <c r="AW407" s="268">
        <v>0.0594965675057208</v>
      </c>
      <c r="AX407" s="224"/>
      <c r="AY407" s="222"/>
    </row>
    <row r="408" ht="15" spans="1:51">
      <c r="A408" s="220"/>
      <c r="B408" s="224"/>
      <c r="C408" s="283" t="s">
        <v>375</v>
      </c>
      <c r="D408" s="111" t="s">
        <v>25</v>
      </c>
      <c r="E408" s="111" t="s">
        <v>376</v>
      </c>
      <c r="F408" s="284" t="s">
        <v>439</v>
      </c>
      <c r="G408" s="284" t="s">
        <v>439</v>
      </c>
      <c r="H408" s="284" t="s">
        <v>439</v>
      </c>
      <c r="I408" s="284" t="s">
        <v>439</v>
      </c>
      <c r="J408" s="259">
        <v>0.9</v>
      </c>
      <c r="K408" s="260">
        <v>1</v>
      </c>
      <c r="L408" s="260">
        <v>0.980392156862745</v>
      </c>
      <c r="M408" s="261">
        <v>1</v>
      </c>
      <c r="N408" s="261">
        <v>0.969924812030075</v>
      </c>
      <c r="O408" s="262">
        <v>0.9</v>
      </c>
      <c r="P408" s="263">
        <v>0.98521584861029</v>
      </c>
      <c r="Q408" s="260">
        <v>0.98821638993037</v>
      </c>
      <c r="R408" s="260">
        <v>0.993473895582329</v>
      </c>
      <c r="S408" s="260">
        <v>0.987811158798283</v>
      </c>
      <c r="T408" s="262">
        <v>0.9</v>
      </c>
      <c r="U408" s="260">
        <v>0.94441159077469</v>
      </c>
      <c r="V408" s="260">
        <v>0.952865559721478</v>
      </c>
      <c r="W408" s="260">
        <v>0.963353413654618</v>
      </c>
      <c r="X408" s="260">
        <v>0.961335240820219</v>
      </c>
      <c r="Y408" s="262">
        <v>0.92</v>
      </c>
      <c r="Z408" s="262">
        <v>0.971043236810789</v>
      </c>
      <c r="AA408" s="262">
        <v>0.97510696227149</v>
      </c>
      <c r="AB408" s="262">
        <v>0.973298880275625</v>
      </c>
      <c r="AC408" s="262">
        <v>0.979262048192771</v>
      </c>
      <c r="AD408" s="262">
        <v>0.92</v>
      </c>
      <c r="AE408" s="260">
        <v>0.999126637554585</v>
      </c>
      <c r="AF408" s="260">
        <v>0.999228593468758</v>
      </c>
      <c r="AG408" s="260">
        <v>1</v>
      </c>
      <c r="AH408" s="260">
        <v>0.998643198682499</v>
      </c>
      <c r="AI408" s="262">
        <v>0.92</v>
      </c>
      <c r="AJ408" s="260">
        <v>0.974602421077617</v>
      </c>
      <c r="AK408" s="260">
        <v>0.981076819103402</v>
      </c>
      <c r="AL408" s="260">
        <v>0.983310152990264</v>
      </c>
      <c r="AM408" s="260">
        <v>0.985653461680859</v>
      </c>
      <c r="AN408" s="259">
        <v>0.99</v>
      </c>
      <c r="AO408" s="264">
        <v>1</v>
      </c>
      <c r="AP408" s="264">
        <v>1</v>
      </c>
      <c r="AQ408" s="264">
        <v>1</v>
      </c>
      <c r="AR408" s="265">
        <v>1</v>
      </c>
      <c r="AS408" s="286">
        <v>0.05</v>
      </c>
      <c r="AT408" s="267">
        <v>0</v>
      </c>
      <c r="AU408" s="268">
        <v>0.0833333333333333</v>
      </c>
      <c r="AV408" s="268">
        <v>0</v>
      </c>
      <c r="AW408" s="268">
        <v>0.0483091787439614</v>
      </c>
      <c r="AX408" s="224"/>
      <c r="AY408" s="222"/>
    </row>
    <row r="409" ht="15" spans="1:51">
      <c r="A409" s="220"/>
      <c r="B409" s="224"/>
      <c r="C409" s="283" t="s">
        <v>375</v>
      </c>
      <c r="D409" s="111" t="s">
        <v>25</v>
      </c>
      <c r="E409" s="111" t="s">
        <v>376</v>
      </c>
      <c r="F409" s="284" t="s">
        <v>440</v>
      </c>
      <c r="G409" s="284" t="s">
        <v>440</v>
      </c>
      <c r="H409" s="284" t="s">
        <v>440</v>
      </c>
      <c r="I409" s="284" t="s">
        <v>440</v>
      </c>
      <c r="J409" s="259">
        <v>0.9</v>
      </c>
      <c r="K409" s="260">
        <v>1</v>
      </c>
      <c r="L409" s="260">
        <v>0.976744186046512</v>
      </c>
      <c r="M409" s="261">
        <v>1</v>
      </c>
      <c r="N409" s="261">
        <v>0.963608794541319</v>
      </c>
      <c r="O409" s="262">
        <v>0.9</v>
      </c>
      <c r="P409" s="263">
        <v>0.968994494349464</v>
      </c>
      <c r="Q409" s="260">
        <v>0.978666666666667</v>
      </c>
      <c r="R409" s="260">
        <v>0.978122151321787</v>
      </c>
      <c r="S409" s="260">
        <v>0.972983860488084</v>
      </c>
      <c r="T409" s="262">
        <v>0.9</v>
      </c>
      <c r="U409" s="260">
        <v>0.964647928136772</v>
      </c>
      <c r="V409" s="260">
        <v>0.97362962962963</v>
      </c>
      <c r="W409" s="260">
        <v>0.976906715284108</v>
      </c>
      <c r="X409" s="260">
        <v>0.960586844088676</v>
      </c>
      <c r="Y409" s="262">
        <v>0.92</v>
      </c>
      <c r="Z409" s="262">
        <v>0.950094756790903</v>
      </c>
      <c r="AA409" s="262">
        <v>0.9709435194254</v>
      </c>
      <c r="AB409" s="262">
        <v>0.986206896551724</v>
      </c>
      <c r="AC409" s="262">
        <v>0.970025885030449</v>
      </c>
      <c r="AD409" s="262">
        <v>0.92</v>
      </c>
      <c r="AE409" s="260">
        <v>0.99607600165221</v>
      </c>
      <c r="AF409" s="260">
        <v>0.984914735461303</v>
      </c>
      <c r="AG409" s="260">
        <v>0.984098997616482</v>
      </c>
      <c r="AH409" s="260">
        <v>0.95659384099192</v>
      </c>
      <c r="AI409" s="262">
        <v>0.92</v>
      </c>
      <c r="AJ409" s="260">
        <v>0.966012084592145</v>
      </c>
      <c r="AK409" s="260">
        <v>0.98058403230817</v>
      </c>
      <c r="AL409" s="260">
        <v>0.99163774061218</v>
      </c>
      <c r="AM409" s="260">
        <v>0.979135618479881</v>
      </c>
      <c r="AN409" s="259">
        <v>0.99</v>
      </c>
      <c r="AO409" s="264">
        <v>1</v>
      </c>
      <c r="AP409" s="264">
        <v>1</v>
      </c>
      <c r="AQ409" s="264">
        <v>1</v>
      </c>
      <c r="AR409" s="265">
        <v>1</v>
      </c>
      <c r="AS409" s="286">
        <v>0.05</v>
      </c>
      <c r="AT409" s="267">
        <v>0.0714285714285714</v>
      </c>
      <c r="AU409" s="268">
        <v>0</v>
      </c>
      <c r="AV409" s="268">
        <v>0.111111111111111</v>
      </c>
      <c r="AW409" s="268">
        <v>0.0598705501618123</v>
      </c>
      <c r="AX409" s="224"/>
      <c r="AY409" s="222"/>
    </row>
    <row r="410" ht="15" spans="1:51">
      <c r="A410" s="220"/>
      <c r="B410" s="224"/>
      <c r="C410" s="283" t="s">
        <v>375</v>
      </c>
      <c r="D410" s="111" t="s">
        <v>25</v>
      </c>
      <c r="E410" s="111" t="s">
        <v>376</v>
      </c>
      <c r="F410" s="284" t="s">
        <v>441</v>
      </c>
      <c r="G410" s="284" t="s">
        <v>441</v>
      </c>
      <c r="H410" s="284" t="s">
        <v>441</v>
      </c>
      <c r="I410" s="284" t="s">
        <v>441</v>
      </c>
      <c r="J410" s="259">
        <v>0.9</v>
      </c>
      <c r="K410" s="260">
        <v>1</v>
      </c>
      <c r="L410" s="260">
        <v>0.96875</v>
      </c>
      <c r="M410" s="261">
        <v>0.975</v>
      </c>
      <c r="N410" s="261">
        <v>0.980592441266599</v>
      </c>
      <c r="O410" s="262">
        <v>0.9</v>
      </c>
      <c r="P410" s="263">
        <v>0.917690417690418</v>
      </c>
      <c r="Q410" s="260">
        <v>0.971468662301216</v>
      </c>
      <c r="R410" s="260">
        <v>0.91374936580416</v>
      </c>
      <c r="S410" s="260">
        <v>0.953517611514571</v>
      </c>
      <c r="T410" s="262">
        <v>0.9</v>
      </c>
      <c r="U410" s="260">
        <v>0.836609336609337</v>
      </c>
      <c r="V410" s="260">
        <v>0.885406922357343</v>
      </c>
      <c r="W410" s="260">
        <v>0.929477422628108</v>
      </c>
      <c r="X410" s="260">
        <v>0.906228302276267</v>
      </c>
      <c r="Y410" s="262">
        <v>0.92</v>
      </c>
      <c r="Z410" s="262">
        <v>0.818904593639576</v>
      </c>
      <c r="AA410" s="262">
        <v>0.89823677581864</v>
      </c>
      <c r="AB410" s="262">
        <v>0.963294117647059</v>
      </c>
      <c r="AC410" s="262">
        <v>0.948824810392731</v>
      </c>
      <c r="AD410" s="262">
        <v>0.92</v>
      </c>
      <c r="AE410" s="260">
        <v>0.999327866648743</v>
      </c>
      <c r="AF410" s="260">
        <v>0.998568826437679</v>
      </c>
      <c r="AG410" s="260">
        <v>0.993450622832927</v>
      </c>
      <c r="AH410" s="260">
        <v>0.970914180946942</v>
      </c>
      <c r="AI410" s="262">
        <v>0.92</v>
      </c>
      <c r="AJ410" s="260">
        <v>0.865278368040799</v>
      </c>
      <c r="AK410" s="260">
        <v>0.934998787290808</v>
      </c>
      <c r="AL410" s="260">
        <v>0.975341796875</v>
      </c>
      <c r="AM410" s="260">
        <v>0.964194901338938</v>
      </c>
      <c r="AN410" s="259">
        <v>0.99</v>
      </c>
      <c r="AO410" s="264">
        <v>1</v>
      </c>
      <c r="AP410" s="264">
        <v>1</v>
      </c>
      <c r="AQ410" s="264">
        <v>1</v>
      </c>
      <c r="AR410" s="265">
        <v>1</v>
      </c>
      <c r="AS410" s="286">
        <v>0.05</v>
      </c>
      <c r="AT410" s="267">
        <v>0.0222222222222222</v>
      </c>
      <c r="AU410" s="268">
        <v>0.00384615384615385</v>
      </c>
      <c r="AV410" s="268">
        <v>0</v>
      </c>
      <c r="AW410" s="268">
        <v>0.00448324681453516</v>
      </c>
      <c r="AX410" s="224"/>
      <c r="AY410" s="222"/>
    </row>
    <row r="411" ht="15" spans="1:51">
      <c r="A411" s="220"/>
      <c r="B411" s="224"/>
      <c r="C411" s="283" t="s">
        <v>375</v>
      </c>
      <c r="D411" s="111" t="s">
        <v>25</v>
      </c>
      <c r="E411" s="111" t="s">
        <v>376</v>
      </c>
      <c r="F411" s="284" t="s">
        <v>442</v>
      </c>
      <c r="G411" s="284" t="s">
        <v>442</v>
      </c>
      <c r="H411" s="284" t="s">
        <v>442</v>
      </c>
      <c r="I411" s="284" t="s">
        <v>442</v>
      </c>
      <c r="J411" s="259">
        <v>0.9</v>
      </c>
      <c r="K411" s="260">
        <v>0.948717948717949</v>
      </c>
      <c r="L411" s="260">
        <v>0.909090909090909</v>
      </c>
      <c r="M411" s="261">
        <v>0.92156862745098</v>
      </c>
      <c r="N411" s="261">
        <v>0.944487881157154</v>
      </c>
      <c r="O411" s="262">
        <v>0.9</v>
      </c>
      <c r="P411" s="263">
        <v>0.953697304768487</v>
      </c>
      <c r="Q411" s="260">
        <v>0.986065273193986</v>
      </c>
      <c r="R411" s="260">
        <v>0.994196590496917</v>
      </c>
      <c r="S411" s="260">
        <v>0.979846198713718</v>
      </c>
      <c r="T411" s="262">
        <v>0.9</v>
      </c>
      <c r="U411" s="260">
        <v>0.885279889426399</v>
      </c>
      <c r="V411" s="260">
        <v>0.933626696002934</v>
      </c>
      <c r="W411" s="260">
        <v>0.933623503808487</v>
      </c>
      <c r="X411" s="260">
        <v>0.912308707731508</v>
      </c>
      <c r="Y411" s="262">
        <v>0.92</v>
      </c>
      <c r="Z411" s="262">
        <v>0.860162601626016</v>
      </c>
      <c r="AA411" s="262">
        <v>0.919831223628692</v>
      </c>
      <c r="AB411" s="262">
        <v>0.951018638925011</v>
      </c>
      <c r="AC411" s="262">
        <v>0.928733621774218</v>
      </c>
      <c r="AD411" s="262">
        <v>0.92</v>
      </c>
      <c r="AE411" s="260">
        <v>0.99837925445705</v>
      </c>
      <c r="AF411" s="260">
        <v>0.940584478420747</v>
      </c>
      <c r="AG411" s="260">
        <v>0.999291106936519</v>
      </c>
      <c r="AH411" s="260">
        <v>0.989241191986435</v>
      </c>
      <c r="AI411" s="262">
        <v>0.92</v>
      </c>
      <c r="AJ411" s="260">
        <v>0.903135498320269</v>
      </c>
      <c r="AK411" s="260">
        <v>0.950961161239702</v>
      </c>
      <c r="AL411" s="260">
        <v>0.970193446506119</v>
      </c>
      <c r="AM411" s="260">
        <v>0.952172846321342</v>
      </c>
      <c r="AN411" s="259">
        <v>0.99</v>
      </c>
      <c r="AO411" s="264">
        <v>1</v>
      </c>
      <c r="AP411" s="264">
        <v>1</v>
      </c>
      <c r="AQ411" s="264">
        <v>1</v>
      </c>
      <c r="AR411" s="265">
        <v>1</v>
      </c>
      <c r="AS411" s="286">
        <v>0.05</v>
      </c>
      <c r="AT411" s="267">
        <v>0</v>
      </c>
      <c r="AU411" s="268">
        <v>0</v>
      </c>
      <c r="AV411" s="268">
        <v>0.0285714285714286</v>
      </c>
      <c r="AW411" s="268">
        <v>0.0617283950617284</v>
      </c>
      <c r="AX411" s="224"/>
      <c r="AY411" s="222"/>
    </row>
    <row r="412" ht="15" spans="1:51">
      <c r="A412" s="220"/>
      <c r="B412" s="224"/>
      <c r="C412" s="283" t="s">
        <v>375</v>
      </c>
      <c r="D412" s="111" t="s">
        <v>25</v>
      </c>
      <c r="E412" s="111" t="s">
        <v>376</v>
      </c>
      <c r="F412" s="284" t="s">
        <v>443</v>
      </c>
      <c r="G412" s="284" t="s">
        <v>443</v>
      </c>
      <c r="H412" s="284" t="s">
        <v>443</v>
      </c>
      <c r="I412" s="284" t="s">
        <v>443</v>
      </c>
      <c r="J412" s="259">
        <v>0.9</v>
      </c>
      <c r="K412" s="260">
        <v>0.988636363636364</v>
      </c>
      <c r="L412" s="260">
        <v>1</v>
      </c>
      <c r="M412" s="261">
        <v>0.990384615384615</v>
      </c>
      <c r="N412" s="261">
        <v>0.984808203570072</v>
      </c>
      <c r="O412" s="262">
        <v>0.9</v>
      </c>
      <c r="P412" s="263">
        <v>0.977879982479194</v>
      </c>
      <c r="Q412" s="260">
        <v>0.985194861746135</v>
      </c>
      <c r="R412" s="260">
        <v>0.979166666666667</v>
      </c>
      <c r="S412" s="260">
        <v>0.982460939118903</v>
      </c>
      <c r="T412" s="262">
        <v>0.9</v>
      </c>
      <c r="U412" s="260">
        <v>0.95137976346912</v>
      </c>
      <c r="V412" s="260">
        <v>0.961245373394296</v>
      </c>
      <c r="W412" s="260">
        <v>0.95281862745098</v>
      </c>
      <c r="X412" s="260">
        <v>0.957602884495835</v>
      </c>
      <c r="Y412" s="262">
        <v>0.92</v>
      </c>
      <c r="Z412" s="262">
        <v>0.932076813655761</v>
      </c>
      <c r="AA412" s="262">
        <v>0.955116696588869</v>
      </c>
      <c r="AB412" s="262">
        <v>0.966082317073171</v>
      </c>
      <c r="AC412" s="262">
        <v>0.962446630654153</v>
      </c>
      <c r="AD412" s="262">
        <v>0.92</v>
      </c>
      <c r="AE412" s="260">
        <v>0.998986029743128</v>
      </c>
      <c r="AF412" s="260">
        <v>0.962646057594995</v>
      </c>
      <c r="AG412" s="260">
        <v>0.733240752430249</v>
      </c>
      <c r="AH412" s="260">
        <v>0.902839766316842</v>
      </c>
      <c r="AI412" s="262">
        <v>0.92</v>
      </c>
      <c r="AJ412" s="260">
        <v>0.954375981161695</v>
      </c>
      <c r="AK412" s="260">
        <v>0.969893742621015</v>
      </c>
      <c r="AL412" s="260">
        <v>0.976831312235039</v>
      </c>
      <c r="AM412" s="260">
        <v>0.975156839069637</v>
      </c>
      <c r="AN412" s="259">
        <v>0.99</v>
      </c>
      <c r="AO412" s="264">
        <v>1</v>
      </c>
      <c r="AP412" s="264">
        <v>1</v>
      </c>
      <c r="AQ412" s="264">
        <v>1</v>
      </c>
      <c r="AR412" s="265">
        <v>1</v>
      </c>
      <c r="AS412" s="286">
        <v>0.05</v>
      </c>
      <c r="AT412" s="267">
        <v>0.0810810810810811</v>
      </c>
      <c r="AU412" s="268">
        <v>0.0487804878048781</v>
      </c>
      <c r="AV412" s="268">
        <v>0.0434782608695652</v>
      </c>
      <c r="AW412" s="268">
        <v>0.0579399141630901</v>
      </c>
      <c r="AX412" s="224"/>
      <c r="AY412" s="222"/>
    </row>
    <row r="413" ht="15" spans="1:51">
      <c r="A413" s="220"/>
      <c r="B413" s="224"/>
      <c r="C413" s="283" t="s">
        <v>375</v>
      </c>
      <c r="D413" s="111" t="s">
        <v>25</v>
      </c>
      <c r="E413" s="111" t="s">
        <v>376</v>
      </c>
      <c r="F413" s="284" t="s">
        <v>444</v>
      </c>
      <c r="G413" s="284" t="s">
        <v>444</v>
      </c>
      <c r="H413" s="284" t="s">
        <v>444</v>
      </c>
      <c r="I413" s="284" t="s">
        <v>444</v>
      </c>
      <c r="J413" s="259">
        <v>0.9</v>
      </c>
      <c r="K413" s="260">
        <v>1</v>
      </c>
      <c r="L413" s="260">
        <v>1</v>
      </c>
      <c r="M413" s="261">
        <v>1</v>
      </c>
      <c r="N413" s="261">
        <v>0.996508728179551</v>
      </c>
      <c r="O413" s="262">
        <v>0.9</v>
      </c>
      <c r="P413" s="263">
        <v>0.991612657262676</v>
      </c>
      <c r="Q413" s="260">
        <v>0.992399565689468</v>
      </c>
      <c r="R413" s="260">
        <v>0.990682196339434</v>
      </c>
      <c r="S413" s="260">
        <v>0.993215156607326</v>
      </c>
      <c r="T413" s="262">
        <v>0.9</v>
      </c>
      <c r="U413" s="260">
        <v>0.967975600457491</v>
      </c>
      <c r="V413" s="260">
        <v>0.970322113644589</v>
      </c>
      <c r="W413" s="260">
        <v>0.974043261231281</v>
      </c>
      <c r="X413" s="260">
        <v>0.973504997030841</v>
      </c>
      <c r="Y413" s="262">
        <v>0.92</v>
      </c>
      <c r="Z413" s="262">
        <v>0.974693660095898</v>
      </c>
      <c r="AA413" s="262">
        <v>0.984004127966976</v>
      </c>
      <c r="AB413" s="262">
        <v>0.976861465440522</v>
      </c>
      <c r="AC413" s="262">
        <v>0.986774898777487</v>
      </c>
      <c r="AD413" s="262">
        <v>0.92</v>
      </c>
      <c r="AE413" s="260">
        <v>0.994038748137109</v>
      </c>
      <c r="AF413" s="260">
        <v>0.994959677419355</v>
      </c>
      <c r="AG413" s="260">
        <v>0.993927125506073</v>
      </c>
      <c r="AH413" s="260">
        <v>0.994831876475467</v>
      </c>
      <c r="AI413" s="262">
        <v>0.92</v>
      </c>
      <c r="AJ413" s="260">
        <v>0.981652814803199</v>
      </c>
      <c r="AK413" s="260">
        <v>0.987650602409639</v>
      </c>
      <c r="AL413" s="260">
        <v>0.986198243412798</v>
      </c>
      <c r="AM413" s="260">
        <v>0.991334153920881</v>
      </c>
      <c r="AN413" s="259">
        <v>0.99</v>
      </c>
      <c r="AO413" s="264">
        <v>1</v>
      </c>
      <c r="AP413" s="264">
        <v>1</v>
      </c>
      <c r="AQ413" s="264">
        <v>1</v>
      </c>
      <c r="AR413" s="265">
        <v>1</v>
      </c>
      <c r="AS413" s="286">
        <v>0.05</v>
      </c>
      <c r="AT413" s="267">
        <v>0.125</v>
      </c>
      <c r="AU413" s="268">
        <v>0</v>
      </c>
      <c r="AV413" s="268">
        <v>0</v>
      </c>
      <c r="AW413" s="268">
        <v>0.0354609929078014</v>
      </c>
      <c r="AX413" s="224"/>
      <c r="AY413" s="222"/>
    </row>
    <row r="414" ht="15" spans="1:51">
      <c r="A414" s="220"/>
      <c r="B414" s="224"/>
      <c r="C414" s="283" t="s">
        <v>375</v>
      </c>
      <c r="D414" s="111" t="s">
        <v>25</v>
      </c>
      <c r="E414" s="111" t="s">
        <v>376</v>
      </c>
      <c r="F414" s="284" t="s">
        <v>445</v>
      </c>
      <c r="G414" s="284" t="s">
        <v>445</v>
      </c>
      <c r="H414" s="284" t="s">
        <v>445</v>
      </c>
      <c r="I414" s="284" t="s">
        <v>445</v>
      </c>
      <c r="J414" s="259">
        <v>0.9</v>
      </c>
      <c r="K414" s="260">
        <v>0.981132075471698</v>
      </c>
      <c r="L414" s="260">
        <v>0.96551724137931</v>
      </c>
      <c r="M414" s="261">
        <v>0.981481481481482</v>
      </c>
      <c r="N414" s="261">
        <v>0.991618310767247</v>
      </c>
      <c r="O414" s="262">
        <v>0.9</v>
      </c>
      <c r="P414" s="263">
        <v>0.86078431372549</v>
      </c>
      <c r="Q414" s="260">
        <v>0.913597733711048</v>
      </c>
      <c r="R414" s="260">
        <v>0.966557911908646</v>
      </c>
      <c r="S414" s="260">
        <v>0.954429208174002</v>
      </c>
      <c r="T414" s="262">
        <v>0.9</v>
      </c>
      <c r="U414" s="260">
        <v>0.96395173453997</v>
      </c>
      <c r="V414" s="260">
        <v>0.964589235127479</v>
      </c>
      <c r="W414" s="260">
        <v>0.964274061990212</v>
      </c>
      <c r="X414" s="260">
        <v>0.955354750712424</v>
      </c>
      <c r="Y414" s="262">
        <v>0.92</v>
      </c>
      <c r="Z414" s="262">
        <v>0.917256011315417</v>
      </c>
      <c r="AA414" s="262">
        <v>0.939518751354867</v>
      </c>
      <c r="AB414" s="262">
        <v>0.968098415346122</v>
      </c>
      <c r="AC414" s="262">
        <v>0.942884665743893</v>
      </c>
      <c r="AD414" s="262">
        <v>0.92</v>
      </c>
      <c r="AE414" s="260">
        <v>0.993781710184383</v>
      </c>
      <c r="AF414" s="260">
        <v>0.921182493908645</v>
      </c>
      <c r="AG414" s="260">
        <v>0.99781589150568</v>
      </c>
      <c r="AH414" s="260">
        <v>0.98052779128322</v>
      </c>
      <c r="AI414" s="262">
        <v>0.92</v>
      </c>
      <c r="AJ414" s="260">
        <v>0.956953642384106</v>
      </c>
      <c r="AK414" s="260">
        <v>0.965812745008661</v>
      </c>
      <c r="AL414" s="260">
        <v>0.980507001006681</v>
      </c>
      <c r="AM414" s="260">
        <v>0.965137949459801</v>
      </c>
      <c r="AN414" s="259">
        <v>0.99</v>
      </c>
      <c r="AO414" s="264">
        <v>1</v>
      </c>
      <c r="AP414" s="264">
        <v>1</v>
      </c>
      <c r="AQ414" s="264">
        <v>1</v>
      </c>
      <c r="AR414" s="265">
        <v>1</v>
      </c>
      <c r="AS414" s="286">
        <v>0.05</v>
      </c>
      <c r="AT414" s="267">
        <v>0</v>
      </c>
      <c r="AU414" s="268">
        <v>0</v>
      </c>
      <c r="AV414" s="268">
        <v>0</v>
      </c>
      <c r="AW414" s="268">
        <v>0.0131381381381381</v>
      </c>
      <c r="AX414" s="224"/>
      <c r="AY414" s="222"/>
    </row>
    <row r="415" ht="15" spans="1:51">
      <c r="A415" s="220"/>
      <c r="B415" s="224"/>
      <c r="C415" s="283" t="s">
        <v>375</v>
      </c>
      <c r="D415" s="111" t="s">
        <v>25</v>
      </c>
      <c r="E415" s="111" t="s">
        <v>376</v>
      </c>
      <c r="F415" s="284" t="s">
        <v>446</v>
      </c>
      <c r="G415" s="284" t="s">
        <v>446</v>
      </c>
      <c r="H415" s="284" t="s">
        <v>446</v>
      </c>
      <c r="I415" s="284" t="s">
        <v>446</v>
      </c>
      <c r="J415" s="259">
        <v>0.9</v>
      </c>
      <c r="K415" s="260">
        <v>0.977777777777778</v>
      </c>
      <c r="L415" s="260">
        <v>0.98</v>
      </c>
      <c r="M415" s="261">
        <v>1</v>
      </c>
      <c r="N415" s="261">
        <v>0.960902255639098</v>
      </c>
      <c r="O415" s="262">
        <v>0.9</v>
      </c>
      <c r="P415" s="263">
        <v>0.888568683957733</v>
      </c>
      <c r="Q415" s="260">
        <v>0.95114122681883</v>
      </c>
      <c r="R415" s="260">
        <v>0.971761383692199</v>
      </c>
      <c r="S415" s="260">
        <v>0.947569024821047</v>
      </c>
      <c r="T415" s="262">
        <v>0.9</v>
      </c>
      <c r="U415" s="260">
        <v>0.787704130643612</v>
      </c>
      <c r="V415" s="260">
        <v>0.901212553495007</v>
      </c>
      <c r="W415" s="260">
        <v>0.921637839745852</v>
      </c>
      <c r="X415" s="260">
        <v>0.878311796969415</v>
      </c>
      <c r="Y415" s="262">
        <v>0.92</v>
      </c>
      <c r="Z415" s="262">
        <v>0.777454780361757</v>
      </c>
      <c r="AA415" s="262">
        <v>0.923949579831933</v>
      </c>
      <c r="AB415" s="262">
        <v>0.928118393234672</v>
      </c>
      <c r="AC415" s="262">
        <v>0.908249496981891</v>
      </c>
      <c r="AD415" s="262">
        <v>0.92</v>
      </c>
      <c r="AE415" s="260">
        <v>0.993799360355068</v>
      </c>
      <c r="AF415" s="260">
        <v>0.930241298955123</v>
      </c>
      <c r="AG415" s="260">
        <v>0.870433160973129</v>
      </c>
      <c r="AH415" s="260">
        <v>0.962848632119404</v>
      </c>
      <c r="AI415" s="262">
        <v>0.92</v>
      </c>
      <c r="AJ415" s="260">
        <v>0.809676900819804</v>
      </c>
      <c r="AK415" s="260">
        <v>0.940405014464802</v>
      </c>
      <c r="AL415" s="260">
        <v>0.950475854776172</v>
      </c>
      <c r="AM415" s="260">
        <v>0.932207838222654</v>
      </c>
      <c r="AN415" s="259">
        <v>0.99</v>
      </c>
      <c r="AO415" s="264">
        <v>1</v>
      </c>
      <c r="AP415" s="264">
        <v>1</v>
      </c>
      <c r="AQ415" s="264">
        <v>1</v>
      </c>
      <c r="AR415" s="265">
        <v>1</v>
      </c>
      <c r="AS415" s="286">
        <v>0.05</v>
      </c>
      <c r="AT415" s="267">
        <v>0</v>
      </c>
      <c r="AU415" s="268">
        <v>0.0487804878048781</v>
      </c>
      <c r="AV415" s="268">
        <v>0.015625</v>
      </c>
      <c r="AW415" s="268">
        <v>0.0395569620253165</v>
      </c>
      <c r="AX415" s="224"/>
      <c r="AY415" s="222"/>
    </row>
    <row r="416" ht="15" spans="1:51">
      <c r="A416" s="220"/>
      <c r="B416" s="224"/>
      <c r="C416" s="283" t="s">
        <v>375</v>
      </c>
      <c r="D416" s="111" t="s">
        <v>25</v>
      </c>
      <c r="E416" s="111" t="s">
        <v>376</v>
      </c>
      <c r="F416" s="284" t="s">
        <v>447</v>
      </c>
      <c r="G416" s="284" t="s">
        <v>447</v>
      </c>
      <c r="H416" s="284" t="s">
        <v>447</v>
      </c>
      <c r="I416" s="284" t="s">
        <v>447</v>
      </c>
      <c r="J416" s="259">
        <v>0.9</v>
      </c>
      <c r="K416" s="260">
        <v>0.972972972972973</v>
      </c>
      <c r="L416" s="260">
        <v>1</v>
      </c>
      <c r="M416" s="261">
        <v>0.975</v>
      </c>
      <c r="N416" s="261">
        <v>0.990974729241877</v>
      </c>
      <c r="O416" s="262">
        <v>0.9</v>
      </c>
      <c r="P416" s="263">
        <v>0.990521327014218</v>
      </c>
      <c r="Q416" s="260">
        <v>0.995253164556962</v>
      </c>
      <c r="R416" s="260">
        <v>0.996941896024465</v>
      </c>
      <c r="S416" s="260">
        <v>0.990941774287493</v>
      </c>
      <c r="T416" s="262">
        <v>0.9</v>
      </c>
      <c r="U416" s="260">
        <v>0.968601895734597</v>
      </c>
      <c r="V416" s="260">
        <v>0.978902953586498</v>
      </c>
      <c r="W416" s="260">
        <v>0.981141692150866</v>
      </c>
      <c r="X416" s="260">
        <v>0.973126594227641</v>
      </c>
      <c r="Y416" s="262">
        <v>0.92</v>
      </c>
      <c r="Z416" s="262">
        <v>0.968710359408034</v>
      </c>
      <c r="AA416" s="262">
        <v>0.973828125</v>
      </c>
      <c r="AB416" s="262">
        <v>0.979445506692161</v>
      </c>
      <c r="AC416" s="262">
        <v>0.978628844641969</v>
      </c>
      <c r="AD416" s="262">
        <v>0.92</v>
      </c>
      <c r="AE416" s="260">
        <v>0.999337382661513</v>
      </c>
      <c r="AF416" s="260">
        <v>0.997243134344184</v>
      </c>
      <c r="AG416" s="260">
        <v>0.998545165983336</v>
      </c>
      <c r="AH416" s="260">
        <v>0.997725353690269</v>
      </c>
      <c r="AI416" s="262">
        <v>0.92</v>
      </c>
      <c r="AJ416" s="260">
        <v>0.973606314750863</v>
      </c>
      <c r="AK416" s="260">
        <v>0.982279048900852</v>
      </c>
      <c r="AL416" s="260">
        <v>0.987176325524044</v>
      </c>
      <c r="AM416" s="260">
        <v>0.984929149165753</v>
      </c>
      <c r="AN416" s="259">
        <v>0.99</v>
      </c>
      <c r="AO416" s="264">
        <v>1</v>
      </c>
      <c r="AP416" s="264">
        <v>1</v>
      </c>
      <c r="AQ416" s="264">
        <v>1</v>
      </c>
      <c r="AR416" s="265">
        <v>1</v>
      </c>
      <c r="AS416" s="286">
        <v>0.05</v>
      </c>
      <c r="AT416" s="267">
        <v>0</v>
      </c>
      <c r="AU416" s="268">
        <v>0</v>
      </c>
      <c r="AV416" s="268">
        <v>0.0714285714285714</v>
      </c>
      <c r="AW416" s="268">
        <v>0.0487804878048781</v>
      </c>
      <c r="AX416" s="224"/>
      <c r="AY416" s="222"/>
    </row>
    <row r="417" ht="15" spans="1:51">
      <c r="A417" s="220"/>
      <c r="B417" s="224"/>
      <c r="C417" s="283" t="s">
        <v>375</v>
      </c>
      <c r="D417" s="111" t="s">
        <v>25</v>
      </c>
      <c r="E417" s="111" t="s">
        <v>376</v>
      </c>
      <c r="F417" s="284" t="s">
        <v>448</v>
      </c>
      <c r="G417" s="284" t="s">
        <v>448</v>
      </c>
      <c r="H417" s="284" t="s">
        <v>448</v>
      </c>
      <c r="I417" s="284" t="s">
        <v>448</v>
      </c>
      <c r="J417" s="259">
        <v>0.9</v>
      </c>
      <c r="K417" s="260">
        <v>1</v>
      </c>
      <c r="L417" s="260">
        <v>1</v>
      </c>
      <c r="M417" s="261">
        <v>1</v>
      </c>
      <c r="N417" s="261">
        <v>0.995233555767397</v>
      </c>
      <c r="O417" s="262">
        <v>0.9</v>
      </c>
      <c r="P417" s="263">
        <v>0.995705850778315</v>
      </c>
      <c r="Q417" s="260">
        <v>0.995093228655545</v>
      </c>
      <c r="R417" s="260">
        <v>0.989614243323442</v>
      </c>
      <c r="S417" s="260">
        <v>0.992859984089101</v>
      </c>
      <c r="T417" s="262">
        <v>0.9</v>
      </c>
      <c r="U417" s="260">
        <v>0.945786366076221</v>
      </c>
      <c r="V417" s="260">
        <v>0.978900883218842</v>
      </c>
      <c r="W417" s="260">
        <v>0.970326409495549</v>
      </c>
      <c r="X417" s="260">
        <v>0.973687350835322</v>
      </c>
      <c r="Y417" s="262">
        <v>0.92</v>
      </c>
      <c r="Z417" s="262">
        <v>0.956576200417537</v>
      </c>
      <c r="AA417" s="262">
        <v>0.971450617283951</v>
      </c>
      <c r="AB417" s="262">
        <v>0.981758652946679</v>
      </c>
      <c r="AC417" s="262">
        <v>0.98105311340341</v>
      </c>
      <c r="AD417" s="262">
        <v>0.92</v>
      </c>
      <c r="AE417" s="260">
        <v>0.997546012269939</v>
      </c>
      <c r="AF417" s="260">
        <v>0.968826405867971</v>
      </c>
      <c r="AG417" s="260">
        <v>0.977146660749944</v>
      </c>
      <c r="AH417" s="260">
        <v>0.987351117024701</v>
      </c>
      <c r="AI417" s="262">
        <v>0.92</v>
      </c>
      <c r="AJ417" s="260">
        <v>0.969234382339126</v>
      </c>
      <c r="AK417" s="260">
        <v>0.980345572354212</v>
      </c>
      <c r="AL417" s="260">
        <v>0.988461538461539</v>
      </c>
      <c r="AM417" s="260">
        <v>0.986983278312042</v>
      </c>
      <c r="AN417" s="259">
        <v>0.99</v>
      </c>
      <c r="AO417" s="264">
        <v>1</v>
      </c>
      <c r="AP417" s="264">
        <v>1</v>
      </c>
      <c r="AQ417" s="264">
        <v>1</v>
      </c>
      <c r="AR417" s="265">
        <v>1</v>
      </c>
      <c r="AS417" s="286">
        <v>0.05</v>
      </c>
      <c r="AT417" s="267">
        <v>0</v>
      </c>
      <c r="AU417" s="268">
        <v>0</v>
      </c>
      <c r="AV417" s="268">
        <v>0.111111111111111</v>
      </c>
      <c r="AW417" s="268">
        <v>0.0323624595469256</v>
      </c>
      <c r="AX417" s="224"/>
      <c r="AY417" s="222"/>
    </row>
    <row r="418" ht="15" spans="1:51">
      <c r="A418" s="220"/>
      <c r="B418" s="224"/>
      <c r="C418" s="283" t="s">
        <v>375</v>
      </c>
      <c r="D418" s="111" t="s">
        <v>25</v>
      </c>
      <c r="E418" s="111" t="s">
        <v>376</v>
      </c>
      <c r="F418" s="284" t="s">
        <v>449</v>
      </c>
      <c r="G418" s="284" t="s">
        <v>449</v>
      </c>
      <c r="H418" s="284" t="s">
        <v>449</v>
      </c>
      <c r="I418" s="284" t="s">
        <v>449</v>
      </c>
      <c r="J418" s="259">
        <v>0.9</v>
      </c>
      <c r="K418" s="260">
        <v>0.933333333333333</v>
      </c>
      <c r="L418" s="260">
        <v>0.966666666666667</v>
      </c>
      <c r="M418" s="261">
        <v>0.878787878787879</v>
      </c>
      <c r="N418" s="261">
        <v>0.945611866501854</v>
      </c>
      <c r="O418" s="262">
        <v>0.9</v>
      </c>
      <c r="P418" s="263">
        <v>0.947236180904523</v>
      </c>
      <c r="Q418" s="260">
        <v>0.950784896054306</v>
      </c>
      <c r="R418" s="260">
        <v>0.957409821816602</v>
      </c>
      <c r="S418" s="260">
        <v>0.946496594713148</v>
      </c>
      <c r="T418" s="262">
        <v>0.9</v>
      </c>
      <c r="U418" s="260">
        <v>0.886097152428811</v>
      </c>
      <c r="V418" s="260">
        <v>0.930420025456088</v>
      </c>
      <c r="W418" s="260">
        <v>0.913950456323338</v>
      </c>
      <c r="X418" s="260">
        <v>0.907499326638193</v>
      </c>
      <c r="Y418" s="262">
        <v>0.92</v>
      </c>
      <c r="Z418" s="262">
        <v>0.886535552193646</v>
      </c>
      <c r="AA418" s="262">
        <v>0.886783514921838</v>
      </c>
      <c r="AB418" s="262">
        <v>0.91413612565445</v>
      </c>
      <c r="AC418" s="262">
        <v>0.918575994454927</v>
      </c>
      <c r="AD418" s="262">
        <v>0.92</v>
      </c>
      <c r="AE418" s="260">
        <v>0.993950799838688</v>
      </c>
      <c r="AF418" s="260">
        <v>0.988909040178571</v>
      </c>
      <c r="AG418" s="260">
        <v>0.983359868522418</v>
      </c>
      <c r="AH418" s="260">
        <v>0.993256085684428</v>
      </c>
      <c r="AI418" s="262">
        <v>0.92</v>
      </c>
      <c r="AJ418" s="260">
        <v>0.909776153494746</v>
      </c>
      <c r="AK418" s="260">
        <v>0.930741733690795</v>
      </c>
      <c r="AL418" s="260">
        <v>0.943996203132416</v>
      </c>
      <c r="AM418" s="260">
        <v>0.940161325988098</v>
      </c>
      <c r="AN418" s="259">
        <v>0.99</v>
      </c>
      <c r="AO418" s="264">
        <v>1</v>
      </c>
      <c r="AP418" s="264">
        <v>1</v>
      </c>
      <c r="AQ418" s="264">
        <v>1</v>
      </c>
      <c r="AR418" s="265">
        <v>1</v>
      </c>
      <c r="AS418" s="286">
        <v>0.05</v>
      </c>
      <c r="AT418" s="267">
        <v>0</v>
      </c>
      <c r="AU418" s="268">
        <v>0</v>
      </c>
      <c r="AV418" s="268">
        <v>0</v>
      </c>
      <c r="AW418" s="268">
        <v>0.0148833467417538</v>
      </c>
      <c r="AX418" s="224"/>
      <c r="AY418" s="222"/>
    </row>
    <row r="419" ht="15" spans="1:51">
      <c r="A419" s="220"/>
      <c r="B419" s="224"/>
      <c r="C419" s="283" t="s">
        <v>375</v>
      </c>
      <c r="D419" s="111" t="s">
        <v>25</v>
      </c>
      <c r="E419" s="111" t="s">
        <v>376</v>
      </c>
      <c r="F419" s="284" t="s">
        <v>450</v>
      </c>
      <c r="G419" s="284" t="s">
        <v>450</v>
      </c>
      <c r="H419" s="284" t="s">
        <v>450</v>
      </c>
      <c r="I419" s="284" t="s">
        <v>450</v>
      </c>
      <c r="J419" s="259">
        <v>0.9</v>
      </c>
      <c r="K419" s="260">
        <v>0.972972972972973</v>
      </c>
      <c r="L419" s="260">
        <v>1</v>
      </c>
      <c r="M419" s="261">
        <v>0.952380952380952</v>
      </c>
      <c r="N419" s="261">
        <v>0.963585434173669</v>
      </c>
      <c r="O419" s="262">
        <v>0.9</v>
      </c>
      <c r="P419" s="263">
        <v>0.923511516731856</v>
      </c>
      <c r="Q419" s="260">
        <v>0.960190393768931</v>
      </c>
      <c r="R419" s="260">
        <v>0.960846084608461</v>
      </c>
      <c r="S419" s="260">
        <v>0.959784573526397</v>
      </c>
      <c r="T419" s="262">
        <v>0.9</v>
      </c>
      <c r="U419" s="260">
        <v>0.898739678400695</v>
      </c>
      <c r="V419" s="260">
        <v>0.907832107312852</v>
      </c>
      <c r="W419" s="260">
        <v>0.8996399639964</v>
      </c>
      <c r="X419" s="260">
        <v>0.911779504668195</v>
      </c>
      <c r="Y419" s="262">
        <v>0.92</v>
      </c>
      <c r="Z419" s="262">
        <v>0.896759259259259</v>
      </c>
      <c r="AA419" s="262">
        <v>0.908264820424059</v>
      </c>
      <c r="AB419" s="262">
        <v>0.93017578125</v>
      </c>
      <c r="AC419" s="262">
        <v>0.927784022917649</v>
      </c>
      <c r="AD419" s="262">
        <v>0.92</v>
      </c>
      <c r="AE419" s="260">
        <v>0.982110091743119</v>
      </c>
      <c r="AF419" s="260">
        <v>0.990250134480904</v>
      </c>
      <c r="AG419" s="260">
        <v>0.990366380945157</v>
      </c>
      <c r="AH419" s="260">
        <v>0.995680256986155</v>
      </c>
      <c r="AI419" s="262">
        <v>0.92</v>
      </c>
      <c r="AJ419" s="260">
        <v>0.927162707306141</v>
      </c>
      <c r="AK419" s="260">
        <v>0.935539692840147</v>
      </c>
      <c r="AL419" s="260">
        <v>0.947565543071161</v>
      </c>
      <c r="AM419" s="260">
        <v>0.947806437389771</v>
      </c>
      <c r="AN419" s="259">
        <v>0.99</v>
      </c>
      <c r="AO419" s="264">
        <v>1</v>
      </c>
      <c r="AP419" s="264">
        <v>1</v>
      </c>
      <c r="AQ419" s="264">
        <v>1</v>
      </c>
      <c r="AR419" s="265">
        <v>1</v>
      </c>
      <c r="AS419" s="286">
        <v>0.05</v>
      </c>
      <c r="AT419" s="267">
        <v>0</v>
      </c>
      <c r="AU419" s="268">
        <v>0.0384615384615385</v>
      </c>
      <c r="AV419" s="268">
        <v>0</v>
      </c>
      <c r="AW419" s="268">
        <v>0.0157894736842105</v>
      </c>
      <c r="AX419" s="224"/>
      <c r="AY419" s="222"/>
    </row>
    <row r="420" ht="15" spans="1:51">
      <c r="A420" s="220"/>
      <c r="B420" s="224"/>
      <c r="C420" s="283" t="s">
        <v>375</v>
      </c>
      <c r="D420" s="111" t="s">
        <v>25</v>
      </c>
      <c r="E420" s="111" t="s">
        <v>376</v>
      </c>
      <c r="F420" s="284" t="s">
        <v>451</v>
      </c>
      <c r="G420" s="284" t="s">
        <v>451</v>
      </c>
      <c r="H420" s="284" t="s">
        <v>451</v>
      </c>
      <c r="I420" s="284" t="s">
        <v>451</v>
      </c>
      <c r="J420" s="259">
        <v>0.9</v>
      </c>
      <c r="K420" s="260">
        <v>1</v>
      </c>
      <c r="L420" s="260">
        <v>0.9</v>
      </c>
      <c r="M420" s="261">
        <v>1</v>
      </c>
      <c r="N420" s="261">
        <v>0.983552631578947</v>
      </c>
      <c r="O420" s="262">
        <v>0.9</v>
      </c>
      <c r="P420" s="263">
        <v>0.995438996579247</v>
      </c>
      <c r="Q420" s="260">
        <v>0.992871690427699</v>
      </c>
      <c r="R420" s="260">
        <v>0.990631163708087</v>
      </c>
      <c r="S420" s="260">
        <v>0.991220161428817</v>
      </c>
      <c r="T420" s="262">
        <v>0.9</v>
      </c>
      <c r="U420" s="260">
        <v>0.942417331812999</v>
      </c>
      <c r="V420" s="260">
        <v>0.94755600814664</v>
      </c>
      <c r="W420" s="260">
        <v>0.945759368836292</v>
      </c>
      <c r="X420" s="260">
        <v>0.952365619096686</v>
      </c>
      <c r="Y420" s="262">
        <v>0.92</v>
      </c>
      <c r="Z420" s="262">
        <v>0.925840092699884</v>
      </c>
      <c r="AA420" s="262">
        <v>0.911520190023753</v>
      </c>
      <c r="AB420" s="262">
        <v>0.944410876132931</v>
      </c>
      <c r="AC420" s="262">
        <v>0.949433415693959</v>
      </c>
      <c r="AD420" s="262">
        <v>0.92</v>
      </c>
      <c r="AE420" s="260">
        <v>0.997749536669314</v>
      </c>
      <c r="AF420" s="260">
        <v>0.983722135821669</v>
      </c>
      <c r="AG420" s="260">
        <v>0.990432360421461</v>
      </c>
      <c r="AH420" s="260">
        <v>0.978868606485261</v>
      </c>
      <c r="AI420" s="262">
        <v>0.92</v>
      </c>
      <c r="AJ420" s="260">
        <v>0.949712643678161</v>
      </c>
      <c r="AK420" s="260">
        <v>0.943804824561403</v>
      </c>
      <c r="AL420" s="260">
        <v>0.96551724137931</v>
      </c>
      <c r="AM420" s="260">
        <v>0.967845384187797</v>
      </c>
      <c r="AN420" s="259">
        <v>0.99</v>
      </c>
      <c r="AO420" s="264">
        <v>1</v>
      </c>
      <c r="AP420" s="264">
        <v>1</v>
      </c>
      <c r="AQ420" s="264">
        <v>1</v>
      </c>
      <c r="AR420" s="265">
        <v>1</v>
      </c>
      <c r="AS420" s="286">
        <v>0.05</v>
      </c>
      <c r="AT420" s="267">
        <v>0</v>
      </c>
      <c r="AU420" s="268">
        <v>0</v>
      </c>
      <c r="AV420" s="268">
        <v>0.037037037037037</v>
      </c>
      <c r="AW420" s="268">
        <v>0.0645161290322581</v>
      </c>
      <c r="AX420" s="224"/>
      <c r="AY420" s="222"/>
    </row>
    <row r="421" ht="15" spans="1:51">
      <c r="A421" s="220"/>
      <c r="B421" s="224"/>
      <c r="C421" s="283" t="s">
        <v>375</v>
      </c>
      <c r="D421" s="111" t="s">
        <v>25</v>
      </c>
      <c r="E421" s="111" t="s">
        <v>376</v>
      </c>
      <c r="F421" s="284" t="s">
        <v>452</v>
      </c>
      <c r="G421" s="284" t="s">
        <v>452</v>
      </c>
      <c r="H421" s="284" t="s">
        <v>452</v>
      </c>
      <c r="I421" s="284" t="s">
        <v>452</v>
      </c>
      <c r="J421" s="259">
        <v>0.9</v>
      </c>
      <c r="K421" s="260">
        <v>0.972222222222222</v>
      </c>
      <c r="L421" s="260">
        <v>0.974358974358974</v>
      </c>
      <c r="M421" s="261">
        <v>0.975609756097561</v>
      </c>
      <c r="N421" s="261">
        <v>0.950428979980934</v>
      </c>
      <c r="O421" s="262">
        <v>0.9</v>
      </c>
      <c r="P421" s="263">
        <v>0.989003436426117</v>
      </c>
      <c r="Q421" s="260">
        <v>0.992007992007992</v>
      </c>
      <c r="R421" s="260">
        <v>0.968294772922022</v>
      </c>
      <c r="S421" s="260">
        <v>0.982995310999379</v>
      </c>
      <c r="T421" s="262">
        <v>0.9</v>
      </c>
      <c r="U421" s="260">
        <v>0.914089347079038</v>
      </c>
      <c r="V421" s="260">
        <v>0.92007992007992</v>
      </c>
      <c r="W421" s="260">
        <v>0.916023993144816</v>
      </c>
      <c r="X421" s="260">
        <v>0.907321620247444</v>
      </c>
      <c r="Y421" s="262">
        <v>0.92</v>
      </c>
      <c r="Z421" s="262">
        <v>0.927706552706553</v>
      </c>
      <c r="AA421" s="262">
        <v>0.952448545067424</v>
      </c>
      <c r="AB421" s="262">
        <v>0.968155339805825</v>
      </c>
      <c r="AC421" s="262">
        <v>0.938512026145556</v>
      </c>
      <c r="AD421" s="262">
        <v>0.92</v>
      </c>
      <c r="AE421" s="260">
        <v>0.976470588235294</v>
      </c>
      <c r="AF421" s="260">
        <v>0.867768595041322</v>
      </c>
      <c r="AG421" s="260">
        <v>0.967741935483871</v>
      </c>
      <c r="AH421" s="260">
        <v>0.929906542056075</v>
      </c>
      <c r="AI421" s="262">
        <v>0.92</v>
      </c>
      <c r="AJ421" s="260">
        <v>0.941121276096646</v>
      </c>
      <c r="AK421" s="260">
        <v>0.953652788688138</v>
      </c>
      <c r="AL421" s="260">
        <v>0.975160256410256</v>
      </c>
      <c r="AM421" s="260">
        <v>0.951526999990865</v>
      </c>
      <c r="AN421" s="259">
        <v>0.99</v>
      </c>
      <c r="AO421" s="264">
        <v>1</v>
      </c>
      <c r="AP421" s="264">
        <v>1</v>
      </c>
      <c r="AQ421" s="264">
        <v>1</v>
      </c>
      <c r="AR421" s="265">
        <v>1</v>
      </c>
      <c r="AS421" s="286">
        <v>0.05</v>
      </c>
      <c r="AT421" s="267">
        <v>0</v>
      </c>
      <c r="AU421" s="268">
        <v>0</v>
      </c>
      <c r="AV421" s="268">
        <v>0</v>
      </c>
      <c r="AW421" s="268">
        <v>0.0704697986577181</v>
      </c>
      <c r="AX421" s="224"/>
      <c r="AY421" s="222"/>
    </row>
    <row r="422" ht="15" spans="1:51">
      <c r="A422" s="220"/>
      <c r="B422" s="224"/>
      <c r="C422" s="283" t="s">
        <v>375</v>
      </c>
      <c r="D422" s="111" t="s">
        <v>25</v>
      </c>
      <c r="E422" s="111" t="s">
        <v>376</v>
      </c>
      <c r="F422" s="284" t="s">
        <v>453</v>
      </c>
      <c r="G422" s="284" t="s">
        <v>453</v>
      </c>
      <c r="H422" s="284" t="s">
        <v>453</v>
      </c>
      <c r="I422" s="284" t="s">
        <v>453</v>
      </c>
      <c r="J422" s="259">
        <v>0.9</v>
      </c>
      <c r="K422" s="260">
        <v>0.986111111111111</v>
      </c>
      <c r="L422" s="260">
        <v>0.971830985915493</v>
      </c>
      <c r="M422" s="261">
        <v>0.987341772151899</v>
      </c>
      <c r="N422" s="261">
        <v>0.981746423285644</v>
      </c>
      <c r="O422" s="262">
        <v>0.9</v>
      </c>
      <c r="P422" s="263">
        <v>0.985170677112479</v>
      </c>
      <c r="Q422" s="260">
        <v>0.979479662880176</v>
      </c>
      <c r="R422" s="260">
        <v>0.984740951029099</v>
      </c>
      <c r="S422" s="260">
        <v>0.98147803527055</v>
      </c>
      <c r="T422" s="262">
        <v>0.9</v>
      </c>
      <c r="U422" s="260">
        <v>0.917179630665921</v>
      </c>
      <c r="V422" s="260">
        <v>0.929278123854892</v>
      </c>
      <c r="W422" s="260">
        <v>0.904542228530873</v>
      </c>
      <c r="X422" s="260">
        <v>0.891637748902585</v>
      </c>
      <c r="Y422" s="262">
        <v>0.92</v>
      </c>
      <c r="Z422" s="262">
        <v>0.916428060128847</v>
      </c>
      <c r="AA422" s="262">
        <v>0.934596140100072</v>
      </c>
      <c r="AB422" s="262">
        <v>0.947108603667137</v>
      </c>
      <c r="AC422" s="262">
        <v>0.938777600961637</v>
      </c>
      <c r="AD422" s="262">
        <v>0.92</v>
      </c>
      <c r="AE422" s="260">
        <v>0.850162866449511</v>
      </c>
      <c r="AF422" s="260">
        <v>0.851428571428571</v>
      </c>
      <c r="AG422" s="260">
        <v>0.845679012345679</v>
      </c>
      <c r="AH422" s="260">
        <v>0.912808560228838</v>
      </c>
      <c r="AI422" s="262">
        <v>0.92</v>
      </c>
      <c r="AJ422" s="260">
        <v>0.93516699410609</v>
      </c>
      <c r="AK422" s="260">
        <v>0.95015015015015</v>
      </c>
      <c r="AL422" s="260">
        <v>0.960795855898281</v>
      </c>
      <c r="AM422" s="260">
        <v>0.954468043950869</v>
      </c>
      <c r="AN422" s="259">
        <v>0.99</v>
      </c>
      <c r="AO422" s="264">
        <v>1</v>
      </c>
      <c r="AP422" s="264">
        <v>1</v>
      </c>
      <c r="AQ422" s="264">
        <v>1</v>
      </c>
      <c r="AR422" s="265">
        <v>1</v>
      </c>
      <c r="AS422" s="286">
        <v>0.05</v>
      </c>
      <c r="AT422" s="267">
        <v>0</v>
      </c>
      <c r="AU422" s="268">
        <v>0</v>
      </c>
      <c r="AV422" s="268">
        <v>0.111111111111111</v>
      </c>
      <c r="AW422" s="268">
        <v>0.0805755395683453</v>
      </c>
      <c r="AX422" s="224"/>
      <c r="AY422" s="222"/>
    </row>
    <row r="423" ht="15" spans="1:51">
      <c r="A423" s="220"/>
      <c r="B423" s="224"/>
      <c r="C423" s="283" t="s">
        <v>375</v>
      </c>
      <c r="D423" s="111" t="s">
        <v>25</v>
      </c>
      <c r="E423" s="111" t="s">
        <v>376</v>
      </c>
      <c r="F423" s="284" t="s">
        <v>454</v>
      </c>
      <c r="G423" s="284" t="s">
        <v>454</v>
      </c>
      <c r="H423" s="284" t="s">
        <v>454</v>
      </c>
      <c r="I423" s="284" t="s">
        <v>454</v>
      </c>
      <c r="J423" s="259">
        <v>0.9</v>
      </c>
      <c r="K423" s="260">
        <v>0.954545454545455</v>
      </c>
      <c r="L423" s="260">
        <v>0.895833333333333</v>
      </c>
      <c r="M423" s="261">
        <v>0.8125</v>
      </c>
      <c r="N423" s="261">
        <v>0.913793103448276</v>
      </c>
      <c r="O423" s="262">
        <v>0.9</v>
      </c>
      <c r="P423" s="263">
        <v>0.987644151565074</v>
      </c>
      <c r="Q423" s="260">
        <v>0.987024812201229</v>
      </c>
      <c r="R423" s="260">
        <v>0.984878808094285</v>
      </c>
      <c r="S423" s="260">
        <v>0.988059447720475</v>
      </c>
      <c r="T423" s="262">
        <v>0.9</v>
      </c>
      <c r="U423" s="260">
        <v>0.851523887973641</v>
      </c>
      <c r="V423" s="260">
        <v>0.865467789665377</v>
      </c>
      <c r="W423" s="260">
        <v>0.832999777629531</v>
      </c>
      <c r="X423" s="260">
        <v>0.852261749271588</v>
      </c>
      <c r="Y423" s="262">
        <v>0.92</v>
      </c>
      <c r="Z423" s="262">
        <v>0</v>
      </c>
      <c r="AA423" s="262">
        <v>0</v>
      </c>
      <c r="AB423" s="262" t="s">
        <v>33</v>
      </c>
      <c r="AC423" s="262">
        <v>0.0833333333333333</v>
      </c>
      <c r="AD423" s="262">
        <v>0.92</v>
      </c>
      <c r="AE423" s="260">
        <v>0.991150442477876</v>
      </c>
      <c r="AF423" s="260">
        <v>0.797101449275362</v>
      </c>
      <c r="AG423" s="260">
        <v>0.918918918918919</v>
      </c>
      <c r="AH423" s="260">
        <v>0.953575059301932</v>
      </c>
      <c r="AI423" s="262">
        <v>0.92</v>
      </c>
      <c r="AJ423" s="260">
        <v>0.957236842105263</v>
      </c>
      <c r="AK423" s="260">
        <v>0.976558944014565</v>
      </c>
      <c r="AL423" s="260">
        <v>0.969312875250167</v>
      </c>
      <c r="AM423" s="260">
        <v>0.978153520397518</v>
      </c>
      <c r="AN423" s="259">
        <v>0.99</v>
      </c>
      <c r="AO423" s="264">
        <v>1</v>
      </c>
      <c r="AP423" s="264">
        <v>1</v>
      </c>
      <c r="AQ423" s="264">
        <v>1</v>
      </c>
      <c r="AR423" s="265">
        <v>1</v>
      </c>
      <c r="AS423" s="286">
        <v>0.05</v>
      </c>
      <c r="AT423" s="267">
        <v>0.0833333333333333</v>
      </c>
      <c r="AU423" s="268">
        <v>0</v>
      </c>
      <c r="AV423" s="268">
        <v>0.0526315789473684</v>
      </c>
      <c r="AW423" s="268">
        <v>0.0433526011560694</v>
      </c>
      <c r="AX423" s="224"/>
      <c r="AY423" s="222"/>
    </row>
    <row r="424" ht="15" spans="1:51">
      <c r="A424" s="220"/>
      <c r="B424" s="224"/>
      <c r="C424" s="283" t="s">
        <v>375</v>
      </c>
      <c r="D424" s="111" t="s">
        <v>25</v>
      </c>
      <c r="E424" s="111" t="s">
        <v>376</v>
      </c>
      <c r="F424" s="284" t="s">
        <v>455</v>
      </c>
      <c r="G424" s="284" t="s">
        <v>455</v>
      </c>
      <c r="H424" s="284" t="s">
        <v>455</v>
      </c>
      <c r="I424" s="284" t="s">
        <v>455</v>
      </c>
      <c r="J424" s="259">
        <v>0.9</v>
      </c>
      <c r="K424" s="260">
        <v>0.958333333333333</v>
      </c>
      <c r="L424" s="260">
        <v>0.884615384615385</v>
      </c>
      <c r="M424" s="261">
        <v>1</v>
      </c>
      <c r="N424" s="261">
        <v>0.964757709251101</v>
      </c>
      <c r="O424" s="262">
        <v>0.9</v>
      </c>
      <c r="P424" s="263">
        <v>0.969561324977619</v>
      </c>
      <c r="Q424" s="260">
        <v>0.984547461368653</v>
      </c>
      <c r="R424" s="260">
        <v>0.998153277931671</v>
      </c>
      <c r="S424" s="260">
        <v>0.976656321683983</v>
      </c>
      <c r="T424" s="262">
        <v>0.9</v>
      </c>
      <c r="U424" s="260">
        <v>0.893464637421665</v>
      </c>
      <c r="V424" s="260">
        <v>0.898454746136865</v>
      </c>
      <c r="W424" s="260">
        <v>0.920590951061865</v>
      </c>
      <c r="X424" s="260">
        <v>0.922041559843476</v>
      </c>
      <c r="Y424" s="262">
        <v>0.92</v>
      </c>
      <c r="Z424" s="262">
        <v>0.926592124453087</v>
      </c>
      <c r="AA424" s="262">
        <v>0.956896551724138</v>
      </c>
      <c r="AB424" s="262">
        <v>0.963671128107075</v>
      </c>
      <c r="AC424" s="262">
        <v>0.969710583153348</v>
      </c>
      <c r="AD424" s="262">
        <v>0.92</v>
      </c>
      <c r="AE424" s="260">
        <v>0.991489361702128</v>
      </c>
      <c r="AF424" s="260">
        <v>1</v>
      </c>
      <c r="AG424" s="260">
        <v>0.944444444444444</v>
      </c>
      <c r="AH424" s="260">
        <v>0.983527131782946</v>
      </c>
      <c r="AI424" s="262">
        <v>0.92</v>
      </c>
      <c r="AJ424" s="260">
        <v>0.937303087586641</v>
      </c>
      <c r="AK424" s="260">
        <v>0.961414790996785</v>
      </c>
      <c r="AL424" s="260">
        <v>0.97007874015748</v>
      </c>
      <c r="AM424" s="260">
        <v>0.975484932257991</v>
      </c>
      <c r="AN424" s="259">
        <v>0.99</v>
      </c>
      <c r="AO424" s="264">
        <v>1</v>
      </c>
      <c r="AP424" s="264">
        <v>1</v>
      </c>
      <c r="AQ424" s="264">
        <v>1</v>
      </c>
      <c r="AR424" s="265">
        <v>1</v>
      </c>
      <c r="AS424" s="286">
        <v>0.05</v>
      </c>
      <c r="AT424" s="267">
        <v>0</v>
      </c>
      <c r="AU424" s="268">
        <v>0.111111111111111</v>
      </c>
      <c r="AV424" s="268">
        <v>0</v>
      </c>
      <c r="AW424" s="268">
        <v>0.0472972972972973</v>
      </c>
      <c r="AX424" s="224"/>
      <c r="AY424" s="222"/>
    </row>
    <row r="425" ht="15" spans="1:51">
      <c r="A425" s="220"/>
      <c r="B425" s="224"/>
      <c r="C425" s="283" t="s">
        <v>375</v>
      </c>
      <c r="D425" s="111" t="s">
        <v>25</v>
      </c>
      <c r="E425" s="111" t="s">
        <v>376</v>
      </c>
      <c r="F425" s="284" t="s">
        <v>456</v>
      </c>
      <c r="G425" s="284" t="s">
        <v>456</v>
      </c>
      <c r="H425" s="284" t="s">
        <v>456</v>
      </c>
      <c r="I425" s="284" t="s">
        <v>456</v>
      </c>
      <c r="J425" s="259">
        <v>0.9</v>
      </c>
      <c r="K425" s="260">
        <v>0.925</v>
      </c>
      <c r="L425" s="260">
        <v>0.931818181818182</v>
      </c>
      <c r="M425" s="261">
        <v>0.904761904761905</v>
      </c>
      <c r="N425" s="261">
        <v>0.876122082585278</v>
      </c>
      <c r="O425" s="262">
        <v>0.9</v>
      </c>
      <c r="P425" s="263">
        <v>0.963270142180095</v>
      </c>
      <c r="Q425" s="260">
        <v>0.94859437751004</v>
      </c>
      <c r="R425" s="260">
        <v>0.955212922173275</v>
      </c>
      <c r="S425" s="260">
        <v>0.94705721596979</v>
      </c>
      <c r="T425" s="262">
        <v>0.9</v>
      </c>
      <c r="U425" s="260">
        <v>0.860189573459716</v>
      </c>
      <c r="V425" s="260">
        <v>0.895582329317269</v>
      </c>
      <c r="W425" s="260">
        <v>0.872980910425844</v>
      </c>
      <c r="X425" s="260">
        <v>0.900027328513577</v>
      </c>
      <c r="Y425" s="262">
        <v>0.92</v>
      </c>
      <c r="Z425" s="262">
        <v>0.912417516496701</v>
      </c>
      <c r="AA425" s="262">
        <v>0.932983323038913</v>
      </c>
      <c r="AB425" s="262">
        <v>0.927395934172314</v>
      </c>
      <c r="AC425" s="262">
        <v>0.927828875497762</v>
      </c>
      <c r="AD425" s="262">
        <v>0.92</v>
      </c>
      <c r="AE425" s="260">
        <v>0.943801652892562</v>
      </c>
      <c r="AF425" s="260">
        <v>0.970220941402498</v>
      </c>
      <c r="AG425" s="260">
        <v>0.97504159733777</v>
      </c>
      <c r="AH425" s="260">
        <v>0.95878195117942</v>
      </c>
      <c r="AI425" s="262">
        <v>0.92</v>
      </c>
      <c r="AJ425" s="260">
        <v>0.924010344141635</v>
      </c>
      <c r="AK425" s="260">
        <v>0.944035674470457</v>
      </c>
      <c r="AL425" s="260">
        <v>0.938451208594449</v>
      </c>
      <c r="AM425" s="260">
        <v>0.942172073342736</v>
      </c>
      <c r="AN425" s="259">
        <v>0.99</v>
      </c>
      <c r="AO425" s="264">
        <v>1</v>
      </c>
      <c r="AP425" s="264">
        <v>1</v>
      </c>
      <c r="AQ425" s="264">
        <v>1</v>
      </c>
      <c r="AR425" s="265">
        <v>1</v>
      </c>
      <c r="AS425" s="286">
        <v>0.05</v>
      </c>
      <c r="AT425" s="267">
        <v>0</v>
      </c>
      <c r="AU425" s="268">
        <v>0</v>
      </c>
      <c r="AV425" s="268">
        <v>0</v>
      </c>
      <c r="AW425" s="268">
        <v>0.0927835051546392</v>
      </c>
      <c r="AX425" s="224"/>
      <c r="AY425" s="222"/>
    </row>
    <row r="426" ht="15" spans="1:51">
      <c r="A426" s="220"/>
      <c r="B426" s="224"/>
      <c r="C426" s="283" t="s">
        <v>375</v>
      </c>
      <c r="D426" s="111" t="s">
        <v>25</v>
      </c>
      <c r="E426" s="111" t="s">
        <v>376</v>
      </c>
      <c r="F426" s="284" t="s">
        <v>457</v>
      </c>
      <c r="G426" s="284" t="s">
        <v>457</v>
      </c>
      <c r="H426" s="284" t="s">
        <v>457</v>
      </c>
      <c r="I426" s="284" t="s">
        <v>457</v>
      </c>
      <c r="J426" s="259">
        <v>0.9</v>
      </c>
      <c r="K426" s="260">
        <v>0.936507936507937</v>
      </c>
      <c r="L426" s="260">
        <v>1</v>
      </c>
      <c r="M426" s="261">
        <v>0.954545454545455</v>
      </c>
      <c r="N426" s="261">
        <v>0.961366181410974</v>
      </c>
      <c r="O426" s="262">
        <v>0.9</v>
      </c>
      <c r="P426" s="263">
        <v>0.986824769433465</v>
      </c>
      <c r="Q426" s="260">
        <v>0.984232868405094</v>
      </c>
      <c r="R426" s="260">
        <v>0.990142387732749</v>
      </c>
      <c r="S426" s="260">
        <v>0.987933764803085</v>
      </c>
      <c r="T426" s="262">
        <v>0.9</v>
      </c>
      <c r="U426" s="260">
        <v>0.924901185770751</v>
      </c>
      <c r="V426" s="260">
        <v>0.920557913887204</v>
      </c>
      <c r="W426" s="260">
        <v>0.92223439211391</v>
      </c>
      <c r="X426" s="260">
        <v>0.921061690994216</v>
      </c>
      <c r="Y426" s="262">
        <v>0.92</v>
      </c>
      <c r="Z426" s="262">
        <v>0.922073984232868</v>
      </c>
      <c r="AA426" s="262">
        <v>0.915517747139924</v>
      </c>
      <c r="AB426" s="262">
        <v>0.938264058679707</v>
      </c>
      <c r="AC426" s="262">
        <v>0.934867884611147</v>
      </c>
      <c r="AD426" s="262">
        <v>0.92</v>
      </c>
      <c r="AE426" s="260">
        <v>0.984126984126984</v>
      </c>
      <c r="AF426" s="260">
        <v>0.969387755102041</v>
      </c>
      <c r="AG426" s="260">
        <v>0.994444444444444</v>
      </c>
      <c r="AH426" s="260">
        <v>0.983089660031707</v>
      </c>
      <c r="AI426" s="262">
        <v>0.92</v>
      </c>
      <c r="AJ426" s="260">
        <v>0.943000537730776</v>
      </c>
      <c r="AK426" s="260">
        <v>0.933965994464215</v>
      </c>
      <c r="AL426" s="260">
        <v>0.952380952380952</v>
      </c>
      <c r="AM426" s="260">
        <v>0.953156371498983</v>
      </c>
      <c r="AN426" s="259">
        <v>0.99</v>
      </c>
      <c r="AO426" s="264">
        <v>1</v>
      </c>
      <c r="AP426" s="264">
        <v>1</v>
      </c>
      <c r="AQ426" s="264">
        <v>1</v>
      </c>
      <c r="AR426" s="265">
        <v>1</v>
      </c>
      <c r="AS426" s="286">
        <v>0.05</v>
      </c>
      <c r="AT426" s="267">
        <v>0</v>
      </c>
      <c r="AU426" s="268">
        <v>0.136363636363636</v>
      </c>
      <c r="AV426" s="268">
        <v>0</v>
      </c>
      <c r="AW426" s="268">
        <v>0.0778894472361809</v>
      </c>
      <c r="AX426" s="224"/>
      <c r="AY426" s="222"/>
    </row>
    <row r="427" ht="15" spans="1:51">
      <c r="A427" s="220"/>
      <c r="B427" s="224"/>
      <c r="C427" s="283" t="s">
        <v>375</v>
      </c>
      <c r="D427" s="111" t="s">
        <v>25</v>
      </c>
      <c r="E427" s="111" t="s">
        <v>376</v>
      </c>
      <c r="F427" s="284" t="s">
        <v>458</v>
      </c>
      <c r="G427" s="284" t="s">
        <v>458</v>
      </c>
      <c r="H427" s="284" t="s">
        <v>458</v>
      </c>
      <c r="I427" s="284" t="s">
        <v>458</v>
      </c>
      <c r="J427" s="259">
        <v>0.9</v>
      </c>
      <c r="K427" s="260">
        <v>0.975609756097561</v>
      </c>
      <c r="L427" s="260">
        <v>1</v>
      </c>
      <c r="M427" s="261">
        <v>0.959183673469388</v>
      </c>
      <c r="N427" s="261">
        <v>0.970419063270337</v>
      </c>
      <c r="O427" s="262">
        <v>0.9</v>
      </c>
      <c r="P427" s="263">
        <v>0.975294650951949</v>
      </c>
      <c r="Q427" s="260">
        <v>0.978540772532189</v>
      </c>
      <c r="R427" s="260">
        <v>0.97866937531742</v>
      </c>
      <c r="S427" s="260">
        <v>0.972549777691862</v>
      </c>
      <c r="T427" s="262">
        <v>0.9</v>
      </c>
      <c r="U427" s="260">
        <v>0.886446056210335</v>
      </c>
      <c r="V427" s="260">
        <v>0.932087856601868</v>
      </c>
      <c r="W427" s="260">
        <v>0.939055358049771</v>
      </c>
      <c r="X427" s="260">
        <v>0.917754775670878</v>
      </c>
      <c r="Y427" s="262">
        <v>0.92</v>
      </c>
      <c r="Z427" s="262">
        <v>0.333333333333333</v>
      </c>
      <c r="AA427" s="262" t="s">
        <v>33</v>
      </c>
      <c r="AB427" s="262" t="s">
        <v>33</v>
      </c>
      <c r="AC427" s="262">
        <v>0.571428571428571</v>
      </c>
      <c r="AD427" s="262">
        <v>0.92</v>
      </c>
      <c r="AE427" s="260">
        <v>0.948051948051948</v>
      </c>
      <c r="AF427" s="260">
        <v>0.96551724137931</v>
      </c>
      <c r="AG427" s="260">
        <v>0.973684210526316</v>
      </c>
      <c r="AH427" s="260">
        <v>0.979842446709917</v>
      </c>
      <c r="AI427" s="262">
        <v>0.92</v>
      </c>
      <c r="AJ427" s="260">
        <v>0.948584371460929</v>
      </c>
      <c r="AK427" s="260">
        <v>0.972481696541277</v>
      </c>
      <c r="AL427" s="260">
        <v>0.982224479431183</v>
      </c>
      <c r="AM427" s="260">
        <v>0.981979369849052</v>
      </c>
      <c r="AN427" s="259">
        <v>0.99</v>
      </c>
      <c r="AO427" s="264">
        <v>1</v>
      </c>
      <c r="AP427" s="264">
        <v>1</v>
      </c>
      <c r="AQ427" s="264">
        <v>1</v>
      </c>
      <c r="AR427" s="265">
        <v>1</v>
      </c>
      <c r="AS427" s="286">
        <v>0.05</v>
      </c>
      <c r="AT427" s="267">
        <v>0.285714285714286</v>
      </c>
      <c r="AU427" s="268">
        <v>0</v>
      </c>
      <c r="AV427" s="268">
        <v>0.125</v>
      </c>
      <c r="AW427" s="268">
        <v>0.055793991416309</v>
      </c>
      <c r="AX427" s="224"/>
      <c r="AY427" s="222"/>
    </row>
    <row r="428" ht="15" spans="1:51">
      <c r="A428" s="220"/>
      <c r="B428" s="224"/>
      <c r="C428" s="283" t="s">
        <v>375</v>
      </c>
      <c r="D428" s="111" t="s">
        <v>25</v>
      </c>
      <c r="E428" s="111" t="s">
        <v>376</v>
      </c>
      <c r="F428" s="284" t="s">
        <v>459</v>
      </c>
      <c r="G428" s="284" t="s">
        <v>459</v>
      </c>
      <c r="H428" s="284" t="s">
        <v>459</v>
      </c>
      <c r="I428" s="284" t="s">
        <v>459</v>
      </c>
      <c r="J428" s="259">
        <v>0.9</v>
      </c>
      <c r="K428" s="260">
        <v>0.928571428571429</v>
      </c>
      <c r="L428" s="260">
        <v>0.948275862068966</v>
      </c>
      <c r="M428" s="261">
        <v>0.967213114754098</v>
      </c>
      <c r="N428" s="261">
        <v>0.943467336683417</v>
      </c>
      <c r="O428" s="262">
        <v>0.9</v>
      </c>
      <c r="P428" s="263">
        <v>0.986362194735173</v>
      </c>
      <c r="Q428" s="260">
        <v>0.971330765939238</v>
      </c>
      <c r="R428" s="260">
        <v>0.985658914728682</v>
      </c>
      <c r="S428" s="260">
        <v>0.955459733346982</v>
      </c>
      <c r="T428" s="262">
        <v>0.9</v>
      </c>
      <c r="U428" s="260">
        <v>0.869330796067238</v>
      </c>
      <c r="V428" s="260">
        <v>0.899443731279418</v>
      </c>
      <c r="W428" s="260">
        <v>0.891472868217054</v>
      </c>
      <c r="X428" s="260">
        <v>0.884497274611664</v>
      </c>
      <c r="Y428" s="262">
        <v>0.92</v>
      </c>
      <c r="Z428" s="262">
        <v>0.91645310097386</v>
      </c>
      <c r="AA428" s="262">
        <v>0.931313785841568</v>
      </c>
      <c r="AB428" s="262">
        <v>0.957377641322016</v>
      </c>
      <c r="AC428" s="262">
        <v>0.951691403696912</v>
      </c>
      <c r="AD428" s="262">
        <v>0.92</v>
      </c>
      <c r="AE428" s="260">
        <v>0.989766081871345</v>
      </c>
      <c r="AF428" s="260">
        <v>0.989298454221165</v>
      </c>
      <c r="AG428" s="260">
        <v>0.996503496503496</v>
      </c>
      <c r="AH428" s="260">
        <v>0.974195247185834</v>
      </c>
      <c r="AI428" s="262">
        <v>0.92</v>
      </c>
      <c r="AJ428" s="260">
        <v>0.931611616049656</v>
      </c>
      <c r="AK428" s="260">
        <v>0.944796805261922</v>
      </c>
      <c r="AL428" s="260">
        <v>0.964953271028037</v>
      </c>
      <c r="AM428" s="260">
        <v>0.959816775002754</v>
      </c>
      <c r="AN428" s="259">
        <v>0.99</v>
      </c>
      <c r="AO428" s="264">
        <v>1</v>
      </c>
      <c r="AP428" s="264">
        <v>1</v>
      </c>
      <c r="AQ428" s="264">
        <v>1</v>
      </c>
      <c r="AR428" s="265">
        <v>1</v>
      </c>
      <c r="AS428" s="286">
        <v>0.05</v>
      </c>
      <c r="AT428" s="267">
        <v>0</v>
      </c>
      <c r="AU428" s="268">
        <v>0.0461538461538462</v>
      </c>
      <c r="AV428" s="268">
        <v>0.0727272727272727</v>
      </c>
      <c r="AW428" s="268">
        <v>0.103448275862069</v>
      </c>
      <c r="AX428" s="224"/>
      <c r="AY428" s="222"/>
    </row>
    <row r="429" ht="15" spans="1:51">
      <c r="A429" s="220"/>
      <c r="B429" s="224"/>
      <c r="C429" s="283" t="s">
        <v>375</v>
      </c>
      <c r="D429" s="111" t="s">
        <v>25</v>
      </c>
      <c r="E429" s="111" t="s">
        <v>376</v>
      </c>
      <c r="F429" s="284" t="s">
        <v>460</v>
      </c>
      <c r="G429" s="284" t="s">
        <v>460</v>
      </c>
      <c r="H429" s="284" t="s">
        <v>460</v>
      </c>
      <c r="I429" s="284" t="s">
        <v>460</v>
      </c>
      <c r="J429" s="259">
        <v>0.9</v>
      </c>
      <c r="K429" s="260">
        <v>0.833333333333333</v>
      </c>
      <c r="L429" s="260">
        <v>0.833333333333333</v>
      </c>
      <c r="M429" s="261">
        <v>0.794871794871795</v>
      </c>
      <c r="N429" s="261">
        <v>0.824544582933845</v>
      </c>
      <c r="O429" s="262">
        <v>0.9</v>
      </c>
      <c r="P429" s="263">
        <v>0.944623309723117</v>
      </c>
      <c r="Q429" s="260">
        <v>0.964953271028037</v>
      </c>
      <c r="R429" s="260">
        <v>0.985440105890139</v>
      </c>
      <c r="S429" s="260">
        <v>0.961774920217759</v>
      </c>
      <c r="T429" s="262">
        <v>0.9</v>
      </c>
      <c r="U429" s="260">
        <v>0.808757244043786</v>
      </c>
      <c r="V429" s="260">
        <v>0.777258566978193</v>
      </c>
      <c r="W429" s="260">
        <v>0.804103242885506</v>
      </c>
      <c r="X429" s="260">
        <v>0.826567486390088</v>
      </c>
      <c r="Y429" s="262">
        <v>0.92</v>
      </c>
      <c r="Z429" s="262">
        <v>0.90172984909827</v>
      </c>
      <c r="AA429" s="262">
        <v>0.908526061442872</v>
      </c>
      <c r="AB429" s="262">
        <v>0.956993006993007</v>
      </c>
      <c r="AC429" s="262">
        <v>0.914366393412034</v>
      </c>
      <c r="AD429" s="262">
        <v>0.92</v>
      </c>
      <c r="AE429" s="260">
        <v>0.997991295614329</v>
      </c>
      <c r="AF429" s="260">
        <v>0.999829758256725</v>
      </c>
      <c r="AG429" s="260">
        <v>0.983479385145812</v>
      </c>
      <c r="AH429" s="260">
        <v>0.966310932338002</v>
      </c>
      <c r="AI429" s="262">
        <v>0.92</v>
      </c>
      <c r="AJ429" s="260">
        <v>0.927553166627717</v>
      </c>
      <c r="AK429" s="260">
        <v>0.92754662840746</v>
      </c>
      <c r="AL429" s="260">
        <v>0.967808219178082</v>
      </c>
      <c r="AM429" s="260">
        <v>0.934289913680398</v>
      </c>
      <c r="AN429" s="259">
        <v>0.99</v>
      </c>
      <c r="AO429" s="264">
        <v>1</v>
      </c>
      <c r="AP429" s="264">
        <v>1</v>
      </c>
      <c r="AQ429" s="264">
        <v>1</v>
      </c>
      <c r="AR429" s="265">
        <v>1</v>
      </c>
      <c r="AS429" s="286">
        <v>0.05</v>
      </c>
      <c r="AT429" s="267">
        <v>0.0769230769230769</v>
      </c>
      <c r="AU429" s="268">
        <v>0.25</v>
      </c>
      <c r="AV429" s="268">
        <v>0.222222222222222</v>
      </c>
      <c r="AW429" s="268">
        <v>0.0715990453460621</v>
      </c>
      <c r="AX429" s="224"/>
      <c r="AY429" s="222"/>
    </row>
    <row r="430" ht="15" spans="1:51">
      <c r="A430" s="220"/>
      <c r="B430" s="224"/>
      <c r="C430" s="283" t="s">
        <v>375</v>
      </c>
      <c r="D430" s="111" t="s">
        <v>25</v>
      </c>
      <c r="E430" s="111" t="s">
        <v>376</v>
      </c>
      <c r="F430" s="284" t="s">
        <v>461</v>
      </c>
      <c r="G430" s="284" t="s">
        <v>461</v>
      </c>
      <c r="H430" s="284" t="s">
        <v>461</v>
      </c>
      <c r="I430" s="284" t="s">
        <v>461</v>
      </c>
      <c r="J430" s="259">
        <v>0.9</v>
      </c>
      <c r="K430" s="260">
        <v>0.716981132075472</v>
      </c>
      <c r="L430" s="260">
        <v>0.836363636363636</v>
      </c>
      <c r="M430" s="261">
        <v>0.771929824561403</v>
      </c>
      <c r="N430" s="261">
        <v>0.877922077922078</v>
      </c>
      <c r="O430" s="262">
        <v>0.9</v>
      </c>
      <c r="P430" s="263">
        <v>0.847101780009128</v>
      </c>
      <c r="Q430" s="260">
        <v>0.941247002398082</v>
      </c>
      <c r="R430" s="260">
        <v>0.934088568486097</v>
      </c>
      <c r="S430" s="260">
        <v>0.948989750018435</v>
      </c>
      <c r="T430" s="262">
        <v>0.9</v>
      </c>
      <c r="U430" s="260">
        <v>0.837517115472387</v>
      </c>
      <c r="V430" s="260">
        <v>0.874700239808153</v>
      </c>
      <c r="W430" s="260">
        <v>0.894438722966014</v>
      </c>
      <c r="X430" s="260">
        <v>0.910681365680997</v>
      </c>
      <c r="Y430" s="262">
        <v>0.92</v>
      </c>
      <c r="Z430" s="262">
        <v>0.866996180633566</v>
      </c>
      <c r="AA430" s="262">
        <v>0.878121420389462</v>
      </c>
      <c r="AB430" s="262">
        <v>0.912776412776413</v>
      </c>
      <c r="AC430" s="262">
        <v>0.942231092983903</v>
      </c>
      <c r="AD430" s="262">
        <v>0.92</v>
      </c>
      <c r="AE430" s="260">
        <v>0.997492687003761</v>
      </c>
      <c r="AF430" s="260">
        <v>0.99511645379414</v>
      </c>
      <c r="AG430" s="260">
        <v>0.991691842900302</v>
      </c>
      <c r="AH430" s="260">
        <v>0.99271805729317</v>
      </c>
      <c r="AI430" s="262">
        <v>0.92</v>
      </c>
      <c r="AJ430" s="260">
        <v>0.881919374247894</v>
      </c>
      <c r="AK430" s="260">
        <v>0.898310698906923</v>
      </c>
      <c r="AL430" s="260">
        <v>0.925083056478405</v>
      </c>
      <c r="AM430" s="260">
        <v>0.952529705771407</v>
      </c>
      <c r="AN430" s="259">
        <v>0.99</v>
      </c>
      <c r="AO430" s="264">
        <v>1</v>
      </c>
      <c r="AP430" s="264">
        <v>1</v>
      </c>
      <c r="AQ430" s="264">
        <v>1</v>
      </c>
      <c r="AR430" s="265">
        <v>1</v>
      </c>
      <c r="AS430" s="286">
        <v>0.05</v>
      </c>
      <c r="AT430" s="267">
        <v>0.04</v>
      </c>
      <c r="AU430" s="268">
        <v>0.0263157894736842</v>
      </c>
      <c r="AV430" s="268">
        <v>0.0689655172413793</v>
      </c>
      <c r="AW430" s="268">
        <v>0.0930888575458392</v>
      </c>
      <c r="AX430" s="224"/>
      <c r="AY430" s="222"/>
    </row>
    <row r="431" ht="15" spans="1:51">
      <c r="A431" s="220"/>
      <c r="B431" s="224"/>
      <c r="C431" s="283" t="s">
        <v>375</v>
      </c>
      <c r="D431" s="111" t="s">
        <v>25</v>
      </c>
      <c r="E431" s="111" t="s">
        <v>376</v>
      </c>
      <c r="F431" s="284" t="s">
        <v>462</v>
      </c>
      <c r="G431" s="284" t="s">
        <v>462</v>
      </c>
      <c r="H431" s="284" t="s">
        <v>462</v>
      </c>
      <c r="I431" s="284" t="s">
        <v>462</v>
      </c>
      <c r="J431" s="259">
        <v>0.9</v>
      </c>
      <c r="K431" s="260">
        <v>0.769230769230769</v>
      </c>
      <c r="L431" s="260">
        <v>0.775</v>
      </c>
      <c r="M431" s="261">
        <v>0.731707317073171</v>
      </c>
      <c r="N431" s="261">
        <v>0.68361581920904</v>
      </c>
      <c r="O431" s="262">
        <v>0.9</v>
      </c>
      <c r="P431" s="263">
        <v>0.926326635754766</v>
      </c>
      <c r="Q431" s="260">
        <v>0.900939985538684</v>
      </c>
      <c r="R431" s="260">
        <v>0.931924882629108</v>
      </c>
      <c r="S431" s="260">
        <v>0.856290120557382</v>
      </c>
      <c r="T431" s="262">
        <v>0.9</v>
      </c>
      <c r="U431" s="260">
        <v>0.821226172076249</v>
      </c>
      <c r="V431" s="260">
        <v>0.775849602313811</v>
      </c>
      <c r="W431" s="260">
        <v>0.848004694835681</v>
      </c>
      <c r="X431" s="260">
        <v>0.803056990762486</v>
      </c>
      <c r="Y431" s="262">
        <v>0.92</v>
      </c>
      <c r="Z431" s="262">
        <v>0.776311655670751</v>
      </c>
      <c r="AA431" s="262">
        <v>0.835416031697653</v>
      </c>
      <c r="AB431" s="262">
        <v>0.897877576130421</v>
      </c>
      <c r="AC431" s="262">
        <v>0.828089187696141</v>
      </c>
      <c r="AD431" s="262">
        <v>0.92</v>
      </c>
      <c r="AE431" s="260">
        <v>0.911342894393742</v>
      </c>
      <c r="AF431" s="260">
        <v>0.930924548352816</v>
      </c>
      <c r="AG431" s="260">
        <v>0.897515527950311</v>
      </c>
      <c r="AH431" s="260">
        <v>0.892053172908985</v>
      </c>
      <c r="AI431" s="262">
        <v>0.92</v>
      </c>
      <c r="AJ431" s="260">
        <v>0.835966452116247</v>
      </c>
      <c r="AK431" s="260">
        <v>0.865351629502573</v>
      </c>
      <c r="AL431" s="260">
        <v>0.916935483870968</v>
      </c>
      <c r="AM431" s="260">
        <v>0.87181387295112</v>
      </c>
      <c r="AN431" s="259">
        <v>0.99</v>
      </c>
      <c r="AO431" s="264">
        <v>0.991666666666667</v>
      </c>
      <c r="AP431" s="264">
        <v>1</v>
      </c>
      <c r="AQ431" s="264">
        <v>1</v>
      </c>
      <c r="AR431" s="265">
        <v>0.999358563181527</v>
      </c>
      <c r="AS431" s="286">
        <v>0.05</v>
      </c>
      <c r="AT431" s="267">
        <v>0</v>
      </c>
      <c r="AU431" s="268">
        <v>0.25</v>
      </c>
      <c r="AV431" s="268">
        <v>0</v>
      </c>
      <c r="AW431" s="268">
        <v>0.046831955922865</v>
      </c>
      <c r="AX431" s="224"/>
      <c r="AY431" s="222"/>
    </row>
    <row r="432" ht="15" spans="1:51">
      <c r="A432" s="220"/>
      <c r="B432" s="224"/>
      <c r="C432" s="283" t="s">
        <v>375</v>
      </c>
      <c r="D432" s="111" t="s">
        <v>25</v>
      </c>
      <c r="E432" s="111" t="s">
        <v>376</v>
      </c>
      <c r="F432" s="284" t="s">
        <v>463</v>
      </c>
      <c r="G432" s="284" t="s">
        <v>463</v>
      </c>
      <c r="H432" s="284" t="s">
        <v>463</v>
      </c>
      <c r="I432" s="284" t="s">
        <v>463</v>
      </c>
      <c r="J432" s="259">
        <v>0.9</v>
      </c>
      <c r="K432" s="260">
        <v>0.673076923076923</v>
      </c>
      <c r="L432" s="260">
        <v>0.826923076923077</v>
      </c>
      <c r="M432" s="261">
        <v>0.75</v>
      </c>
      <c r="N432" s="261">
        <v>0.744136460554371</v>
      </c>
      <c r="O432" s="262">
        <v>0.9</v>
      </c>
      <c r="P432" s="263">
        <v>0.837723424270931</v>
      </c>
      <c r="Q432" s="260">
        <v>0.879490150637312</v>
      </c>
      <c r="R432" s="260">
        <v>0.875190258751903</v>
      </c>
      <c r="S432" s="260">
        <v>0.86950216609149</v>
      </c>
      <c r="T432" s="262">
        <v>0.9</v>
      </c>
      <c r="U432" s="260">
        <v>0.715898400752587</v>
      </c>
      <c r="V432" s="260">
        <v>0.819235225955968</v>
      </c>
      <c r="W432" s="260">
        <v>0.82648401826484</v>
      </c>
      <c r="X432" s="260">
        <v>0.83065937293487</v>
      </c>
      <c r="Y432" s="262">
        <v>0.92</v>
      </c>
      <c r="Z432" s="262">
        <v>0.849729463846532</v>
      </c>
      <c r="AA432" s="262">
        <v>0.897222881557085</v>
      </c>
      <c r="AB432" s="262">
        <v>0.913126949844012</v>
      </c>
      <c r="AC432" s="262">
        <v>0.900349681381685</v>
      </c>
      <c r="AD432" s="262">
        <v>0.92</v>
      </c>
      <c r="AE432" s="260">
        <v>0.996216216216216</v>
      </c>
      <c r="AF432" s="260">
        <v>0.997181964573269</v>
      </c>
      <c r="AG432" s="260">
        <v>0.992373261552266</v>
      </c>
      <c r="AH432" s="260">
        <v>0.993321519061498</v>
      </c>
      <c r="AI432" s="262">
        <v>0.92</v>
      </c>
      <c r="AJ432" s="260">
        <v>0.872780109783662</v>
      </c>
      <c r="AK432" s="260">
        <v>0.914295335915137</v>
      </c>
      <c r="AL432" s="260">
        <v>0.932595245848258</v>
      </c>
      <c r="AM432" s="260">
        <v>0.921117477481788</v>
      </c>
      <c r="AN432" s="259">
        <v>0.99</v>
      </c>
      <c r="AO432" s="264">
        <v>1</v>
      </c>
      <c r="AP432" s="264">
        <v>1</v>
      </c>
      <c r="AQ432" s="264">
        <v>1</v>
      </c>
      <c r="AR432" s="265">
        <v>1</v>
      </c>
      <c r="AS432" s="286">
        <v>0.05</v>
      </c>
      <c r="AT432" s="267">
        <v>0.130434782608696</v>
      </c>
      <c r="AU432" s="268">
        <v>0.125</v>
      </c>
      <c r="AV432" s="268">
        <v>0</v>
      </c>
      <c r="AW432" s="268">
        <v>0.0757575757575758</v>
      </c>
      <c r="AX432" s="224"/>
      <c r="AY432" s="222"/>
    </row>
    <row r="433" ht="15" spans="1:51">
      <c r="A433" s="220"/>
      <c r="B433" s="224"/>
      <c r="C433" s="283" t="s">
        <v>375</v>
      </c>
      <c r="D433" s="111" t="s">
        <v>25</v>
      </c>
      <c r="E433" s="111" t="s">
        <v>376</v>
      </c>
      <c r="F433" s="284" t="s">
        <v>464</v>
      </c>
      <c r="G433" s="284" t="s">
        <v>464</v>
      </c>
      <c r="H433" s="284" t="s">
        <v>464</v>
      </c>
      <c r="I433" s="284" t="s">
        <v>464</v>
      </c>
      <c r="J433" s="259">
        <v>0.9</v>
      </c>
      <c r="K433" s="260">
        <v>0.961538461538462</v>
      </c>
      <c r="L433" s="260">
        <v>0.905660377358491</v>
      </c>
      <c r="M433" s="261">
        <v>0.925925925925926</v>
      </c>
      <c r="N433" s="261">
        <v>0.959530026109661</v>
      </c>
      <c r="O433" s="262">
        <v>0.9</v>
      </c>
      <c r="P433" s="263">
        <v>0.988444444444444</v>
      </c>
      <c r="Q433" s="260">
        <v>0.982423101067169</v>
      </c>
      <c r="R433" s="260">
        <v>0.985714285714286</v>
      </c>
      <c r="S433" s="260">
        <v>0.982529133452383</v>
      </c>
      <c r="T433" s="262">
        <v>0.9</v>
      </c>
      <c r="U433" s="260">
        <v>0.888888888888889</v>
      </c>
      <c r="V433" s="260">
        <v>0.921531701192718</v>
      </c>
      <c r="W433" s="260">
        <v>0.903428571428571</v>
      </c>
      <c r="X433" s="260">
        <v>0.90944236823211</v>
      </c>
      <c r="Y433" s="262">
        <v>0.92</v>
      </c>
      <c r="Z433" s="262">
        <v>0.89935149156939</v>
      </c>
      <c r="AA433" s="262">
        <v>0.941423628274839</v>
      </c>
      <c r="AB433" s="262">
        <v>0.934138021516662</v>
      </c>
      <c r="AC433" s="262">
        <v>0.936873729629498</v>
      </c>
      <c r="AD433" s="262">
        <v>0.92</v>
      </c>
      <c r="AE433" s="260">
        <v>0.998498498498498</v>
      </c>
      <c r="AF433" s="260">
        <v>0.994227994227994</v>
      </c>
      <c r="AG433" s="260">
        <v>0.995717344753747</v>
      </c>
      <c r="AH433" s="260">
        <v>0.975093141989789</v>
      </c>
      <c r="AI433" s="262">
        <v>0.92</v>
      </c>
      <c r="AJ433" s="260">
        <v>0.922334859385219</v>
      </c>
      <c r="AK433" s="260">
        <v>0.951798688640794</v>
      </c>
      <c r="AL433" s="260">
        <v>0.950404312668464</v>
      </c>
      <c r="AM433" s="260">
        <v>0.95111500516095</v>
      </c>
      <c r="AN433" s="259">
        <v>0.99</v>
      </c>
      <c r="AO433" s="264">
        <v>1</v>
      </c>
      <c r="AP433" s="264">
        <v>1</v>
      </c>
      <c r="AQ433" s="264">
        <v>1</v>
      </c>
      <c r="AR433" s="265">
        <v>1</v>
      </c>
      <c r="AS433" s="286">
        <v>0.05</v>
      </c>
      <c r="AT433" s="267">
        <v>0</v>
      </c>
      <c r="AU433" s="268">
        <v>0.0625</v>
      </c>
      <c r="AV433" s="268">
        <v>0.142857142857143</v>
      </c>
      <c r="AW433" s="268">
        <v>0.0414201183431953</v>
      </c>
      <c r="AX433" s="224"/>
      <c r="AY433" s="222"/>
    </row>
    <row r="434" ht="15" spans="1:51">
      <c r="A434" s="220"/>
      <c r="B434" s="224"/>
      <c r="C434" s="283" t="s">
        <v>375</v>
      </c>
      <c r="D434" s="111" t="s">
        <v>25</v>
      </c>
      <c r="E434" s="111" t="s">
        <v>376</v>
      </c>
      <c r="F434" s="284" t="s">
        <v>465</v>
      </c>
      <c r="G434" s="284" t="s">
        <v>465</v>
      </c>
      <c r="H434" s="284" t="s">
        <v>465</v>
      </c>
      <c r="I434" s="284" t="s">
        <v>465</v>
      </c>
      <c r="J434" s="259">
        <v>0.9</v>
      </c>
      <c r="K434" s="260">
        <v>0.814814814814815</v>
      </c>
      <c r="L434" s="260">
        <v>0.925925925925926</v>
      </c>
      <c r="M434" s="261">
        <v>0.875</v>
      </c>
      <c r="N434" s="261">
        <v>0.894849785407725</v>
      </c>
      <c r="O434" s="262">
        <v>0.9</v>
      </c>
      <c r="P434" s="263">
        <v>0.973777777777778</v>
      </c>
      <c r="Q434" s="260">
        <v>0.972506393861893</v>
      </c>
      <c r="R434" s="260">
        <v>0.980292792792793</v>
      </c>
      <c r="S434" s="260">
        <v>0.961799292980304</v>
      </c>
      <c r="T434" s="262">
        <v>0.9</v>
      </c>
      <c r="U434" s="260">
        <v>0.849777777777778</v>
      </c>
      <c r="V434" s="260">
        <v>0.817135549872123</v>
      </c>
      <c r="W434" s="260">
        <v>0.856981981981982</v>
      </c>
      <c r="X434" s="260">
        <v>0.851868552052521</v>
      </c>
      <c r="Y434" s="262">
        <v>0.92</v>
      </c>
      <c r="Z434" s="262">
        <v>0.938313767342583</v>
      </c>
      <c r="AA434" s="262">
        <v>0.923007040654099</v>
      </c>
      <c r="AB434" s="262">
        <v>0.95654296875</v>
      </c>
      <c r="AC434" s="262">
        <v>0.939598162451411</v>
      </c>
      <c r="AD434" s="262">
        <v>0.92</v>
      </c>
      <c r="AE434" s="260">
        <v>0.999186330349878</v>
      </c>
      <c r="AF434" s="260">
        <v>0.963597430406852</v>
      </c>
      <c r="AG434" s="260">
        <v>0.962494732406237</v>
      </c>
      <c r="AH434" s="260">
        <v>0.980148697023556</v>
      </c>
      <c r="AI434" s="262">
        <v>0.92</v>
      </c>
      <c r="AJ434" s="260">
        <v>0.94178674351585</v>
      </c>
      <c r="AK434" s="260">
        <v>0.926261102731691</v>
      </c>
      <c r="AL434" s="260">
        <v>0.958333333333333</v>
      </c>
      <c r="AM434" s="260">
        <v>0.947161416826245</v>
      </c>
      <c r="AN434" s="259">
        <v>0.99</v>
      </c>
      <c r="AO434" s="264">
        <v>1</v>
      </c>
      <c r="AP434" s="264">
        <v>1</v>
      </c>
      <c r="AQ434" s="264">
        <v>1</v>
      </c>
      <c r="AR434" s="265">
        <v>1</v>
      </c>
      <c r="AS434" s="286">
        <v>0.05</v>
      </c>
      <c r="AT434" s="267">
        <v>0</v>
      </c>
      <c r="AU434" s="268">
        <v>0</v>
      </c>
      <c r="AV434" s="268">
        <v>0.08</v>
      </c>
      <c r="AW434" s="268">
        <v>0.0354457572502685</v>
      </c>
      <c r="AX434" s="224"/>
      <c r="AY434" s="222"/>
    </row>
    <row r="435" ht="15" spans="1:51">
      <c r="A435" s="220"/>
      <c r="B435" s="224"/>
      <c r="C435" s="283" t="s">
        <v>375</v>
      </c>
      <c r="D435" s="111" t="s">
        <v>25</v>
      </c>
      <c r="E435" s="111" t="s">
        <v>376</v>
      </c>
      <c r="F435" s="284" t="s">
        <v>466</v>
      </c>
      <c r="G435" s="284" t="s">
        <v>466</v>
      </c>
      <c r="H435" s="284" t="s">
        <v>466</v>
      </c>
      <c r="I435" s="284" t="s">
        <v>466</v>
      </c>
      <c r="J435" s="259">
        <v>0.9</v>
      </c>
      <c r="K435" s="260">
        <v>0.636363636363636</v>
      </c>
      <c r="L435" s="260">
        <v>0.695652173913043</v>
      </c>
      <c r="M435" s="261">
        <v>0.75</v>
      </c>
      <c r="N435" s="261">
        <v>0.654028436018957</v>
      </c>
      <c r="O435" s="262">
        <v>0.9</v>
      </c>
      <c r="P435" s="263">
        <v>0.966008268259072</v>
      </c>
      <c r="Q435" s="260">
        <v>0.968981793661497</v>
      </c>
      <c r="R435" s="260">
        <v>0.941072480848556</v>
      </c>
      <c r="S435" s="260">
        <v>0.898415694463967</v>
      </c>
      <c r="T435" s="262">
        <v>0.9</v>
      </c>
      <c r="U435" s="260">
        <v>0.719338539274231</v>
      </c>
      <c r="V435" s="260">
        <v>0.803776129467296</v>
      </c>
      <c r="W435" s="260">
        <v>0.741308190925162</v>
      </c>
      <c r="X435" s="260">
        <v>0.77655067167326</v>
      </c>
      <c r="Y435" s="262">
        <v>0.92</v>
      </c>
      <c r="Z435" s="262">
        <v>0.819178780923234</v>
      </c>
      <c r="AA435" s="262">
        <v>0.848176631108906</v>
      </c>
      <c r="AB435" s="262">
        <v>0.854311454311454</v>
      </c>
      <c r="AC435" s="262">
        <v>0.85032851012115</v>
      </c>
      <c r="AD435" s="262">
        <v>0.92</v>
      </c>
      <c r="AE435" s="260">
        <v>0.998538011695906</v>
      </c>
      <c r="AF435" s="260">
        <v>0.997704667176741</v>
      </c>
      <c r="AG435" s="260">
        <v>0.99866785079929</v>
      </c>
      <c r="AH435" s="260">
        <v>0.970614666814394</v>
      </c>
      <c r="AI435" s="262">
        <v>0.92</v>
      </c>
      <c r="AJ435" s="260">
        <v>0.833770491803279</v>
      </c>
      <c r="AK435" s="260">
        <v>0.866908431550317</v>
      </c>
      <c r="AL435" s="260">
        <v>0.868265616609987</v>
      </c>
      <c r="AM435" s="260">
        <v>0.87175026577752</v>
      </c>
      <c r="AN435" s="259">
        <v>0.99</v>
      </c>
      <c r="AO435" s="264">
        <v>1</v>
      </c>
      <c r="AP435" s="264">
        <v>1</v>
      </c>
      <c r="AQ435" s="264">
        <v>1</v>
      </c>
      <c r="AR435" s="265">
        <v>1</v>
      </c>
      <c r="AS435" s="286">
        <v>0.05</v>
      </c>
      <c r="AT435" s="267">
        <v>0.027027027027027</v>
      </c>
      <c r="AU435" s="268">
        <v>0.024390243902439</v>
      </c>
      <c r="AV435" s="268">
        <v>0</v>
      </c>
      <c r="AW435" s="268">
        <v>0.0684292379471229</v>
      </c>
      <c r="AX435" s="224"/>
      <c r="AY435" s="222"/>
    </row>
    <row r="436" ht="15" spans="1:51">
      <c r="A436" s="220"/>
      <c r="B436" s="224"/>
      <c r="C436" s="283" t="s">
        <v>375</v>
      </c>
      <c r="D436" s="111" t="s">
        <v>25</v>
      </c>
      <c r="E436" s="111" t="s">
        <v>376</v>
      </c>
      <c r="F436" s="284" t="s">
        <v>467</v>
      </c>
      <c r="G436" s="284" t="s">
        <v>467</v>
      </c>
      <c r="H436" s="284" t="s">
        <v>467</v>
      </c>
      <c r="I436" s="284" t="s">
        <v>467</v>
      </c>
      <c r="J436" s="259">
        <v>0.9</v>
      </c>
      <c r="K436" s="260">
        <v>0.974683544303797</v>
      </c>
      <c r="L436" s="260">
        <v>0.988505747126437</v>
      </c>
      <c r="M436" s="261">
        <v>0.977777777777778</v>
      </c>
      <c r="N436" s="261">
        <v>0.964970809007506</v>
      </c>
      <c r="O436" s="262">
        <v>0.9</v>
      </c>
      <c r="P436" s="263">
        <v>0.94851923609189</v>
      </c>
      <c r="Q436" s="260">
        <v>0.936790310370931</v>
      </c>
      <c r="R436" s="260">
        <v>0.91735275490817</v>
      </c>
      <c r="S436" s="260">
        <v>0.95007209417436</v>
      </c>
      <c r="T436" s="262">
        <v>0.9</v>
      </c>
      <c r="U436" s="260">
        <v>0.8879047882646</v>
      </c>
      <c r="V436" s="260">
        <v>0.879636638909917</v>
      </c>
      <c r="W436" s="260">
        <v>0.862887903736542</v>
      </c>
      <c r="X436" s="260">
        <v>0.90331848408548</v>
      </c>
      <c r="Y436" s="262">
        <v>0.92</v>
      </c>
      <c r="Z436" s="262">
        <v>0.929841330529535</v>
      </c>
      <c r="AA436" s="262">
        <v>0.945258860642049</v>
      </c>
      <c r="AB436" s="262">
        <v>0.951009723261032</v>
      </c>
      <c r="AC436" s="262">
        <v>0.943066371365293</v>
      </c>
      <c r="AD436" s="262">
        <v>0.92</v>
      </c>
      <c r="AE436" s="260">
        <v>0.997619047619048</v>
      </c>
      <c r="AF436" s="260">
        <v>0.995145631067961</v>
      </c>
      <c r="AG436" s="260">
        <v>0.983177570093458</v>
      </c>
      <c r="AH436" s="260">
        <v>0.930366890948331</v>
      </c>
      <c r="AI436" s="262">
        <v>0.92</v>
      </c>
      <c r="AJ436" s="260">
        <v>0.944161862778343</v>
      </c>
      <c r="AK436" s="260">
        <v>0.95542828685259</v>
      </c>
      <c r="AL436" s="260">
        <v>0.964965906418998</v>
      </c>
      <c r="AM436" s="260">
        <v>0.958455304792727</v>
      </c>
      <c r="AN436" s="259">
        <v>0.99</v>
      </c>
      <c r="AO436" s="264">
        <v>1</v>
      </c>
      <c r="AP436" s="264">
        <v>1</v>
      </c>
      <c r="AQ436" s="264">
        <v>1</v>
      </c>
      <c r="AR436" s="265">
        <v>1</v>
      </c>
      <c r="AS436" s="286">
        <v>0.05</v>
      </c>
      <c r="AT436" s="267">
        <v>0.133333333333333</v>
      </c>
      <c r="AU436" s="268">
        <v>0.111111111111111</v>
      </c>
      <c r="AV436" s="268">
        <v>0.0476190476190476</v>
      </c>
      <c r="AW436" s="268">
        <v>0.0743944636678201</v>
      </c>
      <c r="AX436" s="224"/>
      <c r="AY436" s="222"/>
    </row>
    <row r="437" ht="15" spans="1:51">
      <c r="A437" s="220"/>
      <c r="B437" s="224"/>
      <c r="C437" s="283" t="s">
        <v>375</v>
      </c>
      <c r="D437" s="111" t="s">
        <v>25</v>
      </c>
      <c r="E437" s="111" t="s">
        <v>376</v>
      </c>
      <c r="F437" s="292" t="s">
        <v>468</v>
      </c>
      <c r="G437" s="292" t="s">
        <v>468</v>
      </c>
      <c r="H437" s="292" t="s">
        <v>468</v>
      </c>
      <c r="I437" s="292" t="s">
        <v>468</v>
      </c>
      <c r="J437" s="259">
        <v>0.9</v>
      </c>
      <c r="K437" s="260">
        <v>0.894736842105263</v>
      </c>
      <c r="L437" s="260">
        <v>0.904761904761905</v>
      </c>
      <c r="M437" s="261">
        <v>0.95</v>
      </c>
      <c r="N437" s="261">
        <v>0.879377431906615</v>
      </c>
      <c r="O437" s="262">
        <v>0.9</v>
      </c>
      <c r="P437" s="263">
        <v>0.988031119090365</v>
      </c>
      <c r="Q437" s="260">
        <v>0.987154784842646</v>
      </c>
      <c r="R437" s="260">
        <v>0.986275733000624</v>
      </c>
      <c r="S437" s="260">
        <v>0.983984894048535</v>
      </c>
      <c r="T437" s="262">
        <v>0.9</v>
      </c>
      <c r="U437" s="260">
        <v>0.973668461998803</v>
      </c>
      <c r="V437" s="260">
        <v>0.982658959537572</v>
      </c>
      <c r="W437" s="260">
        <v>0.970679975046787</v>
      </c>
      <c r="X437" s="260">
        <v>0.971093549665478</v>
      </c>
      <c r="Y437" s="262">
        <v>0.92</v>
      </c>
      <c r="Z437" s="262">
        <v>0.5</v>
      </c>
      <c r="AA437" s="262" t="s">
        <v>33</v>
      </c>
      <c r="AB437" s="262" t="s">
        <v>33</v>
      </c>
      <c r="AC437" s="262">
        <v>0.5</v>
      </c>
      <c r="AD437" s="262">
        <v>0.92</v>
      </c>
      <c r="AE437" s="260">
        <v>1</v>
      </c>
      <c r="AF437" s="260">
        <v>0.985915492957746</v>
      </c>
      <c r="AG437" s="260">
        <v>0.971014492753623</v>
      </c>
      <c r="AH437" s="260">
        <v>0.977594878829447</v>
      </c>
      <c r="AI437" s="262">
        <v>0.92</v>
      </c>
      <c r="AJ437" s="260">
        <v>0.994022713687986</v>
      </c>
      <c r="AK437" s="260">
        <v>0.994219653179191</v>
      </c>
      <c r="AL437" s="260">
        <v>0.991890205864005</v>
      </c>
      <c r="AM437" s="260">
        <v>0.993286556796196</v>
      </c>
      <c r="AN437" s="259">
        <v>0.99</v>
      </c>
      <c r="AO437" s="264">
        <v>1</v>
      </c>
      <c r="AP437" s="264">
        <v>1</v>
      </c>
      <c r="AQ437" s="264">
        <v>1</v>
      </c>
      <c r="AR437" s="265">
        <v>1</v>
      </c>
      <c r="AS437" s="286">
        <v>0.05</v>
      </c>
      <c r="AT437" s="267">
        <v>0</v>
      </c>
      <c r="AU437" s="268" t="s">
        <v>33</v>
      </c>
      <c r="AV437" s="268">
        <v>0</v>
      </c>
      <c r="AW437" s="268">
        <v>0.116279069767442</v>
      </c>
      <c r="AX437" s="224"/>
      <c r="AY437" s="222"/>
    </row>
    <row r="438" ht="15" spans="1:51">
      <c r="A438" s="220"/>
      <c r="B438" s="224"/>
      <c r="C438" s="283" t="s">
        <v>375</v>
      </c>
      <c r="D438" s="111" t="s">
        <v>25</v>
      </c>
      <c r="E438" s="111" t="s">
        <v>376</v>
      </c>
      <c r="F438" s="284" t="s">
        <v>469</v>
      </c>
      <c r="G438" s="284" t="s">
        <v>469</v>
      </c>
      <c r="H438" s="284" t="s">
        <v>469</v>
      </c>
      <c r="I438" s="284" t="s">
        <v>469</v>
      </c>
      <c r="J438" s="259">
        <v>0.9</v>
      </c>
      <c r="K438" s="260">
        <v>0.943396226415094</v>
      </c>
      <c r="L438" s="260">
        <v>0.932203389830508</v>
      </c>
      <c r="M438" s="261">
        <v>0.947368421052632</v>
      </c>
      <c r="N438" s="261">
        <v>0.930263157894737</v>
      </c>
      <c r="O438" s="262">
        <v>0.9</v>
      </c>
      <c r="P438" s="263">
        <v>0.968137254901961</v>
      </c>
      <c r="Q438" s="260">
        <v>0.978632478632479</v>
      </c>
      <c r="R438" s="260">
        <v>0.975935828877005</v>
      </c>
      <c r="S438" s="260">
        <v>0.963410104011887</v>
      </c>
      <c r="T438" s="262">
        <v>0.9</v>
      </c>
      <c r="U438" s="260">
        <v>0.858823529411765</v>
      </c>
      <c r="V438" s="260">
        <v>0.864468864468865</v>
      </c>
      <c r="W438" s="260">
        <v>0.871122994652406</v>
      </c>
      <c r="X438" s="260">
        <v>0.859398216939079</v>
      </c>
      <c r="Y438" s="262">
        <v>0.92</v>
      </c>
      <c r="Z438" s="262">
        <v>0.874290139390811</v>
      </c>
      <c r="AA438" s="262">
        <v>0.889676352468698</v>
      </c>
      <c r="AB438" s="262">
        <v>0.89453717754173</v>
      </c>
      <c r="AC438" s="262">
        <v>0.906352087114338</v>
      </c>
      <c r="AD438" s="262">
        <v>0.92</v>
      </c>
      <c r="AE438" s="260">
        <v>0.994413407821229</v>
      </c>
      <c r="AF438" s="260">
        <v>0.99375</v>
      </c>
      <c r="AG438" s="260">
        <v>0.993273542600897</v>
      </c>
      <c r="AH438" s="260">
        <v>0.993173431734317</v>
      </c>
      <c r="AI438" s="262">
        <v>0.92</v>
      </c>
      <c r="AJ438" s="260">
        <v>0.902245483707581</v>
      </c>
      <c r="AK438" s="260">
        <v>0.907590197413206</v>
      </c>
      <c r="AL438" s="260">
        <v>0.913267055193692</v>
      </c>
      <c r="AM438" s="260">
        <v>0.925808789615866</v>
      </c>
      <c r="AN438" s="259">
        <v>0.99</v>
      </c>
      <c r="AO438" s="264">
        <v>1</v>
      </c>
      <c r="AP438" s="264">
        <v>1</v>
      </c>
      <c r="AQ438" s="264">
        <v>1</v>
      </c>
      <c r="AR438" s="265">
        <v>1</v>
      </c>
      <c r="AS438" s="286">
        <v>0.05</v>
      </c>
      <c r="AT438" s="267">
        <v>0.25</v>
      </c>
      <c r="AU438" s="268">
        <v>0.0833333333333333</v>
      </c>
      <c r="AV438" s="268">
        <v>0.142857142857143</v>
      </c>
      <c r="AW438" s="268">
        <v>0.0567375886524823</v>
      </c>
      <c r="AX438" s="224"/>
      <c r="AY438" s="222"/>
    </row>
    <row r="439" ht="15" spans="1:51">
      <c r="A439" s="220"/>
      <c r="B439" s="224"/>
      <c r="C439" s="283" t="s">
        <v>375</v>
      </c>
      <c r="D439" s="111" t="s">
        <v>25</v>
      </c>
      <c r="E439" s="111" t="s">
        <v>376</v>
      </c>
      <c r="F439" s="284" t="s">
        <v>470</v>
      </c>
      <c r="G439" s="284" t="s">
        <v>470</v>
      </c>
      <c r="H439" s="284" t="s">
        <v>470</v>
      </c>
      <c r="I439" s="284" t="s">
        <v>470</v>
      </c>
      <c r="J439" s="259">
        <v>0.9</v>
      </c>
      <c r="K439" s="260">
        <v>1</v>
      </c>
      <c r="L439" s="260">
        <v>0.981132075471698</v>
      </c>
      <c r="M439" s="261">
        <v>0.962962962962963</v>
      </c>
      <c r="N439" s="261">
        <v>0.963970588235294</v>
      </c>
      <c r="O439" s="262">
        <v>0.9</v>
      </c>
      <c r="P439" s="263">
        <v>0.967432950191571</v>
      </c>
      <c r="Q439" s="260">
        <v>0.968987341772152</v>
      </c>
      <c r="R439" s="260">
        <v>0.962655601659751</v>
      </c>
      <c r="S439" s="260">
        <v>0.951206463003585</v>
      </c>
      <c r="T439" s="262">
        <v>0.9</v>
      </c>
      <c r="U439" s="260">
        <v>0.876915708812261</v>
      </c>
      <c r="V439" s="260">
        <v>0.89873417721519</v>
      </c>
      <c r="W439" s="260">
        <v>0.868257261410788</v>
      </c>
      <c r="X439" s="260">
        <v>0.903429458027928</v>
      </c>
      <c r="Y439" s="262">
        <v>0.92</v>
      </c>
      <c r="Z439" s="262">
        <v>0.945132313668366</v>
      </c>
      <c r="AA439" s="262">
        <v>0.951759496620834</v>
      </c>
      <c r="AB439" s="262">
        <v>0.947664028593311</v>
      </c>
      <c r="AC439" s="262">
        <v>0.95667562487924</v>
      </c>
      <c r="AD439" s="262">
        <v>0.92</v>
      </c>
      <c r="AE439" s="260">
        <v>0.995238095238095</v>
      </c>
      <c r="AF439" s="260">
        <v>0.995112414467253</v>
      </c>
      <c r="AG439" s="260">
        <v>0.995753715498938</v>
      </c>
      <c r="AH439" s="260">
        <v>0.991010047593866</v>
      </c>
      <c r="AI439" s="262">
        <v>0.92</v>
      </c>
      <c r="AJ439" s="260">
        <v>0.951882845188284</v>
      </c>
      <c r="AK439" s="260">
        <v>0.959291432464657</v>
      </c>
      <c r="AL439" s="260">
        <v>0.95656634746922</v>
      </c>
      <c r="AM439" s="260">
        <v>0.965278145344837</v>
      </c>
      <c r="AN439" s="259">
        <v>0.99</v>
      </c>
      <c r="AO439" s="264">
        <v>1</v>
      </c>
      <c r="AP439" s="264">
        <v>1</v>
      </c>
      <c r="AQ439" s="264">
        <v>1</v>
      </c>
      <c r="AR439" s="265">
        <v>1</v>
      </c>
      <c r="AS439" s="286">
        <v>0.05</v>
      </c>
      <c r="AT439" s="267">
        <v>0.032258064516129</v>
      </c>
      <c r="AU439" s="268">
        <v>0</v>
      </c>
      <c r="AV439" s="268">
        <v>0.037037037037037</v>
      </c>
      <c r="AW439" s="268">
        <v>0.0760697305863708</v>
      </c>
      <c r="AX439" s="224"/>
      <c r="AY439" s="222"/>
    </row>
    <row r="440" ht="15" spans="1:51">
      <c r="A440" s="220"/>
      <c r="B440" s="224"/>
      <c r="C440" s="283" t="s">
        <v>375</v>
      </c>
      <c r="D440" s="111" t="s">
        <v>25</v>
      </c>
      <c r="E440" s="111" t="s">
        <v>376</v>
      </c>
      <c r="F440" s="284" t="s">
        <v>471</v>
      </c>
      <c r="G440" s="284" t="s">
        <v>471</v>
      </c>
      <c r="H440" s="284" t="s">
        <v>471</v>
      </c>
      <c r="I440" s="284" t="s">
        <v>471</v>
      </c>
      <c r="J440" s="259">
        <v>0.9</v>
      </c>
      <c r="K440" s="260">
        <v>0.895833333333333</v>
      </c>
      <c r="L440" s="260">
        <v>0.98</v>
      </c>
      <c r="M440" s="261">
        <v>0.98</v>
      </c>
      <c r="N440" s="261">
        <v>0.922676579925651</v>
      </c>
      <c r="O440" s="262">
        <v>0.9</v>
      </c>
      <c r="P440" s="263">
        <v>0.982425307557118</v>
      </c>
      <c r="Q440" s="260">
        <v>0.976973684210526</v>
      </c>
      <c r="R440" s="260">
        <v>0.984426616328457</v>
      </c>
      <c r="S440" s="260">
        <v>0.981873432034204</v>
      </c>
      <c r="T440" s="262">
        <v>0.9</v>
      </c>
      <c r="U440" s="260">
        <v>0.891476274165202</v>
      </c>
      <c r="V440" s="260">
        <v>0.882675438596491</v>
      </c>
      <c r="W440" s="260">
        <v>0.894761680037754</v>
      </c>
      <c r="X440" s="260">
        <v>0.902247270414473</v>
      </c>
      <c r="Y440" s="262">
        <v>0.92</v>
      </c>
      <c r="Z440" s="262">
        <v>0.92841163310962</v>
      </c>
      <c r="AA440" s="262">
        <v>0.937042784305032</v>
      </c>
      <c r="AB440" s="262">
        <v>0.949087415946206</v>
      </c>
      <c r="AC440" s="262">
        <v>0.954770245209149</v>
      </c>
      <c r="AD440" s="262">
        <v>0.92</v>
      </c>
      <c r="AE440" s="260">
        <v>0.98262380538662</v>
      </c>
      <c r="AF440" s="260">
        <v>0.998019801980198</v>
      </c>
      <c r="AG440" s="260">
        <v>0.985052316890882</v>
      </c>
      <c r="AH440" s="260">
        <v>0.973313565604151</v>
      </c>
      <c r="AI440" s="262">
        <v>0.92</v>
      </c>
      <c r="AJ440" s="260">
        <v>0.93696359869784</v>
      </c>
      <c r="AK440" s="260">
        <v>0.947634069400631</v>
      </c>
      <c r="AL440" s="260">
        <v>0.958512160228898</v>
      </c>
      <c r="AM440" s="260">
        <v>0.964003532120946</v>
      </c>
      <c r="AN440" s="259">
        <v>0.99</v>
      </c>
      <c r="AO440" s="264">
        <v>1</v>
      </c>
      <c r="AP440" s="264">
        <v>1</v>
      </c>
      <c r="AQ440" s="264">
        <v>1</v>
      </c>
      <c r="AR440" s="265">
        <v>1</v>
      </c>
      <c r="AS440" s="286">
        <v>0.05</v>
      </c>
      <c r="AT440" s="267">
        <v>0.05</v>
      </c>
      <c r="AU440" s="268">
        <v>0.0476190476190476</v>
      </c>
      <c r="AV440" s="268">
        <v>0</v>
      </c>
      <c r="AW440" s="268">
        <v>0.0303030303030303</v>
      </c>
      <c r="AX440" s="224"/>
      <c r="AY440" s="222"/>
    </row>
    <row r="441" ht="15" spans="1:51">
      <c r="A441" s="220"/>
      <c r="B441" s="224"/>
      <c r="C441" s="283" t="s">
        <v>375</v>
      </c>
      <c r="D441" s="111" t="s">
        <v>25</v>
      </c>
      <c r="E441" s="111" t="s">
        <v>376</v>
      </c>
      <c r="F441" s="284" t="s">
        <v>472</v>
      </c>
      <c r="G441" s="284" t="s">
        <v>472</v>
      </c>
      <c r="H441" s="284" t="s">
        <v>472</v>
      </c>
      <c r="I441" s="284" t="s">
        <v>472</v>
      </c>
      <c r="J441" s="259">
        <v>0.9</v>
      </c>
      <c r="K441" s="260">
        <v>0.9375</v>
      </c>
      <c r="L441" s="260">
        <v>0.951807228915663</v>
      </c>
      <c r="M441" s="261">
        <v>0.975609756097561</v>
      </c>
      <c r="N441" s="261">
        <v>0.952403617325083</v>
      </c>
      <c r="O441" s="262">
        <v>0.9</v>
      </c>
      <c r="P441" s="263">
        <v>0.99136690647482</v>
      </c>
      <c r="Q441" s="260">
        <v>0.98780900778869</v>
      </c>
      <c r="R441" s="260">
        <v>0.99188767550702</v>
      </c>
      <c r="S441" s="260">
        <v>0.980848681416271</v>
      </c>
      <c r="T441" s="262">
        <v>0.9</v>
      </c>
      <c r="U441" s="260">
        <v>0.889208633093525</v>
      </c>
      <c r="V441" s="260">
        <v>0.915001693193363</v>
      </c>
      <c r="W441" s="260">
        <v>0.9198127925117</v>
      </c>
      <c r="X441" s="260">
        <v>0.910833108099412</v>
      </c>
      <c r="Y441" s="262">
        <v>0.92</v>
      </c>
      <c r="Z441" s="262">
        <v>0.840136054421769</v>
      </c>
      <c r="AA441" s="262">
        <v>0.910695468914647</v>
      </c>
      <c r="AB441" s="262">
        <v>0.910196186791931</v>
      </c>
      <c r="AC441" s="262">
        <v>0.891295655824554</v>
      </c>
      <c r="AD441" s="262">
        <v>0.92</v>
      </c>
      <c r="AE441" s="260">
        <v>0.980447808262378</v>
      </c>
      <c r="AF441" s="260">
        <v>0.997294860234445</v>
      </c>
      <c r="AG441" s="260">
        <v>0.990060162176301</v>
      </c>
      <c r="AH441" s="260">
        <v>0.994962798165619</v>
      </c>
      <c r="AI441" s="262">
        <v>0.92</v>
      </c>
      <c r="AJ441" s="260">
        <v>0.883798351299937</v>
      </c>
      <c r="AK441" s="260">
        <v>0.936583197510742</v>
      </c>
      <c r="AL441" s="260">
        <v>0.935091575091575</v>
      </c>
      <c r="AM441" s="260">
        <v>0.925790918500518</v>
      </c>
      <c r="AN441" s="259">
        <v>0.99</v>
      </c>
      <c r="AO441" s="264">
        <v>1</v>
      </c>
      <c r="AP441" s="264">
        <v>1</v>
      </c>
      <c r="AQ441" s="264">
        <v>1</v>
      </c>
      <c r="AR441" s="265">
        <v>1</v>
      </c>
      <c r="AS441" s="286">
        <v>0.05</v>
      </c>
      <c r="AT441" s="267">
        <v>0</v>
      </c>
      <c r="AU441" s="268">
        <v>0.0714285714285714</v>
      </c>
      <c r="AV441" s="268">
        <v>0</v>
      </c>
      <c r="AW441" s="268">
        <v>0.0623655913978495</v>
      </c>
      <c r="AX441" s="224"/>
      <c r="AY441" s="222"/>
    </row>
    <row r="442" ht="15" spans="1:51">
      <c r="A442" s="220"/>
      <c r="B442" s="224"/>
      <c r="C442" s="283" t="s">
        <v>375</v>
      </c>
      <c r="D442" s="111" t="s">
        <v>25</v>
      </c>
      <c r="E442" s="111" t="s">
        <v>376</v>
      </c>
      <c r="F442" s="284" t="s">
        <v>473</v>
      </c>
      <c r="G442" s="284" t="s">
        <v>473</v>
      </c>
      <c r="H442" s="284" t="s">
        <v>473</v>
      </c>
      <c r="I442" s="284" t="s">
        <v>473</v>
      </c>
      <c r="J442" s="259">
        <v>0.9</v>
      </c>
      <c r="K442" s="260">
        <v>0.929824561403509</v>
      </c>
      <c r="L442" s="260">
        <v>0.866666666666667</v>
      </c>
      <c r="M442" s="261">
        <v>0.953846153846154</v>
      </c>
      <c r="N442" s="261">
        <v>0.935135135135135</v>
      </c>
      <c r="O442" s="262">
        <v>0.9</v>
      </c>
      <c r="P442" s="263">
        <v>0.990406578346277</v>
      </c>
      <c r="Q442" s="260">
        <v>0.98894783377542</v>
      </c>
      <c r="R442" s="260">
        <v>0.994883903974813</v>
      </c>
      <c r="S442" s="260">
        <v>0.994799279072478</v>
      </c>
      <c r="T442" s="262">
        <v>0.9</v>
      </c>
      <c r="U442" s="260">
        <v>0.899497487437186</v>
      </c>
      <c r="V442" s="260">
        <v>0.926171529619806</v>
      </c>
      <c r="W442" s="260">
        <v>0.926013380558835</v>
      </c>
      <c r="X442" s="260">
        <v>0.926840203366122</v>
      </c>
      <c r="Y442" s="262">
        <v>0.92</v>
      </c>
      <c r="Z442" s="262">
        <v>0.875119161105815</v>
      </c>
      <c r="AA442" s="262">
        <v>0.873680943513346</v>
      </c>
      <c r="AB442" s="262">
        <v>0.909947643979058</v>
      </c>
      <c r="AC442" s="262">
        <v>0.904670336906988</v>
      </c>
      <c r="AD442" s="262">
        <v>0.92</v>
      </c>
      <c r="AE442" s="260">
        <v>0.997752808988764</v>
      </c>
      <c r="AF442" s="260">
        <v>0.982142857142857</v>
      </c>
      <c r="AG442" s="260">
        <v>0.994957983193277</v>
      </c>
      <c r="AH442" s="260">
        <v>0.985681393006188</v>
      </c>
      <c r="AI442" s="262">
        <v>0.92</v>
      </c>
      <c r="AJ442" s="260">
        <v>0.907796101949025</v>
      </c>
      <c r="AK442" s="260">
        <v>0.914994527544692</v>
      </c>
      <c r="AL442" s="260">
        <v>0.941143808995003</v>
      </c>
      <c r="AM442" s="260">
        <v>0.963067763730015</v>
      </c>
      <c r="AN442" s="259">
        <v>0.99</v>
      </c>
      <c r="AO442" s="264">
        <v>1</v>
      </c>
      <c r="AP442" s="264">
        <v>1</v>
      </c>
      <c r="AQ442" s="264">
        <v>1</v>
      </c>
      <c r="AR442" s="265">
        <v>1</v>
      </c>
      <c r="AS442" s="286">
        <v>0.05</v>
      </c>
      <c r="AT442" s="267">
        <v>0.0769230769230769</v>
      </c>
      <c r="AU442" s="268">
        <v>0</v>
      </c>
      <c r="AV442" s="268">
        <v>0</v>
      </c>
      <c r="AW442" s="268">
        <v>0.031331592689295</v>
      </c>
      <c r="AX442" s="224"/>
      <c r="AY442" s="222"/>
    </row>
    <row r="443" ht="15" spans="1:51">
      <c r="A443" s="220"/>
      <c r="B443" s="224"/>
      <c r="C443" s="283" t="s">
        <v>375</v>
      </c>
      <c r="D443" s="111" t="s">
        <v>25</v>
      </c>
      <c r="E443" s="111" t="s">
        <v>376</v>
      </c>
      <c r="F443" s="284" t="s">
        <v>474</v>
      </c>
      <c r="G443" s="284" t="s">
        <v>474</v>
      </c>
      <c r="H443" s="284" t="s">
        <v>474</v>
      </c>
      <c r="I443" s="284" t="s">
        <v>474</v>
      </c>
      <c r="J443" s="259">
        <v>0.9</v>
      </c>
      <c r="K443" s="260">
        <v>0.979591836734694</v>
      </c>
      <c r="L443" s="260">
        <v>0.96078431372549</v>
      </c>
      <c r="M443" s="261">
        <v>1</v>
      </c>
      <c r="N443" s="261">
        <v>0.981263011797363</v>
      </c>
      <c r="O443" s="262">
        <v>0.9</v>
      </c>
      <c r="P443" s="263">
        <v>0.9343737494998</v>
      </c>
      <c r="Q443" s="260">
        <v>0.972842261904762</v>
      </c>
      <c r="R443" s="260">
        <v>0.973584905660377</v>
      </c>
      <c r="S443" s="260">
        <v>0.973888555854512</v>
      </c>
      <c r="T443" s="262">
        <v>0.9</v>
      </c>
      <c r="U443" s="260">
        <v>0.92156862745098</v>
      </c>
      <c r="V443" s="260">
        <v>0.953125</v>
      </c>
      <c r="W443" s="260">
        <v>0.964322469982847</v>
      </c>
      <c r="X443" s="260">
        <v>0.953255914458184</v>
      </c>
      <c r="Y443" s="262">
        <v>0.92</v>
      </c>
      <c r="Z443" s="262">
        <v>0.864197530864197</v>
      </c>
      <c r="AA443" s="262">
        <v>0.948034094033544</v>
      </c>
      <c r="AB443" s="262">
        <v>0.963051251489869</v>
      </c>
      <c r="AC443" s="262">
        <v>0.956395681135624</v>
      </c>
      <c r="AD443" s="262">
        <v>0.92</v>
      </c>
      <c r="AE443" s="260">
        <v>0.972707423580786</v>
      </c>
      <c r="AF443" s="260">
        <v>0.997755331088664</v>
      </c>
      <c r="AG443" s="260">
        <v>0.996648512777545</v>
      </c>
      <c r="AH443" s="260">
        <v>0.99581100285149</v>
      </c>
      <c r="AI443" s="262">
        <v>0.92</v>
      </c>
      <c r="AJ443" s="260">
        <v>0.902575398170112</v>
      </c>
      <c r="AK443" s="260">
        <v>0.964901185770751</v>
      </c>
      <c r="AL443" s="260">
        <v>0.974808673469388</v>
      </c>
      <c r="AM443" s="260">
        <v>0.970203367227871</v>
      </c>
      <c r="AN443" s="259">
        <v>0.99</v>
      </c>
      <c r="AO443" s="264">
        <v>1</v>
      </c>
      <c r="AP443" s="264">
        <v>1</v>
      </c>
      <c r="AQ443" s="264">
        <v>1</v>
      </c>
      <c r="AR443" s="265">
        <v>1</v>
      </c>
      <c r="AS443" s="286">
        <v>0.05</v>
      </c>
      <c r="AT443" s="267">
        <v>0.0740740740740741</v>
      </c>
      <c r="AU443" s="268">
        <v>0.03125</v>
      </c>
      <c r="AV443" s="268">
        <v>0.025</v>
      </c>
      <c r="AW443" s="268">
        <v>0.0626740947075209</v>
      </c>
      <c r="AX443" s="224"/>
      <c r="AY443" s="222"/>
    </row>
    <row r="444" ht="15" spans="1:51">
      <c r="A444" s="220"/>
      <c r="B444" s="224"/>
      <c r="C444" s="283" t="s">
        <v>375</v>
      </c>
      <c r="D444" s="111" t="s">
        <v>25</v>
      </c>
      <c r="E444" s="111" t="s">
        <v>376</v>
      </c>
      <c r="F444" s="284" t="s">
        <v>475</v>
      </c>
      <c r="G444" s="284" t="s">
        <v>475</v>
      </c>
      <c r="H444" s="284" t="s">
        <v>475</v>
      </c>
      <c r="I444" s="284" t="s">
        <v>475</v>
      </c>
      <c r="J444" s="259">
        <v>0.9</v>
      </c>
      <c r="K444" s="260">
        <v>1</v>
      </c>
      <c r="L444" s="260">
        <v>1</v>
      </c>
      <c r="M444" s="261">
        <v>1</v>
      </c>
      <c r="N444" s="261">
        <v>0.96551724137931</v>
      </c>
      <c r="O444" s="262">
        <v>0.9</v>
      </c>
      <c r="P444" s="263">
        <v>0.920114122681883</v>
      </c>
      <c r="Q444" s="260">
        <v>0.992150706436421</v>
      </c>
      <c r="R444" s="260">
        <v>0.97442143727162</v>
      </c>
      <c r="S444" s="260">
        <v>0.975760814889336</v>
      </c>
      <c r="T444" s="262">
        <v>0.9</v>
      </c>
      <c r="U444" s="260">
        <v>0.848787446504993</v>
      </c>
      <c r="V444" s="260">
        <v>0.899529042386185</v>
      </c>
      <c r="W444" s="260">
        <v>0.929354445797808</v>
      </c>
      <c r="X444" s="260">
        <v>0.91891976861167</v>
      </c>
      <c r="Y444" s="262">
        <v>0.92</v>
      </c>
      <c r="Z444" s="262">
        <v>0.729891956782713</v>
      </c>
      <c r="AA444" s="262">
        <v>0.811494252873563</v>
      </c>
      <c r="AB444" s="262">
        <v>0.755696202531646</v>
      </c>
      <c r="AC444" s="262">
        <v>0.813660539330036</v>
      </c>
      <c r="AD444" s="262">
        <v>0.92</v>
      </c>
      <c r="AE444" s="260">
        <v>0.94488188976378</v>
      </c>
      <c r="AF444" s="260">
        <v>1</v>
      </c>
      <c r="AG444" s="260">
        <v>0.938271604938272</v>
      </c>
      <c r="AH444" s="260">
        <v>0.982124441388793</v>
      </c>
      <c r="AI444" s="262">
        <v>0.92</v>
      </c>
      <c r="AJ444" s="260">
        <v>0.8122555410691</v>
      </c>
      <c r="AK444" s="260">
        <v>0.882548108825481</v>
      </c>
      <c r="AL444" s="260">
        <v>0.87088764742396</v>
      </c>
      <c r="AM444" s="260">
        <v>0.936800526662278</v>
      </c>
      <c r="AN444" s="259">
        <v>0.99</v>
      </c>
      <c r="AO444" s="264">
        <v>1</v>
      </c>
      <c r="AP444" s="264">
        <v>1</v>
      </c>
      <c r="AQ444" s="264">
        <v>1</v>
      </c>
      <c r="AR444" s="265">
        <v>1</v>
      </c>
      <c r="AS444" s="286">
        <v>0.05</v>
      </c>
      <c r="AT444" s="267">
        <v>0</v>
      </c>
      <c r="AU444" s="268">
        <v>0</v>
      </c>
      <c r="AV444" s="268">
        <v>0</v>
      </c>
      <c r="AW444" s="268">
        <v>0.0736842105263158</v>
      </c>
      <c r="AX444" s="224"/>
      <c r="AY444" s="222"/>
    </row>
    <row r="445" ht="15" spans="1:51">
      <c r="A445" s="220"/>
      <c r="B445" s="224"/>
      <c r="C445" s="283" t="s">
        <v>375</v>
      </c>
      <c r="D445" s="111" t="s">
        <v>25</v>
      </c>
      <c r="E445" s="111" t="s">
        <v>376</v>
      </c>
      <c r="F445" s="284" t="s">
        <v>476</v>
      </c>
      <c r="G445" s="284" t="s">
        <v>476</v>
      </c>
      <c r="H445" s="284" t="s">
        <v>476</v>
      </c>
      <c r="I445" s="284" t="s">
        <v>476</v>
      </c>
      <c r="J445" s="259">
        <v>0.9</v>
      </c>
      <c r="K445" s="260">
        <v>0.971428571428571</v>
      </c>
      <c r="L445" s="260">
        <v>0.878048780487805</v>
      </c>
      <c r="M445" s="261">
        <v>0.953488372093023</v>
      </c>
      <c r="N445" s="261">
        <v>0.968023255813954</v>
      </c>
      <c r="O445" s="262">
        <v>0.9</v>
      </c>
      <c r="P445" s="263">
        <v>0.970724191063174</v>
      </c>
      <c r="Q445" s="260">
        <v>0.961712846347607</v>
      </c>
      <c r="R445" s="260">
        <v>0.984375</v>
      </c>
      <c r="S445" s="260">
        <v>0.974883423971908</v>
      </c>
      <c r="T445" s="262">
        <v>0.9</v>
      </c>
      <c r="U445" s="260">
        <v>0.936825885978428</v>
      </c>
      <c r="V445" s="260">
        <v>0.929974811083123</v>
      </c>
      <c r="W445" s="260">
        <v>0.96630859375</v>
      </c>
      <c r="X445" s="260">
        <v>0.929826361573805</v>
      </c>
      <c r="Y445" s="262">
        <v>0.92</v>
      </c>
      <c r="Z445" s="262">
        <v>0.659900766801985</v>
      </c>
      <c r="AA445" s="262">
        <v>0.767925328807807</v>
      </c>
      <c r="AB445" s="262">
        <v>0.80835734870317</v>
      </c>
      <c r="AC445" s="262">
        <v>0.72137186181246</v>
      </c>
      <c r="AD445" s="262">
        <v>0.92</v>
      </c>
      <c r="AE445" s="260">
        <v>0.990897269180754</v>
      </c>
      <c r="AF445" s="260">
        <v>0.997845988152935</v>
      </c>
      <c r="AG445" s="260">
        <v>0.991521197007481</v>
      </c>
      <c r="AH445" s="260">
        <v>0.992825282338426</v>
      </c>
      <c r="AI445" s="262">
        <v>0.92</v>
      </c>
      <c r="AJ445" s="260">
        <v>0.800720288115246</v>
      </c>
      <c r="AK445" s="260">
        <v>0.854675264854906</v>
      </c>
      <c r="AL445" s="260">
        <v>0.898062953995157</v>
      </c>
      <c r="AM445" s="260">
        <v>0.908530629532626</v>
      </c>
      <c r="AN445" s="259">
        <v>0.99</v>
      </c>
      <c r="AO445" s="264">
        <v>1</v>
      </c>
      <c r="AP445" s="264">
        <v>1</v>
      </c>
      <c r="AQ445" s="264">
        <v>1</v>
      </c>
      <c r="AR445" s="265">
        <v>1</v>
      </c>
      <c r="AS445" s="286">
        <v>0.05</v>
      </c>
      <c r="AT445" s="267">
        <v>0</v>
      </c>
      <c r="AU445" s="268">
        <v>0.25</v>
      </c>
      <c r="AV445" s="268">
        <v>0</v>
      </c>
      <c r="AW445" s="268">
        <v>0.0448717948717949</v>
      </c>
      <c r="AX445" s="224"/>
      <c r="AY445" s="222"/>
    </row>
    <row r="446" ht="15" spans="1:51">
      <c r="A446" s="220"/>
      <c r="B446" s="224"/>
      <c r="C446" s="283" t="s">
        <v>375</v>
      </c>
      <c r="D446" s="111" t="s">
        <v>25</v>
      </c>
      <c r="E446" s="111" t="s">
        <v>376</v>
      </c>
      <c r="F446" s="284" t="s">
        <v>477</v>
      </c>
      <c r="G446" s="284" t="s">
        <v>477</v>
      </c>
      <c r="H446" s="284" t="s">
        <v>477</v>
      </c>
      <c r="I446" s="284" t="s">
        <v>477</v>
      </c>
      <c r="J446" s="259">
        <v>0.9</v>
      </c>
      <c r="K446" s="260">
        <v>0.938461538461538</v>
      </c>
      <c r="L446" s="260">
        <v>0.985507246376812</v>
      </c>
      <c r="M446" s="261">
        <v>0.972602739726027</v>
      </c>
      <c r="N446" s="261">
        <v>0.967098166127292</v>
      </c>
      <c r="O446" s="262">
        <v>0.9</v>
      </c>
      <c r="P446" s="263">
        <v>0.992711370262391</v>
      </c>
      <c r="Q446" s="260">
        <v>0.990707279297883</v>
      </c>
      <c r="R446" s="260">
        <v>0.976635514018692</v>
      </c>
      <c r="S446" s="260">
        <v>0.990513922783944</v>
      </c>
      <c r="T446" s="262">
        <v>0.9</v>
      </c>
      <c r="U446" s="260">
        <v>0.935860058309038</v>
      </c>
      <c r="V446" s="260">
        <v>0.948890036138358</v>
      </c>
      <c r="W446" s="260">
        <v>0.94392523364486</v>
      </c>
      <c r="X446" s="260">
        <v>0.944349708474161</v>
      </c>
      <c r="Y446" s="262">
        <v>0.92</v>
      </c>
      <c r="Z446" s="262">
        <v>0.646178730287101</v>
      </c>
      <c r="AA446" s="262">
        <v>0.868858514961212</v>
      </c>
      <c r="AB446" s="262">
        <v>0.74026512013256</v>
      </c>
      <c r="AC446" s="262">
        <v>0.757877586153893</v>
      </c>
      <c r="AD446" s="262">
        <v>0.92</v>
      </c>
      <c r="AE446" s="260">
        <v>0.991097922848665</v>
      </c>
      <c r="AF446" s="260">
        <v>0.988165680473373</v>
      </c>
      <c r="AG446" s="260">
        <v>0.990804597701149</v>
      </c>
      <c r="AH446" s="260">
        <v>0.992156862745098</v>
      </c>
      <c r="AI446" s="262">
        <v>0.92</v>
      </c>
      <c r="AJ446" s="260">
        <v>0.792098874420658</v>
      </c>
      <c r="AK446" s="260">
        <v>0.912790697674419</v>
      </c>
      <c r="AL446" s="260">
        <v>0.85717286284394</v>
      </c>
      <c r="AM446" s="260">
        <v>0.926935459144565</v>
      </c>
      <c r="AN446" s="259">
        <v>0.99</v>
      </c>
      <c r="AO446" s="264">
        <v>1</v>
      </c>
      <c r="AP446" s="264">
        <v>1</v>
      </c>
      <c r="AQ446" s="264">
        <v>1</v>
      </c>
      <c r="AR446" s="265">
        <v>1</v>
      </c>
      <c r="AS446" s="286">
        <v>0.05</v>
      </c>
      <c r="AT446" s="267">
        <v>0.0769230769230769</v>
      </c>
      <c r="AU446" s="268">
        <v>0.25</v>
      </c>
      <c r="AV446" s="268">
        <v>0.0833333333333333</v>
      </c>
      <c r="AW446" s="268">
        <v>0.0641891891891892</v>
      </c>
      <c r="AX446" s="224"/>
      <c r="AY446" s="222"/>
    </row>
    <row r="447" ht="15" spans="1:51">
      <c r="A447" s="220"/>
      <c r="B447" s="224"/>
      <c r="C447" s="283" t="s">
        <v>375</v>
      </c>
      <c r="D447" s="111" t="s">
        <v>25</v>
      </c>
      <c r="E447" s="111" t="s">
        <v>376</v>
      </c>
      <c r="F447" s="284" t="s">
        <v>478</v>
      </c>
      <c r="G447" s="284" t="s">
        <v>478</v>
      </c>
      <c r="H447" s="284" t="s">
        <v>478</v>
      </c>
      <c r="I447" s="284" t="s">
        <v>478</v>
      </c>
      <c r="J447" s="259">
        <v>0.9</v>
      </c>
      <c r="K447" s="260">
        <v>0.91304347826087</v>
      </c>
      <c r="L447" s="260">
        <v>0.887323943661972</v>
      </c>
      <c r="M447" s="261">
        <v>0.896551724137931</v>
      </c>
      <c r="N447" s="261">
        <v>0.935804701627486</v>
      </c>
      <c r="O447" s="262">
        <v>0.9</v>
      </c>
      <c r="P447" s="263">
        <v>0.914963744232037</v>
      </c>
      <c r="Q447" s="260">
        <v>0.931648351648352</v>
      </c>
      <c r="R447" s="260">
        <v>0.950335570469799</v>
      </c>
      <c r="S447" s="260">
        <v>0.953545381648784</v>
      </c>
      <c r="T447" s="262">
        <v>0.9</v>
      </c>
      <c r="U447" s="260">
        <v>0.864425401010767</v>
      </c>
      <c r="V447" s="260">
        <v>0.88967032967033</v>
      </c>
      <c r="W447" s="260">
        <v>0.917545541706616</v>
      </c>
      <c r="X447" s="260">
        <v>0.913841689258849</v>
      </c>
      <c r="Y447" s="262">
        <v>0.92</v>
      </c>
      <c r="Z447" s="262">
        <v>0.869232079005619</v>
      </c>
      <c r="AA447" s="262">
        <v>0.881164106709782</v>
      </c>
      <c r="AB447" s="262">
        <v>0.916590284142988</v>
      </c>
      <c r="AC447" s="262">
        <v>0.92559056311975</v>
      </c>
      <c r="AD447" s="262">
        <v>0.92</v>
      </c>
      <c r="AE447" s="260">
        <v>0.994350282485876</v>
      </c>
      <c r="AF447" s="260">
        <v>0.973150171714018</v>
      </c>
      <c r="AG447" s="260">
        <v>0.990610328638498</v>
      </c>
      <c r="AH447" s="260">
        <v>0.974666479729948</v>
      </c>
      <c r="AI447" s="262">
        <v>0.92</v>
      </c>
      <c r="AJ447" s="260">
        <v>0.907373669575223</v>
      </c>
      <c r="AK447" s="260">
        <v>0.916270839154326</v>
      </c>
      <c r="AL447" s="260">
        <v>0.945657265998313</v>
      </c>
      <c r="AM447" s="260">
        <v>0.949372947551928</v>
      </c>
      <c r="AN447" s="259">
        <v>0.99</v>
      </c>
      <c r="AO447" s="264">
        <v>1</v>
      </c>
      <c r="AP447" s="264">
        <v>1</v>
      </c>
      <c r="AQ447" s="264">
        <v>1</v>
      </c>
      <c r="AR447" s="265">
        <v>1</v>
      </c>
      <c r="AS447" s="286">
        <v>0.05</v>
      </c>
      <c r="AT447" s="267">
        <v>0.0645161290322581</v>
      </c>
      <c r="AU447" s="268">
        <v>0</v>
      </c>
      <c r="AV447" s="268">
        <v>0</v>
      </c>
      <c r="AW447" s="268">
        <v>0.0452039691289967</v>
      </c>
      <c r="AX447" s="224"/>
      <c r="AY447" s="222"/>
    </row>
    <row r="448" ht="15" spans="1:51">
      <c r="A448" s="220"/>
      <c r="B448" s="224"/>
      <c r="C448" s="283" t="s">
        <v>375</v>
      </c>
      <c r="D448" s="111" t="s">
        <v>25</v>
      </c>
      <c r="E448" s="111" t="s">
        <v>376</v>
      </c>
      <c r="F448" s="284" t="s">
        <v>479</v>
      </c>
      <c r="G448" s="284" t="s">
        <v>479</v>
      </c>
      <c r="H448" s="284" t="s">
        <v>479</v>
      </c>
      <c r="I448" s="284" t="s">
        <v>479</v>
      </c>
      <c r="J448" s="259">
        <v>0.9</v>
      </c>
      <c r="K448" s="260">
        <v>0.959183673469388</v>
      </c>
      <c r="L448" s="260">
        <v>0.979591836734694</v>
      </c>
      <c r="M448" s="261">
        <v>0.982456140350877</v>
      </c>
      <c r="N448" s="261">
        <v>0.970055710306407</v>
      </c>
      <c r="O448" s="262">
        <v>0.9</v>
      </c>
      <c r="P448" s="263">
        <v>0.912830188679245</v>
      </c>
      <c r="Q448" s="260">
        <v>0.957807428777497</v>
      </c>
      <c r="R448" s="260">
        <v>0.953348143446525</v>
      </c>
      <c r="S448" s="260">
        <v>0.952578572444375</v>
      </c>
      <c r="T448" s="262">
        <v>0.9</v>
      </c>
      <c r="U448" s="260">
        <v>0.882264150943396</v>
      </c>
      <c r="V448" s="260">
        <v>0.933285250631085</v>
      </c>
      <c r="W448" s="260">
        <v>0.937797524595367</v>
      </c>
      <c r="X448" s="260">
        <v>0.92215801109258</v>
      </c>
      <c r="Y448" s="262">
        <v>0.92</v>
      </c>
      <c r="Z448" s="262">
        <v>0.86306027820711</v>
      </c>
      <c r="AA448" s="262">
        <v>0.942491060786651</v>
      </c>
      <c r="AB448" s="262">
        <v>0.96544</v>
      </c>
      <c r="AC448" s="262">
        <v>0.945080406263225</v>
      </c>
      <c r="AD448" s="262">
        <v>0.92</v>
      </c>
      <c r="AE448" s="260">
        <v>0.994772001161778</v>
      </c>
      <c r="AF448" s="260">
        <v>0.994877230171348</v>
      </c>
      <c r="AG448" s="260">
        <v>0.994725485495085</v>
      </c>
      <c r="AH448" s="260">
        <v>0.994923700265458</v>
      </c>
      <c r="AI448" s="262">
        <v>0.92</v>
      </c>
      <c r="AJ448" s="260">
        <v>0.897366185216652</v>
      </c>
      <c r="AK448" s="260">
        <v>0.957578724098548</v>
      </c>
      <c r="AL448" s="260">
        <v>0.975306675163295</v>
      </c>
      <c r="AM448" s="260">
        <v>0.960316952416413</v>
      </c>
      <c r="AN448" s="259">
        <v>0.99</v>
      </c>
      <c r="AO448" s="264">
        <v>1</v>
      </c>
      <c r="AP448" s="264">
        <v>1</v>
      </c>
      <c r="AQ448" s="264">
        <v>1</v>
      </c>
      <c r="AR448" s="265">
        <v>1</v>
      </c>
      <c r="AS448" s="286">
        <v>0.05</v>
      </c>
      <c r="AT448" s="267">
        <v>0.0454545454545455</v>
      </c>
      <c r="AU448" s="268">
        <v>0</v>
      </c>
      <c r="AV448" s="268">
        <v>0.0416666666666667</v>
      </c>
      <c r="AW448" s="268">
        <v>0.0721476510067114</v>
      </c>
      <c r="AX448" s="224"/>
      <c r="AY448" s="222"/>
    </row>
    <row r="449" ht="15" spans="1:51">
      <c r="A449" s="220"/>
      <c r="B449" s="224"/>
      <c r="C449" s="283" t="s">
        <v>375</v>
      </c>
      <c r="D449" s="111" t="s">
        <v>25</v>
      </c>
      <c r="E449" s="111" t="s">
        <v>376</v>
      </c>
      <c r="F449" s="284" t="s">
        <v>480</v>
      </c>
      <c r="G449" s="284" t="s">
        <v>480</v>
      </c>
      <c r="H449" s="284" t="s">
        <v>480</v>
      </c>
      <c r="I449" s="284" t="s">
        <v>480</v>
      </c>
      <c r="J449" s="259">
        <v>0.9</v>
      </c>
      <c r="K449" s="260">
        <v>1</v>
      </c>
      <c r="L449" s="260">
        <v>0.954545454545455</v>
      </c>
      <c r="M449" s="261">
        <v>0.978723404255319</v>
      </c>
      <c r="N449" s="261">
        <v>0.942148760330578</v>
      </c>
      <c r="O449" s="262">
        <v>0.9</v>
      </c>
      <c r="P449" s="263">
        <v>0.983246073298429</v>
      </c>
      <c r="Q449" s="260">
        <v>0.971688574317492</v>
      </c>
      <c r="R449" s="260">
        <v>0.987469879518072</v>
      </c>
      <c r="S449" s="260">
        <v>0.976344327695679</v>
      </c>
      <c r="T449" s="262">
        <v>0.9</v>
      </c>
      <c r="U449" s="260">
        <v>0.95130890052356</v>
      </c>
      <c r="V449" s="260">
        <v>0.928210313447927</v>
      </c>
      <c r="W449" s="260">
        <v>0.962409638554217</v>
      </c>
      <c r="X449" s="260">
        <v>0.937506321290105</v>
      </c>
      <c r="Y449" s="262">
        <v>0.92</v>
      </c>
      <c r="Z449" s="262">
        <v>0.94290442697559</v>
      </c>
      <c r="AA449" s="262">
        <v>0.952629291612342</v>
      </c>
      <c r="AB449" s="262">
        <v>0.971311475409836</v>
      </c>
      <c r="AC449" s="262">
        <v>0.956891963810538</v>
      </c>
      <c r="AD449" s="262">
        <v>0.92</v>
      </c>
      <c r="AE449" s="260">
        <v>0.998394863563403</v>
      </c>
      <c r="AF449" s="260">
        <v>0.997817785051828</v>
      </c>
      <c r="AG449" s="260">
        <v>0.998817966903073</v>
      </c>
      <c r="AH449" s="260">
        <v>0.995700164014362</v>
      </c>
      <c r="AI449" s="262">
        <v>0.92</v>
      </c>
      <c r="AJ449" s="260">
        <v>0.957043879907621</v>
      </c>
      <c r="AK449" s="260">
        <v>0.96401028277635</v>
      </c>
      <c r="AL449" s="260">
        <v>0.979140799602682</v>
      </c>
      <c r="AM449" s="260">
        <v>0.971832788647786</v>
      </c>
      <c r="AN449" s="259">
        <v>0.99</v>
      </c>
      <c r="AO449" s="264">
        <v>1</v>
      </c>
      <c r="AP449" s="264">
        <v>1</v>
      </c>
      <c r="AQ449" s="264">
        <v>1</v>
      </c>
      <c r="AR449" s="265">
        <v>1</v>
      </c>
      <c r="AS449" s="286">
        <v>0.05</v>
      </c>
      <c r="AT449" s="267">
        <v>0</v>
      </c>
      <c r="AU449" s="268">
        <v>0.142857142857143</v>
      </c>
      <c r="AV449" s="268">
        <v>0</v>
      </c>
      <c r="AW449" s="268">
        <v>0.0443686006825939</v>
      </c>
      <c r="AX449" s="224"/>
      <c r="AY449" s="222"/>
    </row>
    <row r="450" ht="15" spans="1:51">
      <c r="A450" s="220"/>
      <c r="B450" s="224"/>
      <c r="C450" s="283" t="s">
        <v>375</v>
      </c>
      <c r="D450" s="111" t="s">
        <v>25</v>
      </c>
      <c r="E450" s="111" t="s">
        <v>376</v>
      </c>
      <c r="F450" s="284" t="s">
        <v>481</v>
      </c>
      <c r="G450" s="284" t="s">
        <v>481</v>
      </c>
      <c r="H450" s="284" t="s">
        <v>481</v>
      </c>
      <c r="I450" s="284" t="s">
        <v>481</v>
      </c>
      <c r="J450" s="259">
        <v>0.9</v>
      </c>
      <c r="K450" s="260">
        <v>0.953488372093023</v>
      </c>
      <c r="L450" s="260">
        <v>0.952380952380952</v>
      </c>
      <c r="M450" s="261">
        <v>0.931818181818182</v>
      </c>
      <c r="N450" s="261">
        <v>0.983249581239531</v>
      </c>
      <c r="O450" s="262">
        <v>0.9</v>
      </c>
      <c r="P450" s="263">
        <v>0.973412913727618</v>
      </c>
      <c r="Q450" s="260">
        <v>0.952609158679446</v>
      </c>
      <c r="R450" s="260">
        <v>0.944308744504152</v>
      </c>
      <c r="S450" s="260">
        <v>0.980691615348176</v>
      </c>
      <c r="T450" s="262">
        <v>0.9</v>
      </c>
      <c r="U450" s="260">
        <v>0.934346174715138</v>
      </c>
      <c r="V450" s="260">
        <v>0.944621938232162</v>
      </c>
      <c r="W450" s="260">
        <v>0.92818759159746</v>
      </c>
      <c r="X450" s="260">
        <v>0.963031738512553</v>
      </c>
      <c r="Y450" s="262">
        <v>0.92</v>
      </c>
      <c r="Z450" s="262">
        <v>0.960889254837382</v>
      </c>
      <c r="AA450" s="262">
        <v>0.961703790543181</v>
      </c>
      <c r="AB450" s="262">
        <v>0.963282937365011</v>
      </c>
      <c r="AC450" s="262">
        <v>0.982636102315673</v>
      </c>
      <c r="AD450" s="262">
        <v>0.92</v>
      </c>
      <c r="AE450" s="260">
        <v>0.9986856516977</v>
      </c>
      <c r="AF450" s="260">
        <v>0.99601259181532</v>
      </c>
      <c r="AG450" s="260">
        <v>0.998441558441558</v>
      </c>
      <c r="AH450" s="260">
        <v>0.996143085215687</v>
      </c>
      <c r="AI450" s="262">
        <v>0.92</v>
      </c>
      <c r="AJ450" s="260">
        <v>0.969335205992509</v>
      </c>
      <c r="AK450" s="260">
        <v>0.967102298332582</v>
      </c>
      <c r="AL450" s="260">
        <v>0.971127406049496</v>
      </c>
      <c r="AM450" s="260">
        <v>0.987950714962707</v>
      </c>
      <c r="AN450" s="259">
        <v>0.99</v>
      </c>
      <c r="AO450" s="264">
        <v>1</v>
      </c>
      <c r="AP450" s="264">
        <v>1</v>
      </c>
      <c r="AQ450" s="264">
        <v>1</v>
      </c>
      <c r="AR450" s="265">
        <v>1</v>
      </c>
      <c r="AS450" s="286">
        <v>0.05</v>
      </c>
      <c r="AT450" s="267">
        <v>0</v>
      </c>
      <c r="AU450" s="268">
        <v>0</v>
      </c>
      <c r="AV450" s="268">
        <v>0</v>
      </c>
      <c r="AW450" s="268">
        <v>0.0807017543859649</v>
      </c>
      <c r="AX450" s="224"/>
      <c r="AY450" s="222"/>
    </row>
    <row r="451" ht="15" spans="1:51">
      <c r="A451" s="220"/>
      <c r="B451" s="224"/>
      <c r="C451" s="283" t="s">
        <v>375</v>
      </c>
      <c r="D451" s="111" t="s">
        <v>25</v>
      </c>
      <c r="E451" s="111" t="s">
        <v>376</v>
      </c>
      <c r="F451" s="284" t="s">
        <v>482</v>
      </c>
      <c r="G451" s="284" t="s">
        <v>482</v>
      </c>
      <c r="H451" s="284" t="s">
        <v>482</v>
      </c>
      <c r="I451" s="284" t="s">
        <v>482</v>
      </c>
      <c r="J451" s="259">
        <v>0.9</v>
      </c>
      <c r="K451" s="260">
        <v>0.966666666666667</v>
      </c>
      <c r="L451" s="260">
        <v>0.970588235294118</v>
      </c>
      <c r="M451" s="261">
        <v>1</v>
      </c>
      <c r="N451" s="261">
        <v>0.996919917864476</v>
      </c>
      <c r="O451" s="262">
        <v>0.9</v>
      </c>
      <c r="P451" s="263">
        <v>0.9921875</v>
      </c>
      <c r="Q451" s="260">
        <v>0.99606962380685</v>
      </c>
      <c r="R451" s="260">
        <v>0.997793712079426</v>
      </c>
      <c r="S451" s="260">
        <v>0.995617936091286</v>
      </c>
      <c r="T451" s="262">
        <v>0.9</v>
      </c>
      <c r="U451" s="260">
        <v>0.957932692307692</v>
      </c>
      <c r="V451" s="260">
        <v>0.961819202695115</v>
      </c>
      <c r="W451" s="260">
        <v>0.967457253171539</v>
      </c>
      <c r="X451" s="260">
        <v>0.970214981452155</v>
      </c>
      <c r="Y451" s="262">
        <v>0.92</v>
      </c>
      <c r="Z451" s="262">
        <v>0.989028213166144</v>
      </c>
      <c r="AA451" s="262">
        <v>0.99112564222326</v>
      </c>
      <c r="AB451" s="262">
        <v>0.996404725218284</v>
      </c>
      <c r="AC451" s="262">
        <v>0.992321280507589</v>
      </c>
      <c r="AD451" s="262">
        <v>0.92</v>
      </c>
      <c r="AE451" s="260">
        <v>0.993079584775087</v>
      </c>
      <c r="AF451" s="260">
        <v>0.997478386167147</v>
      </c>
      <c r="AG451" s="260">
        <v>0.998541742617572</v>
      </c>
      <c r="AH451" s="260">
        <v>0.998545706371191</v>
      </c>
      <c r="AI451" s="262">
        <v>0.92</v>
      </c>
      <c r="AJ451" s="260">
        <v>0.991899441340782</v>
      </c>
      <c r="AK451" s="260">
        <v>0.993628950050968</v>
      </c>
      <c r="AL451" s="260">
        <v>0.997341839447103</v>
      </c>
      <c r="AM451" s="260">
        <v>0.994588744588745</v>
      </c>
      <c r="AN451" s="259">
        <v>0.99</v>
      </c>
      <c r="AO451" s="264">
        <v>1</v>
      </c>
      <c r="AP451" s="264">
        <v>1</v>
      </c>
      <c r="AQ451" s="264">
        <v>1</v>
      </c>
      <c r="AR451" s="265">
        <v>1</v>
      </c>
      <c r="AS451" s="286">
        <v>0.05</v>
      </c>
      <c r="AT451" s="267">
        <v>0</v>
      </c>
      <c r="AU451" s="268">
        <v>0</v>
      </c>
      <c r="AV451" s="268">
        <v>0</v>
      </c>
      <c r="AW451" s="268">
        <v>0.0378378378378378</v>
      </c>
      <c r="AX451" s="224"/>
      <c r="AY451" s="222"/>
    </row>
    <row r="452" ht="15" spans="1:51">
      <c r="A452" s="220"/>
      <c r="B452" s="224"/>
      <c r="C452" s="283" t="s">
        <v>375</v>
      </c>
      <c r="D452" s="111" t="s">
        <v>25</v>
      </c>
      <c r="E452" s="111" t="s">
        <v>376</v>
      </c>
      <c r="F452" s="284" t="s">
        <v>483</v>
      </c>
      <c r="G452" s="284" t="s">
        <v>483</v>
      </c>
      <c r="H452" s="284" t="s">
        <v>483</v>
      </c>
      <c r="I452" s="284" t="s">
        <v>483</v>
      </c>
      <c r="J452" s="259">
        <v>0.9</v>
      </c>
      <c r="K452" s="260">
        <v>0.9</v>
      </c>
      <c r="L452" s="260">
        <v>0.887323943661972</v>
      </c>
      <c r="M452" s="261">
        <v>0.92</v>
      </c>
      <c r="N452" s="261">
        <v>0.940366972477064</v>
      </c>
      <c r="O452" s="262">
        <v>0.9</v>
      </c>
      <c r="P452" s="263">
        <v>0.1</v>
      </c>
      <c r="Q452" s="260">
        <v>0.75</v>
      </c>
      <c r="R452" s="260">
        <v>0.333333333333333</v>
      </c>
      <c r="S452" s="260">
        <v>0.711864406779661</v>
      </c>
      <c r="T452" s="262">
        <v>0.9</v>
      </c>
      <c r="U452" s="260">
        <v>0.3</v>
      </c>
      <c r="V452" s="260">
        <v>0.5</v>
      </c>
      <c r="W452" s="260">
        <v>0</v>
      </c>
      <c r="X452" s="260">
        <v>0.610169491525424</v>
      </c>
      <c r="Y452" s="262">
        <v>0.92</v>
      </c>
      <c r="Z452" s="262">
        <v>0.852373660030628</v>
      </c>
      <c r="AA452" s="262">
        <v>0.887120984689282</v>
      </c>
      <c r="AB452" s="262">
        <v>0.871067031463748</v>
      </c>
      <c r="AC452" s="262">
        <v>0.866972243442832</v>
      </c>
      <c r="AD452" s="262">
        <v>0.92</v>
      </c>
      <c r="AE452" s="260">
        <v>0.997459779847587</v>
      </c>
      <c r="AF452" s="260">
        <v>0.999306518723994</v>
      </c>
      <c r="AG452" s="260">
        <v>0.979703356752537</v>
      </c>
      <c r="AH452" s="260">
        <v>0.994439953952042</v>
      </c>
      <c r="AI452" s="262">
        <v>0.92</v>
      </c>
      <c r="AJ452" s="260">
        <v>0.90072425366543</v>
      </c>
      <c r="AK452" s="260">
        <v>0.927406898918826</v>
      </c>
      <c r="AL452" s="260">
        <v>0.921205892428914</v>
      </c>
      <c r="AM452" s="260">
        <v>0.947346317062927</v>
      </c>
      <c r="AN452" s="259">
        <v>0.99</v>
      </c>
      <c r="AO452" s="264">
        <v>1</v>
      </c>
      <c r="AP452" s="264">
        <v>1</v>
      </c>
      <c r="AQ452" s="264">
        <v>1</v>
      </c>
      <c r="AR452" s="265">
        <v>1</v>
      </c>
      <c r="AS452" s="286">
        <v>0.05</v>
      </c>
      <c r="AT452" s="267">
        <v>0</v>
      </c>
      <c r="AU452" s="268">
        <v>0</v>
      </c>
      <c r="AV452" s="268">
        <v>0.0952380952380952</v>
      </c>
      <c r="AW452" s="268">
        <v>0.0704225352112676</v>
      </c>
      <c r="AX452" s="224"/>
      <c r="AY452" s="222"/>
    </row>
    <row r="453" ht="15" spans="1:51">
      <c r="A453" s="220"/>
      <c r="B453" s="224"/>
      <c r="C453" s="283" t="s">
        <v>375</v>
      </c>
      <c r="D453" s="111" t="s">
        <v>25</v>
      </c>
      <c r="E453" s="111" t="s">
        <v>376</v>
      </c>
      <c r="F453" s="284" t="s">
        <v>484</v>
      </c>
      <c r="G453" s="284" t="s">
        <v>484</v>
      </c>
      <c r="H453" s="284" t="s">
        <v>484</v>
      </c>
      <c r="I453" s="284" t="s">
        <v>484</v>
      </c>
      <c r="J453" s="259">
        <v>0.9</v>
      </c>
      <c r="K453" s="260">
        <v>0.984375</v>
      </c>
      <c r="L453" s="260">
        <v>0.968253968253968</v>
      </c>
      <c r="M453" s="261">
        <v>0.971830985915493</v>
      </c>
      <c r="N453" s="261">
        <v>0.978260869565217</v>
      </c>
      <c r="O453" s="262">
        <v>0.9</v>
      </c>
      <c r="P453" s="263">
        <v>0.981443298969072</v>
      </c>
      <c r="Q453" s="260">
        <v>0.979752916952642</v>
      </c>
      <c r="R453" s="260">
        <v>0.971864009378664</v>
      </c>
      <c r="S453" s="260">
        <v>0.97953490763713</v>
      </c>
      <c r="T453" s="262">
        <v>0.9</v>
      </c>
      <c r="U453" s="260">
        <v>0.948453608247423</v>
      </c>
      <c r="V453" s="260">
        <v>0.94646533973919</v>
      </c>
      <c r="W453" s="260">
        <v>0.943141852286049</v>
      </c>
      <c r="X453" s="260">
        <v>0.944955071923487</v>
      </c>
      <c r="Y453" s="262">
        <v>0.92</v>
      </c>
      <c r="Z453" s="262">
        <v>0.935883324160704</v>
      </c>
      <c r="AA453" s="262">
        <v>0.938384897745149</v>
      </c>
      <c r="AB453" s="262">
        <v>0.946892964686559</v>
      </c>
      <c r="AC453" s="262">
        <v>0.936038001066356</v>
      </c>
      <c r="AD453" s="262">
        <v>0.92</v>
      </c>
      <c r="AE453" s="260">
        <v>0.983671843886898</v>
      </c>
      <c r="AF453" s="260">
        <v>0.986997751490859</v>
      </c>
      <c r="AG453" s="260">
        <v>0.993817949264549</v>
      </c>
      <c r="AH453" s="260">
        <v>0.988916082525658</v>
      </c>
      <c r="AI453" s="262">
        <v>0.92</v>
      </c>
      <c r="AJ453" s="260">
        <v>0.954774637127578</v>
      </c>
      <c r="AK453" s="260">
        <v>0.953923900118906</v>
      </c>
      <c r="AL453" s="260">
        <v>0.963582258750177</v>
      </c>
      <c r="AM453" s="260">
        <v>0.954739378398691</v>
      </c>
      <c r="AN453" s="259">
        <v>0.99</v>
      </c>
      <c r="AO453" s="264">
        <v>1</v>
      </c>
      <c r="AP453" s="264">
        <v>1</v>
      </c>
      <c r="AQ453" s="264">
        <v>1</v>
      </c>
      <c r="AR453" s="265">
        <v>1</v>
      </c>
      <c r="AS453" s="286">
        <v>0.05</v>
      </c>
      <c r="AT453" s="267">
        <v>0</v>
      </c>
      <c r="AU453" s="268">
        <v>0</v>
      </c>
      <c r="AV453" s="268">
        <v>0</v>
      </c>
      <c r="AW453" s="268">
        <v>0.0614203454894434</v>
      </c>
      <c r="AX453" s="224"/>
      <c r="AY453" s="222"/>
    </row>
    <row r="454" ht="15" spans="1:51">
      <c r="A454" s="220"/>
      <c r="B454" s="224"/>
      <c r="C454" s="283" t="s">
        <v>375</v>
      </c>
      <c r="D454" s="111" t="s">
        <v>25</v>
      </c>
      <c r="E454" s="111" t="s">
        <v>376</v>
      </c>
      <c r="F454" s="284" t="s">
        <v>485</v>
      </c>
      <c r="G454" s="284" t="s">
        <v>485</v>
      </c>
      <c r="H454" s="284" t="s">
        <v>485</v>
      </c>
      <c r="I454" s="284" t="s">
        <v>485</v>
      </c>
      <c r="J454" s="259">
        <v>0.9</v>
      </c>
      <c r="K454" s="260">
        <v>0.954545454545455</v>
      </c>
      <c r="L454" s="260">
        <v>0.945454545454545</v>
      </c>
      <c r="M454" s="261">
        <v>0.967213114754098</v>
      </c>
      <c r="N454" s="261">
        <v>0.963455149501661</v>
      </c>
      <c r="O454" s="262">
        <v>0.9</v>
      </c>
      <c r="P454" s="263">
        <v>0.875158696572154</v>
      </c>
      <c r="Q454" s="260">
        <v>0.909983633387889</v>
      </c>
      <c r="R454" s="260">
        <v>0.935517970401691</v>
      </c>
      <c r="S454" s="260">
        <v>0.951259312418837</v>
      </c>
      <c r="T454" s="262">
        <v>0.9</v>
      </c>
      <c r="U454" s="260">
        <v>0.820143884892086</v>
      </c>
      <c r="V454" s="260">
        <v>0.877250409165303</v>
      </c>
      <c r="W454" s="260">
        <v>0.904510218463707</v>
      </c>
      <c r="X454" s="260">
        <v>0.913727701455813</v>
      </c>
      <c r="Y454" s="262">
        <v>0.92</v>
      </c>
      <c r="Z454" s="262">
        <v>0.779722589167767</v>
      </c>
      <c r="AA454" s="262">
        <v>0.893824155765135</v>
      </c>
      <c r="AB454" s="262">
        <v>0.929597197898424</v>
      </c>
      <c r="AC454" s="262">
        <v>0.889538831148483</v>
      </c>
      <c r="AD454" s="262">
        <v>0.92</v>
      </c>
      <c r="AE454" s="260">
        <v>0.956358164033108</v>
      </c>
      <c r="AF454" s="260">
        <v>0.989159175039662</v>
      </c>
      <c r="AG454" s="260">
        <v>0.986350759721865</v>
      </c>
      <c r="AH454" s="260">
        <v>0.98930946149649</v>
      </c>
      <c r="AI454" s="262">
        <v>0.92</v>
      </c>
      <c r="AJ454" s="260">
        <v>0.840289371174179</v>
      </c>
      <c r="AK454" s="260">
        <v>0.923237962316818</v>
      </c>
      <c r="AL454" s="260">
        <v>0.952573335675391</v>
      </c>
      <c r="AM454" s="260">
        <v>0.948608357578722</v>
      </c>
      <c r="AN454" s="259">
        <v>0.99</v>
      </c>
      <c r="AO454" s="264">
        <v>1</v>
      </c>
      <c r="AP454" s="264">
        <v>1</v>
      </c>
      <c r="AQ454" s="264">
        <v>1</v>
      </c>
      <c r="AR454" s="265">
        <v>1</v>
      </c>
      <c r="AS454" s="286">
        <v>0.05</v>
      </c>
      <c r="AT454" s="267">
        <v>0</v>
      </c>
      <c r="AU454" s="268">
        <v>0.0909090909090909</v>
      </c>
      <c r="AV454" s="268">
        <v>0.0625</v>
      </c>
      <c r="AW454" s="268">
        <v>0.0889830508474576</v>
      </c>
      <c r="AX454" s="224"/>
      <c r="AY454" s="222"/>
    </row>
    <row r="455" ht="15" spans="1:51">
      <c r="A455" s="220"/>
      <c r="B455" s="224"/>
      <c r="C455" s="283" t="s">
        <v>375</v>
      </c>
      <c r="D455" s="111" t="s">
        <v>25</v>
      </c>
      <c r="E455" s="111" t="s">
        <v>376</v>
      </c>
      <c r="F455" s="284" t="s">
        <v>486</v>
      </c>
      <c r="G455" s="284" t="s">
        <v>486</v>
      </c>
      <c r="H455" s="284" t="s">
        <v>486</v>
      </c>
      <c r="I455" s="284" t="s">
        <v>486</v>
      </c>
      <c r="J455" s="259">
        <v>0.9</v>
      </c>
      <c r="K455" s="260">
        <v>1</v>
      </c>
      <c r="L455" s="260">
        <v>1</v>
      </c>
      <c r="M455" s="261">
        <v>0.962962962962963</v>
      </c>
      <c r="N455" s="261">
        <v>0.960651289009498</v>
      </c>
      <c r="O455" s="262">
        <v>0.9</v>
      </c>
      <c r="P455" s="263">
        <v>0.982394366197183</v>
      </c>
      <c r="Q455" s="260">
        <v>0.98526863084922</v>
      </c>
      <c r="R455" s="260">
        <v>0.980299448384555</v>
      </c>
      <c r="S455" s="260">
        <v>0.98368078483162</v>
      </c>
      <c r="T455" s="262">
        <v>0.9</v>
      </c>
      <c r="U455" s="260">
        <v>0.965669014084507</v>
      </c>
      <c r="V455" s="260">
        <v>0.952339688041594</v>
      </c>
      <c r="W455" s="260">
        <v>0.953506698187549</v>
      </c>
      <c r="X455" s="260">
        <v>0.967801779706317</v>
      </c>
      <c r="Y455" s="262">
        <v>0.92</v>
      </c>
      <c r="Z455" s="262">
        <v>0.926039119804401</v>
      </c>
      <c r="AA455" s="262">
        <v>0.983304548071387</v>
      </c>
      <c r="AB455" s="262">
        <v>0.977011494252874</v>
      </c>
      <c r="AC455" s="262">
        <v>0.976254521843985</v>
      </c>
      <c r="AD455" s="262">
        <v>0.92</v>
      </c>
      <c r="AE455" s="260">
        <v>0.998620689655172</v>
      </c>
      <c r="AF455" s="260">
        <v>0.978354978354978</v>
      </c>
      <c r="AG455" s="260">
        <v>0.996407185628743</v>
      </c>
      <c r="AH455" s="260">
        <v>0.984036706017302</v>
      </c>
      <c r="AI455" s="262">
        <v>0.92</v>
      </c>
      <c r="AJ455" s="260">
        <v>0.948412698412698</v>
      </c>
      <c r="AK455" s="260">
        <v>0.986168741355463</v>
      </c>
      <c r="AL455" s="260">
        <v>0.985080058224163</v>
      </c>
      <c r="AM455" s="260">
        <v>0.983265050111433</v>
      </c>
      <c r="AN455" s="259">
        <v>0.99</v>
      </c>
      <c r="AO455" s="264">
        <v>1</v>
      </c>
      <c r="AP455" s="264">
        <v>1</v>
      </c>
      <c r="AQ455" s="264">
        <v>1</v>
      </c>
      <c r="AR455" s="265">
        <v>1</v>
      </c>
      <c r="AS455" s="286">
        <v>0.05</v>
      </c>
      <c r="AT455" s="267">
        <v>0</v>
      </c>
      <c r="AU455" s="268">
        <v>0</v>
      </c>
      <c r="AV455" s="268">
        <v>0</v>
      </c>
      <c r="AW455" s="268">
        <v>0.0772946859903382</v>
      </c>
      <c r="AX455" s="224"/>
      <c r="AY455" s="222"/>
    </row>
    <row r="456" ht="15" spans="1:51">
      <c r="A456" s="220"/>
      <c r="B456" s="224"/>
      <c r="C456" s="283" t="s">
        <v>375</v>
      </c>
      <c r="D456" s="111" t="s">
        <v>25</v>
      </c>
      <c r="E456" s="111" t="s">
        <v>376</v>
      </c>
      <c r="F456" s="284" t="s">
        <v>487</v>
      </c>
      <c r="G456" s="284" t="s">
        <v>487</v>
      </c>
      <c r="H456" s="284" t="s">
        <v>487</v>
      </c>
      <c r="I456" s="284" t="s">
        <v>487</v>
      </c>
      <c r="J456" s="259">
        <v>0.9</v>
      </c>
      <c r="K456" s="260">
        <v>1</v>
      </c>
      <c r="L456" s="260">
        <v>1</v>
      </c>
      <c r="M456" s="261">
        <v>1</v>
      </c>
      <c r="N456" s="261">
        <v>1</v>
      </c>
      <c r="O456" s="262">
        <v>0.9</v>
      </c>
      <c r="P456" s="263">
        <v>0.991032283778398</v>
      </c>
      <c r="Q456" s="260">
        <v>0.993121810516974</v>
      </c>
      <c r="R456" s="260">
        <v>0.993305768852136</v>
      </c>
      <c r="S456" s="260">
        <v>0.991910678206327</v>
      </c>
      <c r="T456" s="262">
        <v>0.9</v>
      </c>
      <c r="U456" s="260">
        <v>0.935233160621762</v>
      </c>
      <c r="V456" s="260">
        <v>0.933436875970712</v>
      </c>
      <c r="W456" s="260">
        <v>0.940539476274857</v>
      </c>
      <c r="X456" s="260">
        <v>0.938301016254033</v>
      </c>
      <c r="Y456" s="262">
        <v>0.92</v>
      </c>
      <c r="Z456" s="262">
        <v>0.811750599520384</v>
      </c>
      <c r="AA456" s="262">
        <v>0.870547350130321</v>
      </c>
      <c r="AB456" s="262">
        <v>0.926086956521739</v>
      </c>
      <c r="AC456" s="262">
        <v>0.889488258352213</v>
      </c>
      <c r="AD456" s="262">
        <v>0.92</v>
      </c>
      <c r="AE456" s="260">
        <v>0.995114006514658</v>
      </c>
      <c r="AF456" s="260">
        <v>0.986013986013986</v>
      </c>
      <c r="AG456" s="260">
        <v>0.997530864197531</v>
      </c>
      <c r="AH456" s="260">
        <v>0.994206875524049</v>
      </c>
      <c r="AI456" s="262">
        <v>0.92</v>
      </c>
      <c r="AJ456" s="260">
        <v>0.955058099794942</v>
      </c>
      <c r="AK456" s="260">
        <v>0.959349593495935</v>
      </c>
      <c r="AL456" s="260">
        <v>0.978666666666667</v>
      </c>
      <c r="AM456" s="260">
        <v>0.97082066111582</v>
      </c>
      <c r="AN456" s="259">
        <v>0.99</v>
      </c>
      <c r="AO456" s="264">
        <v>1</v>
      </c>
      <c r="AP456" s="264">
        <v>1</v>
      </c>
      <c r="AQ456" s="264">
        <v>1</v>
      </c>
      <c r="AR456" s="265">
        <v>1</v>
      </c>
      <c r="AS456" s="286">
        <v>0.05</v>
      </c>
      <c r="AT456" s="267">
        <v>0.0434782608695652</v>
      </c>
      <c r="AU456" s="268">
        <v>0</v>
      </c>
      <c r="AV456" s="268">
        <v>0</v>
      </c>
      <c r="AW456" s="268">
        <v>0.0416666666666667</v>
      </c>
      <c r="AX456" s="224"/>
      <c r="AY456" s="222"/>
    </row>
    <row r="457" ht="15" spans="1:51">
      <c r="A457" s="220"/>
      <c r="B457" s="224"/>
      <c r="C457" s="283" t="s">
        <v>375</v>
      </c>
      <c r="D457" s="111" t="s">
        <v>25</v>
      </c>
      <c r="E457" s="111" t="s">
        <v>376</v>
      </c>
      <c r="F457" s="284" t="s">
        <v>488</v>
      </c>
      <c r="G457" s="284" t="s">
        <v>488</v>
      </c>
      <c r="H457" s="284" t="s">
        <v>488</v>
      </c>
      <c r="I457" s="284" t="s">
        <v>488</v>
      </c>
      <c r="J457" s="259">
        <v>0.9</v>
      </c>
      <c r="K457" s="260">
        <v>1</v>
      </c>
      <c r="L457" s="260">
        <v>1</v>
      </c>
      <c r="M457" s="261">
        <v>1</v>
      </c>
      <c r="N457" s="261">
        <v>0.999448732083793</v>
      </c>
      <c r="O457" s="262">
        <v>0.9</v>
      </c>
      <c r="P457" s="263">
        <v>0.993718008375989</v>
      </c>
      <c r="Q457" s="260">
        <v>0.994519832985386</v>
      </c>
      <c r="R457" s="260">
        <v>0.996463098325867</v>
      </c>
      <c r="S457" s="260">
        <v>0.991040401558496</v>
      </c>
      <c r="T457" s="262">
        <v>0.9</v>
      </c>
      <c r="U457" s="260">
        <v>0.944160074453234</v>
      </c>
      <c r="V457" s="260">
        <v>0.948851774530271</v>
      </c>
      <c r="W457" s="260">
        <v>0.959207734024994</v>
      </c>
      <c r="X457" s="260">
        <v>0.944434694092457</v>
      </c>
      <c r="Y457" s="262">
        <v>0.92</v>
      </c>
      <c r="Z457" s="262">
        <v>0.872521246458923</v>
      </c>
      <c r="AA457" s="262">
        <v>0.903961584633854</v>
      </c>
      <c r="AB457" s="262">
        <v>0.869393139841689</v>
      </c>
      <c r="AC457" s="262">
        <v>0.882368643502247</v>
      </c>
      <c r="AD457" s="262">
        <v>0.92</v>
      </c>
      <c r="AE457" s="260">
        <v>0.995987963891675</v>
      </c>
      <c r="AF457" s="260">
        <v>0.997840172786177</v>
      </c>
      <c r="AG457" s="260">
        <v>0.996740016299918</v>
      </c>
      <c r="AH457" s="260">
        <v>0.993427868427868</v>
      </c>
      <c r="AI457" s="262">
        <v>0.92</v>
      </c>
      <c r="AJ457" s="260">
        <v>0.961031175059952</v>
      </c>
      <c r="AK457" s="260">
        <v>0.967209601371624</v>
      </c>
      <c r="AL457" s="260">
        <v>0.966993398679736</v>
      </c>
      <c r="AM457" s="260">
        <v>0.966343440562311</v>
      </c>
      <c r="AN457" s="259">
        <v>0.99</v>
      </c>
      <c r="AO457" s="264">
        <v>1</v>
      </c>
      <c r="AP457" s="264">
        <v>1</v>
      </c>
      <c r="AQ457" s="264">
        <v>1</v>
      </c>
      <c r="AR457" s="265">
        <v>1</v>
      </c>
      <c r="AS457" s="286">
        <v>0.05</v>
      </c>
      <c r="AT457" s="267">
        <v>0</v>
      </c>
      <c r="AU457" s="268">
        <v>0.0769230769230769</v>
      </c>
      <c r="AV457" s="268">
        <v>0</v>
      </c>
      <c r="AW457" s="268">
        <v>0.0489130434782609</v>
      </c>
      <c r="AX457" s="224"/>
      <c r="AY457" s="222"/>
    </row>
    <row r="458" ht="15" spans="1:51">
      <c r="A458" s="220"/>
      <c r="B458" s="224"/>
      <c r="C458" s="283" t="s">
        <v>375</v>
      </c>
      <c r="D458" s="111" t="s">
        <v>25</v>
      </c>
      <c r="E458" s="111" t="s">
        <v>376</v>
      </c>
      <c r="F458" s="284" t="s">
        <v>489</v>
      </c>
      <c r="G458" s="284" t="s">
        <v>489</v>
      </c>
      <c r="H458" s="284" t="s">
        <v>489</v>
      </c>
      <c r="I458" s="284" t="s">
        <v>489</v>
      </c>
      <c r="J458" s="259">
        <v>0.9</v>
      </c>
      <c r="K458" s="260">
        <v>0.9375</v>
      </c>
      <c r="L458" s="260">
        <v>0.9375</v>
      </c>
      <c r="M458" s="261">
        <v>0.948275862068966</v>
      </c>
      <c r="N458" s="261">
        <v>0.979827089337176</v>
      </c>
      <c r="O458" s="262">
        <v>0.9</v>
      </c>
      <c r="P458" s="263">
        <v>0.992163381619568</v>
      </c>
      <c r="Q458" s="260">
        <v>0.99060513954131</v>
      </c>
      <c r="R458" s="260">
        <v>0.991405460060667</v>
      </c>
      <c r="S458" s="260">
        <v>0.991054473694009</v>
      </c>
      <c r="T458" s="262">
        <v>0.9</v>
      </c>
      <c r="U458" s="260">
        <v>0.929945381144621</v>
      </c>
      <c r="V458" s="260">
        <v>0.956617850234872</v>
      </c>
      <c r="W458" s="260">
        <v>0.949443882709808</v>
      </c>
      <c r="X458" s="260">
        <v>0.953904010127713</v>
      </c>
      <c r="Y458" s="262">
        <v>0.92</v>
      </c>
      <c r="Z458" s="262">
        <v>0.853582554517134</v>
      </c>
      <c r="AA458" s="262">
        <v>0.888127853881279</v>
      </c>
      <c r="AB458" s="262">
        <v>0.904881101376721</v>
      </c>
      <c r="AC458" s="262">
        <v>0.904674770182547</v>
      </c>
      <c r="AD458" s="262">
        <v>0.92</v>
      </c>
      <c r="AE458" s="260">
        <v>0.996810207336523</v>
      </c>
      <c r="AF458" s="260">
        <v>0.998699609882965</v>
      </c>
      <c r="AG458" s="260">
        <v>0.995741660752307</v>
      </c>
      <c r="AH458" s="260">
        <v>0.984227288812497</v>
      </c>
      <c r="AI458" s="262">
        <v>0.92</v>
      </c>
      <c r="AJ458" s="260">
        <v>0.958590852904821</v>
      </c>
      <c r="AK458" s="260">
        <v>0.963515016685206</v>
      </c>
      <c r="AL458" s="260">
        <v>0.971608832807571</v>
      </c>
      <c r="AM458" s="260">
        <v>0.973915511105657</v>
      </c>
      <c r="AN458" s="259">
        <v>0.99</v>
      </c>
      <c r="AO458" s="264">
        <v>1</v>
      </c>
      <c r="AP458" s="264">
        <v>1</v>
      </c>
      <c r="AQ458" s="264">
        <v>1</v>
      </c>
      <c r="AR458" s="265">
        <v>1</v>
      </c>
      <c r="AS458" s="286">
        <v>0.05</v>
      </c>
      <c r="AT458" s="267">
        <v>0</v>
      </c>
      <c r="AU458" s="268">
        <v>0.1</v>
      </c>
      <c r="AV458" s="268">
        <v>0</v>
      </c>
      <c r="AW458" s="268">
        <v>0.0401234567901235</v>
      </c>
      <c r="AX458" s="224"/>
      <c r="AY458" s="222"/>
    </row>
    <row r="459" ht="15" spans="1:51">
      <c r="A459" s="220"/>
      <c r="B459" s="224"/>
      <c r="C459" s="283" t="s">
        <v>375</v>
      </c>
      <c r="D459" s="111" t="s">
        <v>25</v>
      </c>
      <c r="E459" s="111" t="s">
        <v>376</v>
      </c>
      <c r="F459" s="284" t="s">
        <v>490</v>
      </c>
      <c r="G459" s="284" t="s">
        <v>490</v>
      </c>
      <c r="H459" s="284" t="s">
        <v>490</v>
      </c>
      <c r="I459" s="284" t="s">
        <v>490</v>
      </c>
      <c r="J459" s="259">
        <v>0.9</v>
      </c>
      <c r="K459" s="260">
        <v>1</v>
      </c>
      <c r="L459" s="260">
        <v>1</v>
      </c>
      <c r="M459" s="261">
        <v>1</v>
      </c>
      <c r="N459" s="261">
        <v>0.989130434782609</v>
      </c>
      <c r="O459" s="262">
        <v>0.9</v>
      </c>
      <c r="P459" s="263">
        <v>0.987137383689108</v>
      </c>
      <c r="Q459" s="260">
        <v>0.98328530259366</v>
      </c>
      <c r="R459" s="260">
        <v>0.9800796812749</v>
      </c>
      <c r="S459" s="260">
        <v>0.98427484747857</v>
      </c>
      <c r="T459" s="262">
        <v>0.9</v>
      </c>
      <c r="U459" s="260">
        <v>0.9480021893815</v>
      </c>
      <c r="V459" s="260">
        <v>0.946974063400576</v>
      </c>
      <c r="W459" s="260">
        <v>0.932270916334661</v>
      </c>
      <c r="X459" s="260">
        <v>0.947582824928566</v>
      </c>
      <c r="Y459" s="262">
        <v>0.92</v>
      </c>
      <c r="Z459" s="262">
        <v>0.866837387964149</v>
      </c>
      <c r="AA459" s="262">
        <v>0.85854189336235</v>
      </c>
      <c r="AB459" s="262">
        <v>0.878744650499287</v>
      </c>
      <c r="AC459" s="262">
        <v>0.878992843428172</v>
      </c>
      <c r="AD459" s="262">
        <v>0.92</v>
      </c>
      <c r="AE459" s="260">
        <v>0.997706422018349</v>
      </c>
      <c r="AF459" s="260">
        <v>0.993846153846154</v>
      </c>
      <c r="AG459" s="260">
        <v>0.995874587458746</v>
      </c>
      <c r="AH459" s="260">
        <v>0.991836845388224</v>
      </c>
      <c r="AI459" s="262">
        <v>0.92</v>
      </c>
      <c r="AJ459" s="260">
        <v>0.955816050495942</v>
      </c>
      <c r="AK459" s="260">
        <v>0.953064479380269</v>
      </c>
      <c r="AL459" s="260">
        <v>0.963054187192118</v>
      </c>
      <c r="AM459" s="260">
        <v>0.965726571392437</v>
      </c>
      <c r="AN459" s="259">
        <v>0.99</v>
      </c>
      <c r="AO459" s="264">
        <v>1</v>
      </c>
      <c r="AP459" s="264">
        <v>1</v>
      </c>
      <c r="AQ459" s="264">
        <v>1</v>
      </c>
      <c r="AR459" s="265">
        <v>1</v>
      </c>
      <c r="AS459" s="286">
        <v>0.05</v>
      </c>
      <c r="AT459" s="267">
        <v>0</v>
      </c>
      <c r="AU459" s="268">
        <v>0</v>
      </c>
      <c r="AV459" s="268">
        <v>0</v>
      </c>
      <c r="AW459" s="268">
        <v>0.061576354679803</v>
      </c>
      <c r="AX459" s="224"/>
      <c r="AY459" s="222"/>
    </row>
    <row r="460" ht="15" spans="1:51">
      <c r="A460" s="220"/>
      <c r="B460" s="224"/>
      <c r="C460" s="283" t="s">
        <v>375</v>
      </c>
      <c r="D460" s="111" t="s">
        <v>25</v>
      </c>
      <c r="E460" s="111" t="s">
        <v>376</v>
      </c>
      <c r="F460" s="284" t="s">
        <v>491</v>
      </c>
      <c r="G460" s="284" t="s">
        <v>491</v>
      </c>
      <c r="H460" s="284" t="s">
        <v>491</v>
      </c>
      <c r="I460" s="284" t="s">
        <v>491</v>
      </c>
      <c r="J460" s="259">
        <v>0.9</v>
      </c>
      <c r="K460" s="260">
        <v>1</v>
      </c>
      <c r="L460" s="260">
        <v>1</v>
      </c>
      <c r="M460" s="261">
        <v>0.96078431372549</v>
      </c>
      <c r="N460" s="261">
        <v>0.992395437262357</v>
      </c>
      <c r="O460" s="262">
        <v>0.9</v>
      </c>
      <c r="P460" s="263">
        <v>0.991635687732342</v>
      </c>
      <c r="Q460" s="260">
        <v>0.990397439317151</v>
      </c>
      <c r="R460" s="260">
        <v>0.98921200750469</v>
      </c>
      <c r="S460" s="260">
        <v>0.985969124907043</v>
      </c>
      <c r="T460" s="262">
        <v>0.9</v>
      </c>
      <c r="U460" s="260">
        <v>0.931923791821561</v>
      </c>
      <c r="V460" s="260">
        <v>0.941050946919178</v>
      </c>
      <c r="W460" s="260">
        <v>0.959662288930582</v>
      </c>
      <c r="X460" s="260">
        <v>0.949395668885683</v>
      </c>
      <c r="Y460" s="262">
        <v>0.92</v>
      </c>
      <c r="Z460" s="262">
        <v>0.930904522613065</v>
      </c>
      <c r="AA460" s="262">
        <v>0.930210325047801</v>
      </c>
      <c r="AB460" s="262">
        <v>0.971143174250832</v>
      </c>
      <c r="AC460" s="262">
        <v>0.952604721171849</v>
      </c>
      <c r="AD460" s="262">
        <v>0.92</v>
      </c>
      <c r="AE460" s="260">
        <v>0.996367410482615</v>
      </c>
      <c r="AF460" s="260">
        <v>0.998765736855098</v>
      </c>
      <c r="AG460" s="260">
        <v>0.998572787821123</v>
      </c>
      <c r="AH460" s="260">
        <v>0.996708538861786</v>
      </c>
      <c r="AI460" s="262">
        <v>0.92</v>
      </c>
      <c r="AJ460" s="260">
        <v>0.964313725490196</v>
      </c>
      <c r="AK460" s="260">
        <v>0.970177267987487</v>
      </c>
      <c r="AL460" s="260">
        <v>0.984704743465634</v>
      </c>
      <c r="AM460" s="260">
        <v>0.979359615135322</v>
      </c>
      <c r="AN460" s="259">
        <v>0.99</v>
      </c>
      <c r="AO460" s="264">
        <v>1</v>
      </c>
      <c r="AP460" s="264">
        <v>1</v>
      </c>
      <c r="AQ460" s="264">
        <v>1</v>
      </c>
      <c r="AR460" s="265">
        <v>1</v>
      </c>
      <c r="AS460" s="286">
        <v>0.05</v>
      </c>
      <c r="AT460" s="267">
        <v>0</v>
      </c>
      <c r="AU460" s="268">
        <v>0</v>
      </c>
      <c r="AV460" s="268">
        <v>0</v>
      </c>
      <c r="AW460" s="268">
        <v>0.0732758620689655</v>
      </c>
      <c r="AX460" s="224"/>
      <c r="AY460" s="222"/>
    </row>
    <row r="461" ht="15" spans="1:51">
      <c r="A461" s="220"/>
      <c r="B461" s="224"/>
      <c r="C461" s="283" t="s">
        <v>375</v>
      </c>
      <c r="D461" s="111" t="s">
        <v>25</v>
      </c>
      <c r="E461" s="111" t="s">
        <v>376</v>
      </c>
      <c r="F461" s="284" t="s">
        <v>492</v>
      </c>
      <c r="G461" s="284" t="s">
        <v>492</v>
      </c>
      <c r="H461" s="284" t="s">
        <v>492</v>
      </c>
      <c r="I461" s="284" t="s">
        <v>492</v>
      </c>
      <c r="J461" s="259">
        <v>0.9</v>
      </c>
      <c r="K461" s="260">
        <v>1</v>
      </c>
      <c r="L461" s="260">
        <v>0.961538461538462</v>
      </c>
      <c r="M461" s="261">
        <v>1</v>
      </c>
      <c r="N461" s="261">
        <v>0.998701298701299</v>
      </c>
      <c r="O461" s="262">
        <v>0.9</v>
      </c>
      <c r="P461" s="263">
        <v>0.994656802301685</v>
      </c>
      <c r="Q461" s="260">
        <v>0.996768236380425</v>
      </c>
      <c r="R461" s="260">
        <v>0.996730690641602</v>
      </c>
      <c r="S461" s="260">
        <v>0.994796073110384</v>
      </c>
      <c r="T461" s="262">
        <v>0.9</v>
      </c>
      <c r="U461" s="260">
        <v>0.912864775996712</v>
      </c>
      <c r="V461" s="260">
        <v>0.936749769159742</v>
      </c>
      <c r="W461" s="260">
        <v>0.928075194115243</v>
      </c>
      <c r="X461" s="260">
        <v>0.943618804373853</v>
      </c>
      <c r="Y461" s="262">
        <v>0.92</v>
      </c>
      <c r="Z461" s="262">
        <v>0.946428571428571</v>
      </c>
      <c r="AA461" s="262">
        <v>0.942206654991243</v>
      </c>
      <c r="AB461" s="262">
        <v>0.975</v>
      </c>
      <c r="AC461" s="262">
        <v>0.961822097500489</v>
      </c>
      <c r="AD461" s="262">
        <v>0.92</v>
      </c>
      <c r="AE461" s="260">
        <v>0.997455470737914</v>
      </c>
      <c r="AF461" s="260">
        <v>0.996396396396396</v>
      </c>
      <c r="AG461" s="260">
        <v>0.998512642538423</v>
      </c>
      <c r="AH461" s="260">
        <v>0.995527533621145</v>
      </c>
      <c r="AI461" s="262">
        <v>0.92</v>
      </c>
      <c r="AJ461" s="260">
        <v>0.967025338424158</v>
      </c>
      <c r="AK461" s="260">
        <v>0.975520643039825</v>
      </c>
      <c r="AL461" s="260">
        <v>0.983490566037736</v>
      </c>
      <c r="AM461" s="260">
        <v>0.982635237386821</v>
      </c>
      <c r="AN461" s="259">
        <v>0.99</v>
      </c>
      <c r="AO461" s="264">
        <v>1</v>
      </c>
      <c r="AP461" s="264">
        <v>1</v>
      </c>
      <c r="AQ461" s="264">
        <v>1</v>
      </c>
      <c r="AR461" s="265">
        <v>1</v>
      </c>
      <c r="AS461" s="286">
        <v>0.05</v>
      </c>
      <c r="AT461" s="267">
        <v>0</v>
      </c>
      <c r="AU461" s="268">
        <v>0</v>
      </c>
      <c r="AV461" s="268">
        <v>0</v>
      </c>
      <c r="AW461" s="268">
        <v>0.0422535211267606</v>
      </c>
      <c r="AX461" s="224"/>
      <c r="AY461" s="222"/>
    </row>
    <row r="462" ht="15" spans="1:51">
      <c r="A462" s="220"/>
      <c r="B462" s="224"/>
      <c r="C462" s="283" t="s">
        <v>375</v>
      </c>
      <c r="D462" s="111" t="s">
        <v>25</v>
      </c>
      <c r="E462" s="111" t="s">
        <v>376</v>
      </c>
      <c r="F462" s="284" t="s">
        <v>493</v>
      </c>
      <c r="G462" s="284" t="s">
        <v>493</v>
      </c>
      <c r="H462" s="284" t="s">
        <v>493</v>
      </c>
      <c r="I462" s="284" t="s">
        <v>493</v>
      </c>
      <c r="J462" s="259">
        <v>0.9</v>
      </c>
      <c r="K462" s="260">
        <v>0.936170212765957</v>
      </c>
      <c r="L462" s="260">
        <v>0.957446808510638</v>
      </c>
      <c r="M462" s="261">
        <v>1</v>
      </c>
      <c r="N462" s="261">
        <v>0.981380915438324</v>
      </c>
      <c r="O462" s="262">
        <v>0.9</v>
      </c>
      <c r="P462" s="263">
        <v>0.974409448818898</v>
      </c>
      <c r="Q462" s="260">
        <v>0.985466034755134</v>
      </c>
      <c r="R462" s="260">
        <v>0.988563458856346</v>
      </c>
      <c r="S462" s="260">
        <v>0.985542011744402</v>
      </c>
      <c r="T462" s="262">
        <v>0.9</v>
      </c>
      <c r="U462" s="260">
        <v>0.939820022497188</v>
      </c>
      <c r="V462" s="260">
        <v>0.955134281200632</v>
      </c>
      <c r="W462" s="260">
        <v>0.979916317991632</v>
      </c>
      <c r="X462" s="260">
        <v>0.953282896807737</v>
      </c>
      <c r="Y462" s="262">
        <v>0.92</v>
      </c>
      <c r="Z462" s="262">
        <v>0.832775919732441</v>
      </c>
      <c r="AA462" s="262">
        <v>0.848370927318296</v>
      </c>
      <c r="AB462" s="262">
        <v>0.828528072837633</v>
      </c>
      <c r="AC462" s="262">
        <v>0.853778522084991</v>
      </c>
      <c r="AD462" s="262">
        <v>0.92</v>
      </c>
      <c r="AE462" s="260">
        <v>0.997515527950311</v>
      </c>
      <c r="AF462" s="260">
        <v>0.996051332675222</v>
      </c>
      <c r="AG462" s="260">
        <v>0.99678800856531</v>
      </c>
      <c r="AH462" s="260">
        <v>0.995038066739896</v>
      </c>
      <c r="AI462" s="262">
        <v>0.92</v>
      </c>
      <c r="AJ462" s="260">
        <v>0.947520462205104</v>
      </c>
      <c r="AK462" s="260">
        <v>0.950542518294222</v>
      </c>
      <c r="AL462" s="260">
        <v>0.966069745523091</v>
      </c>
      <c r="AM462" s="260">
        <v>0.961641840688235</v>
      </c>
      <c r="AN462" s="259">
        <v>0.99</v>
      </c>
      <c r="AO462" s="264">
        <v>1</v>
      </c>
      <c r="AP462" s="264">
        <v>1</v>
      </c>
      <c r="AQ462" s="264">
        <v>1</v>
      </c>
      <c r="AR462" s="265">
        <v>1</v>
      </c>
      <c r="AS462" s="286">
        <v>0.05</v>
      </c>
      <c r="AT462" s="267">
        <v>0</v>
      </c>
      <c r="AU462" s="268">
        <v>0.166666666666667</v>
      </c>
      <c r="AV462" s="268">
        <v>0</v>
      </c>
      <c r="AW462" s="268">
        <v>0.0429447852760736</v>
      </c>
      <c r="AX462" s="224"/>
      <c r="AY462" s="222"/>
    </row>
    <row r="463" ht="15" spans="1:51">
      <c r="A463" s="220"/>
      <c r="B463" s="224"/>
      <c r="C463" s="283" t="s">
        <v>375</v>
      </c>
      <c r="D463" s="111" t="s">
        <v>25</v>
      </c>
      <c r="E463" s="111" t="s">
        <v>376</v>
      </c>
      <c r="F463" s="284" t="s">
        <v>494</v>
      </c>
      <c r="G463" s="284" t="s">
        <v>494</v>
      </c>
      <c r="H463" s="284" t="s">
        <v>494</v>
      </c>
      <c r="I463" s="284" t="s">
        <v>494</v>
      </c>
      <c r="J463" s="259">
        <v>0.9</v>
      </c>
      <c r="K463" s="260">
        <v>1</v>
      </c>
      <c r="L463" s="260">
        <v>1</v>
      </c>
      <c r="M463" s="261">
        <v>0.981132075471698</v>
      </c>
      <c r="N463" s="261">
        <v>0.995581737849779</v>
      </c>
      <c r="O463" s="262">
        <v>0.9</v>
      </c>
      <c r="P463" s="263">
        <v>0.988911584476218</v>
      </c>
      <c r="Q463" s="260">
        <v>0.988971780733052</v>
      </c>
      <c r="R463" s="260">
        <v>0.991273996509599</v>
      </c>
      <c r="S463" s="260">
        <v>0.988315387437153</v>
      </c>
      <c r="T463" s="262">
        <v>0.9</v>
      </c>
      <c r="U463" s="260">
        <v>0.914210679894952</v>
      </c>
      <c r="V463" s="260">
        <v>0.916639636717483</v>
      </c>
      <c r="W463" s="260">
        <v>0.944444444444444</v>
      </c>
      <c r="X463" s="260">
        <v>0.924346719029843</v>
      </c>
      <c r="Y463" s="262">
        <v>0.92</v>
      </c>
      <c r="Z463" s="262">
        <v>0.863554757630162</v>
      </c>
      <c r="AA463" s="262">
        <v>0.910852713178295</v>
      </c>
      <c r="AB463" s="262">
        <v>0.855243722304284</v>
      </c>
      <c r="AC463" s="262">
        <v>0.893977227327207</v>
      </c>
      <c r="AD463" s="262">
        <v>0.92</v>
      </c>
      <c r="AE463" s="260">
        <v>0.992522093813732</v>
      </c>
      <c r="AF463" s="260">
        <v>0.995839833593344</v>
      </c>
      <c r="AG463" s="260">
        <v>0.994438827098079</v>
      </c>
      <c r="AH463" s="260">
        <v>0.995355633251579</v>
      </c>
      <c r="AI463" s="262">
        <v>0.92</v>
      </c>
      <c r="AJ463" s="260">
        <v>0.966616465863454</v>
      </c>
      <c r="AK463" s="260">
        <v>0.968887736582836</v>
      </c>
      <c r="AL463" s="260">
        <v>0.964520048602673</v>
      </c>
      <c r="AM463" s="260">
        <v>0.970447589052034</v>
      </c>
      <c r="AN463" s="259">
        <v>0.99</v>
      </c>
      <c r="AO463" s="264">
        <v>1</v>
      </c>
      <c r="AP463" s="264">
        <v>1</v>
      </c>
      <c r="AQ463" s="264">
        <v>1</v>
      </c>
      <c r="AR463" s="265">
        <v>1</v>
      </c>
      <c r="AS463" s="286">
        <v>0.05</v>
      </c>
      <c r="AT463" s="267">
        <v>0.0909090909090909</v>
      </c>
      <c r="AU463" s="268">
        <v>0.117647058823529</v>
      </c>
      <c r="AV463" s="268">
        <v>0.0555555555555556</v>
      </c>
      <c r="AW463" s="268">
        <v>0.05</v>
      </c>
      <c r="AX463" s="224"/>
      <c r="AY463" s="222"/>
    </row>
    <row r="464" ht="15" spans="1:51">
      <c r="A464" s="220"/>
      <c r="B464" s="224"/>
      <c r="C464" s="283" t="s">
        <v>375</v>
      </c>
      <c r="D464" s="111" t="s">
        <v>25</v>
      </c>
      <c r="E464" s="111" t="s">
        <v>376</v>
      </c>
      <c r="F464" s="284" t="s">
        <v>495</v>
      </c>
      <c r="G464" s="284" t="s">
        <v>495</v>
      </c>
      <c r="H464" s="284" t="s">
        <v>495</v>
      </c>
      <c r="I464" s="284" t="s">
        <v>495</v>
      </c>
      <c r="J464" s="259">
        <v>0.9</v>
      </c>
      <c r="K464" s="260">
        <v>1</v>
      </c>
      <c r="L464" s="260">
        <v>1</v>
      </c>
      <c r="M464" s="261">
        <v>1</v>
      </c>
      <c r="N464" s="261">
        <v>0.991222147197839</v>
      </c>
      <c r="O464" s="262">
        <v>0.9</v>
      </c>
      <c r="P464" s="263">
        <v>0.985901309164149</v>
      </c>
      <c r="Q464" s="260">
        <v>0.99253088193048</v>
      </c>
      <c r="R464" s="260">
        <v>0.991562260291486</v>
      </c>
      <c r="S464" s="260">
        <v>0.988405797101449</v>
      </c>
      <c r="T464" s="262">
        <v>0.9</v>
      </c>
      <c r="U464" s="260">
        <v>0.926233635448137</v>
      </c>
      <c r="V464" s="260">
        <v>0.936799770180982</v>
      </c>
      <c r="W464" s="260">
        <v>0.942469956532856</v>
      </c>
      <c r="X464" s="260">
        <v>0.934101741075771</v>
      </c>
      <c r="Y464" s="262">
        <v>0.92</v>
      </c>
      <c r="Z464" s="262">
        <v>0.898975109809663</v>
      </c>
      <c r="AA464" s="262">
        <v>0.931662870159453</v>
      </c>
      <c r="AB464" s="262">
        <v>0.948905109489051</v>
      </c>
      <c r="AC464" s="262">
        <v>0.919153489478064</v>
      </c>
      <c r="AD464" s="262">
        <v>0.92</v>
      </c>
      <c r="AE464" s="260">
        <v>0.997302764666217</v>
      </c>
      <c r="AF464" s="260">
        <v>0.998449612403101</v>
      </c>
      <c r="AG464" s="260">
        <v>0.997846567967699</v>
      </c>
      <c r="AH464" s="260">
        <v>0.996024467679015</v>
      </c>
      <c r="AI464" s="262">
        <v>0.92</v>
      </c>
      <c r="AJ464" s="260">
        <v>0.960042964554243</v>
      </c>
      <c r="AK464" s="260">
        <v>0.970635466850195</v>
      </c>
      <c r="AL464" s="260">
        <v>0.976796714579055</v>
      </c>
      <c r="AM464" s="260">
        <v>0.969276666198085</v>
      </c>
      <c r="AN464" s="259">
        <v>0.99</v>
      </c>
      <c r="AO464" s="264">
        <v>1</v>
      </c>
      <c r="AP464" s="264">
        <v>1</v>
      </c>
      <c r="AQ464" s="264">
        <v>1</v>
      </c>
      <c r="AR464" s="265">
        <v>1</v>
      </c>
      <c r="AS464" s="286">
        <v>0.05</v>
      </c>
      <c r="AT464" s="267">
        <v>0</v>
      </c>
      <c r="AU464" s="268">
        <v>0</v>
      </c>
      <c r="AV464" s="268">
        <v>0.125</v>
      </c>
      <c r="AW464" s="268">
        <v>0.0537084398976982</v>
      </c>
      <c r="AX464" s="224"/>
      <c r="AY464" s="222"/>
    </row>
    <row r="465" ht="15" spans="1:51">
      <c r="A465" s="220"/>
      <c r="B465" s="224"/>
      <c r="C465" s="283" t="s">
        <v>375</v>
      </c>
      <c r="D465" s="111" t="s">
        <v>25</v>
      </c>
      <c r="E465" s="111" t="s">
        <v>376</v>
      </c>
      <c r="F465" s="284" t="s">
        <v>496</v>
      </c>
      <c r="G465" s="284" t="s">
        <v>496</v>
      </c>
      <c r="H465" s="284" t="s">
        <v>496</v>
      </c>
      <c r="I465" s="284" t="s">
        <v>496</v>
      </c>
      <c r="J465" s="259">
        <v>0.9</v>
      </c>
      <c r="K465" s="260">
        <v>1</v>
      </c>
      <c r="L465" s="260">
        <v>0.969230769230769</v>
      </c>
      <c r="M465" s="261">
        <v>0.984848484848485</v>
      </c>
      <c r="N465" s="261">
        <v>0.990229885057471</v>
      </c>
      <c r="O465" s="262">
        <v>0.9</v>
      </c>
      <c r="P465" s="263">
        <v>0.991129883843717</v>
      </c>
      <c r="Q465" s="260">
        <v>0.98956780923994</v>
      </c>
      <c r="R465" s="260">
        <v>0.990590809628009</v>
      </c>
      <c r="S465" s="260">
        <v>0.991685217795794</v>
      </c>
      <c r="T465" s="262">
        <v>0.9</v>
      </c>
      <c r="U465" s="260">
        <v>0.942977824709609</v>
      </c>
      <c r="V465" s="260">
        <v>0.949080973671138</v>
      </c>
      <c r="W465" s="260">
        <v>0.938074398249453</v>
      </c>
      <c r="X465" s="260">
        <v>0.942236767784165</v>
      </c>
      <c r="Y465" s="262">
        <v>0.92</v>
      </c>
      <c r="Z465" s="262">
        <v>0.922316384180791</v>
      </c>
      <c r="AA465" s="262">
        <v>0.934131736526946</v>
      </c>
      <c r="AB465" s="262">
        <v>0.927683615819209</v>
      </c>
      <c r="AC465" s="262">
        <v>0.942848328255756</v>
      </c>
      <c r="AD465" s="262">
        <v>0.92</v>
      </c>
      <c r="AE465" s="260">
        <v>0.998300042498938</v>
      </c>
      <c r="AF465" s="260">
        <v>0.998011137629276</v>
      </c>
      <c r="AG465" s="260">
        <v>0.961310878470642</v>
      </c>
      <c r="AH465" s="260">
        <v>0.988276378149164</v>
      </c>
      <c r="AI465" s="262">
        <v>0.92</v>
      </c>
      <c r="AJ465" s="260">
        <v>0.974278890317839</v>
      </c>
      <c r="AK465" s="260">
        <v>0.975139220365951</v>
      </c>
      <c r="AL465" s="260">
        <v>0.976718606782768</v>
      </c>
      <c r="AM465" s="260">
        <v>0.980850453110264</v>
      </c>
      <c r="AN465" s="259">
        <v>0.99</v>
      </c>
      <c r="AO465" s="264">
        <v>1</v>
      </c>
      <c r="AP465" s="264">
        <v>1</v>
      </c>
      <c r="AQ465" s="264">
        <v>1</v>
      </c>
      <c r="AR465" s="265">
        <v>1</v>
      </c>
      <c r="AS465" s="286">
        <v>0.05</v>
      </c>
      <c r="AT465" s="267">
        <v>0</v>
      </c>
      <c r="AU465" s="268">
        <v>0</v>
      </c>
      <c r="AV465" s="268">
        <v>0.0769230769230769</v>
      </c>
      <c r="AW465" s="268">
        <v>0.064327485380117</v>
      </c>
      <c r="AX465" s="224"/>
      <c r="AY465" s="222"/>
    </row>
    <row r="466" ht="15" spans="1:51">
      <c r="A466" s="220"/>
      <c r="B466" s="224"/>
      <c r="C466" s="283" t="s">
        <v>375</v>
      </c>
      <c r="D466" s="111" t="s">
        <v>25</v>
      </c>
      <c r="E466" s="111" t="s">
        <v>376</v>
      </c>
      <c r="F466" s="284" t="s">
        <v>497</v>
      </c>
      <c r="G466" s="284" t="s">
        <v>497</v>
      </c>
      <c r="H466" s="284" t="s">
        <v>497</v>
      </c>
      <c r="I466" s="284" t="s">
        <v>497</v>
      </c>
      <c r="J466" s="259">
        <v>0.9</v>
      </c>
      <c r="K466" s="260">
        <v>1</v>
      </c>
      <c r="L466" s="260">
        <v>1</v>
      </c>
      <c r="M466" s="261">
        <v>1</v>
      </c>
      <c r="N466" s="261">
        <v>1</v>
      </c>
      <c r="O466" s="262">
        <v>0.9</v>
      </c>
      <c r="P466" s="263">
        <v>0.998230088495575</v>
      </c>
      <c r="Q466" s="260">
        <v>0.993103448275862</v>
      </c>
      <c r="R466" s="260">
        <v>0.99822695035461</v>
      </c>
      <c r="S466" s="260">
        <v>0.997828232971372</v>
      </c>
      <c r="T466" s="262">
        <v>0.9</v>
      </c>
      <c r="U466" s="260">
        <v>0.953982300884956</v>
      </c>
      <c r="V466" s="260">
        <v>0.951724137931034</v>
      </c>
      <c r="W466" s="260">
        <v>0.962765957446808</v>
      </c>
      <c r="X466" s="260">
        <v>0.957321487331359</v>
      </c>
      <c r="Y466" s="262">
        <v>0.92</v>
      </c>
      <c r="Z466" s="262">
        <v>0.952127659574468</v>
      </c>
      <c r="AA466" s="262">
        <v>0.948148148148148</v>
      </c>
      <c r="AB466" s="262">
        <v>0.952153110047847</v>
      </c>
      <c r="AC466" s="262">
        <v>0.93754903499137</v>
      </c>
      <c r="AD466" s="262">
        <v>0.92</v>
      </c>
      <c r="AE466" s="260">
        <v>0.987012987012987</v>
      </c>
      <c r="AF466" s="260">
        <v>0.994565217391304</v>
      </c>
      <c r="AG466" s="260">
        <v>1</v>
      </c>
      <c r="AH466" s="260">
        <v>0.994871794871795</v>
      </c>
      <c r="AI466" s="262">
        <v>0.92</v>
      </c>
      <c r="AJ466" s="260">
        <v>0.98103186646434</v>
      </c>
      <c r="AK466" s="260">
        <v>0.982101167315175</v>
      </c>
      <c r="AL466" s="260">
        <v>0.991772625280479</v>
      </c>
      <c r="AM466" s="260">
        <v>0.983437584987762</v>
      </c>
      <c r="AN466" s="259">
        <v>0.99</v>
      </c>
      <c r="AO466" s="264">
        <v>1</v>
      </c>
      <c r="AP466" s="264">
        <v>1</v>
      </c>
      <c r="AQ466" s="264">
        <v>1</v>
      </c>
      <c r="AR466" s="265">
        <v>1</v>
      </c>
      <c r="AS466" s="286">
        <v>0.05</v>
      </c>
      <c r="AT466" s="267">
        <v>0</v>
      </c>
      <c r="AU466" s="268">
        <v>0</v>
      </c>
      <c r="AV466" s="268" t="s">
        <v>33</v>
      </c>
      <c r="AW466" s="268">
        <v>0.106060606060606</v>
      </c>
      <c r="AX466" s="224"/>
      <c r="AY466" s="222"/>
    </row>
    <row r="467" ht="15" spans="1:51">
      <c r="A467" s="220"/>
      <c r="B467" s="224"/>
      <c r="C467" s="283" t="s">
        <v>375</v>
      </c>
      <c r="D467" s="111" t="s">
        <v>25</v>
      </c>
      <c r="E467" s="111" t="s">
        <v>376</v>
      </c>
      <c r="F467" s="284" t="s">
        <v>498</v>
      </c>
      <c r="G467" s="284" t="s">
        <v>498</v>
      </c>
      <c r="H467" s="284" t="s">
        <v>498</v>
      </c>
      <c r="I467" s="284" t="s">
        <v>498</v>
      </c>
      <c r="J467" s="259">
        <v>0.9</v>
      </c>
      <c r="K467" s="260">
        <v>0.984126984126984</v>
      </c>
      <c r="L467" s="260">
        <v>0.984848484848485</v>
      </c>
      <c r="M467" s="261">
        <v>1</v>
      </c>
      <c r="N467" s="261">
        <v>0.968950749464668</v>
      </c>
      <c r="O467" s="262">
        <v>0.9</v>
      </c>
      <c r="P467" s="263">
        <v>0.983959476572393</v>
      </c>
      <c r="Q467" s="260">
        <v>0.987899322362052</v>
      </c>
      <c r="R467" s="260">
        <v>0.990072202166065</v>
      </c>
      <c r="S467" s="260">
        <v>0.984788830253602</v>
      </c>
      <c r="T467" s="262">
        <v>0.9</v>
      </c>
      <c r="U467" s="260">
        <v>0.946813001266357</v>
      </c>
      <c r="V467" s="260">
        <v>0.96055179090029</v>
      </c>
      <c r="W467" s="260">
        <v>0.964124548736462</v>
      </c>
      <c r="X467" s="260">
        <v>0.951612102764314</v>
      </c>
      <c r="Y467" s="262">
        <v>0.92</v>
      </c>
      <c r="Z467" s="262">
        <v>0.867153284671533</v>
      </c>
      <c r="AA467" s="262">
        <v>0.849601593625498</v>
      </c>
      <c r="AB467" s="262">
        <v>0.867324561403509</v>
      </c>
      <c r="AC467" s="262">
        <v>0.863413036357681</v>
      </c>
      <c r="AD467" s="262">
        <v>0.92</v>
      </c>
      <c r="AE467" s="260">
        <v>0.992970660146699</v>
      </c>
      <c r="AF467" s="260">
        <v>0.994546037856914</v>
      </c>
      <c r="AG467" s="260">
        <v>0.995846645367412</v>
      </c>
      <c r="AH467" s="260">
        <v>0.988984812810663</v>
      </c>
      <c r="AI467" s="262">
        <v>0.92</v>
      </c>
      <c r="AJ467" s="260">
        <v>0.959063249124101</v>
      </c>
      <c r="AK467" s="260">
        <v>0.951908099688474</v>
      </c>
      <c r="AL467" s="260">
        <v>0.962782868898448</v>
      </c>
      <c r="AM467" s="260">
        <v>0.960661671104872</v>
      </c>
      <c r="AN467" s="259">
        <v>0.99</v>
      </c>
      <c r="AO467" s="264">
        <v>1</v>
      </c>
      <c r="AP467" s="264">
        <v>1</v>
      </c>
      <c r="AQ467" s="264">
        <v>1</v>
      </c>
      <c r="AR467" s="265">
        <v>1</v>
      </c>
      <c r="AS467" s="286">
        <v>0.05</v>
      </c>
      <c r="AT467" s="267">
        <v>0.1</v>
      </c>
      <c r="AU467" s="268">
        <v>0.0666666666666667</v>
      </c>
      <c r="AV467" s="268">
        <v>0.0526315789473684</v>
      </c>
      <c r="AW467" s="268">
        <v>0.0505494505494506</v>
      </c>
      <c r="AX467" s="224"/>
      <c r="AY467" s="222"/>
    </row>
    <row r="468" ht="15" spans="1:51">
      <c r="A468" s="220"/>
      <c r="B468" s="224"/>
      <c r="C468" s="283" t="s">
        <v>375</v>
      </c>
      <c r="D468" s="111" t="s">
        <v>25</v>
      </c>
      <c r="E468" s="111" t="s">
        <v>376</v>
      </c>
      <c r="F468" s="284" t="s">
        <v>499</v>
      </c>
      <c r="G468" s="284" t="s">
        <v>499</v>
      </c>
      <c r="H468" s="284" t="s">
        <v>499</v>
      </c>
      <c r="I468" s="284" t="s">
        <v>499</v>
      </c>
      <c r="J468" s="259">
        <v>0.9</v>
      </c>
      <c r="K468" s="260">
        <v>1</v>
      </c>
      <c r="L468" s="260">
        <v>1</v>
      </c>
      <c r="M468" s="261">
        <v>1</v>
      </c>
      <c r="N468" s="261">
        <v>0.995884773662551</v>
      </c>
      <c r="O468" s="262">
        <v>0.9</v>
      </c>
      <c r="P468" s="263">
        <v>0.989821251241311</v>
      </c>
      <c r="Q468" s="260">
        <v>0.99366391184573</v>
      </c>
      <c r="R468" s="260">
        <v>0.988083416087388</v>
      </c>
      <c r="S468" s="260">
        <v>0.988217995362603</v>
      </c>
      <c r="T468" s="262">
        <v>0.9</v>
      </c>
      <c r="U468" s="260">
        <v>0.944141012909633</v>
      </c>
      <c r="V468" s="260">
        <v>0.953719008264463</v>
      </c>
      <c r="W468" s="260">
        <v>0.951588877855015</v>
      </c>
      <c r="X468" s="260">
        <v>0.952165061172168</v>
      </c>
      <c r="Y468" s="262">
        <v>0.92</v>
      </c>
      <c r="Z468" s="262">
        <v>0.931451612903226</v>
      </c>
      <c r="AA468" s="262">
        <v>0.912483912483912</v>
      </c>
      <c r="AB468" s="262">
        <v>0.905797101449275</v>
      </c>
      <c r="AC468" s="262">
        <v>0.932224428997021</v>
      </c>
      <c r="AD468" s="262">
        <v>0.92</v>
      </c>
      <c r="AE468" s="260">
        <v>0.989411764705882</v>
      </c>
      <c r="AF468" s="260">
        <v>0.99558693733451</v>
      </c>
      <c r="AG468" s="260">
        <v>0.995523724261415</v>
      </c>
      <c r="AH468" s="260">
        <v>0.992585587289578</v>
      </c>
      <c r="AI468" s="262">
        <v>0.92</v>
      </c>
      <c r="AJ468" s="260">
        <v>0.974801061007958</v>
      </c>
      <c r="AK468" s="260">
        <v>0.97594735647833</v>
      </c>
      <c r="AL468" s="260">
        <v>0.978804578211106</v>
      </c>
      <c r="AM468" s="260">
        <v>0.980782636248416</v>
      </c>
      <c r="AN468" s="259">
        <v>0.99</v>
      </c>
      <c r="AO468" s="264">
        <v>1</v>
      </c>
      <c r="AP468" s="264">
        <v>1</v>
      </c>
      <c r="AQ468" s="264">
        <v>1</v>
      </c>
      <c r="AR468" s="265">
        <v>1</v>
      </c>
      <c r="AS468" s="286">
        <v>0.05</v>
      </c>
      <c r="AT468" s="267">
        <v>0.0833333333333333</v>
      </c>
      <c r="AU468" s="268">
        <v>0.0526315789473684</v>
      </c>
      <c r="AV468" s="268">
        <v>0</v>
      </c>
      <c r="AW468" s="268">
        <v>0.0572519083969466</v>
      </c>
      <c r="AX468" s="224"/>
      <c r="AY468" s="222"/>
    </row>
    <row r="469" ht="15" spans="1:51">
      <c r="A469" s="220"/>
      <c r="B469" s="224"/>
      <c r="C469" s="283" t="s">
        <v>375</v>
      </c>
      <c r="D469" s="111" t="s">
        <v>25</v>
      </c>
      <c r="E469" s="111" t="s">
        <v>376</v>
      </c>
      <c r="F469" s="284" t="s">
        <v>500</v>
      </c>
      <c r="G469" s="284" t="s">
        <v>500</v>
      </c>
      <c r="H469" s="284" t="s">
        <v>500</v>
      </c>
      <c r="I469" s="284" t="s">
        <v>500</v>
      </c>
      <c r="J469" s="259">
        <v>0.9</v>
      </c>
      <c r="K469" s="260">
        <v>0.972222222222222</v>
      </c>
      <c r="L469" s="260">
        <v>0.972222222222222</v>
      </c>
      <c r="M469" s="261">
        <v>0.948717948717949</v>
      </c>
      <c r="N469" s="261">
        <v>0.981113320079523</v>
      </c>
      <c r="O469" s="262">
        <v>0.9</v>
      </c>
      <c r="P469" s="263">
        <v>0.988421458896179</v>
      </c>
      <c r="Q469" s="260">
        <v>0.997518610421836</v>
      </c>
      <c r="R469" s="260">
        <v>0.996601208459215</v>
      </c>
      <c r="S469" s="260">
        <v>0.988424016610256</v>
      </c>
      <c r="T469" s="262">
        <v>0.9</v>
      </c>
      <c r="U469" s="260">
        <v>0.898880741026631</v>
      </c>
      <c r="V469" s="260">
        <v>0.927626137303557</v>
      </c>
      <c r="W469" s="260">
        <v>0.936178247734139</v>
      </c>
      <c r="X469" s="260">
        <v>0.934725105947268</v>
      </c>
      <c r="Y469" s="262">
        <v>0.92</v>
      </c>
      <c r="Z469" s="262">
        <v>0.772727272727273</v>
      </c>
      <c r="AA469" s="262">
        <v>0.853820598006645</v>
      </c>
      <c r="AB469" s="262">
        <v>0.790748898678414</v>
      </c>
      <c r="AC469" s="262">
        <v>0.827873254564984</v>
      </c>
      <c r="AD469" s="262">
        <v>0.92</v>
      </c>
      <c r="AE469" s="260">
        <v>0.964285714285714</v>
      </c>
      <c r="AF469" s="260">
        <v>0.972222222222222</v>
      </c>
      <c r="AG469" s="260">
        <v>0.984496124031008</v>
      </c>
      <c r="AH469" s="260">
        <v>0.978163888236675</v>
      </c>
      <c r="AI469" s="262">
        <v>0.92</v>
      </c>
      <c r="AJ469" s="260">
        <v>0.930255085566677</v>
      </c>
      <c r="AK469" s="260">
        <v>0.952980132450331</v>
      </c>
      <c r="AL469" s="260">
        <v>0.953255963894262</v>
      </c>
      <c r="AM469" s="260">
        <v>0.953582784798245</v>
      </c>
      <c r="AN469" s="259">
        <v>0.99</v>
      </c>
      <c r="AO469" s="264">
        <v>1</v>
      </c>
      <c r="AP469" s="264">
        <v>1</v>
      </c>
      <c r="AQ469" s="264">
        <v>1</v>
      </c>
      <c r="AR469" s="265">
        <v>1</v>
      </c>
      <c r="AS469" s="286">
        <v>0.05</v>
      </c>
      <c r="AT469" s="267">
        <v>0</v>
      </c>
      <c r="AU469" s="268">
        <v>0</v>
      </c>
      <c r="AV469" s="268">
        <v>0</v>
      </c>
      <c r="AW469" s="268">
        <v>0.0323741007194245</v>
      </c>
      <c r="AX469" s="224"/>
      <c r="AY469" s="222"/>
    </row>
    <row r="470" ht="15" spans="1:51">
      <c r="A470" s="220"/>
      <c r="B470" s="224"/>
      <c r="C470" s="283" t="s">
        <v>375</v>
      </c>
      <c r="D470" s="111" t="s">
        <v>25</v>
      </c>
      <c r="E470" s="111" t="s">
        <v>376</v>
      </c>
      <c r="F470" s="284" t="s">
        <v>501</v>
      </c>
      <c r="G470" s="284" t="s">
        <v>501</v>
      </c>
      <c r="H470" s="284" t="s">
        <v>501</v>
      </c>
      <c r="I470" s="284" t="s">
        <v>501</v>
      </c>
      <c r="J470" s="259">
        <v>0.9</v>
      </c>
      <c r="K470" s="260">
        <v>1</v>
      </c>
      <c r="L470" s="260">
        <v>1</v>
      </c>
      <c r="M470" s="261">
        <v>0.958333333333333</v>
      </c>
      <c r="N470" s="261">
        <v>0.967441860465116</v>
      </c>
      <c r="O470" s="262">
        <v>0.9</v>
      </c>
      <c r="P470" s="263">
        <v>0.937163375224417</v>
      </c>
      <c r="Q470" s="260">
        <v>0.97511768661735</v>
      </c>
      <c r="R470" s="260">
        <v>0.981195433176629</v>
      </c>
      <c r="S470" s="260">
        <v>0.969008688513375</v>
      </c>
      <c r="T470" s="262">
        <v>0.9</v>
      </c>
      <c r="U470" s="260">
        <v>0.773189706762418</v>
      </c>
      <c r="V470" s="260">
        <v>0.879623402824479</v>
      </c>
      <c r="W470" s="260">
        <v>0.9012760241773</v>
      </c>
      <c r="X470" s="260">
        <v>0.875190987662767</v>
      </c>
      <c r="Y470" s="262">
        <v>0.92</v>
      </c>
      <c r="Z470" s="262" t="s">
        <v>33</v>
      </c>
      <c r="AA470" s="262" t="s">
        <v>33</v>
      </c>
      <c r="AB470" s="262" t="s">
        <v>33</v>
      </c>
      <c r="AC470" s="262">
        <v>0.833333333333333</v>
      </c>
      <c r="AD470" s="262">
        <v>0.92</v>
      </c>
      <c r="AE470" s="260">
        <v>0.995693367786391</v>
      </c>
      <c r="AF470" s="260">
        <v>0.984933426769446</v>
      </c>
      <c r="AG470" s="260">
        <v>0.990665584415584</v>
      </c>
      <c r="AH470" s="260">
        <v>0.990016025233383</v>
      </c>
      <c r="AI470" s="262">
        <v>0.92</v>
      </c>
      <c r="AJ470" s="260">
        <v>0.913277511961722</v>
      </c>
      <c r="AK470" s="260">
        <v>0.953629032258065</v>
      </c>
      <c r="AL470" s="260">
        <v>0.95503355704698</v>
      </c>
      <c r="AM470" s="260">
        <v>0.950803601960561</v>
      </c>
      <c r="AN470" s="259">
        <v>0.99</v>
      </c>
      <c r="AO470" s="264">
        <v>1</v>
      </c>
      <c r="AP470" s="264">
        <v>1</v>
      </c>
      <c r="AQ470" s="264">
        <v>1</v>
      </c>
      <c r="AR470" s="265">
        <v>1</v>
      </c>
      <c r="AS470" s="286">
        <v>0.05</v>
      </c>
      <c r="AT470" s="267">
        <v>0</v>
      </c>
      <c r="AU470" s="268">
        <v>0</v>
      </c>
      <c r="AV470" s="268">
        <v>0</v>
      </c>
      <c r="AW470" s="268">
        <v>0.0484848484848485</v>
      </c>
      <c r="AX470" s="224"/>
      <c r="AY470" s="222"/>
    </row>
    <row r="471" ht="15" spans="1:51">
      <c r="A471" s="220"/>
      <c r="B471" s="224"/>
      <c r="C471" s="283" t="s">
        <v>375</v>
      </c>
      <c r="D471" s="111" t="s">
        <v>25</v>
      </c>
      <c r="E471" s="111" t="s">
        <v>376</v>
      </c>
      <c r="F471" s="284" t="s">
        <v>502</v>
      </c>
      <c r="G471" s="284" t="s">
        <v>502</v>
      </c>
      <c r="H471" s="284" t="s">
        <v>502</v>
      </c>
      <c r="I471" s="284" t="s">
        <v>502</v>
      </c>
      <c r="J471" s="259">
        <v>0.9</v>
      </c>
      <c r="K471" s="260">
        <v>0.961538461538462</v>
      </c>
      <c r="L471" s="260">
        <v>1</v>
      </c>
      <c r="M471" s="261">
        <v>0.916666666666667</v>
      </c>
      <c r="N471" s="261">
        <v>0.994310099573257</v>
      </c>
      <c r="O471" s="262">
        <v>0.9</v>
      </c>
      <c r="P471" s="263">
        <v>0.997386759581881</v>
      </c>
      <c r="Q471" s="260">
        <v>0.99663946231397</v>
      </c>
      <c r="R471" s="260">
        <v>0.997876857749469</v>
      </c>
      <c r="S471" s="260">
        <v>0.995953544589837</v>
      </c>
      <c r="T471" s="262">
        <v>0.9</v>
      </c>
      <c r="U471" s="260">
        <v>0.944686411149826</v>
      </c>
      <c r="V471" s="260">
        <v>0.954392702832453</v>
      </c>
      <c r="W471" s="260">
        <v>0.953290870488323</v>
      </c>
      <c r="X471" s="260">
        <v>0.952913973409007</v>
      </c>
      <c r="Y471" s="262">
        <v>0.92</v>
      </c>
      <c r="Z471" s="262">
        <v>0.951566951566952</v>
      </c>
      <c r="AA471" s="262">
        <v>0.935238095238095</v>
      </c>
      <c r="AB471" s="262">
        <v>0.958932238193018</v>
      </c>
      <c r="AC471" s="262">
        <v>0.94880915558305</v>
      </c>
      <c r="AD471" s="262">
        <v>0.92</v>
      </c>
      <c r="AE471" s="260">
        <v>0.998388136686009</v>
      </c>
      <c r="AF471" s="260">
        <v>0.99603048586853</v>
      </c>
      <c r="AG471" s="260">
        <v>0.994859345994574</v>
      </c>
      <c r="AH471" s="260">
        <v>0.995960163961111</v>
      </c>
      <c r="AI471" s="262">
        <v>0.92</v>
      </c>
      <c r="AJ471" s="260">
        <v>0.971288250850019</v>
      </c>
      <c r="AK471" s="260">
        <v>0.974702951322346</v>
      </c>
      <c r="AL471" s="260">
        <v>0.984166080225193</v>
      </c>
      <c r="AM471" s="260">
        <v>0.980706890396287</v>
      </c>
      <c r="AN471" s="259">
        <v>0.99</v>
      </c>
      <c r="AO471" s="264">
        <v>1</v>
      </c>
      <c r="AP471" s="264">
        <v>1</v>
      </c>
      <c r="AQ471" s="264">
        <v>1</v>
      </c>
      <c r="AR471" s="265">
        <v>1</v>
      </c>
      <c r="AS471" s="286">
        <v>0.05</v>
      </c>
      <c r="AT471" s="267">
        <v>0</v>
      </c>
      <c r="AU471" s="268">
        <v>0</v>
      </c>
      <c r="AV471" s="268">
        <v>0</v>
      </c>
      <c r="AW471" s="268">
        <v>0.0268199233716475</v>
      </c>
      <c r="AX471" s="224"/>
      <c r="AY471" s="222"/>
    </row>
    <row r="472" ht="15" spans="1:51">
      <c r="A472" s="220"/>
      <c r="B472" s="224"/>
      <c r="C472" s="283" t="s">
        <v>375</v>
      </c>
      <c r="D472" s="111" t="s">
        <v>25</v>
      </c>
      <c r="E472" s="111" t="s">
        <v>376</v>
      </c>
      <c r="F472" s="284" t="s">
        <v>503</v>
      </c>
      <c r="G472" s="284" t="s">
        <v>503</v>
      </c>
      <c r="H472" s="284" t="s">
        <v>503</v>
      </c>
      <c r="I472" s="284" t="s">
        <v>503</v>
      </c>
      <c r="J472" s="259">
        <v>0.9</v>
      </c>
      <c r="K472" s="260">
        <v>1</v>
      </c>
      <c r="L472" s="260">
        <v>0.975609756097561</v>
      </c>
      <c r="M472" s="261">
        <v>1</v>
      </c>
      <c r="N472" s="261">
        <v>0.989710009354537</v>
      </c>
      <c r="O472" s="262">
        <v>0.9</v>
      </c>
      <c r="P472" s="263">
        <v>0.990592141671278</v>
      </c>
      <c r="Q472" s="260">
        <v>0.99</v>
      </c>
      <c r="R472" s="260">
        <v>0.990591002646281</v>
      </c>
      <c r="S472" s="260">
        <v>0.989115560327586</v>
      </c>
      <c r="T472" s="262">
        <v>0.9</v>
      </c>
      <c r="U472" s="260">
        <v>0.921416712783619</v>
      </c>
      <c r="V472" s="260">
        <v>0.945625</v>
      </c>
      <c r="W472" s="260">
        <v>0.932666862687445</v>
      </c>
      <c r="X472" s="260">
        <v>0.928672182572265</v>
      </c>
      <c r="Y472" s="262">
        <v>0.92</v>
      </c>
      <c r="Z472" s="262" t="s">
        <v>33</v>
      </c>
      <c r="AA472" s="262" t="s">
        <v>33</v>
      </c>
      <c r="AB472" s="262" t="s">
        <v>33</v>
      </c>
      <c r="AC472" s="262" t="s">
        <v>33</v>
      </c>
      <c r="AD472" s="262">
        <v>0.92</v>
      </c>
      <c r="AE472" s="260">
        <v>0.99548532731377</v>
      </c>
      <c r="AF472" s="260">
        <v>0.994854202401372</v>
      </c>
      <c r="AG472" s="260">
        <v>0.996621621621622</v>
      </c>
      <c r="AH472" s="260">
        <v>0.992246107293702</v>
      </c>
      <c r="AI472" s="262">
        <v>0.92</v>
      </c>
      <c r="AJ472" s="260">
        <v>0.967902600996126</v>
      </c>
      <c r="AK472" s="260">
        <v>0.970625</v>
      </c>
      <c r="AL472" s="260">
        <v>0.976477506615701</v>
      </c>
      <c r="AM472" s="260">
        <v>0.977641634560728</v>
      </c>
      <c r="AN472" s="259">
        <v>0.99</v>
      </c>
      <c r="AO472" s="264">
        <v>1</v>
      </c>
      <c r="AP472" s="264">
        <v>1</v>
      </c>
      <c r="AQ472" s="264">
        <v>1</v>
      </c>
      <c r="AR472" s="265">
        <v>1</v>
      </c>
      <c r="AS472" s="286">
        <v>0.05</v>
      </c>
      <c r="AT472" s="267">
        <v>0</v>
      </c>
      <c r="AU472" s="268">
        <v>0</v>
      </c>
      <c r="AV472" s="268">
        <v>0.25</v>
      </c>
      <c r="AW472" s="268">
        <v>0.0524475524475524</v>
      </c>
      <c r="AX472" s="224"/>
      <c r="AY472" s="222"/>
    </row>
    <row r="473" ht="15" spans="1:51">
      <c r="A473" s="220"/>
      <c r="B473" s="224"/>
      <c r="C473" s="283" t="s">
        <v>375</v>
      </c>
      <c r="D473" s="111" t="s">
        <v>25</v>
      </c>
      <c r="E473" s="111" t="s">
        <v>376</v>
      </c>
      <c r="F473" s="284" t="s">
        <v>504</v>
      </c>
      <c r="G473" s="284" t="s">
        <v>504</v>
      </c>
      <c r="H473" s="284" t="s">
        <v>504</v>
      </c>
      <c r="I473" s="284" t="s">
        <v>504</v>
      </c>
      <c r="J473" s="259">
        <v>0.9</v>
      </c>
      <c r="K473" s="260">
        <v>0.961538461538462</v>
      </c>
      <c r="L473" s="260">
        <v>0.96551724137931</v>
      </c>
      <c r="M473" s="261">
        <v>0.896551724137931</v>
      </c>
      <c r="N473" s="261">
        <v>0.971774193548387</v>
      </c>
      <c r="O473" s="262">
        <v>0.9</v>
      </c>
      <c r="P473" s="263">
        <v>0.990801576872536</v>
      </c>
      <c r="Q473" s="260">
        <v>0.989632422243167</v>
      </c>
      <c r="R473" s="260">
        <v>0.992266047950503</v>
      </c>
      <c r="S473" s="260">
        <v>0.989970320335687</v>
      </c>
      <c r="T473" s="262">
        <v>0.9</v>
      </c>
      <c r="U473" s="260">
        <v>0.886990801576872</v>
      </c>
      <c r="V473" s="260">
        <v>0.927426955702168</v>
      </c>
      <c r="W473" s="260">
        <v>0.897911832946636</v>
      </c>
      <c r="X473" s="260">
        <v>0.913647528400368</v>
      </c>
      <c r="Y473" s="262">
        <v>0.92</v>
      </c>
      <c r="Z473" s="262">
        <v>0.856279382135662</v>
      </c>
      <c r="AA473" s="262">
        <v>0.920191540303272</v>
      </c>
      <c r="AB473" s="262">
        <v>0.915384615384615</v>
      </c>
      <c r="AC473" s="262">
        <v>0.925349806490027</v>
      </c>
      <c r="AD473" s="262">
        <v>0.92</v>
      </c>
      <c r="AE473" s="260">
        <v>1</v>
      </c>
      <c r="AF473" s="260">
        <v>1</v>
      </c>
      <c r="AG473" s="260">
        <v>0.994652406417112</v>
      </c>
      <c r="AH473" s="260">
        <v>0.997215518841656</v>
      </c>
      <c r="AI473" s="262">
        <v>0.92</v>
      </c>
      <c r="AJ473" s="260">
        <v>0.90501494520093</v>
      </c>
      <c r="AK473" s="260">
        <v>0.945116681071737</v>
      </c>
      <c r="AL473" s="260">
        <v>0.940764107956537</v>
      </c>
      <c r="AM473" s="260">
        <v>0.952892572393032</v>
      </c>
      <c r="AN473" s="259">
        <v>0.99</v>
      </c>
      <c r="AO473" s="264">
        <v>1</v>
      </c>
      <c r="AP473" s="264">
        <v>1</v>
      </c>
      <c r="AQ473" s="264">
        <v>1</v>
      </c>
      <c r="AR473" s="265">
        <v>1</v>
      </c>
      <c r="AS473" s="286">
        <v>0.05</v>
      </c>
      <c r="AT473" s="267">
        <v>0</v>
      </c>
      <c r="AU473" s="268">
        <v>0.111111111111111</v>
      </c>
      <c r="AV473" s="268">
        <v>0.142857142857143</v>
      </c>
      <c r="AW473" s="268">
        <v>0.0904522613065327</v>
      </c>
      <c r="AX473" s="224"/>
      <c r="AY473" s="222"/>
    </row>
    <row r="474" ht="15" spans="1:51">
      <c r="A474" s="220"/>
      <c r="B474" s="224"/>
      <c r="C474" s="283" t="s">
        <v>375</v>
      </c>
      <c r="D474" s="111" t="s">
        <v>25</v>
      </c>
      <c r="E474" s="111" t="s">
        <v>376</v>
      </c>
      <c r="F474" s="284" t="s">
        <v>505</v>
      </c>
      <c r="G474" s="284" t="s">
        <v>505</v>
      </c>
      <c r="H474" s="284" t="s">
        <v>505</v>
      </c>
      <c r="I474" s="284" t="s">
        <v>505</v>
      </c>
      <c r="J474" s="259">
        <v>0.9</v>
      </c>
      <c r="K474" s="260">
        <v>0.851851851851852</v>
      </c>
      <c r="L474" s="260">
        <v>0.928571428571429</v>
      </c>
      <c r="M474" s="261">
        <v>0.807692307692308</v>
      </c>
      <c r="N474" s="261">
        <v>0.884137931034483</v>
      </c>
      <c r="O474" s="262">
        <v>0.9</v>
      </c>
      <c r="P474" s="263">
        <v>0.993318485523385</v>
      </c>
      <c r="Q474" s="260">
        <v>0.991787439613527</v>
      </c>
      <c r="R474" s="260">
        <v>0.992143168921868</v>
      </c>
      <c r="S474" s="260">
        <v>0.99291427510559</v>
      </c>
      <c r="T474" s="262">
        <v>0.9</v>
      </c>
      <c r="U474" s="260">
        <v>0.913140311804009</v>
      </c>
      <c r="V474" s="260">
        <v>0.946376811594203</v>
      </c>
      <c r="W474" s="260">
        <v>0.94805761676124</v>
      </c>
      <c r="X474" s="260">
        <v>0.915110540402556</v>
      </c>
      <c r="Y474" s="262">
        <v>0.92</v>
      </c>
      <c r="Z474" s="262" t="s">
        <v>33</v>
      </c>
      <c r="AA474" s="262">
        <v>0</v>
      </c>
      <c r="AB474" s="262" t="s">
        <v>33</v>
      </c>
      <c r="AC474" s="262">
        <v>0</v>
      </c>
      <c r="AD474" s="262">
        <v>0.92</v>
      </c>
      <c r="AE474" s="260">
        <v>0.986013986013986</v>
      </c>
      <c r="AF474" s="260">
        <v>1</v>
      </c>
      <c r="AG474" s="260">
        <v>1</v>
      </c>
      <c r="AH474" s="260">
        <v>0.998461301738729</v>
      </c>
      <c r="AI474" s="262">
        <v>0.92</v>
      </c>
      <c r="AJ474" s="260">
        <v>0.971046770601336</v>
      </c>
      <c r="AK474" s="260">
        <v>0.977788507967166</v>
      </c>
      <c r="AL474" s="260">
        <v>0.98035792230467</v>
      </c>
      <c r="AM474" s="260">
        <v>0.984343817200142</v>
      </c>
      <c r="AN474" s="259">
        <v>0.99</v>
      </c>
      <c r="AO474" s="264">
        <v>1</v>
      </c>
      <c r="AP474" s="264">
        <v>1</v>
      </c>
      <c r="AQ474" s="264">
        <v>1</v>
      </c>
      <c r="AR474" s="265">
        <v>1</v>
      </c>
      <c r="AS474" s="286">
        <v>0.05</v>
      </c>
      <c r="AT474" s="267">
        <v>0</v>
      </c>
      <c r="AU474" s="268">
        <v>0.142857142857143</v>
      </c>
      <c r="AV474" s="268">
        <v>0.111111111111111</v>
      </c>
      <c r="AW474" s="268">
        <v>0.0685714285714286</v>
      </c>
      <c r="AX474" s="224"/>
      <c r="AY474" s="222"/>
    </row>
    <row r="475" ht="15" spans="1:51">
      <c r="A475" s="220"/>
      <c r="B475" s="224"/>
      <c r="C475" s="283" t="s">
        <v>375</v>
      </c>
      <c r="D475" s="111" t="s">
        <v>25</v>
      </c>
      <c r="E475" s="111" t="s">
        <v>376</v>
      </c>
      <c r="F475" s="284" t="s">
        <v>506</v>
      </c>
      <c r="G475" s="284" t="s">
        <v>506</v>
      </c>
      <c r="H475" s="284" t="s">
        <v>506</v>
      </c>
      <c r="I475" s="284" t="s">
        <v>506</v>
      </c>
      <c r="J475" s="259">
        <v>0.9</v>
      </c>
      <c r="K475" s="260">
        <v>0.936170212765957</v>
      </c>
      <c r="L475" s="260">
        <v>0.957446808510638</v>
      </c>
      <c r="M475" s="261">
        <v>1</v>
      </c>
      <c r="N475" s="261">
        <v>0.959905660377358</v>
      </c>
      <c r="O475" s="262">
        <v>0.9</v>
      </c>
      <c r="P475" s="263">
        <v>0.992331288343558</v>
      </c>
      <c r="Q475" s="260">
        <v>0.989751098096633</v>
      </c>
      <c r="R475" s="260">
        <v>0.991320520768754</v>
      </c>
      <c r="S475" s="260">
        <v>0.988273820028629</v>
      </c>
      <c r="T475" s="262">
        <v>0.9</v>
      </c>
      <c r="U475" s="260">
        <v>0.8859918200409</v>
      </c>
      <c r="V475" s="260">
        <v>0.84407027818448</v>
      </c>
      <c r="W475" s="260">
        <v>0.877247365158091</v>
      </c>
      <c r="X475" s="260">
        <v>0.890915151871679</v>
      </c>
      <c r="Y475" s="262">
        <v>0.92</v>
      </c>
      <c r="Z475" s="262">
        <v>0.754189944134078</v>
      </c>
      <c r="AA475" s="262">
        <v>0.827762039660057</v>
      </c>
      <c r="AB475" s="262">
        <v>0.847165991902834</v>
      </c>
      <c r="AC475" s="262">
        <v>0.862890610095769</v>
      </c>
      <c r="AD475" s="262">
        <v>0.92</v>
      </c>
      <c r="AE475" s="260">
        <v>0.976744186046512</v>
      </c>
      <c r="AF475" s="260">
        <v>0.983922829581994</v>
      </c>
      <c r="AG475" s="260">
        <v>0.998039215686275</v>
      </c>
      <c r="AH475" s="260">
        <v>0.994470497655211</v>
      </c>
      <c r="AI475" s="262">
        <v>0.92</v>
      </c>
      <c r="AJ475" s="260">
        <v>0.845797807551766</v>
      </c>
      <c r="AK475" s="260">
        <v>0.882859878710501</v>
      </c>
      <c r="AL475" s="260">
        <v>0.901365282808582</v>
      </c>
      <c r="AM475" s="260">
        <v>0.916727891419512</v>
      </c>
      <c r="AN475" s="259">
        <v>0.99</v>
      </c>
      <c r="AO475" s="264">
        <v>1</v>
      </c>
      <c r="AP475" s="264">
        <v>1</v>
      </c>
      <c r="AQ475" s="264">
        <v>1</v>
      </c>
      <c r="AR475" s="265">
        <v>1</v>
      </c>
      <c r="AS475" s="286">
        <v>0.05</v>
      </c>
      <c r="AT475" s="267">
        <v>0</v>
      </c>
      <c r="AU475" s="268">
        <v>0</v>
      </c>
      <c r="AV475" s="268">
        <v>0</v>
      </c>
      <c r="AW475" s="268">
        <v>0.0778688524590164</v>
      </c>
      <c r="AX475" s="224"/>
      <c r="AY475" s="222"/>
    </row>
    <row r="476" ht="15" spans="1:51">
      <c r="A476" s="220"/>
      <c r="B476" s="224"/>
      <c r="C476" s="283" t="s">
        <v>375</v>
      </c>
      <c r="D476" s="111" t="s">
        <v>25</v>
      </c>
      <c r="E476" s="111" t="s">
        <v>376</v>
      </c>
      <c r="F476" s="284" t="s">
        <v>507</v>
      </c>
      <c r="G476" s="284" t="s">
        <v>507</v>
      </c>
      <c r="H476" s="284" t="s">
        <v>507</v>
      </c>
      <c r="I476" s="284" t="s">
        <v>507</v>
      </c>
      <c r="J476" s="259">
        <v>0.9</v>
      </c>
      <c r="K476" s="260">
        <v>1</v>
      </c>
      <c r="L476" s="260">
        <v>0.96969696969697</v>
      </c>
      <c r="M476" s="261">
        <v>1</v>
      </c>
      <c r="N476" s="261">
        <v>0.994652406417112</v>
      </c>
      <c r="O476" s="262">
        <v>0.9</v>
      </c>
      <c r="P476" s="263">
        <v>0.995195607412491</v>
      </c>
      <c r="Q476" s="260">
        <v>0.997676219984508</v>
      </c>
      <c r="R476" s="260">
        <v>0.995437262357414</v>
      </c>
      <c r="S476" s="260">
        <v>0.992337942407713</v>
      </c>
      <c r="T476" s="262">
        <v>0.9</v>
      </c>
      <c r="U476" s="260">
        <v>0.892244337680165</v>
      </c>
      <c r="V476" s="260">
        <v>0.911696359411309</v>
      </c>
      <c r="W476" s="260">
        <v>0.911026615969582</v>
      </c>
      <c r="X476" s="260">
        <v>0.905010782696943</v>
      </c>
      <c r="Y476" s="262">
        <v>0.92</v>
      </c>
      <c r="Z476" s="262">
        <v>0.924949290060852</v>
      </c>
      <c r="AA476" s="262">
        <v>0.958401305057096</v>
      </c>
      <c r="AB476" s="262">
        <v>0.950420168067227</v>
      </c>
      <c r="AC476" s="262">
        <v>0.956579456828364</v>
      </c>
      <c r="AD476" s="262">
        <v>0.92</v>
      </c>
      <c r="AE476" s="260">
        <v>0.996462264150943</v>
      </c>
      <c r="AF476" s="260">
        <v>0.999295774647887</v>
      </c>
      <c r="AG476" s="260">
        <v>0.997613365155131</v>
      </c>
      <c r="AH476" s="260">
        <v>0.994624796661716</v>
      </c>
      <c r="AI476" s="262">
        <v>0.92</v>
      </c>
      <c r="AJ476" s="260">
        <v>0.939373297002725</v>
      </c>
      <c r="AK476" s="260">
        <v>0.96703733121525</v>
      </c>
      <c r="AL476" s="260">
        <v>0.973253493013972</v>
      </c>
      <c r="AM476" s="260">
        <v>0.970481218327842</v>
      </c>
      <c r="AN476" s="259">
        <v>0.99</v>
      </c>
      <c r="AO476" s="264">
        <v>1</v>
      </c>
      <c r="AP476" s="264">
        <v>1</v>
      </c>
      <c r="AQ476" s="264">
        <v>1</v>
      </c>
      <c r="AR476" s="265">
        <v>1</v>
      </c>
      <c r="AS476" s="286">
        <v>0.05</v>
      </c>
      <c r="AT476" s="267">
        <v>0</v>
      </c>
      <c r="AU476" s="268">
        <v>0.0909090909090909</v>
      </c>
      <c r="AV476" s="268">
        <v>0.142857142857143</v>
      </c>
      <c r="AW476" s="268">
        <v>0.0862068965517241</v>
      </c>
      <c r="AX476" s="224"/>
      <c r="AY476" s="222"/>
    </row>
    <row r="477" ht="15" spans="1:51">
      <c r="A477" s="220"/>
      <c r="B477" s="224"/>
      <c r="C477" s="283" t="s">
        <v>375</v>
      </c>
      <c r="D477" s="111" t="s">
        <v>25</v>
      </c>
      <c r="E477" s="111" t="s">
        <v>376</v>
      </c>
      <c r="F477" s="284" t="s">
        <v>508</v>
      </c>
      <c r="G477" s="284" t="s">
        <v>508</v>
      </c>
      <c r="H477" s="284" t="s">
        <v>508</v>
      </c>
      <c r="I477" s="284" t="s">
        <v>508</v>
      </c>
      <c r="J477" s="259">
        <v>0.9</v>
      </c>
      <c r="K477" s="260">
        <v>1</v>
      </c>
      <c r="L477" s="260">
        <v>1</v>
      </c>
      <c r="M477" s="261">
        <v>0.952380952380952</v>
      </c>
      <c r="N477" s="261">
        <v>0.929889298892989</v>
      </c>
      <c r="O477" s="262">
        <v>0.9</v>
      </c>
      <c r="P477" s="263">
        <v>0.983247422680412</v>
      </c>
      <c r="Q477" s="260">
        <v>0.998422712933754</v>
      </c>
      <c r="R477" s="260">
        <v>0.993606138107417</v>
      </c>
      <c r="S477" s="260">
        <v>0.994998164464023</v>
      </c>
      <c r="T477" s="262">
        <v>0.9</v>
      </c>
      <c r="U477" s="260">
        <v>0.927835051546392</v>
      </c>
      <c r="V477" s="260">
        <v>0.899053627760252</v>
      </c>
      <c r="W477" s="260">
        <v>0.919437340153453</v>
      </c>
      <c r="X477" s="260">
        <v>0.920291850220264</v>
      </c>
      <c r="Y477" s="262">
        <v>0.92</v>
      </c>
      <c r="Z477" s="262">
        <v>0.972670807453416</v>
      </c>
      <c r="AA477" s="262">
        <v>0.973277074542897</v>
      </c>
      <c r="AB477" s="262">
        <v>0.967523680649526</v>
      </c>
      <c r="AC477" s="262">
        <v>0.974653275944524</v>
      </c>
      <c r="AD477" s="262">
        <v>0.92</v>
      </c>
      <c r="AE477" s="260">
        <v>1</v>
      </c>
      <c r="AF477" s="260">
        <v>1</v>
      </c>
      <c r="AG477" s="260">
        <v>1</v>
      </c>
      <c r="AH477" s="260">
        <v>0.98891454965358</v>
      </c>
      <c r="AI477" s="262">
        <v>0.92</v>
      </c>
      <c r="AJ477" s="260">
        <v>0.978494623655914</v>
      </c>
      <c r="AK477" s="260">
        <v>0.982899628252788</v>
      </c>
      <c r="AL477" s="260">
        <v>0.981591058514135</v>
      </c>
      <c r="AM477" s="260">
        <v>0.983560873943283</v>
      </c>
      <c r="AN477" s="259">
        <v>0.99</v>
      </c>
      <c r="AO477" s="264">
        <v>1</v>
      </c>
      <c r="AP477" s="264">
        <v>1</v>
      </c>
      <c r="AQ477" s="264">
        <v>1</v>
      </c>
      <c r="AR477" s="265">
        <v>1</v>
      </c>
      <c r="AS477" s="286">
        <v>0.05</v>
      </c>
      <c r="AT477" s="267">
        <v>0</v>
      </c>
      <c r="AU477" s="268">
        <v>0</v>
      </c>
      <c r="AV477" s="268">
        <v>0.333333333333333</v>
      </c>
      <c r="AW477" s="268">
        <v>0.076271186440678</v>
      </c>
      <c r="AX477" s="224"/>
      <c r="AY477" s="222"/>
    </row>
    <row r="478" ht="15" spans="1:51">
      <c r="A478" s="220"/>
      <c r="B478" s="224"/>
      <c r="C478" s="283" t="s">
        <v>375</v>
      </c>
      <c r="D478" s="111" t="s">
        <v>25</v>
      </c>
      <c r="E478" s="111" t="s">
        <v>376</v>
      </c>
      <c r="F478" s="284" t="s">
        <v>509</v>
      </c>
      <c r="G478" s="284" t="s">
        <v>509</v>
      </c>
      <c r="H478" s="284" t="s">
        <v>509</v>
      </c>
      <c r="I478" s="284" t="s">
        <v>509</v>
      </c>
      <c r="J478" s="259">
        <v>0.9</v>
      </c>
      <c r="K478" s="260">
        <v>0.909090909090909</v>
      </c>
      <c r="L478" s="260">
        <v>0.933333333333333</v>
      </c>
      <c r="M478" s="261">
        <v>0.92156862745098</v>
      </c>
      <c r="N478" s="261">
        <v>0.917164179104478</v>
      </c>
      <c r="O478" s="262">
        <v>0.9</v>
      </c>
      <c r="P478" s="263">
        <v>0.965616045845272</v>
      </c>
      <c r="Q478" s="260">
        <v>0.992434356920338</v>
      </c>
      <c r="R478" s="260">
        <v>0.954699407281964</v>
      </c>
      <c r="S478" s="260">
        <v>0.977087638264252</v>
      </c>
      <c r="T478" s="262">
        <v>0.9</v>
      </c>
      <c r="U478" s="260">
        <v>0.863282848956201</v>
      </c>
      <c r="V478" s="260">
        <v>0.898976412995105</v>
      </c>
      <c r="W478" s="260">
        <v>0.906435224386113</v>
      </c>
      <c r="X478" s="260">
        <v>0.872568980187189</v>
      </c>
      <c r="Y478" s="262">
        <v>0.92</v>
      </c>
      <c r="Z478" s="262">
        <v>0.850867052023121</v>
      </c>
      <c r="AA478" s="262">
        <v>0.889709275496077</v>
      </c>
      <c r="AB478" s="262">
        <v>0.922638822971049</v>
      </c>
      <c r="AC478" s="262">
        <v>0.90623400716479</v>
      </c>
      <c r="AD478" s="262">
        <v>0.92</v>
      </c>
      <c r="AE478" s="260">
        <v>0.993670886075949</v>
      </c>
      <c r="AF478" s="260">
        <v>0.991499489969398</v>
      </c>
      <c r="AG478" s="260">
        <v>0.995619208087616</v>
      </c>
      <c r="AH478" s="260">
        <v>0.992794644395207</v>
      </c>
      <c r="AI478" s="262">
        <v>0.92</v>
      </c>
      <c r="AJ478" s="260">
        <v>0.901170867235563</v>
      </c>
      <c r="AK478" s="260">
        <v>0.92955832389581</v>
      </c>
      <c r="AL478" s="260">
        <v>0.956142313716715</v>
      </c>
      <c r="AM478" s="260">
        <v>0.942067375112967</v>
      </c>
      <c r="AN478" s="259">
        <v>0.99</v>
      </c>
      <c r="AO478" s="264">
        <v>1</v>
      </c>
      <c r="AP478" s="264">
        <v>1</v>
      </c>
      <c r="AQ478" s="264">
        <v>1</v>
      </c>
      <c r="AR478" s="265">
        <v>1</v>
      </c>
      <c r="AS478" s="286">
        <v>0.05</v>
      </c>
      <c r="AT478" s="267">
        <v>0</v>
      </c>
      <c r="AU478" s="268">
        <v>0</v>
      </c>
      <c r="AV478" s="268">
        <v>0</v>
      </c>
      <c r="AW478" s="268">
        <v>0.0521978021978022</v>
      </c>
      <c r="AX478" s="224"/>
      <c r="AY478" s="222"/>
    </row>
    <row r="479" ht="15" spans="1:51">
      <c r="A479" s="220"/>
      <c r="B479" s="224"/>
      <c r="C479" s="283" t="s">
        <v>375</v>
      </c>
      <c r="D479" s="111" t="s">
        <v>25</v>
      </c>
      <c r="E479" s="111" t="s">
        <v>376</v>
      </c>
      <c r="F479" s="284" t="s">
        <v>510</v>
      </c>
      <c r="G479" s="284" t="s">
        <v>510</v>
      </c>
      <c r="H479" s="284" t="s">
        <v>510</v>
      </c>
      <c r="I479" s="284" t="s">
        <v>510</v>
      </c>
      <c r="J479" s="259">
        <v>0.9</v>
      </c>
      <c r="K479" s="260">
        <v>0.916666666666667</v>
      </c>
      <c r="L479" s="260">
        <v>0.972222222222222</v>
      </c>
      <c r="M479" s="261">
        <v>0.972222222222222</v>
      </c>
      <c r="N479" s="261">
        <v>0.944897959183673</v>
      </c>
      <c r="O479" s="262">
        <v>0.9</v>
      </c>
      <c r="P479" s="263">
        <v>0.977700348432056</v>
      </c>
      <c r="Q479" s="260">
        <v>0.981609195402299</v>
      </c>
      <c r="R479" s="260">
        <v>0.970714285714286</v>
      </c>
      <c r="S479" s="260">
        <v>0.977506038647343</v>
      </c>
      <c r="T479" s="262">
        <v>0.9</v>
      </c>
      <c r="U479" s="260">
        <v>0.81602787456446</v>
      </c>
      <c r="V479" s="260">
        <v>0.888888888888889</v>
      </c>
      <c r="W479" s="260">
        <v>0.858571428571429</v>
      </c>
      <c r="X479" s="260">
        <v>0.883605072463768</v>
      </c>
      <c r="Y479" s="262">
        <v>0.92</v>
      </c>
      <c r="Z479" s="262">
        <v>0.901162790697674</v>
      </c>
      <c r="AA479" s="262">
        <v>0.912790697674419</v>
      </c>
      <c r="AB479" s="262">
        <v>0.860032362459547</v>
      </c>
      <c r="AC479" s="262">
        <v>0.920011902185674</v>
      </c>
      <c r="AD479" s="262">
        <v>0.92</v>
      </c>
      <c r="AE479" s="260">
        <v>0.999008428358949</v>
      </c>
      <c r="AF479" s="260">
        <v>0.994749278025729</v>
      </c>
      <c r="AG479" s="260">
        <v>0.997644842204428</v>
      </c>
      <c r="AH479" s="260">
        <v>0.996017938240118</v>
      </c>
      <c r="AI479" s="262">
        <v>0.92</v>
      </c>
      <c r="AJ479" s="260">
        <v>0.926004980434009</v>
      </c>
      <c r="AK479" s="260">
        <v>0.937823834196891</v>
      </c>
      <c r="AL479" s="260">
        <v>0.913125948406677</v>
      </c>
      <c r="AM479" s="260">
        <v>0.945249765356137</v>
      </c>
      <c r="AN479" s="259">
        <v>0.99</v>
      </c>
      <c r="AO479" s="264">
        <v>1</v>
      </c>
      <c r="AP479" s="264">
        <v>1</v>
      </c>
      <c r="AQ479" s="264">
        <v>1</v>
      </c>
      <c r="AR479" s="265">
        <v>1</v>
      </c>
      <c r="AS479" s="286">
        <v>0.05</v>
      </c>
      <c r="AT479" s="267">
        <v>0</v>
      </c>
      <c r="AU479" s="268">
        <v>0</v>
      </c>
      <c r="AV479" s="268">
        <v>0</v>
      </c>
      <c r="AW479" s="268">
        <v>0.0783783783783784</v>
      </c>
      <c r="AX479" s="224"/>
      <c r="AY479" s="222"/>
    </row>
    <row r="480" ht="15" spans="1:51">
      <c r="A480" s="220"/>
      <c r="B480" s="224"/>
      <c r="C480" s="283" t="s">
        <v>375</v>
      </c>
      <c r="D480" s="111" t="s">
        <v>25</v>
      </c>
      <c r="E480" s="111" t="s">
        <v>376</v>
      </c>
      <c r="F480" s="284" t="s">
        <v>511</v>
      </c>
      <c r="G480" s="284" t="s">
        <v>511</v>
      </c>
      <c r="H480" s="284" t="s">
        <v>511</v>
      </c>
      <c r="I480" s="284" t="s">
        <v>511</v>
      </c>
      <c r="J480" s="259">
        <v>0.9</v>
      </c>
      <c r="K480" s="260">
        <v>0.75</v>
      </c>
      <c r="L480" s="260">
        <v>0.783783783783784</v>
      </c>
      <c r="M480" s="261">
        <v>0.743589743589744</v>
      </c>
      <c r="N480" s="261">
        <v>0.785714285714286</v>
      </c>
      <c r="O480" s="262">
        <v>0.9</v>
      </c>
      <c r="P480" s="263">
        <v>0.894331065759637</v>
      </c>
      <c r="Q480" s="260">
        <v>0.937980769230769</v>
      </c>
      <c r="R480" s="260">
        <v>0.972714870395634</v>
      </c>
      <c r="S480" s="260">
        <v>0.947310563842619</v>
      </c>
      <c r="T480" s="262">
        <v>0.9</v>
      </c>
      <c r="U480" s="260">
        <v>0.817687074829932</v>
      </c>
      <c r="V480" s="260">
        <v>0.826923076923077</v>
      </c>
      <c r="W480" s="260">
        <v>0.846293769895407</v>
      </c>
      <c r="X480" s="260">
        <v>0.808296563201368</v>
      </c>
      <c r="Y480" s="262">
        <v>0.92</v>
      </c>
      <c r="Z480" s="262">
        <v>0.811204074208803</v>
      </c>
      <c r="AA480" s="262">
        <v>0.850305021116847</v>
      </c>
      <c r="AB480" s="262">
        <v>0.88673285198556</v>
      </c>
      <c r="AC480" s="262">
        <v>0.851222351571595</v>
      </c>
      <c r="AD480" s="262">
        <v>0.92</v>
      </c>
      <c r="AE480" s="260">
        <v>0.981109079829372</v>
      </c>
      <c r="AF480" s="260">
        <v>0.977002683020314</v>
      </c>
      <c r="AG480" s="260">
        <v>0.944182674882204</v>
      </c>
      <c r="AH480" s="260">
        <v>0.972814932424583</v>
      </c>
      <c r="AI480" s="262">
        <v>0.92</v>
      </c>
      <c r="AJ480" s="260">
        <v>0.863975782038345</v>
      </c>
      <c r="AK480" s="260">
        <v>0.891737891737892</v>
      </c>
      <c r="AL480" s="260">
        <v>0.920742753623188</v>
      </c>
      <c r="AM480" s="260">
        <v>0.900007449899426</v>
      </c>
      <c r="AN480" s="259">
        <v>0.99</v>
      </c>
      <c r="AO480" s="264">
        <v>1</v>
      </c>
      <c r="AP480" s="264">
        <v>1</v>
      </c>
      <c r="AQ480" s="264">
        <v>1</v>
      </c>
      <c r="AR480" s="265">
        <v>1</v>
      </c>
      <c r="AS480" s="286">
        <v>0.05</v>
      </c>
      <c r="AT480" s="267">
        <v>0.00649350649350649</v>
      </c>
      <c r="AU480" s="268">
        <v>0</v>
      </c>
      <c r="AV480" s="268">
        <v>0.00298507462686567</v>
      </c>
      <c r="AW480" s="268">
        <v>0.00588512241054614</v>
      </c>
      <c r="AX480" s="224"/>
      <c r="AY480" s="222"/>
    </row>
    <row r="481" ht="15" spans="1:51">
      <c r="A481" s="220"/>
      <c r="B481" s="224"/>
      <c r="C481" s="283" t="s">
        <v>375</v>
      </c>
      <c r="D481" s="111" t="s">
        <v>25</v>
      </c>
      <c r="E481" s="111" t="s">
        <v>376</v>
      </c>
      <c r="F481" s="284" t="s">
        <v>512</v>
      </c>
      <c r="G481" s="284" t="s">
        <v>512</v>
      </c>
      <c r="H481" s="284" t="s">
        <v>512</v>
      </c>
      <c r="I481" s="284" t="s">
        <v>512</v>
      </c>
      <c r="J481" s="259">
        <v>0.9</v>
      </c>
      <c r="K481" s="260">
        <v>1</v>
      </c>
      <c r="L481" s="260">
        <v>1</v>
      </c>
      <c r="M481" s="261">
        <v>1</v>
      </c>
      <c r="N481" s="261">
        <v>0.98870636550308</v>
      </c>
      <c r="O481" s="262">
        <v>0.9</v>
      </c>
      <c r="P481" s="263">
        <v>0.993983152827918</v>
      </c>
      <c r="Q481" s="260">
        <v>0.994910941475827</v>
      </c>
      <c r="R481" s="260">
        <v>0.990996398559424</v>
      </c>
      <c r="S481" s="260">
        <v>0.995232120451694</v>
      </c>
      <c r="T481" s="262">
        <v>0.9</v>
      </c>
      <c r="U481" s="260">
        <v>0.917569193742479</v>
      </c>
      <c r="V481" s="260">
        <v>0.931933842239186</v>
      </c>
      <c r="W481" s="260">
        <v>0.926770708283313</v>
      </c>
      <c r="X481" s="260">
        <v>0.927289836888331</v>
      </c>
      <c r="Y481" s="262">
        <v>0.92</v>
      </c>
      <c r="Z481" s="262">
        <v>0.879674796747967</v>
      </c>
      <c r="AA481" s="262">
        <v>0.937629937629938</v>
      </c>
      <c r="AB481" s="262">
        <v>0.932459016393443</v>
      </c>
      <c r="AC481" s="262">
        <v>0.93872795394316</v>
      </c>
      <c r="AD481" s="262">
        <v>0.92</v>
      </c>
      <c r="AE481" s="260">
        <v>0.981481481481482</v>
      </c>
      <c r="AF481" s="260">
        <v>0.998730964467005</v>
      </c>
      <c r="AG481" s="260">
        <v>0.998422712933754</v>
      </c>
      <c r="AH481" s="260">
        <v>0.996096428759825</v>
      </c>
      <c r="AI481" s="262">
        <v>0.92</v>
      </c>
      <c r="AJ481" s="260">
        <v>0.920444824636441</v>
      </c>
      <c r="AK481" s="260">
        <v>0.962201591511936</v>
      </c>
      <c r="AL481" s="260">
        <v>0.963020996552805</v>
      </c>
      <c r="AM481" s="260">
        <v>0.963666138981385</v>
      </c>
      <c r="AN481" s="259">
        <v>0.99</v>
      </c>
      <c r="AO481" s="264">
        <v>1</v>
      </c>
      <c r="AP481" s="264">
        <v>1</v>
      </c>
      <c r="AQ481" s="264">
        <v>1</v>
      </c>
      <c r="AR481" s="265">
        <v>1</v>
      </c>
      <c r="AS481" s="286">
        <v>0.05</v>
      </c>
      <c r="AT481" s="267">
        <v>0</v>
      </c>
      <c r="AU481" s="268">
        <v>0.0714285714285714</v>
      </c>
      <c r="AV481" s="268">
        <v>0.142857142857143</v>
      </c>
      <c r="AW481" s="268">
        <v>0.0758426966292135</v>
      </c>
      <c r="AX481" s="224"/>
      <c r="AY481" s="222"/>
    </row>
    <row r="482" ht="15" spans="1:51">
      <c r="A482" s="220"/>
      <c r="B482" s="224"/>
      <c r="C482" s="283" t="s">
        <v>375</v>
      </c>
      <c r="D482" s="111" t="s">
        <v>25</v>
      </c>
      <c r="E482" s="111" t="s">
        <v>376</v>
      </c>
      <c r="F482" s="284" t="s">
        <v>513</v>
      </c>
      <c r="G482" s="284" t="s">
        <v>513</v>
      </c>
      <c r="H482" s="284" t="s">
        <v>513</v>
      </c>
      <c r="I482" s="284" t="s">
        <v>513</v>
      </c>
      <c r="J482" s="259">
        <v>0.9</v>
      </c>
      <c r="K482" s="260">
        <v>0.95</v>
      </c>
      <c r="L482" s="260">
        <v>1</v>
      </c>
      <c r="M482" s="261">
        <v>1</v>
      </c>
      <c r="N482" s="261">
        <v>0.965403624382208</v>
      </c>
      <c r="O482" s="262">
        <v>0.9</v>
      </c>
      <c r="P482" s="263">
        <v>0.975951903807615</v>
      </c>
      <c r="Q482" s="260">
        <v>0.938340807174888</v>
      </c>
      <c r="R482" s="260">
        <v>0.978655282817503</v>
      </c>
      <c r="S482" s="260">
        <v>0.955578627312841</v>
      </c>
      <c r="T482" s="262">
        <v>0.9</v>
      </c>
      <c r="U482" s="260">
        <v>0.886773547094188</v>
      </c>
      <c r="V482" s="260">
        <v>0.915919282511211</v>
      </c>
      <c r="W482" s="260">
        <v>0.92315901814301</v>
      </c>
      <c r="X482" s="260">
        <v>0.897882754273425</v>
      </c>
      <c r="Y482" s="262">
        <v>0.92</v>
      </c>
      <c r="Z482" s="262">
        <v>0.886416861826698</v>
      </c>
      <c r="AA482" s="262">
        <v>0.923845193508115</v>
      </c>
      <c r="AB482" s="262">
        <v>0.936915887850467</v>
      </c>
      <c r="AC482" s="262">
        <v>0.92270260959435</v>
      </c>
      <c r="AD482" s="262">
        <v>0.92</v>
      </c>
      <c r="AE482" s="260">
        <v>0.935483870967742</v>
      </c>
      <c r="AF482" s="260">
        <v>1</v>
      </c>
      <c r="AG482" s="260">
        <v>1</v>
      </c>
      <c r="AH482" s="260">
        <v>0.991765782250686</v>
      </c>
      <c r="AI482" s="262">
        <v>0.92</v>
      </c>
      <c r="AJ482" s="260">
        <v>0.923326133909287</v>
      </c>
      <c r="AK482" s="260">
        <v>0.951565268753692</v>
      </c>
      <c r="AL482" s="260">
        <v>0.959843837144451</v>
      </c>
      <c r="AM482" s="260">
        <v>0.946684730634364</v>
      </c>
      <c r="AN482" s="259">
        <v>0.99</v>
      </c>
      <c r="AO482" s="264">
        <v>1</v>
      </c>
      <c r="AP482" s="264">
        <v>1</v>
      </c>
      <c r="AQ482" s="264">
        <v>1</v>
      </c>
      <c r="AR482" s="265">
        <v>1</v>
      </c>
      <c r="AS482" s="286">
        <v>0.05</v>
      </c>
      <c r="AT482" s="267">
        <v>0</v>
      </c>
      <c r="AU482" s="268">
        <v>0</v>
      </c>
      <c r="AV482" s="268">
        <v>0</v>
      </c>
      <c r="AW482" s="268">
        <v>0.00479616306954436</v>
      </c>
      <c r="AX482" s="224"/>
      <c r="AY482" s="222"/>
    </row>
    <row r="483" ht="15" spans="1:51">
      <c r="A483" s="220"/>
      <c r="B483" s="224"/>
      <c r="C483" s="283" t="s">
        <v>375</v>
      </c>
      <c r="D483" s="111" t="s">
        <v>25</v>
      </c>
      <c r="E483" s="111" t="s">
        <v>376</v>
      </c>
      <c r="F483" s="284" t="s">
        <v>514</v>
      </c>
      <c r="G483" s="284" t="s">
        <v>514</v>
      </c>
      <c r="H483" s="284" t="s">
        <v>514</v>
      </c>
      <c r="I483" s="284" t="s">
        <v>514</v>
      </c>
      <c r="J483" s="259">
        <v>0.9</v>
      </c>
      <c r="K483" s="260">
        <v>0.705882352941177</v>
      </c>
      <c r="L483" s="260">
        <v>0.794117647058823</v>
      </c>
      <c r="M483" s="261">
        <v>0.864864864864865</v>
      </c>
      <c r="N483" s="261">
        <v>0.833686440677966</v>
      </c>
      <c r="O483" s="262">
        <v>0.9</v>
      </c>
      <c r="P483" s="263">
        <v>0.957446808510638</v>
      </c>
      <c r="Q483" s="260">
        <v>0.996500437445319</v>
      </c>
      <c r="R483" s="260">
        <v>0.990405904059041</v>
      </c>
      <c r="S483" s="260">
        <v>0.967006417516044</v>
      </c>
      <c r="T483" s="262">
        <v>0.9</v>
      </c>
      <c r="U483" s="260">
        <v>0.880077369439072</v>
      </c>
      <c r="V483" s="260">
        <v>0.867016622922135</v>
      </c>
      <c r="W483" s="260">
        <v>0.937269372693727</v>
      </c>
      <c r="X483" s="260">
        <v>0.860953819051214</v>
      </c>
      <c r="Y483" s="262">
        <v>0.92</v>
      </c>
      <c r="Z483" s="262">
        <v>0.858774038461538</v>
      </c>
      <c r="AA483" s="262">
        <v>0.869534050179211</v>
      </c>
      <c r="AB483" s="262">
        <v>0.893262174783189</v>
      </c>
      <c r="AC483" s="262">
        <v>0.879128727013033</v>
      </c>
      <c r="AD483" s="262">
        <v>0.92</v>
      </c>
      <c r="AE483" s="260">
        <v>0.978571428571429</v>
      </c>
      <c r="AF483" s="260">
        <v>0.995833333333333</v>
      </c>
      <c r="AG483" s="260">
        <v>0.990950226244344</v>
      </c>
      <c r="AH483" s="260">
        <v>0.990232351635341</v>
      </c>
      <c r="AI483" s="262">
        <v>0.92</v>
      </c>
      <c r="AJ483" s="260">
        <v>0.906998444790047</v>
      </c>
      <c r="AK483" s="260">
        <v>0.913745569121701</v>
      </c>
      <c r="AL483" s="260">
        <v>0.932725998598458</v>
      </c>
      <c r="AM483" s="260">
        <v>0.924738128712746</v>
      </c>
      <c r="AN483" s="259">
        <v>0.99</v>
      </c>
      <c r="AO483" s="264">
        <v>1</v>
      </c>
      <c r="AP483" s="264">
        <v>1</v>
      </c>
      <c r="AQ483" s="264">
        <v>1</v>
      </c>
      <c r="AR483" s="265">
        <v>1</v>
      </c>
      <c r="AS483" s="286">
        <v>0.05</v>
      </c>
      <c r="AT483" s="267">
        <v>0</v>
      </c>
      <c r="AU483" s="268">
        <v>0.125</v>
      </c>
      <c r="AV483" s="268">
        <v>0</v>
      </c>
      <c r="AW483" s="268">
        <v>0.0900473933649289</v>
      </c>
      <c r="AX483" s="224"/>
      <c r="AY483" s="222"/>
    </row>
    <row r="484" ht="15" spans="1:51">
      <c r="A484" s="220"/>
      <c r="B484" s="224"/>
      <c r="C484" s="283" t="s">
        <v>375</v>
      </c>
      <c r="D484" s="111" t="s">
        <v>25</v>
      </c>
      <c r="E484" s="111" t="s">
        <v>376</v>
      </c>
      <c r="F484" s="284" t="s">
        <v>515</v>
      </c>
      <c r="G484" s="284" t="s">
        <v>515</v>
      </c>
      <c r="H484" s="284" t="s">
        <v>515</v>
      </c>
      <c r="I484" s="284" t="s">
        <v>515</v>
      </c>
      <c r="J484" s="259">
        <v>0.9</v>
      </c>
      <c r="K484" s="260">
        <v>0.970588235294118</v>
      </c>
      <c r="L484" s="260">
        <v>1</v>
      </c>
      <c r="M484" s="261">
        <v>0.95</v>
      </c>
      <c r="N484" s="261">
        <v>0.96875</v>
      </c>
      <c r="O484" s="262">
        <v>0.9</v>
      </c>
      <c r="P484" s="263">
        <v>0.972156398104265</v>
      </c>
      <c r="Q484" s="260">
        <v>0.990018714909545</v>
      </c>
      <c r="R484" s="260">
        <v>0.980599647266314</v>
      </c>
      <c r="S484" s="260">
        <v>0.98335192299748</v>
      </c>
      <c r="T484" s="262">
        <v>0.9</v>
      </c>
      <c r="U484" s="260">
        <v>0.918838862559242</v>
      </c>
      <c r="V484" s="260">
        <v>0.938240798502807</v>
      </c>
      <c r="W484" s="260">
        <v>0.924750146972369</v>
      </c>
      <c r="X484" s="260">
        <v>0.924525963564258</v>
      </c>
      <c r="Y484" s="262">
        <v>0.92</v>
      </c>
      <c r="Z484" s="262">
        <v>0.875985286389911</v>
      </c>
      <c r="AA484" s="262">
        <v>0.908225696804895</v>
      </c>
      <c r="AB484" s="262">
        <v>0.930030959752322</v>
      </c>
      <c r="AC484" s="262">
        <v>0.928827512946488</v>
      </c>
      <c r="AD484" s="262">
        <v>0.92</v>
      </c>
      <c r="AE484" s="260">
        <v>0.99872245289045</v>
      </c>
      <c r="AF484" s="260">
        <v>0.995170540295804</v>
      </c>
      <c r="AG484" s="260">
        <v>0.994793752503004</v>
      </c>
      <c r="AH484" s="260">
        <v>0.991478449772124</v>
      </c>
      <c r="AI484" s="262">
        <v>0.92</v>
      </c>
      <c r="AJ484" s="260">
        <v>0.913394597605124</v>
      </c>
      <c r="AK484" s="260">
        <v>0.947625243981783</v>
      </c>
      <c r="AL484" s="260">
        <v>0.960807958999096</v>
      </c>
      <c r="AM484" s="260">
        <v>0.955752590535199</v>
      </c>
      <c r="AN484" s="259">
        <v>0.99</v>
      </c>
      <c r="AO484" s="264">
        <v>1</v>
      </c>
      <c r="AP484" s="264">
        <v>1</v>
      </c>
      <c r="AQ484" s="264">
        <v>1</v>
      </c>
      <c r="AR484" s="265">
        <v>1</v>
      </c>
      <c r="AS484" s="286">
        <v>0.05</v>
      </c>
      <c r="AT484" s="267">
        <v>0</v>
      </c>
      <c r="AU484" s="268">
        <v>0.0769230769230769</v>
      </c>
      <c r="AV484" s="268">
        <v>0</v>
      </c>
      <c r="AW484" s="268">
        <v>0.0864745011086474</v>
      </c>
      <c r="AX484" s="224"/>
      <c r="AY484" s="222"/>
    </row>
    <row r="485" ht="15" spans="1:51">
      <c r="A485" s="220"/>
      <c r="B485" s="224"/>
      <c r="C485" s="283" t="s">
        <v>375</v>
      </c>
      <c r="D485" s="111" t="s">
        <v>25</v>
      </c>
      <c r="E485" s="111" t="s">
        <v>376</v>
      </c>
      <c r="F485" s="284" t="s">
        <v>516</v>
      </c>
      <c r="G485" s="284" t="s">
        <v>516</v>
      </c>
      <c r="H485" s="284" t="s">
        <v>516</v>
      </c>
      <c r="I485" s="284" t="s">
        <v>516</v>
      </c>
      <c r="J485" s="259">
        <v>0.9</v>
      </c>
      <c r="K485" s="260">
        <v>0.934782608695652</v>
      </c>
      <c r="L485" s="260">
        <v>0.957446808510638</v>
      </c>
      <c r="M485" s="261">
        <v>0.916666666666667</v>
      </c>
      <c r="N485" s="261">
        <v>0.965981012658228</v>
      </c>
      <c r="O485" s="262">
        <v>0.9</v>
      </c>
      <c r="P485" s="263">
        <v>0.978518057285181</v>
      </c>
      <c r="Q485" s="260">
        <v>0.9785568413887</v>
      </c>
      <c r="R485" s="260">
        <v>0.981719702098849</v>
      </c>
      <c r="S485" s="260">
        <v>0.971027902617222</v>
      </c>
      <c r="T485" s="262">
        <v>0.9</v>
      </c>
      <c r="U485" s="260">
        <v>0.927770859277709</v>
      </c>
      <c r="V485" s="260">
        <v>0.909462219196732</v>
      </c>
      <c r="W485" s="260">
        <v>0.926878808395396</v>
      </c>
      <c r="X485" s="260">
        <v>0.916568530846692</v>
      </c>
      <c r="Y485" s="262">
        <v>0.92</v>
      </c>
      <c r="Z485" s="262">
        <v>0.946537059538275</v>
      </c>
      <c r="AA485" s="262">
        <v>0.947044334975369</v>
      </c>
      <c r="AB485" s="262">
        <v>0.941109852774632</v>
      </c>
      <c r="AC485" s="262">
        <v>0.951095119991616</v>
      </c>
      <c r="AD485" s="262">
        <v>0.92</v>
      </c>
      <c r="AE485" s="260">
        <v>1</v>
      </c>
      <c r="AF485" s="260">
        <v>0.984905660377358</v>
      </c>
      <c r="AG485" s="260">
        <v>0.996259351620948</v>
      </c>
      <c r="AH485" s="260">
        <v>0.99149106784871</v>
      </c>
      <c r="AI485" s="262">
        <v>0.92</v>
      </c>
      <c r="AJ485" s="260">
        <v>0.978449343571959</v>
      </c>
      <c r="AK485" s="260">
        <v>0.9824</v>
      </c>
      <c r="AL485" s="260">
        <v>0.980714099556946</v>
      </c>
      <c r="AM485" s="260">
        <v>0.980644584506727</v>
      </c>
      <c r="AN485" s="259">
        <v>0.99</v>
      </c>
      <c r="AO485" s="264">
        <v>1</v>
      </c>
      <c r="AP485" s="264">
        <v>1</v>
      </c>
      <c r="AQ485" s="264">
        <v>1</v>
      </c>
      <c r="AR485" s="265">
        <v>1</v>
      </c>
      <c r="AS485" s="286">
        <v>0.05</v>
      </c>
      <c r="AT485" s="267">
        <v>0</v>
      </c>
      <c r="AU485" s="268">
        <v>0.0714285714285714</v>
      </c>
      <c r="AV485" s="268">
        <v>0</v>
      </c>
      <c r="AW485" s="268">
        <v>0.0367816091954023</v>
      </c>
      <c r="AX485" s="224"/>
      <c r="AY485" s="222"/>
    </row>
    <row r="486" ht="15" spans="1:51">
      <c r="A486" s="220"/>
      <c r="B486" s="224"/>
      <c r="C486" s="283" t="s">
        <v>375</v>
      </c>
      <c r="D486" s="111" t="s">
        <v>25</v>
      </c>
      <c r="E486" s="111" t="s">
        <v>376</v>
      </c>
      <c r="F486" s="284" t="s">
        <v>517</v>
      </c>
      <c r="G486" s="284" t="s">
        <v>517</v>
      </c>
      <c r="H486" s="284" t="s">
        <v>517</v>
      </c>
      <c r="I486" s="284" t="s">
        <v>517</v>
      </c>
      <c r="J486" s="259">
        <v>0.9</v>
      </c>
      <c r="K486" s="260">
        <v>0.972972972972973</v>
      </c>
      <c r="L486" s="260">
        <v>0.941176470588235</v>
      </c>
      <c r="M486" s="261">
        <v>0.970588235294118</v>
      </c>
      <c r="N486" s="261">
        <v>0.957671957671958</v>
      </c>
      <c r="O486" s="262">
        <v>0.9</v>
      </c>
      <c r="P486" s="263">
        <v>0.982035928143713</v>
      </c>
      <c r="Q486" s="260">
        <v>0.987124463519313</v>
      </c>
      <c r="R486" s="260">
        <v>0.98951703481842</v>
      </c>
      <c r="S486" s="260">
        <v>0.964747458588444</v>
      </c>
      <c r="T486" s="262">
        <v>0.9</v>
      </c>
      <c r="U486" s="260">
        <v>0.892215568862275</v>
      </c>
      <c r="V486" s="260">
        <v>0.898712446351931</v>
      </c>
      <c r="W486" s="260">
        <v>0.869711718457506</v>
      </c>
      <c r="X486" s="260">
        <v>0.901572112098428</v>
      </c>
      <c r="Y486" s="262">
        <v>0.92</v>
      </c>
      <c r="Z486" s="262">
        <v>0.891122278056951</v>
      </c>
      <c r="AA486" s="262">
        <v>0.868217054263566</v>
      </c>
      <c r="AB486" s="262">
        <v>0.862119013062409</v>
      </c>
      <c r="AC486" s="262">
        <v>0.903596621092049</v>
      </c>
      <c r="AD486" s="262">
        <v>0.92</v>
      </c>
      <c r="AE486" s="260">
        <v>0.996598639455782</v>
      </c>
      <c r="AF486" s="260">
        <v>0.997774480712166</v>
      </c>
      <c r="AG486" s="260">
        <v>0.998191681735985</v>
      </c>
      <c r="AH486" s="260">
        <v>0.998084402391595</v>
      </c>
      <c r="AI486" s="262">
        <v>0.92</v>
      </c>
      <c r="AJ486" s="260">
        <v>0.925209542230819</v>
      </c>
      <c r="AK486" s="260">
        <v>0.938487394957983</v>
      </c>
      <c r="AL486" s="260">
        <v>0.929464285714286</v>
      </c>
      <c r="AM486" s="260">
        <v>0.947444157373189</v>
      </c>
      <c r="AN486" s="259">
        <v>0.99</v>
      </c>
      <c r="AO486" s="264">
        <v>1</v>
      </c>
      <c r="AP486" s="264">
        <v>1</v>
      </c>
      <c r="AQ486" s="264">
        <v>1</v>
      </c>
      <c r="AR486" s="265">
        <v>1</v>
      </c>
      <c r="AS486" s="286">
        <v>0.05</v>
      </c>
      <c r="AT486" s="267">
        <v>0.0526315789473684</v>
      </c>
      <c r="AU486" s="268">
        <v>0.04</v>
      </c>
      <c r="AV486" s="268">
        <v>0.0714285714285714</v>
      </c>
      <c r="AW486" s="268">
        <v>0.0756756756756757</v>
      </c>
      <c r="AX486" s="224"/>
      <c r="AY486" s="222"/>
    </row>
    <row r="487" ht="15" spans="1:51">
      <c r="A487" s="220"/>
      <c r="B487" s="224"/>
      <c r="C487" s="283" t="s">
        <v>375</v>
      </c>
      <c r="D487" s="111" t="s">
        <v>25</v>
      </c>
      <c r="E487" s="111" t="s">
        <v>376</v>
      </c>
      <c r="F487" s="284" t="s">
        <v>518</v>
      </c>
      <c r="G487" s="284" t="s">
        <v>518</v>
      </c>
      <c r="H487" s="284" t="s">
        <v>518</v>
      </c>
      <c r="I487" s="284" t="s">
        <v>518</v>
      </c>
      <c r="J487" s="259">
        <v>0.9</v>
      </c>
      <c r="K487" s="260">
        <v>0.977777777777778</v>
      </c>
      <c r="L487" s="260">
        <v>0.978260869565217</v>
      </c>
      <c r="M487" s="261">
        <v>0.979166666666667</v>
      </c>
      <c r="N487" s="261">
        <v>0.974755700325733</v>
      </c>
      <c r="O487" s="262">
        <v>0.9</v>
      </c>
      <c r="P487" s="263">
        <v>1</v>
      </c>
      <c r="Q487" s="260">
        <v>0</v>
      </c>
      <c r="R487" s="260" t="s">
        <v>33</v>
      </c>
      <c r="S487" s="260">
        <v>0.666666666666667</v>
      </c>
      <c r="T487" s="262">
        <v>0.9</v>
      </c>
      <c r="U487" s="260">
        <v>0</v>
      </c>
      <c r="V487" s="260">
        <v>0</v>
      </c>
      <c r="W487" s="260" t="s">
        <v>33</v>
      </c>
      <c r="X487" s="260">
        <v>0.111111111111111</v>
      </c>
      <c r="Y487" s="262">
        <v>0.92</v>
      </c>
      <c r="Z487" s="262" t="s">
        <v>33</v>
      </c>
      <c r="AA487" s="262" t="s">
        <v>33</v>
      </c>
      <c r="AB487" s="262" t="s">
        <v>33</v>
      </c>
      <c r="AC487" s="262">
        <v>1</v>
      </c>
      <c r="AD487" s="262">
        <v>0.92</v>
      </c>
      <c r="AE487" s="260">
        <v>1</v>
      </c>
      <c r="AF487" s="260">
        <v>0.996316758747698</v>
      </c>
      <c r="AG487" s="260">
        <v>0.997899159663866</v>
      </c>
      <c r="AH487" s="260">
        <v>0.991391184573003</v>
      </c>
      <c r="AI487" s="262">
        <v>0.92</v>
      </c>
      <c r="AJ487" s="260">
        <v>0.947628973423658</v>
      </c>
      <c r="AK487" s="260">
        <v>0.977272727272727</v>
      </c>
      <c r="AL487" s="260">
        <v>0.979150579150579</v>
      </c>
      <c r="AM487" s="260">
        <v>0.976689728579031</v>
      </c>
      <c r="AN487" s="259">
        <v>0.99</v>
      </c>
      <c r="AO487" s="264">
        <v>1</v>
      </c>
      <c r="AP487" s="264">
        <v>1</v>
      </c>
      <c r="AQ487" s="264">
        <v>1</v>
      </c>
      <c r="AR487" s="265">
        <v>1</v>
      </c>
      <c r="AS487" s="286">
        <v>0.05</v>
      </c>
      <c r="AT487" s="267">
        <v>0</v>
      </c>
      <c r="AU487" s="268">
        <v>0</v>
      </c>
      <c r="AV487" s="268">
        <v>0.133333333333333</v>
      </c>
      <c r="AW487" s="268">
        <v>0.0544959128065395</v>
      </c>
      <c r="AX487" s="224"/>
      <c r="AY487" s="222"/>
    </row>
    <row r="488" ht="15" spans="1:51">
      <c r="A488" s="220"/>
      <c r="B488" s="224"/>
      <c r="C488" s="283" t="s">
        <v>375</v>
      </c>
      <c r="D488" s="111" t="s">
        <v>25</v>
      </c>
      <c r="E488" s="111" t="s">
        <v>376</v>
      </c>
      <c r="F488" s="284" t="s">
        <v>519</v>
      </c>
      <c r="G488" s="284" t="s">
        <v>519</v>
      </c>
      <c r="H488" s="284" t="s">
        <v>519</v>
      </c>
      <c r="I488" s="284" t="s">
        <v>519</v>
      </c>
      <c r="J488" s="259">
        <v>0.9</v>
      </c>
      <c r="K488" s="260">
        <v>0.942307692307692</v>
      </c>
      <c r="L488" s="260">
        <v>0.96078431372549</v>
      </c>
      <c r="M488" s="261">
        <v>0.947368421052632</v>
      </c>
      <c r="N488" s="261">
        <v>0.934767522553782</v>
      </c>
      <c r="O488" s="262">
        <v>0.9</v>
      </c>
      <c r="P488" s="263">
        <v>0</v>
      </c>
      <c r="Q488" s="260">
        <v>0</v>
      </c>
      <c r="R488" s="260">
        <v>0</v>
      </c>
      <c r="S488" s="260">
        <v>0.163265306122449</v>
      </c>
      <c r="T488" s="262">
        <v>0.9</v>
      </c>
      <c r="U488" s="260">
        <v>0</v>
      </c>
      <c r="V488" s="260">
        <v>1</v>
      </c>
      <c r="W488" s="260">
        <v>0</v>
      </c>
      <c r="X488" s="260">
        <v>0.244897959183673</v>
      </c>
      <c r="Y488" s="262">
        <v>0.92</v>
      </c>
      <c r="Z488" s="262">
        <v>0.5</v>
      </c>
      <c r="AA488" s="262">
        <v>0</v>
      </c>
      <c r="AB488" s="262">
        <v>0</v>
      </c>
      <c r="AC488" s="262">
        <v>0.263157894736842</v>
      </c>
      <c r="AD488" s="262">
        <v>0.92</v>
      </c>
      <c r="AE488" s="260">
        <v>0.997278911564626</v>
      </c>
      <c r="AF488" s="260">
        <v>0.992395437262357</v>
      </c>
      <c r="AG488" s="260">
        <v>0.986526946107784</v>
      </c>
      <c r="AH488" s="260">
        <v>0.991446208112875</v>
      </c>
      <c r="AI488" s="262">
        <v>0.92</v>
      </c>
      <c r="AJ488" s="260">
        <v>0.918469656992084</v>
      </c>
      <c r="AK488" s="260">
        <v>0.89668297988037</v>
      </c>
      <c r="AL488" s="260">
        <v>0.937766624843162</v>
      </c>
      <c r="AM488" s="260">
        <v>0.936454063404911</v>
      </c>
      <c r="AN488" s="259">
        <v>0.99</v>
      </c>
      <c r="AO488" s="264">
        <v>1</v>
      </c>
      <c r="AP488" s="264">
        <v>1</v>
      </c>
      <c r="AQ488" s="264">
        <v>1</v>
      </c>
      <c r="AR488" s="265">
        <v>1</v>
      </c>
      <c r="AS488" s="286">
        <v>0.05</v>
      </c>
      <c r="AT488" s="267">
        <v>0.0666666666666667</v>
      </c>
      <c r="AU488" s="268">
        <v>0.0909090909090909</v>
      </c>
      <c r="AV488" s="268">
        <v>0</v>
      </c>
      <c r="AW488" s="268">
        <v>0.0657534246575342</v>
      </c>
      <c r="AX488" s="224"/>
      <c r="AY488" s="222"/>
    </row>
    <row r="489" ht="15" spans="1:51">
      <c r="A489" s="220"/>
      <c r="B489" s="224"/>
      <c r="C489" s="283" t="s">
        <v>375</v>
      </c>
      <c r="D489" s="111" t="s">
        <v>25</v>
      </c>
      <c r="E489" s="111" t="s">
        <v>376</v>
      </c>
      <c r="F489" s="284" t="s">
        <v>520</v>
      </c>
      <c r="G489" s="284" t="s">
        <v>520</v>
      </c>
      <c r="H489" s="284" t="s">
        <v>520</v>
      </c>
      <c r="I489" s="284" t="s">
        <v>520</v>
      </c>
      <c r="J489" s="259">
        <v>0.9</v>
      </c>
      <c r="K489" s="260">
        <v>0.896551724137931</v>
      </c>
      <c r="L489" s="260">
        <v>0.9375</v>
      </c>
      <c r="M489" s="261">
        <v>0.941176470588235</v>
      </c>
      <c r="N489" s="261">
        <v>0.959367945823928</v>
      </c>
      <c r="O489" s="262">
        <v>0.9</v>
      </c>
      <c r="P489" s="263">
        <v>0.834164174144234</v>
      </c>
      <c r="Q489" s="260">
        <v>0.943092474728566</v>
      </c>
      <c r="R489" s="260">
        <v>0.96630774574505</v>
      </c>
      <c r="S489" s="260">
        <v>0.93073821873694</v>
      </c>
      <c r="T489" s="262">
        <v>0.9</v>
      </c>
      <c r="U489" s="260">
        <v>0.816550348953141</v>
      </c>
      <c r="V489" s="260">
        <v>0.897791089479596</v>
      </c>
      <c r="W489" s="260">
        <v>0.918721778395276</v>
      </c>
      <c r="X489" s="260">
        <v>0.862902234568205</v>
      </c>
      <c r="Y489" s="262">
        <v>0.92</v>
      </c>
      <c r="Z489" s="262">
        <v>0</v>
      </c>
      <c r="AA489" s="262">
        <v>0</v>
      </c>
      <c r="AB489" s="262" t="s">
        <v>33</v>
      </c>
      <c r="AC489" s="262">
        <v>0</v>
      </c>
      <c r="AD489" s="262">
        <v>0.92</v>
      </c>
      <c r="AE489" s="260">
        <v>0.995090016366612</v>
      </c>
      <c r="AF489" s="260">
        <v>0.995719636169074</v>
      </c>
      <c r="AG489" s="260">
        <v>0.996388028895769</v>
      </c>
      <c r="AH489" s="260">
        <v>0.997144169512512</v>
      </c>
      <c r="AI489" s="262">
        <v>0.92</v>
      </c>
      <c r="AJ489" s="260">
        <v>0.893864013266998</v>
      </c>
      <c r="AK489" s="260">
        <v>0.954001495886313</v>
      </c>
      <c r="AL489" s="260">
        <v>0.969885773624091</v>
      </c>
      <c r="AM489" s="260">
        <v>0.954661620877771</v>
      </c>
      <c r="AN489" s="259">
        <v>0.99</v>
      </c>
      <c r="AO489" s="264">
        <v>1</v>
      </c>
      <c r="AP489" s="264">
        <v>1</v>
      </c>
      <c r="AQ489" s="264">
        <v>1</v>
      </c>
      <c r="AR489" s="265">
        <v>1</v>
      </c>
      <c r="AS489" s="286">
        <v>0.05</v>
      </c>
      <c r="AT489" s="267">
        <v>0</v>
      </c>
      <c r="AU489" s="268">
        <v>0</v>
      </c>
      <c r="AV489" s="268">
        <v>0</v>
      </c>
      <c r="AW489" s="268">
        <v>0.0411392405063291</v>
      </c>
      <c r="AX489" s="224"/>
      <c r="AY489" s="222"/>
    </row>
    <row r="490" ht="15" spans="1:51">
      <c r="A490" s="220"/>
      <c r="B490" s="224"/>
      <c r="C490" s="283" t="s">
        <v>375</v>
      </c>
      <c r="D490" s="111" t="s">
        <v>25</v>
      </c>
      <c r="E490" s="111" t="s">
        <v>376</v>
      </c>
      <c r="F490" s="284" t="s">
        <v>521</v>
      </c>
      <c r="G490" s="284" t="s">
        <v>521</v>
      </c>
      <c r="H490" s="284" t="s">
        <v>521</v>
      </c>
      <c r="I490" s="284" t="s">
        <v>521</v>
      </c>
      <c r="J490" s="259">
        <v>0.9</v>
      </c>
      <c r="K490" s="260">
        <v>0.945945945945946</v>
      </c>
      <c r="L490" s="260">
        <v>0.926829268292683</v>
      </c>
      <c r="M490" s="261">
        <v>0.954545454545455</v>
      </c>
      <c r="N490" s="261">
        <v>0.970149253731343</v>
      </c>
      <c r="O490" s="262">
        <v>0.9</v>
      </c>
      <c r="P490" s="263">
        <v>0.975519057948559</v>
      </c>
      <c r="Q490" s="260">
        <v>0.97676008202324</v>
      </c>
      <c r="R490" s="260">
        <v>0.976774193548387</v>
      </c>
      <c r="S490" s="260">
        <v>0.973053543563826</v>
      </c>
      <c r="T490" s="262">
        <v>0.9</v>
      </c>
      <c r="U490" s="260">
        <v>0.886581964673071</v>
      </c>
      <c r="V490" s="260">
        <v>0.919002050580998</v>
      </c>
      <c r="W490" s="260">
        <v>0.926451612903226</v>
      </c>
      <c r="X490" s="260">
        <v>0.922852085613806</v>
      </c>
      <c r="Y490" s="262">
        <v>0.92</v>
      </c>
      <c r="Z490" s="262">
        <v>0.896118721461187</v>
      </c>
      <c r="AA490" s="262">
        <v>0.910866910866911</v>
      </c>
      <c r="AB490" s="262">
        <v>0.921478060046189</v>
      </c>
      <c r="AC490" s="262">
        <v>0.917941489910275</v>
      </c>
      <c r="AD490" s="262">
        <v>0.92</v>
      </c>
      <c r="AE490" s="260">
        <v>0.98780487804878</v>
      </c>
      <c r="AF490" s="260">
        <v>0.996980676328502</v>
      </c>
      <c r="AG490" s="260">
        <v>0.991648106904232</v>
      </c>
      <c r="AH490" s="260">
        <v>0.992856984405155</v>
      </c>
      <c r="AI490" s="262">
        <v>0.92</v>
      </c>
      <c r="AJ490" s="260">
        <v>0.932261208576998</v>
      </c>
      <c r="AK490" s="260">
        <v>0.960224239188468</v>
      </c>
      <c r="AL490" s="260">
        <v>0.963439233484619</v>
      </c>
      <c r="AM490" s="260">
        <v>0.960583078207626</v>
      </c>
      <c r="AN490" s="259">
        <v>0.99</v>
      </c>
      <c r="AO490" s="264">
        <v>1</v>
      </c>
      <c r="AP490" s="264">
        <v>1</v>
      </c>
      <c r="AQ490" s="264">
        <v>1</v>
      </c>
      <c r="AR490" s="265">
        <v>1</v>
      </c>
      <c r="AS490" s="286">
        <v>0.05</v>
      </c>
      <c r="AT490" s="267">
        <v>0.0555555555555556</v>
      </c>
      <c r="AU490" s="268">
        <v>0.0526315789473684</v>
      </c>
      <c r="AV490" s="268">
        <v>0.0555555555555556</v>
      </c>
      <c r="AW490" s="268">
        <v>0.0822669104204753</v>
      </c>
      <c r="AX490" s="224"/>
      <c r="AY490" s="222"/>
    </row>
    <row r="491" ht="15" spans="1:51">
      <c r="A491" s="220"/>
      <c r="B491" s="224"/>
      <c r="C491" s="283" t="s">
        <v>375</v>
      </c>
      <c r="D491" s="111" t="s">
        <v>25</v>
      </c>
      <c r="E491" s="111" t="s">
        <v>376</v>
      </c>
      <c r="F491" s="284" t="s">
        <v>522</v>
      </c>
      <c r="G491" s="284" t="s">
        <v>522</v>
      </c>
      <c r="H491" s="284" t="s">
        <v>522</v>
      </c>
      <c r="I491" s="284" t="s">
        <v>522</v>
      </c>
      <c r="J491" s="259">
        <v>0.9</v>
      </c>
      <c r="K491" s="260">
        <v>1</v>
      </c>
      <c r="L491" s="260">
        <v>1</v>
      </c>
      <c r="M491" s="261">
        <v>0.975609756097561</v>
      </c>
      <c r="N491" s="261">
        <v>0.986842105263158</v>
      </c>
      <c r="O491" s="262">
        <v>0.9</v>
      </c>
      <c r="P491" s="263">
        <v>0.981327800829875</v>
      </c>
      <c r="Q491" s="260">
        <v>0.989045383411581</v>
      </c>
      <c r="R491" s="260">
        <v>0.988848920863309</v>
      </c>
      <c r="S491" s="260">
        <v>0.981981857974645</v>
      </c>
      <c r="T491" s="262">
        <v>0.9</v>
      </c>
      <c r="U491" s="260">
        <v>0.904218533886584</v>
      </c>
      <c r="V491" s="260">
        <v>0.926056338028169</v>
      </c>
      <c r="W491" s="260">
        <v>0.929136690647482</v>
      </c>
      <c r="X491" s="260">
        <v>0.926468361574144</v>
      </c>
      <c r="Y491" s="262">
        <v>0.92</v>
      </c>
      <c r="Z491" s="262">
        <v>0.904696132596685</v>
      </c>
      <c r="AA491" s="262">
        <v>0.912462908011869</v>
      </c>
      <c r="AB491" s="262">
        <v>0.916237113402062</v>
      </c>
      <c r="AC491" s="262">
        <v>0.937787572980706</v>
      </c>
      <c r="AD491" s="262">
        <v>0.92</v>
      </c>
      <c r="AE491" s="260">
        <v>0.996815286624204</v>
      </c>
      <c r="AF491" s="260">
        <v>0.996279761904762</v>
      </c>
      <c r="AG491" s="260">
        <v>1</v>
      </c>
      <c r="AH491" s="260">
        <v>0.998002929037412</v>
      </c>
      <c r="AI491" s="262">
        <v>0.92</v>
      </c>
      <c r="AJ491" s="260">
        <v>0.956605859590934</v>
      </c>
      <c r="AK491" s="260">
        <v>0.966573816155989</v>
      </c>
      <c r="AL491" s="260">
        <v>0.96822272215973</v>
      </c>
      <c r="AM491" s="260">
        <v>0.973224526252753</v>
      </c>
      <c r="AN491" s="259">
        <v>0.99</v>
      </c>
      <c r="AO491" s="264">
        <v>1</v>
      </c>
      <c r="AP491" s="264">
        <v>1</v>
      </c>
      <c r="AQ491" s="264">
        <v>1</v>
      </c>
      <c r="AR491" s="265">
        <v>1</v>
      </c>
      <c r="AS491" s="286">
        <v>0.05</v>
      </c>
      <c r="AT491" s="267">
        <v>0</v>
      </c>
      <c r="AU491" s="268">
        <v>0.0833333333333333</v>
      </c>
      <c r="AV491" s="268">
        <v>0.0833333333333333</v>
      </c>
      <c r="AW491" s="268">
        <v>0.0526315789473684</v>
      </c>
      <c r="AX491" s="224"/>
      <c r="AY491" s="222"/>
    </row>
    <row r="492" ht="15" spans="1:51">
      <c r="A492" s="220"/>
      <c r="B492" s="224"/>
      <c r="C492" s="283" t="s">
        <v>375</v>
      </c>
      <c r="D492" s="111" t="s">
        <v>25</v>
      </c>
      <c r="E492" s="111" t="s">
        <v>376</v>
      </c>
      <c r="F492" s="284" t="s">
        <v>523</v>
      </c>
      <c r="G492" s="284" t="s">
        <v>523</v>
      </c>
      <c r="H492" s="284" t="s">
        <v>523</v>
      </c>
      <c r="I492" s="284" t="s">
        <v>523</v>
      </c>
      <c r="J492" s="259">
        <v>0.9</v>
      </c>
      <c r="K492" s="260">
        <v>0.988505747126437</v>
      </c>
      <c r="L492" s="260">
        <v>0.988636363636364</v>
      </c>
      <c r="M492" s="261">
        <v>0.98876404494382</v>
      </c>
      <c r="N492" s="261">
        <v>0.979537366548043</v>
      </c>
      <c r="O492" s="262">
        <v>0.9</v>
      </c>
      <c r="P492" s="263">
        <v>0.976442873969376</v>
      </c>
      <c r="Q492" s="260">
        <v>0.980668168168168</v>
      </c>
      <c r="R492" s="260">
        <v>0.978143002372077</v>
      </c>
      <c r="S492" s="260">
        <v>0.974145002422089</v>
      </c>
      <c r="T492" s="262">
        <v>0.9</v>
      </c>
      <c r="U492" s="260">
        <v>0.929665152279993</v>
      </c>
      <c r="V492" s="260">
        <v>0.935998498498498</v>
      </c>
      <c r="W492" s="260">
        <v>0.927821077600813</v>
      </c>
      <c r="X492" s="260">
        <v>0.93860164702083</v>
      </c>
      <c r="Y492" s="262">
        <v>0.92</v>
      </c>
      <c r="Z492" s="262">
        <v>0.97523670793882</v>
      </c>
      <c r="AA492" s="262">
        <v>0.972434915773354</v>
      </c>
      <c r="AB492" s="262">
        <v>0.96996336996337</v>
      </c>
      <c r="AC492" s="262">
        <v>0.963807183966878</v>
      </c>
      <c r="AD492" s="262">
        <v>0.92</v>
      </c>
      <c r="AE492" s="260">
        <v>1</v>
      </c>
      <c r="AF492" s="260">
        <v>0.988662131519274</v>
      </c>
      <c r="AG492" s="260">
        <v>0.990867579908676</v>
      </c>
      <c r="AH492" s="260">
        <v>0.992630385487528</v>
      </c>
      <c r="AI492" s="262">
        <v>0.92</v>
      </c>
      <c r="AJ492" s="260">
        <v>0.985521103674361</v>
      </c>
      <c r="AK492" s="260">
        <v>0.989297558034368</v>
      </c>
      <c r="AL492" s="260">
        <v>0.985413513141599</v>
      </c>
      <c r="AM492" s="260">
        <v>0.986158473408375</v>
      </c>
      <c r="AN492" s="259">
        <v>0.99</v>
      </c>
      <c r="AO492" s="264">
        <v>1</v>
      </c>
      <c r="AP492" s="264">
        <v>1</v>
      </c>
      <c r="AQ492" s="264">
        <v>1</v>
      </c>
      <c r="AR492" s="265">
        <v>1</v>
      </c>
      <c r="AS492" s="286">
        <v>0.05</v>
      </c>
      <c r="AT492" s="267">
        <v>0.0434782608695652</v>
      </c>
      <c r="AU492" s="268">
        <v>0</v>
      </c>
      <c r="AV492" s="268">
        <v>0</v>
      </c>
      <c r="AW492" s="268">
        <v>0.0348484848484849</v>
      </c>
      <c r="AX492" s="224"/>
      <c r="AY492" s="222"/>
    </row>
    <row r="493" ht="15" spans="1:51">
      <c r="A493" s="220"/>
      <c r="B493" s="224"/>
      <c r="C493" s="283" t="s">
        <v>375</v>
      </c>
      <c r="D493" s="111" t="s">
        <v>25</v>
      </c>
      <c r="E493" s="111" t="s">
        <v>376</v>
      </c>
      <c r="F493" s="284" t="s">
        <v>524</v>
      </c>
      <c r="G493" s="284" t="s">
        <v>524</v>
      </c>
      <c r="H493" s="284" t="s">
        <v>524</v>
      </c>
      <c r="I493" s="284" t="s">
        <v>524</v>
      </c>
      <c r="J493" s="259">
        <v>0.9</v>
      </c>
      <c r="K493" s="260">
        <v>1</v>
      </c>
      <c r="L493" s="260">
        <v>0.964285714285714</v>
      </c>
      <c r="M493" s="261">
        <v>0.967741935483871</v>
      </c>
      <c r="N493" s="261">
        <v>0.987623762376238</v>
      </c>
      <c r="O493" s="262">
        <v>0.9</v>
      </c>
      <c r="P493" s="263">
        <v>1</v>
      </c>
      <c r="Q493" s="260" t="s">
        <v>33</v>
      </c>
      <c r="R493" s="260" t="s">
        <v>33</v>
      </c>
      <c r="S493" s="260">
        <v>0.75</v>
      </c>
      <c r="T493" s="262">
        <v>0.9</v>
      </c>
      <c r="U493" s="260">
        <v>0</v>
      </c>
      <c r="V493" s="260" t="s">
        <v>33</v>
      </c>
      <c r="W493" s="260" t="s">
        <v>33</v>
      </c>
      <c r="X493" s="260">
        <v>0.375</v>
      </c>
      <c r="Y493" s="262">
        <v>0.92</v>
      </c>
      <c r="Z493" s="262">
        <v>0</v>
      </c>
      <c r="AA493" s="262" t="s">
        <v>33</v>
      </c>
      <c r="AB493" s="262" t="s">
        <v>33</v>
      </c>
      <c r="AC493" s="262">
        <v>0.75</v>
      </c>
      <c r="AD493" s="262">
        <v>0.92</v>
      </c>
      <c r="AE493" s="260">
        <v>1</v>
      </c>
      <c r="AF493" s="260">
        <v>0.947368421052632</v>
      </c>
      <c r="AG493" s="260">
        <v>0.972602739726027</v>
      </c>
      <c r="AH493" s="260">
        <v>0.959737827715356</v>
      </c>
      <c r="AI493" s="262">
        <v>0.92</v>
      </c>
      <c r="AJ493" s="260">
        <v>0.979584261321455</v>
      </c>
      <c r="AK493" s="260">
        <v>0.980408163265306</v>
      </c>
      <c r="AL493" s="260">
        <v>0.986545310645034</v>
      </c>
      <c r="AM493" s="260">
        <v>0.986342193534592</v>
      </c>
      <c r="AN493" s="259">
        <v>0.99</v>
      </c>
      <c r="AO493" s="264">
        <v>1</v>
      </c>
      <c r="AP493" s="264">
        <v>1</v>
      </c>
      <c r="AQ493" s="264">
        <v>1</v>
      </c>
      <c r="AR493" s="265">
        <v>1</v>
      </c>
      <c r="AS493" s="286">
        <v>0.05</v>
      </c>
      <c r="AT493" s="267">
        <v>0</v>
      </c>
      <c r="AU493" s="268">
        <v>0</v>
      </c>
      <c r="AV493" s="268">
        <v>0</v>
      </c>
      <c r="AW493" s="268">
        <v>0.0675675675675676</v>
      </c>
      <c r="AX493" s="224"/>
      <c r="AY493" s="222"/>
    </row>
    <row r="494" ht="15" spans="1:51">
      <c r="A494" s="220"/>
      <c r="B494" s="224"/>
      <c r="C494" s="283" t="s">
        <v>375</v>
      </c>
      <c r="D494" s="111" t="s">
        <v>25</v>
      </c>
      <c r="E494" s="111" t="s">
        <v>376</v>
      </c>
      <c r="F494" s="284" t="s">
        <v>525</v>
      </c>
      <c r="G494" s="284" t="s">
        <v>525</v>
      </c>
      <c r="H494" s="284" t="s">
        <v>525</v>
      </c>
      <c r="I494" s="284" t="s">
        <v>525</v>
      </c>
      <c r="J494" s="259">
        <v>0.9</v>
      </c>
      <c r="K494" s="260">
        <v>0.9375</v>
      </c>
      <c r="L494" s="260">
        <v>0.903846153846154</v>
      </c>
      <c r="M494" s="261">
        <v>0.961538461538462</v>
      </c>
      <c r="N494" s="261">
        <v>0.928208846990573</v>
      </c>
      <c r="O494" s="262">
        <v>0.9</v>
      </c>
      <c r="P494" s="263">
        <v>1</v>
      </c>
      <c r="Q494" s="260">
        <v>0</v>
      </c>
      <c r="R494" s="260">
        <v>1</v>
      </c>
      <c r="S494" s="260">
        <v>0.571428571428571</v>
      </c>
      <c r="T494" s="262">
        <v>0.9</v>
      </c>
      <c r="U494" s="260">
        <v>0</v>
      </c>
      <c r="V494" s="260">
        <v>0</v>
      </c>
      <c r="W494" s="260">
        <v>1</v>
      </c>
      <c r="X494" s="260">
        <v>0.476190476190476</v>
      </c>
      <c r="Y494" s="262">
        <v>0.92</v>
      </c>
      <c r="Z494" s="262" t="s">
        <v>33</v>
      </c>
      <c r="AA494" s="262" t="s">
        <v>33</v>
      </c>
      <c r="AB494" s="262" t="s">
        <v>33</v>
      </c>
      <c r="AC494" s="262">
        <v>0.5</v>
      </c>
      <c r="AD494" s="262">
        <v>0.92</v>
      </c>
      <c r="AE494" s="260">
        <v>0.987261146496815</v>
      </c>
      <c r="AF494" s="260">
        <v>0.99537037037037</v>
      </c>
      <c r="AG494" s="260">
        <v>1</v>
      </c>
      <c r="AH494" s="260">
        <v>0.991853729181752</v>
      </c>
      <c r="AI494" s="262">
        <v>0.92</v>
      </c>
      <c r="AJ494" s="260">
        <v>0.936550491510277</v>
      </c>
      <c r="AK494" s="260">
        <v>0.971372804163956</v>
      </c>
      <c r="AL494" s="260">
        <v>0.975646879756469</v>
      </c>
      <c r="AM494" s="260">
        <v>0.962253897125423</v>
      </c>
      <c r="AN494" s="259">
        <v>0.99</v>
      </c>
      <c r="AO494" s="264">
        <v>1</v>
      </c>
      <c r="AP494" s="264">
        <v>1</v>
      </c>
      <c r="AQ494" s="264">
        <v>1</v>
      </c>
      <c r="AR494" s="265">
        <v>1</v>
      </c>
      <c r="AS494" s="286">
        <v>0.05</v>
      </c>
      <c r="AT494" s="267">
        <v>0</v>
      </c>
      <c r="AU494" s="268">
        <v>0</v>
      </c>
      <c r="AV494" s="268">
        <v>0</v>
      </c>
      <c r="AW494" s="268">
        <v>0.0571428571428571</v>
      </c>
      <c r="AX494" s="224"/>
      <c r="AY494" s="222"/>
    </row>
    <row r="495" ht="15" spans="1:51">
      <c r="A495" s="220"/>
      <c r="B495" s="224"/>
      <c r="C495" s="283" t="s">
        <v>375</v>
      </c>
      <c r="D495" s="111" t="s">
        <v>25</v>
      </c>
      <c r="E495" s="111" t="s">
        <v>376</v>
      </c>
      <c r="F495" s="284" t="s">
        <v>526</v>
      </c>
      <c r="G495" s="284" t="s">
        <v>526</v>
      </c>
      <c r="H495" s="284" t="s">
        <v>526</v>
      </c>
      <c r="I495" s="284" t="s">
        <v>526</v>
      </c>
      <c r="J495" s="259">
        <v>0.9</v>
      </c>
      <c r="K495" s="260">
        <v>1</v>
      </c>
      <c r="L495" s="260">
        <v>0.952380952380952</v>
      </c>
      <c r="M495" s="261">
        <v>0.857142857142857</v>
      </c>
      <c r="N495" s="261">
        <v>0.936535162950257</v>
      </c>
      <c r="O495" s="262">
        <v>0.9</v>
      </c>
      <c r="P495" s="263">
        <v>0</v>
      </c>
      <c r="Q495" s="260" t="s">
        <v>33</v>
      </c>
      <c r="R495" s="260" t="s">
        <v>33</v>
      </c>
      <c r="S495" s="260">
        <v>0.428571428571429</v>
      </c>
      <c r="T495" s="262">
        <v>0.9</v>
      </c>
      <c r="U495" s="260">
        <v>0</v>
      </c>
      <c r="V495" s="260" t="s">
        <v>33</v>
      </c>
      <c r="W495" s="260" t="s">
        <v>33</v>
      </c>
      <c r="X495" s="260">
        <v>0.142857142857143</v>
      </c>
      <c r="Y495" s="262">
        <v>0.92</v>
      </c>
      <c r="Z495" s="262" t="s">
        <v>33</v>
      </c>
      <c r="AA495" s="262" t="s">
        <v>33</v>
      </c>
      <c r="AB495" s="262" t="s">
        <v>33</v>
      </c>
      <c r="AC495" s="262">
        <v>0.666666666666667</v>
      </c>
      <c r="AD495" s="262">
        <v>0.92</v>
      </c>
      <c r="AE495" s="260">
        <v>0.958333333333333</v>
      </c>
      <c r="AF495" s="260">
        <v>0.976190476190476</v>
      </c>
      <c r="AG495" s="260">
        <v>1</v>
      </c>
      <c r="AH495" s="260">
        <v>0.944206008583691</v>
      </c>
      <c r="AI495" s="262">
        <v>0.92</v>
      </c>
      <c r="AJ495" s="260">
        <v>0.943250688705234</v>
      </c>
      <c r="AK495" s="260">
        <v>0.929553264604811</v>
      </c>
      <c r="AL495" s="260">
        <v>0.949579831932773</v>
      </c>
      <c r="AM495" s="260">
        <v>0.95802618014899</v>
      </c>
      <c r="AN495" s="259">
        <v>0.99</v>
      </c>
      <c r="AO495" s="264">
        <v>1</v>
      </c>
      <c r="AP495" s="264">
        <v>1</v>
      </c>
      <c r="AQ495" s="264">
        <v>1</v>
      </c>
      <c r="AR495" s="265">
        <v>1</v>
      </c>
      <c r="AS495" s="286">
        <v>0.05</v>
      </c>
      <c r="AT495" s="267">
        <v>0</v>
      </c>
      <c r="AU495" s="268">
        <v>0</v>
      </c>
      <c r="AV495" s="268">
        <v>0</v>
      </c>
      <c r="AW495" s="268">
        <v>0.0576923076923077</v>
      </c>
      <c r="AX495" s="224"/>
      <c r="AY495" s="222"/>
    </row>
    <row r="496" ht="15" spans="1:51">
      <c r="A496" s="220"/>
      <c r="B496" s="224"/>
      <c r="C496" s="283" t="s">
        <v>375</v>
      </c>
      <c r="D496" s="111" t="s">
        <v>25</v>
      </c>
      <c r="E496" s="111" t="s">
        <v>376</v>
      </c>
      <c r="F496" s="284" t="s">
        <v>527</v>
      </c>
      <c r="G496" s="284" t="s">
        <v>527</v>
      </c>
      <c r="H496" s="284" t="s">
        <v>527</v>
      </c>
      <c r="I496" s="284" t="s">
        <v>527</v>
      </c>
      <c r="J496" s="259">
        <v>0.9</v>
      </c>
      <c r="K496" s="260">
        <v>0.967741935483871</v>
      </c>
      <c r="L496" s="260">
        <v>0.964285714285714</v>
      </c>
      <c r="M496" s="261">
        <v>1</v>
      </c>
      <c r="N496" s="261">
        <v>0.960052390307793</v>
      </c>
      <c r="O496" s="262">
        <v>0.9</v>
      </c>
      <c r="P496" s="263">
        <v>0.959649975692756</v>
      </c>
      <c r="Q496" s="260">
        <v>0.957269700332963</v>
      </c>
      <c r="R496" s="260">
        <v>0.968121243794095</v>
      </c>
      <c r="S496" s="260">
        <v>0.963171266218025</v>
      </c>
      <c r="T496" s="262">
        <v>0.9</v>
      </c>
      <c r="U496" s="260">
        <v>0.93218279047156</v>
      </c>
      <c r="V496" s="260">
        <v>0.949500554938957</v>
      </c>
      <c r="W496" s="260">
        <v>0.946955840083616</v>
      </c>
      <c r="X496" s="260">
        <v>0.919855322615053</v>
      </c>
      <c r="Y496" s="262">
        <v>0.92</v>
      </c>
      <c r="Z496" s="262">
        <v>0.92073732718894</v>
      </c>
      <c r="AA496" s="262">
        <v>0.950716845878136</v>
      </c>
      <c r="AB496" s="262">
        <v>0.950850661625709</v>
      </c>
      <c r="AC496" s="262">
        <v>0.927945175073525</v>
      </c>
      <c r="AD496" s="262">
        <v>0.92</v>
      </c>
      <c r="AE496" s="260">
        <v>0.996710526315789</v>
      </c>
      <c r="AF496" s="260">
        <v>0.996723102129984</v>
      </c>
      <c r="AG496" s="260">
        <v>0.99214806505889</v>
      </c>
      <c r="AH496" s="260">
        <v>0.99203413940256</v>
      </c>
      <c r="AI496" s="262">
        <v>0.92</v>
      </c>
      <c r="AJ496" s="260">
        <v>0.956588551671149</v>
      </c>
      <c r="AK496" s="260">
        <v>0.97712833545108</v>
      </c>
      <c r="AL496" s="260">
        <v>0.981170691772411</v>
      </c>
      <c r="AM496" s="260">
        <v>0.967479382776357</v>
      </c>
      <c r="AN496" s="259">
        <v>0.99</v>
      </c>
      <c r="AO496" s="264">
        <v>1</v>
      </c>
      <c r="AP496" s="264">
        <v>1</v>
      </c>
      <c r="AQ496" s="264">
        <v>1</v>
      </c>
      <c r="AR496" s="265">
        <v>1</v>
      </c>
      <c r="AS496" s="286">
        <v>0.05</v>
      </c>
      <c r="AT496" s="267">
        <v>0.238095238095238</v>
      </c>
      <c r="AU496" s="268">
        <v>0</v>
      </c>
      <c r="AV496" s="268">
        <v>0.05</v>
      </c>
      <c r="AW496" s="268">
        <v>0.119727891156463</v>
      </c>
      <c r="AX496" s="224"/>
      <c r="AY496" s="222"/>
    </row>
    <row r="497" ht="15" spans="1:51">
      <c r="A497" s="220"/>
      <c r="B497" s="224"/>
      <c r="C497" s="283" t="s">
        <v>375</v>
      </c>
      <c r="D497" s="111" t="s">
        <v>25</v>
      </c>
      <c r="E497" s="111" t="s">
        <v>376</v>
      </c>
      <c r="F497" s="284" t="s">
        <v>528</v>
      </c>
      <c r="G497" s="284" t="s">
        <v>528</v>
      </c>
      <c r="H497" s="284" t="s">
        <v>528</v>
      </c>
      <c r="I497" s="284" t="s">
        <v>528</v>
      </c>
      <c r="J497" s="259">
        <v>0.9</v>
      </c>
      <c r="K497" s="260">
        <v>1</v>
      </c>
      <c r="L497" s="260">
        <v>1</v>
      </c>
      <c r="M497" s="261">
        <v>0.966666666666667</v>
      </c>
      <c r="N497" s="261">
        <v>0.98019801980198</v>
      </c>
      <c r="O497" s="262">
        <v>0.9</v>
      </c>
      <c r="P497" s="263">
        <v>0.986068111455108</v>
      </c>
      <c r="Q497" s="260">
        <v>0.980103461997612</v>
      </c>
      <c r="R497" s="260">
        <v>0.987584650112867</v>
      </c>
      <c r="S497" s="260">
        <v>0.979688815271404</v>
      </c>
      <c r="T497" s="262">
        <v>0.9</v>
      </c>
      <c r="U497" s="260">
        <v>0.947368421052632</v>
      </c>
      <c r="V497" s="260">
        <v>0.962594508555511</v>
      </c>
      <c r="W497" s="260">
        <v>0.942437923250564</v>
      </c>
      <c r="X497" s="260">
        <v>0.927716077877644</v>
      </c>
      <c r="Y497" s="262">
        <v>0.92</v>
      </c>
      <c r="Z497" s="262" t="s">
        <v>33</v>
      </c>
      <c r="AA497" s="262" t="s">
        <v>33</v>
      </c>
      <c r="AB497" s="262" t="s">
        <v>33</v>
      </c>
      <c r="AC497" s="262">
        <v>1</v>
      </c>
      <c r="AD497" s="262">
        <v>0.92</v>
      </c>
      <c r="AE497" s="260">
        <v>0.996557659208262</v>
      </c>
      <c r="AF497" s="260">
        <v>0.994981179422836</v>
      </c>
      <c r="AG497" s="260">
        <v>1</v>
      </c>
      <c r="AH497" s="260">
        <v>0.995248585374282</v>
      </c>
      <c r="AI497" s="262">
        <v>0.92</v>
      </c>
      <c r="AJ497" s="260">
        <v>0.97953667953668</v>
      </c>
      <c r="AK497" s="260">
        <v>0.988460007958615</v>
      </c>
      <c r="AL497" s="260">
        <v>0.989089541008277</v>
      </c>
      <c r="AM497" s="260">
        <v>0.984742978919792</v>
      </c>
      <c r="AN497" s="259">
        <v>0.99</v>
      </c>
      <c r="AO497" s="264">
        <v>1</v>
      </c>
      <c r="AP497" s="264">
        <v>1</v>
      </c>
      <c r="AQ497" s="264">
        <v>1</v>
      </c>
      <c r="AR497" s="265">
        <v>1</v>
      </c>
      <c r="AS497" s="286">
        <v>0.05</v>
      </c>
      <c r="AT497" s="267">
        <v>0</v>
      </c>
      <c r="AU497" s="268">
        <v>0.0909090909090909</v>
      </c>
      <c r="AV497" s="268">
        <v>0</v>
      </c>
      <c r="AW497" s="268">
        <v>0.0226130653266332</v>
      </c>
      <c r="AX497" s="224"/>
      <c r="AY497" s="222"/>
    </row>
    <row r="498" ht="15" spans="1:51">
      <c r="A498" s="220"/>
      <c r="B498" s="224"/>
      <c r="C498" s="283" t="s">
        <v>375</v>
      </c>
      <c r="D498" s="111" t="s">
        <v>25</v>
      </c>
      <c r="E498" s="111" t="s">
        <v>376</v>
      </c>
      <c r="F498" s="284" t="s">
        <v>529</v>
      </c>
      <c r="G498" s="284" t="s">
        <v>529</v>
      </c>
      <c r="H498" s="284" t="s">
        <v>529</v>
      </c>
      <c r="I498" s="284" t="s">
        <v>529</v>
      </c>
      <c r="J498" s="259">
        <v>0.9</v>
      </c>
      <c r="K498" s="260">
        <v>1</v>
      </c>
      <c r="L498" s="260">
        <v>1</v>
      </c>
      <c r="M498" s="261">
        <v>1</v>
      </c>
      <c r="N498" s="261">
        <v>0.998648648648649</v>
      </c>
      <c r="O498" s="262">
        <v>0.9</v>
      </c>
      <c r="P498" s="263" t="s">
        <v>33</v>
      </c>
      <c r="Q498" s="260" t="s">
        <v>33</v>
      </c>
      <c r="R498" s="260" t="s">
        <v>33</v>
      </c>
      <c r="S498" s="260">
        <v>1</v>
      </c>
      <c r="T498" s="262">
        <v>0.9</v>
      </c>
      <c r="U498" s="260" t="s">
        <v>33</v>
      </c>
      <c r="V498" s="260" t="s">
        <v>33</v>
      </c>
      <c r="W498" s="260" t="s">
        <v>33</v>
      </c>
      <c r="X498" s="260">
        <v>0.333333333333333</v>
      </c>
      <c r="Y498" s="262">
        <v>0.92</v>
      </c>
      <c r="Z498" s="262">
        <v>0</v>
      </c>
      <c r="AA498" s="262" t="s">
        <v>33</v>
      </c>
      <c r="AB498" s="262" t="s">
        <v>33</v>
      </c>
      <c r="AC498" s="262">
        <v>0</v>
      </c>
      <c r="AD498" s="262">
        <v>0.92</v>
      </c>
      <c r="AE498" s="260">
        <v>0.983606557377049</v>
      </c>
      <c r="AF498" s="260">
        <v>0.997297297297297</v>
      </c>
      <c r="AG498" s="260">
        <v>0.996835443037975</v>
      </c>
      <c r="AH498" s="260">
        <v>0.988536916060643</v>
      </c>
      <c r="AI498" s="262">
        <v>0.92</v>
      </c>
      <c r="AJ498" s="260">
        <v>0.963181818181818</v>
      </c>
      <c r="AK498" s="260">
        <v>0.972906403940887</v>
      </c>
      <c r="AL498" s="260">
        <v>0.983621474067334</v>
      </c>
      <c r="AM498" s="260">
        <v>0.9847378793851</v>
      </c>
      <c r="AN498" s="259">
        <v>0.99</v>
      </c>
      <c r="AO498" s="264">
        <v>1</v>
      </c>
      <c r="AP498" s="264">
        <v>1</v>
      </c>
      <c r="AQ498" s="264">
        <v>1</v>
      </c>
      <c r="AR498" s="265">
        <v>1</v>
      </c>
      <c r="AS498" s="286">
        <v>0.05</v>
      </c>
      <c r="AT498" s="267">
        <v>0</v>
      </c>
      <c r="AU498" s="268">
        <v>0</v>
      </c>
      <c r="AV498" s="268">
        <v>0.25</v>
      </c>
      <c r="AW498" s="268">
        <v>0.1</v>
      </c>
      <c r="AX498" s="224"/>
      <c r="AY498" s="222"/>
    </row>
    <row r="499" ht="15" spans="1:51">
      <c r="A499" s="220"/>
      <c r="B499" s="224"/>
      <c r="C499" s="283" t="s">
        <v>375</v>
      </c>
      <c r="D499" s="111" t="s">
        <v>25</v>
      </c>
      <c r="E499" s="111" t="s">
        <v>376</v>
      </c>
      <c r="F499" s="284" t="s">
        <v>530</v>
      </c>
      <c r="G499" s="284" t="s">
        <v>530</v>
      </c>
      <c r="H499" s="284" t="s">
        <v>530</v>
      </c>
      <c r="I499" s="284" t="s">
        <v>530</v>
      </c>
      <c r="J499" s="259">
        <v>0.9</v>
      </c>
      <c r="K499" s="260">
        <v>1</v>
      </c>
      <c r="L499" s="260">
        <v>1</v>
      </c>
      <c r="M499" s="261">
        <v>1</v>
      </c>
      <c r="N499" s="261">
        <v>0.966783216783217</v>
      </c>
      <c r="O499" s="262">
        <v>0.9</v>
      </c>
      <c r="P499" s="263">
        <v>0</v>
      </c>
      <c r="Q499" s="260">
        <v>1</v>
      </c>
      <c r="R499" s="260">
        <v>1</v>
      </c>
      <c r="S499" s="260">
        <v>0.5625</v>
      </c>
      <c r="T499" s="262">
        <v>0.9</v>
      </c>
      <c r="U499" s="260">
        <v>0</v>
      </c>
      <c r="V499" s="260">
        <v>1</v>
      </c>
      <c r="W499" s="260">
        <v>1</v>
      </c>
      <c r="X499" s="260">
        <v>0.75</v>
      </c>
      <c r="Y499" s="262">
        <v>0.92</v>
      </c>
      <c r="Z499" s="262">
        <v>0</v>
      </c>
      <c r="AA499" s="262" t="s">
        <v>33</v>
      </c>
      <c r="AB499" s="262" t="s">
        <v>33</v>
      </c>
      <c r="AC499" s="262">
        <v>0.6</v>
      </c>
      <c r="AD499" s="262">
        <v>0.92</v>
      </c>
      <c r="AE499" s="260">
        <v>0.981818181818182</v>
      </c>
      <c r="AF499" s="260">
        <v>0.982097186700767</v>
      </c>
      <c r="AG499" s="260">
        <v>1</v>
      </c>
      <c r="AH499" s="260">
        <v>0.988786008230453</v>
      </c>
      <c r="AI499" s="262">
        <v>0.92</v>
      </c>
      <c r="AJ499" s="260">
        <v>0.948324459755716</v>
      </c>
      <c r="AK499" s="260">
        <v>0.965155615696888</v>
      </c>
      <c r="AL499" s="260">
        <v>0.962901623053991</v>
      </c>
      <c r="AM499" s="260">
        <v>0.964706546912953</v>
      </c>
      <c r="AN499" s="259">
        <v>0.99</v>
      </c>
      <c r="AO499" s="264">
        <v>1</v>
      </c>
      <c r="AP499" s="264">
        <v>1</v>
      </c>
      <c r="AQ499" s="264">
        <v>1</v>
      </c>
      <c r="AR499" s="265">
        <v>1</v>
      </c>
      <c r="AS499" s="286">
        <v>0.05</v>
      </c>
      <c r="AT499" s="267">
        <v>0.166666666666667</v>
      </c>
      <c r="AU499" s="268">
        <v>0</v>
      </c>
      <c r="AV499" s="268">
        <v>0</v>
      </c>
      <c r="AW499" s="268">
        <v>0.0505050505050505</v>
      </c>
      <c r="AX499" s="224"/>
      <c r="AY499" s="222"/>
    </row>
    <row r="500" ht="15" spans="1:51">
      <c r="A500" s="220"/>
      <c r="B500" s="224"/>
      <c r="C500" s="283" t="s">
        <v>375</v>
      </c>
      <c r="D500" s="111" t="s">
        <v>25</v>
      </c>
      <c r="E500" s="111" t="s">
        <v>376</v>
      </c>
      <c r="F500" s="284" t="s">
        <v>531</v>
      </c>
      <c r="G500" s="284" t="s">
        <v>531</v>
      </c>
      <c r="H500" s="284" t="s">
        <v>531</v>
      </c>
      <c r="I500" s="284" t="s">
        <v>531</v>
      </c>
      <c r="J500" s="259">
        <v>0.9</v>
      </c>
      <c r="K500" s="260">
        <v>0.952380952380952</v>
      </c>
      <c r="L500" s="260">
        <v>0.930232558139535</v>
      </c>
      <c r="M500" s="261">
        <v>1</v>
      </c>
      <c r="N500" s="261">
        <v>0.954778156996587</v>
      </c>
      <c r="O500" s="262">
        <v>0.9</v>
      </c>
      <c r="P500" s="263" t="s">
        <v>33</v>
      </c>
      <c r="Q500" s="260" t="s">
        <v>33</v>
      </c>
      <c r="R500" s="260" t="s">
        <v>33</v>
      </c>
      <c r="S500" s="260">
        <v>0.5</v>
      </c>
      <c r="T500" s="262">
        <v>0.9</v>
      </c>
      <c r="U500" s="260" t="s">
        <v>33</v>
      </c>
      <c r="V500" s="260" t="s">
        <v>33</v>
      </c>
      <c r="W500" s="260" t="s">
        <v>33</v>
      </c>
      <c r="X500" s="260">
        <v>0.75</v>
      </c>
      <c r="Y500" s="262">
        <v>0.92</v>
      </c>
      <c r="Z500" s="262" t="s">
        <v>33</v>
      </c>
      <c r="AA500" s="262" t="s">
        <v>33</v>
      </c>
      <c r="AB500" s="262" t="s">
        <v>33</v>
      </c>
      <c r="AC500" s="262" t="s">
        <v>33</v>
      </c>
      <c r="AD500" s="262">
        <v>0.92</v>
      </c>
      <c r="AE500" s="260">
        <v>0.985507246376812</v>
      </c>
      <c r="AF500" s="260">
        <v>0.943181818181818</v>
      </c>
      <c r="AG500" s="260">
        <v>1</v>
      </c>
      <c r="AH500" s="260">
        <v>0.977447462839569</v>
      </c>
      <c r="AI500" s="262">
        <v>0.92</v>
      </c>
      <c r="AJ500" s="260">
        <v>0.981030444964871</v>
      </c>
      <c r="AK500" s="260">
        <v>0.979687071095251</v>
      </c>
      <c r="AL500" s="260">
        <v>0.989149198520345</v>
      </c>
      <c r="AM500" s="260">
        <v>0.987093955638886</v>
      </c>
      <c r="AN500" s="259">
        <v>0.99</v>
      </c>
      <c r="AO500" s="264">
        <v>1</v>
      </c>
      <c r="AP500" s="264">
        <v>1</v>
      </c>
      <c r="AQ500" s="264">
        <v>1</v>
      </c>
      <c r="AR500" s="265">
        <v>1</v>
      </c>
      <c r="AS500" s="286">
        <v>0.05</v>
      </c>
      <c r="AT500" s="267">
        <v>0</v>
      </c>
      <c r="AU500" s="268">
        <v>0.666666666666667</v>
      </c>
      <c r="AV500" s="268">
        <v>0</v>
      </c>
      <c r="AW500" s="268">
        <v>0.0818965517241379</v>
      </c>
      <c r="AX500" s="224"/>
      <c r="AY500" s="222"/>
    </row>
    <row r="501" ht="15" spans="1:51">
      <c r="A501" s="220"/>
      <c r="B501" s="224"/>
      <c r="C501" s="283" t="s">
        <v>375</v>
      </c>
      <c r="D501" s="111" t="s">
        <v>25</v>
      </c>
      <c r="E501" s="111" t="s">
        <v>376</v>
      </c>
      <c r="F501" s="284" t="s">
        <v>532</v>
      </c>
      <c r="G501" s="284" t="s">
        <v>532</v>
      </c>
      <c r="H501" s="284" t="s">
        <v>532</v>
      </c>
      <c r="I501" s="284" t="s">
        <v>532</v>
      </c>
      <c r="J501" s="259">
        <v>0.9</v>
      </c>
      <c r="K501" s="260">
        <v>1</v>
      </c>
      <c r="L501" s="260">
        <v>1</v>
      </c>
      <c r="M501" s="261">
        <v>1</v>
      </c>
      <c r="N501" s="261">
        <v>0.992287917737789</v>
      </c>
      <c r="O501" s="262">
        <v>0.9</v>
      </c>
      <c r="P501" s="263">
        <v>0.997644842204428</v>
      </c>
      <c r="Q501" s="260">
        <v>1</v>
      </c>
      <c r="R501" s="260">
        <v>0.998953427524856</v>
      </c>
      <c r="S501" s="260">
        <v>0.993371811580711</v>
      </c>
      <c r="T501" s="262">
        <v>0.9</v>
      </c>
      <c r="U501" s="260">
        <v>0.937352802637777</v>
      </c>
      <c r="V501" s="260">
        <v>0.948947368421053</v>
      </c>
      <c r="W501" s="260">
        <v>0.946624803767661</v>
      </c>
      <c r="X501" s="260">
        <v>0.950493390430088</v>
      </c>
      <c r="Y501" s="262">
        <v>0.92</v>
      </c>
      <c r="Z501" s="262">
        <v>0.935087719298246</v>
      </c>
      <c r="AA501" s="262">
        <v>0.939449541284404</v>
      </c>
      <c r="AB501" s="262">
        <v>0.965174129353234</v>
      </c>
      <c r="AC501" s="262">
        <v>0.95443343296104</v>
      </c>
      <c r="AD501" s="262">
        <v>0.92</v>
      </c>
      <c r="AE501" s="260">
        <v>0.99961759082218</v>
      </c>
      <c r="AF501" s="260">
        <v>0.998344370860927</v>
      </c>
      <c r="AG501" s="260">
        <v>0.997627833421191</v>
      </c>
      <c r="AH501" s="260">
        <v>0.998278994167702</v>
      </c>
      <c r="AI501" s="262">
        <v>0.92</v>
      </c>
      <c r="AJ501" s="260">
        <v>0.965107646622123</v>
      </c>
      <c r="AK501" s="260">
        <v>0.976687116564417</v>
      </c>
      <c r="AL501" s="260">
        <v>0.985282418456643</v>
      </c>
      <c r="AM501" s="260">
        <v>0.981563148277899</v>
      </c>
      <c r="AN501" s="259">
        <v>0.99</v>
      </c>
      <c r="AO501" s="264">
        <v>1</v>
      </c>
      <c r="AP501" s="264">
        <v>1</v>
      </c>
      <c r="AQ501" s="264">
        <v>1</v>
      </c>
      <c r="AR501" s="265">
        <v>1</v>
      </c>
      <c r="AS501" s="286">
        <v>0.05</v>
      </c>
      <c r="AT501" s="267">
        <v>0</v>
      </c>
      <c r="AU501" s="268">
        <v>0.111111111111111</v>
      </c>
      <c r="AV501" s="268">
        <v>0</v>
      </c>
      <c r="AW501" s="268">
        <v>0.0995475113122172</v>
      </c>
      <c r="AX501" s="224"/>
      <c r="AY501" s="222"/>
    </row>
    <row r="502" ht="15" spans="1:51">
      <c r="A502" s="220"/>
      <c r="B502" s="224"/>
      <c r="C502" s="283" t="s">
        <v>375</v>
      </c>
      <c r="D502" s="111" t="s">
        <v>25</v>
      </c>
      <c r="E502" s="111" t="s">
        <v>376</v>
      </c>
      <c r="F502" s="284" t="s">
        <v>533</v>
      </c>
      <c r="G502" s="284" t="s">
        <v>533</v>
      </c>
      <c r="H502" s="284" t="s">
        <v>533</v>
      </c>
      <c r="I502" s="284" t="s">
        <v>533</v>
      </c>
      <c r="J502" s="259">
        <v>0.9</v>
      </c>
      <c r="K502" s="260">
        <v>0.980769230769231</v>
      </c>
      <c r="L502" s="260">
        <v>1</v>
      </c>
      <c r="M502" s="261">
        <v>0.982456140350877</v>
      </c>
      <c r="N502" s="261">
        <v>0.98937583001328</v>
      </c>
      <c r="O502" s="262">
        <v>0.9</v>
      </c>
      <c r="P502" s="263">
        <v>0.98452380952381</v>
      </c>
      <c r="Q502" s="260">
        <v>0.983496647756576</v>
      </c>
      <c r="R502" s="260">
        <v>0.987348308804544</v>
      </c>
      <c r="S502" s="260">
        <v>0.98117250468446</v>
      </c>
      <c r="T502" s="262">
        <v>0.9</v>
      </c>
      <c r="U502" s="260">
        <v>0.920238095238095</v>
      </c>
      <c r="V502" s="260">
        <v>0.933212996389892</v>
      </c>
      <c r="W502" s="260">
        <v>0.939323521817712</v>
      </c>
      <c r="X502" s="260">
        <v>0.930607231551296</v>
      </c>
      <c r="Y502" s="262">
        <v>0.92</v>
      </c>
      <c r="Z502" s="262" t="s">
        <v>33</v>
      </c>
      <c r="AA502" s="262" t="s">
        <v>33</v>
      </c>
      <c r="AB502" s="262" t="s">
        <v>33</v>
      </c>
      <c r="AC502" s="262">
        <v>1</v>
      </c>
      <c r="AD502" s="262">
        <v>0.92</v>
      </c>
      <c r="AE502" s="260">
        <v>0.96551724137931</v>
      </c>
      <c r="AF502" s="260">
        <v>1</v>
      </c>
      <c r="AG502" s="260">
        <v>1</v>
      </c>
      <c r="AH502" s="260">
        <v>0.982439487422876</v>
      </c>
      <c r="AI502" s="262">
        <v>0.92</v>
      </c>
      <c r="AJ502" s="260">
        <v>0.980504041844983</v>
      </c>
      <c r="AK502" s="260">
        <v>0.981968057702215</v>
      </c>
      <c r="AL502" s="260">
        <v>0.988129032258064</v>
      </c>
      <c r="AM502" s="260">
        <v>0.989531235995339</v>
      </c>
      <c r="AN502" s="259">
        <v>0.99</v>
      </c>
      <c r="AO502" s="264">
        <v>1</v>
      </c>
      <c r="AP502" s="264">
        <v>1</v>
      </c>
      <c r="AQ502" s="264">
        <v>1</v>
      </c>
      <c r="AR502" s="265">
        <v>1</v>
      </c>
      <c r="AS502" s="286">
        <v>0.05</v>
      </c>
      <c r="AT502" s="267">
        <v>0</v>
      </c>
      <c r="AU502" s="268">
        <v>0</v>
      </c>
      <c r="AV502" s="268">
        <v>0</v>
      </c>
      <c r="AW502" s="268">
        <v>0.0324324324324324</v>
      </c>
      <c r="AX502" s="224"/>
      <c r="AY502" s="222"/>
    </row>
    <row r="503" ht="15" spans="1:51">
      <c r="A503" s="220"/>
      <c r="B503" s="224"/>
      <c r="C503" s="283" t="s">
        <v>375</v>
      </c>
      <c r="D503" s="111" t="s">
        <v>25</v>
      </c>
      <c r="E503" s="111" t="s">
        <v>376</v>
      </c>
      <c r="F503" s="284" t="s">
        <v>534</v>
      </c>
      <c r="G503" s="284" t="s">
        <v>534</v>
      </c>
      <c r="H503" s="284" t="s">
        <v>534</v>
      </c>
      <c r="I503" s="284" t="s">
        <v>534</v>
      </c>
      <c r="J503" s="259">
        <v>0.9</v>
      </c>
      <c r="K503" s="260">
        <v>0.954545454545455</v>
      </c>
      <c r="L503" s="260">
        <v>1</v>
      </c>
      <c r="M503" s="261">
        <v>0.956521739130435</v>
      </c>
      <c r="N503" s="261">
        <v>0.972835314091681</v>
      </c>
      <c r="O503" s="262">
        <v>0.9</v>
      </c>
      <c r="P503" s="263">
        <v>0.986746987951807</v>
      </c>
      <c r="Q503" s="260">
        <v>0.938737623762376</v>
      </c>
      <c r="R503" s="260">
        <v>0.987797045600514</v>
      </c>
      <c r="S503" s="260">
        <v>0.975656437495968</v>
      </c>
      <c r="T503" s="262">
        <v>0.9</v>
      </c>
      <c r="U503" s="260">
        <v>0.913253012048193</v>
      </c>
      <c r="V503" s="260">
        <v>0.918316831683168</v>
      </c>
      <c r="W503" s="260">
        <v>0.937700706486834</v>
      </c>
      <c r="X503" s="260">
        <v>0.942216296423733</v>
      </c>
      <c r="Y503" s="262">
        <v>0.92</v>
      </c>
      <c r="Z503" s="262" t="s">
        <v>33</v>
      </c>
      <c r="AA503" s="262" t="s">
        <v>33</v>
      </c>
      <c r="AB503" s="262" t="s">
        <v>33</v>
      </c>
      <c r="AC503" s="262">
        <v>0</v>
      </c>
      <c r="AD503" s="262">
        <v>0.92</v>
      </c>
      <c r="AE503" s="260">
        <v>0.993333333333333</v>
      </c>
      <c r="AF503" s="260">
        <v>0.96875</v>
      </c>
      <c r="AG503" s="260">
        <v>1</v>
      </c>
      <c r="AH503" s="260">
        <v>0.984608208955224</v>
      </c>
      <c r="AI503" s="262">
        <v>0.92</v>
      </c>
      <c r="AJ503" s="260">
        <v>0.976548406494287</v>
      </c>
      <c r="AK503" s="260">
        <v>0.985767326732673</v>
      </c>
      <c r="AL503" s="260">
        <v>0.988439306358382</v>
      </c>
      <c r="AM503" s="260">
        <v>0.986131716441979</v>
      </c>
      <c r="AN503" s="259">
        <v>0.99</v>
      </c>
      <c r="AO503" s="264">
        <v>1</v>
      </c>
      <c r="AP503" s="264">
        <v>1</v>
      </c>
      <c r="AQ503" s="264">
        <v>1</v>
      </c>
      <c r="AR503" s="265">
        <v>1</v>
      </c>
      <c r="AS503" s="286">
        <v>0.05</v>
      </c>
      <c r="AT503" s="267">
        <v>0</v>
      </c>
      <c r="AU503" s="268">
        <v>0</v>
      </c>
      <c r="AV503" s="268">
        <v>0</v>
      </c>
      <c r="AW503" s="268">
        <v>0.0310077519379845</v>
      </c>
      <c r="AX503" s="224"/>
      <c r="AY503" s="222"/>
    </row>
    <row r="504" ht="15" spans="1:51">
      <c r="A504" s="220"/>
      <c r="B504" s="224"/>
      <c r="C504" s="283" t="s">
        <v>375</v>
      </c>
      <c r="D504" s="111" t="s">
        <v>25</v>
      </c>
      <c r="E504" s="111" t="s">
        <v>376</v>
      </c>
      <c r="F504" s="284" t="s">
        <v>535</v>
      </c>
      <c r="G504" s="284" t="s">
        <v>535</v>
      </c>
      <c r="H504" s="284" t="s">
        <v>535</v>
      </c>
      <c r="I504" s="284" t="s">
        <v>535</v>
      </c>
      <c r="J504" s="259">
        <v>0.9</v>
      </c>
      <c r="K504" s="260">
        <v>1</v>
      </c>
      <c r="L504" s="260">
        <v>1</v>
      </c>
      <c r="M504" s="261">
        <v>0.975</v>
      </c>
      <c r="N504" s="261">
        <v>0.987951807228916</v>
      </c>
      <c r="O504" s="262">
        <v>0.9</v>
      </c>
      <c r="P504" s="263">
        <v>0.166666666666667</v>
      </c>
      <c r="Q504" s="260" t="s">
        <v>33</v>
      </c>
      <c r="R504" s="260" t="s">
        <v>33</v>
      </c>
      <c r="S504" s="260">
        <v>0.222222222222222</v>
      </c>
      <c r="T504" s="262">
        <v>0.9</v>
      </c>
      <c r="U504" s="260">
        <v>0</v>
      </c>
      <c r="V504" s="260" t="s">
        <v>33</v>
      </c>
      <c r="W504" s="260" t="s">
        <v>33</v>
      </c>
      <c r="X504" s="260">
        <v>0.111111111111111</v>
      </c>
      <c r="Y504" s="262">
        <v>0.92</v>
      </c>
      <c r="Z504" s="262" t="s">
        <v>33</v>
      </c>
      <c r="AA504" s="262" t="s">
        <v>33</v>
      </c>
      <c r="AB504" s="262" t="s">
        <v>33</v>
      </c>
      <c r="AC504" s="262">
        <v>1</v>
      </c>
      <c r="AD504" s="262">
        <v>0.92</v>
      </c>
      <c r="AE504" s="260">
        <v>1</v>
      </c>
      <c r="AF504" s="260">
        <v>0.993127147766323</v>
      </c>
      <c r="AG504" s="260">
        <v>0.995652173913044</v>
      </c>
      <c r="AH504" s="260">
        <v>0.994906228293586</v>
      </c>
      <c r="AI504" s="262">
        <v>0.92</v>
      </c>
      <c r="AJ504" s="260">
        <v>0.961538461538462</v>
      </c>
      <c r="AK504" s="260">
        <v>0.986837424404127</v>
      </c>
      <c r="AL504" s="260">
        <v>0.982337829158638</v>
      </c>
      <c r="AM504" s="260">
        <v>0.983930058284763</v>
      </c>
      <c r="AN504" s="259">
        <v>0.99</v>
      </c>
      <c r="AO504" s="264">
        <v>1</v>
      </c>
      <c r="AP504" s="264">
        <v>1</v>
      </c>
      <c r="AQ504" s="264">
        <v>1</v>
      </c>
      <c r="AR504" s="265">
        <v>1</v>
      </c>
      <c r="AS504" s="286">
        <v>0.05</v>
      </c>
      <c r="AT504" s="267">
        <v>0</v>
      </c>
      <c r="AU504" s="268">
        <v>0.333333333333333</v>
      </c>
      <c r="AV504" s="268">
        <v>0</v>
      </c>
      <c r="AW504" s="268">
        <v>0.0360824742268041</v>
      </c>
      <c r="AX504" s="224"/>
      <c r="AY504" s="222"/>
    </row>
    <row r="505" ht="15" spans="1:51">
      <c r="A505" s="220"/>
      <c r="B505" s="224"/>
      <c r="C505" s="283" t="s">
        <v>375</v>
      </c>
      <c r="D505" s="111" t="s">
        <v>25</v>
      </c>
      <c r="E505" s="111" t="s">
        <v>376</v>
      </c>
      <c r="F505" s="284" t="s">
        <v>536</v>
      </c>
      <c r="G505" s="284" t="s">
        <v>536</v>
      </c>
      <c r="H505" s="284" t="s">
        <v>536</v>
      </c>
      <c r="I505" s="284" t="s">
        <v>536</v>
      </c>
      <c r="J505" s="259">
        <v>0.9</v>
      </c>
      <c r="K505" s="260">
        <v>0.964912280701754</v>
      </c>
      <c r="L505" s="260">
        <v>0.947368421052632</v>
      </c>
      <c r="M505" s="261">
        <v>0.967213114754098</v>
      </c>
      <c r="N505" s="261">
        <v>0.954545454545455</v>
      </c>
      <c r="O505" s="262">
        <v>0.9</v>
      </c>
      <c r="P505" s="263">
        <v>0.25</v>
      </c>
      <c r="Q505" s="260" t="s">
        <v>33</v>
      </c>
      <c r="R505" s="260" t="s">
        <v>33</v>
      </c>
      <c r="S505" s="260">
        <v>0.333333333333333</v>
      </c>
      <c r="T505" s="262">
        <v>0.9</v>
      </c>
      <c r="U505" s="260">
        <v>0</v>
      </c>
      <c r="V505" s="260" t="s">
        <v>33</v>
      </c>
      <c r="W505" s="260" t="s">
        <v>33</v>
      </c>
      <c r="X505" s="260">
        <v>0.333333333333333</v>
      </c>
      <c r="Y505" s="262">
        <v>0.92</v>
      </c>
      <c r="Z505" s="262" t="s">
        <v>33</v>
      </c>
      <c r="AA505" s="262" t="s">
        <v>33</v>
      </c>
      <c r="AB505" s="262" t="s">
        <v>33</v>
      </c>
      <c r="AC505" s="262">
        <v>0.333333333333333</v>
      </c>
      <c r="AD505" s="262">
        <v>0.92</v>
      </c>
      <c r="AE505" s="260">
        <v>1</v>
      </c>
      <c r="AF505" s="260">
        <v>1</v>
      </c>
      <c r="AG505" s="260">
        <v>0.995145631067961</v>
      </c>
      <c r="AH505" s="260">
        <v>0.995917441596734</v>
      </c>
      <c r="AI505" s="262">
        <v>0.92</v>
      </c>
      <c r="AJ505" s="260">
        <v>0.944633220067959</v>
      </c>
      <c r="AK505" s="260">
        <v>0.961333977767037</v>
      </c>
      <c r="AL505" s="260">
        <v>0.975842339478703</v>
      </c>
      <c r="AM505" s="260">
        <v>0.965606366514522</v>
      </c>
      <c r="AN505" s="259">
        <v>0.99</v>
      </c>
      <c r="AO505" s="264">
        <v>1</v>
      </c>
      <c r="AP505" s="264">
        <v>1</v>
      </c>
      <c r="AQ505" s="264">
        <v>1</v>
      </c>
      <c r="AR505" s="265">
        <v>1</v>
      </c>
      <c r="AS505" s="286">
        <v>0.05</v>
      </c>
      <c r="AT505" s="267">
        <v>0.0625</v>
      </c>
      <c r="AU505" s="268">
        <v>0.111111111111111</v>
      </c>
      <c r="AV505" s="268">
        <v>0</v>
      </c>
      <c r="AW505" s="268">
        <v>0.0476190476190476</v>
      </c>
      <c r="AX505" s="224"/>
      <c r="AY505" s="222"/>
    </row>
    <row r="506" ht="15" spans="1:51">
      <c r="A506" s="220"/>
      <c r="B506" s="224"/>
      <c r="C506" s="283" t="s">
        <v>375</v>
      </c>
      <c r="D506" s="111" t="s">
        <v>25</v>
      </c>
      <c r="E506" s="111" t="s">
        <v>376</v>
      </c>
      <c r="F506" s="284" t="s">
        <v>537</v>
      </c>
      <c r="G506" s="284" t="s">
        <v>537</v>
      </c>
      <c r="H506" s="284" t="s">
        <v>537</v>
      </c>
      <c r="I506" s="284" t="s">
        <v>537</v>
      </c>
      <c r="J506" s="259">
        <v>0.9</v>
      </c>
      <c r="K506" s="260">
        <v>0.948275862068966</v>
      </c>
      <c r="L506" s="260">
        <v>0.918032786885246</v>
      </c>
      <c r="M506" s="261">
        <v>0.955223880597015</v>
      </c>
      <c r="N506" s="261">
        <v>0.930580490724117</v>
      </c>
      <c r="O506" s="262">
        <v>0.9</v>
      </c>
      <c r="P506" s="263">
        <v>0</v>
      </c>
      <c r="Q506" s="260">
        <v>0.5</v>
      </c>
      <c r="R506" s="260" t="s">
        <v>33</v>
      </c>
      <c r="S506" s="260">
        <v>0.275862068965517</v>
      </c>
      <c r="T506" s="262">
        <v>0.9</v>
      </c>
      <c r="U506" s="260">
        <v>0</v>
      </c>
      <c r="V506" s="260">
        <v>1</v>
      </c>
      <c r="W506" s="260" t="s">
        <v>33</v>
      </c>
      <c r="X506" s="260">
        <v>0.517241379310345</v>
      </c>
      <c r="Y506" s="262">
        <v>0.92</v>
      </c>
      <c r="Z506" s="262">
        <v>0</v>
      </c>
      <c r="AA506" s="262" t="s">
        <v>33</v>
      </c>
      <c r="AB506" s="262">
        <v>0</v>
      </c>
      <c r="AC506" s="262">
        <v>0.571428571428571</v>
      </c>
      <c r="AD506" s="262">
        <v>0.92</v>
      </c>
      <c r="AE506" s="260">
        <v>0.982142857142857</v>
      </c>
      <c r="AF506" s="260">
        <v>0.985714285714286</v>
      </c>
      <c r="AG506" s="260">
        <v>0.984615384615385</v>
      </c>
      <c r="AH506" s="260">
        <v>0.976892996800569</v>
      </c>
      <c r="AI506" s="262">
        <v>0.92</v>
      </c>
      <c r="AJ506" s="260">
        <v>0.960807368214776</v>
      </c>
      <c r="AK506" s="260">
        <v>0.976439790575916</v>
      </c>
      <c r="AL506" s="260">
        <v>0.983054350072329</v>
      </c>
      <c r="AM506" s="260">
        <v>0.98180322279378</v>
      </c>
      <c r="AN506" s="259">
        <v>0.99</v>
      </c>
      <c r="AO506" s="264">
        <v>1</v>
      </c>
      <c r="AP506" s="264">
        <v>1</v>
      </c>
      <c r="AQ506" s="264">
        <v>1</v>
      </c>
      <c r="AR506" s="265">
        <v>1</v>
      </c>
      <c r="AS506" s="286">
        <v>0.05</v>
      </c>
      <c r="AT506" s="267">
        <v>0</v>
      </c>
      <c r="AU506" s="268">
        <v>0</v>
      </c>
      <c r="AV506" s="268">
        <v>0</v>
      </c>
      <c r="AW506" s="268">
        <v>0.043343653250774</v>
      </c>
      <c r="AX506" s="224"/>
      <c r="AY506" s="222"/>
    </row>
    <row r="507" ht="15" spans="1:51">
      <c r="A507" s="220"/>
      <c r="B507" s="224"/>
      <c r="C507" s="283" t="s">
        <v>375</v>
      </c>
      <c r="D507" s="111" t="s">
        <v>25</v>
      </c>
      <c r="E507" s="111" t="s">
        <v>376</v>
      </c>
      <c r="F507" s="284" t="s">
        <v>538</v>
      </c>
      <c r="G507" s="284" t="s">
        <v>538</v>
      </c>
      <c r="H507" s="284" t="s">
        <v>538</v>
      </c>
      <c r="I507" s="284" t="s">
        <v>538</v>
      </c>
      <c r="J507" s="259">
        <v>0.9</v>
      </c>
      <c r="K507" s="260">
        <v>1</v>
      </c>
      <c r="L507" s="260">
        <v>1</v>
      </c>
      <c r="M507" s="261">
        <v>0.96875</v>
      </c>
      <c r="N507" s="261">
        <v>0.985489721886336</v>
      </c>
      <c r="O507" s="262">
        <v>0.9</v>
      </c>
      <c r="P507" s="263">
        <v>0.983573717948718</v>
      </c>
      <c r="Q507" s="260">
        <v>0.990861618798956</v>
      </c>
      <c r="R507" s="260">
        <v>0.993268826251578</v>
      </c>
      <c r="S507" s="260">
        <v>0.985025392393022</v>
      </c>
      <c r="T507" s="262">
        <v>0.9</v>
      </c>
      <c r="U507" s="260">
        <v>0.944711538461538</v>
      </c>
      <c r="V507" s="260">
        <v>0.961270670147955</v>
      </c>
      <c r="W507" s="260">
        <v>0.944888514934792</v>
      </c>
      <c r="X507" s="260">
        <v>0.96227196710496</v>
      </c>
      <c r="Y507" s="262">
        <v>0.92</v>
      </c>
      <c r="Z507" s="262" t="s">
        <v>33</v>
      </c>
      <c r="AA507" s="262">
        <v>0</v>
      </c>
      <c r="AB507" s="262" t="s">
        <v>33</v>
      </c>
      <c r="AC507" s="262">
        <v>0</v>
      </c>
      <c r="AD507" s="262">
        <v>0.92</v>
      </c>
      <c r="AE507" s="260">
        <v>0.982456140350877</v>
      </c>
      <c r="AF507" s="260">
        <v>0.958762886597938</v>
      </c>
      <c r="AG507" s="260">
        <v>1</v>
      </c>
      <c r="AH507" s="260">
        <v>0.990953947368421</v>
      </c>
      <c r="AI507" s="262">
        <v>0.92</v>
      </c>
      <c r="AJ507" s="260">
        <v>0.977973568281938</v>
      </c>
      <c r="AK507" s="260">
        <v>0.980426272292301</v>
      </c>
      <c r="AL507" s="260">
        <v>0.98359276398822</v>
      </c>
      <c r="AM507" s="260">
        <v>0.984829194213925</v>
      </c>
      <c r="AN507" s="259">
        <v>0.99</v>
      </c>
      <c r="AO507" s="264">
        <v>1</v>
      </c>
      <c r="AP507" s="264">
        <v>1</v>
      </c>
      <c r="AQ507" s="264">
        <v>1</v>
      </c>
      <c r="AR507" s="265">
        <v>1</v>
      </c>
      <c r="AS507" s="286">
        <v>0.05</v>
      </c>
      <c r="AT507" s="267">
        <v>0</v>
      </c>
      <c r="AU507" s="268">
        <v>0</v>
      </c>
      <c r="AV507" s="268">
        <v>0</v>
      </c>
      <c r="AW507" s="268">
        <v>0.0608695652173913</v>
      </c>
      <c r="AX507" s="224"/>
      <c r="AY507" s="222"/>
    </row>
    <row r="508" ht="15" spans="1:51">
      <c r="A508" s="220"/>
      <c r="B508" s="224"/>
      <c r="C508" s="283" t="s">
        <v>375</v>
      </c>
      <c r="D508" s="111" t="s">
        <v>25</v>
      </c>
      <c r="E508" s="111" t="s">
        <v>376</v>
      </c>
      <c r="F508" s="284" t="s">
        <v>539</v>
      </c>
      <c r="G508" s="284" t="s">
        <v>539</v>
      </c>
      <c r="H508" s="284" t="s">
        <v>539</v>
      </c>
      <c r="I508" s="284" t="s">
        <v>539</v>
      </c>
      <c r="J508" s="259">
        <v>0.9</v>
      </c>
      <c r="K508" s="260">
        <v>1</v>
      </c>
      <c r="L508" s="260">
        <v>1</v>
      </c>
      <c r="M508" s="261">
        <v>1</v>
      </c>
      <c r="N508" s="261">
        <v>0.990595611285266</v>
      </c>
      <c r="O508" s="262">
        <v>0.9</v>
      </c>
      <c r="P508" s="263">
        <v>0.966792452830189</v>
      </c>
      <c r="Q508" s="260">
        <v>0.969335604770017</v>
      </c>
      <c r="R508" s="260">
        <v>0.979724249797242</v>
      </c>
      <c r="S508" s="260">
        <v>0.981282998944034</v>
      </c>
      <c r="T508" s="262">
        <v>0.9</v>
      </c>
      <c r="U508" s="260">
        <v>0.914716981132075</v>
      </c>
      <c r="V508" s="260">
        <v>0.945485519591141</v>
      </c>
      <c r="W508" s="260">
        <v>0.921330089213301</v>
      </c>
      <c r="X508" s="260">
        <v>0.931810982048574</v>
      </c>
      <c r="Y508" s="262">
        <v>0.92</v>
      </c>
      <c r="Z508" s="262">
        <v>0.910493827160494</v>
      </c>
      <c r="AA508" s="262">
        <v>0.963687150837989</v>
      </c>
      <c r="AB508" s="262">
        <v>0.944117647058824</v>
      </c>
      <c r="AC508" s="262">
        <v>0.961282012426125</v>
      </c>
      <c r="AD508" s="262">
        <v>0.92</v>
      </c>
      <c r="AE508" s="260">
        <v>0.998272884283247</v>
      </c>
      <c r="AF508" s="260">
        <v>0.997118155619596</v>
      </c>
      <c r="AG508" s="260">
        <v>0.995567375886525</v>
      </c>
      <c r="AH508" s="260">
        <v>0.996848419126368</v>
      </c>
      <c r="AI508" s="262">
        <v>0.92</v>
      </c>
      <c r="AJ508" s="260">
        <v>0.957550030321407</v>
      </c>
      <c r="AK508" s="260">
        <v>0.97911227154047</v>
      </c>
      <c r="AL508" s="260">
        <v>0.9815638906548</v>
      </c>
      <c r="AM508" s="260">
        <v>0.981422027328609</v>
      </c>
      <c r="AN508" s="259">
        <v>0.99</v>
      </c>
      <c r="AO508" s="264">
        <v>1</v>
      </c>
      <c r="AP508" s="264">
        <v>1</v>
      </c>
      <c r="AQ508" s="264">
        <v>1</v>
      </c>
      <c r="AR508" s="265">
        <v>1</v>
      </c>
      <c r="AS508" s="286">
        <v>0.05</v>
      </c>
      <c r="AT508" s="267">
        <v>0</v>
      </c>
      <c r="AU508" s="268">
        <v>0</v>
      </c>
      <c r="AV508" s="268">
        <v>0</v>
      </c>
      <c r="AW508" s="268">
        <v>0.0305343511450382</v>
      </c>
      <c r="AX508" s="224"/>
      <c r="AY508" s="222"/>
    </row>
    <row r="509" ht="15" spans="1:51">
      <c r="A509" s="220"/>
      <c r="B509" s="224"/>
      <c r="C509" s="283" t="s">
        <v>375</v>
      </c>
      <c r="D509" s="111" t="s">
        <v>25</v>
      </c>
      <c r="E509" s="111" t="s">
        <v>376</v>
      </c>
      <c r="F509" s="284" t="s">
        <v>540</v>
      </c>
      <c r="G509" s="284" t="s">
        <v>540</v>
      </c>
      <c r="H509" s="284" t="s">
        <v>540</v>
      </c>
      <c r="I509" s="284" t="s">
        <v>540</v>
      </c>
      <c r="J509" s="259">
        <v>0.9</v>
      </c>
      <c r="K509" s="260">
        <v>0.94</v>
      </c>
      <c r="L509" s="260">
        <v>0.909090909090909</v>
      </c>
      <c r="M509" s="261">
        <v>0.925925925925926</v>
      </c>
      <c r="N509" s="261">
        <v>0.930555555555556</v>
      </c>
      <c r="O509" s="262">
        <v>0.9</v>
      </c>
      <c r="P509" s="263">
        <v>1</v>
      </c>
      <c r="Q509" s="260" t="s">
        <v>33</v>
      </c>
      <c r="R509" s="260" t="s">
        <v>33</v>
      </c>
      <c r="S509" s="260">
        <v>0.333333333333333</v>
      </c>
      <c r="T509" s="262">
        <v>0.9</v>
      </c>
      <c r="U509" s="260">
        <v>1</v>
      </c>
      <c r="V509" s="260" t="s">
        <v>33</v>
      </c>
      <c r="W509" s="260" t="s">
        <v>33</v>
      </c>
      <c r="X509" s="260">
        <v>0.833333333333333</v>
      </c>
      <c r="Y509" s="262">
        <v>0.92</v>
      </c>
      <c r="Z509" s="262">
        <v>0</v>
      </c>
      <c r="AA509" s="262" t="s">
        <v>33</v>
      </c>
      <c r="AB509" s="262" t="s">
        <v>33</v>
      </c>
      <c r="AC509" s="262">
        <v>0</v>
      </c>
      <c r="AD509" s="262">
        <v>0.92</v>
      </c>
      <c r="AE509" s="260">
        <v>0.989528795811518</v>
      </c>
      <c r="AF509" s="260">
        <v>0.992227979274611</v>
      </c>
      <c r="AG509" s="260">
        <v>0.997175141242938</v>
      </c>
      <c r="AH509" s="260">
        <v>0.994452783397507</v>
      </c>
      <c r="AI509" s="262">
        <v>0.92</v>
      </c>
      <c r="AJ509" s="260">
        <v>0.964212910532276</v>
      </c>
      <c r="AK509" s="260">
        <v>0.974022761009401</v>
      </c>
      <c r="AL509" s="260">
        <v>0.982968369829684</v>
      </c>
      <c r="AM509" s="260">
        <v>0.979845144979063</v>
      </c>
      <c r="AN509" s="259">
        <v>0.99</v>
      </c>
      <c r="AO509" s="264">
        <v>1</v>
      </c>
      <c r="AP509" s="264">
        <v>1</v>
      </c>
      <c r="AQ509" s="264">
        <v>1</v>
      </c>
      <c r="AR509" s="265">
        <v>1</v>
      </c>
      <c r="AS509" s="286">
        <v>0.05</v>
      </c>
      <c r="AT509" s="267">
        <v>0</v>
      </c>
      <c r="AU509" s="268">
        <v>0.0666666666666667</v>
      </c>
      <c r="AV509" s="268">
        <v>0.125</v>
      </c>
      <c r="AW509" s="268">
        <v>0.0654205607476635</v>
      </c>
      <c r="AX509" s="224"/>
      <c r="AY509" s="222"/>
    </row>
    <row r="510" ht="15" spans="1:51">
      <c r="A510" s="220"/>
      <c r="B510" s="224"/>
      <c r="C510" s="283" t="s">
        <v>375</v>
      </c>
      <c r="D510" s="111" t="s">
        <v>25</v>
      </c>
      <c r="E510" s="111" t="s">
        <v>376</v>
      </c>
      <c r="F510" s="284" t="s">
        <v>541</v>
      </c>
      <c r="G510" s="284" t="s">
        <v>541</v>
      </c>
      <c r="H510" s="284" t="s">
        <v>541</v>
      </c>
      <c r="I510" s="284" t="s">
        <v>541</v>
      </c>
      <c r="J510" s="259">
        <v>0.9</v>
      </c>
      <c r="K510" s="260">
        <v>0.984375</v>
      </c>
      <c r="L510" s="260">
        <v>0.941176470588235</v>
      </c>
      <c r="M510" s="261">
        <v>0.895522388059702</v>
      </c>
      <c r="N510" s="261">
        <v>0.931469298245614</v>
      </c>
      <c r="O510" s="262">
        <v>0.9</v>
      </c>
      <c r="P510" s="263">
        <v>0.934197651663405</v>
      </c>
      <c r="Q510" s="260">
        <v>0.978217821782178</v>
      </c>
      <c r="R510" s="260">
        <v>0.97392875580795</v>
      </c>
      <c r="S510" s="260">
        <v>0.961394954001658</v>
      </c>
      <c r="T510" s="262">
        <v>0.9</v>
      </c>
      <c r="U510" s="260">
        <v>0.875489236790607</v>
      </c>
      <c r="V510" s="260">
        <v>0.908628005657709</v>
      </c>
      <c r="W510" s="260">
        <v>0.908105317501291</v>
      </c>
      <c r="X510" s="260">
        <v>0.900086863821218</v>
      </c>
      <c r="Y510" s="262">
        <v>0.92</v>
      </c>
      <c r="Z510" s="262">
        <v>0.889427740058196</v>
      </c>
      <c r="AA510" s="262">
        <v>0.91636690647482</v>
      </c>
      <c r="AB510" s="262">
        <v>0.916964285714286</v>
      </c>
      <c r="AC510" s="262">
        <v>0.893119837048772</v>
      </c>
      <c r="AD510" s="262">
        <v>0.92</v>
      </c>
      <c r="AE510" s="260">
        <v>0.997080291970803</v>
      </c>
      <c r="AF510" s="260">
        <v>1</v>
      </c>
      <c r="AG510" s="260">
        <v>0.99822799763733</v>
      </c>
      <c r="AH510" s="260">
        <v>0.997221541227425</v>
      </c>
      <c r="AI510" s="262">
        <v>0.92</v>
      </c>
      <c r="AJ510" s="260">
        <v>0.937743950039032</v>
      </c>
      <c r="AK510" s="260">
        <v>0.958261617900172</v>
      </c>
      <c r="AL510" s="260">
        <v>0.966366366366366</v>
      </c>
      <c r="AM510" s="260">
        <v>0.951587295780625</v>
      </c>
      <c r="AN510" s="259">
        <v>0.99</v>
      </c>
      <c r="AO510" s="264">
        <v>1</v>
      </c>
      <c r="AP510" s="264">
        <v>1</v>
      </c>
      <c r="AQ510" s="264">
        <v>1</v>
      </c>
      <c r="AR510" s="265">
        <v>1</v>
      </c>
      <c r="AS510" s="286">
        <v>0.05</v>
      </c>
      <c r="AT510" s="267">
        <v>0.05</v>
      </c>
      <c r="AU510" s="268">
        <v>0</v>
      </c>
      <c r="AV510" s="268">
        <v>0</v>
      </c>
      <c r="AW510" s="268">
        <v>0.0743639921722113</v>
      </c>
      <c r="AX510" s="224"/>
      <c r="AY510" s="222"/>
    </row>
    <row r="511" ht="15" spans="1:51">
      <c r="A511" s="220"/>
      <c r="B511" s="224"/>
      <c r="C511" s="283" t="s">
        <v>375</v>
      </c>
      <c r="D511" s="111" t="s">
        <v>25</v>
      </c>
      <c r="E511" s="111" t="s">
        <v>376</v>
      </c>
      <c r="F511" s="284" t="s">
        <v>542</v>
      </c>
      <c r="G511" s="284" t="s">
        <v>542</v>
      </c>
      <c r="H511" s="284" t="s">
        <v>542</v>
      </c>
      <c r="I511" s="284" t="s">
        <v>542</v>
      </c>
      <c r="J511" s="259">
        <v>0.9</v>
      </c>
      <c r="K511" s="260">
        <v>1</v>
      </c>
      <c r="L511" s="260">
        <v>1</v>
      </c>
      <c r="M511" s="261">
        <v>1</v>
      </c>
      <c r="N511" s="261">
        <v>0.962540716612378</v>
      </c>
      <c r="O511" s="262">
        <v>0.9</v>
      </c>
      <c r="P511" s="263">
        <v>0.949008498583569</v>
      </c>
      <c r="Q511" s="260">
        <v>0.998211091234347</v>
      </c>
      <c r="R511" s="260">
        <v>0.995046780407265</v>
      </c>
      <c r="S511" s="260">
        <v>0.976785273276468</v>
      </c>
      <c r="T511" s="262">
        <v>0.9</v>
      </c>
      <c r="U511" s="260">
        <v>0.901983002832861</v>
      </c>
      <c r="V511" s="260">
        <v>0.950506857483602</v>
      </c>
      <c r="W511" s="260">
        <v>0.980187121629059</v>
      </c>
      <c r="X511" s="260">
        <v>0.943463971580007</v>
      </c>
      <c r="Y511" s="262">
        <v>0.92</v>
      </c>
      <c r="Z511" s="262" t="s">
        <v>33</v>
      </c>
      <c r="AA511" s="262" t="s">
        <v>33</v>
      </c>
      <c r="AB511" s="262" t="s">
        <v>33</v>
      </c>
      <c r="AC511" s="262" t="s">
        <v>33</v>
      </c>
      <c r="AD511" s="262">
        <v>0.92</v>
      </c>
      <c r="AE511" s="260">
        <v>0.978260869565217</v>
      </c>
      <c r="AF511" s="260">
        <v>0.973684210526316</v>
      </c>
      <c r="AG511" s="260">
        <v>0.952702702702703</v>
      </c>
      <c r="AH511" s="260">
        <v>0.983046800382044</v>
      </c>
      <c r="AI511" s="262">
        <v>0.92</v>
      </c>
      <c r="AJ511" s="260">
        <v>0.945104697226938</v>
      </c>
      <c r="AK511" s="260">
        <v>0.985092426952892</v>
      </c>
      <c r="AL511" s="260">
        <v>0.991744634012108</v>
      </c>
      <c r="AM511" s="260">
        <v>0.979959348821306</v>
      </c>
      <c r="AN511" s="259">
        <v>0.99</v>
      </c>
      <c r="AO511" s="264">
        <v>1</v>
      </c>
      <c r="AP511" s="264">
        <v>1</v>
      </c>
      <c r="AQ511" s="264">
        <v>1</v>
      </c>
      <c r="AR511" s="265">
        <v>1</v>
      </c>
      <c r="AS511" s="286">
        <v>0.05</v>
      </c>
      <c r="AT511" s="267">
        <v>0</v>
      </c>
      <c r="AU511" s="268">
        <v>0</v>
      </c>
      <c r="AV511" s="268">
        <v>0</v>
      </c>
      <c r="AW511" s="268">
        <v>0.0372670807453416</v>
      </c>
      <c r="AX511" s="224"/>
      <c r="AY511" s="222"/>
    </row>
    <row r="512" ht="15" spans="1:51">
      <c r="A512" s="220"/>
      <c r="B512" s="224"/>
      <c r="C512" s="283" t="s">
        <v>375</v>
      </c>
      <c r="D512" s="111" t="s">
        <v>25</v>
      </c>
      <c r="E512" s="111" t="s">
        <v>376</v>
      </c>
      <c r="F512" s="284" t="s">
        <v>543</v>
      </c>
      <c r="G512" s="284" t="s">
        <v>543</v>
      </c>
      <c r="H512" s="284" t="s">
        <v>543</v>
      </c>
      <c r="I512" s="284" t="s">
        <v>543</v>
      </c>
      <c r="J512" s="259">
        <v>0.9</v>
      </c>
      <c r="K512" s="260">
        <v>1</v>
      </c>
      <c r="L512" s="260">
        <v>1</v>
      </c>
      <c r="M512" s="261">
        <v>1</v>
      </c>
      <c r="N512" s="261">
        <v>0.988855116514691</v>
      </c>
      <c r="O512" s="262">
        <v>0.9</v>
      </c>
      <c r="P512" s="263">
        <v>1</v>
      </c>
      <c r="Q512" s="260">
        <v>0</v>
      </c>
      <c r="R512" s="260" t="s">
        <v>33</v>
      </c>
      <c r="S512" s="260">
        <v>0.714285714285714</v>
      </c>
      <c r="T512" s="262">
        <v>0.9</v>
      </c>
      <c r="U512" s="260">
        <v>0.25</v>
      </c>
      <c r="V512" s="260">
        <v>0</v>
      </c>
      <c r="W512" s="260" t="s">
        <v>33</v>
      </c>
      <c r="X512" s="260">
        <v>0.285714285714286</v>
      </c>
      <c r="Y512" s="262">
        <v>0.92</v>
      </c>
      <c r="Z512" s="262" t="s">
        <v>33</v>
      </c>
      <c r="AA512" s="262" t="s">
        <v>33</v>
      </c>
      <c r="AB512" s="262" t="s">
        <v>33</v>
      </c>
      <c r="AC512" s="262" t="s">
        <v>33</v>
      </c>
      <c r="AD512" s="262">
        <v>0.92</v>
      </c>
      <c r="AE512" s="260">
        <v>1</v>
      </c>
      <c r="AF512" s="260">
        <v>0.99236641221374</v>
      </c>
      <c r="AG512" s="260">
        <v>0.994485294117647</v>
      </c>
      <c r="AH512" s="260">
        <v>0.994700426910054</v>
      </c>
      <c r="AI512" s="262">
        <v>0.92</v>
      </c>
      <c r="AJ512" s="260">
        <v>0.990882274068115</v>
      </c>
      <c r="AK512" s="260">
        <v>0.993070201868033</v>
      </c>
      <c r="AL512" s="260">
        <v>0.993787065800621</v>
      </c>
      <c r="AM512" s="260">
        <v>0.994683154259015</v>
      </c>
      <c r="AN512" s="259">
        <v>0.99</v>
      </c>
      <c r="AO512" s="264">
        <v>1</v>
      </c>
      <c r="AP512" s="264">
        <v>1</v>
      </c>
      <c r="AQ512" s="264">
        <v>1</v>
      </c>
      <c r="AR512" s="265">
        <v>1</v>
      </c>
      <c r="AS512" s="286">
        <v>0.05</v>
      </c>
      <c r="AT512" s="267">
        <v>0</v>
      </c>
      <c r="AU512" s="268">
        <v>0.25</v>
      </c>
      <c r="AV512" s="268">
        <v>0</v>
      </c>
      <c r="AW512" s="268">
        <v>0.0418410041841004</v>
      </c>
      <c r="AX512" s="224"/>
      <c r="AY512" s="222"/>
    </row>
    <row r="513" ht="15" spans="1:51">
      <c r="A513" s="220"/>
      <c r="B513" s="224"/>
      <c r="C513" s="283" t="s">
        <v>375</v>
      </c>
      <c r="D513" s="111" t="s">
        <v>25</v>
      </c>
      <c r="E513" s="111" t="s">
        <v>376</v>
      </c>
      <c r="F513" s="284" t="s">
        <v>544</v>
      </c>
      <c r="G513" s="284" t="s">
        <v>544</v>
      </c>
      <c r="H513" s="284" t="s">
        <v>544</v>
      </c>
      <c r="I513" s="284" t="s">
        <v>544</v>
      </c>
      <c r="J513" s="259">
        <v>0.9</v>
      </c>
      <c r="K513" s="260">
        <v>0.964285714285714</v>
      </c>
      <c r="L513" s="260">
        <v>0.933333333333333</v>
      </c>
      <c r="M513" s="261">
        <v>0.96551724137931</v>
      </c>
      <c r="N513" s="261">
        <v>0.904306220095694</v>
      </c>
      <c r="O513" s="262">
        <v>0.9</v>
      </c>
      <c r="P513" s="263">
        <v>0.956304202801868</v>
      </c>
      <c r="Q513" s="260">
        <v>0.971223021582734</v>
      </c>
      <c r="R513" s="260">
        <v>0.960431654676259</v>
      </c>
      <c r="S513" s="260">
        <v>0.937872933581141</v>
      </c>
      <c r="T513" s="262">
        <v>0.9</v>
      </c>
      <c r="U513" s="260">
        <v>0.913942628418946</v>
      </c>
      <c r="V513" s="260">
        <v>0.920863309352518</v>
      </c>
      <c r="W513" s="260">
        <v>0.922302158273381</v>
      </c>
      <c r="X513" s="260">
        <v>0.890039616550915</v>
      </c>
      <c r="Y513" s="262">
        <v>0.92</v>
      </c>
      <c r="Z513" s="262" t="s">
        <v>33</v>
      </c>
      <c r="AA513" s="262" t="s">
        <v>33</v>
      </c>
      <c r="AB513" s="262" t="s">
        <v>33</v>
      </c>
      <c r="AC513" s="262" t="s">
        <v>33</v>
      </c>
      <c r="AD513" s="262">
        <v>0.92</v>
      </c>
      <c r="AE513" s="260">
        <v>0.909090909090909</v>
      </c>
      <c r="AF513" s="260">
        <v>1</v>
      </c>
      <c r="AG513" s="260">
        <v>0.970149253731343</v>
      </c>
      <c r="AH513" s="260">
        <v>0.966413181242079</v>
      </c>
      <c r="AI513" s="262">
        <v>0.92</v>
      </c>
      <c r="AJ513" s="260">
        <v>0.953302201467645</v>
      </c>
      <c r="AK513" s="260">
        <v>0.973873532752745</v>
      </c>
      <c r="AL513" s="260">
        <v>0.970503597122302</v>
      </c>
      <c r="AM513" s="260">
        <v>0.961900103931039</v>
      </c>
      <c r="AN513" s="259">
        <v>0.99</v>
      </c>
      <c r="AO513" s="264">
        <v>1</v>
      </c>
      <c r="AP513" s="264">
        <v>1</v>
      </c>
      <c r="AQ513" s="264">
        <v>1</v>
      </c>
      <c r="AR513" s="265">
        <v>1</v>
      </c>
      <c r="AS513" s="286">
        <v>0.05</v>
      </c>
      <c r="AT513" s="267">
        <v>0</v>
      </c>
      <c r="AU513" s="268">
        <v>0.25</v>
      </c>
      <c r="AV513" s="268">
        <v>0</v>
      </c>
      <c r="AW513" s="268">
        <v>0.0487804878048781</v>
      </c>
      <c r="AX513" s="224"/>
      <c r="AY513" s="222"/>
    </row>
    <row r="514" ht="15" spans="1:51">
      <c r="A514" s="220"/>
      <c r="B514" s="224"/>
      <c r="C514" s="283" t="s">
        <v>375</v>
      </c>
      <c r="D514" s="111" t="s">
        <v>25</v>
      </c>
      <c r="E514" s="111" t="s">
        <v>376</v>
      </c>
      <c r="F514" s="284" t="s">
        <v>545</v>
      </c>
      <c r="G514" s="284" t="s">
        <v>545</v>
      </c>
      <c r="H514" s="284" t="s">
        <v>545</v>
      </c>
      <c r="I514" s="284" t="s">
        <v>545</v>
      </c>
      <c r="J514" s="259">
        <v>0.9</v>
      </c>
      <c r="K514" s="260">
        <v>1</v>
      </c>
      <c r="L514" s="260">
        <v>1</v>
      </c>
      <c r="M514" s="261">
        <v>1</v>
      </c>
      <c r="N514" s="261">
        <v>0.99640933572711</v>
      </c>
      <c r="O514" s="262">
        <v>0.9</v>
      </c>
      <c r="P514" s="263">
        <v>0.979030144167759</v>
      </c>
      <c r="Q514" s="260">
        <v>0.988313856427379</v>
      </c>
      <c r="R514" s="260">
        <v>0.987534626038781</v>
      </c>
      <c r="S514" s="260">
        <v>0.98253294616931</v>
      </c>
      <c r="T514" s="262">
        <v>0.9</v>
      </c>
      <c r="U514" s="260">
        <v>0.938401048492792</v>
      </c>
      <c r="V514" s="260">
        <v>0.964941569282137</v>
      </c>
      <c r="W514" s="260">
        <v>0.933518005540166</v>
      </c>
      <c r="X514" s="260">
        <v>0.937636810364083</v>
      </c>
      <c r="Y514" s="262">
        <v>0.92</v>
      </c>
      <c r="Z514" s="262">
        <v>0.934065934065934</v>
      </c>
      <c r="AA514" s="262">
        <v>0.949014276002719</v>
      </c>
      <c r="AB514" s="262">
        <v>0.965185185185185</v>
      </c>
      <c r="AC514" s="262">
        <v>0.964920486435921</v>
      </c>
      <c r="AD514" s="262">
        <v>0.92</v>
      </c>
      <c r="AE514" s="260">
        <v>0.946428571428571</v>
      </c>
      <c r="AF514" s="260">
        <v>0.966101694915254</v>
      </c>
      <c r="AG514" s="260">
        <v>0.932203389830508</v>
      </c>
      <c r="AH514" s="260">
        <v>0.983379501385042</v>
      </c>
      <c r="AI514" s="262">
        <v>0.92</v>
      </c>
      <c r="AJ514" s="260">
        <v>0.944636678200692</v>
      </c>
      <c r="AK514" s="260">
        <v>0.959903381642512</v>
      </c>
      <c r="AL514" s="260">
        <v>0.97497593840231</v>
      </c>
      <c r="AM514" s="260">
        <v>0.974417372881356</v>
      </c>
      <c r="AN514" s="259">
        <v>0.99</v>
      </c>
      <c r="AO514" s="264">
        <v>1</v>
      </c>
      <c r="AP514" s="264">
        <v>1</v>
      </c>
      <c r="AQ514" s="264">
        <v>1</v>
      </c>
      <c r="AR514" s="265">
        <v>1</v>
      </c>
      <c r="AS514" s="286">
        <v>0.05</v>
      </c>
      <c r="AT514" s="267">
        <v>0</v>
      </c>
      <c r="AU514" s="268">
        <v>0</v>
      </c>
      <c r="AV514" s="268">
        <v>0</v>
      </c>
      <c r="AW514" s="268">
        <v>0.0384615384615385</v>
      </c>
      <c r="AX514" s="224"/>
      <c r="AY514" s="222"/>
    </row>
    <row r="515" ht="15" spans="1:51">
      <c r="A515" s="220"/>
      <c r="B515" s="224"/>
      <c r="C515" s="283" t="s">
        <v>375</v>
      </c>
      <c r="D515" s="111" t="s">
        <v>25</v>
      </c>
      <c r="E515" s="111" t="s">
        <v>376</v>
      </c>
      <c r="F515" s="284" t="s">
        <v>546</v>
      </c>
      <c r="G515" s="284" t="s">
        <v>546</v>
      </c>
      <c r="H515" s="284" t="s">
        <v>546</v>
      </c>
      <c r="I515" s="284" t="s">
        <v>546</v>
      </c>
      <c r="J515" s="259">
        <v>0.9</v>
      </c>
      <c r="K515" s="260">
        <v>0.887096774193548</v>
      </c>
      <c r="L515" s="260">
        <v>0.895522388059702</v>
      </c>
      <c r="M515" s="261">
        <v>0.901408450704225</v>
      </c>
      <c r="N515" s="261">
        <v>0.929554210236654</v>
      </c>
      <c r="O515" s="262">
        <v>0.9</v>
      </c>
      <c r="P515" s="263">
        <v>0.94913201453371</v>
      </c>
      <c r="Q515" s="260">
        <v>0.98643006263048</v>
      </c>
      <c r="R515" s="260">
        <v>0.988479262672811</v>
      </c>
      <c r="S515" s="260">
        <v>0.967214525428104</v>
      </c>
      <c r="T515" s="262">
        <v>0.9</v>
      </c>
      <c r="U515" s="260">
        <v>0.789664917238595</v>
      </c>
      <c r="V515" s="260">
        <v>0.835073068893528</v>
      </c>
      <c r="W515" s="260">
        <v>0.880645161290323</v>
      </c>
      <c r="X515" s="260">
        <v>0.836531566417118</v>
      </c>
      <c r="Y515" s="262">
        <v>0.92</v>
      </c>
      <c r="Z515" s="262">
        <v>0.776636713735558</v>
      </c>
      <c r="AA515" s="262">
        <v>0.804291623578076</v>
      </c>
      <c r="AB515" s="262">
        <v>0.863891112890312</v>
      </c>
      <c r="AC515" s="262">
        <v>0.849413369443813</v>
      </c>
      <c r="AD515" s="262">
        <v>0.92</v>
      </c>
      <c r="AE515" s="260">
        <v>0.961563100576553</v>
      </c>
      <c r="AF515" s="260">
        <v>0.995365005793743</v>
      </c>
      <c r="AG515" s="260">
        <v>0.995398773006135</v>
      </c>
      <c r="AH515" s="260">
        <v>0.99196374039667</v>
      </c>
      <c r="AI515" s="262">
        <v>0.92</v>
      </c>
      <c r="AJ515" s="260">
        <v>0.825419213289453</v>
      </c>
      <c r="AK515" s="260">
        <v>0.847856154910097</v>
      </c>
      <c r="AL515" s="260">
        <v>0.900084388185654</v>
      </c>
      <c r="AM515" s="260">
        <v>0.890506510439506</v>
      </c>
      <c r="AN515" s="259">
        <v>0.99</v>
      </c>
      <c r="AO515" s="264">
        <v>1</v>
      </c>
      <c r="AP515" s="264">
        <v>1</v>
      </c>
      <c r="AQ515" s="264">
        <v>1</v>
      </c>
      <c r="AR515" s="265">
        <v>1</v>
      </c>
      <c r="AS515" s="286">
        <v>0.05</v>
      </c>
      <c r="AT515" s="267">
        <v>0.0476190476190476</v>
      </c>
      <c r="AU515" s="268">
        <v>0</v>
      </c>
      <c r="AV515" s="268">
        <v>0</v>
      </c>
      <c r="AW515" s="268">
        <v>0.078544061302682</v>
      </c>
      <c r="AX515" s="224"/>
      <c r="AY515" s="222"/>
    </row>
    <row r="516" ht="15" spans="1:51">
      <c r="A516" s="220"/>
      <c r="B516" s="224"/>
      <c r="C516" s="283" t="s">
        <v>375</v>
      </c>
      <c r="D516" s="111" t="s">
        <v>25</v>
      </c>
      <c r="E516" s="111" t="s">
        <v>376</v>
      </c>
      <c r="F516" s="284" t="s">
        <v>547</v>
      </c>
      <c r="G516" s="284" t="s">
        <v>547</v>
      </c>
      <c r="H516" s="284" t="s">
        <v>547</v>
      </c>
      <c r="I516" s="284" t="s">
        <v>547</v>
      </c>
      <c r="J516" s="259">
        <v>0.9</v>
      </c>
      <c r="K516" s="260">
        <v>0.985294117647059</v>
      </c>
      <c r="L516" s="260">
        <v>0.985294117647059</v>
      </c>
      <c r="M516" s="261">
        <v>0.972972972972973</v>
      </c>
      <c r="N516" s="261">
        <v>0.976032636409995</v>
      </c>
      <c r="O516" s="262">
        <v>0.9</v>
      </c>
      <c r="P516" s="263">
        <v>0.977280923187883</v>
      </c>
      <c r="Q516" s="260">
        <v>0.984573502722323</v>
      </c>
      <c r="R516" s="260">
        <v>0.978009690644801</v>
      </c>
      <c r="S516" s="260">
        <v>0.972247030752209</v>
      </c>
      <c r="T516" s="262">
        <v>0.9</v>
      </c>
      <c r="U516" s="260">
        <v>0.900468806346917</v>
      </c>
      <c r="V516" s="260">
        <v>0.917422867513612</v>
      </c>
      <c r="W516" s="260">
        <v>0.895266492732016</v>
      </c>
      <c r="X516" s="260">
        <v>0.905677228435463</v>
      </c>
      <c r="Y516" s="262">
        <v>0.92</v>
      </c>
      <c r="Z516" s="262">
        <v>0.856066314996232</v>
      </c>
      <c r="AA516" s="262">
        <v>0.876467449306297</v>
      </c>
      <c r="AB516" s="262">
        <v>0.909114927344782</v>
      </c>
      <c r="AC516" s="262">
        <v>0.91345125206427</v>
      </c>
      <c r="AD516" s="262">
        <v>0.92</v>
      </c>
      <c r="AE516" s="260">
        <v>0.997701149425287</v>
      </c>
      <c r="AF516" s="260">
        <v>0.998168498168498</v>
      </c>
      <c r="AG516" s="260">
        <v>0.997601918465228</v>
      </c>
      <c r="AH516" s="260">
        <v>0.996041141082864</v>
      </c>
      <c r="AI516" s="262">
        <v>0.92</v>
      </c>
      <c r="AJ516" s="260">
        <v>0.901152482269504</v>
      </c>
      <c r="AK516" s="260">
        <v>0.913153032084663</v>
      </c>
      <c r="AL516" s="260">
        <v>0.93502083654885</v>
      </c>
      <c r="AM516" s="260">
        <v>0.941092079710272</v>
      </c>
      <c r="AN516" s="259">
        <v>0.99</v>
      </c>
      <c r="AO516" s="264">
        <v>1</v>
      </c>
      <c r="AP516" s="264">
        <v>1</v>
      </c>
      <c r="AQ516" s="264">
        <v>1</v>
      </c>
      <c r="AR516" s="265">
        <v>1</v>
      </c>
      <c r="AS516" s="286">
        <v>0.05</v>
      </c>
      <c r="AT516" s="267">
        <v>0.166666666666667</v>
      </c>
      <c r="AU516" s="268">
        <v>0</v>
      </c>
      <c r="AV516" s="268">
        <v>0</v>
      </c>
      <c r="AW516" s="268">
        <v>0.0673076923076923</v>
      </c>
      <c r="AX516" s="224"/>
      <c r="AY516" s="222"/>
    </row>
    <row r="517" ht="15" spans="1:51">
      <c r="A517" s="220"/>
      <c r="B517" s="224"/>
      <c r="C517" s="283" t="s">
        <v>375</v>
      </c>
      <c r="D517" s="111" t="s">
        <v>25</v>
      </c>
      <c r="E517" s="111" t="s">
        <v>376</v>
      </c>
      <c r="F517" s="284" t="s">
        <v>548</v>
      </c>
      <c r="G517" s="284" t="s">
        <v>548</v>
      </c>
      <c r="H517" s="284" t="s">
        <v>548</v>
      </c>
      <c r="I517" s="284" t="s">
        <v>548</v>
      </c>
      <c r="J517" s="259">
        <v>0.9</v>
      </c>
      <c r="K517" s="260">
        <v>1</v>
      </c>
      <c r="L517" s="260">
        <v>1</v>
      </c>
      <c r="M517" s="261">
        <v>1</v>
      </c>
      <c r="N517" s="261">
        <v>0.993630573248408</v>
      </c>
      <c r="O517" s="262">
        <v>0.9</v>
      </c>
      <c r="P517" s="263">
        <v>0.965315587820125</v>
      </c>
      <c r="Q517" s="260">
        <v>0.977863112717416</v>
      </c>
      <c r="R517" s="260">
        <v>0.979932403886776</v>
      </c>
      <c r="S517" s="260">
        <v>0.973221967580079</v>
      </c>
      <c r="T517" s="262">
        <v>0.9</v>
      </c>
      <c r="U517" s="260">
        <v>0.920346844121799</v>
      </c>
      <c r="V517" s="260">
        <v>0.93268579173255</v>
      </c>
      <c r="W517" s="260">
        <v>0.940219687367976</v>
      </c>
      <c r="X517" s="260">
        <v>0.932997814815097</v>
      </c>
      <c r="Y517" s="262">
        <v>0.92</v>
      </c>
      <c r="Z517" s="262" t="s">
        <v>33</v>
      </c>
      <c r="AA517" s="262">
        <v>0</v>
      </c>
      <c r="AB517" s="262" t="s">
        <v>33</v>
      </c>
      <c r="AC517" s="262">
        <v>0</v>
      </c>
      <c r="AD517" s="262">
        <v>0.92</v>
      </c>
      <c r="AE517" s="260">
        <v>0.987616099071207</v>
      </c>
      <c r="AF517" s="260">
        <v>0.988738738738739</v>
      </c>
      <c r="AG517" s="260">
        <v>1</v>
      </c>
      <c r="AH517" s="260">
        <v>0.988950728433459</v>
      </c>
      <c r="AI517" s="262">
        <v>0.92</v>
      </c>
      <c r="AJ517" s="260">
        <v>0.969550312563017</v>
      </c>
      <c r="AK517" s="260">
        <v>0.982384823848238</v>
      </c>
      <c r="AL517" s="260">
        <v>0.982044782425011</v>
      </c>
      <c r="AM517" s="260">
        <v>0.98335655497438</v>
      </c>
      <c r="AN517" s="259">
        <v>0.99</v>
      </c>
      <c r="AO517" s="264">
        <v>1</v>
      </c>
      <c r="AP517" s="264">
        <v>1</v>
      </c>
      <c r="AQ517" s="264">
        <v>1</v>
      </c>
      <c r="AR517" s="265">
        <v>1</v>
      </c>
      <c r="AS517" s="286">
        <v>0.05</v>
      </c>
      <c r="AT517" s="267">
        <v>0</v>
      </c>
      <c r="AU517" s="268">
        <v>0</v>
      </c>
      <c r="AV517" s="268">
        <v>0</v>
      </c>
      <c r="AW517" s="268">
        <v>0.0917647058823529</v>
      </c>
      <c r="AX517" s="224"/>
      <c r="AY517" s="222"/>
    </row>
    <row r="518" ht="15" spans="1:51">
      <c r="A518" s="220"/>
      <c r="B518" s="224"/>
      <c r="C518" s="283" t="s">
        <v>375</v>
      </c>
      <c r="D518" s="111" t="s">
        <v>25</v>
      </c>
      <c r="E518" s="111" t="s">
        <v>376</v>
      </c>
      <c r="F518" s="284" t="s">
        <v>549</v>
      </c>
      <c r="G518" s="284" t="s">
        <v>549</v>
      </c>
      <c r="H518" s="284" t="s">
        <v>549</v>
      </c>
      <c r="I518" s="284" t="s">
        <v>549</v>
      </c>
      <c r="J518" s="259">
        <v>0.9</v>
      </c>
      <c r="K518" s="260">
        <v>1</v>
      </c>
      <c r="L518" s="260">
        <v>0.983606557377049</v>
      </c>
      <c r="M518" s="261">
        <v>0.968253968253968</v>
      </c>
      <c r="N518" s="261">
        <v>0.968983342906376</v>
      </c>
      <c r="O518" s="262">
        <v>0.9</v>
      </c>
      <c r="P518" s="263">
        <v>0.969733114656329</v>
      </c>
      <c r="Q518" s="260">
        <v>0.982806163828062</v>
      </c>
      <c r="R518" s="260">
        <v>0.988561579442181</v>
      </c>
      <c r="S518" s="260">
        <v>0.981903451933116</v>
      </c>
      <c r="T518" s="262">
        <v>0.9</v>
      </c>
      <c r="U518" s="260">
        <v>0.922469062173848</v>
      </c>
      <c r="V518" s="260">
        <v>0.955717761557178</v>
      </c>
      <c r="W518" s="260">
        <v>0.95894703854591</v>
      </c>
      <c r="X518" s="260">
        <v>0.943230090206541</v>
      </c>
      <c r="Y518" s="262">
        <v>0.92</v>
      </c>
      <c r="Z518" s="262" t="s">
        <v>33</v>
      </c>
      <c r="AA518" s="262">
        <v>0</v>
      </c>
      <c r="AB518" s="262" t="s">
        <v>33</v>
      </c>
      <c r="AC518" s="262">
        <v>0.222222222222222</v>
      </c>
      <c r="AD518" s="262">
        <v>0.92</v>
      </c>
      <c r="AE518" s="260">
        <v>0.999223602484472</v>
      </c>
      <c r="AF518" s="260">
        <v>0.997532894736842</v>
      </c>
      <c r="AG518" s="260">
        <v>0.995535714285714</v>
      </c>
      <c r="AH518" s="260">
        <v>0.995142002989537</v>
      </c>
      <c r="AI518" s="262">
        <v>0.92</v>
      </c>
      <c r="AJ518" s="260">
        <v>0.966602057551811</v>
      </c>
      <c r="AK518" s="260">
        <v>0.986221429729292</v>
      </c>
      <c r="AL518" s="260">
        <v>0.992008774678784</v>
      </c>
      <c r="AM518" s="260">
        <v>0.988405813112092</v>
      </c>
      <c r="AN518" s="259">
        <v>0.99</v>
      </c>
      <c r="AO518" s="264">
        <v>1</v>
      </c>
      <c r="AP518" s="264">
        <v>1</v>
      </c>
      <c r="AQ518" s="264">
        <v>1</v>
      </c>
      <c r="AR518" s="265">
        <v>1</v>
      </c>
      <c r="AS518" s="286">
        <v>0.05</v>
      </c>
      <c r="AT518" s="267">
        <v>0</v>
      </c>
      <c r="AU518" s="268">
        <v>0.111111111111111</v>
      </c>
      <c r="AV518" s="268">
        <v>0</v>
      </c>
      <c r="AW518" s="268">
        <v>0.0504807692307692</v>
      </c>
      <c r="AX518" s="224"/>
      <c r="AY518" s="222"/>
    </row>
    <row r="519" ht="15" spans="1:51">
      <c r="A519" s="220"/>
      <c r="B519" s="224"/>
      <c r="C519" s="283" t="s">
        <v>375</v>
      </c>
      <c r="D519" s="111" t="s">
        <v>25</v>
      </c>
      <c r="E519" s="111" t="s">
        <v>376</v>
      </c>
      <c r="F519" s="284" t="s">
        <v>550</v>
      </c>
      <c r="G519" s="284" t="s">
        <v>550</v>
      </c>
      <c r="H519" s="284" t="s">
        <v>550</v>
      </c>
      <c r="I519" s="284" t="s">
        <v>550</v>
      </c>
      <c r="J519" s="259">
        <v>0.9</v>
      </c>
      <c r="K519" s="260">
        <v>1</v>
      </c>
      <c r="L519" s="260">
        <v>1</v>
      </c>
      <c r="M519" s="261">
        <v>1</v>
      </c>
      <c r="N519" s="261">
        <v>0.979820627802691</v>
      </c>
      <c r="O519" s="262">
        <v>0.9</v>
      </c>
      <c r="P519" s="263">
        <v>0.98125</v>
      </c>
      <c r="Q519" s="260">
        <v>0.983271375464684</v>
      </c>
      <c r="R519" s="260">
        <v>0.971807628524046</v>
      </c>
      <c r="S519" s="260">
        <v>0.982256919801277</v>
      </c>
      <c r="T519" s="262">
        <v>0.9</v>
      </c>
      <c r="U519" s="260">
        <v>0.875</v>
      </c>
      <c r="V519" s="260">
        <v>0.940520446096654</v>
      </c>
      <c r="W519" s="260">
        <v>0.933665008291874</v>
      </c>
      <c r="X519" s="260">
        <v>0.899383086750014</v>
      </c>
      <c r="Y519" s="262">
        <v>0.92</v>
      </c>
      <c r="Z519" s="262">
        <v>0.893719806763285</v>
      </c>
      <c r="AA519" s="262">
        <v>0.955179282868526</v>
      </c>
      <c r="AB519" s="262">
        <v>0.970195272353546</v>
      </c>
      <c r="AC519" s="262">
        <v>0.940234835249665</v>
      </c>
      <c r="AD519" s="262">
        <v>0.92</v>
      </c>
      <c r="AE519" s="260">
        <v>0.888888888888889</v>
      </c>
      <c r="AF519" s="260">
        <v>1</v>
      </c>
      <c r="AG519" s="260">
        <v>0.736842105263158</v>
      </c>
      <c r="AH519" s="260">
        <v>0.973122529644269</v>
      </c>
      <c r="AI519" s="262">
        <v>0.92</v>
      </c>
      <c r="AJ519" s="260">
        <v>0.911694510739857</v>
      </c>
      <c r="AK519" s="260">
        <v>0.96757457846952</v>
      </c>
      <c r="AL519" s="260">
        <v>0.980976537729867</v>
      </c>
      <c r="AM519" s="260">
        <v>0.958007448789572</v>
      </c>
      <c r="AN519" s="259">
        <v>0.99</v>
      </c>
      <c r="AO519" s="264">
        <v>1</v>
      </c>
      <c r="AP519" s="264">
        <v>1</v>
      </c>
      <c r="AQ519" s="264">
        <v>1</v>
      </c>
      <c r="AR519" s="265">
        <v>1</v>
      </c>
      <c r="AS519" s="286">
        <v>0.05</v>
      </c>
      <c r="AT519" s="267">
        <v>0</v>
      </c>
      <c r="AU519" s="268">
        <v>0</v>
      </c>
      <c r="AV519" s="268">
        <v>0</v>
      </c>
      <c r="AW519" s="268">
        <v>0.072992700729927</v>
      </c>
      <c r="AX519" s="224"/>
      <c r="AY519" s="222"/>
    </row>
    <row r="520" ht="15" spans="1:51">
      <c r="A520" s="220"/>
      <c r="B520" s="224"/>
      <c r="C520" s="283" t="s">
        <v>375</v>
      </c>
      <c r="D520" s="111" t="s">
        <v>25</v>
      </c>
      <c r="E520" s="111" t="s">
        <v>376</v>
      </c>
      <c r="F520" s="284" t="s">
        <v>551</v>
      </c>
      <c r="G520" s="284" t="s">
        <v>551</v>
      </c>
      <c r="H520" s="284" t="s">
        <v>551</v>
      </c>
      <c r="I520" s="284" t="s">
        <v>551</v>
      </c>
      <c r="J520" s="259">
        <v>0.9</v>
      </c>
      <c r="K520" s="260">
        <v>1</v>
      </c>
      <c r="L520" s="260">
        <v>0.953125</v>
      </c>
      <c r="M520" s="261">
        <v>0.984848484848485</v>
      </c>
      <c r="N520" s="261">
        <v>0.989893318360472</v>
      </c>
      <c r="O520" s="262">
        <v>0.9</v>
      </c>
      <c r="P520" s="263">
        <v>0.989645776566757</v>
      </c>
      <c r="Q520" s="260">
        <v>0.992199687987519</v>
      </c>
      <c r="R520" s="260">
        <v>0.988154613466334</v>
      </c>
      <c r="S520" s="260">
        <v>0.989642128611887</v>
      </c>
      <c r="T520" s="262">
        <v>0.9</v>
      </c>
      <c r="U520" s="260">
        <v>0.880653950953678</v>
      </c>
      <c r="V520" s="260">
        <v>0.927457098283931</v>
      </c>
      <c r="W520" s="260">
        <v>0.914588528678304</v>
      </c>
      <c r="X520" s="260">
        <v>0.916186402075535</v>
      </c>
      <c r="Y520" s="262">
        <v>0.92</v>
      </c>
      <c r="Z520" s="262">
        <v>0.882222836604921</v>
      </c>
      <c r="AA520" s="262">
        <v>0.881024511153952</v>
      </c>
      <c r="AB520" s="262">
        <v>0.891298063023995</v>
      </c>
      <c r="AC520" s="262">
        <v>0.928934797787802</v>
      </c>
      <c r="AD520" s="262">
        <v>0.92</v>
      </c>
      <c r="AE520" s="260">
        <v>0.989510489510489</v>
      </c>
      <c r="AF520" s="260">
        <v>0.934156378600823</v>
      </c>
      <c r="AG520" s="260">
        <v>0.973684210526316</v>
      </c>
      <c r="AH520" s="260">
        <v>0.971850067740479</v>
      </c>
      <c r="AI520" s="262">
        <v>0.92</v>
      </c>
      <c r="AJ520" s="260">
        <v>0.905294009891922</v>
      </c>
      <c r="AK520" s="260">
        <v>0.907592102584979</v>
      </c>
      <c r="AL520" s="260">
        <v>0.920756948551153</v>
      </c>
      <c r="AM520" s="260">
        <v>0.948282716417487</v>
      </c>
      <c r="AN520" s="259">
        <v>0.99</v>
      </c>
      <c r="AO520" s="264">
        <v>1</v>
      </c>
      <c r="AP520" s="264">
        <v>1</v>
      </c>
      <c r="AQ520" s="264">
        <v>1</v>
      </c>
      <c r="AR520" s="265">
        <v>1</v>
      </c>
      <c r="AS520" s="286">
        <v>0.05</v>
      </c>
      <c r="AT520" s="267">
        <v>0.153846153846154</v>
      </c>
      <c r="AU520" s="268">
        <v>0.2</v>
      </c>
      <c r="AV520" s="268">
        <v>0</v>
      </c>
      <c r="AW520" s="268">
        <v>0.108585858585859</v>
      </c>
      <c r="AX520" s="224"/>
      <c r="AY520" s="222"/>
    </row>
    <row r="521" ht="15" spans="1:51">
      <c r="A521" s="220"/>
      <c r="B521" s="224"/>
      <c r="C521" s="283" t="s">
        <v>375</v>
      </c>
      <c r="D521" s="111" t="s">
        <v>25</v>
      </c>
      <c r="E521" s="111" t="s">
        <v>376</v>
      </c>
      <c r="F521" s="284" t="s">
        <v>552</v>
      </c>
      <c r="G521" s="284" t="s">
        <v>552</v>
      </c>
      <c r="H521" s="284" t="s">
        <v>552</v>
      </c>
      <c r="I521" s="284" t="s">
        <v>552</v>
      </c>
      <c r="J521" s="259">
        <v>0.9</v>
      </c>
      <c r="K521" s="260">
        <v>1</v>
      </c>
      <c r="L521" s="260">
        <v>1</v>
      </c>
      <c r="M521" s="261">
        <v>1</v>
      </c>
      <c r="N521" s="261">
        <v>1</v>
      </c>
      <c r="O521" s="262">
        <v>0.9</v>
      </c>
      <c r="P521" s="263">
        <v>0.993839835728953</v>
      </c>
      <c r="Q521" s="260">
        <v>0.995805369127517</v>
      </c>
      <c r="R521" s="260">
        <v>0.992531740104556</v>
      </c>
      <c r="S521" s="260">
        <v>0.991409161798525</v>
      </c>
      <c r="T521" s="262">
        <v>0.9</v>
      </c>
      <c r="U521" s="260">
        <v>0.978781656399726</v>
      </c>
      <c r="V521" s="260">
        <v>0.98741610738255</v>
      </c>
      <c r="W521" s="260">
        <v>0.979088872292756</v>
      </c>
      <c r="X521" s="260">
        <v>0.976395019957178</v>
      </c>
      <c r="Y521" s="262">
        <v>0.92</v>
      </c>
      <c r="Z521" s="262">
        <v>0</v>
      </c>
      <c r="AA521" s="262" t="s">
        <v>33</v>
      </c>
      <c r="AB521" s="262" t="s">
        <v>33</v>
      </c>
      <c r="AC521" s="262">
        <v>0</v>
      </c>
      <c r="AD521" s="262">
        <v>0.92</v>
      </c>
      <c r="AE521" s="260">
        <v>1</v>
      </c>
      <c r="AF521" s="260">
        <v>0.978723404255319</v>
      </c>
      <c r="AG521" s="260">
        <v>0.991150442477876</v>
      </c>
      <c r="AH521" s="260">
        <v>0.991818606825619</v>
      </c>
      <c r="AI521" s="262">
        <v>0.92</v>
      </c>
      <c r="AJ521" s="260">
        <v>0.990430622009569</v>
      </c>
      <c r="AK521" s="260">
        <v>0.995805369127517</v>
      </c>
      <c r="AL521" s="260">
        <v>0.997012696041822</v>
      </c>
      <c r="AM521" s="260">
        <v>0.997145424750225</v>
      </c>
      <c r="AN521" s="259">
        <v>0.99</v>
      </c>
      <c r="AO521" s="264">
        <v>1</v>
      </c>
      <c r="AP521" s="264">
        <v>1</v>
      </c>
      <c r="AQ521" s="264">
        <v>1</v>
      </c>
      <c r="AR521" s="265">
        <v>1</v>
      </c>
      <c r="AS521" s="286">
        <v>0.05</v>
      </c>
      <c r="AT521" s="267">
        <v>0</v>
      </c>
      <c r="AU521" s="268">
        <v>0</v>
      </c>
      <c r="AV521" s="268">
        <v>0</v>
      </c>
      <c r="AW521" s="268">
        <v>0.06</v>
      </c>
      <c r="AX521" s="224"/>
      <c r="AY521" s="222"/>
    </row>
    <row r="522" ht="15" spans="1:51">
      <c r="A522" s="220"/>
      <c r="B522" s="224"/>
      <c r="C522" s="283" t="s">
        <v>375</v>
      </c>
      <c r="D522" s="111" t="s">
        <v>25</v>
      </c>
      <c r="E522" s="111" t="s">
        <v>376</v>
      </c>
      <c r="F522" s="284" t="s">
        <v>553</v>
      </c>
      <c r="G522" s="284" t="s">
        <v>553</v>
      </c>
      <c r="H522" s="284" t="s">
        <v>553</v>
      </c>
      <c r="I522" s="284" t="s">
        <v>553</v>
      </c>
      <c r="J522" s="259">
        <v>0.9</v>
      </c>
      <c r="K522" s="260">
        <v>1</v>
      </c>
      <c r="L522" s="260">
        <v>1</v>
      </c>
      <c r="M522" s="261">
        <v>1</v>
      </c>
      <c r="N522" s="261">
        <v>0.981361426256078</v>
      </c>
      <c r="O522" s="262">
        <v>0.9</v>
      </c>
      <c r="P522" s="263">
        <v>0.977976600137646</v>
      </c>
      <c r="Q522" s="260">
        <v>0.929762949956102</v>
      </c>
      <c r="R522" s="260">
        <v>0.981789390340459</v>
      </c>
      <c r="S522" s="260">
        <v>0.972835354869701</v>
      </c>
      <c r="T522" s="262">
        <v>0.9</v>
      </c>
      <c r="U522" s="260">
        <v>0.945629731589814</v>
      </c>
      <c r="V522" s="260">
        <v>0.883230904302019</v>
      </c>
      <c r="W522" s="260">
        <v>0.932699920823436</v>
      </c>
      <c r="X522" s="260">
        <v>0.933637564549057</v>
      </c>
      <c r="Y522" s="262">
        <v>0.92</v>
      </c>
      <c r="Z522" s="262">
        <v>0.952846219201359</v>
      </c>
      <c r="AA522" s="262">
        <v>0.957502168256722</v>
      </c>
      <c r="AB522" s="262">
        <v>0.971401781528364</v>
      </c>
      <c r="AC522" s="262">
        <v>0.960918323145786</v>
      </c>
      <c r="AD522" s="262">
        <v>0.92</v>
      </c>
      <c r="AE522" s="260">
        <v>1</v>
      </c>
      <c r="AF522" s="260">
        <v>0.989010989010989</v>
      </c>
      <c r="AG522" s="260">
        <v>0.99468085106383</v>
      </c>
      <c r="AH522" s="260">
        <v>0.989161098737936</v>
      </c>
      <c r="AI522" s="262">
        <v>0.92</v>
      </c>
      <c r="AJ522" s="260">
        <v>0.96697247706422</v>
      </c>
      <c r="AK522" s="260">
        <v>0.967217870612126</v>
      </c>
      <c r="AL522" s="260">
        <v>0.977960622979724</v>
      </c>
      <c r="AM522" s="260">
        <v>0.972659064490408</v>
      </c>
      <c r="AN522" s="259">
        <v>0.99</v>
      </c>
      <c r="AO522" s="264">
        <v>1</v>
      </c>
      <c r="AP522" s="264">
        <v>1</v>
      </c>
      <c r="AQ522" s="264">
        <v>1</v>
      </c>
      <c r="AR522" s="265">
        <v>1</v>
      </c>
      <c r="AS522" s="286">
        <v>0.05</v>
      </c>
      <c r="AT522" s="267">
        <v>0</v>
      </c>
      <c r="AU522" s="268">
        <v>0</v>
      </c>
      <c r="AV522" s="268">
        <v>0</v>
      </c>
      <c r="AW522" s="268">
        <v>0.0335570469798658</v>
      </c>
      <c r="AX522" s="224"/>
      <c r="AY522" s="222"/>
    </row>
    <row r="523" ht="15" spans="1:51">
      <c r="A523" s="220"/>
      <c r="B523" s="224"/>
      <c r="C523" s="283" t="s">
        <v>375</v>
      </c>
      <c r="D523" s="111" t="s">
        <v>25</v>
      </c>
      <c r="E523" s="111" t="s">
        <v>376</v>
      </c>
      <c r="F523" s="284" t="s">
        <v>554</v>
      </c>
      <c r="G523" s="284" t="s">
        <v>554</v>
      </c>
      <c r="H523" s="284" t="s">
        <v>554</v>
      </c>
      <c r="I523" s="284" t="s">
        <v>554</v>
      </c>
      <c r="J523" s="259">
        <v>0.9</v>
      </c>
      <c r="K523" s="260">
        <v>0.88</v>
      </c>
      <c r="L523" s="260">
        <v>0.96</v>
      </c>
      <c r="M523" s="261">
        <v>0.892857142857143</v>
      </c>
      <c r="N523" s="261">
        <v>0.920833333333333</v>
      </c>
      <c r="O523" s="262">
        <v>0.9</v>
      </c>
      <c r="P523" s="263">
        <v>0.938075313807531</v>
      </c>
      <c r="Q523" s="260">
        <v>0.957026713124274</v>
      </c>
      <c r="R523" s="260">
        <v>0.965665236051502</v>
      </c>
      <c r="S523" s="260">
        <v>0.932467532467532</v>
      </c>
      <c r="T523" s="262">
        <v>0.9</v>
      </c>
      <c r="U523" s="260">
        <v>0.880334728033473</v>
      </c>
      <c r="V523" s="260">
        <v>0.9198606271777</v>
      </c>
      <c r="W523" s="260">
        <v>0.935622317596567</v>
      </c>
      <c r="X523" s="260">
        <v>0.892827626918536</v>
      </c>
      <c r="Y523" s="262">
        <v>0.92</v>
      </c>
      <c r="Z523" s="262">
        <v>0.92251169004676</v>
      </c>
      <c r="AA523" s="262">
        <v>0.959069020866774</v>
      </c>
      <c r="AB523" s="262">
        <v>0.965909090909091</v>
      </c>
      <c r="AC523" s="262">
        <v>0.953665244723844</v>
      </c>
      <c r="AD523" s="262">
        <v>0.92</v>
      </c>
      <c r="AE523" s="260">
        <v>0.947368421052632</v>
      </c>
      <c r="AF523" s="260">
        <v>0.96</v>
      </c>
      <c r="AG523" s="260">
        <v>0.92</v>
      </c>
      <c r="AH523" s="260">
        <v>0.964805255748475</v>
      </c>
      <c r="AI523" s="262">
        <v>0.92</v>
      </c>
      <c r="AJ523" s="260">
        <v>0.947017413856984</v>
      </c>
      <c r="AK523" s="260">
        <v>0.971062618595825</v>
      </c>
      <c r="AL523" s="260">
        <v>0.978714859437751</v>
      </c>
      <c r="AM523" s="260">
        <v>0.965908274286043</v>
      </c>
      <c r="AN523" s="259">
        <v>0.99</v>
      </c>
      <c r="AO523" s="264">
        <v>1</v>
      </c>
      <c r="AP523" s="264">
        <v>1</v>
      </c>
      <c r="AQ523" s="264">
        <v>1</v>
      </c>
      <c r="AR523" s="265">
        <v>1</v>
      </c>
      <c r="AS523" s="286">
        <v>0.05</v>
      </c>
      <c r="AT523" s="267">
        <v>0</v>
      </c>
      <c r="AU523" s="268">
        <v>0</v>
      </c>
      <c r="AV523" s="268">
        <v>0</v>
      </c>
      <c r="AW523" s="268">
        <v>0.102150537634409</v>
      </c>
      <c r="AX523" s="224"/>
      <c r="AY523" s="222"/>
    </row>
    <row r="524" ht="15" spans="1:51">
      <c r="A524" s="220"/>
      <c r="B524" s="224"/>
      <c r="C524" s="283" t="s">
        <v>375</v>
      </c>
      <c r="D524" s="111" t="s">
        <v>25</v>
      </c>
      <c r="E524" s="111" t="s">
        <v>376</v>
      </c>
      <c r="F524" s="284" t="s">
        <v>555</v>
      </c>
      <c r="G524" s="284" t="s">
        <v>555</v>
      </c>
      <c r="H524" s="284" t="s">
        <v>555</v>
      </c>
      <c r="I524" s="284" t="s">
        <v>555</v>
      </c>
      <c r="J524" s="259">
        <v>0.9</v>
      </c>
      <c r="K524" s="260">
        <v>0.911764705882353</v>
      </c>
      <c r="L524" s="260">
        <v>0.975</v>
      </c>
      <c r="M524" s="261">
        <v>0.976744186046512</v>
      </c>
      <c r="N524" s="261">
        <v>0.965548504079782</v>
      </c>
      <c r="O524" s="262">
        <v>0.9</v>
      </c>
      <c r="P524" s="263">
        <v>0.975592747559275</v>
      </c>
      <c r="Q524" s="260">
        <v>0.967652495378928</v>
      </c>
      <c r="R524" s="260">
        <v>0.973665480427046</v>
      </c>
      <c r="S524" s="260">
        <v>0.967117273252455</v>
      </c>
      <c r="T524" s="262">
        <v>0.9</v>
      </c>
      <c r="U524" s="260">
        <v>0.880753138075314</v>
      </c>
      <c r="V524" s="260">
        <v>0.915896487985213</v>
      </c>
      <c r="W524" s="260">
        <v>0.886120996441281</v>
      </c>
      <c r="X524" s="260">
        <v>0.870895436164067</v>
      </c>
      <c r="Y524" s="262">
        <v>0.92</v>
      </c>
      <c r="Z524" s="262">
        <v>0.930017351069983</v>
      </c>
      <c r="AA524" s="262">
        <v>0.9428391959799</v>
      </c>
      <c r="AB524" s="262">
        <v>0.951400800457404</v>
      </c>
      <c r="AC524" s="262">
        <v>0.950634696755994</v>
      </c>
      <c r="AD524" s="262">
        <v>0.92</v>
      </c>
      <c r="AE524" s="260">
        <v>0.998050682261209</v>
      </c>
      <c r="AF524" s="260">
        <v>0.982078853046595</v>
      </c>
      <c r="AG524" s="260">
        <v>0.969534050179211</v>
      </c>
      <c r="AH524" s="260">
        <v>0.981777036684135</v>
      </c>
      <c r="AI524" s="262">
        <v>0.92</v>
      </c>
      <c r="AJ524" s="260">
        <v>0.943533123028391</v>
      </c>
      <c r="AK524" s="260">
        <v>0.959611069558714</v>
      </c>
      <c r="AL524" s="260">
        <v>0.968354430379747</v>
      </c>
      <c r="AM524" s="260">
        <v>0.965499888168195</v>
      </c>
      <c r="AN524" s="259">
        <v>0.99</v>
      </c>
      <c r="AO524" s="264">
        <v>1</v>
      </c>
      <c r="AP524" s="264">
        <v>1</v>
      </c>
      <c r="AQ524" s="264">
        <v>1</v>
      </c>
      <c r="AR524" s="265">
        <v>1</v>
      </c>
      <c r="AS524" s="286">
        <v>0.05</v>
      </c>
      <c r="AT524" s="267">
        <v>0</v>
      </c>
      <c r="AU524" s="268">
        <v>0</v>
      </c>
      <c r="AV524" s="268">
        <v>0</v>
      </c>
      <c r="AW524" s="268">
        <v>0.0769230769230769</v>
      </c>
      <c r="AX524" s="224"/>
      <c r="AY524" s="222"/>
    </row>
    <row r="525" ht="15" spans="1:51">
      <c r="A525" s="220"/>
      <c r="B525" s="224"/>
      <c r="C525" s="283" t="s">
        <v>375</v>
      </c>
      <c r="D525" s="111" t="s">
        <v>25</v>
      </c>
      <c r="E525" s="111" t="s">
        <v>376</v>
      </c>
      <c r="F525" s="284" t="s">
        <v>556</v>
      </c>
      <c r="G525" s="284" t="s">
        <v>556</v>
      </c>
      <c r="H525" s="284" t="s">
        <v>556</v>
      </c>
      <c r="I525" s="284" t="s">
        <v>556</v>
      </c>
      <c r="J525" s="259">
        <v>0.9</v>
      </c>
      <c r="K525" s="260">
        <v>0.982142857142857</v>
      </c>
      <c r="L525" s="260">
        <v>0.983333333333333</v>
      </c>
      <c r="M525" s="261">
        <v>1</v>
      </c>
      <c r="N525" s="261">
        <v>0.981764705882353</v>
      </c>
      <c r="O525" s="262">
        <v>0.9</v>
      </c>
      <c r="P525" s="263">
        <v>0.902743142144638</v>
      </c>
      <c r="Q525" s="260">
        <v>0.943023255813954</v>
      </c>
      <c r="R525" s="260">
        <v>0.945732838589981</v>
      </c>
      <c r="S525" s="260">
        <v>0.943860925445975</v>
      </c>
      <c r="T525" s="262">
        <v>0.9</v>
      </c>
      <c r="U525" s="260">
        <v>0.834164588528678</v>
      </c>
      <c r="V525" s="260">
        <v>0.88953488372093</v>
      </c>
      <c r="W525" s="260">
        <v>0.88126159554731</v>
      </c>
      <c r="X525" s="260">
        <v>0.88807044665727</v>
      </c>
      <c r="Y525" s="262">
        <v>0.92</v>
      </c>
      <c r="Z525" s="262">
        <v>0.862442547603414</v>
      </c>
      <c r="AA525" s="262">
        <v>0.922494592645999</v>
      </c>
      <c r="AB525" s="262">
        <v>0.946306429548564</v>
      </c>
      <c r="AC525" s="262">
        <v>0.93690977965107</v>
      </c>
      <c r="AD525" s="262">
        <v>0.92</v>
      </c>
      <c r="AE525" s="260">
        <v>0.991666666666667</v>
      </c>
      <c r="AF525" s="260">
        <v>0.994293865905849</v>
      </c>
      <c r="AG525" s="260">
        <v>0.993288590604027</v>
      </c>
      <c r="AH525" s="260">
        <v>0.983529819694868</v>
      </c>
      <c r="AI525" s="262">
        <v>0.92</v>
      </c>
      <c r="AJ525" s="260">
        <v>0.890722405573891</v>
      </c>
      <c r="AK525" s="260">
        <v>0.943702714730752</v>
      </c>
      <c r="AL525" s="260">
        <v>0.961493123772102</v>
      </c>
      <c r="AM525" s="260">
        <v>0.955023753811246</v>
      </c>
      <c r="AN525" s="259">
        <v>0.99</v>
      </c>
      <c r="AO525" s="264">
        <v>1</v>
      </c>
      <c r="AP525" s="264">
        <v>1</v>
      </c>
      <c r="AQ525" s="264">
        <v>1</v>
      </c>
      <c r="AR525" s="265">
        <v>1</v>
      </c>
      <c r="AS525" s="286">
        <v>0.05</v>
      </c>
      <c r="AT525" s="267">
        <v>0</v>
      </c>
      <c r="AU525" s="268">
        <v>0.15</v>
      </c>
      <c r="AV525" s="268">
        <v>0.0588235294117647</v>
      </c>
      <c r="AW525" s="268">
        <v>0.0941358024691358</v>
      </c>
      <c r="AX525" s="224"/>
      <c r="AY525" s="222"/>
    </row>
    <row r="526" ht="15" spans="1:51">
      <c r="A526" s="220"/>
      <c r="B526" s="224"/>
      <c r="C526" s="283" t="s">
        <v>375</v>
      </c>
      <c r="D526" s="111" t="s">
        <v>25</v>
      </c>
      <c r="E526" s="111" t="s">
        <v>376</v>
      </c>
      <c r="F526" s="284" t="s">
        <v>557</v>
      </c>
      <c r="G526" s="284" t="s">
        <v>557</v>
      </c>
      <c r="H526" s="284" t="s">
        <v>557</v>
      </c>
      <c r="I526" s="284" t="s">
        <v>557</v>
      </c>
      <c r="J526" s="259">
        <v>0.9</v>
      </c>
      <c r="K526" s="260">
        <v>0.975609756097561</v>
      </c>
      <c r="L526" s="260">
        <v>1</v>
      </c>
      <c r="M526" s="261">
        <v>1</v>
      </c>
      <c r="N526" s="261">
        <v>0.957027752909579</v>
      </c>
      <c r="O526" s="262">
        <v>0.9</v>
      </c>
      <c r="P526" s="263">
        <v>0.977505112474438</v>
      </c>
      <c r="Q526" s="260">
        <v>0.90311986863711</v>
      </c>
      <c r="R526" s="260">
        <v>0.982771535580524</v>
      </c>
      <c r="S526" s="260">
        <v>0.95967646009278</v>
      </c>
      <c r="T526" s="262">
        <v>0.9</v>
      </c>
      <c r="U526" s="260">
        <v>0.903203817314247</v>
      </c>
      <c r="V526" s="260">
        <v>0.886699507389163</v>
      </c>
      <c r="W526" s="260">
        <v>0.931086142322097</v>
      </c>
      <c r="X526" s="260">
        <v>0.896752706078268</v>
      </c>
      <c r="Y526" s="262">
        <v>0.92</v>
      </c>
      <c r="Z526" s="262">
        <v>0.9260663507109</v>
      </c>
      <c r="AA526" s="262">
        <v>0.881516587677725</v>
      </c>
      <c r="AB526" s="262">
        <v>0.960325047801147</v>
      </c>
      <c r="AC526" s="262">
        <v>0.941100956103543</v>
      </c>
      <c r="AD526" s="262">
        <v>0.92</v>
      </c>
      <c r="AE526" s="260">
        <v>0.987951807228916</v>
      </c>
      <c r="AF526" s="260">
        <v>0.964285714285714</v>
      </c>
      <c r="AG526" s="260">
        <v>0.972222222222222</v>
      </c>
      <c r="AH526" s="260">
        <v>0.967839576239122</v>
      </c>
      <c r="AI526" s="262">
        <v>0.92</v>
      </c>
      <c r="AJ526" s="260">
        <v>0.948324022346369</v>
      </c>
      <c r="AK526" s="260">
        <v>0.917693000901172</v>
      </c>
      <c r="AL526" s="260">
        <v>0.97087095834547</v>
      </c>
      <c r="AM526" s="260">
        <v>0.960750636132315</v>
      </c>
      <c r="AN526" s="259">
        <v>0.99</v>
      </c>
      <c r="AO526" s="264">
        <v>1</v>
      </c>
      <c r="AP526" s="264">
        <v>1</v>
      </c>
      <c r="AQ526" s="264">
        <v>1</v>
      </c>
      <c r="AR526" s="265">
        <v>1</v>
      </c>
      <c r="AS526" s="286">
        <v>0.05</v>
      </c>
      <c r="AT526" s="267">
        <v>0</v>
      </c>
      <c r="AU526" s="268">
        <v>0</v>
      </c>
      <c r="AV526" s="268">
        <v>0.142857142857143</v>
      </c>
      <c r="AW526" s="268">
        <v>0.0725190839694656</v>
      </c>
      <c r="AX526" s="224"/>
      <c r="AY526" s="222"/>
    </row>
    <row r="527" ht="15" spans="1:51">
      <c r="A527" s="220"/>
      <c r="B527" s="224"/>
      <c r="C527" s="283" t="s">
        <v>375</v>
      </c>
      <c r="D527" s="111" t="s">
        <v>25</v>
      </c>
      <c r="E527" s="111" t="s">
        <v>376</v>
      </c>
      <c r="F527" s="284" t="s">
        <v>558</v>
      </c>
      <c r="G527" s="284" t="s">
        <v>558</v>
      </c>
      <c r="H527" s="284" t="s">
        <v>558</v>
      </c>
      <c r="I527" s="284" t="s">
        <v>558</v>
      </c>
      <c r="J527" s="259">
        <v>0.9</v>
      </c>
      <c r="K527" s="260">
        <v>0.981132075471698</v>
      </c>
      <c r="L527" s="260">
        <v>0.981818181818182</v>
      </c>
      <c r="M527" s="261">
        <v>0.983870967741935</v>
      </c>
      <c r="N527" s="261">
        <v>0.979206049149338</v>
      </c>
      <c r="O527" s="262">
        <v>0.9</v>
      </c>
      <c r="P527" s="263">
        <v>0.993251642692239</v>
      </c>
      <c r="Q527" s="260">
        <v>0.993473383642668</v>
      </c>
      <c r="R527" s="260">
        <v>0.994038461538462</v>
      </c>
      <c r="S527" s="260">
        <v>0.986155390045261</v>
      </c>
      <c r="T527" s="262">
        <v>0.9</v>
      </c>
      <c r="U527" s="260">
        <v>0.924524951163204</v>
      </c>
      <c r="V527" s="260">
        <v>0.956557209871507</v>
      </c>
      <c r="W527" s="260">
        <v>0.951346153846154</v>
      </c>
      <c r="X527" s="260">
        <v>0.943099199224483</v>
      </c>
      <c r="Y527" s="262">
        <v>0.92</v>
      </c>
      <c r="Z527" s="262" t="s">
        <v>33</v>
      </c>
      <c r="AA527" s="262">
        <v>0</v>
      </c>
      <c r="AB527" s="262" t="s">
        <v>33</v>
      </c>
      <c r="AC527" s="262">
        <v>0</v>
      </c>
      <c r="AD527" s="262">
        <v>0.92</v>
      </c>
      <c r="AE527" s="260">
        <v>0.988059701492537</v>
      </c>
      <c r="AF527" s="260">
        <v>0.829977628635347</v>
      </c>
      <c r="AG527" s="260">
        <v>0.966814159292035</v>
      </c>
      <c r="AH527" s="260">
        <v>0.981799870512913</v>
      </c>
      <c r="AI527" s="262">
        <v>0.92</v>
      </c>
      <c r="AJ527" s="260">
        <v>0.977979044574676</v>
      </c>
      <c r="AK527" s="260">
        <v>0.988172920065253</v>
      </c>
      <c r="AL527" s="260">
        <v>0.991153846153846</v>
      </c>
      <c r="AM527" s="260">
        <v>0.988551650692226</v>
      </c>
      <c r="AN527" s="259">
        <v>0.99</v>
      </c>
      <c r="AO527" s="264">
        <v>1</v>
      </c>
      <c r="AP527" s="264">
        <v>1</v>
      </c>
      <c r="AQ527" s="264">
        <v>1</v>
      </c>
      <c r="AR527" s="265">
        <v>1</v>
      </c>
      <c r="AS527" s="286">
        <v>0.05</v>
      </c>
      <c r="AT527" s="267">
        <v>0.166666666666667</v>
      </c>
      <c r="AU527" s="268">
        <v>0</v>
      </c>
      <c r="AV527" s="268">
        <v>0</v>
      </c>
      <c r="AW527" s="268">
        <v>0.0521172638436482</v>
      </c>
      <c r="AX527" s="224"/>
      <c r="AY527" s="222"/>
    </row>
    <row r="528" ht="15" spans="1:51">
      <c r="A528" s="220"/>
      <c r="B528" s="224"/>
      <c r="C528" s="283" t="s">
        <v>375</v>
      </c>
      <c r="D528" s="111" t="s">
        <v>25</v>
      </c>
      <c r="E528" s="111" t="s">
        <v>376</v>
      </c>
      <c r="F528" s="284" t="s">
        <v>559</v>
      </c>
      <c r="G528" s="284" t="s">
        <v>559</v>
      </c>
      <c r="H528" s="284" t="s">
        <v>559</v>
      </c>
      <c r="I528" s="284" t="s">
        <v>559</v>
      </c>
      <c r="J528" s="259">
        <v>0.9</v>
      </c>
      <c r="K528" s="260">
        <v>0.943661971830986</v>
      </c>
      <c r="L528" s="260">
        <v>0.984848484848485</v>
      </c>
      <c r="M528" s="261">
        <v>1</v>
      </c>
      <c r="N528" s="261">
        <v>0.982647496281606</v>
      </c>
      <c r="O528" s="262">
        <v>0.9</v>
      </c>
      <c r="P528" s="263">
        <v>0.979973518702416</v>
      </c>
      <c r="Q528" s="260">
        <v>0.986249764550763</v>
      </c>
      <c r="R528" s="260">
        <v>0.989348909122144</v>
      </c>
      <c r="S528" s="260">
        <v>0.98218101861574</v>
      </c>
      <c r="T528" s="262">
        <v>0.9</v>
      </c>
      <c r="U528" s="260">
        <v>0.916583912611718</v>
      </c>
      <c r="V528" s="260">
        <v>0.932944057261255</v>
      </c>
      <c r="W528" s="260">
        <v>0.941934375536849</v>
      </c>
      <c r="X528" s="260">
        <v>0.933726977381938</v>
      </c>
      <c r="Y528" s="262">
        <v>0.92</v>
      </c>
      <c r="Z528" s="262">
        <v>0</v>
      </c>
      <c r="AA528" s="262" t="s">
        <v>33</v>
      </c>
      <c r="AB528" s="262" t="s">
        <v>33</v>
      </c>
      <c r="AC528" s="262">
        <v>0.2</v>
      </c>
      <c r="AD528" s="262">
        <v>0.92</v>
      </c>
      <c r="AE528" s="260">
        <v>0.986725663716814</v>
      </c>
      <c r="AF528" s="260">
        <v>0.980830670926518</v>
      </c>
      <c r="AG528" s="260">
        <v>0.990654205607477</v>
      </c>
      <c r="AH528" s="260">
        <v>0.988466257668712</v>
      </c>
      <c r="AI528" s="262">
        <v>0.92</v>
      </c>
      <c r="AJ528" s="260">
        <v>0.970875393016714</v>
      </c>
      <c r="AK528" s="260">
        <v>0.976455076285553</v>
      </c>
      <c r="AL528" s="260">
        <v>0.986084865143446</v>
      </c>
      <c r="AM528" s="260">
        <v>0.982441512883223</v>
      </c>
      <c r="AN528" s="259">
        <v>0.99</v>
      </c>
      <c r="AO528" s="264">
        <v>1</v>
      </c>
      <c r="AP528" s="264">
        <v>1</v>
      </c>
      <c r="AQ528" s="264">
        <v>1</v>
      </c>
      <c r="AR528" s="265">
        <v>1</v>
      </c>
      <c r="AS528" s="286">
        <v>0.05</v>
      </c>
      <c r="AT528" s="267">
        <v>0</v>
      </c>
      <c r="AU528" s="268">
        <v>0</v>
      </c>
      <c r="AV528" s="268">
        <v>0</v>
      </c>
      <c r="AW528" s="268">
        <v>0.0581113801452785</v>
      </c>
      <c r="AX528" s="224"/>
      <c r="AY528" s="222"/>
    </row>
    <row r="529" ht="15" spans="1:51">
      <c r="A529" s="220"/>
      <c r="B529" s="224"/>
      <c r="C529" s="283" t="s">
        <v>375</v>
      </c>
      <c r="D529" s="111" t="s">
        <v>25</v>
      </c>
      <c r="E529" s="111" t="s">
        <v>376</v>
      </c>
      <c r="F529" s="284" t="s">
        <v>560</v>
      </c>
      <c r="G529" s="284" t="s">
        <v>560</v>
      </c>
      <c r="H529" s="284" t="s">
        <v>560</v>
      </c>
      <c r="I529" s="284" t="s">
        <v>560</v>
      </c>
      <c r="J529" s="259">
        <v>0.9</v>
      </c>
      <c r="K529" s="260">
        <v>0.918918918918919</v>
      </c>
      <c r="L529" s="260">
        <v>0.972972972972973</v>
      </c>
      <c r="M529" s="261">
        <v>0.977272727272727</v>
      </c>
      <c r="N529" s="261">
        <v>0.953068592057762</v>
      </c>
      <c r="O529" s="262">
        <v>0.9</v>
      </c>
      <c r="P529" s="263">
        <v>0.945454545454545</v>
      </c>
      <c r="Q529" s="260">
        <v>0.958516483516484</v>
      </c>
      <c r="R529" s="260">
        <v>0.955211726384365</v>
      </c>
      <c r="S529" s="260">
        <v>0.93980384900074</v>
      </c>
      <c r="T529" s="262">
        <v>0.9</v>
      </c>
      <c r="U529" s="260">
        <v>0.92</v>
      </c>
      <c r="V529" s="260">
        <v>0.951648351648352</v>
      </c>
      <c r="W529" s="260">
        <v>0.94842562432139</v>
      </c>
      <c r="X529" s="260">
        <v>0.925703182827535</v>
      </c>
      <c r="Y529" s="262">
        <v>0.92</v>
      </c>
      <c r="Z529" s="262">
        <v>0</v>
      </c>
      <c r="AA529" s="262" t="s">
        <v>33</v>
      </c>
      <c r="AB529" s="262" t="s">
        <v>33</v>
      </c>
      <c r="AC529" s="262">
        <v>0.857142857142857</v>
      </c>
      <c r="AD529" s="262">
        <v>0.92</v>
      </c>
      <c r="AE529" s="260">
        <v>0.999114652501107</v>
      </c>
      <c r="AF529" s="260">
        <v>0.976608187134503</v>
      </c>
      <c r="AG529" s="260">
        <v>0.570526315789474</v>
      </c>
      <c r="AH529" s="260">
        <v>0.876672104404568</v>
      </c>
      <c r="AI529" s="262">
        <v>0.92</v>
      </c>
      <c r="AJ529" s="260">
        <v>0.97697527872031</v>
      </c>
      <c r="AK529" s="260">
        <v>0.98543956043956</v>
      </c>
      <c r="AL529" s="260">
        <v>0.990228013029316</v>
      </c>
      <c r="AM529" s="260">
        <v>0.982985928002442</v>
      </c>
      <c r="AN529" s="259">
        <v>0.99</v>
      </c>
      <c r="AO529" s="264">
        <v>1</v>
      </c>
      <c r="AP529" s="264">
        <v>1</v>
      </c>
      <c r="AQ529" s="264">
        <v>1</v>
      </c>
      <c r="AR529" s="265">
        <v>1</v>
      </c>
      <c r="AS529" s="286">
        <v>0.05</v>
      </c>
      <c r="AT529" s="267">
        <v>0</v>
      </c>
      <c r="AU529" s="268">
        <v>0</v>
      </c>
      <c r="AV529" s="268">
        <v>0.1</v>
      </c>
      <c r="AW529" s="268">
        <v>0.0541871921182266</v>
      </c>
      <c r="AX529" s="224"/>
      <c r="AY529" s="222"/>
    </row>
    <row r="530" ht="15" spans="1:51">
      <c r="A530" s="220"/>
      <c r="B530" s="224"/>
      <c r="C530" s="283" t="s">
        <v>375</v>
      </c>
      <c r="D530" s="111" t="s">
        <v>25</v>
      </c>
      <c r="E530" s="111" t="s">
        <v>376</v>
      </c>
      <c r="F530" s="284" t="s">
        <v>561</v>
      </c>
      <c r="G530" s="284" t="s">
        <v>561</v>
      </c>
      <c r="H530" s="284" t="s">
        <v>561</v>
      </c>
      <c r="I530" s="284" t="s">
        <v>561</v>
      </c>
      <c r="J530" s="259">
        <v>0.9</v>
      </c>
      <c r="K530" s="260">
        <v>0.968253968253968</v>
      </c>
      <c r="L530" s="260">
        <v>0.968253968253968</v>
      </c>
      <c r="M530" s="261">
        <v>0.985294117647059</v>
      </c>
      <c r="N530" s="261">
        <v>0.973369565217391</v>
      </c>
      <c r="O530" s="262">
        <v>0.9</v>
      </c>
      <c r="P530" s="263">
        <v>1</v>
      </c>
      <c r="Q530" s="260" t="s">
        <v>33</v>
      </c>
      <c r="R530" s="260">
        <v>0.666666666666667</v>
      </c>
      <c r="S530" s="260">
        <v>0.5</v>
      </c>
      <c r="T530" s="262">
        <v>0.9</v>
      </c>
      <c r="U530" s="260">
        <v>0</v>
      </c>
      <c r="V530" s="260" t="s">
        <v>33</v>
      </c>
      <c r="W530" s="260">
        <v>0.333333333333333</v>
      </c>
      <c r="X530" s="260">
        <v>0.357142857142857</v>
      </c>
      <c r="Y530" s="262">
        <v>0.92</v>
      </c>
      <c r="Z530" s="262" t="s">
        <v>33</v>
      </c>
      <c r="AA530" s="262" t="s">
        <v>33</v>
      </c>
      <c r="AB530" s="262">
        <v>0</v>
      </c>
      <c r="AC530" s="262">
        <v>0.666666666666667</v>
      </c>
      <c r="AD530" s="262">
        <v>0.92</v>
      </c>
      <c r="AE530" s="260">
        <v>0.994501178318932</v>
      </c>
      <c r="AF530" s="260">
        <v>0.995729537366548</v>
      </c>
      <c r="AG530" s="260">
        <v>0.987277353689567</v>
      </c>
      <c r="AH530" s="260">
        <v>0.989834243076769</v>
      </c>
      <c r="AI530" s="262">
        <v>0.92</v>
      </c>
      <c r="AJ530" s="260">
        <v>0.959247648902821</v>
      </c>
      <c r="AK530" s="260">
        <v>0.978282930789527</v>
      </c>
      <c r="AL530" s="260">
        <v>0.97752808988764</v>
      </c>
      <c r="AM530" s="260">
        <v>0.978523001620531</v>
      </c>
      <c r="AN530" s="259">
        <v>0.99</v>
      </c>
      <c r="AO530" s="264">
        <v>1</v>
      </c>
      <c r="AP530" s="264">
        <v>1</v>
      </c>
      <c r="AQ530" s="264">
        <v>1</v>
      </c>
      <c r="AR530" s="265">
        <v>1</v>
      </c>
      <c r="AS530" s="286">
        <v>0.05</v>
      </c>
      <c r="AT530" s="267">
        <v>0</v>
      </c>
      <c r="AU530" s="268">
        <v>0.0588235294117647</v>
      </c>
      <c r="AV530" s="268">
        <v>0</v>
      </c>
      <c r="AW530" s="268">
        <v>0.0508849557522124</v>
      </c>
      <c r="AX530" s="224"/>
      <c r="AY530" s="222"/>
    </row>
    <row r="531" ht="15" spans="1:51">
      <c r="A531" s="220"/>
      <c r="B531" s="224"/>
      <c r="C531" s="283" t="s">
        <v>375</v>
      </c>
      <c r="D531" s="111" t="s">
        <v>25</v>
      </c>
      <c r="E531" s="111" t="s">
        <v>376</v>
      </c>
      <c r="F531" s="284" t="s">
        <v>562</v>
      </c>
      <c r="G531" s="284" t="s">
        <v>562</v>
      </c>
      <c r="H531" s="284" t="s">
        <v>562</v>
      </c>
      <c r="I531" s="284" t="s">
        <v>562</v>
      </c>
      <c r="J531" s="259">
        <v>0.9</v>
      </c>
      <c r="K531" s="260">
        <v>1</v>
      </c>
      <c r="L531" s="260">
        <v>1</v>
      </c>
      <c r="M531" s="261">
        <v>1</v>
      </c>
      <c r="N531" s="261">
        <v>0.990909090909091</v>
      </c>
      <c r="O531" s="262">
        <v>0.9</v>
      </c>
      <c r="P531" s="263">
        <v>0.99265306122449</v>
      </c>
      <c r="Q531" s="260">
        <v>0.963396778916545</v>
      </c>
      <c r="R531" s="260">
        <v>0.9811872909699</v>
      </c>
      <c r="S531" s="260">
        <v>0.960537741115177</v>
      </c>
      <c r="T531" s="262">
        <v>0.9</v>
      </c>
      <c r="U531" s="260">
        <v>0.932244897959184</v>
      </c>
      <c r="V531" s="260">
        <v>0.917520741825281</v>
      </c>
      <c r="W531" s="260">
        <v>0.947324414715719</v>
      </c>
      <c r="X531" s="260">
        <v>0.932890901197048</v>
      </c>
      <c r="Y531" s="262">
        <v>0.92</v>
      </c>
      <c r="Z531" s="262" t="s">
        <v>33</v>
      </c>
      <c r="AA531" s="262" t="s">
        <v>33</v>
      </c>
      <c r="AB531" s="262" t="s">
        <v>33</v>
      </c>
      <c r="AC531" s="262" t="s">
        <v>33</v>
      </c>
      <c r="AD531" s="262">
        <v>0.92</v>
      </c>
      <c r="AE531" s="260">
        <v>0.925</v>
      </c>
      <c r="AF531" s="260">
        <v>0.947368421052632</v>
      </c>
      <c r="AG531" s="260">
        <v>0.982758620689655</v>
      </c>
      <c r="AH531" s="260">
        <v>0.963592233009709</v>
      </c>
      <c r="AI531" s="262">
        <v>0.92</v>
      </c>
      <c r="AJ531" s="260">
        <v>0.966952264381885</v>
      </c>
      <c r="AK531" s="260">
        <v>0.961482203803023</v>
      </c>
      <c r="AL531" s="260">
        <v>0.979523610530715</v>
      </c>
      <c r="AM531" s="260">
        <v>0.980263565891473</v>
      </c>
      <c r="AN531" s="259">
        <v>0.99</v>
      </c>
      <c r="AO531" s="264">
        <v>1</v>
      </c>
      <c r="AP531" s="264">
        <v>1</v>
      </c>
      <c r="AQ531" s="264">
        <v>1</v>
      </c>
      <c r="AR531" s="265">
        <v>1</v>
      </c>
      <c r="AS531" s="286">
        <v>0.05</v>
      </c>
      <c r="AT531" s="267">
        <v>0</v>
      </c>
      <c r="AU531" s="268">
        <v>0.166666666666667</v>
      </c>
      <c r="AV531" s="268">
        <v>0.142857142857143</v>
      </c>
      <c r="AW531" s="268">
        <v>0.0604026845637584</v>
      </c>
      <c r="AX531" s="224"/>
      <c r="AY531" s="222"/>
    </row>
    <row r="532" ht="15" spans="1:51">
      <c r="A532" s="220"/>
      <c r="B532" s="224"/>
      <c r="C532" s="283" t="s">
        <v>375</v>
      </c>
      <c r="D532" s="111" t="s">
        <v>25</v>
      </c>
      <c r="E532" s="111" t="s">
        <v>376</v>
      </c>
      <c r="F532" s="284" t="s">
        <v>563</v>
      </c>
      <c r="G532" s="284" t="s">
        <v>563</v>
      </c>
      <c r="H532" s="284" t="s">
        <v>563</v>
      </c>
      <c r="I532" s="284" t="s">
        <v>563</v>
      </c>
      <c r="J532" s="259">
        <v>0.9</v>
      </c>
      <c r="K532" s="260">
        <v>0.825</v>
      </c>
      <c r="L532" s="260">
        <v>0.794871794871795</v>
      </c>
      <c r="M532" s="261">
        <v>0.853658536585366</v>
      </c>
      <c r="N532" s="261">
        <v>0.865520728008089</v>
      </c>
      <c r="O532" s="262">
        <v>0.9</v>
      </c>
      <c r="P532" s="263">
        <v>0.950826279725917</v>
      </c>
      <c r="Q532" s="260">
        <v>0.959435626102293</v>
      </c>
      <c r="R532" s="260">
        <v>0.967167721518987</v>
      </c>
      <c r="S532" s="260">
        <v>0.927441002125042</v>
      </c>
      <c r="T532" s="262">
        <v>0.9</v>
      </c>
      <c r="U532" s="260">
        <v>0.884320838371624</v>
      </c>
      <c r="V532" s="260">
        <v>0.900352733686067</v>
      </c>
      <c r="W532" s="260">
        <v>0.871439873417722</v>
      </c>
      <c r="X532" s="260">
        <v>0.893132759199195</v>
      </c>
      <c r="Y532" s="262">
        <v>0.92</v>
      </c>
      <c r="Z532" s="262" t="s">
        <v>33</v>
      </c>
      <c r="AA532" s="262" t="s">
        <v>33</v>
      </c>
      <c r="AB532" s="262" t="s">
        <v>33</v>
      </c>
      <c r="AC532" s="262">
        <v>0</v>
      </c>
      <c r="AD532" s="262">
        <v>0.92</v>
      </c>
      <c r="AE532" s="260">
        <v>0.99</v>
      </c>
      <c r="AF532" s="260">
        <v>0.986622073578595</v>
      </c>
      <c r="AG532" s="260">
        <v>1</v>
      </c>
      <c r="AH532" s="260">
        <v>0.984514845858787</v>
      </c>
      <c r="AI532" s="262">
        <v>0.92</v>
      </c>
      <c r="AJ532" s="260">
        <v>0.925523349436393</v>
      </c>
      <c r="AK532" s="260">
        <v>0.969590127809608</v>
      </c>
      <c r="AL532" s="260">
        <v>0.964398734177215</v>
      </c>
      <c r="AM532" s="260">
        <v>0.966761248479935</v>
      </c>
      <c r="AN532" s="259">
        <v>0.99</v>
      </c>
      <c r="AO532" s="264">
        <v>1</v>
      </c>
      <c r="AP532" s="264">
        <v>1</v>
      </c>
      <c r="AQ532" s="264">
        <v>1</v>
      </c>
      <c r="AR532" s="265">
        <v>1</v>
      </c>
      <c r="AS532" s="286">
        <v>0.05</v>
      </c>
      <c r="AT532" s="267">
        <v>0.1</v>
      </c>
      <c r="AU532" s="268">
        <v>0</v>
      </c>
      <c r="AV532" s="268">
        <v>0</v>
      </c>
      <c r="AW532" s="268">
        <v>0.0495049504950495</v>
      </c>
      <c r="AX532" s="224"/>
      <c r="AY532" s="222"/>
    </row>
    <row r="533" ht="15" spans="1:51">
      <c r="A533" s="220"/>
      <c r="B533" s="224"/>
      <c r="C533" s="283" t="s">
        <v>375</v>
      </c>
      <c r="D533" s="111" t="s">
        <v>25</v>
      </c>
      <c r="E533" s="111" t="s">
        <v>376</v>
      </c>
      <c r="F533" s="284" t="s">
        <v>564</v>
      </c>
      <c r="G533" s="284" t="s">
        <v>564</v>
      </c>
      <c r="H533" s="284" t="s">
        <v>564</v>
      </c>
      <c r="I533" s="284" t="s">
        <v>564</v>
      </c>
      <c r="J533" s="259">
        <v>0.9</v>
      </c>
      <c r="K533" s="260">
        <v>0.936507936507937</v>
      </c>
      <c r="L533" s="260">
        <v>0.953125</v>
      </c>
      <c r="M533" s="261">
        <v>0.953125</v>
      </c>
      <c r="N533" s="261">
        <v>0.948542024013722</v>
      </c>
      <c r="O533" s="262">
        <v>0.9</v>
      </c>
      <c r="P533" s="263">
        <v>0</v>
      </c>
      <c r="Q533" s="260">
        <v>1</v>
      </c>
      <c r="R533" s="260">
        <v>0</v>
      </c>
      <c r="S533" s="260">
        <v>0.478260869565217</v>
      </c>
      <c r="T533" s="262">
        <v>0.9</v>
      </c>
      <c r="U533" s="260">
        <v>0</v>
      </c>
      <c r="V533" s="260">
        <v>0</v>
      </c>
      <c r="W533" s="260">
        <v>0</v>
      </c>
      <c r="X533" s="260">
        <v>0.434782608695652</v>
      </c>
      <c r="Y533" s="262">
        <v>0.92</v>
      </c>
      <c r="Z533" s="262">
        <v>0</v>
      </c>
      <c r="AA533" s="262">
        <v>0</v>
      </c>
      <c r="AB533" s="262" t="s">
        <v>33</v>
      </c>
      <c r="AC533" s="262">
        <v>0.285714285714286</v>
      </c>
      <c r="AD533" s="262">
        <v>0.92</v>
      </c>
      <c r="AE533" s="260">
        <v>0.992548435171386</v>
      </c>
      <c r="AF533" s="260">
        <v>0.99171270718232</v>
      </c>
      <c r="AG533" s="260">
        <v>0.994557823129252</v>
      </c>
      <c r="AH533" s="260">
        <v>0.981765787250956</v>
      </c>
      <c r="AI533" s="262">
        <v>0.92</v>
      </c>
      <c r="AJ533" s="260">
        <v>0.948363488513926</v>
      </c>
      <c r="AK533" s="260">
        <v>0.968383816051293</v>
      </c>
      <c r="AL533" s="260">
        <v>0.945143531262289</v>
      </c>
      <c r="AM533" s="260">
        <v>0.965861636971047</v>
      </c>
      <c r="AN533" s="259">
        <v>0.99</v>
      </c>
      <c r="AO533" s="264">
        <v>1</v>
      </c>
      <c r="AP533" s="264">
        <v>1</v>
      </c>
      <c r="AQ533" s="264">
        <v>1</v>
      </c>
      <c r="AR533" s="265">
        <v>1</v>
      </c>
      <c r="AS533" s="286">
        <v>0.05</v>
      </c>
      <c r="AT533" s="267">
        <v>0</v>
      </c>
      <c r="AU533" s="268">
        <v>0</v>
      </c>
      <c r="AV533" s="268">
        <v>0</v>
      </c>
      <c r="AW533" s="268">
        <v>0.0558882235528942</v>
      </c>
      <c r="AX533" s="224"/>
      <c r="AY533" s="222"/>
    </row>
    <row r="534" ht="15" spans="1:51">
      <c r="A534" s="220"/>
      <c r="B534" s="224"/>
      <c r="C534" s="283" t="s">
        <v>375</v>
      </c>
      <c r="D534" s="111" t="s">
        <v>25</v>
      </c>
      <c r="E534" s="111" t="s">
        <v>376</v>
      </c>
      <c r="F534" s="284" t="s">
        <v>565</v>
      </c>
      <c r="G534" s="284" t="s">
        <v>565</v>
      </c>
      <c r="H534" s="284" t="s">
        <v>565</v>
      </c>
      <c r="I534" s="284" t="s">
        <v>565</v>
      </c>
      <c r="J534" s="259">
        <v>0.9</v>
      </c>
      <c r="K534" s="260">
        <v>1</v>
      </c>
      <c r="L534" s="260">
        <v>0.96875</v>
      </c>
      <c r="M534" s="261">
        <v>0.942857142857143</v>
      </c>
      <c r="N534" s="261">
        <v>0.952655889145496</v>
      </c>
      <c r="O534" s="262">
        <v>0.9</v>
      </c>
      <c r="P534" s="263">
        <v>0</v>
      </c>
      <c r="Q534" s="260">
        <v>0</v>
      </c>
      <c r="R534" s="260">
        <v>0</v>
      </c>
      <c r="S534" s="260">
        <v>0</v>
      </c>
      <c r="T534" s="262">
        <v>0.9</v>
      </c>
      <c r="U534" s="260">
        <v>1</v>
      </c>
      <c r="V534" s="260">
        <v>0</v>
      </c>
      <c r="W534" s="260">
        <v>0</v>
      </c>
      <c r="X534" s="260">
        <v>0.933333333333333</v>
      </c>
      <c r="Y534" s="262">
        <v>0.92</v>
      </c>
      <c r="Z534" s="262" t="s">
        <v>33</v>
      </c>
      <c r="AA534" s="262" t="s">
        <v>33</v>
      </c>
      <c r="AB534" s="262" t="s">
        <v>33</v>
      </c>
      <c r="AC534" s="262">
        <v>0.5</v>
      </c>
      <c r="AD534" s="262">
        <v>0.92</v>
      </c>
      <c r="AE534" s="260">
        <v>0.994041708043694</v>
      </c>
      <c r="AF534" s="260">
        <v>0.995733788395904</v>
      </c>
      <c r="AG534" s="260">
        <v>0.995829858215179</v>
      </c>
      <c r="AH534" s="260">
        <v>0.995856915621648</v>
      </c>
      <c r="AI534" s="262">
        <v>0.92</v>
      </c>
      <c r="AJ534" s="260">
        <v>0.957016899338722</v>
      </c>
      <c r="AK534" s="260">
        <v>0.95940347970174</v>
      </c>
      <c r="AL534" s="260">
        <v>0.969153515064562</v>
      </c>
      <c r="AM534" s="260">
        <v>0.97474629802216</v>
      </c>
      <c r="AN534" s="259">
        <v>0.99</v>
      </c>
      <c r="AO534" s="264">
        <v>1</v>
      </c>
      <c r="AP534" s="264">
        <v>1</v>
      </c>
      <c r="AQ534" s="264">
        <v>1</v>
      </c>
      <c r="AR534" s="265">
        <v>1</v>
      </c>
      <c r="AS534" s="286">
        <v>0.05</v>
      </c>
      <c r="AT534" s="267">
        <v>0</v>
      </c>
      <c r="AU534" s="268">
        <v>0.111111111111111</v>
      </c>
      <c r="AV534" s="268">
        <v>0.125</v>
      </c>
      <c r="AW534" s="268">
        <v>0.0569105691056911</v>
      </c>
      <c r="AX534" s="224"/>
      <c r="AY534" s="222"/>
    </row>
    <row r="535" ht="15" spans="1:51">
      <c r="A535" s="220"/>
      <c r="B535" s="224"/>
      <c r="C535" s="283" t="s">
        <v>375</v>
      </c>
      <c r="D535" s="111" t="s">
        <v>25</v>
      </c>
      <c r="E535" s="111" t="s">
        <v>376</v>
      </c>
      <c r="F535" s="284" t="s">
        <v>566</v>
      </c>
      <c r="G535" s="284" t="s">
        <v>566</v>
      </c>
      <c r="H535" s="284" t="s">
        <v>566</v>
      </c>
      <c r="I535" s="284" t="s">
        <v>566</v>
      </c>
      <c r="J535" s="259">
        <v>0.9</v>
      </c>
      <c r="K535" s="260">
        <v>0.931034482758621</v>
      </c>
      <c r="L535" s="260">
        <v>0.912280701754386</v>
      </c>
      <c r="M535" s="261">
        <v>0.954545454545455</v>
      </c>
      <c r="N535" s="261">
        <v>0.961845102505695</v>
      </c>
      <c r="O535" s="262">
        <v>0.9</v>
      </c>
      <c r="P535" s="263">
        <v>0.454545454545455</v>
      </c>
      <c r="Q535" s="260">
        <v>0</v>
      </c>
      <c r="R535" s="260">
        <v>0</v>
      </c>
      <c r="S535" s="260">
        <v>0.384615384615385</v>
      </c>
      <c r="T535" s="262">
        <v>0.9</v>
      </c>
      <c r="U535" s="260">
        <v>0</v>
      </c>
      <c r="V535" s="260">
        <v>0</v>
      </c>
      <c r="W535" s="260">
        <v>0</v>
      </c>
      <c r="X535" s="260">
        <v>0.307692307692308</v>
      </c>
      <c r="Y535" s="262">
        <v>0.92</v>
      </c>
      <c r="Z535" s="262" t="s">
        <v>33</v>
      </c>
      <c r="AA535" s="262" t="s">
        <v>33</v>
      </c>
      <c r="AB535" s="262" t="s">
        <v>33</v>
      </c>
      <c r="AC535" s="262">
        <v>0</v>
      </c>
      <c r="AD535" s="262">
        <v>0.92</v>
      </c>
      <c r="AE535" s="260">
        <v>0.434210526315789</v>
      </c>
      <c r="AF535" s="260">
        <v>0.563218390804598</v>
      </c>
      <c r="AG535" s="260">
        <v>0.983739837398374</v>
      </c>
      <c r="AH535" s="260">
        <v>0.926854219948849</v>
      </c>
      <c r="AI535" s="262">
        <v>0.92</v>
      </c>
      <c r="AJ535" s="260">
        <v>0.970455035583351</v>
      </c>
      <c r="AK535" s="260">
        <v>0.981418092909535</v>
      </c>
      <c r="AL535" s="260">
        <v>0.985918591859186</v>
      </c>
      <c r="AM535" s="260">
        <v>0.982930308866538</v>
      </c>
      <c r="AN535" s="259">
        <v>0.99</v>
      </c>
      <c r="AO535" s="264">
        <v>1</v>
      </c>
      <c r="AP535" s="264">
        <v>1</v>
      </c>
      <c r="AQ535" s="264">
        <v>1</v>
      </c>
      <c r="AR535" s="265">
        <v>1</v>
      </c>
      <c r="AS535" s="286">
        <v>0.05</v>
      </c>
      <c r="AT535" s="267">
        <v>0</v>
      </c>
      <c r="AU535" s="268">
        <v>0</v>
      </c>
      <c r="AV535" s="268">
        <v>0</v>
      </c>
      <c r="AW535" s="268">
        <v>0.0461538461538462</v>
      </c>
      <c r="AX535" s="224"/>
      <c r="AY535" s="222"/>
    </row>
    <row r="536" ht="15" spans="1:51">
      <c r="A536" s="220"/>
      <c r="B536" s="224"/>
      <c r="C536" s="283" t="s">
        <v>375</v>
      </c>
      <c r="D536" s="111" t="s">
        <v>25</v>
      </c>
      <c r="E536" s="111" t="s">
        <v>376</v>
      </c>
      <c r="F536" s="284" t="s">
        <v>567</v>
      </c>
      <c r="G536" s="284" t="s">
        <v>567</v>
      </c>
      <c r="H536" s="284" t="s">
        <v>567</v>
      </c>
      <c r="I536" s="284" t="s">
        <v>567</v>
      </c>
      <c r="J536" s="259">
        <v>0.9</v>
      </c>
      <c r="K536" s="260">
        <v>0.972222222222222</v>
      </c>
      <c r="L536" s="260">
        <v>1</v>
      </c>
      <c r="M536" s="261">
        <v>1</v>
      </c>
      <c r="N536" s="261">
        <v>0.992007992007992</v>
      </c>
      <c r="O536" s="262">
        <v>0.9</v>
      </c>
      <c r="P536" s="263">
        <v>1</v>
      </c>
      <c r="Q536" s="260" t="s">
        <v>33</v>
      </c>
      <c r="R536" s="260">
        <v>1</v>
      </c>
      <c r="S536" s="260">
        <v>0.75</v>
      </c>
      <c r="T536" s="262">
        <v>0.9</v>
      </c>
      <c r="U536" s="260">
        <v>1</v>
      </c>
      <c r="V536" s="260" t="s">
        <v>33</v>
      </c>
      <c r="W536" s="260">
        <v>1</v>
      </c>
      <c r="X536" s="260">
        <v>0.6875</v>
      </c>
      <c r="Y536" s="262">
        <v>0.92</v>
      </c>
      <c r="Z536" s="262" t="s">
        <v>33</v>
      </c>
      <c r="AA536" s="262" t="s">
        <v>33</v>
      </c>
      <c r="AB536" s="262" t="s">
        <v>33</v>
      </c>
      <c r="AC536" s="262">
        <v>0.8</v>
      </c>
      <c r="AD536" s="262">
        <v>0.92</v>
      </c>
      <c r="AE536" s="260">
        <v>0.997155049786629</v>
      </c>
      <c r="AF536" s="260">
        <v>0.993093922651934</v>
      </c>
      <c r="AG536" s="260">
        <v>1</v>
      </c>
      <c r="AH536" s="260">
        <v>0.997095027080256</v>
      </c>
      <c r="AI536" s="262">
        <v>0.92</v>
      </c>
      <c r="AJ536" s="260">
        <v>0.972826086956522</v>
      </c>
      <c r="AK536" s="260">
        <v>0.966889880952381</v>
      </c>
      <c r="AL536" s="260">
        <v>0.980824544582934</v>
      </c>
      <c r="AM536" s="260">
        <v>0.983506441909302</v>
      </c>
      <c r="AN536" s="259">
        <v>0.99</v>
      </c>
      <c r="AO536" s="264">
        <v>1</v>
      </c>
      <c r="AP536" s="264">
        <v>1</v>
      </c>
      <c r="AQ536" s="264">
        <v>1</v>
      </c>
      <c r="AR536" s="265">
        <v>1</v>
      </c>
      <c r="AS536" s="286">
        <v>0.05</v>
      </c>
      <c r="AT536" s="267">
        <v>0</v>
      </c>
      <c r="AU536" s="268">
        <v>0</v>
      </c>
      <c r="AV536" s="268">
        <v>0</v>
      </c>
      <c r="AW536" s="268">
        <v>0.00526315789473684</v>
      </c>
      <c r="AX536" s="224"/>
      <c r="AY536" s="222"/>
    </row>
    <row r="537" ht="15" spans="1:51">
      <c r="A537" s="220"/>
      <c r="B537" s="224"/>
      <c r="C537" s="283" t="s">
        <v>375</v>
      </c>
      <c r="D537" s="111" t="s">
        <v>25</v>
      </c>
      <c r="E537" s="111" t="s">
        <v>376</v>
      </c>
      <c r="F537" s="284" t="s">
        <v>568</v>
      </c>
      <c r="G537" s="284" t="s">
        <v>568</v>
      </c>
      <c r="H537" s="284" t="s">
        <v>568</v>
      </c>
      <c r="I537" s="284" t="s">
        <v>568</v>
      </c>
      <c r="J537" s="259">
        <v>0.9</v>
      </c>
      <c r="K537" s="260">
        <v>0.90625</v>
      </c>
      <c r="L537" s="260">
        <v>0.970588235294118</v>
      </c>
      <c r="M537" s="261">
        <v>1</v>
      </c>
      <c r="N537" s="261">
        <v>0.975188781014024</v>
      </c>
      <c r="O537" s="262">
        <v>0.9</v>
      </c>
      <c r="P537" s="263" t="s">
        <v>33</v>
      </c>
      <c r="Q537" s="260" t="s">
        <v>33</v>
      </c>
      <c r="R537" s="260" t="s">
        <v>33</v>
      </c>
      <c r="S537" s="260">
        <v>0.238095238095238</v>
      </c>
      <c r="T537" s="262">
        <v>0.9</v>
      </c>
      <c r="U537" s="260" t="s">
        <v>33</v>
      </c>
      <c r="V537" s="260" t="s">
        <v>33</v>
      </c>
      <c r="W537" s="260" t="s">
        <v>33</v>
      </c>
      <c r="X537" s="260">
        <v>0.285714285714286</v>
      </c>
      <c r="Y537" s="262">
        <v>0.92</v>
      </c>
      <c r="Z537" s="262" t="s">
        <v>33</v>
      </c>
      <c r="AA537" s="262" t="s">
        <v>33</v>
      </c>
      <c r="AB537" s="262" t="s">
        <v>33</v>
      </c>
      <c r="AC537" s="262">
        <v>0.2</v>
      </c>
      <c r="AD537" s="262">
        <v>0.92</v>
      </c>
      <c r="AE537" s="260">
        <v>0.857142857142857</v>
      </c>
      <c r="AF537" s="260">
        <v>0.884292178409825</v>
      </c>
      <c r="AG537" s="260">
        <v>0.980128205128205</v>
      </c>
      <c r="AH537" s="260">
        <v>0.973559387218768</v>
      </c>
      <c r="AI537" s="262">
        <v>0.92</v>
      </c>
      <c r="AJ537" s="260">
        <v>0.953856991898556</v>
      </c>
      <c r="AK537" s="260">
        <v>0.964110313562524</v>
      </c>
      <c r="AL537" s="260">
        <v>0.973315087239138</v>
      </c>
      <c r="AM537" s="260">
        <v>0.972630875638757</v>
      </c>
      <c r="AN537" s="259">
        <v>0.99</v>
      </c>
      <c r="AO537" s="264">
        <v>1</v>
      </c>
      <c r="AP537" s="264">
        <v>1</v>
      </c>
      <c r="AQ537" s="264">
        <v>1</v>
      </c>
      <c r="AR537" s="265">
        <v>1</v>
      </c>
      <c r="AS537" s="286">
        <v>0.05</v>
      </c>
      <c r="AT537" s="267">
        <v>0</v>
      </c>
      <c r="AU537" s="268">
        <v>0.125</v>
      </c>
      <c r="AV537" s="268">
        <v>0</v>
      </c>
      <c r="AW537" s="268">
        <v>0.0674603174603175</v>
      </c>
      <c r="AX537" s="224"/>
      <c r="AY537" s="222"/>
    </row>
    <row r="538" ht="15" spans="1:51">
      <c r="A538" s="220"/>
      <c r="B538" s="224"/>
      <c r="C538" s="283" t="s">
        <v>375</v>
      </c>
      <c r="D538" s="111" t="s">
        <v>25</v>
      </c>
      <c r="E538" s="111" t="s">
        <v>376</v>
      </c>
      <c r="F538" s="284" t="s">
        <v>569</v>
      </c>
      <c r="G538" s="284" t="s">
        <v>569</v>
      </c>
      <c r="H538" s="284" t="s">
        <v>569</v>
      </c>
      <c r="I538" s="284" t="s">
        <v>569</v>
      </c>
      <c r="J538" s="259">
        <v>0.9</v>
      </c>
      <c r="K538" s="260">
        <v>0.94</v>
      </c>
      <c r="L538" s="260">
        <v>0.9</v>
      </c>
      <c r="M538" s="261">
        <v>0.9375</v>
      </c>
      <c r="N538" s="261">
        <v>0.932601880877743</v>
      </c>
      <c r="O538" s="262">
        <v>0.9</v>
      </c>
      <c r="P538" s="263" t="s">
        <v>33</v>
      </c>
      <c r="Q538" s="260" t="s">
        <v>33</v>
      </c>
      <c r="R538" s="260" t="s">
        <v>33</v>
      </c>
      <c r="S538" s="260">
        <v>0.5</v>
      </c>
      <c r="T538" s="262">
        <v>0.9</v>
      </c>
      <c r="U538" s="260" t="s">
        <v>33</v>
      </c>
      <c r="V538" s="260" t="s">
        <v>33</v>
      </c>
      <c r="W538" s="260" t="s">
        <v>33</v>
      </c>
      <c r="X538" s="260">
        <v>0.75</v>
      </c>
      <c r="Y538" s="262">
        <v>0.92</v>
      </c>
      <c r="Z538" s="262" t="s">
        <v>33</v>
      </c>
      <c r="AA538" s="262" t="s">
        <v>33</v>
      </c>
      <c r="AB538" s="262" t="s">
        <v>33</v>
      </c>
      <c r="AC538" s="262">
        <v>0.333333333333333</v>
      </c>
      <c r="AD538" s="262">
        <v>0.92</v>
      </c>
      <c r="AE538" s="260">
        <v>0.974025974025974</v>
      </c>
      <c r="AF538" s="260">
        <v>0.971830985915493</v>
      </c>
      <c r="AG538" s="260">
        <v>0.975609756097561</v>
      </c>
      <c r="AH538" s="260">
        <v>0.979457466420859</v>
      </c>
      <c r="AI538" s="262">
        <v>0.92</v>
      </c>
      <c r="AJ538" s="260">
        <v>0.953952053168763</v>
      </c>
      <c r="AK538" s="260">
        <v>0.961910019321005</v>
      </c>
      <c r="AL538" s="260">
        <v>0.955611601513241</v>
      </c>
      <c r="AM538" s="260">
        <v>0.952063938169682</v>
      </c>
      <c r="AN538" s="259">
        <v>0.99</v>
      </c>
      <c r="AO538" s="264">
        <v>1</v>
      </c>
      <c r="AP538" s="264">
        <v>1</v>
      </c>
      <c r="AQ538" s="264">
        <v>1</v>
      </c>
      <c r="AR538" s="265">
        <v>1</v>
      </c>
      <c r="AS538" s="286">
        <v>0.05</v>
      </c>
      <c r="AT538" s="267">
        <v>0</v>
      </c>
      <c r="AU538" s="268">
        <v>0</v>
      </c>
      <c r="AV538" s="268">
        <v>0.142857142857143</v>
      </c>
      <c r="AW538" s="268">
        <v>0.043010752688172</v>
      </c>
      <c r="AX538" s="224"/>
      <c r="AY538" s="222"/>
    </row>
    <row r="539" ht="15" spans="1:51">
      <c r="A539" s="220"/>
      <c r="B539" s="224"/>
      <c r="C539" s="283" t="s">
        <v>375</v>
      </c>
      <c r="D539" s="111" t="s">
        <v>25</v>
      </c>
      <c r="E539" s="111" t="s">
        <v>376</v>
      </c>
      <c r="F539" s="284" t="s">
        <v>570</v>
      </c>
      <c r="G539" s="284" t="s">
        <v>570</v>
      </c>
      <c r="H539" s="284" t="s">
        <v>570</v>
      </c>
      <c r="I539" s="284" t="s">
        <v>570</v>
      </c>
      <c r="J539" s="259">
        <v>0.9</v>
      </c>
      <c r="K539" s="260">
        <v>0.961538461538462</v>
      </c>
      <c r="L539" s="260">
        <v>0.892857142857143</v>
      </c>
      <c r="M539" s="261">
        <v>0.935483870967742</v>
      </c>
      <c r="N539" s="261">
        <v>0.905055487053021</v>
      </c>
      <c r="O539" s="262">
        <v>0.9</v>
      </c>
      <c r="P539" s="263">
        <v>0</v>
      </c>
      <c r="Q539" s="260" t="s">
        <v>33</v>
      </c>
      <c r="R539" s="260" t="s">
        <v>33</v>
      </c>
      <c r="S539" s="260">
        <v>0.636363636363636</v>
      </c>
      <c r="T539" s="262">
        <v>0.9</v>
      </c>
      <c r="U539" s="260">
        <v>0</v>
      </c>
      <c r="V539" s="260" t="s">
        <v>33</v>
      </c>
      <c r="W539" s="260" t="s">
        <v>33</v>
      </c>
      <c r="X539" s="260">
        <v>0.727272727272727</v>
      </c>
      <c r="Y539" s="262">
        <v>0.92</v>
      </c>
      <c r="Z539" s="262" t="s">
        <v>33</v>
      </c>
      <c r="AA539" s="262" t="s">
        <v>33</v>
      </c>
      <c r="AB539" s="262" t="s">
        <v>33</v>
      </c>
      <c r="AC539" s="262" t="s">
        <v>33</v>
      </c>
      <c r="AD539" s="262">
        <v>0.92</v>
      </c>
      <c r="AE539" s="260">
        <v>0.996402877697842</v>
      </c>
      <c r="AF539" s="260">
        <v>0.981132075471698</v>
      </c>
      <c r="AG539" s="260">
        <v>1</v>
      </c>
      <c r="AH539" s="260">
        <v>0.987973433853886</v>
      </c>
      <c r="AI539" s="262">
        <v>0.92</v>
      </c>
      <c r="AJ539" s="260">
        <v>0.957861350249207</v>
      </c>
      <c r="AK539" s="260">
        <v>0.977195536147501</v>
      </c>
      <c r="AL539" s="260">
        <v>0.990401396160558</v>
      </c>
      <c r="AM539" s="260">
        <v>0.983088087391109</v>
      </c>
      <c r="AN539" s="259">
        <v>0.99</v>
      </c>
      <c r="AO539" s="264">
        <v>1</v>
      </c>
      <c r="AP539" s="264">
        <v>1</v>
      </c>
      <c r="AQ539" s="264">
        <v>1</v>
      </c>
      <c r="AR539" s="265">
        <v>1</v>
      </c>
      <c r="AS539" s="286">
        <v>0.05</v>
      </c>
      <c r="AT539" s="267">
        <v>0</v>
      </c>
      <c r="AU539" s="268">
        <v>0</v>
      </c>
      <c r="AV539" s="268">
        <v>0</v>
      </c>
      <c r="AW539" s="268">
        <v>0.0406091370558376</v>
      </c>
      <c r="AX539" s="224"/>
      <c r="AY539" s="222"/>
    </row>
    <row r="540" ht="15" spans="1:51">
      <c r="A540" s="220"/>
      <c r="B540" s="224"/>
      <c r="C540" s="283" t="s">
        <v>375</v>
      </c>
      <c r="D540" s="111" t="s">
        <v>25</v>
      </c>
      <c r="E540" s="111" t="s">
        <v>376</v>
      </c>
      <c r="F540" s="284" t="s">
        <v>571</v>
      </c>
      <c r="G540" s="284" t="s">
        <v>571</v>
      </c>
      <c r="H540" s="284" t="s">
        <v>571</v>
      </c>
      <c r="I540" s="284" t="s">
        <v>571</v>
      </c>
      <c r="J540" s="259">
        <v>0.9</v>
      </c>
      <c r="K540" s="260">
        <v>0.923076923076923</v>
      </c>
      <c r="L540" s="260">
        <v>1</v>
      </c>
      <c r="M540" s="261">
        <v>0.982142857142857</v>
      </c>
      <c r="N540" s="261">
        <v>0.952031978680879</v>
      </c>
      <c r="O540" s="262">
        <v>0.9</v>
      </c>
      <c r="P540" s="263">
        <v>0</v>
      </c>
      <c r="Q540" s="260">
        <v>0</v>
      </c>
      <c r="R540" s="260" t="s">
        <v>33</v>
      </c>
      <c r="S540" s="260">
        <v>0.590909090909091</v>
      </c>
      <c r="T540" s="262">
        <v>0.9</v>
      </c>
      <c r="U540" s="260">
        <v>0</v>
      </c>
      <c r="V540" s="260">
        <v>0</v>
      </c>
      <c r="W540" s="260" t="s">
        <v>33</v>
      </c>
      <c r="X540" s="260">
        <v>0.590909090909091</v>
      </c>
      <c r="Y540" s="262">
        <v>0.92</v>
      </c>
      <c r="Z540" s="262" t="s">
        <v>33</v>
      </c>
      <c r="AA540" s="262">
        <v>0</v>
      </c>
      <c r="AB540" s="262" t="s">
        <v>33</v>
      </c>
      <c r="AC540" s="262">
        <v>0.25</v>
      </c>
      <c r="AD540" s="262">
        <v>0.92</v>
      </c>
      <c r="AE540" s="260">
        <v>0.989493791786055</v>
      </c>
      <c r="AF540" s="260">
        <v>0.978688524590164</v>
      </c>
      <c r="AG540" s="260">
        <v>0.989661654135338</v>
      </c>
      <c r="AH540" s="260">
        <v>0.990293731191455</v>
      </c>
      <c r="AI540" s="262">
        <v>0.92</v>
      </c>
      <c r="AJ540" s="260">
        <v>0.948502056001566</v>
      </c>
      <c r="AK540" s="260">
        <v>0.972984206151288</v>
      </c>
      <c r="AL540" s="260">
        <v>0.965987701767871</v>
      </c>
      <c r="AM540" s="260">
        <v>0.962886061029679</v>
      </c>
      <c r="AN540" s="259">
        <v>0.99</v>
      </c>
      <c r="AO540" s="264">
        <v>1</v>
      </c>
      <c r="AP540" s="264">
        <v>1</v>
      </c>
      <c r="AQ540" s="264">
        <v>1</v>
      </c>
      <c r="AR540" s="265">
        <v>1</v>
      </c>
      <c r="AS540" s="286">
        <v>0.05</v>
      </c>
      <c r="AT540" s="267">
        <v>0</v>
      </c>
      <c r="AU540" s="268">
        <v>0</v>
      </c>
      <c r="AV540" s="268">
        <v>0.136363636363636</v>
      </c>
      <c r="AW540" s="268">
        <v>0.0593434343434343</v>
      </c>
      <c r="AX540" s="224"/>
      <c r="AY540" s="222"/>
    </row>
    <row r="541" ht="15" spans="1:51">
      <c r="A541" s="220"/>
      <c r="B541" s="224"/>
      <c r="C541" s="283" t="s">
        <v>375</v>
      </c>
      <c r="D541" s="111" t="s">
        <v>25</v>
      </c>
      <c r="E541" s="111" t="s">
        <v>376</v>
      </c>
      <c r="F541" s="284" t="s">
        <v>572</v>
      </c>
      <c r="G541" s="284" t="s">
        <v>572</v>
      </c>
      <c r="H541" s="284" t="s">
        <v>572</v>
      </c>
      <c r="I541" s="284" t="s">
        <v>572</v>
      </c>
      <c r="J541" s="259">
        <v>0.9</v>
      </c>
      <c r="K541" s="260">
        <v>0.869565217391304</v>
      </c>
      <c r="L541" s="260">
        <v>0.956521739130435</v>
      </c>
      <c r="M541" s="261">
        <v>0.9</v>
      </c>
      <c r="N541" s="261">
        <v>0.921383647798742</v>
      </c>
      <c r="O541" s="262">
        <v>0.9</v>
      </c>
      <c r="P541" s="263" t="s">
        <v>33</v>
      </c>
      <c r="Q541" s="260">
        <v>1</v>
      </c>
      <c r="R541" s="260" t="s">
        <v>33</v>
      </c>
      <c r="S541" s="260">
        <v>1</v>
      </c>
      <c r="T541" s="262">
        <v>0.9</v>
      </c>
      <c r="U541" s="260" t="s">
        <v>33</v>
      </c>
      <c r="V541" s="260">
        <v>0</v>
      </c>
      <c r="W541" s="260" t="s">
        <v>33</v>
      </c>
      <c r="X541" s="260">
        <v>0</v>
      </c>
      <c r="Y541" s="262">
        <v>0.92</v>
      </c>
      <c r="Z541" s="262" t="s">
        <v>33</v>
      </c>
      <c r="AA541" s="262" t="s">
        <v>33</v>
      </c>
      <c r="AB541" s="262" t="s">
        <v>33</v>
      </c>
      <c r="AC541" s="262">
        <v>1</v>
      </c>
      <c r="AD541" s="262">
        <v>0.92</v>
      </c>
      <c r="AE541" s="260">
        <v>0.993150684931507</v>
      </c>
      <c r="AF541" s="260">
        <v>0.991228070175439</v>
      </c>
      <c r="AG541" s="260">
        <v>0.942307692307692</v>
      </c>
      <c r="AH541" s="260">
        <v>0.962841785463893</v>
      </c>
      <c r="AI541" s="262">
        <v>0.92</v>
      </c>
      <c r="AJ541" s="260">
        <v>0.959910913140312</v>
      </c>
      <c r="AK541" s="260">
        <v>0.931757119828049</v>
      </c>
      <c r="AL541" s="260">
        <v>0.964872262773723</v>
      </c>
      <c r="AM541" s="260">
        <v>0.971884251416055</v>
      </c>
      <c r="AN541" s="259">
        <v>0.99</v>
      </c>
      <c r="AO541" s="264">
        <v>1</v>
      </c>
      <c r="AP541" s="264">
        <v>1</v>
      </c>
      <c r="AQ541" s="264">
        <v>1</v>
      </c>
      <c r="AR541" s="265">
        <v>1</v>
      </c>
      <c r="AS541" s="286">
        <v>0.05</v>
      </c>
      <c r="AT541" s="267">
        <v>0</v>
      </c>
      <c r="AU541" s="268">
        <v>0.2</v>
      </c>
      <c r="AV541" s="268">
        <v>0</v>
      </c>
      <c r="AW541" s="268">
        <v>0.00649953574744661</v>
      </c>
      <c r="AX541" s="224"/>
      <c r="AY541" s="222"/>
    </row>
    <row r="542" ht="15" spans="1:51">
      <c r="A542" s="220"/>
      <c r="B542" s="224"/>
      <c r="C542" s="283" t="s">
        <v>375</v>
      </c>
      <c r="D542" s="111" t="s">
        <v>25</v>
      </c>
      <c r="E542" s="111" t="s">
        <v>376</v>
      </c>
      <c r="F542" s="284" t="s">
        <v>573</v>
      </c>
      <c r="G542" s="284" t="s">
        <v>573</v>
      </c>
      <c r="H542" s="284" t="s">
        <v>573</v>
      </c>
      <c r="I542" s="284" t="s">
        <v>573</v>
      </c>
      <c r="J542" s="259">
        <v>0.9</v>
      </c>
      <c r="K542" s="260">
        <v>0.944444444444444</v>
      </c>
      <c r="L542" s="260">
        <v>1</v>
      </c>
      <c r="M542" s="261">
        <v>1</v>
      </c>
      <c r="N542" s="261">
        <v>0.963068181818182</v>
      </c>
      <c r="O542" s="262">
        <v>0.9</v>
      </c>
      <c r="P542" s="263">
        <v>0.5</v>
      </c>
      <c r="Q542" s="260" t="s">
        <v>33</v>
      </c>
      <c r="R542" s="260">
        <v>1</v>
      </c>
      <c r="S542" s="260">
        <v>0.571428571428571</v>
      </c>
      <c r="T542" s="262">
        <v>0.9</v>
      </c>
      <c r="U542" s="260">
        <v>0</v>
      </c>
      <c r="V542" s="260" t="s">
        <v>33</v>
      </c>
      <c r="W542" s="260">
        <v>0.666666666666667</v>
      </c>
      <c r="X542" s="260">
        <v>0.214285714285714</v>
      </c>
      <c r="Y542" s="262">
        <v>0.92</v>
      </c>
      <c r="Z542" s="262" t="s">
        <v>33</v>
      </c>
      <c r="AA542" s="262" t="s">
        <v>33</v>
      </c>
      <c r="AB542" s="262" t="s">
        <v>33</v>
      </c>
      <c r="AC542" s="262" t="s">
        <v>33</v>
      </c>
      <c r="AD542" s="262">
        <v>0.92</v>
      </c>
      <c r="AE542" s="260">
        <v>0.988095238095238</v>
      </c>
      <c r="AF542" s="260">
        <v>0.993548387096774</v>
      </c>
      <c r="AG542" s="260">
        <v>0.981818181818182</v>
      </c>
      <c r="AH542" s="260">
        <v>0.967321428571429</v>
      </c>
      <c r="AI542" s="262">
        <v>0.92</v>
      </c>
      <c r="AJ542" s="260">
        <v>0.953998797354179</v>
      </c>
      <c r="AK542" s="260">
        <v>0.966525722339676</v>
      </c>
      <c r="AL542" s="260">
        <v>0.971953578336557</v>
      </c>
      <c r="AM542" s="260">
        <v>0.972985802918902</v>
      </c>
      <c r="AN542" s="259">
        <v>0.99</v>
      </c>
      <c r="AO542" s="264">
        <v>1</v>
      </c>
      <c r="AP542" s="264">
        <v>1</v>
      </c>
      <c r="AQ542" s="264">
        <v>1</v>
      </c>
      <c r="AR542" s="265">
        <v>1</v>
      </c>
      <c r="AS542" s="286">
        <v>0.05</v>
      </c>
      <c r="AT542" s="267">
        <v>0</v>
      </c>
      <c r="AU542" s="268">
        <v>0</v>
      </c>
      <c r="AV542" s="268">
        <v>0</v>
      </c>
      <c r="AW542" s="268">
        <v>0.0363636363636364</v>
      </c>
      <c r="AX542" s="224"/>
      <c r="AY542" s="222"/>
    </row>
    <row r="543" ht="15" spans="1:51">
      <c r="A543" s="220"/>
      <c r="B543" s="224"/>
      <c r="C543" s="283" t="s">
        <v>375</v>
      </c>
      <c r="D543" s="111" t="s">
        <v>25</v>
      </c>
      <c r="E543" s="111" t="s">
        <v>376</v>
      </c>
      <c r="F543" s="284" t="s">
        <v>574</v>
      </c>
      <c r="G543" s="284" t="s">
        <v>574</v>
      </c>
      <c r="H543" s="284" t="s">
        <v>574</v>
      </c>
      <c r="I543" s="284" t="s">
        <v>574</v>
      </c>
      <c r="J543" s="259">
        <v>0.9</v>
      </c>
      <c r="K543" s="260">
        <v>0.8125</v>
      </c>
      <c r="L543" s="260">
        <v>0.851063829787234</v>
      </c>
      <c r="M543" s="261">
        <v>0.84</v>
      </c>
      <c r="N543" s="261">
        <v>0.903448275862069</v>
      </c>
      <c r="O543" s="262">
        <v>0.9</v>
      </c>
      <c r="P543" s="263">
        <v>0.666666666666667</v>
      </c>
      <c r="Q543" s="260">
        <v>1</v>
      </c>
      <c r="R543" s="260" t="s">
        <v>33</v>
      </c>
      <c r="S543" s="260">
        <v>0.8</v>
      </c>
      <c r="T543" s="262">
        <v>0.9</v>
      </c>
      <c r="U543" s="260">
        <v>0</v>
      </c>
      <c r="V543" s="260">
        <v>0</v>
      </c>
      <c r="W543" s="260" t="s">
        <v>33</v>
      </c>
      <c r="X543" s="260">
        <v>0.4</v>
      </c>
      <c r="Y543" s="262">
        <v>0.92</v>
      </c>
      <c r="Z543" s="262" t="s">
        <v>33</v>
      </c>
      <c r="AA543" s="262" t="s">
        <v>33</v>
      </c>
      <c r="AB543" s="262" t="s">
        <v>33</v>
      </c>
      <c r="AC543" s="262" t="s">
        <v>33</v>
      </c>
      <c r="AD543" s="262">
        <v>0.92</v>
      </c>
      <c r="AE543" s="260">
        <v>0.991202346041056</v>
      </c>
      <c r="AF543" s="260">
        <v>0.962264150943396</v>
      </c>
      <c r="AG543" s="260">
        <v>0.988304093567251</v>
      </c>
      <c r="AH543" s="260">
        <v>0.986373805165751</v>
      </c>
      <c r="AI543" s="262">
        <v>0.92</v>
      </c>
      <c r="AJ543" s="260">
        <v>0.958726673984632</v>
      </c>
      <c r="AK543" s="260">
        <v>0.959960697617293</v>
      </c>
      <c r="AL543" s="260">
        <v>0.948662640207075</v>
      </c>
      <c r="AM543" s="260">
        <v>0.95648893759629</v>
      </c>
      <c r="AN543" s="259">
        <v>0.99</v>
      </c>
      <c r="AO543" s="264">
        <v>1</v>
      </c>
      <c r="AP543" s="264">
        <v>1</v>
      </c>
      <c r="AQ543" s="264">
        <v>1</v>
      </c>
      <c r="AR543" s="265">
        <v>1</v>
      </c>
      <c r="AS543" s="286">
        <v>0.05</v>
      </c>
      <c r="AT543" s="267">
        <v>0</v>
      </c>
      <c r="AU543" s="268">
        <v>0</v>
      </c>
      <c r="AV543" s="268">
        <v>0</v>
      </c>
      <c r="AW543" s="268">
        <v>0.0381944444444444</v>
      </c>
      <c r="AX543" s="224"/>
      <c r="AY543" s="222"/>
    </row>
    <row r="544" ht="15" spans="1:51">
      <c r="A544" s="220"/>
      <c r="B544" s="224"/>
      <c r="C544" s="283" t="s">
        <v>375</v>
      </c>
      <c r="D544" s="111" t="s">
        <v>25</v>
      </c>
      <c r="E544" s="111" t="s">
        <v>376</v>
      </c>
      <c r="F544" s="284" t="s">
        <v>575</v>
      </c>
      <c r="G544" s="284" t="s">
        <v>575</v>
      </c>
      <c r="H544" s="284" t="s">
        <v>575</v>
      </c>
      <c r="I544" s="284" t="s">
        <v>575</v>
      </c>
      <c r="J544" s="259">
        <v>0.9</v>
      </c>
      <c r="K544" s="260">
        <v>0.946428571428571</v>
      </c>
      <c r="L544" s="260">
        <v>0.981818181818182</v>
      </c>
      <c r="M544" s="261">
        <v>1</v>
      </c>
      <c r="N544" s="261">
        <v>0.979328165374677</v>
      </c>
      <c r="O544" s="262">
        <v>0.9</v>
      </c>
      <c r="P544" s="263">
        <v>0.978235747303544</v>
      </c>
      <c r="Q544" s="260">
        <v>0.989712732919255</v>
      </c>
      <c r="R544" s="260">
        <v>0.989600742804085</v>
      </c>
      <c r="S544" s="260">
        <v>0.986334378167223</v>
      </c>
      <c r="T544" s="262">
        <v>0.9</v>
      </c>
      <c r="U544" s="260">
        <v>0.914676425269646</v>
      </c>
      <c r="V544" s="260">
        <v>0.943711180124224</v>
      </c>
      <c r="W544" s="260">
        <v>0.957660167130919</v>
      </c>
      <c r="X544" s="260">
        <v>0.945941592219455</v>
      </c>
      <c r="Y544" s="262">
        <v>0.92</v>
      </c>
      <c r="Z544" s="262">
        <v>0</v>
      </c>
      <c r="AA544" s="262">
        <v>0</v>
      </c>
      <c r="AB544" s="262">
        <v>0</v>
      </c>
      <c r="AC544" s="262">
        <v>0.333333333333333</v>
      </c>
      <c r="AD544" s="262">
        <v>0.92</v>
      </c>
      <c r="AE544" s="260">
        <v>0.996974662800958</v>
      </c>
      <c r="AF544" s="260">
        <v>0.990345339769773</v>
      </c>
      <c r="AG544" s="260">
        <v>0.98928906145401</v>
      </c>
      <c r="AH544" s="260">
        <v>0.995940929847518</v>
      </c>
      <c r="AI544" s="262">
        <v>0.92</v>
      </c>
      <c r="AJ544" s="260">
        <v>0.96612779060816</v>
      </c>
      <c r="AK544" s="260">
        <v>0.970508343034536</v>
      </c>
      <c r="AL544" s="260">
        <v>0.98552069797661</v>
      </c>
      <c r="AM544" s="260">
        <v>0.980788458312364</v>
      </c>
      <c r="AN544" s="259">
        <v>0.99</v>
      </c>
      <c r="AO544" s="264">
        <v>1</v>
      </c>
      <c r="AP544" s="264">
        <v>1</v>
      </c>
      <c r="AQ544" s="264">
        <v>1</v>
      </c>
      <c r="AR544" s="265">
        <v>1</v>
      </c>
      <c r="AS544" s="286">
        <v>0.05</v>
      </c>
      <c r="AT544" s="267">
        <v>0.037037037037037</v>
      </c>
      <c r="AU544" s="268">
        <v>0.0769230769230769</v>
      </c>
      <c r="AV544" s="268">
        <v>0.0606060606060606</v>
      </c>
      <c r="AW544" s="268">
        <v>0.0524079320113314</v>
      </c>
      <c r="AX544" s="224"/>
      <c r="AY544" s="222"/>
    </row>
    <row r="545" ht="15" spans="1:51">
      <c r="A545" s="220"/>
      <c r="B545" s="224"/>
      <c r="C545" s="283" t="s">
        <v>375</v>
      </c>
      <c r="D545" s="111" t="s">
        <v>25</v>
      </c>
      <c r="E545" s="111" t="s">
        <v>376</v>
      </c>
      <c r="F545" s="284" t="s">
        <v>576</v>
      </c>
      <c r="G545" s="284" t="s">
        <v>576</v>
      </c>
      <c r="H545" s="284" t="s">
        <v>576</v>
      </c>
      <c r="I545" s="284" t="s">
        <v>576</v>
      </c>
      <c r="J545" s="259">
        <v>0.9</v>
      </c>
      <c r="K545" s="260">
        <v>0.983870967741935</v>
      </c>
      <c r="L545" s="260">
        <v>1</v>
      </c>
      <c r="M545" s="261">
        <v>1</v>
      </c>
      <c r="N545" s="261">
        <v>0.978977272727273</v>
      </c>
      <c r="O545" s="262">
        <v>0.9</v>
      </c>
      <c r="P545" s="263">
        <v>0.9</v>
      </c>
      <c r="Q545" s="260">
        <v>0.91304347826087</v>
      </c>
      <c r="R545" s="260">
        <v>0.818181818181818</v>
      </c>
      <c r="S545" s="260">
        <v>0.931726907630522</v>
      </c>
      <c r="T545" s="262">
        <v>0.9</v>
      </c>
      <c r="U545" s="260">
        <v>0.9</v>
      </c>
      <c r="V545" s="260">
        <v>0.956521739130435</v>
      </c>
      <c r="W545" s="260">
        <v>0.909090909090909</v>
      </c>
      <c r="X545" s="260">
        <v>0.981927710843373</v>
      </c>
      <c r="Y545" s="262">
        <v>0.92</v>
      </c>
      <c r="Z545" s="262" t="s">
        <v>33</v>
      </c>
      <c r="AA545" s="262">
        <v>0</v>
      </c>
      <c r="AB545" s="262" t="s">
        <v>33</v>
      </c>
      <c r="AC545" s="262">
        <v>0.722222222222222</v>
      </c>
      <c r="AD545" s="262">
        <v>0.92</v>
      </c>
      <c r="AE545" s="260">
        <v>0.993765586034913</v>
      </c>
      <c r="AF545" s="260">
        <v>0.992201039861352</v>
      </c>
      <c r="AG545" s="260">
        <v>0.99554565701559</v>
      </c>
      <c r="AH545" s="260">
        <v>0.990175877548017</v>
      </c>
      <c r="AI545" s="262">
        <v>0.92</v>
      </c>
      <c r="AJ545" s="260">
        <v>0.958144796380091</v>
      </c>
      <c r="AK545" s="260">
        <v>0.956049728593942</v>
      </c>
      <c r="AL545" s="260">
        <v>0.974737172446258</v>
      </c>
      <c r="AM545" s="260">
        <v>0.969038390550019</v>
      </c>
      <c r="AN545" s="259">
        <v>0.99</v>
      </c>
      <c r="AO545" s="264">
        <v>1</v>
      </c>
      <c r="AP545" s="264">
        <v>1</v>
      </c>
      <c r="AQ545" s="264">
        <v>1</v>
      </c>
      <c r="AR545" s="265">
        <v>1</v>
      </c>
      <c r="AS545" s="286">
        <v>0.05</v>
      </c>
      <c r="AT545" s="267">
        <v>0.00632911392405063</v>
      </c>
      <c r="AU545" s="268">
        <v>0.0192307692307692</v>
      </c>
      <c r="AV545" s="268">
        <v>0.491329479768786</v>
      </c>
      <c r="AW545" s="268">
        <v>0.151308036766439</v>
      </c>
      <c r="AX545" s="224"/>
      <c r="AY545" s="222"/>
    </row>
    <row r="546" ht="15" spans="1:51">
      <c r="A546" s="220"/>
      <c r="B546" s="224"/>
      <c r="C546" s="283" t="s">
        <v>375</v>
      </c>
      <c r="D546" s="111" t="s">
        <v>25</v>
      </c>
      <c r="E546" s="111" t="s">
        <v>376</v>
      </c>
      <c r="F546" s="284" t="s">
        <v>577</v>
      </c>
      <c r="G546" s="284" t="s">
        <v>577</v>
      </c>
      <c r="H546" s="284" t="s">
        <v>577</v>
      </c>
      <c r="I546" s="284" t="s">
        <v>577</v>
      </c>
      <c r="J546" s="259">
        <v>0.9</v>
      </c>
      <c r="K546" s="260">
        <v>0.947368421052632</v>
      </c>
      <c r="L546" s="260">
        <v>0.974358974358974</v>
      </c>
      <c r="M546" s="261">
        <v>0.947368421052632</v>
      </c>
      <c r="N546" s="261">
        <v>0.96584440227704</v>
      </c>
      <c r="O546" s="262">
        <v>0.9</v>
      </c>
      <c r="P546" s="263" t="s">
        <v>33</v>
      </c>
      <c r="Q546" s="260">
        <v>1</v>
      </c>
      <c r="R546" s="260" t="s">
        <v>33</v>
      </c>
      <c r="S546" s="260">
        <v>1</v>
      </c>
      <c r="T546" s="262">
        <v>0.9</v>
      </c>
      <c r="U546" s="260" t="s">
        <v>33</v>
      </c>
      <c r="V546" s="260">
        <v>1</v>
      </c>
      <c r="W546" s="260" t="s">
        <v>33</v>
      </c>
      <c r="X546" s="260">
        <v>1</v>
      </c>
      <c r="Y546" s="262">
        <v>0.92</v>
      </c>
      <c r="Z546" s="262" t="s">
        <v>33</v>
      </c>
      <c r="AA546" s="262" t="s">
        <v>33</v>
      </c>
      <c r="AB546" s="262" t="s">
        <v>33</v>
      </c>
      <c r="AC546" s="262">
        <v>0</v>
      </c>
      <c r="AD546" s="262">
        <v>0.92</v>
      </c>
      <c r="AE546" s="260">
        <v>0.991319444444444</v>
      </c>
      <c r="AF546" s="260">
        <v>0.997278911564626</v>
      </c>
      <c r="AG546" s="260">
        <v>0.997760358342665</v>
      </c>
      <c r="AH546" s="260">
        <v>0.992466575603295</v>
      </c>
      <c r="AI546" s="262">
        <v>0.92</v>
      </c>
      <c r="AJ546" s="260">
        <v>0.967488388710254</v>
      </c>
      <c r="AK546" s="260">
        <v>0.971713147410359</v>
      </c>
      <c r="AL546" s="260">
        <v>0.972153683468453</v>
      </c>
      <c r="AM546" s="260">
        <v>0.975834960164618</v>
      </c>
      <c r="AN546" s="259">
        <v>0.99</v>
      </c>
      <c r="AO546" s="264">
        <v>1</v>
      </c>
      <c r="AP546" s="264">
        <v>1</v>
      </c>
      <c r="AQ546" s="264">
        <v>1</v>
      </c>
      <c r="AR546" s="265">
        <v>1</v>
      </c>
      <c r="AS546" s="286">
        <v>0.05</v>
      </c>
      <c r="AT546" s="267">
        <v>0</v>
      </c>
      <c r="AU546" s="268">
        <v>0</v>
      </c>
      <c r="AV546" s="268">
        <v>0</v>
      </c>
      <c r="AW546" s="268">
        <v>0.0703125</v>
      </c>
      <c r="AX546" s="224"/>
      <c r="AY546" s="222"/>
    </row>
    <row r="547" ht="15" spans="1:51">
      <c r="A547" s="220"/>
      <c r="B547" s="224"/>
      <c r="C547" s="283" t="s">
        <v>375</v>
      </c>
      <c r="D547" s="111" t="s">
        <v>25</v>
      </c>
      <c r="E547" s="111" t="s">
        <v>376</v>
      </c>
      <c r="F547" s="284" t="s">
        <v>578</v>
      </c>
      <c r="G547" s="284" t="s">
        <v>578</v>
      </c>
      <c r="H547" s="284" t="s">
        <v>578</v>
      </c>
      <c r="I547" s="284" t="s">
        <v>578</v>
      </c>
      <c r="J547" s="259">
        <v>0.9</v>
      </c>
      <c r="K547" s="260">
        <v>0.959183673469388</v>
      </c>
      <c r="L547" s="260">
        <v>0.959183673469388</v>
      </c>
      <c r="M547" s="261">
        <v>0.9</v>
      </c>
      <c r="N547" s="261">
        <v>0.936507936507937</v>
      </c>
      <c r="O547" s="262">
        <v>0.9</v>
      </c>
      <c r="P547" s="263" t="s">
        <v>33</v>
      </c>
      <c r="Q547" s="260" t="s">
        <v>33</v>
      </c>
      <c r="R547" s="260" t="s">
        <v>33</v>
      </c>
      <c r="S547" s="260">
        <v>0.6</v>
      </c>
      <c r="T547" s="262">
        <v>0.9</v>
      </c>
      <c r="U547" s="260" t="s">
        <v>33</v>
      </c>
      <c r="V547" s="260" t="s">
        <v>33</v>
      </c>
      <c r="W547" s="260" t="s">
        <v>33</v>
      </c>
      <c r="X547" s="260">
        <v>1</v>
      </c>
      <c r="Y547" s="262">
        <v>0.92</v>
      </c>
      <c r="Z547" s="262" t="s">
        <v>33</v>
      </c>
      <c r="AA547" s="262" t="s">
        <v>33</v>
      </c>
      <c r="AB547" s="262" t="s">
        <v>33</v>
      </c>
      <c r="AC547" s="262">
        <v>0.5</v>
      </c>
      <c r="AD547" s="262">
        <v>0.92</v>
      </c>
      <c r="AE547" s="260">
        <v>1</v>
      </c>
      <c r="AF547" s="260">
        <v>0.995294117647059</v>
      </c>
      <c r="AG547" s="260">
        <v>0.998185117967332</v>
      </c>
      <c r="AH547" s="260">
        <v>0.994721020602684</v>
      </c>
      <c r="AI547" s="262">
        <v>0.92</v>
      </c>
      <c r="AJ547" s="260">
        <v>0.952925877763329</v>
      </c>
      <c r="AK547" s="260">
        <v>0.962065946892326</v>
      </c>
      <c r="AL547" s="260">
        <v>0.959606421543242</v>
      </c>
      <c r="AM547" s="260">
        <v>0.968184941592225</v>
      </c>
      <c r="AN547" s="259">
        <v>0.99</v>
      </c>
      <c r="AO547" s="264">
        <v>1</v>
      </c>
      <c r="AP547" s="264">
        <v>1</v>
      </c>
      <c r="AQ547" s="264">
        <v>1</v>
      </c>
      <c r="AR547" s="265">
        <v>1</v>
      </c>
      <c r="AS547" s="286">
        <v>0.05</v>
      </c>
      <c r="AT547" s="267">
        <v>0</v>
      </c>
      <c r="AU547" s="268">
        <v>0.111111111111111</v>
      </c>
      <c r="AV547" s="268">
        <v>0</v>
      </c>
      <c r="AW547" s="268">
        <v>0.046875</v>
      </c>
      <c r="AX547" s="224"/>
      <c r="AY547" s="222"/>
    </row>
    <row r="548" ht="15" spans="1:51">
      <c r="A548" s="220"/>
      <c r="B548" s="224"/>
      <c r="C548" s="283" t="s">
        <v>375</v>
      </c>
      <c r="D548" s="111" t="s">
        <v>25</v>
      </c>
      <c r="E548" s="111" t="s">
        <v>376</v>
      </c>
      <c r="F548" s="284" t="s">
        <v>579</v>
      </c>
      <c r="G548" s="284" t="s">
        <v>579</v>
      </c>
      <c r="H548" s="284" t="s">
        <v>579</v>
      </c>
      <c r="I548" s="284" t="s">
        <v>579</v>
      </c>
      <c r="J548" s="259">
        <v>0.9</v>
      </c>
      <c r="K548" s="260">
        <v>0.952380952380952</v>
      </c>
      <c r="L548" s="260">
        <v>0.951612903225806</v>
      </c>
      <c r="M548" s="261">
        <v>0.9375</v>
      </c>
      <c r="N548" s="261">
        <v>0.964973730297723</v>
      </c>
      <c r="O548" s="262">
        <v>0.9</v>
      </c>
      <c r="P548" s="263" t="s">
        <v>33</v>
      </c>
      <c r="Q548" s="260" t="s">
        <v>33</v>
      </c>
      <c r="R548" s="260" t="s">
        <v>33</v>
      </c>
      <c r="S548" s="260">
        <v>0.125</v>
      </c>
      <c r="T548" s="262">
        <v>0.9</v>
      </c>
      <c r="U548" s="260" t="s">
        <v>33</v>
      </c>
      <c r="V548" s="260" t="s">
        <v>33</v>
      </c>
      <c r="W548" s="260" t="s">
        <v>33</v>
      </c>
      <c r="X548" s="260">
        <v>0.375</v>
      </c>
      <c r="Y548" s="262">
        <v>0.92</v>
      </c>
      <c r="Z548" s="262" t="s">
        <v>33</v>
      </c>
      <c r="AA548" s="262">
        <v>0</v>
      </c>
      <c r="AB548" s="262" t="s">
        <v>33</v>
      </c>
      <c r="AC548" s="262">
        <v>0.25</v>
      </c>
      <c r="AD548" s="262">
        <v>0.92</v>
      </c>
      <c r="AE548" s="260">
        <v>0.984802431610942</v>
      </c>
      <c r="AF548" s="260">
        <v>0.994269340974212</v>
      </c>
      <c r="AG548" s="260">
        <v>0.98989898989899</v>
      </c>
      <c r="AH548" s="260">
        <v>0.98769867189201</v>
      </c>
      <c r="AI548" s="262">
        <v>0.92</v>
      </c>
      <c r="AJ548" s="260">
        <v>0.966757387247278</v>
      </c>
      <c r="AK548" s="260">
        <v>0.978808833370511</v>
      </c>
      <c r="AL548" s="260">
        <v>0.978462754396364</v>
      </c>
      <c r="AM548" s="260">
        <v>0.980138322397588</v>
      </c>
      <c r="AN548" s="259">
        <v>0.99</v>
      </c>
      <c r="AO548" s="264">
        <v>1</v>
      </c>
      <c r="AP548" s="264">
        <v>1</v>
      </c>
      <c r="AQ548" s="264">
        <v>1</v>
      </c>
      <c r="AR548" s="265">
        <v>1</v>
      </c>
      <c r="AS548" s="286">
        <v>0.05</v>
      </c>
      <c r="AT548" s="267">
        <v>0</v>
      </c>
      <c r="AU548" s="268">
        <v>0</v>
      </c>
      <c r="AV548" s="268">
        <v>0.125</v>
      </c>
      <c r="AW548" s="268">
        <v>0.0401234567901235</v>
      </c>
      <c r="AX548" s="224"/>
      <c r="AY548" s="222"/>
    </row>
    <row r="549" ht="15" spans="1:51">
      <c r="A549" s="220"/>
      <c r="B549" s="224"/>
      <c r="C549" s="283" t="s">
        <v>375</v>
      </c>
      <c r="D549" s="111" t="s">
        <v>25</v>
      </c>
      <c r="E549" s="111" t="s">
        <v>376</v>
      </c>
      <c r="F549" s="284" t="s">
        <v>580</v>
      </c>
      <c r="G549" s="284" t="s">
        <v>580</v>
      </c>
      <c r="H549" s="284" t="s">
        <v>580</v>
      </c>
      <c r="I549" s="284" t="s">
        <v>580</v>
      </c>
      <c r="J549" s="259">
        <v>0.9</v>
      </c>
      <c r="K549" s="260">
        <v>1</v>
      </c>
      <c r="L549" s="260">
        <v>0.979591836734694</v>
      </c>
      <c r="M549" s="261">
        <v>1</v>
      </c>
      <c r="N549" s="261">
        <v>0.994100294985251</v>
      </c>
      <c r="O549" s="262">
        <v>0.9</v>
      </c>
      <c r="P549" s="263">
        <v>0.959700633275763</v>
      </c>
      <c r="Q549" s="260">
        <v>0.961778471138846</v>
      </c>
      <c r="R549" s="260">
        <v>0.96579476861167</v>
      </c>
      <c r="S549" s="260">
        <v>0.967484143763214</v>
      </c>
      <c r="T549" s="262">
        <v>0.9</v>
      </c>
      <c r="U549" s="260">
        <v>0.928036845135291</v>
      </c>
      <c r="V549" s="260">
        <v>0.918096723868955</v>
      </c>
      <c r="W549" s="260">
        <v>0.922199865861838</v>
      </c>
      <c r="X549" s="260">
        <v>0.935940803382664</v>
      </c>
      <c r="Y549" s="262">
        <v>0.92</v>
      </c>
      <c r="Z549" s="262">
        <v>0.903492978033849</v>
      </c>
      <c r="AA549" s="262">
        <v>0.915492957746479</v>
      </c>
      <c r="AB549" s="262">
        <v>0.952308856926571</v>
      </c>
      <c r="AC549" s="262">
        <v>0.943523884543971</v>
      </c>
      <c r="AD549" s="262">
        <v>0.92</v>
      </c>
      <c r="AE549" s="260">
        <v>0.958677685950413</v>
      </c>
      <c r="AF549" s="260">
        <v>0.979452054794521</v>
      </c>
      <c r="AG549" s="260">
        <v>0.947368421052632</v>
      </c>
      <c r="AH549" s="260">
        <v>0.970932579733549</v>
      </c>
      <c r="AI549" s="262">
        <v>0.92</v>
      </c>
      <c r="AJ549" s="260">
        <v>0.932507191856605</v>
      </c>
      <c r="AK549" s="260">
        <v>0.932799611838913</v>
      </c>
      <c r="AL549" s="260">
        <v>0.964484174921479</v>
      </c>
      <c r="AM549" s="260">
        <v>0.960644611215695</v>
      </c>
      <c r="AN549" s="259">
        <v>0.99</v>
      </c>
      <c r="AO549" s="264">
        <v>1</v>
      </c>
      <c r="AP549" s="264">
        <v>1</v>
      </c>
      <c r="AQ549" s="264">
        <v>1</v>
      </c>
      <c r="AR549" s="265">
        <v>1</v>
      </c>
      <c r="AS549" s="286">
        <v>0.05</v>
      </c>
      <c r="AT549" s="267">
        <v>0</v>
      </c>
      <c r="AU549" s="268">
        <v>0.142857142857143</v>
      </c>
      <c r="AV549" s="268">
        <v>0.166666666666667</v>
      </c>
      <c r="AW549" s="268">
        <v>0.087378640776699</v>
      </c>
      <c r="AX549" s="224"/>
      <c r="AY549" s="222"/>
    </row>
    <row r="550" ht="15" spans="1:51">
      <c r="A550" s="220"/>
      <c r="B550" s="224"/>
      <c r="C550" s="283" t="s">
        <v>375</v>
      </c>
      <c r="D550" s="111" t="s">
        <v>25</v>
      </c>
      <c r="E550" s="111" t="s">
        <v>376</v>
      </c>
      <c r="F550" s="284" t="s">
        <v>581</v>
      </c>
      <c r="G550" s="284" t="s">
        <v>581</v>
      </c>
      <c r="H550" s="284" t="s">
        <v>581</v>
      </c>
      <c r="I550" s="284" t="s">
        <v>581</v>
      </c>
      <c r="J550" s="259">
        <v>0.9</v>
      </c>
      <c r="K550" s="260">
        <v>0.984848484848485</v>
      </c>
      <c r="L550" s="260">
        <v>0.984126984126984</v>
      </c>
      <c r="M550" s="261">
        <v>0.984848484848485</v>
      </c>
      <c r="N550" s="261">
        <v>0.986796785304248</v>
      </c>
      <c r="O550" s="262">
        <v>0.9</v>
      </c>
      <c r="P550" s="263">
        <v>0.959752321981424</v>
      </c>
      <c r="Q550" s="260">
        <v>0.989077007099945</v>
      </c>
      <c r="R550" s="260">
        <v>0.988960441582337</v>
      </c>
      <c r="S550" s="260">
        <v>0.973408264246158</v>
      </c>
      <c r="T550" s="262">
        <v>0.9</v>
      </c>
      <c r="U550" s="260">
        <v>0.923485183547103</v>
      </c>
      <c r="V550" s="260">
        <v>0.941561987984708</v>
      </c>
      <c r="W550" s="260">
        <v>0.913063477460902</v>
      </c>
      <c r="X550" s="260">
        <v>0.921453616017302</v>
      </c>
      <c r="Y550" s="262">
        <v>0.92</v>
      </c>
      <c r="Z550" s="262">
        <v>0.953428504563538</v>
      </c>
      <c r="AA550" s="262">
        <v>0.960863697705803</v>
      </c>
      <c r="AB550" s="262">
        <v>0.960775047258979</v>
      </c>
      <c r="AC550" s="262">
        <v>0.96673455532926</v>
      </c>
      <c r="AD550" s="262">
        <v>0.92</v>
      </c>
      <c r="AE550" s="260">
        <v>1</v>
      </c>
      <c r="AF550" s="260">
        <v>0.998507462686567</v>
      </c>
      <c r="AG550" s="260">
        <v>1</v>
      </c>
      <c r="AH550" s="260">
        <v>0.995922689965581</v>
      </c>
      <c r="AI550" s="262">
        <v>0.92</v>
      </c>
      <c r="AJ550" s="260">
        <v>0.965263963274675</v>
      </c>
      <c r="AK550" s="260">
        <v>0.969595670168736</v>
      </c>
      <c r="AL550" s="260">
        <v>0.969777223866646</v>
      </c>
      <c r="AM550" s="260">
        <v>0.970633856653778</v>
      </c>
      <c r="AN550" s="259">
        <v>0.99</v>
      </c>
      <c r="AO550" s="264">
        <v>1</v>
      </c>
      <c r="AP550" s="264">
        <v>1</v>
      </c>
      <c r="AQ550" s="264">
        <v>1</v>
      </c>
      <c r="AR550" s="265">
        <v>1</v>
      </c>
      <c r="AS550" s="286">
        <v>0.05</v>
      </c>
      <c r="AT550" s="267">
        <v>0</v>
      </c>
      <c r="AU550" s="268">
        <v>0.0526315789473684</v>
      </c>
      <c r="AV550" s="268">
        <v>0.0454545454545455</v>
      </c>
      <c r="AW550" s="268">
        <v>0.091324200913242</v>
      </c>
      <c r="AX550" s="224"/>
      <c r="AY550" s="222"/>
    </row>
    <row r="551" ht="15" spans="1:51">
      <c r="A551" s="220"/>
      <c r="B551" s="224"/>
      <c r="C551" s="283" t="s">
        <v>375</v>
      </c>
      <c r="D551" s="111" t="s">
        <v>25</v>
      </c>
      <c r="E551" s="111" t="s">
        <v>376</v>
      </c>
      <c r="F551" s="284" t="s">
        <v>582</v>
      </c>
      <c r="G551" s="284" t="s">
        <v>582</v>
      </c>
      <c r="H551" s="284" t="s">
        <v>582</v>
      </c>
      <c r="I551" s="284" t="s">
        <v>582</v>
      </c>
      <c r="J551" s="259">
        <v>0.9</v>
      </c>
      <c r="K551" s="260">
        <v>0.727272727272727</v>
      </c>
      <c r="L551" s="260">
        <v>0.808510638297872</v>
      </c>
      <c r="M551" s="261">
        <v>0.836734693877551</v>
      </c>
      <c r="N551" s="261">
        <v>0.785547785547786</v>
      </c>
      <c r="O551" s="262">
        <v>0.9</v>
      </c>
      <c r="P551" s="263">
        <v>0.927512355848435</v>
      </c>
      <c r="Q551" s="260">
        <v>0.989554317548747</v>
      </c>
      <c r="R551" s="260">
        <v>0.986442866365397</v>
      </c>
      <c r="S551" s="260">
        <v>0.958435256056182</v>
      </c>
      <c r="T551" s="262">
        <v>0.9</v>
      </c>
      <c r="U551" s="260">
        <v>0.817682591982427</v>
      </c>
      <c r="V551" s="260">
        <v>0.880222841225627</v>
      </c>
      <c r="W551" s="260">
        <v>0.854099418979987</v>
      </c>
      <c r="X551" s="260">
        <v>0.84427523080565</v>
      </c>
      <c r="Y551" s="262">
        <v>0.92</v>
      </c>
      <c r="Z551" s="262">
        <v>0.843558282208589</v>
      </c>
      <c r="AA551" s="262">
        <v>0.861101946552293</v>
      </c>
      <c r="AB551" s="262">
        <v>0.887461980398783</v>
      </c>
      <c r="AC551" s="262">
        <v>0.865589677287216</v>
      </c>
      <c r="AD551" s="262">
        <v>0.92</v>
      </c>
      <c r="AE551" s="260">
        <v>1</v>
      </c>
      <c r="AF551" s="260">
        <v>1</v>
      </c>
      <c r="AG551" s="260">
        <v>0.988571428571429</v>
      </c>
      <c r="AH551" s="260">
        <v>0.990980156343957</v>
      </c>
      <c r="AI551" s="262">
        <v>0.92</v>
      </c>
      <c r="AJ551" s="260">
        <v>0.87308579819593</v>
      </c>
      <c r="AK551" s="260">
        <v>0.894112379673159</v>
      </c>
      <c r="AL551" s="260">
        <v>0.91806908768822</v>
      </c>
      <c r="AM551" s="260">
        <v>0.902092478555585</v>
      </c>
      <c r="AN551" s="259">
        <v>0.99</v>
      </c>
      <c r="AO551" s="264">
        <v>1</v>
      </c>
      <c r="AP551" s="264">
        <v>1</v>
      </c>
      <c r="AQ551" s="264">
        <v>1</v>
      </c>
      <c r="AR551" s="265">
        <v>1</v>
      </c>
      <c r="AS551" s="286">
        <v>0.05</v>
      </c>
      <c r="AT551" s="267">
        <v>0.1</v>
      </c>
      <c r="AU551" s="268">
        <v>0</v>
      </c>
      <c r="AV551" s="268">
        <v>0</v>
      </c>
      <c r="AW551" s="268">
        <v>0.0903954802259887</v>
      </c>
      <c r="AX551" s="224"/>
      <c r="AY551" s="222"/>
    </row>
    <row r="552" ht="15" spans="1:51">
      <c r="A552" s="220"/>
      <c r="B552" s="224"/>
      <c r="C552" s="283" t="s">
        <v>375</v>
      </c>
      <c r="D552" s="111" t="s">
        <v>25</v>
      </c>
      <c r="E552" s="111" t="s">
        <v>376</v>
      </c>
      <c r="F552" s="284" t="s">
        <v>583</v>
      </c>
      <c r="G552" s="284" t="s">
        <v>583</v>
      </c>
      <c r="H552" s="284" t="s">
        <v>583</v>
      </c>
      <c r="I552" s="284" t="s">
        <v>583</v>
      </c>
      <c r="J552" s="259">
        <v>0.9</v>
      </c>
      <c r="K552" s="260">
        <v>1</v>
      </c>
      <c r="L552" s="260">
        <v>0.971014492753623</v>
      </c>
      <c r="M552" s="261">
        <v>0.986486486486487</v>
      </c>
      <c r="N552" s="261">
        <v>0.961979166666667</v>
      </c>
      <c r="O552" s="262">
        <v>0.9</v>
      </c>
      <c r="P552" s="263">
        <v>0.982558139534884</v>
      </c>
      <c r="Q552" s="260">
        <v>0.987704918032787</v>
      </c>
      <c r="R552" s="260">
        <v>0.992223238792315</v>
      </c>
      <c r="S552" s="260">
        <v>0.983381393231143</v>
      </c>
      <c r="T552" s="262">
        <v>0.9</v>
      </c>
      <c r="U552" s="260">
        <v>0.903706395348837</v>
      </c>
      <c r="V552" s="260">
        <v>0.927254098360656</v>
      </c>
      <c r="W552" s="260">
        <v>0.943732845379689</v>
      </c>
      <c r="X552" s="260">
        <v>0.936864471088177</v>
      </c>
      <c r="Y552" s="262">
        <v>0.92</v>
      </c>
      <c r="Z552" s="262">
        <v>0.919312436804853</v>
      </c>
      <c r="AA552" s="262">
        <v>0.945443993035403</v>
      </c>
      <c r="AB552" s="262">
        <v>0.961680327868852</v>
      </c>
      <c r="AC552" s="262">
        <v>0.957698912013452</v>
      </c>
      <c r="AD552" s="262">
        <v>0.92</v>
      </c>
      <c r="AE552" s="260">
        <v>0.986363636363636</v>
      </c>
      <c r="AF552" s="260">
        <v>0.988452655889146</v>
      </c>
      <c r="AG552" s="260">
        <v>0.987037037037037</v>
      </c>
      <c r="AH552" s="260">
        <v>0.955265159372191</v>
      </c>
      <c r="AI552" s="262">
        <v>0.92</v>
      </c>
      <c r="AJ552" s="260">
        <v>0.930775213896811</v>
      </c>
      <c r="AK552" s="260">
        <v>0.954577316697042</v>
      </c>
      <c r="AL552" s="260">
        <v>0.969465648854962</v>
      </c>
      <c r="AM552" s="260">
        <v>0.966737054185474</v>
      </c>
      <c r="AN552" s="259">
        <v>0.99</v>
      </c>
      <c r="AO552" s="264">
        <v>1</v>
      </c>
      <c r="AP552" s="264">
        <v>1</v>
      </c>
      <c r="AQ552" s="264">
        <v>1</v>
      </c>
      <c r="AR552" s="265">
        <v>1</v>
      </c>
      <c r="AS552" s="286">
        <v>0.05</v>
      </c>
      <c r="AT552" s="267">
        <v>0.03125</v>
      </c>
      <c r="AU552" s="268">
        <v>0</v>
      </c>
      <c r="AV552" s="268">
        <v>0</v>
      </c>
      <c r="AW552" s="268">
        <v>0.0810055865921788</v>
      </c>
      <c r="AX552" s="224"/>
      <c r="AY552" s="222"/>
    </row>
    <row r="553" ht="15" spans="1:51">
      <c r="A553" s="220"/>
      <c r="B553" s="224"/>
      <c r="C553" s="283" t="s">
        <v>375</v>
      </c>
      <c r="D553" s="111" t="s">
        <v>25</v>
      </c>
      <c r="E553" s="111" t="s">
        <v>376</v>
      </c>
      <c r="F553" s="284" t="s">
        <v>584</v>
      </c>
      <c r="G553" s="284" t="s">
        <v>584</v>
      </c>
      <c r="H553" s="284" t="s">
        <v>584</v>
      </c>
      <c r="I553" s="284" t="s">
        <v>584</v>
      </c>
      <c r="J553" s="259">
        <v>0.9</v>
      </c>
      <c r="K553" s="260">
        <v>0.909090909090909</v>
      </c>
      <c r="L553" s="260">
        <v>0.859649122807018</v>
      </c>
      <c r="M553" s="261">
        <v>0.830508474576271</v>
      </c>
      <c r="N553" s="261">
        <v>0.841161928306551</v>
      </c>
      <c r="O553" s="262">
        <v>0.9</v>
      </c>
      <c r="P553" s="263">
        <v>0.967152199762188</v>
      </c>
      <c r="Q553" s="260">
        <v>0.989249206908706</v>
      </c>
      <c r="R553" s="260">
        <v>0.982570451213553</v>
      </c>
      <c r="S553" s="260">
        <v>0.96434810320814</v>
      </c>
      <c r="T553" s="262">
        <v>0.9</v>
      </c>
      <c r="U553" s="260">
        <v>0.921521997621879</v>
      </c>
      <c r="V553" s="260">
        <v>0.939196334155798</v>
      </c>
      <c r="W553" s="260">
        <v>0.930444697833523</v>
      </c>
      <c r="X553" s="260">
        <v>0.90953353320271</v>
      </c>
      <c r="Y553" s="262">
        <v>0.92</v>
      </c>
      <c r="Z553" s="262">
        <v>0</v>
      </c>
      <c r="AA553" s="262">
        <v>0</v>
      </c>
      <c r="AB553" s="262">
        <v>1</v>
      </c>
      <c r="AC553" s="262">
        <v>0.818181818181818</v>
      </c>
      <c r="AD553" s="262">
        <v>0.92</v>
      </c>
      <c r="AE553" s="260">
        <v>0.999115826702034</v>
      </c>
      <c r="AF553" s="260">
        <v>0.999215070643642</v>
      </c>
      <c r="AG553" s="260">
        <v>0.99697656840514</v>
      </c>
      <c r="AH553" s="260">
        <v>0.997184119549459</v>
      </c>
      <c r="AI553" s="262">
        <v>0.92</v>
      </c>
      <c r="AJ553" s="260">
        <v>0.961955714073414</v>
      </c>
      <c r="AK553" s="260">
        <v>0.978502202643172</v>
      </c>
      <c r="AL553" s="260">
        <v>0.982736156351792</v>
      </c>
      <c r="AM553" s="260">
        <v>0.971159179145868</v>
      </c>
      <c r="AN553" s="259">
        <v>0.99</v>
      </c>
      <c r="AO553" s="264">
        <v>1</v>
      </c>
      <c r="AP553" s="264">
        <v>1</v>
      </c>
      <c r="AQ553" s="264">
        <v>1</v>
      </c>
      <c r="AR553" s="265">
        <v>1</v>
      </c>
      <c r="AS553" s="286">
        <v>0.05</v>
      </c>
      <c r="AT553" s="267">
        <v>0</v>
      </c>
      <c r="AU553" s="268">
        <v>0.0555555555555556</v>
      </c>
      <c r="AV553" s="268">
        <v>0</v>
      </c>
      <c r="AW553" s="268">
        <v>0.0561594202898551</v>
      </c>
      <c r="AX553" s="224"/>
      <c r="AY553" s="222"/>
    </row>
    <row r="554" ht="15" spans="1:51">
      <c r="A554" s="220"/>
      <c r="B554" s="224"/>
      <c r="C554" s="283" t="s">
        <v>375</v>
      </c>
      <c r="D554" s="111" t="s">
        <v>25</v>
      </c>
      <c r="E554" s="111" t="s">
        <v>376</v>
      </c>
      <c r="F554" s="284" t="s">
        <v>585</v>
      </c>
      <c r="G554" s="284" t="s">
        <v>585</v>
      </c>
      <c r="H554" s="284" t="s">
        <v>585</v>
      </c>
      <c r="I554" s="284" t="s">
        <v>585</v>
      </c>
      <c r="J554" s="259">
        <v>0.9</v>
      </c>
      <c r="K554" s="260">
        <v>0.953488372093023</v>
      </c>
      <c r="L554" s="260">
        <v>1</v>
      </c>
      <c r="M554" s="261">
        <v>1</v>
      </c>
      <c r="N554" s="261">
        <v>0.979218620116376</v>
      </c>
      <c r="O554" s="262">
        <v>0.9</v>
      </c>
      <c r="P554" s="263">
        <v>0.949271137026239</v>
      </c>
      <c r="Q554" s="260">
        <v>0.956658786446021</v>
      </c>
      <c r="R554" s="260">
        <v>0.941379310344828</v>
      </c>
      <c r="S554" s="260">
        <v>0.940922481840466</v>
      </c>
      <c r="T554" s="262">
        <v>0.9</v>
      </c>
      <c r="U554" s="260">
        <v>0.914285714285714</v>
      </c>
      <c r="V554" s="260">
        <v>0.936958234830575</v>
      </c>
      <c r="W554" s="260">
        <v>0.915862068965517</v>
      </c>
      <c r="X554" s="260">
        <v>0.925765174174107</v>
      </c>
      <c r="Y554" s="262">
        <v>0.92</v>
      </c>
      <c r="Z554" s="262">
        <v>0.902182091798345</v>
      </c>
      <c r="AA554" s="262">
        <v>0.954722320481075</v>
      </c>
      <c r="AB554" s="262">
        <v>0.955538221528861</v>
      </c>
      <c r="AC554" s="262">
        <v>0.950337626795966</v>
      </c>
      <c r="AD554" s="262">
        <v>0.92</v>
      </c>
      <c r="AE554" s="260">
        <v>1</v>
      </c>
      <c r="AF554" s="260">
        <v>0.998410174880763</v>
      </c>
      <c r="AG554" s="260">
        <v>0.993801652892562</v>
      </c>
      <c r="AH554" s="260">
        <v>0.995743494894727</v>
      </c>
      <c r="AI554" s="262">
        <v>0.92</v>
      </c>
      <c r="AJ554" s="260">
        <v>0.926450433988122</v>
      </c>
      <c r="AK554" s="260">
        <v>0.96044921875</v>
      </c>
      <c r="AL554" s="260">
        <v>0.963930348258706</v>
      </c>
      <c r="AM554" s="260">
        <v>0.962460299709237</v>
      </c>
      <c r="AN554" s="259">
        <v>0.99</v>
      </c>
      <c r="AO554" s="264">
        <v>1</v>
      </c>
      <c r="AP554" s="264">
        <v>1</v>
      </c>
      <c r="AQ554" s="264">
        <v>1</v>
      </c>
      <c r="AR554" s="265">
        <v>1</v>
      </c>
      <c r="AS554" s="286">
        <v>0.05</v>
      </c>
      <c r="AT554" s="267">
        <v>0</v>
      </c>
      <c r="AU554" s="268">
        <v>0</v>
      </c>
      <c r="AV554" s="268">
        <v>0</v>
      </c>
      <c r="AW554" s="268">
        <v>0.0758928571428571</v>
      </c>
      <c r="AX554" s="224"/>
      <c r="AY554" s="222"/>
    </row>
    <row r="555" ht="15" spans="1:51">
      <c r="A555" s="220"/>
      <c r="B555" s="224"/>
      <c r="C555" s="283" t="s">
        <v>375</v>
      </c>
      <c r="D555" s="111" t="s">
        <v>25</v>
      </c>
      <c r="E555" s="111" t="s">
        <v>376</v>
      </c>
      <c r="F555" s="284" t="s">
        <v>586</v>
      </c>
      <c r="G555" s="284" t="s">
        <v>586</v>
      </c>
      <c r="H555" s="284" t="s">
        <v>586</v>
      </c>
      <c r="I555" s="284" t="s">
        <v>586</v>
      </c>
      <c r="J555" s="259">
        <v>0.9</v>
      </c>
      <c r="K555" s="260">
        <v>0.972222222222222</v>
      </c>
      <c r="L555" s="260">
        <v>0.970588235294118</v>
      </c>
      <c r="M555" s="261">
        <v>1</v>
      </c>
      <c r="N555" s="261">
        <v>0.97265625</v>
      </c>
      <c r="O555" s="262">
        <v>0.9</v>
      </c>
      <c r="P555" s="263">
        <v>0.911692559280458</v>
      </c>
      <c r="Q555" s="260">
        <v>0.866235167206041</v>
      </c>
      <c r="R555" s="260">
        <v>0.873814041745731</v>
      </c>
      <c r="S555" s="260">
        <v>0.89991898797283</v>
      </c>
      <c r="T555" s="262">
        <v>0.9</v>
      </c>
      <c r="U555" s="260">
        <v>0.85772690106296</v>
      </c>
      <c r="V555" s="260">
        <v>0.87378640776699</v>
      </c>
      <c r="W555" s="260">
        <v>0.885199240986717</v>
      </c>
      <c r="X555" s="260">
        <v>0.888359194865084</v>
      </c>
      <c r="Y555" s="262">
        <v>0.92</v>
      </c>
      <c r="Z555" s="262">
        <v>0.896479463537301</v>
      </c>
      <c r="AA555" s="262">
        <v>0.897874114214256</v>
      </c>
      <c r="AB555" s="262">
        <v>0.912850155624722</v>
      </c>
      <c r="AC555" s="262">
        <v>0.925804533743921</v>
      </c>
      <c r="AD555" s="262">
        <v>0.92</v>
      </c>
      <c r="AE555" s="260">
        <v>0.987847222222222</v>
      </c>
      <c r="AF555" s="260">
        <v>0.989778534923339</v>
      </c>
      <c r="AG555" s="260">
        <v>0.996815286624204</v>
      </c>
      <c r="AH555" s="260">
        <v>0.989060931141997</v>
      </c>
      <c r="AI555" s="262">
        <v>0.92</v>
      </c>
      <c r="AJ555" s="260">
        <v>0.912995289553893</v>
      </c>
      <c r="AK555" s="260">
        <v>0.909200240529164</v>
      </c>
      <c r="AL555" s="260">
        <v>0.934019370460048</v>
      </c>
      <c r="AM555" s="260">
        <v>0.940433065225845</v>
      </c>
      <c r="AN555" s="259">
        <v>0.99</v>
      </c>
      <c r="AO555" s="264">
        <v>1</v>
      </c>
      <c r="AP555" s="264">
        <v>1</v>
      </c>
      <c r="AQ555" s="264">
        <v>1</v>
      </c>
      <c r="AR555" s="265">
        <v>1</v>
      </c>
      <c r="AS555" s="286">
        <v>0.05</v>
      </c>
      <c r="AT555" s="267">
        <v>0</v>
      </c>
      <c r="AU555" s="268">
        <v>0.0833333333333333</v>
      </c>
      <c r="AV555" s="268">
        <v>0</v>
      </c>
      <c r="AW555" s="268">
        <v>0.0276679841897233</v>
      </c>
      <c r="AX555" s="224"/>
      <c r="AY555" s="222"/>
    </row>
    <row r="556" ht="15" spans="1:51">
      <c r="A556" s="220"/>
      <c r="B556" s="224"/>
      <c r="C556" s="283" t="s">
        <v>375</v>
      </c>
      <c r="D556" s="111" t="s">
        <v>25</v>
      </c>
      <c r="E556" s="111" t="s">
        <v>376</v>
      </c>
      <c r="F556" s="284" t="s">
        <v>587</v>
      </c>
      <c r="G556" s="284" t="s">
        <v>587</v>
      </c>
      <c r="H556" s="284" t="s">
        <v>587</v>
      </c>
      <c r="I556" s="284" t="s">
        <v>587</v>
      </c>
      <c r="J556" s="259">
        <v>0.9</v>
      </c>
      <c r="K556" s="260">
        <v>0.96875</v>
      </c>
      <c r="L556" s="260">
        <v>0.96875</v>
      </c>
      <c r="M556" s="261">
        <v>0.973684210526316</v>
      </c>
      <c r="N556" s="261">
        <v>0.970401691331924</v>
      </c>
      <c r="O556" s="262">
        <v>0.9</v>
      </c>
      <c r="P556" s="263">
        <v>0.812220566318927</v>
      </c>
      <c r="Q556" s="260">
        <v>0.841535433070866</v>
      </c>
      <c r="R556" s="260">
        <v>0.817446043165468</v>
      </c>
      <c r="S556" s="260">
        <v>0.922890453653469</v>
      </c>
      <c r="T556" s="262">
        <v>0.9</v>
      </c>
      <c r="U556" s="260">
        <v>0.792101341281669</v>
      </c>
      <c r="V556" s="260">
        <v>0.832677165354331</v>
      </c>
      <c r="W556" s="260">
        <v>0.814748201438849</v>
      </c>
      <c r="X556" s="260">
        <v>0.913713494170611</v>
      </c>
      <c r="Y556" s="262">
        <v>0.92</v>
      </c>
      <c r="Z556" s="262">
        <v>0.912630579297246</v>
      </c>
      <c r="AA556" s="262">
        <v>0.88133971291866</v>
      </c>
      <c r="AB556" s="262">
        <v>0.940058479532164</v>
      </c>
      <c r="AC556" s="262">
        <v>0.931326644370123</v>
      </c>
      <c r="AD556" s="262">
        <v>0.92</v>
      </c>
      <c r="AE556" s="260">
        <v>1</v>
      </c>
      <c r="AF556" s="260">
        <v>0.991967871485944</v>
      </c>
      <c r="AG556" s="260">
        <v>0.980392156862745</v>
      </c>
      <c r="AH556" s="260">
        <v>0.990758444869344</v>
      </c>
      <c r="AI556" s="262">
        <v>0.92</v>
      </c>
      <c r="AJ556" s="260">
        <v>0.933314004059148</v>
      </c>
      <c r="AK556" s="260">
        <v>0.910817772054089</v>
      </c>
      <c r="AL556" s="260">
        <v>0.952621604548326</v>
      </c>
      <c r="AM556" s="260">
        <v>0.947376747234369</v>
      </c>
      <c r="AN556" s="259">
        <v>0.99</v>
      </c>
      <c r="AO556" s="264">
        <v>1</v>
      </c>
      <c r="AP556" s="264">
        <v>1</v>
      </c>
      <c r="AQ556" s="264">
        <v>1</v>
      </c>
      <c r="AR556" s="265">
        <v>1</v>
      </c>
      <c r="AS556" s="286">
        <v>0.05</v>
      </c>
      <c r="AT556" s="267">
        <v>0</v>
      </c>
      <c r="AU556" s="268">
        <v>0</v>
      </c>
      <c r="AV556" s="268">
        <v>0</v>
      </c>
      <c r="AW556" s="268">
        <v>0.0259067357512953</v>
      </c>
      <c r="AX556" s="224"/>
      <c r="AY556" s="222"/>
    </row>
    <row r="557" ht="15" spans="1:51">
      <c r="A557" s="220"/>
      <c r="B557" s="224"/>
      <c r="C557" s="283" t="s">
        <v>375</v>
      </c>
      <c r="D557" s="111" t="s">
        <v>25</v>
      </c>
      <c r="E557" s="111" t="s">
        <v>376</v>
      </c>
      <c r="F557" s="284" t="s">
        <v>588</v>
      </c>
      <c r="G557" s="284" t="s">
        <v>588</v>
      </c>
      <c r="H557" s="284" t="s">
        <v>588</v>
      </c>
      <c r="I557" s="284" t="s">
        <v>588</v>
      </c>
      <c r="J557" s="259">
        <v>0.9</v>
      </c>
      <c r="K557" s="260">
        <v>0.947368421052632</v>
      </c>
      <c r="L557" s="260">
        <v>1</v>
      </c>
      <c r="M557" s="261">
        <v>0.954545454545455</v>
      </c>
      <c r="N557" s="261">
        <v>0.980036297640653</v>
      </c>
      <c r="O557" s="262">
        <v>0.9</v>
      </c>
      <c r="P557" s="263">
        <v>0.84418901660281</v>
      </c>
      <c r="Q557" s="260">
        <v>0.929310344827586</v>
      </c>
      <c r="R557" s="260">
        <v>0.928473177441541</v>
      </c>
      <c r="S557" s="260">
        <v>0.923068936877076</v>
      </c>
      <c r="T557" s="262">
        <v>0.9</v>
      </c>
      <c r="U557" s="260">
        <v>0.891443167305236</v>
      </c>
      <c r="V557" s="260">
        <v>0.913793103448276</v>
      </c>
      <c r="W557" s="260">
        <v>0.903713892709766</v>
      </c>
      <c r="X557" s="260">
        <v>0.913154069767442</v>
      </c>
      <c r="Y557" s="262">
        <v>0.92</v>
      </c>
      <c r="Z557" s="262">
        <v>0.915782024062279</v>
      </c>
      <c r="AA557" s="262">
        <v>0.940735694822888</v>
      </c>
      <c r="AB557" s="262">
        <v>0.959256611865618</v>
      </c>
      <c r="AC557" s="262">
        <v>0.949680840111191</v>
      </c>
      <c r="AD557" s="262">
        <v>0.92</v>
      </c>
      <c r="AE557" s="260">
        <v>1</v>
      </c>
      <c r="AF557" s="260">
        <v>0.986206896551724</v>
      </c>
      <c r="AG557" s="260">
        <v>1</v>
      </c>
      <c r="AH557" s="260">
        <v>0.992662926197669</v>
      </c>
      <c r="AI557" s="262">
        <v>0.92</v>
      </c>
      <c r="AJ557" s="260">
        <v>0.928051001821494</v>
      </c>
      <c r="AK557" s="260">
        <v>0.95361328125</v>
      </c>
      <c r="AL557" s="260">
        <v>0.967074317968015</v>
      </c>
      <c r="AM557" s="260">
        <v>0.958438655317685</v>
      </c>
      <c r="AN557" s="259">
        <v>0.99</v>
      </c>
      <c r="AO557" s="264">
        <v>1</v>
      </c>
      <c r="AP557" s="264">
        <v>1</v>
      </c>
      <c r="AQ557" s="264">
        <v>1</v>
      </c>
      <c r="AR557" s="265">
        <v>1</v>
      </c>
      <c r="AS557" s="286">
        <v>0.05</v>
      </c>
      <c r="AT557" s="267">
        <v>0</v>
      </c>
      <c r="AU557" s="268">
        <v>0</v>
      </c>
      <c r="AV557" s="268">
        <v>0</v>
      </c>
      <c r="AW557" s="268">
        <v>0.0451127819548872</v>
      </c>
      <c r="AX557" s="224"/>
      <c r="AY557" s="222"/>
    </row>
    <row r="558" ht="15" spans="1:51">
      <c r="A558" s="220"/>
      <c r="B558" s="224"/>
      <c r="C558" s="283" t="s">
        <v>375</v>
      </c>
      <c r="D558" s="111" t="s">
        <v>25</v>
      </c>
      <c r="E558" s="111" t="s">
        <v>376</v>
      </c>
      <c r="F558" s="284" t="s">
        <v>589</v>
      </c>
      <c r="G558" s="284" t="s">
        <v>589</v>
      </c>
      <c r="H558" s="284" t="s">
        <v>589</v>
      </c>
      <c r="I558" s="284" t="s">
        <v>589</v>
      </c>
      <c r="J558" s="259">
        <v>0.9</v>
      </c>
      <c r="K558" s="260">
        <v>0.96</v>
      </c>
      <c r="L558" s="260">
        <v>0.9625</v>
      </c>
      <c r="M558" s="261">
        <v>0.955056179775281</v>
      </c>
      <c r="N558" s="261">
        <v>0.965194109772423</v>
      </c>
      <c r="O558" s="262">
        <v>0.9</v>
      </c>
      <c r="P558" s="263">
        <v>0.968360821272299</v>
      </c>
      <c r="Q558" s="260">
        <v>0.970197157267309</v>
      </c>
      <c r="R558" s="260">
        <v>0.965863453815261</v>
      </c>
      <c r="S558" s="260">
        <v>0.967884175528779</v>
      </c>
      <c r="T558" s="262">
        <v>0.9</v>
      </c>
      <c r="U558" s="260">
        <v>0.949848535846516</v>
      </c>
      <c r="V558" s="260">
        <v>0.952315451627694</v>
      </c>
      <c r="W558" s="260">
        <v>0.95421686746988</v>
      </c>
      <c r="X558" s="260">
        <v>0.954738381004032</v>
      </c>
      <c r="Y558" s="262">
        <v>0.92</v>
      </c>
      <c r="Z558" s="262">
        <v>0.967833299615618</v>
      </c>
      <c r="AA558" s="262">
        <v>0.979091274628066</v>
      </c>
      <c r="AB558" s="262">
        <v>0.9790004199916</v>
      </c>
      <c r="AC558" s="262">
        <v>0.978685057197331</v>
      </c>
      <c r="AD558" s="262">
        <v>0.92</v>
      </c>
      <c r="AE558" s="260">
        <v>0.9950213371266</v>
      </c>
      <c r="AF558" s="260">
        <v>0.998888888888889</v>
      </c>
      <c r="AG558" s="260">
        <v>0.996789727126806</v>
      </c>
      <c r="AH558" s="260">
        <v>0.99284932895755</v>
      </c>
      <c r="AI558" s="262">
        <v>0.92</v>
      </c>
      <c r="AJ558" s="260">
        <v>0.976647311285029</v>
      </c>
      <c r="AK558" s="260">
        <v>0.983936303953066</v>
      </c>
      <c r="AL558" s="260">
        <v>0.984714954557973</v>
      </c>
      <c r="AM558" s="260">
        <v>0.985052500980687</v>
      </c>
      <c r="AN558" s="259">
        <v>0.99</v>
      </c>
      <c r="AO558" s="264">
        <v>1</v>
      </c>
      <c r="AP558" s="264">
        <v>1</v>
      </c>
      <c r="AQ558" s="264">
        <v>1</v>
      </c>
      <c r="AR558" s="265">
        <v>1</v>
      </c>
      <c r="AS558" s="286">
        <v>0.05</v>
      </c>
      <c r="AT558" s="267">
        <v>0.0833333333333333</v>
      </c>
      <c r="AU558" s="268">
        <v>0.05</v>
      </c>
      <c r="AV558" s="268">
        <v>0.0526315789473684</v>
      </c>
      <c r="AW558" s="268">
        <v>0.0705128205128205</v>
      </c>
      <c r="AX558" s="224"/>
      <c r="AY558" s="222"/>
    </row>
    <row r="559" ht="15" spans="1:51">
      <c r="A559" s="220"/>
      <c r="B559" s="224"/>
      <c r="C559" s="283" t="s">
        <v>375</v>
      </c>
      <c r="D559" s="111" t="s">
        <v>25</v>
      </c>
      <c r="E559" s="111" t="s">
        <v>376</v>
      </c>
      <c r="F559" s="284" t="s">
        <v>590</v>
      </c>
      <c r="G559" s="284" t="s">
        <v>590</v>
      </c>
      <c r="H559" s="284" t="s">
        <v>590</v>
      </c>
      <c r="I559" s="284" t="s">
        <v>590</v>
      </c>
      <c r="J559" s="259">
        <v>0.9</v>
      </c>
      <c r="K559" s="260">
        <v>0.953125</v>
      </c>
      <c r="L559" s="260">
        <v>0.969230769230769</v>
      </c>
      <c r="M559" s="261">
        <v>0.984848484848485</v>
      </c>
      <c r="N559" s="261">
        <v>0.977727013135351</v>
      </c>
      <c r="O559" s="262">
        <v>0.9</v>
      </c>
      <c r="P559" s="263">
        <v>0.959978936282254</v>
      </c>
      <c r="Q559" s="260">
        <v>0.967236467236467</v>
      </c>
      <c r="R559" s="260">
        <v>0.963481436396835</v>
      </c>
      <c r="S559" s="260">
        <v>0.958266664156768</v>
      </c>
      <c r="T559" s="262">
        <v>0.9</v>
      </c>
      <c r="U559" s="260">
        <v>0.944181147972617</v>
      </c>
      <c r="V559" s="260">
        <v>0.954415954415954</v>
      </c>
      <c r="W559" s="260">
        <v>0.946439440048691</v>
      </c>
      <c r="X559" s="260">
        <v>0.946294448732188</v>
      </c>
      <c r="Y559" s="262">
        <v>0.92</v>
      </c>
      <c r="Z559" s="262">
        <v>0.95225027442371</v>
      </c>
      <c r="AA559" s="262">
        <v>0.974555403556772</v>
      </c>
      <c r="AB559" s="262">
        <v>0.967350476740826</v>
      </c>
      <c r="AC559" s="262">
        <v>0.964476827778559</v>
      </c>
      <c r="AD559" s="262">
        <v>0.92</v>
      </c>
      <c r="AE559" s="260">
        <v>0.990740740740741</v>
      </c>
      <c r="AF559" s="260">
        <v>0.986460348162476</v>
      </c>
      <c r="AG559" s="260">
        <v>1</v>
      </c>
      <c r="AH559" s="260">
        <v>0.987278052352187</v>
      </c>
      <c r="AI559" s="262">
        <v>0.92</v>
      </c>
      <c r="AJ559" s="260">
        <v>0.964459678874256</v>
      </c>
      <c r="AK559" s="260">
        <v>0.979837912630955</v>
      </c>
      <c r="AL559" s="260">
        <v>0.974559686888454</v>
      </c>
      <c r="AM559" s="260">
        <v>0.974390302497821</v>
      </c>
      <c r="AN559" s="259">
        <v>0.99</v>
      </c>
      <c r="AO559" s="264">
        <v>1</v>
      </c>
      <c r="AP559" s="264">
        <v>1</v>
      </c>
      <c r="AQ559" s="264">
        <v>1</v>
      </c>
      <c r="AR559" s="265">
        <v>1</v>
      </c>
      <c r="AS559" s="286">
        <v>0.05</v>
      </c>
      <c r="AT559" s="267">
        <v>0</v>
      </c>
      <c r="AU559" s="268">
        <v>0.111111111111111</v>
      </c>
      <c r="AV559" s="268">
        <v>0</v>
      </c>
      <c r="AW559" s="268">
        <v>0.0950413223140496</v>
      </c>
      <c r="AX559" s="224"/>
      <c r="AY559" s="222"/>
    </row>
    <row r="560" ht="15" spans="1:51">
      <c r="A560" s="220"/>
      <c r="B560" s="224"/>
      <c r="C560" s="283" t="s">
        <v>375</v>
      </c>
      <c r="D560" s="111" t="s">
        <v>25</v>
      </c>
      <c r="E560" s="111" t="s">
        <v>376</v>
      </c>
      <c r="F560" s="284" t="s">
        <v>591</v>
      </c>
      <c r="G560" s="284" t="s">
        <v>591</v>
      </c>
      <c r="H560" s="284" t="s">
        <v>591</v>
      </c>
      <c r="I560" s="284" t="s">
        <v>591</v>
      </c>
      <c r="J560" s="259">
        <v>0.9</v>
      </c>
      <c r="K560" s="260">
        <v>0.961538461538462</v>
      </c>
      <c r="L560" s="260">
        <v>0.933333333333333</v>
      </c>
      <c r="M560" s="261">
        <v>0.964285714285714</v>
      </c>
      <c r="N560" s="261">
        <v>0.955645161290323</v>
      </c>
      <c r="O560" s="262">
        <v>0.9</v>
      </c>
      <c r="P560" s="263">
        <v>0.949950932286555</v>
      </c>
      <c r="Q560" s="260">
        <v>0.974910394265233</v>
      </c>
      <c r="R560" s="260">
        <v>0.964408725602755</v>
      </c>
      <c r="S560" s="260">
        <v>0.957542238559336</v>
      </c>
      <c r="T560" s="262">
        <v>0.9</v>
      </c>
      <c r="U560" s="260">
        <v>0.920510304219823</v>
      </c>
      <c r="V560" s="260">
        <v>0.959378733572282</v>
      </c>
      <c r="W560" s="260">
        <v>0.951779563719862</v>
      </c>
      <c r="X560" s="260">
        <v>0.942703942265538</v>
      </c>
      <c r="Y560" s="262">
        <v>0.92</v>
      </c>
      <c r="Z560" s="262">
        <v>0.841775754126352</v>
      </c>
      <c r="AA560" s="262">
        <v>0.89859943977591</v>
      </c>
      <c r="AB560" s="262">
        <v>0.877896055103319</v>
      </c>
      <c r="AC560" s="262">
        <v>0.891230108026484</v>
      </c>
      <c r="AD560" s="262">
        <v>0.92</v>
      </c>
      <c r="AE560" s="260">
        <v>0.997389033942559</v>
      </c>
      <c r="AF560" s="260">
        <v>0.99746835443038</v>
      </c>
      <c r="AG560" s="260">
        <v>1</v>
      </c>
      <c r="AH560" s="260">
        <v>0.988777705040681</v>
      </c>
      <c r="AI560" s="262">
        <v>0.92</v>
      </c>
      <c r="AJ560" s="260">
        <v>0.881929445644348</v>
      </c>
      <c r="AK560" s="260">
        <v>0.925629290617849</v>
      </c>
      <c r="AL560" s="260">
        <v>0.913025889967638</v>
      </c>
      <c r="AM560" s="260">
        <v>0.928265171503958</v>
      </c>
      <c r="AN560" s="259">
        <v>0.99</v>
      </c>
      <c r="AO560" s="264">
        <v>1</v>
      </c>
      <c r="AP560" s="264">
        <v>1</v>
      </c>
      <c r="AQ560" s="264">
        <v>1</v>
      </c>
      <c r="AR560" s="265">
        <v>1</v>
      </c>
      <c r="AS560" s="286">
        <v>0.05</v>
      </c>
      <c r="AT560" s="267">
        <v>0</v>
      </c>
      <c r="AU560" s="268">
        <v>0</v>
      </c>
      <c r="AV560" s="268">
        <v>0</v>
      </c>
      <c r="AW560" s="268">
        <v>0.0956521739130435</v>
      </c>
      <c r="AX560" s="224"/>
      <c r="AY560" s="222"/>
    </row>
    <row r="561" ht="15" spans="1:51">
      <c r="A561" s="220"/>
      <c r="B561" s="224"/>
      <c r="C561" s="283" t="s">
        <v>375</v>
      </c>
      <c r="D561" s="111" t="s">
        <v>25</v>
      </c>
      <c r="E561" s="111" t="s">
        <v>376</v>
      </c>
      <c r="F561" s="284" t="s">
        <v>592</v>
      </c>
      <c r="G561" s="284" t="s">
        <v>592</v>
      </c>
      <c r="H561" s="284" t="s">
        <v>592</v>
      </c>
      <c r="I561" s="284" t="s">
        <v>592</v>
      </c>
      <c r="J561" s="259">
        <v>0.9</v>
      </c>
      <c r="K561" s="260">
        <v>0.947368421052632</v>
      </c>
      <c r="L561" s="260">
        <v>0.974358974358974</v>
      </c>
      <c r="M561" s="261">
        <v>1</v>
      </c>
      <c r="N561" s="261">
        <v>0.947653429602888</v>
      </c>
      <c r="O561" s="262">
        <v>0.9</v>
      </c>
      <c r="P561" s="263">
        <v>0.941089837997054</v>
      </c>
      <c r="Q561" s="260">
        <v>0.943699731903485</v>
      </c>
      <c r="R561" s="260">
        <v>0.956574923547401</v>
      </c>
      <c r="S561" s="260">
        <v>0.967378118128744</v>
      </c>
      <c r="T561" s="262">
        <v>0.9</v>
      </c>
      <c r="U561" s="260">
        <v>0.944526264113893</v>
      </c>
      <c r="V561" s="260">
        <v>0.961796246648794</v>
      </c>
      <c r="W561" s="260">
        <v>0.974923547400612</v>
      </c>
      <c r="X561" s="260">
        <v>0.956118735309728</v>
      </c>
      <c r="Y561" s="262">
        <v>0.92</v>
      </c>
      <c r="Z561" s="262">
        <v>0.94932214331827</v>
      </c>
      <c r="AA561" s="262">
        <v>0.967124162144909</v>
      </c>
      <c r="AB561" s="262">
        <v>0.971408887357906</v>
      </c>
      <c r="AC561" s="262">
        <v>0.965366468219659</v>
      </c>
      <c r="AD561" s="262">
        <v>0.92</v>
      </c>
      <c r="AE561" s="260">
        <v>0.999404052443385</v>
      </c>
      <c r="AF561" s="260">
        <v>0.967365967365967</v>
      </c>
      <c r="AG561" s="260">
        <v>0.998349153941395</v>
      </c>
      <c r="AH561" s="260">
        <v>0.996683007015587</v>
      </c>
      <c r="AI561" s="262">
        <v>0.92</v>
      </c>
      <c r="AJ561" s="260">
        <v>0.957595798482785</v>
      </c>
      <c r="AK561" s="260">
        <v>0.974929760103739</v>
      </c>
      <c r="AL561" s="260">
        <v>0.97907949790795</v>
      </c>
      <c r="AM561" s="260">
        <v>0.973889187896185</v>
      </c>
      <c r="AN561" s="259">
        <v>0.99</v>
      </c>
      <c r="AO561" s="264">
        <v>1</v>
      </c>
      <c r="AP561" s="264">
        <v>1</v>
      </c>
      <c r="AQ561" s="264">
        <v>1</v>
      </c>
      <c r="AR561" s="265">
        <v>1</v>
      </c>
      <c r="AS561" s="286">
        <v>0.05</v>
      </c>
      <c r="AT561" s="267">
        <v>0.0833333333333333</v>
      </c>
      <c r="AU561" s="268">
        <v>0</v>
      </c>
      <c r="AV561" s="268">
        <v>0.0476190476190476</v>
      </c>
      <c r="AW561" s="268">
        <v>0.0763358778625954</v>
      </c>
      <c r="AX561" s="224"/>
      <c r="AY561" s="222"/>
    </row>
    <row r="562" ht="15" spans="1:51">
      <c r="A562" s="220"/>
      <c r="B562" s="224"/>
      <c r="C562" s="283" t="s">
        <v>375</v>
      </c>
      <c r="D562" s="111" t="s">
        <v>25</v>
      </c>
      <c r="E562" s="111" t="s">
        <v>376</v>
      </c>
      <c r="F562" s="284" t="s">
        <v>593</v>
      </c>
      <c r="G562" s="284" t="s">
        <v>593</v>
      </c>
      <c r="H562" s="284" t="s">
        <v>593</v>
      </c>
      <c r="I562" s="284" t="s">
        <v>593</v>
      </c>
      <c r="J562" s="259">
        <v>0.9</v>
      </c>
      <c r="K562" s="260">
        <v>0.731707317073171</v>
      </c>
      <c r="L562" s="260">
        <v>0.977272727272727</v>
      </c>
      <c r="M562" s="261">
        <v>0.934782608695652</v>
      </c>
      <c r="N562" s="261">
        <v>0.915873015873016</v>
      </c>
      <c r="O562" s="262">
        <v>0.9</v>
      </c>
      <c r="P562" s="263">
        <v>0.832013574660634</v>
      </c>
      <c r="Q562" s="260">
        <v>0.836125273124545</v>
      </c>
      <c r="R562" s="260">
        <v>0.831763122476447</v>
      </c>
      <c r="S562" s="260">
        <v>0.877257864471756</v>
      </c>
      <c r="T562" s="262">
        <v>0.9</v>
      </c>
      <c r="U562" s="260">
        <v>0.832579185520362</v>
      </c>
      <c r="V562" s="260">
        <v>0.855061908230153</v>
      </c>
      <c r="W562" s="260">
        <v>0.853970390309556</v>
      </c>
      <c r="X562" s="260">
        <v>0.864629608749577</v>
      </c>
      <c r="Y562" s="262">
        <v>0.92</v>
      </c>
      <c r="Z562" s="262">
        <v>0.815426997245179</v>
      </c>
      <c r="AA562" s="262">
        <v>0.848784624081402</v>
      </c>
      <c r="AB562" s="262">
        <v>0.890881458966565</v>
      </c>
      <c r="AC562" s="262">
        <v>0.898776145497964</v>
      </c>
      <c r="AD562" s="262">
        <v>0.92</v>
      </c>
      <c r="AE562" s="260">
        <v>0.995073891625616</v>
      </c>
      <c r="AF562" s="260">
        <v>0.997678467788741</v>
      </c>
      <c r="AG562" s="260">
        <v>0.997939206594539</v>
      </c>
      <c r="AH562" s="260">
        <v>0.996875787351978</v>
      </c>
      <c r="AI562" s="262">
        <v>0.92</v>
      </c>
      <c r="AJ562" s="260">
        <v>0.855213505461768</v>
      </c>
      <c r="AK562" s="260">
        <v>0.875381795968235</v>
      </c>
      <c r="AL562" s="260">
        <v>0.915080527086384</v>
      </c>
      <c r="AM562" s="260">
        <v>0.921648052774724</v>
      </c>
      <c r="AN562" s="259">
        <v>0.99</v>
      </c>
      <c r="AO562" s="264">
        <v>1</v>
      </c>
      <c r="AP562" s="264">
        <v>1</v>
      </c>
      <c r="AQ562" s="264">
        <v>1</v>
      </c>
      <c r="AR562" s="265">
        <v>1</v>
      </c>
      <c r="AS562" s="286">
        <v>0.05</v>
      </c>
      <c r="AT562" s="267">
        <v>0</v>
      </c>
      <c r="AU562" s="268">
        <v>0</v>
      </c>
      <c r="AV562" s="268">
        <v>0</v>
      </c>
      <c r="AW562" s="268">
        <v>0.0336322869955157</v>
      </c>
      <c r="AX562" s="224"/>
      <c r="AY562" s="222"/>
    </row>
    <row r="563" ht="15" spans="1:51">
      <c r="A563" s="220"/>
      <c r="B563" s="224"/>
      <c r="C563" s="283" t="s">
        <v>375</v>
      </c>
      <c r="D563" s="111" t="s">
        <v>25</v>
      </c>
      <c r="E563" s="111" t="s">
        <v>376</v>
      </c>
      <c r="F563" s="284" t="s">
        <v>594</v>
      </c>
      <c r="G563" s="284" t="s">
        <v>594</v>
      </c>
      <c r="H563" s="284" t="s">
        <v>594</v>
      </c>
      <c r="I563" s="284" t="s">
        <v>594</v>
      </c>
      <c r="J563" s="259">
        <v>0.9</v>
      </c>
      <c r="K563" s="260">
        <v>0.914285714285714</v>
      </c>
      <c r="L563" s="260">
        <v>0.956521739130435</v>
      </c>
      <c r="M563" s="261">
        <v>0.922077922077922</v>
      </c>
      <c r="N563" s="261">
        <v>0.956499488229273</v>
      </c>
      <c r="O563" s="262">
        <v>0.9</v>
      </c>
      <c r="P563" s="263">
        <v>0.87482853223594</v>
      </c>
      <c r="Q563" s="260">
        <v>0.867768595041322</v>
      </c>
      <c r="R563" s="260">
        <v>0.890865954922894</v>
      </c>
      <c r="S563" s="260">
        <v>0.92373807269284</v>
      </c>
      <c r="T563" s="262">
        <v>0.9</v>
      </c>
      <c r="U563" s="260">
        <v>0.819615912208505</v>
      </c>
      <c r="V563" s="260">
        <v>0.887511478420569</v>
      </c>
      <c r="W563" s="260">
        <v>0.888493475682088</v>
      </c>
      <c r="X563" s="260">
        <v>0.891543448175395</v>
      </c>
      <c r="Y563" s="262">
        <v>0.92</v>
      </c>
      <c r="Z563" s="262">
        <v>0.893843725335438</v>
      </c>
      <c r="AA563" s="262">
        <v>0.935314027830011</v>
      </c>
      <c r="AB563" s="262">
        <v>0.953882078225336</v>
      </c>
      <c r="AC563" s="262">
        <v>0.947798204673109</v>
      </c>
      <c r="AD563" s="262">
        <v>0.92</v>
      </c>
      <c r="AE563" s="260">
        <v>0.966178332429011</v>
      </c>
      <c r="AF563" s="260">
        <v>0.942341200696974</v>
      </c>
      <c r="AG563" s="260">
        <v>0.954212816455696</v>
      </c>
      <c r="AH563" s="260">
        <v>0.957355562866783</v>
      </c>
      <c r="AI563" s="262">
        <v>0.92</v>
      </c>
      <c r="AJ563" s="260">
        <v>0.911036036036036</v>
      </c>
      <c r="AK563" s="260">
        <v>0.944185426934861</v>
      </c>
      <c r="AL563" s="260">
        <v>0.962895456320792</v>
      </c>
      <c r="AM563" s="260">
        <v>0.957670235046577</v>
      </c>
      <c r="AN563" s="259">
        <v>0.99</v>
      </c>
      <c r="AO563" s="264">
        <v>1</v>
      </c>
      <c r="AP563" s="264">
        <v>1</v>
      </c>
      <c r="AQ563" s="264">
        <v>1</v>
      </c>
      <c r="AR563" s="265">
        <v>1</v>
      </c>
      <c r="AS563" s="286">
        <v>0.05</v>
      </c>
      <c r="AT563" s="267">
        <v>0.03125</v>
      </c>
      <c r="AU563" s="268">
        <v>0.0384615384615385</v>
      </c>
      <c r="AV563" s="268">
        <v>0</v>
      </c>
      <c r="AW563" s="268">
        <v>0.0380952380952381</v>
      </c>
      <c r="AX563" s="224"/>
      <c r="AY563" s="222"/>
    </row>
    <row r="564" ht="15" spans="1:51">
      <c r="A564" s="220"/>
      <c r="B564" s="224"/>
      <c r="C564" s="283" t="s">
        <v>375</v>
      </c>
      <c r="D564" s="111" t="s">
        <v>25</v>
      </c>
      <c r="E564" s="111" t="s">
        <v>376</v>
      </c>
      <c r="F564" s="284" t="s">
        <v>595</v>
      </c>
      <c r="G564" s="284" t="s">
        <v>595</v>
      </c>
      <c r="H564" s="284" t="s">
        <v>595</v>
      </c>
      <c r="I564" s="284" t="s">
        <v>595</v>
      </c>
      <c r="J564" s="259">
        <v>0.9</v>
      </c>
      <c r="K564" s="260">
        <v>0.951219512195122</v>
      </c>
      <c r="L564" s="260">
        <v>0.930232558139535</v>
      </c>
      <c r="M564" s="261">
        <v>0.977777777777778</v>
      </c>
      <c r="N564" s="261">
        <v>0.965576592082616</v>
      </c>
      <c r="O564" s="262">
        <v>0.9</v>
      </c>
      <c r="P564" s="263">
        <v>0.953892215568862</v>
      </c>
      <c r="Q564" s="260">
        <v>0.948263118994826</v>
      </c>
      <c r="R564" s="260">
        <v>0.954763536668951</v>
      </c>
      <c r="S564" s="260">
        <v>0.949481564141907</v>
      </c>
      <c r="T564" s="262">
        <v>0.9</v>
      </c>
      <c r="U564" s="260">
        <v>0.896407185628743</v>
      </c>
      <c r="V564" s="260">
        <v>0.886917960088692</v>
      </c>
      <c r="W564" s="260">
        <v>0.919808087731323</v>
      </c>
      <c r="X564" s="260">
        <v>0.906518807830009</v>
      </c>
      <c r="Y564" s="262">
        <v>0.92</v>
      </c>
      <c r="Z564" s="262">
        <v>0.924816820643517</v>
      </c>
      <c r="AA564" s="262">
        <v>0.945001617599482</v>
      </c>
      <c r="AB564" s="262">
        <v>0.952349437458637</v>
      </c>
      <c r="AC564" s="262">
        <v>0.955063268954397</v>
      </c>
      <c r="AD564" s="262">
        <v>0.92</v>
      </c>
      <c r="AE564" s="260">
        <v>0.999339933993399</v>
      </c>
      <c r="AF564" s="260">
        <v>0.961290322580645</v>
      </c>
      <c r="AG564" s="260">
        <v>0.98738379814077</v>
      </c>
      <c r="AH564" s="260">
        <v>0.963890072432893</v>
      </c>
      <c r="AI564" s="262">
        <v>0.92</v>
      </c>
      <c r="AJ564" s="260">
        <v>0.939979231568017</v>
      </c>
      <c r="AK564" s="260">
        <v>0.953911870503597</v>
      </c>
      <c r="AL564" s="260">
        <v>0.963466250835375</v>
      </c>
      <c r="AM564" s="260">
        <v>0.963823045139644</v>
      </c>
      <c r="AN564" s="259">
        <v>0.99</v>
      </c>
      <c r="AO564" s="264">
        <v>1</v>
      </c>
      <c r="AP564" s="264">
        <v>1</v>
      </c>
      <c r="AQ564" s="264">
        <v>1</v>
      </c>
      <c r="AR564" s="265">
        <v>0.999743983614951</v>
      </c>
      <c r="AS564" s="286">
        <v>0.05</v>
      </c>
      <c r="AT564" s="267">
        <v>0.0769230769230769</v>
      </c>
      <c r="AU564" s="268">
        <v>0.2</v>
      </c>
      <c r="AV564" s="268">
        <v>0.0952380952380952</v>
      </c>
      <c r="AW564" s="268">
        <v>0.0663390663390663</v>
      </c>
      <c r="AX564" s="224"/>
      <c r="AY564" s="222"/>
    </row>
    <row r="565" ht="15" spans="1:51">
      <c r="A565" s="220"/>
      <c r="B565" s="224"/>
      <c r="C565" s="283" t="s">
        <v>375</v>
      </c>
      <c r="D565" s="111" t="s">
        <v>25</v>
      </c>
      <c r="E565" s="111" t="s">
        <v>376</v>
      </c>
      <c r="F565" s="284" t="s">
        <v>596</v>
      </c>
      <c r="G565" s="284" t="s">
        <v>596</v>
      </c>
      <c r="H565" s="284" t="s">
        <v>596</v>
      </c>
      <c r="I565" s="284" t="s">
        <v>596</v>
      </c>
      <c r="J565" s="259">
        <v>0.9</v>
      </c>
      <c r="K565" s="260">
        <v>0.9</v>
      </c>
      <c r="L565" s="260">
        <v>0.947368421052632</v>
      </c>
      <c r="M565" s="261">
        <v>0.85</v>
      </c>
      <c r="N565" s="261">
        <v>0.956106870229008</v>
      </c>
      <c r="O565" s="262">
        <v>0.9</v>
      </c>
      <c r="P565" s="263">
        <v>0.972610096670247</v>
      </c>
      <c r="Q565" s="260">
        <v>0.972826086956522</v>
      </c>
      <c r="R565" s="260">
        <v>0.951911935110081</v>
      </c>
      <c r="S565" s="260">
        <v>0.964190871369295</v>
      </c>
      <c r="T565" s="262">
        <v>0.9</v>
      </c>
      <c r="U565" s="260">
        <v>0.9312567132116</v>
      </c>
      <c r="V565" s="260">
        <v>0.931159420289855</v>
      </c>
      <c r="W565" s="260">
        <v>0.920046349942063</v>
      </c>
      <c r="X565" s="260">
        <v>0.934896265560166</v>
      </c>
      <c r="Y565" s="262">
        <v>0.92</v>
      </c>
      <c r="Z565" s="262" t="s">
        <v>33</v>
      </c>
      <c r="AA565" s="262" t="s">
        <v>33</v>
      </c>
      <c r="AB565" s="262" t="s">
        <v>33</v>
      </c>
      <c r="AC565" s="262">
        <v>0.5</v>
      </c>
      <c r="AD565" s="262">
        <v>0.92</v>
      </c>
      <c r="AE565" s="260">
        <v>0.978723404255319</v>
      </c>
      <c r="AF565" s="260">
        <v>0.895833333333333</v>
      </c>
      <c r="AG565" s="260">
        <v>1</v>
      </c>
      <c r="AH565" s="260">
        <v>0.881606765327696</v>
      </c>
      <c r="AI565" s="262">
        <v>0.92</v>
      </c>
      <c r="AJ565" s="260">
        <v>0.9828141783029</v>
      </c>
      <c r="AK565" s="260">
        <v>0.981884057971015</v>
      </c>
      <c r="AL565" s="260">
        <v>0.982618771726535</v>
      </c>
      <c r="AM565" s="260">
        <v>0.981556781876271</v>
      </c>
      <c r="AN565" s="259">
        <v>0.99</v>
      </c>
      <c r="AO565" s="264">
        <v>1</v>
      </c>
      <c r="AP565" s="264">
        <v>1</v>
      </c>
      <c r="AQ565" s="264">
        <v>1</v>
      </c>
      <c r="AR565" s="265">
        <v>1</v>
      </c>
      <c r="AS565" s="286">
        <v>0.05</v>
      </c>
      <c r="AT565" s="267">
        <v>0</v>
      </c>
      <c r="AU565" s="268">
        <v>0</v>
      </c>
      <c r="AV565" s="268">
        <v>0</v>
      </c>
      <c r="AW565" s="268">
        <v>0.0821917808219178</v>
      </c>
      <c r="AX565" s="224"/>
      <c r="AY565" s="222"/>
    </row>
    <row r="566" ht="15" spans="1:51">
      <c r="A566" s="220"/>
      <c r="B566" s="224"/>
      <c r="C566" s="283" t="s">
        <v>375</v>
      </c>
      <c r="D566" s="111" t="s">
        <v>25</v>
      </c>
      <c r="E566" s="111" t="s">
        <v>376</v>
      </c>
      <c r="F566" s="284" t="s">
        <v>597</v>
      </c>
      <c r="G566" s="284" t="s">
        <v>597</v>
      </c>
      <c r="H566" s="284" t="s">
        <v>597</v>
      </c>
      <c r="I566" s="284" t="s">
        <v>597</v>
      </c>
      <c r="J566" s="259">
        <v>0.9</v>
      </c>
      <c r="K566" s="260">
        <v>0.8125</v>
      </c>
      <c r="L566" s="260">
        <v>0.782608695652174</v>
      </c>
      <c r="M566" s="261">
        <v>0.910714285714286</v>
      </c>
      <c r="N566" s="261">
        <v>0.858088235294118</v>
      </c>
      <c r="O566" s="262">
        <v>0.9</v>
      </c>
      <c r="P566" s="263">
        <v>0.769660071029934</v>
      </c>
      <c r="Q566" s="260">
        <v>0.945205479452055</v>
      </c>
      <c r="R566" s="260">
        <v>0.948671497584541</v>
      </c>
      <c r="S566" s="260">
        <v>0.911592824136994</v>
      </c>
      <c r="T566" s="262">
        <v>0.9</v>
      </c>
      <c r="U566" s="260">
        <v>0.863013698630137</v>
      </c>
      <c r="V566" s="260">
        <v>0.932876712328767</v>
      </c>
      <c r="W566" s="260">
        <v>0.948671497584541</v>
      </c>
      <c r="X566" s="260">
        <v>0.924317069855939</v>
      </c>
      <c r="Y566" s="262">
        <v>0.92</v>
      </c>
      <c r="Z566" s="262">
        <v>0.861451460885957</v>
      </c>
      <c r="AA566" s="262">
        <v>0.90714075815457</v>
      </c>
      <c r="AB566" s="262">
        <v>0.92087312414734</v>
      </c>
      <c r="AC566" s="262">
        <v>0.928536992397552</v>
      </c>
      <c r="AD566" s="262">
        <v>0.92</v>
      </c>
      <c r="AE566" s="260">
        <v>0.986033519553073</v>
      </c>
      <c r="AF566" s="260">
        <v>0.995951417004049</v>
      </c>
      <c r="AG566" s="260">
        <v>0.99025069637883</v>
      </c>
      <c r="AH566" s="260">
        <v>0.983707646371544</v>
      </c>
      <c r="AI566" s="262">
        <v>0.92</v>
      </c>
      <c r="AJ566" s="260">
        <v>0.892179636082075</v>
      </c>
      <c r="AK566" s="260">
        <v>0.926237928908979</v>
      </c>
      <c r="AL566" s="260">
        <v>0.942633637548892</v>
      </c>
      <c r="AM566" s="260">
        <v>0.948820783380159</v>
      </c>
      <c r="AN566" s="259">
        <v>0.99</v>
      </c>
      <c r="AO566" s="264">
        <v>1</v>
      </c>
      <c r="AP566" s="264">
        <v>1</v>
      </c>
      <c r="AQ566" s="264">
        <v>1</v>
      </c>
      <c r="AR566" s="265">
        <v>1</v>
      </c>
      <c r="AS566" s="286">
        <v>0.05</v>
      </c>
      <c r="AT566" s="267">
        <v>0</v>
      </c>
      <c r="AU566" s="268">
        <v>0</v>
      </c>
      <c r="AV566" s="268">
        <v>0</v>
      </c>
      <c r="AW566" s="268">
        <v>0.0682730923694779</v>
      </c>
      <c r="AX566" s="224"/>
      <c r="AY566" s="222"/>
    </row>
    <row r="567" ht="15" spans="1:51">
      <c r="A567" s="220"/>
      <c r="B567" s="224"/>
      <c r="C567" s="283" t="s">
        <v>375</v>
      </c>
      <c r="D567" s="111" t="s">
        <v>25</v>
      </c>
      <c r="E567" s="111" t="s">
        <v>376</v>
      </c>
      <c r="F567" s="284" t="s">
        <v>598</v>
      </c>
      <c r="G567" s="284" t="s">
        <v>598</v>
      </c>
      <c r="H567" s="284" t="s">
        <v>598</v>
      </c>
      <c r="I567" s="284" t="s">
        <v>598</v>
      </c>
      <c r="J567" s="259">
        <v>0.9</v>
      </c>
      <c r="K567" s="260">
        <v>0.978723404255319</v>
      </c>
      <c r="L567" s="260">
        <v>0.98</v>
      </c>
      <c r="M567" s="261">
        <v>1</v>
      </c>
      <c r="N567" s="261">
        <v>0.987860394537178</v>
      </c>
      <c r="O567" s="262">
        <v>0.9</v>
      </c>
      <c r="P567" s="263">
        <v>0.963659841357683</v>
      </c>
      <c r="Q567" s="260">
        <v>0.989984759416503</v>
      </c>
      <c r="R567" s="260">
        <v>0.997421146597897</v>
      </c>
      <c r="S567" s="260">
        <v>0.990341460456089</v>
      </c>
      <c r="T567" s="262">
        <v>0.9</v>
      </c>
      <c r="U567" s="260">
        <v>0.87382401770891</v>
      </c>
      <c r="V567" s="260">
        <v>0.878293054648378</v>
      </c>
      <c r="W567" s="260">
        <v>0.929379091450109</v>
      </c>
      <c r="X567" s="260">
        <v>0.905992236778263</v>
      </c>
      <c r="Y567" s="262">
        <v>0.92</v>
      </c>
      <c r="Z567" s="262">
        <v>0</v>
      </c>
      <c r="AA567" s="262" t="s">
        <v>33</v>
      </c>
      <c r="AB567" s="262" t="s">
        <v>33</v>
      </c>
      <c r="AC567" s="262">
        <v>0.25</v>
      </c>
      <c r="AD567" s="262">
        <v>0.92</v>
      </c>
      <c r="AE567" s="260">
        <v>0.992975413948821</v>
      </c>
      <c r="AF567" s="260">
        <v>0.982820029331657</v>
      </c>
      <c r="AG567" s="260">
        <v>0.983942735538789</v>
      </c>
      <c r="AH567" s="260">
        <v>0.916093732311988</v>
      </c>
      <c r="AI567" s="262">
        <v>0.92</v>
      </c>
      <c r="AJ567" s="260">
        <v>0.946329767613427</v>
      </c>
      <c r="AK567" s="260">
        <v>0.964946657957762</v>
      </c>
      <c r="AL567" s="260">
        <v>0.978778262594209</v>
      </c>
      <c r="AM567" s="260">
        <v>0.969686173438448</v>
      </c>
      <c r="AN567" s="259">
        <v>0.99</v>
      </c>
      <c r="AO567" s="264">
        <v>1</v>
      </c>
      <c r="AP567" s="264">
        <v>1</v>
      </c>
      <c r="AQ567" s="264">
        <v>1</v>
      </c>
      <c r="AR567" s="265">
        <v>1</v>
      </c>
      <c r="AS567" s="286">
        <v>0.05</v>
      </c>
      <c r="AT567" s="267">
        <v>0</v>
      </c>
      <c r="AU567" s="268">
        <v>0</v>
      </c>
      <c r="AV567" s="268">
        <v>0</v>
      </c>
      <c r="AW567" s="268">
        <v>0.087962962962963</v>
      </c>
      <c r="AX567" s="224"/>
      <c r="AY567" s="222"/>
    </row>
    <row r="568" ht="15" spans="1:51">
      <c r="A568" s="220"/>
      <c r="B568" s="224"/>
      <c r="C568" s="283" t="s">
        <v>375</v>
      </c>
      <c r="D568" s="111" t="s">
        <v>25</v>
      </c>
      <c r="E568" s="111" t="s">
        <v>376</v>
      </c>
      <c r="F568" s="284" t="s">
        <v>599</v>
      </c>
      <c r="G568" s="284" t="s">
        <v>599</v>
      </c>
      <c r="H568" s="284" t="s">
        <v>599</v>
      </c>
      <c r="I568" s="284" t="s">
        <v>599</v>
      </c>
      <c r="J568" s="259">
        <v>0.9</v>
      </c>
      <c r="K568" s="260">
        <v>1</v>
      </c>
      <c r="L568" s="260">
        <v>1</v>
      </c>
      <c r="M568" s="261">
        <v>1</v>
      </c>
      <c r="N568" s="261">
        <v>0.991924629878869</v>
      </c>
      <c r="O568" s="262">
        <v>0.9</v>
      </c>
      <c r="P568" s="263">
        <v>0.947486033519553</v>
      </c>
      <c r="Q568" s="260">
        <v>0.996073298429319</v>
      </c>
      <c r="R568" s="260">
        <v>0.990623276337562</v>
      </c>
      <c r="S568" s="260">
        <v>0.989062701448279</v>
      </c>
      <c r="T568" s="262">
        <v>0.9</v>
      </c>
      <c r="U568" s="260">
        <v>0.868715083798883</v>
      </c>
      <c r="V568" s="260">
        <v>0.946989528795812</v>
      </c>
      <c r="W568" s="260">
        <v>0.917264202978489</v>
      </c>
      <c r="X568" s="260">
        <v>0.925222398899824</v>
      </c>
      <c r="Y568" s="262">
        <v>0.92</v>
      </c>
      <c r="Z568" s="262">
        <v>0.83451536643026</v>
      </c>
      <c r="AA568" s="262">
        <v>0.887775551102204</v>
      </c>
      <c r="AB568" s="262">
        <v>0.886836027713626</v>
      </c>
      <c r="AC568" s="262">
        <v>0.891469886931774</v>
      </c>
      <c r="AD568" s="262">
        <v>0.92</v>
      </c>
      <c r="AE568" s="260">
        <v>0.997658079625293</v>
      </c>
      <c r="AF568" s="260">
        <v>0.992753623188406</v>
      </c>
      <c r="AG568" s="260">
        <v>0.998481397114655</v>
      </c>
      <c r="AH568" s="260">
        <v>0.995770044222265</v>
      </c>
      <c r="AI568" s="262">
        <v>0.92</v>
      </c>
      <c r="AJ568" s="260">
        <v>0.934959349593496</v>
      </c>
      <c r="AK568" s="260">
        <v>0.953626048347311</v>
      </c>
      <c r="AL568" s="260">
        <v>0.958611481975968</v>
      </c>
      <c r="AM568" s="260">
        <v>0.961457721051306</v>
      </c>
      <c r="AN568" s="259">
        <v>0.99</v>
      </c>
      <c r="AO568" s="264">
        <v>1</v>
      </c>
      <c r="AP568" s="264">
        <v>1</v>
      </c>
      <c r="AQ568" s="264">
        <v>1</v>
      </c>
      <c r="AR568" s="265">
        <v>1</v>
      </c>
      <c r="AS568" s="286">
        <v>0.05</v>
      </c>
      <c r="AT568" s="267">
        <v>0</v>
      </c>
      <c r="AU568" s="268">
        <v>0</v>
      </c>
      <c r="AV568" s="268">
        <v>0</v>
      </c>
      <c r="AW568" s="268">
        <v>0.0731707317073171</v>
      </c>
      <c r="AX568" s="224"/>
      <c r="AY568" s="222"/>
    </row>
    <row r="569" ht="15" spans="1:51">
      <c r="A569" s="220"/>
      <c r="B569" s="224"/>
      <c r="C569" s="283" t="s">
        <v>375</v>
      </c>
      <c r="D569" s="111" t="s">
        <v>25</v>
      </c>
      <c r="E569" s="111" t="s">
        <v>376</v>
      </c>
      <c r="F569" s="284" t="s">
        <v>600</v>
      </c>
      <c r="G569" s="284" t="s">
        <v>600</v>
      </c>
      <c r="H569" s="284" t="s">
        <v>600</v>
      </c>
      <c r="I569" s="284" t="s">
        <v>600</v>
      </c>
      <c r="J569" s="259">
        <v>0.9</v>
      </c>
      <c r="K569" s="260">
        <v>0.962962962962963</v>
      </c>
      <c r="L569" s="260">
        <v>1</v>
      </c>
      <c r="M569" s="261">
        <v>1</v>
      </c>
      <c r="N569" s="261">
        <v>0.989010989010989</v>
      </c>
      <c r="O569" s="262">
        <v>0.9</v>
      </c>
      <c r="P569" s="263">
        <v>0.992548435171386</v>
      </c>
      <c r="Q569" s="260">
        <v>0.994952327537858</v>
      </c>
      <c r="R569" s="260">
        <v>0.991675338189386</v>
      </c>
      <c r="S569" s="260">
        <v>0.986517851736735</v>
      </c>
      <c r="T569" s="262">
        <v>0.9</v>
      </c>
      <c r="U569" s="260">
        <v>0.9324391455539</v>
      </c>
      <c r="V569" s="260">
        <v>0.953449242849131</v>
      </c>
      <c r="W569" s="260">
        <v>0.939125910509886</v>
      </c>
      <c r="X569" s="260">
        <v>0.928007750216966</v>
      </c>
      <c r="Y569" s="262">
        <v>0.92</v>
      </c>
      <c r="Z569" s="262">
        <v>0.918465227817746</v>
      </c>
      <c r="AA569" s="262">
        <v>0.937119675456389</v>
      </c>
      <c r="AB569" s="262">
        <v>0.892018779342723</v>
      </c>
      <c r="AC569" s="262">
        <v>0.910832946994282</v>
      </c>
      <c r="AD569" s="262">
        <v>0.92</v>
      </c>
      <c r="AE569" s="260">
        <v>0.999794238683128</v>
      </c>
      <c r="AF569" s="260">
        <v>0.997551163197481</v>
      </c>
      <c r="AG569" s="260">
        <v>0.997490196078431</v>
      </c>
      <c r="AH569" s="260">
        <v>0.998058990081261</v>
      </c>
      <c r="AI569" s="262">
        <v>0.92</v>
      </c>
      <c r="AJ569" s="260">
        <v>0.972427983539095</v>
      </c>
      <c r="AK569" s="260">
        <v>0.970575318401405</v>
      </c>
      <c r="AL569" s="260">
        <v>0.968909710391823</v>
      </c>
      <c r="AM569" s="260">
        <v>0.968492975325631</v>
      </c>
      <c r="AN569" s="259">
        <v>0.99</v>
      </c>
      <c r="AO569" s="264">
        <v>1</v>
      </c>
      <c r="AP569" s="264">
        <v>1</v>
      </c>
      <c r="AQ569" s="264">
        <v>1</v>
      </c>
      <c r="AR569" s="265">
        <v>1</v>
      </c>
      <c r="AS569" s="286">
        <v>0.05</v>
      </c>
      <c r="AT569" s="267">
        <v>0</v>
      </c>
      <c r="AU569" s="268">
        <v>0.166666666666667</v>
      </c>
      <c r="AV569" s="268">
        <v>0</v>
      </c>
      <c r="AW569" s="268">
        <v>0.123456790123457</v>
      </c>
      <c r="AX569" s="224"/>
      <c r="AY569" s="222"/>
    </row>
    <row r="570" ht="15" spans="1:51">
      <c r="A570" s="220"/>
      <c r="B570" s="224"/>
      <c r="C570" s="283" t="s">
        <v>375</v>
      </c>
      <c r="D570" s="111" t="s">
        <v>25</v>
      </c>
      <c r="E570" s="111" t="s">
        <v>376</v>
      </c>
      <c r="F570" s="284" t="s">
        <v>601</v>
      </c>
      <c r="G570" s="284" t="s">
        <v>601</v>
      </c>
      <c r="H570" s="284" t="s">
        <v>601</v>
      </c>
      <c r="I570" s="284" t="s">
        <v>601</v>
      </c>
      <c r="J570" s="259">
        <v>0.9</v>
      </c>
      <c r="K570" s="260">
        <v>1</v>
      </c>
      <c r="L570" s="260">
        <v>1</v>
      </c>
      <c r="M570" s="261">
        <v>1</v>
      </c>
      <c r="N570" s="261">
        <v>0.99296875</v>
      </c>
      <c r="O570" s="262">
        <v>0.9</v>
      </c>
      <c r="P570" s="263" t="s">
        <v>33</v>
      </c>
      <c r="Q570" s="260" t="s">
        <v>33</v>
      </c>
      <c r="R570" s="260" t="s">
        <v>33</v>
      </c>
      <c r="S570" s="260">
        <v>0</v>
      </c>
      <c r="T570" s="262">
        <v>0.9</v>
      </c>
      <c r="U570" s="260" t="s">
        <v>33</v>
      </c>
      <c r="V570" s="260" t="s">
        <v>33</v>
      </c>
      <c r="W570" s="260" t="s">
        <v>33</v>
      </c>
      <c r="X570" s="260">
        <v>1</v>
      </c>
      <c r="Y570" s="262">
        <v>0.92</v>
      </c>
      <c r="Z570" s="262" t="s">
        <v>33</v>
      </c>
      <c r="AA570" s="262" t="s">
        <v>33</v>
      </c>
      <c r="AB570" s="262" t="s">
        <v>33</v>
      </c>
      <c r="AC570" s="262" t="s">
        <v>33</v>
      </c>
      <c r="AD570" s="262">
        <v>0.92</v>
      </c>
      <c r="AE570" s="260">
        <v>0.993243243243243</v>
      </c>
      <c r="AF570" s="260">
        <v>0.993798449612403</v>
      </c>
      <c r="AG570" s="260">
        <v>0.990118577075099</v>
      </c>
      <c r="AH570" s="260">
        <v>0.98631498470948</v>
      </c>
      <c r="AI570" s="262">
        <v>0.92</v>
      </c>
      <c r="AJ570" s="260">
        <v>0.971718636693256</v>
      </c>
      <c r="AK570" s="260">
        <v>0.978291916595258</v>
      </c>
      <c r="AL570" s="260">
        <v>0.961242367932041</v>
      </c>
      <c r="AM570" s="260">
        <v>0.973911148174823</v>
      </c>
      <c r="AN570" s="259">
        <v>0.99</v>
      </c>
      <c r="AO570" s="264">
        <v>1</v>
      </c>
      <c r="AP570" s="264">
        <v>1</v>
      </c>
      <c r="AQ570" s="264">
        <v>1</v>
      </c>
      <c r="AR570" s="265">
        <v>1</v>
      </c>
      <c r="AS570" s="286">
        <v>0.05</v>
      </c>
      <c r="AT570" s="267">
        <v>0</v>
      </c>
      <c r="AU570" s="268">
        <v>0</v>
      </c>
      <c r="AV570" s="268">
        <v>0</v>
      </c>
      <c r="AW570" s="268">
        <v>0.0732758620689655</v>
      </c>
      <c r="AX570" s="224"/>
      <c r="AY570" s="222"/>
    </row>
    <row r="571" ht="15" spans="1:51">
      <c r="A571" s="220"/>
      <c r="B571" s="224"/>
      <c r="C571" s="283" t="s">
        <v>375</v>
      </c>
      <c r="D571" s="111" t="s">
        <v>25</v>
      </c>
      <c r="E571" s="111" t="s">
        <v>376</v>
      </c>
      <c r="F571" s="284" t="s">
        <v>602</v>
      </c>
      <c r="G571" s="284" t="s">
        <v>602</v>
      </c>
      <c r="H571" s="284" t="s">
        <v>602</v>
      </c>
      <c r="I571" s="284" t="s">
        <v>602</v>
      </c>
      <c r="J571" s="259">
        <v>0.9</v>
      </c>
      <c r="K571" s="260">
        <v>1</v>
      </c>
      <c r="L571" s="260">
        <v>1</v>
      </c>
      <c r="M571" s="261">
        <v>1</v>
      </c>
      <c r="N571" s="261">
        <v>0.997578692493947</v>
      </c>
      <c r="O571" s="262">
        <v>0.9</v>
      </c>
      <c r="P571" s="263">
        <v>0.981789390340459</v>
      </c>
      <c r="Q571" s="260">
        <v>0.982725527831094</v>
      </c>
      <c r="R571" s="260">
        <v>0.983005366726297</v>
      </c>
      <c r="S571" s="260">
        <v>0.982933766761479</v>
      </c>
      <c r="T571" s="262">
        <v>0.9</v>
      </c>
      <c r="U571" s="260">
        <v>0.844813935075218</v>
      </c>
      <c r="V571" s="260">
        <v>0.936660268714012</v>
      </c>
      <c r="W571" s="260">
        <v>0.949016100178891</v>
      </c>
      <c r="X571" s="260">
        <v>0.895644785933287</v>
      </c>
      <c r="Y571" s="262">
        <v>0.92</v>
      </c>
      <c r="Z571" s="262">
        <v>0.775086505190311</v>
      </c>
      <c r="AA571" s="262">
        <v>0.878531073446328</v>
      </c>
      <c r="AB571" s="262">
        <v>0.961783439490446</v>
      </c>
      <c r="AC571" s="262">
        <v>0.884952428642964</v>
      </c>
      <c r="AD571" s="262">
        <v>0.92</v>
      </c>
      <c r="AE571" s="260">
        <v>0.998052580331061</v>
      </c>
      <c r="AF571" s="260">
        <v>0.989189189189189</v>
      </c>
      <c r="AG571" s="260">
        <v>0.993365384615385</v>
      </c>
      <c r="AH571" s="260">
        <v>0.968153224898242</v>
      </c>
      <c r="AI571" s="262">
        <v>0.92</v>
      </c>
      <c r="AJ571" s="260">
        <v>0.887387387387387</v>
      </c>
      <c r="AK571" s="260">
        <v>0.944126074498567</v>
      </c>
      <c r="AL571" s="260">
        <v>0.97350069735007</v>
      </c>
      <c r="AM571" s="260">
        <v>0.950606017396264</v>
      </c>
      <c r="AN571" s="259">
        <v>0.99</v>
      </c>
      <c r="AO571" s="264">
        <v>1</v>
      </c>
      <c r="AP571" s="264">
        <v>1</v>
      </c>
      <c r="AQ571" s="264">
        <v>1</v>
      </c>
      <c r="AR571" s="265">
        <v>1</v>
      </c>
      <c r="AS571" s="286">
        <v>0.05</v>
      </c>
      <c r="AT571" s="267">
        <v>0</v>
      </c>
      <c r="AU571" s="268">
        <v>0</v>
      </c>
      <c r="AV571" s="268">
        <v>0</v>
      </c>
      <c r="AW571" s="268">
        <v>0.0645161290322581</v>
      </c>
      <c r="AX571" s="224"/>
      <c r="AY571" s="222"/>
    </row>
    <row r="572" ht="15" spans="1:51">
      <c r="A572" s="220"/>
      <c r="B572" s="224"/>
      <c r="C572" s="283" t="s">
        <v>375</v>
      </c>
      <c r="D572" s="111" t="s">
        <v>25</v>
      </c>
      <c r="E572" s="111" t="s">
        <v>376</v>
      </c>
      <c r="F572" s="284" t="s">
        <v>603</v>
      </c>
      <c r="G572" s="284" t="s">
        <v>603</v>
      </c>
      <c r="H572" s="284" t="s">
        <v>603</v>
      </c>
      <c r="I572" s="284" t="s">
        <v>603</v>
      </c>
      <c r="J572" s="259">
        <v>0.9</v>
      </c>
      <c r="K572" s="260">
        <v>1</v>
      </c>
      <c r="L572" s="260">
        <v>1</v>
      </c>
      <c r="M572" s="261">
        <v>1</v>
      </c>
      <c r="N572" s="261">
        <v>0.974664679582712</v>
      </c>
      <c r="O572" s="262">
        <v>0.9</v>
      </c>
      <c r="P572" s="263">
        <v>0.980952380952381</v>
      </c>
      <c r="Q572" s="260">
        <v>0.990554899645809</v>
      </c>
      <c r="R572" s="260">
        <v>0.970896391152503</v>
      </c>
      <c r="S572" s="260">
        <v>0.989125779279494</v>
      </c>
      <c r="T572" s="262">
        <v>0.9</v>
      </c>
      <c r="U572" s="260">
        <v>0.944862155388471</v>
      </c>
      <c r="V572" s="260">
        <v>0.970484061393152</v>
      </c>
      <c r="W572" s="260">
        <v>0.948777648428405</v>
      </c>
      <c r="X572" s="260">
        <v>0.962285251986865</v>
      </c>
      <c r="Y572" s="262">
        <v>0.92</v>
      </c>
      <c r="Z572" s="262">
        <v>0.947572815533981</v>
      </c>
      <c r="AA572" s="262">
        <v>0.966499162479062</v>
      </c>
      <c r="AB572" s="262">
        <v>0.962025316455696</v>
      </c>
      <c r="AC572" s="262">
        <v>0.953484801964999</v>
      </c>
      <c r="AD572" s="262">
        <v>0.92</v>
      </c>
      <c r="AE572" s="260">
        <v>0.996797588772723</v>
      </c>
      <c r="AF572" s="260">
        <v>0.867088908995666</v>
      </c>
      <c r="AG572" s="260">
        <v>0.914885578583765</v>
      </c>
      <c r="AH572" s="260">
        <v>0.922028600988454</v>
      </c>
      <c r="AI572" s="262">
        <v>0.92</v>
      </c>
      <c r="AJ572" s="260">
        <v>0.970951054516514</v>
      </c>
      <c r="AK572" s="260">
        <v>0.981675392670157</v>
      </c>
      <c r="AL572" s="260">
        <v>0.981702127659574</v>
      </c>
      <c r="AM572" s="260">
        <v>0.981331832131767</v>
      </c>
      <c r="AN572" s="259">
        <v>0.99</v>
      </c>
      <c r="AO572" s="264">
        <v>1</v>
      </c>
      <c r="AP572" s="264">
        <v>1</v>
      </c>
      <c r="AQ572" s="264">
        <v>1</v>
      </c>
      <c r="AR572" s="265">
        <v>1</v>
      </c>
      <c r="AS572" s="286">
        <v>0.05</v>
      </c>
      <c r="AT572" s="267">
        <v>0</v>
      </c>
      <c r="AU572" s="268">
        <v>0</v>
      </c>
      <c r="AV572" s="268">
        <v>0</v>
      </c>
      <c r="AW572" s="268">
        <v>0.0795454545454545</v>
      </c>
      <c r="AX572" s="224"/>
      <c r="AY572" s="222"/>
    </row>
    <row r="573" ht="15" spans="1:51">
      <c r="A573" s="220"/>
      <c r="B573" s="224"/>
      <c r="C573" s="283" t="s">
        <v>375</v>
      </c>
      <c r="D573" s="111" t="s">
        <v>25</v>
      </c>
      <c r="E573" s="111" t="s">
        <v>376</v>
      </c>
      <c r="F573" s="284" t="s">
        <v>604</v>
      </c>
      <c r="G573" s="284" t="s">
        <v>604</v>
      </c>
      <c r="H573" s="284" t="s">
        <v>604</v>
      </c>
      <c r="I573" s="284" t="s">
        <v>604</v>
      </c>
      <c r="J573" s="259">
        <v>0.9</v>
      </c>
      <c r="K573" s="260">
        <v>1</v>
      </c>
      <c r="L573" s="260">
        <v>0.981132075471698</v>
      </c>
      <c r="M573" s="261">
        <v>0.981818181818182</v>
      </c>
      <c r="N573" s="261">
        <v>0.988070175438597</v>
      </c>
      <c r="O573" s="262">
        <v>0.9</v>
      </c>
      <c r="P573" s="263">
        <v>0.970185334407736</v>
      </c>
      <c r="Q573" s="260">
        <v>0.981645569620253</v>
      </c>
      <c r="R573" s="260">
        <v>0.981610476455837</v>
      </c>
      <c r="S573" s="260">
        <v>0.967998758094562</v>
      </c>
      <c r="T573" s="262">
        <v>0.9</v>
      </c>
      <c r="U573" s="260">
        <v>0.874832124630674</v>
      </c>
      <c r="V573" s="260">
        <v>0.929113924050633</v>
      </c>
      <c r="W573" s="260">
        <v>0.946224575090554</v>
      </c>
      <c r="X573" s="260">
        <v>0.911480972234543</v>
      </c>
      <c r="Y573" s="262">
        <v>0.92</v>
      </c>
      <c r="Z573" s="262">
        <v>0.796825396825397</v>
      </c>
      <c r="AA573" s="262">
        <v>0.835418671799808</v>
      </c>
      <c r="AB573" s="262">
        <v>0.854334226988382</v>
      </c>
      <c r="AC573" s="262">
        <v>0.822322001282874</v>
      </c>
      <c r="AD573" s="262">
        <v>0.92</v>
      </c>
      <c r="AE573" s="260">
        <v>0.992408666772102</v>
      </c>
      <c r="AF573" s="260">
        <v>0.967585360410623</v>
      </c>
      <c r="AG573" s="260">
        <v>0.986066003143007</v>
      </c>
      <c r="AH573" s="260">
        <v>0.983519041311284</v>
      </c>
      <c r="AI573" s="262">
        <v>0.92</v>
      </c>
      <c r="AJ573" s="260">
        <v>0.919057815845824</v>
      </c>
      <c r="AK573" s="260">
        <v>0.935460824005716</v>
      </c>
      <c r="AL573" s="260">
        <v>0.946261682242991</v>
      </c>
      <c r="AM573" s="260">
        <v>0.940421143393324</v>
      </c>
      <c r="AN573" s="259">
        <v>0.99</v>
      </c>
      <c r="AO573" s="264">
        <v>1</v>
      </c>
      <c r="AP573" s="264">
        <v>1</v>
      </c>
      <c r="AQ573" s="264">
        <v>1</v>
      </c>
      <c r="AR573" s="265">
        <v>1</v>
      </c>
      <c r="AS573" s="286">
        <v>0.05</v>
      </c>
      <c r="AT573" s="267">
        <v>0</v>
      </c>
      <c r="AU573" s="268">
        <v>0</v>
      </c>
      <c r="AV573" s="268">
        <v>0</v>
      </c>
      <c r="AW573" s="268">
        <v>0.0801104972375691</v>
      </c>
      <c r="AX573" s="224"/>
      <c r="AY573" s="222"/>
    </row>
    <row r="574" ht="15" spans="1:51">
      <c r="A574" s="220"/>
      <c r="B574" s="224"/>
      <c r="C574" s="283" t="s">
        <v>375</v>
      </c>
      <c r="D574" s="111" t="s">
        <v>25</v>
      </c>
      <c r="E574" s="111" t="s">
        <v>376</v>
      </c>
      <c r="F574" s="284" t="s">
        <v>605</v>
      </c>
      <c r="G574" s="284" t="s">
        <v>605</v>
      </c>
      <c r="H574" s="284" t="s">
        <v>605</v>
      </c>
      <c r="I574" s="284" t="s">
        <v>605</v>
      </c>
      <c r="J574" s="259">
        <v>0.9</v>
      </c>
      <c r="K574" s="260">
        <v>0.964285714285714</v>
      </c>
      <c r="L574" s="260">
        <v>0.923076923076923</v>
      </c>
      <c r="M574" s="261">
        <v>0.96551724137931</v>
      </c>
      <c r="N574" s="261">
        <v>0.942895086321381</v>
      </c>
      <c r="O574" s="262">
        <v>0.9</v>
      </c>
      <c r="P574" s="263">
        <v>0.969115582592419</v>
      </c>
      <c r="Q574" s="260">
        <v>0.991944146079484</v>
      </c>
      <c r="R574" s="260">
        <v>0.981421272642824</v>
      </c>
      <c r="S574" s="260">
        <v>0.985518380517036</v>
      </c>
      <c r="T574" s="262">
        <v>0.9</v>
      </c>
      <c r="U574" s="260">
        <v>0.854000935891437</v>
      </c>
      <c r="V574" s="260">
        <v>0.907626208378088</v>
      </c>
      <c r="W574" s="260">
        <v>0.917324663260567</v>
      </c>
      <c r="X574" s="260">
        <v>0.911535358967464</v>
      </c>
      <c r="Y574" s="262">
        <v>0.92</v>
      </c>
      <c r="Z574" s="262">
        <v>0.903361344537815</v>
      </c>
      <c r="AA574" s="262">
        <v>0.950286806883365</v>
      </c>
      <c r="AB574" s="262">
        <v>0.91726618705036</v>
      </c>
      <c r="AC574" s="262">
        <v>0.93231775180857</v>
      </c>
      <c r="AD574" s="262">
        <v>0.92</v>
      </c>
      <c r="AE574" s="260">
        <v>0.944677284157586</v>
      </c>
      <c r="AF574" s="260">
        <v>0.988718977187265</v>
      </c>
      <c r="AG574" s="260">
        <v>0.992529348986126</v>
      </c>
      <c r="AH574" s="260">
        <v>0.989313189682181</v>
      </c>
      <c r="AI574" s="262">
        <v>0.92</v>
      </c>
      <c r="AJ574" s="260">
        <v>0.941086457536343</v>
      </c>
      <c r="AK574" s="260">
        <v>0.964375523889355</v>
      </c>
      <c r="AL574" s="260">
        <v>0.967146548541897</v>
      </c>
      <c r="AM574" s="260">
        <v>0.968470637811155</v>
      </c>
      <c r="AN574" s="259">
        <v>0.99</v>
      </c>
      <c r="AO574" s="264">
        <v>1</v>
      </c>
      <c r="AP574" s="264">
        <v>1</v>
      </c>
      <c r="AQ574" s="264">
        <v>1</v>
      </c>
      <c r="AR574" s="265">
        <v>1</v>
      </c>
      <c r="AS574" s="286">
        <v>0.05</v>
      </c>
      <c r="AT574" s="267">
        <v>0.0714285714285714</v>
      </c>
      <c r="AU574" s="268">
        <v>0</v>
      </c>
      <c r="AV574" s="268">
        <v>0</v>
      </c>
      <c r="AW574" s="268">
        <v>0.0396825396825397</v>
      </c>
      <c r="AX574" s="224"/>
      <c r="AY574" s="222"/>
    </row>
    <row r="575" ht="15" spans="1:51">
      <c r="A575" s="220"/>
      <c r="B575" s="224"/>
      <c r="C575" s="283" t="s">
        <v>375</v>
      </c>
      <c r="D575" s="111" t="s">
        <v>25</v>
      </c>
      <c r="E575" s="111" t="s">
        <v>376</v>
      </c>
      <c r="F575" s="284" t="s">
        <v>606</v>
      </c>
      <c r="G575" s="284" t="s">
        <v>606</v>
      </c>
      <c r="H575" s="284" t="s">
        <v>606</v>
      </c>
      <c r="I575" s="284" t="s">
        <v>606</v>
      </c>
      <c r="J575" s="259">
        <v>0.9</v>
      </c>
      <c r="K575" s="260">
        <v>1</v>
      </c>
      <c r="L575" s="260">
        <v>1</v>
      </c>
      <c r="M575" s="261">
        <v>1</v>
      </c>
      <c r="N575" s="261">
        <v>0.989304812834225</v>
      </c>
      <c r="O575" s="262">
        <v>0.9</v>
      </c>
      <c r="P575" s="263">
        <v>0.75</v>
      </c>
      <c r="Q575" s="260">
        <v>1</v>
      </c>
      <c r="R575" s="260" t="s">
        <v>33</v>
      </c>
      <c r="S575" s="260">
        <v>0.8</v>
      </c>
      <c r="T575" s="262">
        <v>0.9</v>
      </c>
      <c r="U575" s="260">
        <v>0</v>
      </c>
      <c r="V575" s="260">
        <v>0</v>
      </c>
      <c r="W575" s="260" t="s">
        <v>33</v>
      </c>
      <c r="X575" s="260">
        <v>0</v>
      </c>
      <c r="Y575" s="262">
        <v>0.92</v>
      </c>
      <c r="Z575" s="262" t="s">
        <v>33</v>
      </c>
      <c r="AA575" s="262" t="s">
        <v>33</v>
      </c>
      <c r="AB575" s="262" t="s">
        <v>33</v>
      </c>
      <c r="AC575" s="262">
        <v>0</v>
      </c>
      <c r="AD575" s="262">
        <v>0.92</v>
      </c>
      <c r="AE575" s="260">
        <v>0.996296296296296</v>
      </c>
      <c r="AF575" s="260">
        <v>0.992837958818263</v>
      </c>
      <c r="AG575" s="260">
        <v>0.987616099071207</v>
      </c>
      <c r="AH575" s="260">
        <v>0.989762443438914</v>
      </c>
      <c r="AI575" s="262">
        <v>0.92</v>
      </c>
      <c r="AJ575" s="260">
        <v>0.919324066503134</v>
      </c>
      <c r="AK575" s="260">
        <v>0.897067624177139</v>
      </c>
      <c r="AL575" s="260">
        <v>0.948294531672983</v>
      </c>
      <c r="AM575" s="260">
        <v>0.944378123118206</v>
      </c>
      <c r="AN575" s="259">
        <v>0.99</v>
      </c>
      <c r="AO575" s="264">
        <v>1</v>
      </c>
      <c r="AP575" s="264">
        <v>1</v>
      </c>
      <c r="AQ575" s="264">
        <v>1</v>
      </c>
      <c r="AR575" s="265">
        <v>1</v>
      </c>
      <c r="AS575" s="286">
        <v>0.05</v>
      </c>
      <c r="AT575" s="267">
        <v>0</v>
      </c>
      <c r="AU575" s="268">
        <v>0</v>
      </c>
      <c r="AV575" s="268">
        <v>0</v>
      </c>
      <c r="AW575" s="268">
        <v>0.0950570342205323</v>
      </c>
      <c r="AX575" s="224"/>
      <c r="AY575" s="222"/>
    </row>
    <row r="576" ht="15" spans="1:51">
      <c r="A576" s="220"/>
      <c r="B576" s="224"/>
      <c r="C576" s="283" t="s">
        <v>375</v>
      </c>
      <c r="D576" s="111" t="s">
        <v>25</v>
      </c>
      <c r="E576" s="111" t="s">
        <v>376</v>
      </c>
      <c r="F576" s="284" t="s">
        <v>607</v>
      </c>
      <c r="G576" s="284" t="s">
        <v>607</v>
      </c>
      <c r="H576" s="284" t="s">
        <v>607</v>
      </c>
      <c r="I576" s="284" t="s">
        <v>607</v>
      </c>
      <c r="J576" s="259">
        <v>0.9</v>
      </c>
      <c r="K576" s="260">
        <v>0.983870967741935</v>
      </c>
      <c r="L576" s="260">
        <v>0.983606557377049</v>
      </c>
      <c r="M576" s="261">
        <v>0.911764705882353</v>
      </c>
      <c r="N576" s="261">
        <v>0.986781609195402</v>
      </c>
      <c r="O576" s="262">
        <v>0.9</v>
      </c>
      <c r="P576" s="263">
        <v>0.954690731340478</v>
      </c>
      <c r="Q576" s="260">
        <v>0.991849091755938</v>
      </c>
      <c r="R576" s="260">
        <v>0.993766338226423</v>
      </c>
      <c r="S576" s="260">
        <v>0.989597982268419</v>
      </c>
      <c r="T576" s="262">
        <v>0.9</v>
      </c>
      <c r="U576" s="260">
        <v>0.880992667794698</v>
      </c>
      <c r="V576" s="260">
        <v>0.920353982300885</v>
      </c>
      <c r="W576" s="260">
        <v>0.943494872310477</v>
      </c>
      <c r="X576" s="260">
        <v>0.920398960562519</v>
      </c>
      <c r="Y576" s="262">
        <v>0.92</v>
      </c>
      <c r="Z576" s="262">
        <v>0.831122900088417</v>
      </c>
      <c r="AA576" s="262">
        <v>0.874541452677916</v>
      </c>
      <c r="AB576" s="262">
        <v>0.819423368740516</v>
      </c>
      <c r="AC576" s="262">
        <v>0.869163186723792</v>
      </c>
      <c r="AD576" s="262">
        <v>0.92</v>
      </c>
      <c r="AE576" s="260">
        <v>0.977334465195246</v>
      </c>
      <c r="AF576" s="260">
        <v>0.97808002112769</v>
      </c>
      <c r="AG576" s="260">
        <v>0.978864861081951</v>
      </c>
      <c r="AH576" s="260">
        <v>0.983907494589348</v>
      </c>
      <c r="AI576" s="262">
        <v>0.92</v>
      </c>
      <c r="AJ576" s="260">
        <v>0.924364538127712</v>
      </c>
      <c r="AK576" s="260">
        <v>0.933180130811384</v>
      </c>
      <c r="AL576" s="260">
        <v>0.947544110634239</v>
      </c>
      <c r="AM576" s="260">
        <v>0.95205389614261</v>
      </c>
      <c r="AN576" s="259">
        <v>0.99</v>
      </c>
      <c r="AO576" s="264">
        <v>1</v>
      </c>
      <c r="AP576" s="264">
        <v>1</v>
      </c>
      <c r="AQ576" s="264">
        <v>1</v>
      </c>
      <c r="AR576" s="265">
        <v>1</v>
      </c>
      <c r="AS576" s="286">
        <v>0.05</v>
      </c>
      <c r="AT576" s="267">
        <v>0</v>
      </c>
      <c r="AU576" s="268">
        <v>0.05</v>
      </c>
      <c r="AV576" s="268">
        <v>0.037037037037037</v>
      </c>
      <c r="AW576" s="268">
        <v>0.0724876441515651</v>
      </c>
      <c r="AX576" s="224"/>
      <c r="AY576" s="222"/>
    </row>
    <row r="577" ht="15" spans="1:51">
      <c r="A577" s="220"/>
      <c r="B577" s="224"/>
      <c r="C577" s="283" t="s">
        <v>375</v>
      </c>
      <c r="D577" s="111" t="s">
        <v>25</v>
      </c>
      <c r="E577" s="111" t="s">
        <v>376</v>
      </c>
      <c r="F577" s="284" t="s">
        <v>608</v>
      </c>
      <c r="G577" s="284" t="s">
        <v>608</v>
      </c>
      <c r="H577" s="284" t="s">
        <v>608</v>
      </c>
      <c r="I577" s="284" t="s">
        <v>608</v>
      </c>
      <c r="J577" s="259">
        <v>0.9</v>
      </c>
      <c r="K577" s="260">
        <v>1</v>
      </c>
      <c r="L577" s="260">
        <v>1</v>
      </c>
      <c r="M577" s="261">
        <v>1</v>
      </c>
      <c r="N577" s="261">
        <v>0.998795180722892</v>
      </c>
      <c r="O577" s="262">
        <v>0.9</v>
      </c>
      <c r="P577" s="263">
        <v>0.75</v>
      </c>
      <c r="Q577" s="260" t="s">
        <v>33</v>
      </c>
      <c r="R577" s="260" t="s">
        <v>33</v>
      </c>
      <c r="S577" s="260">
        <v>0.583333333333333</v>
      </c>
      <c r="T577" s="262">
        <v>0.9</v>
      </c>
      <c r="U577" s="260">
        <v>0.25</v>
      </c>
      <c r="V577" s="260" t="s">
        <v>33</v>
      </c>
      <c r="W577" s="260" t="s">
        <v>33</v>
      </c>
      <c r="X577" s="260">
        <v>0.5</v>
      </c>
      <c r="Y577" s="262">
        <v>0.92</v>
      </c>
      <c r="Z577" s="262">
        <v>0</v>
      </c>
      <c r="AA577" s="262" t="s">
        <v>33</v>
      </c>
      <c r="AB577" s="262" t="s">
        <v>33</v>
      </c>
      <c r="AC577" s="262">
        <v>0</v>
      </c>
      <c r="AD577" s="262">
        <v>0.92</v>
      </c>
      <c r="AE577" s="260">
        <v>1</v>
      </c>
      <c r="AF577" s="260">
        <v>0.980599647266314</v>
      </c>
      <c r="AG577" s="260">
        <v>0.99504132231405</v>
      </c>
      <c r="AH577" s="260">
        <v>0.993416572077185</v>
      </c>
      <c r="AI577" s="262">
        <v>0.92</v>
      </c>
      <c r="AJ577" s="260">
        <v>0.959373835259038</v>
      </c>
      <c r="AK577" s="260">
        <v>0.966537966537967</v>
      </c>
      <c r="AL577" s="260">
        <v>0.976744186046512</v>
      </c>
      <c r="AM577" s="260">
        <v>0.97490781545103</v>
      </c>
      <c r="AN577" s="259">
        <v>0.99</v>
      </c>
      <c r="AO577" s="264">
        <v>1</v>
      </c>
      <c r="AP577" s="264">
        <v>1</v>
      </c>
      <c r="AQ577" s="264">
        <v>1</v>
      </c>
      <c r="AR577" s="265">
        <v>1</v>
      </c>
      <c r="AS577" s="286">
        <v>0.05</v>
      </c>
      <c r="AT577" s="267">
        <v>0.2</v>
      </c>
      <c r="AU577" s="268">
        <v>0</v>
      </c>
      <c r="AV577" s="268">
        <v>0.111111111111111</v>
      </c>
      <c r="AW577" s="268">
        <v>0.0730337078651685</v>
      </c>
      <c r="AX577" s="224"/>
      <c r="AY577" s="222"/>
    </row>
    <row r="578" ht="15" spans="1:51">
      <c r="A578" s="220"/>
      <c r="B578" s="224"/>
      <c r="C578" s="283" t="s">
        <v>375</v>
      </c>
      <c r="D578" s="111" t="s">
        <v>25</v>
      </c>
      <c r="E578" s="111" t="s">
        <v>376</v>
      </c>
      <c r="F578" s="284" t="s">
        <v>609</v>
      </c>
      <c r="G578" s="284" t="s">
        <v>609</v>
      </c>
      <c r="H578" s="284" t="s">
        <v>609</v>
      </c>
      <c r="I578" s="284" t="s">
        <v>609</v>
      </c>
      <c r="J578" s="259">
        <v>0.9</v>
      </c>
      <c r="K578" s="260">
        <v>0.951219512195122</v>
      </c>
      <c r="L578" s="260">
        <v>0.928571428571429</v>
      </c>
      <c r="M578" s="261">
        <v>0.930232558139535</v>
      </c>
      <c r="N578" s="261">
        <v>0.961156278229449</v>
      </c>
      <c r="O578" s="262">
        <v>0.9</v>
      </c>
      <c r="P578" s="263">
        <v>0.980220401243289</v>
      </c>
      <c r="Q578" s="260">
        <v>0.983632862644416</v>
      </c>
      <c r="R578" s="260">
        <v>0.983090379008746</v>
      </c>
      <c r="S578" s="260">
        <v>0.975884832953458</v>
      </c>
      <c r="T578" s="262">
        <v>0.9</v>
      </c>
      <c r="U578" s="260">
        <v>0.923142130545352</v>
      </c>
      <c r="V578" s="260">
        <v>0.965661103979461</v>
      </c>
      <c r="W578" s="260">
        <v>0.968221574344023</v>
      </c>
      <c r="X578" s="260">
        <v>0.942050379678071</v>
      </c>
      <c r="Y578" s="262">
        <v>0.92</v>
      </c>
      <c r="Z578" s="262">
        <v>0.94954128440367</v>
      </c>
      <c r="AA578" s="262">
        <v>0.97808764940239</v>
      </c>
      <c r="AB578" s="262">
        <v>0.972310969116081</v>
      </c>
      <c r="AC578" s="262">
        <v>0.960634971538523</v>
      </c>
      <c r="AD578" s="262">
        <v>0.92</v>
      </c>
      <c r="AE578" s="260">
        <v>0.998163452708907</v>
      </c>
      <c r="AF578" s="260">
        <v>0.998014272417003</v>
      </c>
      <c r="AG578" s="260">
        <v>0.992699147029059</v>
      </c>
      <c r="AH578" s="260">
        <v>0.93859173340656</v>
      </c>
      <c r="AI578" s="262">
        <v>0.92</v>
      </c>
      <c r="AJ578" s="260">
        <v>0.966727025803531</v>
      </c>
      <c r="AK578" s="260">
        <v>0.987378640776699</v>
      </c>
      <c r="AL578" s="260">
        <v>0.985129261038664</v>
      </c>
      <c r="AM578" s="260">
        <v>0.980190976497305</v>
      </c>
      <c r="AN578" s="259">
        <v>0.99</v>
      </c>
      <c r="AO578" s="264">
        <v>1</v>
      </c>
      <c r="AP578" s="264">
        <v>1</v>
      </c>
      <c r="AQ578" s="264">
        <v>1</v>
      </c>
      <c r="AR578" s="265">
        <v>1</v>
      </c>
      <c r="AS578" s="286">
        <v>0.05</v>
      </c>
      <c r="AT578" s="267">
        <v>0</v>
      </c>
      <c r="AU578" s="268">
        <v>0.0285714285714286</v>
      </c>
      <c r="AV578" s="268">
        <v>0</v>
      </c>
      <c r="AW578" s="268">
        <v>0.065546218487395</v>
      </c>
      <c r="AX578" s="224"/>
      <c r="AY578" s="222"/>
    </row>
    <row r="579" ht="15" spans="1:51">
      <c r="A579" s="220"/>
      <c r="B579" s="224"/>
      <c r="C579" s="283" t="s">
        <v>375</v>
      </c>
      <c r="D579" s="111" t="s">
        <v>25</v>
      </c>
      <c r="E579" s="111" t="s">
        <v>376</v>
      </c>
      <c r="F579" s="284" t="s">
        <v>610</v>
      </c>
      <c r="G579" s="284" t="s">
        <v>610</v>
      </c>
      <c r="H579" s="284" t="s">
        <v>610</v>
      </c>
      <c r="I579" s="284" t="s">
        <v>610</v>
      </c>
      <c r="J579" s="259">
        <v>0.9</v>
      </c>
      <c r="K579" s="260">
        <v>1</v>
      </c>
      <c r="L579" s="260">
        <v>1</v>
      </c>
      <c r="M579" s="261">
        <v>1</v>
      </c>
      <c r="N579" s="261">
        <v>0.998286203941731</v>
      </c>
      <c r="O579" s="262">
        <v>0.9</v>
      </c>
      <c r="P579" s="263">
        <v>0.975391498881432</v>
      </c>
      <c r="Q579" s="260">
        <v>0.996636394214598</v>
      </c>
      <c r="R579" s="260">
        <v>0.999113475177305</v>
      </c>
      <c r="S579" s="260">
        <v>0.995369786712205</v>
      </c>
      <c r="T579" s="262">
        <v>0.9</v>
      </c>
      <c r="U579" s="260">
        <v>0.900167785234899</v>
      </c>
      <c r="V579" s="260">
        <v>0.954927682475614</v>
      </c>
      <c r="W579" s="260">
        <v>0.961583924349882</v>
      </c>
      <c r="X579" s="260">
        <v>0.964241917183363</v>
      </c>
      <c r="Y579" s="262">
        <v>0.92</v>
      </c>
      <c r="Z579" s="262">
        <v>0.955042527339004</v>
      </c>
      <c r="AA579" s="262">
        <v>0.966315789473684</v>
      </c>
      <c r="AB579" s="262">
        <v>0.979189485213582</v>
      </c>
      <c r="AC579" s="262">
        <v>0.977137462545663</v>
      </c>
      <c r="AD579" s="262">
        <v>0.92</v>
      </c>
      <c r="AE579" s="260">
        <v>0.992106746852095</v>
      </c>
      <c r="AF579" s="260">
        <v>0.897183341973389</v>
      </c>
      <c r="AG579" s="260">
        <v>0.956089646080519</v>
      </c>
      <c r="AH579" s="260">
        <v>0.976319444983354</v>
      </c>
      <c r="AI579" s="262">
        <v>0.92</v>
      </c>
      <c r="AJ579" s="260">
        <v>0.969786460699682</v>
      </c>
      <c r="AK579" s="260">
        <v>0.981651376146789</v>
      </c>
      <c r="AL579" s="260">
        <v>0.989530013959981</v>
      </c>
      <c r="AM579" s="260">
        <v>0.988515529118777</v>
      </c>
      <c r="AN579" s="259">
        <v>0.99</v>
      </c>
      <c r="AO579" s="264">
        <v>1</v>
      </c>
      <c r="AP579" s="264">
        <v>1</v>
      </c>
      <c r="AQ579" s="264">
        <v>1</v>
      </c>
      <c r="AR579" s="265">
        <v>1</v>
      </c>
      <c r="AS579" s="286">
        <v>0.05</v>
      </c>
      <c r="AT579" s="267">
        <v>0</v>
      </c>
      <c r="AU579" s="268">
        <v>0.0588235294117647</v>
      </c>
      <c r="AV579" s="268">
        <v>0</v>
      </c>
      <c r="AW579" s="268">
        <v>0.083011583011583</v>
      </c>
      <c r="AX579" s="224"/>
      <c r="AY579" s="222"/>
    </row>
    <row r="580" ht="15" spans="1:51">
      <c r="A580" s="220"/>
      <c r="B580" s="224"/>
      <c r="C580" s="283" t="s">
        <v>375</v>
      </c>
      <c r="D580" s="111" t="s">
        <v>25</v>
      </c>
      <c r="E580" s="111" t="s">
        <v>376</v>
      </c>
      <c r="F580" s="284" t="s">
        <v>611</v>
      </c>
      <c r="G580" s="284" t="s">
        <v>611</v>
      </c>
      <c r="H580" s="284" t="s">
        <v>611</v>
      </c>
      <c r="I580" s="284" t="s">
        <v>611</v>
      </c>
      <c r="J580" s="259">
        <v>0.9</v>
      </c>
      <c r="K580" s="260">
        <v>0.972602739726027</v>
      </c>
      <c r="L580" s="260">
        <v>0.915492957746479</v>
      </c>
      <c r="M580" s="261">
        <v>0.972972972972973</v>
      </c>
      <c r="N580" s="261">
        <v>0.95742471443406</v>
      </c>
      <c r="O580" s="262">
        <v>0.9</v>
      </c>
      <c r="P580" s="263">
        <v>0.6</v>
      </c>
      <c r="Q580" s="260">
        <v>1</v>
      </c>
      <c r="R580" s="260">
        <v>1</v>
      </c>
      <c r="S580" s="260">
        <v>0.615384615384615</v>
      </c>
      <c r="T580" s="262">
        <v>0.9</v>
      </c>
      <c r="U580" s="260">
        <v>0</v>
      </c>
      <c r="V580" s="260">
        <v>0</v>
      </c>
      <c r="W580" s="260">
        <v>0</v>
      </c>
      <c r="X580" s="260">
        <v>0.230769230769231</v>
      </c>
      <c r="Y580" s="262">
        <v>0.92</v>
      </c>
      <c r="Z580" s="262" t="s">
        <v>33</v>
      </c>
      <c r="AA580" s="262">
        <v>0</v>
      </c>
      <c r="AB580" s="262" t="s">
        <v>33</v>
      </c>
      <c r="AC580" s="262">
        <v>0.333333333333333</v>
      </c>
      <c r="AD580" s="262">
        <v>0.92</v>
      </c>
      <c r="AE580" s="260">
        <v>0.983451536643026</v>
      </c>
      <c r="AF580" s="260">
        <v>0.974358974358974</v>
      </c>
      <c r="AG580" s="260">
        <v>0.992941176470588</v>
      </c>
      <c r="AH580" s="260">
        <v>0.991133315329913</v>
      </c>
      <c r="AI580" s="262">
        <v>0.92</v>
      </c>
      <c r="AJ580" s="260">
        <v>0.950959860383944</v>
      </c>
      <c r="AK580" s="260">
        <v>0.901623313123411</v>
      </c>
      <c r="AL580" s="260">
        <v>0.954948016942626</v>
      </c>
      <c r="AM580" s="260">
        <v>0.948246701223646</v>
      </c>
      <c r="AN580" s="259">
        <v>0.99</v>
      </c>
      <c r="AO580" s="264">
        <v>1</v>
      </c>
      <c r="AP580" s="264">
        <v>1</v>
      </c>
      <c r="AQ580" s="264">
        <v>1</v>
      </c>
      <c r="AR580" s="265">
        <v>1</v>
      </c>
      <c r="AS580" s="286">
        <v>0.05</v>
      </c>
      <c r="AT580" s="267">
        <v>0</v>
      </c>
      <c r="AU580" s="268">
        <v>0.222222222222222</v>
      </c>
      <c r="AV580" s="268">
        <v>0</v>
      </c>
      <c r="AW580" s="268">
        <v>0.105911330049261</v>
      </c>
      <c r="AX580" s="224"/>
      <c r="AY580" s="222"/>
    </row>
    <row r="581" ht="15" spans="1:51">
      <c r="A581" s="220"/>
      <c r="B581" s="224"/>
      <c r="C581" s="283" t="s">
        <v>375</v>
      </c>
      <c r="D581" s="111" t="s">
        <v>25</v>
      </c>
      <c r="E581" s="111" t="s">
        <v>376</v>
      </c>
      <c r="F581" s="284" t="s">
        <v>612</v>
      </c>
      <c r="G581" s="284" t="s">
        <v>612</v>
      </c>
      <c r="H581" s="284" t="s">
        <v>612</v>
      </c>
      <c r="I581" s="284" t="s">
        <v>612</v>
      </c>
      <c r="J581" s="259">
        <v>0.9</v>
      </c>
      <c r="K581" s="260">
        <v>1</v>
      </c>
      <c r="L581" s="260">
        <v>1</v>
      </c>
      <c r="M581" s="261">
        <v>1</v>
      </c>
      <c r="N581" s="261">
        <v>0.993055555555556</v>
      </c>
      <c r="O581" s="262">
        <v>0.9</v>
      </c>
      <c r="P581" s="263">
        <v>0.996203132415757</v>
      </c>
      <c r="Q581" s="260">
        <v>0.998946814112691</v>
      </c>
      <c r="R581" s="260">
        <v>0.999517607332368</v>
      </c>
      <c r="S581" s="260">
        <v>0.9981760060173</v>
      </c>
      <c r="T581" s="262">
        <v>0.9</v>
      </c>
      <c r="U581" s="260">
        <v>0.953962980541054</v>
      </c>
      <c r="V581" s="260">
        <v>0.973143759873618</v>
      </c>
      <c r="W581" s="260">
        <v>0.975397973950796</v>
      </c>
      <c r="X581" s="260">
        <v>0.970327190673185</v>
      </c>
      <c r="Y581" s="262">
        <v>0.92</v>
      </c>
      <c r="Z581" s="262">
        <v>0.980039920159681</v>
      </c>
      <c r="AA581" s="262">
        <v>0.96875</v>
      </c>
      <c r="AB581" s="262">
        <v>0.979020979020979</v>
      </c>
      <c r="AC581" s="262">
        <v>0.980133740180484</v>
      </c>
      <c r="AD581" s="262">
        <v>0.92</v>
      </c>
      <c r="AE581" s="260">
        <v>0.998202408772245</v>
      </c>
      <c r="AF581" s="260">
        <v>0.990557553956835</v>
      </c>
      <c r="AG581" s="260">
        <v>0.994387708160824</v>
      </c>
      <c r="AH581" s="260">
        <v>0.984167333441906</v>
      </c>
      <c r="AI581" s="262">
        <v>0.92</v>
      </c>
      <c r="AJ581" s="260">
        <v>0.970858895705521</v>
      </c>
      <c r="AK581" s="260">
        <v>0.985640207419226</v>
      </c>
      <c r="AL581" s="260">
        <v>0.991682419659735</v>
      </c>
      <c r="AM581" s="260">
        <v>0.987009010585251</v>
      </c>
      <c r="AN581" s="259">
        <v>0.99</v>
      </c>
      <c r="AO581" s="264">
        <v>1</v>
      </c>
      <c r="AP581" s="264">
        <v>1</v>
      </c>
      <c r="AQ581" s="264">
        <v>1</v>
      </c>
      <c r="AR581" s="265">
        <v>1</v>
      </c>
      <c r="AS581" s="286">
        <v>0.05</v>
      </c>
      <c r="AT581" s="267">
        <v>0.125</v>
      </c>
      <c r="AU581" s="268">
        <v>0</v>
      </c>
      <c r="AV581" s="268">
        <v>0</v>
      </c>
      <c r="AW581" s="268">
        <v>0.15406976744186</v>
      </c>
      <c r="AX581" s="224"/>
      <c r="AY581" s="222"/>
    </row>
    <row r="582" ht="15" spans="1:51">
      <c r="A582" s="220"/>
      <c r="B582" s="224"/>
      <c r="C582" s="283" t="s">
        <v>375</v>
      </c>
      <c r="D582" s="111" t="s">
        <v>25</v>
      </c>
      <c r="E582" s="111" t="s">
        <v>376</v>
      </c>
      <c r="F582" s="284" t="s">
        <v>613</v>
      </c>
      <c r="G582" s="284" t="s">
        <v>613</v>
      </c>
      <c r="H582" s="284" t="s">
        <v>613</v>
      </c>
      <c r="I582" s="284" t="s">
        <v>613</v>
      </c>
      <c r="J582" s="259">
        <v>0.9</v>
      </c>
      <c r="K582" s="260">
        <v>0.878787878787879</v>
      </c>
      <c r="L582" s="260">
        <v>1</v>
      </c>
      <c r="M582" s="261">
        <v>0.866666666666667</v>
      </c>
      <c r="N582" s="261">
        <v>0.899198167239404</v>
      </c>
      <c r="O582" s="262">
        <v>0.9</v>
      </c>
      <c r="P582" s="263">
        <v>0</v>
      </c>
      <c r="Q582" s="260" t="s">
        <v>33</v>
      </c>
      <c r="R582" s="260" t="s">
        <v>33</v>
      </c>
      <c r="S582" s="260">
        <v>0</v>
      </c>
      <c r="T582" s="262">
        <v>0.9</v>
      </c>
      <c r="U582" s="260">
        <v>0</v>
      </c>
      <c r="V582" s="260" t="s">
        <v>33</v>
      </c>
      <c r="W582" s="260" t="s">
        <v>33</v>
      </c>
      <c r="X582" s="260">
        <v>0</v>
      </c>
      <c r="Y582" s="262">
        <v>0.92</v>
      </c>
      <c r="Z582" s="262" t="s">
        <v>33</v>
      </c>
      <c r="AA582" s="262">
        <v>0</v>
      </c>
      <c r="AB582" s="262" t="s">
        <v>33</v>
      </c>
      <c r="AC582" s="262">
        <v>0</v>
      </c>
      <c r="AD582" s="262">
        <v>0.92</v>
      </c>
      <c r="AE582" s="260">
        <v>1</v>
      </c>
      <c r="AF582" s="260">
        <v>0.914285714285714</v>
      </c>
      <c r="AG582" s="260">
        <v>0.95</v>
      </c>
      <c r="AH582" s="260">
        <v>0.943474646716542</v>
      </c>
      <c r="AI582" s="262">
        <v>0.92</v>
      </c>
      <c r="AJ582" s="260">
        <v>0.920512057159869</v>
      </c>
      <c r="AK582" s="260">
        <v>0.913489736070381</v>
      </c>
      <c r="AL582" s="260">
        <v>0.898936170212766</v>
      </c>
      <c r="AM582" s="260">
        <v>0.91254611632456</v>
      </c>
      <c r="AN582" s="259">
        <v>0.99</v>
      </c>
      <c r="AO582" s="264">
        <v>1</v>
      </c>
      <c r="AP582" s="264">
        <v>1</v>
      </c>
      <c r="AQ582" s="264">
        <v>1</v>
      </c>
      <c r="AR582" s="265">
        <v>1</v>
      </c>
      <c r="AS582" s="286">
        <v>0.05</v>
      </c>
      <c r="AT582" s="267">
        <v>0</v>
      </c>
      <c r="AU582" s="268">
        <v>0</v>
      </c>
      <c r="AV582" s="268">
        <v>0</v>
      </c>
      <c r="AW582" s="268">
        <v>0.0675675675675676</v>
      </c>
      <c r="AX582" s="224"/>
      <c r="AY582" s="222"/>
    </row>
    <row r="583" ht="15" spans="1:51">
      <c r="A583" s="220"/>
      <c r="B583" s="224"/>
      <c r="C583" s="283" t="s">
        <v>375</v>
      </c>
      <c r="D583" s="111" t="s">
        <v>25</v>
      </c>
      <c r="E583" s="111" t="s">
        <v>376</v>
      </c>
      <c r="F583" s="284" t="s">
        <v>614</v>
      </c>
      <c r="G583" s="284" t="s">
        <v>614</v>
      </c>
      <c r="H583" s="284" t="s">
        <v>614</v>
      </c>
      <c r="I583" s="284" t="s">
        <v>614</v>
      </c>
      <c r="J583" s="259">
        <v>0.9</v>
      </c>
      <c r="K583" s="260">
        <v>1</v>
      </c>
      <c r="L583" s="260">
        <v>0.958333333333333</v>
      </c>
      <c r="M583" s="261">
        <v>1</v>
      </c>
      <c r="N583" s="261">
        <v>0.981792717086835</v>
      </c>
      <c r="O583" s="262">
        <v>0.9</v>
      </c>
      <c r="P583" s="263">
        <v>0.991905018888289</v>
      </c>
      <c r="Q583" s="260">
        <v>0.943995381062356</v>
      </c>
      <c r="R583" s="260">
        <v>0.991935483870968</v>
      </c>
      <c r="S583" s="260">
        <v>0.983173028247444</v>
      </c>
      <c r="T583" s="262">
        <v>0.9</v>
      </c>
      <c r="U583" s="260">
        <v>0.938478143550998</v>
      </c>
      <c r="V583" s="260">
        <v>0.883949191685912</v>
      </c>
      <c r="W583" s="260">
        <v>0.931720430107527</v>
      </c>
      <c r="X583" s="260">
        <v>0.918193783537511</v>
      </c>
      <c r="Y583" s="262">
        <v>0.92</v>
      </c>
      <c r="Z583" s="262">
        <v>0.871710526315789</v>
      </c>
      <c r="AA583" s="262">
        <v>0.866197183098592</v>
      </c>
      <c r="AB583" s="262">
        <v>0.819767441860465</v>
      </c>
      <c r="AC583" s="262">
        <v>0.860599831822853</v>
      </c>
      <c r="AD583" s="262">
        <v>0.92</v>
      </c>
      <c r="AE583" s="260">
        <v>0.996661101836394</v>
      </c>
      <c r="AF583" s="260">
        <v>0.99009900990099</v>
      </c>
      <c r="AG583" s="260">
        <v>1</v>
      </c>
      <c r="AH583" s="260">
        <v>0.996984339124773</v>
      </c>
      <c r="AI583" s="262">
        <v>0.92</v>
      </c>
      <c r="AJ583" s="260">
        <v>0.956059204440333</v>
      </c>
      <c r="AK583" s="260">
        <v>0.91581868640148</v>
      </c>
      <c r="AL583" s="260">
        <v>0.953741496598639</v>
      </c>
      <c r="AM583" s="260">
        <v>0.956526802648654</v>
      </c>
      <c r="AN583" s="259">
        <v>0.99</v>
      </c>
      <c r="AO583" s="264">
        <v>1</v>
      </c>
      <c r="AP583" s="264">
        <v>1</v>
      </c>
      <c r="AQ583" s="264">
        <v>1</v>
      </c>
      <c r="AR583" s="265">
        <v>1</v>
      </c>
      <c r="AS583" s="286">
        <v>0.05</v>
      </c>
      <c r="AT583" s="267">
        <v>0</v>
      </c>
      <c r="AU583" s="268">
        <v>0</v>
      </c>
      <c r="AV583" s="268">
        <v>0</v>
      </c>
      <c r="AW583" s="268">
        <v>0.0640394088669951</v>
      </c>
      <c r="AX583" s="224"/>
      <c r="AY583" s="222"/>
    </row>
    <row r="584" ht="15" spans="1:51">
      <c r="A584" s="220"/>
      <c r="B584" s="224"/>
      <c r="C584" s="283" t="s">
        <v>375</v>
      </c>
      <c r="D584" s="111" t="s">
        <v>25</v>
      </c>
      <c r="E584" s="111" t="s">
        <v>376</v>
      </c>
      <c r="F584" s="284" t="s">
        <v>615</v>
      </c>
      <c r="G584" s="284" t="s">
        <v>615</v>
      </c>
      <c r="H584" s="284" t="s">
        <v>615</v>
      </c>
      <c r="I584" s="284" t="s">
        <v>615</v>
      </c>
      <c r="J584" s="259">
        <v>0.9</v>
      </c>
      <c r="K584" s="260">
        <v>0.967741935483871</v>
      </c>
      <c r="L584" s="260">
        <v>0.941176470588235</v>
      </c>
      <c r="M584" s="261">
        <v>1</v>
      </c>
      <c r="N584" s="261">
        <v>0.973774230330673</v>
      </c>
      <c r="O584" s="262">
        <v>0.9</v>
      </c>
      <c r="P584" s="263">
        <v>0</v>
      </c>
      <c r="Q584" s="260">
        <v>1</v>
      </c>
      <c r="R584" s="260" t="s">
        <v>33</v>
      </c>
      <c r="S584" s="260">
        <v>0.641025641025641</v>
      </c>
      <c r="T584" s="262">
        <v>0.9</v>
      </c>
      <c r="U584" s="260">
        <v>0</v>
      </c>
      <c r="V584" s="260">
        <v>0</v>
      </c>
      <c r="W584" s="260" t="s">
        <v>33</v>
      </c>
      <c r="X584" s="260">
        <v>0.743589743589744</v>
      </c>
      <c r="Y584" s="262">
        <v>0.92</v>
      </c>
      <c r="Z584" s="262" t="s">
        <v>33</v>
      </c>
      <c r="AA584" s="262">
        <v>1</v>
      </c>
      <c r="AB584" s="262" t="s">
        <v>33</v>
      </c>
      <c r="AC584" s="262">
        <v>1</v>
      </c>
      <c r="AD584" s="262">
        <v>0.92</v>
      </c>
      <c r="AE584" s="260">
        <v>0.947368421052632</v>
      </c>
      <c r="AF584" s="260">
        <v>0.962264150943396</v>
      </c>
      <c r="AG584" s="260">
        <v>1</v>
      </c>
      <c r="AH584" s="260">
        <v>0.973790322580645</v>
      </c>
      <c r="AI584" s="262">
        <v>0.92</v>
      </c>
      <c r="AJ584" s="260">
        <v>0.875588081547308</v>
      </c>
      <c r="AK584" s="260">
        <v>0.939216832261835</v>
      </c>
      <c r="AL584" s="260">
        <v>0.960134755755194</v>
      </c>
      <c r="AM584" s="260">
        <v>0.946517374034341</v>
      </c>
      <c r="AN584" s="259">
        <v>0.99</v>
      </c>
      <c r="AO584" s="264">
        <v>1</v>
      </c>
      <c r="AP584" s="264">
        <v>1</v>
      </c>
      <c r="AQ584" s="264">
        <v>1</v>
      </c>
      <c r="AR584" s="265">
        <v>1</v>
      </c>
      <c r="AS584" s="286">
        <v>0.05</v>
      </c>
      <c r="AT584" s="267">
        <v>0</v>
      </c>
      <c r="AU584" s="268">
        <v>0.0909090909090909</v>
      </c>
      <c r="AV584" s="268">
        <v>0</v>
      </c>
      <c r="AW584" s="268">
        <v>0.0990566037735849</v>
      </c>
      <c r="AX584" s="224"/>
      <c r="AY584" s="222"/>
    </row>
    <row r="585" ht="15" spans="1:51">
      <c r="A585" s="220"/>
      <c r="B585" s="224"/>
      <c r="C585" s="283" t="s">
        <v>375</v>
      </c>
      <c r="D585" s="111" t="s">
        <v>25</v>
      </c>
      <c r="E585" s="111" t="s">
        <v>376</v>
      </c>
      <c r="F585" s="284" t="s">
        <v>616</v>
      </c>
      <c r="G585" s="284" t="s">
        <v>616</v>
      </c>
      <c r="H585" s="284" t="s">
        <v>616</v>
      </c>
      <c r="I585" s="284" t="s">
        <v>616</v>
      </c>
      <c r="J585" s="259">
        <v>0.9</v>
      </c>
      <c r="K585" s="260">
        <v>1</v>
      </c>
      <c r="L585" s="260">
        <v>1</v>
      </c>
      <c r="M585" s="261">
        <v>1</v>
      </c>
      <c r="N585" s="261">
        <v>0.977434679334917</v>
      </c>
      <c r="O585" s="262">
        <v>0.9</v>
      </c>
      <c r="P585" s="263">
        <v>0.954762940408873</v>
      </c>
      <c r="Q585" s="260">
        <v>0.983151635282458</v>
      </c>
      <c r="R585" s="260">
        <v>0.986461251167134</v>
      </c>
      <c r="S585" s="260">
        <v>0.980853126514784</v>
      </c>
      <c r="T585" s="262">
        <v>0.9</v>
      </c>
      <c r="U585" s="260">
        <v>0.916485428447151</v>
      </c>
      <c r="V585" s="260">
        <v>0.961843409316155</v>
      </c>
      <c r="W585" s="260">
        <v>0.978057889822596</v>
      </c>
      <c r="X585" s="260">
        <v>0.935810432902047</v>
      </c>
      <c r="Y585" s="262">
        <v>0.92</v>
      </c>
      <c r="Z585" s="262">
        <v>0.861328125</v>
      </c>
      <c r="AA585" s="262">
        <v>0.947916666666667</v>
      </c>
      <c r="AB585" s="262">
        <v>0.941823899371069</v>
      </c>
      <c r="AC585" s="262">
        <v>0.903521714029123</v>
      </c>
      <c r="AD585" s="262">
        <v>0.92</v>
      </c>
      <c r="AE585" s="260">
        <v>0.992035398230088</v>
      </c>
      <c r="AF585" s="260">
        <v>0.980947762228073</v>
      </c>
      <c r="AG585" s="260">
        <v>0.982460948204988</v>
      </c>
      <c r="AH585" s="260">
        <v>0.973311268850181</v>
      </c>
      <c r="AI585" s="262">
        <v>0.92</v>
      </c>
      <c r="AJ585" s="260">
        <v>0.947349697616507</v>
      </c>
      <c r="AK585" s="260">
        <v>0.976579925650558</v>
      </c>
      <c r="AL585" s="260">
        <v>0.980561555075594</v>
      </c>
      <c r="AM585" s="260">
        <v>0.963868992606285</v>
      </c>
      <c r="AN585" s="259">
        <v>0.99</v>
      </c>
      <c r="AO585" s="264">
        <v>1</v>
      </c>
      <c r="AP585" s="264">
        <v>1</v>
      </c>
      <c r="AQ585" s="264">
        <v>1</v>
      </c>
      <c r="AR585" s="265">
        <v>1</v>
      </c>
      <c r="AS585" s="286">
        <v>0.05</v>
      </c>
      <c r="AT585" s="267">
        <v>0</v>
      </c>
      <c r="AU585" s="268">
        <v>0.027027027027027</v>
      </c>
      <c r="AV585" s="268">
        <v>0</v>
      </c>
      <c r="AW585" s="268">
        <v>0.0244821092278719</v>
      </c>
      <c r="AX585" s="224"/>
      <c r="AY585" s="222"/>
    </row>
    <row r="586" ht="15" spans="1:51">
      <c r="A586" s="220"/>
      <c r="B586" s="224"/>
      <c r="C586" s="283" t="s">
        <v>375</v>
      </c>
      <c r="D586" s="111" t="s">
        <v>25</v>
      </c>
      <c r="E586" s="111" t="s">
        <v>376</v>
      </c>
      <c r="F586" s="284" t="s">
        <v>617</v>
      </c>
      <c r="G586" s="284" t="s">
        <v>617</v>
      </c>
      <c r="H586" s="284" t="s">
        <v>617</v>
      </c>
      <c r="I586" s="284" t="s">
        <v>617</v>
      </c>
      <c r="J586" s="259">
        <v>0.9</v>
      </c>
      <c r="K586" s="260">
        <v>0.980392156862745</v>
      </c>
      <c r="L586" s="260">
        <v>1</v>
      </c>
      <c r="M586" s="261">
        <v>1</v>
      </c>
      <c r="N586" s="261">
        <v>0.995594713656388</v>
      </c>
      <c r="O586" s="262">
        <v>0.9</v>
      </c>
      <c r="P586" s="263">
        <v>0.988636363636364</v>
      </c>
      <c r="Q586" s="260">
        <v>0.988293284041898</v>
      </c>
      <c r="R586" s="260">
        <v>0.986042692939245</v>
      </c>
      <c r="S586" s="260">
        <v>0.987354430116039</v>
      </c>
      <c r="T586" s="262">
        <v>0.9</v>
      </c>
      <c r="U586" s="260">
        <v>0.876849894291755</v>
      </c>
      <c r="V586" s="260">
        <v>0.917436845348121</v>
      </c>
      <c r="W586" s="260">
        <v>0.913793103448276</v>
      </c>
      <c r="X586" s="260">
        <v>0.900949980208746</v>
      </c>
      <c r="Y586" s="262">
        <v>0.92</v>
      </c>
      <c r="Z586" s="262">
        <v>0.779850746268657</v>
      </c>
      <c r="AA586" s="262">
        <v>0.829581993569132</v>
      </c>
      <c r="AB586" s="262">
        <v>0.851321585903084</v>
      </c>
      <c r="AC586" s="262">
        <v>0.84564827723561</v>
      </c>
      <c r="AD586" s="262">
        <v>0.92</v>
      </c>
      <c r="AE586" s="260">
        <v>0.996321275291232</v>
      </c>
      <c r="AF586" s="260">
        <v>0.997222222222222</v>
      </c>
      <c r="AG586" s="260">
        <v>0.996693794506612</v>
      </c>
      <c r="AH586" s="260">
        <v>0.997025508517862</v>
      </c>
      <c r="AI586" s="262">
        <v>0.92</v>
      </c>
      <c r="AJ586" s="260">
        <v>0.942060553256371</v>
      </c>
      <c r="AK586" s="260">
        <v>0.944258373205742</v>
      </c>
      <c r="AL586" s="260">
        <v>0.951577563540754</v>
      </c>
      <c r="AM586" s="260">
        <v>0.952798877146631</v>
      </c>
      <c r="AN586" s="259">
        <v>0.99</v>
      </c>
      <c r="AO586" s="264">
        <v>1</v>
      </c>
      <c r="AP586" s="264">
        <v>1</v>
      </c>
      <c r="AQ586" s="264">
        <v>1</v>
      </c>
      <c r="AR586" s="265">
        <v>1</v>
      </c>
      <c r="AS586" s="286">
        <v>0.05</v>
      </c>
      <c r="AT586" s="267">
        <v>0</v>
      </c>
      <c r="AU586" s="268">
        <v>0</v>
      </c>
      <c r="AV586" s="268">
        <v>0.0625</v>
      </c>
      <c r="AW586" s="268">
        <v>0.0623229461756374</v>
      </c>
      <c r="AX586" s="224"/>
      <c r="AY586" s="222"/>
    </row>
    <row r="587" ht="15" spans="1:51">
      <c r="A587" s="220"/>
      <c r="B587" s="224"/>
      <c r="C587" s="283" t="s">
        <v>375</v>
      </c>
      <c r="D587" s="111" t="s">
        <v>25</v>
      </c>
      <c r="E587" s="111" t="s">
        <v>376</v>
      </c>
      <c r="F587" s="284" t="s">
        <v>618</v>
      </c>
      <c r="G587" s="284" t="s">
        <v>618</v>
      </c>
      <c r="H587" s="284" t="s">
        <v>618</v>
      </c>
      <c r="I587" s="284" t="s">
        <v>618</v>
      </c>
      <c r="J587" s="259">
        <v>0.9</v>
      </c>
      <c r="K587" s="260">
        <v>1</v>
      </c>
      <c r="L587" s="260">
        <v>1</v>
      </c>
      <c r="M587" s="261">
        <v>0.966101694915254</v>
      </c>
      <c r="N587" s="261">
        <v>0.977094240837696</v>
      </c>
      <c r="O587" s="262">
        <v>0.9</v>
      </c>
      <c r="P587" s="263">
        <v>0.976763314826239</v>
      </c>
      <c r="Q587" s="260">
        <v>0.991377186499138</v>
      </c>
      <c r="R587" s="260">
        <v>0.988349925863165</v>
      </c>
      <c r="S587" s="260">
        <v>0.98786636332575</v>
      </c>
      <c r="T587" s="262">
        <v>0.9</v>
      </c>
      <c r="U587" s="260">
        <v>0.881348961546371</v>
      </c>
      <c r="V587" s="260">
        <v>0.96279871889628</v>
      </c>
      <c r="W587" s="260">
        <v>0.943444185553908</v>
      </c>
      <c r="X587" s="260">
        <v>0.939323483087077</v>
      </c>
      <c r="Y587" s="262">
        <v>0.92</v>
      </c>
      <c r="Z587" s="262">
        <v>0.904969485614647</v>
      </c>
      <c r="AA587" s="262">
        <v>0.961874503574265</v>
      </c>
      <c r="AB587" s="262">
        <v>0.955278592375367</v>
      </c>
      <c r="AC587" s="262">
        <v>0.940042826552463</v>
      </c>
      <c r="AD587" s="262">
        <v>0.92</v>
      </c>
      <c r="AE587" s="260">
        <v>0.990434912569123</v>
      </c>
      <c r="AF587" s="260">
        <v>0.984233237441912</v>
      </c>
      <c r="AG587" s="260">
        <v>0.979618937644342</v>
      </c>
      <c r="AH587" s="260">
        <v>0.976265876581587</v>
      </c>
      <c r="AI587" s="262">
        <v>0.92</v>
      </c>
      <c r="AJ587" s="260">
        <v>0.933000831255195</v>
      </c>
      <c r="AK587" s="260">
        <v>0.975183305132544</v>
      </c>
      <c r="AL587" s="260">
        <v>0.977653631284916</v>
      </c>
      <c r="AM587" s="260">
        <v>0.971134195076867</v>
      </c>
      <c r="AN587" s="259">
        <v>0.99</v>
      </c>
      <c r="AO587" s="264">
        <v>1</v>
      </c>
      <c r="AP587" s="264">
        <v>1</v>
      </c>
      <c r="AQ587" s="264">
        <v>1</v>
      </c>
      <c r="AR587" s="265">
        <v>1</v>
      </c>
      <c r="AS587" s="286">
        <v>0.05</v>
      </c>
      <c r="AT587" s="267">
        <v>0</v>
      </c>
      <c r="AU587" s="268">
        <v>0</v>
      </c>
      <c r="AV587" s="268">
        <v>0.0333333333333333</v>
      </c>
      <c r="AW587" s="268">
        <v>0.0641773628938156</v>
      </c>
      <c r="AX587" s="224"/>
      <c r="AY587" s="222"/>
    </row>
    <row r="588" ht="15" spans="1:51">
      <c r="A588" s="220"/>
      <c r="B588" s="224"/>
      <c r="C588" s="283" t="s">
        <v>375</v>
      </c>
      <c r="D588" s="111" t="s">
        <v>25</v>
      </c>
      <c r="E588" s="111" t="s">
        <v>376</v>
      </c>
      <c r="F588" s="284" t="s">
        <v>619</v>
      </c>
      <c r="G588" s="284" t="s">
        <v>619</v>
      </c>
      <c r="H588" s="284" t="s">
        <v>619</v>
      </c>
      <c r="I588" s="284" t="s">
        <v>619</v>
      </c>
      <c r="J588" s="259">
        <v>0.9</v>
      </c>
      <c r="K588" s="260">
        <v>0.95</v>
      </c>
      <c r="L588" s="260">
        <v>0.976190476190476</v>
      </c>
      <c r="M588" s="261">
        <v>0.977272727272727</v>
      </c>
      <c r="N588" s="261">
        <v>0.967032967032967</v>
      </c>
      <c r="O588" s="262">
        <v>0.9</v>
      </c>
      <c r="P588" s="263">
        <v>0.25</v>
      </c>
      <c r="Q588" s="260" t="s">
        <v>33</v>
      </c>
      <c r="R588" s="260" t="s">
        <v>33</v>
      </c>
      <c r="S588" s="260">
        <v>0.5</v>
      </c>
      <c r="T588" s="262">
        <v>0.9</v>
      </c>
      <c r="U588" s="260">
        <v>0.25</v>
      </c>
      <c r="V588" s="260" t="s">
        <v>33</v>
      </c>
      <c r="W588" s="260" t="s">
        <v>33</v>
      </c>
      <c r="X588" s="260">
        <v>0.583333333333333</v>
      </c>
      <c r="Y588" s="262">
        <v>0.92</v>
      </c>
      <c r="Z588" s="262" t="s">
        <v>33</v>
      </c>
      <c r="AA588" s="262" t="s">
        <v>33</v>
      </c>
      <c r="AB588" s="262" t="s">
        <v>33</v>
      </c>
      <c r="AC588" s="262">
        <v>1</v>
      </c>
      <c r="AD588" s="262">
        <v>0.92</v>
      </c>
      <c r="AE588" s="260">
        <v>0.999353587588882</v>
      </c>
      <c r="AF588" s="260">
        <v>0.997797356828194</v>
      </c>
      <c r="AG588" s="260">
        <v>1</v>
      </c>
      <c r="AH588" s="260">
        <v>0.99869345092275</v>
      </c>
      <c r="AI588" s="262">
        <v>0.92</v>
      </c>
      <c r="AJ588" s="260">
        <v>0.956625074272133</v>
      </c>
      <c r="AK588" s="260">
        <v>0.960085531004989</v>
      </c>
      <c r="AL588" s="260">
        <v>0.968113975576662</v>
      </c>
      <c r="AM588" s="260">
        <v>0.955774496381772</v>
      </c>
      <c r="AN588" s="259">
        <v>0.99</v>
      </c>
      <c r="AO588" s="264">
        <v>1</v>
      </c>
      <c r="AP588" s="264">
        <v>1</v>
      </c>
      <c r="AQ588" s="264">
        <v>1</v>
      </c>
      <c r="AR588" s="265">
        <v>1</v>
      </c>
      <c r="AS588" s="286">
        <v>0.05</v>
      </c>
      <c r="AT588" s="267">
        <v>0</v>
      </c>
      <c r="AU588" s="268">
        <v>0</v>
      </c>
      <c r="AV588" s="268">
        <v>0</v>
      </c>
      <c r="AW588" s="268">
        <v>0.0858585858585859</v>
      </c>
      <c r="AX588" s="224"/>
      <c r="AY588" s="222"/>
    </row>
    <row r="589" ht="15" spans="1:51">
      <c r="A589" s="220"/>
      <c r="B589" s="224"/>
      <c r="C589" s="283" t="s">
        <v>375</v>
      </c>
      <c r="D589" s="111" t="s">
        <v>25</v>
      </c>
      <c r="E589" s="111" t="s">
        <v>376</v>
      </c>
      <c r="F589" s="284" t="s">
        <v>620</v>
      </c>
      <c r="G589" s="284" t="s">
        <v>620</v>
      </c>
      <c r="H589" s="284" t="s">
        <v>620</v>
      </c>
      <c r="I589" s="284" t="s">
        <v>620</v>
      </c>
      <c r="J589" s="259">
        <v>0.9</v>
      </c>
      <c r="K589" s="260">
        <v>0.8</v>
      </c>
      <c r="L589" s="260">
        <v>0.658536585365854</v>
      </c>
      <c r="M589" s="261">
        <v>0.75609756097561</v>
      </c>
      <c r="N589" s="261">
        <v>0.827027027027027</v>
      </c>
      <c r="O589" s="262">
        <v>0.9</v>
      </c>
      <c r="P589" s="263">
        <v>0.97878566203365</v>
      </c>
      <c r="Q589" s="260">
        <v>0.97849915682968</v>
      </c>
      <c r="R589" s="260">
        <v>0.989630858564911</v>
      </c>
      <c r="S589" s="260">
        <v>0.980702200547519</v>
      </c>
      <c r="T589" s="262">
        <v>0.9</v>
      </c>
      <c r="U589" s="260">
        <v>0.830285296269203</v>
      </c>
      <c r="V589" s="260">
        <v>0.872259696458685</v>
      </c>
      <c r="W589" s="260">
        <v>0.869348817917876</v>
      </c>
      <c r="X589" s="260">
        <v>0.863778479213727</v>
      </c>
      <c r="Y589" s="262">
        <v>0.92</v>
      </c>
      <c r="Z589" s="262">
        <v>0.862273232136246</v>
      </c>
      <c r="AA589" s="262">
        <v>0.916111850865513</v>
      </c>
      <c r="AB589" s="262">
        <v>0.884758364312268</v>
      </c>
      <c r="AC589" s="262">
        <v>0.926103431233057</v>
      </c>
      <c r="AD589" s="262">
        <v>0.92</v>
      </c>
      <c r="AE589" s="260">
        <v>0.978288797533402</v>
      </c>
      <c r="AF589" s="260">
        <v>0.943107516009437</v>
      </c>
      <c r="AG589" s="260">
        <v>0.964813738782362</v>
      </c>
      <c r="AH589" s="260">
        <v>0.972491208340439</v>
      </c>
      <c r="AI589" s="262">
        <v>0.92</v>
      </c>
      <c r="AJ589" s="260">
        <v>0.898252069917203</v>
      </c>
      <c r="AK589" s="260">
        <v>0.935135135135135</v>
      </c>
      <c r="AL589" s="260">
        <v>0.919701986754967</v>
      </c>
      <c r="AM589" s="260">
        <v>0.942739781374155</v>
      </c>
      <c r="AN589" s="259">
        <v>0.99</v>
      </c>
      <c r="AO589" s="264">
        <v>1</v>
      </c>
      <c r="AP589" s="264">
        <v>1</v>
      </c>
      <c r="AQ589" s="264">
        <v>1</v>
      </c>
      <c r="AR589" s="265">
        <v>1</v>
      </c>
      <c r="AS589" s="286">
        <v>0.05</v>
      </c>
      <c r="AT589" s="267">
        <v>0.0285714285714286</v>
      </c>
      <c r="AU589" s="268">
        <v>0.0384615384615385</v>
      </c>
      <c r="AV589" s="268">
        <v>0.0384615384615385</v>
      </c>
      <c r="AW589" s="268">
        <v>0.0418760469011725</v>
      </c>
      <c r="AX589" s="224"/>
      <c r="AY589" s="222"/>
    </row>
    <row r="590" ht="15" spans="1:51">
      <c r="A590" s="220"/>
      <c r="B590" s="224"/>
      <c r="C590" s="283" t="s">
        <v>375</v>
      </c>
      <c r="D590" s="111" t="s">
        <v>25</v>
      </c>
      <c r="E590" s="111" t="s">
        <v>376</v>
      </c>
      <c r="F590" s="284" t="s">
        <v>621</v>
      </c>
      <c r="G590" s="284" t="s">
        <v>621</v>
      </c>
      <c r="H590" s="284" t="s">
        <v>621</v>
      </c>
      <c r="I590" s="284" t="s">
        <v>621</v>
      </c>
      <c r="J590" s="259">
        <v>0.9</v>
      </c>
      <c r="K590" s="260">
        <v>1</v>
      </c>
      <c r="L590" s="260">
        <v>0.936170212765957</v>
      </c>
      <c r="M590" s="261">
        <v>0.96</v>
      </c>
      <c r="N590" s="261">
        <v>0.963268365817091</v>
      </c>
      <c r="O590" s="262">
        <v>0.9</v>
      </c>
      <c r="P590" s="263">
        <v>0.987157034442499</v>
      </c>
      <c r="Q590" s="260">
        <v>0.989265347198927</v>
      </c>
      <c r="R590" s="260">
        <v>0.986380660537964</v>
      </c>
      <c r="S590" s="260">
        <v>0.987299345062283</v>
      </c>
      <c r="T590" s="262">
        <v>0.9</v>
      </c>
      <c r="U590" s="260">
        <v>0.914185639229422</v>
      </c>
      <c r="V590" s="260">
        <v>0.932572962093257</v>
      </c>
      <c r="W590" s="260">
        <v>0.941436840313245</v>
      </c>
      <c r="X590" s="260">
        <v>0.92373186079363</v>
      </c>
      <c r="Y590" s="262">
        <v>0.92</v>
      </c>
      <c r="Z590" s="262">
        <v>0.933515731874145</v>
      </c>
      <c r="AA590" s="262">
        <v>0.966292134831461</v>
      </c>
      <c r="AB590" s="262">
        <v>0.977925612337466</v>
      </c>
      <c r="AC590" s="262">
        <v>0.970910079521512</v>
      </c>
      <c r="AD590" s="262">
        <v>0.92</v>
      </c>
      <c r="AE590" s="260">
        <v>0.994316985897706</v>
      </c>
      <c r="AF590" s="260">
        <v>0.995363977115802</v>
      </c>
      <c r="AG590" s="260">
        <v>0.992151184942467</v>
      </c>
      <c r="AH590" s="260">
        <v>0.975891521914184</v>
      </c>
      <c r="AI590" s="262">
        <v>0.92</v>
      </c>
      <c r="AJ590" s="260">
        <v>0.954404291360813</v>
      </c>
      <c r="AK590" s="260">
        <v>0.976360912269019</v>
      </c>
      <c r="AL590" s="260">
        <v>0.984625240230621</v>
      </c>
      <c r="AM590" s="260">
        <v>0.979173686997545</v>
      </c>
      <c r="AN590" s="259">
        <v>0.99</v>
      </c>
      <c r="AO590" s="264">
        <v>1</v>
      </c>
      <c r="AP590" s="264">
        <v>1</v>
      </c>
      <c r="AQ590" s="264">
        <v>1</v>
      </c>
      <c r="AR590" s="265">
        <v>1</v>
      </c>
      <c r="AS590" s="286">
        <v>0.05</v>
      </c>
      <c r="AT590" s="267">
        <v>0.0526315789473684</v>
      </c>
      <c r="AU590" s="268">
        <v>0.0526315789473684</v>
      </c>
      <c r="AV590" s="268">
        <v>0.0909090909090909</v>
      </c>
      <c r="AW590" s="268">
        <v>0.0705679862306368</v>
      </c>
      <c r="AX590" s="224"/>
      <c r="AY590" s="222"/>
    </row>
    <row r="591" ht="15" spans="1:51">
      <c r="A591" s="220"/>
      <c r="B591" s="224"/>
      <c r="C591" s="283" t="s">
        <v>375</v>
      </c>
      <c r="D591" s="111" t="s">
        <v>25</v>
      </c>
      <c r="E591" s="111" t="s">
        <v>376</v>
      </c>
      <c r="F591" s="284" t="s">
        <v>622</v>
      </c>
      <c r="G591" s="284" t="s">
        <v>622</v>
      </c>
      <c r="H591" s="284" t="s">
        <v>622</v>
      </c>
      <c r="I591" s="284" t="s">
        <v>622</v>
      </c>
      <c r="J591" s="259">
        <v>0.9</v>
      </c>
      <c r="K591" s="260">
        <v>0.825</v>
      </c>
      <c r="L591" s="260">
        <v>0.813186813186813</v>
      </c>
      <c r="M591" s="261">
        <v>0.876404494382023</v>
      </c>
      <c r="N591" s="261">
        <v>0.83585755218993</v>
      </c>
      <c r="O591" s="262">
        <v>0.9</v>
      </c>
      <c r="P591" s="263">
        <v>0.799789695057834</v>
      </c>
      <c r="Q591" s="260">
        <v>0.904335856847901</v>
      </c>
      <c r="R591" s="260">
        <v>0.876318312559923</v>
      </c>
      <c r="S591" s="260">
        <v>0.904861528596048</v>
      </c>
      <c r="T591" s="262">
        <v>0.9</v>
      </c>
      <c r="U591" s="260">
        <v>0.753312302839117</v>
      </c>
      <c r="V591" s="260">
        <v>0.851112640513879</v>
      </c>
      <c r="W591" s="260">
        <v>0.813279002876318</v>
      </c>
      <c r="X591" s="260">
        <v>0.851332611919362</v>
      </c>
      <c r="Y591" s="262">
        <v>0.92</v>
      </c>
      <c r="Z591" s="262">
        <v>0.673628251376495</v>
      </c>
      <c r="AA591" s="262">
        <v>0.840970350404313</v>
      </c>
      <c r="AB591" s="262">
        <v>0.839221493547705</v>
      </c>
      <c r="AC591" s="262">
        <v>0.832903656298813</v>
      </c>
      <c r="AD591" s="262">
        <v>0.92</v>
      </c>
      <c r="AE591" s="260">
        <v>0.618742265721678</v>
      </c>
      <c r="AF591" s="260">
        <v>0.539725171767645</v>
      </c>
      <c r="AG591" s="260">
        <v>0.234469529290246</v>
      </c>
      <c r="AH591" s="260">
        <v>0.808502662175378</v>
      </c>
      <c r="AI591" s="262">
        <v>0.92</v>
      </c>
      <c r="AJ591" s="260">
        <v>0.74765702891326</v>
      </c>
      <c r="AK591" s="260">
        <v>0.877872542051647</v>
      </c>
      <c r="AL591" s="260">
        <v>0.877330936868119</v>
      </c>
      <c r="AM591" s="260">
        <v>0.884574637969043</v>
      </c>
      <c r="AN591" s="259">
        <v>0.99</v>
      </c>
      <c r="AO591" s="264">
        <v>1</v>
      </c>
      <c r="AP591" s="264">
        <v>1</v>
      </c>
      <c r="AQ591" s="264">
        <v>1</v>
      </c>
      <c r="AR591" s="265">
        <v>0.999892125134844</v>
      </c>
      <c r="AS591" s="286">
        <v>0.05</v>
      </c>
      <c r="AT591" s="267">
        <v>0.0112994350282486</v>
      </c>
      <c r="AU591" s="268">
        <v>0.0210526315789474</v>
      </c>
      <c r="AV591" s="268">
        <v>0.00429184549356223</v>
      </c>
      <c r="AW591" s="268">
        <v>0.0281000725163162</v>
      </c>
      <c r="AX591" s="224"/>
      <c r="AY591" s="222"/>
    </row>
    <row r="592" ht="15" spans="1:51">
      <c r="A592" s="220"/>
      <c r="B592" s="224"/>
      <c r="C592" s="283" t="s">
        <v>375</v>
      </c>
      <c r="D592" s="111" t="s">
        <v>125</v>
      </c>
      <c r="E592" s="111" t="s">
        <v>376</v>
      </c>
      <c r="F592" s="284" t="s">
        <v>623</v>
      </c>
      <c r="G592" s="284" t="s">
        <v>623</v>
      </c>
      <c r="H592" s="284" t="s">
        <v>623</v>
      </c>
      <c r="I592" s="284" t="s">
        <v>623</v>
      </c>
      <c r="J592" s="259">
        <v>0.9</v>
      </c>
      <c r="K592" s="260" t="s">
        <v>33</v>
      </c>
      <c r="L592" s="260" t="s">
        <v>33</v>
      </c>
      <c r="M592" s="261" t="s">
        <v>33</v>
      </c>
      <c r="N592" s="261" t="s">
        <v>33</v>
      </c>
      <c r="O592" s="262">
        <v>0.9</v>
      </c>
      <c r="P592" s="263" t="s">
        <v>33</v>
      </c>
      <c r="Q592" s="260" t="s">
        <v>33</v>
      </c>
      <c r="R592" s="260" t="s">
        <v>33</v>
      </c>
      <c r="S592" s="260" t="s">
        <v>33</v>
      </c>
      <c r="T592" s="262">
        <v>0.9</v>
      </c>
      <c r="U592" s="260" t="s">
        <v>33</v>
      </c>
      <c r="V592" s="260" t="s">
        <v>33</v>
      </c>
      <c r="W592" s="260" t="s">
        <v>33</v>
      </c>
      <c r="X592" s="260" t="s">
        <v>33</v>
      </c>
      <c r="Y592" s="262">
        <v>0.92</v>
      </c>
      <c r="Z592" s="262" t="s">
        <v>33</v>
      </c>
      <c r="AA592" s="262" t="s">
        <v>33</v>
      </c>
      <c r="AB592" s="262" t="s">
        <v>33</v>
      </c>
      <c r="AC592" s="262" t="s">
        <v>33</v>
      </c>
      <c r="AD592" s="262">
        <v>0.92</v>
      </c>
      <c r="AE592" s="260">
        <v>0.559006211180124</v>
      </c>
      <c r="AF592" s="260">
        <v>0.48619957537155</v>
      </c>
      <c r="AG592" s="260">
        <v>0.987373737373737</v>
      </c>
      <c r="AH592" s="260">
        <v>0.730632989373171</v>
      </c>
      <c r="AI592" s="262">
        <v>0.92</v>
      </c>
      <c r="AJ592" s="260" t="s">
        <v>33</v>
      </c>
      <c r="AK592" s="260" t="s">
        <v>33</v>
      </c>
      <c r="AL592" s="260" t="s">
        <v>33</v>
      </c>
      <c r="AM592" s="260" t="s">
        <v>33</v>
      </c>
      <c r="AN592" s="259">
        <v>0.99</v>
      </c>
      <c r="AO592" s="264" t="s">
        <v>33</v>
      </c>
      <c r="AP592" s="264" t="s">
        <v>33</v>
      </c>
      <c r="AQ592" s="264">
        <v>1</v>
      </c>
      <c r="AR592" s="265">
        <v>1</v>
      </c>
      <c r="AS592" s="286">
        <v>0.05</v>
      </c>
      <c r="AT592" s="267" t="s">
        <v>33</v>
      </c>
      <c r="AU592" s="268" t="s">
        <v>33</v>
      </c>
      <c r="AV592" s="268" t="s">
        <v>33</v>
      </c>
      <c r="AW592" s="268" t="s">
        <v>33</v>
      </c>
      <c r="AX592" s="224"/>
      <c r="AY592" s="222"/>
    </row>
    <row r="593" ht="15" spans="1:51">
      <c r="A593" s="220"/>
      <c r="B593" s="224"/>
      <c r="C593" s="283" t="s">
        <v>375</v>
      </c>
      <c r="D593" s="111" t="s">
        <v>25</v>
      </c>
      <c r="E593" s="111" t="s">
        <v>376</v>
      </c>
      <c r="F593" s="284" t="s">
        <v>624</v>
      </c>
      <c r="G593" s="284" t="s">
        <v>624</v>
      </c>
      <c r="H593" s="284" t="s">
        <v>624</v>
      </c>
      <c r="I593" s="284" t="s">
        <v>624</v>
      </c>
      <c r="J593" s="259">
        <v>0.9</v>
      </c>
      <c r="K593" s="260">
        <v>0.769230769230769</v>
      </c>
      <c r="L593" s="260">
        <v>0.735632183908046</v>
      </c>
      <c r="M593" s="261">
        <v>0.738636363636364</v>
      </c>
      <c r="N593" s="261">
        <v>0.79023746701847</v>
      </c>
      <c r="O593" s="262">
        <v>0.9</v>
      </c>
      <c r="P593" s="263">
        <v>0.976021133915871</v>
      </c>
      <c r="Q593" s="260">
        <v>0.97662213740458</v>
      </c>
      <c r="R593" s="260">
        <v>0.980883492637561</v>
      </c>
      <c r="S593" s="260">
        <v>0.903503208322694</v>
      </c>
      <c r="T593" s="262">
        <v>0.9</v>
      </c>
      <c r="U593" s="260">
        <v>0.792115423694371</v>
      </c>
      <c r="V593" s="260">
        <v>0.838024809160305</v>
      </c>
      <c r="W593" s="260">
        <v>0.832343063807802</v>
      </c>
      <c r="X593" s="260">
        <v>0.805499040386152</v>
      </c>
      <c r="Y593" s="262">
        <v>0.92</v>
      </c>
      <c r="Z593" s="262">
        <v>0.792291594000698</v>
      </c>
      <c r="AA593" s="262">
        <v>0.905973200090847</v>
      </c>
      <c r="AB593" s="262">
        <v>0.849207940645679</v>
      </c>
      <c r="AC593" s="262">
        <v>0.874695238853158</v>
      </c>
      <c r="AD593" s="262">
        <v>0.92</v>
      </c>
      <c r="AE593" s="260">
        <v>0.995775941230487</v>
      </c>
      <c r="AF593" s="260">
        <v>0.99783932429778</v>
      </c>
      <c r="AG593" s="260">
        <v>0.998858447488584</v>
      </c>
      <c r="AH593" s="260">
        <v>0.988962242335614</v>
      </c>
      <c r="AI593" s="262">
        <v>0.92</v>
      </c>
      <c r="AJ593" s="260">
        <v>0.851125703564728</v>
      </c>
      <c r="AK593" s="260">
        <v>0.926701570680628</v>
      </c>
      <c r="AL593" s="260">
        <v>0.900428990742831</v>
      </c>
      <c r="AM593" s="260">
        <v>0.915468006854986</v>
      </c>
      <c r="AN593" s="259">
        <v>0.99</v>
      </c>
      <c r="AO593" s="264">
        <v>1</v>
      </c>
      <c r="AP593" s="264">
        <v>1</v>
      </c>
      <c r="AQ593" s="264">
        <v>1</v>
      </c>
      <c r="AR593" s="265">
        <v>1</v>
      </c>
      <c r="AS593" s="286">
        <v>0.05</v>
      </c>
      <c r="AT593" s="267">
        <v>0</v>
      </c>
      <c r="AU593" s="268">
        <v>0.0975609756097561</v>
      </c>
      <c r="AV593" s="268">
        <v>0.0769230769230769</v>
      </c>
      <c r="AW593" s="268">
        <v>0.0535714285714286</v>
      </c>
      <c r="AX593" s="224"/>
      <c r="AY593" s="222"/>
    </row>
    <row r="594" ht="15" spans="1:51">
      <c r="A594" s="220"/>
      <c r="B594" s="224"/>
      <c r="C594" s="283" t="s">
        <v>375</v>
      </c>
      <c r="D594" s="111" t="s">
        <v>25</v>
      </c>
      <c r="E594" s="111" t="s">
        <v>376</v>
      </c>
      <c r="F594" s="284" t="s">
        <v>625</v>
      </c>
      <c r="G594" s="284" t="s">
        <v>625</v>
      </c>
      <c r="H594" s="284" t="s">
        <v>625</v>
      </c>
      <c r="I594" s="284" t="s">
        <v>625</v>
      </c>
      <c r="J594" s="259">
        <v>0.9</v>
      </c>
      <c r="K594" s="260">
        <v>0.78</v>
      </c>
      <c r="L594" s="260">
        <v>0.886792452830189</v>
      </c>
      <c r="M594" s="261">
        <v>0.890909090909091</v>
      </c>
      <c r="N594" s="261">
        <v>0.892150170648464</v>
      </c>
      <c r="O594" s="262">
        <v>0.9</v>
      </c>
      <c r="P594" s="263">
        <v>0.898562741846324</v>
      </c>
      <c r="Q594" s="260">
        <v>0.949196862159133</v>
      </c>
      <c r="R594" s="260">
        <v>0.861687413554634</v>
      </c>
      <c r="S594" s="260">
        <v>0.959006119590061</v>
      </c>
      <c r="T594" s="262">
        <v>0.9</v>
      </c>
      <c r="U594" s="260">
        <v>0.878385848535102</v>
      </c>
      <c r="V594" s="260">
        <v>0.895031751961151</v>
      </c>
      <c r="W594" s="260">
        <v>0.914246196403873</v>
      </c>
      <c r="X594" s="260">
        <v>0.907554867408882</v>
      </c>
      <c r="Y594" s="262">
        <v>0.92</v>
      </c>
      <c r="Z594" s="262">
        <v>0.828109201213347</v>
      </c>
      <c r="AA594" s="262">
        <v>0.905667144906743</v>
      </c>
      <c r="AB594" s="262">
        <v>0.860670731707317</v>
      </c>
      <c r="AC594" s="262">
        <v>0.917285123648597</v>
      </c>
      <c r="AD594" s="262">
        <v>0.92</v>
      </c>
      <c r="AE594" s="260">
        <v>0.997050147492625</v>
      </c>
      <c r="AF594" s="260">
        <v>0.99298128342246</v>
      </c>
      <c r="AG594" s="260">
        <v>0.978416187859106</v>
      </c>
      <c r="AH594" s="260">
        <v>0.986778884802656</v>
      </c>
      <c r="AI594" s="262">
        <v>0.92</v>
      </c>
      <c r="AJ594" s="260">
        <v>0.897587619481111</v>
      </c>
      <c r="AK594" s="260">
        <v>0.938517840805123</v>
      </c>
      <c r="AL594" s="260">
        <v>0.914480077745384</v>
      </c>
      <c r="AM594" s="260">
        <v>0.948830932429464</v>
      </c>
      <c r="AN594" s="259">
        <v>0.99</v>
      </c>
      <c r="AO594" s="264">
        <v>1</v>
      </c>
      <c r="AP594" s="264">
        <v>1</v>
      </c>
      <c r="AQ594" s="264">
        <v>1</v>
      </c>
      <c r="AR594" s="265">
        <v>1</v>
      </c>
      <c r="AS594" s="286">
        <v>0.05</v>
      </c>
      <c r="AT594" s="267">
        <v>0</v>
      </c>
      <c r="AU594" s="268">
        <v>0</v>
      </c>
      <c r="AV594" s="268">
        <v>0.0588235294117647</v>
      </c>
      <c r="AW594" s="268">
        <v>0.053475935828877</v>
      </c>
      <c r="AX594" s="224"/>
      <c r="AY594" s="222"/>
    </row>
    <row r="595" ht="15" spans="1:51">
      <c r="A595" s="220"/>
      <c r="B595" s="224"/>
      <c r="C595" s="283" t="s">
        <v>375</v>
      </c>
      <c r="D595" s="111" t="s">
        <v>25</v>
      </c>
      <c r="E595" s="111" t="s">
        <v>376</v>
      </c>
      <c r="F595" s="284" t="s">
        <v>626</v>
      </c>
      <c r="G595" s="284" t="s">
        <v>626</v>
      </c>
      <c r="H595" s="284" t="s">
        <v>626</v>
      </c>
      <c r="I595" s="284" t="s">
        <v>626</v>
      </c>
      <c r="J595" s="259">
        <v>0.9</v>
      </c>
      <c r="K595" s="260">
        <v>0.91044776119403</v>
      </c>
      <c r="L595" s="260">
        <v>0.901408450704225</v>
      </c>
      <c r="M595" s="261">
        <v>0.934210526315789</v>
      </c>
      <c r="N595" s="261">
        <v>0.936772888214466</v>
      </c>
      <c r="O595" s="262">
        <v>0.9</v>
      </c>
      <c r="P595" s="263">
        <v>0.978679026651217</v>
      </c>
      <c r="Q595" s="260">
        <v>0.991539301310044</v>
      </c>
      <c r="R595" s="260">
        <v>0.98736610821203</v>
      </c>
      <c r="S595" s="260">
        <v>0.985316740205787</v>
      </c>
      <c r="T595" s="262">
        <v>0.9</v>
      </c>
      <c r="U595" s="260">
        <v>0.908458864426419</v>
      </c>
      <c r="V595" s="260">
        <v>0.930949781659389</v>
      </c>
      <c r="W595" s="260">
        <v>0.930513595166163</v>
      </c>
      <c r="X595" s="260">
        <v>0.931769821018985</v>
      </c>
      <c r="Y595" s="262">
        <v>0.92</v>
      </c>
      <c r="Z595" s="262">
        <v>0.935659540137152</v>
      </c>
      <c r="AA595" s="262">
        <v>0.958582964313623</v>
      </c>
      <c r="AB595" s="262">
        <v>0.973830477072719</v>
      </c>
      <c r="AC595" s="262">
        <v>0.970585132711767</v>
      </c>
      <c r="AD595" s="262">
        <v>0.92</v>
      </c>
      <c r="AE595" s="260">
        <v>0.997420686097498</v>
      </c>
      <c r="AF595" s="260">
        <v>0.994608503859821</v>
      </c>
      <c r="AG595" s="260">
        <v>0.985295997954226</v>
      </c>
      <c r="AH595" s="260">
        <v>0.993482274045888</v>
      </c>
      <c r="AI595" s="262">
        <v>0.92</v>
      </c>
      <c r="AJ595" s="260">
        <v>0.951482479784367</v>
      </c>
      <c r="AK595" s="260">
        <v>0.970678395308543</v>
      </c>
      <c r="AL595" s="260">
        <v>0.981655986933032</v>
      </c>
      <c r="AM595" s="260">
        <v>0.979765134101269</v>
      </c>
      <c r="AN595" s="259">
        <v>0.99</v>
      </c>
      <c r="AO595" s="264">
        <v>1</v>
      </c>
      <c r="AP595" s="264">
        <v>1</v>
      </c>
      <c r="AQ595" s="264">
        <v>1</v>
      </c>
      <c r="AR595" s="265">
        <v>1</v>
      </c>
      <c r="AS595" s="286">
        <v>0.05</v>
      </c>
      <c r="AT595" s="267">
        <v>0</v>
      </c>
      <c r="AU595" s="268">
        <v>0.0384615384615385</v>
      </c>
      <c r="AV595" s="268">
        <v>-0.0571428571428571</v>
      </c>
      <c r="AW595" s="268">
        <v>0.0550070521861777</v>
      </c>
      <c r="AX595" s="224"/>
      <c r="AY595" s="222"/>
    </row>
    <row r="596" ht="15" spans="1:51">
      <c r="A596" s="220"/>
      <c r="B596" s="224"/>
      <c r="C596" s="283" t="s">
        <v>375</v>
      </c>
      <c r="D596" s="111" t="s">
        <v>25</v>
      </c>
      <c r="E596" s="111" t="s">
        <v>376</v>
      </c>
      <c r="F596" s="284" t="s">
        <v>627</v>
      </c>
      <c r="G596" s="284" t="s">
        <v>627</v>
      </c>
      <c r="H596" s="284" t="s">
        <v>627</v>
      </c>
      <c r="I596" s="284" t="s">
        <v>627</v>
      </c>
      <c r="J596" s="259">
        <v>0.9</v>
      </c>
      <c r="K596" s="260">
        <v>0.928571428571429</v>
      </c>
      <c r="L596" s="260">
        <v>0.96875</v>
      </c>
      <c r="M596" s="261">
        <v>0.972972972972973</v>
      </c>
      <c r="N596" s="261">
        <v>0.960662525879917</v>
      </c>
      <c r="O596" s="262">
        <v>0.9</v>
      </c>
      <c r="P596" s="263">
        <v>0.926103646833013</v>
      </c>
      <c r="Q596" s="260">
        <v>0.923060884070058</v>
      </c>
      <c r="R596" s="260">
        <v>0.843457546367194</v>
      </c>
      <c r="S596" s="260">
        <v>0.952413046586198</v>
      </c>
      <c r="T596" s="262">
        <v>0.9</v>
      </c>
      <c r="U596" s="260">
        <v>0.819897632757518</v>
      </c>
      <c r="V596" s="260">
        <v>0.889491242702252</v>
      </c>
      <c r="W596" s="260">
        <v>0.886506721116216</v>
      </c>
      <c r="X596" s="260">
        <v>0.911102941677049</v>
      </c>
      <c r="Y596" s="262">
        <v>0.92</v>
      </c>
      <c r="Z596" s="262">
        <v>0.854780615586117</v>
      </c>
      <c r="AA596" s="262">
        <v>0.913154785348562</v>
      </c>
      <c r="AB596" s="262">
        <v>0.94024939383443</v>
      </c>
      <c r="AC596" s="262">
        <v>0.933828389253917</v>
      </c>
      <c r="AD596" s="262">
        <v>0.92</v>
      </c>
      <c r="AE596" s="260">
        <v>0.986280830646975</v>
      </c>
      <c r="AF596" s="260">
        <v>0.983738017977696</v>
      </c>
      <c r="AG596" s="260">
        <v>0.989381783860312</v>
      </c>
      <c r="AH596" s="260">
        <v>0.996777825416723</v>
      </c>
      <c r="AI596" s="262">
        <v>0.92</v>
      </c>
      <c r="AJ596" s="260">
        <v>0.894030092218088</v>
      </c>
      <c r="AK596" s="260">
        <v>0.938544092335729</v>
      </c>
      <c r="AL596" s="260">
        <v>0.954260705397752</v>
      </c>
      <c r="AM596" s="260">
        <v>0.955057895068714</v>
      </c>
      <c r="AN596" s="259">
        <v>0.99</v>
      </c>
      <c r="AO596" s="264">
        <v>1</v>
      </c>
      <c r="AP596" s="264">
        <v>1</v>
      </c>
      <c r="AQ596" s="264">
        <v>1</v>
      </c>
      <c r="AR596" s="265">
        <v>1</v>
      </c>
      <c r="AS596" s="286">
        <v>0.05</v>
      </c>
      <c r="AT596" s="267">
        <v>0</v>
      </c>
      <c r="AU596" s="268">
        <v>0</v>
      </c>
      <c r="AV596" s="268">
        <v>0.0526315789473684</v>
      </c>
      <c r="AW596" s="268">
        <v>0.0336021505376344</v>
      </c>
      <c r="AX596" s="224"/>
      <c r="AY596" s="222"/>
    </row>
    <row r="597" ht="15" spans="1:51">
      <c r="A597" s="220"/>
      <c r="B597" s="224"/>
      <c r="C597" s="283" t="s">
        <v>375</v>
      </c>
      <c r="D597" s="111" t="s">
        <v>25</v>
      </c>
      <c r="E597" s="111" t="s">
        <v>376</v>
      </c>
      <c r="F597" s="284" t="s">
        <v>628</v>
      </c>
      <c r="G597" s="284" t="s">
        <v>628</v>
      </c>
      <c r="H597" s="284" t="s">
        <v>628</v>
      </c>
      <c r="I597" s="284" t="s">
        <v>628</v>
      </c>
      <c r="J597" s="259">
        <v>0.9</v>
      </c>
      <c r="K597" s="260">
        <v>0.90625</v>
      </c>
      <c r="L597" s="260">
        <v>0.909090909090909</v>
      </c>
      <c r="M597" s="261">
        <v>0.96969696969697</v>
      </c>
      <c r="N597" s="261">
        <v>0.940835266821346</v>
      </c>
      <c r="O597" s="262">
        <v>0.9</v>
      </c>
      <c r="P597" s="263">
        <v>0.973381730187538</v>
      </c>
      <c r="Q597" s="260">
        <v>0.986628462273161</v>
      </c>
      <c r="R597" s="260">
        <v>0.989574979951884</v>
      </c>
      <c r="S597" s="260">
        <v>0.982820024077046</v>
      </c>
      <c r="T597" s="262">
        <v>0.9</v>
      </c>
      <c r="U597" s="260">
        <v>0.812462189957653</v>
      </c>
      <c r="V597" s="260">
        <v>0.907354345749761</v>
      </c>
      <c r="W597" s="260">
        <v>0.927826784282277</v>
      </c>
      <c r="X597" s="260">
        <v>0.891954253611557</v>
      </c>
      <c r="Y597" s="262">
        <v>0.92</v>
      </c>
      <c r="Z597" s="262">
        <v>0.713328868050904</v>
      </c>
      <c r="AA597" s="262">
        <v>0.857696030977735</v>
      </c>
      <c r="AB597" s="262">
        <v>0.914340101522843</v>
      </c>
      <c r="AC597" s="262">
        <v>0.919217061718617</v>
      </c>
      <c r="AD597" s="262">
        <v>0.92</v>
      </c>
      <c r="AE597" s="260">
        <v>0.948717948717949</v>
      </c>
      <c r="AF597" s="260">
        <v>0.990654205607477</v>
      </c>
      <c r="AG597" s="260">
        <v>0.986577181208054</v>
      </c>
      <c r="AH597" s="260">
        <v>0.988738221098598</v>
      </c>
      <c r="AI597" s="262">
        <v>0.92</v>
      </c>
      <c r="AJ597" s="260">
        <v>0.835982199618563</v>
      </c>
      <c r="AK597" s="260">
        <v>0.905288461538462</v>
      </c>
      <c r="AL597" s="260">
        <v>0.943322706340772</v>
      </c>
      <c r="AM597" s="260">
        <v>0.947107459988302</v>
      </c>
      <c r="AN597" s="259">
        <v>0.99</v>
      </c>
      <c r="AO597" s="264">
        <v>1</v>
      </c>
      <c r="AP597" s="264">
        <v>1</v>
      </c>
      <c r="AQ597" s="264">
        <v>1</v>
      </c>
      <c r="AR597" s="265">
        <v>1</v>
      </c>
      <c r="AS597" s="286">
        <v>0.05</v>
      </c>
      <c r="AT597" s="267">
        <v>0</v>
      </c>
      <c r="AU597" s="268">
        <v>0</v>
      </c>
      <c r="AV597" s="268">
        <v>0.222222222222222</v>
      </c>
      <c r="AW597" s="268">
        <v>0.0458015267175573</v>
      </c>
      <c r="AX597" s="224"/>
      <c r="AY597" s="222"/>
    </row>
    <row r="598" ht="15" spans="1:51">
      <c r="A598" s="220"/>
      <c r="B598" s="224"/>
      <c r="C598" s="283" t="s">
        <v>375</v>
      </c>
      <c r="D598" s="111" t="s">
        <v>25</v>
      </c>
      <c r="E598" s="111" t="s">
        <v>376</v>
      </c>
      <c r="F598" s="284" t="s">
        <v>629</v>
      </c>
      <c r="G598" s="284" t="s">
        <v>629</v>
      </c>
      <c r="H598" s="284" t="s">
        <v>629</v>
      </c>
      <c r="I598" s="284" t="s">
        <v>629</v>
      </c>
      <c r="J598" s="259">
        <v>0.9</v>
      </c>
      <c r="K598" s="260">
        <v>0.954545454545455</v>
      </c>
      <c r="L598" s="260">
        <v>0.938775510204082</v>
      </c>
      <c r="M598" s="261">
        <v>1</v>
      </c>
      <c r="N598" s="261">
        <v>0.951094890510949</v>
      </c>
      <c r="O598" s="262">
        <v>0.9</v>
      </c>
      <c r="P598" s="263">
        <v>0.955268817204301</v>
      </c>
      <c r="Q598" s="260">
        <v>0.92964824120603</v>
      </c>
      <c r="R598" s="260">
        <v>0.970802919708029</v>
      </c>
      <c r="S598" s="260">
        <v>0.956955569247621</v>
      </c>
      <c r="T598" s="262">
        <v>0.9</v>
      </c>
      <c r="U598" s="260">
        <v>0.87010752688172</v>
      </c>
      <c r="V598" s="260">
        <v>0.867976244860667</v>
      </c>
      <c r="W598" s="260">
        <v>0.911922141119221</v>
      </c>
      <c r="X598" s="260">
        <v>0.895752036694735</v>
      </c>
      <c r="Y598" s="262">
        <v>0.92</v>
      </c>
      <c r="Z598" s="262">
        <v>0.729205520328236</v>
      </c>
      <c r="AA598" s="262">
        <v>0.879807692307692</v>
      </c>
      <c r="AB598" s="262">
        <v>0.901043841336117</v>
      </c>
      <c r="AC598" s="262">
        <v>0.890679866965736</v>
      </c>
      <c r="AD598" s="262">
        <v>0.92</v>
      </c>
      <c r="AE598" s="260">
        <v>0.998317270919382</v>
      </c>
      <c r="AF598" s="260">
        <v>0.997400668399554</v>
      </c>
      <c r="AG598" s="260">
        <v>0.996311907270811</v>
      </c>
      <c r="AH598" s="260">
        <v>0.993283659052235</v>
      </c>
      <c r="AI598" s="262">
        <v>0.92</v>
      </c>
      <c r="AJ598" s="260">
        <v>0.824645496305173</v>
      </c>
      <c r="AK598" s="260">
        <v>0.917004480477918</v>
      </c>
      <c r="AL598" s="260">
        <v>0.935280898876405</v>
      </c>
      <c r="AM598" s="260">
        <v>0.928026181156713</v>
      </c>
      <c r="AN598" s="259">
        <v>0.99</v>
      </c>
      <c r="AO598" s="264">
        <v>1</v>
      </c>
      <c r="AP598" s="264">
        <v>1</v>
      </c>
      <c r="AQ598" s="264">
        <v>1</v>
      </c>
      <c r="AR598" s="265">
        <v>1</v>
      </c>
      <c r="AS598" s="286">
        <v>0.05</v>
      </c>
      <c r="AT598" s="267">
        <v>0</v>
      </c>
      <c r="AU598" s="268">
        <v>0.142857142857143</v>
      </c>
      <c r="AV598" s="268">
        <v>0</v>
      </c>
      <c r="AW598" s="268">
        <v>0.0557768924302789</v>
      </c>
      <c r="AX598" s="224"/>
      <c r="AY598" s="222"/>
    </row>
    <row r="599" ht="15" spans="1:51">
      <c r="A599" s="220"/>
      <c r="B599" s="224"/>
      <c r="C599" s="283" t="s">
        <v>375</v>
      </c>
      <c r="D599" s="111" t="s">
        <v>25</v>
      </c>
      <c r="E599" s="111" t="s">
        <v>376</v>
      </c>
      <c r="F599" s="284" t="s">
        <v>630</v>
      </c>
      <c r="G599" s="284" t="s">
        <v>630</v>
      </c>
      <c r="H599" s="284" t="s">
        <v>630</v>
      </c>
      <c r="I599" s="284" t="s">
        <v>630</v>
      </c>
      <c r="J599" s="259">
        <v>0.9</v>
      </c>
      <c r="K599" s="260">
        <v>0.837209302325581</v>
      </c>
      <c r="L599" s="260">
        <v>0.829787234042553</v>
      </c>
      <c r="M599" s="261">
        <v>0.927272727272727</v>
      </c>
      <c r="N599" s="261">
        <v>0.890702625975869</v>
      </c>
      <c r="O599" s="262">
        <v>0.9</v>
      </c>
      <c r="P599" s="263">
        <v>0.954230653417645</v>
      </c>
      <c r="Q599" s="260">
        <v>0.958587915818058</v>
      </c>
      <c r="R599" s="260">
        <v>0.987689060851214</v>
      </c>
      <c r="S599" s="260">
        <v>0.951081396178829</v>
      </c>
      <c r="T599" s="262">
        <v>0.9</v>
      </c>
      <c r="U599" s="260">
        <v>0.80517916290274</v>
      </c>
      <c r="V599" s="260">
        <v>0.886965376782077</v>
      </c>
      <c r="W599" s="260">
        <v>0.904326415758002</v>
      </c>
      <c r="X599" s="260">
        <v>0.887672797354208</v>
      </c>
      <c r="Y599" s="262">
        <v>0.92</v>
      </c>
      <c r="Z599" s="262">
        <v>0.808590604026846</v>
      </c>
      <c r="AA599" s="262">
        <v>0.875444839857651</v>
      </c>
      <c r="AB599" s="262">
        <v>0.944408322496749</v>
      </c>
      <c r="AC599" s="262">
        <v>0.918045188061096</v>
      </c>
      <c r="AD599" s="262">
        <v>0.92</v>
      </c>
      <c r="AE599" s="260">
        <v>0.997920997920998</v>
      </c>
      <c r="AF599" s="260">
        <v>0.994268642155966</v>
      </c>
      <c r="AG599" s="260">
        <v>0.98430535501287</v>
      </c>
      <c r="AH599" s="260">
        <v>0.990751563287889</v>
      </c>
      <c r="AI599" s="262">
        <v>0.92</v>
      </c>
      <c r="AJ599" s="260">
        <v>0.854630548858318</v>
      </c>
      <c r="AK599" s="260">
        <v>0.920458492532129</v>
      </c>
      <c r="AL599" s="260">
        <v>0.960992907801418</v>
      </c>
      <c r="AM599" s="260">
        <v>0.941868949469995</v>
      </c>
      <c r="AN599" s="259">
        <v>0.99</v>
      </c>
      <c r="AO599" s="264">
        <v>1</v>
      </c>
      <c r="AP599" s="264">
        <v>1</v>
      </c>
      <c r="AQ599" s="264">
        <v>1</v>
      </c>
      <c r="AR599" s="265">
        <v>1</v>
      </c>
      <c r="AS599" s="286">
        <v>0.05</v>
      </c>
      <c r="AT599" s="267">
        <v>0.0535714285714286</v>
      </c>
      <c r="AU599" s="268">
        <v>0.0535714285714286</v>
      </c>
      <c r="AV599" s="268">
        <v>0.0508474576271186</v>
      </c>
      <c r="AW599" s="268">
        <v>0.0862903225806452</v>
      </c>
      <c r="AX599" s="224"/>
      <c r="AY599" s="222"/>
    </row>
    <row r="600" ht="15" spans="1:51">
      <c r="A600" s="220"/>
      <c r="B600" s="224"/>
      <c r="C600" s="283" t="s">
        <v>375</v>
      </c>
      <c r="D600" s="111" t="s">
        <v>25</v>
      </c>
      <c r="E600" s="111" t="s">
        <v>376</v>
      </c>
      <c r="F600" s="284" t="s">
        <v>631</v>
      </c>
      <c r="G600" s="284" t="s">
        <v>631</v>
      </c>
      <c r="H600" s="284" t="s">
        <v>631</v>
      </c>
      <c r="I600" s="284" t="s">
        <v>631</v>
      </c>
      <c r="J600" s="259">
        <v>0.9</v>
      </c>
      <c r="K600" s="260">
        <v>0.895833333333333</v>
      </c>
      <c r="L600" s="260">
        <v>0.934782608695652</v>
      </c>
      <c r="M600" s="261">
        <v>0.959183673469388</v>
      </c>
      <c r="N600" s="261">
        <v>0.891911764705882</v>
      </c>
      <c r="O600" s="262">
        <v>0.9</v>
      </c>
      <c r="P600" s="263">
        <v>0.977256822953114</v>
      </c>
      <c r="Q600" s="260">
        <v>0.987480438184664</v>
      </c>
      <c r="R600" s="260">
        <v>0.989647239263804</v>
      </c>
      <c r="S600" s="260">
        <v>0.986140852563676</v>
      </c>
      <c r="T600" s="262">
        <v>0.9</v>
      </c>
      <c r="U600" s="260">
        <v>0.843247025892232</v>
      </c>
      <c r="V600" s="260">
        <v>0.887715179968701</v>
      </c>
      <c r="W600" s="260">
        <v>0.87691717791411</v>
      </c>
      <c r="X600" s="260">
        <v>0.88241005519718</v>
      </c>
      <c r="Y600" s="262">
        <v>0.92</v>
      </c>
      <c r="Z600" s="262">
        <v>0.904745646978491</v>
      </c>
      <c r="AA600" s="262">
        <v>0.935025817555938</v>
      </c>
      <c r="AB600" s="262">
        <v>0.939512961508248</v>
      </c>
      <c r="AC600" s="262">
        <v>0.942284237997194</v>
      </c>
      <c r="AD600" s="262">
        <v>0.92</v>
      </c>
      <c r="AE600" s="260">
        <v>0.99112426035503</v>
      </c>
      <c r="AF600" s="260">
        <v>0.99475</v>
      </c>
      <c r="AG600" s="260">
        <v>0.991603224361845</v>
      </c>
      <c r="AH600" s="260">
        <v>0.980679187255952</v>
      </c>
      <c r="AI600" s="262">
        <v>0.92</v>
      </c>
      <c r="AJ600" s="260">
        <v>0.926226675881133</v>
      </c>
      <c r="AK600" s="260">
        <v>0.953707496927489</v>
      </c>
      <c r="AL600" s="260">
        <v>0.955585725368503</v>
      </c>
      <c r="AM600" s="260">
        <v>0.95862128142677</v>
      </c>
      <c r="AN600" s="259">
        <v>0.99</v>
      </c>
      <c r="AO600" s="264">
        <v>1</v>
      </c>
      <c r="AP600" s="264">
        <v>1</v>
      </c>
      <c r="AQ600" s="264">
        <v>1</v>
      </c>
      <c r="AR600" s="265">
        <v>1</v>
      </c>
      <c r="AS600" s="286">
        <v>0.05</v>
      </c>
      <c r="AT600" s="267">
        <v>0</v>
      </c>
      <c r="AU600" s="268">
        <v>0.0222222222222222</v>
      </c>
      <c r="AV600" s="268">
        <v>0.02</v>
      </c>
      <c r="AW600" s="268">
        <v>0.0454545454545455</v>
      </c>
      <c r="AX600" s="224"/>
      <c r="AY600" s="222"/>
    </row>
    <row r="601" ht="15" spans="1:51">
      <c r="A601" s="220"/>
      <c r="B601" s="224"/>
      <c r="C601" s="283" t="s">
        <v>375</v>
      </c>
      <c r="D601" s="111" t="s">
        <v>25</v>
      </c>
      <c r="E601" s="111" t="s">
        <v>376</v>
      </c>
      <c r="F601" s="284" t="s">
        <v>632</v>
      </c>
      <c r="G601" s="284" t="s">
        <v>632</v>
      </c>
      <c r="H601" s="284" t="s">
        <v>632</v>
      </c>
      <c r="I601" s="284" t="s">
        <v>632</v>
      </c>
      <c r="J601" s="259">
        <v>0.9</v>
      </c>
      <c r="K601" s="260">
        <v>0.676470588235294</v>
      </c>
      <c r="L601" s="260">
        <v>0.78125</v>
      </c>
      <c r="M601" s="261">
        <v>0.885714285714286</v>
      </c>
      <c r="N601" s="261">
        <v>0.777173913043478</v>
      </c>
      <c r="O601" s="262">
        <v>0.9</v>
      </c>
      <c r="P601" s="263">
        <v>0.869678089304257</v>
      </c>
      <c r="Q601" s="260">
        <v>0.949865229110512</v>
      </c>
      <c r="R601" s="260">
        <v>0.968481375358166</v>
      </c>
      <c r="S601" s="260">
        <v>0.909928780896523</v>
      </c>
      <c r="T601" s="262">
        <v>0.9</v>
      </c>
      <c r="U601" s="260">
        <v>0.840602284527518</v>
      </c>
      <c r="V601" s="260">
        <v>0.880323450134771</v>
      </c>
      <c r="W601" s="260">
        <v>0.93352435530086</v>
      </c>
      <c r="X601" s="260">
        <v>0.860096355257646</v>
      </c>
      <c r="Y601" s="262">
        <v>0.92</v>
      </c>
      <c r="Z601" s="262">
        <v>0.661172161172161</v>
      </c>
      <c r="AA601" s="262">
        <v>0.83908718548859</v>
      </c>
      <c r="AB601" s="262">
        <v>0.879977246871445</v>
      </c>
      <c r="AC601" s="262">
        <v>0.832535091538637</v>
      </c>
      <c r="AD601" s="262">
        <v>0.92</v>
      </c>
      <c r="AE601" s="260">
        <v>0.976297507151614</v>
      </c>
      <c r="AF601" s="260">
        <v>0.983907571693831</v>
      </c>
      <c r="AG601" s="260">
        <v>0.983617089624157</v>
      </c>
      <c r="AH601" s="260">
        <v>0.93050926375662</v>
      </c>
      <c r="AI601" s="262">
        <v>0.92</v>
      </c>
      <c r="AJ601" s="260">
        <v>0.779965961585218</v>
      </c>
      <c r="AK601" s="260">
        <v>0.895903479236813</v>
      </c>
      <c r="AL601" s="260">
        <v>0.924636026263203</v>
      </c>
      <c r="AM601" s="260">
        <v>0.891846003208266</v>
      </c>
      <c r="AN601" s="259">
        <v>0.99</v>
      </c>
      <c r="AO601" s="264">
        <v>1</v>
      </c>
      <c r="AP601" s="264">
        <v>1</v>
      </c>
      <c r="AQ601" s="264">
        <v>1</v>
      </c>
      <c r="AR601" s="265">
        <v>1</v>
      </c>
      <c r="AS601" s="286">
        <v>0.05</v>
      </c>
      <c r="AT601" s="267">
        <v>0.05</v>
      </c>
      <c r="AU601" s="268">
        <v>0</v>
      </c>
      <c r="AV601" s="268">
        <v>0.0689655172413793</v>
      </c>
      <c r="AW601" s="268">
        <v>0.0707732634338139</v>
      </c>
      <c r="AX601" s="224"/>
      <c r="AY601" s="222"/>
    </row>
    <row r="602" ht="15" spans="1:51">
      <c r="A602" s="220"/>
      <c r="B602" s="224"/>
      <c r="C602" s="283" t="s">
        <v>375</v>
      </c>
      <c r="D602" s="111" t="s">
        <v>25</v>
      </c>
      <c r="E602" s="111" t="s">
        <v>376</v>
      </c>
      <c r="F602" s="284" t="s">
        <v>633</v>
      </c>
      <c r="G602" s="284" t="s">
        <v>633</v>
      </c>
      <c r="H602" s="284" t="s">
        <v>633</v>
      </c>
      <c r="I602" s="284" t="s">
        <v>633</v>
      </c>
      <c r="J602" s="259">
        <v>0.9</v>
      </c>
      <c r="K602" s="260">
        <v>0.9</v>
      </c>
      <c r="L602" s="260">
        <v>0.949152542372881</v>
      </c>
      <c r="M602" s="261">
        <v>0.950819672131147</v>
      </c>
      <c r="N602" s="261">
        <v>0.924295774647887</v>
      </c>
      <c r="O602" s="262">
        <v>0.9</v>
      </c>
      <c r="P602" s="263">
        <v>0.977376784271479</v>
      </c>
      <c r="Q602" s="260">
        <v>0.989684644857059</v>
      </c>
      <c r="R602" s="260">
        <v>0.990502450980392</v>
      </c>
      <c r="S602" s="260">
        <v>0.981291484100473</v>
      </c>
      <c r="T602" s="262">
        <v>0.9</v>
      </c>
      <c r="U602" s="260">
        <v>0.892539725289523</v>
      </c>
      <c r="V602" s="260">
        <v>0.935750073681108</v>
      </c>
      <c r="W602" s="260">
        <v>0.949142156862745</v>
      </c>
      <c r="X602" s="260">
        <v>0.913919135829248</v>
      </c>
      <c r="Y602" s="262">
        <v>0.92</v>
      </c>
      <c r="Z602" s="262">
        <v>0.869459459459459</v>
      </c>
      <c r="AA602" s="262">
        <v>0.933727034120735</v>
      </c>
      <c r="AB602" s="262">
        <v>0.940543770540783</v>
      </c>
      <c r="AC602" s="262">
        <v>0.927855624011777</v>
      </c>
      <c r="AD602" s="262">
        <v>0.92</v>
      </c>
      <c r="AE602" s="260">
        <v>0.993873745893634</v>
      </c>
      <c r="AF602" s="260">
        <v>0.989173372348208</v>
      </c>
      <c r="AG602" s="260">
        <v>0.984137408436474</v>
      </c>
      <c r="AH602" s="260">
        <v>0.99027103479236</v>
      </c>
      <c r="AI602" s="262">
        <v>0.92</v>
      </c>
      <c r="AJ602" s="260">
        <v>0.904357210306219</v>
      </c>
      <c r="AK602" s="260">
        <v>0.955752212389381</v>
      </c>
      <c r="AL602" s="260">
        <v>0.958112808105247</v>
      </c>
      <c r="AM602" s="260">
        <v>0.951005387069945</v>
      </c>
      <c r="AN602" s="259">
        <v>0.99</v>
      </c>
      <c r="AO602" s="264">
        <v>1</v>
      </c>
      <c r="AP602" s="264">
        <v>1</v>
      </c>
      <c r="AQ602" s="264">
        <v>1</v>
      </c>
      <c r="AR602" s="265">
        <v>1</v>
      </c>
      <c r="AS602" s="286">
        <v>0.05</v>
      </c>
      <c r="AT602" s="267">
        <v>0</v>
      </c>
      <c r="AU602" s="268">
        <v>0.0714285714285714</v>
      </c>
      <c r="AV602" s="268">
        <v>0.0192307692307692</v>
      </c>
      <c r="AW602" s="268">
        <v>0.0662983425414365</v>
      </c>
      <c r="AX602" s="224"/>
      <c r="AY602" s="222"/>
    </row>
    <row r="603" ht="15" spans="1:51">
      <c r="A603" s="220"/>
      <c r="B603" s="224"/>
      <c r="C603" s="283" t="s">
        <v>375</v>
      </c>
      <c r="D603" s="111" t="s">
        <v>25</v>
      </c>
      <c r="E603" s="111" t="s">
        <v>376</v>
      </c>
      <c r="F603" s="284" t="s">
        <v>634</v>
      </c>
      <c r="G603" s="284" t="s">
        <v>634</v>
      </c>
      <c r="H603" s="284" t="s">
        <v>634</v>
      </c>
      <c r="I603" s="284" t="s">
        <v>634</v>
      </c>
      <c r="J603" s="259">
        <v>0.9</v>
      </c>
      <c r="K603" s="260">
        <v>0.887323943661972</v>
      </c>
      <c r="L603" s="260">
        <v>0.87012987012987</v>
      </c>
      <c r="M603" s="261">
        <v>0.91025641025641</v>
      </c>
      <c r="N603" s="261">
        <v>0.854117647058824</v>
      </c>
      <c r="O603" s="262">
        <v>0.9</v>
      </c>
      <c r="P603" s="263">
        <v>0.931082012405238</v>
      </c>
      <c r="Q603" s="260">
        <v>0.925629290617849</v>
      </c>
      <c r="R603" s="260">
        <v>0.946595460614152</v>
      </c>
      <c r="S603" s="260">
        <v>0.922338380668445</v>
      </c>
      <c r="T603" s="262">
        <v>0.9</v>
      </c>
      <c r="U603" s="260">
        <v>0.84355616815989</v>
      </c>
      <c r="V603" s="260">
        <v>0.882723112128146</v>
      </c>
      <c r="W603" s="260">
        <v>0.869425901201602</v>
      </c>
      <c r="X603" s="260">
        <v>0.868095873215126</v>
      </c>
      <c r="Y603" s="262">
        <v>0.92</v>
      </c>
      <c r="Z603" s="262">
        <v>0.796987827522179</v>
      </c>
      <c r="AA603" s="262">
        <v>0.926871591472484</v>
      </c>
      <c r="AB603" s="262">
        <v>0.937895762299075</v>
      </c>
      <c r="AC603" s="262">
        <v>0.93230522000347</v>
      </c>
      <c r="AD603" s="262">
        <v>0.92</v>
      </c>
      <c r="AE603" s="260">
        <v>0.993519990218853</v>
      </c>
      <c r="AF603" s="260">
        <v>0.993170840042196</v>
      </c>
      <c r="AG603" s="260">
        <v>0.999086702386751</v>
      </c>
      <c r="AH603" s="260">
        <v>0.999310749847515</v>
      </c>
      <c r="AI603" s="262">
        <v>0.92</v>
      </c>
      <c r="AJ603" s="260">
        <v>0.864480399609078</v>
      </c>
      <c r="AK603" s="260">
        <v>0.944665605095541</v>
      </c>
      <c r="AL603" s="260">
        <v>0.953677780605752</v>
      </c>
      <c r="AM603" s="260">
        <v>0.951099459127518</v>
      </c>
      <c r="AN603" s="259">
        <v>0.99</v>
      </c>
      <c r="AO603" s="264">
        <v>1</v>
      </c>
      <c r="AP603" s="264">
        <v>1</v>
      </c>
      <c r="AQ603" s="264">
        <v>1</v>
      </c>
      <c r="AR603" s="265">
        <v>1</v>
      </c>
      <c r="AS603" s="286">
        <v>0.05</v>
      </c>
      <c r="AT603" s="267">
        <v>0.0526315789473684</v>
      </c>
      <c r="AU603" s="268">
        <v>0.0344827586206897</v>
      </c>
      <c r="AV603" s="268">
        <v>0</v>
      </c>
      <c r="AW603" s="268">
        <v>0.0390625</v>
      </c>
      <c r="AX603" s="224"/>
      <c r="AY603" s="222"/>
    </row>
    <row r="604" ht="15" spans="1:51">
      <c r="A604" s="220"/>
      <c r="B604" s="224"/>
      <c r="C604" s="283" t="s">
        <v>375</v>
      </c>
      <c r="D604" s="111" t="s">
        <v>25</v>
      </c>
      <c r="E604" s="111" t="s">
        <v>376</v>
      </c>
      <c r="F604" s="284" t="s">
        <v>635</v>
      </c>
      <c r="G604" s="284" t="s">
        <v>635</v>
      </c>
      <c r="H604" s="284" t="s">
        <v>635</v>
      </c>
      <c r="I604" s="284" t="s">
        <v>635</v>
      </c>
      <c r="J604" s="259">
        <v>0.9</v>
      </c>
      <c r="K604" s="260">
        <v>1</v>
      </c>
      <c r="L604" s="260">
        <v>0.933333333333333</v>
      </c>
      <c r="M604" s="261">
        <v>0.987654320987654</v>
      </c>
      <c r="N604" s="261">
        <v>0.972142170989433</v>
      </c>
      <c r="O604" s="262">
        <v>0.9</v>
      </c>
      <c r="P604" s="263">
        <v>0.954658981748319</v>
      </c>
      <c r="Q604" s="260">
        <v>0.967734605771416</v>
      </c>
      <c r="R604" s="260">
        <v>0.968040555433106</v>
      </c>
      <c r="S604" s="260">
        <v>0.969306336878706</v>
      </c>
      <c r="T604" s="262">
        <v>0.9</v>
      </c>
      <c r="U604" s="260">
        <v>0.913544668587896</v>
      </c>
      <c r="V604" s="260">
        <v>0.948193592365371</v>
      </c>
      <c r="W604" s="260">
        <v>0.938505620454045</v>
      </c>
      <c r="X604" s="260">
        <v>0.925585138284708</v>
      </c>
      <c r="Y604" s="262">
        <v>0.92</v>
      </c>
      <c r="Z604" s="262">
        <v>0.905504587155963</v>
      </c>
      <c r="AA604" s="262">
        <v>0.944834503510532</v>
      </c>
      <c r="AB604" s="262">
        <v>0.94081728511038</v>
      </c>
      <c r="AC604" s="262">
        <v>0.941406181900594</v>
      </c>
      <c r="AD604" s="262">
        <v>0.92</v>
      </c>
      <c r="AE604" s="260">
        <v>0.995835812016657</v>
      </c>
      <c r="AF604" s="260">
        <v>0.997323340471092</v>
      </c>
      <c r="AG604" s="260">
        <v>0.998440748440748</v>
      </c>
      <c r="AH604" s="260">
        <v>0.993987975951904</v>
      </c>
      <c r="AI604" s="262">
        <v>0.92</v>
      </c>
      <c r="AJ604" s="260">
        <v>0.944617467840217</v>
      </c>
      <c r="AK604" s="260">
        <v>0.971075672295185</v>
      </c>
      <c r="AL604" s="260">
        <v>0.971531315552892</v>
      </c>
      <c r="AM604" s="260">
        <v>0.970734415481415</v>
      </c>
      <c r="AN604" s="259">
        <v>0.99</v>
      </c>
      <c r="AO604" s="264">
        <v>1</v>
      </c>
      <c r="AP604" s="264">
        <v>1</v>
      </c>
      <c r="AQ604" s="264">
        <v>1</v>
      </c>
      <c r="AR604" s="265">
        <v>1</v>
      </c>
      <c r="AS604" s="286">
        <v>0.05</v>
      </c>
      <c r="AT604" s="267">
        <v>0</v>
      </c>
      <c r="AU604" s="268">
        <v>0.00235849056603774</v>
      </c>
      <c r="AV604" s="268">
        <v>0.0191204588910134</v>
      </c>
      <c r="AW604" s="268">
        <v>0.00822701800405389</v>
      </c>
      <c r="AX604" s="224"/>
      <c r="AY604" s="222"/>
    </row>
    <row r="605" ht="15" spans="1:51">
      <c r="A605" s="220"/>
      <c r="B605" s="224"/>
      <c r="C605" s="283" t="s">
        <v>375</v>
      </c>
      <c r="D605" s="111" t="s">
        <v>25</v>
      </c>
      <c r="E605" s="111" t="s">
        <v>376</v>
      </c>
      <c r="F605" s="284" t="s">
        <v>636</v>
      </c>
      <c r="G605" s="284" t="s">
        <v>636</v>
      </c>
      <c r="H605" s="284" t="s">
        <v>636</v>
      </c>
      <c r="I605" s="284" t="s">
        <v>636</v>
      </c>
      <c r="J605" s="259">
        <v>0.9</v>
      </c>
      <c r="K605" s="260">
        <v>1</v>
      </c>
      <c r="L605" s="260">
        <v>1</v>
      </c>
      <c r="M605" s="261">
        <v>1</v>
      </c>
      <c r="N605" s="261">
        <v>0.996875</v>
      </c>
      <c r="O605" s="262">
        <v>0.9</v>
      </c>
      <c r="P605" s="263">
        <v>0.990289069557362</v>
      </c>
      <c r="Q605" s="260">
        <v>0.991478834524464</v>
      </c>
      <c r="R605" s="260">
        <v>0.985542825968358</v>
      </c>
      <c r="S605" s="260">
        <v>0.989832217584942</v>
      </c>
      <c r="T605" s="262">
        <v>0.9</v>
      </c>
      <c r="U605" s="260">
        <v>0.955510388437218</v>
      </c>
      <c r="V605" s="260">
        <v>0.960417811984607</v>
      </c>
      <c r="W605" s="260">
        <v>0.966448445171849</v>
      </c>
      <c r="X605" s="260">
        <v>0.956042314407626</v>
      </c>
      <c r="Y605" s="262">
        <v>0.92</v>
      </c>
      <c r="Z605" s="262">
        <v>0.947403024326101</v>
      </c>
      <c r="AA605" s="262">
        <v>0.970446735395189</v>
      </c>
      <c r="AB605" s="262">
        <v>0.960689655172414</v>
      </c>
      <c r="AC605" s="262">
        <v>0.954612564911923</v>
      </c>
      <c r="AD605" s="262">
        <v>0.92</v>
      </c>
      <c r="AE605" s="260">
        <v>1</v>
      </c>
      <c r="AF605" s="260">
        <v>0.99936788874842</v>
      </c>
      <c r="AG605" s="260">
        <v>0.99749373433584</v>
      </c>
      <c r="AH605" s="260">
        <v>0.99756622933393</v>
      </c>
      <c r="AI605" s="262">
        <v>0.92</v>
      </c>
      <c r="AJ605" s="260">
        <v>0.976810620063855</v>
      </c>
      <c r="AK605" s="260">
        <v>0.984687868080094</v>
      </c>
      <c r="AL605" s="260">
        <v>0.980258014073495</v>
      </c>
      <c r="AM605" s="260">
        <v>0.981048965375948</v>
      </c>
      <c r="AN605" s="259">
        <v>0.99</v>
      </c>
      <c r="AO605" s="264">
        <v>1</v>
      </c>
      <c r="AP605" s="264">
        <v>1</v>
      </c>
      <c r="AQ605" s="264">
        <v>1</v>
      </c>
      <c r="AR605" s="265">
        <v>1</v>
      </c>
      <c r="AS605" s="286">
        <v>0.05</v>
      </c>
      <c r="AT605" s="267">
        <v>0.00317460317460317</v>
      </c>
      <c r="AU605" s="268">
        <v>0</v>
      </c>
      <c r="AV605" s="268">
        <v>0</v>
      </c>
      <c r="AW605" s="268">
        <v>0.00198412698412698</v>
      </c>
      <c r="AX605" s="224"/>
      <c r="AY605" s="222"/>
    </row>
    <row r="606" ht="15" spans="1:51">
      <c r="A606" s="220"/>
      <c r="B606" s="224"/>
      <c r="C606" s="283" t="s">
        <v>375</v>
      </c>
      <c r="D606" s="111" t="s">
        <v>25</v>
      </c>
      <c r="E606" s="111" t="s">
        <v>376</v>
      </c>
      <c r="F606" s="284" t="s">
        <v>637</v>
      </c>
      <c r="G606" s="284" t="s">
        <v>637</v>
      </c>
      <c r="H606" s="284" t="s">
        <v>637</v>
      </c>
      <c r="I606" s="284" t="s">
        <v>637</v>
      </c>
      <c r="J606" s="259">
        <v>0.9</v>
      </c>
      <c r="K606" s="260">
        <v>0.957446808510638</v>
      </c>
      <c r="L606" s="260">
        <v>0.936170212765957</v>
      </c>
      <c r="M606" s="261">
        <v>0.958333333333333</v>
      </c>
      <c r="N606" s="261">
        <v>0.960280373831776</v>
      </c>
      <c r="O606" s="262">
        <v>0.9</v>
      </c>
      <c r="P606" s="263">
        <v>0.99316133043208</v>
      </c>
      <c r="Q606" s="260">
        <v>0.994393271926312</v>
      </c>
      <c r="R606" s="260">
        <v>0.963784183296378</v>
      </c>
      <c r="S606" s="260">
        <v>0.985885874741777</v>
      </c>
      <c r="T606" s="262">
        <v>0.9</v>
      </c>
      <c r="U606" s="260">
        <v>0.907988809449798</v>
      </c>
      <c r="V606" s="260">
        <v>0.851021225470565</v>
      </c>
      <c r="W606" s="260">
        <v>0.872875092387288</v>
      </c>
      <c r="X606" s="260">
        <v>0.868631016439678</v>
      </c>
      <c r="Y606" s="262">
        <v>0.92</v>
      </c>
      <c r="Z606" s="262">
        <v>0.938095238095238</v>
      </c>
      <c r="AA606" s="262">
        <v>0.925824175824176</v>
      </c>
      <c r="AB606" s="262">
        <v>0.881794650560828</v>
      </c>
      <c r="AC606" s="262">
        <v>0.92440353074839</v>
      </c>
      <c r="AD606" s="262">
        <v>0.92</v>
      </c>
      <c r="AE606" s="260">
        <v>0.990384615384615</v>
      </c>
      <c r="AF606" s="260">
        <v>0.981132075471698</v>
      </c>
      <c r="AG606" s="260">
        <v>0.994652406417112</v>
      </c>
      <c r="AH606" s="260">
        <v>0.977299412915851</v>
      </c>
      <c r="AI606" s="262">
        <v>0.92</v>
      </c>
      <c r="AJ606" s="260">
        <v>0.968087480473109</v>
      </c>
      <c r="AK606" s="260">
        <v>0.954596100278552</v>
      </c>
      <c r="AL606" s="260">
        <v>0.939715394566624</v>
      </c>
      <c r="AM606" s="260">
        <v>0.958635357437389</v>
      </c>
      <c r="AN606" s="259">
        <v>0.99</v>
      </c>
      <c r="AO606" s="264">
        <v>1</v>
      </c>
      <c r="AP606" s="264">
        <v>1</v>
      </c>
      <c r="AQ606" s="264">
        <v>1</v>
      </c>
      <c r="AR606" s="265">
        <v>1</v>
      </c>
      <c r="AS606" s="286">
        <v>0.05</v>
      </c>
      <c r="AT606" s="267">
        <v>0</v>
      </c>
      <c r="AU606" s="268">
        <v>0.1</v>
      </c>
      <c r="AV606" s="268">
        <v>0</v>
      </c>
      <c r="AW606" s="268">
        <v>0.0921658986175115</v>
      </c>
      <c r="AX606" s="224"/>
      <c r="AY606" s="222"/>
    </row>
    <row r="607" ht="15" spans="1:51">
      <c r="A607" s="220"/>
      <c r="B607" s="224"/>
      <c r="C607" s="283" t="s">
        <v>375</v>
      </c>
      <c r="D607" s="111" t="s">
        <v>25</v>
      </c>
      <c r="E607" s="111" t="s">
        <v>376</v>
      </c>
      <c r="F607" s="284" t="s">
        <v>638</v>
      </c>
      <c r="G607" s="284" t="s">
        <v>638</v>
      </c>
      <c r="H607" s="284" t="s">
        <v>638</v>
      </c>
      <c r="I607" s="284" t="s">
        <v>638</v>
      </c>
      <c r="J607" s="259">
        <v>0.9</v>
      </c>
      <c r="K607" s="260">
        <v>1</v>
      </c>
      <c r="L607" s="260">
        <v>0.975609756097561</v>
      </c>
      <c r="M607" s="261">
        <v>0.953488372093023</v>
      </c>
      <c r="N607" s="261">
        <v>0.965610859728507</v>
      </c>
      <c r="O607" s="262">
        <v>0.9</v>
      </c>
      <c r="P607" s="263">
        <v>0.978077571669477</v>
      </c>
      <c r="Q607" s="260">
        <v>0.986074847693647</v>
      </c>
      <c r="R607" s="260">
        <v>0.98949494949495</v>
      </c>
      <c r="S607" s="260">
        <v>0.982925697043549</v>
      </c>
      <c r="T607" s="262">
        <v>0.9</v>
      </c>
      <c r="U607" s="260">
        <v>0.929510961214165</v>
      </c>
      <c r="V607" s="260">
        <v>0.959965187119234</v>
      </c>
      <c r="W607" s="260">
        <v>0.953131313131313</v>
      </c>
      <c r="X607" s="260">
        <v>0.923680622044274</v>
      </c>
      <c r="Y607" s="262">
        <v>0.92</v>
      </c>
      <c r="Z607" s="262">
        <v>0.918032786885246</v>
      </c>
      <c r="AA607" s="262">
        <v>0.945509586276488</v>
      </c>
      <c r="AB607" s="262">
        <v>0.932656826568266</v>
      </c>
      <c r="AC607" s="262">
        <v>0.928963067691989</v>
      </c>
      <c r="AD607" s="262">
        <v>0.92</v>
      </c>
      <c r="AE607" s="260">
        <v>0.998268398268398</v>
      </c>
      <c r="AF607" s="260">
        <v>0.90979097909791</v>
      </c>
      <c r="AG607" s="260">
        <v>0.998595505617977</v>
      </c>
      <c r="AH607" s="260">
        <v>0.958972545205358</v>
      </c>
      <c r="AI607" s="262">
        <v>0.92</v>
      </c>
      <c r="AJ607" s="260">
        <v>0.957872440574253</v>
      </c>
      <c r="AK607" s="260">
        <v>0.976892672544846</v>
      </c>
      <c r="AL607" s="260">
        <v>0.972745153132903</v>
      </c>
      <c r="AM607" s="260">
        <v>0.968066643526553</v>
      </c>
      <c r="AN607" s="259">
        <v>0.99</v>
      </c>
      <c r="AO607" s="264">
        <v>1</v>
      </c>
      <c r="AP607" s="264">
        <v>1</v>
      </c>
      <c r="AQ607" s="264">
        <v>1</v>
      </c>
      <c r="AR607" s="265">
        <v>1</v>
      </c>
      <c r="AS607" s="286">
        <v>0.05</v>
      </c>
      <c r="AT607" s="267">
        <v>0</v>
      </c>
      <c r="AU607" s="268">
        <v>0.00278551532033426</v>
      </c>
      <c r="AV607" s="268">
        <v>0</v>
      </c>
      <c r="AW607" s="268">
        <v>0.00388014658331537</v>
      </c>
      <c r="AX607" s="224"/>
      <c r="AY607" s="222"/>
    </row>
    <row r="608" ht="15" spans="1:51">
      <c r="A608" s="220"/>
      <c r="B608" s="224"/>
      <c r="C608" s="283" t="s">
        <v>375</v>
      </c>
      <c r="D608" s="111" t="s">
        <v>25</v>
      </c>
      <c r="E608" s="111" t="s">
        <v>376</v>
      </c>
      <c r="F608" s="284" t="s">
        <v>639</v>
      </c>
      <c r="G608" s="284" t="s">
        <v>639</v>
      </c>
      <c r="H608" s="284" t="s">
        <v>639</v>
      </c>
      <c r="I608" s="284" t="s">
        <v>639</v>
      </c>
      <c r="J608" s="259">
        <v>0.9</v>
      </c>
      <c r="K608" s="260">
        <v>0.961538461538462</v>
      </c>
      <c r="L608" s="260">
        <v>1</v>
      </c>
      <c r="M608" s="261">
        <v>0.931034482758621</v>
      </c>
      <c r="N608" s="261">
        <v>0.908719346049046</v>
      </c>
      <c r="O608" s="262">
        <v>0.9</v>
      </c>
      <c r="P608" s="263">
        <v>0</v>
      </c>
      <c r="Q608" s="260">
        <v>0</v>
      </c>
      <c r="R608" s="260" t="s">
        <v>33</v>
      </c>
      <c r="S608" s="260">
        <v>0</v>
      </c>
      <c r="T608" s="262">
        <v>0.9</v>
      </c>
      <c r="U608" s="260">
        <v>0</v>
      </c>
      <c r="V608" s="260">
        <v>0</v>
      </c>
      <c r="W608" s="260" t="s">
        <v>33</v>
      </c>
      <c r="X608" s="260">
        <v>0</v>
      </c>
      <c r="Y608" s="262">
        <v>0.92</v>
      </c>
      <c r="Z608" s="262" t="s">
        <v>33</v>
      </c>
      <c r="AA608" s="262" t="s">
        <v>33</v>
      </c>
      <c r="AB608" s="262" t="s">
        <v>33</v>
      </c>
      <c r="AC608" s="262">
        <v>0.333333333333333</v>
      </c>
      <c r="AD608" s="262">
        <v>0.92</v>
      </c>
      <c r="AE608" s="260">
        <v>0.983606557377049</v>
      </c>
      <c r="AF608" s="260">
        <v>0.975206611570248</v>
      </c>
      <c r="AG608" s="260">
        <v>0.952380952380952</v>
      </c>
      <c r="AH608" s="260">
        <v>0.972826086956522</v>
      </c>
      <c r="AI608" s="262">
        <v>0.92</v>
      </c>
      <c r="AJ608" s="260">
        <v>0.900119379228014</v>
      </c>
      <c r="AK608" s="260">
        <v>0.91651865008881</v>
      </c>
      <c r="AL608" s="260">
        <v>0.970623742454728</v>
      </c>
      <c r="AM608" s="260">
        <v>0.941698631747571</v>
      </c>
      <c r="AN608" s="259">
        <v>0.99</v>
      </c>
      <c r="AO608" s="264">
        <v>1</v>
      </c>
      <c r="AP608" s="264">
        <v>1</v>
      </c>
      <c r="AQ608" s="264">
        <v>1</v>
      </c>
      <c r="AR608" s="265">
        <v>1</v>
      </c>
      <c r="AS608" s="286">
        <v>0.05</v>
      </c>
      <c r="AT608" s="267">
        <v>0</v>
      </c>
      <c r="AU608" s="268">
        <v>0</v>
      </c>
      <c r="AV608" s="268">
        <v>1</v>
      </c>
      <c r="AW608" s="268">
        <v>0.0486111111111111</v>
      </c>
      <c r="AX608" s="224"/>
      <c r="AY608" s="222"/>
    </row>
    <row r="609" ht="15" spans="1:51">
      <c r="A609" s="220"/>
      <c r="B609" s="224"/>
      <c r="C609" s="283" t="s">
        <v>375</v>
      </c>
      <c r="D609" s="111" t="s">
        <v>25</v>
      </c>
      <c r="E609" s="111" t="s">
        <v>376</v>
      </c>
      <c r="F609" s="284" t="s">
        <v>640</v>
      </c>
      <c r="G609" s="284" t="s">
        <v>640</v>
      </c>
      <c r="H609" s="284" t="s">
        <v>640</v>
      </c>
      <c r="I609" s="284" t="s">
        <v>640</v>
      </c>
      <c r="J609" s="259">
        <v>0.9</v>
      </c>
      <c r="K609" s="260">
        <v>0.974683544303797</v>
      </c>
      <c r="L609" s="260">
        <v>0.977272727272727</v>
      </c>
      <c r="M609" s="261">
        <v>0.966666666666667</v>
      </c>
      <c r="N609" s="261">
        <v>0.962367864693446</v>
      </c>
      <c r="O609" s="262">
        <v>0.9</v>
      </c>
      <c r="P609" s="263">
        <v>0.88</v>
      </c>
      <c r="Q609" s="260">
        <v>0.916666666666667</v>
      </c>
      <c r="R609" s="260">
        <v>1</v>
      </c>
      <c r="S609" s="260">
        <v>0.931237721021611</v>
      </c>
      <c r="T609" s="262">
        <v>0.9</v>
      </c>
      <c r="U609" s="260">
        <v>0.72</v>
      </c>
      <c r="V609" s="260">
        <v>0.916666666666667</v>
      </c>
      <c r="W609" s="260">
        <v>1</v>
      </c>
      <c r="X609" s="260">
        <v>0.978388998035363</v>
      </c>
      <c r="Y609" s="262">
        <v>0.92</v>
      </c>
      <c r="Z609" s="262">
        <v>0.4</v>
      </c>
      <c r="AA609" s="262">
        <v>0.666666666666667</v>
      </c>
      <c r="AB609" s="262">
        <v>1</v>
      </c>
      <c r="AC609" s="262">
        <v>0.86734693877551</v>
      </c>
      <c r="AD609" s="262">
        <v>0.92</v>
      </c>
      <c r="AE609" s="260">
        <v>0.996920708237105</v>
      </c>
      <c r="AF609" s="260">
        <v>0.998755444928438</v>
      </c>
      <c r="AG609" s="260">
        <v>0.993520518358531</v>
      </c>
      <c r="AH609" s="260">
        <v>0.974436732949342</v>
      </c>
      <c r="AI609" s="262">
        <v>0.92</v>
      </c>
      <c r="AJ609" s="260">
        <v>0.93655787128064</v>
      </c>
      <c r="AK609" s="260">
        <v>0.960634726884345</v>
      </c>
      <c r="AL609" s="260">
        <v>0.962904611859066</v>
      </c>
      <c r="AM609" s="260">
        <v>0.953422239654834</v>
      </c>
      <c r="AN609" s="259">
        <v>0.99</v>
      </c>
      <c r="AO609" s="264">
        <v>1</v>
      </c>
      <c r="AP609" s="264">
        <v>1</v>
      </c>
      <c r="AQ609" s="264">
        <v>1</v>
      </c>
      <c r="AR609" s="265">
        <v>1</v>
      </c>
      <c r="AS609" s="286">
        <v>0.05</v>
      </c>
      <c r="AT609" s="267">
        <v>0</v>
      </c>
      <c r="AU609" s="268">
        <v>0</v>
      </c>
      <c r="AV609" s="268">
        <v>0.00596125186289121</v>
      </c>
      <c r="AW609" s="268">
        <v>0.00231121173529551</v>
      </c>
      <c r="AX609" s="224"/>
      <c r="AY609" s="222"/>
    </row>
    <row r="610" ht="15" spans="1:51">
      <c r="A610" s="220"/>
      <c r="B610" s="224"/>
      <c r="C610" s="283" t="s">
        <v>375</v>
      </c>
      <c r="D610" s="111" t="s">
        <v>25</v>
      </c>
      <c r="E610" s="111" t="s">
        <v>376</v>
      </c>
      <c r="F610" s="284" t="s">
        <v>641</v>
      </c>
      <c r="G610" s="284" t="s">
        <v>641</v>
      </c>
      <c r="H610" s="284" t="s">
        <v>641</v>
      </c>
      <c r="I610" s="284" t="s">
        <v>641</v>
      </c>
      <c r="J610" s="259">
        <v>0.9</v>
      </c>
      <c r="K610" s="260">
        <v>0.944444444444444</v>
      </c>
      <c r="L610" s="260">
        <v>1</v>
      </c>
      <c r="M610" s="261">
        <v>1</v>
      </c>
      <c r="N610" s="261">
        <v>0.982421875</v>
      </c>
      <c r="O610" s="262">
        <v>0.9</v>
      </c>
      <c r="P610" s="263">
        <v>0.964237516869096</v>
      </c>
      <c r="Q610" s="260">
        <v>0.969080553295362</v>
      </c>
      <c r="R610" s="260">
        <v>0.968192397207137</v>
      </c>
      <c r="S610" s="260">
        <v>0.959176215708282</v>
      </c>
      <c r="T610" s="262">
        <v>0.9</v>
      </c>
      <c r="U610" s="260">
        <v>0.895411605937922</v>
      </c>
      <c r="V610" s="260">
        <v>0.912123677786819</v>
      </c>
      <c r="W610" s="260">
        <v>0.927851047323507</v>
      </c>
      <c r="X610" s="260">
        <v>0.91897888334943</v>
      </c>
      <c r="Y610" s="262">
        <v>0.92</v>
      </c>
      <c r="Z610" s="262">
        <v>0.942196531791908</v>
      </c>
      <c r="AA610" s="262">
        <v>0.952083333333333</v>
      </c>
      <c r="AB610" s="262">
        <v>0.957805907172996</v>
      </c>
      <c r="AC610" s="262">
        <v>0.940785145112947</v>
      </c>
      <c r="AD610" s="262">
        <v>0.92</v>
      </c>
      <c r="AE610" s="260">
        <v>0.96875</v>
      </c>
      <c r="AF610" s="260">
        <v>1</v>
      </c>
      <c r="AG610" s="260">
        <v>1</v>
      </c>
      <c r="AH610" s="260">
        <v>0.965533522190746</v>
      </c>
      <c r="AI610" s="262">
        <v>0.92</v>
      </c>
      <c r="AJ610" s="260">
        <v>0.961038961038961</v>
      </c>
      <c r="AK610" s="260">
        <v>0.968987712112346</v>
      </c>
      <c r="AL610" s="260">
        <v>0.973908111174135</v>
      </c>
      <c r="AM610" s="260">
        <v>0.97061199369158</v>
      </c>
      <c r="AN610" s="259">
        <v>0.99</v>
      </c>
      <c r="AO610" s="264">
        <v>1</v>
      </c>
      <c r="AP610" s="264">
        <v>1</v>
      </c>
      <c r="AQ610" s="264">
        <v>1</v>
      </c>
      <c r="AR610" s="265">
        <v>1</v>
      </c>
      <c r="AS610" s="286">
        <v>0.05</v>
      </c>
      <c r="AT610" s="267">
        <v>0</v>
      </c>
      <c r="AU610" s="268">
        <v>0.25</v>
      </c>
      <c r="AV610" s="268">
        <v>0</v>
      </c>
      <c r="AW610" s="268">
        <v>0.0574712643678161</v>
      </c>
      <c r="AX610" s="224"/>
      <c r="AY610" s="222"/>
    </row>
    <row r="611" ht="15" spans="1:51">
      <c r="A611" s="220"/>
      <c r="B611" s="224"/>
      <c r="C611" s="283" t="s">
        <v>375</v>
      </c>
      <c r="D611" s="111" t="s">
        <v>25</v>
      </c>
      <c r="E611" s="111" t="s">
        <v>376</v>
      </c>
      <c r="F611" s="284" t="s">
        <v>642</v>
      </c>
      <c r="G611" s="284" t="s">
        <v>642</v>
      </c>
      <c r="H611" s="284" t="s">
        <v>642</v>
      </c>
      <c r="I611" s="284" t="s">
        <v>642</v>
      </c>
      <c r="J611" s="259">
        <v>0.9</v>
      </c>
      <c r="K611" s="260">
        <v>0.922222222222222</v>
      </c>
      <c r="L611" s="260">
        <v>0.946808510638298</v>
      </c>
      <c r="M611" s="261">
        <v>0.947916666666667</v>
      </c>
      <c r="N611" s="261">
        <v>0.933254344391785</v>
      </c>
      <c r="O611" s="262">
        <v>0.9</v>
      </c>
      <c r="P611" s="263">
        <v>0.888888888888889</v>
      </c>
      <c r="Q611" s="260">
        <v>1</v>
      </c>
      <c r="R611" s="260">
        <v>1</v>
      </c>
      <c r="S611" s="260">
        <v>0.917808219178082</v>
      </c>
      <c r="T611" s="262">
        <v>0.9</v>
      </c>
      <c r="U611" s="260">
        <v>0.555555555555556</v>
      </c>
      <c r="V611" s="260">
        <v>0.636363636363636</v>
      </c>
      <c r="W611" s="260">
        <v>0.5</v>
      </c>
      <c r="X611" s="260">
        <v>0.863013698630137</v>
      </c>
      <c r="Y611" s="262">
        <v>0.92</v>
      </c>
      <c r="Z611" s="262">
        <v>0.714285714285714</v>
      </c>
      <c r="AA611" s="262">
        <v>1</v>
      </c>
      <c r="AB611" s="262">
        <v>0.75</v>
      </c>
      <c r="AC611" s="262">
        <v>0.863636363636364</v>
      </c>
      <c r="AD611" s="262">
        <v>0.92</v>
      </c>
      <c r="AE611" s="260">
        <v>0.997214484679666</v>
      </c>
      <c r="AF611" s="260">
        <v>0.998071359691418</v>
      </c>
      <c r="AG611" s="260">
        <v>0.997503900156006</v>
      </c>
      <c r="AH611" s="260">
        <v>0.996784951974386</v>
      </c>
      <c r="AI611" s="262">
        <v>0.92</v>
      </c>
      <c r="AJ611" s="260">
        <v>0.947378891873073</v>
      </c>
      <c r="AK611" s="260">
        <v>0.971151627048234</v>
      </c>
      <c r="AL611" s="260">
        <v>0.976879838795206</v>
      </c>
      <c r="AM611" s="260">
        <v>0.973373376663394</v>
      </c>
      <c r="AN611" s="259">
        <v>0.99</v>
      </c>
      <c r="AO611" s="264">
        <v>1</v>
      </c>
      <c r="AP611" s="264">
        <v>1</v>
      </c>
      <c r="AQ611" s="264">
        <v>1</v>
      </c>
      <c r="AR611" s="265">
        <v>1</v>
      </c>
      <c r="AS611" s="286">
        <v>0.05</v>
      </c>
      <c r="AT611" s="267">
        <v>0.000667556742323097</v>
      </c>
      <c r="AU611" s="268">
        <v>0.00187617260787992</v>
      </c>
      <c r="AV611" s="268">
        <v>0.00112612612612613</v>
      </c>
      <c r="AW611" s="268">
        <v>0.00532327077928641</v>
      </c>
      <c r="AX611" s="224"/>
      <c r="AY611" s="222"/>
    </row>
    <row r="612" ht="15" spans="1:51">
      <c r="A612" s="220"/>
      <c r="B612" s="224"/>
      <c r="C612" s="283" t="s">
        <v>375</v>
      </c>
      <c r="D612" s="111" t="s">
        <v>25</v>
      </c>
      <c r="E612" s="111" t="s">
        <v>376</v>
      </c>
      <c r="F612" s="284" t="s">
        <v>643</v>
      </c>
      <c r="G612" s="284" t="s">
        <v>643</v>
      </c>
      <c r="H612" s="284" t="s">
        <v>643</v>
      </c>
      <c r="I612" s="284" t="s">
        <v>643</v>
      </c>
      <c r="J612" s="259">
        <v>0.9</v>
      </c>
      <c r="K612" s="260">
        <v>0.988095238095238</v>
      </c>
      <c r="L612" s="260">
        <v>0.976190476190476</v>
      </c>
      <c r="M612" s="261">
        <v>1</v>
      </c>
      <c r="N612" s="261">
        <v>0.995401337792642</v>
      </c>
      <c r="O612" s="262">
        <v>0.9</v>
      </c>
      <c r="P612" s="263">
        <v>0.994261424017003</v>
      </c>
      <c r="Q612" s="260">
        <v>0.990473598258029</v>
      </c>
      <c r="R612" s="260">
        <v>0.993630573248408</v>
      </c>
      <c r="S612" s="260">
        <v>0.987664362206859</v>
      </c>
      <c r="T612" s="262">
        <v>0.9</v>
      </c>
      <c r="U612" s="260">
        <v>0.940488841657811</v>
      </c>
      <c r="V612" s="260">
        <v>0.948013064779532</v>
      </c>
      <c r="W612" s="260">
        <v>0.953630573248408</v>
      </c>
      <c r="X612" s="260">
        <v>0.950843838958926</v>
      </c>
      <c r="Y612" s="262">
        <v>0.92</v>
      </c>
      <c r="Z612" s="262">
        <v>0.921980886185925</v>
      </c>
      <c r="AA612" s="262">
        <v>0.963532883642496</v>
      </c>
      <c r="AB612" s="262">
        <v>0.971377812870114</v>
      </c>
      <c r="AC612" s="262">
        <v>0.970254138033217</v>
      </c>
      <c r="AD612" s="262">
        <v>0.92</v>
      </c>
      <c r="AE612" s="260">
        <v>0.99816391253547</v>
      </c>
      <c r="AF612" s="260">
        <v>0.993237991605783</v>
      </c>
      <c r="AG612" s="260">
        <v>0.98805340829234</v>
      </c>
      <c r="AH612" s="260">
        <v>0.995372412032309</v>
      </c>
      <c r="AI612" s="262">
        <v>0.92</v>
      </c>
      <c r="AJ612" s="260">
        <v>0.944555969792563</v>
      </c>
      <c r="AK612" s="260">
        <v>0.974934663815633</v>
      </c>
      <c r="AL612" s="260">
        <v>0.9775330886442</v>
      </c>
      <c r="AM612" s="260">
        <v>0.9794606495916</v>
      </c>
      <c r="AN612" s="259">
        <v>0.99</v>
      </c>
      <c r="AO612" s="264">
        <v>1</v>
      </c>
      <c r="AP612" s="264">
        <v>1</v>
      </c>
      <c r="AQ612" s="264">
        <v>1</v>
      </c>
      <c r="AR612" s="265">
        <v>1</v>
      </c>
      <c r="AS612" s="286">
        <v>0.05</v>
      </c>
      <c r="AT612" s="267">
        <v>0.0714285714285714</v>
      </c>
      <c r="AU612" s="268">
        <v>0</v>
      </c>
      <c r="AV612" s="268">
        <v>0.0333333333333333</v>
      </c>
      <c r="AW612" s="268">
        <v>0.0652741514360313</v>
      </c>
      <c r="AX612" s="224"/>
      <c r="AY612" s="222"/>
    </row>
    <row r="613" ht="15" spans="1:51">
      <c r="A613" s="220"/>
      <c r="B613" s="224"/>
      <c r="C613" s="283" t="s">
        <v>375</v>
      </c>
      <c r="D613" s="111" t="s">
        <v>25</v>
      </c>
      <c r="E613" s="111" t="s">
        <v>376</v>
      </c>
      <c r="F613" s="284" t="s">
        <v>644</v>
      </c>
      <c r="G613" s="284" t="s">
        <v>644</v>
      </c>
      <c r="H613" s="284" t="s">
        <v>644</v>
      </c>
      <c r="I613" s="284" t="s">
        <v>644</v>
      </c>
      <c r="J613" s="259">
        <v>0.9</v>
      </c>
      <c r="K613" s="260">
        <v>1</v>
      </c>
      <c r="L613" s="260">
        <v>1</v>
      </c>
      <c r="M613" s="261">
        <v>1</v>
      </c>
      <c r="N613" s="261">
        <v>0.971162790697674</v>
      </c>
      <c r="O613" s="262">
        <v>0.9</v>
      </c>
      <c r="P613" s="263">
        <v>0.977036804026423</v>
      </c>
      <c r="Q613" s="260">
        <v>0.996137640449438</v>
      </c>
      <c r="R613" s="260">
        <v>0.99537037037037</v>
      </c>
      <c r="S613" s="260">
        <v>0.991818229882627</v>
      </c>
      <c r="T613" s="262">
        <v>0.9</v>
      </c>
      <c r="U613" s="260">
        <v>0.854356715948411</v>
      </c>
      <c r="V613" s="260">
        <v>0.905898876404494</v>
      </c>
      <c r="W613" s="260">
        <v>0.94551282051282</v>
      </c>
      <c r="X613" s="260">
        <v>0.897589087448451</v>
      </c>
      <c r="Y613" s="262">
        <v>0.92</v>
      </c>
      <c r="Z613" s="262">
        <v>0.772283272283272</v>
      </c>
      <c r="AA613" s="262">
        <v>0.935595834940224</v>
      </c>
      <c r="AB613" s="262">
        <v>0.949961802902979</v>
      </c>
      <c r="AC613" s="262">
        <v>0.930401942271379</v>
      </c>
      <c r="AD613" s="262">
        <v>0.92</v>
      </c>
      <c r="AE613" s="260">
        <v>0.998808814770697</v>
      </c>
      <c r="AF613" s="260">
        <v>0.997318285937762</v>
      </c>
      <c r="AG613" s="260">
        <v>0.996466626180092</v>
      </c>
      <c r="AH613" s="260">
        <v>0.982559334170463</v>
      </c>
      <c r="AI613" s="262">
        <v>0.92</v>
      </c>
      <c r="AJ613" s="260">
        <v>0.847321152059461</v>
      </c>
      <c r="AK613" s="260">
        <v>0.956082322675487</v>
      </c>
      <c r="AL613" s="260">
        <v>0.96849087893864</v>
      </c>
      <c r="AM613" s="260">
        <v>0.952470876283625</v>
      </c>
      <c r="AN613" s="259">
        <v>0.99</v>
      </c>
      <c r="AO613" s="264">
        <v>1</v>
      </c>
      <c r="AP613" s="264">
        <v>1</v>
      </c>
      <c r="AQ613" s="264">
        <v>1</v>
      </c>
      <c r="AR613" s="265">
        <v>1</v>
      </c>
      <c r="AS613" s="286">
        <v>0.05</v>
      </c>
      <c r="AT613" s="267">
        <v>0</v>
      </c>
      <c r="AU613" s="268">
        <v>0</v>
      </c>
      <c r="AV613" s="268">
        <v>0.0465116279069767</v>
      </c>
      <c r="AW613" s="268">
        <v>0.0659432387312187</v>
      </c>
      <c r="AX613" s="224"/>
      <c r="AY613" s="222"/>
    </row>
    <row r="614" ht="15" spans="1:51">
      <c r="A614" s="220"/>
      <c r="B614" s="224"/>
      <c r="C614" s="283" t="s">
        <v>375</v>
      </c>
      <c r="D614" s="111" t="s">
        <v>25</v>
      </c>
      <c r="E614" s="111" t="s">
        <v>376</v>
      </c>
      <c r="F614" s="284" t="s">
        <v>645</v>
      </c>
      <c r="G614" s="284" t="s">
        <v>645</v>
      </c>
      <c r="H614" s="284" t="s">
        <v>645</v>
      </c>
      <c r="I614" s="284" t="s">
        <v>645</v>
      </c>
      <c r="J614" s="259">
        <v>0.9</v>
      </c>
      <c r="K614" s="260">
        <v>0.974025974025974</v>
      </c>
      <c r="L614" s="260">
        <v>0.960526315789474</v>
      </c>
      <c r="M614" s="261">
        <v>0.988372093023256</v>
      </c>
      <c r="N614" s="261">
        <v>0.92739420935412</v>
      </c>
      <c r="O614" s="262">
        <v>0.9</v>
      </c>
      <c r="P614" s="263">
        <v>0.97876213592233</v>
      </c>
      <c r="Q614" s="260">
        <v>0.983652498832321</v>
      </c>
      <c r="R614" s="260">
        <v>0.981999513500365</v>
      </c>
      <c r="S614" s="260">
        <v>0.98136386359725</v>
      </c>
      <c r="T614" s="262">
        <v>0.9</v>
      </c>
      <c r="U614" s="260">
        <v>0.846278317152104</v>
      </c>
      <c r="V614" s="260">
        <v>0.90028024287716</v>
      </c>
      <c r="W614" s="260">
        <v>0.920943809292143</v>
      </c>
      <c r="X614" s="260">
        <v>0.895304906532482</v>
      </c>
      <c r="Y614" s="262">
        <v>0.92</v>
      </c>
      <c r="Z614" s="262">
        <v>0.870841850957071</v>
      </c>
      <c r="AA614" s="262">
        <v>0.909920182440137</v>
      </c>
      <c r="AB614" s="262">
        <v>0.938984528219656</v>
      </c>
      <c r="AC614" s="262">
        <v>0.931152679240039</v>
      </c>
      <c r="AD614" s="262">
        <v>0.92</v>
      </c>
      <c r="AE614" s="260">
        <v>0.997557120275902</v>
      </c>
      <c r="AF614" s="260">
        <v>0.976487876561352</v>
      </c>
      <c r="AG614" s="260">
        <v>0.989186323880201</v>
      </c>
      <c r="AH614" s="260">
        <v>0.989420724762556</v>
      </c>
      <c r="AI614" s="262">
        <v>0.92</v>
      </c>
      <c r="AJ614" s="260">
        <v>0.911405886909373</v>
      </c>
      <c r="AK614" s="260">
        <v>0.939554735263583</v>
      </c>
      <c r="AL614" s="260">
        <v>0.957591081484887</v>
      </c>
      <c r="AM614" s="260">
        <v>0.954517270161771</v>
      </c>
      <c r="AN614" s="259">
        <v>0.99</v>
      </c>
      <c r="AO614" s="264">
        <v>1</v>
      </c>
      <c r="AP614" s="264">
        <v>1</v>
      </c>
      <c r="AQ614" s="264">
        <v>1</v>
      </c>
      <c r="AR614" s="265">
        <v>1</v>
      </c>
      <c r="AS614" s="286">
        <v>0.05</v>
      </c>
      <c r="AT614" s="267">
        <v>0.0714285714285714</v>
      </c>
      <c r="AU614" s="268">
        <v>0.0857142857142857</v>
      </c>
      <c r="AV614" s="268">
        <v>0.0256410256410256</v>
      </c>
      <c r="AW614" s="268">
        <v>0.0776595744680851</v>
      </c>
      <c r="AX614" s="224"/>
      <c r="AY614" s="222"/>
    </row>
    <row r="615" ht="15" spans="1:51">
      <c r="A615" s="220"/>
      <c r="B615" s="224"/>
      <c r="C615" s="283" t="s">
        <v>375</v>
      </c>
      <c r="D615" s="111" t="s">
        <v>25</v>
      </c>
      <c r="E615" s="111" t="s">
        <v>376</v>
      </c>
      <c r="F615" s="284" t="s">
        <v>646</v>
      </c>
      <c r="G615" s="284" t="s">
        <v>646</v>
      </c>
      <c r="H615" s="284" t="s">
        <v>646</v>
      </c>
      <c r="I615" s="284" t="s">
        <v>646</v>
      </c>
      <c r="J615" s="259">
        <v>0.9</v>
      </c>
      <c r="K615" s="260">
        <v>0.90625</v>
      </c>
      <c r="L615" s="260">
        <v>0.882352941176471</v>
      </c>
      <c r="M615" s="261">
        <v>0.891891891891892</v>
      </c>
      <c r="N615" s="261">
        <v>0.961342828077314</v>
      </c>
      <c r="O615" s="262">
        <v>0.9</v>
      </c>
      <c r="P615" s="263">
        <v>0.980751604032997</v>
      </c>
      <c r="Q615" s="260">
        <v>0.990073145245559</v>
      </c>
      <c r="R615" s="260">
        <v>0.990466101694915</v>
      </c>
      <c r="S615" s="260">
        <v>0.982279703119657</v>
      </c>
      <c r="T615" s="262">
        <v>0.9</v>
      </c>
      <c r="U615" s="260">
        <v>0.938130155820348</v>
      </c>
      <c r="V615" s="260">
        <v>0.961337513061651</v>
      </c>
      <c r="W615" s="260">
        <v>0.970868644067797</v>
      </c>
      <c r="X615" s="260">
        <v>0.935474787296096</v>
      </c>
      <c r="Y615" s="262">
        <v>0.92</v>
      </c>
      <c r="Z615" s="262">
        <v>0.873295204575451</v>
      </c>
      <c r="AA615" s="262">
        <v>0.926559356136821</v>
      </c>
      <c r="AB615" s="262">
        <v>0.925173210161663</v>
      </c>
      <c r="AC615" s="262">
        <v>0.927017184268799</v>
      </c>
      <c r="AD615" s="262">
        <v>0.92</v>
      </c>
      <c r="AE615" s="260">
        <v>0.994387441901254</v>
      </c>
      <c r="AF615" s="260">
        <v>0.841476462196862</v>
      </c>
      <c r="AG615" s="260">
        <v>0.814285193156532</v>
      </c>
      <c r="AH615" s="260">
        <v>0.898941571427091</v>
      </c>
      <c r="AI615" s="262">
        <v>0.92</v>
      </c>
      <c r="AJ615" s="260">
        <v>0.919228180390397</v>
      </c>
      <c r="AK615" s="260">
        <v>0.954394055854471</v>
      </c>
      <c r="AL615" s="260">
        <v>0.954130702836005</v>
      </c>
      <c r="AM615" s="260">
        <v>0.952650081902043</v>
      </c>
      <c r="AN615" s="259">
        <v>0.99</v>
      </c>
      <c r="AO615" s="264">
        <v>1</v>
      </c>
      <c r="AP615" s="264">
        <v>1</v>
      </c>
      <c r="AQ615" s="264">
        <v>1</v>
      </c>
      <c r="AR615" s="265">
        <v>1</v>
      </c>
      <c r="AS615" s="286">
        <v>0.05</v>
      </c>
      <c r="AT615" s="267">
        <v>0</v>
      </c>
      <c r="AU615" s="268">
        <v>0</v>
      </c>
      <c r="AV615" s="268">
        <v>0</v>
      </c>
      <c r="AW615" s="268">
        <v>0.07421875</v>
      </c>
      <c r="AX615" s="224"/>
      <c r="AY615" s="222"/>
    </row>
    <row r="616" ht="15" spans="1:51">
      <c r="A616" s="220"/>
      <c r="B616" s="224"/>
      <c r="C616" s="283" t="s">
        <v>375</v>
      </c>
      <c r="D616" s="111" t="s">
        <v>25</v>
      </c>
      <c r="E616" s="111" t="s">
        <v>376</v>
      </c>
      <c r="F616" s="284" t="s">
        <v>647</v>
      </c>
      <c r="G616" s="284" t="s">
        <v>647</v>
      </c>
      <c r="H616" s="284" t="s">
        <v>647</v>
      </c>
      <c r="I616" s="284" t="s">
        <v>647</v>
      </c>
      <c r="J616" s="259">
        <v>0.9</v>
      </c>
      <c r="K616" s="260">
        <v>0.925</v>
      </c>
      <c r="L616" s="260">
        <v>0.930232558139535</v>
      </c>
      <c r="M616" s="261">
        <v>0.895833333333333</v>
      </c>
      <c r="N616" s="261">
        <v>0.948632974316487</v>
      </c>
      <c r="O616" s="262">
        <v>0.9</v>
      </c>
      <c r="P616" s="263">
        <v>0.958501652589056</v>
      </c>
      <c r="Q616" s="260">
        <v>0.984326018808777</v>
      </c>
      <c r="R616" s="260">
        <v>0.98397300716997</v>
      </c>
      <c r="S616" s="260">
        <v>0.976105799578156</v>
      </c>
      <c r="T616" s="262">
        <v>0.9</v>
      </c>
      <c r="U616" s="260">
        <v>0.915167095115681</v>
      </c>
      <c r="V616" s="260">
        <v>0.951634572324228</v>
      </c>
      <c r="W616" s="260">
        <v>0.944327288064108</v>
      </c>
      <c r="X616" s="260">
        <v>0.929133373362277</v>
      </c>
      <c r="Y616" s="262">
        <v>0.92</v>
      </c>
      <c r="Z616" s="262">
        <v>0.880515953835709</v>
      </c>
      <c r="AA616" s="262">
        <v>0.923415170392085</v>
      </c>
      <c r="AB616" s="262">
        <v>0.934716981132075</v>
      </c>
      <c r="AC616" s="262">
        <v>0.924589579850358</v>
      </c>
      <c r="AD616" s="262">
        <v>0.92</v>
      </c>
      <c r="AE616" s="260">
        <v>0.999424087538694</v>
      </c>
      <c r="AF616" s="260">
        <v>0.998917233314565</v>
      </c>
      <c r="AG616" s="260">
        <v>0.993517837440235</v>
      </c>
      <c r="AH616" s="260">
        <v>0.990466611006897</v>
      </c>
      <c r="AI616" s="262">
        <v>0.92</v>
      </c>
      <c r="AJ616" s="260">
        <v>0.918342151675485</v>
      </c>
      <c r="AK616" s="260">
        <v>0.95143087464732</v>
      </c>
      <c r="AL616" s="260">
        <v>0.957777335192193</v>
      </c>
      <c r="AM616" s="260">
        <v>0.950100769911119</v>
      </c>
      <c r="AN616" s="259">
        <v>0.99</v>
      </c>
      <c r="AO616" s="264">
        <v>1</v>
      </c>
      <c r="AP616" s="264">
        <v>1</v>
      </c>
      <c r="AQ616" s="264">
        <v>1</v>
      </c>
      <c r="AR616" s="265">
        <v>1</v>
      </c>
      <c r="AS616" s="286">
        <v>0.05</v>
      </c>
      <c r="AT616" s="267">
        <v>0</v>
      </c>
      <c r="AU616" s="268">
        <v>0.0833333333333333</v>
      </c>
      <c r="AV616" s="268">
        <v>0.2</v>
      </c>
      <c r="AW616" s="268">
        <v>0.0648464163822526</v>
      </c>
      <c r="AX616" s="224"/>
      <c r="AY616" s="222"/>
    </row>
    <row r="617" ht="15" spans="1:51">
      <c r="A617" s="220"/>
      <c r="B617" s="224"/>
      <c r="C617" s="283" t="s">
        <v>375</v>
      </c>
      <c r="D617" s="111" t="s">
        <v>25</v>
      </c>
      <c r="E617" s="111" t="s">
        <v>376</v>
      </c>
      <c r="F617" s="284" t="s">
        <v>648</v>
      </c>
      <c r="G617" s="284" t="s">
        <v>648</v>
      </c>
      <c r="H617" s="284" t="s">
        <v>648</v>
      </c>
      <c r="I617" s="284" t="s">
        <v>648</v>
      </c>
      <c r="J617" s="259">
        <v>0.9</v>
      </c>
      <c r="K617" s="260">
        <v>0.977777777777778</v>
      </c>
      <c r="L617" s="260">
        <v>0.979591836734694</v>
      </c>
      <c r="M617" s="261">
        <v>0.980769230769231</v>
      </c>
      <c r="N617" s="261">
        <v>0.98067287043665</v>
      </c>
      <c r="O617" s="262">
        <v>0.9</v>
      </c>
      <c r="P617" s="263">
        <v>0.971935007385524</v>
      </c>
      <c r="Q617" s="260">
        <v>0.984379980873446</v>
      </c>
      <c r="R617" s="260">
        <v>0.988675360329444</v>
      </c>
      <c r="S617" s="260">
        <v>0.984954738168901</v>
      </c>
      <c r="T617" s="262">
        <v>0.9</v>
      </c>
      <c r="U617" s="260">
        <v>0.873264401772526</v>
      </c>
      <c r="V617" s="260">
        <v>0.928275422378068</v>
      </c>
      <c r="W617" s="260">
        <v>0.944063143445436</v>
      </c>
      <c r="X617" s="260">
        <v>0.927982124441389</v>
      </c>
      <c r="Y617" s="262">
        <v>0.92</v>
      </c>
      <c r="Z617" s="262">
        <v>0.852242031334414</v>
      </c>
      <c r="AA617" s="262">
        <v>0.948103078024338</v>
      </c>
      <c r="AB617" s="262">
        <v>0.946937537901759</v>
      </c>
      <c r="AC617" s="262">
        <v>0.944282956246339</v>
      </c>
      <c r="AD617" s="262">
        <v>0.92</v>
      </c>
      <c r="AE617" s="260">
        <v>0.997944266788488</v>
      </c>
      <c r="AF617" s="260">
        <v>0.99283950617284</v>
      </c>
      <c r="AG617" s="260">
        <v>0.994277378815081</v>
      </c>
      <c r="AH617" s="260">
        <v>0.984951643619074</v>
      </c>
      <c r="AI617" s="262">
        <v>0.92</v>
      </c>
      <c r="AJ617" s="260">
        <v>0.889657118667984</v>
      </c>
      <c r="AK617" s="260">
        <v>0.962738155454392</v>
      </c>
      <c r="AL617" s="260">
        <v>0.964279967819791</v>
      </c>
      <c r="AM617" s="260">
        <v>0.960523896802803</v>
      </c>
      <c r="AN617" s="259">
        <v>0.99</v>
      </c>
      <c r="AO617" s="264">
        <v>1</v>
      </c>
      <c r="AP617" s="264">
        <v>1</v>
      </c>
      <c r="AQ617" s="264">
        <v>1</v>
      </c>
      <c r="AR617" s="265">
        <v>1</v>
      </c>
      <c r="AS617" s="286">
        <v>0.05</v>
      </c>
      <c r="AT617" s="267">
        <v>0.0204081632653061</v>
      </c>
      <c r="AU617" s="268">
        <v>0.0217391304347826</v>
      </c>
      <c r="AV617" s="268">
        <v>0</v>
      </c>
      <c r="AW617" s="268">
        <v>0.070635721493441</v>
      </c>
      <c r="AX617" s="224"/>
      <c r="AY617" s="222"/>
    </row>
    <row r="618" ht="15" spans="1:51">
      <c r="A618" s="220"/>
      <c r="B618" s="224"/>
      <c r="C618" s="283" t="s">
        <v>375</v>
      </c>
      <c r="D618" s="111" t="s">
        <v>25</v>
      </c>
      <c r="E618" s="111" t="s">
        <v>376</v>
      </c>
      <c r="F618" s="284" t="s">
        <v>649</v>
      </c>
      <c r="G618" s="284" t="s">
        <v>649</v>
      </c>
      <c r="H618" s="284" t="s">
        <v>649</v>
      </c>
      <c r="I618" s="284" t="s">
        <v>649</v>
      </c>
      <c r="J618" s="259">
        <v>0.9</v>
      </c>
      <c r="K618" s="260">
        <v>1</v>
      </c>
      <c r="L618" s="260">
        <v>1</v>
      </c>
      <c r="M618" s="261">
        <v>1</v>
      </c>
      <c r="N618" s="261">
        <v>0.999173553719008</v>
      </c>
      <c r="O618" s="262">
        <v>0.9</v>
      </c>
      <c r="P618" s="263">
        <v>0.977114834491214</v>
      </c>
      <c r="Q618" s="260">
        <v>0.969937369519833</v>
      </c>
      <c r="R618" s="260">
        <v>0.983333333333333</v>
      </c>
      <c r="S618" s="260">
        <v>0.98056363891007</v>
      </c>
      <c r="T618" s="262">
        <v>0.9</v>
      </c>
      <c r="U618" s="260">
        <v>0.943604413567634</v>
      </c>
      <c r="V618" s="260">
        <v>0.943632567849687</v>
      </c>
      <c r="W618" s="260">
        <v>0.967916666666667</v>
      </c>
      <c r="X618" s="260">
        <v>0.957283577908841</v>
      </c>
      <c r="Y618" s="262">
        <v>0.92</v>
      </c>
      <c r="Z618" s="262">
        <v>0.925477239353891</v>
      </c>
      <c r="AA618" s="262">
        <v>0.979084967320261</v>
      </c>
      <c r="AB618" s="262">
        <v>0.998067632850242</v>
      </c>
      <c r="AC618" s="262">
        <v>0.978219739968821</v>
      </c>
      <c r="AD618" s="262">
        <v>0.92</v>
      </c>
      <c r="AE618" s="260">
        <v>0.995683841381171</v>
      </c>
      <c r="AF618" s="260">
        <v>0.960201891280385</v>
      </c>
      <c r="AG618" s="260">
        <v>0.979806089050824</v>
      </c>
      <c r="AH618" s="260">
        <v>0.988232863585614</v>
      </c>
      <c r="AI618" s="262">
        <v>0.92</v>
      </c>
      <c r="AJ618" s="260">
        <v>0.951304347826087</v>
      </c>
      <c r="AK618" s="260">
        <v>0.982743928419259</v>
      </c>
      <c r="AL618" s="260">
        <v>0.998658018340416</v>
      </c>
      <c r="AM618" s="260">
        <v>0.985630928008956</v>
      </c>
      <c r="AN618" s="259">
        <v>0.99</v>
      </c>
      <c r="AO618" s="264">
        <v>1</v>
      </c>
      <c r="AP618" s="264">
        <v>1</v>
      </c>
      <c r="AQ618" s="264">
        <v>1</v>
      </c>
      <c r="AR618" s="265">
        <v>1</v>
      </c>
      <c r="AS618" s="286">
        <v>0.05</v>
      </c>
      <c r="AT618" s="267">
        <v>0</v>
      </c>
      <c r="AU618" s="268">
        <v>0.00696864111498258</v>
      </c>
      <c r="AV618" s="268">
        <v>0.00340136054421769</v>
      </c>
      <c r="AW618" s="268">
        <v>0.00680272108843537</v>
      </c>
      <c r="AX618" s="224"/>
      <c r="AY618" s="222"/>
    </row>
    <row r="619" ht="15" spans="1:51">
      <c r="A619" s="220"/>
      <c r="B619" s="224"/>
      <c r="C619" s="283" t="s">
        <v>375</v>
      </c>
      <c r="D619" s="111" t="s">
        <v>25</v>
      </c>
      <c r="E619" s="111" t="s">
        <v>376</v>
      </c>
      <c r="F619" s="284" t="s">
        <v>650</v>
      </c>
      <c r="G619" s="284" t="s">
        <v>650</v>
      </c>
      <c r="H619" s="284" t="s">
        <v>650</v>
      </c>
      <c r="I619" s="284" t="s">
        <v>650</v>
      </c>
      <c r="J619" s="259">
        <v>0.9</v>
      </c>
      <c r="K619" s="260">
        <v>1</v>
      </c>
      <c r="L619" s="260">
        <v>0.970588235294118</v>
      </c>
      <c r="M619" s="261">
        <v>1</v>
      </c>
      <c r="N619" s="261">
        <v>0.998106060606061</v>
      </c>
      <c r="O619" s="262">
        <v>0.9</v>
      </c>
      <c r="P619" s="263">
        <v>0.975</v>
      </c>
      <c r="Q619" s="260">
        <v>0.987600291757841</v>
      </c>
      <c r="R619" s="260">
        <v>0.990118577075099</v>
      </c>
      <c r="S619" s="260">
        <v>0.990406284205782</v>
      </c>
      <c r="T619" s="262">
        <v>0.9</v>
      </c>
      <c r="U619" s="260">
        <v>0.942948717948718</v>
      </c>
      <c r="V619" s="260">
        <v>0.955506929248724</v>
      </c>
      <c r="W619" s="260">
        <v>0.961791831357049</v>
      </c>
      <c r="X619" s="260">
        <v>0.963191895778336</v>
      </c>
      <c r="Y619" s="262">
        <v>0.92</v>
      </c>
      <c r="Z619" s="262">
        <v>0.956521739130435</v>
      </c>
      <c r="AA619" s="262">
        <v>0.976713240186294</v>
      </c>
      <c r="AB619" s="262">
        <v>0.969329073482428</v>
      </c>
      <c r="AC619" s="262">
        <v>0.982429891425221</v>
      </c>
      <c r="AD619" s="262">
        <v>0.92</v>
      </c>
      <c r="AE619" s="260">
        <v>1</v>
      </c>
      <c r="AF619" s="260">
        <v>0.994219653179191</v>
      </c>
      <c r="AG619" s="260">
        <v>0.998185117967332</v>
      </c>
      <c r="AH619" s="260">
        <v>0.987782281412855</v>
      </c>
      <c r="AI619" s="262">
        <v>0.92</v>
      </c>
      <c r="AJ619" s="260">
        <v>0.966301600673968</v>
      </c>
      <c r="AK619" s="260">
        <v>0.983652173913043</v>
      </c>
      <c r="AL619" s="260">
        <v>0.982484592928965</v>
      </c>
      <c r="AM619" s="260">
        <v>0.988100939016011</v>
      </c>
      <c r="AN619" s="259">
        <v>0.99</v>
      </c>
      <c r="AO619" s="264">
        <v>1</v>
      </c>
      <c r="AP619" s="264">
        <v>1</v>
      </c>
      <c r="AQ619" s="264">
        <v>1</v>
      </c>
      <c r="AR619" s="265">
        <v>1</v>
      </c>
      <c r="AS619" s="286">
        <v>0.05</v>
      </c>
      <c r="AT619" s="267">
        <v>0</v>
      </c>
      <c r="AU619" s="268">
        <v>0</v>
      </c>
      <c r="AV619" s="268">
        <v>0.0833333333333333</v>
      </c>
      <c r="AW619" s="268">
        <v>0.0625</v>
      </c>
      <c r="AX619" s="224"/>
      <c r="AY619" s="222"/>
    </row>
    <row r="620" ht="15" spans="1:51">
      <c r="A620" s="220"/>
      <c r="B620" s="224"/>
      <c r="C620" s="283" t="s">
        <v>375</v>
      </c>
      <c r="D620" s="111" t="s">
        <v>25</v>
      </c>
      <c r="E620" s="111" t="s">
        <v>376</v>
      </c>
      <c r="F620" s="284" t="s">
        <v>651</v>
      </c>
      <c r="G620" s="284" t="s">
        <v>651</v>
      </c>
      <c r="H620" s="284" t="s">
        <v>651</v>
      </c>
      <c r="I620" s="284" t="s">
        <v>651</v>
      </c>
      <c r="J620" s="259">
        <v>0.9</v>
      </c>
      <c r="K620" s="260">
        <v>0.792452830188679</v>
      </c>
      <c r="L620" s="260">
        <v>0.774193548387097</v>
      </c>
      <c r="M620" s="261">
        <v>0.841269841269841</v>
      </c>
      <c r="N620" s="261">
        <v>0.887667887667888</v>
      </c>
      <c r="O620" s="262">
        <v>0.9</v>
      </c>
      <c r="P620" s="263">
        <v>0.953073195613364</v>
      </c>
      <c r="Q620" s="260">
        <v>0.968240093240093</v>
      </c>
      <c r="R620" s="260">
        <v>0.974351667141636</v>
      </c>
      <c r="S620" s="260">
        <v>0.968122156802686</v>
      </c>
      <c r="T620" s="262">
        <v>0.9</v>
      </c>
      <c r="U620" s="260">
        <v>0.90640142820709</v>
      </c>
      <c r="V620" s="260">
        <v>0.950174825174825</v>
      </c>
      <c r="W620" s="260">
        <v>0.94157879737817</v>
      </c>
      <c r="X620" s="260">
        <v>0.924309975155702</v>
      </c>
      <c r="Y620" s="262">
        <v>0.92</v>
      </c>
      <c r="Z620" s="262">
        <v>0.829167740273125</v>
      </c>
      <c r="AA620" s="262">
        <v>0.919842312746386</v>
      </c>
      <c r="AB620" s="262">
        <v>0.926914778856526</v>
      </c>
      <c r="AC620" s="262">
        <v>0.881267792359948</v>
      </c>
      <c r="AD620" s="262">
        <v>0.92</v>
      </c>
      <c r="AE620" s="260">
        <v>0.995534877911697</v>
      </c>
      <c r="AF620" s="260">
        <v>0.965158488927486</v>
      </c>
      <c r="AG620" s="260">
        <v>0.975744273735157</v>
      </c>
      <c r="AH620" s="260">
        <v>0.985576637472081</v>
      </c>
      <c r="AI620" s="262">
        <v>0.92</v>
      </c>
      <c r="AJ620" s="260">
        <v>0.891323849801358</v>
      </c>
      <c r="AK620" s="260">
        <v>0.947106753210882</v>
      </c>
      <c r="AL620" s="260">
        <v>0.955401662049862</v>
      </c>
      <c r="AM620" s="260">
        <v>0.926101841119228</v>
      </c>
      <c r="AN620" s="259">
        <v>0.99</v>
      </c>
      <c r="AO620" s="264">
        <v>1</v>
      </c>
      <c r="AP620" s="264">
        <v>1</v>
      </c>
      <c r="AQ620" s="264">
        <v>1</v>
      </c>
      <c r="AR620" s="265">
        <v>1</v>
      </c>
      <c r="AS620" s="286">
        <v>0.05</v>
      </c>
      <c r="AT620" s="267">
        <v>0</v>
      </c>
      <c r="AU620" s="268">
        <v>0</v>
      </c>
      <c r="AV620" s="268">
        <v>0</v>
      </c>
      <c r="AW620" s="268">
        <v>0.0414110429447853</v>
      </c>
      <c r="AX620" s="224"/>
      <c r="AY620" s="222"/>
    </row>
    <row r="621" ht="15" spans="1:51">
      <c r="A621" s="220"/>
      <c r="B621" s="224"/>
      <c r="C621" s="283" t="s">
        <v>375</v>
      </c>
      <c r="D621" s="111" t="s">
        <v>25</v>
      </c>
      <c r="E621" s="111" t="s">
        <v>376</v>
      </c>
      <c r="F621" s="284" t="s">
        <v>652</v>
      </c>
      <c r="G621" s="284" t="s">
        <v>652</v>
      </c>
      <c r="H621" s="284" t="s">
        <v>652</v>
      </c>
      <c r="I621" s="284" t="s">
        <v>652</v>
      </c>
      <c r="J621" s="259">
        <v>0.9</v>
      </c>
      <c r="K621" s="260">
        <v>0.847826086956522</v>
      </c>
      <c r="L621" s="260">
        <v>0.821428571428571</v>
      </c>
      <c r="M621" s="261">
        <v>0.896551724137931</v>
      </c>
      <c r="N621" s="261">
        <v>0.935723951285521</v>
      </c>
      <c r="O621" s="262">
        <v>0.9</v>
      </c>
      <c r="P621" s="263">
        <v>0.984577114427861</v>
      </c>
      <c r="Q621" s="260">
        <v>0.991283029147371</v>
      </c>
      <c r="R621" s="260">
        <v>0.987794245858762</v>
      </c>
      <c r="S621" s="260">
        <v>0.975894744591567</v>
      </c>
      <c r="T621" s="262">
        <v>0.9</v>
      </c>
      <c r="U621" s="260">
        <v>0.81318407960199</v>
      </c>
      <c r="V621" s="260">
        <v>0.881503677472078</v>
      </c>
      <c r="W621" s="260">
        <v>0.906422551583842</v>
      </c>
      <c r="X621" s="260">
        <v>0.850278178012894</v>
      </c>
      <c r="Y621" s="262">
        <v>0.92</v>
      </c>
      <c r="Z621" s="262">
        <v>0.750580945003873</v>
      </c>
      <c r="AA621" s="262">
        <v>0.91581868640148</v>
      </c>
      <c r="AB621" s="262">
        <v>0.922356495468278</v>
      </c>
      <c r="AC621" s="262">
        <v>0.889603871472195</v>
      </c>
      <c r="AD621" s="262">
        <v>0.92</v>
      </c>
      <c r="AE621" s="260">
        <v>0.994784466507478</v>
      </c>
      <c r="AF621" s="260">
        <v>0.922052106242599</v>
      </c>
      <c r="AG621" s="260">
        <v>0.974956588848157</v>
      </c>
      <c r="AH621" s="260">
        <v>0.901607737967726</v>
      </c>
      <c r="AI621" s="262">
        <v>0.92</v>
      </c>
      <c r="AJ621" s="260">
        <v>0.833333333333333</v>
      </c>
      <c r="AK621" s="260">
        <v>0.941873915558126</v>
      </c>
      <c r="AL621" s="260">
        <v>0.948163507109005</v>
      </c>
      <c r="AM621" s="260">
        <v>0.92685433045971</v>
      </c>
      <c r="AN621" s="259">
        <v>0.99</v>
      </c>
      <c r="AO621" s="264">
        <v>1</v>
      </c>
      <c r="AP621" s="264">
        <v>1</v>
      </c>
      <c r="AQ621" s="264">
        <v>1</v>
      </c>
      <c r="AR621" s="265">
        <v>1</v>
      </c>
      <c r="AS621" s="286">
        <v>0.05</v>
      </c>
      <c r="AT621" s="267">
        <v>0</v>
      </c>
      <c r="AU621" s="268">
        <v>0</v>
      </c>
      <c r="AV621" s="268">
        <v>0.0163934426229508</v>
      </c>
      <c r="AW621" s="268">
        <v>0.0582456140350877</v>
      </c>
      <c r="AX621" s="224"/>
      <c r="AY621" s="222"/>
    </row>
    <row r="622" ht="15" spans="1:51">
      <c r="A622" s="220"/>
      <c r="B622" s="224"/>
      <c r="C622" s="283" t="s">
        <v>375</v>
      </c>
      <c r="D622" s="111" t="s">
        <v>25</v>
      </c>
      <c r="E622" s="111" t="s">
        <v>376</v>
      </c>
      <c r="F622" s="284" t="s">
        <v>653</v>
      </c>
      <c r="G622" s="284" t="s">
        <v>653</v>
      </c>
      <c r="H622" s="284" t="s">
        <v>653</v>
      </c>
      <c r="I622" s="284" t="s">
        <v>653</v>
      </c>
      <c r="J622" s="259">
        <v>0.9</v>
      </c>
      <c r="K622" s="260">
        <v>0.977272727272727</v>
      </c>
      <c r="L622" s="260">
        <v>0.918918918918919</v>
      </c>
      <c r="M622" s="261">
        <v>0.953488372093023</v>
      </c>
      <c r="N622" s="261">
        <v>0.957960644007156</v>
      </c>
      <c r="O622" s="262">
        <v>0.9</v>
      </c>
      <c r="P622" s="263">
        <v>0.959</v>
      </c>
      <c r="Q622" s="260">
        <v>0.95310621242485</v>
      </c>
      <c r="R622" s="260">
        <v>0.957860615883306</v>
      </c>
      <c r="S622" s="260">
        <v>0.967316741675322</v>
      </c>
      <c r="T622" s="262">
        <v>0.9</v>
      </c>
      <c r="U622" s="260">
        <v>0.941333333333333</v>
      </c>
      <c r="V622" s="260">
        <v>0.939078156312625</v>
      </c>
      <c r="W622" s="260">
        <v>0.956239870340357</v>
      </c>
      <c r="X622" s="260">
        <v>0.940108474054699</v>
      </c>
      <c r="Y622" s="262">
        <v>0.92</v>
      </c>
      <c r="Z622" s="262">
        <v>0.955429497568882</v>
      </c>
      <c r="AA622" s="262">
        <v>0.956232159847764</v>
      </c>
      <c r="AB622" s="262">
        <v>0.968075117370892</v>
      </c>
      <c r="AC622" s="262">
        <v>0.968009760742769</v>
      </c>
      <c r="AD622" s="262">
        <v>0.92</v>
      </c>
      <c r="AE622" s="260">
        <v>0.997368421052632</v>
      </c>
      <c r="AF622" s="260">
        <v>0.997752808988764</v>
      </c>
      <c r="AG622" s="260">
        <v>1</v>
      </c>
      <c r="AH622" s="260">
        <v>0.994275072423783</v>
      </c>
      <c r="AI622" s="262">
        <v>0.92</v>
      </c>
      <c r="AJ622" s="260">
        <v>0.967879074161549</v>
      </c>
      <c r="AK622" s="260">
        <v>0.975183305132544</v>
      </c>
      <c r="AL622" s="260">
        <v>0.986134691567629</v>
      </c>
      <c r="AM622" s="260">
        <v>0.983262098689103</v>
      </c>
      <c r="AN622" s="259">
        <v>0.99</v>
      </c>
      <c r="AO622" s="264">
        <v>1</v>
      </c>
      <c r="AP622" s="264">
        <v>1</v>
      </c>
      <c r="AQ622" s="264">
        <v>1</v>
      </c>
      <c r="AR622" s="265">
        <v>1</v>
      </c>
      <c r="AS622" s="286">
        <v>0.05</v>
      </c>
      <c r="AT622" s="267">
        <v>0</v>
      </c>
      <c r="AU622" s="268">
        <v>0.0625</v>
      </c>
      <c r="AV622" s="268">
        <v>0.0555555555555556</v>
      </c>
      <c r="AW622" s="268">
        <v>0.0531914893617021</v>
      </c>
      <c r="AX622" s="224"/>
      <c r="AY622" s="222"/>
    </row>
    <row r="623" ht="15" spans="1:51">
      <c r="A623" s="220"/>
      <c r="B623" s="224"/>
      <c r="C623" s="283" t="s">
        <v>375</v>
      </c>
      <c r="D623" s="111" t="s">
        <v>25</v>
      </c>
      <c r="E623" s="111" t="s">
        <v>376</v>
      </c>
      <c r="F623" s="284" t="s">
        <v>654</v>
      </c>
      <c r="G623" s="284" t="s">
        <v>654</v>
      </c>
      <c r="H623" s="284" t="s">
        <v>654</v>
      </c>
      <c r="I623" s="284" t="s">
        <v>654</v>
      </c>
      <c r="J623" s="259">
        <v>0.9</v>
      </c>
      <c r="K623" s="260">
        <v>0.943820224719101</v>
      </c>
      <c r="L623" s="260">
        <v>0.978947368421053</v>
      </c>
      <c r="M623" s="261">
        <v>0.96039603960396</v>
      </c>
      <c r="N623" s="261">
        <v>0.965678627145086</v>
      </c>
      <c r="O623" s="262">
        <v>0.9</v>
      </c>
      <c r="P623" s="263">
        <v>0.986888273314866</v>
      </c>
      <c r="Q623" s="260">
        <v>0.974277210884354</v>
      </c>
      <c r="R623" s="260">
        <v>0.987527352297593</v>
      </c>
      <c r="S623" s="260">
        <v>0.968973442288049</v>
      </c>
      <c r="T623" s="262">
        <v>0.9</v>
      </c>
      <c r="U623" s="260">
        <v>0.827885503231764</v>
      </c>
      <c r="V623" s="260">
        <v>0.865221088435374</v>
      </c>
      <c r="W623" s="260">
        <v>0.874835886214442</v>
      </c>
      <c r="X623" s="260">
        <v>0.822791785387882</v>
      </c>
      <c r="Y623" s="262">
        <v>0.92</v>
      </c>
      <c r="Z623" s="262">
        <v>0.92611060743427</v>
      </c>
      <c r="AA623" s="262">
        <v>0.939969214982042</v>
      </c>
      <c r="AB623" s="262">
        <v>0.955769230769231</v>
      </c>
      <c r="AC623" s="262">
        <v>0.945304608704829</v>
      </c>
      <c r="AD623" s="262">
        <v>0.92</v>
      </c>
      <c r="AE623" s="260">
        <v>0.99645390070922</v>
      </c>
      <c r="AF623" s="260">
        <v>0.995841995841996</v>
      </c>
      <c r="AG623" s="260">
        <v>0.994806693594922</v>
      </c>
      <c r="AH623" s="260">
        <v>0.997189905136925</v>
      </c>
      <c r="AI623" s="262">
        <v>0.92</v>
      </c>
      <c r="AJ623" s="260">
        <v>0.954074268468705</v>
      </c>
      <c r="AK623" s="260">
        <v>0.967834059822636</v>
      </c>
      <c r="AL623" s="260">
        <v>0.977593984962406</v>
      </c>
      <c r="AM623" s="260">
        <v>0.970193442836294</v>
      </c>
      <c r="AN623" s="259">
        <v>0.99</v>
      </c>
      <c r="AO623" s="264">
        <v>1</v>
      </c>
      <c r="AP623" s="264">
        <v>1</v>
      </c>
      <c r="AQ623" s="264">
        <v>1</v>
      </c>
      <c r="AR623" s="265">
        <v>1</v>
      </c>
      <c r="AS623" s="286">
        <v>0.05</v>
      </c>
      <c r="AT623" s="267">
        <v>0</v>
      </c>
      <c r="AU623" s="268">
        <v>0.0909090909090909</v>
      </c>
      <c r="AV623" s="268">
        <v>0.105263157894737</v>
      </c>
      <c r="AW623" s="268">
        <v>0.0746753246753247</v>
      </c>
      <c r="AX623" s="224"/>
      <c r="AY623" s="222"/>
    </row>
    <row r="624" ht="15" spans="1:51">
      <c r="A624" s="220"/>
      <c r="B624" s="224"/>
      <c r="C624" s="283" t="s">
        <v>375</v>
      </c>
      <c r="D624" s="111" t="s">
        <v>25</v>
      </c>
      <c r="E624" s="111" t="s">
        <v>376</v>
      </c>
      <c r="F624" s="284" t="s">
        <v>655</v>
      </c>
      <c r="G624" s="284" t="s">
        <v>655</v>
      </c>
      <c r="H624" s="284" t="s">
        <v>655</v>
      </c>
      <c r="I624" s="284" t="s">
        <v>655</v>
      </c>
      <c r="J624" s="259">
        <v>0.9</v>
      </c>
      <c r="K624" s="260">
        <v>0.878787878787879</v>
      </c>
      <c r="L624" s="260">
        <v>0.866666666666667</v>
      </c>
      <c r="M624" s="261">
        <v>0.897435897435897</v>
      </c>
      <c r="N624" s="261">
        <v>0.887127761767531</v>
      </c>
      <c r="O624" s="262">
        <v>0.9</v>
      </c>
      <c r="P624" s="263">
        <v>0.93928035982009</v>
      </c>
      <c r="Q624" s="260">
        <v>0.939916162086633</v>
      </c>
      <c r="R624" s="260">
        <v>0.953742445374245</v>
      </c>
      <c r="S624" s="260">
        <v>0.954803183949406</v>
      </c>
      <c r="T624" s="262">
        <v>0.9</v>
      </c>
      <c r="U624" s="260">
        <v>0.58208395802099</v>
      </c>
      <c r="V624" s="260">
        <v>0.725197950628784</v>
      </c>
      <c r="W624" s="260">
        <v>0.757787075778708</v>
      </c>
      <c r="X624" s="260">
        <v>0.696691434179167</v>
      </c>
      <c r="Y624" s="262">
        <v>0.92</v>
      </c>
      <c r="Z624" s="262">
        <v>0.755228505034857</v>
      </c>
      <c r="AA624" s="262">
        <v>0.851428571428571</v>
      </c>
      <c r="AB624" s="262">
        <v>0.881394296061566</v>
      </c>
      <c r="AC624" s="262">
        <v>0.865928347031384</v>
      </c>
      <c r="AD624" s="262">
        <v>0.92</v>
      </c>
      <c r="AE624" s="260">
        <v>0.99862258953168</v>
      </c>
      <c r="AF624" s="260">
        <v>0.984395898350424</v>
      </c>
      <c r="AG624" s="260">
        <v>0.999677315262988</v>
      </c>
      <c r="AH624" s="260">
        <v>0.993440388153121</v>
      </c>
      <c r="AI624" s="262">
        <v>0.92</v>
      </c>
      <c r="AJ624" s="260">
        <v>0.82457691336196</v>
      </c>
      <c r="AK624" s="260">
        <v>0.903816077572724</v>
      </c>
      <c r="AL624" s="260">
        <v>0.918138534787283</v>
      </c>
      <c r="AM624" s="260">
        <v>0.910922587486744</v>
      </c>
      <c r="AN624" s="259">
        <v>0.99</v>
      </c>
      <c r="AO624" s="264">
        <v>1</v>
      </c>
      <c r="AP624" s="264">
        <v>1</v>
      </c>
      <c r="AQ624" s="264">
        <v>1</v>
      </c>
      <c r="AR624" s="265">
        <v>1</v>
      </c>
      <c r="AS624" s="286">
        <v>0.05</v>
      </c>
      <c r="AT624" s="267">
        <v>0</v>
      </c>
      <c r="AU624" s="268">
        <v>0.04</v>
      </c>
      <c r="AV624" s="268">
        <v>0.0967741935483871</v>
      </c>
      <c r="AW624" s="268">
        <v>0.055765595463138</v>
      </c>
      <c r="AX624" s="224"/>
      <c r="AY624" s="222"/>
    </row>
    <row r="625" ht="15" spans="1:51">
      <c r="A625" s="220"/>
      <c r="B625" s="224"/>
      <c r="C625" s="283" t="s">
        <v>375</v>
      </c>
      <c r="D625" s="111" t="s">
        <v>25</v>
      </c>
      <c r="E625" s="111" t="s">
        <v>376</v>
      </c>
      <c r="F625" s="284" t="s">
        <v>656</v>
      </c>
      <c r="G625" s="284" t="s">
        <v>656</v>
      </c>
      <c r="H625" s="284" t="s">
        <v>656</v>
      </c>
      <c r="I625" s="284" t="s">
        <v>656</v>
      </c>
      <c r="J625" s="259">
        <v>0.9</v>
      </c>
      <c r="K625" s="260">
        <v>0.836065573770492</v>
      </c>
      <c r="L625" s="260">
        <v>0.887096774193548</v>
      </c>
      <c r="M625" s="261">
        <v>0.940298507462687</v>
      </c>
      <c r="N625" s="261">
        <v>0.894827586206897</v>
      </c>
      <c r="O625" s="262">
        <v>0.9</v>
      </c>
      <c r="P625" s="263">
        <v>0.892713982551285</v>
      </c>
      <c r="Q625" s="260">
        <v>0.987731811697575</v>
      </c>
      <c r="R625" s="260">
        <v>0.980017128175849</v>
      </c>
      <c r="S625" s="260">
        <v>0.97194829424307</v>
      </c>
      <c r="T625" s="262">
        <v>0.9</v>
      </c>
      <c r="U625" s="260">
        <v>0.692053760905447</v>
      </c>
      <c r="V625" s="260">
        <v>0.816833095577746</v>
      </c>
      <c r="W625" s="260">
        <v>0.827576363117328</v>
      </c>
      <c r="X625" s="260">
        <v>0.765686871763631</v>
      </c>
      <c r="Y625" s="262">
        <v>0.92</v>
      </c>
      <c r="Z625" s="262">
        <v>0.862782859894078</v>
      </c>
      <c r="AA625" s="262">
        <v>0.905066977285964</v>
      </c>
      <c r="AB625" s="262">
        <v>0.940577249575552</v>
      </c>
      <c r="AC625" s="262">
        <v>0.923496196376755</v>
      </c>
      <c r="AD625" s="262">
        <v>0.92</v>
      </c>
      <c r="AE625" s="260">
        <v>0.998402555910543</v>
      </c>
      <c r="AF625" s="260">
        <v>0.99030233884769</v>
      </c>
      <c r="AG625" s="260">
        <v>0.998881659211061</v>
      </c>
      <c r="AH625" s="260">
        <v>0.991358610371127</v>
      </c>
      <c r="AI625" s="262">
        <v>0.92</v>
      </c>
      <c r="AJ625" s="260">
        <v>0.892388036081659</v>
      </c>
      <c r="AK625" s="260">
        <v>0.946209800918836</v>
      </c>
      <c r="AL625" s="260">
        <v>0.962443095599393</v>
      </c>
      <c r="AM625" s="260">
        <v>0.9502713230442</v>
      </c>
      <c r="AN625" s="259">
        <v>0.99</v>
      </c>
      <c r="AO625" s="264">
        <v>1</v>
      </c>
      <c r="AP625" s="264">
        <v>1</v>
      </c>
      <c r="AQ625" s="264">
        <v>1</v>
      </c>
      <c r="AR625" s="265">
        <v>1</v>
      </c>
      <c r="AS625" s="286">
        <v>0.05</v>
      </c>
      <c r="AT625" s="267">
        <v>0.0952380952380952</v>
      </c>
      <c r="AU625" s="268">
        <v>0.0357142857142857</v>
      </c>
      <c r="AV625" s="268">
        <v>0</v>
      </c>
      <c r="AW625" s="268">
        <v>0.0915395284327323</v>
      </c>
      <c r="AX625" s="224"/>
      <c r="AY625" s="222"/>
    </row>
    <row r="626" ht="15" spans="1:51">
      <c r="A626" s="220"/>
      <c r="B626" s="224"/>
      <c r="C626" s="283" t="s">
        <v>375</v>
      </c>
      <c r="D626" s="111" t="s">
        <v>25</v>
      </c>
      <c r="E626" s="111" t="s">
        <v>376</v>
      </c>
      <c r="F626" s="284" t="s">
        <v>657</v>
      </c>
      <c r="G626" s="284" t="s">
        <v>657</v>
      </c>
      <c r="H626" s="284" t="s">
        <v>657</v>
      </c>
      <c r="I626" s="284" t="s">
        <v>657</v>
      </c>
      <c r="J626" s="259">
        <v>0.9</v>
      </c>
      <c r="K626" s="260">
        <v>0.976190476190476</v>
      </c>
      <c r="L626" s="260">
        <v>0.894736842105263</v>
      </c>
      <c r="M626" s="261">
        <v>0.938271604938272</v>
      </c>
      <c r="N626" s="261">
        <v>0.935854475825754</v>
      </c>
      <c r="O626" s="262">
        <v>0.9</v>
      </c>
      <c r="P626" s="263">
        <v>0.977417196386751</v>
      </c>
      <c r="Q626" s="260">
        <v>0.984419844198442</v>
      </c>
      <c r="R626" s="260">
        <v>0.986427229066611</v>
      </c>
      <c r="S626" s="260">
        <v>0.974788913484352</v>
      </c>
      <c r="T626" s="262">
        <v>0.9</v>
      </c>
      <c r="U626" s="260">
        <v>0.899799263967882</v>
      </c>
      <c r="V626" s="260">
        <v>0.89770397703977</v>
      </c>
      <c r="W626" s="260">
        <v>0.920442681144289</v>
      </c>
      <c r="X626" s="260">
        <v>0.881267977148311</v>
      </c>
      <c r="Y626" s="262">
        <v>0.92</v>
      </c>
      <c r="Z626" s="262">
        <v>0.926182237600923</v>
      </c>
      <c r="AA626" s="262">
        <v>0.939853076216713</v>
      </c>
      <c r="AB626" s="262">
        <v>0.940252943741823</v>
      </c>
      <c r="AC626" s="262">
        <v>0.93957888767851</v>
      </c>
      <c r="AD626" s="262">
        <v>0.92</v>
      </c>
      <c r="AE626" s="260">
        <v>0.981264637002342</v>
      </c>
      <c r="AF626" s="260">
        <v>0.997308934337998</v>
      </c>
      <c r="AG626" s="260">
        <v>0.996887505558026</v>
      </c>
      <c r="AH626" s="260">
        <v>0.994609805398121</v>
      </c>
      <c r="AI626" s="262">
        <v>0.92</v>
      </c>
      <c r="AJ626" s="260">
        <v>0.958386758363446</v>
      </c>
      <c r="AK626" s="260">
        <v>0.966836734693878</v>
      </c>
      <c r="AL626" s="260">
        <v>0.968935329003106</v>
      </c>
      <c r="AM626" s="260">
        <v>0.970042540693592</v>
      </c>
      <c r="AN626" s="259">
        <v>0.99</v>
      </c>
      <c r="AO626" s="264">
        <v>1</v>
      </c>
      <c r="AP626" s="264">
        <v>1</v>
      </c>
      <c r="AQ626" s="264">
        <v>1</v>
      </c>
      <c r="AR626" s="265">
        <v>1</v>
      </c>
      <c r="AS626" s="286">
        <v>0.05</v>
      </c>
      <c r="AT626" s="267">
        <v>0</v>
      </c>
      <c r="AU626" s="268">
        <v>0.0526315789473684</v>
      </c>
      <c r="AV626" s="268">
        <v>0</v>
      </c>
      <c r="AW626" s="268">
        <v>0.0391872278664731</v>
      </c>
      <c r="AX626" s="224"/>
      <c r="AY626" s="222"/>
    </row>
    <row r="627" ht="15" spans="1:51">
      <c r="A627" s="220"/>
      <c r="B627" s="224"/>
      <c r="C627" s="283" t="s">
        <v>375</v>
      </c>
      <c r="D627" s="111" t="s">
        <v>25</v>
      </c>
      <c r="E627" s="111" t="s">
        <v>376</v>
      </c>
      <c r="F627" s="284" t="s">
        <v>658</v>
      </c>
      <c r="G627" s="284" t="s">
        <v>658</v>
      </c>
      <c r="H627" s="284" t="s">
        <v>658</v>
      </c>
      <c r="I627" s="284" t="s">
        <v>658</v>
      </c>
      <c r="J627" s="259">
        <v>0.9</v>
      </c>
      <c r="K627" s="260">
        <v>0.973684210526316</v>
      </c>
      <c r="L627" s="260">
        <v>0.976190476190476</v>
      </c>
      <c r="M627" s="261">
        <v>1</v>
      </c>
      <c r="N627" s="261">
        <v>0.982142857142857</v>
      </c>
      <c r="O627" s="262">
        <v>0.9</v>
      </c>
      <c r="P627" s="263">
        <v>0.996122528111671</v>
      </c>
      <c r="Q627" s="260">
        <v>0.997153700189753</v>
      </c>
      <c r="R627" s="260">
        <v>0.996357012750455</v>
      </c>
      <c r="S627" s="260">
        <v>0.992930899921955</v>
      </c>
      <c r="T627" s="262">
        <v>0.9</v>
      </c>
      <c r="U627" s="260">
        <v>0.966653741760372</v>
      </c>
      <c r="V627" s="260">
        <v>0.962049335863378</v>
      </c>
      <c r="W627" s="260">
        <v>0.958105646630237</v>
      </c>
      <c r="X627" s="260">
        <v>0.949840907726481</v>
      </c>
      <c r="Y627" s="262">
        <v>0.92</v>
      </c>
      <c r="Z627" s="262">
        <v>0.970177073625349</v>
      </c>
      <c r="AA627" s="262">
        <v>0.976694915254237</v>
      </c>
      <c r="AB627" s="262">
        <v>0.970647773279352</v>
      </c>
      <c r="AC627" s="262">
        <v>0.974019069223408</v>
      </c>
      <c r="AD627" s="262">
        <v>0.92</v>
      </c>
      <c r="AE627" s="260">
        <v>0.986111111111111</v>
      </c>
      <c r="AF627" s="260">
        <v>1</v>
      </c>
      <c r="AG627" s="260">
        <v>1</v>
      </c>
      <c r="AH627" s="260">
        <v>0.988853503184713</v>
      </c>
      <c r="AI627" s="262">
        <v>0.92</v>
      </c>
      <c r="AJ627" s="260">
        <v>0.985487404162103</v>
      </c>
      <c r="AK627" s="260">
        <v>0.985910878112713</v>
      </c>
      <c r="AL627" s="260">
        <v>0.981469849246231</v>
      </c>
      <c r="AM627" s="260">
        <v>0.985988107287449</v>
      </c>
      <c r="AN627" s="259">
        <v>0.99</v>
      </c>
      <c r="AO627" s="264">
        <v>1</v>
      </c>
      <c r="AP627" s="264">
        <v>1</v>
      </c>
      <c r="AQ627" s="264">
        <v>1</v>
      </c>
      <c r="AR627" s="265">
        <v>1</v>
      </c>
      <c r="AS627" s="286">
        <v>0.05</v>
      </c>
      <c r="AT627" s="267">
        <v>0</v>
      </c>
      <c r="AU627" s="268">
        <v>0.2</v>
      </c>
      <c r="AV627" s="268">
        <v>0.285714285714286</v>
      </c>
      <c r="AW627" s="268">
        <v>0.0865384615384615</v>
      </c>
      <c r="AX627" s="224"/>
      <c r="AY627" s="222"/>
    </row>
    <row r="628" ht="15" spans="1:51">
      <c r="A628" s="220"/>
      <c r="B628" s="224"/>
      <c r="C628" s="283" t="s">
        <v>375</v>
      </c>
      <c r="D628" s="111" t="s">
        <v>25</v>
      </c>
      <c r="E628" s="111" t="s">
        <v>376</v>
      </c>
      <c r="F628" s="284" t="s">
        <v>659</v>
      </c>
      <c r="G628" s="284" t="s">
        <v>659</v>
      </c>
      <c r="H628" s="284" t="s">
        <v>659</v>
      </c>
      <c r="I628" s="284" t="s">
        <v>659</v>
      </c>
      <c r="J628" s="259">
        <v>0.9</v>
      </c>
      <c r="K628" s="260">
        <v>0.895348837209302</v>
      </c>
      <c r="L628" s="260">
        <v>0.860215053763441</v>
      </c>
      <c r="M628" s="261">
        <v>0.888888888888889</v>
      </c>
      <c r="N628" s="261">
        <v>0.874900079936051</v>
      </c>
      <c r="O628" s="262">
        <v>0.9</v>
      </c>
      <c r="P628" s="263">
        <v>0.986697513013302</v>
      </c>
      <c r="Q628" s="260">
        <v>0.980021405636818</v>
      </c>
      <c r="R628" s="260">
        <v>0.982925952552121</v>
      </c>
      <c r="S628" s="260">
        <v>0.973906068772108</v>
      </c>
      <c r="T628" s="262">
        <v>0.9</v>
      </c>
      <c r="U628" s="260">
        <v>0.733082706766917</v>
      </c>
      <c r="V628" s="260">
        <v>0.753300035676061</v>
      </c>
      <c r="W628" s="260">
        <v>0.777498202731848</v>
      </c>
      <c r="X628" s="260">
        <v>0.727589052320583</v>
      </c>
      <c r="Y628" s="262">
        <v>0.92</v>
      </c>
      <c r="Z628" s="262">
        <v>0.877859908482928</v>
      </c>
      <c r="AA628" s="262">
        <v>0.897014925373134</v>
      </c>
      <c r="AB628" s="262">
        <v>0.916505604947816</v>
      </c>
      <c r="AC628" s="262">
        <v>0.920679543742602</v>
      </c>
      <c r="AD628" s="262">
        <v>0.92</v>
      </c>
      <c r="AE628" s="260">
        <v>0.978070175438597</v>
      </c>
      <c r="AF628" s="260">
        <v>0.997177134791814</v>
      </c>
      <c r="AG628" s="260">
        <v>0.996291718170581</v>
      </c>
      <c r="AH628" s="260">
        <v>0.995160449705904</v>
      </c>
      <c r="AI628" s="262">
        <v>0.92</v>
      </c>
      <c r="AJ628" s="260">
        <v>0.935232629637221</v>
      </c>
      <c r="AK628" s="260">
        <v>0.957064075630252</v>
      </c>
      <c r="AL628" s="260">
        <v>0.964544227702122</v>
      </c>
      <c r="AM628" s="260">
        <v>0.961063083215899</v>
      </c>
      <c r="AN628" s="259">
        <v>0.99</v>
      </c>
      <c r="AO628" s="264">
        <v>1</v>
      </c>
      <c r="AP628" s="264">
        <v>1</v>
      </c>
      <c r="AQ628" s="264">
        <v>1</v>
      </c>
      <c r="AR628" s="265">
        <v>1</v>
      </c>
      <c r="AS628" s="286">
        <v>0.05</v>
      </c>
      <c r="AT628" s="267">
        <v>0.117647058823529</v>
      </c>
      <c r="AU628" s="268">
        <v>0.037037037037037</v>
      </c>
      <c r="AV628" s="268">
        <v>0.0333333333333333</v>
      </c>
      <c r="AW628" s="268">
        <v>0.0691299165673421</v>
      </c>
      <c r="AX628" s="224"/>
      <c r="AY628" s="222"/>
    </row>
    <row r="629" ht="15" spans="1:51">
      <c r="A629" s="220"/>
      <c r="B629" s="224"/>
      <c r="C629" s="283" t="s">
        <v>375</v>
      </c>
      <c r="D629" s="111" t="s">
        <v>25</v>
      </c>
      <c r="E629" s="111" t="s">
        <v>376</v>
      </c>
      <c r="F629" s="284" t="s">
        <v>660</v>
      </c>
      <c r="G629" s="284" t="s">
        <v>660</v>
      </c>
      <c r="H629" s="284" t="s">
        <v>660</v>
      </c>
      <c r="I629" s="284" t="s">
        <v>660</v>
      </c>
      <c r="J629" s="259">
        <v>0.9</v>
      </c>
      <c r="K629" s="260">
        <v>0.525</v>
      </c>
      <c r="L629" s="260">
        <v>0.638297872340426</v>
      </c>
      <c r="M629" s="261">
        <v>0.74</v>
      </c>
      <c r="N629" s="261">
        <v>0.713692946058091</v>
      </c>
      <c r="O629" s="262">
        <v>0.9</v>
      </c>
      <c r="P629" s="263">
        <v>0.98172514619883</v>
      </c>
      <c r="Q629" s="260">
        <v>0.982326346074805</v>
      </c>
      <c r="R629" s="260">
        <v>0.991217063989962</v>
      </c>
      <c r="S629" s="260">
        <v>0.913057440451258</v>
      </c>
      <c r="T629" s="262">
        <v>0.9</v>
      </c>
      <c r="U629" s="260">
        <v>0.582236842105263</v>
      </c>
      <c r="V629" s="260">
        <v>0.723797780517879</v>
      </c>
      <c r="W629" s="260">
        <v>0.726056043496445</v>
      </c>
      <c r="X629" s="260">
        <v>0.613261288430929</v>
      </c>
      <c r="Y629" s="262">
        <v>0.92</v>
      </c>
      <c r="Z629" s="262">
        <v>0.766666666666667</v>
      </c>
      <c r="AA629" s="262">
        <v>0.896021699819168</v>
      </c>
      <c r="AB629" s="262">
        <v>0.965867158671587</v>
      </c>
      <c r="AC629" s="262">
        <v>0.894827187799161</v>
      </c>
      <c r="AD629" s="262">
        <v>0.92</v>
      </c>
      <c r="AE629" s="260">
        <v>1</v>
      </c>
      <c r="AF629" s="260">
        <v>0.992601726263872</v>
      </c>
      <c r="AG629" s="260">
        <v>0.996881496881497</v>
      </c>
      <c r="AH629" s="260">
        <v>0.995920563051957</v>
      </c>
      <c r="AI629" s="262">
        <v>0.92</v>
      </c>
      <c r="AJ629" s="260">
        <v>0.850097181729835</v>
      </c>
      <c r="AK629" s="260">
        <v>0.934162192709805</v>
      </c>
      <c r="AL629" s="260">
        <v>0.96863309352518</v>
      </c>
      <c r="AM629" s="260">
        <v>0.92797715990032</v>
      </c>
      <c r="AN629" s="259">
        <v>0.99</v>
      </c>
      <c r="AO629" s="264">
        <v>1</v>
      </c>
      <c r="AP629" s="264">
        <v>1</v>
      </c>
      <c r="AQ629" s="264">
        <v>1</v>
      </c>
      <c r="AR629" s="265">
        <v>1</v>
      </c>
      <c r="AS629" s="286">
        <v>0.05</v>
      </c>
      <c r="AT629" s="267">
        <v>0.222222222222222</v>
      </c>
      <c r="AU629" s="268">
        <v>0</v>
      </c>
      <c r="AV629" s="268">
        <v>0</v>
      </c>
      <c r="AW629" s="268">
        <v>0.0844594594594595</v>
      </c>
      <c r="AX629" s="224"/>
      <c r="AY629" s="222"/>
    </row>
    <row r="630" ht="15" spans="1:51">
      <c r="A630" s="220"/>
      <c r="B630" s="224"/>
      <c r="C630" s="283" t="s">
        <v>375</v>
      </c>
      <c r="D630" s="111" t="s">
        <v>25</v>
      </c>
      <c r="E630" s="111" t="s">
        <v>376</v>
      </c>
      <c r="F630" s="284" t="s">
        <v>661</v>
      </c>
      <c r="G630" s="284" t="s">
        <v>661</v>
      </c>
      <c r="H630" s="284" t="s">
        <v>661</v>
      </c>
      <c r="I630" s="284" t="s">
        <v>661</v>
      </c>
      <c r="J630" s="259">
        <v>0.9</v>
      </c>
      <c r="K630" s="260">
        <v>0.971830985915493</v>
      </c>
      <c r="L630" s="260">
        <v>1</v>
      </c>
      <c r="M630" s="261">
        <v>0.958904109589041</v>
      </c>
      <c r="N630" s="261">
        <v>0.952929394091137</v>
      </c>
      <c r="O630" s="262">
        <v>0.9</v>
      </c>
      <c r="P630" s="263">
        <v>0.989269746646796</v>
      </c>
      <c r="Q630" s="260">
        <v>0.990038036587575</v>
      </c>
      <c r="R630" s="260">
        <v>0.9812734082397</v>
      </c>
      <c r="S630" s="260">
        <v>0.988168932425822</v>
      </c>
      <c r="T630" s="262">
        <v>0.9</v>
      </c>
      <c r="U630" s="260">
        <v>0.864232488822653</v>
      </c>
      <c r="V630" s="260">
        <v>0.88262995834088</v>
      </c>
      <c r="W630" s="260">
        <v>0.85963973604423</v>
      </c>
      <c r="X630" s="260">
        <v>0.890084007223051</v>
      </c>
      <c r="Y630" s="262">
        <v>0.92</v>
      </c>
      <c r="Z630" s="262">
        <v>0.791219512195122</v>
      </c>
      <c r="AA630" s="262">
        <v>0.863377609108159</v>
      </c>
      <c r="AB630" s="262">
        <v>0.915435745937962</v>
      </c>
      <c r="AC630" s="262">
        <v>0.889951654308761</v>
      </c>
      <c r="AD630" s="262">
        <v>0.92</v>
      </c>
      <c r="AE630" s="260">
        <v>0.999830422248601</v>
      </c>
      <c r="AF630" s="260">
        <v>0.996801478427749</v>
      </c>
      <c r="AG630" s="260">
        <v>0.994382437726366</v>
      </c>
      <c r="AH630" s="260">
        <v>0.991021185271139</v>
      </c>
      <c r="AI630" s="262">
        <v>0.92</v>
      </c>
      <c r="AJ630" s="260">
        <v>0.898344912137311</v>
      </c>
      <c r="AK630" s="260">
        <v>0.931347309059703</v>
      </c>
      <c r="AL630" s="260">
        <v>0.933517672517432</v>
      </c>
      <c r="AM630" s="260">
        <v>0.937828215949078</v>
      </c>
      <c r="AN630" s="259">
        <v>0.99</v>
      </c>
      <c r="AO630" s="264">
        <v>1</v>
      </c>
      <c r="AP630" s="264">
        <v>1</v>
      </c>
      <c r="AQ630" s="264">
        <v>1</v>
      </c>
      <c r="AR630" s="265">
        <v>1</v>
      </c>
      <c r="AS630" s="286">
        <v>0.05</v>
      </c>
      <c r="AT630" s="267">
        <v>0.00212539851222104</v>
      </c>
      <c r="AU630" s="268">
        <v>0.00152439024390244</v>
      </c>
      <c r="AV630" s="268">
        <v>0</v>
      </c>
      <c r="AW630" s="268">
        <v>0.00232587377420166</v>
      </c>
      <c r="AX630" s="224"/>
      <c r="AY630" s="222"/>
    </row>
    <row r="631" ht="15" spans="1:51">
      <c r="A631" s="220"/>
      <c r="B631" s="224"/>
      <c r="C631" s="283" t="s">
        <v>375</v>
      </c>
      <c r="D631" s="111" t="s">
        <v>25</v>
      </c>
      <c r="E631" s="111" t="s">
        <v>376</v>
      </c>
      <c r="F631" s="284" t="s">
        <v>662</v>
      </c>
      <c r="G631" s="284" t="s">
        <v>662</v>
      </c>
      <c r="H631" s="284" t="s">
        <v>662</v>
      </c>
      <c r="I631" s="284" t="s">
        <v>662</v>
      </c>
      <c r="J631" s="259">
        <v>0.9</v>
      </c>
      <c r="K631" s="260">
        <v>0.939759036144578</v>
      </c>
      <c r="L631" s="260">
        <v>0.988095238095238</v>
      </c>
      <c r="M631" s="261">
        <v>0.954545454545455</v>
      </c>
      <c r="N631" s="261">
        <v>0.939034716342083</v>
      </c>
      <c r="O631" s="262">
        <v>0.9</v>
      </c>
      <c r="P631" s="263">
        <v>0.984565152864351</v>
      </c>
      <c r="Q631" s="260">
        <v>0.987280013939711</v>
      </c>
      <c r="R631" s="260">
        <v>0.991012043861226</v>
      </c>
      <c r="S631" s="260">
        <v>0.984681181959565</v>
      </c>
      <c r="T631" s="262">
        <v>0.9</v>
      </c>
      <c r="U631" s="260">
        <v>0.819827842089641</v>
      </c>
      <c r="V631" s="260">
        <v>0.85363303711448</v>
      </c>
      <c r="W631" s="260">
        <v>0.881179219845407</v>
      </c>
      <c r="X631" s="260">
        <v>0.869882761095825</v>
      </c>
      <c r="Y631" s="262">
        <v>0.92</v>
      </c>
      <c r="Z631" s="262">
        <v>0.799119773656083</v>
      </c>
      <c r="AA631" s="262">
        <v>0.856916369401506</v>
      </c>
      <c r="AB631" s="262">
        <v>0.846210448859456</v>
      </c>
      <c r="AC631" s="262">
        <v>0.838217744670695</v>
      </c>
      <c r="AD631" s="262">
        <v>0.92</v>
      </c>
      <c r="AE631" s="260">
        <v>0.997427983539095</v>
      </c>
      <c r="AF631" s="260">
        <v>0.999087383070956</v>
      </c>
      <c r="AG631" s="260">
        <v>0.999031570792175</v>
      </c>
      <c r="AH631" s="260">
        <v>0.998366457936292</v>
      </c>
      <c r="AI631" s="262">
        <v>0.92</v>
      </c>
      <c r="AJ631" s="260">
        <v>0.874798387096774</v>
      </c>
      <c r="AK631" s="260">
        <v>0.917695473251029</v>
      </c>
      <c r="AL631" s="260">
        <v>0.923206954841826</v>
      </c>
      <c r="AM631" s="260">
        <v>0.920323325635104</v>
      </c>
      <c r="AN631" s="259">
        <v>0.99</v>
      </c>
      <c r="AO631" s="264">
        <v>1</v>
      </c>
      <c r="AP631" s="264">
        <v>1</v>
      </c>
      <c r="AQ631" s="264">
        <v>1</v>
      </c>
      <c r="AR631" s="265">
        <v>1</v>
      </c>
      <c r="AS631" s="286">
        <v>0.05</v>
      </c>
      <c r="AT631" s="267">
        <v>0.0416666666666667</v>
      </c>
      <c r="AU631" s="268">
        <v>0.0869565217391304</v>
      </c>
      <c r="AV631" s="268">
        <v>0.0303030303030303</v>
      </c>
      <c r="AW631" s="268">
        <v>0.072</v>
      </c>
      <c r="AX631" s="224"/>
      <c r="AY631" s="222"/>
    </row>
    <row r="632" ht="15" spans="1:51">
      <c r="A632" s="220"/>
      <c r="B632" s="224"/>
      <c r="C632" s="283" t="s">
        <v>375</v>
      </c>
      <c r="D632" s="111" t="s">
        <v>25</v>
      </c>
      <c r="E632" s="111" t="s">
        <v>376</v>
      </c>
      <c r="F632" s="284" t="s">
        <v>663</v>
      </c>
      <c r="G632" s="284" t="s">
        <v>663</v>
      </c>
      <c r="H632" s="284" t="s">
        <v>663</v>
      </c>
      <c r="I632" s="284" t="s">
        <v>663</v>
      </c>
      <c r="J632" s="259">
        <v>0.9</v>
      </c>
      <c r="K632" s="260">
        <v>0.805555555555556</v>
      </c>
      <c r="L632" s="260">
        <v>0.846153846153846</v>
      </c>
      <c r="M632" s="261">
        <v>0.807228915662651</v>
      </c>
      <c r="N632" s="261">
        <v>0.831892411143132</v>
      </c>
      <c r="O632" s="262">
        <v>0.9</v>
      </c>
      <c r="P632" s="263">
        <v>0.966833095577746</v>
      </c>
      <c r="Q632" s="260">
        <v>0.959505541346974</v>
      </c>
      <c r="R632" s="260">
        <v>0.96804347826087</v>
      </c>
      <c r="S632" s="260">
        <v>0.924456266854262</v>
      </c>
      <c r="T632" s="262">
        <v>0.9</v>
      </c>
      <c r="U632" s="260">
        <v>0.629992867332382</v>
      </c>
      <c r="V632" s="260">
        <v>0.732949701619778</v>
      </c>
      <c r="W632" s="260">
        <v>0.757608695652174</v>
      </c>
      <c r="X632" s="260">
        <v>0.63498798217845</v>
      </c>
      <c r="Y632" s="262">
        <v>0.92</v>
      </c>
      <c r="Z632" s="262">
        <v>0.820047895997263</v>
      </c>
      <c r="AA632" s="262">
        <v>0.863143631436314</v>
      </c>
      <c r="AB632" s="262">
        <v>0.91125</v>
      </c>
      <c r="AC632" s="262">
        <v>0.855421686746988</v>
      </c>
      <c r="AD632" s="262">
        <v>0.92</v>
      </c>
      <c r="AE632" s="260">
        <v>0.995986622073579</v>
      </c>
      <c r="AF632" s="260">
        <v>0.995777621393385</v>
      </c>
      <c r="AG632" s="260">
        <v>0.996842580063148</v>
      </c>
      <c r="AH632" s="260">
        <v>0.985175942842713</v>
      </c>
      <c r="AI632" s="262">
        <v>0.92</v>
      </c>
      <c r="AJ632" s="260">
        <v>0.860691271236087</v>
      </c>
      <c r="AK632" s="260">
        <v>0.91273516642547</v>
      </c>
      <c r="AL632" s="260">
        <v>0.940874035989717</v>
      </c>
      <c r="AM632" s="260">
        <v>0.913943275120074</v>
      </c>
      <c r="AN632" s="259">
        <v>0.99</v>
      </c>
      <c r="AO632" s="264">
        <v>1</v>
      </c>
      <c r="AP632" s="264">
        <v>1</v>
      </c>
      <c r="AQ632" s="264">
        <v>1</v>
      </c>
      <c r="AR632" s="265">
        <v>1</v>
      </c>
      <c r="AS632" s="286">
        <v>0.05</v>
      </c>
      <c r="AT632" s="267">
        <v>0</v>
      </c>
      <c r="AU632" s="268">
        <v>0.00980392156862745</v>
      </c>
      <c r="AV632" s="268">
        <v>0.00423728813559322</v>
      </c>
      <c r="AW632" s="268">
        <v>0.0123880780080952</v>
      </c>
      <c r="AX632" s="224"/>
      <c r="AY632" s="222"/>
    </row>
    <row r="633" ht="15" spans="1:51">
      <c r="A633" s="220"/>
      <c r="B633" s="224"/>
      <c r="C633" s="283" t="s">
        <v>375</v>
      </c>
      <c r="D633" s="111" t="s">
        <v>25</v>
      </c>
      <c r="E633" s="111" t="s">
        <v>376</v>
      </c>
      <c r="F633" s="284" t="s">
        <v>664</v>
      </c>
      <c r="G633" s="284" t="s">
        <v>664</v>
      </c>
      <c r="H633" s="284" t="s">
        <v>664</v>
      </c>
      <c r="I633" s="284" t="s">
        <v>664</v>
      </c>
      <c r="J633" s="259">
        <v>0.9</v>
      </c>
      <c r="K633" s="260">
        <v>0.666666666666667</v>
      </c>
      <c r="L633" s="260">
        <v>0.666666666666667</v>
      </c>
      <c r="M633" s="261">
        <v>0.569444444444444</v>
      </c>
      <c r="N633" s="261">
        <v>0.504459308807135</v>
      </c>
      <c r="O633" s="262">
        <v>0.9</v>
      </c>
      <c r="P633" s="263">
        <v>0.976563688936235</v>
      </c>
      <c r="Q633" s="260">
        <v>0.982770157243225</v>
      </c>
      <c r="R633" s="260">
        <v>0.969668095918691</v>
      </c>
      <c r="S633" s="260">
        <v>0.886123499142367</v>
      </c>
      <c r="T633" s="262">
        <v>0.9</v>
      </c>
      <c r="U633" s="260">
        <v>0.623497184598996</v>
      </c>
      <c r="V633" s="260">
        <v>0.650217464034794</v>
      </c>
      <c r="W633" s="260">
        <v>0.665396220422423</v>
      </c>
      <c r="X633" s="260">
        <v>0.51010863350486</v>
      </c>
      <c r="Y633" s="262">
        <v>0.92</v>
      </c>
      <c r="Z633" s="262">
        <v>0</v>
      </c>
      <c r="AA633" s="262" t="s">
        <v>33</v>
      </c>
      <c r="AB633" s="262" t="s">
        <v>33</v>
      </c>
      <c r="AC633" s="262">
        <v>0.5</v>
      </c>
      <c r="AD633" s="262">
        <v>0.92</v>
      </c>
      <c r="AE633" s="260">
        <v>0.992125984251969</v>
      </c>
      <c r="AF633" s="260">
        <v>0.997987927565392</v>
      </c>
      <c r="AG633" s="260">
        <v>0.986813186813187</v>
      </c>
      <c r="AH633" s="260">
        <v>0.991303147432358</v>
      </c>
      <c r="AI633" s="262">
        <v>0.92</v>
      </c>
      <c r="AJ633" s="260">
        <v>0.891357273280584</v>
      </c>
      <c r="AK633" s="260">
        <v>0.93141518902643</v>
      </c>
      <c r="AL633" s="260">
        <v>0.951564236938225</v>
      </c>
      <c r="AM633" s="260">
        <v>0.90470772538078</v>
      </c>
      <c r="AN633" s="259">
        <v>0.99</v>
      </c>
      <c r="AO633" s="264">
        <v>1</v>
      </c>
      <c r="AP633" s="264">
        <v>1</v>
      </c>
      <c r="AQ633" s="264">
        <v>1</v>
      </c>
      <c r="AR633" s="265">
        <v>1</v>
      </c>
      <c r="AS633" s="286">
        <v>0.05</v>
      </c>
      <c r="AT633" s="267">
        <v>0</v>
      </c>
      <c r="AU633" s="268">
        <v>0.157894736842105</v>
      </c>
      <c r="AV633" s="268">
        <v>0</v>
      </c>
      <c r="AW633" s="268">
        <v>0.0597222222222222</v>
      </c>
      <c r="AX633" s="224"/>
      <c r="AY633" s="222"/>
    </row>
    <row r="634" ht="15" spans="1:51">
      <c r="A634" s="220"/>
      <c r="B634" s="224"/>
      <c r="C634" s="283" t="s">
        <v>375</v>
      </c>
      <c r="D634" s="111" t="s">
        <v>25</v>
      </c>
      <c r="E634" s="111" t="s">
        <v>376</v>
      </c>
      <c r="F634" s="284" t="s">
        <v>665</v>
      </c>
      <c r="G634" s="284" t="s">
        <v>665</v>
      </c>
      <c r="H634" s="284" t="s">
        <v>665</v>
      </c>
      <c r="I634" s="284" t="s">
        <v>665</v>
      </c>
      <c r="J634" s="259">
        <v>0.9</v>
      </c>
      <c r="K634" s="260">
        <v>0.507692307692308</v>
      </c>
      <c r="L634" s="260">
        <v>0.561643835616438</v>
      </c>
      <c r="M634" s="261">
        <v>0.526315789473684</v>
      </c>
      <c r="N634" s="261">
        <v>0.529568460309004</v>
      </c>
      <c r="O634" s="262">
        <v>0.9</v>
      </c>
      <c r="P634" s="263">
        <v>0.825758498842452</v>
      </c>
      <c r="Q634" s="260">
        <v>0.875851931043699</v>
      </c>
      <c r="R634" s="260">
        <v>0.935910478128179</v>
      </c>
      <c r="S634" s="260">
        <v>0.825746165432023</v>
      </c>
      <c r="T634" s="262">
        <v>0.9</v>
      </c>
      <c r="U634" s="260">
        <v>0.62117704398684</v>
      </c>
      <c r="V634" s="260">
        <v>0.731257517038621</v>
      </c>
      <c r="W634" s="260">
        <v>0.721007121057986</v>
      </c>
      <c r="X634" s="260">
        <v>0.660119468437177</v>
      </c>
      <c r="Y634" s="262">
        <v>0.92</v>
      </c>
      <c r="Z634" s="262">
        <v>0.6</v>
      </c>
      <c r="AA634" s="262">
        <v>0.666666666666667</v>
      </c>
      <c r="AB634" s="262">
        <v>0</v>
      </c>
      <c r="AC634" s="262">
        <v>0.418918918918919</v>
      </c>
      <c r="AD634" s="262">
        <v>0.92</v>
      </c>
      <c r="AE634" s="260">
        <v>0.992626671947838</v>
      </c>
      <c r="AF634" s="260">
        <v>0.972946375161608</v>
      </c>
      <c r="AG634" s="260">
        <v>0.98595286405494</v>
      </c>
      <c r="AH634" s="260">
        <v>0.964133285996337</v>
      </c>
      <c r="AI634" s="262">
        <v>0.92</v>
      </c>
      <c r="AJ634" s="260">
        <v>0.859038344491783</v>
      </c>
      <c r="AK634" s="260">
        <v>0.922697587631614</v>
      </c>
      <c r="AL634" s="260">
        <v>0.921708185053381</v>
      </c>
      <c r="AM634" s="260">
        <v>0.902876354127755</v>
      </c>
      <c r="AN634" s="259">
        <v>0.99</v>
      </c>
      <c r="AO634" s="264">
        <v>1</v>
      </c>
      <c r="AP634" s="264">
        <v>1</v>
      </c>
      <c r="AQ634" s="264">
        <v>1</v>
      </c>
      <c r="AR634" s="265">
        <v>1</v>
      </c>
      <c r="AS634" s="286">
        <v>0.05</v>
      </c>
      <c r="AT634" s="267">
        <v>0</v>
      </c>
      <c r="AU634" s="268">
        <v>0.260869565217391</v>
      </c>
      <c r="AV634" s="268">
        <v>0.0731707317073171</v>
      </c>
      <c r="AW634" s="268">
        <v>0.0658307210031348</v>
      </c>
      <c r="AX634" s="224"/>
      <c r="AY634" s="222"/>
    </row>
    <row r="635" ht="15" spans="1:51">
      <c r="A635" s="220"/>
      <c r="B635" s="224"/>
      <c r="C635" s="283" t="s">
        <v>375</v>
      </c>
      <c r="D635" s="111" t="s">
        <v>25</v>
      </c>
      <c r="E635" s="111" t="s">
        <v>376</v>
      </c>
      <c r="F635" s="284" t="s">
        <v>666</v>
      </c>
      <c r="G635" s="284" t="s">
        <v>666</v>
      </c>
      <c r="H635" s="284" t="s">
        <v>666</v>
      </c>
      <c r="I635" s="284" t="s">
        <v>666</v>
      </c>
      <c r="J635" s="259">
        <v>0.9</v>
      </c>
      <c r="K635" s="260">
        <v>0.953488372093023</v>
      </c>
      <c r="L635" s="260">
        <v>0.91304347826087</v>
      </c>
      <c r="M635" s="261">
        <v>0.955555555555556</v>
      </c>
      <c r="N635" s="261">
        <v>0.956953642384106</v>
      </c>
      <c r="O635" s="262">
        <v>0.9</v>
      </c>
      <c r="P635" s="263">
        <v>0.955364568893818</v>
      </c>
      <c r="Q635" s="260">
        <v>0.975907702748558</v>
      </c>
      <c r="R635" s="260">
        <v>0.969442578912021</v>
      </c>
      <c r="S635" s="260">
        <v>0.96400426221502</v>
      </c>
      <c r="T635" s="262">
        <v>0.9</v>
      </c>
      <c r="U635" s="260">
        <v>0.767119489880787</v>
      </c>
      <c r="V635" s="260">
        <v>0.836104513064133</v>
      </c>
      <c r="W635" s="260">
        <v>0.85191403626595</v>
      </c>
      <c r="X635" s="260">
        <v>0.8117077718827</v>
      </c>
      <c r="Y635" s="262">
        <v>0.92</v>
      </c>
      <c r="Z635" s="262">
        <v>0.897619047619048</v>
      </c>
      <c r="AA635" s="262">
        <v>0.930937279774489</v>
      </c>
      <c r="AB635" s="262">
        <v>0.937799043062201</v>
      </c>
      <c r="AC635" s="262">
        <v>0.927223281111989</v>
      </c>
      <c r="AD635" s="262">
        <v>0.92</v>
      </c>
      <c r="AE635" s="260">
        <v>0.998489425981873</v>
      </c>
      <c r="AF635" s="260">
        <v>0.99949494949495</v>
      </c>
      <c r="AG635" s="260">
        <v>0.999493670886076</v>
      </c>
      <c r="AH635" s="260">
        <v>0.998851047775834</v>
      </c>
      <c r="AI635" s="262">
        <v>0.92</v>
      </c>
      <c r="AJ635" s="260">
        <v>0.928719984874267</v>
      </c>
      <c r="AK635" s="260">
        <v>0.959239752690634</v>
      </c>
      <c r="AL635" s="260">
        <v>0.958793064625084</v>
      </c>
      <c r="AM635" s="260">
        <v>0.957302830705911</v>
      </c>
      <c r="AN635" s="259">
        <v>0.99</v>
      </c>
      <c r="AO635" s="264">
        <v>1</v>
      </c>
      <c r="AP635" s="264">
        <v>1</v>
      </c>
      <c r="AQ635" s="264">
        <v>1</v>
      </c>
      <c r="AR635" s="265">
        <v>1</v>
      </c>
      <c r="AS635" s="286">
        <v>0.05</v>
      </c>
      <c r="AT635" s="267">
        <v>0</v>
      </c>
      <c r="AU635" s="268">
        <v>0.05</v>
      </c>
      <c r="AV635" s="268">
        <v>0.2</v>
      </c>
      <c r="AW635" s="268">
        <v>0.0864197530864197</v>
      </c>
      <c r="AX635" s="224"/>
      <c r="AY635" s="222"/>
    </row>
    <row r="636" ht="15" spans="1:51">
      <c r="A636" s="220"/>
      <c r="B636" s="224"/>
      <c r="C636" s="283" t="s">
        <v>375</v>
      </c>
      <c r="D636" s="111" t="s">
        <v>25</v>
      </c>
      <c r="E636" s="111" t="s">
        <v>376</v>
      </c>
      <c r="F636" s="284" t="s">
        <v>667</v>
      </c>
      <c r="G636" s="284" t="s">
        <v>667</v>
      </c>
      <c r="H636" s="284" t="s">
        <v>667</v>
      </c>
      <c r="I636" s="284" t="s">
        <v>667</v>
      </c>
      <c r="J636" s="259">
        <v>0.9</v>
      </c>
      <c r="K636" s="260">
        <v>0.769230769230769</v>
      </c>
      <c r="L636" s="260">
        <v>0.8</v>
      </c>
      <c r="M636" s="261">
        <v>0.913793103448276</v>
      </c>
      <c r="N636" s="261">
        <v>0.841333333333333</v>
      </c>
      <c r="O636" s="262">
        <v>0.9</v>
      </c>
      <c r="P636" s="263">
        <v>0.992050502688801</v>
      </c>
      <c r="Q636" s="260">
        <v>0.998868138087153</v>
      </c>
      <c r="R636" s="260">
        <v>0.992011412268188</v>
      </c>
      <c r="S636" s="260">
        <v>0.990109095354025</v>
      </c>
      <c r="T636" s="262">
        <v>0.9</v>
      </c>
      <c r="U636" s="260">
        <v>0.675707271451952</v>
      </c>
      <c r="V636" s="260">
        <v>0.747594793435201</v>
      </c>
      <c r="W636" s="260">
        <v>0.744079885877318</v>
      </c>
      <c r="X636" s="260">
        <v>0.708977192857361</v>
      </c>
      <c r="Y636" s="262">
        <v>0.92</v>
      </c>
      <c r="Z636" s="262">
        <v>0.806626833242803</v>
      </c>
      <c r="AA636" s="262">
        <v>0.889214536928488</v>
      </c>
      <c r="AB636" s="262">
        <v>0.882122905027933</v>
      </c>
      <c r="AC636" s="262">
        <v>0.854496316638333</v>
      </c>
      <c r="AD636" s="262">
        <v>0.92</v>
      </c>
      <c r="AE636" s="260">
        <v>0.995500749875021</v>
      </c>
      <c r="AF636" s="260">
        <v>0.99672300793377</v>
      </c>
      <c r="AG636" s="260">
        <v>0.990028046120287</v>
      </c>
      <c r="AH636" s="260">
        <v>0.981896604654019</v>
      </c>
      <c r="AI636" s="262">
        <v>0.92</v>
      </c>
      <c r="AJ636" s="260">
        <v>0.896895424836601</v>
      </c>
      <c r="AK636" s="260">
        <v>0.936259541984733</v>
      </c>
      <c r="AL636" s="260">
        <v>0.939565627950897</v>
      </c>
      <c r="AM636" s="260">
        <v>0.926424143986562</v>
      </c>
      <c r="AN636" s="259">
        <v>0.99</v>
      </c>
      <c r="AO636" s="264">
        <v>1</v>
      </c>
      <c r="AP636" s="264">
        <v>1</v>
      </c>
      <c r="AQ636" s="264">
        <v>1</v>
      </c>
      <c r="AR636" s="265">
        <v>0.999128919860627</v>
      </c>
      <c r="AS636" s="286">
        <v>0.05</v>
      </c>
      <c r="AT636" s="267">
        <v>0.2</v>
      </c>
      <c r="AU636" s="268">
        <v>0</v>
      </c>
      <c r="AV636" s="268">
        <v>0.0526315789473684</v>
      </c>
      <c r="AW636" s="268">
        <v>0.0561555075593952</v>
      </c>
      <c r="AX636" s="224"/>
      <c r="AY636" s="222"/>
    </row>
    <row r="637" ht="15" spans="1:51">
      <c r="A637" s="220"/>
      <c r="B637" s="224"/>
      <c r="C637" s="283" t="s">
        <v>668</v>
      </c>
      <c r="D637" s="111" t="s">
        <v>25</v>
      </c>
      <c r="E637" s="111" t="s">
        <v>669</v>
      </c>
      <c r="F637" s="293" t="s">
        <v>670</v>
      </c>
      <c r="G637" s="293" t="s">
        <v>670</v>
      </c>
      <c r="H637" s="293" t="s">
        <v>670</v>
      </c>
      <c r="I637" s="293" t="s">
        <v>670</v>
      </c>
      <c r="J637" s="259">
        <v>0.9</v>
      </c>
      <c r="K637" s="260">
        <v>1</v>
      </c>
      <c r="L637" s="260">
        <v>1</v>
      </c>
      <c r="M637" s="261">
        <v>1</v>
      </c>
      <c r="N637" s="261">
        <v>0.997549019607843</v>
      </c>
      <c r="O637" s="262">
        <v>0.9</v>
      </c>
      <c r="P637" s="263">
        <v>0.970103092783505</v>
      </c>
      <c r="Q637" s="260">
        <v>0.978260869565217</v>
      </c>
      <c r="R637" s="260">
        <v>0.986660533578657</v>
      </c>
      <c r="S637" s="260">
        <v>0.972730791561835</v>
      </c>
      <c r="T637" s="262">
        <v>0.9</v>
      </c>
      <c r="U637" s="260">
        <v>0.943298969072165</v>
      </c>
      <c r="V637" s="260">
        <v>0.95828437132785</v>
      </c>
      <c r="W637" s="260">
        <v>0.963201471941122</v>
      </c>
      <c r="X637" s="260">
        <v>0.954151345074511</v>
      </c>
      <c r="Y637" s="262">
        <v>0.92</v>
      </c>
      <c r="Z637" s="262">
        <v>0.912019826517968</v>
      </c>
      <c r="AA637" s="262">
        <v>0.941095890410959</v>
      </c>
      <c r="AB637" s="262">
        <v>0.946774193548387</v>
      </c>
      <c r="AC637" s="262">
        <v>0.936124969330171</v>
      </c>
      <c r="AD637" s="262">
        <v>0.92</v>
      </c>
      <c r="AE637" s="260">
        <v>0.987421383647799</v>
      </c>
      <c r="AF637" s="260">
        <v>0.978260869565217</v>
      </c>
      <c r="AG637" s="260">
        <v>0.992481203007519</v>
      </c>
      <c r="AH637" s="260">
        <v>0.980920613742495</v>
      </c>
      <c r="AI637" s="262">
        <v>0.92</v>
      </c>
      <c r="AJ637" s="260">
        <v>0.95376774663269</v>
      </c>
      <c r="AK637" s="260">
        <v>0.969173859432799</v>
      </c>
      <c r="AL637" s="260">
        <v>0.976037195994278</v>
      </c>
      <c r="AM637" s="260">
        <v>0.96611238080227</v>
      </c>
      <c r="AN637" s="259">
        <v>0.99</v>
      </c>
      <c r="AO637" s="264">
        <v>1</v>
      </c>
      <c r="AP637" s="264">
        <v>1</v>
      </c>
      <c r="AQ637" s="264">
        <v>1</v>
      </c>
      <c r="AR637" s="265">
        <v>1</v>
      </c>
      <c r="AS637" s="286">
        <v>0.0810595228934205</v>
      </c>
      <c r="AT637" s="267">
        <v>0.0666666666666667</v>
      </c>
      <c r="AU637" s="268">
        <v>0</v>
      </c>
      <c r="AV637" s="268">
        <v>0.08</v>
      </c>
      <c r="AW637" s="268">
        <v>0.0526315789473684</v>
      </c>
      <c r="AX637" s="224"/>
      <c r="AY637" s="222"/>
    </row>
    <row r="638" ht="15" spans="1:51">
      <c r="A638" s="220"/>
      <c r="B638" s="224"/>
      <c r="C638" s="283" t="s">
        <v>668</v>
      </c>
      <c r="D638" s="111" t="s">
        <v>25</v>
      </c>
      <c r="E638" s="111" t="s">
        <v>669</v>
      </c>
      <c r="F638" s="293" t="s">
        <v>671</v>
      </c>
      <c r="G638" s="293" t="s">
        <v>671</v>
      </c>
      <c r="H638" s="293" t="s">
        <v>671</v>
      </c>
      <c r="I638" s="293" t="s">
        <v>671</v>
      </c>
      <c r="J638" s="259">
        <v>0.9</v>
      </c>
      <c r="K638" s="260">
        <v>1</v>
      </c>
      <c r="L638" s="260">
        <v>1</v>
      </c>
      <c r="M638" s="261">
        <v>1</v>
      </c>
      <c r="N638" s="261">
        <v>0.996937212863706</v>
      </c>
      <c r="O638" s="262">
        <v>0.9</v>
      </c>
      <c r="P638" s="263">
        <v>0.986119873817035</v>
      </c>
      <c r="Q638" s="260">
        <v>0.985714285714286</v>
      </c>
      <c r="R638" s="260">
        <v>0.983862291554599</v>
      </c>
      <c r="S638" s="260">
        <v>0.982106946983547</v>
      </c>
      <c r="T638" s="262">
        <v>0.9</v>
      </c>
      <c r="U638" s="260">
        <v>0.96403785488959</v>
      </c>
      <c r="V638" s="260">
        <v>0.952380952380952</v>
      </c>
      <c r="W638" s="260">
        <v>0.963959117805272</v>
      </c>
      <c r="X638" s="260">
        <v>0.956832723948812</v>
      </c>
      <c r="Y638" s="262">
        <v>0.92</v>
      </c>
      <c r="Z638" s="262">
        <v>0.966275659824047</v>
      </c>
      <c r="AA638" s="262">
        <v>0.970873786407767</v>
      </c>
      <c r="AB638" s="262">
        <v>0.97286012526096</v>
      </c>
      <c r="AC638" s="262">
        <v>0.965221774193548</v>
      </c>
      <c r="AD638" s="262">
        <v>0.92</v>
      </c>
      <c r="AE638" s="260">
        <v>0.997631454287068</v>
      </c>
      <c r="AF638" s="260">
        <v>0.99740932642487</v>
      </c>
      <c r="AG638" s="260">
        <v>0.970431065194157</v>
      </c>
      <c r="AH638" s="260">
        <v>0.98799387971669</v>
      </c>
      <c r="AI638" s="262">
        <v>0.92</v>
      </c>
      <c r="AJ638" s="260">
        <v>0.984567901234568</v>
      </c>
      <c r="AK638" s="260">
        <v>0.980842911877395</v>
      </c>
      <c r="AL638" s="260">
        <v>0.988879384088965</v>
      </c>
      <c r="AM638" s="260">
        <v>0.98223828984596</v>
      </c>
      <c r="AN638" s="259">
        <v>0.99</v>
      </c>
      <c r="AO638" s="264">
        <v>1</v>
      </c>
      <c r="AP638" s="264">
        <v>1</v>
      </c>
      <c r="AQ638" s="264">
        <v>1</v>
      </c>
      <c r="AR638" s="265">
        <v>1</v>
      </c>
      <c r="AS638" s="286">
        <v>0.0810595228934205</v>
      </c>
      <c r="AT638" s="267">
        <v>0</v>
      </c>
      <c r="AU638" s="268">
        <v>0.153846153846154</v>
      </c>
      <c r="AV638" s="268">
        <v>0</v>
      </c>
      <c r="AW638" s="268">
        <v>0.0350877192982456</v>
      </c>
      <c r="AX638" s="224"/>
      <c r="AY638" s="222"/>
    </row>
    <row r="639" ht="15" spans="1:51">
      <c r="A639" s="220"/>
      <c r="B639" s="224"/>
      <c r="C639" s="283" t="s">
        <v>668</v>
      </c>
      <c r="D639" s="111" t="s">
        <v>25</v>
      </c>
      <c r="E639" s="111" t="s">
        <v>669</v>
      </c>
      <c r="F639" s="293" t="s">
        <v>672</v>
      </c>
      <c r="G639" s="293" t="s">
        <v>672</v>
      </c>
      <c r="H639" s="293" t="s">
        <v>672</v>
      </c>
      <c r="I639" s="293" t="s">
        <v>672</v>
      </c>
      <c r="J639" s="259">
        <v>0.9</v>
      </c>
      <c r="K639" s="260">
        <v>1</v>
      </c>
      <c r="L639" s="260">
        <v>1</v>
      </c>
      <c r="M639" s="261">
        <v>1</v>
      </c>
      <c r="N639" s="261">
        <v>0.989864864864865</v>
      </c>
      <c r="O639" s="262">
        <v>0.9</v>
      </c>
      <c r="P639" s="263">
        <v>0.9767731231854</v>
      </c>
      <c r="Q639" s="260">
        <v>0.976301311891663</v>
      </c>
      <c r="R639" s="260">
        <v>0.972849083215797</v>
      </c>
      <c r="S639" s="260">
        <v>0.972832548104443</v>
      </c>
      <c r="T639" s="262">
        <v>0.9</v>
      </c>
      <c r="U639" s="260">
        <v>0.924512650352551</v>
      </c>
      <c r="V639" s="260">
        <v>0.936521371138383</v>
      </c>
      <c r="W639" s="260">
        <v>0.93441466854725</v>
      </c>
      <c r="X639" s="260">
        <v>0.929167950919525</v>
      </c>
      <c r="Y639" s="262">
        <v>0.92</v>
      </c>
      <c r="Z639" s="262">
        <v>0.841300191204589</v>
      </c>
      <c r="AA639" s="262">
        <v>0.875506072874494</v>
      </c>
      <c r="AB639" s="262">
        <v>0.819711538461538</v>
      </c>
      <c r="AC639" s="262">
        <v>0.799159079413252</v>
      </c>
      <c r="AD639" s="262">
        <v>0.92</v>
      </c>
      <c r="AE639" s="260">
        <v>1</v>
      </c>
      <c r="AF639" s="260">
        <v>0.98</v>
      </c>
      <c r="AG639" s="260">
        <v>0.97196261682243</v>
      </c>
      <c r="AH639" s="260">
        <v>0.981852913085005</v>
      </c>
      <c r="AI639" s="262">
        <v>0.92</v>
      </c>
      <c r="AJ639" s="260">
        <v>0.928550766560602</v>
      </c>
      <c r="AK639" s="260">
        <v>0.946002386634845</v>
      </c>
      <c r="AL639" s="260">
        <v>0.944656488549618</v>
      </c>
      <c r="AM639" s="260">
        <v>0.917572064306619</v>
      </c>
      <c r="AN639" s="259">
        <v>0.99</v>
      </c>
      <c r="AO639" s="264">
        <v>1</v>
      </c>
      <c r="AP639" s="264">
        <v>1</v>
      </c>
      <c r="AQ639" s="264">
        <v>1</v>
      </c>
      <c r="AR639" s="265">
        <v>1</v>
      </c>
      <c r="AS639" s="286">
        <v>0.0810595228934205</v>
      </c>
      <c r="AT639" s="267">
        <v>0.181818181818182</v>
      </c>
      <c r="AU639" s="268">
        <v>0</v>
      </c>
      <c r="AV639" s="268">
        <v>0.0588235294117647</v>
      </c>
      <c r="AW639" s="268">
        <v>0.0769230769230769</v>
      </c>
      <c r="AX639" s="224"/>
      <c r="AY639" s="222"/>
    </row>
    <row r="640" ht="15" spans="1:51">
      <c r="A640" s="220"/>
      <c r="B640" s="224"/>
      <c r="C640" s="283" t="s">
        <v>668</v>
      </c>
      <c r="D640" s="111" t="s">
        <v>25</v>
      </c>
      <c r="E640" s="111" t="s">
        <v>669</v>
      </c>
      <c r="F640" s="293" t="s">
        <v>673</v>
      </c>
      <c r="G640" s="293" t="s">
        <v>673</v>
      </c>
      <c r="H640" s="293" t="s">
        <v>673</v>
      </c>
      <c r="I640" s="293" t="s">
        <v>673</v>
      </c>
      <c r="J640" s="259">
        <v>0.9</v>
      </c>
      <c r="K640" s="260">
        <v>0.921052631578947</v>
      </c>
      <c r="L640" s="260">
        <v>0.9</v>
      </c>
      <c r="M640" s="261">
        <v>0.888888888888889</v>
      </c>
      <c r="N640" s="261">
        <v>0.901682905225864</v>
      </c>
      <c r="O640" s="262">
        <v>0.9</v>
      </c>
      <c r="P640" s="263">
        <v>0.97884148456469</v>
      </c>
      <c r="Q640" s="260">
        <v>0.981444926964074</v>
      </c>
      <c r="R640" s="260">
        <v>0.990294301815905</v>
      </c>
      <c r="S640" s="260">
        <v>0.980418210125087</v>
      </c>
      <c r="T640" s="262">
        <v>0.9</v>
      </c>
      <c r="U640" s="260">
        <v>0.94346167186958</v>
      </c>
      <c r="V640" s="260">
        <v>0.958152388472167</v>
      </c>
      <c r="W640" s="260">
        <v>0.962116468378209</v>
      </c>
      <c r="X640" s="260">
        <v>0.954192838352929</v>
      </c>
      <c r="Y640" s="262">
        <v>0.92</v>
      </c>
      <c r="Z640" s="262">
        <v>0.929236499068901</v>
      </c>
      <c r="AA640" s="262">
        <v>0.917457305502846</v>
      </c>
      <c r="AB640" s="262">
        <v>0.926682692307692</v>
      </c>
      <c r="AC640" s="262">
        <v>0.926035329901731</v>
      </c>
      <c r="AD640" s="262">
        <v>0.92</v>
      </c>
      <c r="AE640" s="260">
        <v>1</v>
      </c>
      <c r="AF640" s="260">
        <v>0.99344262295082</v>
      </c>
      <c r="AG640" s="260">
        <v>0.993548387096774</v>
      </c>
      <c r="AH640" s="260">
        <v>0.993468090740577</v>
      </c>
      <c r="AI640" s="262">
        <v>0.92</v>
      </c>
      <c r="AJ640" s="260">
        <v>0.962364233392271</v>
      </c>
      <c r="AK640" s="260">
        <v>0.963479230554781</v>
      </c>
      <c r="AL640" s="260">
        <v>0.976900149031297</v>
      </c>
      <c r="AM640" s="260">
        <v>0.964079732874633</v>
      </c>
      <c r="AN640" s="259">
        <v>0.99</v>
      </c>
      <c r="AO640" s="264">
        <v>1</v>
      </c>
      <c r="AP640" s="264">
        <v>1</v>
      </c>
      <c r="AQ640" s="264">
        <v>1</v>
      </c>
      <c r="AR640" s="265">
        <v>1</v>
      </c>
      <c r="AS640" s="286">
        <v>0.0810595228934205</v>
      </c>
      <c r="AT640" s="267">
        <v>0.2</v>
      </c>
      <c r="AU640" s="268">
        <v>0</v>
      </c>
      <c r="AV640" s="268">
        <v>0.0952380952380952</v>
      </c>
      <c r="AW640" s="268">
        <v>0.0510948905109489</v>
      </c>
      <c r="AX640" s="224"/>
      <c r="AY640" s="222"/>
    </row>
    <row r="641" ht="15" spans="1:51">
      <c r="A641" s="220"/>
      <c r="B641" s="224"/>
      <c r="C641" s="283" t="s">
        <v>668</v>
      </c>
      <c r="D641" s="111" t="s">
        <v>25</v>
      </c>
      <c r="E641" s="111" t="s">
        <v>669</v>
      </c>
      <c r="F641" s="293" t="s">
        <v>674</v>
      </c>
      <c r="G641" s="293" t="s">
        <v>674</v>
      </c>
      <c r="H641" s="293" t="s">
        <v>674</v>
      </c>
      <c r="I641" s="293" t="s">
        <v>674</v>
      </c>
      <c r="J641" s="259">
        <v>0.9</v>
      </c>
      <c r="K641" s="260">
        <v>1</v>
      </c>
      <c r="L641" s="260">
        <v>1</v>
      </c>
      <c r="M641" s="261">
        <v>1</v>
      </c>
      <c r="N641" s="261">
        <v>0.997971602434077</v>
      </c>
      <c r="O641" s="262">
        <v>0.9</v>
      </c>
      <c r="P641" s="263">
        <v>0.994462025316456</v>
      </c>
      <c r="Q641" s="260">
        <v>0.996142719382835</v>
      </c>
      <c r="R641" s="260">
        <v>0.992063492063492</v>
      </c>
      <c r="S641" s="260">
        <v>0.990412933141174</v>
      </c>
      <c r="T641" s="262">
        <v>0.9</v>
      </c>
      <c r="U641" s="260">
        <v>0.971518987341772</v>
      </c>
      <c r="V641" s="260">
        <v>0.969141755062681</v>
      </c>
      <c r="W641" s="260">
        <v>0.970634920634921</v>
      </c>
      <c r="X641" s="260">
        <v>0.963907513002068</v>
      </c>
      <c r="Y641" s="262">
        <v>0.92</v>
      </c>
      <c r="Z641" s="262">
        <v>0.953398058252427</v>
      </c>
      <c r="AA641" s="262">
        <v>0.960352422907489</v>
      </c>
      <c r="AB641" s="262">
        <v>0.96231884057971</v>
      </c>
      <c r="AC641" s="262">
        <v>0.967470859311466</v>
      </c>
      <c r="AD641" s="262">
        <v>0.92</v>
      </c>
      <c r="AE641" s="260">
        <v>1</v>
      </c>
      <c r="AF641" s="260">
        <v>1</v>
      </c>
      <c r="AG641" s="260">
        <v>0.989247311827957</v>
      </c>
      <c r="AH641" s="260">
        <v>0.994173566390678</v>
      </c>
      <c r="AI641" s="262">
        <v>0.92</v>
      </c>
      <c r="AJ641" s="260">
        <v>0.975829117481731</v>
      </c>
      <c r="AK641" s="260">
        <v>0.979208584842388</v>
      </c>
      <c r="AL641" s="260">
        <v>0.984423676012461</v>
      </c>
      <c r="AM641" s="260">
        <v>0.983461159432709</v>
      </c>
      <c r="AN641" s="259">
        <v>0.99</v>
      </c>
      <c r="AO641" s="264">
        <v>1</v>
      </c>
      <c r="AP641" s="264">
        <v>1</v>
      </c>
      <c r="AQ641" s="264">
        <v>1</v>
      </c>
      <c r="AR641" s="265">
        <v>1</v>
      </c>
      <c r="AS641" s="286">
        <v>0.0810595228934205</v>
      </c>
      <c r="AT641" s="267">
        <v>0</v>
      </c>
      <c r="AU641" s="268">
        <v>0.125</v>
      </c>
      <c r="AV641" s="268">
        <v>0</v>
      </c>
      <c r="AW641" s="268">
        <v>0.0309734513274336</v>
      </c>
      <c r="AX641" s="224"/>
      <c r="AY641" s="222"/>
    </row>
    <row r="642" ht="15" spans="1:51">
      <c r="A642" s="220"/>
      <c r="B642" s="224"/>
      <c r="C642" s="283" t="s">
        <v>668</v>
      </c>
      <c r="D642" s="111" t="s">
        <v>25</v>
      </c>
      <c r="E642" s="111" t="s">
        <v>669</v>
      </c>
      <c r="F642" s="293" t="s">
        <v>675</v>
      </c>
      <c r="G642" s="293" t="s">
        <v>675</v>
      </c>
      <c r="H642" s="293" t="s">
        <v>675</v>
      </c>
      <c r="I642" s="293" t="s">
        <v>675</v>
      </c>
      <c r="J642" s="259">
        <v>0.9</v>
      </c>
      <c r="K642" s="260">
        <v>0.954545454545455</v>
      </c>
      <c r="L642" s="260">
        <v>1</v>
      </c>
      <c r="M642" s="261">
        <v>1</v>
      </c>
      <c r="N642" s="261">
        <v>0.997005988023952</v>
      </c>
      <c r="O642" s="262">
        <v>0.9</v>
      </c>
      <c r="P642" s="263">
        <v>0.980509745127436</v>
      </c>
      <c r="Q642" s="260">
        <v>0.985875706214689</v>
      </c>
      <c r="R642" s="260">
        <v>0.982848975702716</v>
      </c>
      <c r="S642" s="260">
        <v>0.979126684209485</v>
      </c>
      <c r="T642" s="262">
        <v>0.9</v>
      </c>
      <c r="U642" s="260">
        <v>0.952023988005997</v>
      </c>
      <c r="V642" s="260">
        <v>0.96271186440678</v>
      </c>
      <c r="W642" s="260">
        <v>0.973797046212482</v>
      </c>
      <c r="X642" s="260">
        <v>0.963753635518272</v>
      </c>
      <c r="Y642" s="262">
        <v>0.92</v>
      </c>
      <c r="Z642" s="262">
        <v>0.926739926739927</v>
      </c>
      <c r="AA642" s="262">
        <v>0.940579710144928</v>
      </c>
      <c r="AB642" s="262">
        <v>0.955882352941177</v>
      </c>
      <c r="AC642" s="262">
        <v>0.955307972549352</v>
      </c>
      <c r="AD642" s="262">
        <v>0.92</v>
      </c>
      <c r="AE642" s="260">
        <v>0.970149253731343</v>
      </c>
      <c r="AF642" s="260">
        <v>0.998158379373849</v>
      </c>
      <c r="AG642" s="260">
        <v>0.982839313572543</v>
      </c>
      <c r="AH642" s="260">
        <v>0.991274174618564</v>
      </c>
      <c r="AI642" s="262">
        <v>0.92</v>
      </c>
      <c r="AJ642" s="260">
        <v>0.961347517730496</v>
      </c>
      <c r="AK642" s="260">
        <v>0.970731707317073</v>
      </c>
      <c r="AL642" s="260">
        <v>0.98146046159667</v>
      </c>
      <c r="AM642" s="260">
        <v>0.976481376594654</v>
      </c>
      <c r="AN642" s="259">
        <v>0.99</v>
      </c>
      <c r="AO642" s="264">
        <v>1</v>
      </c>
      <c r="AP642" s="264">
        <v>1</v>
      </c>
      <c r="AQ642" s="264">
        <v>1</v>
      </c>
      <c r="AR642" s="265">
        <v>1</v>
      </c>
      <c r="AS642" s="286">
        <v>0.0810595228934205</v>
      </c>
      <c r="AT642" s="267">
        <v>0</v>
      </c>
      <c r="AU642" s="268">
        <v>0.0909090909090909</v>
      </c>
      <c r="AV642" s="268">
        <v>0</v>
      </c>
      <c r="AW642" s="268">
        <v>0.037542662116041</v>
      </c>
      <c r="AX642" s="224"/>
      <c r="AY642" s="222"/>
    </row>
    <row r="643" ht="15" spans="1:51">
      <c r="A643" s="220"/>
      <c r="B643" s="224"/>
      <c r="C643" s="283" t="s">
        <v>668</v>
      </c>
      <c r="D643" s="111" t="s">
        <v>25</v>
      </c>
      <c r="E643" s="111" t="s">
        <v>669</v>
      </c>
      <c r="F643" s="293" t="s">
        <v>676</v>
      </c>
      <c r="G643" s="293" t="s">
        <v>676</v>
      </c>
      <c r="H643" s="293" t="s">
        <v>676</v>
      </c>
      <c r="I643" s="293" t="s">
        <v>676</v>
      </c>
      <c r="J643" s="259">
        <v>0.9</v>
      </c>
      <c r="K643" s="260">
        <v>1</v>
      </c>
      <c r="L643" s="260">
        <v>1</v>
      </c>
      <c r="M643" s="261">
        <v>1</v>
      </c>
      <c r="N643" s="261">
        <v>1</v>
      </c>
      <c r="O643" s="262">
        <v>0.9</v>
      </c>
      <c r="P643" s="263">
        <v>0.993114001530222</v>
      </c>
      <c r="Q643" s="260">
        <v>0.995211492418196</v>
      </c>
      <c r="R643" s="260">
        <v>0.994655978623915</v>
      </c>
      <c r="S643" s="260">
        <v>0.991875157593926</v>
      </c>
      <c r="T643" s="262">
        <v>0.9</v>
      </c>
      <c r="U643" s="260">
        <v>0.95256312165264</v>
      </c>
      <c r="V643" s="260">
        <v>0.966480446927374</v>
      </c>
      <c r="W643" s="260">
        <v>0.941215764863059</v>
      </c>
      <c r="X643" s="260">
        <v>0.957414619112991</v>
      </c>
      <c r="Y643" s="262">
        <v>0.92</v>
      </c>
      <c r="Z643" s="262">
        <v>0.910839160839161</v>
      </c>
      <c r="AA643" s="262">
        <v>0.856589147286822</v>
      </c>
      <c r="AB643" s="262">
        <v>0.818181818181818</v>
      </c>
      <c r="AC643" s="262">
        <v>0.900670249381076</v>
      </c>
      <c r="AD643" s="262">
        <v>0.92</v>
      </c>
      <c r="AE643" s="260">
        <v>1</v>
      </c>
      <c r="AF643" s="260">
        <v>0.996632996632997</v>
      </c>
      <c r="AG643" s="260">
        <v>0.995433789954338</v>
      </c>
      <c r="AH643" s="260">
        <v>0.993659687407844</v>
      </c>
      <c r="AI643" s="262">
        <v>0.92</v>
      </c>
      <c r="AJ643" s="260">
        <v>0.967003725385844</v>
      </c>
      <c r="AK643" s="260">
        <v>0.951950254381006</v>
      </c>
      <c r="AL643" s="260">
        <v>0.956656346749226</v>
      </c>
      <c r="AM643" s="260">
        <v>0.964503721846955</v>
      </c>
      <c r="AN643" s="259">
        <v>0.99</v>
      </c>
      <c r="AO643" s="264">
        <v>1</v>
      </c>
      <c r="AP643" s="264">
        <v>1</v>
      </c>
      <c r="AQ643" s="264">
        <v>1</v>
      </c>
      <c r="AR643" s="265">
        <v>1</v>
      </c>
      <c r="AS643" s="286">
        <v>0.0810595228934205</v>
      </c>
      <c r="AT643" s="267">
        <v>0</v>
      </c>
      <c r="AU643" s="268">
        <v>0.0909090909090909</v>
      </c>
      <c r="AV643" s="268">
        <v>0</v>
      </c>
      <c r="AW643" s="268">
        <v>0.0658682634730539</v>
      </c>
      <c r="AX643" s="224"/>
      <c r="AY643" s="222"/>
    </row>
    <row r="644" ht="15" spans="1:51">
      <c r="A644" s="220"/>
      <c r="B644" s="224"/>
      <c r="C644" s="283" t="s">
        <v>668</v>
      </c>
      <c r="D644" s="111" t="s">
        <v>25</v>
      </c>
      <c r="E644" s="111" t="s">
        <v>669</v>
      </c>
      <c r="F644" s="293" t="s">
        <v>677</v>
      </c>
      <c r="G644" s="293" t="s">
        <v>677</v>
      </c>
      <c r="H644" s="293" t="s">
        <v>677</v>
      </c>
      <c r="I644" s="293" t="s">
        <v>677</v>
      </c>
      <c r="J644" s="259">
        <v>0.9</v>
      </c>
      <c r="K644" s="260">
        <v>0.875</v>
      </c>
      <c r="L644" s="260">
        <v>0.84</v>
      </c>
      <c r="M644" s="261">
        <v>0.857142857142857</v>
      </c>
      <c r="N644" s="261">
        <v>0.854794520547945</v>
      </c>
      <c r="O644" s="262">
        <v>0.9</v>
      </c>
      <c r="P644" s="263">
        <v>0.989473684210526</v>
      </c>
      <c r="Q644" s="260">
        <v>0.975609756097561</v>
      </c>
      <c r="R644" s="260">
        <v>0.981435022579027</v>
      </c>
      <c r="S644" s="260">
        <v>0.979005727563645</v>
      </c>
      <c r="T644" s="262">
        <v>0.9</v>
      </c>
      <c r="U644" s="260">
        <v>0.967313019390582</v>
      </c>
      <c r="V644" s="260">
        <v>0.965737514518002</v>
      </c>
      <c r="W644" s="260">
        <v>0.972403411941796</v>
      </c>
      <c r="X644" s="260">
        <v>0.963249831841993</v>
      </c>
      <c r="Y644" s="262">
        <v>0.92</v>
      </c>
      <c r="Z644" s="262">
        <v>0.972691807542263</v>
      </c>
      <c r="AA644" s="262">
        <v>0.969653179190751</v>
      </c>
      <c r="AB644" s="262">
        <v>0.987364620938628</v>
      </c>
      <c r="AC644" s="262">
        <v>0.969289574271781</v>
      </c>
      <c r="AD644" s="262">
        <v>0.92</v>
      </c>
      <c r="AE644" s="260">
        <v>1</v>
      </c>
      <c r="AF644" s="260">
        <v>1</v>
      </c>
      <c r="AG644" s="260">
        <v>0.997555012224939</v>
      </c>
      <c r="AH644" s="260">
        <v>0.987747322563079</v>
      </c>
      <c r="AI644" s="262">
        <v>0.92</v>
      </c>
      <c r="AJ644" s="260">
        <v>0.983300970873786</v>
      </c>
      <c r="AK644" s="260">
        <v>0.985927152317881</v>
      </c>
      <c r="AL644" s="260">
        <v>0.992147624656459</v>
      </c>
      <c r="AM644" s="260">
        <v>0.982932873012779</v>
      </c>
      <c r="AN644" s="259">
        <v>0.99</v>
      </c>
      <c r="AO644" s="264">
        <v>1</v>
      </c>
      <c r="AP644" s="264">
        <v>1</v>
      </c>
      <c r="AQ644" s="264">
        <v>1</v>
      </c>
      <c r="AR644" s="265">
        <v>1</v>
      </c>
      <c r="AS644" s="286">
        <v>0.0810595228934205</v>
      </c>
      <c r="AT644" s="267">
        <v>0</v>
      </c>
      <c r="AU644" s="268">
        <v>0.1</v>
      </c>
      <c r="AV644" s="268">
        <v>0</v>
      </c>
      <c r="AW644" s="268">
        <v>0.0325581395348837</v>
      </c>
      <c r="AX644" s="224"/>
      <c r="AY644" s="222"/>
    </row>
    <row r="645" ht="15" spans="1:51">
      <c r="A645" s="220"/>
      <c r="B645" s="224"/>
      <c r="C645" s="283" t="s">
        <v>668</v>
      </c>
      <c r="D645" s="111" t="s">
        <v>25</v>
      </c>
      <c r="E645" s="111" t="s">
        <v>669</v>
      </c>
      <c r="F645" s="293" t="s">
        <v>678</v>
      </c>
      <c r="G645" s="293" t="s">
        <v>678</v>
      </c>
      <c r="H645" s="293" t="s">
        <v>678</v>
      </c>
      <c r="I645" s="293" t="s">
        <v>678</v>
      </c>
      <c r="J645" s="259">
        <v>0.9</v>
      </c>
      <c r="K645" s="260">
        <v>0.945945945945946</v>
      </c>
      <c r="L645" s="260">
        <v>0.976744186046512</v>
      </c>
      <c r="M645" s="261">
        <v>0.976190476190476</v>
      </c>
      <c r="N645" s="261">
        <v>0.95169946332737</v>
      </c>
      <c r="O645" s="262">
        <v>0.9</v>
      </c>
      <c r="P645" s="263">
        <v>0.963169164882227</v>
      </c>
      <c r="Q645" s="260">
        <v>0.9755859375</v>
      </c>
      <c r="R645" s="260">
        <v>0.937211093990755</v>
      </c>
      <c r="S645" s="260">
        <v>0.944866086487216</v>
      </c>
      <c r="T645" s="262">
        <v>0.9</v>
      </c>
      <c r="U645" s="260">
        <v>0.929336188436831</v>
      </c>
      <c r="V645" s="260">
        <v>0.9423828125</v>
      </c>
      <c r="W645" s="260">
        <v>0.920647149460709</v>
      </c>
      <c r="X645" s="260">
        <v>0.935202050866896</v>
      </c>
      <c r="Y645" s="262">
        <v>0.92</v>
      </c>
      <c r="Z645" s="262">
        <v>0.860515021459227</v>
      </c>
      <c r="AA645" s="262">
        <v>0.902200488997555</v>
      </c>
      <c r="AB645" s="262">
        <v>0.878787878787879</v>
      </c>
      <c r="AC645" s="262">
        <v>0.868227229636112</v>
      </c>
      <c r="AD645" s="262">
        <v>0.92</v>
      </c>
      <c r="AE645" s="260">
        <v>0.992818671454219</v>
      </c>
      <c r="AF645" s="260">
        <v>0.9872</v>
      </c>
      <c r="AG645" s="260">
        <v>0.992152466367713</v>
      </c>
      <c r="AH645" s="260">
        <v>0.99146110056926</v>
      </c>
      <c r="AI645" s="262">
        <v>0.92</v>
      </c>
      <c r="AJ645" s="260">
        <v>0.932047750229568</v>
      </c>
      <c r="AK645" s="260">
        <v>0.953942777390091</v>
      </c>
      <c r="AL645" s="260">
        <v>0.952088452088452</v>
      </c>
      <c r="AM645" s="260">
        <v>0.942207462755408</v>
      </c>
      <c r="AN645" s="259">
        <v>0.99</v>
      </c>
      <c r="AO645" s="264">
        <v>1</v>
      </c>
      <c r="AP645" s="264">
        <v>1</v>
      </c>
      <c r="AQ645" s="264">
        <v>1</v>
      </c>
      <c r="AR645" s="265">
        <v>1</v>
      </c>
      <c r="AS645" s="286">
        <v>0.0810595228934205</v>
      </c>
      <c r="AT645" s="267">
        <v>0.0476190476190476</v>
      </c>
      <c r="AU645" s="268">
        <v>0.0769230769230769</v>
      </c>
      <c r="AV645" s="268">
        <v>0</v>
      </c>
      <c r="AW645" s="268">
        <v>0.0334190231362468</v>
      </c>
      <c r="AX645" s="224"/>
      <c r="AY645" s="222"/>
    </row>
    <row r="646" ht="15" spans="1:51">
      <c r="A646" s="220"/>
      <c r="B646" s="224"/>
      <c r="C646" s="283" t="s">
        <v>668</v>
      </c>
      <c r="D646" s="111" t="s">
        <v>25</v>
      </c>
      <c r="E646" s="111" t="s">
        <v>669</v>
      </c>
      <c r="F646" s="293" t="s">
        <v>679</v>
      </c>
      <c r="G646" s="293" t="s">
        <v>679</v>
      </c>
      <c r="H646" s="293" t="s">
        <v>679</v>
      </c>
      <c r="I646" s="293" t="s">
        <v>679</v>
      </c>
      <c r="J646" s="259">
        <v>0.9</v>
      </c>
      <c r="K646" s="260">
        <v>1</v>
      </c>
      <c r="L646" s="260">
        <v>1</v>
      </c>
      <c r="M646" s="261">
        <v>1</v>
      </c>
      <c r="N646" s="261">
        <v>0.988716502115656</v>
      </c>
      <c r="O646" s="262">
        <v>0.9</v>
      </c>
      <c r="P646" s="263">
        <v>0.945159752026705</v>
      </c>
      <c r="Q646" s="260">
        <v>0.960326721120187</v>
      </c>
      <c r="R646" s="260">
        <v>0.948176583493282</v>
      </c>
      <c r="S646" s="260">
        <v>0.940342200483663</v>
      </c>
      <c r="T646" s="262">
        <v>0.9</v>
      </c>
      <c r="U646" s="260">
        <v>0.901287553648069</v>
      </c>
      <c r="V646" s="260">
        <v>0.928238039673279</v>
      </c>
      <c r="W646" s="260">
        <v>0.915547024952015</v>
      </c>
      <c r="X646" s="260">
        <v>0.91177700601851</v>
      </c>
      <c r="Y646" s="262">
        <v>0.92</v>
      </c>
      <c r="Z646" s="262">
        <v>0.800350262697023</v>
      </c>
      <c r="AA646" s="262">
        <v>0.862876254180602</v>
      </c>
      <c r="AB646" s="262">
        <v>0.887665198237885</v>
      </c>
      <c r="AC646" s="262">
        <v>0.863787632536181</v>
      </c>
      <c r="AD646" s="262">
        <v>0.92</v>
      </c>
      <c r="AE646" s="260">
        <v>0.998223169864961</v>
      </c>
      <c r="AF646" s="260">
        <v>0.997177798682973</v>
      </c>
      <c r="AG646" s="260">
        <v>0.994330050731125</v>
      </c>
      <c r="AH646" s="260">
        <v>0.994792548266008</v>
      </c>
      <c r="AI646" s="262">
        <v>0.92</v>
      </c>
      <c r="AJ646" s="260">
        <v>0.911544227886057</v>
      </c>
      <c r="AK646" s="260">
        <v>0.932958477508651</v>
      </c>
      <c r="AL646" s="260">
        <v>0.956282000787712</v>
      </c>
      <c r="AM646" s="260">
        <v>0.945415200718376</v>
      </c>
      <c r="AN646" s="259">
        <v>0.99</v>
      </c>
      <c r="AO646" s="264">
        <v>1</v>
      </c>
      <c r="AP646" s="264">
        <v>1</v>
      </c>
      <c r="AQ646" s="264">
        <v>1</v>
      </c>
      <c r="AR646" s="265">
        <v>1</v>
      </c>
      <c r="AS646" s="286">
        <v>0.0810595228934205</v>
      </c>
      <c r="AT646" s="267">
        <v>0.1</v>
      </c>
      <c r="AU646" s="268">
        <v>0</v>
      </c>
      <c r="AV646" s="268">
        <v>0</v>
      </c>
      <c r="AW646" s="268">
        <v>0.0699588477366255</v>
      </c>
      <c r="AX646" s="224"/>
      <c r="AY646" s="222"/>
    </row>
    <row r="647" ht="15" spans="1:51">
      <c r="A647" s="220"/>
      <c r="B647" s="224"/>
      <c r="C647" s="283" t="s">
        <v>668</v>
      </c>
      <c r="D647" s="111" t="s">
        <v>25</v>
      </c>
      <c r="E647" s="111" t="s">
        <v>669</v>
      </c>
      <c r="F647" s="293" t="s">
        <v>680</v>
      </c>
      <c r="G647" s="293" t="s">
        <v>680</v>
      </c>
      <c r="H647" s="293" t="s">
        <v>680</v>
      </c>
      <c r="I647" s="293" t="s">
        <v>680</v>
      </c>
      <c r="J647" s="259">
        <v>0.9</v>
      </c>
      <c r="K647" s="260">
        <v>0.913793103448276</v>
      </c>
      <c r="L647" s="260">
        <v>0.983870967741935</v>
      </c>
      <c r="M647" s="261">
        <v>0.933333333333333</v>
      </c>
      <c r="N647" s="261">
        <v>0.961943793911007</v>
      </c>
      <c r="O647" s="262">
        <v>0.9</v>
      </c>
      <c r="P647" s="263">
        <v>0.932168784029038</v>
      </c>
      <c r="Q647" s="260">
        <v>0.969360802958267</v>
      </c>
      <c r="R647" s="260">
        <v>0.972120658135283</v>
      </c>
      <c r="S647" s="260">
        <v>0.971122565971607</v>
      </c>
      <c r="T647" s="262">
        <v>0.9</v>
      </c>
      <c r="U647" s="260">
        <v>0.946234119782214</v>
      </c>
      <c r="V647" s="260">
        <v>0.959587955625991</v>
      </c>
      <c r="W647" s="260">
        <v>0.927787934186472</v>
      </c>
      <c r="X647" s="260">
        <v>0.949003085355282</v>
      </c>
      <c r="Y647" s="262">
        <v>0.92</v>
      </c>
      <c r="Z647" s="262">
        <v>0.976101568334578</v>
      </c>
      <c r="AA647" s="262">
        <v>0.966437833714722</v>
      </c>
      <c r="AB647" s="262">
        <v>0.975532754538279</v>
      </c>
      <c r="AC647" s="262">
        <v>0.969284415921653</v>
      </c>
      <c r="AD647" s="262">
        <v>0.92</v>
      </c>
      <c r="AE647" s="260">
        <v>0.986045429878285</v>
      </c>
      <c r="AF647" s="260">
        <v>0.98012201527211</v>
      </c>
      <c r="AG647" s="260">
        <v>0.970720425884714</v>
      </c>
      <c r="AH647" s="260">
        <v>0.970924708241521</v>
      </c>
      <c r="AI647" s="262">
        <v>0.92</v>
      </c>
      <c r="AJ647" s="260">
        <v>0.981909897373456</v>
      </c>
      <c r="AK647" s="260">
        <v>0.984307571596705</v>
      </c>
      <c r="AL647" s="260">
        <v>0.986005314437555</v>
      </c>
      <c r="AM647" s="260">
        <v>0.986273925672153</v>
      </c>
      <c r="AN647" s="259">
        <v>0.99</v>
      </c>
      <c r="AO647" s="264">
        <v>1</v>
      </c>
      <c r="AP647" s="264">
        <v>1</v>
      </c>
      <c r="AQ647" s="264">
        <v>1</v>
      </c>
      <c r="AR647" s="265">
        <v>1</v>
      </c>
      <c r="AS647" s="286">
        <v>0.0810595228934205</v>
      </c>
      <c r="AT647" s="267">
        <v>0</v>
      </c>
      <c r="AU647" s="268">
        <v>0.117647058823529</v>
      </c>
      <c r="AV647" s="268">
        <v>0.0476190476190476</v>
      </c>
      <c r="AW647" s="268">
        <v>0.0409356725146199</v>
      </c>
      <c r="AX647" s="224"/>
      <c r="AY647" s="222"/>
    </row>
    <row r="648" ht="15" spans="1:51">
      <c r="A648" s="220"/>
      <c r="B648" s="224"/>
      <c r="C648" s="283" t="s">
        <v>668</v>
      </c>
      <c r="D648" s="111" t="s">
        <v>25</v>
      </c>
      <c r="E648" s="111" t="s">
        <v>669</v>
      </c>
      <c r="F648" s="293" t="s">
        <v>681</v>
      </c>
      <c r="G648" s="293" t="s">
        <v>681</v>
      </c>
      <c r="H648" s="293" t="s">
        <v>681</v>
      </c>
      <c r="I648" s="293" t="s">
        <v>681</v>
      </c>
      <c r="J648" s="259">
        <v>0.9</v>
      </c>
      <c r="K648" s="260">
        <v>1</v>
      </c>
      <c r="L648" s="260">
        <v>1</v>
      </c>
      <c r="M648" s="261">
        <v>1</v>
      </c>
      <c r="N648" s="261">
        <v>0.995876288659794</v>
      </c>
      <c r="O648" s="262">
        <v>0.9</v>
      </c>
      <c r="P648" s="263">
        <v>0.938177182919057</v>
      </c>
      <c r="Q648" s="260">
        <v>0.955960516324981</v>
      </c>
      <c r="R648" s="260">
        <v>0.961998592540464</v>
      </c>
      <c r="S648" s="260">
        <v>0.952608953072309</v>
      </c>
      <c r="T648" s="262">
        <v>0.9</v>
      </c>
      <c r="U648" s="260">
        <v>0.906947100063735</v>
      </c>
      <c r="V648" s="260">
        <v>0.93621867881549</v>
      </c>
      <c r="W648" s="260">
        <v>0.908515130190007</v>
      </c>
      <c r="X648" s="260">
        <v>0.917213684454398</v>
      </c>
      <c r="Y648" s="262">
        <v>0.92</v>
      </c>
      <c r="Z648" s="262">
        <v>0.794805194805195</v>
      </c>
      <c r="AA648" s="262">
        <v>0.778217821782178</v>
      </c>
      <c r="AB648" s="262">
        <v>0.843672456575682</v>
      </c>
      <c r="AC648" s="262">
        <v>0.801932367149758</v>
      </c>
      <c r="AD648" s="262">
        <v>0.92</v>
      </c>
      <c r="AE648" s="260">
        <v>0.998148148148148</v>
      </c>
      <c r="AF648" s="260">
        <v>0.98820887142055</v>
      </c>
      <c r="AG648" s="260">
        <v>0.994018205461638</v>
      </c>
      <c r="AH648" s="260">
        <v>0.993190221583806</v>
      </c>
      <c r="AI648" s="262">
        <v>0.92</v>
      </c>
      <c r="AJ648" s="260">
        <v>0.917604912998977</v>
      </c>
      <c r="AK648" s="260">
        <v>0.907793633369923</v>
      </c>
      <c r="AL648" s="260">
        <v>0.943013698630137</v>
      </c>
      <c r="AM648" s="260">
        <v>0.934111101884912</v>
      </c>
      <c r="AN648" s="259">
        <v>0.99</v>
      </c>
      <c r="AO648" s="264">
        <v>1</v>
      </c>
      <c r="AP648" s="264">
        <v>1</v>
      </c>
      <c r="AQ648" s="264">
        <v>1</v>
      </c>
      <c r="AR648" s="265">
        <v>1</v>
      </c>
      <c r="AS648" s="286">
        <v>0.0810595228934205</v>
      </c>
      <c r="AT648" s="267">
        <v>0</v>
      </c>
      <c r="AU648" s="268">
        <v>0.25</v>
      </c>
      <c r="AV648" s="268">
        <v>0.222222222222222</v>
      </c>
      <c r="AW648" s="268">
        <v>0.079136690647482</v>
      </c>
      <c r="AX648" s="224"/>
      <c r="AY648" s="222"/>
    </row>
    <row r="649" ht="15" spans="1:51">
      <c r="A649" s="220"/>
      <c r="B649" s="224"/>
      <c r="C649" s="283" t="s">
        <v>668</v>
      </c>
      <c r="D649" s="111" t="s">
        <v>25</v>
      </c>
      <c r="E649" s="111" t="s">
        <v>669</v>
      </c>
      <c r="F649" s="293" t="s">
        <v>682</v>
      </c>
      <c r="G649" s="293" t="s">
        <v>682</v>
      </c>
      <c r="H649" s="293" t="s">
        <v>682</v>
      </c>
      <c r="I649" s="293" t="s">
        <v>682</v>
      </c>
      <c r="J649" s="259">
        <v>0.9</v>
      </c>
      <c r="K649" s="260">
        <v>0.931818181818182</v>
      </c>
      <c r="L649" s="260">
        <v>0.98</v>
      </c>
      <c r="M649" s="261">
        <v>0.936170212765957</v>
      </c>
      <c r="N649" s="261">
        <v>0.976119402985075</v>
      </c>
      <c r="O649" s="262">
        <v>0.9</v>
      </c>
      <c r="P649" s="263">
        <v>0.952207792207792</v>
      </c>
      <c r="Q649" s="260">
        <v>0.981756946393489</v>
      </c>
      <c r="R649" s="260">
        <v>0.972687007874016</v>
      </c>
      <c r="S649" s="260">
        <v>0.977360691968543</v>
      </c>
      <c r="T649" s="262">
        <v>0.9</v>
      </c>
      <c r="U649" s="260">
        <v>0.883896103896104</v>
      </c>
      <c r="V649" s="260">
        <v>0.926747123210777</v>
      </c>
      <c r="W649" s="260">
        <v>0.918307086614173</v>
      </c>
      <c r="X649" s="260">
        <v>0.905549883886602</v>
      </c>
      <c r="Y649" s="262">
        <v>0.92</v>
      </c>
      <c r="Z649" s="262">
        <v>0.868928296067849</v>
      </c>
      <c r="AA649" s="262">
        <v>0.878673700075358</v>
      </c>
      <c r="AB649" s="262">
        <v>0.879838709677419</v>
      </c>
      <c r="AC649" s="262">
        <v>0.826740970418168</v>
      </c>
      <c r="AD649" s="262">
        <v>0.92</v>
      </c>
      <c r="AE649" s="260">
        <v>0.993079157140209</v>
      </c>
      <c r="AF649" s="260">
        <v>0.996300909674254</v>
      </c>
      <c r="AG649" s="260">
        <v>0.975405804230202</v>
      </c>
      <c r="AH649" s="260">
        <v>0.964953762611335</v>
      </c>
      <c r="AI649" s="262">
        <v>0.92</v>
      </c>
      <c r="AJ649" s="260">
        <v>0.916860916860917</v>
      </c>
      <c r="AK649" s="260">
        <v>0.935800449805766</v>
      </c>
      <c r="AL649" s="260">
        <v>0.941985307967602</v>
      </c>
      <c r="AM649" s="260">
        <v>0.929603255340793</v>
      </c>
      <c r="AN649" s="259">
        <v>0.99</v>
      </c>
      <c r="AO649" s="264">
        <v>1</v>
      </c>
      <c r="AP649" s="264">
        <v>1</v>
      </c>
      <c r="AQ649" s="264">
        <v>1</v>
      </c>
      <c r="AR649" s="265">
        <v>1</v>
      </c>
      <c r="AS649" s="286">
        <v>0.0810595228934205</v>
      </c>
      <c r="AT649" s="267">
        <v>0.111111111111111</v>
      </c>
      <c r="AU649" s="268">
        <v>0</v>
      </c>
      <c r="AV649" s="268">
        <v>0</v>
      </c>
      <c r="AW649" s="268">
        <v>0.101167315175097</v>
      </c>
      <c r="AX649" s="224"/>
      <c r="AY649" s="222"/>
    </row>
    <row r="650" ht="15" spans="1:51">
      <c r="A650" s="220"/>
      <c r="B650" s="224"/>
      <c r="C650" s="283" t="s">
        <v>668</v>
      </c>
      <c r="D650" s="111" t="s">
        <v>25</v>
      </c>
      <c r="E650" s="111" t="s">
        <v>669</v>
      </c>
      <c r="F650" s="293" t="s">
        <v>683</v>
      </c>
      <c r="G650" s="293" t="s">
        <v>683</v>
      </c>
      <c r="H650" s="293" t="s">
        <v>683</v>
      </c>
      <c r="I650" s="293" t="s">
        <v>683</v>
      </c>
      <c r="J650" s="259">
        <v>0.9</v>
      </c>
      <c r="K650" s="260">
        <v>0.727272727272727</v>
      </c>
      <c r="L650" s="260">
        <v>0.909090909090909</v>
      </c>
      <c r="M650" s="261">
        <v>0.846153846153846</v>
      </c>
      <c r="N650" s="261">
        <v>0.895238095238095</v>
      </c>
      <c r="O650" s="262">
        <v>0.9</v>
      </c>
      <c r="P650" s="263">
        <v>0.964950711938664</v>
      </c>
      <c r="Q650" s="260">
        <v>0.982978723404255</v>
      </c>
      <c r="R650" s="260">
        <v>0.946039035591274</v>
      </c>
      <c r="S650" s="260">
        <v>0.960650379248209</v>
      </c>
      <c r="T650" s="262">
        <v>0.9</v>
      </c>
      <c r="U650" s="260">
        <v>0.895947426067908</v>
      </c>
      <c r="V650" s="260">
        <v>0.94468085106383</v>
      </c>
      <c r="W650" s="260">
        <v>0.902411021814007</v>
      </c>
      <c r="X650" s="260">
        <v>0.921594099652181</v>
      </c>
      <c r="Y650" s="262">
        <v>0.92</v>
      </c>
      <c r="Z650" s="262">
        <v>0.828703703703704</v>
      </c>
      <c r="AA650" s="262">
        <v>0.783653846153846</v>
      </c>
      <c r="AB650" s="262">
        <v>0.820809248554913</v>
      </c>
      <c r="AC650" s="262">
        <v>0.822715173025732</v>
      </c>
      <c r="AD650" s="262">
        <v>0.92</v>
      </c>
      <c r="AE650" s="260">
        <v>0.995575221238938</v>
      </c>
      <c r="AF650" s="260">
        <v>0.992957746478873</v>
      </c>
      <c r="AG650" s="260">
        <v>1</v>
      </c>
      <c r="AH650" s="260">
        <v>0.9982432759874</v>
      </c>
      <c r="AI650" s="262">
        <v>0.92</v>
      </c>
      <c r="AJ650" s="260">
        <v>0.944198405668733</v>
      </c>
      <c r="AK650" s="260">
        <v>0.929901423877327</v>
      </c>
      <c r="AL650" s="260">
        <v>0.936842105263158</v>
      </c>
      <c r="AM650" s="260">
        <v>0.939527473644961</v>
      </c>
      <c r="AN650" s="259">
        <v>0.99</v>
      </c>
      <c r="AO650" s="264">
        <v>1</v>
      </c>
      <c r="AP650" s="264">
        <v>1</v>
      </c>
      <c r="AQ650" s="264">
        <v>1</v>
      </c>
      <c r="AR650" s="265">
        <v>1</v>
      </c>
      <c r="AS650" s="286">
        <v>0.0810595228934205</v>
      </c>
      <c r="AT650" s="267">
        <v>0</v>
      </c>
      <c r="AU650" s="268">
        <v>0</v>
      </c>
      <c r="AV650" s="268">
        <v>0</v>
      </c>
      <c r="AW650" s="268">
        <v>0.0602409638554217</v>
      </c>
      <c r="AX650" s="224"/>
      <c r="AY650" s="222"/>
    </row>
    <row r="651" ht="15" spans="1:51">
      <c r="A651" s="220"/>
      <c r="B651" s="224"/>
      <c r="C651" s="283" t="s">
        <v>668</v>
      </c>
      <c r="D651" s="111" t="s">
        <v>25</v>
      </c>
      <c r="E651" s="111" t="s">
        <v>669</v>
      </c>
      <c r="F651" s="293" t="s">
        <v>684</v>
      </c>
      <c r="G651" s="293" t="s">
        <v>684</v>
      </c>
      <c r="H651" s="293" t="s">
        <v>684</v>
      </c>
      <c r="I651" s="293" t="s">
        <v>684</v>
      </c>
      <c r="J651" s="259">
        <v>0.9</v>
      </c>
      <c r="K651" s="260">
        <v>0.892857142857143</v>
      </c>
      <c r="L651" s="260">
        <v>0.96875</v>
      </c>
      <c r="M651" s="261">
        <v>1</v>
      </c>
      <c r="N651" s="261">
        <v>0.973004694835681</v>
      </c>
      <c r="O651" s="262">
        <v>0.9</v>
      </c>
      <c r="P651" s="263">
        <v>0.971966911764706</v>
      </c>
      <c r="Q651" s="260">
        <v>0.979989994997499</v>
      </c>
      <c r="R651" s="260">
        <v>0.889709075119409</v>
      </c>
      <c r="S651" s="260">
        <v>0.907336051775093</v>
      </c>
      <c r="T651" s="262">
        <v>0.9</v>
      </c>
      <c r="U651" s="260">
        <v>0.954503676470588</v>
      </c>
      <c r="V651" s="260">
        <v>0.968484242121061</v>
      </c>
      <c r="W651" s="260">
        <v>0.949630916196266</v>
      </c>
      <c r="X651" s="260">
        <v>0.951236392203808</v>
      </c>
      <c r="Y651" s="262">
        <v>0.92</v>
      </c>
      <c r="Z651" s="262">
        <v>0.959889349930844</v>
      </c>
      <c r="AA651" s="262">
        <v>0.97737556561086</v>
      </c>
      <c r="AB651" s="262">
        <v>0.963541666666667</v>
      </c>
      <c r="AC651" s="262">
        <v>0.959845221581368</v>
      </c>
      <c r="AD651" s="262">
        <v>0.92</v>
      </c>
      <c r="AE651" s="260">
        <v>0.999052581714827</v>
      </c>
      <c r="AF651" s="260">
        <v>0.999486652977413</v>
      </c>
      <c r="AG651" s="260">
        <v>0.98692272519433</v>
      </c>
      <c r="AH651" s="260">
        <v>0.974939190241681</v>
      </c>
      <c r="AI651" s="262">
        <v>0.92</v>
      </c>
      <c r="AJ651" s="260">
        <v>0.978283350568769</v>
      </c>
      <c r="AK651" s="260">
        <v>0.987232444611341</v>
      </c>
      <c r="AL651" s="260">
        <v>0.978479694550503</v>
      </c>
      <c r="AM651" s="260">
        <v>0.98249661392829</v>
      </c>
      <c r="AN651" s="259">
        <v>0.99</v>
      </c>
      <c r="AO651" s="264">
        <v>1</v>
      </c>
      <c r="AP651" s="264">
        <v>1</v>
      </c>
      <c r="AQ651" s="264">
        <v>1</v>
      </c>
      <c r="AR651" s="265">
        <v>1</v>
      </c>
      <c r="AS651" s="286">
        <v>0.0810595228934205</v>
      </c>
      <c r="AT651" s="267">
        <v>0.125</v>
      </c>
      <c r="AU651" s="268">
        <v>0</v>
      </c>
      <c r="AV651" s="268">
        <v>0.111111111111111</v>
      </c>
      <c r="AW651" s="268">
        <v>0.0714285714285714</v>
      </c>
      <c r="AX651" s="224"/>
      <c r="AY651" s="222"/>
    </row>
    <row r="652" ht="15" spans="1:51">
      <c r="A652" s="220"/>
      <c r="B652" s="224"/>
      <c r="C652" s="283" t="s">
        <v>668</v>
      </c>
      <c r="D652" s="111" t="s">
        <v>25</v>
      </c>
      <c r="E652" s="111" t="s">
        <v>669</v>
      </c>
      <c r="F652" s="293" t="s">
        <v>685</v>
      </c>
      <c r="G652" s="293" t="s">
        <v>685</v>
      </c>
      <c r="H652" s="293" t="s">
        <v>685</v>
      </c>
      <c r="I652" s="293" t="s">
        <v>685</v>
      </c>
      <c r="J652" s="259">
        <v>0.9</v>
      </c>
      <c r="K652" s="260">
        <v>0.91304347826087</v>
      </c>
      <c r="L652" s="260">
        <v>0.961538461538462</v>
      </c>
      <c r="M652" s="261">
        <v>0.961538461538462</v>
      </c>
      <c r="N652" s="261">
        <v>0.941595441595442</v>
      </c>
      <c r="O652" s="262">
        <v>0.9</v>
      </c>
      <c r="P652" s="263">
        <v>0.840689365279529</v>
      </c>
      <c r="Q652" s="260">
        <v>0.979744136460554</v>
      </c>
      <c r="R652" s="260">
        <v>0.929759704251386</v>
      </c>
      <c r="S652" s="260">
        <v>0.887591240875912</v>
      </c>
      <c r="T652" s="262">
        <v>0.9</v>
      </c>
      <c r="U652" s="260">
        <v>0.621689785624212</v>
      </c>
      <c r="V652" s="260">
        <v>0.627931769722815</v>
      </c>
      <c r="W652" s="260">
        <v>0.569316081330869</v>
      </c>
      <c r="X652" s="260">
        <v>0.569516857838026</v>
      </c>
      <c r="Y652" s="262">
        <v>0.92</v>
      </c>
      <c r="Z652" s="262">
        <v>0.414673046251994</v>
      </c>
      <c r="AA652" s="262">
        <v>0.606017191977077</v>
      </c>
      <c r="AB652" s="262">
        <v>0.491869918699187</v>
      </c>
      <c r="AC652" s="262">
        <v>0.493396762283442</v>
      </c>
      <c r="AD652" s="262">
        <v>0.92</v>
      </c>
      <c r="AE652" s="260">
        <v>0.999180327868852</v>
      </c>
      <c r="AF652" s="260">
        <v>0.995155709342561</v>
      </c>
      <c r="AG652" s="260">
        <v>0.991602067183463</v>
      </c>
      <c r="AH652" s="260">
        <v>0.996387216303844</v>
      </c>
      <c r="AI652" s="262">
        <v>0.92</v>
      </c>
      <c r="AJ652" s="260">
        <v>0.793745841650033</v>
      </c>
      <c r="AK652" s="260">
        <v>0.776223776223776</v>
      </c>
      <c r="AL652" s="260">
        <v>0.773719879518072</v>
      </c>
      <c r="AM652" s="260">
        <v>0.803749930194896</v>
      </c>
      <c r="AN652" s="259">
        <v>0.99</v>
      </c>
      <c r="AO652" s="264">
        <v>1</v>
      </c>
      <c r="AP652" s="264">
        <v>1</v>
      </c>
      <c r="AQ652" s="264">
        <v>1</v>
      </c>
      <c r="AR652" s="265">
        <v>1</v>
      </c>
      <c r="AS652" s="286">
        <v>0.0810595228934205</v>
      </c>
      <c r="AT652" s="267">
        <v>0.0714285714285714</v>
      </c>
      <c r="AU652" s="268">
        <v>0</v>
      </c>
      <c r="AV652" s="268">
        <v>0</v>
      </c>
      <c r="AW652" s="268">
        <v>0.037037037037037</v>
      </c>
      <c r="AX652" s="224"/>
      <c r="AY652" s="222"/>
    </row>
    <row r="653" ht="15" spans="1:51">
      <c r="A653" s="220"/>
      <c r="B653" s="224"/>
      <c r="C653" s="283" t="s">
        <v>668</v>
      </c>
      <c r="D653" s="111" t="s">
        <v>25</v>
      </c>
      <c r="E653" s="111" t="s">
        <v>669</v>
      </c>
      <c r="F653" s="293" t="s">
        <v>686</v>
      </c>
      <c r="G653" s="293" t="s">
        <v>686</v>
      </c>
      <c r="H653" s="293" t="s">
        <v>686</v>
      </c>
      <c r="I653" s="293" t="s">
        <v>686</v>
      </c>
      <c r="J653" s="259">
        <v>0.9</v>
      </c>
      <c r="K653" s="260">
        <v>0.970588235294118</v>
      </c>
      <c r="L653" s="260">
        <v>1</v>
      </c>
      <c r="M653" s="261">
        <v>1</v>
      </c>
      <c r="N653" s="261">
        <v>0.984994640943194</v>
      </c>
      <c r="O653" s="262">
        <v>0.9</v>
      </c>
      <c r="P653" s="263">
        <v>0.977714748784441</v>
      </c>
      <c r="Q653" s="260">
        <v>0.987841945288754</v>
      </c>
      <c r="R653" s="260">
        <v>0.98974569319114</v>
      </c>
      <c r="S653" s="260">
        <v>0.978042363096027</v>
      </c>
      <c r="T653" s="262">
        <v>0.9</v>
      </c>
      <c r="U653" s="260">
        <v>0.972042139384117</v>
      </c>
      <c r="V653" s="260">
        <v>0.976552323056882</v>
      </c>
      <c r="W653" s="260">
        <v>0.967596390484003</v>
      </c>
      <c r="X653" s="260">
        <v>0.965113857918946</v>
      </c>
      <c r="Y653" s="262">
        <v>0.92</v>
      </c>
      <c r="Z653" s="262">
        <v>0.985193621867882</v>
      </c>
      <c r="AA653" s="262">
        <v>0.98805256869773</v>
      </c>
      <c r="AB653" s="262">
        <v>0.987484355444305</v>
      </c>
      <c r="AC653" s="262">
        <v>0.967851329354314</v>
      </c>
      <c r="AD653" s="262">
        <v>0.92</v>
      </c>
      <c r="AE653" s="260">
        <v>0.992414166789813</v>
      </c>
      <c r="AF653" s="260">
        <v>0.996186370419499</v>
      </c>
      <c r="AG653" s="260">
        <v>0.995006114961272</v>
      </c>
      <c r="AH653" s="260">
        <v>0.958374708660626</v>
      </c>
      <c r="AI653" s="262">
        <v>0.92</v>
      </c>
      <c r="AJ653" s="260">
        <v>0.985995232419547</v>
      </c>
      <c r="AK653" s="260">
        <v>0.99203821656051</v>
      </c>
      <c r="AL653" s="260">
        <v>0.989496447327773</v>
      </c>
      <c r="AM653" s="260">
        <v>0.984955843848464</v>
      </c>
      <c r="AN653" s="259">
        <v>0.99</v>
      </c>
      <c r="AO653" s="264">
        <v>1</v>
      </c>
      <c r="AP653" s="264">
        <v>1</v>
      </c>
      <c r="AQ653" s="264">
        <v>1</v>
      </c>
      <c r="AR653" s="265">
        <v>1</v>
      </c>
      <c r="AS653" s="286">
        <v>0.0810595228934205</v>
      </c>
      <c r="AT653" s="267">
        <v>0</v>
      </c>
      <c r="AU653" s="268">
        <v>0</v>
      </c>
      <c r="AV653" s="268">
        <v>0</v>
      </c>
      <c r="AW653" s="268">
        <v>0.025974025974026</v>
      </c>
      <c r="AX653" s="224"/>
      <c r="AY653" s="222"/>
    </row>
    <row r="654" ht="15" spans="1:51">
      <c r="A654" s="220"/>
      <c r="B654" s="224"/>
      <c r="C654" s="283" t="s">
        <v>668</v>
      </c>
      <c r="D654" s="111" t="s">
        <v>25</v>
      </c>
      <c r="E654" s="111" t="s">
        <v>669</v>
      </c>
      <c r="F654" s="293" t="s">
        <v>687</v>
      </c>
      <c r="G654" s="293" t="s">
        <v>687</v>
      </c>
      <c r="H654" s="293" t="s">
        <v>687</v>
      </c>
      <c r="I654" s="293" t="s">
        <v>687</v>
      </c>
      <c r="J654" s="259">
        <v>0.9</v>
      </c>
      <c r="K654" s="260">
        <v>0.903225806451613</v>
      </c>
      <c r="L654" s="260">
        <v>0.915492957746479</v>
      </c>
      <c r="M654" s="261">
        <v>0.898550724637681</v>
      </c>
      <c r="N654" s="261">
        <v>0.931404072883173</v>
      </c>
      <c r="O654" s="262">
        <v>0.9</v>
      </c>
      <c r="P654" s="263">
        <v>0.914691091954023</v>
      </c>
      <c r="Q654" s="260">
        <v>0.964217006540977</v>
      </c>
      <c r="R654" s="260">
        <v>0.979218917950555</v>
      </c>
      <c r="S654" s="260">
        <v>0.955700608512625</v>
      </c>
      <c r="T654" s="262">
        <v>0.9</v>
      </c>
      <c r="U654" s="260">
        <v>0.938218390804598</v>
      </c>
      <c r="V654" s="260">
        <v>0.954790303963063</v>
      </c>
      <c r="W654" s="260">
        <v>0.958258688642064</v>
      </c>
      <c r="X654" s="260">
        <v>0.942981629962081</v>
      </c>
      <c r="Y654" s="262">
        <v>0.92</v>
      </c>
      <c r="Z654" s="262">
        <v>0.850357507660878</v>
      </c>
      <c r="AA654" s="262">
        <v>0.887628865979381</v>
      </c>
      <c r="AB654" s="262">
        <v>0.88917004048583</v>
      </c>
      <c r="AC654" s="262">
        <v>0.843722408617341</v>
      </c>
      <c r="AD654" s="262">
        <v>0.92</v>
      </c>
      <c r="AE654" s="260">
        <v>0.949405075286933</v>
      </c>
      <c r="AF654" s="260">
        <v>0.985814329323038</v>
      </c>
      <c r="AG654" s="260">
        <v>0.988443391721266</v>
      </c>
      <c r="AH654" s="260">
        <v>0.978799550107615</v>
      </c>
      <c r="AI654" s="262">
        <v>0.92</v>
      </c>
      <c r="AJ654" s="260">
        <v>0.937026703866082</v>
      </c>
      <c r="AK654" s="260">
        <v>0.952380952380952</v>
      </c>
      <c r="AL654" s="260">
        <v>0.95449133483265</v>
      </c>
      <c r="AM654" s="260">
        <v>0.947249087299046</v>
      </c>
      <c r="AN654" s="259">
        <v>0.99</v>
      </c>
      <c r="AO654" s="264">
        <v>1</v>
      </c>
      <c r="AP654" s="264">
        <v>1</v>
      </c>
      <c r="AQ654" s="264">
        <v>1</v>
      </c>
      <c r="AR654" s="265">
        <v>1</v>
      </c>
      <c r="AS654" s="286">
        <v>0.0810595228934205</v>
      </c>
      <c r="AT654" s="267">
        <v>0</v>
      </c>
      <c r="AU654" s="268">
        <v>0</v>
      </c>
      <c r="AV654" s="268">
        <v>0.105263157894737</v>
      </c>
      <c r="AW654" s="268">
        <v>0.0464547677261614</v>
      </c>
      <c r="AX654" s="224"/>
      <c r="AY654" s="222"/>
    </row>
    <row r="655" ht="15" spans="1:51">
      <c r="A655" s="220"/>
      <c r="B655" s="224"/>
      <c r="C655" s="283" t="s">
        <v>668</v>
      </c>
      <c r="D655" s="111" t="s">
        <v>25</v>
      </c>
      <c r="E655" s="111" t="s">
        <v>669</v>
      </c>
      <c r="F655" s="293" t="s">
        <v>688</v>
      </c>
      <c r="G655" s="293" t="s">
        <v>688</v>
      </c>
      <c r="H655" s="293" t="s">
        <v>688</v>
      </c>
      <c r="I655" s="293" t="s">
        <v>688</v>
      </c>
      <c r="J655" s="259">
        <v>0.9</v>
      </c>
      <c r="K655" s="260">
        <v>0.888888888888889</v>
      </c>
      <c r="L655" s="260">
        <v>1</v>
      </c>
      <c r="M655" s="261">
        <v>1</v>
      </c>
      <c r="N655" s="261">
        <v>0.950564971751412</v>
      </c>
      <c r="O655" s="262">
        <v>0.9</v>
      </c>
      <c r="P655" s="263">
        <v>0.971994829814735</v>
      </c>
      <c r="Q655" s="260">
        <v>0.974409839317596</v>
      </c>
      <c r="R655" s="260">
        <v>0.945473251028807</v>
      </c>
      <c r="S655" s="260">
        <v>0.925139493329533</v>
      </c>
      <c r="T655" s="262">
        <v>0.9</v>
      </c>
      <c r="U655" s="260">
        <v>0.959500215424386</v>
      </c>
      <c r="V655" s="260">
        <v>0.967863519143027</v>
      </c>
      <c r="W655" s="260">
        <v>0.961316872427984</v>
      </c>
      <c r="X655" s="260">
        <v>0.945265996514037</v>
      </c>
      <c r="Y655" s="262">
        <v>0.92</v>
      </c>
      <c r="Z655" s="262">
        <v>0.960199004975124</v>
      </c>
      <c r="AA655" s="262">
        <v>0.955145118733509</v>
      </c>
      <c r="AB655" s="262">
        <v>0.963750604156597</v>
      </c>
      <c r="AC655" s="262">
        <v>0.940165897338007</v>
      </c>
      <c r="AD655" s="262">
        <v>0.92</v>
      </c>
      <c r="AE655" s="260">
        <v>0.953708976264219</v>
      </c>
      <c r="AF655" s="260">
        <v>0.991381198387034</v>
      </c>
      <c r="AG655" s="260">
        <v>0.984988135381541</v>
      </c>
      <c r="AH655" s="260">
        <v>0.976060653202723</v>
      </c>
      <c r="AI655" s="262">
        <v>0.92</v>
      </c>
      <c r="AJ655" s="260">
        <v>0.973553719008264</v>
      </c>
      <c r="AK655" s="260">
        <v>0.975929662727011</v>
      </c>
      <c r="AL655" s="260">
        <v>0.976187039976909</v>
      </c>
      <c r="AM655" s="260">
        <v>0.967983412993155</v>
      </c>
      <c r="AN655" s="259">
        <v>0.99</v>
      </c>
      <c r="AO655" s="264">
        <v>1</v>
      </c>
      <c r="AP655" s="264">
        <v>1</v>
      </c>
      <c r="AQ655" s="264">
        <v>1</v>
      </c>
      <c r="AR655" s="265">
        <v>1</v>
      </c>
      <c r="AS655" s="286">
        <v>0.0810595228934205</v>
      </c>
      <c r="AT655" s="267">
        <v>0</v>
      </c>
      <c r="AU655" s="268">
        <v>0</v>
      </c>
      <c r="AV655" s="268">
        <v>0.2</v>
      </c>
      <c r="AW655" s="268">
        <v>0.0483870967741935</v>
      </c>
      <c r="AX655" s="224"/>
      <c r="AY655" s="222"/>
    </row>
    <row r="656" ht="15" spans="1:51">
      <c r="A656" s="220"/>
      <c r="B656" s="224"/>
      <c r="C656" s="283" t="s">
        <v>668</v>
      </c>
      <c r="D656" s="111" t="s">
        <v>25</v>
      </c>
      <c r="E656" s="111" t="s">
        <v>669</v>
      </c>
      <c r="F656" s="293" t="s">
        <v>689</v>
      </c>
      <c r="G656" s="293" t="s">
        <v>689</v>
      </c>
      <c r="H656" s="293" t="s">
        <v>689</v>
      </c>
      <c r="I656" s="293" t="s">
        <v>689</v>
      </c>
      <c r="J656" s="259">
        <v>0.9</v>
      </c>
      <c r="K656" s="260">
        <v>0.90625</v>
      </c>
      <c r="L656" s="260">
        <v>0.972222222222222</v>
      </c>
      <c r="M656" s="261">
        <v>0.972972972972973</v>
      </c>
      <c r="N656" s="261">
        <v>0.966315789473684</v>
      </c>
      <c r="O656" s="262">
        <v>0.9</v>
      </c>
      <c r="P656" s="263">
        <v>0.845634920634921</v>
      </c>
      <c r="Q656" s="260">
        <v>0.961558175294721</v>
      </c>
      <c r="R656" s="260">
        <v>0.954818072770892</v>
      </c>
      <c r="S656" s="260">
        <v>0.930401863715783</v>
      </c>
      <c r="T656" s="262">
        <v>0.9</v>
      </c>
      <c r="U656" s="260">
        <v>0.868253968253968</v>
      </c>
      <c r="V656" s="260">
        <v>0.934905176832394</v>
      </c>
      <c r="W656" s="260">
        <v>0.942023190723711</v>
      </c>
      <c r="X656" s="260">
        <v>0.923443582748368</v>
      </c>
      <c r="Y656" s="262">
        <v>0.92</v>
      </c>
      <c r="Z656" s="262">
        <v>0.824304538799414</v>
      </c>
      <c r="AA656" s="262">
        <v>0.928792569659443</v>
      </c>
      <c r="AB656" s="262">
        <v>0.945564516129032</v>
      </c>
      <c r="AC656" s="262">
        <v>0.924399296737644</v>
      </c>
      <c r="AD656" s="262">
        <v>0.92</v>
      </c>
      <c r="AE656" s="260">
        <v>0.998193315266486</v>
      </c>
      <c r="AF656" s="260">
        <v>0.989676531314522</v>
      </c>
      <c r="AG656" s="260">
        <v>0.980108499095841</v>
      </c>
      <c r="AH656" s="260">
        <v>0.984522031809239</v>
      </c>
      <c r="AI656" s="262">
        <v>0.92</v>
      </c>
      <c r="AJ656" s="260">
        <v>0.914142990945988</v>
      </c>
      <c r="AK656" s="260">
        <v>0.956103195995379</v>
      </c>
      <c r="AL656" s="260">
        <v>0.969636302969636</v>
      </c>
      <c r="AM656" s="260">
        <v>0.959718638348551</v>
      </c>
      <c r="AN656" s="259">
        <v>0.99</v>
      </c>
      <c r="AO656" s="264">
        <v>1</v>
      </c>
      <c r="AP656" s="264">
        <v>1</v>
      </c>
      <c r="AQ656" s="264">
        <v>1</v>
      </c>
      <c r="AR656" s="265">
        <v>1</v>
      </c>
      <c r="AS656" s="286">
        <v>0.0810595228934205</v>
      </c>
      <c r="AT656" s="267">
        <v>0.08</v>
      </c>
      <c r="AU656" s="268">
        <v>0</v>
      </c>
      <c r="AV656" s="268">
        <v>0.03125</v>
      </c>
      <c r="AW656" s="268">
        <v>0.0444444444444444</v>
      </c>
      <c r="AX656" s="224"/>
      <c r="AY656" s="222"/>
    </row>
    <row r="657" ht="15" spans="1:51">
      <c r="A657" s="220"/>
      <c r="B657" s="224"/>
      <c r="C657" s="283" t="s">
        <v>668</v>
      </c>
      <c r="D657" s="111" t="s">
        <v>25</v>
      </c>
      <c r="E657" s="111" t="s">
        <v>669</v>
      </c>
      <c r="F657" s="293" t="s">
        <v>690</v>
      </c>
      <c r="G657" s="293" t="s">
        <v>690</v>
      </c>
      <c r="H657" s="293" t="s">
        <v>690</v>
      </c>
      <c r="I657" s="293" t="s">
        <v>690</v>
      </c>
      <c r="J657" s="259">
        <v>0.9</v>
      </c>
      <c r="K657" s="260">
        <v>1</v>
      </c>
      <c r="L657" s="260">
        <v>1</v>
      </c>
      <c r="M657" s="261">
        <v>0.956521739130435</v>
      </c>
      <c r="N657" s="261">
        <v>0.961730449251248</v>
      </c>
      <c r="O657" s="262">
        <v>0.9</v>
      </c>
      <c r="P657" s="263">
        <v>0.643968871595331</v>
      </c>
      <c r="Q657" s="260">
        <v>0.833846153846154</v>
      </c>
      <c r="R657" s="260">
        <v>0.638733705772812</v>
      </c>
      <c r="S657" s="260">
        <v>0.738914939624383</v>
      </c>
      <c r="T657" s="262">
        <v>0.9</v>
      </c>
      <c r="U657" s="260">
        <v>0.909208819714656</v>
      </c>
      <c r="V657" s="260">
        <v>0.92</v>
      </c>
      <c r="W657" s="260">
        <v>0.918063314711359</v>
      </c>
      <c r="X657" s="260">
        <v>0.919337204499623</v>
      </c>
      <c r="Y657" s="262">
        <v>0.92</v>
      </c>
      <c r="Z657" s="262">
        <v>0.939058171745152</v>
      </c>
      <c r="AA657" s="262">
        <v>0.951434878587196</v>
      </c>
      <c r="AB657" s="262">
        <v>0.91566265060241</v>
      </c>
      <c r="AC657" s="262">
        <v>0.94243803743045</v>
      </c>
      <c r="AD657" s="262">
        <v>0.92</v>
      </c>
      <c r="AE657" s="260">
        <v>0.985148514851485</v>
      </c>
      <c r="AF657" s="260">
        <v>0.996726677577741</v>
      </c>
      <c r="AG657" s="260">
        <v>0.99504132231405</v>
      </c>
      <c r="AH657" s="260">
        <v>0.990926652227361</v>
      </c>
      <c r="AI657" s="262">
        <v>0.92</v>
      </c>
      <c r="AJ657" s="260">
        <v>0.964792433000526</v>
      </c>
      <c r="AK657" s="260">
        <v>0.962350256702795</v>
      </c>
      <c r="AL657" s="260">
        <v>0.96654657745754</v>
      </c>
      <c r="AM657" s="260">
        <v>0.968461056260774</v>
      </c>
      <c r="AN657" s="259">
        <v>0.99</v>
      </c>
      <c r="AO657" s="264">
        <v>1</v>
      </c>
      <c r="AP657" s="264">
        <v>1</v>
      </c>
      <c r="AQ657" s="264">
        <v>1</v>
      </c>
      <c r="AR657" s="265">
        <v>1</v>
      </c>
      <c r="AS657" s="286">
        <v>0.0810595228934205</v>
      </c>
      <c r="AT657" s="267">
        <v>0.0909090909090909</v>
      </c>
      <c r="AU657" s="268">
        <v>0</v>
      </c>
      <c r="AV657" s="268">
        <v>0</v>
      </c>
      <c r="AW657" s="268">
        <v>0.0353356890459364</v>
      </c>
      <c r="AX657" s="224"/>
      <c r="AY657" s="222"/>
    </row>
    <row r="658" ht="15" spans="1:51">
      <c r="A658" s="220"/>
      <c r="B658" s="224"/>
      <c r="C658" s="283" t="s">
        <v>668</v>
      </c>
      <c r="D658" s="111" t="s">
        <v>25</v>
      </c>
      <c r="E658" s="111" t="s">
        <v>669</v>
      </c>
      <c r="F658" s="293" t="s">
        <v>691</v>
      </c>
      <c r="G658" s="293" t="s">
        <v>691</v>
      </c>
      <c r="H658" s="293" t="s">
        <v>691</v>
      </c>
      <c r="I658" s="293" t="s">
        <v>691</v>
      </c>
      <c r="J658" s="259">
        <v>0.9</v>
      </c>
      <c r="K658" s="260">
        <v>0.90625</v>
      </c>
      <c r="L658" s="260">
        <v>0.90625</v>
      </c>
      <c r="M658" s="261">
        <v>0.909090909090909</v>
      </c>
      <c r="N658" s="261">
        <v>0.964114832535885</v>
      </c>
      <c r="O658" s="262">
        <v>0.9</v>
      </c>
      <c r="P658" s="263">
        <v>0.909090909090909</v>
      </c>
      <c r="Q658" s="260">
        <v>0.992598684210526</v>
      </c>
      <c r="R658" s="260">
        <v>0.91023102310231</v>
      </c>
      <c r="S658" s="260">
        <v>0.945729059954144</v>
      </c>
      <c r="T658" s="262">
        <v>0.9</v>
      </c>
      <c r="U658" s="260">
        <v>0.90058862001308</v>
      </c>
      <c r="V658" s="260">
        <v>0.917763157894737</v>
      </c>
      <c r="W658" s="260">
        <v>0.936633663366337</v>
      </c>
      <c r="X658" s="260">
        <v>0.931801551295185</v>
      </c>
      <c r="Y658" s="262">
        <v>0.92</v>
      </c>
      <c r="Z658" s="262">
        <v>0.853846153846154</v>
      </c>
      <c r="AA658" s="262">
        <v>0.917391304347826</v>
      </c>
      <c r="AB658" s="262">
        <v>0.928358208955224</v>
      </c>
      <c r="AC658" s="262">
        <v>0.907387632268712</v>
      </c>
      <c r="AD658" s="262">
        <v>0.92</v>
      </c>
      <c r="AE658" s="260">
        <v>0.999762752075919</v>
      </c>
      <c r="AF658" s="260">
        <v>0.993010363943119</v>
      </c>
      <c r="AG658" s="260">
        <v>0.991682974559687</v>
      </c>
      <c r="AH658" s="260">
        <v>0.99442138921015</v>
      </c>
      <c r="AI658" s="262">
        <v>0.92</v>
      </c>
      <c r="AJ658" s="260">
        <v>0.929129755080771</v>
      </c>
      <c r="AK658" s="260">
        <v>0.939140811455847</v>
      </c>
      <c r="AL658" s="260">
        <v>0.958378378378378</v>
      </c>
      <c r="AM658" s="260">
        <v>0.951795251647109</v>
      </c>
      <c r="AN658" s="259">
        <v>0.99</v>
      </c>
      <c r="AO658" s="264">
        <v>1</v>
      </c>
      <c r="AP658" s="264">
        <v>1</v>
      </c>
      <c r="AQ658" s="264">
        <v>1</v>
      </c>
      <c r="AR658" s="265">
        <v>1</v>
      </c>
      <c r="AS658" s="286">
        <v>0.0810595228934205</v>
      </c>
      <c r="AT658" s="267">
        <v>0</v>
      </c>
      <c r="AU658" s="268">
        <v>0</v>
      </c>
      <c r="AV658" s="268">
        <v>0</v>
      </c>
      <c r="AW658" s="268">
        <v>0.0393013100436681</v>
      </c>
      <c r="AX658" s="224"/>
      <c r="AY658" s="222"/>
    </row>
    <row r="659" ht="15" spans="1:51">
      <c r="A659" s="220"/>
      <c r="B659" s="224"/>
      <c r="C659" s="283" t="s">
        <v>668</v>
      </c>
      <c r="D659" s="111" t="s">
        <v>25</v>
      </c>
      <c r="E659" s="111" t="s">
        <v>669</v>
      </c>
      <c r="F659" s="293" t="s">
        <v>692</v>
      </c>
      <c r="G659" s="293" t="s">
        <v>692</v>
      </c>
      <c r="H659" s="293" t="s">
        <v>692</v>
      </c>
      <c r="I659" s="293" t="s">
        <v>692</v>
      </c>
      <c r="J659" s="259">
        <v>0.9</v>
      </c>
      <c r="K659" s="260">
        <v>0.846153846153846</v>
      </c>
      <c r="L659" s="260">
        <v>0.962962962962963</v>
      </c>
      <c r="M659" s="261">
        <v>1</v>
      </c>
      <c r="N659" s="261">
        <v>0.952510176390773</v>
      </c>
      <c r="O659" s="262">
        <v>0.9</v>
      </c>
      <c r="P659" s="263">
        <v>0.860735910572892</v>
      </c>
      <c r="Q659" s="260">
        <v>0.922462941847206</v>
      </c>
      <c r="R659" s="260">
        <v>0.985198889916744</v>
      </c>
      <c r="S659" s="260">
        <v>0.961093741327956</v>
      </c>
      <c r="T659" s="262">
        <v>0.9</v>
      </c>
      <c r="U659" s="260">
        <v>0.906846762925012</v>
      </c>
      <c r="V659" s="260">
        <v>0.912200684150513</v>
      </c>
      <c r="W659" s="260">
        <v>0.9472710453284</v>
      </c>
      <c r="X659" s="260">
        <v>0.931530164838214</v>
      </c>
      <c r="Y659" s="262">
        <v>0.92</v>
      </c>
      <c r="Z659" s="262">
        <v>0.898876404494382</v>
      </c>
      <c r="AA659" s="262">
        <v>0.931856899488927</v>
      </c>
      <c r="AB659" s="262">
        <v>0.935866983372922</v>
      </c>
      <c r="AC659" s="262">
        <v>0.924111655392271</v>
      </c>
      <c r="AD659" s="262">
        <v>0.92</v>
      </c>
      <c r="AE659" s="260">
        <v>0.99203187250996</v>
      </c>
      <c r="AF659" s="260">
        <v>0.988423864648264</v>
      </c>
      <c r="AG659" s="260">
        <v>0.995808885163453</v>
      </c>
      <c r="AH659" s="260">
        <v>0.982362784471218</v>
      </c>
      <c r="AI659" s="262">
        <v>0.92</v>
      </c>
      <c r="AJ659" s="260">
        <v>0.950231481481482</v>
      </c>
      <c r="AK659" s="260">
        <v>0.960717335610589</v>
      </c>
      <c r="AL659" s="260">
        <v>0.974448315911731</v>
      </c>
      <c r="AM659" s="260">
        <v>0.96253735803945</v>
      </c>
      <c r="AN659" s="259">
        <v>0.99</v>
      </c>
      <c r="AO659" s="264">
        <v>1</v>
      </c>
      <c r="AP659" s="264">
        <v>1</v>
      </c>
      <c r="AQ659" s="264">
        <v>1</v>
      </c>
      <c r="AR659" s="265">
        <v>1</v>
      </c>
      <c r="AS659" s="286">
        <v>0.0810595228934205</v>
      </c>
      <c r="AT659" s="267">
        <v>0</v>
      </c>
      <c r="AU659" s="268">
        <v>0.0869565217391304</v>
      </c>
      <c r="AV659" s="268">
        <v>0</v>
      </c>
      <c r="AW659" s="268">
        <v>0.0443864229765013</v>
      </c>
      <c r="AX659" s="224"/>
      <c r="AY659" s="222"/>
    </row>
    <row r="660" ht="15" spans="1:51">
      <c r="A660" s="220"/>
      <c r="B660" s="224"/>
      <c r="C660" s="283" t="s">
        <v>668</v>
      </c>
      <c r="D660" s="111" t="s">
        <v>25</v>
      </c>
      <c r="E660" s="111" t="s">
        <v>669</v>
      </c>
      <c r="F660" s="293" t="s">
        <v>693</v>
      </c>
      <c r="G660" s="293" t="s">
        <v>693</v>
      </c>
      <c r="H660" s="293" t="s">
        <v>693</v>
      </c>
      <c r="I660" s="293" t="s">
        <v>693</v>
      </c>
      <c r="J660" s="259">
        <v>0.9</v>
      </c>
      <c r="K660" s="260">
        <v>0.96</v>
      </c>
      <c r="L660" s="260">
        <v>0.96</v>
      </c>
      <c r="M660" s="261">
        <v>0.96</v>
      </c>
      <c r="N660" s="261">
        <v>0.97428139183056</v>
      </c>
      <c r="O660" s="262">
        <v>0.9</v>
      </c>
      <c r="P660" s="263">
        <v>0.968823807274445</v>
      </c>
      <c r="Q660" s="260">
        <v>0.990023474178404</v>
      </c>
      <c r="R660" s="260">
        <v>0.990103908955962</v>
      </c>
      <c r="S660" s="260">
        <v>0.974164105078545</v>
      </c>
      <c r="T660" s="262">
        <v>0.9</v>
      </c>
      <c r="U660" s="260">
        <v>0.926310817194143</v>
      </c>
      <c r="V660" s="260">
        <v>0.940140845070423</v>
      </c>
      <c r="W660" s="260">
        <v>0.941613062840178</v>
      </c>
      <c r="X660" s="260">
        <v>0.943368472664869</v>
      </c>
      <c r="Y660" s="262">
        <v>0.92</v>
      </c>
      <c r="Z660" s="262">
        <v>0.924</v>
      </c>
      <c r="AA660" s="262">
        <v>0.931034482758621</v>
      </c>
      <c r="AB660" s="262">
        <v>0.919739696312364</v>
      </c>
      <c r="AC660" s="262">
        <v>0.934667908131595</v>
      </c>
      <c r="AD660" s="262">
        <v>0.92</v>
      </c>
      <c r="AE660" s="260">
        <v>0.999007936507937</v>
      </c>
      <c r="AF660" s="260">
        <v>0.99034749034749</v>
      </c>
      <c r="AG660" s="260">
        <v>0.99875</v>
      </c>
      <c r="AH660" s="260">
        <v>0.99392503087553</v>
      </c>
      <c r="AI660" s="262">
        <v>0.92</v>
      </c>
      <c r="AJ660" s="260">
        <v>0.951508209240168</v>
      </c>
      <c r="AK660" s="260">
        <v>0.960657155209684</v>
      </c>
      <c r="AL660" s="260">
        <v>0.964559001208216</v>
      </c>
      <c r="AM660" s="260">
        <v>0.969676284093322</v>
      </c>
      <c r="AN660" s="259">
        <v>0.99</v>
      </c>
      <c r="AO660" s="264">
        <v>1</v>
      </c>
      <c r="AP660" s="264">
        <v>1</v>
      </c>
      <c r="AQ660" s="264">
        <v>1</v>
      </c>
      <c r="AR660" s="265">
        <v>1</v>
      </c>
      <c r="AS660" s="286">
        <v>0.0810595228934205</v>
      </c>
      <c r="AT660" s="267">
        <v>0</v>
      </c>
      <c r="AU660" s="268">
        <v>0.0588235294117647</v>
      </c>
      <c r="AV660" s="268">
        <v>0.0666666666666667</v>
      </c>
      <c r="AW660" s="268">
        <v>0.0860215053763441</v>
      </c>
      <c r="AX660" s="224"/>
      <c r="AY660" s="222"/>
    </row>
    <row r="661" ht="15" spans="1:51">
      <c r="A661" s="220"/>
      <c r="B661" s="224"/>
      <c r="C661" s="283" t="s">
        <v>668</v>
      </c>
      <c r="D661" s="111" t="s">
        <v>25</v>
      </c>
      <c r="E661" s="111" t="s">
        <v>669</v>
      </c>
      <c r="F661" s="293" t="s">
        <v>694</v>
      </c>
      <c r="G661" s="293" t="s">
        <v>694</v>
      </c>
      <c r="H661" s="293" t="s">
        <v>694</v>
      </c>
      <c r="I661" s="293" t="s">
        <v>694</v>
      </c>
      <c r="J661" s="259">
        <v>0.9</v>
      </c>
      <c r="K661" s="260">
        <v>1</v>
      </c>
      <c r="L661" s="260">
        <v>1</v>
      </c>
      <c r="M661" s="261">
        <v>1</v>
      </c>
      <c r="N661" s="261">
        <v>0.996887966804979</v>
      </c>
      <c r="O661" s="262">
        <v>0.9</v>
      </c>
      <c r="P661" s="263">
        <v>0.986394557823129</v>
      </c>
      <c r="Q661" s="260">
        <v>0.988554472233998</v>
      </c>
      <c r="R661" s="260">
        <v>0.993804664723032</v>
      </c>
      <c r="S661" s="260">
        <v>0.989522105801176</v>
      </c>
      <c r="T661" s="262">
        <v>0.9</v>
      </c>
      <c r="U661" s="260">
        <v>0.964196204797709</v>
      </c>
      <c r="V661" s="260">
        <v>0.969902501059771</v>
      </c>
      <c r="W661" s="260">
        <v>0.978498542274053</v>
      </c>
      <c r="X661" s="260">
        <v>0.975154044921487</v>
      </c>
      <c r="Y661" s="262">
        <v>0.92</v>
      </c>
      <c r="Z661" s="262">
        <v>0.960597826086957</v>
      </c>
      <c r="AA661" s="262">
        <v>0.951015531660693</v>
      </c>
      <c r="AB661" s="262">
        <v>0.966666666666667</v>
      </c>
      <c r="AC661" s="262">
        <v>0.96191257470995</v>
      </c>
      <c r="AD661" s="262">
        <v>0.92</v>
      </c>
      <c r="AE661" s="260">
        <v>0.996323529411765</v>
      </c>
      <c r="AF661" s="260">
        <v>0.995809324253536</v>
      </c>
      <c r="AG661" s="260">
        <v>0.997940267765191</v>
      </c>
      <c r="AH661" s="260">
        <v>0.996357461725961</v>
      </c>
      <c r="AI661" s="262">
        <v>0.92</v>
      </c>
      <c r="AJ661" s="260">
        <v>0.975706214689266</v>
      </c>
      <c r="AK661" s="260">
        <v>0.975655430711611</v>
      </c>
      <c r="AL661" s="260">
        <v>0.98877400295421</v>
      </c>
      <c r="AM661" s="260">
        <v>0.986088342440801</v>
      </c>
      <c r="AN661" s="259">
        <v>0.99</v>
      </c>
      <c r="AO661" s="264">
        <v>1</v>
      </c>
      <c r="AP661" s="264">
        <v>1</v>
      </c>
      <c r="AQ661" s="264">
        <v>1</v>
      </c>
      <c r="AR661" s="265">
        <v>1</v>
      </c>
      <c r="AS661" s="286">
        <v>0.0810595228934205</v>
      </c>
      <c r="AT661" s="267">
        <v>0</v>
      </c>
      <c r="AU661" s="268">
        <v>0</v>
      </c>
      <c r="AV661" s="268">
        <v>0</v>
      </c>
      <c r="AW661" s="268">
        <v>0.0407124681933842</v>
      </c>
      <c r="AX661" s="224"/>
      <c r="AY661" s="222"/>
    </row>
    <row r="662" ht="15" spans="1:51">
      <c r="A662" s="220"/>
      <c r="B662" s="224"/>
      <c r="C662" s="283" t="s">
        <v>668</v>
      </c>
      <c r="D662" s="111" t="s">
        <v>25</v>
      </c>
      <c r="E662" s="111" t="s">
        <v>669</v>
      </c>
      <c r="F662" s="293" t="s">
        <v>695</v>
      </c>
      <c r="G662" s="293" t="s">
        <v>695</v>
      </c>
      <c r="H662" s="293" t="s">
        <v>695</v>
      </c>
      <c r="I662" s="293" t="s">
        <v>695</v>
      </c>
      <c r="J662" s="259">
        <v>0.9</v>
      </c>
      <c r="K662" s="260">
        <v>1</v>
      </c>
      <c r="L662" s="260">
        <v>1</v>
      </c>
      <c r="M662" s="261">
        <v>1</v>
      </c>
      <c r="N662" s="261">
        <v>0.997888067581837</v>
      </c>
      <c r="O662" s="262">
        <v>0.9</v>
      </c>
      <c r="P662" s="263">
        <v>0.991417910447761</v>
      </c>
      <c r="Q662" s="260">
        <v>0.997120921305182</v>
      </c>
      <c r="R662" s="260">
        <v>0.993776740567872</v>
      </c>
      <c r="S662" s="260">
        <v>0.993303037550825</v>
      </c>
      <c r="T662" s="262">
        <v>0.9</v>
      </c>
      <c r="U662" s="260">
        <v>0.942164179104478</v>
      </c>
      <c r="V662" s="260">
        <v>0.9510556621881</v>
      </c>
      <c r="W662" s="260">
        <v>0.963438350836251</v>
      </c>
      <c r="X662" s="260">
        <v>0.954190525767829</v>
      </c>
      <c r="Y662" s="262">
        <v>0.92</v>
      </c>
      <c r="Z662" s="262">
        <v>0.92259083728278</v>
      </c>
      <c r="AA662" s="262">
        <v>0.962308598351001</v>
      </c>
      <c r="AB662" s="262">
        <v>0.945155393053016</v>
      </c>
      <c r="AC662" s="262">
        <v>0.929388422035481</v>
      </c>
      <c r="AD662" s="262">
        <v>0.92</v>
      </c>
      <c r="AE662" s="260">
        <v>0.994444444444444</v>
      </c>
      <c r="AF662" s="260">
        <v>0.997995991983968</v>
      </c>
      <c r="AG662" s="260">
        <v>0.998185117967332</v>
      </c>
      <c r="AH662" s="260">
        <v>0.996584789176409</v>
      </c>
      <c r="AI662" s="262">
        <v>0.92</v>
      </c>
      <c r="AJ662" s="260">
        <v>0.967099305765168</v>
      </c>
      <c r="AK662" s="260">
        <v>0.976474599386294</v>
      </c>
      <c r="AL662" s="260">
        <v>0.980115458627325</v>
      </c>
      <c r="AM662" s="260">
        <v>0.970609237744404</v>
      </c>
      <c r="AN662" s="259">
        <v>0.99</v>
      </c>
      <c r="AO662" s="264">
        <v>1</v>
      </c>
      <c r="AP662" s="264">
        <v>1</v>
      </c>
      <c r="AQ662" s="264">
        <v>1</v>
      </c>
      <c r="AR662" s="265">
        <v>1</v>
      </c>
      <c r="AS662" s="286">
        <v>0.0810595228934205</v>
      </c>
      <c r="AT662" s="267">
        <v>0.08</v>
      </c>
      <c r="AU662" s="268">
        <v>0</v>
      </c>
      <c r="AV662" s="268">
        <v>0.0454545454545455</v>
      </c>
      <c r="AW662" s="268">
        <v>0.0526315789473684</v>
      </c>
      <c r="AX662" s="224"/>
      <c r="AY662" s="222"/>
    </row>
    <row r="663" ht="15" spans="1:51">
      <c r="A663" s="220"/>
      <c r="B663" s="224"/>
      <c r="C663" s="283" t="s">
        <v>668</v>
      </c>
      <c r="D663" s="111" t="s">
        <v>25</v>
      </c>
      <c r="E663" s="111" t="s">
        <v>669</v>
      </c>
      <c r="F663" s="293" t="s">
        <v>696</v>
      </c>
      <c r="G663" s="293" t="s">
        <v>696</v>
      </c>
      <c r="H663" s="293" t="s">
        <v>696</v>
      </c>
      <c r="I663" s="293" t="s">
        <v>696</v>
      </c>
      <c r="J663" s="259">
        <v>0.9</v>
      </c>
      <c r="K663" s="260">
        <v>1</v>
      </c>
      <c r="L663" s="260">
        <v>1</v>
      </c>
      <c r="M663" s="261">
        <v>1</v>
      </c>
      <c r="N663" s="261">
        <v>0.992700729927007</v>
      </c>
      <c r="O663" s="262">
        <v>0.9</v>
      </c>
      <c r="P663" s="263">
        <v>0.993699369936994</v>
      </c>
      <c r="Q663" s="260">
        <v>0.990644490644491</v>
      </c>
      <c r="R663" s="260">
        <v>0.985370051635112</v>
      </c>
      <c r="S663" s="260">
        <v>0.99016361511492</v>
      </c>
      <c r="T663" s="262">
        <v>0.9</v>
      </c>
      <c r="U663" s="260">
        <v>0.944194419441944</v>
      </c>
      <c r="V663" s="260">
        <v>0.954261954261954</v>
      </c>
      <c r="W663" s="260">
        <v>0.951807228915663</v>
      </c>
      <c r="X663" s="260">
        <v>0.943611219322166</v>
      </c>
      <c r="Y663" s="262">
        <v>0.92</v>
      </c>
      <c r="Z663" s="262">
        <v>0.943333333333333</v>
      </c>
      <c r="AA663" s="262">
        <v>0.952978056426332</v>
      </c>
      <c r="AB663" s="262">
        <v>0.974137931034483</v>
      </c>
      <c r="AC663" s="262">
        <v>0.952974657812712</v>
      </c>
      <c r="AD663" s="262">
        <v>0.92</v>
      </c>
      <c r="AE663" s="260">
        <v>1</v>
      </c>
      <c r="AF663" s="260">
        <v>1</v>
      </c>
      <c r="AG663" s="260">
        <v>1</v>
      </c>
      <c r="AH663" s="260">
        <v>0.98223209328151</v>
      </c>
      <c r="AI663" s="262">
        <v>0.92</v>
      </c>
      <c r="AJ663" s="260">
        <v>0.964564138908576</v>
      </c>
      <c r="AK663" s="260">
        <v>0.972677595628415</v>
      </c>
      <c r="AL663" s="260">
        <v>0.989239598278336</v>
      </c>
      <c r="AM663" s="260">
        <v>0.974308610936518</v>
      </c>
      <c r="AN663" s="259">
        <v>0.99</v>
      </c>
      <c r="AO663" s="264">
        <v>1</v>
      </c>
      <c r="AP663" s="264">
        <v>1</v>
      </c>
      <c r="AQ663" s="264">
        <v>1</v>
      </c>
      <c r="AR663" s="265">
        <v>1</v>
      </c>
      <c r="AS663" s="286">
        <v>0.0810595228934205</v>
      </c>
      <c r="AT663" s="267">
        <v>0</v>
      </c>
      <c r="AU663" s="268">
        <v>0</v>
      </c>
      <c r="AV663" s="268">
        <v>0</v>
      </c>
      <c r="AW663" s="268">
        <v>0.0511811023622047</v>
      </c>
      <c r="AX663" s="224"/>
      <c r="AY663" s="222"/>
    </row>
    <row r="664" ht="15" spans="1:51">
      <c r="A664" s="220"/>
      <c r="B664" s="224"/>
      <c r="C664" s="283" t="s">
        <v>668</v>
      </c>
      <c r="D664" s="111" t="s">
        <v>25</v>
      </c>
      <c r="E664" s="111" t="s">
        <v>669</v>
      </c>
      <c r="F664" s="293" t="s">
        <v>697</v>
      </c>
      <c r="G664" s="293" t="s">
        <v>697</v>
      </c>
      <c r="H664" s="293" t="s">
        <v>697</v>
      </c>
      <c r="I664" s="293" t="s">
        <v>697</v>
      </c>
      <c r="J664" s="259">
        <v>0.9</v>
      </c>
      <c r="K664" s="260" t="s">
        <v>33</v>
      </c>
      <c r="L664" s="260" t="s">
        <v>33</v>
      </c>
      <c r="M664" s="261" t="s">
        <v>33</v>
      </c>
      <c r="N664" s="261" t="s">
        <v>33</v>
      </c>
      <c r="O664" s="262">
        <v>0.9</v>
      </c>
      <c r="P664" s="263" t="s">
        <v>33</v>
      </c>
      <c r="Q664" s="260" t="s">
        <v>33</v>
      </c>
      <c r="R664" s="260" t="s">
        <v>33</v>
      </c>
      <c r="S664" s="260" t="s">
        <v>33</v>
      </c>
      <c r="T664" s="262">
        <v>0.9</v>
      </c>
      <c r="U664" s="260" t="s">
        <v>33</v>
      </c>
      <c r="V664" s="260" t="s">
        <v>33</v>
      </c>
      <c r="W664" s="260" t="s">
        <v>33</v>
      </c>
      <c r="X664" s="260" t="s">
        <v>33</v>
      </c>
      <c r="Y664" s="262">
        <v>0.92</v>
      </c>
      <c r="Z664" s="262" t="s">
        <v>33</v>
      </c>
      <c r="AA664" s="262" t="s">
        <v>33</v>
      </c>
      <c r="AB664" s="262" t="s">
        <v>33</v>
      </c>
      <c r="AC664" s="262" t="s">
        <v>33</v>
      </c>
      <c r="AD664" s="262">
        <v>0.92</v>
      </c>
      <c r="AE664" s="260" t="s">
        <v>33</v>
      </c>
      <c r="AF664" s="260" t="s">
        <v>33</v>
      </c>
      <c r="AG664" s="260" t="s">
        <v>33</v>
      </c>
      <c r="AH664" s="260" t="s">
        <v>33</v>
      </c>
      <c r="AI664" s="262">
        <v>0.92</v>
      </c>
      <c r="AJ664" s="260" t="s">
        <v>33</v>
      </c>
      <c r="AK664" s="260" t="s">
        <v>33</v>
      </c>
      <c r="AL664" s="260" t="s">
        <v>33</v>
      </c>
      <c r="AM664" s="260" t="s">
        <v>33</v>
      </c>
      <c r="AN664" s="259">
        <v>0.99</v>
      </c>
      <c r="AO664" s="264" t="s">
        <v>33</v>
      </c>
      <c r="AP664" s="264" t="s">
        <v>33</v>
      </c>
      <c r="AQ664" s="264" t="s">
        <v>33</v>
      </c>
      <c r="AR664" s="265" t="s">
        <v>33</v>
      </c>
      <c r="AS664" s="286">
        <v>0.0810595228934205</v>
      </c>
      <c r="AT664" s="267" t="s">
        <v>33</v>
      </c>
      <c r="AU664" s="268" t="s">
        <v>33</v>
      </c>
      <c r="AV664" s="268" t="s">
        <v>33</v>
      </c>
      <c r="AW664" s="268" t="s">
        <v>33</v>
      </c>
      <c r="AX664" s="224"/>
      <c r="AY664" s="222"/>
    </row>
    <row r="665" ht="15" spans="1:51">
      <c r="A665" s="220"/>
      <c r="B665" s="224"/>
      <c r="C665" s="283" t="s">
        <v>668</v>
      </c>
      <c r="D665" s="111" t="s">
        <v>25</v>
      </c>
      <c r="E665" s="111" t="s">
        <v>669</v>
      </c>
      <c r="F665" s="293" t="s">
        <v>698</v>
      </c>
      <c r="G665" s="293" t="s">
        <v>698</v>
      </c>
      <c r="H665" s="293" t="s">
        <v>698</v>
      </c>
      <c r="I665" s="293" t="s">
        <v>698</v>
      </c>
      <c r="J665" s="259">
        <v>0.9</v>
      </c>
      <c r="K665" s="260">
        <v>1</v>
      </c>
      <c r="L665" s="260">
        <v>0.961538461538462</v>
      </c>
      <c r="M665" s="261">
        <v>0.961538461538462</v>
      </c>
      <c r="N665" s="261">
        <v>0.956224350205198</v>
      </c>
      <c r="O665" s="262">
        <v>0.9</v>
      </c>
      <c r="P665" s="263">
        <v>0.966329966329966</v>
      </c>
      <c r="Q665" s="260">
        <v>0.968262226847034</v>
      </c>
      <c r="R665" s="260">
        <v>0.962663975782038</v>
      </c>
      <c r="S665" s="260">
        <v>0.9558515119468</v>
      </c>
      <c r="T665" s="262">
        <v>0.9</v>
      </c>
      <c r="U665" s="260">
        <v>0.956228956228956</v>
      </c>
      <c r="V665" s="260">
        <v>0.95681581685744</v>
      </c>
      <c r="W665" s="260">
        <v>0.961150353178607</v>
      </c>
      <c r="X665" s="260">
        <v>0.952929789026511</v>
      </c>
      <c r="Y665" s="262">
        <v>0.92</v>
      </c>
      <c r="Z665" s="262">
        <v>0.9625</v>
      </c>
      <c r="AA665" s="262">
        <v>0.955665024630542</v>
      </c>
      <c r="AB665" s="262">
        <v>0.954924874791319</v>
      </c>
      <c r="AC665" s="262">
        <v>0.960376666259019</v>
      </c>
      <c r="AD665" s="262">
        <v>0.92</v>
      </c>
      <c r="AE665" s="260">
        <v>0.997506234413965</v>
      </c>
      <c r="AF665" s="260">
        <v>1</v>
      </c>
      <c r="AG665" s="260">
        <v>0.996879875195008</v>
      </c>
      <c r="AH665" s="260">
        <v>0.995375920534338</v>
      </c>
      <c r="AI665" s="262">
        <v>0.92</v>
      </c>
      <c r="AJ665" s="260">
        <v>0.979036410445017</v>
      </c>
      <c r="AK665" s="260">
        <v>0.977093206951027</v>
      </c>
      <c r="AL665" s="260">
        <v>0.981797056545314</v>
      </c>
      <c r="AM665" s="260">
        <v>0.979728607034063</v>
      </c>
      <c r="AN665" s="259">
        <v>0.99</v>
      </c>
      <c r="AO665" s="264">
        <v>1</v>
      </c>
      <c r="AP665" s="264">
        <v>1</v>
      </c>
      <c r="AQ665" s="264">
        <v>1</v>
      </c>
      <c r="AR665" s="265">
        <v>1</v>
      </c>
      <c r="AS665" s="286">
        <v>0.0810595228934205</v>
      </c>
      <c r="AT665" s="267">
        <v>0</v>
      </c>
      <c r="AU665" s="268">
        <v>0</v>
      </c>
      <c r="AV665" s="268">
        <v>0.125</v>
      </c>
      <c r="AW665" s="268">
        <v>0.0368098159509202</v>
      </c>
      <c r="AX665" s="224"/>
      <c r="AY665" s="222"/>
    </row>
    <row r="666" ht="15" spans="1:51">
      <c r="A666" s="220"/>
      <c r="B666" s="224"/>
      <c r="C666" s="283" t="s">
        <v>668</v>
      </c>
      <c r="D666" s="111" t="s">
        <v>25</v>
      </c>
      <c r="E666" s="111" t="s">
        <v>669</v>
      </c>
      <c r="F666" s="293" t="s">
        <v>699</v>
      </c>
      <c r="G666" s="293" t="s">
        <v>699</v>
      </c>
      <c r="H666" s="293" t="s">
        <v>699</v>
      </c>
      <c r="I666" s="293" t="s">
        <v>699</v>
      </c>
      <c r="J666" s="259">
        <v>0.9</v>
      </c>
      <c r="K666" s="260">
        <v>0.84</v>
      </c>
      <c r="L666" s="260">
        <v>0.888888888888889</v>
      </c>
      <c r="M666" s="261">
        <v>0.84</v>
      </c>
      <c r="N666" s="261">
        <v>0.881523272214386</v>
      </c>
      <c r="O666" s="262">
        <v>0.9</v>
      </c>
      <c r="P666" s="263">
        <v>0.950397753860552</v>
      </c>
      <c r="Q666" s="260">
        <v>0.96340825927862</v>
      </c>
      <c r="R666" s="260">
        <v>0.96555023923445</v>
      </c>
      <c r="S666" s="260">
        <v>0.954261700495222</v>
      </c>
      <c r="T666" s="262">
        <v>0.9</v>
      </c>
      <c r="U666" s="260">
        <v>0.921385119326158</v>
      </c>
      <c r="V666" s="260">
        <v>0.941975953998955</v>
      </c>
      <c r="W666" s="260">
        <v>0.948325358851675</v>
      </c>
      <c r="X666" s="260">
        <v>0.940451279905141</v>
      </c>
      <c r="Y666" s="262">
        <v>0.92</v>
      </c>
      <c r="Z666" s="262">
        <v>0.936666666666667</v>
      </c>
      <c r="AA666" s="262">
        <v>0.917857142857143</v>
      </c>
      <c r="AB666" s="262">
        <v>0.935323383084577</v>
      </c>
      <c r="AC666" s="262">
        <v>0.932846186363911</v>
      </c>
      <c r="AD666" s="262">
        <v>0.92</v>
      </c>
      <c r="AE666" s="260">
        <v>1</v>
      </c>
      <c r="AF666" s="260">
        <v>0.995098039215686</v>
      </c>
      <c r="AG666" s="260">
        <v>1</v>
      </c>
      <c r="AH666" s="260">
        <v>0.994283792871553</v>
      </c>
      <c r="AI666" s="262">
        <v>0.92</v>
      </c>
      <c r="AJ666" s="260">
        <v>0.956156375593716</v>
      </c>
      <c r="AK666" s="260">
        <v>0.9619894864537</v>
      </c>
      <c r="AL666" s="260">
        <v>0.969922020051987</v>
      </c>
      <c r="AM666" s="260">
        <v>0.9675623074012</v>
      </c>
      <c r="AN666" s="259">
        <v>0.99</v>
      </c>
      <c r="AO666" s="264">
        <v>1</v>
      </c>
      <c r="AP666" s="264">
        <v>1</v>
      </c>
      <c r="AQ666" s="264">
        <v>1</v>
      </c>
      <c r="AR666" s="265">
        <v>1</v>
      </c>
      <c r="AS666" s="286">
        <v>0.0810595228934205</v>
      </c>
      <c r="AT666" s="267">
        <v>0</v>
      </c>
      <c r="AU666" s="268">
        <v>0</v>
      </c>
      <c r="AV666" s="268">
        <v>0.111111111111111</v>
      </c>
      <c r="AW666" s="268">
        <v>0.074468085106383</v>
      </c>
      <c r="AX666" s="224"/>
      <c r="AY666" s="222"/>
    </row>
    <row r="667" ht="15" spans="1:51">
      <c r="A667" s="220"/>
      <c r="B667" s="224"/>
      <c r="C667" s="283" t="s">
        <v>668</v>
      </c>
      <c r="D667" s="111" t="s">
        <v>25</v>
      </c>
      <c r="E667" s="111" t="s">
        <v>669</v>
      </c>
      <c r="F667" s="293" t="s">
        <v>700</v>
      </c>
      <c r="G667" s="293" t="s">
        <v>700</v>
      </c>
      <c r="H667" s="293" t="s">
        <v>700</v>
      </c>
      <c r="I667" s="293" t="s">
        <v>700</v>
      </c>
      <c r="J667" s="259">
        <v>0.9</v>
      </c>
      <c r="K667" s="260">
        <v>0.914285714285714</v>
      </c>
      <c r="L667" s="260">
        <v>0.914285714285714</v>
      </c>
      <c r="M667" s="261">
        <v>0.970588235294118</v>
      </c>
      <c r="N667" s="261">
        <v>0.886143931256713</v>
      </c>
      <c r="O667" s="262">
        <v>0.9</v>
      </c>
      <c r="P667" s="263">
        <v>0.915013404825737</v>
      </c>
      <c r="Q667" s="260">
        <v>0.949281487743026</v>
      </c>
      <c r="R667" s="260">
        <v>0.953871959742801</v>
      </c>
      <c r="S667" s="260">
        <v>0.901719323725849</v>
      </c>
      <c r="T667" s="262">
        <v>0.9</v>
      </c>
      <c r="U667" s="260">
        <v>0.903753351206434</v>
      </c>
      <c r="V667" s="260">
        <v>0.918005071851226</v>
      </c>
      <c r="W667" s="260">
        <v>0.930388593793682</v>
      </c>
      <c r="X667" s="260">
        <v>0.919648975667631</v>
      </c>
      <c r="Y667" s="262">
        <v>0.92</v>
      </c>
      <c r="Z667" s="262">
        <v>0.87487684729064</v>
      </c>
      <c r="AA667" s="262">
        <v>0.928435114503817</v>
      </c>
      <c r="AB667" s="262">
        <v>0.930392156862745</v>
      </c>
      <c r="AC667" s="262">
        <v>0.916011235955056</v>
      </c>
      <c r="AD667" s="262">
        <v>0.92</v>
      </c>
      <c r="AE667" s="260">
        <v>1</v>
      </c>
      <c r="AF667" s="260">
        <v>0.997851002865329</v>
      </c>
      <c r="AG667" s="260">
        <v>0.996571820363387</v>
      </c>
      <c r="AH667" s="260">
        <v>0.991116784328028</v>
      </c>
      <c r="AI667" s="262">
        <v>0.92</v>
      </c>
      <c r="AJ667" s="260">
        <v>0.943097997892518</v>
      </c>
      <c r="AK667" s="260">
        <v>0.963671959973896</v>
      </c>
      <c r="AL667" s="260">
        <v>0.969980422014357</v>
      </c>
      <c r="AM667" s="260">
        <v>0.965954986774791</v>
      </c>
      <c r="AN667" s="259">
        <v>0.99</v>
      </c>
      <c r="AO667" s="264">
        <v>1</v>
      </c>
      <c r="AP667" s="264">
        <v>1</v>
      </c>
      <c r="AQ667" s="264">
        <v>1</v>
      </c>
      <c r="AR667" s="265">
        <v>1</v>
      </c>
      <c r="AS667" s="286">
        <v>0.0810595228934205</v>
      </c>
      <c r="AT667" s="267">
        <v>0</v>
      </c>
      <c r="AU667" s="268">
        <v>0</v>
      </c>
      <c r="AV667" s="268">
        <v>0</v>
      </c>
      <c r="AW667" s="268">
        <v>0.060126582278481</v>
      </c>
      <c r="AX667" s="224"/>
      <c r="AY667" s="222"/>
    </row>
    <row r="668" ht="15" spans="1:51">
      <c r="A668" s="220"/>
      <c r="B668" s="224"/>
      <c r="C668" s="283" t="s">
        <v>668</v>
      </c>
      <c r="D668" s="111" t="s">
        <v>25</v>
      </c>
      <c r="E668" s="111" t="s">
        <v>669</v>
      </c>
      <c r="F668" s="293" t="s">
        <v>701</v>
      </c>
      <c r="G668" s="293" t="s">
        <v>701</v>
      </c>
      <c r="H668" s="293" t="s">
        <v>701</v>
      </c>
      <c r="I668" s="293" t="s">
        <v>701</v>
      </c>
      <c r="J668" s="259">
        <v>0.9</v>
      </c>
      <c r="K668" s="260">
        <v>0.678571428571429</v>
      </c>
      <c r="L668" s="260">
        <v>0.785714285714286</v>
      </c>
      <c r="M668" s="261">
        <v>0.814814814814815</v>
      </c>
      <c r="N668" s="261">
        <v>0.771197846567968</v>
      </c>
      <c r="O668" s="262">
        <v>0.9</v>
      </c>
      <c r="P668" s="263">
        <v>0.945045434876677</v>
      </c>
      <c r="Q668" s="260">
        <v>0.956117021276596</v>
      </c>
      <c r="R668" s="260">
        <v>0.961190168175938</v>
      </c>
      <c r="S668" s="260">
        <v>0.946911899711925</v>
      </c>
      <c r="T668" s="262">
        <v>0.9</v>
      </c>
      <c r="U668" s="260">
        <v>0.915620943314582</v>
      </c>
      <c r="V668" s="260">
        <v>0.92686170212766</v>
      </c>
      <c r="W668" s="260">
        <v>0.943078913324709</v>
      </c>
      <c r="X668" s="260">
        <v>0.93146348412422</v>
      </c>
      <c r="Y668" s="262">
        <v>0.92</v>
      </c>
      <c r="Z668" s="262">
        <v>0.87280701754386</v>
      </c>
      <c r="AA668" s="262">
        <v>0.903726708074534</v>
      </c>
      <c r="AB668" s="262">
        <v>0.905808477237049</v>
      </c>
      <c r="AC668" s="262">
        <v>0.897483792989781</v>
      </c>
      <c r="AD668" s="262">
        <v>0.92</v>
      </c>
      <c r="AE668" s="260">
        <v>1</v>
      </c>
      <c r="AF668" s="260">
        <v>0.995018679950187</v>
      </c>
      <c r="AG668" s="260">
        <v>0.999403697078116</v>
      </c>
      <c r="AH668" s="260">
        <v>0.996002272392535</v>
      </c>
      <c r="AI668" s="262">
        <v>0.92</v>
      </c>
      <c r="AJ668" s="260">
        <v>0.935580774365821</v>
      </c>
      <c r="AK668" s="260">
        <v>0.958275862068966</v>
      </c>
      <c r="AL668" s="260">
        <v>0.961772665764547</v>
      </c>
      <c r="AM668" s="260">
        <v>0.955751016547302</v>
      </c>
      <c r="AN668" s="259">
        <v>0.99</v>
      </c>
      <c r="AO668" s="264">
        <v>1</v>
      </c>
      <c r="AP668" s="264">
        <v>1</v>
      </c>
      <c r="AQ668" s="264">
        <v>1</v>
      </c>
      <c r="AR668" s="265">
        <v>1</v>
      </c>
      <c r="AS668" s="286">
        <v>0.0810595228934205</v>
      </c>
      <c r="AT668" s="267">
        <v>0</v>
      </c>
      <c r="AU668" s="268">
        <v>0.0833333333333333</v>
      </c>
      <c r="AV668" s="268">
        <v>0.222222222222222</v>
      </c>
      <c r="AW668" s="268">
        <v>0.102836879432624</v>
      </c>
      <c r="AX668" s="224"/>
      <c r="AY668" s="222"/>
    </row>
    <row r="669" ht="15" spans="1:51">
      <c r="A669" s="220"/>
      <c r="B669" s="224"/>
      <c r="C669" s="283" t="s">
        <v>668</v>
      </c>
      <c r="D669" s="111" t="s">
        <v>25</v>
      </c>
      <c r="E669" s="111" t="s">
        <v>669</v>
      </c>
      <c r="F669" s="293" t="s">
        <v>702</v>
      </c>
      <c r="G669" s="293" t="s">
        <v>702</v>
      </c>
      <c r="H669" s="293" t="s">
        <v>702</v>
      </c>
      <c r="I669" s="293" t="s">
        <v>702</v>
      </c>
      <c r="J669" s="259">
        <v>0.9</v>
      </c>
      <c r="K669" s="260">
        <v>0.894736842105263</v>
      </c>
      <c r="L669" s="260">
        <v>0.75</v>
      </c>
      <c r="M669" s="261">
        <v>0.65</v>
      </c>
      <c r="N669" s="261">
        <v>0.735009671179884</v>
      </c>
      <c r="O669" s="262">
        <v>0.9</v>
      </c>
      <c r="P669" s="263">
        <v>0.983101991550996</v>
      </c>
      <c r="Q669" s="260">
        <v>0.992537313432836</v>
      </c>
      <c r="R669" s="260">
        <v>0.984019668100799</v>
      </c>
      <c r="S669" s="260">
        <v>0.986436846566827</v>
      </c>
      <c r="T669" s="262">
        <v>0.9</v>
      </c>
      <c r="U669" s="260">
        <v>0.929390464695232</v>
      </c>
      <c r="V669" s="260">
        <v>0.953188602442334</v>
      </c>
      <c r="W669" s="260">
        <v>0.947141979102643</v>
      </c>
      <c r="X669" s="260">
        <v>0.945138783228639</v>
      </c>
      <c r="Y669" s="262">
        <v>0.92</v>
      </c>
      <c r="Z669" s="262">
        <v>0.925851703406814</v>
      </c>
      <c r="AA669" s="262">
        <v>0.918200408997955</v>
      </c>
      <c r="AB669" s="262">
        <v>0.936034115138593</v>
      </c>
      <c r="AC669" s="262">
        <v>0.935460841008067</v>
      </c>
      <c r="AD669" s="262">
        <v>0.92</v>
      </c>
      <c r="AE669" s="260">
        <v>0.995049504950495</v>
      </c>
      <c r="AF669" s="260">
        <v>0.998675496688742</v>
      </c>
      <c r="AG669" s="260">
        <v>0.99883855981417</v>
      </c>
      <c r="AH669" s="260">
        <v>0.998840691720607</v>
      </c>
      <c r="AI669" s="262">
        <v>0.92</v>
      </c>
      <c r="AJ669" s="260">
        <v>0.960111317254174</v>
      </c>
      <c r="AK669" s="260">
        <v>0.967922606924644</v>
      </c>
      <c r="AL669" s="260">
        <v>0.970419847328244</v>
      </c>
      <c r="AM669" s="260">
        <v>0.970537781256766</v>
      </c>
      <c r="AN669" s="259">
        <v>0.99</v>
      </c>
      <c r="AO669" s="264">
        <v>1</v>
      </c>
      <c r="AP669" s="264">
        <v>1</v>
      </c>
      <c r="AQ669" s="264">
        <v>1</v>
      </c>
      <c r="AR669" s="265">
        <v>1</v>
      </c>
      <c r="AS669" s="286">
        <v>0.0810595228934205</v>
      </c>
      <c r="AT669" s="267">
        <v>0</v>
      </c>
      <c r="AU669" s="268">
        <v>0</v>
      </c>
      <c r="AV669" s="268">
        <v>-0.333333333333333</v>
      </c>
      <c r="AW669" s="268">
        <v>0.0575539568345324</v>
      </c>
      <c r="AX669" s="224"/>
      <c r="AY669" s="222"/>
    </row>
    <row r="670" ht="15" spans="1:51">
      <c r="A670" s="220"/>
      <c r="B670" s="224"/>
      <c r="C670" s="283" t="s">
        <v>668</v>
      </c>
      <c r="D670" s="111" t="s">
        <v>25</v>
      </c>
      <c r="E670" s="111" t="s">
        <v>669</v>
      </c>
      <c r="F670" s="293" t="s">
        <v>703</v>
      </c>
      <c r="G670" s="293" t="s">
        <v>703</v>
      </c>
      <c r="H670" s="293" t="s">
        <v>703</v>
      </c>
      <c r="I670" s="293" t="s">
        <v>703</v>
      </c>
      <c r="J670" s="259">
        <v>0.9</v>
      </c>
      <c r="K670" s="260">
        <v>1</v>
      </c>
      <c r="L670" s="260">
        <v>1</v>
      </c>
      <c r="M670" s="261">
        <v>1</v>
      </c>
      <c r="N670" s="261">
        <v>0.980427046263345</v>
      </c>
      <c r="O670" s="262">
        <v>0.9</v>
      </c>
      <c r="P670" s="263">
        <v>0.994216614090431</v>
      </c>
      <c r="Q670" s="260">
        <v>0.998323085522638</v>
      </c>
      <c r="R670" s="260">
        <v>0.991830065359477</v>
      </c>
      <c r="S670" s="260">
        <v>0.992382443345616</v>
      </c>
      <c r="T670" s="262">
        <v>0.9</v>
      </c>
      <c r="U670" s="260">
        <v>0.961619348054679</v>
      </c>
      <c r="V670" s="260">
        <v>0.955841252096143</v>
      </c>
      <c r="W670" s="260">
        <v>0.96677559912854</v>
      </c>
      <c r="X670" s="260">
        <v>0.963172263693465</v>
      </c>
      <c r="Y670" s="262">
        <v>0.92</v>
      </c>
      <c r="Z670" s="262">
        <v>0.971875</v>
      </c>
      <c r="AA670" s="262">
        <v>0.978187919463087</v>
      </c>
      <c r="AB670" s="262">
        <v>0.979963570127505</v>
      </c>
      <c r="AC670" s="262">
        <v>0.976175931582163</v>
      </c>
      <c r="AD670" s="262">
        <v>0.92</v>
      </c>
      <c r="AE670" s="260">
        <v>1</v>
      </c>
      <c r="AF670" s="260">
        <v>0.993975903614458</v>
      </c>
      <c r="AG670" s="260">
        <v>1</v>
      </c>
      <c r="AH670" s="260">
        <v>0.994087837837838</v>
      </c>
      <c r="AI670" s="262">
        <v>0.92</v>
      </c>
      <c r="AJ670" s="260">
        <v>0.984657749803304</v>
      </c>
      <c r="AK670" s="260">
        <v>0.988679245283019</v>
      </c>
      <c r="AL670" s="260">
        <v>0.985744234800839</v>
      </c>
      <c r="AM670" s="260">
        <v>0.988451245054689</v>
      </c>
      <c r="AN670" s="259">
        <v>0.99</v>
      </c>
      <c r="AO670" s="264">
        <v>1</v>
      </c>
      <c r="AP670" s="264">
        <v>1</v>
      </c>
      <c r="AQ670" s="264">
        <v>1</v>
      </c>
      <c r="AR670" s="265">
        <v>1</v>
      </c>
      <c r="AS670" s="286">
        <v>0.0810595228934205</v>
      </c>
      <c r="AT670" s="267">
        <v>0</v>
      </c>
      <c r="AU670" s="268">
        <v>0</v>
      </c>
      <c r="AV670" s="268">
        <v>0</v>
      </c>
      <c r="AW670" s="268">
        <v>0.0378378378378378</v>
      </c>
      <c r="AX670" s="224"/>
      <c r="AY670" s="222"/>
    </row>
    <row r="671" ht="15" spans="1:51">
      <c r="A671" s="220"/>
      <c r="B671" s="224"/>
      <c r="C671" s="283" t="s">
        <v>668</v>
      </c>
      <c r="D671" s="111" t="s">
        <v>25</v>
      </c>
      <c r="E671" s="111" t="s">
        <v>669</v>
      </c>
      <c r="F671" s="293" t="s">
        <v>704</v>
      </c>
      <c r="G671" s="293" t="s">
        <v>704</v>
      </c>
      <c r="H671" s="293" t="s">
        <v>704</v>
      </c>
      <c r="I671" s="293" t="s">
        <v>704</v>
      </c>
      <c r="J671" s="259">
        <v>0.9</v>
      </c>
      <c r="K671" s="260">
        <v>0.944444444444444</v>
      </c>
      <c r="L671" s="260">
        <v>0.918918918918919</v>
      </c>
      <c r="M671" s="261">
        <v>0.909090909090909</v>
      </c>
      <c r="N671" s="261">
        <v>0.915245737211635</v>
      </c>
      <c r="O671" s="262">
        <v>0.9</v>
      </c>
      <c r="P671" s="263">
        <v>0.937749857224443</v>
      </c>
      <c r="Q671" s="260">
        <v>0.96015625</v>
      </c>
      <c r="R671" s="260">
        <v>0.973363346464078</v>
      </c>
      <c r="S671" s="260">
        <v>0.932642740392003</v>
      </c>
      <c r="T671" s="262">
        <v>0.9</v>
      </c>
      <c r="U671" s="260">
        <v>0.891871311631449</v>
      </c>
      <c r="V671" s="260">
        <v>0.9234375</v>
      </c>
      <c r="W671" s="260">
        <v>0.928343650347027</v>
      </c>
      <c r="X671" s="260">
        <v>0.923708805409257</v>
      </c>
      <c r="Y671" s="262">
        <v>0.92</v>
      </c>
      <c r="Z671" s="262">
        <v>0.854520734194426</v>
      </c>
      <c r="AA671" s="262">
        <v>0.87396694214876</v>
      </c>
      <c r="AB671" s="262">
        <v>0.906630581867388</v>
      </c>
      <c r="AC671" s="262">
        <v>0.898742746615087</v>
      </c>
      <c r="AD671" s="262">
        <v>0.92</v>
      </c>
      <c r="AE671" s="260">
        <v>0.998</v>
      </c>
      <c r="AF671" s="260">
        <v>0.998467432950192</v>
      </c>
      <c r="AG671" s="260">
        <v>0.997286295793758</v>
      </c>
      <c r="AH671" s="260">
        <v>0.993537211006729</v>
      </c>
      <c r="AI671" s="262">
        <v>0.92</v>
      </c>
      <c r="AJ671" s="260">
        <v>0.930249851279001</v>
      </c>
      <c r="AK671" s="260">
        <v>0.949809885931559</v>
      </c>
      <c r="AL671" s="260">
        <v>0.962712859659425</v>
      </c>
      <c r="AM671" s="260">
        <v>0.958219805101593</v>
      </c>
      <c r="AN671" s="259">
        <v>0.99</v>
      </c>
      <c r="AO671" s="264">
        <v>1</v>
      </c>
      <c r="AP671" s="264">
        <v>1</v>
      </c>
      <c r="AQ671" s="264">
        <v>1</v>
      </c>
      <c r="AR671" s="265">
        <v>1</v>
      </c>
      <c r="AS671" s="286">
        <v>0.0810595228934205</v>
      </c>
      <c r="AT671" s="267">
        <v>0.0357142857142857</v>
      </c>
      <c r="AU671" s="268">
        <v>0.0454545454545455</v>
      </c>
      <c r="AV671" s="268">
        <v>0.142857142857143</v>
      </c>
      <c r="AW671" s="268">
        <v>0.0737833594976452</v>
      </c>
      <c r="AX671" s="224"/>
      <c r="AY671" s="222"/>
    </row>
    <row r="672" ht="15" spans="1:51">
      <c r="A672" s="220"/>
      <c r="B672" s="224"/>
      <c r="C672" s="283" t="s">
        <v>668</v>
      </c>
      <c r="D672" s="111" t="s">
        <v>25</v>
      </c>
      <c r="E672" s="111" t="s">
        <v>669</v>
      </c>
      <c r="F672" s="293" t="s">
        <v>705</v>
      </c>
      <c r="G672" s="293" t="s">
        <v>705</v>
      </c>
      <c r="H672" s="293" t="s">
        <v>705</v>
      </c>
      <c r="I672" s="293" t="s">
        <v>705</v>
      </c>
      <c r="J672" s="259">
        <v>0.9</v>
      </c>
      <c r="K672" s="260">
        <v>0.916666666666667</v>
      </c>
      <c r="L672" s="260">
        <v>0.75</v>
      </c>
      <c r="M672" s="261">
        <v>0.916666666666667</v>
      </c>
      <c r="N672" s="261">
        <v>0.882716049382716</v>
      </c>
      <c r="O672" s="262">
        <v>0.9</v>
      </c>
      <c r="P672" s="263">
        <v>0.986865148861646</v>
      </c>
      <c r="Q672" s="260">
        <v>0.981927710843373</v>
      </c>
      <c r="R672" s="260">
        <v>0.990541702493551</v>
      </c>
      <c r="S672" s="260">
        <v>0.985996945969655</v>
      </c>
      <c r="T672" s="262">
        <v>0.9</v>
      </c>
      <c r="U672" s="260">
        <v>0.930823117338003</v>
      </c>
      <c r="V672" s="260">
        <v>0.932730923694779</v>
      </c>
      <c r="W672" s="260">
        <v>0.932932072226999</v>
      </c>
      <c r="X672" s="260">
        <v>0.930049709217324</v>
      </c>
      <c r="Y672" s="262">
        <v>0.92</v>
      </c>
      <c r="Z672" s="262">
        <v>0.81651376146789</v>
      </c>
      <c r="AA672" s="262">
        <v>0.879084967320261</v>
      </c>
      <c r="AB672" s="262">
        <v>0.915697674418605</v>
      </c>
      <c r="AC672" s="262">
        <v>0.886549707602339</v>
      </c>
      <c r="AD672" s="262">
        <v>0.92</v>
      </c>
      <c r="AE672" s="260">
        <v>1</v>
      </c>
      <c r="AF672" s="260">
        <v>1</v>
      </c>
      <c r="AG672" s="260">
        <v>1</v>
      </c>
      <c r="AH672" s="260">
        <v>0.995527728085868</v>
      </c>
      <c r="AI672" s="262">
        <v>0.92</v>
      </c>
      <c r="AJ672" s="260">
        <v>0.944860449285228</v>
      </c>
      <c r="AK672" s="260">
        <v>0.960061443932412</v>
      </c>
      <c r="AL672" s="260">
        <v>0.964830789648308</v>
      </c>
      <c r="AM672" s="260">
        <v>0.958845483951232</v>
      </c>
      <c r="AN672" s="259">
        <v>0.99</v>
      </c>
      <c r="AO672" s="264">
        <v>1</v>
      </c>
      <c r="AP672" s="264">
        <v>1</v>
      </c>
      <c r="AQ672" s="264">
        <v>1</v>
      </c>
      <c r="AR672" s="265">
        <v>1</v>
      </c>
      <c r="AS672" s="286">
        <v>0.0810595228934205</v>
      </c>
      <c r="AT672" s="267">
        <v>0</v>
      </c>
      <c r="AU672" s="268">
        <v>0.181818181818182</v>
      </c>
      <c r="AV672" s="268">
        <v>0</v>
      </c>
      <c r="AW672" s="268">
        <v>0.0598802395209581</v>
      </c>
      <c r="AX672" s="224"/>
      <c r="AY672" s="222"/>
    </row>
    <row r="673" ht="15" spans="1:51">
      <c r="A673" s="220"/>
      <c r="B673" s="224"/>
      <c r="C673" s="283" t="s">
        <v>668</v>
      </c>
      <c r="D673" s="111" t="s">
        <v>25</v>
      </c>
      <c r="E673" s="111" t="s">
        <v>669</v>
      </c>
      <c r="F673" s="293" t="s">
        <v>706</v>
      </c>
      <c r="G673" s="293" t="s">
        <v>706</v>
      </c>
      <c r="H673" s="293" t="s">
        <v>706</v>
      </c>
      <c r="I673" s="293" t="s">
        <v>706</v>
      </c>
      <c r="J673" s="259">
        <v>0.9</v>
      </c>
      <c r="K673" s="260">
        <v>0.904761904761905</v>
      </c>
      <c r="L673" s="260">
        <v>0.954545454545455</v>
      </c>
      <c r="M673" s="261">
        <v>0.952380952380952</v>
      </c>
      <c r="N673" s="261">
        <v>0.844974446337308</v>
      </c>
      <c r="O673" s="262">
        <v>0.9</v>
      </c>
      <c r="P673" s="263">
        <v>0.962915601023018</v>
      </c>
      <c r="Q673" s="260">
        <v>0.96652719665272</v>
      </c>
      <c r="R673" s="260">
        <v>0.967375886524823</v>
      </c>
      <c r="S673" s="260">
        <v>0.932809897692125</v>
      </c>
      <c r="T673" s="262">
        <v>0.9</v>
      </c>
      <c r="U673" s="260">
        <v>0.895140664961637</v>
      </c>
      <c r="V673" s="260">
        <v>0.906555090655509</v>
      </c>
      <c r="W673" s="260">
        <v>0.88936170212766</v>
      </c>
      <c r="X673" s="260">
        <v>0.912110397335237</v>
      </c>
      <c r="Y673" s="262">
        <v>0.92</v>
      </c>
      <c r="Z673" s="262">
        <v>0.885032537960954</v>
      </c>
      <c r="AA673" s="262">
        <v>0.896162528216704</v>
      </c>
      <c r="AB673" s="262">
        <v>0.885714285714286</v>
      </c>
      <c r="AC673" s="262">
        <v>0.909907021481244</v>
      </c>
      <c r="AD673" s="262">
        <v>0.92</v>
      </c>
      <c r="AE673" s="260">
        <v>1</v>
      </c>
      <c r="AF673" s="260">
        <v>0.991666666666667</v>
      </c>
      <c r="AG673" s="260">
        <v>0.795454545454545</v>
      </c>
      <c r="AH673" s="260">
        <v>0.958450308815272</v>
      </c>
      <c r="AI673" s="262">
        <v>0.92</v>
      </c>
      <c r="AJ673" s="260">
        <v>0.927407407407407</v>
      </c>
      <c r="AK673" s="260">
        <v>0.935002663825253</v>
      </c>
      <c r="AL673" s="260">
        <v>0.940437158469945</v>
      </c>
      <c r="AM673" s="260">
        <v>0.94738676597384</v>
      </c>
      <c r="AN673" s="259">
        <v>0.99</v>
      </c>
      <c r="AO673" s="264">
        <v>1</v>
      </c>
      <c r="AP673" s="264">
        <v>1</v>
      </c>
      <c r="AQ673" s="264">
        <v>1</v>
      </c>
      <c r="AR673" s="265">
        <v>1</v>
      </c>
      <c r="AS673" s="286">
        <v>0.0810595228934205</v>
      </c>
      <c r="AT673" s="267">
        <v>0</v>
      </c>
      <c r="AU673" s="268">
        <v>0.166666666666667</v>
      </c>
      <c r="AV673" s="268">
        <v>0</v>
      </c>
      <c r="AW673" s="268">
        <v>0.0258064516129032</v>
      </c>
      <c r="AX673" s="224"/>
      <c r="AY673" s="222"/>
    </row>
    <row r="674" ht="15" spans="1:51">
      <c r="A674" s="220"/>
      <c r="B674" s="224"/>
      <c r="C674" s="283" t="s">
        <v>668</v>
      </c>
      <c r="D674" s="111" t="s">
        <v>25</v>
      </c>
      <c r="E674" s="111" t="s">
        <v>669</v>
      </c>
      <c r="F674" s="293" t="s">
        <v>707</v>
      </c>
      <c r="G674" s="293" t="s">
        <v>707</v>
      </c>
      <c r="H674" s="293" t="s">
        <v>707</v>
      </c>
      <c r="I674" s="293" t="s">
        <v>707</v>
      </c>
      <c r="J674" s="259">
        <v>0.9</v>
      </c>
      <c r="K674" s="260">
        <v>0.9375</v>
      </c>
      <c r="L674" s="260">
        <v>0.941176470588235</v>
      </c>
      <c r="M674" s="261">
        <v>0.970588235294118</v>
      </c>
      <c r="N674" s="261">
        <v>0.934931506849315</v>
      </c>
      <c r="O674" s="262">
        <v>0.9</v>
      </c>
      <c r="P674" s="263">
        <v>0.961264016309888</v>
      </c>
      <c r="Q674" s="260">
        <v>0.971240263630917</v>
      </c>
      <c r="R674" s="260">
        <v>0.97896662094193</v>
      </c>
      <c r="S674" s="260">
        <v>0.967575062663325</v>
      </c>
      <c r="T674" s="262">
        <v>0.9</v>
      </c>
      <c r="U674" s="260">
        <v>0.911824668705403</v>
      </c>
      <c r="V674" s="260">
        <v>0.914919113241462</v>
      </c>
      <c r="W674" s="260">
        <v>0.927754915409236</v>
      </c>
      <c r="X674" s="260">
        <v>0.930474819120758</v>
      </c>
      <c r="Y674" s="262">
        <v>0.92</v>
      </c>
      <c r="Z674" s="262">
        <v>0.89041095890411</v>
      </c>
      <c r="AA674" s="262">
        <v>0.919939577039275</v>
      </c>
      <c r="AB674" s="262">
        <v>0.896887159533074</v>
      </c>
      <c r="AC674" s="262">
        <v>0.923970229693315</v>
      </c>
      <c r="AD674" s="262">
        <v>0.92</v>
      </c>
      <c r="AE674" s="260">
        <v>1</v>
      </c>
      <c r="AF674" s="260">
        <v>1</v>
      </c>
      <c r="AG674" s="260">
        <v>0.997979797979798</v>
      </c>
      <c r="AH674" s="260">
        <v>0.997246262785208</v>
      </c>
      <c r="AI674" s="262">
        <v>0.92</v>
      </c>
      <c r="AJ674" s="260">
        <v>0.928122545168892</v>
      </c>
      <c r="AK674" s="260">
        <v>0.948519948519948</v>
      </c>
      <c r="AL674" s="260">
        <v>0.948537578674565</v>
      </c>
      <c r="AM674" s="260">
        <v>0.956950185811516</v>
      </c>
      <c r="AN674" s="259">
        <v>0.99</v>
      </c>
      <c r="AO674" s="264">
        <v>1</v>
      </c>
      <c r="AP674" s="264">
        <v>1</v>
      </c>
      <c r="AQ674" s="264">
        <v>1</v>
      </c>
      <c r="AR674" s="265">
        <v>1</v>
      </c>
      <c r="AS674" s="286">
        <v>0.0810595228934205</v>
      </c>
      <c r="AT674" s="267">
        <v>0.0384615384615385</v>
      </c>
      <c r="AU674" s="268">
        <v>0.0666666666666667</v>
      </c>
      <c r="AV674" s="268">
        <v>0.037037037037037</v>
      </c>
      <c r="AW674" s="268">
        <v>0.0590551181102362</v>
      </c>
      <c r="AX674" s="224"/>
      <c r="AY674" s="222"/>
    </row>
    <row r="675" ht="15" spans="1:51">
      <c r="A675" s="220"/>
      <c r="B675" s="224"/>
      <c r="C675" s="283" t="s">
        <v>668</v>
      </c>
      <c r="D675" s="111" t="s">
        <v>25</v>
      </c>
      <c r="E675" s="111" t="s">
        <v>669</v>
      </c>
      <c r="F675" s="293" t="s">
        <v>708</v>
      </c>
      <c r="G675" s="293" t="s">
        <v>708</v>
      </c>
      <c r="H675" s="293" t="s">
        <v>708</v>
      </c>
      <c r="I675" s="293" t="s">
        <v>708</v>
      </c>
      <c r="J675" s="259">
        <v>0.9</v>
      </c>
      <c r="K675" s="260">
        <v>0.947368421052632</v>
      </c>
      <c r="L675" s="260">
        <v>0.904761904761905</v>
      </c>
      <c r="M675" s="261">
        <v>0.9</v>
      </c>
      <c r="N675" s="261">
        <v>0.871376811594203</v>
      </c>
      <c r="O675" s="262">
        <v>0.9</v>
      </c>
      <c r="P675" s="263">
        <v>0.971986417657046</v>
      </c>
      <c r="Q675" s="260">
        <v>0.975751697381183</v>
      </c>
      <c r="R675" s="260">
        <v>0.971260132645542</v>
      </c>
      <c r="S675" s="260">
        <v>0.974233847355065</v>
      </c>
      <c r="T675" s="262">
        <v>0.9</v>
      </c>
      <c r="U675" s="260">
        <v>0.906621392190153</v>
      </c>
      <c r="V675" s="260">
        <v>0.935014548981571</v>
      </c>
      <c r="W675" s="260">
        <v>0.937361827560796</v>
      </c>
      <c r="X675" s="260">
        <v>0.940213602520844</v>
      </c>
      <c r="Y675" s="262">
        <v>0.92</v>
      </c>
      <c r="Z675" s="262">
        <v>0.942934782608696</v>
      </c>
      <c r="AA675" s="262">
        <v>0.92112676056338</v>
      </c>
      <c r="AB675" s="262">
        <v>0.92483660130719</v>
      </c>
      <c r="AC675" s="262">
        <v>0.94218372280419</v>
      </c>
      <c r="AD675" s="262">
        <v>0.92</v>
      </c>
      <c r="AE675" s="260">
        <v>1</v>
      </c>
      <c r="AF675" s="260">
        <v>1</v>
      </c>
      <c r="AG675" s="260">
        <v>0.992277992277992</v>
      </c>
      <c r="AH675" s="260">
        <v>0.99834936127458</v>
      </c>
      <c r="AI675" s="262">
        <v>0.92</v>
      </c>
      <c r="AJ675" s="260">
        <v>0.938551099611902</v>
      </c>
      <c r="AK675" s="260">
        <v>0.95021645021645</v>
      </c>
      <c r="AL675" s="260">
        <v>0.959711365003007</v>
      </c>
      <c r="AM675" s="260">
        <v>0.966085779175402</v>
      </c>
      <c r="AN675" s="259">
        <v>0.99</v>
      </c>
      <c r="AO675" s="264">
        <v>1</v>
      </c>
      <c r="AP675" s="264">
        <v>1</v>
      </c>
      <c r="AQ675" s="264">
        <v>1</v>
      </c>
      <c r="AR675" s="265">
        <v>1</v>
      </c>
      <c r="AS675" s="286">
        <v>0.0810595228934205</v>
      </c>
      <c r="AT675" s="267">
        <v>0</v>
      </c>
      <c r="AU675" s="268">
        <v>0.0625</v>
      </c>
      <c r="AV675" s="268">
        <v>0</v>
      </c>
      <c r="AW675" s="268">
        <v>0.049079754601227</v>
      </c>
      <c r="AX675" s="224"/>
      <c r="AY675" s="222"/>
    </row>
    <row r="676" ht="15" spans="1:51">
      <c r="A676" s="220"/>
      <c r="B676" s="224"/>
      <c r="C676" s="283" t="s">
        <v>668</v>
      </c>
      <c r="D676" s="111" t="s">
        <v>25</v>
      </c>
      <c r="E676" s="111" t="s">
        <v>669</v>
      </c>
      <c r="F676" s="293" t="s">
        <v>709</v>
      </c>
      <c r="G676" s="293" t="s">
        <v>709</v>
      </c>
      <c r="H676" s="293" t="s">
        <v>709</v>
      </c>
      <c r="I676" s="293" t="s">
        <v>709</v>
      </c>
      <c r="J676" s="259">
        <v>0.9</v>
      </c>
      <c r="K676" s="260">
        <v>0.814814814814815</v>
      </c>
      <c r="L676" s="260">
        <v>0.928571428571429</v>
      </c>
      <c r="M676" s="261">
        <v>0.9</v>
      </c>
      <c r="N676" s="261">
        <v>0.893167701863354</v>
      </c>
      <c r="O676" s="262">
        <v>0.9</v>
      </c>
      <c r="P676" s="263">
        <v>0.919041000694927</v>
      </c>
      <c r="Q676" s="260">
        <v>0.969375736160188</v>
      </c>
      <c r="R676" s="260">
        <v>0.969140083217753</v>
      </c>
      <c r="S676" s="260">
        <v>0.94665401167553</v>
      </c>
      <c r="T676" s="262">
        <v>0.9</v>
      </c>
      <c r="U676" s="260">
        <v>0.879777623349548</v>
      </c>
      <c r="V676" s="260">
        <v>0.925009815469179</v>
      </c>
      <c r="W676" s="260">
        <v>0.927184466019418</v>
      </c>
      <c r="X676" s="260">
        <v>0.932261126207533</v>
      </c>
      <c r="Y676" s="262">
        <v>0.92</v>
      </c>
      <c r="Z676" s="262">
        <v>0.910761154855643</v>
      </c>
      <c r="AA676" s="262">
        <v>0.916856492027335</v>
      </c>
      <c r="AB676" s="262">
        <v>0.948571428571429</v>
      </c>
      <c r="AC676" s="262">
        <v>0.93857281108338</v>
      </c>
      <c r="AD676" s="262">
        <v>0.92</v>
      </c>
      <c r="AE676" s="260">
        <v>1</v>
      </c>
      <c r="AF676" s="260">
        <v>0.984536082474227</v>
      </c>
      <c r="AG676" s="260">
        <v>0.985994397759104</v>
      </c>
      <c r="AH676" s="260">
        <v>0.99131419939577</v>
      </c>
      <c r="AI676" s="262">
        <v>0.92</v>
      </c>
      <c r="AJ676" s="260">
        <v>0.917307692307692</v>
      </c>
      <c r="AK676" s="260">
        <v>0.946277372262774</v>
      </c>
      <c r="AL676" s="260">
        <v>0.959821428571429</v>
      </c>
      <c r="AM676" s="260">
        <v>0.960496333430004</v>
      </c>
      <c r="AN676" s="259">
        <v>0.99</v>
      </c>
      <c r="AO676" s="264">
        <v>1</v>
      </c>
      <c r="AP676" s="264">
        <v>1</v>
      </c>
      <c r="AQ676" s="264">
        <v>1</v>
      </c>
      <c r="AR676" s="265">
        <v>1</v>
      </c>
      <c r="AS676" s="286">
        <v>0.0810595228934205</v>
      </c>
      <c r="AT676" s="267">
        <v>0</v>
      </c>
      <c r="AU676" s="268">
        <v>0.0357142857142857</v>
      </c>
      <c r="AV676" s="268">
        <v>-0.0714285714285714</v>
      </c>
      <c r="AW676" s="268">
        <v>0.0764818355640535</v>
      </c>
      <c r="AX676" s="224"/>
      <c r="AY676" s="222"/>
    </row>
    <row r="677" ht="15" spans="1:51">
      <c r="A677" s="220"/>
      <c r="B677" s="224"/>
      <c r="C677" s="283" t="s">
        <v>668</v>
      </c>
      <c r="D677" s="111" t="s">
        <v>25</v>
      </c>
      <c r="E677" s="111" t="s">
        <v>669</v>
      </c>
      <c r="F677" s="293" t="s">
        <v>710</v>
      </c>
      <c r="G677" s="293" t="s">
        <v>710</v>
      </c>
      <c r="H677" s="293" t="s">
        <v>710</v>
      </c>
      <c r="I677" s="293" t="s">
        <v>710</v>
      </c>
      <c r="J677" s="259">
        <v>0.9</v>
      </c>
      <c r="K677" s="260">
        <v>0.91304347826087</v>
      </c>
      <c r="L677" s="260">
        <v>0.92</v>
      </c>
      <c r="M677" s="261">
        <v>0.923076923076923</v>
      </c>
      <c r="N677" s="261">
        <v>0.930678466076696</v>
      </c>
      <c r="O677" s="262">
        <v>0.9</v>
      </c>
      <c r="P677" s="263">
        <v>0.923740053050398</v>
      </c>
      <c r="Q677" s="260">
        <v>0.951360263808739</v>
      </c>
      <c r="R677" s="260">
        <v>0.947336923997606</v>
      </c>
      <c r="S677" s="260">
        <v>0.941481357632503</v>
      </c>
      <c r="T677" s="262">
        <v>0.9</v>
      </c>
      <c r="U677" s="260">
        <v>0.873342175066313</v>
      </c>
      <c r="V677" s="260">
        <v>0.927452596867271</v>
      </c>
      <c r="W677" s="260">
        <v>0.925792938360263</v>
      </c>
      <c r="X677" s="260">
        <v>0.918993479351279</v>
      </c>
      <c r="Y677" s="262">
        <v>0.92</v>
      </c>
      <c r="Z677" s="262">
        <v>0.834061135371179</v>
      </c>
      <c r="AA677" s="262">
        <v>0.895299145299145</v>
      </c>
      <c r="AB677" s="262">
        <v>0.912718204488778</v>
      </c>
      <c r="AC677" s="262">
        <v>0.915853935132683</v>
      </c>
      <c r="AD677" s="262">
        <v>0.92</v>
      </c>
      <c r="AE677" s="260">
        <v>0.99009900990099</v>
      </c>
      <c r="AF677" s="260">
        <v>1</v>
      </c>
      <c r="AG677" s="260">
        <v>1</v>
      </c>
      <c r="AH677" s="260">
        <v>0.997376652204621</v>
      </c>
      <c r="AI677" s="262">
        <v>0.92</v>
      </c>
      <c r="AJ677" s="260">
        <v>0.897253306205493</v>
      </c>
      <c r="AK677" s="260">
        <v>0.938132064247472</v>
      </c>
      <c r="AL677" s="260">
        <v>0.944042450554752</v>
      </c>
      <c r="AM677" s="260">
        <v>0.953516929726898</v>
      </c>
      <c r="AN677" s="259">
        <v>0.99</v>
      </c>
      <c r="AO677" s="264">
        <v>1</v>
      </c>
      <c r="AP677" s="264">
        <v>1</v>
      </c>
      <c r="AQ677" s="264">
        <v>1</v>
      </c>
      <c r="AR677" s="265">
        <v>1</v>
      </c>
      <c r="AS677" s="286">
        <v>0.0810595228934205</v>
      </c>
      <c r="AT677" s="267">
        <v>0.0476190476190476</v>
      </c>
      <c r="AU677" s="268">
        <v>0.157894736842105</v>
      </c>
      <c r="AV677" s="268">
        <v>0</v>
      </c>
      <c r="AW677" s="268">
        <v>0.0906344410876133</v>
      </c>
      <c r="AX677" s="224"/>
      <c r="AY677" s="222"/>
    </row>
    <row r="678" ht="15" spans="1:51">
      <c r="A678" s="220"/>
      <c r="B678" s="224"/>
      <c r="C678" s="283" t="s">
        <v>668</v>
      </c>
      <c r="D678" s="111" t="s">
        <v>25</v>
      </c>
      <c r="E678" s="111" t="s">
        <v>669</v>
      </c>
      <c r="F678" s="293" t="s">
        <v>711</v>
      </c>
      <c r="G678" s="293" t="s">
        <v>711</v>
      </c>
      <c r="H678" s="293" t="s">
        <v>711</v>
      </c>
      <c r="I678" s="293" t="s">
        <v>711</v>
      </c>
      <c r="J678" s="259">
        <v>0.9</v>
      </c>
      <c r="K678" s="260">
        <v>0.904761904761905</v>
      </c>
      <c r="L678" s="260">
        <v>0.925925925925926</v>
      </c>
      <c r="M678" s="261">
        <v>0.935483870967742</v>
      </c>
      <c r="N678" s="261">
        <v>0.952638700947226</v>
      </c>
      <c r="O678" s="262">
        <v>0.9</v>
      </c>
      <c r="P678" s="263">
        <v>0.953090507726269</v>
      </c>
      <c r="Q678" s="260">
        <v>0.978599221789883</v>
      </c>
      <c r="R678" s="260">
        <v>0.970912738214644</v>
      </c>
      <c r="S678" s="260">
        <v>0.934416097242729</v>
      </c>
      <c r="T678" s="262">
        <v>0.9</v>
      </c>
      <c r="U678" s="260">
        <v>0.906181015452539</v>
      </c>
      <c r="V678" s="260">
        <v>0.93579766536965</v>
      </c>
      <c r="W678" s="260">
        <v>0.956369107321966</v>
      </c>
      <c r="X678" s="260">
        <v>0.944717233801463</v>
      </c>
      <c r="Y678" s="262">
        <v>0.92</v>
      </c>
      <c r="Z678" s="262">
        <v>0.882121807465619</v>
      </c>
      <c r="AA678" s="262">
        <v>0.956953642384106</v>
      </c>
      <c r="AB678" s="262">
        <v>0.944672131147541</v>
      </c>
      <c r="AC678" s="262">
        <v>0.944232147122044</v>
      </c>
      <c r="AD678" s="262">
        <v>0.92</v>
      </c>
      <c r="AE678" s="260">
        <v>0.981132075471698</v>
      </c>
      <c r="AF678" s="260">
        <v>1</v>
      </c>
      <c r="AG678" s="260">
        <v>1</v>
      </c>
      <c r="AH678" s="260">
        <v>0.991328758577667</v>
      </c>
      <c r="AI678" s="262">
        <v>0.92</v>
      </c>
      <c r="AJ678" s="260">
        <v>0.916451335055986</v>
      </c>
      <c r="AK678" s="260">
        <v>0.952935694315005</v>
      </c>
      <c r="AL678" s="260">
        <v>0.966156325543916</v>
      </c>
      <c r="AM678" s="260">
        <v>0.96305185540755</v>
      </c>
      <c r="AN678" s="259">
        <v>0.99</v>
      </c>
      <c r="AO678" s="264">
        <v>1</v>
      </c>
      <c r="AP678" s="264">
        <v>1</v>
      </c>
      <c r="AQ678" s="264">
        <v>1</v>
      </c>
      <c r="AR678" s="265">
        <v>1</v>
      </c>
      <c r="AS678" s="286">
        <v>0.0810595228934205</v>
      </c>
      <c r="AT678" s="267">
        <v>0</v>
      </c>
      <c r="AU678" s="268">
        <v>0</v>
      </c>
      <c r="AV678" s="268">
        <v>0</v>
      </c>
      <c r="AW678" s="268">
        <v>0.0416666666666667</v>
      </c>
      <c r="AX678" s="224"/>
      <c r="AY678" s="222"/>
    </row>
    <row r="679" ht="15" spans="1:51">
      <c r="A679" s="220"/>
      <c r="B679" s="224"/>
      <c r="C679" s="283" t="s">
        <v>668</v>
      </c>
      <c r="D679" s="111" t="s">
        <v>25</v>
      </c>
      <c r="E679" s="111" t="s">
        <v>669</v>
      </c>
      <c r="F679" s="293" t="s">
        <v>712</v>
      </c>
      <c r="G679" s="293" t="s">
        <v>712</v>
      </c>
      <c r="H679" s="293" t="s">
        <v>712</v>
      </c>
      <c r="I679" s="293" t="s">
        <v>712</v>
      </c>
      <c r="J679" s="259">
        <v>0.9</v>
      </c>
      <c r="K679" s="260">
        <v>0.95</v>
      </c>
      <c r="L679" s="260">
        <v>0.95</v>
      </c>
      <c r="M679" s="261">
        <v>1</v>
      </c>
      <c r="N679" s="261">
        <v>0.961818181818182</v>
      </c>
      <c r="O679" s="262">
        <v>0.9</v>
      </c>
      <c r="P679" s="263">
        <v>0.977989728539985</v>
      </c>
      <c r="Q679" s="260">
        <v>0.986363636363636</v>
      </c>
      <c r="R679" s="260">
        <v>0.973056197074673</v>
      </c>
      <c r="S679" s="260">
        <v>0.980983327118734</v>
      </c>
      <c r="T679" s="262">
        <v>0.9</v>
      </c>
      <c r="U679" s="260">
        <v>0.953778429933969</v>
      </c>
      <c r="V679" s="260">
        <v>0.968181818181818</v>
      </c>
      <c r="W679" s="260">
        <v>0.963818321785989</v>
      </c>
      <c r="X679" s="260">
        <v>0.964203909870559</v>
      </c>
      <c r="Y679" s="262">
        <v>0.92</v>
      </c>
      <c r="Z679" s="262">
        <v>0.809782608695652</v>
      </c>
      <c r="AA679" s="262">
        <v>0.869791666666667</v>
      </c>
      <c r="AB679" s="262">
        <v>0.885294117647059</v>
      </c>
      <c r="AC679" s="262">
        <v>0.874348032242769</v>
      </c>
      <c r="AD679" s="262">
        <v>0.92</v>
      </c>
      <c r="AE679" s="260">
        <v>0.992805755395683</v>
      </c>
      <c r="AF679" s="260">
        <v>0.990950226244344</v>
      </c>
      <c r="AG679" s="260">
        <v>0.996240601503759</v>
      </c>
      <c r="AH679" s="260">
        <v>0.988125802310655</v>
      </c>
      <c r="AI679" s="262">
        <v>0.92</v>
      </c>
      <c r="AJ679" s="260">
        <v>0.928365106874639</v>
      </c>
      <c r="AK679" s="260">
        <v>0.950808625336927</v>
      </c>
      <c r="AL679" s="260">
        <v>0.957291031116534</v>
      </c>
      <c r="AM679" s="260">
        <v>0.955400769310739</v>
      </c>
      <c r="AN679" s="259">
        <v>0.99</v>
      </c>
      <c r="AO679" s="264">
        <v>1</v>
      </c>
      <c r="AP679" s="264">
        <v>1</v>
      </c>
      <c r="AQ679" s="264">
        <v>1</v>
      </c>
      <c r="AR679" s="265">
        <v>1</v>
      </c>
      <c r="AS679" s="286">
        <v>0.0810595228934205</v>
      </c>
      <c r="AT679" s="267">
        <v>0.285714285714286</v>
      </c>
      <c r="AU679" s="268">
        <v>0</v>
      </c>
      <c r="AV679" s="268">
        <v>0.0833333333333333</v>
      </c>
      <c r="AW679" s="268">
        <v>0.0728744939271255</v>
      </c>
      <c r="AX679" s="224"/>
      <c r="AY679" s="222"/>
    </row>
    <row r="680" ht="15" spans="1:51">
      <c r="A680" s="220"/>
      <c r="B680" s="224"/>
      <c r="C680" s="283" t="s">
        <v>668</v>
      </c>
      <c r="D680" s="111" t="s">
        <v>25</v>
      </c>
      <c r="E680" s="111" t="s">
        <v>669</v>
      </c>
      <c r="F680" s="293" t="s">
        <v>713</v>
      </c>
      <c r="G680" s="293" t="s">
        <v>713</v>
      </c>
      <c r="H680" s="293" t="s">
        <v>713</v>
      </c>
      <c r="I680" s="293" t="s">
        <v>713</v>
      </c>
      <c r="J680" s="259">
        <v>0.9</v>
      </c>
      <c r="K680" s="260">
        <v>0.948717948717949</v>
      </c>
      <c r="L680" s="260">
        <v>0.878048780487805</v>
      </c>
      <c r="M680" s="261">
        <v>0.857142857142857</v>
      </c>
      <c r="N680" s="261">
        <v>0.908172635445363</v>
      </c>
      <c r="O680" s="262">
        <v>0.9</v>
      </c>
      <c r="P680" s="263">
        <v>0.947761194029851</v>
      </c>
      <c r="Q680" s="260">
        <v>0.94541910331384</v>
      </c>
      <c r="R680" s="260">
        <v>0.982059800664452</v>
      </c>
      <c r="S680" s="260">
        <v>0.960963174173594</v>
      </c>
      <c r="T680" s="262">
        <v>0.9</v>
      </c>
      <c r="U680" s="260">
        <v>0.90979883192732</v>
      </c>
      <c r="V680" s="260">
        <v>0.91812865497076</v>
      </c>
      <c r="W680" s="260">
        <v>0.952823920265781</v>
      </c>
      <c r="X680" s="260">
        <v>0.93646095109221</v>
      </c>
      <c r="Y680" s="262">
        <v>0.92</v>
      </c>
      <c r="Z680" s="262">
        <v>0.898477157360406</v>
      </c>
      <c r="AA680" s="262">
        <v>0.919664268585132</v>
      </c>
      <c r="AB680" s="262">
        <v>0.889937106918239</v>
      </c>
      <c r="AC680" s="262">
        <v>0.931934618199561</v>
      </c>
      <c r="AD680" s="262">
        <v>0.92</v>
      </c>
      <c r="AE680" s="260">
        <v>0.996153846153846</v>
      </c>
      <c r="AF680" s="260">
        <v>1</v>
      </c>
      <c r="AG680" s="260">
        <v>0.993865030674847</v>
      </c>
      <c r="AH680" s="260">
        <v>0.99666985645933</v>
      </c>
      <c r="AI680" s="262">
        <v>0.92</v>
      </c>
      <c r="AJ680" s="260">
        <v>0.931266149870801</v>
      </c>
      <c r="AK680" s="260">
        <v>0.941159164460135</v>
      </c>
      <c r="AL680" s="260">
        <v>0.962150301700494</v>
      </c>
      <c r="AM680" s="260">
        <v>0.95983227943099</v>
      </c>
      <c r="AN680" s="259">
        <v>0.99</v>
      </c>
      <c r="AO680" s="264">
        <v>1</v>
      </c>
      <c r="AP680" s="264">
        <v>1</v>
      </c>
      <c r="AQ680" s="264">
        <v>1</v>
      </c>
      <c r="AR680" s="265">
        <v>1</v>
      </c>
      <c r="AS680" s="286">
        <v>0.0810595228934205</v>
      </c>
      <c r="AT680" s="267">
        <v>0.0285714285714286</v>
      </c>
      <c r="AU680" s="268">
        <v>0.108108108108108</v>
      </c>
      <c r="AV680" s="268">
        <v>0.0512820512820513</v>
      </c>
      <c r="AW680" s="268">
        <v>0.0783034257748776</v>
      </c>
      <c r="AX680" s="224"/>
      <c r="AY680" s="222"/>
    </row>
    <row r="681" ht="15" spans="1:51">
      <c r="A681" s="220"/>
      <c r="B681" s="224"/>
      <c r="C681" s="283" t="s">
        <v>668</v>
      </c>
      <c r="D681" s="111" t="s">
        <v>25</v>
      </c>
      <c r="E681" s="111" t="s">
        <v>669</v>
      </c>
      <c r="F681" s="293" t="s">
        <v>714</v>
      </c>
      <c r="G681" s="293" t="s">
        <v>714</v>
      </c>
      <c r="H681" s="293" t="s">
        <v>714</v>
      </c>
      <c r="I681" s="293" t="s">
        <v>714</v>
      </c>
      <c r="J681" s="259">
        <v>0.9</v>
      </c>
      <c r="K681" s="260">
        <v>0.916666666666667</v>
      </c>
      <c r="L681" s="260">
        <v>0.961538461538462</v>
      </c>
      <c r="M681" s="261">
        <v>1</v>
      </c>
      <c r="N681" s="261">
        <v>0.966573816155989</v>
      </c>
      <c r="O681" s="262">
        <v>0.9</v>
      </c>
      <c r="P681" s="263">
        <v>0.987897125567322</v>
      </c>
      <c r="Q681" s="260">
        <v>0.982676224611708</v>
      </c>
      <c r="R681" s="260">
        <v>0.958013544018059</v>
      </c>
      <c r="S681" s="260">
        <v>0.972164669849563</v>
      </c>
      <c r="T681" s="262">
        <v>0.9</v>
      </c>
      <c r="U681" s="260">
        <v>0.934442763489662</v>
      </c>
      <c r="V681" s="260">
        <v>0.941457586618877</v>
      </c>
      <c r="W681" s="260">
        <v>0.94627539503386</v>
      </c>
      <c r="X681" s="260">
        <v>0.949028616040597</v>
      </c>
      <c r="Y681" s="262">
        <v>0.92</v>
      </c>
      <c r="Z681" s="262">
        <v>0.900542495479204</v>
      </c>
      <c r="AA681" s="262">
        <v>0.950092421441775</v>
      </c>
      <c r="AB681" s="262">
        <v>0.968468468468468</v>
      </c>
      <c r="AC681" s="262">
        <v>0.959439308082314</v>
      </c>
      <c r="AD681" s="262">
        <v>0.92</v>
      </c>
      <c r="AE681" s="260">
        <v>1</v>
      </c>
      <c r="AF681" s="260">
        <v>1</v>
      </c>
      <c r="AG681" s="260">
        <v>0.994736842105263</v>
      </c>
      <c r="AH681" s="260">
        <v>0.994808690636416</v>
      </c>
      <c r="AI681" s="262">
        <v>0.92</v>
      </c>
      <c r="AJ681" s="260">
        <v>0.948404883812525</v>
      </c>
      <c r="AK681" s="260">
        <v>0.958013544018059</v>
      </c>
      <c r="AL681" s="260">
        <v>0.966904851447913</v>
      </c>
      <c r="AM681" s="260">
        <v>0.970855271837557</v>
      </c>
      <c r="AN681" s="259">
        <v>0.99</v>
      </c>
      <c r="AO681" s="264">
        <v>1</v>
      </c>
      <c r="AP681" s="264">
        <v>1</v>
      </c>
      <c r="AQ681" s="264">
        <v>1</v>
      </c>
      <c r="AR681" s="265">
        <v>1</v>
      </c>
      <c r="AS681" s="286">
        <v>0.0810595228934205</v>
      </c>
      <c r="AT681" s="267">
        <v>0</v>
      </c>
      <c r="AU681" s="268">
        <v>0</v>
      </c>
      <c r="AV681" s="268">
        <v>0</v>
      </c>
      <c r="AW681" s="268">
        <v>0.048</v>
      </c>
      <c r="AX681" s="224"/>
      <c r="AY681" s="222"/>
    </row>
    <row r="682" ht="15" spans="1:51">
      <c r="A682" s="220"/>
      <c r="B682" s="224"/>
      <c r="C682" s="283" t="s">
        <v>668</v>
      </c>
      <c r="D682" s="111" t="s">
        <v>25</v>
      </c>
      <c r="E682" s="111" t="s">
        <v>669</v>
      </c>
      <c r="F682" s="293" t="s">
        <v>715</v>
      </c>
      <c r="G682" s="293" t="s">
        <v>715</v>
      </c>
      <c r="H682" s="293" t="s">
        <v>715</v>
      </c>
      <c r="I682" s="293" t="s">
        <v>715</v>
      </c>
      <c r="J682" s="259">
        <v>0.9</v>
      </c>
      <c r="K682" s="260">
        <v>1</v>
      </c>
      <c r="L682" s="260">
        <v>0.934426229508197</v>
      </c>
      <c r="M682" s="261">
        <v>0.936507936507937</v>
      </c>
      <c r="N682" s="261">
        <v>0.944705882352941</v>
      </c>
      <c r="O682" s="262">
        <v>0.9</v>
      </c>
      <c r="P682" s="263">
        <v>0.943276283618582</v>
      </c>
      <c r="Q682" s="260">
        <v>0.947111238861742</v>
      </c>
      <c r="R682" s="260">
        <v>0.951743246363426</v>
      </c>
      <c r="S682" s="260">
        <v>0.959769725128449</v>
      </c>
      <c r="T682" s="262">
        <v>0.9</v>
      </c>
      <c r="U682" s="260">
        <v>0.881418092909535</v>
      </c>
      <c r="V682" s="260">
        <v>0.929290025869503</v>
      </c>
      <c r="W682" s="260">
        <v>0.937658739321173</v>
      </c>
      <c r="X682" s="260">
        <v>0.937106811591745</v>
      </c>
      <c r="Y682" s="262">
        <v>0.92</v>
      </c>
      <c r="Z682" s="262">
        <v>0.847058823529412</v>
      </c>
      <c r="AA682" s="262">
        <v>0.893436293436293</v>
      </c>
      <c r="AB682" s="262">
        <v>0.899315738025415</v>
      </c>
      <c r="AC682" s="262">
        <v>0.90308146361588</v>
      </c>
      <c r="AD682" s="262">
        <v>0.92</v>
      </c>
      <c r="AE682" s="260">
        <v>0.997433076640997</v>
      </c>
      <c r="AF682" s="260">
        <v>0.996911196911197</v>
      </c>
      <c r="AG682" s="260">
        <v>0.991340287345011</v>
      </c>
      <c r="AH682" s="260">
        <v>0.996220872533842</v>
      </c>
      <c r="AI682" s="262">
        <v>0.92</v>
      </c>
      <c r="AJ682" s="260">
        <v>0.899739098024599</v>
      </c>
      <c r="AK682" s="260">
        <v>0.940129788570232</v>
      </c>
      <c r="AL682" s="260">
        <v>0.952967525195969</v>
      </c>
      <c r="AM682" s="260">
        <v>0.953674174806614</v>
      </c>
      <c r="AN682" s="259">
        <v>0.99</v>
      </c>
      <c r="AO682" s="264">
        <v>1</v>
      </c>
      <c r="AP682" s="264">
        <v>1</v>
      </c>
      <c r="AQ682" s="264">
        <v>1</v>
      </c>
      <c r="AR682" s="265">
        <v>1</v>
      </c>
      <c r="AS682" s="286">
        <v>0.0810595228934205</v>
      </c>
      <c r="AT682" s="267">
        <v>0.0338983050847458</v>
      </c>
      <c r="AU682" s="268">
        <v>0.0625</v>
      </c>
      <c r="AV682" s="268">
        <v>0</v>
      </c>
      <c r="AW682" s="268">
        <v>0.0602409638554217</v>
      </c>
      <c r="AX682" s="224"/>
      <c r="AY682" s="222"/>
    </row>
    <row r="683" ht="15" spans="1:51">
      <c r="A683" s="220"/>
      <c r="B683" s="224"/>
      <c r="C683" s="283" t="s">
        <v>668</v>
      </c>
      <c r="D683" s="111" t="s">
        <v>25</v>
      </c>
      <c r="E683" s="111" t="s">
        <v>669</v>
      </c>
      <c r="F683" s="293" t="s">
        <v>716</v>
      </c>
      <c r="G683" s="293" t="s">
        <v>716</v>
      </c>
      <c r="H683" s="293" t="s">
        <v>716</v>
      </c>
      <c r="I683" s="293" t="s">
        <v>716</v>
      </c>
      <c r="J683" s="259">
        <v>0.9</v>
      </c>
      <c r="K683" s="260">
        <v>0.962962962962963</v>
      </c>
      <c r="L683" s="260">
        <v>0.961538461538462</v>
      </c>
      <c r="M683" s="261">
        <v>1</v>
      </c>
      <c r="N683" s="261">
        <v>0.995867768595041</v>
      </c>
      <c r="O683" s="262">
        <v>0.9</v>
      </c>
      <c r="P683" s="263">
        <v>0.972544878563886</v>
      </c>
      <c r="Q683" s="260">
        <v>0.978135048231511</v>
      </c>
      <c r="R683" s="260">
        <v>0.972595656670114</v>
      </c>
      <c r="S683" s="260">
        <v>0.964704596780068</v>
      </c>
      <c r="T683" s="262">
        <v>0.9</v>
      </c>
      <c r="U683" s="260">
        <v>0.909186906019007</v>
      </c>
      <c r="V683" s="260">
        <v>0.917041800643087</v>
      </c>
      <c r="W683" s="260">
        <v>0.944674250258532</v>
      </c>
      <c r="X683" s="260">
        <v>0.932268521891163</v>
      </c>
      <c r="Y683" s="262">
        <v>0.92</v>
      </c>
      <c r="Z683" s="262">
        <v>0.889112903225806</v>
      </c>
      <c r="AA683" s="262">
        <v>0.918433931484502</v>
      </c>
      <c r="AB683" s="262">
        <v>0.912322274881517</v>
      </c>
      <c r="AC683" s="262">
        <v>0.929118002416432</v>
      </c>
      <c r="AD683" s="262">
        <v>0.92</v>
      </c>
      <c r="AE683" s="260">
        <v>1</v>
      </c>
      <c r="AF683" s="260">
        <v>0.984536082474227</v>
      </c>
      <c r="AG683" s="260">
        <v>1</v>
      </c>
      <c r="AH683" s="260">
        <v>0.994241988029396</v>
      </c>
      <c r="AI683" s="262">
        <v>0.92</v>
      </c>
      <c r="AJ683" s="260">
        <v>0.93347280334728</v>
      </c>
      <c r="AK683" s="260">
        <v>0.94049815498155</v>
      </c>
      <c r="AL683" s="260">
        <v>0.963921901528014</v>
      </c>
      <c r="AM683" s="260">
        <v>0.959186889379136</v>
      </c>
      <c r="AN683" s="259">
        <v>0.99</v>
      </c>
      <c r="AO683" s="264">
        <v>1</v>
      </c>
      <c r="AP683" s="264">
        <v>1</v>
      </c>
      <c r="AQ683" s="264">
        <v>1</v>
      </c>
      <c r="AR683" s="265">
        <v>1</v>
      </c>
      <c r="AS683" s="286">
        <v>0.0810595228934205</v>
      </c>
      <c r="AT683" s="267">
        <v>0.0476190476190476</v>
      </c>
      <c r="AU683" s="268">
        <v>0.0333333333333333</v>
      </c>
      <c r="AV683" s="268">
        <v>0</v>
      </c>
      <c r="AW683" s="268">
        <v>0.0599571734475375</v>
      </c>
      <c r="AX683" s="224"/>
      <c r="AY683" s="222"/>
    </row>
    <row r="684" ht="15" spans="1:51">
      <c r="A684" s="220"/>
      <c r="B684" s="224"/>
      <c r="C684" s="283" t="s">
        <v>668</v>
      </c>
      <c r="D684" s="111" t="s">
        <v>25</v>
      </c>
      <c r="E684" s="111" t="s">
        <v>669</v>
      </c>
      <c r="F684" s="293" t="s">
        <v>717</v>
      </c>
      <c r="G684" s="293" t="s">
        <v>717</v>
      </c>
      <c r="H684" s="293" t="s">
        <v>717</v>
      </c>
      <c r="I684" s="293" t="s">
        <v>717</v>
      </c>
      <c r="J684" s="259">
        <v>0.9</v>
      </c>
      <c r="K684" s="260">
        <v>0.914285714285714</v>
      </c>
      <c r="L684" s="260">
        <v>0.974358974358974</v>
      </c>
      <c r="M684" s="261">
        <v>0.952380952380952</v>
      </c>
      <c r="N684" s="261">
        <v>0.949169110459433</v>
      </c>
      <c r="O684" s="262">
        <v>0.9</v>
      </c>
      <c r="P684" s="263">
        <v>0.895734597156398</v>
      </c>
      <c r="Q684" s="260">
        <v>0.95561850802644</v>
      </c>
      <c r="R684" s="260">
        <v>0.937065637065637</v>
      </c>
      <c r="S684" s="260">
        <v>0.95101363333286</v>
      </c>
      <c r="T684" s="262">
        <v>0.9</v>
      </c>
      <c r="U684" s="260">
        <v>0.879541864139021</v>
      </c>
      <c r="V684" s="260">
        <v>0.914069877242682</v>
      </c>
      <c r="W684" s="260">
        <v>0.911196911196911</v>
      </c>
      <c r="X684" s="260">
        <v>0.912738157726737</v>
      </c>
      <c r="Y684" s="262">
        <v>0.92</v>
      </c>
      <c r="Z684" s="262">
        <v>0.839595375722543</v>
      </c>
      <c r="AA684" s="262">
        <v>0.93469387755102</v>
      </c>
      <c r="AB684" s="262">
        <v>0.908127208480565</v>
      </c>
      <c r="AC684" s="262">
        <v>0.906832298136646</v>
      </c>
      <c r="AD684" s="262">
        <v>0.92</v>
      </c>
      <c r="AE684" s="260">
        <v>0.997815003641661</v>
      </c>
      <c r="AF684" s="260">
        <v>0.991432068543452</v>
      </c>
      <c r="AG684" s="260">
        <v>0.99890049477735</v>
      </c>
      <c r="AH684" s="260">
        <v>0.990453910878014</v>
      </c>
      <c r="AI684" s="262">
        <v>0.92</v>
      </c>
      <c r="AJ684" s="260">
        <v>0.895781637717122</v>
      </c>
      <c r="AK684" s="260">
        <v>0.941815632667368</v>
      </c>
      <c r="AL684" s="260">
        <v>0.949952486537852</v>
      </c>
      <c r="AM684" s="260">
        <v>0.945828576545117</v>
      </c>
      <c r="AN684" s="259">
        <v>0.99</v>
      </c>
      <c r="AO684" s="264">
        <v>1</v>
      </c>
      <c r="AP684" s="264">
        <v>1</v>
      </c>
      <c r="AQ684" s="264">
        <v>1</v>
      </c>
      <c r="AR684" s="265">
        <v>1</v>
      </c>
      <c r="AS684" s="286">
        <v>0.0810595228934205</v>
      </c>
      <c r="AT684" s="267">
        <v>0</v>
      </c>
      <c r="AU684" s="268">
        <v>0</v>
      </c>
      <c r="AV684" s="268">
        <v>0</v>
      </c>
      <c r="AW684" s="268">
        <v>0.0401002506265664</v>
      </c>
      <c r="AX684" s="224"/>
      <c r="AY684" s="222"/>
    </row>
    <row r="685" ht="15" spans="1:51">
      <c r="A685" s="220"/>
      <c r="B685" s="224"/>
      <c r="C685" s="283" t="s">
        <v>668</v>
      </c>
      <c r="D685" s="111" t="s">
        <v>25</v>
      </c>
      <c r="E685" s="111" t="s">
        <v>669</v>
      </c>
      <c r="F685" s="293" t="s">
        <v>718</v>
      </c>
      <c r="G685" s="293" t="s">
        <v>718</v>
      </c>
      <c r="H685" s="293" t="s">
        <v>718</v>
      </c>
      <c r="I685" s="293" t="s">
        <v>718</v>
      </c>
      <c r="J685" s="259">
        <v>0.9</v>
      </c>
      <c r="K685" s="260">
        <v>0.833333333333333</v>
      </c>
      <c r="L685" s="260">
        <v>0.793103448275862</v>
      </c>
      <c r="M685" s="261">
        <v>0.90625</v>
      </c>
      <c r="N685" s="261">
        <v>0.860072376357057</v>
      </c>
      <c r="O685" s="262">
        <v>0.9</v>
      </c>
      <c r="P685" s="263">
        <v>0.949248120300752</v>
      </c>
      <c r="Q685" s="260">
        <v>0.934806034482759</v>
      </c>
      <c r="R685" s="260">
        <v>0.937615526802218</v>
      </c>
      <c r="S685" s="260">
        <v>0.954560459512099</v>
      </c>
      <c r="T685" s="262">
        <v>0.9</v>
      </c>
      <c r="U685" s="260">
        <v>0.87312030075188</v>
      </c>
      <c r="V685" s="260">
        <v>0.924568965517241</v>
      </c>
      <c r="W685" s="260">
        <v>0.935767097966728</v>
      </c>
      <c r="X685" s="260">
        <v>0.929703231769716</v>
      </c>
      <c r="Y685" s="262">
        <v>0.92</v>
      </c>
      <c r="Z685" s="262">
        <v>0.899068322981366</v>
      </c>
      <c r="AA685" s="262">
        <v>0.925757575757576</v>
      </c>
      <c r="AB685" s="262">
        <v>0.935593220338983</v>
      </c>
      <c r="AC685" s="262">
        <v>0.912034769833497</v>
      </c>
      <c r="AD685" s="262">
        <v>0.92</v>
      </c>
      <c r="AE685" s="260">
        <v>0.999606221697184</v>
      </c>
      <c r="AF685" s="260">
        <v>0.992372477355792</v>
      </c>
      <c r="AG685" s="260">
        <v>0.999315443592552</v>
      </c>
      <c r="AH685" s="260">
        <v>0.997029884816204</v>
      </c>
      <c r="AI685" s="262">
        <v>0.92</v>
      </c>
      <c r="AJ685" s="260">
        <v>0.914141414141414</v>
      </c>
      <c r="AK685" s="260">
        <v>0.955484896661367</v>
      </c>
      <c r="AL685" s="260">
        <v>0.96078431372549</v>
      </c>
      <c r="AM685" s="260">
        <v>0.954660080592747</v>
      </c>
      <c r="AN685" s="259">
        <v>0.99</v>
      </c>
      <c r="AO685" s="264">
        <v>1</v>
      </c>
      <c r="AP685" s="264">
        <v>1</v>
      </c>
      <c r="AQ685" s="264">
        <v>1</v>
      </c>
      <c r="AR685" s="265">
        <v>1</v>
      </c>
      <c r="AS685" s="286">
        <v>0.0810595228934205</v>
      </c>
      <c r="AT685" s="267">
        <v>0.0769230769230769</v>
      </c>
      <c r="AU685" s="268">
        <v>0.0344827586206897</v>
      </c>
      <c r="AV685" s="268">
        <v>0.0588235294117647</v>
      </c>
      <c r="AW685" s="268">
        <v>0.0518617021276596</v>
      </c>
      <c r="AX685" s="224"/>
      <c r="AY685" s="222"/>
    </row>
    <row r="686" ht="15" spans="1:51">
      <c r="A686" s="220"/>
      <c r="B686" s="224"/>
      <c r="C686" s="283" t="s">
        <v>668</v>
      </c>
      <c r="D686" s="111" t="s">
        <v>25</v>
      </c>
      <c r="E686" s="111" t="s">
        <v>669</v>
      </c>
      <c r="F686" s="293" t="s">
        <v>719</v>
      </c>
      <c r="G686" s="293" t="s">
        <v>719</v>
      </c>
      <c r="H686" s="293" t="s">
        <v>719</v>
      </c>
      <c r="I686" s="293" t="s">
        <v>719</v>
      </c>
      <c r="J686" s="259">
        <v>0.9</v>
      </c>
      <c r="K686" s="260">
        <v>0.958333333333333</v>
      </c>
      <c r="L686" s="260">
        <v>1</v>
      </c>
      <c r="M686" s="261">
        <v>1</v>
      </c>
      <c r="N686" s="261">
        <v>0.993197278911565</v>
      </c>
      <c r="O686" s="262">
        <v>0.9</v>
      </c>
      <c r="P686" s="263">
        <v>0.938233792751404</v>
      </c>
      <c r="Q686" s="260">
        <v>0.974280465401102</v>
      </c>
      <c r="R686" s="260">
        <v>0.975233644859813</v>
      </c>
      <c r="S686" s="260">
        <v>0.96157838286683</v>
      </c>
      <c r="T686" s="262">
        <v>0.9</v>
      </c>
      <c r="U686" s="260">
        <v>0.882593159775396</v>
      </c>
      <c r="V686" s="260">
        <v>0.925903245560318</v>
      </c>
      <c r="W686" s="260">
        <v>0.935514018691589</v>
      </c>
      <c r="X686" s="260">
        <v>0.920388886966751</v>
      </c>
      <c r="Y686" s="262">
        <v>0.92</v>
      </c>
      <c r="Z686" s="262">
        <v>0.825795644891122</v>
      </c>
      <c r="AA686" s="262">
        <v>0.858885017421603</v>
      </c>
      <c r="AB686" s="262">
        <v>0.899396378269618</v>
      </c>
      <c r="AC686" s="262">
        <v>0.873699365224789</v>
      </c>
      <c r="AD686" s="262">
        <v>0.92</v>
      </c>
      <c r="AE686" s="260">
        <v>0.994011976047904</v>
      </c>
      <c r="AF686" s="260">
        <v>0.988668555240793</v>
      </c>
      <c r="AG686" s="260">
        <v>1</v>
      </c>
      <c r="AH686" s="260">
        <v>0.990794016110472</v>
      </c>
      <c r="AI686" s="262">
        <v>0.92</v>
      </c>
      <c r="AJ686" s="260">
        <v>0.903364632237872</v>
      </c>
      <c r="AK686" s="260">
        <v>0.937924784775714</v>
      </c>
      <c r="AL686" s="260">
        <v>0.960561243837694</v>
      </c>
      <c r="AM686" s="260">
        <v>0.949200311939911</v>
      </c>
      <c r="AN686" s="259">
        <v>0.99</v>
      </c>
      <c r="AO686" s="264">
        <v>1</v>
      </c>
      <c r="AP686" s="264">
        <v>1</v>
      </c>
      <c r="AQ686" s="264">
        <v>1</v>
      </c>
      <c r="AR686" s="265">
        <v>1</v>
      </c>
      <c r="AS686" s="286">
        <v>0.0810595228934205</v>
      </c>
      <c r="AT686" s="267">
        <v>0.0555555555555556</v>
      </c>
      <c r="AU686" s="268">
        <v>0.0833333333333333</v>
      </c>
      <c r="AV686" s="268">
        <v>0</v>
      </c>
      <c r="AW686" s="268">
        <v>0.0804347826086956</v>
      </c>
      <c r="AX686" s="224"/>
      <c r="AY686" s="222"/>
    </row>
    <row r="687" ht="15" spans="1:51">
      <c r="A687" s="220"/>
      <c r="B687" s="224"/>
      <c r="C687" s="283" t="s">
        <v>668</v>
      </c>
      <c r="D687" s="111" t="s">
        <v>25</v>
      </c>
      <c r="E687" s="111" t="s">
        <v>669</v>
      </c>
      <c r="F687" s="293" t="s">
        <v>720</v>
      </c>
      <c r="G687" s="293" t="s">
        <v>720</v>
      </c>
      <c r="H687" s="293" t="s">
        <v>720</v>
      </c>
      <c r="I687" s="293" t="s">
        <v>720</v>
      </c>
      <c r="J687" s="259">
        <v>0.9</v>
      </c>
      <c r="K687" s="260">
        <v>1</v>
      </c>
      <c r="L687" s="260">
        <v>1</v>
      </c>
      <c r="M687" s="261">
        <v>1</v>
      </c>
      <c r="N687" s="261">
        <v>0.978932584269663</v>
      </c>
      <c r="O687" s="262">
        <v>0.9</v>
      </c>
      <c r="P687" s="263">
        <v>0.986892408519934</v>
      </c>
      <c r="Q687" s="260">
        <v>0.988623435722412</v>
      </c>
      <c r="R687" s="260">
        <v>0.991771804717499</v>
      </c>
      <c r="S687" s="260">
        <v>0.988029700448641</v>
      </c>
      <c r="T687" s="262">
        <v>0.9</v>
      </c>
      <c r="U687" s="260">
        <v>0.919169852539596</v>
      </c>
      <c r="V687" s="260">
        <v>0.940841865756541</v>
      </c>
      <c r="W687" s="260">
        <v>0.942951179374657</v>
      </c>
      <c r="X687" s="260">
        <v>0.931332406010619</v>
      </c>
      <c r="Y687" s="262">
        <v>0.92</v>
      </c>
      <c r="Z687" s="262">
        <v>0.876140808344198</v>
      </c>
      <c r="AA687" s="262">
        <v>0.870919881305638</v>
      </c>
      <c r="AB687" s="262">
        <v>0.895705521472393</v>
      </c>
      <c r="AC687" s="262">
        <v>0.877049180327869</v>
      </c>
      <c r="AD687" s="262">
        <v>0.92</v>
      </c>
      <c r="AE687" s="260">
        <v>0.99812382739212</v>
      </c>
      <c r="AF687" s="260">
        <v>1</v>
      </c>
      <c r="AG687" s="260">
        <v>0.994047619047619</v>
      </c>
      <c r="AH687" s="260">
        <v>0.994967217656293</v>
      </c>
      <c r="AI687" s="262">
        <v>0.92</v>
      </c>
      <c r="AJ687" s="260">
        <v>0.940361677568295</v>
      </c>
      <c r="AK687" s="260">
        <v>0.947368421052632</v>
      </c>
      <c r="AL687" s="260">
        <v>0.961631663974152</v>
      </c>
      <c r="AM687" s="260">
        <v>0.950558575950715</v>
      </c>
      <c r="AN687" s="259">
        <v>0.99</v>
      </c>
      <c r="AO687" s="264">
        <v>1</v>
      </c>
      <c r="AP687" s="264">
        <v>1</v>
      </c>
      <c r="AQ687" s="264">
        <v>1</v>
      </c>
      <c r="AR687" s="265">
        <v>1</v>
      </c>
      <c r="AS687" s="286">
        <v>0.0810595228934205</v>
      </c>
      <c r="AT687" s="267">
        <v>0</v>
      </c>
      <c r="AU687" s="268">
        <v>0.0909090909090909</v>
      </c>
      <c r="AV687" s="268">
        <v>0.222222222222222</v>
      </c>
      <c r="AW687" s="268">
        <v>0.0843881856540084</v>
      </c>
      <c r="AX687" s="224"/>
      <c r="AY687" s="222"/>
    </row>
    <row r="688" ht="15" spans="1:51">
      <c r="A688" s="220"/>
      <c r="B688" s="224"/>
      <c r="C688" s="283" t="s">
        <v>668</v>
      </c>
      <c r="D688" s="111" t="s">
        <v>25</v>
      </c>
      <c r="E688" s="111" t="s">
        <v>669</v>
      </c>
      <c r="F688" s="293" t="s">
        <v>721</v>
      </c>
      <c r="G688" s="293" t="s">
        <v>721</v>
      </c>
      <c r="H688" s="293" t="s">
        <v>721</v>
      </c>
      <c r="I688" s="293" t="s">
        <v>721</v>
      </c>
      <c r="J688" s="259">
        <v>0.9</v>
      </c>
      <c r="K688" s="260">
        <v>0.829268292682927</v>
      </c>
      <c r="L688" s="260">
        <v>0.875</v>
      </c>
      <c r="M688" s="261">
        <v>0.883720930232558</v>
      </c>
      <c r="N688" s="261">
        <v>0.881188118811881</v>
      </c>
      <c r="O688" s="262">
        <v>0.9</v>
      </c>
      <c r="P688" s="263">
        <v>0.929149142672274</v>
      </c>
      <c r="Q688" s="260">
        <v>0.967571378216426</v>
      </c>
      <c r="R688" s="260">
        <v>0.968215994531784</v>
      </c>
      <c r="S688" s="260">
        <v>0.962580258025803</v>
      </c>
      <c r="T688" s="262">
        <v>0.9</v>
      </c>
      <c r="U688" s="260">
        <v>0.907473309608541</v>
      </c>
      <c r="V688" s="260">
        <v>0.948184702150159</v>
      </c>
      <c r="W688" s="260">
        <v>0.942241968557758</v>
      </c>
      <c r="X688" s="260">
        <v>0.937497749774977</v>
      </c>
      <c r="Y688" s="262">
        <v>0.92</v>
      </c>
      <c r="Z688" s="262">
        <v>0.848615916955017</v>
      </c>
      <c r="AA688" s="262">
        <v>0.898758357211079</v>
      </c>
      <c r="AB688" s="262">
        <v>0.929048414023372</v>
      </c>
      <c r="AC688" s="262">
        <v>0.886959218483486</v>
      </c>
      <c r="AD688" s="262">
        <v>0.92</v>
      </c>
      <c r="AE688" s="260">
        <v>1</v>
      </c>
      <c r="AF688" s="260">
        <v>0.985094850948509</v>
      </c>
      <c r="AG688" s="260">
        <v>0.995588883987649</v>
      </c>
      <c r="AH688" s="260">
        <v>0.991112380204522</v>
      </c>
      <c r="AI688" s="262">
        <v>0.92</v>
      </c>
      <c r="AJ688" s="260">
        <v>0.925376647834275</v>
      </c>
      <c r="AK688" s="260">
        <v>0.957775489186406</v>
      </c>
      <c r="AL688" s="260">
        <v>0.96823472356935</v>
      </c>
      <c r="AM688" s="260">
        <v>0.949188029381483</v>
      </c>
      <c r="AN688" s="259">
        <v>0.99</v>
      </c>
      <c r="AO688" s="264">
        <v>1</v>
      </c>
      <c r="AP688" s="264">
        <v>1</v>
      </c>
      <c r="AQ688" s="264">
        <v>1</v>
      </c>
      <c r="AR688" s="265">
        <v>1</v>
      </c>
      <c r="AS688" s="286">
        <v>0.0810595228934205</v>
      </c>
      <c r="AT688" s="267">
        <v>0.115384615384615</v>
      </c>
      <c r="AU688" s="268">
        <v>0</v>
      </c>
      <c r="AV688" s="268">
        <v>0</v>
      </c>
      <c r="AW688" s="268">
        <v>0.0626822157434402</v>
      </c>
      <c r="AX688" s="224"/>
      <c r="AY688" s="222"/>
    </row>
    <row r="689" ht="15" spans="1:51">
      <c r="A689" s="220"/>
      <c r="B689" s="224"/>
      <c r="C689" s="283" t="s">
        <v>668</v>
      </c>
      <c r="D689" s="111" t="s">
        <v>25</v>
      </c>
      <c r="E689" s="111" t="s">
        <v>669</v>
      </c>
      <c r="F689" s="293" t="s">
        <v>722</v>
      </c>
      <c r="G689" s="293" t="s">
        <v>722</v>
      </c>
      <c r="H689" s="293" t="s">
        <v>722</v>
      </c>
      <c r="I689" s="293" t="s">
        <v>722</v>
      </c>
      <c r="J689" s="259">
        <v>0.9</v>
      </c>
      <c r="K689" s="260">
        <v>0.75</v>
      </c>
      <c r="L689" s="260">
        <v>0.75</v>
      </c>
      <c r="M689" s="261">
        <v>0.647058823529412</v>
      </c>
      <c r="N689" s="261">
        <v>0.72209026128266</v>
      </c>
      <c r="O689" s="262">
        <v>0.9</v>
      </c>
      <c r="P689" s="263">
        <v>0.989464442493415</v>
      </c>
      <c r="Q689" s="260">
        <v>0.989981785063752</v>
      </c>
      <c r="R689" s="260">
        <v>0.978184991273996</v>
      </c>
      <c r="S689" s="260">
        <v>0.987471377167157</v>
      </c>
      <c r="T689" s="262">
        <v>0.9</v>
      </c>
      <c r="U689" s="260">
        <v>0.956979806848112</v>
      </c>
      <c r="V689" s="260">
        <v>0.960837887067395</v>
      </c>
      <c r="W689" s="260">
        <v>0.972076788830716</v>
      </c>
      <c r="X689" s="260">
        <v>0.963068367680733</v>
      </c>
      <c r="Y689" s="262">
        <v>0.92</v>
      </c>
      <c r="Z689" s="262">
        <v>0.954326923076923</v>
      </c>
      <c r="AA689" s="262">
        <v>0.973529411764706</v>
      </c>
      <c r="AB689" s="262">
        <v>0.969465648854962</v>
      </c>
      <c r="AC689" s="262">
        <v>0.962868335888264</v>
      </c>
      <c r="AD689" s="262">
        <v>0.92</v>
      </c>
      <c r="AE689" s="260">
        <v>0.999181669394435</v>
      </c>
      <c r="AF689" s="260">
        <v>0.999048525214082</v>
      </c>
      <c r="AG689" s="260">
        <v>0.995366079703429</v>
      </c>
      <c r="AH689" s="260">
        <v>0.998444409875775</v>
      </c>
      <c r="AI689" s="262">
        <v>0.92</v>
      </c>
      <c r="AJ689" s="260">
        <v>0.965295629820051</v>
      </c>
      <c r="AK689" s="260">
        <v>0.983321751216122</v>
      </c>
      <c r="AL689" s="260">
        <v>0.983105912930474</v>
      </c>
      <c r="AM689" s="260">
        <v>0.982706891256585</v>
      </c>
      <c r="AN689" s="259">
        <v>0.99</v>
      </c>
      <c r="AO689" s="264">
        <v>1</v>
      </c>
      <c r="AP689" s="264">
        <v>1</v>
      </c>
      <c r="AQ689" s="264">
        <v>1</v>
      </c>
      <c r="AR689" s="265">
        <v>1</v>
      </c>
      <c r="AS689" s="286">
        <v>0.0810595228934205</v>
      </c>
      <c r="AT689" s="267">
        <v>0</v>
      </c>
      <c r="AU689" s="268">
        <v>0</v>
      </c>
      <c r="AV689" s="268">
        <v>0.166666666666667</v>
      </c>
      <c r="AW689" s="268">
        <v>0.0914285714285714</v>
      </c>
      <c r="AX689" s="224"/>
      <c r="AY689" s="222"/>
    </row>
    <row r="690" ht="15" spans="1:51">
      <c r="A690" s="220"/>
      <c r="B690" s="224"/>
      <c r="C690" s="283" t="s">
        <v>668</v>
      </c>
      <c r="D690" s="111" t="s">
        <v>25</v>
      </c>
      <c r="E690" s="111" t="s">
        <v>669</v>
      </c>
      <c r="F690" s="293" t="s">
        <v>723</v>
      </c>
      <c r="G690" s="293" t="s">
        <v>723</v>
      </c>
      <c r="H690" s="293" t="s">
        <v>723</v>
      </c>
      <c r="I690" s="293" t="s">
        <v>723</v>
      </c>
      <c r="J690" s="259">
        <v>0.9</v>
      </c>
      <c r="K690" s="260">
        <v>0.952380952380952</v>
      </c>
      <c r="L690" s="260">
        <v>0.904761904761905</v>
      </c>
      <c r="M690" s="261">
        <v>1</v>
      </c>
      <c r="N690" s="261">
        <v>0.933333333333333</v>
      </c>
      <c r="O690" s="262">
        <v>0.9</v>
      </c>
      <c r="P690" s="263">
        <v>0.999441028507546</v>
      </c>
      <c r="Q690" s="260">
        <v>0.998763141620284</v>
      </c>
      <c r="R690" s="260">
        <v>1</v>
      </c>
      <c r="S690" s="260">
        <v>0.999345287123276</v>
      </c>
      <c r="T690" s="262">
        <v>0.9</v>
      </c>
      <c r="U690" s="260">
        <v>0.96254891000559</v>
      </c>
      <c r="V690" s="260">
        <v>0.977736549165121</v>
      </c>
      <c r="W690" s="260">
        <v>0.977989292088043</v>
      </c>
      <c r="X690" s="260">
        <v>0.976557055059241</v>
      </c>
      <c r="Y690" s="262">
        <v>0.92</v>
      </c>
      <c r="Z690" s="262">
        <v>0.96577380952381</v>
      </c>
      <c r="AA690" s="262">
        <v>0.971731448763251</v>
      </c>
      <c r="AB690" s="262">
        <v>0.95352323838081</v>
      </c>
      <c r="AC690" s="262">
        <v>0.967933618843683</v>
      </c>
      <c r="AD690" s="262">
        <v>0.92</v>
      </c>
      <c r="AE690" s="260">
        <v>0.993865030674847</v>
      </c>
      <c r="AF690" s="260">
        <v>0.994269340974212</v>
      </c>
      <c r="AG690" s="260">
        <v>0.992424242424242</v>
      </c>
      <c r="AH690" s="260">
        <v>0.99180586196029</v>
      </c>
      <c r="AI690" s="262">
        <v>0.92</v>
      </c>
      <c r="AJ690" s="260">
        <v>0.974400650142219</v>
      </c>
      <c r="AK690" s="260">
        <v>0.987631699496106</v>
      </c>
      <c r="AL690" s="260">
        <v>0.98381601362862</v>
      </c>
      <c r="AM690" s="260">
        <v>0.984643576501946</v>
      </c>
      <c r="AN690" s="259">
        <v>0.99</v>
      </c>
      <c r="AO690" s="264">
        <v>1</v>
      </c>
      <c r="AP690" s="264">
        <v>1</v>
      </c>
      <c r="AQ690" s="264">
        <v>1</v>
      </c>
      <c r="AR690" s="265">
        <v>1</v>
      </c>
      <c r="AS690" s="286">
        <v>0.0810595228934205</v>
      </c>
      <c r="AT690" s="267">
        <v>0.0666666666666667</v>
      </c>
      <c r="AU690" s="268">
        <v>0.0666666666666667</v>
      </c>
      <c r="AV690" s="268">
        <v>0.0625</v>
      </c>
      <c r="AW690" s="268">
        <v>0.0573248407643312</v>
      </c>
      <c r="AX690" s="224"/>
      <c r="AY690" s="222"/>
    </row>
    <row r="691" ht="15" spans="1:51">
      <c r="A691" s="220"/>
      <c r="B691" s="224"/>
      <c r="C691" s="283" t="s">
        <v>668</v>
      </c>
      <c r="D691" s="111" t="s">
        <v>25</v>
      </c>
      <c r="E691" s="111" t="s">
        <v>669</v>
      </c>
      <c r="F691" s="293" t="s">
        <v>724</v>
      </c>
      <c r="G691" s="293" t="s">
        <v>724</v>
      </c>
      <c r="H691" s="293" t="s">
        <v>724</v>
      </c>
      <c r="I691" s="293" t="s">
        <v>724</v>
      </c>
      <c r="J691" s="259">
        <v>0.9</v>
      </c>
      <c r="K691" s="260">
        <v>1</v>
      </c>
      <c r="L691" s="260">
        <v>1</v>
      </c>
      <c r="M691" s="261">
        <v>1</v>
      </c>
      <c r="N691" s="261">
        <v>0.996142719382835</v>
      </c>
      <c r="O691" s="262">
        <v>0.9</v>
      </c>
      <c r="P691" s="263">
        <v>0.999616711383672</v>
      </c>
      <c r="Q691" s="260">
        <v>0.99958071278826</v>
      </c>
      <c r="R691" s="260">
        <v>0.991275446614042</v>
      </c>
      <c r="S691" s="260">
        <v>0.995972590435627</v>
      </c>
      <c r="T691" s="262">
        <v>0.9</v>
      </c>
      <c r="U691" s="260">
        <v>0.936374089689536</v>
      </c>
      <c r="V691" s="260">
        <v>0.955555555555556</v>
      </c>
      <c r="W691" s="260">
        <v>0.948068134607395</v>
      </c>
      <c r="X691" s="260">
        <v>0.952873513262926</v>
      </c>
      <c r="Y691" s="262">
        <v>0.92</v>
      </c>
      <c r="Z691" s="262">
        <v>0.938888888888889</v>
      </c>
      <c r="AA691" s="262">
        <v>0.946745562130177</v>
      </c>
      <c r="AB691" s="262">
        <v>0.938257993384785</v>
      </c>
      <c r="AC691" s="262">
        <v>0.93533504764786</v>
      </c>
      <c r="AD691" s="262">
        <v>0.92</v>
      </c>
      <c r="AE691" s="260">
        <v>1</v>
      </c>
      <c r="AF691" s="260">
        <v>0.992</v>
      </c>
      <c r="AG691" s="260">
        <v>0.991304347826087</v>
      </c>
      <c r="AH691" s="260">
        <v>0.995517564891066</v>
      </c>
      <c r="AI691" s="262">
        <v>0.92</v>
      </c>
      <c r="AJ691" s="260">
        <v>0.956112852664577</v>
      </c>
      <c r="AK691" s="260">
        <v>0.973382853605695</v>
      </c>
      <c r="AL691" s="260">
        <v>0.969221484610742</v>
      </c>
      <c r="AM691" s="260">
        <v>0.97049427586857</v>
      </c>
      <c r="AN691" s="259">
        <v>0.99</v>
      </c>
      <c r="AO691" s="264">
        <v>1</v>
      </c>
      <c r="AP691" s="264">
        <v>1</v>
      </c>
      <c r="AQ691" s="264">
        <v>1</v>
      </c>
      <c r="AR691" s="265">
        <v>1</v>
      </c>
      <c r="AS691" s="286">
        <v>0.0810595228934205</v>
      </c>
      <c r="AT691" s="267">
        <v>0</v>
      </c>
      <c r="AU691" s="268">
        <v>0</v>
      </c>
      <c r="AV691" s="268">
        <v>0.0526315789473684</v>
      </c>
      <c r="AW691" s="268">
        <v>0.00810810810810811</v>
      </c>
      <c r="AX691" s="224"/>
      <c r="AY691" s="222"/>
    </row>
    <row r="692" ht="15" spans="1:51">
      <c r="A692" s="220"/>
      <c r="B692" s="224"/>
      <c r="C692" s="283" t="s">
        <v>668</v>
      </c>
      <c r="D692" s="111" t="s">
        <v>25</v>
      </c>
      <c r="E692" s="111" t="s">
        <v>669</v>
      </c>
      <c r="F692" s="293" t="s">
        <v>725</v>
      </c>
      <c r="G692" s="293" t="s">
        <v>725</v>
      </c>
      <c r="H692" s="293" t="s">
        <v>725</v>
      </c>
      <c r="I692" s="293" t="s">
        <v>725</v>
      </c>
      <c r="J692" s="259">
        <v>0.9</v>
      </c>
      <c r="K692" s="260">
        <v>0.808823529411765</v>
      </c>
      <c r="L692" s="260">
        <v>0.783783783783784</v>
      </c>
      <c r="M692" s="261">
        <v>0.82051282051282</v>
      </c>
      <c r="N692" s="261">
        <v>0.7847533632287</v>
      </c>
      <c r="O692" s="262">
        <v>0.9</v>
      </c>
      <c r="P692" s="263">
        <v>0.919253575165678</v>
      </c>
      <c r="Q692" s="260">
        <v>0.951631259484067</v>
      </c>
      <c r="R692" s="260">
        <v>0.959120073327223</v>
      </c>
      <c r="S692" s="260">
        <v>0.944721115537849</v>
      </c>
      <c r="T692" s="262">
        <v>0.9</v>
      </c>
      <c r="U692" s="260">
        <v>0.8658876874782</v>
      </c>
      <c r="V692" s="260">
        <v>0.920713201820941</v>
      </c>
      <c r="W692" s="260">
        <v>0.934372135655362</v>
      </c>
      <c r="X692" s="260">
        <v>0.917866993564205</v>
      </c>
      <c r="Y692" s="262">
        <v>0.92</v>
      </c>
      <c r="Z692" s="262">
        <v>0.865671641791045</v>
      </c>
      <c r="AA692" s="262">
        <v>0.919202518363064</v>
      </c>
      <c r="AB692" s="262">
        <v>0.941371158392435</v>
      </c>
      <c r="AC692" s="262">
        <v>0.918980224273985</v>
      </c>
      <c r="AD692" s="262">
        <v>0.92</v>
      </c>
      <c r="AE692" s="260">
        <v>1</v>
      </c>
      <c r="AF692" s="260">
        <v>0.997389033942559</v>
      </c>
      <c r="AG692" s="260">
        <v>0.97779422649889</v>
      </c>
      <c r="AH692" s="260">
        <v>0.992985820255336</v>
      </c>
      <c r="AI692" s="262">
        <v>0.92</v>
      </c>
      <c r="AJ692" s="260">
        <v>0.909486621431315</v>
      </c>
      <c r="AK692" s="260">
        <v>0.950961270548899</v>
      </c>
      <c r="AL692" s="260">
        <v>0.969889064976228</v>
      </c>
      <c r="AM692" s="260">
        <v>0.953939416055065</v>
      </c>
      <c r="AN692" s="259">
        <v>0.99</v>
      </c>
      <c r="AO692" s="264">
        <v>1</v>
      </c>
      <c r="AP692" s="264">
        <v>1</v>
      </c>
      <c r="AQ692" s="264">
        <v>1</v>
      </c>
      <c r="AR692" s="265">
        <v>1</v>
      </c>
      <c r="AS692" s="286">
        <v>0.0810595228934205</v>
      </c>
      <c r="AT692" s="267">
        <v>0.0188679245283019</v>
      </c>
      <c r="AU692" s="268">
        <v>0.0204081632653061</v>
      </c>
      <c r="AV692" s="268">
        <v>0.0526315789473684</v>
      </c>
      <c r="AW692" s="268">
        <v>0.0852359208523592</v>
      </c>
      <c r="AX692" s="224"/>
      <c r="AY692" s="222"/>
    </row>
    <row r="693" ht="15" spans="1:51">
      <c r="A693" s="220"/>
      <c r="B693" s="224"/>
      <c r="C693" s="283" t="s">
        <v>668</v>
      </c>
      <c r="D693" s="111" t="s">
        <v>25</v>
      </c>
      <c r="E693" s="111" t="s">
        <v>669</v>
      </c>
      <c r="F693" s="293" t="s">
        <v>726</v>
      </c>
      <c r="G693" s="293" t="s">
        <v>726</v>
      </c>
      <c r="H693" s="293" t="s">
        <v>726</v>
      </c>
      <c r="I693" s="293" t="s">
        <v>726</v>
      </c>
      <c r="J693" s="259">
        <v>0.9</v>
      </c>
      <c r="K693" s="260">
        <v>0.760869565217391</v>
      </c>
      <c r="L693" s="260">
        <v>0.808510638297872</v>
      </c>
      <c r="M693" s="261">
        <v>0.788461538461538</v>
      </c>
      <c r="N693" s="261">
        <v>0.835130970724191</v>
      </c>
      <c r="O693" s="262">
        <v>0.9</v>
      </c>
      <c r="P693" s="263">
        <v>0.944047958892378</v>
      </c>
      <c r="Q693" s="260">
        <v>0.981869334166927</v>
      </c>
      <c r="R693" s="260">
        <v>0.983377077865267</v>
      </c>
      <c r="S693" s="260">
        <v>0.977132320995242</v>
      </c>
      <c r="T693" s="262">
        <v>0.9</v>
      </c>
      <c r="U693" s="260">
        <v>0.907222380816443</v>
      </c>
      <c r="V693" s="260">
        <v>0.94467020944045</v>
      </c>
      <c r="W693" s="260">
        <v>0.944006999125109</v>
      </c>
      <c r="X693" s="260">
        <v>0.942968559590543</v>
      </c>
      <c r="Y693" s="262">
        <v>0.92</v>
      </c>
      <c r="Z693" s="262">
        <v>0.930903568716781</v>
      </c>
      <c r="AA693" s="262">
        <v>0.94913714804723</v>
      </c>
      <c r="AB693" s="262">
        <v>0.953328232593726</v>
      </c>
      <c r="AC693" s="262">
        <v>0.949097764610827</v>
      </c>
      <c r="AD693" s="262">
        <v>0.92</v>
      </c>
      <c r="AE693" s="260">
        <v>0.990291262135922</v>
      </c>
      <c r="AF693" s="260">
        <v>0.983523447401774</v>
      </c>
      <c r="AG693" s="260">
        <v>0.990314769975787</v>
      </c>
      <c r="AH693" s="260">
        <v>0.98472850678733</v>
      </c>
      <c r="AI693" s="262">
        <v>0.92</v>
      </c>
      <c r="AJ693" s="260">
        <v>0.946887966804979</v>
      </c>
      <c r="AK693" s="260">
        <v>0.973255813953488</v>
      </c>
      <c r="AL693" s="260">
        <v>0.974239864864865</v>
      </c>
      <c r="AM693" s="260">
        <v>0.972358885838777</v>
      </c>
      <c r="AN693" s="259">
        <v>0.99</v>
      </c>
      <c r="AO693" s="264">
        <v>1</v>
      </c>
      <c r="AP693" s="264">
        <v>1</v>
      </c>
      <c r="AQ693" s="264">
        <v>1</v>
      </c>
      <c r="AR693" s="265">
        <v>1</v>
      </c>
      <c r="AS693" s="286">
        <v>0.0810595228934205</v>
      </c>
      <c r="AT693" s="267">
        <v>0</v>
      </c>
      <c r="AU693" s="268">
        <v>0.0909090909090909</v>
      </c>
      <c r="AV693" s="268">
        <v>0.0606060606060606</v>
      </c>
      <c r="AW693" s="268">
        <v>0.0625</v>
      </c>
      <c r="AX693" s="224"/>
      <c r="AY693" s="222"/>
    </row>
    <row r="694" ht="15" spans="1:51">
      <c r="A694" s="220"/>
      <c r="B694" s="224"/>
      <c r="C694" s="283" t="s">
        <v>668</v>
      </c>
      <c r="D694" s="111" t="s">
        <v>25</v>
      </c>
      <c r="E694" s="111" t="s">
        <v>669</v>
      </c>
      <c r="F694" s="293" t="s">
        <v>727</v>
      </c>
      <c r="G694" s="293" t="s">
        <v>727</v>
      </c>
      <c r="H694" s="293" t="s">
        <v>727</v>
      </c>
      <c r="I694" s="293" t="s">
        <v>727</v>
      </c>
      <c r="J694" s="259">
        <v>0.9</v>
      </c>
      <c r="K694" s="260">
        <v>0.974358974358974</v>
      </c>
      <c r="L694" s="260">
        <v>0.975609756097561</v>
      </c>
      <c r="M694" s="261">
        <v>0.977272727272727</v>
      </c>
      <c r="N694" s="261">
        <v>0.978397839783978</v>
      </c>
      <c r="O694" s="262">
        <v>0.9</v>
      </c>
      <c r="P694" s="263">
        <v>0.994965143299768</v>
      </c>
      <c r="Q694" s="260">
        <v>0.991235392320534</v>
      </c>
      <c r="R694" s="260">
        <v>0.993117408906883</v>
      </c>
      <c r="S694" s="260">
        <v>0.992777335573833</v>
      </c>
      <c r="T694" s="262">
        <v>0.9</v>
      </c>
      <c r="U694" s="260">
        <v>0.937645236250968</v>
      </c>
      <c r="V694" s="260">
        <v>0.952838063439065</v>
      </c>
      <c r="W694" s="260">
        <v>0.946558704453441</v>
      </c>
      <c r="X694" s="260">
        <v>0.952757878600277</v>
      </c>
      <c r="Y694" s="262">
        <v>0.92</v>
      </c>
      <c r="Z694" s="262">
        <v>0.937818552497452</v>
      </c>
      <c r="AA694" s="262">
        <v>0.938011695906433</v>
      </c>
      <c r="AB694" s="262">
        <v>0.950913242009132</v>
      </c>
      <c r="AC694" s="262">
        <v>0.943067273949078</v>
      </c>
      <c r="AD694" s="262">
        <v>0.92</v>
      </c>
      <c r="AE694" s="260">
        <v>0.995535714285714</v>
      </c>
      <c r="AF694" s="260">
        <v>0.995808383233533</v>
      </c>
      <c r="AG694" s="260">
        <v>0.998523331364442</v>
      </c>
      <c r="AH694" s="260">
        <v>0.998675783695286</v>
      </c>
      <c r="AI694" s="262">
        <v>0.92</v>
      </c>
      <c r="AJ694" s="260">
        <v>0.960482062780269</v>
      </c>
      <c r="AK694" s="260">
        <v>0.970199692780338</v>
      </c>
      <c r="AL694" s="260">
        <v>0.974029850746269</v>
      </c>
      <c r="AM694" s="260">
        <v>0.972226915603616</v>
      </c>
      <c r="AN694" s="259">
        <v>0.99</v>
      </c>
      <c r="AO694" s="264">
        <v>1</v>
      </c>
      <c r="AP694" s="264">
        <v>1</v>
      </c>
      <c r="AQ694" s="264">
        <v>1</v>
      </c>
      <c r="AR694" s="265">
        <v>1</v>
      </c>
      <c r="AS694" s="286">
        <v>0.0810595228934205</v>
      </c>
      <c r="AT694" s="267">
        <v>0</v>
      </c>
      <c r="AU694" s="268">
        <v>0.125</v>
      </c>
      <c r="AV694" s="268">
        <v>0</v>
      </c>
      <c r="AW694" s="268">
        <v>0.0374331550802139</v>
      </c>
      <c r="AX694" s="224"/>
      <c r="AY694" s="222"/>
    </row>
    <row r="695" ht="15" spans="1:51">
      <c r="A695" s="220"/>
      <c r="B695" s="224"/>
      <c r="C695" s="283" t="s">
        <v>668</v>
      </c>
      <c r="D695" s="111" t="s">
        <v>25</v>
      </c>
      <c r="E695" s="111" t="s">
        <v>669</v>
      </c>
      <c r="F695" s="293" t="s">
        <v>728</v>
      </c>
      <c r="G695" s="293" t="s">
        <v>728</v>
      </c>
      <c r="H695" s="293" t="s">
        <v>728</v>
      </c>
      <c r="I695" s="293" t="s">
        <v>728</v>
      </c>
      <c r="J695" s="259">
        <v>0.9</v>
      </c>
      <c r="K695" s="260">
        <v>0.91304347826087</v>
      </c>
      <c r="L695" s="260">
        <v>0.877551020408163</v>
      </c>
      <c r="M695" s="261">
        <v>0.936170212765957</v>
      </c>
      <c r="N695" s="261">
        <v>0.907608695652174</v>
      </c>
      <c r="O695" s="262">
        <v>0.9</v>
      </c>
      <c r="P695" s="263">
        <v>0.984034387473135</v>
      </c>
      <c r="Q695" s="260">
        <v>0.995019920318725</v>
      </c>
      <c r="R695" s="260">
        <v>0.990581357583631</v>
      </c>
      <c r="S695" s="260">
        <v>0.9892253964619</v>
      </c>
      <c r="T695" s="262">
        <v>0.9</v>
      </c>
      <c r="U695" s="260">
        <v>0.952410193429536</v>
      </c>
      <c r="V695" s="260">
        <v>0.967463479415671</v>
      </c>
      <c r="W695" s="260">
        <v>0.966222799610263</v>
      </c>
      <c r="X695" s="260">
        <v>0.963164825098758</v>
      </c>
      <c r="Y695" s="262">
        <v>0.92</v>
      </c>
      <c r="Z695" s="262">
        <v>0.956383822363204</v>
      </c>
      <c r="AA695" s="262">
        <v>0.955613577023499</v>
      </c>
      <c r="AB695" s="262">
        <v>0.956630525437865</v>
      </c>
      <c r="AC695" s="262">
        <v>0.958595885484103</v>
      </c>
      <c r="AD695" s="262">
        <v>0.92</v>
      </c>
      <c r="AE695" s="260">
        <v>1</v>
      </c>
      <c r="AF695" s="260">
        <v>0.986679352997146</v>
      </c>
      <c r="AG695" s="260">
        <v>0.995693367786391</v>
      </c>
      <c r="AH695" s="260">
        <v>0.994329209121786</v>
      </c>
      <c r="AI695" s="262">
        <v>0.92</v>
      </c>
      <c r="AJ695" s="260">
        <v>0.968791500664011</v>
      </c>
      <c r="AK695" s="260">
        <v>0.979091564527758</v>
      </c>
      <c r="AL695" s="260">
        <v>0.981767180925666</v>
      </c>
      <c r="AM695" s="260">
        <v>0.981007371007371</v>
      </c>
      <c r="AN695" s="259">
        <v>0.99</v>
      </c>
      <c r="AO695" s="264">
        <v>1</v>
      </c>
      <c r="AP695" s="264">
        <v>1</v>
      </c>
      <c r="AQ695" s="264">
        <v>1</v>
      </c>
      <c r="AR695" s="265">
        <v>1</v>
      </c>
      <c r="AS695" s="286">
        <v>0.0810595228934205</v>
      </c>
      <c r="AT695" s="267">
        <v>0.0555555555555556</v>
      </c>
      <c r="AU695" s="268">
        <v>0.0454545454545455</v>
      </c>
      <c r="AV695" s="268">
        <v>0</v>
      </c>
      <c r="AW695" s="268">
        <v>0.066193853427896</v>
      </c>
      <c r="AX695" s="224"/>
      <c r="AY695" s="222"/>
    </row>
    <row r="696" ht="15" spans="1:51">
      <c r="A696" s="220"/>
      <c r="B696" s="224"/>
      <c r="C696" s="283" t="s">
        <v>668</v>
      </c>
      <c r="D696" s="111" t="s">
        <v>25</v>
      </c>
      <c r="E696" s="111" t="s">
        <v>669</v>
      </c>
      <c r="F696" s="293" t="s">
        <v>729</v>
      </c>
      <c r="G696" s="293" t="s">
        <v>729</v>
      </c>
      <c r="H696" s="293" t="s">
        <v>729</v>
      </c>
      <c r="I696" s="293" t="s">
        <v>729</v>
      </c>
      <c r="J696" s="259">
        <v>0.9</v>
      </c>
      <c r="K696" s="260">
        <v>1</v>
      </c>
      <c r="L696" s="260">
        <v>0.75</v>
      </c>
      <c r="M696" s="261">
        <v>0.764705882352941</v>
      </c>
      <c r="N696" s="261">
        <v>0.808016877637131</v>
      </c>
      <c r="O696" s="262">
        <v>0.9</v>
      </c>
      <c r="P696" s="263">
        <v>0.98274622573688</v>
      </c>
      <c r="Q696" s="260">
        <v>0.990284005979073</v>
      </c>
      <c r="R696" s="260">
        <v>0.987671232876712</v>
      </c>
      <c r="S696" s="260">
        <v>0.989208809535488</v>
      </c>
      <c r="T696" s="262">
        <v>0.9</v>
      </c>
      <c r="U696" s="260">
        <v>0.962616822429907</v>
      </c>
      <c r="V696" s="260">
        <v>0.972346786248132</v>
      </c>
      <c r="W696" s="260">
        <v>0.971232876712329</v>
      </c>
      <c r="X696" s="260">
        <v>0.97049590425271</v>
      </c>
      <c r="Y696" s="262">
        <v>0.92</v>
      </c>
      <c r="Z696" s="262">
        <v>0.95364238410596</v>
      </c>
      <c r="AA696" s="262">
        <v>0.97678916827853</v>
      </c>
      <c r="AB696" s="262">
        <v>0.959798994974874</v>
      </c>
      <c r="AC696" s="262">
        <v>0.971092479038919</v>
      </c>
      <c r="AD696" s="262">
        <v>0.92</v>
      </c>
      <c r="AE696" s="260">
        <v>1</v>
      </c>
      <c r="AF696" s="260">
        <v>0.996677740863787</v>
      </c>
      <c r="AG696" s="260">
        <v>1</v>
      </c>
      <c r="AH696" s="260">
        <v>0.996785635114165</v>
      </c>
      <c r="AI696" s="262">
        <v>0.92</v>
      </c>
      <c r="AJ696" s="260">
        <v>0.976441102756892</v>
      </c>
      <c r="AK696" s="260">
        <v>0.988679245283019</v>
      </c>
      <c r="AL696" s="260">
        <v>0.982507288629738</v>
      </c>
      <c r="AM696" s="260">
        <v>0.986452203939255</v>
      </c>
      <c r="AN696" s="259">
        <v>0.99</v>
      </c>
      <c r="AO696" s="264">
        <v>1</v>
      </c>
      <c r="AP696" s="264">
        <v>1</v>
      </c>
      <c r="AQ696" s="264">
        <v>1</v>
      </c>
      <c r="AR696" s="265">
        <v>1</v>
      </c>
      <c r="AS696" s="286">
        <v>0.0810595228934205</v>
      </c>
      <c r="AT696" s="267">
        <v>0</v>
      </c>
      <c r="AU696" s="268">
        <v>0</v>
      </c>
      <c r="AV696" s="268">
        <v>0</v>
      </c>
      <c r="AW696" s="268">
        <v>0.0493827160493827</v>
      </c>
      <c r="AX696" s="224"/>
      <c r="AY696" s="222"/>
    </row>
    <row r="697" ht="15" spans="1:51">
      <c r="A697" s="220"/>
      <c r="B697" s="224"/>
      <c r="C697" s="283" t="s">
        <v>668</v>
      </c>
      <c r="D697" s="111" t="s">
        <v>25</v>
      </c>
      <c r="E697" s="111" t="s">
        <v>669</v>
      </c>
      <c r="F697" s="293" t="s">
        <v>730</v>
      </c>
      <c r="G697" s="293" t="s">
        <v>730</v>
      </c>
      <c r="H697" s="293" t="s">
        <v>730</v>
      </c>
      <c r="I697" s="293" t="s">
        <v>730</v>
      </c>
      <c r="J697" s="259">
        <v>0.9</v>
      </c>
      <c r="K697" s="260">
        <v>0.923076923076923</v>
      </c>
      <c r="L697" s="260">
        <v>0.875</v>
      </c>
      <c r="M697" s="261">
        <v>0.95</v>
      </c>
      <c r="N697" s="261">
        <v>0.921369102682701</v>
      </c>
      <c r="O697" s="262">
        <v>0.9</v>
      </c>
      <c r="P697" s="263">
        <v>0.940130963517306</v>
      </c>
      <c r="Q697" s="260">
        <v>0.966600529100529</v>
      </c>
      <c r="R697" s="260">
        <v>0.907890392868934</v>
      </c>
      <c r="S697" s="260">
        <v>0.941909215955984</v>
      </c>
      <c r="T697" s="262">
        <v>0.9</v>
      </c>
      <c r="U697" s="260">
        <v>0.919239164328032</v>
      </c>
      <c r="V697" s="260">
        <v>0.933862433862434</v>
      </c>
      <c r="W697" s="260">
        <v>0.915153516011885</v>
      </c>
      <c r="X697" s="260">
        <v>0.933348005502063</v>
      </c>
      <c r="Y697" s="262">
        <v>0.92</v>
      </c>
      <c r="Z697" s="262">
        <v>0.914965986394558</v>
      </c>
      <c r="AA697" s="262">
        <v>0.923444976076555</v>
      </c>
      <c r="AB697" s="262">
        <v>0.939153439153439</v>
      </c>
      <c r="AC697" s="262">
        <v>0.925584671738518</v>
      </c>
      <c r="AD697" s="262">
        <v>0.92</v>
      </c>
      <c r="AE697" s="260">
        <v>0.998730964467005</v>
      </c>
      <c r="AF697" s="260">
        <v>0.998683344305464</v>
      </c>
      <c r="AG697" s="260">
        <v>0.99814126394052</v>
      </c>
      <c r="AH697" s="260">
        <v>0.994535519125683</v>
      </c>
      <c r="AI697" s="262">
        <v>0.92</v>
      </c>
      <c r="AJ697" s="260">
        <v>0.945255474452555</v>
      </c>
      <c r="AK697" s="260">
        <v>0.959203735561563</v>
      </c>
      <c r="AL697" s="260">
        <v>0.963728080711026</v>
      </c>
      <c r="AM697" s="260">
        <v>0.96040199414418</v>
      </c>
      <c r="AN697" s="259">
        <v>0.99</v>
      </c>
      <c r="AO697" s="264">
        <v>1</v>
      </c>
      <c r="AP697" s="264">
        <v>1</v>
      </c>
      <c r="AQ697" s="264">
        <v>1</v>
      </c>
      <c r="AR697" s="265">
        <v>1</v>
      </c>
      <c r="AS697" s="286">
        <v>0.0810595228934205</v>
      </c>
      <c r="AT697" s="267">
        <v>0.137931034482759</v>
      </c>
      <c r="AU697" s="268">
        <v>0.027027027027027</v>
      </c>
      <c r="AV697" s="268">
        <v>0</v>
      </c>
      <c r="AW697" s="268">
        <v>0.0673499267935578</v>
      </c>
      <c r="AX697" s="224"/>
      <c r="AY697" s="222"/>
    </row>
    <row r="698" ht="15" spans="1:51">
      <c r="A698" s="220"/>
      <c r="B698" s="224"/>
      <c r="C698" s="283" t="s">
        <v>668</v>
      </c>
      <c r="D698" s="111" t="s">
        <v>25</v>
      </c>
      <c r="E698" s="111" t="s">
        <v>669</v>
      </c>
      <c r="F698" s="293" t="s">
        <v>731</v>
      </c>
      <c r="G698" s="293" t="s">
        <v>731</v>
      </c>
      <c r="H698" s="293" t="s">
        <v>731</v>
      </c>
      <c r="I698" s="293" t="s">
        <v>731</v>
      </c>
      <c r="J698" s="259">
        <v>0.9</v>
      </c>
      <c r="K698" s="260">
        <v>1</v>
      </c>
      <c r="L698" s="260">
        <v>1</v>
      </c>
      <c r="M698" s="261">
        <v>1</v>
      </c>
      <c r="N698" s="261">
        <v>0.990543735224586</v>
      </c>
      <c r="O698" s="262">
        <v>0.9</v>
      </c>
      <c r="P698" s="263">
        <v>0.984375</v>
      </c>
      <c r="Q698" s="260">
        <v>0.982668067226891</v>
      </c>
      <c r="R698" s="260">
        <v>0.992971887550201</v>
      </c>
      <c r="S698" s="260">
        <v>0.98661839349732</v>
      </c>
      <c r="T698" s="262">
        <v>0.9</v>
      </c>
      <c r="U698" s="260">
        <v>0.943474264705882</v>
      </c>
      <c r="V698" s="260">
        <v>0.945378151260504</v>
      </c>
      <c r="W698" s="260">
        <v>0.955823293172691</v>
      </c>
      <c r="X698" s="260">
        <v>0.944468107762752</v>
      </c>
      <c r="Y698" s="262">
        <v>0.92</v>
      </c>
      <c r="Z698" s="262">
        <v>0.889029003783102</v>
      </c>
      <c r="AA698" s="262">
        <v>0.905743740795287</v>
      </c>
      <c r="AB698" s="262">
        <v>0.917929292929293</v>
      </c>
      <c r="AC698" s="262">
        <v>0.915004616805171</v>
      </c>
      <c r="AD698" s="262">
        <v>0.92</v>
      </c>
      <c r="AE698" s="260">
        <v>1</v>
      </c>
      <c r="AF698" s="260">
        <v>0.992846924177396</v>
      </c>
      <c r="AG698" s="260">
        <v>0.998144712430427</v>
      </c>
      <c r="AH698" s="260">
        <v>0.989179755671902</v>
      </c>
      <c r="AI698" s="262">
        <v>0.92</v>
      </c>
      <c r="AJ698" s="260">
        <v>0.953550992931673</v>
      </c>
      <c r="AK698" s="260">
        <v>0.961315280464217</v>
      </c>
      <c r="AL698" s="260">
        <v>0.970197486535009</v>
      </c>
      <c r="AM698" s="260">
        <v>0.96453146423034</v>
      </c>
      <c r="AN698" s="259">
        <v>0.99</v>
      </c>
      <c r="AO698" s="264">
        <v>1</v>
      </c>
      <c r="AP698" s="264">
        <v>1</v>
      </c>
      <c r="AQ698" s="264">
        <v>1</v>
      </c>
      <c r="AR698" s="265">
        <v>1</v>
      </c>
      <c r="AS698" s="286">
        <v>0.0810595228934205</v>
      </c>
      <c r="AT698" s="267">
        <v>0</v>
      </c>
      <c r="AU698" s="268">
        <v>0.1</v>
      </c>
      <c r="AV698" s="268">
        <v>0.0769230769230769</v>
      </c>
      <c r="AW698" s="268">
        <v>0.0618556701030928</v>
      </c>
      <c r="AX698" s="224"/>
      <c r="AY698" s="222"/>
    </row>
    <row r="699" ht="15" spans="1:51">
      <c r="A699" s="220"/>
      <c r="B699" s="224"/>
      <c r="C699" s="283" t="s">
        <v>668</v>
      </c>
      <c r="D699" s="111" t="s">
        <v>25</v>
      </c>
      <c r="E699" s="111" t="s">
        <v>669</v>
      </c>
      <c r="F699" s="293" t="s">
        <v>732</v>
      </c>
      <c r="G699" s="293" t="s">
        <v>732</v>
      </c>
      <c r="H699" s="293" t="s">
        <v>732</v>
      </c>
      <c r="I699" s="293" t="s">
        <v>732</v>
      </c>
      <c r="J699" s="259">
        <v>0.9</v>
      </c>
      <c r="K699" s="260">
        <v>0.80952380952381</v>
      </c>
      <c r="L699" s="260">
        <v>0.8</v>
      </c>
      <c r="M699" s="261">
        <v>0.8</v>
      </c>
      <c r="N699" s="261">
        <v>0.803956834532374</v>
      </c>
      <c r="O699" s="262">
        <v>0.9</v>
      </c>
      <c r="P699" s="263">
        <v>0.966304347826087</v>
      </c>
      <c r="Q699" s="260">
        <v>0.967455621301775</v>
      </c>
      <c r="R699" s="260">
        <v>0.976119402985075</v>
      </c>
      <c r="S699" s="260">
        <v>0.97126734850528</v>
      </c>
      <c r="T699" s="262">
        <v>0.9</v>
      </c>
      <c r="U699" s="260">
        <v>0.932608695652174</v>
      </c>
      <c r="V699" s="260">
        <v>0.931952662721893</v>
      </c>
      <c r="W699" s="260">
        <v>0.945074626865672</v>
      </c>
      <c r="X699" s="260">
        <v>0.938302595274153</v>
      </c>
      <c r="Y699" s="262">
        <v>0.92</v>
      </c>
      <c r="Z699" s="262">
        <v>0.946022727272727</v>
      </c>
      <c r="AA699" s="262">
        <v>0.931962025316456</v>
      </c>
      <c r="AB699" s="262">
        <v>0.958139534883721</v>
      </c>
      <c r="AC699" s="262">
        <v>0.942851194503721</v>
      </c>
      <c r="AD699" s="262">
        <v>0.92</v>
      </c>
      <c r="AE699" s="260">
        <v>0.979381443298969</v>
      </c>
      <c r="AF699" s="260">
        <v>0.981684981684982</v>
      </c>
      <c r="AG699" s="260">
        <v>0.996138996138996</v>
      </c>
      <c r="AH699" s="260">
        <v>0.985963581183611</v>
      </c>
      <c r="AI699" s="262">
        <v>0.92</v>
      </c>
      <c r="AJ699" s="260">
        <v>0.968946540880503</v>
      </c>
      <c r="AK699" s="260">
        <v>0.964254952627046</v>
      </c>
      <c r="AL699" s="260">
        <v>0.977586206896552</v>
      </c>
      <c r="AM699" s="260">
        <v>0.97000711997152</v>
      </c>
      <c r="AN699" s="259">
        <v>0.99</v>
      </c>
      <c r="AO699" s="264">
        <v>1</v>
      </c>
      <c r="AP699" s="264">
        <v>1</v>
      </c>
      <c r="AQ699" s="264">
        <v>1</v>
      </c>
      <c r="AR699" s="265">
        <v>1</v>
      </c>
      <c r="AS699" s="286">
        <v>0.0810595228934205</v>
      </c>
      <c r="AT699" s="267">
        <v>0.25</v>
      </c>
      <c r="AU699" s="268">
        <v>0</v>
      </c>
      <c r="AV699" s="268">
        <v>0.142857142857143</v>
      </c>
      <c r="AW699" s="268">
        <v>0.0532319391634981</v>
      </c>
      <c r="AX699" s="224"/>
      <c r="AY699" s="222"/>
    </row>
    <row r="700" ht="15" spans="1:51">
      <c r="A700" s="220"/>
      <c r="B700" s="224"/>
      <c r="C700" s="283" t="s">
        <v>668</v>
      </c>
      <c r="D700" s="111" t="s">
        <v>25</v>
      </c>
      <c r="E700" s="111" t="s">
        <v>669</v>
      </c>
      <c r="F700" s="293" t="s">
        <v>733</v>
      </c>
      <c r="G700" s="293" t="s">
        <v>733</v>
      </c>
      <c r="H700" s="293" t="s">
        <v>733</v>
      </c>
      <c r="I700" s="293" t="s">
        <v>733</v>
      </c>
      <c r="J700" s="259">
        <v>0.9</v>
      </c>
      <c r="K700" s="260">
        <v>0.857142857142857</v>
      </c>
      <c r="L700" s="260">
        <v>0.866666666666667</v>
      </c>
      <c r="M700" s="261">
        <v>0.857142857142857</v>
      </c>
      <c r="N700" s="261">
        <v>0.850632911392405</v>
      </c>
      <c r="O700" s="262">
        <v>0.9</v>
      </c>
      <c r="P700" s="263">
        <v>1</v>
      </c>
      <c r="Q700" s="260">
        <v>0.99909338168631</v>
      </c>
      <c r="R700" s="260">
        <v>1</v>
      </c>
      <c r="S700" s="260">
        <v>0.9990865278609</v>
      </c>
      <c r="T700" s="262">
        <v>0.9</v>
      </c>
      <c r="U700" s="260">
        <v>0.972749793559042</v>
      </c>
      <c r="V700" s="260">
        <v>0.979147778785131</v>
      </c>
      <c r="W700" s="260">
        <v>0.975144987572494</v>
      </c>
      <c r="X700" s="260">
        <v>0.973698302201783</v>
      </c>
      <c r="Y700" s="262">
        <v>0.92</v>
      </c>
      <c r="Z700" s="262">
        <v>0.962025316455696</v>
      </c>
      <c r="AA700" s="262">
        <v>0.958810068649886</v>
      </c>
      <c r="AB700" s="262">
        <v>0.98034398034398</v>
      </c>
      <c r="AC700" s="262">
        <v>0.974755569802853</v>
      </c>
      <c r="AD700" s="262">
        <v>0.92</v>
      </c>
      <c r="AE700" s="260">
        <v>0.988505747126437</v>
      </c>
      <c r="AF700" s="260">
        <v>0.999144568006843</v>
      </c>
      <c r="AG700" s="260">
        <v>1</v>
      </c>
      <c r="AH700" s="260">
        <v>0.998919272965449</v>
      </c>
      <c r="AI700" s="262">
        <v>0.92</v>
      </c>
      <c r="AJ700" s="260">
        <v>0.982809721398933</v>
      </c>
      <c r="AK700" s="260">
        <v>0.97987012987013</v>
      </c>
      <c r="AL700" s="260">
        <v>0.98822800495663</v>
      </c>
      <c r="AM700" s="260">
        <v>0.988017182907529</v>
      </c>
      <c r="AN700" s="259">
        <v>0.99</v>
      </c>
      <c r="AO700" s="264">
        <v>1</v>
      </c>
      <c r="AP700" s="264">
        <v>1</v>
      </c>
      <c r="AQ700" s="264">
        <v>1</v>
      </c>
      <c r="AR700" s="265">
        <v>1</v>
      </c>
      <c r="AS700" s="286">
        <v>0.0810595228934205</v>
      </c>
      <c r="AT700" s="267">
        <v>0</v>
      </c>
      <c r="AU700" s="268">
        <v>0</v>
      </c>
      <c r="AV700" s="268">
        <v>0.1</v>
      </c>
      <c r="AW700" s="268">
        <v>0.0473372781065089</v>
      </c>
      <c r="AX700" s="224"/>
      <c r="AY700" s="222"/>
    </row>
    <row r="701" ht="15" spans="1:51">
      <c r="A701" s="220"/>
      <c r="B701" s="224"/>
      <c r="C701" s="283" t="s">
        <v>668</v>
      </c>
      <c r="D701" s="111" t="s">
        <v>25</v>
      </c>
      <c r="E701" s="111" t="s">
        <v>669</v>
      </c>
      <c r="F701" s="293" t="s">
        <v>734</v>
      </c>
      <c r="G701" s="293" t="s">
        <v>734</v>
      </c>
      <c r="H701" s="293" t="s">
        <v>734</v>
      </c>
      <c r="I701" s="293" t="s">
        <v>734</v>
      </c>
      <c r="J701" s="259">
        <v>0.9</v>
      </c>
      <c r="K701" s="260">
        <v>0.9375</v>
      </c>
      <c r="L701" s="260">
        <v>0.875</v>
      </c>
      <c r="M701" s="261">
        <v>0.9375</v>
      </c>
      <c r="N701" s="261">
        <v>0.866666666666667</v>
      </c>
      <c r="O701" s="262">
        <v>0.9</v>
      </c>
      <c r="P701" s="263">
        <v>0.952216960826517</v>
      </c>
      <c r="Q701" s="260">
        <v>0.964733178654292</v>
      </c>
      <c r="R701" s="260">
        <v>0.971889400921659</v>
      </c>
      <c r="S701" s="260">
        <v>0.949057863622299</v>
      </c>
      <c r="T701" s="262">
        <v>0.9</v>
      </c>
      <c r="U701" s="260">
        <v>0.920792079207921</v>
      </c>
      <c r="V701" s="260">
        <v>0.940139211136891</v>
      </c>
      <c r="W701" s="260">
        <v>0.950230414746544</v>
      </c>
      <c r="X701" s="260">
        <v>0.924629089783887</v>
      </c>
      <c r="Y701" s="262">
        <v>0.92</v>
      </c>
      <c r="Z701" s="262">
        <v>0.936619718309859</v>
      </c>
      <c r="AA701" s="262">
        <v>0.961309523809524</v>
      </c>
      <c r="AB701" s="262">
        <v>0.96</v>
      </c>
      <c r="AC701" s="262">
        <v>0.949626765479835</v>
      </c>
      <c r="AD701" s="262">
        <v>0.92</v>
      </c>
      <c r="AE701" s="260">
        <v>0.969072164948454</v>
      </c>
      <c r="AF701" s="260">
        <v>0.995169082125604</v>
      </c>
      <c r="AG701" s="260">
        <v>0.990291262135922</v>
      </c>
      <c r="AH701" s="260">
        <v>0.987026150415569</v>
      </c>
      <c r="AI701" s="262">
        <v>0.92</v>
      </c>
      <c r="AJ701" s="260">
        <v>0.957481872116018</v>
      </c>
      <c r="AK701" s="260">
        <v>0.972762645914397</v>
      </c>
      <c r="AL701" s="260">
        <v>0.976314872866597</v>
      </c>
      <c r="AM701" s="260">
        <v>0.973072888045162</v>
      </c>
      <c r="AN701" s="259">
        <v>0.99</v>
      </c>
      <c r="AO701" s="264">
        <v>1</v>
      </c>
      <c r="AP701" s="264">
        <v>1</v>
      </c>
      <c r="AQ701" s="264">
        <v>1</v>
      </c>
      <c r="AR701" s="265">
        <v>1</v>
      </c>
      <c r="AS701" s="286">
        <v>0.0810595228934205</v>
      </c>
      <c r="AT701" s="267">
        <v>0.0526315789473684</v>
      </c>
      <c r="AU701" s="268">
        <v>0</v>
      </c>
      <c r="AV701" s="268">
        <v>0</v>
      </c>
      <c r="AW701" s="268">
        <v>0.0318471337579618</v>
      </c>
      <c r="AX701" s="224"/>
      <c r="AY701" s="222"/>
    </row>
    <row r="702" ht="15" spans="1:51">
      <c r="A702" s="220"/>
      <c r="B702" s="224"/>
      <c r="C702" s="283" t="s">
        <v>668</v>
      </c>
      <c r="D702" s="111" t="s">
        <v>25</v>
      </c>
      <c r="E702" s="111" t="s">
        <v>669</v>
      </c>
      <c r="F702" s="293" t="s">
        <v>735</v>
      </c>
      <c r="G702" s="293" t="s">
        <v>735</v>
      </c>
      <c r="H702" s="293" t="s">
        <v>735</v>
      </c>
      <c r="I702" s="293" t="s">
        <v>735</v>
      </c>
      <c r="J702" s="259">
        <v>0.9</v>
      </c>
      <c r="K702" s="260">
        <v>0.792452830188679</v>
      </c>
      <c r="L702" s="260">
        <v>0.833333333333333</v>
      </c>
      <c r="M702" s="261">
        <v>0.888888888888889</v>
      </c>
      <c r="N702" s="261">
        <v>0.853960396039604</v>
      </c>
      <c r="O702" s="262">
        <v>0.9</v>
      </c>
      <c r="P702" s="263">
        <v>0.964129684985054</v>
      </c>
      <c r="Q702" s="260">
        <v>0.942807192807193</v>
      </c>
      <c r="R702" s="260">
        <v>0.977289377289377</v>
      </c>
      <c r="S702" s="260">
        <v>0.961833619765523</v>
      </c>
      <c r="T702" s="262">
        <v>0.9</v>
      </c>
      <c r="U702" s="260">
        <v>0.921591170383996</v>
      </c>
      <c r="V702" s="260">
        <v>0.923576423576424</v>
      </c>
      <c r="W702" s="260">
        <v>0.958241758241758</v>
      </c>
      <c r="X702" s="260">
        <v>0.945370858786095</v>
      </c>
      <c r="Y702" s="262">
        <v>0.92</v>
      </c>
      <c r="Z702" s="262">
        <v>0.920171673819743</v>
      </c>
      <c r="AA702" s="262">
        <v>0.94732370433305</v>
      </c>
      <c r="AB702" s="262">
        <v>0.964171974522293</v>
      </c>
      <c r="AC702" s="262">
        <v>0.954134953992957</v>
      </c>
      <c r="AD702" s="262">
        <v>0.92</v>
      </c>
      <c r="AE702" s="260">
        <v>0.995614035087719</v>
      </c>
      <c r="AF702" s="260">
        <v>0.975438596491228</v>
      </c>
      <c r="AG702" s="260">
        <v>0.989293361884368</v>
      </c>
      <c r="AH702" s="260">
        <v>0.985950446303486</v>
      </c>
      <c r="AI702" s="262">
        <v>0.92</v>
      </c>
      <c r="AJ702" s="260">
        <v>0.944353815479427</v>
      </c>
      <c r="AK702" s="260">
        <v>0.939598610575068</v>
      </c>
      <c r="AL702" s="260">
        <v>0.97218073188947</v>
      </c>
      <c r="AM702" s="260">
        <v>0.967699954221437</v>
      </c>
      <c r="AN702" s="259">
        <v>0.99</v>
      </c>
      <c r="AO702" s="264">
        <v>1</v>
      </c>
      <c r="AP702" s="264">
        <v>1</v>
      </c>
      <c r="AQ702" s="264">
        <v>1</v>
      </c>
      <c r="AR702" s="265">
        <v>1</v>
      </c>
      <c r="AS702" s="286">
        <v>0.0810595228934205</v>
      </c>
      <c r="AT702" s="267">
        <v>0.0476190476190476</v>
      </c>
      <c r="AU702" s="268">
        <v>0.0689655172413793</v>
      </c>
      <c r="AV702" s="268">
        <v>0.0344827586206897</v>
      </c>
      <c r="AW702" s="268">
        <v>0.0648298217179903</v>
      </c>
      <c r="AX702" s="224"/>
      <c r="AY702" s="222"/>
    </row>
    <row r="703" ht="15" spans="1:51">
      <c r="A703" s="220"/>
      <c r="B703" s="224"/>
      <c r="C703" s="283" t="s">
        <v>668</v>
      </c>
      <c r="D703" s="111" t="s">
        <v>25</v>
      </c>
      <c r="E703" s="111" t="s">
        <v>669</v>
      </c>
      <c r="F703" s="293" t="s">
        <v>736</v>
      </c>
      <c r="G703" s="293" t="s">
        <v>736</v>
      </c>
      <c r="H703" s="293" t="s">
        <v>736</v>
      </c>
      <c r="I703" s="293" t="s">
        <v>736</v>
      </c>
      <c r="J703" s="259">
        <v>0.9</v>
      </c>
      <c r="K703" s="260">
        <v>0.871794871794872</v>
      </c>
      <c r="L703" s="260">
        <v>0.897435897435897</v>
      </c>
      <c r="M703" s="261">
        <v>0.925</v>
      </c>
      <c r="N703" s="261">
        <v>0.888888888888889</v>
      </c>
      <c r="O703" s="262">
        <v>0.9</v>
      </c>
      <c r="P703" s="263">
        <v>0.936779819370912</v>
      </c>
      <c r="Q703" s="260">
        <v>0.939393939393939</v>
      </c>
      <c r="R703" s="260">
        <v>0.962394233782513</v>
      </c>
      <c r="S703" s="260">
        <v>0.90930636224047</v>
      </c>
      <c r="T703" s="262">
        <v>0.9</v>
      </c>
      <c r="U703" s="260">
        <v>0.923076923076923</v>
      </c>
      <c r="V703" s="260">
        <v>0.929078014184397</v>
      </c>
      <c r="W703" s="260">
        <v>0.958633657160765</v>
      </c>
      <c r="X703" s="260">
        <v>0.933974230589492</v>
      </c>
      <c r="Y703" s="262">
        <v>0.92</v>
      </c>
      <c r="Z703" s="262">
        <v>0.9198606271777</v>
      </c>
      <c r="AA703" s="262">
        <v>0.932038834951456</v>
      </c>
      <c r="AB703" s="262">
        <v>0.95049504950495</v>
      </c>
      <c r="AC703" s="262">
        <v>0.945875706214689</v>
      </c>
      <c r="AD703" s="262">
        <v>0.92</v>
      </c>
      <c r="AE703" s="260">
        <v>0.995288574793875</v>
      </c>
      <c r="AF703" s="260">
        <v>0.955654101995565</v>
      </c>
      <c r="AG703" s="260">
        <v>0.942063492063492</v>
      </c>
      <c r="AH703" s="260">
        <v>0.966703923760221</v>
      </c>
      <c r="AI703" s="262">
        <v>0.92</v>
      </c>
      <c r="AJ703" s="260">
        <v>0.948195433341517</v>
      </c>
      <c r="AK703" s="260">
        <v>0.949131513647643</v>
      </c>
      <c r="AL703" s="260">
        <v>0.973453482708232</v>
      </c>
      <c r="AM703" s="260">
        <v>0.96845609940276</v>
      </c>
      <c r="AN703" s="259">
        <v>0.99</v>
      </c>
      <c r="AO703" s="264">
        <v>1</v>
      </c>
      <c r="AP703" s="264">
        <v>1</v>
      </c>
      <c r="AQ703" s="264">
        <v>1</v>
      </c>
      <c r="AR703" s="265">
        <v>1</v>
      </c>
      <c r="AS703" s="286">
        <v>0.0810595228934205</v>
      </c>
      <c r="AT703" s="267">
        <v>0</v>
      </c>
      <c r="AU703" s="268">
        <v>0</v>
      </c>
      <c r="AV703" s="268">
        <v>0</v>
      </c>
      <c r="AW703" s="268">
        <v>0.0475161987041037</v>
      </c>
      <c r="AX703" s="224"/>
      <c r="AY703" s="222"/>
    </row>
    <row r="704" ht="15" spans="1:51">
      <c r="A704" s="220"/>
      <c r="B704" s="224"/>
      <c r="C704" s="283" t="s">
        <v>668</v>
      </c>
      <c r="D704" s="111" t="s">
        <v>25</v>
      </c>
      <c r="E704" s="111" t="s">
        <v>669</v>
      </c>
      <c r="F704" s="293" t="s">
        <v>737</v>
      </c>
      <c r="G704" s="293" t="s">
        <v>737</v>
      </c>
      <c r="H704" s="293" t="s">
        <v>737</v>
      </c>
      <c r="I704" s="293" t="s">
        <v>737</v>
      </c>
      <c r="J704" s="259">
        <v>0.9</v>
      </c>
      <c r="K704" s="260">
        <v>0.837209302325581</v>
      </c>
      <c r="L704" s="260">
        <v>0.911111111111111</v>
      </c>
      <c r="M704" s="261">
        <v>0.954545454545455</v>
      </c>
      <c r="N704" s="261">
        <v>0.912340425531915</v>
      </c>
      <c r="O704" s="262">
        <v>0.9</v>
      </c>
      <c r="P704" s="263">
        <v>0.954312240410457</v>
      </c>
      <c r="Q704" s="260">
        <v>0.966489361702128</v>
      </c>
      <c r="R704" s="260">
        <v>0.970332480818414</v>
      </c>
      <c r="S704" s="260">
        <v>0.955648520074783</v>
      </c>
      <c r="T704" s="262">
        <v>0.9</v>
      </c>
      <c r="U704" s="260">
        <v>0.948692890300513</v>
      </c>
      <c r="V704" s="260">
        <v>0.946276595744681</v>
      </c>
      <c r="W704" s="260">
        <v>0.954731457800511</v>
      </c>
      <c r="X704" s="260">
        <v>0.94253373563112</v>
      </c>
      <c r="Y704" s="262">
        <v>0.92</v>
      </c>
      <c r="Z704" s="262">
        <v>0.950135992747054</v>
      </c>
      <c r="AA704" s="262">
        <v>0.966546112115732</v>
      </c>
      <c r="AB704" s="262">
        <v>0.96845694799659</v>
      </c>
      <c r="AC704" s="262">
        <v>0.964245948286527</v>
      </c>
      <c r="AD704" s="262">
        <v>0.92</v>
      </c>
      <c r="AE704" s="260">
        <v>0.983221476510067</v>
      </c>
      <c r="AF704" s="260">
        <v>0.997936928971412</v>
      </c>
      <c r="AG704" s="260">
        <v>0.9987929993965</v>
      </c>
      <c r="AH704" s="260">
        <v>0.997583511016347</v>
      </c>
      <c r="AI704" s="262">
        <v>0.92</v>
      </c>
      <c r="AJ704" s="260">
        <v>0.979984603541186</v>
      </c>
      <c r="AK704" s="260">
        <v>0.976572133168927</v>
      </c>
      <c r="AL704" s="260">
        <v>0.98091678142829</v>
      </c>
      <c r="AM704" s="260">
        <v>0.978695367257394</v>
      </c>
      <c r="AN704" s="259">
        <v>0.99</v>
      </c>
      <c r="AO704" s="264">
        <v>1</v>
      </c>
      <c r="AP704" s="264">
        <v>1</v>
      </c>
      <c r="AQ704" s="264">
        <v>1</v>
      </c>
      <c r="AR704" s="265">
        <v>1</v>
      </c>
      <c r="AS704" s="286">
        <v>0.0810595228934205</v>
      </c>
      <c r="AT704" s="267">
        <v>0</v>
      </c>
      <c r="AU704" s="268">
        <v>0.210526315789474</v>
      </c>
      <c r="AV704" s="268">
        <v>0</v>
      </c>
      <c r="AW704" s="268">
        <v>0.06</v>
      </c>
      <c r="AX704" s="224"/>
      <c r="AY704" s="222"/>
    </row>
    <row r="705" ht="15" spans="1:51">
      <c r="A705" s="220"/>
      <c r="B705" s="224"/>
      <c r="C705" s="283" t="s">
        <v>668</v>
      </c>
      <c r="D705" s="111" t="s">
        <v>25</v>
      </c>
      <c r="E705" s="111" t="s">
        <v>669</v>
      </c>
      <c r="F705" s="293" t="s">
        <v>738</v>
      </c>
      <c r="G705" s="293" t="s">
        <v>738</v>
      </c>
      <c r="H705" s="293" t="s">
        <v>738</v>
      </c>
      <c r="I705" s="293" t="s">
        <v>738</v>
      </c>
      <c r="J705" s="259">
        <v>0.9</v>
      </c>
      <c r="K705" s="260">
        <v>0.964285714285714</v>
      </c>
      <c r="L705" s="260">
        <v>0.931034482758621</v>
      </c>
      <c r="M705" s="261">
        <v>0.931034482758621</v>
      </c>
      <c r="N705" s="261">
        <v>0.927083333333333</v>
      </c>
      <c r="O705" s="262">
        <v>0.9</v>
      </c>
      <c r="P705" s="263">
        <v>0.940273037542662</v>
      </c>
      <c r="Q705" s="260">
        <v>0.959770114942529</v>
      </c>
      <c r="R705" s="260">
        <v>0.920869565217391</v>
      </c>
      <c r="S705" s="260">
        <v>0.915777115227164</v>
      </c>
      <c r="T705" s="262">
        <v>0.9</v>
      </c>
      <c r="U705" s="260">
        <v>0.926194539249147</v>
      </c>
      <c r="V705" s="260">
        <v>0.940760389036251</v>
      </c>
      <c r="W705" s="260">
        <v>0.947826086956522</v>
      </c>
      <c r="X705" s="260">
        <v>0.904376438601641</v>
      </c>
      <c r="Y705" s="262">
        <v>0.92</v>
      </c>
      <c r="Z705" s="262">
        <v>0.915407854984894</v>
      </c>
      <c r="AA705" s="262">
        <v>0.947611710323575</v>
      </c>
      <c r="AB705" s="262">
        <v>0.949295774647887</v>
      </c>
      <c r="AC705" s="262">
        <v>0.9375</v>
      </c>
      <c r="AD705" s="262">
        <v>0.92</v>
      </c>
      <c r="AE705" s="260">
        <v>0.995475113122172</v>
      </c>
      <c r="AF705" s="260">
        <v>0.997695852534562</v>
      </c>
      <c r="AG705" s="260">
        <v>1</v>
      </c>
      <c r="AH705" s="260">
        <v>0.995763032458198</v>
      </c>
      <c r="AI705" s="262">
        <v>0.92</v>
      </c>
      <c r="AJ705" s="260">
        <v>0.954107083471899</v>
      </c>
      <c r="AK705" s="260">
        <v>0.971830985915493</v>
      </c>
      <c r="AL705" s="260">
        <v>0.972093023255814</v>
      </c>
      <c r="AM705" s="260">
        <v>0.959469444179617</v>
      </c>
      <c r="AN705" s="259">
        <v>0.99</v>
      </c>
      <c r="AO705" s="264">
        <v>1</v>
      </c>
      <c r="AP705" s="264">
        <v>1</v>
      </c>
      <c r="AQ705" s="264">
        <v>1</v>
      </c>
      <c r="AR705" s="265">
        <v>1</v>
      </c>
      <c r="AS705" s="286">
        <v>0.0810595228934205</v>
      </c>
      <c r="AT705" s="267">
        <v>0</v>
      </c>
      <c r="AU705" s="268">
        <v>0</v>
      </c>
      <c r="AV705" s="268">
        <v>0</v>
      </c>
      <c r="AW705" s="268">
        <v>0.0414201183431953</v>
      </c>
      <c r="AX705" s="224"/>
      <c r="AY705" s="222"/>
    </row>
    <row r="706" ht="15" spans="1:51">
      <c r="A706" s="220"/>
      <c r="B706" s="224"/>
      <c r="C706" s="283" t="s">
        <v>668</v>
      </c>
      <c r="D706" s="111" t="s">
        <v>25</v>
      </c>
      <c r="E706" s="111" t="s">
        <v>669</v>
      </c>
      <c r="F706" s="293" t="s">
        <v>739</v>
      </c>
      <c r="G706" s="293" t="s">
        <v>739</v>
      </c>
      <c r="H706" s="293" t="s">
        <v>739</v>
      </c>
      <c r="I706" s="293" t="s">
        <v>739</v>
      </c>
      <c r="J706" s="259">
        <v>0.9</v>
      </c>
      <c r="K706" s="260">
        <v>0.681818181818182</v>
      </c>
      <c r="L706" s="260">
        <v>0.8125</v>
      </c>
      <c r="M706" s="261">
        <v>0.74468085106383</v>
      </c>
      <c r="N706" s="261">
        <v>0.778409090909091</v>
      </c>
      <c r="O706" s="262">
        <v>0.9</v>
      </c>
      <c r="P706" s="263">
        <v>0.969529085872576</v>
      </c>
      <c r="Q706" s="260">
        <v>0.959</v>
      </c>
      <c r="R706" s="260">
        <v>0.957551826258638</v>
      </c>
      <c r="S706" s="260">
        <v>0.945918104558331</v>
      </c>
      <c r="T706" s="262">
        <v>0.9</v>
      </c>
      <c r="U706" s="260">
        <v>0.92305324715297</v>
      </c>
      <c r="V706" s="260">
        <v>0.918333333333333</v>
      </c>
      <c r="W706" s="260">
        <v>0.91247120763409</v>
      </c>
      <c r="X706" s="260">
        <v>0.908248074356753</v>
      </c>
      <c r="Y706" s="262">
        <v>0.92</v>
      </c>
      <c r="Z706" s="262">
        <v>0.937569676700111</v>
      </c>
      <c r="AA706" s="262">
        <v>0.960251046025105</v>
      </c>
      <c r="AB706" s="262">
        <v>0.946830265848671</v>
      </c>
      <c r="AC706" s="262">
        <v>0.957919824958975</v>
      </c>
      <c r="AD706" s="262">
        <v>0.92</v>
      </c>
      <c r="AE706" s="260">
        <v>0.991836734693878</v>
      </c>
      <c r="AF706" s="260">
        <v>0.994874184529357</v>
      </c>
      <c r="AG706" s="260">
        <v>0.9912109375</v>
      </c>
      <c r="AH706" s="260">
        <v>0.99085312904035</v>
      </c>
      <c r="AI706" s="262">
        <v>0.92</v>
      </c>
      <c r="AJ706" s="260">
        <v>0.964569775849602</v>
      </c>
      <c r="AK706" s="260">
        <v>0.974003028773347</v>
      </c>
      <c r="AL706" s="260">
        <v>0.970383275261324</v>
      </c>
      <c r="AM706" s="260">
        <v>0.974892421814515</v>
      </c>
      <c r="AN706" s="259">
        <v>0.99</v>
      </c>
      <c r="AO706" s="264">
        <v>1</v>
      </c>
      <c r="AP706" s="264">
        <v>1</v>
      </c>
      <c r="AQ706" s="264">
        <v>1</v>
      </c>
      <c r="AR706" s="265">
        <v>1</v>
      </c>
      <c r="AS706" s="286">
        <v>0.0810595228934205</v>
      </c>
      <c r="AT706" s="267">
        <v>0</v>
      </c>
      <c r="AU706" s="268">
        <v>0</v>
      </c>
      <c r="AV706" s="268">
        <v>0</v>
      </c>
      <c r="AW706" s="268">
        <v>0.0254041570438799</v>
      </c>
      <c r="AX706" s="224"/>
      <c r="AY706" s="222"/>
    </row>
    <row r="707" ht="15" spans="1:51">
      <c r="A707" s="220"/>
      <c r="B707" s="224"/>
      <c r="C707" s="283" t="s">
        <v>668</v>
      </c>
      <c r="D707" s="111" t="s">
        <v>25</v>
      </c>
      <c r="E707" s="111" t="s">
        <v>669</v>
      </c>
      <c r="F707" s="293" t="s">
        <v>740</v>
      </c>
      <c r="G707" s="293" t="s">
        <v>740</v>
      </c>
      <c r="H707" s="293" t="s">
        <v>740</v>
      </c>
      <c r="I707" s="293" t="s">
        <v>740</v>
      </c>
      <c r="J707" s="259">
        <v>0.9</v>
      </c>
      <c r="K707" s="260">
        <v>0.818181818181818</v>
      </c>
      <c r="L707" s="260">
        <v>0.945945945945946</v>
      </c>
      <c r="M707" s="261">
        <v>1</v>
      </c>
      <c r="N707" s="261">
        <v>0.890074706510139</v>
      </c>
      <c r="O707" s="262">
        <v>0.9</v>
      </c>
      <c r="P707" s="263">
        <v>0.962064251537936</v>
      </c>
      <c r="Q707" s="260">
        <v>0.97091167080525</v>
      </c>
      <c r="R707" s="260">
        <v>0.977353149327672</v>
      </c>
      <c r="S707" s="260">
        <v>0.951952476631432</v>
      </c>
      <c r="T707" s="262">
        <v>0.9</v>
      </c>
      <c r="U707" s="260">
        <v>0.932330827067669</v>
      </c>
      <c r="V707" s="260">
        <v>0.952820148989003</v>
      </c>
      <c r="W707" s="260">
        <v>0.935951875442321</v>
      </c>
      <c r="X707" s="260">
        <v>0.926755606584383</v>
      </c>
      <c r="Y707" s="262">
        <v>0.92</v>
      </c>
      <c r="Z707" s="262">
        <v>0.954878048780488</v>
      </c>
      <c r="AA707" s="262">
        <v>0.971291866028708</v>
      </c>
      <c r="AB707" s="262">
        <v>0.960479041916168</v>
      </c>
      <c r="AC707" s="262">
        <v>0.965445154943433</v>
      </c>
      <c r="AD707" s="262">
        <v>0.92</v>
      </c>
      <c r="AE707" s="260">
        <v>0.99738219895288</v>
      </c>
      <c r="AF707" s="260">
        <v>1</v>
      </c>
      <c r="AG707" s="260">
        <v>0.992994746059545</v>
      </c>
      <c r="AH707" s="260">
        <v>0.994346683653157</v>
      </c>
      <c r="AI707" s="262">
        <v>0.92</v>
      </c>
      <c r="AJ707" s="260">
        <v>0.95998933048813</v>
      </c>
      <c r="AK707" s="260">
        <v>0.972647702407002</v>
      </c>
      <c r="AL707" s="260">
        <v>0.971615720524017</v>
      </c>
      <c r="AM707" s="260">
        <v>0.971648498756932</v>
      </c>
      <c r="AN707" s="259">
        <v>0.99</v>
      </c>
      <c r="AO707" s="264">
        <v>1</v>
      </c>
      <c r="AP707" s="264">
        <v>1</v>
      </c>
      <c r="AQ707" s="264">
        <v>1</v>
      </c>
      <c r="AR707" s="265">
        <v>1</v>
      </c>
      <c r="AS707" s="286">
        <v>0.0810595228934205</v>
      </c>
      <c r="AT707" s="267">
        <v>0.0909090909090909</v>
      </c>
      <c r="AU707" s="268">
        <v>0.0666666666666667</v>
      </c>
      <c r="AV707" s="268">
        <v>0</v>
      </c>
      <c r="AW707" s="268">
        <v>0.0469208211143695</v>
      </c>
      <c r="AX707" s="224"/>
      <c r="AY707" s="222"/>
    </row>
    <row r="708" ht="15" spans="1:51">
      <c r="A708" s="220"/>
      <c r="B708" s="224"/>
      <c r="C708" s="283" t="s">
        <v>668</v>
      </c>
      <c r="D708" s="111" t="s">
        <v>25</v>
      </c>
      <c r="E708" s="111" t="s">
        <v>669</v>
      </c>
      <c r="F708" s="293" t="s">
        <v>741</v>
      </c>
      <c r="G708" s="293" t="s">
        <v>741</v>
      </c>
      <c r="H708" s="293" t="s">
        <v>741</v>
      </c>
      <c r="I708" s="293" t="s">
        <v>741</v>
      </c>
      <c r="J708" s="259">
        <v>0.9</v>
      </c>
      <c r="K708" s="260">
        <v>0.486486486486487</v>
      </c>
      <c r="L708" s="260">
        <v>0.513513513513513</v>
      </c>
      <c r="M708" s="261">
        <v>0.58974358974359</v>
      </c>
      <c r="N708" s="261">
        <v>0.584661354581673</v>
      </c>
      <c r="O708" s="262">
        <v>0.9</v>
      </c>
      <c r="P708" s="263">
        <v>0.946978123841305</v>
      </c>
      <c r="Q708" s="260">
        <v>0.941060126582278</v>
      </c>
      <c r="R708" s="260">
        <v>0.926371149511645</v>
      </c>
      <c r="S708" s="260">
        <v>0.889045777854023</v>
      </c>
      <c r="T708" s="262">
        <v>0.9</v>
      </c>
      <c r="U708" s="260">
        <v>0.89210233592881</v>
      </c>
      <c r="V708" s="260">
        <v>0.869462025316456</v>
      </c>
      <c r="W708" s="260">
        <v>0.879413974455297</v>
      </c>
      <c r="X708" s="260">
        <v>0.855012602436031</v>
      </c>
      <c r="Y708" s="262">
        <v>0.92</v>
      </c>
      <c r="Z708" s="262">
        <v>0.890767230169051</v>
      </c>
      <c r="AA708" s="262">
        <v>0.943109987357775</v>
      </c>
      <c r="AB708" s="262">
        <v>0.918421052631579</v>
      </c>
      <c r="AC708" s="262">
        <v>0.88939541471187</v>
      </c>
      <c r="AD708" s="262">
        <v>0.92</v>
      </c>
      <c r="AE708" s="260">
        <v>0.97887323943662</v>
      </c>
      <c r="AF708" s="260">
        <v>1</v>
      </c>
      <c r="AG708" s="260">
        <v>0.99438202247191</v>
      </c>
      <c r="AH708" s="260">
        <v>0.971421933085502</v>
      </c>
      <c r="AI708" s="262">
        <v>0.92</v>
      </c>
      <c r="AJ708" s="260">
        <v>0.930755914598961</v>
      </c>
      <c r="AK708" s="260">
        <v>0.949397590361446</v>
      </c>
      <c r="AL708" s="260">
        <v>0.937171244886032</v>
      </c>
      <c r="AM708" s="260">
        <v>0.919010043770121</v>
      </c>
      <c r="AN708" s="259">
        <v>0.99</v>
      </c>
      <c r="AO708" s="264">
        <v>1</v>
      </c>
      <c r="AP708" s="264">
        <v>1</v>
      </c>
      <c r="AQ708" s="264">
        <v>1</v>
      </c>
      <c r="AR708" s="265">
        <v>1</v>
      </c>
      <c r="AS708" s="286">
        <v>0.0810595228934205</v>
      </c>
      <c r="AT708" s="267">
        <v>0.0909090909090909</v>
      </c>
      <c r="AU708" s="268">
        <v>0.0833333333333333</v>
      </c>
      <c r="AV708" s="268">
        <v>0.2</v>
      </c>
      <c r="AW708" s="268">
        <v>0.0764119601328904</v>
      </c>
      <c r="AX708" s="224"/>
      <c r="AY708" s="222"/>
    </row>
    <row r="709" ht="15" spans="1:51">
      <c r="A709" s="220"/>
      <c r="B709" s="224"/>
      <c r="C709" s="283" t="s">
        <v>668</v>
      </c>
      <c r="D709" s="111" t="s">
        <v>25</v>
      </c>
      <c r="E709" s="111" t="s">
        <v>669</v>
      </c>
      <c r="F709" s="293" t="s">
        <v>742</v>
      </c>
      <c r="G709" s="293" t="s">
        <v>742</v>
      </c>
      <c r="H709" s="293" t="s">
        <v>742</v>
      </c>
      <c r="I709" s="293" t="s">
        <v>742</v>
      </c>
      <c r="J709" s="259">
        <v>0.9</v>
      </c>
      <c r="K709" s="260">
        <v>0.9</v>
      </c>
      <c r="L709" s="260">
        <v>0.903225806451613</v>
      </c>
      <c r="M709" s="261">
        <v>0.833333333333333</v>
      </c>
      <c r="N709" s="261">
        <v>0.90062893081761</v>
      </c>
      <c r="O709" s="262">
        <v>0.9</v>
      </c>
      <c r="P709" s="263">
        <v>0.951136363636364</v>
      </c>
      <c r="Q709" s="260">
        <v>0.935389133627019</v>
      </c>
      <c r="R709" s="260">
        <v>0.963393375944218</v>
      </c>
      <c r="S709" s="260">
        <v>0.953478676455634</v>
      </c>
      <c r="T709" s="262">
        <v>0.9</v>
      </c>
      <c r="U709" s="260">
        <v>0.943465909090909</v>
      </c>
      <c r="V709" s="260">
        <v>0.950367107195301</v>
      </c>
      <c r="W709" s="260">
        <v>0.965717606042998</v>
      </c>
      <c r="X709" s="260">
        <v>0.94452014398731</v>
      </c>
      <c r="Y709" s="262">
        <v>0.92</v>
      </c>
      <c r="Z709" s="262">
        <v>0.954268292682927</v>
      </c>
      <c r="AA709" s="262">
        <v>0.974683544303797</v>
      </c>
      <c r="AB709" s="262">
        <v>0.967196819085487</v>
      </c>
      <c r="AC709" s="262">
        <v>0.965087790935076</v>
      </c>
      <c r="AD709" s="262">
        <v>0.92</v>
      </c>
      <c r="AE709" s="260">
        <v>1</v>
      </c>
      <c r="AF709" s="260">
        <v>1</v>
      </c>
      <c r="AG709" s="260">
        <v>0.997797356828194</v>
      </c>
      <c r="AH709" s="260">
        <v>0.998576619095779</v>
      </c>
      <c r="AI709" s="262">
        <v>0.92</v>
      </c>
      <c r="AJ709" s="260">
        <v>0.962050599201065</v>
      </c>
      <c r="AK709" s="260">
        <v>0.980825625986916</v>
      </c>
      <c r="AL709" s="260">
        <v>0.981115107913669</v>
      </c>
      <c r="AM709" s="260">
        <v>0.97643340010015</v>
      </c>
      <c r="AN709" s="259">
        <v>0.99</v>
      </c>
      <c r="AO709" s="264">
        <v>1</v>
      </c>
      <c r="AP709" s="264">
        <v>1</v>
      </c>
      <c r="AQ709" s="264">
        <v>1</v>
      </c>
      <c r="AR709" s="265">
        <v>1</v>
      </c>
      <c r="AS709" s="286">
        <v>0.0810595228934205</v>
      </c>
      <c r="AT709" s="267">
        <v>0</v>
      </c>
      <c r="AU709" s="268">
        <v>0.1</v>
      </c>
      <c r="AV709" s="268">
        <v>0</v>
      </c>
      <c r="AW709" s="268">
        <v>0.0513392857142857</v>
      </c>
      <c r="AX709" s="224"/>
      <c r="AY709" s="222"/>
    </row>
    <row r="710" ht="15" spans="1:51">
      <c r="A710" s="220"/>
      <c r="B710" s="224"/>
      <c r="C710" s="283" t="s">
        <v>668</v>
      </c>
      <c r="D710" s="111" t="s">
        <v>25</v>
      </c>
      <c r="E710" s="111" t="s">
        <v>669</v>
      </c>
      <c r="F710" s="293" t="s">
        <v>743</v>
      </c>
      <c r="G710" s="293" t="s">
        <v>743</v>
      </c>
      <c r="H710" s="293" t="s">
        <v>743</v>
      </c>
      <c r="I710" s="293" t="s">
        <v>743</v>
      </c>
      <c r="J710" s="259">
        <v>0.9</v>
      </c>
      <c r="K710" s="260">
        <v>0.85</v>
      </c>
      <c r="L710" s="260">
        <v>0.789473684210526</v>
      </c>
      <c r="M710" s="261">
        <v>0.85</v>
      </c>
      <c r="N710" s="261">
        <v>0.810810810810811</v>
      </c>
      <c r="O710" s="262">
        <v>0.9</v>
      </c>
      <c r="P710" s="263">
        <v>0.957728706624606</v>
      </c>
      <c r="Q710" s="260">
        <v>0.961099932930919</v>
      </c>
      <c r="R710" s="260">
        <v>0.956683168316832</v>
      </c>
      <c r="S710" s="260">
        <v>0.931790188012736</v>
      </c>
      <c r="T710" s="262">
        <v>0.9</v>
      </c>
      <c r="U710" s="260">
        <v>0.887066246056782</v>
      </c>
      <c r="V710" s="260">
        <v>0.909456740442656</v>
      </c>
      <c r="W710" s="260">
        <v>0.920792079207921</v>
      </c>
      <c r="X710" s="260">
        <v>0.897301819702991</v>
      </c>
      <c r="Y710" s="262">
        <v>0.92</v>
      </c>
      <c r="Z710" s="262">
        <v>0.903225806451613</v>
      </c>
      <c r="AA710" s="262">
        <v>0.908315565031983</v>
      </c>
      <c r="AB710" s="262">
        <v>0.909090909090909</v>
      </c>
      <c r="AC710" s="262">
        <v>0.912814878756965</v>
      </c>
      <c r="AD710" s="262">
        <v>0.92</v>
      </c>
      <c r="AE710" s="260">
        <v>0.989583333333333</v>
      </c>
      <c r="AF710" s="260">
        <v>0.946768060836502</v>
      </c>
      <c r="AG710" s="260">
        <v>0.984076433121019</v>
      </c>
      <c r="AH710" s="260">
        <v>0.961533480119156</v>
      </c>
      <c r="AI710" s="262">
        <v>0.92</v>
      </c>
      <c r="AJ710" s="260">
        <v>0.940594059405941</v>
      </c>
      <c r="AK710" s="260">
        <v>0.946938775510204</v>
      </c>
      <c r="AL710" s="260">
        <v>0.941972920696325</v>
      </c>
      <c r="AM710" s="260">
        <v>0.943880843131632</v>
      </c>
      <c r="AN710" s="259">
        <v>0.99</v>
      </c>
      <c r="AO710" s="264">
        <v>1</v>
      </c>
      <c r="AP710" s="264">
        <v>1</v>
      </c>
      <c r="AQ710" s="264">
        <v>1</v>
      </c>
      <c r="AR710" s="265">
        <v>1</v>
      </c>
      <c r="AS710" s="286">
        <v>0.0810595228934205</v>
      </c>
      <c r="AT710" s="267">
        <v>0</v>
      </c>
      <c r="AU710" s="268">
        <v>0</v>
      </c>
      <c r="AV710" s="268">
        <v>0</v>
      </c>
      <c r="AW710" s="268">
        <v>0.0683760683760684</v>
      </c>
      <c r="AX710" s="224"/>
      <c r="AY710" s="222"/>
    </row>
    <row r="711" ht="15" spans="1:51">
      <c r="A711" s="220"/>
      <c r="B711" s="224"/>
      <c r="C711" s="283" t="s">
        <v>668</v>
      </c>
      <c r="D711" s="111" t="s">
        <v>25</v>
      </c>
      <c r="E711" s="111" t="s">
        <v>669</v>
      </c>
      <c r="F711" s="293" t="s">
        <v>744</v>
      </c>
      <c r="G711" s="293" t="s">
        <v>744</v>
      </c>
      <c r="H711" s="293" t="s">
        <v>744</v>
      </c>
      <c r="I711" s="293" t="s">
        <v>744</v>
      </c>
      <c r="J711" s="259">
        <v>0.9</v>
      </c>
      <c r="K711" s="260">
        <v>0.6</v>
      </c>
      <c r="L711" s="260">
        <v>0.642857142857143</v>
      </c>
      <c r="M711" s="261">
        <v>0.8</v>
      </c>
      <c r="N711" s="261">
        <v>0.66421568627451</v>
      </c>
      <c r="O711" s="262">
        <v>0.9</v>
      </c>
      <c r="P711" s="263">
        <v>0.903225806451613</v>
      </c>
      <c r="Q711" s="260">
        <v>0.820823244552058</v>
      </c>
      <c r="R711" s="260">
        <v>0.959490740740741</v>
      </c>
      <c r="S711" s="260">
        <v>0.901410646091497</v>
      </c>
      <c r="T711" s="262">
        <v>0.9</v>
      </c>
      <c r="U711" s="260">
        <v>0.857440166493236</v>
      </c>
      <c r="V711" s="260">
        <v>0.820823244552058</v>
      </c>
      <c r="W711" s="260">
        <v>0.881944444444444</v>
      </c>
      <c r="X711" s="260">
        <v>0.853401917231704</v>
      </c>
      <c r="Y711" s="262">
        <v>0.92</v>
      </c>
      <c r="Z711" s="262">
        <v>0.881756756756757</v>
      </c>
      <c r="AA711" s="262">
        <v>0.810077519379845</v>
      </c>
      <c r="AB711" s="262">
        <v>0.822314049586777</v>
      </c>
      <c r="AC711" s="262">
        <v>0.840788964805982</v>
      </c>
      <c r="AD711" s="262">
        <v>0.92</v>
      </c>
      <c r="AE711" s="260">
        <v>1</v>
      </c>
      <c r="AF711" s="260">
        <v>1</v>
      </c>
      <c r="AG711" s="260">
        <v>1</v>
      </c>
      <c r="AH711" s="260">
        <v>0.976325757575758</v>
      </c>
      <c r="AI711" s="262">
        <v>0.92</v>
      </c>
      <c r="AJ711" s="260">
        <v>0.873508353221957</v>
      </c>
      <c r="AK711" s="260">
        <v>0.831336405529954</v>
      </c>
      <c r="AL711" s="260">
        <v>0.885275519421861</v>
      </c>
      <c r="AM711" s="260">
        <v>0.891179805454437</v>
      </c>
      <c r="AN711" s="259">
        <v>0.99</v>
      </c>
      <c r="AO711" s="264" t="s">
        <v>33</v>
      </c>
      <c r="AP711" s="264">
        <v>1</v>
      </c>
      <c r="AQ711" s="264">
        <v>1</v>
      </c>
      <c r="AR711" s="265">
        <v>1</v>
      </c>
      <c r="AS711" s="286">
        <v>0.0810595228934205</v>
      </c>
      <c r="AT711" s="267">
        <v>0</v>
      </c>
      <c r="AU711" s="268">
        <v>0</v>
      </c>
      <c r="AV711" s="268">
        <v>0</v>
      </c>
      <c r="AW711" s="268">
        <v>0</v>
      </c>
      <c r="AX711" s="224"/>
      <c r="AY711" s="222"/>
    </row>
    <row r="712" ht="15" spans="1:51">
      <c r="A712" s="220"/>
      <c r="B712" s="224"/>
      <c r="C712" s="283" t="s">
        <v>668</v>
      </c>
      <c r="D712" s="111" t="s">
        <v>25</v>
      </c>
      <c r="E712" s="111" t="s">
        <v>669</v>
      </c>
      <c r="F712" s="293" t="s">
        <v>745</v>
      </c>
      <c r="G712" s="293" t="s">
        <v>745</v>
      </c>
      <c r="H712" s="293" t="s">
        <v>745</v>
      </c>
      <c r="I712" s="293" t="s">
        <v>745</v>
      </c>
      <c r="J712" s="259">
        <v>0.9</v>
      </c>
      <c r="K712" s="260">
        <v>0.98</v>
      </c>
      <c r="L712" s="260">
        <v>0.916666666666667</v>
      </c>
      <c r="M712" s="261">
        <v>1</v>
      </c>
      <c r="N712" s="261">
        <v>0.964176829268293</v>
      </c>
      <c r="O712" s="262">
        <v>0.9</v>
      </c>
      <c r="P712" s="263">
        <v>0.978035240164132</v>
      </c>
      <c r="Q712" s="260">
        <v>0.937484116899619</v>
      </c>
      <c r="R712" s="260">
        <v>0.9737739312877</v>
      </c>
      <c r="S712" s="260">
        <v>0.964782041149778</v>
      </c>
      <c r="T712" s="262">
        <v>0.9</v>
      </c>
      <c r="U712" s="260">
        <v>0.958242819213131</v>
      </c>
      <c r="V712" s="260">
        <v>0.958322744599746</v>
      </c>
      <c r="W712" s="260">
        <v>0.961972200367165</v>
      </c>
      <c r="X712" s="260">
        <v>0.950503050269507</v>
      </c>
      <c r="Y712" s="262">
        <v>0.92</v>
      </c>
      <c r="Z712" s="262">
        <v>0.954816709292413</v>
      </c>
      <c r="AA712" s="262">
        <v>0.950586264656616</v>
      </c>
      <c r="AB712" s="262">
        <v>0.945278022947926</v>
      </c>
      <c r="AC712" s="262">
        <v>0.960024045686805</v>
      </c>
      <c r="AD712" s="262">
        <v>0.92</v>
      </c>
      <c r="AE712" s="260">
        <v>0.993421052631579</v>
      </c>
      <c r="AF712" s="260">
        <v>0.991957104557641</v>
      </c>
      <c r="AG712" s="260">
        <v>0.976404494382022</v>
      </c>
      <c r="AH712" s="260">
        <v>0.985436085219707</v>
      </c>
      <c r="AI712" s="262">
        <v>0.92</v>
      </c>
      <c r="AJ712" s="260">
        <v>0.966892400300978</v>
      </c>
      <c r="AK712" s="260">
        <v>0.970187061574435</v>
      </c>
      <c r="AL712" s="260">
        <v>0.9719135178824</v>
      </c>
      <c r="AM712" s="260">
        <v>0.97314723455572</v>
      </c>
      <c r="AN712" s="259">
        <v>0.99</v>
      </c>
      <c r="AO712" s="264">
        <v>1</v>
      </c>
      <c r="AP712" s="264">
        <v>1</v>
      </c>
      <c r="AQ712" s="264">
        <v>1</v>
      </c>
      <c r="AR712" s="265">
        <v>1</v>
      </c>
      <c r="AS712" s="286">
        <v>0.0810595228934205</v>
      </c>
      <c r="AT712" s="267">
        <v>0.0588235294117647</v>
      </c>
      <c r="AU712" s="268">
        <v>0.105263157894737</v>
      </c>
      <c r="AV712" s="268">
        <v>0.217391304347826</v>
      </c>
      <c r="AW712" s="268">
        <v>0.0535714285714286</v>
      </c>
      <c r="AX712" s="224"/>
      <c r="AY712" s="222"/>
    </row>
    <row r="713" ht="15" spans="1:51">
      <c r="A713" s="220"/>
      <c r="B713" s="224"/>
      <c r="C713" s="283" t="s">
        <v>668</v>
      </c>
      <c r="D713" s="111" t="s">
        <v>25</v>
      </c>
      <c r="E713" s="111" t="s">
        <v>669</v>
      </c>
      <c r="F713" s="293" t="s">
        <v>746</v>
      </c>
      <c r="G713" s="293" t="s">
        <v>746</v>
      </c>
      <c r="H713" s="293" t="s">
        <v>746</v>
      </c>
      <c r="I713" s="293" t="s">
        <v>746</v>
      </c>
      <c r="J713" s="259">
        <v>0.9</v>
      </c>
      <c r="K713" s="260">
        <v>0.925</v>
      </c>
      <c r="L713" s="260">
        <v>0.930232558139535</v>
      </c>
      <c r="M713" s="261">
        <v>0.953488372093023</v>
      </c>
      <c r="N713" s="261">
        <v>0.948231233822261</v>
      </c>
      <c r="O713" s="262">
        <v>0.9</v>
      </c>
      <c r="P713" s="263">
        <v>0.966797464533655</v>
      </c>
      <c r="Q713" s="260">
        <v>0.975183502271933</v>
      </c>
      <c r="R713" s="260">
        <v>0.962792127921279</v>
      </c>
      <c r="S713" s="260">
        <v>0.96479792875555</v>
      </c>
      <c r="T713" s="262">
        <v>0.9</v>
      </c>
      <c r="U713" s="260">
        <v>0.88741322064594</v>
      </c>
      <c r="V713" s="260">
        <v>0.925900034952814</v>
      </c>
      <c r="W713" s="260">
        <v>0.934809348093481</v>
      </c>
      <c r="X713" s="260">
        <v>0.922010378933264</v>
      </c>
      <c r="Y713" s="262">
        <v>0.92</v>
      </c>
      <c r="Z713" s="262">
        <v>0.886102403343783</v>
      </c>
      <c r="AA713" s="262">
        <v>0.932730923694779</v>
      </c>
      <c r="AB713" s="262">
        <v>0.924574209245742</v>
      </c>
      <c r="AC713" s="262">
        <v>0.926976823449216</v>
      </c>
      <c r="AD713" s="262">
        <v>0.92</v>
      </c>
      <c r="AE713" s="260">
        <v>0.997069597069597</v>
      </c>
      <c r="AF713" s="260">
        <v>0.997060984570169</v>
      </c>
      <c r="AG713" s="260">
        <v>0.999282124910266</v>
      </c>
      <c r="AH713" s="260">
        <v>0.99736009979403</v>
      </c>
      <c r="AI713" s="262">
        <v>0.92</v>
      </c>
      <c r="AJ713" s="260">
        <v>0.9342074455631</v>
      </c>
      <c r="AK713" s="260">
        <v>0.955924293492352</v>
      </c>
      <c r="AL713" s="260">
        <v>0.965144820814924</v>
      </c>
      <c r="AM713" s="260">
        <v>0.960410951535689</v>
      </c>
      <c r="AN713" s="259">
        <v>0.99</v>
      </c>
      <c r="AO713" s="264">
        <v>1</v>
      </c>
      <c r="AP713" s="264">
        <v>1</v>
      </c>
      <c r="AQ713" s="264">
        <v>1</v>
      </c>
      <c r="AR713" s="265">
        <v>1</v>
      </c>
      <c r="AS713" s="286">
        <v>0.0810595228934205</v>
      </c>
      <c r="AT713" s="267">
        <v>0.05</v>
      </c>
      <c r="AU713" s="268">
        <v>0.0384615384615385</v>
      </c>
      <c r="AV713" s="268">
        <v>0.0277777777777778</v>
      </c>
      <c r="AW713" s="268">
        <v>0.0356589147286822</v>
      </c>
      <c r="AX713" s="224"/>
      <c r="AY713" s="222"/>
    </row>
    <row r="714" ht="15" spans="1:51">
      <c r="A714" s="220"/>
      <c r="B714" s="224"/>
      <c r="C714" s="283" t="s">
        <v>668</v>
      </c>
      <c r="D714" s="111" t="s">
        <v>25</v>
      </c>
      <c r="E714" s="111" t="s">
        <v>669</v>
      </c>
      <c r="F714" s="293" t="s">
        <v>747</v>
      </c>
      <c r="G714" s="293" t="s">
        <v>747</v>
      </c>
      <c r="H714" s="293" t="s">
        <v>747</v>
      </c>
      <c r="I714" s="293" t="s">
        <v>747</v>
      </c>
      <c r="J714" s="259">
        <v>0.9</v>
      </c>
      <c r="K714" s="260">
        <v>0.96875</v>
      </c>
      <c r="L714" s="260">
        <v>0.971428571428571</v>
      </c>
      <c r="M714" s="261">
        <v>0.96</v>
      </c>
      <c r="N714" s="261">
        <v>0.97186034392913</v>
      </c>
      <c r="O714" s="262">
        <v>0.9</v>
      </c>
      <c r="P714" s="263">
        <v>0.971231493943472</v>
      </c>
      <c r="Q714" s="260">
        <v>0.97771236333053</v>
      </c>
      <c r="R714" s="260">
        <v>0.987502169762194</v>
      </c>
      <c r="S714" s="260">
        <v>0.980674355026239</v>
      </c>
      <c r="T714" s="262">
        <v>0.9</v>
      </c>
      <c r="U714" s="260">
        <v>0.904441453566622</v>
      </c>
      <c r="V714" s="260">
        <v>0.943860386879731</v>
      </c>
      <c r="W714" s="260">
        <v>0.954521784412428</v>
      </c>
      <c r="X714" s="260">
        <v>0.936335354931967</v>
      </c>
      <c r="Y714" s="262">
        <v>0.92</v>
      </c>
      <c r="Z714" s="262">
        <v>0.908045977011494</v>
      </c>
      <c r="AA714" s="262">
        <v>0.942873629544143</v>
      </c>
      <c r="AB714" s="262">
        <v>0.935681470137825</v>
      </c>
      <c r="AC714" s="262">
        <v>0.945194696578358</v>
      </c>
      <c r="AD714" s="262">
        <v>0.92</v>
      </c>
      <c r="AE714" s="260">
        <v>0.994791666666667</v>
      </c>
      <c r="AF714" s="260">
        <v>0.989830508474576</v>
      </c>
      <c r="AG714" s="260">
        <v>0.995833333333333</v>
      </c>
      <c r="AH714" s="260">
        <v>0.980846063454759</v>
      </c>
      <c r="AI714" s="262">
        <v>0.92</v>
      </c>
      <c r="AJ714" s="260">
        <v>0.942210386151798</v>
      </c>
      <c r="AK714" s="260">
        <v>0.963322545846818</v>
      </c>
      <c r="AL714" s="260">
        <v>0.972689967454365</v>
      </c>
      <c r="AM714" s="260">
        <v>0.972688455165716</v>
      </c>
      <c r="AN714" s="259">
        <v>0.99</v>
      </c>
      <c r="AO714" s="264">
        <v>1</v>
      </c>
      <c r="AP714" s="264">
        <v>1</v>
      </c>
      <c r="AQ714" s="264">
        <v>1</v>
      </c>
      <c r="AR714" s="265">
        <v>1</v>
      </c>
      <c r="AS714" s="286">
        <v>0.0810595228934205</v>
      </c>
      <c r="AT714" s="267">
        <v>0.0144927536231884</v>
      </c>
      <c r="AU714" s="268">
        <v>0.05</v>
      </c>
      <c r="AV714" s="268">
        <v>0.0135135135135135</v>
      </c>
      <c r="AW714" s="268">
        <v>0.0456521739130435</v>
      </c>
      <c r="AX714" s="224"/>
      <c r="AY714" s="222"/>
    </row>
    <row r="715" ht="15" spans="1:51">
      <c r="A715" s="220"/>
      <c r="B715" s="224"/>
      <c r="C715" s="283" t="s">
        <v>668</v>
      </c>
      <c r="D715" s="111" t="s">
        <v>25</v>
      </c>
      <c r="E715" s="111" t="s">
        <v>669</v>
      </c>
      <c r="F715" s="293" t="s">
        <v>748</v>
      </c>
      <c r="G715" s="293" t="s">
        <v>748</v>
      </c>
      <c r="H715" s="293" t="s">
        <v>748</v>
      </c>
      <c r="I715" s="293" t="s">
        <v>748</v>
      </c>
      <c r="J715" s="259">
        <v>0.9</v>
      </c>
      <c r="K715" s="260">
        <v>0.953488372093023</v>
      </c>
      <c r="L715" s="260">
        <v>1</v>
      </c>
      <c r="M715" s="261">
        <v>1</v>
      </c>
      <c r="N715" s="261">
        <v>0.979724249797242</v>
      </c>
      <c r="O715" s="262">
        <v>0.9</v>
      </c>
      <c r="P715" s="263">
        <v>0.905361757105943</v>
      </c>
      <c r="Q715" s="260">
        <v>0.932363350373575</v>
      </c>
      <c r="R715" s="260">
        <v>0.929178470254957</v>
      </c>
      <c r="S715" s="260">
        <v>0.921099333884378</v>
      </c>
      <c r="T715" s="262">
        <v>0.9</v>
      </c>
      <c r="U715" s="260">
        <v>0.775193798449612</v>
      </c>
      <c r="V715" s="260">
        <v>0.790798269760126</v>
      </c>
      <c r="W715" s="260">
        <v>0.793830657853321</v>
      </c>
      <c r="X715" s="260">
        <v>0.781786356785141</v>
      </c>
      <c r="Y715" s="262">
        <v>0.92</v>
      </c>
      <c r="Z715" s="262">
        <v>0.889548693586698</v>
      </c>
      <c r="AA715" s="262">
        <v>0.936754176610978</v>
      </c>
      <c r="AB715" s="262">
        <v>0.925190839694657</v>
      </c>
      <c r="AC715" s="262">
        <v>0.91914972616727</v>
      </c>
      <c r="AD715" s="262">
        <v>0.92</v>
      </c>
      <c r="AE715" s="260">
        <v>0.991189427312775</v>
      </c>
      <c r="AF715" s="260">
        <v>0.998313659359191</v>
      </c>
      <c r="AG715" s="260">
        <v>0.999174917491749</v>
      </c>
      <c r="AH715" s="260">
        <v>0.995985483508366</v>
      </c>
      <c r="AI715" s="262">
        <v>0.92</v>
      </c>
      <c r="AJ715" s="260">
        <v>0.92280345352971</v>
      </c>
      <c r="AK715" s="260">
        <v>0.950310559006211</v>
      </c>
      <c r="AL715" s="260">
        <v>0.956419624217119</v>
      </c>
      <c r="AM715" s="260">
        <v>0.952397923308836</v>
      </c>
      <c r="AN715" s="259">
        <v>0.99</v>
      </c>
      <c r="AO715" s="264">
        <v>1</v>
      </c>
      <c r="AP715" s="264">
        <v>1</v>
      </c>
      <c r="AQ715" s="264">
        <v>1</v>
      </c>
      <c r="AR715" s="265">
        <v>1</v>
      </c>
      <c r="AS715" s="286">
        <v>0.0810595228934205</v>
      </c>
      <c r="AT715" s="267">
        <v>0</v>
      </c>
      <c r="AU715" s="268">
        <v>0.227272727272727</v>
      </c>
      <c r="AV715" s="268">
        <v>0</v>
      </c>
      <c r="AW715" s="268">
        <v>0.0468164794007491</v>
      </c>
      <c r="AX715" s="224"/>
      <c r="AY715" s="222"/>
    </row>
    <row r="716" ht="15" spans="1:51">
      <c r="A716" s="220"/>
      <c r="B716" s="224"/>
      <c r="C716" s="283" t="s">
        <v>668</v>
      </c>
      <c r="D716" s="111" t="s">
        <v>25</v>
      </c>
      <c r="E716" s="111" t="s">
        <v>669</v>
      </c>
      <c r="F716" s="293" t="s">
        <v>749</v>
      </c>
      <c r="G716" s="293" t="s">
        <v>749</v>
      </c>
      <c r="H716" s="293" t="s">
        <v>749</v>
      </c>
      <c r="I716" s="293" t="s">
        <v>749</v>
      </c>
      <c r="J716" s="259">
        <v>0.9</v>
      </c>
      <c r="K716" s="260">
        <v>0.911764705882353</v>
      </c>
      <c r="L716" s="260">
        <v>0.973684210526316</v>
      </c>
      <c r="M716" s="261">
        <v>0.974358974358974</v>
      </c>
      <c r="N716" s="261">
        <v>0.940390544707091</v>
      </c>
      <c r="O716" s="262">
        <v>0.9</v>
      </c>
      <c r="P716" s="263">
        <v>0.965894465894466</v>
      </c>
      <c r="Q716" s="260">
        <v>0.976523887973641</v>
      </c>
      <c r="R716" s="260">
        <v>0.974911547121261</v>
      </c>
      <c r="S716" s="260">
        <v>0.966430427304554</v>
      </c>
      <c r="T716" s="262">
        <v>0.9</v>
      </c>
      <c r="U716" s="260">
        <v>0.918275418275418</v>
      </c>
      <c r="V716" s="260">
        <v>0.939456342668863</v>
      </c>
      <c r="W716" s="260">
        <v>0.933419105821808</v>
      </c>
      <c r="X716" s="260">
        <v>0.932202149330926</v>
      </c>
      <c r="Y716" s="262">
        <v>0.92</v>
      </c>
      <c r="Z716" s="262">
        <v>0.931203931203931</v>
      </c>
      <c r="AA716" s="262">
        <v>0.959630911188005</v>
      </c>
      <c r="AB716" s="262">
        <v>0.965065502183406</v>
      </c>
      <c r="AC716" s="262">
        <v>0.961897810218978</v>
      </c>
      <c r="AD716" s="262">
        <v>0.92</v>
      </c>
      <c r="AE716" s="260">
        <v>0.962025316455696</v>
      </c>
      <c r="AF716" s="260">
        <v>0.992094861660079</v>
      </c>
      <c r="AG716" s="260">
        <v>0.987730061349693</v>
      </c>
      <c r="AH716" s="260">
        <v>0.99292716217893</v>
      </c>
      <c r="AI716" s="262">
        <v>0.92</v>
      </c>
      <c r="AJ716" s="260">
        <v>0.950280469148394</v>
      </c>
      <c r="AK716" s="260">
        <v>0.968133535660091</v>
      </c>
      <c r="AL716" s="260">
        <v>0.969178082191781</v>
      </c>
      <c r="AM716" s="260">
        <v>0.970272695353646</v>
      </c>
      <c r="AN716" s="259">
        <v>0.99</v>
      </c>
      <c r="AO716" s="264">
        <v>1</v>
      </c>
      <c r="AP716" s="264">
        <v>1</v>
      </c>
      <c r="AQ716" s="264">
        <v>1</v>
      </c>
      <c r="AR716" s="265">
        <v>1</v>
      </c>
      <c r="AS716" s="286">
        <v>0.0810595228934205</v>
      </c>
      <c r="AT716" s="267">
        <v>0.133333333333333</v>
      </c>
      <c r="AU716" s="268">
        <v>0</v>
      </c>
      <c r="AV716" s="268">
        <v>0.1</v>
      </c>
      <c r="AW716" s="268">
        <v>0.0674486803519062</v>
      </c>
      <c r="AX716" s="224"/>
      <c r="AY716" s="222"/>
    </row>
    <row r="717" ht="15" spans="1:51">
      <c r="A717" s="220"/>
      <c r="B717" s="224"/>
      <c r="C717" s="283" t="s">
        <v>668</v>
      </c>
      <c r="D717" s="111" t="s">
        <v>25</v>
      </c>
      <c r="E717" s="111" t="s">
        <v>669</v>
      </c>
      <c r="F717" s="293" t="s">
        <v>750</v>
      </c>
      <c r="G717" s="293" t="s">
        <v>750</v>
      </c>
      <c r="H717" s="293" t="s">
        <v>750</v>
      </c>
      <c r="I717" s="293" t="s">
        <v>750</v>
      </c>
      <c r="J717" s="259">
        <v>0.9</v>
      </c>
      <c r="K717" s="260">
        <v>1</v>
      </c>
      <c r="L717" s="260">
        <v>0.966666666666667</v>
      </c>
      <c r="M717" s="261">
        <v>1</v>
      </c>
      <c r="N717" s="261">
        <v>0.995169082125604</v>
      </c>
      <c r="O717" s="262">
        <v>0.9</v>
      </c>
      <c r="P717" s="263">
        <v>0.985190670122177</v>
      </c>
      <c r="Q717" s="260">
        <v>0.989519650655022</v>
      </c>
      <c r="R717" s="260">
        <v>0.986322188449848</v>
      </c>
      <c r="S717" s="260">
        <v>0.980999957902418</v>
      </c>
      <c r="T717" s="262">
        <v>0.9</v>
      </c>
      <c r="U717" s="260">
        <v>0.896334690855239</v>
      </c>
      <c r="V717" s="260">
        <v>0.937117903930131</v>
      </c>
      <c r="W717" s="260">
        <v>0.916033434650456</v>
      </c>
      <c r="X717" s="260">
        <v>0.931773851788446</v>
      </c>
      <c r="Y717" s="262">
        <v>0.92</v>
      </c>
      <c r="Z717" s="262">
        <v>0.836550836550837</v>
      </c>
      <c r="AA717" s="262">
        <v>0.903105590062112</v>
      </c>
      <c r="AB717" s="262">
        <v>0.878048780487805</v>
      </c>
      <c r="AC717" s="262">
        <v>0.893085163943296</v>
      </c>
      <c r="AD717" s="262">
        <v>0.92</v>
      </c>
      <c r="AE717" s="260">
        <v>1</v>
      </c>
      <c r="AF717" s="260">
        <v>1</v>
      </c>
      <c r="AG717" s="260">
        <v>0.994652406417112</v>
      </c>
      <c r="AH717" s="260">
        <v>0.992595225401339</v>
      </c>
      <c r="AI717" s="262">
        <v>0.92</v>
      </c>
      <c r="AJ717" s="260">
        <v>0.931935669155658</v>
      </c>
      <c r="AK717" s="260">
        <v>0.951290322580645</v>
      </c>
      <c r="AL717" s="260">
        <v>0.95264116575592</v>
      </c>
      <c r="AM717" s="260">
        <v>0.956459798771258</v>
      </c>
      <c r="AN717" s="259">
        <v>0.99</v>
      </c>
      <c r="AO717" s="264">
        <v>1</v>
      </c>
      <c r="AP717" s="264">
        <v>1</v>
      </c>
      <c r="AQ717" s="264">
        <v>1</v>
      </c>
      <c r="AR717" s="265">
        <v>1</v>
      </c>
      <c r="AS717" s="286">
        <v>0.0810595228934205</v>
      </c>
      <c r="AT717" s="267">
        <v>0</v>
      </c>
      <c r="AU717" s="268">
        <v>0</v>
      </c>
      <c r="AV717" s="268">
        <v>0</v>
      </c>
      <c r="AW717" s="268">
        <v>0.0715746421267894</v>
      </c>
      <c r="AX717" s="224"/>
      <c r="AY717" s="222"/>
    </row>
    <row r="718" ht="15" spans="1:51">
      <c r="A718" s="220"/>
      <c r="B718" s="224"/>
      <c r="C718" s="283" t="s">
        <v>668</v>
      </c>
      <c r="D718" s="111" t="s">
        <v>25</v>
      </c>
      <c r="E718" s="111" t="s">
        <v>669</v>
      </c>
      <c r="F718" s="293" t="s">
        <v>751</v>
      </c>
      <c r="G718" s="293" t="s">
        <v>751</v>
      </c>
      <c r="H718" s="293" t="s">
        <v>751</v>
      </c>
      <c r="I718" s="293" t="s">
        <v>751</v>
      </c>
      <c r="J718" s="259">
        <v>0.9</v>
      </c>
      <c r="K718" s="260">
        <v>0.938775510204082</v>
      </c>
      <c r="L718" s="260">
        <v>0.98</v>
      </c>
      <c r="M718" s="261">
        <v>0.980769230769231</v>
      </c>
      <c r="N718" s="261">
        <v>0.95191637630662</v>
      </c>
      <c r="O718" s="262">
        <v>0.9</v>
      </c>
      <c r="P718" s="263">
        <v>0.814745683621092</v>
      </c>
      <c r="Q718" s="260">
        <v>0.949529512403764</v>
      </c>
      <c r="R718" s="260">
        <v>0.968218442256043</v>
      </c>
      <c r="S718" s="260">
        <v>0.962739199676433</v>
      </c>
      <c r="T718" s="262">
        <v>0.9</v>
      </c>
      <c r="U718" s="260">
        <v>0.845543630424638</v>
      </c>
      <c r="V718" s="260">
        <v>0.881665240946678</v>
      </c>
      <c r="W718" s="260">
        <v>0.878021486123545</v>
      </c>
      <c r="X718" s="260">
        <v>0.880802514387792</v>
      </c>
      <c r="Y718" s="262">
        <v>0.92</v>
      </c>
      <c r="Z718" s="262">
        <v>0.873858921161826</v>
      </c>
      <c r="AA718" s="262">
        <v>0.888613861386139</v>
      </c>
      <c r="AB718" s="262">
        <v>0.873716632443532</v>
      </c>
      <c r="AC718" s="262">
        <v>0.896160191505192</v>
      </c>
      <c r="AD718" s="262">
        <v>0.92</v>
      </c>
      <c r="AE718" s="260">
        <v>1</v>
      </c>
      <c r="AF718" s="260">
        <v>0.999333111037012</v>
      </c>
      <c r="AG718" s="260">
        <v>0.999390057944495</v>
      </c>
      <c r="AH718" s="260">
        <v>0.998354388464665</v>
      </c>
      <c r="AI718" s="262">
        <v>0.92</v>
      </c>
      <c r="AJ718" s="260">
        <v>0.9111272992169</v>
      </c>
      <c r="AK718" s="260">
        <v>0.926694915254237</v>
      </c>
      <c r="AL718" s="260">
        <v>0.941749356854098</v>
      </c>
      <c r="AM718" s="260">
        <v>0.94469140423939</v>
      </c>
      <c r="AN718" s="259">
        <v>0.99</v>
      </c>
      <c r="AO718" s="264">
        <v>1</v>
      </c>
      <c r="AP718" s="264">
        <v>1</v>
      </c>
      <c r="AQ718" s="264">
        <v>1</v>
      </c>
      <c r="AR718" s="265">
        <v>1</v>
      </c>
      <c r="AS718" s="286">
        <v>0.0810595228934205</v>
      </c>
      <c r="AT718" s="267">
        <v>0.1</v>
      </c>
      <c r="AU718" s="268">
        <v>0</v>
      </c>
      <c r="AV718" s="268">
        <v>0.0416666666666667</v>
      </c>
      <c r="AW718" s="268">
        <v>0.0531073446327684</v>
      </c>
      <c r="AX718" s="224"/>
      <c r="AY718" s="222"/>
    </row>
    <row r="719" ht="15" spans="1:51">
      <c r="A719" s="220"/>
      <c r="B719" s="224"/>
      <c r="C719" s="283" t="s">
        <v>668</v>
      </c>
      <c r="D719" s="111" t="s">
        <v>25</v>
      </c>
      <c r="E719" s="111" t="s">
        <v>669</v>
      </c>
      <c r="F719" s="293" t="s">
        <v>752</v>
      </c>
      <c r="G719" s="293" t="s">
        <v>752</v>
      </c>
      <c r="H719" s="293" t="s">
        <v>752</v>
      </c>
      <c r="I719" s="293" t="s">
        <v>752</v>
      </c>
      <c r="J719" s="259">
        <v>0.9</v>
      </c>
      <c r="K719" s="260">
        <v>0.964285714285714</v>
      </c>
      <c r="L719" s="260">
        <v>0.967741935483871</v>
      </c>
      <c r="M719" s="261">
        <v>0.967741935483871</v>
      </c>
      <c r="N719" s="261">
        <v>0.949004975124378</v>
      </c>
      <c r="O719" s="262">
        <v>0.9</v>
      </c>
      <c r="P719" s="263">
        <v>0.93483356774496</v>
      </c>
      <c r="Q719" s="260">
        <v>0.952646239554318</v>
      </c>
      <c r="R719" s="260">
        <v>0.95863309352518</v>
      </c>
      <c r="S719" s="260">
        <v>0.949721754885467</v>
      </c>
      <c r="T719" s="262">
        <v>0.9</v>
      </c>
      <c r="U719" s="260">
        <v>0.895452414439756</v>
      </c>
      <c r="V719" s="260">
        <v>0.924233983286908</v>
      </c>
      <c r="W719" s="260">
        <v>0.915467625899281</v>
      </c>
      <c r="X719" s="260">
        <v>0.905380484017083</v>
      </c>
      <c r="Y719" s="262">
        <v>0.92</v>
      </c>
      <c r="Z719" s="262">
        <v>0.917910447761194</v>
      </c>
      <c r="AA719" s="262">
        <v>0.935064935064935</v>
      </c>
      <c r="AB719" s="262">
        <v>0.949698189134809</v>
      </c>
      <c r="AC719" s="262">
        <v>0.930908426247487</v>
      </c>
      <c r="AD719" s="262">
        <v>0.92</v>
      </c>
      <c r="AE719" s="260">
        <v>1</v>
      </c>
      <c r="AF719" s="260">
        <v>0.988571428571429</v>
      </c>
      <c r="AG719" s="260">
        <v>0.965277777777778</v>
      </c>
      <c r="AH719" s="260">
        <v>0.987549800796813</v>
      </c>
      <c r="AI719" s="262">
        <v>0.92</v>
      </c>
      <c r="AJ719" s="260">
        <v>0.937566892615055</v>
      </c>
      <c r="AK719" s="260">
        <v>0.95016077170418</v>
      </c>
      <c r="AL719" s="260">
        <v>0.968026460859978</v>
      </c>
      <c r="AM719" s="260">
        <v>0.957458775405855</v>
      </c>
      <c r="AN719" s="259">
        <v>0.99</v>
      </c>
      <c r="AO719" s="264">
        <v>1</v>
      </c>
      <c r="AP719" s="264">
        <v>1</v>
      </c>
      <c r="AQ719" s="264">
        <v>1</v>
      </c>
      <c r="AR719" s="265">
        <v>1</v>
      </c>
      <c r="AS719" s="286">
        <v>0.0810595228934205</v>
      </c>
      <c r="AT719" s="267">
        <v>0.214285714285714</v>
      </c>
      <c r="AU719" s="268">
        <v>0.2</v>
      </c>
      <c r="AV719" s="268">
        <v>0</v>
      </c>
      <c r="AW719" s="268">
        <v>0.0785340314136126</v>
      </c>
      <c r="AX719" s="224"/>
      <c r="AY719" s="222"/>
    </row>
    <row r="720" ht="15" spans="1:51">
      <c r="A720" s="220"/>
      <c r="B720" s="224"/>
      <c r="C720" s="283" t="s">
        <v>668</v>
      </c>
      <c r="D720" s="111" t="s">
        <v>25</v>
      </c>
      <c r="E720" s="111" t="s">
        <v>669</v>
      </c>
      <c r="F720" s="293" t="s">
        <v>753</v>
      </c>
      <c r="G720" s="293" t="s">
        <v>753</v>
      </c>
      <c r="H720" s="293" t="s">
        <v>753</v>
      </c>
      <c r="I720" s="293" t="s">
        <v>753</v>
      </c>
      <c r="J720" s="259">
        <v>0.9</v>
      </c>
      <c r="K720" s="260">
        <v>0.96875</v>
      </c>
      <c r="L720" s="260">
        <v>0.882352941176471</v>
      </c>
      <c r="M720" s="261">
        <v>0.970588235294118</v>
      </c>
      <c r="N720" s="261">
        <v>0.975391498881432</v>
      </c>
      <c r="O720" s="262">
        <v>0.9</v>
      </c>
      <c r="P720" s="263">
        <v>0.962012662445851</v>
      </c>
      <c r="Q720" s="260">
        <v>0.962264150943396</v>
      </c>
      <c r="R720" s="260">
        <v>0.962225274725275</v>
      </c>
      <c r="S720" s="260">
        <v>0.956768627043322</v>
      </c>
      <c r="T720" s="262">
        <v>0.9</v>
      </c>
      <c r="U720" s="260">
        <v>0.87670776407864</v>
      </c>
      <c r="V720" s="260">
        <v>0.856775300171527</v>
      </c>
      <c r="W720" s="260">
        <v>0.907967032967033</v>
      </c>
      <c r="X720" s="260">
        <v>0.896281088385873</v>
      </c>
      <c r="Y720" s="262">
        <v>0.92</v>
      </c>
      <c r="Z720" s="262">
        <v>0.879487179487179</v>
      </c>
      <c r="AA720" s="262">
        <v>0.930758988015979</v>
      </c>
      <c r="AB720" s="262">
        <v>0.938640132669983</v>
      </c>
      <c r="AC720" s="262">
        <v>0.918940065724271</v>
      </c>
      <c r="AD720" s="262">
        <v>0.92</v>
      </c>
      <c r="AE720" s="260">
        <v>1</v>
      </c>
      <c r="AF720" s="260">
        <v>0.970588235294118</v>
      </c>
      <c r="AG720" s="260">
        <v>0.952095808383233</v>
      </c>
      <c r="AH720" s="260">
        <v>0.985604217356042</v>
      </c>
      <c r="AI720" s="262">
        <v>0.92</v>
      </c>
      <c r="AJ720" s="260">
        <v>0.927796879132505</v>
      </c>
      <c r="AK720" s="260">
        <v>0.946805060006487</v>
      </c>
      <c r="AL720" s="260">
        <v>0.960170697012802</v>
      </c>
      <c r="AM720" s="260">
        <v>0.949694170515541</v>
      </c>
      <c r="AN720" s="259">
        <v>0.99</v>
      </c>
      <c r="AO720" s="264">
        <v>1</v>
      </c>
      <c r="AP720" s="264">
        <v>1</v>
      </c>
      <c r="AQ720" s="264">
        <v>1</v>
      </c>
      <c r="AR720" s="265">
        <v>1</v>
      </c>
      <c r="AS720" s="286">
        <v>0.0810595228934205</v>
      </c>
      <c r="AT720" s="267">
        <v>0</v>
      </c>
      <c r="AU720" s="268">
        <v>0.05</v>
      </c>
      <c r="AV720" s="268">
        <v>0</v>
      </c>
      <c r="AW720" s="268">
        <v>0.0362694300518135</v>
      </c>
      <c r="AX720" s="224"/>
      <c r="AY720" s="222"/>
    </row>
    <row r="721" ht="15" spans="1:51">
      <c r="A721" s="220"/>
      <c r="B721" s="224"/>
      <c r="C721" s="283" t="s">
        <v>668</v>
      </c>
      <c r="D721" s="111" t="s">
        <v>25</v>
      </c>
      <c r="E721" s="111" t="s">
        <v>669</v>
      </c>
      <c r="F721" s="293" t="s">
        <v>754</v>
      </c>
      <c r="G721" s="293" t="s">
        <v>754</v>
      </c>
      <c r="H721" s="293" t="s">
        <v>754</v>
      </c>
      <c r="I721" s="293" t="s">
        <v>754</v>
      </c>
      <c r="J721" s="259">
        <v>0.9</v>
      </c>
      <c r="K721" s="260">
        <v>0.823529411764706</v>
      </c>
      <c r="L721" s="260">
        <v>1</v>
      </c>
      <c r="M721" s="261">
        <v>1</v>
      </c>
      <c r="N721" s="261">
        <v>0.939051918735892</v>
      </c>
      <c r="O721" s="262">
        <v>0.9</v>
      </c>
      <c r="P721" s="263">
        <v>0.971485411140584</v>
      </c>
      <c r="Q721" s="260">
        <v>0.987577639751553</v>
      </c>
      <c r="R721" s="260">
        <v>0.986832986832987</v>
      </c>
      <c r="S721" s="260">
        <v>0.972905958622827</v>
      </c>
      <c r="T721" s="262">
        <v>0.9</v>
      </c>
      <c r="U721" s="260">
        <v>0.917771883289125</v>
      </c>
      <c r="V721" s="260">
        <v>0.944099378881988</v>
      </c>
      <c r="W721" s="260">
        <v>0.943173943173943</v>
      </c>
      <c r="X721" s="260">
        <v>0.938967378670868</v>
      </c>
      <c r="Y721" s="262">
        <v>0.92</v>
      </c>
      <c r="Z721" s="262">
        <v>0.849740932642487</v>
      </c>
      <c r="AA721" s="262">
        <v>0.918918918918919</v>
      </c>
      <c r="AB721" s="262">
        <v>0.880877742946709</v>
      </c>
      <c r="AC721" s="262">
        <v>0.865959595959596</v>
      </c>
      <c r="AD721" s="262">
        <v>0.92</v>
      </c>
      <c r="AE721" s="260">
        <v>1</v>
      </c>
      <c r="AF721" s="260">
        <v>0.95049504950495</v>
      </c>
      <c r="AG721" s="260">
        <v>0.97752808988764</v>
      </c>
      <c r="AH721" s="260">
        <v>0.978653530377668</v>
      </c>
      <c r="AI721" s="262">
        <v>0.92</v>
      </c>
      <c r="AJ721" s="260">
        <v>0.933474128827878</v>
      </c>
      <c r="AK721" s="260">
        <v>0.959261616804583</v>
      </c>
      <c r="AL721" s="260">
        <v>0.962542565266742</v>
      </c>
      <c r="AM721" s="260">
        <v>0.953845204549662</v>
      </c>
      <c r="AN721" s="259">
        <v>0.99</v>
      </c>
      <c r="AO721" s="264">
        <v>1</v>
      </c>
      <c r="AP721" s="264">
        <v>1</v>
      </c>
      <c r="AQ721" s="264">
        <v>1</v>
      </c>
      <c r="AR721" s="265">
        <v>1</v>
      </c>
      <c r="AS721" s="286">
        <v>0.0810595228934205</v>
      </c>
      <c r="AT721" s="267">
        <v>0</v>
      </c>
      <c r="AU721" s="268">
        <v>0</v>
      </c>
      <c r="AV721" s="268">
        <v>0.5</v>
      </c>
      <c r="AW721" s="268">
        <v>0.0520231213872832</v>
      </c>
      <c r="AX721" s="224"/>
      <c r="AY721" s="222"/>
    </row>
    <row r="722" ht="15" spans="1:51">
      <c r="A722" s="220"/>
      <c r="B722" s="224"/>
      <c r="C722" s="283" t="s">
        <v>668</v>
      </c>
      <c r="D722" s="111" t="s">
        <v>25</v>
      </c>
      <c r="E722" s="111" t="s">
        <v>669</v>
      </c>
      <c r="F722" s="293" t="s">
        <v>755</v>
      </c>
      <c r="G722" s="293" t="s">
        <v>755</v>
      </c>
      <c r="H722" s="293" t="s">
        <v>755</v>
      </c>
      <c r="I722" s="293" t="s">
        <v>755</v>
      </c>
      <c r="J722" s="259">
        <v>0.9</v>
      </c>
      <c r="K722" s="260">
        <v>0.961538461538462</v>
      </c>
      <c r="L722" s="260">
        <v>1</v>
      </c>
      <c r="M722" s="261">
        <v>1</v>
      </c>
      <c r="N722" s="261">
        <v>0.963139120095125</v>
      </c>
      <c r="O722" s="262">
        <v>0.9</v>
      </c>
      <c r="P722" s="263">
        <v>0.942487739634418</v>
      </c>
      <c r="Q722" s="260">
        <v>0.984559958826557</v>
      </c>
      <c r="R722" s="260">
        <v>0.977559607293128</v>
      </c>
      <c r="S722" s="260">
        <v>0.974234834905265</v>
      </c>
      <c r="T722" s="262">
        <v>0.9</v>
      </c>
      <c r="U722" s="260">
        <v>0.943825234061525</v>
      </c>
      <c r="V722" s="260">
        <v>0.972722593926917</v>
      </c>
      <c r="W722" s="260">
        <v>0.976157082748948</v>
      </c>
      <c r="X722" s="260">
        <v>0.965791633859917</v>
      </c>
      <c r="Y722" s="262">
        <v>0.92</v>
      </c>
      <c r="Z722" s="262">
        <v>0.950423216444982</v>
      </c>
      <c r="AA722" s="262">
        <v>0.951612903225806</v>
      </c>
      <c r="AB722" s="262">
        <v>0.971783295711061</v>
      </c>
      <c r="AC722" s="262">
        <v>0.95071060016294</v>
      </c>
      <c r="AD722" s="262">
        <v>0.92</v>
      </c>
      <c r="AE722" s="260">
        <v>0.998410174880763</v>
      </c>
      <c r="AF722" s="260">
        <v>1</v>
      </c>
      <c r="AG722" s="260">
        <v>1</v>
      </c>
      <c r="AH722" s="260">
        <v>0.999541140070271</v>
      </c>
      <c r="AI722" s="262">
        <v>0.92</v>
      </c>
      <c r="AJ722" s="260">
        <v>0.962866449511401</v>
      </c>
      <c r="AK722" s="260">
        <v>0.975462304409673</v>
      </c>
      <c r="AL722" s="260">
        <v>0.982154659616656</v>
      </c>
      <c r="AM722" s="260">
        <v>0.97622540031781</v>
      </c>
      <c r="AN722" s="259">
        <v>0.99</v>
      </c>
      <c r="AO722" s="264">
        <v>1</v>
      </c>
      <c r="AP722" s="264">
        <v>1</v>
      </c>
      <c r="AQ722" s="264">
        <v>1</v>
      </c>
      <c r="AR722" s="265">
        <v>1</v>
      </c>
      <c r="AS722" s="286">
        <v>0.0810595228934205</v>
      </c>
      <c r="AT722" s="267">
        <v>0.1</v>
      </c>
      <c r="AU722" s="268">
        <v>0.136363636363636</v>
      </c>
      <c r="AV722" s="268">
        <v>0.0714285714285714</v>
      </c>
      <c r="AW722" s="268">
        <v>0.0612244897959184</v>
      </c>
      <c r="AX722" s="224"/>
      <c r="AY722" s="222"/>
    </row>
    <row r="723" ht="15" spans="1:51">
      <c r="A723" s="220"/>
      <c r="B723" s="224"/>
      <c r="C723" s="283" t="s">
        <v>668</v>
      </c>
      <c r="D723" s="111" t="s">
        <v>25</v>
      </c>
      <c r="E723" s="111" t="s">
        <v>669</v>
      </c>
      <c r="F723" s="293" t="s">
        <v>756</v>
      </c>
      <c r="G723" s="293" t="s">
        <v>756</v>
      </c>
      <c r="H723" s="293" t="s">
        <v>756</v>
      </c>
      <c r="I723" s="293" t="s">
        <v>756</v>
      </c>
      <c r="J723" s="259">
        <v>0.9</v>
      </c>
      <c r="K723" s="260">
        <v>0.985074626865672</v>
      </c>
      <c r="L723" s="260">
        <v>0.985714285714286</v>
      </c>
      <c r="M723" s="261">
        <v>0.945945945945946</v>
      </c>
      <c r="N723" s="261">
        <v>0.980819077242094</v>
      </c>
      <c r="O723" s="262">
        <v>0.9</v>
      </c>
      <c r="P723" s="263">
        <v>0.992383590098667</v>
      </c>
      <c r="Q723" s="260">
        <v>0.980631816472358</v>
      </c>
      <c r="R723" s="260">
        <v>0.995699326851159</v>
      </c>
      <c r="S723" s="260">
        <v>0.991768280955495</v>
      </c>
      <c r="T723" s="262">
        <v>0.9</v>
      </c>
      <c r="U723" s="260">
        <v>0.915700190410248</v>
      </c>
      <c r="V723" s="260">
        <v>0.933621662279052</v>
      </c>
      <c r="W723" s="260">
        <v>0.954001495886313</v>
      </c>
      <c r="X723" s="260">
        <v>0.945416778859099</v>
      </c>
      <c r="Y723" s="262">
        <v>0.92</v>
      </c>
      <c r="Z723" s="262">
        <v>0.921395348837209</v>
      </c>
      <c r="AA723" s="262">
        <v>0.944687045123726</v>
      </c>
      <c r="AB723" s="262">
        <v>0.967234600262123</v>
      </c>
      <c r="AC723" s="262">
        <v>0.951857543161891</v>
      </c>
      <c r="AD723" s="262">
        <v>0.92</v>
      </c>
      <c r="AE723" s="260">
        <v>0.998565279770445</v>
      </c>
      <c r="AF723" s="260">
        <v>0.99856207061831</v>
      </c>
      <c r="AG723" s="260">
        <v>0.99910394265233</v>
      </c>
      <c r="AH723" s="260">
        <v>0.998658618376928</v>
      </c>
      <c r="AI723" s="262">
        <v>0.92</v>
      </c>
      <c r="AJ723" s="260">
        <v>0.942273758507688</v>
      </c>
      <c r="AK723" s="260">
        <v>0.965059588299025</v>
      </c>
      <c r="AL723" s="260">
        <v>0.977882476115692</v>
      </c>
      <c r="AM723" s="260">
        <v>0.972060618100292</v>
      </c>
      <c r="AN723" s="259">
        <v>0.99</v>
      </c>
      <c r="AO723" s="264">
        <v>1</v>
      </c>
      <c r="AP723" s="264">
        <v>1</v>
      </c>
      <c r="AQ723" s="264">
        <v>1</v>
      </c>
      <c r="AR723" s="265">
        <v>1</v>
      </c>
      <c r="AS723" s="286">
        <v>0.0810595228934205</v>
      </c>
      <c r="AT723" s="267">
        <v>0.108695652173913</v>
      </c>
      <c r="AU723" s="268">
        <v>0.075</v>
      </c>
      <c r="AV723" s="268">
        <v>0.113636363636364</v>
      </c>
      <c r="AW723" s="268">
        <v>0.0722278738555443</v>
      </c>
      <c r="AX723" s="224"/>
      <c r="AY723" s="222"/>
    </row>
    <row r="724" ht="15" spans="1:51">
      <c r="A724" s="220"/>
      <c r="B724" s="224"/>
      <c r="C724" s="283" t="s">
        <v>668</v>
      </c>
      <c r="D724" s="111" t="s">
        <v>25</v>
      </c>
      <c r="E724" s="111" t="s">
        <v>669</v>
      </c>
      <c r="F724" s="293" t="s">
        <v>757</v>
      </c>
      <c r="G724" s="293" t="s">
        <v>757</v>
      </c>
      <c r="H724" s="293" t="s">
        <v>757</v>
      </c>
      <c r="I724" s="293" t="s">
        <v>757</v>
      </c>
      <c r="J724" s="259">
        <v>0.9</v>
      </c>
      <c r="K724" s="260">
        <v>0.972972972972973</v>
      </c>
      <c r="L724" s="260">
        <v>0.944444444444444</v>
      </c>
      <c r="M724" s="261">
        <v>0.953488372093023</v>
      </c>
      <c r="N724" s="261">
        <v>0.96514745308311</v>
      </c>
      <c r="O724" s="262">
        <v>0.9</v>
      </c>
      <c r="P724" s="263">
        <v>0.989160730876432</v>
      </c>
      <c r="Q724" s="260">
        <v>0.989247311827957</v>
      </c>
      <c r="R724" s="260">
        <v>0.993190661478599</v>
      </c>
      <c r="S724" s="260">
        <v>0.980813033672565</v>
      </c>
      <c r="T724" s="262">
        <v>0.9</v>
      </c>
      <c r="U724" s="260">
        <v>0.958191390523382</v>
      </c>
      <c r="V724" s="260">
        <v>0.956989247311828</v>
      </c>
      <c r="W724" s="260">
        <v>0.960765239948119</v>
      </c>
      <c r="X724" s="260">
        <v>0.959707370712386</v>
      </c>
      <c r="Y724" s="262">
        <v>0.92</v>
      </c>
      <c r="Z724" s="262">
        <v>0.954816709292413</v>
      </c>
      <c r="AA724" s="262">
        <v>0.966744006187162</v>
      </c>
      <c r="AB724" s="262">
        <v>0.953172205438066</v>
      </c>
      <c r="AC724" s="262">
        <v>0.968287590401549</v>
      </c>
      <c r="AD724" s="262">
        <v>0.92</v>
      </c>
      <c r="AE724" s="260">
        <v>0.997515527950311</v>
      </c>
      <c r="AF724" s="260">
        <v>0.994741100323625</v>
      </c>
      <c r="AG724" s="260">
        <v>0.998910279694878</v>
      </c>
      <c r="AH724" s="260">
        <v>0.998111640863556</v>
      </c>
      <c r="AI724" s="262">
        <v>0.92</v>
      </c>
      <c r="AJ724" s="260">
        <v>0.974784189004998</v>
      </c>
      <c r="AK724" s="260">
        <v>0.980323260716796</v>
      </c>
      <c r="AL724" s="260">
        <v>0.975725952813067</v>
      </c>
      <c r="AM724" s="260">
        <v>0.984162840376163</v>
      </c>
      <c r="AN724" s="259">
        <v>0.99</v>
      </c>
      <c r="AO724" s="264">
        <v>1</v>
      </c>
      <c r="AP724" s="264">
        <v>1</v>
      </c>
      <c r="AQ724" s="264">
        <v>1</v>
      </c>
      <c r="AR724" s="265">
        <v>1</v>
      </c>
      <c r="AS724" s="286">
        <v>0.0810595228934205</v>
      </c>
      <c r="AT724" s="267">
        <v>0.0285714285714286</v>
      </c>
      <c r="AU724" s="268">
        <v>0.0526315789473684</v>
      </c>
      <c r="AV724" s="268">
        <v>0</v>
      </c>
      <c r="AW724" s="268">
        <v>0.0669546436285097</v>
      </c>
      <c r="AX724" s="224"/>
      <c r="AY724" s="222"/>
    </row>
    <row r="725" ht="15" spans="1:51">
      <c r="A725" s="220"/>
      <c r="B725" s="224"/>
      <c r="C725" s="283" t="s">
        <v>668</v>
      </c>
      <c r="D725" s="111" t="s">
        <v>25</v>
      </c>
      <c r="E725" s="111" t="s">
        <v>669</v>
      </c>
      <c r="F725" s="293" t="s">
        <v>758</v>
      </c>
      <c r="G725" s="293" t="s">
        <v>758</v>
      </c>
      <c r="H725" s="293" t="s">
        <v>758</v>
      </c>
      <c r="I725" s="293" t="s">
        <v>758</v>
      </c>
      <c r="J725" s="259">
        <v>0.9</v>
      </c>
      <c r="K725" s="260">
        <v>0.891304347826087</v>
      </c>
      <c r="L725" s="260">
        <v>0.94</v>
      </c>
      <c r="M725" s="261">
        <v>0.942307692307692</v>
      </c>
      <c r="N725" s="261">
        <v>0.918474195961107</v>
      </c>
      <c r="O725" s="262">
        <v>0.9</v>
      </c>
      <c r="P725" s="263">
        <v>0.971813419805438</v>
      </c>
      <c r="Q725" s="260">
        <v>0.974062588102622</v>
      </c>
      <c r="R725" s="260">
        <v>0.970228601807549</v>
      </c>
      <c r="S725" s="260">
        <v>0.972827846221224</v>
      </c>
      <c r="T725" s="262">
        <v>0.9</v>
      </c>
      <c r="U725" s="260">
        <v>0.916438014467448</v>
      </c>
      <c r="V725" s="260">
        <v>0.92613476177051</v>
      </c>
      <c r="W725" s="260">
        <v>0.939659755449229</v>
      </c>
      <c r="X725" s="260">
        <v>0.928889692861359</v>
      </c>
      <c r="Y725" s="262">
        <v>0.92</v>
      </c>
      <c r="Z725" s="262">
        <v>0.911783238815375</v>
      </c>
      <c r="AA725" s="262">
        <v>0.934812760055479</v>
      </c>
      <c r="AB725" s="262">
        <v>0.938912645082468</v>
      </c>
      <c r="AC725" s="262">
        <v>0.935885788449059</v>
      </c>
      <c r="AD725" s="262">
        <v>0.92</v>
      </c>
      <c r="AE725" s="260">
        <v>0.996581196581197</v>
      </c>
      <c r="AF725" s="260">
        <v>0.994339158257445</v>
      </c>
      <c r="AG725" s="260">
        <v>0.991223070785364</v>
      </c>
      <c r="AH725" s="260">
        <v>0.995031927173897</v>
      </c>
      <c r="AI725" s="262">
        <v>0.92</v>
      </c>
      <c r="AJ725" s="260">
        <v>0.942846936953027</v>
      </c>
      <c r="AK725" s="260">
        <v>0.961330394710479</v>
      </c>
      <c r="AL725" s="260">
        <v>0.965932234771339</v>
      </c>
      <c r="AM725" s="260">
        <v>0.963589900706059</v>
      </c>
      <c r="AN725" s="259">
        <v>0.99</v>
      </c>
      <c r="AO725" s="264">
        <v>1</v>
      </c>
      <c r="AP725" s="264">
        <v>1</v>
      </c>
      <c r="AQ725" s="264">
        <v>1</v>
      </c>
      <c r="AR725" s="265">
        <v>1</v>
      </c>
      <c r="AS725" s="286">
        <v>0.0810595228934205</v>
      </c>
      <c r="AT725" s="267">
        <v>0.0357142857142857</v>
      </c>
      <c r="AU725" s="268">
        <v>0.0476190476190476</v>
      </c>
      <c r="AV725" s="268">
        <v>0.0476190476190476</v>
      </c>
      <c r="AW725" s="268">
        <v>0.0702702702702703</v>
      </c>
      <c r="AX725" s="224"/>
      <c r="AY725" s="222"/>
    </row>
    <row r="726" ht="15" spans="1:51">
      <c r="A726" s="220"/>
      <c r="B726" s="224"/>
      <c r="C726" s="283" t="s">
        <v>668</v>
      </c>
      <c r="D726" s="111" t="s">
        <v>25</v>
      </c>
      <c r="E726" s="111" t="s">
        <v>669</v>
      </c>
      <c r="F726" s="293" t="s">
        <v>759</v>
      </c>
      <c r="G726" s="293" t="s">
        <v>759</v>
      </c>
      <c r="H726" s="293" t="s">
        <v>759</v>
      </c>
      <c r="I726" s="293" t="s">
        <v>759</v>
      </c>
      <c r="J726" s="259">
        <v>0.9</v>
      </c>
      <c r="K726" s="260">
        <v>0.888888888888889</v>
      </c>
      <c r="L726" s="260">
        <v>0.888888888888889</v>
      </c>
      <c r="M726" s="261">
        <v>0.947368421052632</v>
      </c>
      <c r="N726" s="261">
        <v>0.929896907216495</v>
      </c>
      <c r="O726" s="262">
        <v>0.9</v>
      </c>
      <c r="P726" s="263">
        <v>0.931998136935258</v>
      </c>
      <c r="Q726" s="260">
        <v>0.936382754994742</v>
      </c>
      <c r="R726" s="260">
        <v>0.97802734375</v>
      </c>
      <c r="S726" s="260">
        <v>0.931028280203857</v>
      </c>
      <c r="T726" s="262">
        <v>0.9</v>
      </c>
      <c r="U726" s="260">
        <v>0.913833255705636</v>
      </c>
      <c r="V726" s="260">
        <v>0.906940063091483</v>
      </c>
      <c r="W726" s="260">
        <v>0.9453125</v>
      </c>
      <c r="X726" s="260">
        <v>0.910102927950435</v>
      </c>
      <c r="Y726" s="262">
        <v>0.92</v>
      </c>
      <c r="Z726" s="262">
        <v>0.955347871235722</v>
      </c>
      <c r="AA726" s="262">
        <v>0.944700460829493</v>
      </c>
      <c r="AB726" s="262">
        <v>0.957467853610287</v>
      </c>
      <c r="AC726" s="262">
        <v>0.940576913561922</v>
      </c>
      <c r="AD726" s="262">
        <v>0.92</v>
      </c>
      <c r="AE726" s="260">
        <v>0.99782804074296</v>
      </c>
      <c r="AF726" s="260">
        <v>0.994968157874047</v>
      </c>
      <c r="AG726" s="260">
        <v>0.998514794927453</v>
      </c>
      <c r="AH726" s="260">
        <v>0.981088301462317</v>
      </c>
      <c r="AI726" s="262">
        <v>0.92</v>
      </c>
      <c r="AJ726" s="260">
        <v>0.960128617363344</v>
      </c>
      <c r="AK726" s="260">
        <v>0.950451958486776</v>
      </c>
      <c r="AL726" s="260">
        <v>0.97025171624714</v>
      </c>
      <c r="AM726" s="260">
        <v>0.962962962962963</v>
      </c>
      <c r="AN726" s="259">
        <v>0.99</v>
      </c>
      <c r="AO726" s="264">
        <v>1</v>
      </c>
      <c r="AP726" s="264">
        <v>1</v>
      </c>
      <c r="AQ726" s="264">
        <v>1</v>
      </c>
      <c r="AR726" s="265">
        <v>1</v>
      </c>
      <c r="AS726" s="286">
        <v>0.0810595228934205</v>
      </c>
      <c r="AT726" s="267">
        <v>0</v>
      </c>
      <c r="AU726" s="268">
        <v>0</v>
      </c>
      <c r="AV726" s="268">
        <v>0.0714285714285714</v>
      </c>
      <c r="AW726" s="268">
        <v>0.0323886639676113</v>
      </c>
      <c r="AX726" s="224"/>
      <c r="AY726" s="222"/>
    </row>
    <row r="727" ht="15" spans="1:51">
      <c r="A727" s="220"/>
      <c r="B727" s="224"/>
      <c r="C727" s="283" t="s">
        <v>668</v>
      </c>
      <c r="D727" s="111" t="s">
        <v>25</v>
      </c>
      <c r="E727" s="111" t="s">
        <v>669</v>
      </c>
      <c r="F727" s="293" t="s">
        <v>760</v>
      </c>
      <c r="G727" s="293" t="s">
        <v>760</v>
      </c>
      <c r="H727" s="293" t="s">
        <v>760</v>
      </c>
      <c r="I727" s="293" t="s">
        <v>760</v>
      </c>
      <c r="J727" s="259">
        <v>0.9</v>
      </c>
      <c r="K727" s="260">
        <v>0.964285714285714</v>
      </c>
      <c r="L727" s="260">
        <v>0.96551724137931</v>
      </c>
      <c r="M727" s="261">
        <v>1</v>
      </c>
      <c r="N727" s="261">
        <v>0.973880597014925</v>
      </c>
      <c r="O727" s="262">
        <v>0.9</v>
      </c>
      <c r="P727" s="263">
        <v>0.985368084133516</v>
      </c>
      <c r="Q727" s="260">
        <v>0.985838779956427</v>
      </c>
      <c r="R727" s="260">
        <v>0.988716502115656</v>
      </c>
      <c r="S727" s="260">
        <v>0.987394530852902</v>
      </c>
      <c r="T727" s="262">
        <v>0.9</v>
      </c>
      <c r="U727" s="260">
        <v>0.952446273433928</v>
      </c>
      <c r="V727" s="260">
        <v>0.929738562091503</v>
      </c>
      <c r="W727" s="260">
        <v>0.940761636107193</v>
      </c>
      <c r="X727" s="260">
        <v>0.951018264375995</v>
      </c>
      <c r="Y727" s="262">
        <v>0.92</v>
      </c>
      <c r="Z727" s="262">
        <v>0.961869618696187</v>
      </c>
      <c r="AA727" s="262">
        <v>0.969887076537014</v>
      </c>
      <c r="AB727" s="262">
        <v>0.981330221703617</v>
      </c>
      <c r="AC727" s="262">
        <v>0.9708751393534</v>
      </c>
      <c r="AD727" s="262">
        <v>0.92</v>
      </c>
      <c r="AE727" s="260">
        <v>1</v>
      </c>
      <c r="AF727" s="260">
        <v>0.997844827586207</v>
      </c>
      <c r="AG727" s="260">
        <v>1</v>
      </c>
      <c r="AH727" s="260">
        <v>0.997241086587436</v>
      </c>
      <c r="AI727" s="262">
        <v>0.92</v>
      </c>
      <c r="AJ727" s="260">
        <v>0.975666666666667</v>
      </c>
      <c r="AK727" s="260">
        <v>0.980630459551842</v>
      </c>
      <c r="AL727" s="260">
        <v>0.987273945077026</v>
      </c>
      <c r="AM727" s="260">
        <v>0.983168243092277</v>
      </c>
      <c r="AN727" s="259">
        <v>0.99</v>
      </c>
      <c r="AO727" s="264">
        <v>1</v>
      </c>
      <c r="AP727" s="264">
        <v>1</v>
      </c>
      <c r="AQ727" s="264">
        <v>1</v>
      </c>
      <c r="AR727" s="265">
        <v>1</v>
      </c>
      <c r="AS727" s="286">
        <v>0.0810595228934205</v>
      </c>
      <c r="AT727" s="267">
        <v>0</v>
      </c>
      <c r="AU727" s="268">
        <v>0</v>
      </c>
      <c r="AV727" s="268">
        <v>0</v>
      </c>
      <c r="AW727" s="268">
        <v>0.0546875</v>
      </c>
      <c r="AX727" s="224"/>
      <c r="AY727" s="222"/>
    </row>
    <row r="728" ht="15" spans="1:51">
      <c r="A728" s="220"/>
      <c r="B728" s="224"/>
      <c r="C728" s="283" t="s">
        <v>668</v>
      </c>
      <c r="D728" s="111" t="s">
        <v>25</v>
      </c>
      <c r="E728" s="111" t="s">
        <v>669</v>
      </c>
      <c r="F728" s="293" t="s">
        <v>761</v>
      </c>
      <c r="G728" s="293" t="s">
        <v>761</v>
      </c>
      <c r="H728" s="293" t="s">
        <v>761</v>
      </c>
      <c r="I728" s="293" t="s">
        <v>761</v>
      </c>
      <c r="J728" s="259">
        <v>0.9</v>
      </c>
      <c r="K728" s="260">
        <v>1</v>
      </c>
      <c r="L728" s="260">
        <v>1</v>
      </c>
      <c r="M728" s="261">
        <v>0.975609756097561</v>
      </c>
      <c r="N728" s="261">
        <v>0.943323727185399</v>
      </c>
      <c r="O728" s="262">
        <v>0.9</v>
      </c>
      <c r="P728" s="263">
        <v>0.984259879437374</v>
      </c>
      <c r="Q728" s="260">
        <v>0.988222304011778</v>
      </c>
      <c r="R728" s="260">
        <v>0.992234380515355</v>
      </c>
      <c r="S728" s="260">
        <v>0.98252420230862</v>
      </c>
      <c r="T728" s="262">
        <v>0.9</v>
      </c>
      <c r="U728" s="260">
        <v>0.943067649028801</v>
      </c>
      <c r="V728" s="260">
        <v>0.947000368053</v>
      </c>
      <c r="W728" s="260">
        <v>0.959406989057536</v>
      </c>
      <c r="X728" s="260">
        <v>0.933295930669786</v>
      </c>
      <c r="Y728" s="262">
        <v>0.92</v>
      </c>
      <c r="Z728" s="262">
        <v>0.919210053859964</v>
      </c>
      <c r="AA728" s="262">
        <v>0.95668202764977</v>
      </c>
      <c r="AB728" s="262">
        <v>0.95253682487725</v>
      </c>
      <c r="AC728" s="262">
        <v>0.947423729926768</v>
      </c>
      <c r="AD728" s="262">
        <v>0.92</v>
      </c>
      <c r="AE728" s="260">
        <v>0.995756718528996</v>
      </c>
      <c r="AF728" s="260">
        <v>0.99910687704674</v>
      </c>
      <c r="AG728" s="260">
        <v>1</v>
      </c>
      <c r="AH728" s="260">
        <v>0.99929700014982</v>
      </c>
      <c r="AI728" s="262">
        <v>0.92</v>
      </c>
      <c r="AJ728" s="260">
        <v>0.953924914675768</v>
      </c>
      <c r="AK728" s="260">
        <v>0.972667542706965</v>
      </c>
      <c r="AL728" s="260">
        <v>0.973625831895489</v>
      </c>
      <c r="AM728" s="260">
        <v>0.969250155324343</v>
      </c>
      <c r="AN728" s="259">
        <v>0.99</v>
      </c>
      <c r="AO728" s="264">
        <v>1</v>
      </c>
      <c r="AP728" s="264">
        <v>1</v>
      </c>
      <c r="AQ728" s="264">
        <v>1</v>
      </c>
      <c r="AR728" s="265">
        <v>1</v>
      </c>
      <c r="AS728" s="286">
        <v>0.0810595228934205</v>
      </c>
      <c r="AT728" s="267">
        <v>0.0384615384615385</v>
      </c>
      <c r="AU728" s="268">
        <v>0.136363636363636</v>
      </c>
      <c r="AV728" s="268">
        <v>0.0344827586206897</v>
      </c>
      <c r="AW728" s="268">
        <v>0.0343878954607978</v>
      </c>
      <c r="AX728" s="224"/>
      <c r="AY728" s="222"/>
    </row>
    <row r="729" ht="15" spans="1:51">
      <c r="A729" s="220"/>
      <c r="B729" s="224"/>
      <c r="C729" s="283" t="s">
        <v>668</v>
      </c>
      <c r="D729" s="111" t="s">
        <v>25</v>
      </c>
      <c r="E729" s="111" t="s">
        <v>669</v>
      </c>
      <c r="F729" s="293" t="s">
        <v>762</v>
      </c>
      <c r="G729" s="293" t="s">
        <v>762</v>
      </c>
      <c r="H729" s="293" t="s">
        <v>762</v>
      </c>
      <c r="I729" s="293" t="s">
        <v>762</v>
      </c>
      <c r="J729" s="259">
        <v>0.9</v>
      </c>
      <c r="K729" s="260">
        <v>0.933333333333333</v>
      </c>
      <c r="L729" s="260">
        <v>0.909090909090909</v>
      </c>
      <c r="M729" s="261">
        <v>0.942857142857143</v>
      </c>
      <c r="N729" s="261">
        <v>0.902702702702703</v>
      </c>
      <c r="O729" s="262">
        <v>0.9</v>
      </c>
      <c r="P729" s="263">
        <v>0.975058456742011</v>
      </c>
      <c r="Q729" s="260">
        <v>0.978807947019868</v>
      </c>
      <c r="R729" s="260">
        <v>0.988054607508532</v>
      </c>
      <c r="S729" s="260">
        <v>0.976135300467794</v>
      </c>
      <c r="T729" s="262">
        <v>0.9</v>
      </c>
      <c r="U729" s="260">
        <v>0.932969602494154</v>
      </c>
      <c r="V729" s="260">
        <v>0.932891832229581</v>
      </c>
      <c r="W729" s="260">
        <v>0.959470989761092</v>
      </c>
      <c r="X729" s="260">
        <v>0.951565311263044</v>
      </c>
      <c r="Y729" s="262">
        <v>0.92</v>
      </c>
      <c r="Z729" s="262">
        <v>0.932153392330384</v>
      </c>
      <c r="AA729" s="262">
        <v>0.957169459962756</v>
      </c>
      <c r="AB729" s="262">
        <v>0.954285714285714</v>
      </c>
      <c r="AC729" s="262">
        <v>0.952170402552962</v>
      </c>
      <c r="AD729" s="262">
        <v>0.92</v>
      </c>
      <c r="AE729" s="260">
        <v>0.997749015194147</v>
      </c>
      <c r="AF729" s="260">
        <v>0.999563032554075</v>
      </c>
      <c r="AG729" s="260">
        <v>0.999068033550792</v>
      </c>
      <c r="AH729" s="260">
        <v>0.999355454567706</v>
      </c>
      <c r="AI729" s="262">
        <v>0.92</v>
      </c>
      <c r="AJ729" s="260">
        <v>0.956461066145688</v>
      </c>
      <c r="AK729" s="260">
        <v>0.973345312967954</v>
      </c>
      <c r="AL729" s="260">
        <v>0.976134354743665</v>
      </c>
      <c r="AM729" s="260">
        <v>0.976908576814326</v>
      </c>
      <c r="AN729" s="259">
        <v>0.99</v>
      </c>
      <c r="AO729" s="264">
        <v>1</v>
      </c>
      <c r="AP729" s="264">
        <v>1</v>
      </c>
      <c r="AQ729" s="264">
        <v>1</v>
      </c>
      <c r="AR729" s="265">
        <v>1</v>
      </c>
      <c r="AS729" s="286">
        <v>0.0810595228934205</v>
      </c>
      <c r="AT729" s="267">
        <v>0.0303030303030303</v>
      </c>
      <c r="AU729" s="268">
        <v>0.0833333333333333</v>
      </c>
      <c r="AV729" s="268">
        <v>0.0869565217391304</v>
      </c>
      <c r="AW729" s="268">
        <v>0.0387931034482759</v>
      </c>
      <c r="AX729" s="224"/>
      <c r="AY729" s="222"/>
    </row>
    <row r="730" ht="15" spans="1:51">
      <c r="A730" s="220"/>
      <c r="B730" s="224"/>
      <c r="C730" s="283" t="s">
        <v>668</v>
      </c>
      <c r="D730" s="111" t="s">
        <v>25</v>
      </c>
      <c r="E730" s="111" t="s">
        <v>669</v>
      </c>
      <c r="F730" s="293" t="s">
        <v>763</v>
      </c>
      <c r="G730" s="293" t="s">
        <v>763</v>
      </c>
      <c r="H730" s="293" t="s">
        <v>763</v>
      </c>
      <c r="I730" s="293" t="s">
        <v>763</v>
      </c>
      <c r="J730" s="259">
        <v>0.9</v>
      </c>
      <c r="K730" s="260">
        <v>0.9</v>
      </c>
      <c r="L730" s="260">
        <v>1</v>
      </c>
      <c r="M730" s="261">
        <v>0.727272727272727</v>
      </c>
      <c r="N730" s="261">
        <v>0.944761904761905</v>
      </c>
      <c r="O730" s="262">
        <v>0.9</v>
      </c>
      <c r="P730" s="263">
        <v>0.941453566621803</v>
      </c>
      <c r="Q730" s="260">
        <v>0.958364875094625</v>
      </c>
      <c r="R730" s="260">
        <v>0.973445143256464</v>
      </c>
      <c r="S730" s="260">
        <v>0.95336540871047</v>
      </c>
      <c r="T730" s="262">
        <v>0.9</v>
      </c>
      <c r="U730" s="260">
        <v>0.899730820995962</v>
      </c>
      <c r="V730" s="260">
        <v>0.923542770628312</v>
      </c>
      <c r="W730" s="260">
        <v>0.930118798043326</v>
      </c>
      <c r="X730" s="260">
        <v>0.923871097078134</v>
      </c>
      <c r="Y730" s="262">
        <v>0.92</v>
      </c>
      <c r="Z730" s="262">
        <v>0.941071428571429</v>
      </c>
      <c r="AA730" s="262">
        <v>0.957912457912458</v>
      </c>
      <c r="AB730" s="262">
        <v>0.954003407155026</v>
      </c>
      <c r="AC730" s="262">
        <v>0.944870759289176</v>
      </c>
      <c r="AD730" s="262">
        <v>0.92</v>
      </c>
      <c r="AE730" s="260">
        <v>1</v>
      </c>
      <c r="AF730" s="260">
        <v>0.996749024707412</v>
      </c>
      <c r="AG730" s="260">
        <v>0.997789240972734</v>
      </c>
      <c r="AH730" s="260">
        <v>0.99890576150067</v>
      </c>
      <c r="AI730" s="262">
        <v>0.92</v>
      </c>
      <c r="AJ730" s="260">
        <v>0.956011730205279</v>
      </c>
      <c r="AK730" s="260">
        <v>0.968179447052686</v>
      </c>
      <c r="AL730" s="260">
        <v>0.97621407333994</v>
      </c>
      <c r="AM730" s="260">
        <v>0.971717061057552</v>
      </c>
      <c r="AN730" s="259">
        <v>0.99</v>
      </c>
      <c r="AO730" s="264">
        <v>1</v>
      </c>
      <c r="AP730" s="264">
        <v>1</v>
      </c>
      <c r="AQ730" s="264">
        <v>1</v>
      </c>
      <c r="AR730" s="265">
        <v>1</v>
      </c>
      <c r="AS730" s="286">
        <v>0.0810595228934205</v>
      </c>
      <c r="AT730" s="267">
        <v>0</v>
      </c>
      <c r="AU730" s="268">
        <v>0</v>
      </c>
      <c r="AV730" s="268">
        <v>0</v>
      </c>
      <c r="AW730" s="268">
        <v>0.0409356725146199</v>
      </c>
      <c r="AX730" s="224"/>
      <c r="AY730" s="222"/>
    </row>
    <row r="731" ht="15" spans="1:51">
      <c r="A731" s="220"/>
      <c r="B731" s="224"/>
      <c r="C731" s="283" t="s">
        <v>668</v>
      </c>
      <c r="D731" s="111" t="s">
        <v>25</v>
      </c>
      <c r="E731" s="111" t="s">
        <v>669</v>
      </c>
      <c r="F731" s="293" t="s">
        <v>764</v>
      </c>
      <c r="G731" s="293" t="s">
        <v>764</v>
      </c>
      <c r="H731" s="293" t="s">
        <v>764</v>
      </c>
      <c r="I731" s="293" t="s">
        <v>764</v>
      </c>
      <c r="J731" s="259">
        <v>0.9</v>
      </c>
      <c r="K731" s="260">
        <v>1</v>
      </c>
      <c r="L731" s="260">
        <v>1</v>
      </c>
      <c r="M731" s="261">
        <v>1</v>
      </c>
      <c r="N731" s="261">
        <v>0.968342644320298</v>
      </c>
      <c r="O731" s="262">
        <v>0.9</v>
      </c>
      <c r="P731" s="263">
        <v>0.981998758535071</v>
      </c>
      <c r="Q731" s="260">
        <v>0.988290398126464</v>
      </c>
      <c r="R731" s="260">
        <v>0.983606557377049</v>
      </c>
      <c r="S731" s="260">
        <v>0.971199814342075</v>
      </c>
      <c r="T731" s="262">
        <v>0.9</v>
      </c>
      <c r="U731" s="260">
        <v>0.939788950962135</v>
      </c>
      <c r="V731" s="260">
        <v>0.947697111631538</v>
      </c>
      <c r="W731" s="260">
        <v>0.947667087011349</v>
      </c>
      <c r="X731" s="260">
        <v>0.941053608725922</v>
      </c>
      <c r="Y731" s="262">
        <v>0.92</v>
      </c>
      <c r="Z731" s="262">
        <v>0.912832929782082</v>
      </c>
      <c r="AA731" s="262">
        <v>0.947939262472885</v>
      </c>
      <c r="AB731" s="262">
        <v>0.936842105263158</v>
      </c>
      <c r="AC731" s="262">
        <v>0.939575151731525</v>
      </c>
      <c r="AD731" s="262">
        <v>0.92</v>
      </c>
      <c r="AE731" s="260">
        <v>0.996055226824458</v>
      </c>
      <c r="AF731" s="260">
        <v>1</v>
      </c>
      <c r="AG731" s="260">
        <v>0.99390243902439</v>
      </c>
      <c r="AH731" s="260">
        <v>0.996057895975524</v>
      </c>
      <c r="AI731" s="262">
        <v>0.92</v>
      </c>
      <c r="AJ731" s="260">
        <v>0.96195652173913</v>
      </c>
      <c r="AK731" s="260">
        <v>0.972461273666093</v>
      </c>
      <c r="AL731" s="260">
        <v>0.976093591047813</v>
      </c>
      <c r="AM731" s="260">
        <v>0.964489968554037</v>
      </c>
      <c r="AN731" s="259">
        <v>0.99</v>
      </c>
      <c r="AO731" s="264">
        <v>1</v>
      </c>
      <c r="AP731" s="264">
        <v>1</v>
      </c>
      <c r="AQ731" s="264">
        <v>1</v>
      </c>
      <c r="AR731" s="265">
        <v>1</v>
      </c>
      <c r="AS731" s="286">
        <v>0.0810595228934205</v>
      </c>
      <c r="AT731" s="267">
        <v>0</v>
      </c>
      <c r="AU731" s="268">
        <v>0.0909090909090909</v>
      </c>
      <c r="AV731" s="268">
        <v>0.125</v>
      </c>
      <c r="AW731" s="268">
        <v>0.0495049504950495</v>
      </c>
      <c r="AX731" s="224"/>
      <c r="AY731" s="222"/>
    </row>
    <row r="732" ht="15" spans="1:51">
      <c r="A732" s="220"/>
      <c r="B732" s="224"/>
      <c r="C732" s="283" t="s">
        <v>668</v>
      </c>
      <c r="D732" s="111" t="s">
        <v>25</v>
      </c>
      <c r="E732" s="111" t="s">
        <v>669</v>
      </c>
      <c r="F732" s="293" t="s">
        <v>765</v>
      </c>
      <c r="G732" s="293" t="s">
        <v>765</v>
      </c>
      <c r="H732" s="293" t="s">
        <v>765</v>
      </c>
      <c r="I732" s="293" t="s">
        <v>765</v>
      </c>
      <c r="J732" s="259">
        <v>0.9</v>
      </c>
      <c r="K732" s="260">
        <v>0.911764705882353</v>
      </c>
      <c r="L732" s="260">
        <v>0.96969696969697</v>
      </c>
      <c r="M732" s="261">
        <v>0.861111111111111</v>
      </c>
      <c r="N732" s="261">
        <v>0.935078534031414</v>
      </c>
      <c r="O732" s="262">
        <v>0.9</v>
      </c>
      <c r="P732" s="263">
        <v>0.930414897092453</v>
      </c>
      <c r="Q732" s="260">
        <v>0.975375144286264</v>
      </c>
      <c r="R732" s="260">
        <v>0.97676734152008</v>
      </c>
      <c r="S732" s="260">
        <v>0.966228799260083</v>
      </c>
      <c r="T732" s="262">
        <v>0.9</v>
      </c>
      <c r="U732" s="260">
        <v>0.918327344005227</v>
      </c>
      <c r="V732" s="260">
        <v>0.934974990380916</v>
      </c>
      <c r="W732" s="260">
        <v>0.950215731828742</v>
      </c>
      <c r="X732" s="260">
        <v>0.942993913184767</v>
      </c>
      <c r="Y732" s="262">
        <v>0.92</v>
      </c>
      <c r="Z732" s="262">
        <v>0.872282608695652</v>
      </c>
      <c r="AA732" s="262">
        <v>0.9214463840399</v>
      </c>
      <c r="AB732" s="262">
        <v>0.930708661417323</v>
      </c>
      <c r="AC732" s="262">
        <v>0.913760799417092</v>
      </c>
      <c r="AD732" s="262">
        <v>0.92</v>
      </c>
      <c r="AE732" s="260">
        <v>0.982089552238806</v>
      </c>
      <c r="AF732" s="260">
        <v>0.984567901234568</v>
      </c>
      <c r="AG732" s="260">
        <v>0.970059880239521</v>
      </c>
      <c r="AH732" s="260">
        <v>0.978027284800193</v>
      </c>
      <c r="AI732" s="262">
        <v>0.92</v>
      </c>
      <c r="AJ732" s="260">
        <v>0.925243485127665</v>
      </c>
      <c r="AK732" s="260">
        <v>0.954185022026432</v>
      </c>
      <c r="AL732" s="260">
        <v>0.964921896409975</v>
      </c>
      <c r="AM732" s="260">
        <v>0.959391936816231</v>
      </c>
      <c r="AN732" s="259">
        <v>0.99</v>
      </c>
      <c r="AO732" s="264">
        <v>1</v>
      </c>
      <c r="AP732" s="264">
        <v>1</v>
      </c>
      <c r="AQ732" s="264">
        <v>1</v>
      </c>
      <c r="AR732" s="265">
        <v>1</v>
      </c>
      <c r="AS732" s="286">
        <v>0.0810595228934205</v>
      </c>
      <c r="AT732" s="267">
        <v>0</v>
      </c>
      <c r="AU732" s="268">
        <v>0.0769230769230769</v>
      </c>
      <c r="AV732" s="268">
        <v>0.0625</v>
      </c>
      <c r="AW732" s="268">
        <v>0.0864661654135338</v>
      </c>
      <c r="AX732" s="224"/>
      <c r="AY732" s="222"/>
    </row>
    <row r="733" ht="15" spans="1:51">
      <c r="A733" s="220"/>
      <c r="B733" s="224"/>
      <c r="C733" s="283" t="s">
        <v>668</v>
      </c>
      <c r="D733" s="111" t="s">
        <v>25</v>
      </c>
      <c r="E733" s="111" t="s">
        <v>669</v>
      </c>
      <c r="F733" s="293" t="s">
        <v>766</v>
      </c>
      <c r="G733" s="293" t="s">
        <v>766</v>
      </c>
      <c r="H733" s="293" t="s">
        <v>766</v>
      </c>
      <c r="I733" s="293" t="s">
        <v>766</v>
      </c>
      <c r="J733" s="259">
        <v>0.9</v>
      </c>
      <c r="K733" s="260">
        <v>0.929824561403509</v>
      </c>
      <c r="L733" s="260">
        <v>0.983333333333333</v>
      </c>
      <c r="M733" s="261">
        <v>0.966666666666667</v>
      </c>
      <c r="N733" s="261">
        <v>0.928169893816365</v>
      </c>
      <c r="O733" s="262">
        <v>0.9</v>
      </c>
      <c r="P733" s="263">
        <v>0.942669344531678</v>
      </c>
      <c r="Q733" s="260">
        <v>0.966968325791855</v>
      </c>
      <c r="R733" s="260">
        <v>0.958039290482548</v>
      </c>
      <c r="S733" s="260">
        <v>0.957132559196402</v>
      </c>
      <c r="T733" s="262">
        <v>0.9</v>
      </c>
      <c r="U733" s="260">
        <v>0.915099507029396</v>
      </c>
      <c r="V733" s="260">
        <v>0.945927601809955</v>
      </c>
      <c r="W733" s="260">
        <v>0.934770169750143</v>
      </c>
      <c r="X733" s="260">
        <v>0.930076943569492</v>
      </c>
      <c r="Y733" s="262">
        <v>0.92</v>
      </c>
      <c r="Z733" s="262">
        <v>0.924157303370786</v>
      </c>
      <c r="AA733" s="262">
        <v>0.912015758371635</v>
      </c>
      <c r="AB733" s="262">
        <v>0.932716568544996</v>
      </c>
      <c r="AC733" s="262">
        <v>0.918924044631286</v>
      </c>
      <c r="AD733" s="262">
        <v>0.92</v>
      </c>
      <c r="AE733" s="260">
        <v>0.994236311239193</v>
      </c>
      <c r="AF733" s="260">
        <v>0.991428571428571</v>
      </c>
      <c r="AG733" s="260">
        <v>1</v>
      </c>
      <c r="AH733" s="260">
        <v>0.983606557377049</v>
      </c>
      <c r="AI733" s="262">
        <v>0.92</v>
      </c>
      <c r="AJ733" s="260">
        <v>0.957258765575196</v>
      </c>
      <c r="AK733" s="260">
        <v>0.960962476863537</v>
      </c>
      <c r="AL733" s="260">
        <v>0.969065754702316</v>
      </c>
      <c r="AM733" s="260">
        <v>0.962898558003177</v>
      </c>
      <c r="AN733" s="259">
        <v>0.99</v>
      </c>
      <c r="AO733" s="264">
        <v>1</v>
      </c>
      <c r="AP733" s="264">
        <v>1</v>
      </c>
      <c r="AQ733" s="264">
        <v>1</v>
      </c>
      <c r="AR733" s="265">
        <v>1</v>
      </c>
      <c r="AS733" s="286">
        <v>0.0810595228934205</v>
      </c>
      <c r="AT733" s="267">
        <v>0</v>
      </c>
      <c r="AU733" s="268">
        <v>0.142857142857143</v>
      </c>
      <c r="AV733" s="268">
        <v>0.05</v>
      </c>
      <c r="AW733" s="268">
        <v>0.096958174904943</v>
      </c>
      <c r="AX733" s="224"/>
      <c r="AY733" s="222"/>
    </row>
    <row r="734" ht="15" spans="1:51">
      <c r="A734" s="220"/>
      <c r="B734" s="224"/>
      <c r="C734" s="283" t="s">
        <v>668</v>
      </c>
      <c r="D734" s="111" t="s">
        <v>25</v>
      </c>
      <c r="E734" s="111" t="s">
        <v>669</v>
      </c>
      <c r="F734" s="293" t="s">
        <v>767</v>
      </c>
      <c r="G734" s="293" t="s">
        <v>767</v>
      </c>
      <c r="H734" s="293" t="s">
        <v>767</v>
      </c>
      <c r="I734" s="293" t="s">
        <v>767</v>
      </c>
      <c r="J734" s="259">
        <v>0.9</v>
      </c>
      <c r="K734" s="260">
        <v>0.962962962962963</v>
      </c>
      <c r="L734" s="260">
        <v>1</v>
      </c>
      <c r="M734" s="261">
        <v>1</v>
      </c>
      <c r="N734" s="261">
        <v>0.994943109987358</v>
      </c>
      <c r="O734" s="262">
        <v>0.9</v>
      </c>
      <c r="P734" s="263">
        <v>0.974653465346535</v>
      </c>
      <c r="Q734" s="260">
        <v>0.963837994214079</v>
      </c>
      <c r="R734" s="260">
        <v>0.976491075315629</v>
      </c>
      <c r="S734" s="260">
        <v>0.970738789439023</v>
      </c>
      <c r="T734" s="262">
        <v>0.9</v>
      </c>
      <c r="U734" s="260">
        <v>0.923960396039604</v>
      </c>
      <c r="V734" s="260">
        <v>0.934426229508197</v>
      </c>
      <c r="W734" s="260">
        <v>0.948628646060078</v>
      </c>
      <c r="X734" s="260">
        <v>0.938484104651859</v>
      </c>
      <c r="Y734" s="262">
        <v>0.92</v>
      </c>
      <c r="Z734" s="262">
        <v>0.944674965421853</v>
      </c>
      <c r="AA734" s="262">
        <v>0.950842696629214</v>
      </c>
      <c r="AB734" s="262">
        <v>0.864157119476268</v>
      </c>
      <c r="AC734" s="262">
        <v>0.94821524343007</v>
      </c>
      <c r="AD734" s="262">
        <v>0.92</v>
      </c>
      <c r="AE734" s="260">
        <v>0.997866590812118</v>
      </c>
      <c r="AF734" s="260">
        <v>0.997930749068837</v>
      </c>
      <c r="AG734" s="260">
        <v>0.999283256880734</v>
      </c>
      <c r="AH734" s="260">
        <v>0.994822337497869</v>
      </c>
      <c r="AI734" s="262">
        <v>0.92</v>
      </c>
      <c r="AJ734" s="260">
        <v>0.969211822660099</v>
      </c>
      <c r="AK734" s="260">
        <v>0.972361809045226</v>
      </c>
      <c r="AL734" s="260">
        <v>0.960453920220083</v>
      </c>
      <c r="AM734" s="260">
        <v>0.974884375149001</v>
      </c>
      <c r="AN734" s="259">
        <v>0.99</v>
      </c>
      <c r="AO734" s="264">
        <v>1</v>
      </c>
      <c r="AP734" s="264">
        <v>1</v>
      </c>
      <c r="AQ734" s="264">
        <v>1</v>
      </c>
      <c r="AR734" s="265">
        <v>1</v>
      </c>
      <c r="AS734" s="286">
        <v>0.0810595228934205</v>
      </c>
      <c r="AT734" s="267">
        <v>0</v>
      </c>
      <c r="AU734" s="268">
        <v>0.111111111111111</v>
      </c>
      <c r="AV734" s="268">
        <v>0</v>
      </c>
      <c r="AW734" s="268">
        <v>0.0716845878136201</v>
      </c>
      <c r="AX734" s="224"/>
      <c r="AY734" s="222"/>
    </row>
    <row r="735" ht="15" spans="1:51">
      <c r="A735" s="220"/>
      <c r="B735" s="224"/>
      <c r="C735" s="283" t="s">
        <v>668</v>
      </c>
      <c r="D735" s="111" t="s">
        <v>25</v>
      </c>
      <c r="E735" s="111" t="s">
        <v>669</v>
      </c>
      <c r="F735" s="293" t="s">
        <v>768</v>
      </c>
      <c r="G735" s="293" t="s">
        <v>768</v>
      </c>
      <c r="H735" s="293" t="s">
        <v>768</v>
      </c>
      <c r="I735" s="293" t="s">
        <v>768</v>
      </c>
      <c r="J735" s="259">
        <v>0.9</v>
      </c>
      <c r="K735" s="260">
        <v>0.925925925925926</v>
      </c>
      <c r="L735" s="260">
        <v>0.964912280701754</v>
      </c>
      <c r="M735" s="261">
        <v>0.949152542372881</v>
      </c>
      <c r="N735" s="261">
        <v>0.947470817120623</v>
      </c>
      <c r="O735" s="262">
        <v>0.9</v>
      </c>
      <c r="P735" s="263">
        <v>0.947574154978156</v>
      </c>
      <c r="Q735" s="260">
        <v>0.972647702407002</v>
      </c>
      <c r="R735" s="260">
        <v>0.95904279797515</v>
      </c>
      <c r="S735" s="260">
        <v>0.970225751826933</v>
      </c>
      <c r="T735" s="262">
        <v>0.9</v>
      </c>
      <c r="U735" s="260">
        <v>0.917452287882272</v>
      </c>
      <c r="V735" s="260">
        <v>0.937636761487965</v>
      </c>
      <c r="W735" s="260">
        <v>0.946157386102163</v>
      </c>
      <c r="X735" s="260">
        <v>0.937707708886092</v>
      </c>
      <c r="Y735" s="262">
        <v>0.92</v>
      </c>
      <c r="Z735" s="262">
        <v>0.8984</v>
      </c>
      <c r="AA735" s="262">
        <v>0.878088962108731</v>
      </c>
      <c r="AB735" s="262">
        <v>0.893769152196119</v>
      </c>
      <c r="AC735" s="262">
        <v>0.907809853317476</v>
      </c>
      <c r="AD735" s="262">
        <v>0.92</v>
      </c>
      <c r="AE735" s="260">
        <v>0.984924623115578</v>
      </c>
      <c r="AF735" s="260">
        <v>0.930612244897959</v>
      </c>
      <c r="AG735" s="260">
        <v>0.987854251012146</v>
      </c>
      <c r="AH735" s="260">
        <v>0.950200918484501</v>
      </c>
      <c r="AI735" s="262">
        <v>0.92</v>
      </c>
      <c r="AJ735" s="260">
        <v>0.953920342918378</v>
      </c>
      <c r="AK735" s="260">
        <v>0.946106557377049</v>
      </c>
      <c r="AL735" s="260">
        <v>0.964513706346226</v>
      </c>
      <c r="AM735" s="260">
        <v>0.962031722163585</v>
      </c>
      <c r="AN735" s="259">
        <v>0.99</v>
      </c>
      <c r="AO735" s="264">
        <v>1</v>
      </c>
      <c r="AP735" s="264">
        <v>1</v>
      </c>
      <c r="AQ735" s="264">
        <v>1</v>
      </c>
      <c r="AR735" s="265">
        <v>1</v>
      </c>
      <c r="AS735" s="286">
        <v>0.0810595228934205</v>
      </c>
      <c r="AT735" s="267">
        <v>0.0454545454545455</v>
      </c>
      <c r="AU735" s="268">
        <v>0</v>
      </c>
      <c r="AV735" s="268">
        <v>0.0416666666666667</v>
      </c>
      <c r="AW735" s="268">
        <v>0.105263157894737</v>
      </c>
      <c r="AX735" s="224"/>
      <c r="AY735" s="222"/>
    </row>
    <row r="736" ht="15" spans="1:51">
      <c r="A736" s="220"/>
      <c r="B736" s="224"/>
      <c r="C736" s="283" t="s">
        <v>668</v>
      </c>
      <c r="D736" s="111" t="s">
        <v>25</v>
      </c>
      <c r="E736" s="111" t="s">
        <v>669</v>
      </c>
      <c r="F736" s="293" t="s">
        <v>769</v>
      </c>
      <c r="G736" s="293" t="s">
        <v>769</v>
      </c>
      <c r="H736" s="293" t="s">
        <v>769</v>
      </c>
      <c r="I736" s="293" t="s">
        <v>769</v>
      </c>
      <c r="J736" s="259">
        <v>0.9</v>
      </c>
      <c r="K736" s="260">
        <v>0.918918918918919</v>
      </c>
      <c r="L736" s="260">
        <v>0.975609756097561</v>
      </c>
      <c r="M736" s="261">
        <v>1</v>
      </c>
      <c r="N736" s="261">
        <v>0.959813084112149</v>
      </c>
      <c r="O736" s="262">
        <v>0.9</v>
      </c>
      <c r="P736" s="263">
        <v>0.990701001430615</v>
      </c>
      <c r="Q736" s="260">
        <v>0.995016611295681</v>
      </c>
      <c r="R736" s="260">
        <v>0.982828282828283</v>
      </c>
      <c r="S736" s="260">
        <v>0.989279563215428</v>
      </c>
      <c r="T736" s="262">
        <v>0.9</v>
      </c>
      <c r="U736" s="260">
        <v>0.943490701001431</v>
      </c>
      <c r="V736" s="260">
        <v>0.942275747508306</v>
      </c>
      <c r="W736" s="260">
        <v>0.947811447811448</v>
      </c>
      <c r="X736" s="260">
        <v>0.94788578927019</v>
      </c>
      <c r="Y736" s="262">
        <v>0.92</v>
      </c>
      <c r="Z736" s="262">
        <v>0.931523022432113</v>
      </c>
      <c r="AA736" s="262">
        <v>0.927315357561547</v>
      </c>
      <c r="AB736" s="262">
        <v>0.920821114369501</v>
      </c>
      <c r="AC736" s="262">
        <v>0.939224574219953</v>
      </c>
      <c r="AD736" s="262">
        <v>0.92</v>
      </c>
      <c r="AE736" s="260">
        <v>0.998337835030127</v>
      </c>
      <c r="AF736" s="260">
        <v>0.997751430907604</v>
      </c>
      <c r="AG736" s="260">
        <v>0.999099909990999</v>
      </c>
      <c r="AH736" s="260">
        <v>0.997847147470398</v>
      </c>
      <c r="AI736" s="262">
        <v>0.92</v>
      </c>
      <c r="AJ736" s="260">
        <v>0.954508084406687</v>
      </c>
      <c r="AK736" s="260">
        <v>0.962534267438319</v>
      </c>
      <c r="AL736" s="260">
        <v>0.960032849712565</v>
      </c>
      <c r="AM736" s="260">
        <v>0.96754507628294</v>
      </c>
      <c r="AN736" s="259">
        <v>0.99</v>
      </c>
      <c r="AO736" s="264">
        <v>1</v>
      </c>
      <c r="AP736" s="264">
        <v>1</v>
      </c>
      <c r="AQ736" s="264">
        <v>1</v>
      </c>
      <c r="AR736" s="265">
        <v>1</v>
      </c>
      <c r="AS736" s="286">
        <v>0.0810595228934205</v>
      </c>
      <c r="AT736" s="267">
        <v>0.0666666666666667</v>
      </c>
      <c r="AU736" s="268">
        <v>0.133333333333333</v>
      </c>
      <c r="AV736" s="268">
        <v>0.0714285714285714</v>
      </c>
      <c r="AW736" s="268">
        <v>0.068241469816273</v>
      </c>
      <c r="AX736" s="224"/>
      <c r="AY736" s="222"/>
    </row>
    <row r="737" ht="15" spans="1:51">
      <c r="A737" s="220"/>
      <c r="B737" s="224"/>
      <c r="C737" s="283" t="s">
        <v>668</v>
      </c>
      <c r="D737" s="111" t="s">
        <v>25</v>
      </c>
      <c r="E737" s="111" t="s">
        <v>669</v>
      </c>
      <c r="F737" s="293" t="s">
        <v>770</v>
      </c>
      <c r="G737" s="293" t="s">
        <v>770</v>
      </c>
      <c r="H737" s="293" t="s">
        <v>770</v>
      </c>
      <c r="I737" s="293" t="s">
        <v>770</v>
      </c>
      <c r="J737" s="259">
        <v>0.9</v>
      </c>
      <c r="K737" s="260">
        <v>0.909090909090909</v>
      </c>
      <c r="L737" s="260">
        <v>0.9</v>
      </c>
      <c r="M737" s="261">
        <v>0.911764705882353</v>
      </c>
      <c r="N737" s="261">
        <v>0.93569844789357</v>
      </c>
      <c r="O737" s="262">
        <v>0.9</v>
      </c>
      <c r="P737" s="263">
        <v>0.975903614457831</v>
      </c>
      <c r="Q737" s="260">
        <v>0.97647581003107</v>
      </c>
      <c r="R737" s="260">
        <v>0.978870533999232</v>
      </c>
      <c r="S737" s="260">
        <v>0.973674725518465</v>
      </c>
      <c r="T737" s="262">
        <v>0.9</v>
      </c>
      <c r="U737" s="260">
        <v>0.91566265060241</v>
      </c>
      <c r="V737" s="260">
        <v>0.908122503328895</v>
      </c>
      <c r="W737" s="260">
        <v>0.925086438724549</v>
      </c>
      <c r="X737" s="260">
        <v>0.915354330708661</v>
      </c>
      <c r="Y737" s="262">
        <v>0.92</v>
      </c>
      <c r="Z737" s="262">
        <v>0.907711757269279</v>
      </c>
      <c r="AA737" s="262">
        <v>0.942891859052248</v>
      </c>
      <c r="AB737" s="262">
        <v>0.932743362831858</v>
      </c>
      <c r="AC737" s="262">
        <v>0.929693424331058</v>
      </c>
      <c r="AD737" s="262">
        <v>0.92</v>
      </c>
      <c r="AE737" s="260">
        <v>0.980316973415133</v>
      </c>
      <c r="AF737" s="260">
        <v>0.998253057149988</v>
      </c>
      <c r="AG737" s="260">
        <v>0.999418435591742</v>
      </c>
      <c r="AH737" s="260">
        <v>0.995194208245809</v>
      </c>
      <c r="AI737" s="262">
        <v>0.92</v>
      </c>
      <c r="AJ737" s="260">
        <v>0.948360893530606</v>
      </c>
      <c r="AK737" s="260">
        <v>0.953216374269006</v>
      </c>
      <c r="AL737" s="260">
        <v>0.959621451104101</v>
      </c>
      <c r="AM737" s="260">
        <v>0.958628450387238</v>
      </c>
      <c r="AN737" s="259">
        <v>0.99</v>
      </c>
      <c r="AO737" s="264">
        <v>1</v>
      </c>
      <c r="AP737" s="264">
        <v>1</v>
      </c>
      <c r="AQ737" s="264">
        <v>1</v>
      </c>
      <c r="AR737" s="265">
        <v>1</v>
      </c>
      <c r="AS737" s="286">
        <v>0.0810595228934205</v>
      </c>
      <c r="AT737" s="267">
        <v>0.1</v>
      </c>
      <c r="AU737" s="268">
        <v>0</v>
      </c>
      <c r="AV737" s="268">
        <v>0</v>
      </c>
      <c r="AW737" s="268">
        <v>0.0721649484536082</v>
      </c>
      <c r="AX737" s="224"/>
      <c r="AY737" s="222"/>
    </row>
    <row r="738" ht="15" spans="1:51">
      <c r="A738" s="220"/>
      <c r="B738" s="224"/>
      <c r="C738" s="283" t="s">
        <v>668</v>
      </c>
      <c r="D738" s="111" t="s">
        <v>25</v>
      </c>
      <c r="E738" s="111" t="s">
        <v>669</v>
      </c>
      <c r="F738" s="293" t="s">
        <v>771</v>
      </c>
      <c r="G738" s="293" t="s">
        <v>771</v>
      </c>
      <c r="H738" s="293" t="s">
        <v>771</v>
      </c>
      <c r="I738" s="293" t="s">
        <v>771</v>
      </c>
      <c r="J738" s="259">
        <v>0.9</v>
      </c>
      <c r="K738" s="260">
        <v>0.9</v>
      </c>
      <c r="L738" s="260">
        <v>0.925</v>
      </c>
      <c r="M738" s="261">
        <v>0.951219512195122</v>
      </c>
      <c r="N738" s="261">
        <v>0.933394160583942</v>
      </c>
      <c r="O738" s="262">
        <v>0.9</v>
      </c>
      <c r="P738" s="263">
        <v>0.911622620062518</v>
      </c>
      <c r="Q738" s="260">
        <v>0.970420932878271</v>
      </c>
      <c r="R738" s="260">
        <v>0.963310580204778</v>
      </c>
      <c r="S738" s="260">
        <v>0.954952743341107</v>
      </c>
      <c r="T738" s="262">
        <v>0.9</v>
      </c>
      <c r="U738" s="260">
        <v>0.863029269678886</v>
      </c>
      <c r="V738" s="260">
        <v>0.910125142207053</v>
      </c>
      <c r="W738" s="260">
        <v>0.926052332195677</v>
      </c>
      <c r="X738" s="260">
        <v>0.918876998783713</v>
      </c>
      <c r="Y738" s="262">
        <v>0.92</v>
      </c>
      <c r="Z738" s="262">
        <v>0.658119658119658</v>
      </c>
      <c r="AA738" s="262">
        <v>0.848545636910732</v>
      </c>
      <c r="AB738" s="262">
        <v>0.83289817232376</v>
      </c>
      <c r="AC738" s="262">
        <v>0.818830490776192</v>
      </c>
      <c r="AD738" s="262">
        <v>0.92</v>
      </c>
      <c r="AE738" s="260">
        <v>0.992957746478873</v>
      </c>
      <c r="AF738" s="260">
        <v>0.996108949416342</v>
      </c>
      <c r="AG738" s="260">
        <v>0.989528795811518</v>
      </c>
      <c r="AH738" s="260">
        <v>0.98947888716283</v>
      </c>
      <c r="AI738" s="262">
        <v>0.92</v>
      </c>
      <c r="AJ738" s="260">
        <v>0.887791741472172</v>
      </c>
      <c r="AK738" s="260">
        <v>0.932581177765548</v>
      </c>
      <c r="AL738" s="260">
        <v>0.942330142423535</v>
      </c>
      <c r="AM738" s="260">
        <v>0.935108743897026</v>
      </c>
      <c r="AN738" s="259">
        <v>0.99</v>
      </c>
      <c r="AO738" s="264">
        <v>1</v>
      </c>
      <c r="AP738" s="264">
        <v>1</v>
      </c>
      <c r="AQ738" s="264">
        <v>1</v>
      </c>
      <c r="AR738" s="265">
        <v>1</v>
      </c>
      <c r="AS738" s="286">
        <v>0.0810595228934205</v>
      </c>
      <c r="AT738" s="267">
        <v>0</v>
      </c>
      <c r="AU738" s="268">
        <v>0.0625</v>
      </c>
      <c r="AV738" s="268">
        <v>0</v>
      </c>
      <c r="AW738" s="268">
        <v>0.0541237113402062</v>
      </c>
      <c r="AX738" s="224"/>
      <c r="AY738" s="222"/>
    </row>
    <row r="739" ht="15" spans="1:51">
      <c r="A739" s="220"/>
      <c r="B739" s="224"/>
      <c r="C739" s="283" t="s">
        <v>668</v>
      </c>
      <c r="D739" s="111" t="s">
        <v>25</v>
      </c>
      <c r="E739" s="111" t="s">
        <v>669</v>
      </c>
      <c r="F739" s="293" t="s">
        <v>772</v>
      </c>
      <c r="G739" s="293" t="s">
        <v>772</v>
      </c>
      <c r="H739" s="293" t="s">
        <v>772</v>
      </c>
      <c r="I739" s="293" t="s">
        <v>772</v>
      </c>
      <c r="J739" s="259">
        <v>0.9</v>
      </c>
      <c r="K739" s="260">
        <v>0.962962962962963</v>
      </c>
      <c r="L739" s="260">
        <v>0.966666666666667</v>
      </c>
      <c r="M739" s="261">
        <v>0.96969696969697</v>
      </c>
      <c r="N739" s="261">
        <v>0.942238267148014</v>
      </c>
      <c r="O739" s="262">
        <v>0.9</v>
      </c>
      <c r="P739" s="263">
        <v>0.938153706230105</v>
      </c>
      <c r="Q739" s="260">
        <v>0.970065956367326</v>
      </c>
      <c r="R739" s="260">
        <v>0.941285251964864</v>
      </c>
      <c r="S739" s="260">
        <v>0.957044054950261</v>
      </c>
      <c r="T739" s="262">
        <v>0.9</v>
      </c>
      <c r="U739" s="260">
        <v>0.882219190541155</v>
      </c>
      <c r="V739" s="260">
        <v>0.944190766108574</v>
      </c>
      <c r="W739" s="260">
        <v>0.934350439204808</v>
      </c>
      <c r="X739" s="260">
        <v>0.91435338702037</v>
      </c>
      <c r="Y739" s="262">
        <v>0.92</v>
      </c>
      <c r="Z739" s="262">
        <v>0.902995720399429</v>
      </c>
      <c r="AA739" s="262">
        <v>0.931472081218274</v>
      </c>
      <c r="AB739" s="262">
        <v>0.943231441048035</v>
      </c>
      <c r="AC739" s="262">
        <v>0.923854354146477</v>
      </c>
      <c r="AD739" s="262">
        <v>0.92</v>
      </c>
      <c r="AE739" s="260">
        <v>0.995905834186285</v>
      </c>
      <c r="AF739" s="260">
        <v>0.998367396299432</v>
      </c>
      <c r="AG739" s="260">
        <v>0.997104421789226</v>
      </c>
      <c r="AH739" s="260">
        <v>0.91627372686484</v>
      </c>
      <c r="AI739" s="262">
        <v>0.92</v>
      </c>
      <c r="AJ739" s="260">
        <v>0.945880730782489</v>
      </c>
      <c r="AK739" s="260">
        <v>0.965579710144927</v>
      </c>
      <c r="AL739" s="260">
        <v>0.968443197755961</v>
      </c>
      <c r="AM739" s="260">
        <v>0.959678977483837</v>
      </c>
      <c r="AN739" s="259">
        <v>0.99</v>
      </c>
      <c r="AO739" s="264">
        <v>1</v>
      </c>
      <c r="AP739" s="264">
        <v>1</v>
      </c>
      <c r="AQ739" s="264">
        <v>1</v>
      </c>
      <c r="AR739" s="265">
        <v>1</v>
      </c>
      <c r="AS739" s="286">
        <v>0.0810595228934205</v>
      </c>
      <c r="AT739" s="267">
        <v>0</v>
      </c>
      <c r="AU739" s="268">
        <v>0.0714285714285714</v>
      </c>
      <c r="AV739" s="268">
        <v>0</v>
      </c>
      <c r="AW739" s="268">
        <v>0.0335820895522388</v>
      </c>
      <c r="AX739" s="224"/>
      <c r="AY739" s="222"/>
    </row>
    <row r="740" ht="15" spans="1:51">
      <c r="A740" s="220"/>
      <c r="B740" s="224"/>
      <c r="C740" s="283" t="s">
        <v>668</v>
      </c>
      <c r="D740" s="111" t="s">
        <v>25</v>
      </c>
      <c r="E740" s="111" t="s">
        <v>669</v>
      </c>
      <c r="F740" s="293" t="s">
        <v>773</v>
      </c>
      <c r="G740" s="293" t="s">
        <v>773</v>
      </c>
      <c r="H740" s="293" t="s">
        <v>773</v>
      </c>
      <c r="I740" s="293" t="s">
        <v>773</v>
      </c>
      <c r="J740" s="259">
        <v>0.9</v>
      </c>
      <c r="K740" s="260">
        <v>1</v>
      </c>
      <c r="L740" s="260">
        <v>1</v>
      </c>
      <c r="M740" s="261">
        <v>1</v>
      </c>
      <c r="N740" s="261">
        <v>0.998722860791826</v>
      </c>
      <c r="O740" s="262">
        <v>0.9</v>
      </c>
      <c r="P740" s="263">
        <v>0.942307692307692</v>
      </c>
      <c r="Q740" s="260">
        <v>0.983677388382141</v>
      </c>
      <c r="R740" s="260">
        <v>0.977052074139453</v>
      </c>
      <c r="S740" s="260">
        <v>0.963956943159125</v>
      </c>
      <c r="T740" s="262">
        <v>0.9</v>
      </c>
      <c r="U740" s="260">
        <v>0.915464743589744</v>
      </c>
      <c r="V740" s="260">
        <v>0.944311089774364</v>
      </c>
      <c r="W740" s="260">
        <v>0.940864960282436</v>
      </c>
      <c r="X740" s="260">
        <v>0.929440033770071</v>
      </c>
      <c r="Y740" s="262">
        <v>0.92</v>
      </c>
      <c r="Z740" s="262">
        <v>0.939393939393939</v>
      </c>
      <c r="AA740" s="262">
        <v>0.908965517241379</v>
      </c>
      <c r="AB740" s="262">
        <v>0.955022488755622</v>
      </c>
      <c r="AC740" s="262">
        <v>0.94112224202569</v>
      </c>
      <c r="AD740" s="262">
        <v>0.92</v>
      </c>
      <c r="AE740" s="260">
        <v>0.953195319531953</v>
      </c>
      <c r="AF740" s="260">
        <v>0.550517346317712</v>
      </c>
      <c r="AG740" s="260">
        <v>0.990976765170314</v>
      </c>
      <c r="AH740" s="260">
        <v>0.884227550007093</v>
      </c>
      <c r="AI740" s="262">
        <v>0.92</v>
      </c>
      <c r="AJ740" s="260">
        <v>0.939784946236559</v>
      </c>
      <c r="AK740" s="260">
        <v>0.957325746799431</v>
      </c>
      <c r="AL740" s="260">
        <v>0.974463738508682</v>
      </c>
      <c r="AM740" s="260">
        <v>0.963618637110016</v>
      </c>
      <c r="AN740" s="259">
        <v>0.99</v>
      </c>
      <c r="AO740" s="264">
        <v>1</v>
      </c>
      <c r="AP740" s="264">
        <v>1</v>
      </c>
      <c r="AQ740" s="264">
        <v>1</v>
      </c>
      <c r="AR740" s="265">
        <v>1</v>
      </c>
      <c r="AS740" s="286">
        <v>0.0810595228934205</v>
      </c>
      <c r="AT740" s="267">
        <v>0</v>
      </c>
      <c r="AU740" s="268">
        <v>0.105263157894737</v>
      </c>
      <c r="AV740" s="268">
        <v>0</v>
      </c>
      <c r="AW740" s="268">
        <v>0.0821917808219178</v>
      </c>
      <c r="AX740" s="224"/>
      <c r="AY740" s="222"/>
    </row>
    <row r="741" ht="15" spans="1:51">
      <c r="A741" s="220"/>
      <c r="B741" s="224"/>
      <c r="C741" s="283" t="s">
        <v>668</v>
      </c>
      <c r="D741" s="111" t="s">
        <v>25</v>
      </c>
      <c r="E741" s="111" t="s">
        <v>669</v>
      </c>
      <c r="F741" s="293" t="s">
        <v>774</v>
      </c>
      <c r="G741" s="293" t="s">
        <v>774</v>
      </c>
      <c r="H741" s="293" t="s">
        <v>774</v>
      </c>
      <c r="I741" s="293" t="s">
        <v>774</v>
      </c>
      <c r="J741" s="259">
        <v>0.9</v>
      </c>
      <c r="K741" s="260">
        <v>0.972222222222222</v>
      </c>
      <c r="L741" s="260">
        <v>0.944444444444444</v>
      </c>
      <c r="M741" s="261">
        <v>0.976190476190476</v>
      </c>
      <c r="N741" s="261">
        <v>0.969377990430622</v>
      </c>
      <c r="O741" s="262">
        <v>0.9</v>
      </c>
      <c r="P741" s="263">
        <v>0.986333463490824</v>
      </c>
      <c r="Q741" s="260">
        <v>0.992176714219972</v>
      </c>
      <c r="R741" s="260">
        <v>0.983352690669764</v>
      </c>
      <c r="S741" s="260">
        <v>0.983554120963384</v>
      </c>
      <c r="T741" s="262">
        <v>0.9</v>
      </c>
      <c r="U741" s="260">
        <v>0.948848106208512</v>
      </c>
      <c r="V741" s="260">
        <v>0.961803957662218</v>
      </c>
      <c r="W741" s="260">
        <v>0.970576848625629</v>
      </c>
      <c r="X741" s="260">
        <v>0.951655542085968</v>
      </c>
      <c r="Y741" s="262">
        <v>0.92</v>
      </c>
      <c r="Z741" s="262">
        <v>0.953551912568306</v>
      </c>
      <c r="AA741" s="262">
        <v>0.992125984251969</v>
      </c>
      <c r="AB741" s="262">
        <v>0.996610169491525</v>
      </c>
      <c r="AC741" s="262">
        <v>0.991513519840805</v>
      </c>
      <c r="AD741" s="262">
        <v>0.92</v>
      </c>
      <c r="AE741" s="260">
        <v>0.998260113092649</v>
      </c>
      <c r="AF741" s="260">
        <v>0.998459761262996</v>
      </c>
      <c r="AG741" s="260">
        <v>0.997731397459165</v>
      </c>
      <c r="AH741" s="260">
        <v>0.996390543223245</v>
      </c>
      <c r="AI741" s="262">
        <v>0.92</v>
      </c>
      <c r="AJ741" s="260">
        <v>0.982994230185241</v>
      </c>
      <c r="AK741" s="260">
        <v>0.994207836456559</v>
      </c>
      <c r="AL741" s="260">
        <v>0.996533249290892</v>
      </c>
      <c r="AM741" s="260">
        <v>0.992743886052136</v>
      </c>
      <c r="AN741" s="259">
        <v>0.99</v>
      </c>
      <c r="AO741" s="264">
        <v>1</v>
      </c>
      <c r="AP741" s="264">
        <v>1</v>
      </c>
      <c r="AQ741" s="264">
        <v>1</v>
      </c>
      <c r="AR741" s="265">
        <v>1</v>
      </c>
      <c r="AS741" s="286">
        <v>0.0810595228934205</v>
      </c>
      <c r="AT741" s="267">
        <v>0.2</v>
      </c>
      <c r="AU741" s="268">
        <v>0.0666666666666667</v>
      </c>
      <c r="AV741" s="268">
        <v>0</v>
      </c>
      <c r="AW741" s="268">
        <v>0.0833333333333333</v>
      </c>
      <c r="AX741" s="224"/>
      <c r="AY741" s="222"/>
    </row>
    <row r="742" ht="15" spans="1:51">
      <c r="A742" s="220"/>
      <c r="B742" s="224"/>
      <c r="C742" s="283" t="s">
        <v>668</v>
      </c>
      <c r="D742" s="111" t="s">
        <v>25</v>
      </c>
      <c r="E742" s="111" t="s">
        <v>669</v>
      </c>
      <c r="F742" s="293" t="s">
        <v>775</v>
      </c>
      <c r="G742" s="293" t="s">
        <v>775</v>
      </c>
      <c r="H742" s="293" t="s">
        <v>775</v>
      </c>
      <c r="I742" s="293" t="s">
        <v>775</v>
      </c>
      <c r="J742" s="259">
        <v>0.9</v>
      </c>
      <c r="K742" s="260">
        <v>1</v>
      </c>
      <c r="L742" s="260">
        <v>1</v>
      </c>
      <c r="M742" s="261">
        <v>1</v>
      </c>
      <c r="N742" s="261">
        <v>0.989884393063584</v>
      </c>
      <c r="O742" s="262">
        <v>0.9</v>
      </c>
      <c r="P742" s="263">
        <v>0.963138493944181</v>
      </c>
      <c r="Q742" s="260">
        <v>0.983108108108108</v>
      </c>
      <c r="R742" s="260">
        <v>0.983060109289618</v>
      </c>
      <c r="S742" s="260">
        <v>0.970908581267769</v>
      </c>
      <c r="T742" s="262">
        <v>0.9</v>
      </c>
      <c r="U742" s="260">
        <v>0.937335439705108</v>
      </c>
      <c r="V742" s="260">
        <v>0.952702702702703</v>
      </c>
      <c r="W742" s="260">
        <v>0.954644808743169</v>
      </c>
      <c r="X742" s="260">
        <v>0.94512073038882</v>
      </c>
      <c r="Y742" s="262">
        <v>0.92</v>
      </c>
      <c r="Z742" s="262">
        <v>0.862132352941177</v>
      </c>
      <c r="AA742" s="262">
        <v>0.892234548335975</v>
      </c>
      <c r="AB742" s="262">
        <v>0.93018018018018</v>
      </c>
      <c r="AC742" s="262">
        <v>0.902870921558285</v>
      </c>
      <c r="AD742" s="262">
        <v>0.92</v>
      </c>
      <c r="AE742" s="260">
        <v>0.981402557148392</v>
      </c>
      <c r="AF742" s="260">
        <v>0.974130078338495</v>
      </c>
      <c r="AG742" s="260">
        <v>0.990790012279984</v>
      </c>
      <c r="AH742" s="260">
        <v>0.990017052244317</v>
      </c>
      <c r="AI742" s="262">
        <v>0.92</v>
      </c>
      <c r="AJ742" s="260">
        <v>0.943149284253579</v>
      </c>
      <c r="AK742" s="260">
        <v>0.954545454545455</v>
      </c>
      <c r="AL742" s="260">
        <v>0.969656992084433</v>
      </c>
      <c r="AM742" s="260">
        <v>0.961655229119889</v>
      </c>
      <c r="AN742" s="259">
        <v>0.99</v>
      </c>
      <c r="AO742" s="264">
        <v>1</v>
      </c>
      <c r="AP742" s="264">
        <v>1</v>
      </c>
      <c r="AQ742" s="264">
        <v>1</v>
      </c>
      <c r="AR742" s="265">
        <v>1</v>
      </c>
      <c r="AS742" s="286">
        <v>0.0810595228934205</v>
      </c>
      <c r="AT742" s="267">
        <v>0</v>
      </c>
      <c r="AU742" s="268">
        <v>0.111111111111111</v>
      </c>
      <c r="AV742" s="268">
        <v>0</v>
      </c>
      <c r="AW742" s="268">
        <v>0.0691056910569106</v>
      </c>
      <c r="AX742" s="224"/>
      <c r="AY742" s="222"/>
    </row>
    <row r="743" ht="15" spans="1:51">
      <c r="A743" s="220"/>
      <c r="B743" s="224"/>
      <c r="C743" s="283" t="s">
        <v>668</v>
      </c>
      <c r="D743" s="111" t="s">
        <v>25</v>
      </c>
      <c r="E743" s="111" t="s">
        <v>669</v>
      </c>
      <c r="F743" s="293" t="s">
        <v>776</v>
      </c>
      <c r="G743" s="293" t="s">
        <v>776</v>
      </c>
      <c r="H743" s="293" t="s">
        <v>776</v>
      </c>
      <c r="I743" s="293" t="s">
        <v>776</v>
      </c>
      <c r="J743" s="259">
        <v>0.9</v>
      </c>
      <c r="K743" s="260">
        <v>1</v>
      </c>
      <c r="L743" s="260">
        <v>0.975</v>
      </c>
      <c r="M743" s="261">
        <v>1</v>
      </c>
      <c r="N743" s="261">
        <v>0.983992467043315</v>
      </c>
      <c r="O743" s="262">
        <v>0.9</v>
      </c>
      <c r="P743" s="263">
        <v>0.972120322817315</v>
      </c>
      <c r="Q743" s="260">
        <v>0.969928186714542</v>
      </c>
      <c r="R743" s="260">
        <v>0.96975153042852</v>
      </c>
      <c r="S743" s="260">
        <v>0.965551665845834</v>
      </c>
      <c r="T743" s="262">
        <v>0.9</v>
      </c>
      <c r="U743" s="260">
        <v>0.936537050623624</v>
      </c>
      <c r="V743" s="260">
        <v>0.940754039497307</v>
      </c>
      <c r="W743" s="260">
        <v>0.942743968311127</v>
      </c>
      <c r="X743" s="260">
        <v>0.940687103171962</v>
      </c>
      <c r="Y743" s="262">
        <v>0.92</v>
      </c>
      <c r="Z743" s="262">
        <v>0.878531073446328</v>
      </c>
      <c r="AA743" s="262">
        <v>0.937340153452685</v>
      </c>
      <c r="AB743" s="262">
        <v>0.942275042444822</v>
      </c>
      <c r="AC743" s="262">
        <v>0.918825469439864</v>
      </c>
      <c r="AD743" s="262">
        <v>0.92</v>
      </c>
      <c r="AE743" s="260">
        <v>1</v>
      </c>
      <c r="AF743" s="260">
        <v>1</v>
      </c>
      <c r="AG743" s="260">
        <v>1</v>
      </c>
      <c r="AH743" s="260">
        <v>0.99130080195732</v>
      </c>
      <c r="AI743" s="262">
        <v>0.92</v>
      </c>
      <c r="AJ743" s="260">
        <v>0.951368666278393</v>
      </c>
      <c r="AK743" s="260">
        <v>0.965448504983389</v>
      </c>
      <c r="AL743" s="260">
        <v>0.974747474747475</v>
      </c>
      <c r="AM743" s="260">
        <v>0.969678580173965</v>
      </c>
      <c r="AN743" s="259">
        <v>0.99</v>
      </c>
      <c r="AO743" s="264">
        <v>1</v>
      </c>
      <c r="AP743" s="264">
        <v>1</v>
      </c>
      <c r="AQ743" s="264">
        <v>1</v>
      </c>
      <c r="AR743" s="265">
        <v>1</v>
      </c>
      <c r="AS743" s="286">
        <v>0.0810595228934205</v>
      </c>
      <c r="AT743" s="267">
        <v>0</v>
      </c>
      <c r="AU743" s="268">
        <v>0.166666666666667</v>
      </c>
      <c r="AV743" s="268">
        <v>0</v>
      </c>
      <c r="AW743" s="268">
        <v>0.0754716981132075</v>
      </c>
      <c r="AX743" s="224"/>
      <c r="AY743" s="222"/>
    </row>
    <row r="744" ht="15" spans="1:51">
      <c r="A744" s="220"/>
      <c r="B744" s="224"/>
      <c r="C744" s="283" t="s">
        <v>668</v>
      </c>
      <c r="D744" s="111" t="s">
        <v>25</v>
      </c>
      <c r="E744" s="111" t="s">
        <v>669</v>
      </c>
      <c r="F744" s="293" t="s">
        <v>777</v>
      </c>
      <c r="G744" s="293" t="s">
        <v>777</v>
      </c>
      <c r="H744" s="293" t="s">
        <v>777</v>
      </c>
      <c r="I744" s="293" t="s">
        <v>777</v>
      </c>
      <c r="J744" s="259">
        <v>0.9</v>
      </c>
      <c r="K744" s="260">
        <v>1</v>
      </c>
      <c r="L744" s="260">
        <v>1</v>
      </c>
      <c r="M744" s="261">
        <v>0.971428571428571</v>
      </c>
      <c r="N744" s="261">
        <v>0.989304812834225</v>
      </c>
      <c r="O744" s="262">
        <v>0.9</v>
      </c>
      <c r="P744" s="263">
        <v>0.959121877365632</v>
      </c>
      <c r="Q744" s="260">
        <v>0.97246850209986</v>
      </c>
      <c r="R744" s="260">
        <v>0.974151234567901</v>
      </c>
      <c r="S744" s="260">
        <v>0.965053163804</v>
      </c>
      <c r="T744" s="262">
        <v>0.9</v>
      </c>
      <c r="U744" s="260">
        <v>0.954201362604088</v>
      </c>
      <c r="V744" s="260">
        <v>0.961269248716752</v>
      </c>
      <c r="W744" s="260">
        <v>0.96141975308642</v>
      </c>
      <c r="X744" s="260">
        <v>0.954004015168414</v>
      </c>
      <c r="Y744" s="262">
        <v>0.92</v>
      </c>
      <c r="Z744" s="262">
        <v>0.778571428571429</v>
      </c>
      <c r="AA744" s="262">
        <v>0.905128205128205</v>
      </c>
      <c r="AB744" s="262">
        <v>0.867741935483871</v>
      </c>
      <c r="AC744" s="262">
        <v>0.866109500255842</v>
      </c>
      <c r="AD744" s="262">
        <v>0.92</v>
      </c>
      <c r="AE744" s="260">
        <v>0.999101527403414</v>
      </c>
      <c r="AF744" s="260">
        <v>0.999778956675508</v>
      </c>
      <c r="AG744" s="260">
        <v>0.999368553988634</v>
      </c>
      <c r="AH744" s="260">
        <v>0.998687921909169</v>
      </c>
      <c r="AI744" s="262">
        <v>0.92</v>
      </c>
      <c r="AJ744" s="260">
        <v>0.93476959904249</v>
      </c>
      <c r="AK744" s="260">
        <v>0.963051659254191</v>
      </c>
      <c r="AL744" s="260">
        <v>0.961706102117061</v>
      </c>
      <c r="AM744" s="260">
        <v>0.959250789759065</v>
      </c>
      <c r="AN744" s="259">
        <v>0.99</v>
      </c>
      <c r="AO744" s="264">
        <v>1</v>
      </c>
      <c r="AP744" s="264">
        <v>1</v>
      </c>
      <c r="AQ744" s="264">
        <v>1</v>
      </c>
      <c r="AR744" s="265">
        <v>1</v>
      </c>
      <c r="AS744" s="286">
        <v>0.0810595228934205</v>
      </c>
      <c r="AT744" s="267">
        <v>0.230769230769231</v>
      </c>
      <c r="AU744" s="268">
        <v>0</v>
      </c>
      <c r="AV744" s="268">
        <v>0</v>
      </c>
      <c r="AW744" s="268">
        <v>0.0991735537190083</v>
      </c>
      <c r="AX744" s="224"/>
      <c r="AY744" s="222"/>
    </row>
    <row r="745" ht="15" spans="1:51">
      <c r="A745" s="220"/>
      <c r="B745" s="224"/>
      <c r="C745" s="283" t="s">
        <v>668</v>
      </c>
      <c r="D745" s="111" t="s">
        <v>25</v>
      </c>
      <c r="E745" s="111" t="s">
        <v>669</v>
      </c>
      <c r="F745" s="293" t="s">
        <v>778</v>
      </c>
      <c r="G745" s="293" t="s">
        <v>778</v>
      </c>
      <c r="H745" s="293" t="s">
        <v>778</v>
      </c>
      <c r="I745" s="293" t="s">
        <v>778</v>
      </c>
      <c r="J745" s="259">
        <v>0.9</v>
      </c>
      <c r="K745" s="260">
        <v>0.967741935483871</v>
      </c>
      <c r="L745" s="260">
        <v>1</v>
      </c>
      <c r="M745" s="261">
        <v>1</v>
      </c>
      <c r="N745" s="261">
        <v>0.998760842627014</v>
      </c>
      <c r="O745" s="262">
        <v>0.9</v>
      </c>
      <c r="P745" s="263">
        <v>0.968013468013468</v>
      </c>
      <c r="Q745" s="260">
        <v>0.976404494382022</v>
      </c>
      <c r="R745" s="260">
        <v>0.966887417218543</v>
      </c>
      <c r="S745" s="260">
        <v>0.962708885737189</v>
      </c>
      <c r="T745" s="262">
        <v>0.9</v>
      </c>
      <c r="U745" s="260">
        <v>0.952441077441077</v>
      </c>
      <c r="V745" s="260">
        <v>0.958426966292135</v>
      </c>
      <c r="W745" s="260">
        <v>0.945461628359953</v>
      </c>
      <c r="X745" s="260">
        <v>0.950252821113646</v>
      </c>
      <c r="Y745" s="262">
        <v>0.92</v>
      </c>
      <c r="Z745" s="262">
        <v>0.946843853820598</v>
      </c>
      <c r="AA745" s="262">
        <v>0.945686900958466</v>
      </c>
      <c r="AB745" s="262">
        <v>0.967213114754098</v>
      </c>
      <c r="AC745" s="262">
        <v>0.949580831202806</v>
      </c>
      <c r="AD745" s="262">
        <v>0.92</v>
      </c>
      <c r="AE745" s="260">
        <v>0.992443324937028</v>
      </c>
      <c r="AF745" s="260">
        <v>0.996913580246914</v>
      </c>
      <c r="AG745" s="260">
        <v>0.850828729281768</v>
      </c>
      <c r="AH745" s="260">
        <v>0.990125433680277</v>
      </c>
      <c r="AI745" s="262">
        <v>0.92</v>
      </c>
      <c r="AJ745" s="260">
        <v>0.974815312290128</v>
      </c>
      <c r="AK745" s="260">
        <v>0.977140482128013</v>
      </c>
      <c r="AL745" s="260">
        <v>0.983967935871743</v>
      </c>
      <c r="AM745" s="260">
        <v>0.979911124169084</v>
      </c>
      <c r="AN745" s="259">
        <v>0.99</v>
      </c>
      <c r="AO745" s="264">
        <v>1</v>
      </c>
      <c r="AP745" s="264">
        <v>1</v>
      </c>
      <c r="AQ745" s="264">
        <v>1</v>
      </c>
      <c r="AR745" s="265">
        <v>1</v>
      </c>
      <c r="AS745" s="286">
        <v>0.0810595228934205</v>
      </c>
      <c r="AT745" s="267">
        <v>0</v>
      </c>
      <c r="AU745" s="268">
        <v>0.166666666666667</v>
      </c>
      <c r="AV745" s="268">
        <v>0</v>
      </c>
      <c r="AW745" s="268">
        <v>0.0407407407407407</v>
      </c>
      <c r="AX745" s="224"/>
      <c r="AY745" s="222"/>
    </row>
    <row r="746" ht="15" spans="1:51">
      <c r="A746" s="220"/>
      <c r="B746" s="224"/>
      <c r="C746" s="283" t="s">
        <v>668</v>
      </c>
      <c r="D746" s="111" t="s">
        <v>25</v>
      </c>
      <c r="E746" s="111" t="s">
        <v>669</v>
      </c>
      <c r="F746" s="293" t="s">
        <v>779</v>
      </c>
      <c r="G746" s="293" t="s">
        <v>779</v>
      </c>
      <c r="H746" s="293" t="s">
        <v>779</v>
      </c>
      <c r="I746" s="293" t="s">
        <v>779</v>
      </c>
      <c r="J746" s="259">
        <v>0.9</v>
      </c>
      <c r="K746" s="260">
        <v>1</v>
      </c>
      <c r="L746" s="260">
        <v>1</v>
      </c>
      <c r="M746" s="261">
        <v>0.928571428571429</v>
      </c>
      <c r="N746" s="261">
        <v>0.972740315638451</v>
      </c>
      <c r="O746" s="262">
        <v>0.9</v>
      </c>
      <c r="P746" s="263">
        <v>0.931746744499326</v>
      </c>
      <c r="Q746" s="260">
        <v>0.962253829321663</v>
      </c>
      <c r="R746" s="260">
        <v>0.963371579876434</v>
      </c>
      <c r="S746" s="260">
        <v>0.955946476716706</v>
      </c>
      <c r="T746" s="262">
        <v>0.9</v>
      </c>
      <c r="U746" s="260">
        <v>0.913785361472833</v>
      </c>
      <c r="V746" s="260">
        <v>0.937089715536105</v>
      </c>
      <c r="W746" s="260">
        <v>0.962047661076787</v>
      </c>
      <c r="X746" s="260">
        <v>0.94764171354392</v>
      </c>
      <c r="Y746" s="262">
        <v>0.92</v>
      </c>
      <c r="Z746" s="262">
        <v>0.931860036832412</v>
      </c>
      <c r="AA746" s="262">
        <v>0.941379310344828</v>
      </c>
      <c r="AB746" s="262">
        <v>0.916342412451362</v>
      </c>
      <c r="AC746" s="262">
        <v>0.946352941176471</v>
      </c>
      <c r="AD746" s="262">
        <v>0.92</v>
      </c>
      <c r="AE746" s="260">
        <v>0.995</v>
      </c>
      <c r="AF746" s="260">
        <v>1</v>
      </c>
      <c r="AG746" s="260">
        <v>0.995975855130785</v>
      </c>
      <c r="AH746" s="260">
        <v>0.995389934690741</v>
      </c>
      <c r="AI746" s="262">
        <v>0.92</v>
      </c>
      <c r="AJ746" s="260">
        <v>0.954151624548736</v>
      </c>
      <c r="AK746" s="260">
        <v>0.956810631229236</v>
      </c>
      <c r="AL746" s="260">
        <v>0.972661870503597</v>
      </c>
      <c r="AM746" s="260">
        <v>0.974014886748659</v>
      </c>
      <c r="AN746" s="259">
        <v>0.99</v>
      </c>
      <c r="AO746" s="264">
        <v>1</v>
      </c>
      <c r="AP746" s="264">
        <v>1</v>
      </c>
      <c r="AQ746" s="264">
        <v>1</v>
      </c>
      <c r="AR746" s="265">
        <v>1</v>
      </c>
      <c r="AS746" s="286">
        <v>0.0810595228934205</v>
      </c>
      <c r="AT746" s="267">
        <v>0</v>
      </c>
      <c r="AU746" s="268">
        <v>0</v>
      </c>
      <c r="AV746" s="268">
        <v>0</v>
      </c>
      <c r="AW746" s="268">
        <v>0.0526315789473684</v>
      </c>
      <c r="AX746" s="224"/>
      <c r="AY746" s="222"/>
    </row>
    <row r="747" ht="15" spans="1:51">
      <c r="A747" s="220"/>
      <c r="B747" s="224"/>
      <c r="C747" s="283" t="s">
        <v>668</v>
      </c>
      <c r="D747" s="111" t="s">
        <v>25</v>
      </c>
      <c r="E747" s="111" t="s">
        <v>669</v>
      </c>
      <c r="F747" s="293" t="s">
        <v>780</v>
      </c>
      <c r="G747" s="293" t="s">
        <v>780</v>
      </c>
      <c r="H747" s="293" t="s">
        <v>780</v>
      </c>
      <c r="I747" s="293" t="s">
        <v>780</v>
      </c>
      <c r="J747" s="259">
        <v>0.9</v>
      </c>
      <c r="K747" s="260">
        <v>0.962962962962963</v>
      </c>
      <c r="L747" s="260">
        <v>0.857142857142857</v>
      </c>
      <c r="M747" s="261">
        <v>0.896551724137931</v>
      </c>
      <c r="N747" s="261">
        <v>0.966292134831461</v>
      </c>
      <c r="O747" s="262">
        <v>0.9</v>
      </c>
      <c r="P747" s="263">
        <v>0.95330248212032</v>
      </c>
      <c r="Q747" s="260">
        <v>0.976653696498054</v>
      </c>
      <c r="R747" s="260">
        <v>0.970640569395018</v>
      </c>
      <c r="S747" s="260">
        <v>0.966246972533796</v>
      </c>
      <c r="T747" s="262">
        <v>0.9</v>
      </c>
      <c r="U747" s="260">
        <v>0.871266302061422</v>
      </c>
      <c r="V747" s="260">
        <v>0.912173429683157</v>
      </c>
      <c r="W747" s="260">
        <v>0.884341637010676</v>
      </c>
      <c r="X747" s="260">
        <v>0.8982771355446</v>
      </c>
      <c r="Y747" s="262">
        <v>0.92</v>
      </c>
      <c r="Z747" s="262">
        <v>0.8912</v>
      </c>
      <c r="AA747" s="262">
        <v>0.926868044515103</v>
      </c>
      <c r="AB747" s="262">
        <v>0.949119373776908</v>
      </c>
      <c r="AC747" s="262">
        <v>0.9315563889633</v>
      </c>
      <c r="AD747" s="262">
        <v>0.92</v>
      </c>
      <c r="AE747" s="260">
        <v>0.999748995983936</v>
      </c>
      <c r="AF747" s="260">
        <v>0.999526851194701</v>
      </c>
      <c r="AG747" s="260">
        <v>0.999756750182437</v>
      </c>
      <c r="AH747" s="260">
        <v>0.998590145783355</v>
      </c>
      <c r="AI747" s="262">
        <v>0.92</v>
      </c>
      <c r="AJ747" s="260">
        <v>0.930046635576283</v>
      </c>
      <c r="AK747" s="260">
        <v>0.965403624382208</v>
      </c>
      <c r="AL747" s="260">
        <v>0.959768031895614</v>
      </c>
      <c r="AM747" s="260">
        <v>0.96330927384077</v>
      </c>
      <c r="AN747" s="259">
        <v>0.99</v>
      </c>
      <c r="AO747" s="264">
        <v>1</v>
      </c>
      <c r="AP747" s="264">
        <v>1</v>
      </c>
      <c r="AQ747" s="264">
        <v>1</v>
      </c>
      <c r="AR747" s="265">
        <v>1</v>
      </c>
      <c r="AS747" s="286">
        <v>0.0810595228934205</v>
      </c>
      <c r="AT747" s="267">
        <v>0</v>
      </c>
      <c r="AU747" s="268">
        <v>0.05</v>
      </c>
      <c r="AV747" s="268">
        <v>0</v>
      </c>
      <c r="AW747" s="268">
        <v>0.0920634920634921</v>
      </c>
      <c r="AX747" s="224"/>
      <c r="AY747" s="222"/>
    </row>
    <row r="748" ht="15" spans="1:51">
      <c r="A748" s="220"/>
      <c r="B748" s="224"/>
      <c r="C748" s="283" t="s">
        <v>668</v>
      </c>
      <c r="D748" s="111" t="s">
        <v>25</v>
      </c>
      <c r="E748" s="111" t="s">
        <v>669</v>
      </c>
      <c r="F748" s="293" t="s">
        <v>781</v>
      </c>
      <c r="G748" s="293" t="s">
        <v>781</v>
      </c>
      <c r="H748" s="293" t="s">
        <v>781</v>
      </c>
      <c r="I748" s="293" t="s">
        <v>781</v>
      </c>
      <c r="J748" s="259">
        <v>0.9</v>
      </c>
      <c r="K748" s="260">
        <v>0.909090909090909</v>
      </c>
      <c r="L748" s="260">
        <v>0.882352941176471</v>
      </c>
      <c r="M748" s="261">
        <v>1</v>
      </c>
      <c r="N748" s="261">
        <v>0.952902519167579</v>
      </c>
      <c r="O748" s="262">
        <v>0.9</v>
      </c>
      <c r="P748" s="263">
        <v>0.958814472671286</v>
      </c>
      <c r="Q748" s="260">
        <v>0.936451897616946</v>
      </c>
      <c r="R748" s="260">
        <v>0.94017094017094</v>
      </c>
      <c r="S748" s="260">
        <v>0.952994412891906</v>
      </c>
      <c r="T748" s="262">
        <v>0.9</v>
      </c>
      <c r="U748" s="260">
        <v>0.896843725943033</v>
      </c>
      <c r="V748" s="260">
        <v>0.925860547219771</v>
      </c>
      <c r="W748" s="260">
        <v>0.915273132664437</v>
      </c>
      <c r="X748" s="260">
        <v>0.910837142725216</v>
      </c>
      <c r="Y748" s="262">
        <v>0.92</v>
      </c>
      <c r="Z748" s="262">
        <v>0.903735632183908</v>
      </c>
      <c r="AA748" s="262">
        <v>0.923172242874845</v>
      </c>
      <c r="AB748" s="262">
        <v>0.936688311688312</v>
      </c>
      <c r="AC748" s="262">
        <v>0.931480362537764</v>
      </c>
      <c r="AD748" s="262">
        <v>0.92</v>
      </c>
      <c r="AE748" s="260">
        <v>0.999608508417069</v>
      </c>
      <c r="AF748" s="260">
        <v>0.99953020764822</v>
      </c>
      <c r="AG748" s="260">
        <v>0.999370739381227</v>
      </c>
      <c r="AH748" s="260">
        <v>0.998575854487308</v>
      </c>
      <c r="AI748" s="262">
        <v>0.92</v>
      </c>
      <c r="AJ748" s="260">
        <v>0.941747572815534</v>
      </c>
      <c r="AK748" s="260">
        <v>0.960650406504065</v>
      </c>
      <c r="AL748" s="260">
        <v>0.966434835198065</v>
      </c>
      <c r="AM748" s="260">
        <v>0.965903794735938</v>
      </c>
      <c r="AN748" s="259">
        <v>0.99</v>
      </c>
      <c r="AO748" s="264">
        <v>1</v>
      </c>
      <c r="AP748" s="264">
        <v>1</v>
      </c>
      <c r="AQ748" s="264">
        <v>1</v>
      </c>
      <c r="AR748" s="265">
        <v>1</v>
      </c>
      <c r="AS748" s="286">
        <v>0.0810595228934205</v>
      </c>
      <c r="AT748" s="267">
        <v>0</v>
      </c>
      <c r="AU748" s="268">
        <v>0.0434782608695652</v>
      </c>
      <c r="AV748" s="268">
        <v>0</v>
      </c>
      <c r="AW748" s="268">
        <v>0.0881612090680101</v>
      </c>
      <c r="AX748" s="224"/>
      <c r="AY748" s="222"/>
    </row>
    <row r="749" ht="15" spans="1:51">
      <c r="A749" s="220"/>
      <c r="B749" s="224"/>
      <c r="C749" s="283" t="s">
        <v>668</v>
      </c>
      <c r="D749" s="111" t="s">
        <v>25</v>
      </c>
      <c r="E749" s="111" t="s">
        <v>669</v>
      </c>
      <c r="F749" s="293" t="s">
        <v>782</v>
      </c>
      <c r="G749" s="293" t="s">
        <v>782</v>
      </c>
      <c r="H749" s="293" t="s">
        <v>782</v>
      </c>
      <c r="I749" s="293" t="s">
        <v>782</v>
      </c>
      <c r="J749" s="259">
        <v>0.9</v>
      </c>
      <c r="K749" s="260">
        <v>0.903225806451613</v>
      </c>
      <c r="L749" s="260">
        <v>0.9375</v>
      </c>
      <c r="M749" s="261">
        <v>1</v>
      </c>
      <c r="N749" s="261">
        <v>0.954279015240328</v>
      </c>
      <c r="O749" s="262">
        <v>0.9</v>
      </c>
      <c r="P749" s="263">
        <v>0.958787465940054</v>
      </c>
      <c r="Q749" s="260">
        <v>0.985995623632385</v>
      </c>
      <c r="R749" s="260">
        <v>0.980385288966725</v>
      </c>
      <c r="S749" s="260">
        <v>0.973152197752577</v>
      </c>
      <c r="T749" s="262">
        <v>0.9</v>
      </c>
      <c r="U749" s="260">
        <v>0.921321525885559</v>
      </c>
      <c r="V749" s="260">
        <v>0.955798687089715</v>
      </c>
      <c r="W749" s="260">
        <v>0.961120840630473</v>
      </c>
      <c r="X749" s="260">
        <v>0.941066429281005</v>
      </c>
      <c r="Y749" s="262">
        <v>0.92</v>
      </c>
      <c r="Z749" s="262">
        <v>0.918032786885246</v>
      </c>
      <c r="AA749" s="262">
        <v>0.926006528835691</v>
      </c>
      <c r="AB749" s="262">
        <v>0.927677329624478</v>
      </c>
      <c r="AC749" s="262">
        <v>0.930525487108837</v>
      </c>
      <c r="AD749" s="262">
        <v>0.92</v>
      </c>
      <c r="AE749" s="260">
        <v>1</v>
      </c>
      <c r="AF749" s="260">
        <v>0.999537251272559</v>
      </c>
      <c r="AG749" s="260">
        <v>0.998802395209581</v>
      </c>
      <c r="AH749" s="260">
        <v>0.99796395974725</v>
      </c>
      <c r="AI749" s="262">
        <v>0.92</v>
      </c>
      <c r="AJ749" s="260">
        <v>0.959651035986914</v>
      </c>
      <c r="AK749" s="260">
        <v>0.966604244694132</v>
      </c>
      <c r="AL749" s="260">
        <v>0.975664335664336</v>
      </c>
      <c r="AM749" s="260">
        <v>0.97291579366945</v>
      </c>
      <c r="AN749" s="259">
        <v>0.99</v>
      </c>
      <c r="AO749" s="264">
        <v>1</v>
      </c>
      <c r="AP749" s="264">
        <v>1</v>
      </c>
      <c r="AQ749" s="264">
        <v>1</v>
      </c>
      <c r="AR749" s="265">
        <v>1</v>
      </c>
      <c r="AS749" s="286">
        <v>0.0810595228934205</v>
      </c>
      <c r="AT749" s="267">
        <v>0</v>
      </c>
      <c r="AU749" s="268">
        <v>0.0769230769230769</v>
      </c>
      <c r="AV749" s="268">
        <v>0.222222222222222</v>
      </c>
      <c r="AW749" s="268">
        <v>0.0599455040871935</v>
      </c>
      <c r="AX749" s="224"/>
      <c r="AY749" s="222"/>
    </row>
    <row r="750" ht="15" spans="1:51">
      <c r="A750" s="220"/>
      <c r="B750" s="224"/>
      <c r="C750" s="283" t="s">
        <v>668</v>
      </c>
      <c r="D750" s="111" t="s">
        <v>25</v>
      </c>
      <c r="E750" s="111" t="s">
        <v>669</v>
      </c>
      <c r="F750" s="293" t="s">
        <v>783</v>
      </c>
      <c r="G750" s="293" t="s">
        <v>783</v>
      </c>
      <c r="H750" s="293" t="s">
        <v>783</v>
      </c>
      <c r="I750" s="293" t="s">
        <v>783</v>
      </c>
      <c r="J750" s="259">
        <v>0.9</v>
      </c>
      <c r="K750" s="260">
        <v>0.967741935483871</v>
      </c>
      <c r="L750" s="260">
        <v>1</v>
      </c>
      <c r="M750" s="261">
        <v>0.9375</v>
      </c>
      <c r="N750" s="261">
        <v>0.982456140350877</v>
      </c>
      <c r="O750" s="262">
        <v>0.9</v>
      </c>
      <c r="P750" s="263">
        <v>0.95329471397538</v>
      </c>
      <c r="Q750" s="260">
        <v>0.945886493620765</v>
      </c>
      <c r="R750" s="260">
        <v>0.938753959873284</v>
      </c>
      <c r="S750" s="260">
        <v>0.955995585104985</v>
      </c>
      <c r="T750" s="262">
        <v>0.9</v>
      </c>
      <c r="U750" s="260">
        <v>0.929036929761043</v>
      </c>
      <c r="V750" s="260">
        <v>0.940607127144743</v>
      </c>
      <c r="W750" s="260">
        <v>0.93523407250968</v>
      </c>
      <c r="X750" s="260">
        <v>0.943368459779781</v>
      </c>
      <c r="Y750" s="262">
        <v>0.92</v>
      </c>
      <c r="Z750" s="262">
        <v>0.751344086021505</v>
      </c>
      <c r="AA750" s="262">
        <v>0.886543535620053</v>
      </c>
      <c r="AB750" s="262">
        <v>0.835463258785943</v>
      </c>
      <c r="AC750" s="262">
        <v>0.876982876352558</v>
      </c>
      <c r="AD750" s="262">
        <v>0.92</v>
      </c>
      <c r="AE750" s="260">
        <v>0.9975</v>
      </c>
      <c r="AF750" s="260">
        <v>0.996201329534663</v>
      </c>
      <c r="AG750" s="260">
        <v>0.983963344788087</v>
      </c>
      <c r="AH750" s="260">
        <v>0.99792722982238</v>
      </c>
      <c r="AI750" s="262">
        <v>0.92</v>
      </c>
      <c r="AJ750" s="260">
        <v>0.922155688622755</v>
      </c>
      <c r="AK750" s="260">
        <v>0.952820851204223</v>
      </c>
      <c r="AL750" s="260">
        <v>0.950677819440438</v>
      </c>
      <c r="AM750" s="260">
        <v>0.96034807100144</v>
      </c>
      <c r="AN750" s="259">
        <v>0.99</v>
      </c>
      <c r="AO750" s="264">
        <v>1</v>
      </c>
      <c r="AP750" s="264">
        <v>1</v>
      </c>
      <c r="AQ750" s="264">
        <v>1</v>
      </c>
      <c r="AR750" s="265">
        <v>1</v>
      </c>
      <c r="AS750" s="286">
        <v>0.0810595228934205</v>
      </c>
      <c r="AT750" s="267">
        <v>0.142857142857143</v>
      </c>
      <c r="AU750" s="268">
        <v>0</v>
      </c>
      <c r="AV750" s="268">
        <v>0.0769230769230769</v>
      </c>
      <c r="AW750" s="268">
        <v>0.0530973451327434</v>
      </c>
      <c r="AX750" s="224"/>
      <c r="AY750" s="222"/>
    </row>
    <row r="751" ht="15" spans="1:51">
      <c r="A751" s="220"/>
      <c r="B751" s="224"/>
      <c r="C751" s="283" t="s">
        <v>668</v>
      </c>
      <c r="D751" s="111" t="s">
        <v>25</v>
      </c>
      <c r="E751" s="111" t="s">
        <v>669</v>
      </c>
      <c r="F751" s="293" t="s">
        <v>784</v>
      </c>
      <c r="G751" s="293" t="s">
        <v>784</v>
      </c>
      <c r="H751" s="293" t="s">
        <v>784</v>
      </c>
      <c r="I751" s="293" t="s">
        <v>784</v>
      </c>
      <c r="J751" s="259">
        <v>0.9</v>
      </c>
      <c r="K751" s="260">
        <v>1</v>
      </c>
      <c r="L751" s="260">
        <v>1</v>
      </c>
      <c r="M751" s="261">
        <v>1</v>
      </c>
      <c r="N751" s="261">
        <v>0.975095785440613</v>
      </c>
      <c r="O751" s="262">
        <v>0.9</v>
      </c>
      <c r="P751" s="263">
        <v>0.948538011695906</v>
      </c>
      <c r="Q751" s="260">
        <v>0.944193061840121</v>
      </c>
      <c r="R751" s="260">
        <v>0.951945080091533</v>
      </c>
      <c r="S751" s="260">
        <v>0.963478598717866</v>
      </c>
      <c r="T751" s="262">
        <v>0.9</v>
      </c>
      <c r="U751" s="260">
        <v>0.926315789473684</v>
      </c>
      <c r="V751" s="260">
        <v>0.923831070889894</v>
      </c>
      <c r="W751" s="260">
        <v>0.925057208237986</v>
      </c>
      <c r="X751" s="260">
        <v>0.94286516005094</v>
      </c>
      <c r="Y751" s="262">
        <v>0.92</v>
      </c>
      <c r="Z751" s="262">
        <v>0.870614035087719</v>
      </c>
      <c r="AA751" s="262">
        <v>0.901030927835052</v>
      </c>
      <c r="AB751" s="262">
        <v>0.875634517766497</v>
      </c>
      <c r="AC751" s="262">
        <v>0.906910432740691</v>
      </c>
      <c r="AD751" s="262">
        <v>0.92</v>
      </c>
      <c r="AE751" s="260">
        <v>1</v>
      </c>
      <c r="AF751" s="260">
        <v>0.995575221238938</v>
      </c>
      <c r="AG751" s="260">
        <v>0.99203187250996</v>
      </c>
      <c r="AH751" s="260">
        <v>0.996494508062631</v>
      </c>
      <c r="AI751" s="262">
        <v>0.92</v>
      </c>
      <c r="AJ751" s="260">
        <v>0.940009229349331</v>
      </c>
      <c r="AK751" s="260">
        <v>0.954168967421314</v>
      </c>
      <c r="AL751" s="260">
        <v>0.957983193277311</v>
      </c>
      <c r="AM751" s="260">
        <v>0.964759599704757</v>
      </c>
      <c r="AN751" s="259">
        <v>0.99</v>
      </c>
      <c r="AO751" s="264">
        <v>1</v>
      </c>
      <c r="AP751" s="264">
        <v>1</v>
      </c>
      <c r="AQ751" s="264">
        <v>1</v>
      </c>
      <c r="AR751" s="265">
        <v>1</v>
      </c>
      <c r="AS751" s="286">
        <v>0.0810595228934205</v>
      </c>
      <c r="AT751" s="267">
        <v>0.125</v>
      </c>
      <c r="AU751" s="268">
        <v>0</v>
      </c>
      <c r="AV751" s="268">
        <v>0.142857142857143</v>
      </c>
      <c r="AW751" s="268">
        <v>0.0597014925373134</v>
      </c>
      <c r="AX751" s="224"/>
      <c r="AY751" s="222"/>
    </row>
    <row r="752" ht="15" spans="1:51">
      <c r="A752" s="220"/>
      <c r="B752" s="224"/>
      <c r="C752" s="283" t="s">
        <v>668</v>
      </c>
      <c r="D752" s="111" t="s">
        <v>25</v>
      </c>
      <c r="E752" s="111" t="s">
        <v>669</v>
      </c>
      <c r="F752" s="293" t="s">
        <v>785</v>
      </c>
      <c r="G752" s="293" t="s">
        <v>785</v>
      </c>
      <c r="H752" s="293" t="s">
        <v>785</v>
      </c>
      <c r="I752" s="293" t="s">
        <v>785</v>
      </c>
      <c r="J752" s="259">
        <v>0.9</v>
      </c>
      <c r="K752" s="260">
        <v>0.9</v>
      </c>
      <c r="L752" s="260">
        <v>1</v>
      </c>
      <c r="M752" s="261">
        <v>0.8</v>
      </c>
      <c r="N752" s="261">
        <v>0.885017421602787</v>
      </c>
      <c r="O752" s="262">
        <v>0.9</v>
      </c>
      <c r="P752" s="263">
        <v>0.965027322404372</v>
      </c>
      <c r="Q752" s="260">
        <v>0.955263157894737</v>
      </c>
      <c r="R752" s="260">
        <v>0.959826275787188</v>
      </c>
      <c r="S752" s="260">
        <v>0.959068646505481</v>
      </c>
      <c r="T752" s="262">
        <v>0.9</v>
      </c>
      <c r="U752" s="260">
        <v>0.946448087431694</v>
      </c>
      <c r="V752" s="260">
        <v>0.960526315789474</v>
      </c>
      <c r="W752" s="260">
        <v>0.976112920738328</v>
      </c>
      <c r="X752" s="260">
        <v>0.961439788540776</v>
      </c>
      <c r="Y752" s="262">
        <v>0.92</v>
      </c>
      <c r="Z752" s="262">
        <v>0.92</v>
      </c>
      <c r="AA752" s="262">
        <v>0.954861111111111</v>
      </c>
      <c r="AB752" s="262">
        <v>0.983050847457627</v>
      </c>
      <c r="AC752" s="262">
        <v>0.940208794685226</v>
      </c>
      <c r="AD752" s="262">
        <v>0.92</v>
      </c>
      <c r="AE752" s="260">
        <v>0.990384615384615</v>
      </c>
      <c r="AF752" s="260">
        <v>0.989795918367347</v>
      </c>
      <c r="AG752" s="260">
        <v>1</v>
      </c>
      <c r="AH752" s="260">
        <v>0.995245641838352</v>
      </c>
      <c r="AI752" s="262">
        <v>0.92</v>
      </c>
      <c r="AJ752" s="260">
        <v>0.95450643776824</v>
      </c>
      <c r="AK752" s="260">
        <v>0.972328244274809</v>
      </c>
      <c r="AL752" s="260">
        <v>0.989071038251366</v>
      </c>
      <c r="AM752" s="260">
        <v>0.974634176780756</v>
      </c>
      <c r="AN752" s="259">
        <v>0.99</v>
      </c>
      <c r="AO752" s="264">
        <v>1</v>
      </c>
      <c r="AP752" s="264">
        <v>1</v>
      </c>
      <c r="AQ752" s="264">
        <v>1</v>
      </c>
      <c r="AR752" s="265">
        <v>1</v>
      </c>
      <c r="AS752" s="286">
        <v>0.0810595228934205</v>
      </c>
      <c r="AT752" s="267">
        <v>0.125</v>
      </c>
      <c r="AU752" s="268">
        <v>0.142857142857143</v>
      </c>
      <c r="AV752" s="268">
        <v>0</v>
      </c>
      <c r="AW752" s="268">
        <v>0.053030303030303</v>
      </c>
      <c r="AX752" s="224"/>
      <c r="AY752" s="222"/>
    </row>
    <row r="753" ht="15" spans="1:51">
      <c r="A753" s="220"/>
      <c r="B753" s="224"/>
      <c r="C753" s="283" t="s">
        <v>668</v>
      </c>
      <c r="D753" s="111" t="s">
        <v>25</v>
      </c>
      <c r="E753" s="111" t="s">
        <v>669</v>
      </c>
      <c r="F753" s="293" t="s">
        <v>786</v>
      </c>
      <c r="G753" s="293" t="s">
        <v>786</v>
      </c>
      <c r="H753" s="293" t="s">
        <v>786</v>
      </c>
      <c r="I753" s="293" t="s">
        <v>786</v>
      </c>
      <c r="J753" s="259">
        <v>0.9</v>
      </c>
      <c r="K753" s="260">
        <v>1</v>
      </c>
      <c r="L753" s="260">
        <v>1</v>
      </c>
      <c r="M753" s="261">
        <v>1</v>
      </c>
      <c r="N753" s="261">
        <v>1</v>
      </c>
      <c r="O753" s="262">
        <v>0.9</v>
      </c>
      <c r="P753" s="263">
        <v>0.997395833333333</v>
      </c>
      <c r="Q753" s="260">
        <v>0.998834498834499</v>
      </c>
      <c r="R753" s="260">
        <v>0.980718667835232</v>
      </c>
      <c r="S753" s="260">
        <v>0.994743715311786</v>
      </c>
      <c r="T753" s="262">
        <v>0.9</v>
      </c>
      <c r="U753" s="260">
        <v>0.947916666666667</v>
      </c>
      <c r="V753" s="260">
        <v>0.96037296037296</v>
      </c>
      <c r="W753" s="260">
        <v>0.955302366345311</v>
      </c>
      <c r="X753" s="260">
        <v>0.964446620959843</v>
      </c>
      <c r="Y753" s="262">
        <v>0.92</v>
      </c>
      <c r="Z753" s="262">
        <v>0.927152317880795</v>
      </c>
      <c r="AA753" s="262">
        <v>0.946428571428571</v>
      </c>
      <c r="AB753" s="262">
        <v>0.955223880597015</v>
      </c>
      <c r="AC753" s="262">
        <v>0.951830693326409</v>
      </c>
      <c r="AD753" s="262">
        <v>0.92</v>
      </c>
      <c r="AE753" s="260">
        <v>0.996168582375479</v>
      </c>
      <c r="AF753" s="260">
        <v>1</v>
      </c>
      <c r="AG753" s="260">
        <v>1</v>
      </c>
      <c r="AH753" s="260">
        <v>0.999413432398084</v>
      </c>
      <c r="AI753" s="262">
        <v>0.92</v>
      </c>
      <c r="AJ753" s="260">
        <v>0.960824742268041</v>
      </c>
      <c r="AK753" s="260">
        <v>0.974874371859296</v>
      </c>
      <c r="AL753" s="260">
        <v>0.983687943262411</v>
      </c>
      <c r="AM753" s="260">
        <v>0.98317464458067</v>
      </c>
      <c r="AN753" s="259">
        <v>0.99</v>
      </c>
      <c r="AO753" s="264">
        <v>1</v>
      </c>
      <c r="AP753" s="264">
        <v>1</v>
      </c>
      <c r="AQ753" s="264">
        <v>1</v>
      </c>
      <c r="AR753" s="265">
        <v>1</v>
      </c>
      <c r="AS753" s="286">
        <v>0.0810595228934205</v>
      </c>
      <c r="AT753" s="267">
        <v>0</v>
      </c>
      <c r="AU753" s="268">
        <v>0</v>
      </c>
      <c r="AV753" s="268">
        <v>0</v>
      </c>
      <c r="AW753" s="268">
        <v>0.0517241379310345</v>
      </c>
      <c r="AX753" s="224"/>
      <c r="AY753" s="222"/>
    </row>
    <row r="754" ht="15" spans="1:51">
      <c r="A754" s="220"/>
      <c r="B754" s="224"/>
      <c r="C754" s="283" t="s">
        <v>668</v>
      </c>
      <c r="D754" s="111" t="s">
        <v>25</v>
      </c>
      <c r="E754" s="111" t="s">
        <v>669</v>
      </c>
      <c r="F754" s="293" t="s">
        <v>787</v>
      </c>
      <c r="G754" s="293" t="s">
        <v>787</v>
      </c>
      <c r="H754" s="293" t="s">
        <v>787</v>
      </c>
      <c r="I754" s="293" t="s">
        <v>787</v>
      </c>
      <c r="J754" s="259">
        <v>0.9</v>
      </c>
      <c r="K754" s="260">
        <v>0.866666666666667</v>
      </c>
      <c r="L754" s="260">
        <v>0.939393939393939</v>
      </c>
      <c r="M754" s="261">
        <v>0.935483870967742</v>
      </c>
      <c r="N754" s="261">
        <v>0.839383938393839</v>
      </c>
      <c r="O754" s="262">
        <v>0.9</v>
      </c>
      <c r="P754" s="263">
        <v>0.847266154541347</v>
      </c>
      <c r="Q754" s="260">
        <v>0.96849173553719</v>
      </c>
      <c r="R754" s="260">
        <v>0.947869446962829</v>
      </c>
      <c r="S754" s="260">
        <v>0.915823221308878</v>
      </c>
      <c r="T754" s="262">
        <v>0.9</v>
      </c>
      <c r="U754" s="260">
        <v>0.821961138725712</v>
      </c>
      <c r="V754" s="260">
        <v>0.887396694214876</v>
      </c>
      <c r="W754" s="260">
        <v>0.875339981867634</v>
      </c>
      <c r="X754" s="260">
        <v>0.886130216779437</v>
      </c>
      <c r="Y754" s="262">
        <v>0.92</v>
      </c>
      <c r="Z754" s="262">
        <v>0.841799709724238</v>
      </c>
      <c r="AA754" s="262">
        <v>0.90795631825273</v>
      </c>
      <c r="AB754" s="262">
        <v>0.911073825503356</v>
      </c>
      <c r="AC754" s="262">
        <v>0.88297714455328</v>
      </c>
      <c r="AD754" s="262">
        <v>0.92</v>
      </c>
      <c r="AE754" s="260">
        <v>0.994485800937414</v>
      </c>
      <c r="AF754" s="260">
        <v>0.993170301828597</v>
      </c>
      <c r="AG754" s="260">
        <v>0.989974805794667</v>
      </c>
      <c r="AH754" s="260">
        <v>0.975911102388329</v>
      </c>
      <c r="AI754" s="262">
        <v>0.92</v>
      </c>
      <c r="AJ754" s="260">
        <v>0.869445401308991</v>
      </c>
      <c r="AK754" s="260">
        <v>0.929097249128245</v>
      </c>
      <c r="AL754" s="260">
        <v>0.940106951871658</v>
      </c>
      <c r="AM754" s="260">
        <v>0.933449461789271</v>
      </c>
      <c r="AN754" s="259">
        <v>0.99</v>
      </c>
      <c r="AO754" s="264">
        <v>1</v>
      </c>
      <c r="AP754" s="264">
        <v>1</v>
      </c>
      <c r="AQ754" s="264">
        <v>1</v>
      </c>
      <c r="AR754" s="265">
        <v>1</v>
      </c>
      <c r="AS754" s="286">
        <v>0.0810595228934205</v>
      </c>
      <c r="AT754" s="267">
        <v>0.032258064516129</v>
      </c>
      <c r="AU754" s="268">
        <v>0</v>
      </c>
      <c r="AV754" s="268">
        <v>0</v>
      </c>
      <c r="AW754" s="268">
        <v>0.0753323485967504</v>
      </c>
      <c r="AX754" s="224"/>
      <c r="AY754" s="222"/>
    </row>
    <row r="755" ht="15" spans="1:51">
      <c r="A755" s="220"/>
      <c r="B755" s="224"/>
      <c r="C755" s="283" t="s">
        <v>668</v>
      </c>
      <c r="D755" s="111" t="s">
        <v>25</v>
      </c>
      <c r="E755" s="111" t="s">
        <v>669</v>
      </c>
      <c r="F755" s="293" t="s">
        <v>788</v>
      </c>
      <c r="G755" s="293" t="s">
        <v>788</v>
      </c>
      <c r="H755" s="293" t="s">
        <v>788</v>
      </c>
      <c r="I755" s="293" t="s">
        <v>788</v>
      </c>
      <c r="J755" s="259">
        <v>0.9</v>
      </c>
      <c r="K755" s="260">
        <v>1</v>
      </c>
      <c r="L755" s="260">
        <v>1</v>
      </c>
      <c r="M755" s="261">
        <v>1</v>
      </c>
      <c r="N755" s="261">
        <v>0.993421052631579</v>
      </c>
      <c r="O755" s="262">
        <v>0.9</v>
      </c>
      <c r="P755" s="263">
        <v>0.936222005842259</v>
      </c>
      <c r="Q755" s="260">
        <v>0.976579520697168</v>
      </c>
      <c r="R755" s="260">
        <v>0.98389458272328</v>
      </c>
      <c r="S755" s="260">
        <v>0.971790964872545</v>
      </c>
      <c r="T755" s="262">
        <v>0.9</v>
      </c>
      <c r="U755" s="260">
        <v>0.943037974683544</v>
      </c>
      <c r="V755" s="260">
        <v>0.957516339869281</v>
      </c>
      <c r="W755" s="260">
        <v>0.959492435334309</v>
      </c>
      <c r="X755" s="260">
        <v>0.935839887987481</v>
      </c>
      <c r="Y755" s="262">
        <v>0.92</v>
      </c>
      <c r="Z755" s="262">
        <v>0.969491525423729</v>
      </c>
      <c r="AA755" s="262">
        <v>0.969551282051282</v>
      </c>
      <c r="AB755" s="262">
        <v>0.969964664310954</v>
      </c>
      <c r="AC755" s="262">
        <v>0.942456082745034</v>
      </c>
      <c r="AD755" s="262">
        <v>0.92</v>
      </c>
      <c r="AE755" s="260">
        <v>0.942645883293365</v>
      </c>
      <c r="AF755" s="260">
        <v>0.946807541670462</v>
      </c>
      <c r="AG755" s="260">
        <v>0.981918589115525</v>
      </c>
      <c r="AH755" s="260">
        <v>0.988775596343552</v>
      </c>
      <c r="AI755" s="262">
        <v>0.92</v>
      </c>
      <c r="AJ755" s="260">
        <v>0.982608695652174</v>
      </c>
      <c r="AK755" s="260">
        <v>0.984146341463415</v>
      </c>
      <c r="AL755" s="260">
        <v>0.982791586998088</v>
      </c>
      <c r="AM755" s="260">
        <v>0.973213110438331</v>
      </c>
      <c r="AN755" s="259">
        <v>0.99</v>
      </c>
      <c r="AO755" s="264">
        <v>1</v>
      </c>
      <c r="AP755" s="264">
        <v>1</v>
      </c>
      <c r="AQ755" s="264">
        <v>1</v>
      </c>
      <c r="AR755" s="265">
        <v>1</v>
      </c>
      <c r="AS755" s="286">
        <v>0.0810595228934205</v>
      </c>
      <c r="AT755" s="267">
        <v>0</v>
      </c>
      <c r="AU755" s="268">
        <v>0</v>
      </c>
      <c r="AV755" s="268">
        <v>0.133333333333333</v>
      </c>
      <c r="AW755" s="268">
        <v>0.0237154150197628</v>
      </c>
      <c r="AX755" s="224"/>
      <c r="AY755" s="222"/>
    </row>
    <row r="756" ht="15" spans="1:51">
      <c r="A756" s="220"/>
      <c r="B756" s="224"/>
      <c r="C756" s="283" t="s">
        <v>668</v>
      </c>
      <c r="D756" s="111" t="s">
        <v>25</v>
      </c>
      <c r="E756" s="111" t="s">
        <v>669</v>
      </c>
      <c r="F756" s="293" t="s">
        <v>789</v>
      </c>
      <c r="G756" s="293" t="s">
        <v>789</v>
      </c>
      <c r="H756" s="293" t="s">
        <v>789</v>
      </c>
      <c r="I756" s="293" t="s">
        <v>789</v>
      </c>
      <c r="J756" s="259">
        <v>0.9</v>
      </c>
      <c r="K756" s="260">
        <v>0.914285714285714</v>
      </c>
      <c r="L756" s="260">
        <v>0.975</v>
      </c>
      <c r="M756" s="261">
        <v>0.947368421052632</v>
      </c>
      <c r="N756" s="261">
        <v>0.958878504672897</v>
      </c>
      <c r="O756" s="262">
        <v>0.9</v>
      </c>
      <c r="P756" s="263">
        <v>0.933225880727608</v>
      </c>
      <c r="Q756" s="260">
        <v>0.952585233687062</v>
      </c>
      <c r="R756" s="260">
        <v>0.928762243989314</v>
      </c>
      <c r="S756" s="260">
        <v>0.909368545941908</v>
      </c>
      <c r="T756" s="262">
        <v>0.9</v>
      </c>
      <c r="U756" s="260">
        <v>0.953027860925627</v>
      </c>
      <c r="V756" s="260">
        <v>0.964777602167532</v>
      </c>
      <c r="W756" s="260">
        <v>0.96326803205699</v>
      </c>
      <c r="X756" s="260">
        <v>0.958243617348508</v>
      </c>
      <c r="Y756" s="262">
        <v>0.92</v>
      </c>
      <c r="Z756" s="262">
        <v>0.973297730307076</v>
      </c>
      <c r="AA756" s="262">
        <v>0.983377659574468</v>
      </c>
      <c r="AB756" s="262">
        <v>0.97927135678392</v>
      </c>
      <c r="AC756" s="262">
        <v>0.969510106200754</v>
      </c>
      <c r="AD756" s="262">
        <v>0.92</v>
      </c>
      <c r="AE756" s="260">
        <v>0.928864720896682</v>
      </c>
      <c r="AF756" s="260">
        <v>0.986918993239889</v>
      </c>
      <c r="AG756" s="260">
        <v>0.987407632351453</v>
      </c>
      <c r="AH756" s="260">
        <v>0.971288512689614</v>
      </c>
      <c r="AI756" s="262">
        <v>0.92</v>
      </c>
      <c r="AJ756" s="260">
        <v>0.979972612119137</v>
      </c>
      <c r="AK756" s="260">
        <v>0.984330244313395</v>
      </c>
      <c r="AL756" s="260">
        <v>0.983078692295055</v>
      </c>
      <c r="AM756" s="260">
        <v>0.981246538576237</v>
      </c>
      <c r="AN756" s="259">
        <v>0.99</v>
      </c>
      <c r="AO756" s="264">
        <v>1</v>
      </c>
      <c r="AP756" s="264">
        <v>1</v>
      </c>
      <c r="AQ756" s="264">
        <v>1</v>
      </c>
      <c r="AR756" s="265">
        <v>1</v>
      </c>
      <c r="AS756" s="286">
        <v>0.0810595228934205</v>
      </c>
      <c r="AT756" s="267">
        <v>0</v>
      </c>
      <c r="AU756" s="268">
        <v>0.125</v>
      </c>
      <c r="AV756" s="268">
        <v>0.1</v>
      </c>
      <c r="AW756" s="268">
        <v>0.0743034055727554</v>
      </c>
      <c r="AX756" s="224"/>
      <c r="AY756" s="222"/>
    </row>
    <row r="757" ht="15" spans="1:51">
      <c r="A757" s="220"/>
      <c r="B757" s="224"/>
      <c r="C757" s="283" t="s">
        <v>668</v>
      </c>
      <c r="D757" s="111" t="s">
        <v>25</v>
      </c>
      <c r="E757" s="111" t="s">
        <v>669</v>
      </c>
      <c r="F757" s="293" t="s">
        <v>790</v>
      </c>
      <c r="G757" s="293" t="s">
        <v>790</v>
      </c>
      <c r="H757" s="293" t="s">
        <v>790</v>
      </c>
      <c r="I757" s="293" t="s">
        <v>790</v>
      </c>
      <c r="J757" s="259">
        <v>0.9</v>
      </c>
      <c r="K757" s="260">
        <v>0.875</v>
      </c>
      <c r="L757" s="260">
        <v>1</v>
      </c>
      <c r="M757" s="261">
        <v>0.944444444444444</v>
      </c>
      <c r="N757" s="261">
        <v>0.945578231292517</v>
      </c>
      <c r="O757" s="262">
        <v>0.9</v>
      </c>
      <c r="P757" s="263">
        <v>0.976897689768977</v>
      </c>
      <c r="Q757" s="260">
        <v>0.974981604120677</v>
      </c>
      <c r="R757" s="260">
        <v>0.967341606792946</v>
      </c>
      <c r="S757" s="260">
        <v>0.963270520600447</v>
      </c>
      <c r="T757" s="262">
        <v>0.9</v>
      </c>
      <c r="U757" s="260">
        <v>0.955115511551155</v>
      </c>
      <c r="V757" s="260">
        <v>0.969094922737307</v>
      </c>
      <c r="W757" s="260">
        <v>0.962116263879817</v>
      </c>
      <c r="X757" s="260">
        <v>0.955094219099329</v>
      </c>
      <c r="Y757" s="262">
        <v>0.92</v>
      </c>
      <c r="Z757" s="262">
        <v>0.970873786407767</v>
      </c>
      <c r="AA757" s="262">
        <v>0.965811965811966</v>
      </c>
      <c r="AB757" s="262">
        <v>0.977687626774848</v>
      </c>
      <c r="AC757" s="262">
        <v>0.960362011685187</v>
      </c>
      <c r="AD757" s="262">
        <v>0.92</v>
      </c>
      <c r="AE757" s="260">
        <v>0.999316239316239</v>
      </c>
      <c r="AF757" s="260">
        <v>0.998082556591212</v>
      </c>
      <c r="AG757" s="260">
        <v>0.998032870105971</v>
      </c>
      <c r="AH757" s="260">
        <v>0.99742925641001</v>
      </c>
      <c r="AI757" s="262">
        <v>0.92</v>
      </c>
      <c r="AJ757" s="260">
        <v>0.979802955665025</v>
      </c>
      <c r="AK757" s="260">
        <v>0.981510015408321</v>
      </c>
      <c r="AL757" s="260">
        <v>0.984205330700888</v>
      </c>
      <c r="AM757" s="260">
        <v>0.98006138796696</v>
      </c>
      <c r="AN757" s="259">
        <v>0.99</v>
      </c>
      <c r="AO757" s="264">
        <v>1</v>
      </c>
      <c r="AP757" s="264">
        <v>1</v>
      </c>
      <c r="AQ757" s="264">
        <v>1</v>
      </c>
      <c r="AR757" s="265">
        <v>1</v>
      </c>
      <c r="AS757" s="286">
        <v>0.0810595228934205</v>
      </c>
      <c r="AT757" s="267">
        <v>0</v>
      </c>
      <c r="AU757" s="268">
        <v>0.285714285714286</v>
      </c>
      <c r="AV757" s="268" t="s">
        <v>33</v>
      </c>
      <c r="AW757" s="268">
        <v>0.110091743119266</v>
      </c>
      <c r="AX757" s="224"/>
      <c r="AY757" s="222"/>
    </row>
    <row r="758" ht="15" spans="1:51">
      <c r="A758" s="220"/>
      <c r="B758" s="224"/>
      <c r="C758" s="283" t="s">
        <v>668</v>
      </c>
      <c r="D758" s="111" t="s">
        <v>25</v>
      </c>
      <c r="E758" s="111" t="s">
        <v>669</v>
      </c>
      <c r="F758" s="293" t="s">
        <v>791</v>
      </c>
      <c r="G758" s="293" t="s">
        <v>791</v>
      </c>
      <c r="H758" s="293" t="s">
        <v>791</v>
      </c>
      <c r="I758" s="293" t="s">
        <v>791</v>
      </c>
      <c r="J758" s="259">
        <v>0.9</v>
      </c>
      <c r="K758" s="260">
        <v>1</v>
      </c>
      <c r="L758" s="260">
        <v>1</v>
      </c>
      <c r="M758" s="261">
        <v>0.972222222222222</v>
      </c>
      <c r="N758" s="261">
        <v>0.982670744138634</v>
      </c>
      <c r="O758" s="262">
        <v>0.9</v>
      </c>
      <c r="P758" s="263">
        <v>0.985185185185185</v>
      </c>
      <c r="Q758" s="260">
        <v>0.984647961884595</v>
      </c>
      <c r="R758" s="260">
        <v>0.982198486871384</v>
      </c>
      <c r="S758" s="260">
        <v>0.97948377369328</v>
      </c>
      <c r="T758" s="262">
        <v>0.9</v>
      </c>
      <c r="U758" s="260">
        <v>0.95599128540305</v>
      </c>
      <c r="V758" s="260">
        <v>0.941238750661726</v>
      </c>
      <c r="W758" s="260">
        <v>0.965732087227414</v>
      </c>
      <c r="X758" s="260">
        <v>0.947515795519816</v>
      </c>
      <c r="Y758" s="262">
        <v>0.92</v>
      </c>
      <c r="Z758" s="262">
        <v>0.934065934065934</v>
      </c>
      <c r="AA758" s="262">
        <v>0.94679186228482</v>
      </c>
      <c r="AB758" s="262">
        <v>0.958483754512635</v>
      </c>
      <c r="AC758" s="262">
        <v>0.943599586593828</v>
      </c>
      <c r="AD758" s="262">
        <v>0.92</v>
      </c>
      <c r="AE758" s="260">
        <v>0.999803033287374</v>
      </c>
      <c r="AF758" s="260">
        <v>0.995866955323755</v>
      </c>
      <c r="AG758" s="260">
        <v>0.999325122321579</v>
      </c>
      <c r="AH758" s="260">
        <v>0.997395376631137</v>
      </c>
      <c r="AI758" s="262">
        <v>0.92</v>
      </c>
      <c r="AJ758" s="260">
        <v>0.9727241732015</v>
      </c>
      <c r="AK758" s="260">
        <v>0.975870253164557</v>
      </c>
      <c r="AL758" s="260">
        <v>0.984653818700928</v>
      </c>
      <c r="AM758" s="260">
        <v>0.977584688884719</v>
      </c>
      <c r="AN758" s="259">
        <v>0.99</v>
      </c>
      <c r="AO758" s="264">
        <v>1</v>
      </c>
      <c r="AP758" s="264">
        <v>1</v>
      </c>
      <c r="AQ758" s="264">
        <v>1</v>
      </c>
      <c r="AR758" s="265">
        <v>1</v>
      </c>
      <c r="AS758" s="286">
        <v>0.0810595228934205</v>
      </c>
      <c r="AT758" s="267">
        <v>0</v>
      </c>
      <c r="AU758" s="268">
        <v>0.2</v>
      </c>
      <c r="AV758" s="268">
        <v>0.153846153846154</v>
      </c>
      <c r="AW758" s="268">
        <v>0.0848214285714286</v>
      </c>
      <c r="AX758" s="224"/>
      <c r="AY758" s="222"/>
    </row>
    <row r="759" ht="15" spans="1:51">
      <c r="A759" s="220"/>
      <c r="B759" s="224"/>
      <c r="C759" s="283" t="s">
        <v>668</v>
      </c>
      <c r="D759" s="111" t="s">
        <v>25</v>
      </c>
      <c r="E759" s="111" t="s">
        <v>669</v>
      </c>
      <c r="F759" s="293" t="s">
        <v>792</v>
      </c>
      <c r="G759" s="293" t="s">
        <v>792</v>
      </c>
      <c r="H759" s="293" t="s">
        <v>792</v>
      </c>
      <c r="I759" s="293" t="s">
        <v>792</v>
      </c>
      <c r="J759" s="259">
        <v>0.9</v>
      </c>
      <c r="K759" s="260">
        <v>1</v>
      </c>
      <c r="L759" s="260">
        <v>1</v>
      </c>
      <c r="M759" s="261">
        <v>1</v>
      </c>
      <c r="N759" s="261">
        <v>0.9765625</v>
      </c>
      <c r="O759" s="262">
        <v>0.9</v>
      </c>
      <c r="P759" s="263">
        <v>0.945898778359511</v>
      </c>
      <c r="Q759" s="260">
        <v>0.923131170662906</v>
      </c>
      <c r="R759" s="260">
        <v>0.91656942823804</v>
      </c>
      <c r="S759" s="260">
        <v>0.949058130128279</v>
      </c>
      <c r="T759" s="262">
        <v>0.9</v>
      </c>
      <c r="U759" s="260">
        <v>0.8760907504363</v>
      </c>
      <c r="V759" s="260">
        <v>0.903385049365303</v>
      </c>
      <c r="W759" s="260">
        <v>0.906067677946324</v>
      </c>
      <c r="X759" s="260">
        <v>0.899780422974691</v>
      </c>
      <c r="Y759" s="262">
        <v>0.92</v>
      </c>
      <c r="Z759" s="262">
        <v>0.898</v>
      </c>
      <c r="AA759" s="262">
        <v>0.905154639175258</v>
      </c>
      <c r="AB759" s="262">
        <v>0.925729442970822</v>
      </c>
      <c r="AC759" s="262">
        <v>0.916783282022577</v>
      </c>
      <c r="AD759" s="262">
        <v>0.92</v>
      </c>
      <c r="AE759" s="260">
        <v>0.999804381846635</v>
      </c>
      <c r="AF759" s="260">
        <v>0.998326159732186</v>
      </c>
      <c r="AG759" s="260">
        <v>0.999790751203181</v>
      </c>
      <c r="AH759" s="260">
        <v>0.998093667886032</v>
      </c>
      <c r="AI759" s="262">
        <v>0.92</v>
      </c>
      <c r="AJ759" s="260">
        <v>0.93018018018018</v>
      </c>
      <c r="AK759" s="260">
        <v>0.949553336836574</v>
      </c>
      <c r="AL759" s="260">
        <v>0.95791487326638</v>
      </c>
      <c r="AM759" s="260">
        <v>0.956589376990888</v>
      </c>
      <c r="AN759" s="259">
        <v>0.99</v>
      </c>
      <c r="AO759" s="264">
        <v>1</v>
      </c>
      <c r="AP759" s="264">
        <v>1</v>
      </c>
      <c r="AQ759" s="264">
        <v>1</v>
      </c>
      <c r="AR759" s="265">
        <v>1</v>
      </c>
      <c r="AS759" s="286">
        <v>0.0810595228934205</v>
      </c>
      <c r="AT759" s="267">
        <v>0.166666666666667</v>
      </c>
      <c r="AU759" s="268">
        <v>0</v>
      </c>
      <c r="AV759" s="268">
        <v>0.181818181818182</v>
      </c>
      <c r="AW759" s="268">
        <v>0.103678929765886</v>
      </c>
      <c r="AX759" s="224"/>
      <c r="AY759" s="222"/>
    </row>
    <row r="760" ht="15" spans="1:51">
      <c r="A760" s="220"/>
      <c r="B760" s="224"/>
      <c r="C760" s="283" t="s">
        <v>668</v>
      </c>
      <c r="D760" s="111" t="s">
        <v>25</v>
      </c>
      <c r="E760" s="111" t="s">
        <v>669</v>
      </c>
      <c r="F760" s="293" t="s">
        <v>793</v>
      </c>
      <c r="G760" s="293" t="s">
        <v>793</v>
      </c>
      <c r="H760" s="293" t="s">
        <v>793</v>
      </c>
      <c r="I760" s="293" t="s">
        <v>793</v>
      </c>
      <c r="J760" s="259">
        <v>0.9</v>
      </c>
      <c r="K760" s="260">
        <v>0.970588235294118</v>
      </c>
      <c r="L760" s="260">
        <v>1</v>
      </c>
      <c r="M760" s="261">
        <v>0.973684210526316</v>
      </c>
      <c r="N760" s="261">
        <v>0.972868217054264</v>
      </c>
      <c r="O760" s="262">
        <v>0.9</v>
      </c>
      <c r="P760" s="263">
        <v>0.965016305959087</v>
      </c>
      <c r="Q760" s="260">
        <v>0.980912326108056</v>
      </c>
      <c r="R760" s="260">
        <v>0.97294046903187</v>
      </c>
      <c r="S760" s="260">
        <v>0.967013189351815</v>
      </c>
      <c r="T760" s="262">
        <v>0.9</v>
      </c>
      <c r="U760" s="260">
        <v>0.932997331752149</v>
      </c>
      <c r="V760" s="260">
        <v>0.962148172112585</v>
      </c>
      <c r="W760" s="260">
        <v>0.941070354780517</v>
      </c>
      <c r="X760" s="260">
        <v>0.940016654578666</v>
      </c>
      <c r="Y760" s="262">
        <v>0.92</v>
      </c>
      <c r="Z760" s="262">
        <v>0.963835155592935</v>
      </c>
      <c r="AA760" s="262">
        <v>0.970506912442396</v>
      </c>
      <c r="AB760" s="262">
        <v>0.972350230414747</v>
      </c>
      <c r="AC760" s="262">
        <v>0.953774737356462</v>
      </c>
      <c r="AD760" s="262">
        <v>0.92</v>
      </c>
      <c r="AE760" s="260">
        <v>0.999159040316597</v>
      </c>
      <c r="AF760" s="260">
        <v>0.998010076633219</v>
      </c>
      <c r="AG760" s="260">
        <v>0.999168672063006</v>
      </c>
      <c r="AH760" s="260">
        <v>0.994859521525754</v>
      </c>
      <c r="AI760" s="262">
        <v>0.92</v>
      </c>
      <c r="AJ760" s="260">
        <v>0.969106047326906</v>
      </c>
      <c r="AK760" s="260">
        <v>0.978479196556671</v>
      </c>
      <c r="AL760" s="260">
        <v>0.972581010650351</v>
      </c>
      <c r="AM760" s="260">
        <v>0.969046440867121</v>
      </c>
      <c r="AN760" s="259">
        <v>0.99</v>
      </c>
      <c r="AO760" s="264">
        <v>1</v>
      </c>
      <c r="AP760" s="264">
        <v>1</v>
      </c>
      <c r="AQ760" s="264">
        <v>1</v>
      </c>
      <c r="AR760" s="265">
        <v>1</v>
      </c>
      <c r="AS760" s="286">
        <v>0.0810595228934205</v>
      </c>
      <c r="AT760" s="267">
        <v>0</v>
      </c>
      <c r="AU760" s="268">
        <v>0</v>
      </c>
      <c r="AV760" s="268">
        <v>0.0625</v>
      </c>
      <c r="AW760" s="268">
        <v>0.0717821782178218</v>
      </c>
      <c r="AX760" s="224"/>
      <c r="AY760" s="222"/>
    </row>
    <row r="761" ht="15" spans="1:51">
      <c r="A761" s="220"/>
      <c r="B761" s="224"/>
      <c r="C761" s="283" t="s">
        <v>668</v>
      </c>
      <c r="D761" s="111" t="s">
        <v>25</v>
      </c>
      <c r="E761" s="111" t="s">
        <v>669</v>
      </c>
      <c r="F761" s="293" t="s">
        <v>794</v>
      </c>
      <c r="G761" s="293" t="s">
        <v>794</v>
      </c>
      <c r="H761" s="293" t="s">
        <v>794</v>
      </c>
      <c r="I761" s="293" t="s">
        <v>794</v>
      </c>
      <c r="J761" s="259">
        <v>0.9</v>
      </c>
      <c r="K761" s="260" t="s">
        <v>33</v>
      </c>
      <c r="L761" s="260" t="s">
        <v>33</v>
      </c>
      <c r="M761" s="261" t="s">
        <v>33</v>
      </c>
      <c r="N761" s="261" t="s">
        <v>33</v>
      </c>
      <c r="O761" s="262">
        <v>0.9</v>
      </c>
      <c r="P761" s="263" t="s">
        <v>33</v>
      </c>
      <c r="Q761" s="260" t="s">
        <v>33</v>
      </c>
      <c r="R761" s="260" t="s">
        <v>33</v>
      </c>
      <c r="S761" s="260" t="s">
        <v>33</v>
      </c>
      <c r="T761" s="262">
        <v>0.9</v>
      </c>
      <c r="U761" s="260" t="s">
        <v>33</v>
      </c>
      <c r="V761" s="260" t="s">
        <v>33</v>
      </c>
      <c r="W761" s="260" t="s">
        <v>33</v>
      </c>
      <c r="X761" s="260" t="s">
        <v>33</v>
      </c>
      <c r="Y761" s="262">
        <v>0.92</v>
      </c>
      <c r="Z761" s="262" t="s">
        <v>33</v>
      </c>
      <c r="AA761" s="262" t="s">
        <v>33</v>
      </c>
      <c r="AB761" s="262" t="s">
        <v>33</v>
      </c>
      <c r="AC761" s="262" t="s">
        <v>33</v>
      </c>
      <c r="AD761" s="262">
        <v>0.92</v>
      </c>
      <c r="AE761" s="260" t="s">
        <v>33</v>
      </c>
      <c r="AF761" s="260" t="s">
        <v>33</v>
      </c>
      <c r="AG761" s="260" t="s">
        <v>33</v>
      </c>
      <c r="AH761" s="260" t="s">
        <v>33</v>
      </c>
      <c r="AI761" s="262">
        <v>0.92</v>
      </c>
      <c r="AJ761" s="260" t="s">
        <v>33</v>
      </c>
      <c r="AK761" s="260" t="s">
        <v>33</v>
      </c>
      <c r="AL761" s="260" t="s">
        <v>33</v>
      </c>
      <c r="AM761" s="260" t="s">
        <v>33</v>
      </c>
      <c r="AN761" s="259">
        <v>0.99</v>
      </c>
      <c r="AO761" s="264" t="s">
        <v>33</v>
      </c>
      <c r="AP761" s="264" t="s">
        <v>33</v>
      </c>
      <c r="AQ761" s="264" t="s">
        <v>33</v>
      </c>
      <c r="AR761" s="265" t="s">
        <v>33</v>
      </c>
      <c r="AS761" s="286">
        <v>0.0810595228934205</v>
      </c>
      <c r="AT761" s="267" t="s">
        <v>33</v>
      </c>
      <c r="AU761" s="268" t="s">
        <v>33</v>
      </c>
      <c r="AV761" s="268" t="s">
        <v>33</v>
      </c>
      <c r="AW761" s="268" t="s">
        <v>33</v>
      </c>
      <c r="AX761" s="224"/>
      <c r="AY761" s="222"/>
    </row>
    <row r="762" ht="15" spans="1:51">
      <c r="A762" s="220"/>
      <c r="B762" s="224"/>
      <c r="C762" s="283" t="s">
        <v>668</v>
      </c>
      <c r="D762" s="111" t="s">
        <v>25</v>
      </c>
      <c r="E762" s="111" t="s">
        <v>669</v>
      </c>
      <c r="F762" s="293" t="s">
        <v>795</v>
      </c>
      <c r="G762" s="293" t="s">
        <v>795</v>
      </c>
      <c r="H762" s="293" t="s">
        <v>795</v>
      </c>
      <c r="I762" s="293" t="s">
        <v>795</v>
      </c>
      <c r="J762" s="259">
        <v>0.9</v>
      </c>
      <c r="K762" s="260">
        <v>0.842105263157895</v>
      </c>
      <c r="L762" s="260">
        <v>0.947368421052632</v>
      </c>
      <c r="M762" s="261">
        <v>0.888888888888889</v>
      </c>
      <c r="N762" s="261">
        <v>0.933734939759036</v>
      </c>
      <c r="O762" s="262">
        <v>0.9</v>
      </c>
      <c r="P762" s="263">
        <v>0.944006999125109</v>
      </c>
      <c r="Q762" s="260">
        <v>0.95864262990456</v>
      </c>
      <c r="R762" s="260">
        <v>0.963341858482523</v>
      </c>
      <c r="S762" s="260">
        <v>0.964160152916681</v>
      </c>
      <c r="T762" s="262">
        <v>0.9</v>
      </c>
      <c r="U762" s="260">
        <v>0.916010498687664</v>
      </c>
      <c r="V762" s="260">
        <v>0.937433722163309</v>
      </c>
      <c r="W762" s="260">
        <v>0.927536231884058</v>
      </c>
      <c r="X762" s="260">
        <v>0.935488275250026</v>
      </c>
      <c r="Y762" s="262">
        <v>0.92</v>
      </c>
      <c r="Z762" s="262">
        <v>0.949820788530466</v>
      </c>
      <c r="AA762" s="262">
        <v>0.943283582089552</v>
      </c>
      <c r="AB762" s="262">
        <v>0.939163498098859</v>
      </c>
      <c r="AC762" s="262">
        <v>0.945865302642796</v>
      </c>
      <c r="AD762" s="262">
        <v>0.92</v>
      </c>
      <c r="AE762" s="260">
        <v>0.990198675496689</v>
      </c>
      <c r="AF762" s="260">
        <v>0.998726114649682</v>
      </c>
      <c r="AG762" s="260">
        <v>0.999500499500499</v>
      </c>
      <c r="AH762" s="260">
        <v>0.998904445192067</v>
      </c>
      <c r="AI762" s="262">
        <v>0.92</v>
      </c>
      <c r="AJ762" s="260">
        <v>0.954289732770745</v>
      </c>
      <c r="AK762" s="260">
        <v>0.968701095461659</v>
      </c>
      <c r="AL762" s="260">
        <v>0.971468336812804</v>
      </c>
      <c r="AM762" s="260">
        <v>0.97199218642529</v>
      </c>
      <c r="AN762" s="259">
        <v>0.99</v>
      </c>
      <c r="AO762" s="264">
        <v>1</v>
      </c>
      <c r="AP762" s="264">
        <v>1</v>
      </c>
      <c r="AQ762" s="264">
        <v>1</v>
      </c>
      <c r="AR762" s="265">
        <v>1</v>
      </c>
      <c r="AS762" s="286">
        <v>0.0810595228934205</v>
      </c>
      <c r="AT762" s="267">
        <v>0</v>
      </c>
      <c r="AU762" s="268">
        <v>0.0769230769230769</v>
      </c>
      <c r="AV762" s="268">
        <v>0.111111111111111</v>
      </c>
      <c r="AW762" s="268">
        <v>0.0932835820895522</v>
      </c>
      <c r="AX762" s="224"/>
      <c r="AY762" s="222"/>
    </row>
    <row r="763" ht="15" spans="1:51">
      <c r="A763" s="220"/>
      <c r="B763" s="224"/>
      <c r="C763" s="283" t="s">
        <v>668</v>
      </c>
      <c r="D763" s="111" t="s">
        <v>25</v>
      </c>
      <c r="E763" s="111" t="s">
        <v>669</v>
      </c>
      <c r="F763" s="293" t="s">
        <v>796</v>
      </c>
      <c r="G763" s="293" t="s">
        <v>796</v>
      </c>
      <c r="H763" s="293" t="s">
        <v>796</v>
      </c>
      <c r="I763" s="293" t="s">
        <v>796</v>
      </c>
      <c r="J763" s="259">
        <v>0.9</v>
      </c>
      <c r="K763" s="260">
        <v>0.466666666666667</v>
      </c>
      <c r="L763" s="260">
        <v>0.611111111111111</v>
      </c>
      <c r="M763" s="261">
        <v>0.6</v>
      </c>
      <c r="N763" s="261">
        <v>0.581443298969072</v>
      </c>
      <c r="O763" s="262">
        <v>0.9</v>
      </c>
      <c r="P763" s="263">
        <v>0.923838537699924</v>
      </c>
      <c r="Q763" s="260">
        <v>0.954258675078864</v>
      </c>
      <c r="R763" s="260">
        <v>0.960975609756098</v>
      </c>
      <c r="S763" s="260">
        <v>0.949029994988904</v>
      </c>
      <c r="T763" s="262">
        <v>0.9</v>
      </c>
      <c r="U763" s="260">
        <v>0.867479055597868</v>
      </c>
      <c r="V763" s="260">
        <v>0.904574132492114</v>
      </c>
      <c r="W763" s="260">
        <v>0.928919860627178</v>
      </c>
      <c r="X763" s="260">
        <v>0.91333190159162</v>
      </c>
      <c r="Y763" s="262">
        <v>0.92</v>
      </c>
      <c r="Z763" s="262">
        <v>0.86873508353222</v>
      </c>
      <c r="AA763" s="262">
        <v>0.855907780979827</v>
      </c>
      <c r="AB763" s="262">
        <v>0.888888888888889</v>
      </c>
      <c r="AC763" s="262">
        <v>0.907094145779825</v>
      </c>
      <c r="AD763" s="262">
        <v>0.92</v>
      </c>
      <c r="AE763" s="260">
        <v>0.997084548104956</v>
      </c>
      <c r="AF763" s="260">
        <v>0.994755244755245</v>
      </c>
      <c r="AG763" s="260">
        <v>0.995581737849779</v>
      </c>
      <c r="AH763" s="260">
        <v>0.995647969052224</v>
      </c>
      <c r="AI763" s="262">
        <v>0.92</v>
      </c>
      <c r="AJ763" s="260">
        <v>0.879399884593191</v>
      </c>
      <c r="AK763" s="260">
        <v>0.906501547987616</v>
      </c>
      <c r="AL763" s="260">
        <v>0.941242305540011</v>
      </c>
      <c r="AM763" s="260">
        <v>0.940748811782608</v>
      </c>
      <c r="AN763" s="259">
        <v>0.99</v>
      </c>
      <c r="AO763" s="264">
        <v>1</v>
      </c>
      <c r="AP763" s="264">
        <v>1</v>
      </c>
      <c r="AQ763" s="264">
        <v>1</v>
      </c>
      <c r="AR763" s="265">
        <v>1</v>
      </c>
      <c r="AS763" s="286">
        <v>0.0810595228934205</v>
      </c>
      <c r="AT763" s="267">
        <v>0</v>
      </c>
      <c r="AU763" s="268">
        <v>0.133333333333333</v>
      </c>
      <c r="AV763" s="268">
        <v>0</v>
      </c>
      <c r="AW763" s="268">
        <v>0.0678571428571429</v>
      </c>
      <c r="AX763" s="224"/>
      <c r="AY763" s="222"/>
    </row>
    <row r="764" ht="15" spans="1:51">
      <c r="A764" s="220"/>
      <c r="B764" s="224"/>
      <c r="C764" s="283" t="s">
        <v>668</v>
      </c>
      <c r="D764" s="111" t="s">
        <v>25</v>
      </c>
      <c r="E764" s="111" t="s">
        <v>669</v>
      </c>
      <c r="F764" s="293" t="s">
        <v>797</v>
      </c>
      <c r="G764" s="293" t="s">
        <v>797</v>
      </c>
      <c r="H764" s="293" t="s">
        <v>797</v>
      </c>
      <c r="I764" s="293" t="s">
        <v>797</v>
      </c>
      <c r="J764" s="259">
        <v>0.9</v>
      </c>
      <c r="K764" s="260">
        <v>0.692307692307692</v>
      </c>
      <c r="L764" s="260">
        <v>0.769230769230769</v>
      </c>
      <c r="M764" s="261">
        <v>0.733333333333333</v>
      </c>
      <c r="N764" s="261">
        <v>0.758064516129032</v>
      </c>
      <c r="O764" s="262">
        <v>0.9</v>
      </c>
      <c r="P764" s="263">
        <v>0.829361296472831</v>
      </c>
      <c r="Q764" s="260">
        <v>0.766871165644172</v>
      </c>
      <c r="R764" s="260">
        <v>0.85108153078203</v>
      </c>
      <c r="S764" s="260">
        <v>0.834192188323476</v>
      </c>
      <c r="T764" s="262">
        <v>0.9</v>
      </c>
      <c r="U764" s="260">
        <v>0.691134413727359</v>
      </c>
      <c r="V764" s="260">
        <v>0.678352322524102</v>
      </c>
      <c r="W764" s="260">
        <v>0.717970049916805</v>
      </c>
      <c r="X764" s="260">
        <v>0.701996837852082</v>
      </c>
      <c r="Y764" s="262">
        <v>0.92</v>
      </c>
      <c r="Z764" s="262">
        <v>0.611842105263158</v>
      </c>
      <c r="AA764" s="262">
        <v>0.654109589041096</v>
      </c>
      <c r="AB764" s="262">
        <v>0.791044776119403</v>
      </c>
      <c r="AC764" s="262">
        <v>0.700176366843034</v>
      </c>
      <c r="AD764" s="262">
        <v>0.92</v>
      </c>
      <c r="AE764" s="260">
        <v>1</v>
      </c>
      <c r="AF764" s="260">
        <v>0.996282527881041</v>
      </c>
      <c r="AG764" s="260">
        <v>1</v>
      </c>
      <c r="AH764" s="260">
        <v>0.996200607902736</v>
      </c>
      <c r="AI764" s="262">
        <v>0.92</v>
      </c>
      <c r="AJ764" s="260">
        <v>0.779009608277901</v>
      </c>
      <c r="AK764" s="260">
        <v>0.749476622470342</v>
      </c>
      <c r="AL764" s="260">
        <v>0.892517006802721</v>
      </c>
      <c r="AM764" s="260">
        <v>0.830024144963548</v>
      </c>
      <c r="AN764" s="259">
        <v>0.99</v>
      </c>
      <c r="AO764" s="264">
        <v>1</v>
      </c>
      <c r="AP764" s="264">
        <v>1</v>
      </c>
      <c r="AQ764" s="264">
        <v>1</v>
      </c>
      <c r="AR764" s="265">
        <v>1</v>
      </c>
      <c r="AS764" s="286">
        <v>0.0810595228934205</v>
      </c>
      <c r="AT764" s="267">
        <v>0.25</v>
      </c>
      <c r="AU764" s="268">
        <v>0.25</v>
      </c>
      <c r="AV764" s="268">
        <v>0.0588235294117647</v>
      </c>
      <c r="AW764" s="268">
        <v>0.0728744939271255</v>
      </c>
      <c r="AX764" s="224"/>
      <c r="AY764" s="222"/>
    </row>
    <row r="765" ht="15" spans="1:51">
      <c r="A765" s="220"/>
      <c r="B765" s="224"/>
      <c r="C765" s="283" t="s">
        <v>668</v>
      </c>
      <c r="D765" s="111" t="s">
        <v>25</v>
      </c>
      <c r="E765" s="111" t="s">
        <v>669</v>
      </c>
      <c r="F765" s="293" t="s">
        <v>798</v>
      </c>
      <c r="G765" s="293" t="s">
        <v>798</v>
      </c>
      <c r="H765" s="293" t="s">
        <v>798</v>
      </c>
      <c r="I765" s="293" t="s">
        <v>798</v>
      </c>
      <c r="J765" s="259">
        <v>0.9</v>
      </c>
      <c r="K765" s="260">
        <v>0.757575757575758</v>
      </c>
      <c r="L765" s="260">
        <v>0.771428571428571</v>
      </c>
      <c r="M765" s="261">
        <v>0.846153846153846</v>
      </c>
      <c r="N765" s="261">
        <v>0.809190809190809</v>
      </c>
      <c r="O765" s="262">
        <v>0.9</v>
      </c>
      <c r="P765" s="263">
        <v>0.892602328201277</v>
      </c>
      <c r="Q765" s="260">
        <v>0.947257383966245</v>
      </c>
      <c r="R765" s="260">
        <v>0.959349593495935</v>
      </c>
      <c r="S765" s="260">
        <v>0.936267010761843</v>
      </c>
      <c r="T765" s="262">
        <v>0.9</v>
      </c>
      <c r="U765" s="260">
        <v>0.858805858054825</v>
      </c>
      <c r="V765" s="260">
        <v>0.905907172995781</v>
      </c>
      <c r="W765" s="260">
        <v>0.92576882290562</v>
      </c>
      <c r="X765" s="260">
        <v>0.916658906788342</v>
      </c>
      <c r="Y765" s="262">
        <v>0.92</v>
      </c>
      <c r="Z765" s="262">
        <v>0.870395634379263</v>
      </c>
      <c r="AA765" s="262">
        <v>0.926017262638718</v>
      </c>
      <c r="AB765" s="262">
        <v>0.91904047976012</v>
      </c>
      <c r="AC765" s="262">
        <v>0.917715943831287</v>
      </c>
      <c r="AD765" s="262">
        <v>0.92</v>
      </c>
      <c r="AE765" s="260">
        <v>0.994301994301994</v>
      </c>
      <c r="AF765" s="260">
        <v>0.992196209587514</v>
      </c>
      <c r="AG765" s="260">
        <v>0.992936427850656</v>
      </c>
      <c r="AH765" s="260">
        <v>0.990769230769231</v>
      </c>
      <c r="AI765" s="262">
        <v>0.92</v>
      </c>
      <c r="AJ765" s="260">
        <v>0.906976744186046</v>
      </c>
      <c r="AK765" s="260">
        <v>0.940270355234203</v>
      </c>
      <c r="AL765" s="260">
        <v>0.950800915331808</v>
      </c>
      <c r="AM765" s="260">
        <v>0.949416795444442</v>
      </c>
      <c r="AN765" s="259">
        <v>0.99</v>
      </c>
      <c r="AO765" s="264">
        <v>1</v>
      </c>
      <c r="AP765" s="264">
        <v>1</v>
      </c>
      <c r="AQ765" s="264">
        <v>1</v>
      </c>
      <c r="AR765" s="265">
        <v>1</v>
      </c>
      <c r="AS765" s="286">
        <v>0.0810595228934205</v>
      </c>
      <c r="AT765" s="267">
        <v>0.0689655172413793</v>
      </c>
      <c r="AU765" s="268">
        <v>0</v>
      </c>
      <c r="AV765" s="268">
        <v>0.0454545454545455</v>
      </c>
      <c r="AW765" s="268">
        <v>0.0623818525519849</v>
      </c>
      <c r="AX765" s="224"/>
      <c r="AY765" s="222"/>
    </row>
    <row r="766" ht="15" spans="1:51">
      <c r="A766" s="220"/>
      <c r="B766" s="224"/>
      <c r="C766" s="283" t="s">
        <v>668</v>
      </c>
      <c r="D766" s="111" t="s">
        <v>25</v>
      </c>
      <c r="E766" s="111" t="s">
        <v>669</v>
      </c>
      <c r="F766" s="293" t="s">
        <v>799</v>
      </c>
      <c r="G766" s="293" t="s">
        <v>799</v>
      </c>
      <c r="H766" s="293" t="s">
        <v>799</v>
      </c>
      <c r="I766" s="293" t="s">
        <v>799</v>
      </c>
      <c r="J766" s="259">
        <v>0.9</v>
      </c>
      <c r="K766" s="260">
        <v>0.866666666666667</v>
      </c>
      <c r="L766" s="260">
        <v>0.90625</v>
      </c>
      <c r="M766" s="261">
        <v>0.878787878787879</v>
      </c>
      <c r="N766" s="261">
        <v>0.878220140515222</v>
      </c>
      <c r="O766" s="262">
        <v>0.9</v>
      </c>
      <c r="P766" s="263">
        <v>0.937164339419979</v>
      </c>
      <c r="Q766" s="260">
        <v>0.95712630359212</v>
      </c>
      <c r="R766" s="260">
        <v>0.96445959104187</v>
      </c>
      <c r="S766" s="260">
        <v>0.943559544503175</v>
      </c>
      <c r="T766" s="262">
        <v>0.9</v>
      </c>
      <c r="U766" s="260">
        <v>0.871643394199785</v>
      </c>
      <c r="V766" s="260">
        <v>0.917149478563152</v>
      </c>
      <c r="W766" s="260">
        <v>0.929406037000974</v>
      </c>
      <c r="X766" s="260">
        <v>0.904643655326546</v>
      </c>
      <c r="Y766" s="262">
        <v>0.92</v>
      </c>
      <c r="Z766" s="262">
        <v>0.856649395509499</v>
      </c>
      <c r="AA766" s="262">
        <v>0.916504854368932</v>
      </c>
      <c r="AB766" s="262">
        <v>0.881987577639752</v>
      </c>
      <c r="AC766" s="262">
        <v>0.877474514962184</v>
      </c>
      <c r="AD766" s="262">
        <v>0.92</v>
      </c>
      <c r="AE766" s="260">
        <v>0.999449339207048</v>
      </c>
      <c r="AF766" s="260">
        <v>0.995559144125959</v>
      </c>
      <c r="AG766" s="260">
        <v>0.99843137254902</v>
      </c>
      <c r="AH766" s="260">
        <v>0.997257418682464</v>
      </c>
      <c r="AI766" s="262">
        <v>0.92</v>
      </c>
      <c r="AJ766" s="260">
        <v>0.8996723996724</v>
      </c>
      <c r="AK766" s="260">
        <v>0.939366919304503</v>
      </c>
      <c r="AL766" s="260">
        <v>0.946414499605989</v>
      </c>
      <c r="AM766" s="260">
        <v>0.931184717645087</v>
      </c>
      <c r="AN766" s="259">
        <v>0.99</v>
      </c>
      <c r="AO766" s="264">
        <v>1</v>
      </c>
      <c r="AP766" s="264">
        <v>1</v>
      </c>
      <c r="AQ766" s="264">
        <v>1</v>
      </c>
      <c r="AR766" s="265">
        <v>1</v>
      </c>
      <c r="AS766" s="286">
        <v>0.0810595228934205</v>
      </c>
      <c r="AT766" s="267">
        <v>0.142857142857143</v>
      </c>
      <c r="AU766" s="268">
        <v>0.0625</v>
      </c>
      <c r="AV766" s="268">
        <v>0.0666666666666667</v>
      </c>
      <c r="AW766" s="268">
        <v>0.0745614035087719</v>
      </c>
      <c r="AX766" s="224"/>
      <c r="AY766" s="222"/>
    </row>
    <row r="767" ht="15" spans="1:51">
      <c r="A767" s="220"/>
      <c r="B767" s="224"/>
      <c r="C767" s="283" t="s">
        <v>668</v>
      </c>
      <c r="D767" s="111" t="s">
        <v>25</v>
      </c>
      <c r="E767" s="111" t="s">
        <v>669</v>
      </c>
      <c r="F767" s="293" t="s">
        <v>800</v>
      </c>
      <c r="G767" s="293" t="s">
        <v>800</v>
      </c>
      <c r="H767" s="293" t="s">
        <v>800</v>
      </c>
      <c r="I767" s="293" t="s">
        <v>800</v>
      </c>
      <c r="J767" s="259">
        <v>0.9</v>
      </c>
      <c r="K767" s="260">
        <v>0.84</v>
      </c>
      <c r="L767" s="260">
        <v>0.827586206896552</v>
      </c>
      <c r="M767" s="261">
        <v>0.833333333333333</v>
      </c>
      <c r="N767" s="261">
        <v>0.774665042630938</v>
      </c>
      <c r="O767" s="262">
        <v>0.9</v>
      </c>
      <c r="P767" s="263">
        <v>0.852086438152012</v>
      </c>
      <c r="Q767" s="260">
        <v>0.948759007205765</v>
      </c>
      <c r="R767" s="260">
        <v>0.963164017060876</v>
      </c>
      <c r="S767" s="260">
        <v>0.946115545517542</v>
      </c>
      <c r="T767" s="262">
        <v>0.9</v>
      </c>
      <c r="U767" s="260">
        <v>0.764903129657228</v>
      </c>
      <c r="V767" s="260">
        <v>0.886709367493995</v>
      </c>
      <c r="W767" s="260">
        <v>0.910818146568437</v>
      </c>
      <c r="X767" s="260">
        <v>0.897992967687293</v>
      </c>
      <c r="Y767" s="262">
        <v>0.92</v>
      </c>
      <c r="Z767" s="262">
        <v>0.756935270805812</v>
      </c>
      <c r="AA767" s="262">
        <v>0.801438848920863</v>
      </c>
      <c r="AB767" s="262">
        <v>0.897689768976898</v>
      </c>
      <c r="AC767" s="262">
        <v>0.870070674997439</v>
      </c>
      <c r="AD767" s="262">
        <v>0.92</v>
      </c>
      <c r="AE767" s="260">
        <v>0.989130434782609</v>
      </c>
      <c r="AF767" s="260">
        <v>0.994657168299199</v>
      </c>
      <c r="AG767" s="260">
        <v>0.998079385403329</v>
      </c>
      <c r="AH767" s="260">
        <v>0.99498418580876</v>
      </c>
      <c r="AI767" s="262">
        <v>0.92</v>
      </c>
      <c r="AJ767" s="260">
        <v>0.812845103167684</v>
      </c>
      <c r="AK767" s="260">
        <v>0.898528030065769</v>
      </c>
      <c r="AL767" s="260">
        <v>0.948194662480377</v>
      </c>
      <c r="AM767" s="260">
        <v>0.92729324851221</v>
      </c>
      <c r="AN767" s="259">
        <v>0.99</v>
      </c>
      <c r="AO767" s="264">
        <v>1</v>
      </c>
      <c r="AP767" s="264">
        <v>1</v>
      </c>
      <c r="AQ767" s="264">
        <v>1</v>
      </c>
      <c r="AR767" s="265">
        <v>1</v>
      </c>
      <c r="AS767" s="286">
        <v>0.0810595228934205</v>
      </c>
      <c r="AT767" s="267">
        <v>0.0303030303030303</v>
      </c>
      <c r="AU767" s="268">
        <v>0</v>
      </c>
      <c r="AV767" s="268">
        <v>0</v>
      </c>
      <c r="AW767" s="268">
        <v>0.0708762886597938</v>
      </c>
      <c r="AX767" s="224"/>
      <c r="AY767" s="222"/>
    </row>
    <row r="768" ht="15" spans="1:51">
      <c r="A768" s="220"/>
      <c r="B768" s="224"/>
      <c r="C768" s="283" t="s">
        <v>668</v>
      </c>
      <c r="D768" s="111" t="s">
        <v>25</v>
      </c>
      <c r="E768" s="111" t="s">
        <v>669</v>
      </c>
      <c r="F768" s="293" t="s">
        <v>801</v>
      </c>
      <c r="G768" s="293" t="s">
        <v>801</v>
      </c>
      <c r="H768" s="293" t="s">
        <v>801</v>
      </c>
      <c r="I768" s="293" t="s">
        <v>801</v>
      </c>
      <c r="J768" s="259">
        <v>0.9</v>
      </c>
      <c r="K768" s="260">
        <v>0.607142857142857</v>
      </c>
      <c r="L768" s="260">
        <v>0.75</v>
      </c>
      <c r="M768" s="261">
        <v>0.709677419354839</v>
      </c>
      <c r="N768" s="261">
        <v>0.742462311557789</v>
      </c>
      <c r="O768" s="262">
        <v>0.9</v>
      </c>
      <c r="P768" s="263">
        <v>0.891835016835017</v>
      </c>
      <c r="Q768" s="260">
        <v>0.833660451422964</v>
      </c>
      <c r="R768" s="260">
        <v>0.947193347193347</v>
      </c>
      <c r="S768" s="260">
        <v>0.923151553766399</v>
      </c>
      <c r="T768" s="262">
        <v>0.9</v>
      </c>
      <c r="U768" s="260">
        <v>0.874158249158249</v>
      </c>
      <c r="V768" s="260">
        <v>0.863591756624141</v>
      </c>
      <c r="W768" s="260">
        <v>0.896465696465697</v>
      </c>
      <c r="X768" s="260">
        <v>0.885936459208202</v>
      </c>
      <c r="Y768" s="262">
        <v>0.92</v>
      </c>
      <c r="Z768" s="262">
        <v>0.810985460420032</v>
      </c>
      <c r="AA768" s="262">
        <v>0.751260504201681</v>
      </c>
      <c r="AB768" s="262">
        <v>0.859126984126984</v>
      </c>
      <c r="AC768" s="262">
        <v>0.843384869585743</v>
      </c>
      <c r="AD768" s="262">
        <v>0.92</v>
      </c>
      <c r="AE768" s="260">
        <v>0.995444191343964</v>
      </c>
      <c r="AF768" s="260">
        <v>0.996545768566494</v>
      </c>
      <c r="AG768" s="260">
        <v>0.985989492119089</v>
      </c>
      <c r="AH768" s="260">
        <v>0.992279946845536</v>
      </c>
      <c r="AI768" s="262">
        <v>0.92</v>
      </c>
      <c r="AJ768" s="260">
        <v>0.887813021702838</v>
      </c>
      <c r="AK768" s="260">
        <v>0.872768704899354</v>
      </c>
      <c r="AL768" s="260">
        <v>0.942955326460481</v>
      </c>
      <c r="AM768" s="260">
        <v>0.930404250619107</v>
      </c>
      <c r="AN768" s="259">
        <v>0.99</v>
      </c>
      <c r="AO768" s="264">
        <v>1</v>
      </c>
      <c r="AP768" s="264">
        <v>1</v>
      </c>
      <c r="AQ768" s="264">
        <v>1</v>
      </c>
      <c r="AR768" s="265">
        <v>1</v>
      </c>
      <c r="AS768" s="286">
        <v>0.0810595228934205</v>
      </c>
      <c r="AT768" s="267">
        <v>0.19047619047619</v>
      </c>
      <c r="AU768" s="268">
        <v>0</v>
      </c>
      <c r="AV768" s="268">
        <v>0.0869565217391304</v>
      </c>
      <c r="AW768" s="268">
        <v>0.124333925399645</v>
      </c>
      <c r="AX768" s="224"/>
      <c r="AY768" s="222"/>
    </row>
    <row r="769" ht="15" spans="1:51">
      <c r="A769" s="220"/>
      <c r="B769" s="224"/>
      <c r="C769" s="283" t="s">
        <v>668</v>
      </c>
      <c r="D769" s="111" t="s">
        <v>25</v>
      </c>
      <c r="E769" s="111" t="s">
        <v>669</v>
      </c>
      <c r="F769" s="293" t="s">
        <v>802</v>
      </c>
      <c r="G769" s="293" t="s">
        <v>802</v>
      </c>
      <c r="H769" s="293" t="s">
        <v>802</v>
      </c>
      <c r="I769" s="293" t="s">
        <v>802</v>
      </c>
      <c r="J769" s="259">
        <v>0.9</v>
      </c>
      <c r="K769" s="260">
        <v>0.904761904761905</v>
      </c>
      <c r="L769" s="260">
        <v>1</v>
      </c>
      <c r="M769" s="261">
        <v>1</v>
      </c>
      <c r="N769" s="261">
        <v>0.974006116207951</v>
      </c>
      <c r="O769" s="262">
        <v>0.9</v>
      </c>
      <c r="P769" s="263">
        <v>0.959383033419023</v>
      </c>
      <c r="Q769" s="260">
        <v>0.985787379192723</v>
      </c>
      <c r="R769" s="260">
        <v>0.984644913627639</v>
      </c>
      <c r="S769" s="260">
        <v>0.979397533947245</v>
      </c>
      <c r="T769" s="262">
        <v>0.9</v>
      </c>
      <c r="U769" s="260">
        <v>0.856041131105398</v>
      </c>
      <c r="V769" s="260">
        <v>0.953951108584423</v>
      </c>
      <c r="W769" s="260">
        <v>0.958253358925144</v>
      </c>
      <c r="X769" s="260">
        <v>0.951580736347398</v>
      </c>
      <c r="Y769" s="262">
        <v>0.92</v>
      </c>
      <c r="Z769" s="262">
        <v>0.830827067669173</v>
      </c>
      <c r="AA769" s="262">
        <v>0.945631067961165</v>
      </c>
      <c r="AB769" s="262">
        <v>0.978165938864629</v>
      </c>
      <c r="AC769" s="262">
        <v>0.947667884237145</v>
      </c>
      <c r="AD769" s="262">
        <v>0.92</v>
      </c>
      <c r="AE769" s="260">
        <v>0.997797356828194</v>
      </c>
      <c r="AF769" s="260">
        <v>0.992353440951572</v>
      </c>
      <c r="AG769" s="260">
        <v>0.998307952622673</v>
      </c>
      <c r="AH769" s="260">
        <v>0.997042680634571</v>
      </c>
      <c r="AI769" s="262">
        <v>0.92</v>
      </c>
      <c r="AJ769" s="260">
        <v>0.865617433414044</v>
      </c>
      <c r="AK769" s="260">
        <v>0.963109354413702</v>
      </c>
      <c r="AL769" s="260">
        <v>0.977183320220299</v>
      </c>
      <c r="AM769" s="260">
        <v>0.966708368084515</v>
      </c>
      <c r="AN769" s="259">
        <v>0.99</v>
      </c>
      <c r="AO769" s="264">
        <v>1</v>
      </c>
      <c r="AP769" s="264">
        <v>1</v>
      </c>
      <c r="AQ769" s="264">
        <v>1</v>
      </c>
      <c r="AR769" s="265">
        <v>1</v>
      </c>
      <c r="AS769" s="286">
        <v>0.0810595228934205</v>
      </c>
      <c r="AT769" s="267">
        <v>0.037037037037037</v>
      </c>
      <c r="AU769" s="268">
        <v>0</v>
      </c>
      <c r="AV769" s="268">
        <v>0.0294117647058824</v>
      </c>
      <c r="AW769" s="268">
        <v>0.119354838709677</v>
      </c>
      <c r="AX769" s="224"/>
      <c r="AY769" s="222"/>
    </row>
    <row r="770" ht="15" spans="1:51">
      <c r="A770" s="220"/>
      <c r="B770" s="224"/>
      <c r="C770" s="283" t="s">
        <v>668</v>
      </c>
      <c r="D770" s="111" t="s">
        <v>25</v>
      </c>
      <c r="E770" s="111" t="s">
        <v>669</v>
      </c>
      <c r="F770" s="293" t="s">
        <v>803</v>
      </c>
      <c r="G770" s="293" t="s">
        <v>803</v>
      </c>
      <c r="H770" s="293" t="s">
        <v>803</v>
      </c>
      <c r="I770" s="293" t="s">
        <v>803</v>
      </c>
      <c r="J770" s="259">
        <v>0.9</v>
      </c>
      <c r="K770" s="260">
        <v>0.923076923076923</v>
      </c>
      <c r="L770" s="260">
        <v>0.925925925925926</v>
      </c>
      <c r="M770" s="261">
        <v>0.896551724137931</v>
      </c>
      <c r="N770" s="261">
        <v>0.95593635250918</v>
      </c>
      <c r="O770" s="262">
        <v>0.9</v>
      </c>
      <c r="P770" s="263">
        <v>0.976962457337884</v>
      </c>
      <c r="Q770" s="260">
        <v>0.977538185085355</v>
      </c>
      <c r="R770" s="260">
        <v>0.973105134474328</v>
      </c>
      <c r="S770" s="260">
        <v>0.976907526818256</v>
      </c>
      <c r="T770" s="262">
        <v>0.9</v>
      </c>
      <c r="U770" s="260">
        <v>0.902730375426621</v>
      </c>
      <c r="V770" s="260">
        <v>0.929919137466307</v>
      </c>
      <c r="W770" s="260">
        <v>0.921352893235534</v>
      </c>
      <c r="X770" s="260">
        <v>0.945537176668486</v>
      </c>
      <c r="Y770" s="262">
        <v>0.92</v>
      </c>
      <c r="Z770" s="262">
        <v>0.900302114803625</v>
      </c>
      <c r="AA770" s="262">
        <v>0.938837920489297</v>
      </c>
      <c r="AB770" s="262">
        <v>0.963576158940397</v>
      </c>
      <c r="AC770" s="262">
        <v>0.950233550544951</v>
      </c>
      <c r="AD770" s="262">
        <v>0.92</v>
      </c>
      <c r="AE770" s="260">
        <v>1</v>
      </c>
      <c r="AF770" s="260">
        <v>0.99673735725938</v>
      </c>
      <c r="AG770" s="260">
        <v>0.998706338939198</v>
      </c>
      <c r="AH770" s="260">
        <v>0.998329379531558</v>
      </c>
      <c r="AI770" s="262">
        <v>0.92</v>
      </c>
      <c r="AJ770" s="260">
        <v>0.940119760479042</v>
      </c>
      <c r="AK770" s="260">
        <v>0.962847222222222</v>
      </c>
      <c r="AL770" s="260">
        <v>0.969271003595946</v>
      </c>
      <c r="AM770" s="260">
        <v>0.972157281986819</v>
      </c>
      <c r="AN770" s="259">
        <v>0.99</v>
      </c>
      <c r="AO770" s="264">
        <v>1</v>
      </c>
      <c r="AP770" s="264">
        <v>1</v>
      </c>
      <c r="AQ770" s="264">
        <v>1</v>
      </c>
      <c r="AR770" s="265">
        <v>1</v>
      </c>
      <c r="AS770" s="286">
        <v>0.0810595228934205</v>
      </c>
      <c r="AT770" s="267">
        <v>0.114285714285714</v>
      </c>
      <c r="AU770" s="268">
        <v>0.03125</v>
      </c>
      <c r="AV770" s="268">
        <v>0.130434782608696</v>
      </c>
      <c r="AW770" s="268">
        <v>0.106007067137809</v>
      </c>
      <c r="AX770" s="224"/>
      <c r="AY770" s="222"/>
    </row>
    <row r="771" ht="15" spans="1:51">
      <c r="A771" s="220"/>
      <c r="B771" s="224"/>
      <c r="C771" s="283" t="s">
        <v>668</v>
      </c>
      <c r="D771" s="111" t="s">
        <v>25</v>
      </c>
      <c r="E771" s="111" t="s">
        <v>669</v>
      </c>
      <c r="F771" s="293" t="s">
        <v>804</v>
      </c>
      <c r="G771" s="293" t="s">
        <v>804</v>
      </c>
      <c r="H771" s="293" t="s">
        <v>804</v>
      </c>
      <c r="I771" s="293" t="s">
        <v>804</v>
      </c>
      <c r="J771" s="259">
        <v>0.9</v>
      </c>
      <c r="K771" s="260">
        <v>0.708333333333333</v>
      </c>
      <c r="L771" s="260">
        <v>0.60377358490566</v>
      </c>
      <c r="M771" s="261">
        <v>0.586206896551724</v>
      </c>
      <c r="N771" s="261">
        <v>0.813457694870087</v>
      </c>
      <c r="O771" s="262">
        <v>0.9</v>
      </c>
      <c r="P771" s="263">
        <v>0.7705078125</v>
      </c>
      <c r="Q771" s="260">
        <v>0.866291532690247</v>
      </c>
      <c r="R771" s="260">
        <v>0.900073295870999</v>
      </c>
      <c r="S771" s="260">
        <v>0.890544508324982</v>
      </c>
      <c r="T771" s="262">
        <v>0.9</v>
      </c>
      <c r="U771" s="260">
        <v>0.684814453125</v>
      </c>
      <c r="V771" s="260">
        <v>0.79930332261522</v>
      </c>
      <c r="W771" s="260">
        <v>0.885169802101148</v>
      </c>
      <c r="X771" s="260">
        <v>0.854818292104014</v>
      </c>
      <c r="Y771" s="262">
        <v>0.92</v>
      </c>
      <c r="Z771" s="262">
        <v>0.744318181818182</v>
      </c>
      <c r="AA771" s="262">
        <v>0.850720949957591</v>
      </c>
      <c r="AB771" s="262">
        <v>0.901727861771058</v>
      </c>
      <c r="AC771" s="262">
        <v>0.878671517111291</v>
      </c>
      <c r="AD771" s="262">
        <v>0.92</v>
      </c>
      <c r="AE771" s="260">
        <v>0.93558282208589</v>
      </c>
      <c r="AF771" s="260">
        <v>0.981350806451613</v>
      </c>
      <c r="AG771" s="260">
        <v>0.986544671689989</v>
      </c>
      <c r="AH771" s="260">
        <v>0.984327494556796</v>
      </c>
      <c r="AI771" s="262">
        <v>0.92</v>
      </c>
      <c r="AJ771" s="260">
        <v>0.790025228022511</v>
      </c>
      <c r="AK771" s="260">
        <v>0.88983913663205</v>
      </c>
      <c r="AL771" s="260">
        <v>0.933081059549891</v>
      </c>
      <c r="AM771" s="260">
        <v>0.922001881992124</v>
      </c>
      <c r="AN771" s="259">
        <v>0.99</v>
      </c>
      <c r="AO771" s="264">
        <v>1</v>
      </c>
      <c r="AP771" s="264">
        <v>1</v>
      </c>
      <c r="AQ771" s="264">
        <v>1</v>
      </c>
      <c r="AR771" s="265">
        <v>1</v>
      </c>
      <c r="AS771" s="286">
        <v>0.0810595228934205</v>
      </c>
      <c r="AT771" s="267">
        <v>0.216216216216216</v>
      </c>
      <c r="AU771" s="268">
        <v>0.0377358490566038</v>
      </c>
      <c r="AV771" s="268">
        <v>0.163636363636364</v>
      </c>
      <c r="AW771" s="268">
        <v>0.108019639934534</v>
      </c>
      <c r="AX771" s="224"/>
      <c r="AY771" s="222"/>
    </row>
    <row r="772" ht="15" spans="1:51">
      <c r="A772" s="220"/>
      <c r="B772" s="224"/>
      <c r="C772" s="283" t="s">
        <v>668</v>
      </c>
      <c r="D772" s="111" t="s">
        <v>25</v>
      </c>
      <c r="E772" s="111" t="s">
        <v>669</v>
      </c>
      <c r="F772" s="293" t="s">
        <v>805</v>
      </c>
      <c r="G772" s="293" t="s">
        <v>805</v>
      </c>
      <c r="H772" s="293" t="s">
        <v>805</v>
      </c>
      <c r="I772" s="293" t="s">
        <v>805</v>
      </c>
      <c r="J772" s="259">
        <v>0.9</v>
      </c>
      <c r="K772" s="260">
        <v>0.740740740740741</v>
      </c>
      <c r="L772" s="260">
        <v>0.838709677419355</v>
      </c>
      <c r="M772" s="261">
        <v>0.774193548387097</v>
      </c>
      <c r="N772" s="261">
        <v>0.819631901840491</v>
      </c>
      <c r="O772" s="262">
        <v>0.9</v>
      </c>
      <c r="P772" s="263">
        <v>0.94627895515032</v>
      </c>
      <c r="Q772" s="260">
        <v>0.968929804372842</v>
      </c>
      <c r="R772" s="260">
        <v>0.973067331670823</v>
      </c>
      <c r="S772" s="260">
        <v>0.966330449764887</v>
      </c>
      <c r="T772" s="262">
        <v>0.9</v>
      </c>
      <c r="U772" s="260">
        <v>0.892557910300641</v>
      </c>
      <c r="V772" s="260">
        <v>0.934407364787112</v>
      </c>
      <c r="W772" s="260">
        <v>0.951122194513716</v>
      </c>
      <c r="X772" s="260">
        <v>0.940827021788291</v>
      </c>
      <c r="Y772" s="262">
        <v>0.92</v>
      </c>
      <c r="Z772" s="262">
        <v>0.879684418145957</v>
      </c>
      <c r="AA772" s="262">
        <v>0.93048128342246</v>
      </c>
      <c r="AB772" s="262">
        <v>0.891891891891892</v>
      </c>
      <c r="AC772" s="262">
        <v>0.922890363078679</v>
      </c>
      <c r="AD772" s="262">
        <v>0.92</v>
      </c>
      <c r="AE772" s="260">
        <v>0.910843373493976</v>
      </c>
      <c r="AF772" s="260">
        <v>0.995602462620932</v>
      </c>
      <c r="AG772" s="260">
        <v>0.995049504950495</v>
      </c>
      <c r="AH772" s="260">
        <v>0.99090727017825</v>
      </c>
      <c r="AI772" s="262">
        <v>0.92</v>
      </c>
      <c r="AJ772" s="260">
        <v>0.904574132492114</v>
      </c>
      <c r="AK772" s="260">
        <v>0.94954327968682</v>
      </c>
      <c r="AL772" s="260">
        <v>0.952936444086887</v>
      </c>
      <c r="AM772" s="260">
        <v>0.95438772583883</v>
      </c>
      <c r="AN772" s="259">
        <v>0.99</v>
      </c>
      <c r="AO772" s="264">
        <v>1</v>
      </c>
      <c r="AP772" s="264">
        <v>1</v>
      </c>
      <c r="AQ772" s="264">
        <v>1</v>
      </c>
      <c r="AR772" s="265">
        <v>1</v>
      </c>
      <c r="AS772" s="286">
        <v>0.0810595228934205</v>
      </c>
      <c r="AT772" s="267">
        <v>0.136363636363636</v>
      </c>
      <c r="AU772" s="268">
        <v>0.111111111111111</v>
      </c>
      <c r="AV772" s="268">
        <v>0.0666666666666667</v>
      </c>
      <c r="AW772" s="268">
        <v>0.0905923344947735</v>
      </c>
      <c r="AX772" s="224"/>
      <c r="AY772" s="222"/>
    </row>
    <row r="773" ht="15" spans="1:51">
      <c r="A773" s="220"/>
      <c r="B773" s="224"/>
      <c r="C773" s="283" t="s">
        <v>668</v>
      </c>
      <c r="D773" s="111" t="s">
        <v>25</v>
      </c>
      <c r="E773" s="111" t="s">
        <v>669</v>
      </c>
      <c r="F773" s="293" t="s">
        <v>806</v>
      </c>
      <c r="G773" s="293" t="s">
        <v>806</v>
      </c>
      <c r="H773" s="293" t="s">
        <v>806</v>
      </c>
      <c r="I773" s="293" t="s">
        <v>806</v>
      </c>
      <c r="J773" s="259">
        <v>0.9</v>
      </c>
      <c r="K773" s="260" t="s">
        <v>33</v>
      </c>
      <c r="L773" s="260" t="s">
        <v>33</v>
      </c>
      <c r="M773" s="261" t="s">
        <v>33</v>
      </c>
      <c r="N773" s="261" t="s">
        <v>33</v>
      </c>
      <c r="O773" s="262">
        <v>0.9</v>
      </c>
      <c r="P773" s="263">
        <v>0</v>
      </c>
      <c r="Q773" s="260">
        <v>0</v>
      </c>
      <c r="R773" s="260">
        <v>0</v>
      </c>
      <c r="S773" s="260">
        <v>0</v>
      </c>
      <c r="T773" s="262">
        <v>0.9</v>
      </c>
      <c r="U773" s="260">
        <v>1</v>
      </c>
      <c r="V773" s="260">
        <v>1</v>
      </c>
      <c r="W773" s="260">
        <v>1</v>
      </c>
      <c r="X773" s="260">
        <v>0.936708860759494</v>
      </c>
      <c r="Y773" s="262">
        <v>0.92</v>
      </c>
      <c r="Z773" s="262">
        <v>1</v>
      </c>
      <c r="AA773" s="262">
        <v>1</v>
      </c>
      <c r="AB773" s="262">
        <v>1</v>
      </c>
      <c r="AC773" s="262">
        <v>1</v>
      </c>
      <c r="AD773" s="262">
        <v>0.92</v>
      </c>
      <c r="AE773" s="260">
        <v>1</v>
      </c>
      <c r="AF773" s="260">
        <v>0.997084548104956</v>
      </c>
      <c r="AG773" s="260">
        <v>0.995359628770302</v>
      </c>
      <c r="AH773" s="260">
        <v>0.99564543508746</v>
      </c>
      <c r="AI773" s="262">
        <v>0.92</v>
      </c>
      <c r="AJ773" s="260">
        <v>1</v>
      </c>
      <c r="AK773" s="260">
        <v>1</v>
      </c>
      <c r="AL773" s="260">
        <v>1</v>
      </c>
      <c r="AM773" s="260">
        <v>0.953271028037383</v>
      </c>
      <c r="AN773" s="259">
        <v>0.99</v>
      </c>
      <c r="AO773" s="264">
        <v>1</v>
      </c>
      <c r="AP773" s="264">
        <v>1</v>
      </c>
      <c r="AQ773" s="264">
        <v>1</v>
      </c>
      <c r="AR773" s="265">
        <v>1</v>
      </c>
      <c r="AS773" s="286">
        <v>0.0810595228934205</v>
      </c>
      <c r="AT773" s="267" t="s">
        <v>33</v>
      </c>
      <c r="AU773" s="268" t="s">
        <v>33</v>
      </c>
      <c r="AV773" s="268" t="s">
        <v>33</v>
      </c>
      <c r="AW773" s="268" t="s">
        <v>33</v>
      </c>
      <c r="AX773" s="224"/>
      <c r="AY773" s="222"/>
    </row>
    <row r="774" ht="15" spans="1:51">
      <c r="A774" s="220"/>
      <c r="B774" s="224"/>
      <c r="C774" s="283" t="s">
        <v>668</v>
      </c>
      <c r="D774" s="111" t="s">
        <v>25</v>
      </c>
      <c r="E774" s="111" t="s">
        <v>669</v>
      </c>
      <c r="F774" s="293" t="s">
        <v>807</v>
      </c>
      <c r="G774" s="293" t="s">
        <v>807</v>
      </c>
      <c r="H774" s="293" t="s">
        <v>807</v>
      </c>
      <c r="I774" s="293" t="s">
        <v>807</v>
      </c>
      <c r="J774" s="259">
        <v>0.9</v>
      </c>
      <c r="K774" s="260" t="s">
        <v>33</v>
      </c>
      <c r="L774" s="260" t="s">
        <v>33</v>
      </c>
      <c r="M774" s="261" t="s">
        <v>33</v>
      </c>
      <c r="N774" s="261" t="s">
        <v>33</v>
      </c>
      <c r="O774" s="262">
        <v>0.9</v>
      </c>
      <c r="P774" s="263">
        <v>0</v>
      </c>
      <c r="Q774" s="260">
        <v>0</v>
      </c>
      <c r="R774" s="260">
        <v>0</v>
      </c>
      <c r="S774" s="260">
        <v>0</v>
      </c>
      <c r="T774" s="262">
        <v>0.9</v>
      </c>
      <c r="U774" s="260">
        <v>1</v>
      </c>
      <c r="V774" s="260">
        <v>1</v>
      </c>
      <c r="W774" s="260">
        <v>1</v>
      </c>
      <c r="X774" s="260">
        <v>0.980582524271845</v>
      </c>
      <c r="Y774" s="262">
        <v>0.92</v>
      </c>
      <c r="Z774" s="262">
        <v>1</v>
      </c>
      <c r="AA774" s="262">
        <v>1</v>
      </c>
      <c r="AB774" s="262">
        <v>1</v>
      </c>
      <c r="AC774" s="262">
        <v>0.971428571428571</v>
      </c>
      <c r="AD774" s="262">
        <v>0.92</v>
      </c>
      <c r="AE774" s="260" t="s">
        <v>33</v>
      </c>
      <c r="AF774" s="260" t="s">
        <v>33</v>
      </c>
      <c r="AG774" s="260" t="s">
        <v>33</v>
      </c>
      <c r="AH774" s="260">
        <v>0.999779881135813</v>
      </c>
      <c r="AI774" s="262">
        <v>0.92</v>
      </c>
      <c r="AJ774" s="260">
        <v>1</v>
      </c>
      <c r="AK774" s="260">
        <v>1</v>
      </c>
      <c r="AL774" s="260">
        <v>1</v>
      </c>
      <c r="AM774" s="260">
        <v>0.97841726618705</v>
      </c>
      <c r="AN774" s="259">
        <v>0.99</v>
      </c>
      <c r="AO774" s="264" t="s">
        <v>33</v>
      </c>
      <c r="AP774" s="264" t="s">
        <v>33</v>
      </c>
      <c r="AQ774" s="264" t="s">
        <v>33</v>
      </c>
      <c r="AR774" s="265">
        <v>1</v>
      </c>
      <c r="AS774" s="286">
        <v>0.0810595228934205</v>
      </c>
      <c r="AT774" s="267" t="s">
        <v>33</v>
      </c>
      <c r="AU774" s="268" t="s">
        <v>33</v>
      </c>
      <c r="AV774" s="268" t="s">
        <v>33</v>
      </c>
      <c r="AW774" s="268" t="s">
        <v>33</v>
      </c>
      <c r="AX774" s="224"/>
      <c r="AY774" s="222"/>
    </row>
    <row r="775" ht="15" spans="1:51">
      <c r="A775" s="220"/>
      <c r="B775" s="224"/>
      <c r="C775" s="283" t="s">
        <v>668</v>
      </c>
      <c r="D775" s="111" t="s">
        <v>25</v>
      </c>
      <c r="E775" s="111" t="s">
        <v>669</v>
      </c>
      <c r="F775" s="293" t="s">
        <v>808</v>
      </c>
      <c r="G775" s="293" t="s">
        <v>808</v>
      </c>
      <c r="H775" s="293" t="s">
        <v>808</v>
      </c>
      <c r="I775" s="293" t="s">
        <v>808</v>
      </c>
      <c r="J775" s="259">
        <v>0.9</v>
      </c>
      <c r="K775" s="260">
        <v>0.901960784313726</v>
      </c>
      <c r="L775" s="260">
        <v>0.886792452830189</v>
      </c>
      <c r="M775" s="261">
        <v>0.964912280701754</v>
      </c>
      <c r="N775" s="261">
        <v>0.932469304229195</v>
      </c>
      <c r="O775" s="262">
        <v>0.9</v>
      </c>
      <c r="P775" s="263">
        <v>0.94390044879641</v>
      </c>
      <c r="Q775" s="260">
        <v>0.949290484140234</v>
      </c>
      <c r="R775" s="260">
        <v>0.942143326758711</v>
      </c>
      <c r="S775" s="260">
        <v>0.948235452184038</v>
      </c>
      <c r="T775" s="262">
        <v>0.9</v>
      </c>
      <c r="U775" s="260">
        <v>0.90656874745002</v>
      </c>
      <c r="V775" s="260">
        <v>0.926544240400668</v>
      </c>
      <c r="W775" s="260">
        <v>0.931185623493316</v>
      </c>
      <c r="X775" s="260">
        <v>0.92872391245932</v>
      </c>
      <c r="Y775" s="262">
        <v>0.92</v>
      </c>
      <c r="Z775" s="262">
        <v>0.9153194765204</v>
      </c>
      <c r="AA775" s="262">
        <v>0.936073059360731</v>
      </c>
      <c r="AB775" s="262">
        <v>0.932847896440129</v>
      </c>
      <c r="AC775" s="262">
        <v>0.929556557177944</v>
      </c>
      <c r="AD775" s="262">
        <v>0.92</v>
      </c>
      <c r="AE775" s="260">
        <v>0.962025316455696</v>
      </c>
      <c r="AF775" s="260">
        <v>0.993470790378007</v>
      </c>
      <c r="AG775" s="260">
        <v>0.810548230395559</v>
      </c>
      <c r="AH775" s="260">
        <v>0.985561317762937</v>
      </c>
      <c r="AI775" s="262">
        <v>0.92</v>
      </c>
      <c r="AJ775" s="260">
        <v>0.947453255963894</v>
      </c>
      <c r="AK775" s="260">
        <v>0.954344624447717</v>
      </c>
      <c r="AL775" s="260">
        <v>0.961054626917112</v>
      </c>
      <c r="AM775" s="260">
        <v>0.957834245367315</v>
      </c>
      <c r="AN775" s="259">
        <v>0.99</v>
      </c>
      <c r="AO775" s="264">
        <v>1</v>
      </c>
      <c r="AP775" s="264">
        <v>1</v>
      </c>
      <c r="AQ775" s="264">
        <v>1</v>
      </c>
      <c r="AR775" s="265">
        <v>1</v>
      </c>
      <c r="AS775" s="286">
        <v>0.0810595228934205</v>
      </c>
      <c r="AT775" s="267">
        <v>0.0606060606060606</v>
      </c>
      <c r="AU775" s="268">
        <v>0.0666666666666667</v>
      </c>
      <c r="AV775" s="268">
        <v>0.0344827586206897</v>
      </c>
      <c r="AW775" s="268">
        <v>0.0671550671550672</v>
      </c>
      <c r="AX775" s="224"/>
      <c r="AY775" s="222"/>
    </row>
    <row r="776" ht="15" spans="1:51">
      <c r="A776" s="220"/>
      <c r="B776" s="224"/>
      <c r="C776" s="283" t="s">
        <v>668</v>
      </c>
      <c r="D776" s="111" t="s">
        <v>25</v>
      </c>
      <c r="E776" s="111" t="s">
        <v>669</v>
      </c>
      <c r="F776" s="293" t="s">
        <v>809</v>
      </c>
      <c r="G776" s="293" t="s">
        <v>809</v>
      </c>
      <c r="H776" s="293" t="s">
        <v>809</v>
      </c>
      <c r="I776" s="293" t="s">
        <v>809</v>
      </c>
      <c r="J776" s="259">
        <v>0.9</v>
      </c>
      <c r="K776" s="260">
        <v>0.814814814814815</v>
      </c>
      <c r="L776" s="260">
        <v>0.9</v>
      </c>
      <c r="M776" s="261">
        <v>0.9375</v>
      </c>
      <c r="N776" s="261">
        <v>0.890887290167866</v>
      </c>
      <c r="O776" s="262">
        <v>0.9</v>
      </c>
      <c r="P776" s="263">
        <v>0.933253873659118</v>
      </c>
      <c r="Q776" s="260">
        <v>0.956345998383185</v>
      </c>
      <c r="R776" s="260">
        <v>0.9375</v>
      </c>
      <c r="S776" s="260">
        <v>0.949328284194392</v>
      </c>
      <c r="T776" s="262">
        <v>0.9</v>
      </c>
      <c r="U776" s="260">
        <v>0.889153754469607</v>
      </c>
      <c r="V776" s="260">
        <v>0.936944219886823</v>
      </c>
      <c r="W776" s="260">
        <v>0.944665605095541</v>
      </c>
      <c r="X776" s="260">
        <v>0.936104348871457</v>
      </c>
      <c r="Y776" s="262">
        <v>0.92</v>
      </c>
      <c r="Z776" s="262">
        <v>0.904371584699454</v>
      </c>
      <c r="AA776" s="262">
        <v>0.93394777265745</v>
      </c>
      <c r="AB776" s="262">
        <v>0.938333333333333</v>
      </c>
      <c r="AC776" s="262">
        <v>0.94113774754512</v>
      </c>
      <c r="AD776" s="262">
        <v>0.92</v>
      </c>
      <c r="AE776" s="260">
        <v>0.993874425727412</v>
      </c>
      <c r="AF776" s="260">
        <v>0.994214876033058</v>
      </c>
      <c r="AG776" s="260">
        <v>0.993385214007782</v>
      </c>
      <c r="AH776" s="260">
        <v>0.991713944461033</v>
      </c>
      <c r="AI776" s="262">
        <v>0.92</v>
      </c>
      <c r="AJ776" s="260">
        <v>0.927144174608054</v>
      </c>
      <c r="AK776" s="260">
        <v>0.9664</v>
      </c>
      <c r="AL776" s="260">
        <v>0.966912945711532</v>
      </c>
      <c r="AM776" s="260">
        <v>0.965589143086021</v>
      </c>
      <c r="AN776" s="259">
        <v>0.99</v>
      </c>
      <c r="AO776" s="264">
        <v>1</v>
      </c>
      <c r="AP776" s="264">
        <v>1</v>
      </c>
      <c r="AQ776" s="264">
        <v>1</v>
      </c>
      <c r="AR776" s="265">
        <v>1</v>
      </c>
      <c r="AS776" s="286">
        <v>0.0810595228934205</v>
      </c>
      <c r="AT776" s="267">
        <v>0.1</v>
      </c>
      <c r="AU776" s="268">
        <v>0.285714285714286</v>
      </c>
      <c r="AV776" s="268">
        <v>0.0833333333333333</v>
      </c>
      <c r="AW776" s="268">
        <v>0.0838509316770186</v>
      </c>
      <c r="AX776" s="224"/>
      <c r="AY776" s="222"/>
    </row>
    <row r="777" ht="15" spans="1:51">
      <c r="A777" s="220"/>
      <c r="B777" s="224"/>
      <c r="C777" s="283" t="s">
        <v>668</v>
      </c>
      <c r="D777" s="111" t="s">
        <v>25</v>
      </c>
      <c r="E777" s="111" t="s">
        <v>669</v>
      </c>
      <c r="F777" s="293" t="s">
        <v>810</v>
      </c>
      <c r="G777" s="293" t="s">
        <v>810</v>
      </c>
      <c r="H777" s="293" t="s">
        <v>810</v>
      </c>
      <c r="I777" s="293" t="s">
        <v>810</v>
      </c>
      <c r="J777" s="259">
        <v>0.9</v>
      </c>
      <c r="K777" s="260">
        <v>0.863636363636364</v>
      </c>
      <c r="L777" s="260">
        <v>0.772727272727273</v>
      </c>
      <c r="M777" s="261">
        <v>0.772727272727273</v>
      </c>
      <c r="N777" s="261">
        <v>0.769360269360269</v>
      </c>
      <c r="O777" s="262">
        <v>0.9</v>
      </c>
      <c r="P777" s="263">
        <v>0.913022813688213</v>
      </c>
      <c r="Q777" s="260">
        <v>0.902327935222672</v>
      </c>
      <c r="R777" s="260">
        <v>0.918834547346514</v>
      </c>
      <c r="S777" s="260">
        <v>0.928760929676407</v>
      </c>
      <c r="T777" s="262">
        <v>0.9</v>
      </c>
      <c r="U777" s="260">
        <v>0.937262357414449</v>
      </c>
      <c r="V777" s="260">
        <v>0.934210526315789</v>
      </c>
      <c r="W777" s="260">
        <v>0.938605619146722</v>
      </c>
      <c r="X777" s="260">
        <v>0.930573200807115</v>
      </c>
      <c r="Y777" s="262">
        <v>0.92</v>
      </c>
      <c r="Z777" s="262">
        <v>0.943714821763602</v>
      </c>
      <c r="AA777" s="262">
        <v>0.939501779359431</v>
      </c>
      <c r="AB777" s="262">
        <v>0.941287878787879</v>
      </c>
      <c r="AC777" s="262">
        <v>0.93968448252414</v>
      </c>
      <c r="AD777" s="262">
        <v>0.92</v>
      </c>
      <c r="AE777" s="260">
        <v>0.984820886460231</v>
      </c>
      <c r="AF777" s="260">
        <v>0.989147286821705</v>
      </c>
      <c r="AG777" s="260">
        <v>0.98960396039604</v>
      </c>
      <c r="AH777" s="260">
        <v>0.981295645363979</v>
      </c>
      <c r="AI777" s="262">
        <v>0.92</v>
      </c>
      <c r="AJ777" s="260">
        <v>0.973075464543041</v>
      </c>
      <c r="AK777" s="260">
        <v>0.973995271867612</v>
      </c>
      <c r="AL777" s="260">
        <v>0.972664218686251</v>
      </c>
      <c r="AM777" s="260">
        <v>0.969291822867854</v>
      </c>
      <c r="AN777" s="259">
        <v>0.99</v>
      </c>
      <c r="AO777" s="264">
        <v>1</v>
      </c>
      <c r="AP777" s="264">
        <v>1</v>
      </c>
      <c r="AQ777" s="264">
        <v>1</v>
      </c>
      <c r="AR777" s="265">
        <v>1</v>
      </c>
      <c r="AS777" s="286">
        <v>0.0810595228934205</v>
      </c>
      <c r="AT777" s="267">
        <v>0</v>
      </c>
      <c r="AU777" s="268">
        <v>0</v>
      </c>
      <c r="AV777" s="268">
        <v>0</v>
      </c>
      <c r="AW777" s="268">
        <v>0.0637450199203187</v>
      </c>
      <c r="AX777" s="224"/>
      <c r="AY777" s="222"/>
    </row>
    <row r="778" ht="15" spans="1:51">
      <c r="A778" s="220"/>
      <c r="B778" s="224"/>
      <c r="C778" s="283" t="s">
        <v>668</v>
      </c>
      <c r="D778" s="111" t="s">
        <v>25</v>
      </c>
      <c r="E778" s="111" t="s">
        <v>669</v>
      </c>
      <c r="F778" s="293" t="s">
        <v>811</v>
      </c>
      <c r="G778" s="293" t="s">
        <v>811</v>
      </c>
      <c r="H778" s="293" t="s">
        <v>811</v>
      </c>
      <c r="I778" s="293" t="s">
        <v>811</v>
      </c>
      <c r="J778" s="259">
        <v>0.9</v>
      </c>
      <c r="K778" s="260">
        <v>0.85</v>
      </c>
      <c r="L778" s="260">
        <v>0.795454545454545</v>
      </c>
      <c r="M778" s="261">
        <v>0.934782608695652</v>
      </c>
      <c r="N778" s="261">
        <v>0.851398601398601</v>
      </c>
      <c r="O778" s="262">
        <v>0.9</v>
      </c>
      <c r="P778" s="263">
        <v>0.890430351075878</v>
      </c>
      <c r="Q778" s="260">
        <v>0.939614935822637</v>
      </c>
      <c r="R778" s="260">
        <v>0.918942731277533</v>
      </c>
      <c r="S778" s="260">
        <v>0.927431434883345</v>
      </c>
      <c r="T778" s="262">
        <v>0.9</v>
      </c>
      <c r="U778" s="260">
        <v>0.891562853907135</v>
      </c>
      <c r="V778" s="260">
        <v>0.916277712952159</v>
      </c>
      <c r="W778" s="260">
        <v>0.938913362701909</v>
      </c>
      <c r="X778" s="260">
        <v>0.918583975429711</v>
      </c>
      <c r="Y778" s="262">
        <v>0.92</v>
      </c>
      <c r="Z778" s="262">
        <v>0.91078431372549</v>
      </c>
      <c r="AA778" s="262">
        <v>0.932017543859649</v>
      </c>
      <c r="AB778" s="262">
        <v>0.929451287793953</v>
      </c>
      <c r="AC778" s="262">
        <v>0.920397629516345</v>
      </c>
      <c r="AD778" s="262">
        <v>0.92</v>
      </c>
      <c r="AE778" s="260">
        <v>0.997942386831276</v>
      </c>
      <c r="AF778" s="260">
        <v>1</v>
      </c>
      <c r="AG778" s="260">
        <v>0.99910071942446</v>
      </c>
      <c r="AH778" s="260">
        <v>0.998049888565061</v>
      </c>
      <c r="AI778" s="262">
        <v>0.92</v>
      </c>
      <c r="AJ778" s="260">
        <v>0.95188927943761</v>
      </c>
      <c r="AK778" s="260">
        <v>0.965676111495047</v>
      </c>
      <c r="AL778" s="260">
        <v>0.967209302325581</v>
      </c>
      <c r="AM778" s="260">
        <v>0.963556324716675</v>
      </c>
      <c r="AN778" s="259">
        <v>0.99</v>
      </c>
      <c r="AO778" s="264">
        <v>1</v>
      </c>
      <c r="AP778" s="264">
        <v>1</v>
      </c>
      <c r="AQ778" s="264">
        <v>1</v>
      </c>
      <c r="AR778" s="265">
        <v>1</v>
      </c>
      <c r="AS778" s="286">
        <v>0.0810595228934205</v>
      </c>
      <c r="AT778" s="267">
        <v>0</v>
      </c>
      <c r="AU778" s="268">
        <v>0.1</v>
      </c>
      <c r="AV778" s="268">
        <v>0.037037037037037</v>
      </c>
      <c r="AW778" s="268">
        <v>0.045662100456621</v>
      </c>
      <c r="AX778" s="224"/>
      <c r="AY778" s="222"/>
    </row>
    <row r="779" ht="15" spans="1:51">
      <c r="A779" s="220"/>
      <c r="B779" s="224"/>
      <c r="C779" s="283" t="s">
        <v>668</v>
      </c>
      <c r="D779" s="111" t="s">
        <v>25</v>
      </c>
      <c r="E779" s="111" t="s">
        <v>669</v>
      </c>
      <c r="F779" s="293" t="s">
        <v>812</v>
      </c>
      <c r="G779" s="293" t="s">
        <v>812</v>
      </c>
      <c r="H779" s="293" t="s">
        <v>812</v>
      </c>
      <c r="I779" s="293" t="s">
        <v>812</v>
      </c>
      <c r="J779" s="259">
        <v>0.9</v>
      </c>
      <c r="K779" s="260">
        <v>0.80952380952381</v>
      </c>
      <c r="L779" s="260">
        <v>0.791666666666667</v>
      </c>
      <c r="M779" s="261">
        <v>0.782608695652174</v>
      </c>
      <c r="N779" s="261">
        <v>0.755134281200632</v>
      </c>
      <c r="O779" s="262">
        <v>0.9</v>
      </c>
      <c r="P779" s="263">
        <v>0.93010752688172</v>
      </c>
      <c r="Q779" s="260">
        <v>0.931671283471837</v>
      </c>
      <c r="R779" s="260">
        <v>0.955407969639469</v>
      </c>
      <c r="S779" s="260">
        <v>0.946083769814517</v>
      </c>
      <c r="T779" s="262">
        <v>0.9</v>
      </c>
      <c r="U779" s="260">
        <v>0.87589605734767</v>
      </c>
      <c r="V779" s="260">
        <v>0.912280701754386</v>
      </c>
      <c r="W779" s="260">
        <v>0.94022770398482</v>
      </c>
      <c r="X779" s="260">
        <v>0.918269978737748</v>
      </c>
      <c r="Y779" s="262">
        <v>0.92</v>
      </c>
      <c r="Z779" s="262">
        <v>0.901861252115059</v>
      </c>
      <c r="AA779" s="262">
        <v>0.901960784313726</v>
      </c>
      <c r="AB779" s="262">
        <v>0.930979133226324</v>
      </c>
      <c r="AC779" s="262">
        <v>0.919108082997832</v>
      </c>
      <c r="AD779" s="262">
        <v>0.92</v>
      </c>
      <c r="AE779" s="260">
        <v>0.9782480893592</v>
      </c>
      <c r="AF779" s="260">
        <v>0.992361553150859</v>
      </c>
      <c r="AG779" s="260">
        <v>0.983087834151664</v>
      </c>
      <c r="AH779" s="260">
        <v>0.987805368857407</v>
      </c>
      <c r="AI779" s="262">
        <v>0.92</v>
      </c>
      <c r="AJ779" s="260">
        <v>0.934135977337111</v>
      </c>
      <c r="AK779" s="260">
        <v>0.949798460974716</v>
      </c>
      <c r="AL779" s="260">
        <v>0.964873765093304</v>
      </c>
      <c r="AM779" s="260">
        <v>0.956676750216076</v>
      </c>
      <c r="AN779" s="259">
        <v>0.99</v>
      </c>
      <c r="AO779" s="264">
        <v>1</v>
      </c>
      <c r="AP779" s="264">
        <v>1</v>
      </c>
      <c r="AQ779" s="264">
        <v>1</v>
      </c>
      <c r="AR779" s="265">
        <v>1</v>
      </c>
      <c r="AS779" s="286">
        <v>0.0810595228934205</v>
      </c>
      <c r="AT779" s="267">
        <v>0</v>
      </c>
      <c r="AU779" s="268">
        <v>0.153846153846154</v>
      </c>
      <c r="AV779" s="268">
        <v>0</v>
      </c>
      <c r="AW779" s="268">
        <v>0.0200573065902579</v>
      </c>
      <c r="AX779" s="224"/>
      <c r="AY779" s="222"/>
    </row>
    <row r="780" ht="15" spans="1:51">
      <c r="A780" s="220"/>
      <c r="B780" s="224"/>
      <c r="C780" s="283" t="s">
        <v>668</v>
      </c>
      <c r="D780" s="111" t="s">
        <v>25</v>
      </c>
      <c r="E780" s="111" t="s">
        <v>669</v>
      </c>
      <c r="F780" s="293" t="s">
        <v>813</v>
      </c>
      <c r="G780" s="293" t="s">
        <v>813</v>
      </c>
      <c r="H780" s="293" t="s">
        <v>813</v>
      </c>
      <c r="I780" s="293" t="s">
        <v>813</v>
      </c>
      <c r="J780" s="259">
        <v>0.9</v>
      </c>
      <c r="K780" s="260">
        <v>0.933333333333333</v>
      </c>
      <c r="L780" s="260">
        <v>0.878787878787879</v>
      </c>
      <c r="M780" s="261">
        <v>0.903225806451613</v>
      </c>
      <c r="N780" s="261">
        <v>0.928066037735849</v>
      </c>
      <c r="O780" s="262">
        <v>0.9</v>
      </c>
      <c r="P780" s="263">
        <v>0.914813745307537</v>
      </c>
      <c r="Q780" s="260">
        <v>0.950440863484342</v>
      </c>
      <c r="R780" s="260">
        <v>0.949264015032884</v>
      </c>
      <c r="S780" s="260">
        <v>0.939334191901348</v>
      </c>
      <c r="T780" s="262">
        <v>0.9</v>
      </c>
      <c r="U780" s="260">
        <v>0.898354028299163</v>
      </c>
      <c r="V780" s="260">
        <v>0.915475828519307</v>
      </c>
      <c r="W780" s="260">
        <v>0.938615721891638</v>
      </c>
      <c r="X780" s="260">
        <v>0.919059070239221</v>
      </c>
      <c r="Y780" s="262">
        <v>0.92</v>
      </c>
      <c r="Z780" s="262">
        <v>0.926719278466742</v>
      </c>
      <c r="AA780" s="262">
        <v>0.89171974522293</v>
      </c>
      <c r="AB780" s="262">
        <v>0.911538461538462</v>
      </c>
      <c r="AC780" s="262">
        <v>0.909950292916741</v>
      </c>
      <c r="AD780" s="262">
        <v>0.92</v>
      </c>
      <c r="AE780" s="260">
        <v>0.993355481727575</v>
      </c>
      <c r="AF780" s="260">
        <v>0.992657856093979</v>
      </c>
      <c r="AG780" s="260">
        <v>0.993775933609959</v>
      </c>
      <c r="AH780" s="260">
        <v>0.993061440677966</v>
      </c>
      <c r="AI780" s="262">
        <v>0.92</v>
      </c>
      <c r="AJ780" s="260">
        <v>0.951264367816092</v>
      </c>
      <c r="AK780" s="260">
        <v>0.951153657339224</v>
      </c>
      <c r="AL780" s="260">
        <v>0.963764469048817</v>
      </c>
      <c r="AM780" s="260">
        <v>0.959081393135824</v>
      </c>
      <c r="AN780" s="259">
        <v>0.99</v>
      </c>
      <c r="AO780" s="264">
        <v>1</v>
      </c>
      <c r="AP780" s="264">
        <v>1</v>
      </c>
      <c r="AQ780" s="264">
        <v>1</v>
      </c>
      <c r="AR780" s="265">
        <v>1</v>
      </c>
      <c r="AS780" s="286">
        <v>0.0810595228934205</v>
      </c>
      <c r="AT780" s="267">
        <v>0.0625</v>
      </c>
      <c r="AU780" s="268">
        <v>0</v>
      </c>
      <c r="AV780" s="268">
        <v>0</v>
      </c>
      <c r="AW780" s="268">
        <v>0.0689655172413793</v>
      </c>
      <c r="AX780" s="224"/>
      <c r="AY780" s="222"/>
    </row>
    <row r="781" ht="15" spans="1:51">
      <c r="A781" s="220"/>
      <c r="B781" s="224"/>
      <c r="C781" s="283" t="s">
        <v>668</v>
      </c>
      <c r="D781" s="111" t="s">
        <v>25</v>
      </c>
      <c r="E781" s="111" t="s">
        <v>669</v>
      </c>
      <c r="F781" s="293" t="s">
        <v>814</v>
      </c>
      <c r="G781" s="293" t="s">
        <v>814</v>
      </c>
      <c r="H781" s="293" t="s">
        <v>814</v>
      </c>
      <c r="I781" s="293" t="s">
        <v>814</v>
      </c>
      <c r="J781" s="259">
        <v>0.9</v>
      </c>
      <c r="K781" s="260">
        <v>0.896551724137931</v>
      </c>
      <c r="L781" s="260">
        <v>0.758620689655172</v>
      </c>
      <c r="M781" s="261">
        <v>0.709677419354839</v>
      </c>
      <c r="N781" s="261">
        <v>0.789343246592317</v>
      </c>
      <c r="O781" s="262">
        <v>0.9</v>
      </c>
      <c r="P781" s="263">
        <v>0.924236252545825</v>
      </c>
      <c r="Q781" s="260">
        <v>0.948812448812449</v>
      </c>
      <c r="R781" s="260">
        <v>0.954890387858347</v>
      </c>
      <c r="S781" s="260">
        <v>0.94689157775526</v>
      </c>
      <c r="T781" s="262">
        <v>0.9</v>
      </c>
      <c r="U781" s="260">
        <v>0.905091649694501</v>
      </c>
      <c r="V781" s="260">
        <v>0.921785421785422</v>
      </c>
      <c r="W781" s="260">
        <v>0.93929173693086</v>
      </c>
      <c r="X781" s="260">
        <v>0.929233474399475</v>
      </c>
      <c r="Y781" s="262">
        <v>0.92</v>
      </c>
      <c r="Z781" s="262">
        <v>0.930059523809524</v>
      </c>
      <c r="AA781" s="262">
        <v>0.93943870014771</v>
      </c>
      <c r="AB781" s="262">
        <v>0.945736434108527</v>
      </c>
      <c r="AC781" s="262">
        <v>0.944841995299034</v>
      </c>
      <c r="AD781" s="262">
        <v>0.92</v>
      </c>
      <c r="AE781" s="260">
        <v>0.993485342019544</v>
      </c>
      <c r="AF781" s="260">
        <v>0.990972918756269</v>
      </c>
      <c r="AG781" s="260">
        <v>0.986086956521739</v>
      </c>
      <c r="AH781" s="260">
        <v>0.978041472837657</v>
      </c>
      <c r="AI781" s="262">
        <v>0.92</v>
      </c>
      <c r="AJ781" s="260">
        <v>0.949536889172788</v>
      </c>
      <c r="AK781" s="260">
        <v>0.957692307692308</v>
      </c>
      <c r="AL781" s="260">
        <v>0.969586776859504</v>
      </c>
      <c r="AM781" s="260">
        <v>0.964071925619739</v>
      </c>
      <c r="AN781" s="259">
        <v>0.99</v>
      </c>
      <c r="AO781" s="264">
        <v>1</v>
      </c>
      <c r="AP781" s="264">
        <v>1</v>
      </c>
      <c r="AQ781" s="264">
        <v>1</v>
      </c>
      <c r="AR781" s="265">
        <v>1</v>
      </c>
      <c r="AS781" s="286">
        <v>0.0810595228934205</v>
      </c>
      <c r="AT781" s="267">
        <v>0</v>
      </c>
      <c r="AU781" s="268">
        <v>0.0714285714285714</v>
      </c>
      <c r="AV781" s="268">
        <v>0.0476190476190476</v>
      </c>
      <c r="AW781" s="268">
        <v>0.0727272727272727</v>
      </c>
      <c r="AX781" s="224"/>
      <c r="AY781" s="222"/>
    </row>
    <row r="782" ht="15" spans="1:51">
      <c r="A782" s="220"/>
      <c r="B782" s="224"/>
      <c r="C782" s="283" t="s">
        <v>668</v>
      </c>
      <c r="D782" s="111" t="s">
        <v>25</v>
      </c>
      <c r="E782" s="111" t="s">
        <v>669</v>
      </c>
      <c r="F782" s="293" t="s">
        <v>815</v>
      </c>
      <c r="G782" s="293" t="s">
        <v>815</v>
      </c>
      <c r="H782" s="293" t="s">
        <v>815</v>
      </c>
      <c r="I782" s="293" t="s">
        <v>815</v>
      </c>
      <c r="J782" s="259">
        <v>0.9</v>
      </c>
      <c r="K782" s="260">
        <v>0.896551724137931</v>
      </c>
      <c r="L782" s="260">
        <v>0.892857142857143</v>
      </c>
      <c r="M782" s="261">
        <v>0.903225806451613</v>
      </c>
      <c r="N782" s="261">
        <v>0.934679334916865</v>
      </c>
      <c r="O782" s="262">
        <v>0.9</v>
      </c>
      <c r="P782" s="263">
        <v>0.919514884233738</v>
      </c>
      <c r="Q782" s="260">
        <v>0.93778801843318</v>
      </c>
      <c r="R782" s="260">
        <v>0.957412398921833</v>
      </c>
      <c r="S782" s="260">
        <v>0.933520812224726</v>
      </c>
      <c r="T782" s="262">
        <v>0.9</v>
      </c>
      <c r="U782" s="260">
        <v>0.907938257993385</v>
      </c>
      <c r="V782" s="260">
        <v>0.902649769585253</v>
      </c>
      <c r="W782" s="260">
        <v>0.908355795148248</v>
      </c>
      <c r="X782" s="260">
        <v>0.906577614193255</v>
      </c>
      <c r="Y782" s="262">
        <v>0.92</v>
      </c>
      <c r="Z782" s="262">
        <v>0.925093632958802</v>
      </c>
      <c r="AA782" s="262">
        <v>0.912162162162162</v>
      </c>
      <c r="AB782" s="262">
        <v>0.904761904761905</v>
      </c>
      <c r="AC782" s="262">
        <v>0.917345578432825</v>
      </c>
      <c r="AD782" s="262">
        <v>0.92</v>
      </c>
      <c r="AE782" s="260">
        <v>0.995502248875562</v>
      </c>
      <c r="AF782" s="260">
        <v>0.998632010943912</v>
      </c>
      <c r="AG782" s="260">
        <v>1</v>
      </c>
      <c r="AH782" s="260">
        <v>0.994522484318403</v>
      </c>
      <c r="AI782" s="262">
        <v>0.92</v>
      </c>
      <c r="AJ782" s="260">
        <v>0.958723404255319</v>
      </c>
      <c r="AK782" s="260">
        <v>0.952817224003665</v>
      </c>
      <c r="AL782" s="260">
        <v>0.958956819153484</v>
      </c>
      <c r="AM782" s="260">
        <v>0.961021982633397</v>
      </c>
      <c r="AN782" s="259">
        <v>0.99</v>
      </c>
      <c r="AO782" s="264">
        <v>1</v>
      </c>
      <c r="AP782" s="264">
        <v>1</v>
      </c>
      <c r="AQ782" s="264">
        <v>1</v>
      </c>
      <c r="AR782" s="265">
        <v>1</v>
      </c>
      <c r="AS782" s="286">
        <v>0.0810595228934205</v>
      </c>
      <c r="AT782" s="267">
        <v>0</v>
      </c>
      <c r="AU782" s="268">
        <v>0.1</v>
      </c>
      <c r="AV782" s="268">
        <v>0</v>
      </c>
      <c r="AW782" s="268">
        <v>0.0528301886792453</v>
      </c>
      <c r="AX782" s="224"/>
      <c r="AY782" s="222"/>
    </row>
    <row r="783" ht="15" spans="1:51">
      <c r="A783" s="220"/>
      <c r="B783" s="224"/>
      <c r="C783" s="283" t="s">
        <v>668</v>
      </c>
      <c r="D783" s="111" t="s">
        <v>25</v>
      </c>
      <c r="E783" s="111" t="s">
        <v>669</v>
      </c>
      <c r="F783" s="293" t="s">
        <v>816</v>
      </c>
      <c r="G783" s="293" t="s">
        <v>816</v>
      </c>
      <c r="H783" s="293" t="s">
        <v>816</v>
      </c>
      <c r="I783" s="293" t="s">
        <v>816</v>
      </c>
      <c r="J783" s="259">
        <v>0.9</v>
      </c>
      <c r="K783" s="260">
        <v>0.848484848484849</v>
      </c>
      <c r="L783" s="260">
        <v>0.828571428571429</v>
      </c>
      <c r="M783" s="261">
        <v>0.857142857142857</v>
      </c>
      <c r="N783" s="261">
        <v>0.892497200447928</v>
      </c>
      <c r="O783" s="262">
        <v>0.9</v>
      </c>
      <c r="P783" s="263">
        <v>0.94284876905041</v>
      </c>
      <c r="Q783" s="260">
        <v>0.94775570272259</v>
      </c>
      <c r="R783" s="260">
        <v>0.96212700841622</v>
      </c>
      <c r="S783" s="260">
        <v>0.946775436793422</v>
      </c>
      <c r="T783" s="262">
        <v>0.9</v>
      </c>
      <c r="U783" s="260">
        <v>0.922332942555686</v>
      </c>
      <c r="V783" s="260">
        <v>0.934878587196468</v>
      </c>
      <c r="W783" s="260">
        <v>0.95141545524101</v>
      </c>
      <c r="X783" s="260">
        <v>0.939349948612539</v>
      </c>
      <c r="Y783" s="262">
        <v>0.92</v>
      </c>
      <c r="Z783" s="262">
        <v>0.914016489988221</v>
      </c>
      <c r="AA783" s="262">
        <v>0.943582510578279</v>
      </c>
      <c r="AB783" s="262">
        <v>0.953678474114441</v>
      </c>
      <c r="AC783" s="262">
        <v>0.933004694835681</v>
      </c>
      <c r="AD783" s="262">
        <v>0.92</v>
      </c>
      <c r="AE783" s="260">
        <v>0.99198717948718</v>
      </c>
      <c r="AF783" s="260">
        <v>0.995391705069124</v>
      </c>
      <c r="AG783" s="260">
        <v>0.9953125</v>
      </c>
      <c r="AH783" s="260">
        <v>0.993372683027855</v>
      </c>
      <c r="AI783" s="262">
        <v>0.92</v>
      </c>
      <c r="AJ783" s="260">
        <v>0.953542937587987</v>
      </c>
      <c r="AK783" s="260">
        <v>0.967055393586006</v>
      </c>
      <c r="AL783" s="260">
        <v>0.978208955223881</v>
      </c>
      <c r="AM783" s="260">
        <v>0.969506048387097</v>
      </c>
      <c r="AN783" s="259">
        <v>0.99</v>
      </c>
      <c r="AO783" s="264">
        <v>1</v>
      </c>
      <c r="AP783" s="264">
        <v>1</v>
      </c>
      <c r="AQ783" s="264">
        <v>1</v>
      </c>
      <c r="AR783" s="265">
        <v>1</v>
      </c>
      <c r="AS783" s="286">
        <v>0.0810595228934205</v>
      </c>
      <c r="AT783" s="267">
        <v>0.0588235294117647</v>
      </c>
      <c r="AU783" s="268">
        <v>0</v>
      </c>
      <c r="AV783" s="268">
        <v>0.105263157894737</v>
      </c>
      <c r="AW783" s="268">
        <v>0.0376106194690266</v>
      </c>
      <c r="AX783" s="224"/>
      <c r="AY783" s="222"/>
    </row>
    <row r="784" ht="15" spans="1:51">
      <c r="A784" s="220"/>
      <c r="B784" s="224"/>
      <c r="C784" s="283" t="s">
        <v>668</v>
      </c>
      <c r="D784" s="111" t="s">
        <v>25</v>
      </c>
      <c r="E784" s="111" t="s">
        <v>669</v>
      </c>
      <c r="F784" s="293" t="s">
        <v>817</v>
      </c>
      <c r="G784" s="293" t="s">
        <v>817</v>
      </c>
      <c r="H784" s="293" t="s">
        <v>817</v>
      </c>
      <c r="I784" s="293" t="s">
        <v>817</v>
      </c>
      <c r="J784" s="259">
        <v>0.9</v>
      </c>
      <c r="K784" s="260">
        <v>0.645161290322581</v>
      </c>
      <c r="L784" s="260">
        <v>0.694444444444444</v>
      </c>
      <c r="M784" s="261">
        <v>0.621621621621622</v>
      </c>
      <c r="N784" s="261">
        <v>0.693333333333333</v>
      </c>
      <c r="O784" s="262">
        <v>0.9</v>
      </c>
      <c r="P784" s="263">
        <v>0.943163364728808</v>
      </c>
      <c r="Q784" s="260">
        <v>0.944171348314607</v>
      </c>
      <c r="R784" s="260">
        <v>0.949270072992701</v>
      </c>
      <c r="S784" s="260">
        <v>0.942678431523652</v>
      </c>
      <c r="T784" s="262">
        <v>0.9</v>
      </c>
      <c r="U784" s="260">
        <v>0.881779798635921</v>
      </c>
      <c r="V784" s="260">
        <v>0.915379213483146</v>
      </c>
      <c r="W784" s="260">
        <v>0.928467153284672</v>
      </c>
      <c r="X784" s="260">
        <v>0.897160251223365</v>
      </c>
      <c r="Y784" s="262">
        <v>0.92</v>
      </c>
      <c r="Z784" s="262">
        <v>0.799757281553398</v>
      </c>
      <c r="AA784" s="262">
        <v>0.867647058823529</v>
      </c>
      <c r="AB784" s="262">
        <v>0.881266490765171</v>
      </c>
      <c r="AC784" s="262">
        <v>0.879599430382654</v>
      </c>
      <c r="AD784" s="262">
        <v>0.92</v>
      </c>
      <c r="AE784" s="260">
        <v>0.997905759162304</v>
      </c>
      <c r="AF784" s="260">
        <v>0.993299832495812</v>
      </c>
      <c r="AG784" s="260">
        <v>0.995277449822904</v>
      </c>
      <c r="AH784" s="260">
        <v>0.980702764976959</v>
      </c>
      <c r="AI784" s="262">
        <v>0.92</v>
      </c>
      <c r="AJ784" s="260">
        <v>0.897002305918524</v>
      </c>
      <c r="AK784" s="260">
        <v>0.933815350389322</v>
      </c>
      <c r="AL784" s="260">
        <v>0.946540880503145</v>
      </c>
      <c r="AM784" s="260">
        <v>0.931723563696919</v>
      </c>
      <c r="AN784" s="259">
        <v>0.99</v>
      </c>
      <c r="AO784" s="264">
        <v>1</v>
      </c>
      <c r="AP784" s="264">
        <v>1</v>
      </c>
      <c r="AQ784" s="264">
        <v>1</v>
      </c>
      <c r="AR784" s="265">
        <v>1</v>
      </c>
      <c r="AS784" s="286">
        <v>0.0810595228934205</v>
      </c>
      <c r="AT784" s="267">
        <v>0.04</v>
      </c>
      <c r="AU784" s="268">
        <v>0.0833333333333333</v>
      </c>
      <c r="AV784" s="268">
        <v>0</v>
      </c>
      <c r="AW784" s="268">
        <v>0.05720823798627</v>
      </c>
      <c r="AX784" s="224"/>
      <c r="AY784" s="222"/>
    </row>
    <row r="785" ht="15" spans="1:51">
      <c r="A785" s="220"/>
      <c r="B785" s="224"/>
      <c r="C785" s="283" t="s">
        <v>668</v>
      </c>
      <c r="D785" s="111" t="s">
        <v>25</v>
      </c>
      <c r="E785" s="111" t="s">
        <v>669</v>
      </c>
      <c r="F785" s="293" t="s">
        <v>818</v>
      </c>
      <c r="G785" s="293" t="s">
        <v>818</v>
      </c>
      <c r="H785" s="293" t="s">
        <v>818</v>
      </c>
      <c r="I785" s="293" t="s">
        <v>818</v>
      </c>
      <c r="J785" s="259">
        <v>0.9</v>
      </c>
      <c r="K785" s="260">
        <v>0.75</v>
      </c>
      <c r="L785" s="260">
        <v>0.8</v>
      </c>
      <c r="M785" s="261">
        <v>0.619047619047619</v>
      </c>
      <c r="N785" s="261">
        <v>0.724324324324324</v>
      </c>
      <c r="O785" s="262">
        <v>0.9</v>
      </c>
      <c r="P785" s="263">
        <v>0.918315789473684</v>
      </c>
      <c r="Q785" s="260">
        <v>0.88672719412019</v>
      </c>
      <c r="R785" s="260">
        <v>0.920980926430518</v>
      </c>
      <c r="S785" s="260">
        <v>0.930929883895262</v>
      </c>
      <c r="T785" s="262">
        <v>0.9</v>
      </c>
      <c r="U785" s="260">
        <v>0.926736842105263</v>
      </c>
      <c r="V785" s="260">
        <v>0.902291396454821</v>
      </c>
      <c r="W785" s="260">
        <v>0.934604904632153</v>
      </c>
      <c r="X785" s="260">
        <v>0.923259300582267</v>
      </c>
      <c r="Y785" s="262">
        <v>0.92</v>
      </c>
      <c r="Z785" s="262">
        <v>0.942716857610475</v>
      </c>
      <c r="AA785" s="262">
        <v>0.933333333333333</v>
      </c>
      <c r="AB785" s="262">
        <v>0.937908496732026</v>
      </c>
      <c r="AC785" s="262">
        <v>0.931448717111706</v>
      </c>
      <c r="AD785" s="262">
        <v>0.92</v>
      </c>
      <c r="AE785" s="260">
        <v>1</v>
      </c>
      <c r="AF785" s="260">
        <v>0.998598458304135</v>
      </c>
      <c r="AG785" s="260">
        <v>0.99788285109386</v>
      </c>
      <c r="AH785" s="260">
        <v>0.996840442338073</v>
      </c>
      <c r="AI785" s="262">
        <v>0.92</v>
      </c>
      <c r="AJ785" s="260">
        <v>0.964178105122196</v>
      </c>
      <c r="AK785" s="260">
        <v>0.952330879775675</v>
      </c>
      <c r="AL785" s="260">
        <v>0.966595593461265</v>
      </c>
      <c r="AM785" s="260">
        <v>0.962229127708723</v>
      </c>
      <c r="AN785" s="259">
        <v>0.99</v>
      </c>
      <c r="AO785" s="264">
        <v>1</v>
      </c>
      <c r="AP785" s="264">
        <v>1</v>
      </c>
      <c r="AQ785" s="264">
        <v>1</v>
      </c>
      <c r="AR785" s="265">
        <v>1</v>
      </c>
      <c r="AS785" s="286">
        <v>0.0810595228934205</v>
      </c>
      <c r="AT785" s="267">
        <v>0</v>
      </c>
      <c r="AU785" s="268">
        <v>0.2</v>
      </c>
      <c r="AV785" s="268">
        <v>0.222222222222222</v>
      </c>
      <c r="AW785" s="268">
        <v>0.0723981900452489</v>
      </c>
      <c r="AX785" s="224"/>
      <c r="AY785" s="222"/>
    </row>
    <row r="786" ht="15" spans="1:51">
      <c r="A786" s="220"/>
      <c r="B786" s="224"/>
      <c r="C786" s="283" t="s">
        <v>668</v>
      </c>
      <c r="D786" s="111" t="s">
        <v>25</v>
      </c>
      <c r="E786" s="111" t="s">
        <v>669</v>
      </c>
      <c r="F786" s="293" t="s">
        <v>819</v>
      </c>
      <c r="G786" s="293" t="s">
        <v>819</v>
      </c>
      <c r="H786" s="293" t="s">
        <v>819</v>
      </c>
      <c r="I786" s="293" t="s">
        <v>819</v>
      </c>
      <c r="J786" s="259">
        <v>0.9</v>
      </c>
      <c r="K786" s="260">
        <v>0.85</v>
      </c>
      <c r="L786" s="260">
        <v>0.904761904761905</v>
      </c>
      <c r="M786" s="261">
        <v>0.9</v>
      </c>
      <c r="N786" s="261">
        <v>0.933085501858736</v>
      </c>
      <c r="O786" s="262">
        <v>0.9</v>
      </c>
      <c r="P786" s="263">
        <v>0.92607223476298</v>
      </c>
      <c r="Q786" s="260">
        <v>0.908349026993095</v>
      </c>
      <c r="R786" s="260">
        <v>0.945500633713562</v>
      </c>
      <c r="S786" s="260">
        <v>0.944494357401118</v>
      </c>
      <c r="T786" s="262">
        <v>0.9</v>
      </c>
      <c r="U786" s="260">
        <v>0.865124153498871</v>
      </c>
      <c r="V786" s="260">
        <v>0.888261142498431</v>
      </c>
      <c r="W786" s="260">
        <v>0.926489226869455</v>
      </c>
      <c r="X786" s="260">
        <v>0.929637339761148</v>
      </c>
      <c r="Y786" s="262">
        <v>0.92</v>
      </c>
      <c r="Z786" s="262">
        <v>0.875</v>
      </c>
      <c r="AA786" s="262">
        <v>0.915032679738562</v>
      </c>
      <c r="AB786" s="262">
        <v>0.917995444191344</v>
      </c>
      <c r="AC786" s="262">
        <v>0.911859962985811</v>
      </c>
      <c r="AD786" s="262">
        <v>0.92</v>
      </c>
      <c r="AE786" s="260">
        <v>1</v>
      </c>
      <c r="AF786" s="260">
        <v>1</v>
      </c>
      <c r="AG786" s="260">
        <v>0.991166077738516</v>
      </c>
      <c r="AH786" s="260">
        <v>0.990191216178983</v>
      </c>
      <c r="AI786" s="262">
        <v>0.92</v>
      </c>
      <c r="AJ786" s="260">
        <v>0.936067019400353</v>
      </c>
      <c r="AK786" s="260">
        <v>0.957177615571776</v>
      </c>
      <c r="AL786" s="260">
        <v>0.952428146679881</v>
      </c>
      <c r="AM786" s="260">
        <v>0.956664108467639</v>
      </c>
      <c r="AN786" s="259">
        <v>0.99</v>
      </c>
      <c r="AO786" s="264">
        <v>1</v>
      </c>
      <c r="AP786" s="264">
        <v>1</v>
      </c>
      <c r="AQ786" s="264">
        <v>1</v>
      </c>
      <c r="AR786" s="265">
        <v>1</v>
      </c>
      <c r="AS786" s="286">
        <v>0.0810595228934205</v>
      </c>
      <c r="AT786" s="267">
        <v>0.166666666666667</v>
      </c>
      <c r="AU786" s="268">
        <v>0.166666666666667</v>
      </c>
      <c r="AV786" s="268">
        <v>0.0769230769230769</v>
      </c>
      <c r="AW786" s="268">
        <v>0.0577777777777778</v>
      </c>
      <c r="AX786" s="224"/>
      <c r="AY786" s="222"/>
    </row>
    <row r="787" ht="15" spans="1:51">
      <c r="A787" s="220"/>
      <c r="B787" s="224"/>
      <c r="C787" s="283" t="s">
        <v>668</v>
      </c>
      <c r="D787" s="111" t="s">
        <v>25</v>
      </c>
      <c r="E787" s="111" t="s">
        <v>669</v>
      </c>
      <c r="F787" s="293" t="s">
        <v>820</v>
      </c>
      <c r="G787" s="293" t="s">
        <v>820</v>
      </c>
      <c r="H787" s="293" t="s">
        <v>820</v>
      </c>
      <c r="I787" s="293" t="s">
        <v>820</v>
      </c>
      <c r="J787" s="259">
        <v>0.9</v>
      </c>
      <c r="K787" s="260">
        <v>0.826086956521739</v>
      </c>
      <c r="L787" s="260">
        <v>0.958333333333333</v>
      </c>
      <c r="M787" s="261">
        <v>0.958333333333333</v>
      </c>
      <c r="N787" s="261">
        <v>0.89413680781759</v>
      </c>
      <c r="O787" s="262">
        <v>0.9</v>
      </c>
      <c r="P787" s="263">
        <v>0.904843304843305</v>
      </c>
      <c r="Q787" s="260">
        <v>0.934108527131783</v>
      </c>
      <c r="R787" s="260">
        <v>0.922055427251732</v>
      </c>
      <c r="S787" s="260">
        <v>0.923420788770054</v>
      </c>
      <c r="T787" s="262">
        <v>0.9</v>
      </c>
      <c r="U787" s="260">
        <v>0.888888888888889</v>
      </c>
      <c r="V787" s="260">
        <v>0.91749723145072</v>
      </c>
      <c r="W787" s="260">
        <v>0.927829099307159</v>
      </c>
      <c r="X787" s="260">
        <v>0.913101604278075</v>
      </c>
      <c r="Y787" s="262">
        <v>0.92</v>
      </c>
      <c r="Z787" s="262">
        <v>0.879518072289157</v>
      </c>
      <c r="AA787" s="262">
        <v>0.918279569892473</v>
      </c>
      <c r="AB787" s="262">
        <v>0.95131845841785</v>
      </c>
      <c r="AC787" s="262">
        <v>0.910145364163591</v>
      </c>
      <c r="AD787" s="262">
        <v>0.92</v>
      </c>
      <c r="AE787" s="260">
        <v>0.997641509433962</v>
      </c>
      <c r="AF787" s="260">
        <v>0.997330960854093</v>
      </c>
      <c r="AG787" s="260">
        <v>0.994619523443505</v>
      </c>
      <c r="AH787" s="260">
        <v>0.997482977830843</v>
      </c>
      <c r="AI787" s="262">
        <v>0.92</v>
      </c>
      <c r="AJ787" s="260">
        <v>0.919429097605893</v>
      </c>
      <c r="AK787" s="260">
        <v>0.944982394366197</v>
      </c>
      <c r="AL787" s="260">
        <v>0.960573476702509</v>
      </c>
      <c r="AM787" s="260">
        <v>0.943809399392534</v>
      </c>
      <c r="AN787" s="259">
        <v>0.99</v>
      </c>
      <c r="AO787" s="264">
        <v>1</v>
      </c>
      <c r="AP787" s="264">
        <v>1</v>
      </c>
      <c r="AQ787" s="264">
        <v>1</v>
      </c>
      <c r="AR787" s="265">
        <v>1</v>
      </c>
      <c r="AS787" s="286">
        <v>0.0810595228934205</v>
      </c>
      <c r="AT787" s="267">
        <v>0.111111111111111</v>
      </c>
      <c r="AU787" s="268">
        <v>0.0285714285714286</v>
      </c>
      <c r="AV787" s="268">
        <v>0.0294117647058824</v>
      </c>
      <c r="AW787" s="268">
        <v>0.0349206349206349</v>
      </c>
      <c r="AX787" s="224"/>
      <c r="AY787" s="222"/>
    </row>
    <row r="788" ht="15" spans="1:51">
      <c r="A788" s="220"/>
      <c r="B788" s="224"/>
      <c r="C788" s="283" t="s">
        <v>668</v>
      </c>
      <c r="D788" s="111" t="s">
        <v>25</v>
      </c>
      <c r="E788" s="111" t="s">
        <v>669</v>
      </c>
      <c r="F788" s="293" t="s">
        <v>821</v>
      </c>
      <c r="G788" s="293" t="s">
        <v>821</v>
      </c>
      <c r="H788" s="293" t="s">
        <v>821</v>
      </c>
      <c r="I788" s="293" t="s">
        <v>821</v>
      </c>
      <c r="J788" s="259">
        <v>0.9</v>
      </c>
      <c r="K788" s="260">
        <v>0.821428571428571</v>
      </c>
      <c r="L788" s="260">
        <v>0.870967741935484</v>
      </c>
      <c r="M788" s="261">
        <v>0.8125</v>
      </c>
      <c r="N788" s="261">
        <v>0.824408468244085</v>
      </c>
      <c r="O788" s="262">
        <v>0.9</v>
      </c>
      <c r="P788" s="263">
        <v>0.92465466722478</v>
      </c>
      <c r="Q788" s="260">
        <v>0.950762527233115</v>
      </c>
      <c r="R788" s="260">
        <v>0.961835748792271</v>
      </c>
      <c r="S788" s="260">
        <v>0.950268380589973</v>
      </c>
      <c r="T788" s="262">
        <v>0.9</v>
      </c>
      <c r="U788" s="260">
        <v>0.88237756383424</v>
      </c>
      <c r="V788" s="260">
        <v>0.915468409586057</v>
      </c>
      <c r="W788" s="260">
        <v>0.929468599033816</v>
      </c>
      <c r="X788" s="260">
        <v>0.912648692128018</v>
      </c>
      <c r="Y788" s="262">
        <v>0.92</v>
      </c>
      <c r="Z788" s="262">
        <v>0.907407407407407</v>
      </c>
      <c r="AA788" s="262">
        <v>0.927209705372617</v>
      </c>
      <c r="AB788" s="262">
        <v>0.912363067292645</v>
      </c>
      <c r="AC788" s="262">
        <v>0.912207590153915</v>
      </c>
      <c r="AD788" s="262">
        <v>0.92</v>
      </c>
      <c r="AE788" s="260">
        <v>0.979710144927536</v>
      </c>
      <c r="AF788" s="260">
        <v>0.985981308411215</v>
      </c>
      <c r="AG788" s="260">
        <v>0.996941896024465</v>
      </c>
      <c r="AH788" s="260">
        <v>0.995109564563152</v>
      </c>
      <c r="AI788" s="262">
        <v>0.92</v>
      </c>
      <c r="AJ788" s="260">
        <v>0.950720750921891</v>
      </c>
      <c r="AK788" s="260">
        <v>0.963788300835655</v>
      </c>
      <c r="AL788" s="260">
        <v>0.961268904463298</v>
      </c>
      <c r="AM788" s="260">
        <v>0.96021675758712</v>
      </c>
      <c r="AN788" s="259">
        <v>0.99</v>
      </c>
      <c r="AO788" s="264">
        <v>1</v>
      </c>
      <c r="AP788" s="264">
        <v>1</v>
      </c>
      <c r="AQ788" s="264">
        <v>1</v>
      </c>
      <c r="AR788" s="265">
        <v>1</v>
      </c>
      <c r="AS788" s="286">
        <v>0.0810595228934205</v>
      </c>
      <c r="AT788" s="267">
        <v>0</v>
      </c>
      <c r="AU788" s="268">
        <v>0.0625</v>
      </c>
      <c r="AV788" s="268">
        <v>0.125</v>
      </c>
      <c r="AW788" s="268">
        <v>0.0644257703081232</v>
      </c>
      <c r="AX788" s="224"/>
      <c r="AY788" s="222"/>
    </row>
    <row r="789" ht="15" spans="1:51">
      <c r="A789" s="220"/>
      <c r="B789" s="224"/>
      <c r="C789" s="283" t="s">
        <v>668</v>
      </c>
      <c r="D789" s="111" t="s">
        <v>25</v>
      </c>
      <c r="E789" s="111" t="s">
        <v>669</v>
      </c>
      <c r="F789" s="293" t="s">
        <v>822</v>
      </c>
      <c r="G789" s="293" t="s">
        <v>822</v>
      </c>
      <c r="H789" s="293" t="s">
        <v>822</v>
      </c>
      <c r="I789" s="293" t="s">
        <v>822</v>
      </c>
      <c r="J789" s="259">
        <v>0.9</v>
      </c>
      <c r="K789" s="260">
        <v>0.772727272727273</v>
      </c>
      <c r="L789" s="260">
        <v>0.826086956521739</v>
      </c>
      <c r="M789" s="261">
        <v>0.956521739130435</v>
      </c>
      <c r="N789" s="261">
        <v>0.857142857142857</v>
      </c>
      <c r="O789" s="262">
        <v>0.9</v>
      </c>
      <c r="P789" s="263">
        <v>0.887039838628341</v>
      </c>
      <c r="Q789" s="260">
        <v>0.897408207343413</v>
      </c>
      <c r="R789" s="260">
        <v>0.932461873638344</v>
      </c>
      <c r="S789" s="260">
        <v>0.919082173757027</v>
      </c>
      <c r="T789" s="262">
        <v>0.9</v>
      </c>
      <c r="U789" s="260">
        <v>0.872919818456883</v>
      </c>
      <c r="V789" s="260">
        <v>0.922246220302376</v>
      </c>
      <c r="W789" s="260">
        <v>0.916666666666667</v>
      </c>
      <c r="X789" s="260">
        <v>0.912304134603883</v>
      </c>
      <c r="Y789" s="262">
        <v>0.92</v>
      </c>
      <c r="Z789" s="262">
        <v>0.867469879518072</v>
      </c>
      <c r="AA789" s="262">
        <v>0.920245398773006</v>
      </c>
      <c r="AB789" s="262">
        <v>0.915686274509804</v>
      </c>
      <c r="AC789" s="262">
        <v>0.890867317633544</v>
      </c>
      <c r="AD789" s="262">
        <v>0.92</v>
      </c>
      <c r="AE789" s="260">
        <v>0.998154981549816</v>
      </c>
      <c r="AF789" s="260">
        <v>0.998692810457516</v>
      </c>
      <c r="AG789" s="260">
        <v>0.998493975903614</v>
      </c>
      <c r="AH789" s="260">
        <v>0.997270191680019</v>
      </c>
      <c r="AI789" s="262">
        <v>0.92</v>
      </c>
      <c r="AJ789" s="260">
        <v>0.935132957292506</v>
      </c>
      <c r="AK789" s="260">
        <v>0.960717335610589</v>
      </c>
      <c r="AL789" s="260">
        <v>0.960358056265985</v>
      </c>
      <c r="AM789" s="260">
        <v>0.952945945524564</v>
      </c>
      <c r="AN789" s="259">
        <v>0.99</v>
      </c>
      <c r="AO789" s="264">
        <v>1</v>
      </c>
      <c r="AP789" s="264">
        <v>1</v>
      </c>
      <c r="AQ789" s="264">
        <v>1</v>
      </c>
      <c r="AR789" s="265">
        <v>1</v>
      </c>
      <c r="AS789" s="286">
        <v>0.0810595228934205</v>
      </c>
      <c r="AT789" s="267">
        <v>0</v>
      </c>
      <c r="AU789" s="268">
        <v>0</v>
      </c>
      <c r="AV789" s="268">
        <v>0</v>
      </c>
      <c r="AW789" s="268">
        <v>0.0380434782608696</v>
      </c>
      <c r="AX789" s="224"/>
      <c r="AY789" s="222"/>
    </row>
    <row r="790" ht="15" spans="1:51">
      <c r="A790" s="220"/>
      <c r="B790" s="224"/>
      <c r="C790" s="283" t="s">
        <v>668</v>
      </c>
      <c r="D790" s="111" t="s">
        <v>25</v>
      </c>
      <c r="E790" s="111" t="s">
        <v>669</v>
      </c>
      <c r="F790" s="293" t="s">
        <v>823</v>
      </c>
      <c r="G790" s="293" t="s">
        <v>823</v>
      </c>
      <c r="H790" s="293" t="s">
        <v>823</v>
      </c>
      <c r="I790" s="293" t="s">
        <v>823</v>
      </c>
      <c r="J790" s="259">
        <v>0.9</v>
      </c>
      <c r="K790" s="260">
        <v>0.8</v>
      </c>
      <c r="L790" s="260">
        <v>0.761904761904762</v>
      </c>
      <c r="M790" s="261">
        <v>0.761904761904762</v>
      </c>
      <c r="N790" s="261">
        <v>0.737704918032787</v>
      </c>
      <c r="O790" s="262">
        <v>0.9</v>
      </c>
      <c r="P790" s="263">
        <v>0.874182184197282</v>
      </c>
      <c r="Q790" s="260">
        <v>0.921883360085607</v>
      </c>
      <c r="R790" s="260">
        <v>0.93133514986376</v>
      </c>
      <c r="S790" s="260">
        <v>0.928639015928087</v>
      </c>
      <c r="T790" s="262">
        <v>0.9</v>
      </c>
      <c r="U790" s="260">
        <v>0.873175641670861</v>
      </c>
      <c r="V790" s="260">
        <v>0.906367041198502</v>
      </c>
      <c r="W790" s="260">
        <v>0.91716621253406</v>
      </c>
      <c r="X790" s="260">
        <v>0.919925879198864</v>
      </c>
      <c r="Y790" s="262">
        <v>0.92</v>
      </c>
      <c r="Z790" s="262">
        <v>0.942148760330578</v>
      </c>
      <c r="AA790" s="262">
        <v>0.912951167728238</v>
      </c>
      <c r="AB790" s="262">
        <v>0.912175648702595</v>
      </c>
      <c r="AC790" s="262">
        <v>0.919365402809111</v>
      </c>
      <c r="AD790" s="262">
        <v>0.92</v>
      </c>
      <c r="AE790" s="260">
        <v>0.998223801065719</v>
      </c>
      <c r="AF790" s="260">
        <v>0.997789240972734</v>
      </c>
      <c r="AG790" s="260">
        <v>0.998420221169036</v>
      </c>
      <c r="AH790" s="260">
        <v>0.993836899714032</v>
      </c>
      <c r="AI790" s="262">
        <v>0.92</v>
      </c>
      <c r="AJ790" s="260">
        <v>0.948624595469256</v>
      </c>
      <c r="AK790" s="260">
        <v>0.958547008547009</v>
      </c>
      <c r="AL790" s="260">
        <v>0.964071856287425</v>
      </c>
      <c r="AM790" s="260">
        <v>0.962987647049706</v>
      </c>
      <c r="AN790" s="259">
        <v>0.99</v>
      </c>
      <c r="AO790" s="264">
        <v>1</v>
      </c>
      <c r="AP790" s="264">
        <v>1</v>
      </c>
      <c r="AQ790" s="264">
        <v>1</v>
      </c>
      <c r="AR790" s="265">
        <v>1</v>
      </c>
      <c r="AS790" s="286">
        <v>0.0810595228934205</v>
      </c>
      <c r="AT790" s="267">
        <v>0.125</v>
      </c>
      <c r="AU790" s="268">
        <v>0</v>
      </c>
      <c r="AV790" s="268">
        <v>0</v>
      </c>
      <c r="AW790" s="268">
        <v>0.0533333333333333</v>
      </c>
      <c r="AX790" s="224"/>
      <c r="AY790" s="222"/>
    </row>
    <row r="791" ht="15" spans="1:51">
      <c r="A791" s="220"/>
      <c r="B791" s="224"/>
      <c r="C791" s="283" t="s">
        <v>668</v>
      </c>
      <c r="D791" s="111" t="s">
        <v>25</v>
      </c>
      <c r="E791" s="111" t="s">
        <v>669</v>
      </c>
      <c r="F791" s="293" t="s">
        <v>824</v>
      </c>
      <c r="G791" s="293" t="s">
        <v>824</v>
      </c>
      <c r="H791" s="293" t="s">
        <v>824</v>
      </c>
      <c r="I791" s="293" t="s">
        <v>824</v>
      </c>
      <c r="J791" s="259">
        <v>0.9</v>
      </c>
      <c r="K791" s="260">
        <v>0.928571428571429</v>
      </c>
      <c r="L791" s="260">
        <v>1</v>
      </c>
      <c r="M791" s="261">
        <v>1</v>
      </c>
      <c r="N791" s="261">
        <v>0.953424657534247</v>
      </c>
      <c r="O791" s="262">
        <v>0.9</v>
      </c>
      <c r="P791" s="263">
        <v>0.9375</v>
      </c>
      <c r="Q791" s="260">
        <v>0.956181533646322</v>
      </c>
      <c r="R791" s="260">
        <v>0.968241042345277</v>
      </c>
      <c r="S791" s="260">
        <v>0.946888160973327</v>
      </c>
      <c r="T791" s="262">
        <v>0.9</v>
      </c>
      <c r="U791" s="260">
        <v>0.889481707317073</v>
      </c>
      <c r="V791" s="260">
        <v>0.931142410015649</v>
      </c>
      <c r="W791" s="260">
        <v>0.948697068403909</v>
      </c>
      <c r="X791" s="260">
        <v>0.917202854468882</v>
      </c>
      <c r="Y791" s="262">
        <v>0.92</v>
      </c>
      <c r="Z791" s="262">
        <v>0.898071625344353</v>
      </c>
      <c r="AA791" s="262">
        <v>0.919540229885057</v>
      </c>
      <c r="AB791" s="262">
        <v>0.920353982300885</v>
      </c>
      <c r="AC791" s="262">
        <v>0.917949799620333</v>
      </c>
      <c r="AD791" s="262">
        <v>0.92</v>
      </c>
      <c r="AE791" s="260">
        <v>0.996897621509824</v>
      </c>
      <c r="AF791" s="260">
        <v>0.998724489795918</v>
      </c>
      <c r="AG791" s="260">
        <v>0.997260273972603</v>
      </c>
      <c r="AH791" s="260">
        <v>0.997646020303075</v>
      </c>
      <c r="AI791" s="262">
        <v>0.92</v>
      </c>
      <c r="AJ791" s="260">
        <v>0.940298507462687</v>
      </c>
      <c r="AK791" s="260">
        <v>0.960049170251998</v>
      </c>
      <c r="AL791" s="260">
        <v>0.96109693877551</v>
      </c>
      <c r="AM791" s="260">
        <v>0.95441125986955</v>
      </c>
      <c r="AN791" s="259">
        <v>0.99</v>
      </c>
      <c r="AO791" s="264">
        <v>1</v>
      </c>
      <c r="AP791" s="264">
        <v>1</v>
      </c>
      <c r="AQ791" s="264">
        <v>1</v>
      </c>
      <c r="AR791" s="265">
        <v>1</v>
      </c>
      <c r="AS791" s="286">
        <v>0.0810595228934205</v>
      </c>
      <c r="AT791" s="267">
        <v>0.111111111111111</v>
      </c>
      <c r="AU791" s="268">
        <v>0</v>
      </c>
      <c r="AV791" s="268">
        <v>0</v>
      </c>
      <c r="AW791" s="268">
        <v>0.0568720379146919</v>
      </c>
      <c r="AX791" s="224"/>
      <c r="AY791" s="222"/>
    </row>
    <row r="792" ht="15" spans="1:51">
      <c r="A792" s="220"/>
      <c r="B792" s="224"/>
      <c r="C792" s="283" t="s">
        <v>668</v>
      </c>
      <c r="D792" s="111" t="s">
        <v>25</v>
      </c>
      <c r="E792" s="111" t="s">
        <v>669</v>
      </c>
      <c r="F792" s="293" t="s">
        <v>825</v>
      </c>
      <c r="G792" s="293" t="s">
        <v>825</v>
      </c>
      <c r="H792" s="293" t="s">
        <v>825</v>
      </c>
      <c r="I792" s="293" t="s">
        <v>825</v>
      </c>
      <c r="J792" s="259">
        <v>0.9</v>
      </c>
      <c r="K792" s="260">
        <v>0.944444444444444</v>
      </c>
      <c r="L792" s="260">
        <v>0.944444444444444</v>
      </c>
      <c r="M792" s="261">
        <v>0.95</v>
      </c>
      <c r="N792" s="261">
        <v>0.926380368098159</v>
      </c>
      <c r="O792" s="262">
        <v>0.9</v>
      </c>
      <c r="P792" s="263">
        <v>0.844989185291997</v>
      </c>
      <c r="Q792" s="260">
        <v>0.939110070257611</v>
      </c>
      <c r="R792" s="260">
        <v>0.960460100647017</v>
      </c>
      <c r="S792" s="260">
        <v>0.94576580169197</v>
      </c>
      <c r="T792" s="262">
        <v>0.9</v>
      </c>
      <c r="U792" s="260">
        <v>0.923576063446287</v>
      </c>
      <c r="V792" s="260">
        <v>0.910226385636222</v>
      </c>
      <c r="W792" s="260">
        <v>0.953989935298347</v>
      </c>
      <c r="X792" s="260">
        <v>0.943657959951007</v>
      </c>
      <c r="Y792" s="262">
        <v>0.92</v>
      </c>
      <c r="Z792" s="262">
        <v>0.923497267759563</v>
      </c>
      <c r="AA792" s="262">
        <v>0.960365853658537</v>
      </c>
      <c r="AB792" s="262">
        <v>0.947214076246334</v>
      </c>
      <c r="AC792" s="262">
        <v>0.950240256273358</v>
      </c>
      <c r="AD792" s="262">
        <v>0.92</v>
      </c>
      <c r="AE792" s="260">
        <v>0.997086247086247</v>
      </c>
      <c r="AF792" s="260">
        <v>0.996746203904555</v>
      </c>
      <c r="AG792" s="260">
        <v>0.994461751471097</v>
      </c>
      <c r="AH792" s="260">
        <v>0.996887612011765</v>
      </c>
      <c r="AI792" s="262">
        <v>0.92</v>
      </c>
      <c r="AJ792" s="260">
        <v>0.942384483742156</v>
      </c>
      <c r="AK792" s="260">
        <v>0.960273122284296</v>
      </c>
      <c r="AL792" s="260">
        <v>0.982698961937716</v>
      </c>
      <c r="AM792" s="260">
        <v>0.972407594652286</v>
      </c>
      <c r="AN792" s="259">
        <v>0.99</v>
      </c>
      <c r="AO792" s="264">
        <v>1</v>
      </c>
      <c r="AP792" s="264">
        <v>1</v>
      </c>
      <c r="AQ792" s="264">
        <v>1</v>
      </c>
      <c r="AR792" s="265">
        <v>1</v>
      </c>
      <c r="AS792" s="286">
        <v>0.0810595228934205</v>
      </c>
      <c r="AT792" s="267">
        <v>0</v>
      </c>
      <c r="AU792" s="268">
        <v>0</v>
      </c>
      <c r="AV792" s="268">
        <v>0</v>
      </c>
      <c r="AW792" s="268">
        <v>0.11864406779661</v>
      </c>
      <c r="AX792" s="224"/>
      <c r="AY792" s="222"/>
    </row>
    <row r="793" ht="15" spans="1:51">
      <c r="A793" s="220"/>
      <c r="B793" s="224"/>
      <c r="C793" s="283" t="s">
        <v>668</v>
      </c>
      <c r="D793" s="111" t="s">
        <v>25</v>
      </c>
      <c r="E793" s="111" t="s">
        <v>669</v>
      </c>
      <c r="F793" s="293" t="s">
        <v>826</v>
      </c>
      <c r="G793" s="293" t="s">
        <v>826</v>
      </c>
      <c r="H793" s="293" t="s">
        <v>826</v>
      </c>
      <c r="I793" s="293" t="s">
        <v>826</v>
      </c>
      <c r="J793" s="259">
        <v>0.9</v>
      </c>
      <c r="K793" s="260">
        <v>0.87719298245614</v>
      </c>
      <c r="L793" s="260">
        <v>0.8</v>
      </c>
      <c r="M793" s="261">
        <v>0.934426229508197</v>
      </c>
      <c r="N793" s="261">
        <v>0.848208864602307</v>
      </c>
      <c r="O793" s="262">
        <v>0.9</v>
      </c>
      <c r="P793" s="263">
        <v>0.936513504033672</v>
      </c>
      <c r="Q793" s="260">
        <v>0.944590041183078</v>
      </c>
      <c r="R793" s="260">
        <v>0.963919413919414</v>
      </c>
      <c r="S793" s="260">
        <v>0.936081323913876</v>
      </c>
      <c r="T793" s="262">
        <v>0.9</v>
      </c>
      <c r="U793" s="260">
        <v>0.909330059628201</v>
      </c>
      <c r="V793" s="260">
        <v>0.914825907899663</v>
      </c>
      <c r="W793" s="260">
        <v>0.911721611721612</v>
      </c>
      <c r="X793" s="260">
        <v>0.917910592997684</v>
      </c>
      <c r="Y793" s="262">
        <v>0.92</v>
      </c>
      <c r="Z793" s="262">
        <v>0.881909547738693</v>
      </c>
      <c r="AA793" s="262">
        <v>0.910428662827895</v>
      </c>
      <c r="AB793" s="262">
        <v>0.941652224147891</v>
      </c>
      <c r="AC793" s="262">
        <v>0.923694779116466</v>
      </c>
      <c r="AD793" s="262">
        <v>0.92</v>
      </c>
      <c r="AE793" s="260">
        <v>0.992822966507177</v>
      </c>
      <c r="AF793" s="260">
        <v>0.96319018404908</v>
      </c>
      <c r="AG793" s="260">
        <v>0.984974958263773</v>
      </c>
      <c r="AH793" s="260">
        <v>0.976872326542449</v>
      </c>
      <c r="AI793" s="262">
        <v>0.92</v>
      </c>
      <c r="AJ793" s="260">
        <v>0.928297230600494</v>
      </c>
      <c r="AK793" s="260">
        <v>0.948877624909486</v>
      </c>
      <c r="AL793" s="260">
        <v>0.95800305937978</v>
      </c>
      <c r="AM793" s="260">
        <v>0.958619687103679</v>
      </c>
      <c r="AN793" s="259">
        <v>0.99</v>
      </c>
      <c r="AO793" s="264">
        <v>1</v>
      </c>
      <c r="AP793" s="264">
        <v>1</v>
      </c>
      <c r="AQ793" s="264">
        <v>1</v>
      </c>
      <c r="AR793" s="265">
        <v>1</v>
      </c>
      <c r="AS793" s="286">
        <v>0.0810595228934205</v>
      </c>
      <c r="AT793" s="267">
        <v>0.103448275862069</v>
      </c>
      <c r="AU793" s="268">
        <v>0.0263157894736842</v>
      </c>
      <c r="AV793" s="268">
        <v>0</v>
      </c>
      <c r="AW793" s="268">
        <v>0.0483870967741935</v>
      </c>
      <c r="AX793" s="224"/>
      <c r="AY793" s="222"/>
    </row>
    <row r="794" ht="15" spans="1:51">
      <c r="A794" s="220"/>
      <c r="B794" s="224"/>
      <c r="C794" s="283" t="s">
        <v>668</v>
      </c>
      <c r="D794" s="111" t="s">
        <v>25</v>
      </c>
      <c r="E794" s="111" t="s">
        <v>669</v>
      </c>
      <c r="F794" s="293" t="s">
        <v>827</v>
      </c>
      <c r="G794" s="293" t="s">
        <v>827</v>
      </c>
      <c r="H794" s="293" t="s">
        <v>827</v>
      </c>
      <c r="I794" s="293" t="s">
        <v>827</v>
      </c>
      <c r="J794" s="259">
        <v>0.9</v>
      </c>
      <c r="K794" s="260">
        <v>0.789473684210526</v>
      </c>
      <c r="L794" s="260">
        <v>0.842105263157895</v>
      </c>
      <c r="M794" s="261">
        <v>0.894736842105263</v>
      </c>
      <c r="N794" s="261">
        <v>0.850287907869482</v>
      </c>
      <c r="O794" s="262">
        <v>0.9</v>
      </c>
      <c r="P794" s="263">
        <v>0.951479289940828</v>
      </c>
      <c r="Q794" s="260">
        <v>0.926302414231258</v>
      </c>
      <c r="R794" s="260">
        <v>0.962388059701493</v>
      </c>
      <c r="S794" s="260">
        <v>0.929814385150812</v>
      </c>
      <c r="T794" s="262">
        <v>0.9</v>
      </c>
      <c r="U794" s="260">
        <v>0.911242603550296</v>
      </c>
      <c r="V794" s="260">
        <v>0.907242693773825</v>
      </c>
      <c r="W794" s="260">
        <v>0.918805970149254</v>
      </c>
      <c r="X794" s="260">
        <v>0.913873850648793</v>
      </c>
      <c r="Y794" s="262">
        <v>0.92</v>
      </c>
      <c r="Z794" s="262">
        <v>0.922413793103448</v>
      </c>
      <c r="AA794" s="262">
        <v>0.890625</v>
      </c>
      <c r="AB794" s="262">
        <v>0.927063339731286</v>
      </c>
      <c r="AC794" s="262">
        <v>0.933261105092091</v>
      </c>
      <c r="AD794" s="262">
        <v>0.92</v>
      </c>
      <c r="AE794" s="260">
        <v>1</v>
      </c>
      <c r="AF794" s="260">
        <v>1</v>
      </c>
      <c r="AG794" s="260">
        <v>0.992779783393502</v>
      </c>
      <c r="AH794" s="260">
        <v>0.997084973036001</v>
      </c>
      <c r="AI794" s="262">
        <v>0.92</v>
      </c>
      <c r="AJ794" s="260">
        <v>0.958217270194986</v>
      </c>
      <c r="AK794" s="260">
        <v>0.951557093425606</v>
      </c>
      <c r="AL794" s="260">
        <v>0.962221210741921</v>
      </c>
      <c r="AM794" s="260">
        <v>0.962509310601672</v>
      </c>
      <c r="AN794" s="259">
        <v>0.99</v>
      </c>
      <c r="AO794" s="264">
        <v>1</v>
      </c>
      <c r="AP794" s="264">
        <v>1</v>
      </c>
      <c r="AQ794" s="264">
        <v>1</v>
      </c>
      <c r="AR794" s="265">
        <v>1</v>
      </c>
      <c r="AS794" s="286">
        <v>0.0810595228934205</v>
      </c>
      <c r="AT794" s="267">
        <v>0</v>
      </c>
      <c r="AU794" s="268">
        <v>0</v>
      </c>
      <c r="AV794" s="268">
        <v>0</v>
      </c>
      <c r="AW794" s="268">
        <v>0.025</v>
      </c>
      <c r="AX794" s="224"/>
      <c r="AY794" s="222"/>
    </row>
    <row r="795" ht="15" spans="1:51">
      <c r="A795" s="220"/>
      <c r="B795" s="224"/>
      <c r="C795" s="283" t="s">
        <v>668</v>
      </c>
      <c r="D795" s="111" t="s">
        <v>25</v>
      </c>
      <c r="E795" s="111" t="s">
        <v>669</v>
      </c>
      <c r="F795" s="293" t="s">
        <v>828</v>
      </c>
      <c r="G795" s="293" t="s">
        <v>828</v>
      </c>
      <c r="H795" s="293" t="s">
        <v>828</v>
      </c>
      <c r="I795" s="293" t="s">
        <v>828</v>
      </c>
      <c r="J795" s="259">
        <v>0.9</v>
      </c>
      <c r="K795" s="260">
        <v>1</v>
      </c>
      <c r="L795" s="260">
        <v>1</v>
      </c>
      <c r="M795" s="261">
        <v>1</v>
      </c>
      <c r="N795" s="261">
        <v>0.970526315789474</v>
      </c>
      <c r="O795" s="262">
        <v>0.9</v>
      </c>
      <c r="P795" s="263">
        <v>0.823066234367763</v>
      </c>
      <c r="Q795" s="260">
        <v>0.909267345948569</v>
      </c>
      <c r="R795" s="260">
        <v>0.917490118577075</v>
      </c>
      <c r="S795" s="260">
        <v>0.918165663306013</v>
      </c>
      <c r="T795" s="262">
        <v>0.9</v>
      </c>
      <c r="U795" s="260">
        <v>0.910606762389995</v>
      </c>
      <c r="V795" s="260">
        <v>0.920426977195536</v>
      </c>
      <c r="W795" s="260">
        <v>0.930335968379447</v>
      </c>
      <c r="X795" s="260">
        <v>0.913850003626605</v>
      </c>
      <c r="Y795" s="262">
        <v>0.92</v>
      </c>
      <c r="Z795" s="262">
        <v>0.878326996197719</v>
      </c>
      <c r="AA795" s="262">
        <v>0.926126126126126</v>
      </c>
      <c r="AB795" s="262">
        <v>0.907232704402516</v>
      </c>
      <c r="AC795" s="262">
        <v>0.893879628451457</v>
      </c>
      <c r="AD795" s="262">
        <v>0.92</v>
      </c>
      <c r="AE795" s="260">
        <v>0.998418347172796</v>
      </c>
      <c r="AF795" s="260">
        <v>0.960873818063254</v>
      </c>
      <c r="AG795" s="260">
        <v>0.988288874430709</v>
      </c>
      <c r="AH795" s="260">
        <v>0.982360980609892</v>
      </c>
      <c r="AI795" s="262">
        <v>0.92</v>
      </c>
      <c r="AJ795" s="260">
        <v>0.935940409683426</v>
      </c>
      <c r="AK795" s="260">
        <v>0.948776758409786</v>
      </c>
      <c r="AL795" s="260">
        <v>0.950375939849624</v>
      </c>
      <c r="AM795" s="260">
        <v>0.941656201938679</v>
      </c>
      <c r="AN795" s="259">
        <v>0.99</v>
      </c>
      <c r="AO795" s="264">
        <v>1</v>
      </c>
      <c r="AP795" s="264">
        <v>1</v>
      </c>
      <c r="AQ795" s="264">
        <v>1</v>
      </c>
      <c r="AR795" s="265">
        <v>1</v>
      </c>
      <c r="AS795" s="286">
        <v>0.0810595228934205</v>
      </c>
      <c r="AT795" s="267">
        <v>0</v>
      </c>
      <c r="AU795" s="268">
        <v>0.166666666666667</v>
      </c>
      <c r="AV795" s="268">
        <v>0</v>
      </c>
      <c r="AW795" s="268">
        <v>0.0555555555555556</v>
      </c>
      <c r="AX795" s="224"/>
      <c r="AY795" s="222"/>
    </row>
    <row r="796" ht="15" spans="1:51">
      <c r="A796" s="220"/>
      <c r="B796" s="224"/>
      <c r="C796" s="283" t="s">
        <v>668</v>
      </c>
      <c r="D796" s="111" t="s">
        <v>25</v>
      </c>
      <c r="E796" s="111" t="s">
        <v>669</v>
      </c>
      <c r="F796" s="293" t="s">
        <v>829</v>
      </c>
      <c r="G796" s="293" t="s">
        <v>829</v>
      </c>
      <c r="H796" s="293" t="s">
        <v>829</v>
      </c>
      <c r="I796" s="293" t="s">
        <v>829</v>
      </c>
      <c r="J796" s="259">
        <v>0.9</v>
      </c>
      <c r="K796" s="260">
        <v>0.91304347826087</v>
      </c>
      <c r="L796" s="260">
        <v>0.833333333333333</v>
      </c>
      <c r="M796" s="261">
        <v>0.884615384615385</v>
      </c>
      <c r="N796" s="261">
        <v>0.830482115085537</v>
      </c>
      <c r="O796" s="262">
        <v>0.9</v>
      </c>
      <c r="P796" s="263">
        <v>0.914872798434442</v>
      </c>
      <c r="Q796" s="260">
        <v>0.937934724451578</v>
      </c>
      <c r="R796" s="260">
        <v>0.923408845738943</v>
      </c>
      <c r="S796" s="260">
        <v>0.922679188058393</v>
      </c>
      <c r="T796" s="262">
        <v>0.9</v>
      </c>
      <c r="U796" s="260">
        <v>0.847358121330724</v>
      </c>
      <c r="V796" s="260">
        <v>0.783841626538256</v>
      </c>
      <c r="W796" s="260">
        <v>0.858683926645092</v>
      </c>
      <c r="X796" s="260">
        <v>0.853214696800833</v>
      </c>
      <c r="Y796" s="262">
        <v>0.92</v>
      </c>
      <c r="Z796" s="262">
        <v>0.886051080550098</v>
      </c>
      <c r="AA796" s="262">
        <v>0.919720767888307</v>
      </c>
      <c r="AB796" s="262">
        <v>0.908629441624365</v>
      </c>
      <c r="AC796" s="262">
        <v>0.92562991885791</v>
      </c>
      <c r="AD796" s="262">
        <v>0.92</v>
      </c>
      <c r="AE796" s="260">
        <v>0.987341772151899</v>
      </c>
      <c r="AF796" s="260">
        <v>0.991596638655462</v>
      </c>
      <c r="AG796" s="260">
        <v>0.991836734693878</v>
      </c>
      <c r="AH796" s="260">
        <v>0.98393691588785</v>
      </c>
      <c r="AI796" s="262">
        <v>0.92</v>
      </c>
      <c r="AJ796" s="260">
        <v>0.913826870348609</v>
      </c>
      <c r="AK796" s="260">
        <v>0.908271908271908</v>
      </c>
      <c r="AL796" s="260">
        <v>0.925153374233129</v>
      </c>
      <c r="AM796" s="260">
        <v>0.932888264230499</v>
      </c>
      <c r="AN796" s="259">
        <v>0.99</v>
      </c>
      <c r="AO796" s="264">
        <v>1</v>
      </c>
      <c r="AP796" s="264">
        <v>1</v>
      </c>
      <c r="AQ796" s="264">
        <v>1</v>
      </c>
      <c r="AR796" s="265">
        <v>1</v>
      </c>
      <c r="AS796" s="286">
        <v>0.0810595228934205</v>
      </c>
      <c r="AT796" s="267">
        <v>0</v>
      </c>
      <c r="AU796" s="268">
        <v>0</v>
      </c>
      <c r="AV796" s="268">
        <v>0.0769230769230769</v>
      </c>
      <c r="AW796" s="268">
        <v>0.0191570881226054</v>
      </c>
      <c r="AX796" s="224"/>
      <c r="AY796" s="222"/>
    </row>
    <row r="797" ht="15" spans="1:51">
      <c r="A797" s="220"/>
      <c r="B797" s="224"/>
      <c r="C797" s="283" t="s">
        <v>668</v>
      </c>
      <c r="D797" s="111" t="s">
        <v>25</v>
      </c>
      <c r="E797" s="111" t="s">
        <v>669</v>
      </c>
      <c r="F797" s="293" t="s">
        <v>830</v>
      </c>
      <c r="G797" s="293" t="s">
        <v>830</v>
      </c>
      <c r="H797" s="293" t="s">
        <v>830</v>
      </c>
      <c r="I797" s="293" t="s">
        <v>830</v>
      </c>
      <c r="J797" s="259">
        <v>0.9</v>
      </c>
      <c r="K797" s="260">
        <v>0.962962962962963</v>
      </c>
      <c r="L797" s="260">
        <v>0.96</v>
      </c>
      <c r="M797" s="261">
        <v>1</v>
      </c>
      <c r="N797" s="261">
        <v>0.966763005780347</v>
      </c>
      <c r="O797" s="262">
        <v>0.9</v>
      </c>
      <c r="P797" s="263">
        <v>0.968838526912181</v>
      </c>
      <c r="Q797" s="260">
        <v>0.96641289744738</v>
      </c>
      <c r="R797" s="260">
        <v>0.970920138888889</v>
      </c>
      <c r="S797" s="260">
        <v>0.948353697055606</v>
      </c>
      <c r="T797" s="262">
        <v>0.9</v>
      </c>
      <c r="U797" s="260">
        <v>0.936867664912991</v>
      </c>
      <c r="V797" s="260">
        <v>0.93730407523511</v>
      </c>
      <c r="W797" s="260">
        <v>0.940972222222222</v>
      </c>
      <c r="X797" s="260">
        <v>0.934995300679476</v>
      </c>
      <c r="Y797" s="262">
        <v>0.92</v>
      </c>
      <c r="Z797" s="262">
        <v>0.9</v>
      </c>
      <c r="AA797" s="262">
        <v>0.933035714285714</v>
      </c>
      <c r="AB797" s="262">
        <v>0.930780559646539</v>
      </c>
      <c r="AC797" s="262">
        <v>0.91768826619965</v>
      </c>
      <c r="AD797" s="262">
        <v>0.92</v>
      </c>
      <c r="AE797" s="260">
        <v>0.99956159579132</v>
      </c>
      <c r="AF797" s="260">
        <v>0.98766859344894</v>
      </c>
      <c r="AG797" s="260">
        <v>0.99406528189911</v>
      </c>
      <c r="AH797" s="260">
        <v>0.989632739807687</v>
      </c>
      <c r="AI797" s="262">
        <v>0.92</v>
      </c>
      <c r="AJ797" s="260">
        <v>0.951618071131048</v>
      </c>
      <c r="AK797" s="260">
        <v>0.968330464716007</v>
      </c>
      <c r="AL797" s="260">
        <v>0.966141468320483</v>
      </c>
      <c r="AM797" s="260">
        <v>0.962395243893704</v>
      </c>
      <c r="AN797" s="259">
        <v>0.99</v>
      </c>
      <c r="AO797" s="264">
        <v>1</v>
      </c>
      <c r="AP797" s="264">
        <v>1</v>
      </c>
      <c r="AQ797" s="264">
        <v>1</v>
      </c>
      <c r="AR797" s="265">
        <v>1</v>
      </c>
      <c r="AS797" s="286">
        <v>0.0810595228934205</v>
      </c>
      <c r="AT797" s="267">
        <v>0.125</v>
      </c>
      <c r="AU797" s="268">
        <v>0</v>
      </c>
      <c r="AV797" s="268">
        <v>0.0555555555555556</v>
      </c>
      <c r="AW797" s="268">
        <v>0.0557620817843866</v>
      </c>
      <c r="AX797" s="224"/>
      <c r="AY797" s="222"/>
    </row>
    <row r="798" ht="15" spans="1:51">
      <c r="A798" s="220"/>
      <c r="B798" s="224"/>
      <c r="C798" s="283" t="s">
        <v>668</v>
      </c>
      <c r="D798" s="111" t="s">
        <v>25</v>
      </c>
      <c r="E798" s="111" t="s">
        <v>669</v>
      </c>
      <c r="F798" s="293" t="s">
        <v>831</v>
      </c>
      <c r="G798" s="293" t="s">
        <v>831</v>
      </c>
      <c r="H798" s="293" t="s">
        <v>831</v>
      </c>
      <c r="I798" s="293" t="s">
        <v>831</v>
      </c>
      <c r="J798" s="259">
        <v>0.9</v>
      </c>
      <c r="K798" s="260">
        <v>0.761904761904762</v>
      </c>
      <c r="L798" s="260">
        <v>0.727272727272727</v>
      </c>
      <c r="M798" s="261">
        <v>0.772727272727273</v>
      </c>
      <c r="N798" s="261">
        <v>0.721830985915493</v>
      </c>
      <c r="O798" s="262">
        <v>0.9</v>
      </c>
      <c r="P798" s="263">
        <v>0.82035595105673</v>
      </c>
      <c r="Q798" s="260">
        <v>0.945929148539466</v>
      </c>
      <c r="R798" s="260">
        <v>0.92033796016898</v>
      </c>
      <c r="S798" s="260">
        <v>0.923581522885467</v>
      </c>
      <c r="T798" s="262">
        <v>0.9</v>
      </c>
      <c r="U798" s="260">
        <v>0.815906562847608</v>
      </c>
      <c r="V798" s="260">
        <v>0.892479801118707</v>
      </c>
      <c r="W798" s="260">
        <v>0.912492456246228</v>
      </c>
      <c r="X798" s="260">
        <v>0.899746888842016</v>
      </c>
      <c r="Y798" s="262">
        <v>0.92</v>
      </c>
      <c r="Z798" s="262">
        <v>0.75</v>
      </c>
      <c r="AA798" s="262">
        <v>0.834381551362683</v>
      </c>
      <c r="AB798" s="262">
        <v>0.87984496124031</v>
      </c>
      <c r="AC798" s="262">
        <v>0.868867206421701</v>
      </c>
      <c r="AD798" s="262">
        <v>0.92</v>
      </c>
      <c r="AE798" s="260">
        <v>1</v>
      </c>
      <c r="AF798" s="260">
        <v>1</v>
      </c>
      <c r="AG798" s="260">
        <v>0.956521739130435</v>
      </c>
      <c r="AH798" s="260">
        <v>0.979845880260818</v>
      </c>
      <c r="AI798" s="262">
        <v>0.92</v>
      </c>
      <c r="AJ798" s="260">
        <v>0.859281437125748</v>
      </c>
      <c r="AK798" s="260">
        <v>0.918024928092042</v>
      </c>
      <c r="AL798" s="260">
        <v>0.93005062126093</v>
      </c>
      <c r="AM798" s="260">
        <v>0.926431134240553</v>
      </c>
      <c r="AN798" s="259">
        <v>0.99</v>
      </c>
      <c r="AO798" s="264">
        <v>1</v>
      </c>
      <c r="AP798" s="264">
        <v>1</v>
      </c>
      <c r="AQ798" s="264">
        <v>1</v>
      </c>
      <c r="AR798" s="265">
        <v>1</v>
      </c>
      <c r="AS798" s="286">
        <v>0.0810595228934205</v>
      </c>
      <c r="AT798" s="267">
        <v>0.0909090909090909</v>
      </c>
      <c r="AU798" s="268">
        <v>0</v>
      </c>
      <c r="AV798" s="268">
        <v>0</v>
      </c>
      <c r="AW798" s="268">
        <v>0.0256410256410256</v>
      </c>
      <c r="AX798" s="224"/>
      <c r="AY798" s="222"/>
    </row>
    <row r="799" ht="15" spans="1:51">
      <c r="A799" s="220"/>
      <c r="B799" s="224"/>
      <c r="C799" s="283" t="s">
        <v>668</v>
      </c>
      <c r="D799" s="111" t="s">
        <v>25</v>
      </c>
      <c r="E799" s="111" t="s">
        <v>669</v>
      </c>
      <c r="F799" s="293" t="s">
        <v>832</v>
      </c>
      <c r="G799" s="293" t="s">
        <v>832</v>
      </c>
      <c r="H799" s="293" t="s">
        <v>832</v>
      </c>
      <c r="I799" s="293" t="s">
        <v>832</v>
      </c>
      <c r="J799" s="259">
        <v>0.9</v>
      </c>
      <c r="K799" s="260">
        <v>0.666666666666667</v>
      </c>
      <c r="L799" s="260">
        <v>0.6</v>
      </c>
      <c r="M799" s="261">
        <v>0.555555555555556</v>
      </c>
      <c r="N799" s="261">
        <v>0.754098360655738</v>
      </c>
      <c r="O799" s="262">
        <v>0.9</v>
      </c>
      <c r="P799" s="263">
        <v>0.967058823529412</v>
      </c>
      <c r="Q799" s="260">
        <v>0.970074812967581</v>
      </c>
      <c r="R799" s="260">
        <v>0.954878048780488</v>
      </c>
      <c r="S799" s="260">
        <v>0.968318475790946</v>
      </c>
      <c r="T799" s="262">
        <v>0.9</v>
      </c>
      <c r="U799" s="260">
        <v>0.902352941176471</v>
      </c>
      <c r="V799" s="260">
        <v>0.922693266832918</v>
      </c>
      <c r="W799" s="260">
        <v>0.91219512195122</v>
      </c>
      <c r="X799" s="260">
        <v>0.921386121307464</v>
      </c>
      <c r="Y799" s="262">
        <v>0.92</v>
      </c>
      <c r="Z799" s="262">
        <v>0.849765258215962</v>
      </c>
      <c r="AA799" s="262">
        <v>0.939252336448598</v>
      </c>
      <c r="AB799" s="262">
        <v>0.953586497890295</v>
      </c>
      <c r="AC799" s="262">
        <v>0.936664641555286</v>
      </c>
      <c r="AD799" s="262">
        <v>0.92</v>
      </c>
      <c r="AE799" s="260">
        <v>0.996124031007752</v>
      </c>
      <c r="AF799" s="260">
        <v>0.994152046783626</v>
      </c>
      <c r="AG799" s="260">
        <v>0.997032640949555</v>
      </c>
      <c r="AH799" s="260">
        <v>0.988908606921029</v>
      </c>
      <c r="AI799" s="262">
        <v>0.92</v>
      </c>
      <c r="AJ799" s="260">
        <v>0.936030103480715</v>
      </c>
      <c r="AK799" s="260">
        <v>0.963582677165354</v>
      </c>
      <c r="AL799" s="260">
        <v>0.961210974456008</v>
      </c>
      <c r="AM799" s="260">
        <v>0.964559451943295</v>
      </c>
      <c r="AN799" s="259">
        <v>0.99</v>
      </c>
      <c r="AO799" s="264">
        <v>1</v>
      </c>
      <c r="AP799" s="264">
        <v>1</v>
      </c>
      <c r="AQ799" s="264">
        <v>1</v>
      </c>
      <c r="AR799" s="265">
        <v>1</v>
      </c>
      <c r="AS799" s="286">
        <v>0.0810595228934205</v>
      </c>
      <c r="AT799" s="267">
        <v>0.2</v>
      </c>
      <c r="AU799" s="268">
        <v>0</v>
      </c>
      <c r="AV799" s="268">
        <v>0</v>
      </c>
      <c r="AW799" s="268">
        <v>0.0561797752808989</v>
      </c>
      <c r="AX799" s="224"/>
      <c r="AY799" s="222"/>
    </row>
    <row r="800" ht="15" spans="1:51">
      <c r="A800" s="220"/>
      <c r="B800" s="224"/>
      <c r="C800" s="283" t="s">
        <v>668</v>
      </c>
      <c r="D800" s="111" t="s">
        <v>25</v>
      </c>
      <c r="E800" s="111" t="s">
        <v>669</v>
      </c>
      <c r="F800" s="293" t="s">
        <v>833</v>
      </c>
      <c r="G800" s="293" t="s">
        <v>833</v>
      </c>
      <c r="H800" s="293" t="s">
        <v>833</v>
      </c>
      <c r="I800" s="293" t="s">
        <v>833</v>
      </c>
      <c r="J800" s="259">
        <v>0.9</v>
      </c>
      <c r="K800" s="260">
        <v>0.9</v>
      </c>
      <c r="L800" s="260">
        <v>0.909090909090909</v>
      </c>
      <c r="M800" s="261">
        <v>0.818181818181818</v>
      </c>
      <c r="N800" s="261">
        <v>0.832727272727273</v>
      </c>
      <c r="O800" s="262">
        <v>0.9</v>
      </c>
      <c r="P800" s="263">
        <v>0.954518252543387</v>
      </c>
      <c r="Q800" s="260">
        <v>0.961846153846154</v>
      </c>
      <c r="R800" s="260">
        <v>0.893416927899687</v>
      </c>
      <c r="S800" s="260">
        <v>0.94262070226774</v>
      </c>
      <c r="T800" s="262">
        <v>0.9</v>
      </c>
      <c r="U800" s="260">
        <v>0.897666068222621</v>
      </c>
      <c r="V800" s="260">
        <v>0.911384615384615</v>
      </c>
      <c r="W800" s="260">
        <v>0.85705329153605</v>
      </c>
      <c r="X800" s="260">
        <v>0.913931053401609</v>
      </c>
      <c r="Y800" s="262">
        <v>0.92</v>
      </c>
      <c r="Z800" s="262">
        <v>0.89587852494577</v>
      </c>
      <c r="AA800" s="262">
        <v>0.87527352297593</v>
      </c>
      <c r="AB800" s="262">
        <v>0.916483516483516</v>
      </c>
      <c r="AC800" s="262">
        <v>0.900728668808274</v>
      </c>
      <c r="AD800" s="262">
        <v>0.92</v>
      </c>
      <c r="AE800" s="260">
        <v>0.982758620689655</v>
      </c>
      <c r="AF800" s="260">
        <v>0.99236641221374</v>
      </c>
      <c r="AG800" s="260">
        <v>0.966666666666667</v>
      </c>
      <c r="AH800" s="260">
        <v>0.981925616962113</v>
      </c>
      <c r="AI800" s="262">
        <v>0.92</v>
      </c>
      <c r="AJ800" s="260">
        <v>0.921669793621013</v>
      </c>
      <c r="AK800" s="260">
        <v>0.935158501440922</v>
      </c>
      <c r="AL800" s="260">
        <v>0.947317073170732</v>
      </c>
      <c r="AM800" s="260">
        <v>0.944938870114475</v>
      </c>
      <c r="AN800" s="259">
        <v>0.99</v>
      </c>
      <c r="AO800" s="264">
        <v>1</v>
      </c>
      <c r="AP800" s="264">
        <v>1</v>
      </c>
      <c r="AQ800" s="264">
        <v>1</v>
      </c>
      <c r="AR800" s="265">
        <v>1</v>
      </c>
      <c r="AS800" s="286">
        <v>0.0810595228934205</v>
      </c>
      <c r="AT800" s="267">
        <v>0</v>
      </c>
      <c r="AU800" s="268">
        <v>0</v>
      </c>
      <c r="AV800" s="268">
        <v>0</v>
      </c>
      <c r="AW800" s="268">
        <v>0.0710659898477157</v>
      </c>
      <c r="AX800" s="224"/>
      <c r="AY800" s="222"/>
    </row>
    <row r="801" ht="15" spans="1:51">
      <c r="A801" s="220"/>
      <c r="B801" s="224"/>
      <c r="C801" s="283" t="s">
        <v>668</v>
      </c>
      <c r="D801" s="111" t="s">
        <v>25</v>
      </c>
      <c r="E801" s="111" t="s">
        <v>669</v>
      </c>
      <c r="F801" s="293" t="s">
        <v>834</v>
      </c>
      <c r="G801" s="293" t="s">
        <v>834</v>
      </c>
      <c r="H801" s="293" t="s">
        <v>834</v>
      </c>
      <c r="I801" s="293" t="s">
        <v>834</v>
      </c>
      <c r="J801" s="259">
        <v>0.9</v>
      </c>
      <c r="K801" s="260">
        <v>1</v>
      </c>
      <c r="L801" s="260">
        <v>1</v>
      </c>
      <c r="M801" s="261">
        <v>1</v>
      </c>
      <c r="N801" s="261">
        <v>0.98828125</v>
      </c>
      <c r="O801" s="262">
        <v>0.9</v>
      </c>
      <c r="P801" s="263">
        <v>0.978310502283105</v>
      </c>
      <c r="Q801" s="260">
        <v>0.966857142857143</v>
      </c>
      <c r="R801" s="260">
        <v>0.978458049886621</v>
      </c>
      <c r="S801" s="260">
        <v>0.958592600972961</v>
      </c>
      <c r="T801" s="262">
        <v>0.9</v>
      </c>
      <c r="U801" s="260">
        <v>0.962328767123288</v>
      </c>
      <c r="V801" s="260">
        <v>0.958857142857143</v>
      </c>
      <c r="W801" s="260">
        <v>0.964852607709751</v>
      </c>
      <c r="X801" s="260">
        <v>0.958253196062903</v>
      </c>
      <c r="Y801" s="262">
        <v>0.92</v>
      </c>
      <c r="Z801" s="262">
        <v>0.954022988505747</v>
      </c>
      <c r="AA801" s="262">
        <v>0.977064220183486</v>
      </c>
      <c r="AB801" s="262">
        <v>0.97508896797153</v>
      </c>
      <c r="AC801" s="262">
        <v>0.972492323439099</v>
      </c>
      <c r="AD801" s="262">
        <v>0.92</v>
      </c>
      <c r="AE801" s="260">
        <v>0.9</v>
      </c>
      <c r="AF801" s="260">
        <v>1</v>
      </c>
      <c r="AG801" s="260">
        <v>1</v>
      </c>
      <c r="AH801" s="260">
        <v>0.993122771268467</v>
      </c>
      <c r="AI801" s="262">
        <v>0.92</v>
      </c>
      <c r="AJ801" s="260">
        <v>0.976253298153034</v>
      </c>
      <c r="AK801" s="260">
        <v>0.983546617915905</v>
      </c>
      <c r="AL801" s="260">
        <v>0.97766323024055</v>
      </c>
      <c r="AM801" s="260">
        <v>0.979974968710889</v>
      </c>
      <c r="AN801" s="259">
        <v>0.99</v>
      </c>
      <c r="AO801" s="264">
        <v>1</v>
      </c>
      <c r="AP801" s="264">
        <v>1</v>
      </c>
      <c r="AQ801" s="264">
        <v>1</v>
      </c>
      <c r="AR801" s="265">
        <v>1</v>
      </c>
      <c r="AS801" s="286">
        <v>0.0810595228934205</v>
      </c>
      <c r="AT801" s="267">
        <v>0</v>
      </c>
      <c r="AU801" s="268">
        <v>0.037037037037037</v>
      </c>
      <c r="AV801" s="268">
        <v>0.037037037037037</v>
      </c>
      <c r="AW801" s="268">
        <v>0.0295566502463054</v>
      </c>
      <c r="AX801" s="224"/>
      <c r="AY801" s="222"/>
    </row>
    <row r="802" ht="15" spans="1:51">
      <c r="A802" s="220"/>
      <c r="B802" s="224"/>
      <c r="C802" s="283" t="s">
        <v>668</v>
      </c>
      <c r="D802" s="111" t="s">
        <v>25</v>
      </c>
      <c r="E802" s="111" t="s">
        <v>669</v>
      </c>
      <c r="F802" s="293" t="s">
        <v>835</v>
      </c>
      <c r="G802" s="293" t="s">
        <v>835</v>
      </c>
      <c r="H802" s="293" t="s">
        <v>835</v>
      </c>
      <c r="I802" s="293" t="s">
        <v>835</v>
      </c>
      <c r="J802" s="259">
        <v>0.9</v>
      </c>
      <c r="K802" s="260">
        <v>0.944444444444444</v>
      </c>
      <c r="L802" s="260">
        <v>0.962962962962963</v>
      </c>
      <c r="M802" s="261">
        <v>0.966101694915254</v>
      </c>
      <c r="N802" s="261">
        <v>0.954724409448819</v>
      </c>
      <c r="O802" s="262">
        <v>0.9</v>
      </c>
      <c r="P802" s="263">
        <v>0.937421462679065</v>
      </c>
      <c r="Q802" s="260">
        <v>0.974915445321308</v>
      </c>
      <c r="R802" s="260">
        <v>0.970640344216654</v>
      </c>
      <c r="S802" s="260">
        <v>0.96669768736356</v>
      </c>
      <c r="T802" s="262">
        <v>0.9</v>
      </c>
      <c r="U802" s="260">
        <v>0.917818547373712</v>
      </c>
      <c r="V802" s="260">
        <v>0.944475760992108</v>
      </c>
      <c r="W802" s="260">
        <v>0.957985320172108</v>
      </c>
      <c r="X802" s="260">
        <v>0.953842942501544</v>
      </c>
      <c r="Y802" s="262">
        <v>0.92</v>
      </c>
      <c r="Z802" s="262">
        <v>0.939703153988868</v>
      </c>
      <c r="AA802" s="262">
        <v>0.945553539019964</v>
      </c>
      <c r="AB802" s="262">
        <v>0.945355191256831</v>
      </c>
      <c r="AC802" s="262">
        <v>0.95329959248061</v>
      </c>
      <c r="AD802" s="262">
        <v>0.92</v>
      </c>
      <c r="AE802" s="260">
        <v>0.998333333333333</v>
      </c>
      <c r="AF802" s="260">
        <v>0.997885835095137</v>
      </c>
      <c r="AG802" s="260">
        <v>0.998149290561382</v>
      </c>
      <c r="AH802" s="260">
        <v>0.99773435287454</v>
      </c>
      <c r="AI802" s="262">
        <v>0.92</v>
      </c>
      <c r="AJ802" s="260">
        <v>0.945630684064848</v>
      </c>
      <c r="AK802" s="260">
        <v>0.959148570199957</v>
      </c>
      <c r="AL802" s="260">
        <v>0.973695026715989</v>
      </c>
      <c r="AM802" s="260">
        <v>0.975985971185916</v>
      </c>
      <c r="AN802" s="259">
        <v>0.99</v>
      </c>
      <c r="AO802" s="264">
        <v>1</v>
      </c>
      <c r="AP802" s="264">
        <v>1</v>
      </c>
      <c r="AQ802" s="264">
        <v>1</v>
      </c>
      <c r="AR802" s="265">
        <v>1</v>
      </c>
      <c r="AS802" s="286">
        <v>0.0810595228934205</v>
      </c>
      <c r="AT802" s="267">
        <v>0.025974025974026</v>
      </c>
      <c r="AU802" s="268">
        <v>0.024390243902439</v>
      </c>
      <c r="AV802" s="268">
        <v>0.0689655172413793</v>
      </c>
      <c r="AW802" s="268">
        <v>0.0873015873015873</v>
      </c>
      <c r="AX802" s="224"/>
      <c r="AY802" s="222"/>
    </row>
    <row r="803" ht="15" spans="1:51">
      <c r="A803" s="220"/>
      <c r="B803" s="224"/>
      <c r="C803" s="283" t="s">
        <v>668</v>
      </c>
      <c r="D803" s="111" t="s">
        <v>25</v>
      </c>
      <c r="E803" s="111" t="s">
        <v>669</v>
      </c>
      <c r="F803" s="293" t="s">
        <v>836</v>
      </c>
      <c r="G803" s="293" t="s">
        <v>836</v>
      </c>
      <c r="H803" s="293" t="s">
        <v>836</v>
      </c>
      <c r="I803" s="293" t="s">
        <v>836</v>
      </c>
      <c r="J803" s="259">
        <v>0.9</v>
      </c>
      <c r="K803" s="260">
        <v>0.916666666666667</v>
      </c>
      <c r="L803" s="260">
        <v>0.964285714285714</v>
      </c>
      <c r="M803" s="261">
        <v>1</v>
      </c>
      <c r="N803" s="261">
        <v>0.973352033660589</v>
      </c>
      <c r="O803" s="262">
        <v>0.9</v>
      </c>
      <c r="P803" s="263">
        <v>0.978223495702006</v>
      </c>
      <c r="Q803" s="260">
        <v>0.982926829268293</v>
      </c>
      <c r="R803" s="260">
        <v>0.981703830760435</v>
      </c>
      <c r="S803" s="260">
        <v>0.977166821994408</v>
      </c>
      <c r="T803" s="262">
        <v>0.9</v>
      </c>
      <c r="U803" s="260">
        <v>0.872779369627507</v>
      </c>
      <c r="V803" s="260">
        <v>0.936585365853659</v>
      </c>
      <c r="W803" s="260">
        <v>0.96169239565466</v>
      </c>
      <c r="X803" s="260">
        <v>0.952307629968799</v>
      </c>
      <c r="Y803" s="262">
        <v>0.92</v>
      </c>
      <c r="Z803" s="262">
        <v>0.901315789473684</v>
      </c>
      <c r="AA803" s="262">
        <v>0.942222222222222</v>
      </c>
      <c r="AB803" s="262">
        <v>0.957943925233645</v>
      </c>
      <c r="AC803" s="262">
        <v>0.958745232349965</v>
      </c>
      <c r="AD803" s="262">
        <v>0.92</v>
      </c>
      <c r="AE803" s="260">
        <v>1</v>
      </c>
      <c r="AF803" s="260">
        <v>1</v>
      </c>
      <c r="AG803" s="260">
        <v>0.998542274052478</v>
      </c>
      <c r="AH803" s="260">
        <v>0.998006440729949</v>
      </c>
      <c r="AI803" s="262">
        <v>0.92</v>
      </c>
      <c r="AJ803" s="260">
        <v>0.905951840072694</v>
      </c>
      <c r="AK803" s="260">
        <v>0.948325358851675</v>
      </c>
      <c r="AL803" s="260">
        <v>0.975654570509876</v>
      </c>
      <c r="AM803" s="260">
        <v>0.969239670218408</v>
      </c>
      <c r="AN803" s="259">
        <v>0.99</v>
      </c>
      <c r="AO803" s="264">
        <v>1</v>
      </c>
      <c r="AP803" s="264">
        <v>1</v>
      </c>
      <c r="AQ803" s="264">
        <v>1</v>
      </c>
      <c r="AR803" s="265">
        <v>1</v>
      </c>
      <c r="AS803" s="286">
        <v>0.0810595228934205</v>
      </c>
      <c r="AT803" s="267">
        <v>0.0227272727272727</v>
      </c>
      <c r="AU803" s="268">
        <v>0.234042553191489</v>
      </c>
      <c r="AV803" s="268">
        <v>0.025</v>
      </c>
      <c r="AW803" s="268">
        <v>0.0830188679245283</v>
      </c>
      <c r="AX803" s="224"/>
      <c r="AY803" s="222"/>
    </row>
    <row r="804" ht="15" spans="1:51">
      <c r="A804" s="220"/>
      <c r="B804" s="224"/>
      <c r="C804" s="283" t="s">
        <v>668</v>
      </c>
      <c r="D804" s="111" t="s">
        <v>25</v>
      </c>
      <c r="E804" s="111" t="s">
        <v>669</v>
      </c>
      <c r="F804" s="293" t="s">
        <v>837</v>
      </c>
      <c r="G804" s="293" t="s">
        <v>837</v>
      </c>
      <c r="H804" s="293" t="s">
        <v>837</v>
      </c>
      <c r="I804" s="293" t="s">
        <v>837</v>
      </c>
      <c r="J804" s="259">
        <v>0.9</v>
      </c>
      <c r="K804" s="260">
        <v>0.961538461538462</v>
      </c>
      <c r="L804" s="260">
        <v>0.964285714285714</v>
      </c>
      <c r="M804" s="261">
        <v>0.96551724137931</v>
      </c>
      <c r="N804" s="261">
        <v>0.97265625</v>
      </c>
      <c r="O804" s="262">
        <v>0.9</v>
      </c>
      <c r="P804" s="263">
        <v>0.955206515415939</v>
      </c>
      <c r="Q804" s="260">
        <v>0.971428571428571</v>
      </c>
      <c r="R804" s="260">
        <v>0.974717590102205</v>
      </c>
      <c r="S804" s="260">
        <v>0.975242090406555</v>
      </c>
      <c r="T804" s="262">
        <v>0.9</v>
      </c>
      <c r="U804" s="260">
        <v>0.900523560209424</v>
      </c>
      <c r="V804" s="260">
        <v>0.942261904761905</v>
      </c>
      <c r="W804" s="260">
        <v>0.960731576116192</v>
      </c>
      <c r="X804" s="260">
        <v>0.947994668130317</v>
      </c>
      <c r="Y804" s="262">
        <v>0.92</v>
      </c>
      <c r="Z804" s="262">
        <v>0.89044289044289</v>
      </c>
      <c r="AA804" s="262">
        <v>0.950323974082073</v>
      </c>
      <c r="AB804" s="262">
        <v>0.930051813471503</v>
      </c>
      <c r="AC804" s="262">
        <v>0.942572986846327</v>
      </c>
      <c r="AD804" s="262">
        <v>0.92</v>
      </c>
      <c r="AE804" s="260">
        <v>0.983471074380165</v>
      </c>
      <c r="AF804" s="260">
        <v>0.9975</v>
      </c>
      <c r="AG804" s="260">
        <v>0.996955859969559</v>
      </c>
      <c r="AH804" s="260">
        <v>0.995559442911929</v>
      </c>
      <c r="AI804" s="262">
        <v>0.92</v>
      </c>
      <c r="AJ804" s="260">
        <v>0.923184357541899</v>
      </c>
      <c r="AK804" s="260">
        <v>0.96313579094727</v>
      </c>
      <c r="AL804" s="260">
        <v>0.970169189670525</v>
      </c>
      <c r="AM804" s="260">
        <v>0.970150899410894</v>
      </c>
      <c r="AN804" s="259">
        <v>0.99</v>
      </c>
      <c r="AO804" s="264">
        <v>1</v>
      </c>
      <c r="AP804" s="264">
        <v>1</v>
      </c>
      <c r="AQ804" s="264">
        <v>1</v>
      </c>
      <c r="AR804" s="265">
        <v>1</v>
      </c>
      <c r="AS804" s="286">
        <v>0.0810595228934205</v>
      </c>
      <c r="AT804" s="267">
        <v>0.0434782608695652</v>
      </c>
      <c r="AU804" s="268">
        <v>0.027027027027027</v>
      </c>
      <c r="AV804" s="268">
        <v>0.0789473684210526</v>
      </c>
      <c r="AW804" s="268">
        <v>0.0804416403785489</v>
      </c>
      <c r="AX804" s="224"/>
      <c r="AY804" s="222"/>
    </row>
    <row r="805" ht="15" spans="1:51">
      <c r="A805" s="220"/>
      <c r="B805" s="224"/>
      <c r="C805" s="283" t="s">
        <v>668</v>
      </c>
      <c r="D805" s="111" t="s">
        <v>25</v>
      </c>
      <c r="E805" s="111" t="s">
        <v>669</v>
      </c>
      <c r="F805" s="293" t="s">
        <v>838</v>
      </c>
      <c r="G805" s="293" t="s">
        <v>838</v>
      </c>
      <c r="H805" s="293" t="s">
        <v>838</v>
      </c>
      <c r="I805" s="293" t="s">
        <v>838</v>
      </c>
      <c r="J805" s="259">
        <v>0.9</v>
      </c>
      <c r="K805" s="260">
        <v>1</v>
      </c>
      <c r="L805" s="260">
        <v>0.979591836734694</v>
      </c>
      <c r="M805" s="261">
        <v>1</v>
      </c>
      <c r="N805" s="261">
        <v>0.988644965934898</v>
      </c>
      <c r="O805" s="262">
        <v>0.9</v>
      </c>
      <c r="P805" s="263">
        <v>0.971655629139073</v>
      </c>
      <c r="Q805" s="260">
        <v>0.976905311778291</v>
      </c>
      <c r="R805" s="260">
        <v>0.977766419626885</v>
      </c>
      <c r="S805" s="260">
        <v>0.973295434294472</v>
      </c>
      <c r="T805" s="262">
        <v>0.9</v>
      </c>
      <c r="U805" s="260">
        <v>0.927152317880795</v>
      </c>
      <c r="V805" s="260">
        <v>0.950923787528868</v>
      </c>
      <c r="W805" s="260">
        <v>0.962944032711475</v>
      </c>
      <c r="X805" s="260">
        <v>0.957702177709662</v>
      </c>
      <c r="Y805" s="262">
        <v>0.92</v>
      </c>
      <c r="Z805" s="262">
        <v>0.91817215727949</v>
      </c>
      <c r="AA805" s="262">
        <v>0.954590325765054</v>
      </c>
      <c r="AB805" s="262">
        <v>0.968487394957983</v>
      </c>
      <c r="AC805" s="262">
        <v>0.966104653192306</v>
      </c>
      <c r="AD805" s="262">
        <v>0.92</v>
      </c>
      <c r="AE805" s="260">
        <v>1</v>
      </c>
      <c r="AF805" s="260">
        <v>0.998415213946117</v>
      </c>
      <c r="AG805" s="260">
        <v>0.999320190346703</v>
      </c>
      <c r="AH805" s="260">
        <v>0.99883491665173</v>
      </c>
      <c r="AI805" s="262">
        <v>0.92</v>
      </c>
      <c r="AJ805" s="260">
        <v>0.949745547073791</v>
      </c>
      <c r="AK805" s="260">
        <v>0.967835604199241</v>
      </c>
      <c r="AL805" s="260">
        <v>0.981294964028777</v>
      </c>
      <c r="AM805" s="260">
        <v>0.981141449773229</v>
      </c>
      <c r="AN805" s="259">
        <v>0.99</v>
      </c>
      <c r="AO805" s="264">
        <v>1</v>
      </c>
      <c r="AP805" s="264">
        <v>1</v>
      </c>
      <c r="AQ805" s="264">
        <v>1</v>
      </c>
      <c r="AR805" s="265">
        <v>1</v>
      </c>
      <c r="AS805" s="286">
        <v>0.0810595228934205</v>
      </c>
      <c r="AT805" s="267">
        <v>0.0444444444444444</v>
      </c>
      <c r="AU805" s="268">
        <v>0.0232558139534884</v>
      </c>
      <c r="AV805" s="268">
        <v>0.0857142857142857</v>
      </c>
      <c r="AW805" s="268">
        <v>0.0835051546391753</v>
      </c>
      <c r="AX805" s="224"/>
      <c r="AY805" s="222"/>
    </row>
    <row r="806" ht="15" spans="1:51">
      <c r="A806" s="220"/>
      <c r="B806" s="224"/>
      <c r="C806" s="283" t="s">
        <v>668</v>
      </c>
      <c r="D806" s="111" t="s">
        <v>25</v>
      </c>
      <c r="E806" s="111" t="s">
        <v>669</v>
      </c>
      <c r="F806" s="293" t="s">
        <v>839</v>
      </c>
      <c r="G806" s="293" t="s">
        <v>839</v>
      </c>
      <c r="H806" s="293" t="s">
        <v>839</v>
      </c>
      <c r="I806" s="293" t="s">
        <v>839</v>
      </c>
      <c r="J806" s="259">
        <v>0.9</v>
      </c>
      <c r="K806" s="260">
        <v>1</v>
      </c>
      <c r="L806" s="260">
        <v>0.933333333333333</v>
      </c>
      <c r="M806" s="261">
        <v>0.957446808510638</v>
      </c>
      <c r="N806" s="261">
        <v>0.975841242450388</v>
      </c>
      <c r="O806" s="262">
        <v>0.9</v>
      </c>
      <c r="P806" s="263">
        <v>0.985852568875652</v>
      </c>
      <c r="Q806" s="260">
        <v>0.946366109599689</v>
      </c>
      <c r="R806" s="260">
        <v>0.980966325036603</v>
      </c>
      <c r="S806" s="260">
        <v>0.967421307035391</v>
      </c>
      <c r="T806" s="262">
        <v>0.9</v>
      </c>
      <c r="U806" s="260">
        <v>0.919210722263589</v>
      </c>
      <c r="V806" s="260">
        <v>0.946366109599689</v>
      </c>
      <c r="W806" s="260">
        <v>0.953879941434846</v>
      </c>
      <c r="X806" s="260">
        <v>0.933546723340288</v>
      </c>
      <c r="Y806" s="262">
        <v>0.92</v>
      </c>
      <c r="Z806" s="262">
        <v>0.917119565217391</v>
      </c>
      <c r="AA806" s="262">
        <v>0.919060052219321</v>
      </c>
      <c r="AB806" s="262">
        <v>0.937042459736457</v>
      </c>
      <c r="AC806" s="262">
        <v>0.932028415188838</v>
      </c>
      <c r="AD806" s="262">
        <v>0.92</v>
      </c>
      <c r="AE806" s="260">
        <v>0.994987468671679</v>
      </c>
      <c r="AF806" s="260">
        <v>0.993230174081238</v>
      </c>
      <c r="AG806" s="260">
        <v>0.99789029535865</v>
      </c>
      <c r="AH806" s="260">
        <v>0.995932371250707</v>
      </c>
      <c r="AI806" s="262">
        <v>0.92</v>
      </c>
      <c r="AJ806" s="260">
        <v>0.9375</v>
      </c>
      <c r="AK806" s="260">
        <v>0.955389221556886</v>
      </c>
      <c r="AL806" s="260">
        <v>0.961662276851039</v>
      </c>
      <c r="AM806" s="260">
        <v>0.960314918325808</v>
      </c>
      <c r="AN806" s="259">
        <v>0.99</v>
      </c>
      <c r="AO806" s="264">
        <v>1</v>
      </c>
      <c r="AP806" s="264">
        <v>1</v>
      </c>
      <c r="AQ806" s="264">
        <v>1</v>
      </c>
      <c r="AR806" s="265">
        <v>1</v>
      </c>
      <c r="AS806" s="286">
        <v>0.0810595228934205</v>
      </c>
      <c r="AT806" s="267">
        <v>0.032258064516129</v>
      </c>
      <c r="AU806" s="268">
        <v>0</v>
      </c>
      <c r="AV806" s="268">
        <v>0.151515151515152</v>
      </c>
      <c r="AW806" s="268">
        <v>0.0807291666666667</v>
      </c>
      <c r="AX806" s="224"/>
      <c r="AY806" s="222"/>
    </row>
    <row r="807" ht="15" spans="1:51">
      <c r="A807" s="220"/>
      <c r="B807" s="224"/>
      <c r="C807" s="283" t="s">
        <v>668</v>
      </c>
      <c r="D807" s="111" t="s">
        <v>25</v>
      </c>
      <c r="E807" s="111" t="s">
        <v>669</v>
      </c>
      <c r="F807" s="293" t="s">
        <v>840</v>
      </c>
      <c r="G807" s="293" t="s">
        <v>840</v>
      </c>
      <c r="H807" s="293" t="s">
        <v>840</v>
      </c>
      <c r="I807" s="293" t="s">
        <v>840</v>
      </c>
      <c r="J807" s="259">
        <v>0.9</v>
      </c>
      <c r="K807" s="260">
        <v>0.896551724137931</v>
      </c>
      <c r="L807" s="260">
        <v>0.944444444444444</v>
      </c>
      <c r="M807" s="261">
        <v>1</v>
      </c>
      <c r="N807" s="261">
        <v>0.933982683982684</v>
      </c>
      <c r="O807" s="262">
        <v>0.9</v>
      </c>
      <c r="P807" s="263">
        <v>0.883345297918162</v>
      </c>
      <c r="Q807" s="260">
        <v>0.954100827689992</v>
      </c>
      <c r="R807" s="260">
        <v>0.964461646727657</v>
      </c>
      <c r="S807" s="260">
        <v>0.946597986912302</v>
      </c>
      <c r="T807" s="262">
        <v>0.9</v>
      </c>
      <c r="U807" s="260">
        <v>0.839195979899497</v>
      </c>
      <c r="V807" s="260">
        <v>0.893152746425884</v>
      </c>
      <c r="W807" s="260">
        <v>0.930330752990852</v>
      </c>
      <c r="X807" s="260">
        <v>0.915442432524769</v>
      </c>
      <c r="Y807" s="262">
        <v>0.92</v>
      </c>
      <c r="Z807" s="262">
        <v>0.885747938751472</v>
      </c>
      <c r="AA807" s="262">
        <v>0.923863636363636</v>
      </c>
      <c r="AB807" s="262">
        <v>0.926302414231258</v>
      </c>
      <c r="AC807" s="262">
        <v>0.93160510031877</v>
      </c>
      <c r="AD807" s="262">
        <v>0.92</v>
      </c>
      <c r="AE807" s="260">
        <v>0.998685075608153</v>
      </c>
      <c r="AF807" s="260">
        <v>0.99821529974852</v>
      </c>
      <c r="AG807" s="260">
        <v>0.997448099868956</v>
      </c>
      <c r="AH807" s="260">
        <v>0.997745840390555</v>
      </c>
      <c r="AI807" s="262">
        <v>0.92</v>
      </c>
      <c r="AJ807" s="260">
        <v>0.894751305303655</v>
      </c>
      <c r="AK807" s="260">
        <v>0.934745762711864</v>
      </c>
      <c r="AL807" s="260">
        <v>0.957622454595487</v>
      </c>
      <c r="AM807" s="260">
        <v>0.955532776382553</v>
      </c>
      <c r="AN807" s="259">
        <v>0.99</v>
      </c>
      <c r="AO807" s="264">
        <v>1</v>
      </c>
      <c r="AP807" s="264">
        <v>1</v>
      </c>
      <c r="AQ807" s="264">
        <v>1</v>
      </c>
      <c r="AR807" s="265">
        <v>1</v>
      </c>
      <c r="AS807" s="286">
        <v>0.0810595228934205</v>
      </c>
      <c r="AT807" s="267">
        <v>0.0645161290322581</v>
      </c>
      <c r="AU807" s="268">
        <v>0</v>
      </c>
      <c r="AV807" s="268">
        <v>0.0192307692307692</v>
      </c>
      <c r="AW807" s="268">
        <v>0.0879237288135593</v>
      </c>
      <c r="AX807" s="224"/>
      <c r="AY807" s="222"/>
    </row>
    <row r="808" ht="15" spans="1:51">
      <c r="A808" s="220"/>
      <c r="B808" s="224"/>
      <c r="C808" s="283" t="s">
        <v>668</v>
      </c>
      <c r="D808" s="111" t="s">
        <v>25</v>
      </c>
      <c r="E808" s="111" t="s">
        <v>669</v>
      </c>
      <c r="F808" s="293" t="s">
        <v>841</v>
      </c>
      <c r="G808" s="293" t="s">
        <v>841</v>
      </c>
      <c r="H808" s="293" t="s">
        <v>841</v>
      </c>
      <c r="I808" s="293" t="s">
        <v>841</v>
      </c>
      <c r="J808" s="259">
        <v>0.9</v>
      </c>
      <c r="K808" s="260">
        <v>0.904761904761905</v>
      </c>
      <c r="L808" s="260">
        <v>0.923076923076923</v>
      </c>
      <c r="M808" s="261">
        <v>0.84</v>
      </c>
      <c r="N808" s="261">
        <v>0.882789317507418</v>
      </c>
      <c r="O808" s="262">
        <v>0.9</v>
      </c>
      <c r="P808" s="263">
        <v>0.934643995749203</v>
      </c>
      <c r="Q808" s="260">
        <v>0.982844493635861</v>
      </c>
      <c r="R808" s="260">
        <v>0.983291139240506</v>
      </c>
      <c r="S808" s="260">
        <v>0.973252402630248</v>
      </c>
      <c r="T808" s="262">
        <v>0.9</v>
      </c>
      <c r="U808" s="260">
        <v>0.844314558979809</v>
      </c>
      <c r="V808" s="260">
        <v>0.940232429441063</v>
      </c>
      <c r="W808" s="260">
        <v>0.958481012658228</v>
      </c>
      <c r="X808" s="260">
        <v>0.943247344461305</v>
      </c>
      <c r="Y808" s="262">
        <v>0.92</v>
      </c>
      <c r="Z808" s="262">
        <v>0.874501992031873</v>
      </c>
      <c r="AA808" s="262">
        <v>0.952290076335878</v>
      </c>
      <c r="AB808" s="262">
        <v>0.951781970649895</v>
      </c>
      <c r="AC808" s="262">
        <v>0.945884564178871</v>
      </c>
      <c r="AD808" s="262">
        <v>0.92</v>
      </c>
      <c r="AE808" s="260">
        <v>1</v>
      </c>
      <c r="AF808" s="260">
        <v>1</v>
      </c>
      <c r="AG808" s="260">
        <v>0.997512437810945</v>
      </c>
      <c r="AH808" s="260">
        <v>0.996154125244902</v>
      </c>
      <c r="AI808" s="262">
        <v>0.92</v>
      </c>
      <c r="AJ808" s="260">
        <v>0.912332214765101</v>
      </c>
      <c r="AK808" s="260">
        <v>0.963979416809606</v>
      </c>
      <c r="AL808" s="260">
        <v>0.974724826742764</v>
      </c>
      <c r="AM808" s="260">
        <v>0.968713826366559</v>
      </c>
      <c r="AN808" s="259">
        <v>0.99</v>
      </c>
      <c r="AO808" s="264">
        <v>1</v>
      </c>
      <c r="AP808" s="264">
        <v>1</v>
      </c>
      <c r="AQ808" s="264">
        <v>1</v>
      </c>
      <c r="AR808" s="265">
        <v>1</v>
      </c>
      <c r="AS808" s="286">
        <v>0.0810595228934205</v>
      </c>
      <c r="AT808" s="267">
        <v>-0.0344827586206897</v>
      </c>
      <c r="AU808" s="268">
        <v>0.027027027027027</v>
      </c>
      <c r="AV808" s="268">
        <v>0.06</v>
      </c>
      <c r="AW808" s="268">
        <v>0.0917293233082707</v>
      </c>
      <c r="AX808" s="224"/>
      <c r="AY808" s="222"/>
    </row>
    <row r="809" ht="15" spans="1:51">
      <c r="A809" s="220"/>
      <c r="B809" s="224"/>
      <c r="C809" s="283" t="s">
        <v>668</v>
      </c>
      <c r="D809" s="111" t="s">
        <v>25</v>
      </c>
      <c r="E809" s="111" t="s">
        <v>669</v>
      </c>
      <c r="F809" s="293" t="s">
        <v>842</v>
      </c>
      <c r="G809" s="293" t="s">
        <v>842</v>
      </c>
      <c r="H809" s="293" t="s">
        <v>842</v>
      </c>
      <c r="I809" s="293" t="s">
        <v>842</v>
      </c>
      <c r="J809" s="259">
        <v>0.9</v>
      </c>
      <c r="K809" s="260">
        <v>0.769230769230769</v>
      </c>
      <c r="L809" s="260">
        <v>0.923076923076923</v>
      </c>
      <c r="M809" s="261">
        <v>0.923076923076923</v>
      </c>
      <c r="N809" s="261">
        <v>0.909638554216867</v>
      </c>
      <c r="O809" s="262">
        <v>0.9</v>
      </c>
      <c r="P809" s="263">
        <v>0.948400412796698</v>
      </c>
      <c r="Q809" s="260">
        <v>0.964620187304891</v>
      </c>
      <c r="R809" s="260">
        <v>0.897959183673469</v>
      </c>
      <c r="S809" s="260">
        <v>0.960041361991284</v>
      </c>
      <c r="T809" s="262">
        <v>0.9</v>
      </c>
      <c r="U809" s="260">
        <v>0.891640866873065</v>
      </c>
      <c r="V809" s="260">
        <v>0.938605619146722</v>
      </c>
      <c r="W809" s="260">
        <v>0.936627282491944</v>
      </c>
      <c r="X809" s="260">
        <v>0.934227047787872</v>
      </c>
      <c r="Y809" s="262">
        <v>0.92</v>
      </c>
      <c r="Z809" s="262">
        <v>0.883211678832117</v>
      </c>
      <c r="AA809" s="262">
        <v>0.921487603305785</v>
      </c>
      <c r="AB809" s="262">
        <v>0.929411764705882</v>
      </c>
      <c r="AC809" s="262">
        <v>0.933747725894482</v>
      </c>
      <c r="AD809" s="262">
        <v>0.92</v>
      </c>
      <c r="AE809" s="260">
        <v>0.99468085106383</v>
      </c>
      <c r="AF809" s="260">
        <v>0.996835443037975</v>
      </c>
      <c r="AG809" s="260">
        <v>1</v>
      </c>
      <c r="AH809" s="260">
        <v>0.997120153591808</v>
      </c>
      <c r="AI809" s="262">
        <v>0.92</v>
      </c>
      <c r="AJ809" s="260">
        <v>0.900477707006369</v>
      </c>
      <c r="AK809" s="260">
        <v>0.951787198669992</v>
      </c>
      <c r="AL809" s="260">
        <v>0.950252951096121</v>
      </c>
      <c r="AM809" s="260">
        <v>0.953942487461792</v>
      </c>
      <c r="AN809" s="259">
        <v>0.99</v>
      </c>
      <c r="AO809" s="264">
        <v>1</v>
      </c>
      <c r="AP809" s="264">
        <v>1</v>
      </c>
      <c r="AQ809" s="264">
        <v>1</v>
      </c>
      <c r="AR809" s="265">
        <v>1</v>
      </c>
      <c r="AS809" s="286">
        <v>0.0810595228934205</v>
      </c>
      <c r="AT809" s="267">
        <v>0</v>
      </c>
      <c r="AU809" s="268">
        <v>0.0526315789473684</v>
      </c>
      <c r="AV809" s="268">
        <v>0</v>
      </c>
      <c r="AW809" s="268">
        <v>0.0931034482758621</v>
      </c>
      <c r="AX809" s="224"/>
      <c r="AY809" s="222"/>
    </row>
    <row r="810" ht="15" spans="1:51">
      <c r="A810" s="220"/>
      <c r="B810" s="224"/>
      <c r="C810" s="283" t="s">
        <v>668</v>
      </c>
      <c r="D810" s="111" t="s">
        <v>25</v>
      </c>
      <c r="E810" s="111" t="s">
        <v>669</v>
      </c>
      <c r="F810" s="293" t="s">
        <v>843</v>
      </c>
      <c r="G810" s="293" t="s">
        <v>843</v>
      </c>
      <c r="H810" s="293" t="s">
        <v>843</v>
      </c>
      <c r="I810" s="293" t="s">
        <v>843</v>
      </c>
      <c r="J810" s="259">
        <v>0.9</v>
      </c>
      <c r="K810" s="260">
        <v>0.978723404255319</v>
      </c>
      <c r="L810" s="260">
        <v>0.98</v>
      </c>
      <c r="M810" s="261">
        <v>1</v>
      </c>
      <c r="N810" s="261">
        <v>0.964671953857246</v>
      </c>
      <c r="O810" s="262">
        <v>0.9</v>
      </c>
      <c r="P810" s="263">
        <v>0.950406276267862</v>
      </c>
      <c r="Q810" s="260">
        <v>0.98159509202454</v>
      </c>
      <c r="R810" s="260">
        <v>0.992011019283747</v>
      </c>
      <c r="S810" s="260">
        <v>0.983518117762895</v>
      </c>
      <c r="T810" s="262">
        <v>0.9</v>
      </c>
      <c r="U810" s="260">
        <v>0.867189688988512</v>
      </c>
      <c r="V810" s="260">
        <v>0.942024539877301</v>
      </c>
      <c r="W810" s="260">
        <v>0.96198347107438</v>
      </c>
      <c r="X810" s="260">
        <v>0.950174870001333</v>
      </c>
      <c r="Y810" s="262">
        <v>0.92</v>
      </c>
      <c r="Z810" s="262">
        <v>0.889479277364506</v>
      </c>
      <c r="AA810" s="262">
        <v>0.934805467928496</v>
      </c>
      <c r="AB810" s="262">
        <v>0.947560975609756</v>
      </c>
      <c r="AC810" s="262">
        <v>0.950903578881058</v>
      </c>
      <c r="AD810" s="262">
        <v>0.92</v>
      </c>
      <c r="AE810" s="260">
        <v>0.994565217391304</v>
      </c>
      <c r="AF810" s="260">
        <v>0.998460354118553</v>
      </c>
      <c r="AG810" s="260">
        <v>1</v>
      </c>
      <c r="AH810" s="260">
        <v>0.998683265501556</v>
      </c>
      <c r="AI810" s="262">
        <v>0.92</v>
      </c>
      <c r="AJ810" s="260">
        <v>0.90820399113082</v>
      </c>
      <c r="AK810" s="260">
        <v>0.956304915696984</v>
      </c>
      <c r="AL810" s="260">
        <v>0.977083801392945</v>
      </c>
      <c r="AM810" s="260">
        <v>0.971809328549462</v>
      </c>
      <c r="AN810" s="259">
        <v>0.99</v>
      </c>
      <c r="AO810" s="264">
        <v>1</v>
      </c>
      <c r="AP810" s="264">
        <v>1</v>
      </c>
      <c r="AQ810" s="264">
        <v>1</v>
      </c>
      <c r="AR810" s="265">
        <v>1</v>
      </c>
      <c r="AS810" s="286">
        <v>0.0810595228934205</v>
      </c>
      <c r="AT810" s="267">
        <v>0.102040816326531</v>
      </c>
      <c r="AU810" s="268">
        <v>0.153846153846154</v>
      </c>
      <c r="AV810" s="268">
        <v>0.0677966101694915</v>
      </c>
      <c r="AW810" s="268">
        <v>0.0902612826603325</v>
      </c>
      <c r="AX810" s="224"/>
      <c r="AY810" s="222"/>
    </row>
    <row r="811" ht="15" spans="1:51">
      <c r="A811" s="220"/>
      <c r="B811" s="224"/>
      <c r="C811" s="283" t="s">
        <v>668</v>
      </c>
      <c r="D811" s="111" t="s">
        <v>25</v>
      </c>
      <c r="E811" s="111" t="s">
        <v>669</v>
      </c>
      <c r="F811" s="293" t="s">
        <v>844</v>
      </c>
      <c r="G811" s="293" t="s">
        <v>844</v>
      </c>
      <c r="H811" s="293" t="s">
        <v>844</v>
      </c>
      <c r="I811" s="293" t="s">
        <v>844</v>
      </c>
      <c r="J811" s="259">
        <v>0.9</v>
      </c>
      <c r="K811" s="260">
        <v>0.905660377358491</v>
      </c>
      <c r="L811" s="260">
        <v>0.932203389830508</v>
      </c>
      <c r="M811" s="261">
        <v>0.888888888888889</v>
      </c>
      <c r="N811" s="261">
        <v>0.931490384615385</v>
      </c>
      <c r="O811" s="262">
        <v>0.9</v>
      </c>
      <c r="P811" s="263">
        <v>0.953959484346225</v>
      </c>
      <c r="Q811" s="260">
        <v>0.973426212590299</v>
      </c>
      <c r="R811" s="260">
        <v>0.983984469788886</v>
      </c>
      <c r="S811" s="260">
        <v>0.974694484296406</v>
      </c>
      <c r="T811" s="262">
        <v>0.9</v>
      </c>
      <c r="U811" s="260">
        <v>0.886970534069982</v>
      </c>
      <c r="V811" s="260">
        <v>0.931630546955624</v>
      </c>
      <c r="W811" s="260">
        <v>0.939820431933997</v>
      </c>
      <c r="X811" s="260">
        <v>0.936148514338064</v>
      </c>
      <c r="Y811" s="262">
        <v>0.92</v>
      </c>
      <c r="Z811" s="262">
        <v>0.839518555667001</v>
      </c>
      <c r="AA811" s="262">
        <v>0.90358361774744</v>
      </c>
      <c r="AB811" s="262">
        <v>0.921827411167513</v>
      </c>
      <c r="AC811" s="262">
        <v>0.911959664339609</v>
      </c>
      <c r="AD811" s="262">
        <v>0.92</v>
      </c>
      <c r="AE811" s="260">
        <v>0.998699609882965</v>
      </c>
      <c r="AF811" s="260">
        <v>0.998432601880878</v>
      </c>
      <c r="AG811" s="260">
        <v>0.992914979757085</v>
      </c>
      <c r="AH811" s="260">
        <v>0.997716755346258</v>
      </c>
      <c r="AI811" s="262">
        <v>0.92</v>
      </c>
      <c r="AJ811" s="260">
        <v>0.903406963684014</v>
      </c>
      <c r="AK811" s="260">
        <v>0.944928684627575</v>
      </c>
      <c r="AL811" s="260">
        <v>0.958154086820493</v>
      </c>
      <c r="AM811" s="260">
        <v>0.955064208853953</v>
      </c>
      <c r="AN811" s="259">
        <v>0.99</v>
      </c>
      <c r="AO811" s="264">
        <v>1</v>
      </c>
      <c r="AP811" s="264">
        <v>1</v>
      </c>
      <c r="AQ811" s="264">
        <v>1</v>
      </c>
      <c r="AR811" s="265">
        <v>1</v>
      </c>
      <c r="AS811" s="286">
        <v>0.0810595228934205</v>
      </c>
      <c r="AT811" s="267">
        <v>0</v>
      </c>
      <c r="AU811" s="268">
        <v>0</v>
      </c>
      <c r="AV811" s="268">
        <v>0.0555555555555556</v>
      </c>
      <c r="AW811" s="268">
        <v>0.0964797913950456</v>
      </c>
      <c r="AX811" s="224"/>
      <c r="AY811" s="222"/>
    </row>
    <row r="812" ht="15" spans="1:51">
      <c r="A812" s="220"/>
      <c r="B812" s="224"/>
      <c r="C812" s="283" t="s">
        <v>668</v>
      </c>
      <c r="D812" s="111" t="s">
        <v>25</v>
      </c>
      <c r="E812" s="111" t="s">
        <v>669</v>
      </c>
      <c r="F812" s="293" t="s">
        <v>845</v>
      </c>
      <c r="G812" s="293" t="s">
        <v>845</v>
      </c>
      <c r="H812" s="293" t="s">
        <v>845</v>
      </c>
      <c r="I812" s="293" t="s">
        <v>845</v>
      </c>
      <c r="J812" s="259">
        <v>0.9</v>
      </c>
      <c r="K812" s="260">
        <v>0.92</v>
      </c>
      <c r="L812" s="260">
        <v>0.96</v>
      </c>
      <c r="M812" s="261">
        <v>0.923076923076923</v>
      </c>
      <c r="N812" s="261">
        <v>0.920289855072464</v>
      </c>
      <c r="O812" s="262">
        <v>0.9</v>
      </c>
      <c r="P812" s="263">
        <v>0.994394618834081</v>
      </c>
      <c r="Q812" s="260">
        <v>0.988196988196988</v>
      </c>
      <c r="R812" s="260">
        <v>0.990793511617712</v>
      </c>
      <c r="S812" s="260">
        <v>0.991004746572842</v>
      </c>
      <c r="T812" s="262">
        <v>0.9</v>
      </c>
      <c r="U812" s="260">
        <v>0.958520179372197</v>
      </c>
      <c r="V812" s="260">
        <v>0.963776963776964</v>
      </c>
      <c r="W812" s="260">
        <v>0.969311705392372</v>
      </c>
      <c r="X812" s="260">
        <v>0.962824044876689</v>
      </c>
      <c r="Y812" s="262">
        <v>0.92</v>
      </c>
      <c r="Z812" s="262">
        <v>0.949282296650718</v>
      </c>
      <c r="AA812" s="262">
        <v>0.955345060893099</v>
      </c>
      <c r="AB812" s="262">
        <v>0.963095238095238</v>
      </c>
      <c r="AC812" s="262">
        <v>0.951310700472712</v>
      </c>
      <c r="AD812" s="262">
        <v>0.92</v>
      </c>
      <c r="AE812" s="260">
        <v>0.995850622406639</v>
      </c>
      <c r="AF812" s="260">
        <v>0.99838523644752</v>
      </c>
      <c r="AG812" s="260">
        <v>0.997883149872989</v>
      </c>
      <c r="AH812" s="260">
        <v>0.991992573554022</v>
      </c>
      <c r="AI812" s="262">
        <v>0.92</v>
      </c>
      <c r="AJ812" s="260">
        <v>0.970438054286482</v>
      </c>
      <c r="AK812" s="260">
        <v>0.975907384230288</v>
      </c>
      <c r="AL812" s="260">
        <v>0.9811079090618</v>
      </c>
      <c r="AM812" s="260">
        <v>0.976824918001389</v>
      </c>
      <c r="AN812" s="259">
        <v>0.99</v>
      </c>
      <c r="AO812" s="264">
        <v>1</v>
      </c>
      <c r="AP812" s="264">
        <v>1</v>
      </c>
      <c r="AQ812" s="264">
        <v>1</v>
      </c>
      <c r="AR812" s="265">
        <v>1</v>
      </c>
      <c r="AS812" s="286">
        <v>0.0810595228934205</v>
      </c>
      <c r="AT812" s="267">
        <v>0.181818181818182</v>
      </c>
      <c r="AU812" s="268">
        <v>0</v>
      </c>
      <c r="AV812" s="268">
        <v>0</v>
      </c>
      <c r="AW812" s="268">
        <v>0.0704225352112676</v>
      </c>
      <c r="AX812" s="224"/>
      <c r="AY812" s="222"/>
    </row>
    <row r="813" ht="15" spans="1:51">
      <c r="A813" s="220"/>
      <c r="B813" s="224"/>
      <c r="C813" s="283" t="s">
        <v>668</v>
      </c>
      <c r="D813" s="111" t="s">
        <v>25</v>
      </c>
      <c r="E813" s="111" t="s">
        <v>669</v>
      </c>
      <c r="F813" s="293" t="s">
        <v>846</v>
      </c>
      <c r="G813" s="293" t="s">
        <v>846</v>
      </c>
      <c r="H813" s="293" t="s">
        <v>846</v>
      </c>
      <c r="I813" s="293" t="s">
        <v>846</v>
      </c>
      <c r="J813" s="259">
        <v>0.9</v>
      </c>
      <c r="K813" s="260">
        <v>1</v>
      </c>
      <c r="L813" s="260">
        <v>0.96</v>
      </c>
      <c r="M813" s="261">
        <v>1</v>
      </c>
      <c r="N813" s="261">
        <v>0.951977401129944</v>
      </c>
      <c r="O813" s="262">
        <v>0.9</v>
      </c>
      <c r="P813" s="263">
        <v>0.949585194639438</v>
      </c>
      <c r="Q813" s="260">
        <v>0.95475113122172</v>
      </c>
      <c r="R813" s="260">
        <v>0.955078125</v>
      </c>
      <c r="S813" s="260">
        <v>0.965826263591827</v>
      </c>
      <c r="T813" s="262">
        <v>0.9</v>
      </c>
      <c r="U813" s="260">
        <v>0.928525845564773</v>
      </c>
      <c r="V813" s="260">
        <v>0.950226244343891</v>
      </c>
      <c r="W813" s="260">
        <v>0.955078125</v>
      </c>
      <c r="X813" s="260">
        <v>0.953518938941331</v>
      </c>
      <c r="Y813" s="262">
        <v>0.92</v>
      </c>
      <c r="Z813" s="262">
        <v>0.927118644067797</v>
      </c>
      <c r="AA813" s="262">
        <v>0.932457786116323</v>
      </c>
      <c r="AB813" s="262">
        <v>0.932432432432432</v>
      </c>
      <c r="AC813" s="262">
        <v>0.943145060960438</v>
      </c>
      <c r="AD813" s="262">
        <v>0.92</v>
      </c>
      <c r="AE813" s="260">
        <v>0.995016611295681</v>
      </c>
      <c r="AF813" s="260">
        <v>0.988142292490119</v>
      </c>
      <c r="AG813" s="260">
        <v>0.997227356746765</v>
      </c>
      <c r="AH813" s="260">
        <v>0.995958892179063</v>
      </c>
      <c r="AI813" s="262">
        <v>0.92</v>
      </c>
      <c r="AJ813" s="260">
        <v>0.956420955030134</v>
      </c>
      <c r="AK813" s="260">
        <v>0.969711538461538</v>
      </c>
      <c r="AL813" s="260">
        <v>0.971275559883155</v>
      </c>
      <c r="AM813" s="260">
        <v>0.971530187669412</v>
      </c>
      <c r="AN813" s="259">
        <v>0.99</v>
      </c>
      <c r="AO813" s="264">
        <v>1</v>
      </c>
      <c r="AP813" s="264">
        <v>1</v>
      </c>
      <c r="AQ813" s="264">
        <v>1</v>
      </c>
      <c r="AR813" s="265">
        <v>1</v>
      </c>
      <c r="AS813" s="286">
        <v>0.0810595228934205</v>
      </c>
      <c r="AT813" s="267">
        <v>0</v>
      </c>
      <c r="AU813" s="268">
        <v>0</v>
      </c>
      <c r="AV813" s="268">
        <v>0.1</v>
      </c>
      <c r="AW813" s="268">
        <v>0.062043795620438</v>
      </c>
      <c r="AX813" s="224"/>
      <c r="AY813" s="222"/>
    </row>
    <row r="814" ht="15" spans="1:51">
      <c r="A814" s="220"/>
      <c r="B814" s="224"/>
      <c r="C814" s="283" t="s">
        <v>668</v>
      </c>
      <c r="D814" s="111" t="s">
        <v>25</v>
      </c>
      <c r="E814" s="111" t="s">
        <v>669</v>
      </c>
      <c r="F814" s="293" t="s">
        <v>847</v>
      </c>
      <c r="G814" s="293" t="s">
        <v>847</v>
      </c>
      <c r="H814" s="293" t="s">
        <v>847</v>
      </c>
      <c r="I814" s="293" t="s">
        <v>847</v>
      </c>
      <c r="J814" s="259">
        <v>0.9</v>
      </c>
      <c r="K814" s="260">
        <v>1</v>
      </c>
      <c r="L814" s="260">
        <v>1</v>
      </c>
      <c r="M814" s="261">
        <v>0.975</v>
      </c>
      <c r="N814" s="261">
        <v>0.985408560311284</v>
      </c>
      <c r="O814" s="262">
        <v>0.9</v>
      </c>
      <c r="P814" s="263">
        <v>0.966445298846557</v>
      </c>
      <c r="Q814" s="260">
        <v>0.964828137490008</v>
      </c>
      <c r="R814" s="260">
        <v>0.962126729788784</v>
      </c>
      <c r="S814" s="260">
        <v>0.963991967650538</v>
      </c>
      <c r="T814" s="262">
        <v>0.9</v>
      </c>
      <c r="U814" s="260">
        <v>0.93743446347431</v>
      </c>
      <c r="V814" s="260">
        <v>0.938449240607514</v>
      </c>
      <c r="W814" s="260">
        <v>0.945010924981792</v>
      </c>
      <c r="X814" s="260">
        <v>0.941847990537232</v>
      </c>
      <c r="Y814" s="262">
        <v>0.92</v>
      </c>
      <c r="Z814" s="262">
        <v>0.91469681397739</v>
      </c>
      <c r="AA814" s="262">
        <v>0.909650924024641</v>
      </c>
      <c r="AB814" s="262">
        <v>0.925595238095238</v>
      </c>
      <c r="AC814" s="262">
        <v>0.918584323379357</v>
      </c>
      <c r="AD814" s="262">
        <v>0.92</v>
      </c>
      <c r="AE814" s="260">
        <v>0.985576923076923</v>
      </c>
      <c r="AF814" s="260">
        <v>0.994129834254144</v>
      </c>
      <c r="AG814" s="260">
        <v>0.996267390566678</v>
      </c>
      <c r="AH814" s="260">
        <v>0.992477009642317</v>
      </c>
      <c r="AI814" s="262">
        <v>0.92</v>
      </c>
      <c r="AJ814" s="260">
        <v>0.952281616688396</v>
      </c>
      <c r="AK814" s="260">
        <v>0.95512082853855</v>
      </c>
      <c r="AL814" s="260">
        <v>0.962972828982419</v>
      </c>
      <c r="AM814" s="260">
        <v>0.96280487199595</v>
      </c>
      <c r="AN814" s="259">
        <v>0.99</v>
      </c>
      <c r="AO814" s="264">
        <v>1</v>
      </c>
      <c r="AP814" s="264">
        <v>1</v>
      </c>
      <c r="AQ814" s="264">
        <v>1</v>
      </c>
      <c r="AR814" s="265">
        <v>1</v>
      </c>
      <c r="AS814" s="286">
        <v>0.0810595228934205</v>
      </c>
      <c r="AT814" s="267">
        <v>0</v>
      </c>
      <c r="AU814" s="268">
        <v>0</v>
      </c>
      <c r="AV814" s="268">
        <v>0</v>
      </c>
      <c r="AW814" s="268">
        <v>0.0402476780185759</v>
      </c>
      <c r="AX814" s="224"/>
      <c r="AY814" s="222"/>
    </row>
    <row r="815" ht="15" spans="1:51">
      <c r="A815" s="220"/>
      <c r="B815" s="224"/>
      <c r="C815" s="283" t="s">
        <v>668</v>
      </c>
      <c r="D815" s="111" t="s">
        <v>25</v>
      </c>
      <c r="E815" s="111" t="s">
        <v>669</v>
      </c>
      <c r="F815" s="293" t="s">
        <v>848</v>
      </c>
      <c r="G815" s="293" t="s">
        <v>848</v>
      </c>
      <c r="H815" s="293" t="s">
        <v>848</v>
      </c>
      <c r="I815" s="293" t="s">
        <v>848</v>
      </c>
      <c r="J815" s="259">
        <v>0.9</v>
      </c>
      <c r="K815" s="260">
        <v>1</v>
      </c>
      <c r="L815" s="260">
        <v>0.931034482758621</v>
      </c>
      <c r="M815" s="261">
        <v>0.931034482758621</v>
      </c>
      <c r="N815" s="261">
        <v>0.976070528967254</v>
      </c>
      <c r="O815" s="262">
        <v>0.9</v>
      </c>
      <c r="P815" s="263">
        <v>0.987041836356905</v>
      </c>
      <c r="Q815" s="260">
        <v>0.994222038794882</v>
      </c>
      <c r="R815" s="260">
        <v>0.993971061093248</v>
      </c>
      <c r="S815" s="260">
        <v>0.994600142806141</v>
      </c>
      <c r="T815" s="262">
        <v>0.9</v>
      </c>
      <c r="U815" s="260">
        <v>0.95816364309515</v>
      </c>
      <c r="V815" s="260">
        <v>0.972348328518366</v>
      </c>
      <c r="W815" s="260">
        <v>0.964630225080386</v>
      </c>
      <c r="X815" s="260">
        <v>0.968909913126264</v>
      </c>
      <c r="Y815" s="262">
        <v>0.92</v>
      </c>
      <c r="Z815" s="262">
        <v>0.936559139784946</v>
      </c>
      <c r="AA815" s="262">
        <v>0.944318181818182</v>
      </c>
      <c r="AB815" s="262">
        <v>0.95042194092827</v>
      </c>
      <c r="AC815" s="262">
        <v>0.951143089242196</v>
      </c>
      <c r="AD815" s="262">
        <v>0.92</v>
      </c>
      <c r="AE815" s="260">
        <v>0.988505747126437</v>
      </c>
      <c r="AF815" s="260">
        <v>0.996603260869565</v>
      </c>
      <c r="AG815" s="260">
        <v>0.998071235694998</v>
      </c>
      <c r="AH815" s="260">
        <v>0.996317642366189</v>
      </c>
      <c r="AI815" s="262">
        <v>0.92</v>
      </c>
      <c r="AJ815" s="260">
        <v>0.965849628201597</v>
      </c>
      <c r="AK815" s="260">
        <v>0.976392251815981</v>
      </c>
      <c r="AL815" s="260">
        <v>0.979045401629802</v>
      </c>
      <c r="AM815" s="260">
        <v>0.978064474546412</v>
      </c>
      <c r="AN815" s="259">
        <v>0.99</v>
      </c>
      <c r="AO815" s="264">
        <v>1</v>
      </c>
      <c r="AP815" s="264">
        <v>1</v>
      </c>
      <c r="AQ815" s="264">
        <v>1</v>
      </c>
      <c r="AR815" s="265">
        <v>1</v>
      </c>
      <c r="AS815" s="286">
        <v>0.0810595228934205</v>
      </c>
      <c r="AT815" s="267">
        <v>0</v>
      </c>
      <c r="AU815" s="268">
        <v>0</v>
      </c>
      <c r="AV815" s="268">
        <v>0</v>
      </c>
      <c r="AW815" s="268">
        <v>0.0644171779141104</v>
      </c>
      <c r="AX815" s="224"/>
      <c r="AY815" s="222"/>
    </row>
    <row r="816" ht="15" spans="1:51">
      <c r="A816" s="220"/>
      <c r="B816" s="224"/>
      <c r="C816" s="283" t="s">
        <v>668</v>
      </c>
      <c r="D816" s="111" t="s">
        <v>25</v>
      </c>
      <c r="E816" s="111" t="s">
        <v>669</v>
      </c>
      <c r="F816" s="293" t="s">
        <v>849</v>
      </c>
      <c r="G816" s="293" t="s">
        <v>849</v>
      </c>
      <c r="H816" s="293" t="s">
        <v>849</v>
      </c>
      <c r="I816" s="293" t="s">
        <v>849</v>
      </c>
      <c r="J816" s="259">
        <v>0.9</v>
      </c>
      <c r="K816" s="260">
        <v>1</v>
      </c>
      <c r="L816" s="260">
        <v>1</v>
      </c>
      <c r="M816" s="261">
        <v>1</v>
      </c>
      <c r="N816" s="261">
        <v>0.997140133460439</v>
      </c>
      <c r="O816" s="262">
        <v>0.9</v>
      </c>
      <c r="P816" s="263">
        <v>0.960030165912519</v>
      </c>
      <c r="Q816" s="260">
        <v>0.992994746059545</v>
      </c>
      <c r="R816" s="260">
        <v>0.994479495268139</v>
      </c>
      <c r="S816" s="260">
        <v>0.993831863334017</v>
      </c>
      <c r="T816" s="262">
        <v>0.9</v>
      </c>
      <c r="U816" s="260">
        <v>0.94683257918552</v>
      </c>
      <c r="V816" s="260">
        <v>0.977670753064799</v>
      </c>
      <c r="W816" s="260">
        <v>0.983832807570978</v>
      </c>
      <c r="X816" s="260">
        <v>0.979708148972954</v>
      </c>
      <c r="Y816" s="262">
        <v>0.92</v>
      </c>
      <c r="Z816" s="262">
        <v>0.922448979591837</v>
      </c>
      <c r="AA816" s="262">
        <v>0.93030303030303</v>
      </c>
      <c r="AB816" s="262">
        <v>0.941551540913921</v>
      </c>
      <c r="AC816" s="262">
        <v>0.94351433439514</v>
      </c>
      <c r="AD816" s="262">
        <v>0.92</v>
      </c>
      <c r="AE816" s="260">
        <v>0.998336106489185</v>
      </c>
      <c r="AF816" s="260">
        <v>0.998641304347826</v>
      </c>
      <c r="AG816" s="260">
        <v>0.997450605481198</v>
      </c>
      <c r="AH816" s="260">
        <v>0.997075943486459</v>
      </c>
      <c r="AI816" s="262">
        <v>0.92</v>
      </c>
      <c r="AJ816" s="260">
        <v>0.948513215859031</v>
      </c>
      <c r="AK816" s="260">
        <v>0.974037874160049</v>
      </c>
      <c r="AL816" s="260">
        <v>0.980442910555076</v>
      </c>
      <c r="AM816" s="260">
        <v>0.979738596399139</v>
      </c>
      <c r="AN816" s="259">
        <v>0.99</v>
      </c>
      <c r="AO816" s="264">
        <v>1</v>
      </c>
      <c r="AP816" s="264">
        <v>1</v>
      </c>
      <c r="AQ816" s="264">
        <v>1</v>
      </c>
      <c r="AR816" s="265">
        <v>1</v>
      </c>
      <c r="AS816" s="286">
        <v>0.0810595228934205</v>
      </c>
      <c r="AT816" s="267">
        <v>0</v>
      </c>
      <c r="AU816" s="268">
        <v>0.142857142857143</v>
      </c>
      <c r="AV816" s="268">
        <v>0</v>
      </c>
      <c r="AW816" s="268">
        <v>0.0387096774193548</v>
      </c>
      <c r="AX816" s="224"/>
      <c r="AY816" s="222"/>
    </row>
    <row r="817" ht="15" spans="1:51">
      <c r="A817" s="220"/>
      <c r="B817" s="224"/>
      <c r="C817" s="283" t="s">
        <v>668</v>
      </c>
      <c r="D817" s="111" t="s">
        <v>25</v>
      </c>
      <c r="E817" s="111" t="s">
        <v>669</v>
      </c>
      <c r="F817" s="293" t="s">
        <v>850</v>
      </c>
      <c r="G817" s="293" t="s">
        <v>850</v>
      </c>
      <c r="H817" s="293" t="s">
        <v>850</v>
      </c>
      <c r="I817" s="293" t="s">
        <v>850</v>
      </c>
      <c r="J817" s="259">
        <v>0.9</v>
      </c>
      <c r="K817" s="260">
        <v>0.914285714285714</v>
      </c>
      <c r="L817" s="260">
        <v>0.868421052631579</v>
      </c>
      <c r="M817" s="261">
        <v>0.857142857142857</v>
      </c>
      <c r="N817" s="261">
        <v>0.903381642512077</v>
      </c>
      <c r="O817" s="262">
        <v>0.9</v>
      </c>
      <c r="P817" s="263">
        <v>0.95972671700827</v>
      </c>
      <c r="Q817" s="260">
        <v>0.983050847457627</v>
      </c>
      <c r="R817" s="260">
        <v>0.98627316403569</v>
      </c>
      <c r="S817" s="260">
        <v>0.982303440851745</v>
      </c>
      <c r="T817" s="262">
        <v>0.9</v>
      </c>
      <c r="U817" s="260">
        <v>0.901833872707659</v>
      </c>
      <c r="V817" s="260">
        <v>0.922623434045689</v>
      </c>
      <c r="W817" s="260">
        <v>0.940631434454358</v>
      </c>
      <c r="X817" s="260">
        <v>0.932049413834298</v>
      </c>
      <c r="Y817" s="262">
        <v>0.92</v>
      </c>
      <c r="Z817" s="262">
        <v>0.907370517928287</v>
      </c>
      <c r="AA817" s="262">
        <v>0.934579439252336</v>
      </c>
      <c r="AB817" s="262">
        <v>0.940733772342427</v>
      </c>
      <c r="AC817" s="262">
        <v>0.942613481924436</v>
      </c>
      <c r="AD817" s="262">
        <v>0.92</v>
      </c>
      <c r="AE817" s="260">
        <v>0.991537376586742</v>
      </c>
      <c r="AF817" s="260">
        <v>0.998672859986729</v>
      </c>
      <c r="AG817" s="260">
        <v>0.998138957816377</v>
      </c>
      <c r="AH817" s="260">
        <v>0.995142423223622</v>
      </c>
      <c r="AI817" s="262">
        <v>0.92</v>
      </c>
      <c r="AJ817" s="260">
        <v>0.935006605019815</v>
      </c>
      <c r="AK817" s="260">
        <v>0.95568243610658</v>
      </c>
      <c r="AL817" s="260">
        <v>0.969072164948454</v>
      </c>
      <c r="AM817" s="260">
        <v>0.966441618453322</v>
      </c>
      <c r="AN817" s="259">
        <v>0.99</v>
      </c>
      <c r="AO817" s="264">
        <v>1</v>
      </c>
      <c r="AP817" s="264">
        <v>1</v>
      </c>
      <c r="AQ817" s="264">
        <v>1</v>
      </c>
      <c r="AR817" s="265">
        <v>1</v>
      </c>
      <c r="AS817" s="286">
        <v>0.0810595228934205</v>
      </c>
      <c r="AT817" s="267">
        <v>0</v>
      </c>
      <c r="AU817" s="268">
        <v>0.0769230769230769</v>
      </c>
      <c r="AV817" s="268">
        <v>0.103448275862069</v>
      </c>
      <c r="AW817" s="268">
        <v>0.0770348837209302</v>
      </c>
      <c r="AX817" s="224"/>
      <c r="AY817" s="222"/>
    </row>
    <row r="818" ht="15" spans="1:51">
      <c r="A818" s="220"/>
      <c r="B818" s="224"/>
      <c r="C818" s="283" t="s">
        <v>668</v>
      </c>
      <c r="D818" s="111" t="s">
        <v>25</v>
      </c>
      <c r="E818" s="111" t="s">
        <v>669</v>
      </c>
      <c r="F818" s="293" t="s">
        <v>851</v>
      </c>
      <c r="G818" s="293" t="s">
        <v>851</v>
      </c>
      <c r="H818" s="293" t="s">
        <v>851</v>
      </c>
      <c r="I818" s="293" t="s">
        <v>851</v>
      </c>
      <c r="J818" s="259">
        <v>0.9</v>
      </c>
      <c r="K818" s="260">
        <v>1</v>
      </c>
      <c r="L818" s="260">
        <v>1</v>
      </c>
      <c r="M818" s="261">
        <v>1</v>
      </c>
      <c r="N818" s="261">
        <v>0.979881656804734</v>
      </c>
      <c r="O818" s="262">
        <v>0.9</v>
      </c>
      <c r="P818" s="263">
        <v>0.952018278750952</v>
      </c>
      <c r="Q818" s="260">
        <v>0.952830188679245</v>
      </c>
      <c r="R818" s="260">
        <v>0.956022187004754</v>
      </c>
      <c r="S818" s="260">
        <v>0.960850518839778</v>
      </c>
      <c r="T818" s="262">
        <v>0.9</v>
      </c>
      <c r="U818" s="260">
        <v>0.944021325209444</v>
      </c>
      <c r="V818" s="260">
        <v>0.931818181818182</v>
      </c>
      <c r="W818" s="260">
        <v>0.952060221870048</v>
      </c>
      <c r="X818" s="260">
        <v>0.946733419685349</v>
      </c>
      <c r="Y818" s="262">
        <v>0.92</v>
      </c>
      <c r="Z818" s="262">
        <v>0.876756756756757</v>
      </c>
      <c r="AA818" s="262">
        <v>0.843714609286523</v>
      </c>
      <c r="AB818" s="262">
        <v>0.91044776119403</v>
      </c>
      <c r="AC818" s="262">
        <v>0.889337395277989</v>
      </c>
      <c r="AD818" s="262">
        <v>0.92</v>
      </c>
      <c r="AE818" s="260">
        <v>0.990610328638498</v>
      </c>
      <c r="AF818" s="260">
        <v>0.992927864214993</v>
      </c>
      <c r="AG818" s="260">
        <v>0.998085513720485</v>
      </c>
      <c r="AH818" s="260">
        <v>0.990049751243781</v>
      </c>
      <c r="AI818" s="262">
        <v>0.92</v>
      </c>
      <c r="AJ818" s="260">
        <v>0.945930723739792</v>
      </c>
      <c r="AK818" s="260">
        <v>0.931281094527363</v>
      </c>
      <c r="AL818" s="260">
        <v>0.961119293078056</v>
      </c>
      <c r="AM818" s="260">
        <v>0.952493261455526</v>
      </c>
      <c r="AN818" s="259">
        <v>0.99</v>
      </c>
      <c r="AO818" s="264">
        <v>1</v>
      </c>
      <c r="AP818" s="264">
        <v>1</v>
      </c>
      <c r="AQ818" s="264">
        <v>1</v>
      </c>
      <c r="AR818" s="265">
        <v>1</v>
      </c>
      <c r="AS818" s="286">
        <v>0.0810595228934205</v>
      </c>
      <c r="AT818" s="267">
        <v>0.0526315789473684</v>
      </c>
      <c r="AU818" s="268">
        <v>0.0714285714285714</v>
      </c>
      <c r="AV818" s="268">
        <v>0.0666666666666667</v>
      </c>
      <c r="AW818" s="268">
        <v>0.0467836257309941</v>
      </c>
      <c r="AX818" s="224"/>
      <c r="AY818" s="222"/>
    </row>
    <row r="819" ht="15" spans="1:51">
      <c r="A819" s="220"/>
      <c r="B819" s="224"/>
      <c r="C819" s="283" t="s">
        <v>668</v>
      </c>
      <c r="D819" s="111" t="s">
        <v>25</v>
      </c>
      <c r="E819" s="111" t="s">
        <v>669</v>
      </c>
      <c r="F819" s="293" t="s">
        <v>852</v>
      </c>
      <c r="G819" s="293" t="s">
        <v>852</v>
      </c>
      <c r="H819" s="293" t="s">
        <v>852</v>
      </c>
      <c r="I819" s="293" t="s">
        <v>852</v>
      </c>
      <c r="J819" s="259">
        <v>0.9</v>
      </c>
      <c r="K819" s="260">
        <v>0.857142857142857</v>
      </c>
      <c r="L819" s="260">
        <v>0.916666666666667</v>
      </c>
      <c r="M819" s="261">
        <v>0.833333333333333</v>
      </c>
      <c r="N819" s="261">
        <v>0.840753424657534</v>
      </c>
      <c r="O819" s="262">
        <v>0.9</v>
      </c>
      <c r="P819" s="263">
        <v>0.758474576271186</v>
      </c>
      <c r="Q819" s="260">
        <v>0.940766550522648</v>
      </c>
      <c r="R819" s="260">
        <v>0.978427279053584</v>
      </c>
      <c r="S819" s="260">
        <v>0.942008486562942</v>
      </c>
      <c r="T819" s="262">
        <v>0.9</v>
      </c>
      <c r="U819" s="260">
        <v>0.915254237288136</v>
      </c>
      <c r="V819" s="260">
        <v>0.926829268292683</v>
      </c>
      <c r="W819" s="260">
        <v>0.940848990953375</v>
      </c>
      <c r="X819" s="260">
        <v>0.935496784179766</v>
      </c>
      <c r="Y819" s="262">
        <v>0.92</v>
      </c>
      <c r="Z819" s="262">
        <v>0.895716945996276</v>
      </c>
      <c r="AA819" s="262">
        <v>0.906422018348624</v>
      </c>
      <c r="AB819" s="262">
        <v>0.902040816326531</v>
      </c>
      <c r="AC819" s="262">
        <v>0.919991716139721</v>
      </c>
      <c r="AD819" s="262">
        <v>0.92</v>
      </c>
      <c r="AE819" s="260">
        <v>0.975</v>
      </c>
      <c r="AF819" s="260">
        <v>0.986111111111111</v>
      </c>
      <c r="AG819" s="260">
        <v>0.968944099378882</v>
      </c>
      <c r="AH819" s="260">
        <v>0.988107822410148</v>
      </c>
      <c r="AI819" s="262">
        <v>0.92</v>
      </c>
      <c r="AJ819" s="260">
        <v>0.941116231438812</v>
      </c>
      <c r="AK819" s="260">
        <v>0.952020202020202</v>
      </c>
      <c r="AL819" s="260">
        <v>0.955889984431759</v>
      </c>
      <c r="AM819" s="260">
        <v>0.960334109586405</v>
      </c>
      <c r="AN819" s="259">
        <v>0.99</v>
      </c>
      <c r="AO819" s="264">
        <v>1</v>
      </c>
      <c r="AP819" s="264">
        <v>1</v>
      </c>
      <c r="AQ819" s="264">
        <v>1</v>
      </c>
      <c r="AR819" s="265">
        <v>1</v>
      </c>
      <c r="AS819" s="286">
        <v>0.0810595228934205</v>
      </c>
      <c r="AT819" s="267">
        <v>0.125</v>
      </c>
      <c r="AU819" s="268">
        <v>0</v>
      </c>
      <c r="AV819" s="268">
        <v>0</v>
      </c>
      <c r="AW819" s="268">
        <v>0.0570175438596491</v>
      </c>
      <c r="AX819" s="224"/>
      <c r="AY819" s="222"/>
    </row>
    <row r="820" ht="15" spans="1:51">
      <c r="A820" s="220"/>
      <c r="B820" s="224"/>
      <c r="C820" s="283" t="s">
        <v>668</v>
      </c>
      <c r="D820" s="111" t="s">
        <v>25</v>
      </c>
      <c r="E820" s="111" t="s">
        <v>669</v>
      </c>
      <c r="F820" s="293" t="s">
        <v>853</v>
      </c>
      <c r="G820" s="293" t="s">
        <v>853</v>
      </c>
      <c r="H820" s="293" t="s">
        <v>853</v>
      </c>
      <c r="I820" s="293" t="s">
        <v>853</v>
      </c>
      <c r="J820" s="259">
        <v>0.9</v>
      </c>
      <c r="K820" s="260">
        <v>0.78125</v>
      </c>
      <c r="L820" s="260">
        <v>0.875</v>
      </c>
      <c r="M820" s="261">
        <v>0.875</v>
      </c>
      <c r="N820" s="261">
        <v>0.929181929181929</v>
      </c>
      <c r="O820" s="262">
        <v>0.9</v>
      </c>
      <c r="P820" s="263">
        <v>0.930063578564941</v>
      </c>
      <c r="Q820" s="260">
        <v>0.951908775409023</v>
      </c>
      <c r="R820" s="260">
        <v>0.952898550724638</v>
      </c>
      <c r="S820" s="260">
        <v>0.910465912983899</v>
      </c>
      <c r="T820" s="262">
        <v>0.9</v>
      </c>
      <c r="U820" s="260">
        <v>0.908719346049046</v>
      </c>
      <c r="V820" s="260">
        <v>0.914229053049083</v>
      </c>
      <c r="W820" s="260">
        <v>0.935235507246377</v>
      </c>
      <c r="X820" s="260">
        <v>0.925539568345324</v>
      </c>
      <c r="Y820" s="262">
        <v>0.92</v>
      </c>
      <c r="Z820" s="262">
        <v>0.914400805639476</v>
      </c>
      <c r="AA820" s="262">
        <v>0.93844049247606</v>
      </c>
      <c r="AB820" s="262">
        <v>0.938405797101449</v>
      </c>
      <c r="AC820" s="262">
        <v>0.928031985784096</v>
      </c>
      <c r="AD820" s="262">
        <v>0.92</v>
      </c>
      <c r="AE820" s="260">
        <v>0.977243172951886</v>
      </c>
      <c r="AF820" s="260">
        <v>0.987442167878387</v>
      </c>
      <c r="AG820" s="260">
        <v>0.990704879938033</v>
      </c>
      <c r="AH820" s="260">
        <v>0.981820199778024</v>
      </c>
      <c r="AI820" s="262">
        <v>0.92</v>
      </c>
      <c r="AJ820" s="260">
        <v>0.950250312891114</v>
      </c>
      <c r="AK820" s="260">
        <v>0.966557615412577</v>
      </c>
      <c r="AL820" s="260">
        <v>0.970404472213088</v>
      </c>
      <c r="AM820" s="260">
        <v>0.962820497831196</v>
      </c>
      <c r="AN820" s="259">
        <v>0.99</v>
      </c>
      <c r="AO820" s="264">
        <v>1</v>
      </c>
      <c r="AP820" s="264">
        <v>1</v>
      </c>
      <c r="AQ820" s="264">
        <v>1</v>
      </c>
      <c r="AR820" s="265">
        <v>1</v>
      </c>
      <c r="AS820" s="286">
        <v>0.0810595228934205</v>
      </c>
      <c r="AT820" s="267">
        <v>0.0625</v>
      </c>
      <c r="AU820" s="268">
        <v>0</v>
      </c>
      <c r="AV820" s="268">
        <v>0.166666666666667</v>
      </c>
      <c r="AW820" s="268">
        <v>0.0574712643678161</v>
      </c>
      <c r="AX820" s="224"/>
      <c r="AY820" s="222"/>
    </row>
    <row r="821" ht="15" spans="1:51">
      <c r="A821" s="220"/>
      <c r="B821" s="224"/>
      <c r="C821" s="283" t="s">
        <v>668</v>
      </c>
      <c r="D821" s="111" t="s">
        <v>25</v>
      </c>
      <c r="E821" s="111" t="s">
        <v>669</v>
      </c>
      <c r="F821" s="293" t="s">
        <v>854</v>
      </c>
      <c r="G821" s="293" t="s">
        <v>854</v>
      </c>
      <c r="H821" s="293" t="s">
        <v>854</v>
      </c>
      <c r="I821" s="293" t="s">
        <v>854</v>
      </c>
      <c r="J821" s="259">
        <v>0.9</v>
      </c>
      <c r="K821" s="260">
        <v>0.888888888888889</v>
      </c>
      <c r="L821" s="260">
        <v>0.961538461538462</v>
      </c>
      <c r="M821" s="261">
        <v>0.884615384615385</v>
      </c>
      <c r="N821" s="261">
        <v>0.878832116788321</v>
      </c>
      <c r="O821" s="262">
        <v>0.9</v>
      </c>
      <c r="P821" s="263">
        <v>0.952259707192871</v>
      </c>
      <c r="Q821" s="260">
        <v>0.914780292942743</v>
      </c>
      <c r="R821" s="260">
        <v>0.949790794979079</v>
      </c>
      <c r="S821" s="260">
        <v>0.916856708475865</v>
      </c>
      <c r="T821" s="262">
        <v>0.9</v>
      </c>
      <c r="U821" s="260">
        <v>0.907065563335455</v>
      </c>
      <c r="V821" s="260">
        <v>0.916111850865513</v>
      </c>
      <c r="W821" s="260">
        <v>0.925283921099821</v>
      </c>
      <c r="X821" s="260">
        <v>0.931252375522615</v>
      </c>
      <c r="Y821" s="262">
        <v>0.92</v>
      </c>
      <c r="Z821" s="262">
        <v>0.889355742296919</v>
      </c>
      <c r="AA821" s="262">
        <v>0.899824253075571</v>
      </c>
      <c r="AB821" s="262">
        <v>0.897569444444444</v>
      </c>
      <c r="AC821" s="262">
        <v>0.914593741782803</v>
      </c>
      <c r="AD821" s="262">
        <v>0.92</v>
      </c>
      <c r="AE821" s="260">
        <v>0.978547854785479</v>
      </c>
      <c r="AF821" s="260">
        <v>0.985486211901306</v>
      </c>
      <c r="AG821" s="260">
        <v>0.969939879759519</v>
      </c>
      <c r="AH821" s="260">
        <v>0.979827275070895</v>
      </c>
      <c r="AI821" s="262">
        <v>0.92</v>
      </c>
      <c r="AJ821" s="260">
        <v>0.935229759299781</v>
      </c>
      <c r="AK821" s="260">
        <v>0.9401833092137</v>
      </c>
      <c r="AL821" s="260">
        <v>0.957352287872057</v>
      </c>
      <c r="AM821" s="260">
        <v>0.958014393195944</v>
      </c>
      <c r="AN821" s="259">
        <v>0.99</v>
      </c>
      <c r="AO821" s="264">
        <v>1</v>
      </c>
      <c r="AP821" s="264">
        <v>1</v>
      </c>
      <c r="AQ821" s="264">
        <v>1</v>
      </c>
      <c r="AR821" s="265">
        <v>1</v>
      </c>
      <c r="AS821" s="286">
        <v>0.0810595228934205</v>
      </c>
      <c r="AT821" s="267">
        <v>0.1</v>
      </c>
      <c r="AU821" s="268">
        <v>0</v>
      </c>
      <c r="AV821" s="268">
        <v>0</v>
      </c>
      <c r="AW821" s="268">
        <v>0.0264550264550265</v>
      </c>
      <c r="AX821" s="224"/>
      <c r="AY821" s="222"/>
    </row>
    <row r="822" ht="15" spans="1:51">
      <c r="A822" s="220"/>
      <c r="B822" s="224"/>
      <c r="C822" s="283" t="s">
        <v>668</v>
      </c>
      <c r="D822" s="111" t="s">
        <v>25</v>
      </c>
      <c r="E822" s="111" t="s">
        <v>669</v>
      </c>
      <c r="F822" s="293" t="s">
        <v>855</v>
      </c>
      <c r="G822" s="293" t="s">
        <v>855</v>
      </c>
      <c r="H822" s="293" t="s">
        <v>855</v>
      </c>
      <c r="I822" s="293" t="s">
        <v>855</v>
      </c>
      <c r="J822" s="259">
        <v>0.9</v>
      </c>
      <c r="K822" s="260">
        <v>1</v>
      </c>
      <c r="L822" s="260">
        <v>0.931034482758621</v>
      </c>
      <c r="M822" s="261">
        <v>0.967741935483871</v>
      </c>
      <c r="N822" s="261">
        <v>0.963302752293578</v>
      </c>
      <c r="O822" s="262">
        <v>0.9</v>
      </c>
      <c r="P822" s="263">
        <v>0.83901855176541</v>
      </c>
      <c r="Q822" s="260">
        <v>0.880325814536341</v>
      </c>
      <c r="R822" s="260">
        <v>0.958904109589041</v>
      </c>
      <c r="S822" s="260">
        <v>0.919175229731565</v>
      </c>
      <c r="T822" s="262">
        <v>0.9</v>
      </c>
      <c r="U822" s="260">
        <v>0.885697187312986</v>
      </c>
      <c r="V822" s="260">
        <v>0.901629072681704</v>
      </c>
      <c r="W822" s="260">
        <v>0.910065515187612</v>
      </c>
      <c r="X822" s="260">
        <v>0.908130007695442</v>
      </c>
      <c r="Y822" s="262">
        <v>0.92</v>
      </c>
      <c r="Z822" s="262">
        <v>0.815686274509804</v>
      </c>
      <c r="AA822" s="262">
        <v>0.832075471698113</v>
      </c>
      <c r="AB822" s="262">
        <v>0.851032448377581</v>
      </c>
      <c r="AC822" s="262">
        <v>0.823098619426988</v>
      </c>
      <c r="AD822" s="262">
        <v>0.92</v>
      </c>
      <c r="AE822" s="260">
        <v>0.964125560538117</v>
      </c>
      <c r="AF822" s="260">
        <v>0.97463768115942</v>
      </c>
      <c r="AG822" s="260">
        <v>0.962848297213622</v>
      </c>
      <c r="AH822" s="260">
        <v>0.963662790697674</v>
      </c>
      <c r="AI822" s="262">
        <v>0.92</v>
      </c>
      <c r="AJ822" s="260">
        <v>0.903530377668309</v>
      </c>
      <c r="AK822" s="260">
        <v>0.917096018735363</v>
      </c>
      <c r="AL822" s="260">
        <v>0.941076727426876</v>
      </c>
      <c r="AM822" s="260">
        <v>0.919321351100093</v>
      </c>
      <c r="AN822" s="259">
        <v>0.99</v>
      </c>
      <c r="AO822" s="264">
        <v>1</v>
      </c>
      <c r="AP822" s="264">
        <v>1</v>
      </c>
      <c r="AQ822" s="264">
        <v>1</v>
      </c>
      <c r="AR822" s="265">
        <v>1</v>
      </c>
      <c r="AS822" s="286">
        <v>0.0810595228934205</v>
      </c>
      <c r="AT822" s="267">
        <v>0</v>
      </c>
      <c r="AU822" s="268">
        <v>0</v>
      </c>
      <c r="AV822" s="268">
        <v>0</v>
      </c>
      <c r="AW822" s="268">
        <v>0.0285714285714286</v>
      </c>
      <c r="AX822" s="224"/>
      <c r="AY822" s="222"/>
    </row>
    <row r="823" ht="15" spans="1:51">
      <c r="A823" s="220"/>
      <c r="B823" s="224"/>
      <c r="C823" s="283" t="s">
        <v>668</v>
      </c>
      <c r="D823" s="111" t="s">
        <v>25</v>
      </c>
      <c r="E823" s="111" t="s">
        <v>669</v>
      </c>
      <c r="F823" s="293" t="s">
        <v>856</v>
      </c>
      <c r="G823" s="293" t="s">
        <v>856</v>
      </c>
      <c r="H823" s="293" t="s">
        <v>856</v>
      </c>
      <c r="I823" s="293" t="s">
        <v>856</v>
      </c>
      <c r="J823" s="259">
        <v>0.9</v>
      </c>
      <c r="K823" s="260">
        <v>1</v>
      </c>
      <c r="L823" s="260">
        <v>0.933333333333333</v>
      </c>
      <c r="M823" s="261">
        <v>0.977777777777778</v>
      </c>
      <c r="N823" s="261">
        <v>0.978165938864629</v>
      </c>
      <c r="O823" s="262">
        <v>0.9</v>
      </c>
      <c r="P823" s="263">
        <v>0.827611131189013</v>
      </c>
      <c r="Q823" s="260">
        <v>0.880488736158839</v>
      </c>
      <c r="R823" s="260">
        <v>0.874645892351275</v>
      </c>
      <c r="S823" s="260">
        <v>0.872781023636389</v>
      </c>
      <c r="T823" s="262">
        <v>0.9</v>
      </c>
      <c r="U823" s="260">
        <v>0.8402602096133</v>
      </c>
      <c r="V823" s="260">
        <v>0.883925162275678</v>
      </c>
      <c r="W823" s="260">
        <v>0.884560906515581</v>
      </c>
      <c r="X823" s="260">
        <v>0.892410295209673</v>
      </c>
      <c r="Y823" s="262">
        <v>0.92</v>
      </c>
      <c r="Z823" s="262">
        <v>0.766099185788305</v>
      </c>
      <c r="AA823" s="262">
        <v>0.784679089026915</v>
      </c>
      <c r="AB823" s="262">
        <v>0.800403225806452</v>
      </c>
      <c r="AC823" s="262">
        <v>0.836223274328277</v>
      </c>
      <c r="AD823" s="262">
        <v>0.92</v>
      </c>
      <c r="AE823" s="260">
        <v>0.987733823980374</v>
      </c>
      <c r="AF823" s="260">
        <v>0.9685960591133</v>
      </c>
      <c r="AG823" s="260">
        <v>0.981396866840731</v>
      </c>
      <c r="AH823" s="260">
        <v>0.96634361874284</v>
      </c>
      <c r="AI823" s="262">
        <v>0.92</v>
      </c>
      <c r="AJ823" s="260">
        <v>0.861374119932022</v>
      </c>
      <c r="AK823" s="260">
        <v>0.905492054641762</v>
      </c>
      <c r="AL823" s="260">
        <v>0.915640555410008</v>
      </c>
      <c r="AM823" s="260">
        <v>0.91729035834791</v>
      </c>
      <c r="AN823" s="259">
        <v>0.99</v>
      </c>
      <c r="AO823" s="264">
        <v>1</v>
      </c>
      <c r="AP823" s="264">
        <v>1</v>
      </c>
      <c r="AQ823" s="264">
        <v>1</v>
      </c>
      <c r="AR823" s="265">
        <v>1</v>
      </c>
      <c r="AS823" s="286">
        <v>0.0810595228934205</v>
      </c>
      <c r="AT823" s="267">
        <v>0.037037037037037</v>
      </c>
      <c r="AU823" s="268">
        <v>0.129032258064516</v>
      </c>
      <c r="AV823" s="268">
        <v>0.027027027027027</v>
      </c>
      <c r="AW823" s="268">
        <v>0.0406162464985994</v>
      </c>
      <c r="AX823" s="224"/>
      <c r="AY823" s="222"/>
    </row>
    <row r="824" ht="15" spans="1:51">
      <c r="A824" s="220"/>
      <c r="B824" s="224"/>
      <c r="C824" s="283" t="s">
        <v>668</v>
      </c>
      <c r="D824" s="111" t="s">
        <v>25</v>
      </c>
      <c r="E824" s="111" t="s">
        <v>669</v>
      </c>
      <c r="F824" s="293" t="s">
        <v>857</v>
      </c>
      <c r="G824" s="293" t="s">
        <v>857</v>
      </c>
      <c r="H824" s="293" t="s">
        <v>857</v>
      </c>
      <c r="I824" s="293" t="s">
        <v>857</v>
      </c>
      <c r="J824" s="259">
        <v>0.9</v>
      </c>
      <c r="K824" s="260">
        <v>1</v>
      </c>
      <c r="L824" s="260">
        <v>1</v>
      </c>
      <c r="M824" s="261">
        <v>1</v>
      </c>
      <c r="N824" s="261">
        <v>0.990666666666667</v>
      </c>
      <c r="O824" s="262">
        <v>0.9</v>
      </c>
      <c r="P824" s="263">
        <v>0.90588882773803</v>
      </c>
      <c r="Q824" s="260">
        <v>0.930362116991644</v>
      </c>
      <c r="R824" s="260">
        <v>0.945932028836251</v>
      </c>
      <c r="S824" s="260">
        <v>0.943765964240102</v>
      </c>
      <c r="T824" s="262">
        <v>0.9</v>
      </c>
      <c r="U824" s="260">
        <v>0.918547055586131</v>
      </c>
      <c r="V824" s="260">
        <v>0.942618384401114</v>
      </c>
      <c r="W824" s="260">
        <v>0.947991761071061</v>
      </c>
      <c r="X824" s="260">
        <v>0.928061143039591</v>
      </c>
      <c r="Y824" s="262">
        <v>0.92</v>
      </c>
      <c r="Z824" s="262">
        <v>0.875570776255708</v>
      </c>
      <c r="AA824" s="262">
        <v>0.893175074183976</v>
      </c>
      <c r="AB824" s="262">
        <v>0.930800542740841</v>
      </c>
      <c r="AC824" s="262">
        <v>0.895675628643522</v>
      </c>
      <c r="AD824" s="262">
        <v>0.92</v>
      </c>
      <c r="AE824" s="260">
        <v>0.974499089253188</v>
      </c>
      <c r="AF824" s="260">
        <v>0.97485632183908</v>
      </c>
      <c r="AG824" s="260">
        <v>0.955336154207804</v>
      </c>
      <c r="AH824" s="260">
        <v>0.971191349681406</v>
      </c>
      <c r="AI824" s="262">
        <v>0.92</v>
      </c>
      <c r="AJ824" s="260">
        <v>0.932442464736451</v>
      </c>
      <c r="AK824" s="260">
        <v>0.953902143145977</v>
      </c>
      <c r="AL824" s="260">
        <v>0.96607009694258</v>
      </c>
      <c r="AM824" s="260">
        <v>0.947195215206467</v>
      </c>
      <c r="AN824" s="259">
        <v>0.99</v>
      </c>
      <c r="AO824" s="264">
        <v>1</v>
      </c>
      <c r="AP824" s="264">
        <v>1</v>
      </c>
      <c r="AQ824" s="264">
        <v>1</v>
      </c>
      <c r="AR824" s="265">
        <v>1</v>
      </c>
      <c r="AS824" s="286">
        <v>0.0810595228934205</v>
      </c>
      <c r="AT824" s="267">
        <v>0.117647058823529</v>
      </c>
      <c r="AU824" s="268">
        <v>0.05</v>
      </c>
      <c r="AV824" s="268">
        <v>0</v>
      </c>
      <c r="AW824" s="268">
        <v>0.073394495412844</v>
      </c>
      <c r="AX824" s="224"/>
      <c r="AY824" s="222"/>
    </row>
    <row r="825" ht="15" spans="1:51">
      <c r="A825" s="220"/>
      <c r="B825" s="224"/>
      <c r="C825" s="283" t="s">
        <v>668</v>
      </c>
      <c r="D825" s="111" t="s">
        <v>25</v>
      </c>
      <c r="E825" s="111" t="s">
        <v>669</v>
      </c>
      <c r="F825" s="293" t="s">
        <v>858</v>
      </c>
      <c r="G825" s="293" t="s">
        <v>858</v>
      </c>
      <c r="H825" s="293" t="s">
        <v>858</v>
      </c>
      <c r="I825" s="293" t="s">
        <v>858</v>
      </c>
      <c r="J825" s="259">
        <v>0.9</v>
      </c>
      <c r="K825" s="260">
        <v>0.853658536585366</v>
      </c>
      <c r="L825" s="260">
        <v>0.930232558139535</v>
      </c>
      <c r="M825" s="261">
        <v>0.844444444444444</v>
      </c>
      <c r="N825" s="261">
        <v>0.891797556719023</v>
      </c>
      <c r="O825" s="262">
        <v>0.9</v>
      </c>
      <c r="P825" s="263">
        <v>0.961946050096339</v>
      </c>
      <c r="Q825" s="260">
        <v>0.962193823216187</v>
      </c>
      <c r="R825" s="260">
        <v>0.968850206138342</v>
      </c>
      <c r="S825" s="260">
        <v>0.971799683019693</v>
      </c>
      <c r="T825" s="262">
        <v>0.9</v>
      </c>
      <c r="U825" s="260">
        <v>0.916184971098266</v>
      </c>
      <c r="V825" s="260">
        <v>0.928647497337593</v>
      </c>
      <c r="W825" s="260">
        <v>0.938158497480531</v>
      </c>
      <c r="X825" s="260">
        <v>0.931594192337821</v>
      </c>
      <c r="Y825" s="262">
        <v>0.92</v>
      </c>
      <c r="Z825" s="262">
        <v>0.893832153690597</v>
      </c>
      <c r="AA825" s="262">
        <v>0.919263456090652</v>
      </c>
      <c r="AB825" s="262">
        <v>0.91</v>
      </c>
      <c r="AC825" s="262">
        <v>0.912578398553234</v>
      </c>
      <c r="AD825" s="262">
        <v>0.92</v>
      </c>
      <c r="AE825" s="260">
        <v>0.975051975051975</v>
      </c>
      <c r="AF825" s="260">
        <v>0.978982300884956</v>
      </c>
      <c r="AG825" s="260">
        <v>0.967272727272727</v>
      </c>
      <c r="AH825" s="260">
        <v>0.973029564347772</v>
      </c>
      <c r="AI825" s="262">
        <v>0.92</v>
      </c>
      <c r="AJ825" s="260">
        <v>0.938009787928222</v>
      </c>
      <c r="AK825" s="260">
        <v>0.952012383900929</v>
      </c>
      <c r="AL825" s="260">
        <v>0.958109919571046</v>
      </c>
      <c r="AM825" s="260">
        <v>0.952863408908383</v>
      </c>
      <c r="AN825" s="259">
        <v>0.99</v>
      </c>
      <c r="AO825" s="264">
        <v>1</v>
      </c>
      <c r="AP825" s="264">
        <v>1</v>
      </c>
      <c r="AQ825" s="264">
        <v>1</v>
      </c>
      <c r="AR825" s="265">
        <v>1</v>
      </c>
      <c r="AS825" s="286">
        <v>0.0810595228934205</v>
      </c>
      <c r="AT825" s="267">
        <v>0</v>
      </c>
      <c r="AU825" s="268">
        <v>0.111111111111111</v>
      </c>
      <c r="AV825" s="268">
        <v>0</v>
      </c>
      <c r="AW825" s="268">
        <v>0.0311688311688312</v>
      </c>
      <c r="AX825" s="224"/>
      <c r="AY825" s="222"/>
    </row>
    <row r="826" ht="15" spans="1:51">
      <c r="A826" s="220"/>
      <c r="B826" s="224"/>
      <c r="C826" s="283" t="s">
        <v>668</v>
      </c>
      <c r="D826" s="111" t="s">
        <v>25</v>
      </c>
      <c r="E826" s="111" t="s">
        <v>669</v>
      </c>
      <c r="F826" s="293" t="s">
        <v>859</v>
      </c>
      <c r="G826" s="293" t="s">
        <v>859</v>
      </c>
      <c r="H826" s="293" t="s">
        <v>859</v>
      </c>
      <c r="I826" s="293" t="s">
        <v>859</v>
      </c>
      <c r="J826" s="259">
        <v>0.9</v>
      </c>
      <c r="K826" s="260">
        <v>0.926829268292683</v>
      </c>
      <c r="L826" s="260">
        <v>0.9</v>
      </c>
      <c r="M826" s="261">
        <v>0.923076923076923</v>
      </c>
      <c r="N826" s="261">
        <v>0.927256792287467</v>
      </c>
      <c r="O826" s="262">
        <v>0.9</v>
      </c>
      <c r="P826" s="263">
        <v>0.8978471929084</v>
      </c>
      <c r="Q826" s="260">
        <v>0.917636912462268</v>
      </c>
      <c r="R826" s="260">
        <v>0.913204442616207</v>
      </c>
      <c r="S826" s="260">
        <v>0.934461798631164</v>
      </c>
      <c r="T826" s="262">
        <v>0.9</v>
      </c>
      <c r="U826" s="260">
        <v>0.892359645420008</v>
      </c>
      <c r="V826" s="260">
        <v>0.88745148771022</v>
      </c>
      <c r="W826" s="260">
        <v>0.897984368572604</v>
      </c>
      <c r="X826" s="260">
        <v>0.899395351063321</v>
      </c>
      <c r="Y826" s="262">
        <v>0.92</v>
      </c>
      <c r="Z826" s="262">
        <v>0.886260236578708</v>
      </c>
      <c r="AA826" s="262">
        <v>0.90661938534279</v>
      </c>
      <c r="AB826" s="262">
        <v>0.908602150537634</v>
      </c>
      <c r="AC826" s="262">
        <v>0.901096648560008</v>
      </c>
      <c r="AD826" s="262">
        <v>0.92</v>
      </c>
      <c r="AE826" s="260">
        <v>0.985553772070626</v>
      </c>
      <c r="AF826" s="260">
        <v>0.984814398200225</v>
      </c>
      <c r="AG826" s="260">
        <v>0.970674486803519</v>
      </c>
      <c r="AH826" s="260">
        <v>0.979627286036874</v>
      </c>
      <c r="AI826" s="262">
        <v>0.92</v>
      </c>
      <c r="AJ826" s="260">
        <v>0.935808865860679</v>
      </c>
      <c r="AK826" s="260">
        <v>0.947252053063803</v>
      </c>
      <c r="AL826" s="260">
        <v>0.956276026174896</v>
      </c>
      <c r="AM826" s="260">
        <v>0.947570138104751</v>
      </c>
      <c r="AN826" s="259">
        <v>0.99</v>
      </c>
      <c r="AO826" s="264">
        <v>1</v>
      </c>
      <c r="AP826" s="264">
        <v>1</v>
      </c>
      <c r="AQ826" s="264">
        <v>1</v>
      </c>
      <c r="AR826" s="265">
        <v>1</v>
      </c>
      <c r="AS826" s="286">
        <v>0.0810595228934205</v>
      </c>
      <c r="AT826" s="267">
        <v>0.117647058823529</v>
      </c>
      <c r="AU826" s="268">
        <v>0.0555555555555556</v>
      </c>
      <c r="AV826" s="268">
        <v>0.0434782608695652</v>
      </c>
      <c r="AW826" s="268">
        <v>0.0790598290598291</v>
      </c>
      <c r="AX826" s="224"/>
      <c r="AY826" s="222"/>
    </row>
    <row r="827" ht="15" spans="1:51">
      <c r="A827" s="220"/>
      <c r="B827" s="224"/>
      <c r="C827" s="283" t="s">
        <v>668</v>
      </c>
      <c r="D827" s="111" t="s">
        <v>25</v>
      </c>
      <c r="E827" s="111" t="s">
        <v>669</v>
      </c>
      <c r="F827" s="293" t="s">
        <v>860</v>
      </c>
      <c r="G827" s="293" t="s">
        <v>860</v>
      </c>
      <c r="H827" s="293" t="s">
        <v>860</v>
      </c>
      <c r="I827" s="293" t="s">
        <v>860</v>
      </c>
      <c r="J827" s="259">
        <v>0.9</v>
      </c>
      <c r="K827" s="260">
        <v>0.9375</v>
      </c>
      <c r="L827" s="260">
        <v>0.943820224719101</v>
      </c>
      <c r="M827" s="261">
        <v>0.947916666666667</v>
      </c>
      <c r="N827" s="261">
        <v>0.941767909509845</v>
      </c>
      <c r="O827" s="262">
        <v>0.9</v>
      </c>
      <c r="P827" s="263">
        <v>0.916162086632511</v>
      </c>
      <c r="Q827" s="260">
        <v>0.964335910049192</v>
      </c>
      <c r="R827" s="260">
        <v>0.968543046357616</v>
      </c>
      <c r="S827" s="260">
        <v>0.954445800842074</v>
      </c>
      <c r="T827" s="262">
        <v>0.9</v>
      </c>
      <c r="U827" s="260">
        <v>0.900170780934637</v>
      </c>
      <c r="V827" s="260">
        <v>0.935699226985242</v>
      </c>
      <c r="W827" s="260">
        <v>0.940397350993378</v>
      </c>
      <c r="X827" s="260">
        <v>0.928006427663868</v>
      </c>
      <c r="Y827" s="262">
        <v>0.92</v>
      </c>
      <c r="Z827" s="262">
        <v>0.857288481141692</v>
      </c>
      <c r="AA827" s="262">
        <v>0.90625</v>
      </c>
      <c r="AB827" s="262">
        <v>0.913127413127413</v>
      </c>
      <c r="AC827" s="262">
        <v>0.910958139534884</v>
      </c>
      <c r="AD827" s="262">
        <v>0.92</v>
      </c>
      <c r="AE827" s="260">
        <v>0.992656449553001</v>
      </c>
      <c r="AF827" s="260">
        <v>0.983131313131313</v>
      </c>
      <c r="AG827" s="260">
        <v>0.993130258813505</v>
      </c>
      <c r="AH827" s="260">
        <v>0.988982810270508</v>
      </c>
      <c r="AI827" s="262">
        <v>0.92</v>
      </c>
      <c r="AJ827" s="260">
        <v>0.92805173807599</v>
      </c>
      <c r="AK827" s="260">
        <v>0.957099697885196</v>
      </c>
      <c r="AL827" s="260">
        <v>0.965804719513918</v>
      </c>
      <c r="AM827" s="260">
        <v>0.963332657568741</v>
      </c>
      <c r="AN827" s="259">
        <v>0.99</v>
      </c>
      <c r="AO827" s="264">
        <v>1</v>
      </c>
      <c r="AP827" s="264">
        <v>1</v>
      </c>
      <c r="AQ827" s="264">
        <v>1</v>
      </c>
      <c r="AR827" s="265">
        <v>1</v>
      </c>
      <c r="AS827" s="286">
        <v>0.0810595228934205</v>
      </c>
      <c r="AT827" s="267">
        <v>0.04</v>
      </c>
      <c r="AU827" s="268">
        <v>0.0652173913043478</v>
      </c>
      <c r="AV827" s="268">
        <v>0.0909090909090909</v>
      </c>
      <c r="AW827" s="268">
        <v>0.0881720430107527</v>
      </c>
      <c r="AX827" s="224"/>
      <c r="AY827" s="222"/>
    </row>
    <row r="828" ht="15" spans="1:51">
      <c r="A828" s="220"/>
      <c r="B828" s="224"/>
      <c r="C828" s="283" t="s">
        <v>668</v>
      </c>
      <c r="D828" s="111" t="s">
        <v>25</v>
      </c>
      <c r="E828" s="111" t="s">
        <v>669</v>
      </c>
      <c r="F828" s="293" t="s">
        <v>861</v>
      </c>
      <c r="G828" s="293" t="s">
        <v>861</v>
      </c>
      <c r="H828" s="293" t="s">
        <v>861</v>
      </c>
      <c r="I828" s="293" t="s">
        <v>861</v>
      </c>
      <c r="J828" s="259">
        <v>0.9</v>
      </c>
      <c r="K828" s="260">
        <v>0.978260869565217</v>
      </c>
      <c r="L828" s="260">
        <v>0.893617021276596</v>
      </c>
      <c r="M828" s="261">
        <v>0.959183673469388</v>
      </c>
      <c r="N828" s="261">
        <v>0.966510903426791</v>
      </c>
      <c r="O828" s="262">
        <v>0.9</v>
      </c>
      <c r="P828" s="263">
        <v>0.957680617255085</v>
      </c>
      <c r="Q828" s="260">
        <v>0.933471395288636</v>
      </c>
      <c r="R828" s="260">
        <v>0.954354798914384</v>
      </c>
      <c r="S828" s="260">
        <v>0.940549383856242</v>
      </c>
      <c r="T828" s="262">
        <v>0.9</v>
      </c>
      <c r="U828" s="260">
        <v>0.882861819032032</v>
      </c>
      <c r="V828" s="260">
        <v>0.891017344033135</v>
      </c>
      <c r="W828" s="260">
        <v>0.92326671601283</v>
      </c>
      <c r="X828" s="260">
        <v>0.894573888874229</v>
      </c>
      <c r="Y828" s="262">
        <v>0.92</v>
      </c>
      <c r="Z828" s="262">
        <v>0.887037037037037</v>
      </c>
      <c r="AA828" s="262">
        <v>0.931095406360424</v>
      </c>
      <c r="AB828" s="262">
        <v>0.914742451154529</v>
      </c>
      <c r="AC828" s="262">
        <v>0.923316292509447</v>
      </c>
      <c r="AD828" s="262">
        <v>0.92</v>
      </c>
      <c r="AE828" s="260">
        <v>0.981538461538462</v>
      </c>
      <c r="AF828" s="260">
        <v>0.989445910290237</v>
      </c>
      <c r="AG828" s="260">
        <v>0.985815602836879</v>
      </c>
      <c r="AH828" s="260">
        <v>0.988543039643111</v>
      </c>
      <c r="AI828" s="262">
        <v>0.92</v>
      </c>
      <c r="AJ828" s="260">
        <v>0.958687980070583</v>
      </c>
      <c r="AK828" s="260">
        <v>0.96568848758465</v>
      </c>
      <c r="AL828" s="260">
        <v>0.969670710571924</v>
      </c>
      <c r="AM828" s="260">
        <v>0.969459040792151</v>
      </c>
      <c r="AN828" s="259">
        <v>0.99</v>
      </c>
      <c r="AO828" s="264">
        <v>1</v>
      </c>
      <c r="AP828" s="264">
        <v>1</v>
      </c>
      <c r="AQ828" s="264">
        <v>1</v>
      </c>
      <c r="AR828" s="265">
        <v>1</v>
      </c>
      <c r="AS828" s="286">
        <v>0.0810595228934205</v>
      </c>
      <c r="AT828" s="267">
        <v>0.117647058823529</v>
      </c>
      <c r="AU828" s="268">
        <v>0.0952380952380952</v>
      </c>
      <c r="AV828" s="268">
        <v>0.0555555555555556</v>
      </c>
      <c r="AW828" s="268">
        <v>0.0453563714902808</v>
      </c>
      <c r="AX828" s="224"/>
      <c r="AY828" s="222"/>
    </row>
    <row r="829" ht="15" spans="1:51">
      <c r="A829" s="220"/>
      <c r="B829" s="224"/>
      <c r="C829" s="283" t="s">
        <v>668</v>
      </c>
      <c r="D829" s="111" t="s">
        <v>25</v>
      </c>
      <c r="E829" s="111" t="s">
        <v>669</v>
      </c>
      <c r="F829" s="293" t="s">
        <v>862</v>
      </c>
      <c r="G829" s="293" t="s">
        <v>862</v>
      </c>
      <c r="H829" s="293" t="s">
        <v>862</v>
      </c>
      <c r="I829" s="293" t="s">
        <v>862</v>
      </c>
      <c r="J829" s="259">
        <v>0.9</v>
      </c>
      <c r="K829" s="260">
        <v>1</v>
      </c>
      <c r="L829" s="260">
        <v>1</v>
      </c>
      <c r="M829" s="261">
        <v>1</v>
      </c>
      <c r="N829" s="261">
        <v>0.996779388083736</v>
      </c>
      <c r="O829" s="262">
        <v>0.9</v>
      </c>
      <c r="P829" s="263">
        <v>0.98456943753111</v>
      </c>
      <c r="Q829" s="260">
        <v>0.98380323935213</v>
      </c>
      <c r="R829" s="260">
        <v>0.992105263157895</v>
      </c>
      <c r="S829" s="260">
        <v>0.984815067824729</v>
      </c>
      <c r="T829" s="262">
        <v>0.9</v>
      </c>
      <c r="U829" s="260">
        <v>0.937282229965157</v>
      </c>
      <c r="V829" s="260">
        <v>0.965206958608278</v>
      </c>
      <c r="W829" s="260">
        <v>0.968421052631579</v>
      </c>
      <c r="X829" s="260">
        <v>0.95524543768908</v>
      </c>
      <c r="Y829" s="262">
        <v>0.92</v>
      </c>
      <c r="Z829" s="262">
        <v>0.902255639097744</v>
      </c>
      <c r="AA829" s="262">
        <v>0.964539007092199</v>
      </c>
      <c r="AB829" s="262">
        <v>0.94331983805668</v>
      </c>
      <c r="AC829" s="262">
        <v>0.952436495593572</v>
      </c>
      <c r="AD829" s="262">
        <v>0.92</v>
      </c>
      <c r="AE829" s="260">
        <v>1</v>
      </c>
      <c r="AF829" s="260">
        <v>1</v>
      </c>
      <c r="AG829" s="260">
        <v>1</v>
      </c>
      <c r="AH829" s="260">
        <v>0.993489583333333</v>
      </c>
      <c r="AI829" s="262">
        <v>0.92</v>
      </c>
      <c r="AJ829" s="260">
        <v>0.957820738137083</v>
      </c>
      <c r="AK829" s="260">
        <v>0.985120574653669</v>
      </c>
      <c r="AL829" s="260">
        <v>0.984629715882627</v>
      </c>
      <c r="AM829" s="260">
        <v>0.982748676889673</v>
      </c>
      <c r="AN829" s="259">
        <v>0.99</v>
      </c>
      <c r="AO829" s="264">
        <v>1</v>
      </c>
      <c r="AP829" s="264">
        <v>1</v>
      </c>
      <c r="AQ829" s="264">
        <v>1</v>
      </c>
      <c r="AR829" s="265">
        <v>1</v>
      </c>
      <c r="AS829" s="286">
        <v>0.0810595228934205</v>
      </c>
      <c r="AT829" s="267">
        <v>0</v>
      </c>
      <c r="AU829" s="268">
        <v>0</v>
      </c>
      <c r="AV829" s="268">
        <v>0</v>
      </c>
      <c r="AW829" s="268">
        <v>0.0360824742268041</v>
      </c>
      <c r="AX829" s="224"/>
      <c r="AY829" s="222"/>
    </row>
    <row r="830" ht="15" spans="1:51">
      <c r="A830" s="220"/>
      <c r="B830" s="224"/>
      <c r="C830" s="283" t="s">
        <v>668</v>
      </c>
      <c r="D830" s="111" t="s">
        <v>25</v>
      </c>
      <c r="E830" s="111" t="s">
        <v>669</v>
      </c>
      <c r="F830" s="293" t="s">
        <v>863</v>
      </c>
      <c r="G830" s="293" t="s">
        <v>863</v>
      </c>
      <c r="H830" s="293" t="s">
        <v>863</v>
      </c>
      <c r="I830" s="293" t="s">
        <v>863</v>
      </c>
      <c r="J830" s="259">
        <v>0.9</v>
      </c>
      <c r="K830" s="260">
        <v>0.954545454545455</v>
      </c>
      <c r="L830" s="260">
        <v>0.909090909090909</v>
      </c>
      <c r="M830" s="261">
        <v>0.958333333333333</v>
      </c>
      <c r="N830" s="261">
        <v>0.968025579536371</v>
      </c>
      <c r="O830" s="262">
        <v>0.9</v>
      </c>
      <c r="P830" s="263">
        <v>0.980029368575624</v>
      </c>
      <c r="Q830" s="260">
        <v>0.989065606361829</v>
      </c>
      <c r="R830" s="260">
        <v>0.988217054263566</v>
      </c>
      <c r="S830" s="260">
        <v>0.983253349884181</v>
      </c>
      <c r="T830" s="262">
        <v>0.9</v>
      </c>
      <c r="U830" s="260">
        <v>0.945374449339207</v>
      </c>
      <c r="V830" s="260">
        <v>0.96752816434725</v>
      </c>
      <c r="W830" s="260">
        <v>0.962170542635659</v>
      </c>
      <c r="X830" s="260">
        <v>0.95301849778891</v>
      </c>
      <c r="Y830" s="262">
        <v>0.92</v>
      </c>
      <c r="Z830" s="262">
        <v>0.935483870967742</v>
      </c>
      <c r="AA830" s="262">
        <v>0.950643776824034</v>
      </c>
      <c r="AB830" s="262">
        <v>0.97085201793722</v>
      </c>
      <c r="AC830" s="262">
        <v>0.960920507963236</v>
      </c>
      <c r="AD830" s="262">
        <v>0.92</v>
      </c>
      <c r="AE830" s="260">
        <v>0.997007268063275</v>
      </c>
      <c r="AF830" s="260">
        <v>0.996571988246817</v>
      </c>
      <c r="AG830" s="260">
        <v>0.997245179063361</v>
      </c>
      <c r="AH830" s="260">
        <v>0.996349563130588</v>
      </c>
      <c r="AI830" s="262">
        <v>0.92</v>
      </c>
      <c r="AJ830" s="260">
        <v>0.972388642875749</v>
      </c>
      <c r="AK830" s="260">
        <v>0.987657864523536</v>
      </c>
      <c r="AL830" s="260">
        <v>0.987741759738491</v>
      </c>
      <c r="AM830" s="260">
        <v>0.984226948182462</v>
      </c>
      <c r="AN830" s="259">
        <v>0.99</v>
      </c>
      <c r="AO830" s="264">
        <v>1</v>
      </c>
      <c r="AP830" s="264">
        <v>1</v>
      </c>
      <c r="AQ830" s="264">
        <v>1</v>
      </c>
      <c r="AR830" s="265">
        <v>1</v>
      </c>
      <c r="AS830" s="286">
        <v>0.0810595228934205</v>
      </c>
      <c r="AT830" s="267">
        <v>0.111111111111111</v>
      </c>
      <c r="AU830" s="268">
        <v>0.05</v>
      </c>
      <c r="AV830" s="268">
        <v>0.05</v>
      </c>
      <c r="AW830" s="268">
        <v>0.0904255319148936</v>
      </c>
      <c r="AX830" s="224"/>
      <c r="AY830" s="222"/>
    </row>
    <row r="831" ht="15" spans="1:51">
      <c r="A831" s="220"/>
      <c r="B831" s="224"/>
      <c r="C831" s="283" t="s">
        <v>668</v>
      </c>
      <c r="D831" s="111" t="s">
        <v>25</v>
      </c>
      <c r="E831" s="111" t="s">
        <v>669</v>
      </c>
      <c r="F831" s="293" t="s">
        <v>864</v>
      </c>
      <c r="G831" s="293" t="s">
        <v>864</v>
      </c>
      <c r="H831" s="293" t="s">
        <v>864</v>
      </c>
      <c r="I831" s="293" t="s">
        <v>864</v>
      </c>
      <c r="J831" s="259">
        <v>0.9</v>
      </c>
      <c r="K831" s="260">
        <v>0.849056603773585</v>
      </c>
      <c r="L831" s="260">
        <v>0.890909090909091</v>
      </c>
      <c r="M831" s="261">
        <v>0.905660377358491</v>
      </c>
      <c r="N831" s="261">
        <v>0.882638888888889</v>
      </c>
      <c r="O831" s="262">
        <v>0.9</v>
      </c>
      <c r="P831" s="263">
        <v>0.886374815543532</v>
      </c>
      <c r="Q831" s="260">
        <v>0.91637347767253</v>
      </c>
      <c r="R831" s="260">
        <v>0.919979215380618</v>
      </c>
      <c r="S831" s="260">
        <v>0.900022404445042</v>
      </c>
      <c r="T831" s="262">
        <v>0.9</v>
      </c>
      <c r="U831" s="260">
        <v>0.85489424495819</v>
      </c>
      <c r="V831" s="260">
        <v>0.854397834912043</v>
      </c>
      <c r="W831" s="260">
        <v>0.842816315926215</v>
      </c>
      <c r="X831" s="260">
        <v>0.828865886991979</v>
      </c>
      <c r="Y831" s="262">
        <v>0.92</v>
      </c>
      <c r="Z831" s="262">
        <v>0.790419161676647</v>
      </c>
      <c r="AA831" s="262">
        <v>0.864716636197441</v>
      </c>
      <c r="AB831" s="262">
        <v>0.777358490566038</v>
      </c>
      <c r="AC831" s="262">
        <v>0.81788042877666</v>
      </c>
      <c r="AD831" s="262">
        <v>0.92</v>
      </c>
      <c r="AE831" s="260">
        <v>0.99423520368947</v>
      </c>
      <c r="AF831" s="260">
        <v>0.993656922228351</v>
      </c>
      <c r="AG831" s="260">
        <v>0.99038189533239</v>
      </c>
      <c r="AH831" s="260">
        <v>0.991257473047002</v>
      </c>
      <c r="AI831" s="262">
        <v>0.92</v>
      </c>
      <c r="AJ831" s="260">
        <v>0.934749288373111</v>
      </c>
      <c r="AK831" s="260">
        <v>0.951202263083451</v>
      </c>
      <c r="AL831" s="260">
        <v>0.939027175154145</v>
      </c>
      <c r="AM831" s="260">
        <v>0.94588467529263</v>
      </c>
      <c r="AN831" s="259">
        <v>0.99</v>
      </c>
      <c r="AO831" s="264">
        <v>1</v>
      </c>
      <c r="AP831" s="264">
        <v>1</v>
      </c>
      <c r="AQ831" s="264">
        <v>1</v>
      </c>
      <c r="AR831" s="265">
        <v>1</v>
      </c>
      <c r="AS831" s="286">
        <v>0.0810595228934205</v>
      </c>
      <c r="AT831" s="267">
        <v>0.125</v>
      </c>
      <c r="AU831" s="268">
        <v>0.0625</v>
      </c>
      <c r="AV831" s="268">
        <v>0.117647058823529</v>
      </c>
      <c r="AW831" s="268">
        <v>0.0694444444444444</v>
      </c>
      <c r="AX831" s="224"/>
      <c r="AY831" s="222"/>
    </row>
    <row r="832" ht="15" spans="1:51">
      <c r="A832" s="220"/>
      <c r="B832" s="224"/>
      <c r="C832" s="283" t="s">
        <v>668</v>
      </c>
      <c r="D832" s="111" t="s">
        <v>25</v>
      </c>
      <c r="E832" s="111" t="s">
        <v>669</v>
      </c>
      <c r="F832" s="293" t="s">
        <v>865</v>
      </c>
      <c r="G832" s="293" t="s">
        <v>865</v>
      </c>
      <c r="H832" s="293" t="s">
        <v>865</v>
      </c>
      <c r="I832" s="293" t="s">
        <v>865</v>
      </c>
      <c r="J832" s="259">
        <v>0.9</v>
      </c>
      <c r="K832" s="260">
        <v>0.782608695652174</v>
      </c>
      <c r="L832" s="260">
        <v>0.791666666666667</v>
      </c>
      <c r="M832" s="261">
        <v>0.75</v>
      </c>
      <c r="N832" s="261">
        <v>0.757462686567164</v>
      </c>
      <c r="O832" s="262">
        <v>0.9</v>
      </c>
      <c r="P832" s="263">
        <v>0.951588502269289</v>
      </c>
      <c r="Q832" s="260">
        <v>0.94335825186889</v>
      </c>
      <c r="R832" s="260">
        <v>0.943130480999203</v>
      </c>
      <c r="S832" s="260">
        <v>0.939524230491039</v>
      </c>
      <c r="T832" s="262">
        <v>0.9</v>
      </c>
      <c r="U832" s="260">
        <v>0.912758446797781</v>
      </c>
      <c r="V832" s="260">
        <v>0.928694652098907</v>
      </c>
      <c r="W832" s="260">
        <v>0.912835503587563</v>
      </c>
      <c r="X832" s="260">
        <v>0.91105440810094</v>
      </c>
      <c r="Y832" s="262">
        <v>0.92</v>
      </c>
      <c r="Z832" s="262">
        <v>0.907372400756144</v>
      </c>
      <c r="AA832" s="262">
        <v>0.919694072657744</v>
      </c>
      <c r="AB832" s="262">
        <v>0.935763888888889</v>
      </c>
      <c r="AC832" s="262">
        <v>0.919244506326049</v>
      </c>
      <c r="AD832" s="262">
        <v>0.92</v>
      </c>
      <c r="AE832" s="260">
        <v>1</v>
      </c>
      <c r="AF832" s="260">
        <v>0.998392282958199</v>
      </c>
      <c r="AG832" s="260">
        <v>0.997019374068554</v>
      </c>
      <c r="AH832" s="260">
        <v>0.996725741905306</v>
      </c>
      <c r="AI832" s="262">
        <v>0.92</v>
      </c>
      <c r="AJ832" s="260">
        <v>0.951501668520578</v>
      </c>
      <c r="AK832" s="260">
        <v>0.960759810047488</v>
      </c>
      <c r="AL832" s="260">
        <v>0.964738418990551</v>
      </c>
      <c r="AM832" s="260">
        <v>0.962090861312862</v>
      </c>
      <c r="AN832" s="259">
        <v>0.99</v>
      </c>
      <c r="AO832" s="264">
        <v>1</v>
      </c>
      <c r="AP832" s="264">
        <v>1</v>
      </c>
      <c r="AQ832" s="264">
        <v>1</v>
      </c>
      <c r="AR832" s="265">
        <v>1</v>
      </c>
      <c r="AS832" s="286">
        <v>0.0810595228934205</v>
      </c>
      <c r="AT832" s="267">
        <v>0.176470588235294</v>
      </c>
      <c r="AU832" s="268">
        <v>0.181818181818182</v>
      </c>
      <c r="AV832" s="268">
        <v>0.04</v>
      </c>
      <c r="AW832" s="268">
        <v>0.0920502092050209</v>
      </c>
      <c r="AX832" s="224"/>
      <c r="AY832" s="222"/>
    </row>
    <row r="833" ht="15" spans="1:51">
      <c r="A833" s="220"/>
      <c r="B833" s="224"/>
      <c r="C833" s="283" t="s">
        <v>668</v>
      </c>
      <c r="D833" s="111" t="s">
        <v>25</v>
      </c>
      <c r="E833" s="111" t="s">
        <v>669</v>
      </c>
      <c r="F833" s="293" t="s">
        <v>866</v>
      </c>
      <c r="G833" s="293" t="s">
        <v>866</v>
      </c>
      <c r="H833" s="293" t="s">
        <v>866</v>
      </c>
      <c r="I833" s="293" t="s">
        <v>866</v>
      </c>
      <c r="J833" s="259">
        <v>0.9</v>
      </c>
      <c r="K833" s="260">
        <v>0.962264150943396</v>
      </c>
      <c r="L833" s="260">
        <v>0.961538461538462</v>
      </c>
      <c r="M833" s="261">
        <v>0.962962962962963</v>
      </c>
      <c r="N833" s="261">
        <v>0.979677645409951</v>
      </c>
      <c r="O833" s="262">
        <v>0.9</v>
      </c>
      <c r="P833" s="263">
        <v>0.963354838709677</v>
      </c>
      <c r="Q833" s="260">
        <v>0.958832565284178</v>
      </c>
      <c r="R833" s="260">
        <v>0.966657326982348</v>
      </c>
      <c r="S833" s="260">
        <v>0.964610883332371</v>
      </c>
      <c r="T833" s="262">
        <v>0.9</v>
      </c>
      <c r="U833" s="260">
        <v>0.933677419354839</v>
      </c>
      <c r="V833" s="260">
        <v>0.93394777265745</v>
      </c>
      <c r="W833" s="260">
        <v>0.941720369851499</v>
      </c>
      <c r="X833" s="260">
        <v>0.926238185982945</v>
      </c>
      <c r="Y833" s="262">
        <v>0.92</v>
      </c>
      <c r="Z833" s="262">
        <v>0.879417879417879</v>
      </c>
      <c r="AA833" s="262">
        <v>0.940559440559441</v>
      </c>
      <c r="AB833" s="262">
        <v>0.908722109533469</v>
      </c>
      <c r="AC833" s="262">
        <v>0.907563520603667</v>
      </c>
      <c r="AD833" s="262">
        <v>0.92</v>
      </c>
      <c r="AE833" s="260">
        <v>0.996212121212121</v>
      </c>
      <c r="AF833" s="260">
        <v>0.997275204359673</v>
      </c>
      <c r="AG833" s="260">
        <v>0.997206703910614</v>
      </c>
      <c r="AH833" s="260">
        <v>0.991724272222763</v>
      </c>
      <c r="AI833" s="262">
        <v>0.92</v>
      </c>
      <c r="AJ833" s="260">
        <v>0.962350780532599</v>
      </c>
      <c r="AK833" s="260">
        <v>0.966553436111837</v>
      </c>
      <c r="AL833" s="260">
        <v>0.974396848842935</v>
      </c>
      <c r="AM833" s="260">
        <v>0.968336835834726</v>
      </c>
      <c r="AN833" s="259">
        <v>0.99</v>
      </c>
      <c r="AO833" s="264">
        <v>1</v>
      </c>
      <c r="AP833" s="264">
        <v>1</v>
      </c>
      <c r="AQ833" s="264">
        <v>1</v>
      </c>
      <c r="AR833" s="265">
        <v>1</v>
      </c>
      <c r="AS833" s="286">
        <v>0.0810595228934205</v>
      </c>
      <c r="AT833" s="267">
        <v>0</v>
      </c>
      <c r="AU833" s="268">
        <v>0.0769230769230769</v>
      </c>
      <c r="AV833" s="268">
        <v>0.0625</v>
      </c>
      <c r="AW833" s="268">
        <v>0.0523415977961433</v>
      </c>
      <c r="AX833" s="224"/>
      <c r="AY833" s="222"/>
    </row>
    <row r="834" ht="15" spans="1:51">
      <c r="A834" s="220"/>
      <c r="B834" s="224"/>
      <c r="C834" s="283" t="s">
        <v>668</v>
      </c>
      <c r="D834" s="111" t="s">
        <v>25</v>
      </c>
      <c r="E834" s="111" t="s">
        <v>669</v>
      </c>
      <c r="F834" s="293" t="s">
        <v>867</v>
      </c>
      <c r="G834" s="293" t="s">
        <v>867</v>
      </c>
      <c r="H834" s="293" t="s">
        <v>867</v>
      </c>
      <c r="I834" s="293" t="s">
        <v>867</v>
      </c>
      <c r="J834" s="259">
        <v>0.9</v>
      </c>
      <c r="K834" s="260">
        <v>0.966666666666667</v>
      </c>
      <c r="L834" s="260">
        <v>0.96875</v>
      </c>
      <c r="M834" s="261">
        <v>1</v>
      </c>
      <c r="N834" s="261">
        <v>0.969942196531792</v>
      </c>
      <c r="O834" s="262">
        <v>0.9</v>
      </c>
      <c r="P834" s="263">
        <v>0.976241134751773</v>
      </c>
      <c r="Q834" s="260">
        <v>0.985518905872888</v>
      </c>
      <c r="R834" s="260">
        <v>0.980265518478651</v>
      </c>
      <c r="S834" s="260">
        <v>0.97245131974417</v>
      </c>
      <c r="T834" s="262">
        <v>0.9</v>
      </c>
      <c r="U834" s="260">
        <v>0.93758865248227</v>
      </c>
      <c r="V834" s="260">
        <v>0.957763475462591</v>
      </c>
      <c r="W834" s="260">
        <v>0.960531036957302</v>
      </c>
      <c r="X834" s="260">
        <v>0.951853909377092</v>
      </c>
      <c r="Y834" s="262">
        <v>0.92</v>
      </c>
      <c r="Z834" s="262">
        <v>0.919385796545106</v>
      </c>
      <c r="AA834" s="262">
        <v>0.929577464788732</v>
      </c>
      <c r="AB834" s="262">
        <v>0.947474747474747</v>
      </c>
      <c r="AC834" s="262">
        <v>0.93192009783938</v>
      </c>
      <c r="AD834" s="262">
        <v>0.92</v>
      </c>
      <c r="AE834" s="260">
        <v>0.995975855130785</v>
      </c>
      <c r="AF834" s="260">
        <v>0.996043019480519</v>
      </c>
      <c r="AG834" s="260">
        <v>0.996848137535817</v>
      </c>
      <c r="AH834" s="260">
        <v>0.994217715262972</v>
      </c>
      <c r="AI834" s="262">
        <v>0.92</v>
      </c>
      <c r="AJ834" s="260">
        <v>0.956612806702573</v>
      </c>
      <c r="AK834" s="260">
        <v>0.970203012442698</v>
      </c>
      <c r="AL834" s="260">
        <v>0.977452772699573</v>
      </c>
      <c r="AM834" s="260">
        <v>0.975474031327288</v>
      </c>
      <c r="AN834" s="259">
        <v>0.99</v>
      </c>
      <c r="AO834" s="264">
        <v>1</v>
      </c>
      <c r="AP834" s="264">
        <v>1</v>
      </c>
      <c r="AQ834" s="264">
        <v>1</v>
      </c>
      <c r="AR834" s="265">
        <v>1</v>
      </c>
      <c r="AS834" s="286">
        <v>0.0810595228934205</v>
      </c>
      <c r="AT834" s="267">
        <v>0.0555555555555556</v>
      </c>
      <c r="AU834" s="268">
        <v>0</v>
      </c>
      <c r="AV834" s="268">
        <v>0.117647058823529</v>
      </c>
      <c r="AW834" s="268">
        <v>0.0718085106382979</v>
      </c>
      <c r="AX834" s="224"/>
      <c r="AY834" s="222"/>
    </row>
    <row r="835" ht="15" spans="1:51">
      <c r="A835" s="220"/>
      <c r="B835" s="224"/>
      <c r="C835" s="283" t="s">
        <v>668</v>
      </c>
      <c r="D835" s="111" t="s">
        <v>25</v>
      </c>
      <c r="E835" s="111" t="s">
        <v>669</v>
      </c>
      <c r="F835" s="293" t="s">
        <v>868</v>
      </c>
      <c r="G835" s="293" t="s">
        <v>868</v>
      </c>
      <c r="H835" s="293" t="s">
        <v>868</v>
      </c>
      <c r="I835" s="293" t="s">
        <v>868</v>
      </c>
      <c r="J835" s="259">
        <v>0.9</v>
      </c>
      <c r="K835" s="260">
        <v>0.961538461538462</v>
      </c>
      <c r="L835" s="260">
        <v>1</v>
      </c>
      <c r="M835" s="261">
        <v>1</v>
      </c>
      <c r="N835" s="261">
        <v>0.920749279538905</v>
      </c>
      <c r="O835" s="262">
        <v>0.9</v>
      </c>
      <c r="P835" s="263">
        <v>0.956521739130435</v>
      </c>
      <c r="Q835" s="260">
        <v>0.918484500574053</v>
      </c>
      <c r="R835" s="260">
        <v>0.963340122199593</v>
      </c>
      <c r="S835" s="260">
        <v>0.965609647163913</v>
      </c>
      <c r="T835" s="262">
        <v>0.9</v>
      </c>
      <c r="U835" s="260">
        <v>0.946977730646872</v>
      </c>
      <c r="V835" s="260">
        <v>0.935706084959816</v>
      </c>
      <c r="W835" s="260">
        <v>0.95112016293279</v>
      </c>
      <c r="X835" s="260">
        <v>0.950424296560965</v>
      </c>
      <c r="Y835" s="262">
        <v>0.92</v>
      </c>
      <c r="Z835" s="262">
        <v>0.944055944055944</v>
      </c>
      <c r="AA835" s="262">
        <v>0.94375</v>
      </c>
      <c r="AB835" s="262">
        <v>0.966292134831461</v>
      </c>
      <c r="AC835" s="262">
        <v>0.952425482174167</v>
      </c>
      <c r="AD835" s="262">
        <v>0.92</v>
      </c>
      <c r="AE835" s="260">
        <v>0.989702517162471</v>
      </c>
      <c r="AF835" s="260">
        <v>0.998923573735199</v>
      </c>
      <c r="AG835" s="260">
        <v>0.9985935302391</v>
      </c>
      <c r="AH835" s="260">
        <v>0.995253593707621</v>
      </c>
      <c r="AI835" s="262">
        <v>0.92</v>
      </c>
      <c r="AJ835" s="260">
        <v>0.977900552486188</v>
      </c>
      <c r="AK835" s="260">
        <v>0.971387002909796</v>
      </c>
      <c r="AL835" s="260">
        <v>0.987449574181981</v>
      </c>
      <c r="AM835" s="260">
        <v>0.984197292391721</v>
      </c>
      <c r="AN835" s="259">
        <v>0.99</v>
      </c>
      <c r="AO835" s="264">
        <v>1</v>
      </c>
      <c r="AP835" s="264">
        <v>1</v>
      </c>
      <c r="AQ835" s="264">
        <v>1</v>
      </c>
      <c r="AR835" s="265">
        <v>1</v>
      </c>
      <c r="AS835" s="286">
        <v>0.0810595228934205</v>
      </c>
      <c r="AT835" s="267">
        <v>0</v>
      </c>
      <c r="AU835" s="268">
        <v>0.2</v>
      </c>
      <c r="AV835" s="268">
        <v>0.0833333333333333</v>
      </c>
      <c r="AW835" s="268">
        <v>0.111111111111111</v>
      </c>
      <c r="AX835" s="224"/>
      <c r="AY835" s="222"/>
    </row>
    <row r="836" ht="15" spans="1:51">
      <c r="A836" s="220"/>
      <c r="B836" s="224"/>
      <c r="C836" s="283" t="s">
        <v>668</v>
      </c>
      <c r="D836" s="111" t="s">
        <v>25</v>
      </c>
      <c r="E836" s="111" t="s">
        <v>669</v>
      </c>
      <c r="F836" s="293" t="s">
        <v>869</v>
      </c>
      <c r="G836" s="293" t="s">
        <v>869</v>
      </c>
      <c r="H836" s="293" t="s">
        <v>869</v>
      </c>
      <c r="I836" s="293" t="s">
        <v>869</v>
      </c>
      <c r="J836" s="259">
        <v>0.9</v>
      </c>
      <c r="K836" s="260">
        <v>1</v>
      </c>
      <c r="L836" s="260">
        <v>1</v>
      </c>
      <c r="M836" s="261">
        <v>1</v>
      </c>
      <c r="N836" s="261">
        <v>0.992452830188679</v>
      </c>
      <c r="O836" s="262">
        <v>0.9</v>
      </c>
      <c r="P836" s="263">
        <v>0.909038901601831</v>
      </c>
      <c r="Q836" s="260">
        <v>0.983838383838384</v>
      </c>
      <c r="R836" s="260">
        <v>0.981212121212121</v>
      </c>
      <c r="S836" s="260">
        <v>0.955158071774359</v>
      </c>
      <c r="T836" s="262">
        <v>0.9</v>
      </c>
      <c r="U836" s="260">
        <v>0.867848970251716</v>
      </c>
      <c r="V836" s="260">
        <v>0.952861952861953</v>
      </c>
      <c r="W836" s="260">
        <v>0.960606060606061</v>
      </c>
      <c r="X836" s="260">
        <v>0.921702765971954</v>
      </c>
      <c r="Y836" s="262">
        <v>0.92</v>
      </c>
      <c r="Z836" s="262">
        <v>0.906103286384977</v>
      </c>
      <c r="AA836" s="262">
        <v>0.973684210526316</v>
      </c>
      <c r="AB836" s="262">
        <v>0.932692307692308</v>
      </c>
      <c r="AC836" s="262">
        <v>0.921668075514229</v>
      </c>
      <c r="AD836" s="262">
        <v>0.92</v>
      </c>
      <c r="AE836" s="260">
        <v>0.992805755395683</v>
      </c>
      <c r="AF836" s="260">
        <v>1</v>
      </c>
      <c r="AG836" s="260">
        <v>1</v>
      </c>
      <c r="AH836" s="260">
        <v>0.997797079556898</v>
      </c>
      <c r="AI836" s="262">
        <v>0.92</v>
      </c>
      <c r="AJ836" s="260">
        <v>0.946965833758287</v>
      </c>
      <c r="AK836" s="260">
        <v>0.981319322825452</v>
      </c>
      <c r="AL836" s="260">
        <v>0.97524219590958</v>
      </c>
      <c r="AM836" s="260">
        <v>0.970390809996282</v>
      </c>
      <c r="AN836" s="259">
        <v>0.99</v>
      </c>
      <c r="AO836" s="264">
        <v>1</v>
      </c>
      <c r="AP836" s="264">
        <v>1</v>
      </c>
      <c r="AQ836" s="264">
        <v>1</v>
      </c>
      <c r="AR836" s="265">
        <v>1</v>
      </c>
      <c r="AS836" s="286">
        <v>0.0810595228934205</v>
      </c>
      <c r="AT836" s="267">
        <v>0.230769230769231</v>
      </c>
      <c r="AU836" s="268">
        <v>0</v>
      </c>
      <c r="AV836" s="268">
        <v>0</v>
      </c>
      <c r="AW836" s="268">
        <v>0.0701754385964912</v>
      </c>
      <c r="AX836" s="224"/>
      <c r="AY836" s="222"/>
    </row>
    <row r="837" ht="15" spans="1:51">
      <c r="A837" s="220"/>
      <c r="B837" s="224"/>
      <c r="C837" s="283" t="s">
        <v>668</v>
      </c>
      <c r="D837" s="111" t="s">
        <v>25</v>
      </c>
      <c r="E837" s="111" t="s">
        <v>669</v>
      </c>
      <c r="F837" s="293" t="s">
        <v>870</v>
      </c>
      <c r="G837" s="293" t="s">
        <v>870</v>
      </c>
      <c r="H837" s="293" t="s">
        <v>870</v>
      </c>
      <c r="I837" s="293" t="s">
        <v>870</v>
      </c>
      <c r="J837" s="259">
        <v>0.9</v>
      </c>
      <c r="K837" s="260">
        <v>0.818181818181818</v>
      </c>
      <c r="L837" s="260">
        <v>1</v>
      </c>
      <c r="M837" s="261">
        <v>1</v>
      </c>
      <c r="N837" s="261">
        <v>0.979651162790698</v>
      </c>
      <c r="O837" s="262">
        <v>0.9</v>
      </c>
      <c r="P837" s="263">
        <v>0.980753809141941</v>
      </c>
      <c r="Q837" s="260">
        <v>0.973293768545994</v>
      </c>
      <c r="R837" s="260">
        <v>0.967302452316076</v>
      </c>
      <c r="S837" s="260">
        <v>0.97652505088975</v>
      </c>
      <c r="T837" s="262">
        <v>0.9</v>
      </c>
      <c r="U837" s="260">
        <v>0.809141940657578</v>
      </c>
      <c r="V837" s="260">
        <v>0.891196834817013</v>
      </c>
      <c r="W837" s="260">
        <v>0.847411444141689</v>
      </c>
      <c r="X837" s="260">
        <v>0.825497406264364</v>
      </c>
      <c r="Y837" s="262">
        <v>0.92</v>
      </c>
      <c r="Z837" s="262">
        <v>0.740740740740741</v>
      </c>
      <c r="AA837" s="262">
        <v>0.785234899328859</v>
      </c>
      <c r="AB837" s="262">
        <v>0.789473684210526</v>
      </c>
      <c r="AC837" s="262">
        <v>0.819887834339948</v>
      </c>
      <c r="AD837" s="262">
        <v>0.92</v>
      </c>
      <c r="AE837" s="260">
        <v>1</v>
      </c>
      <c r="AF837" s="260">
        <v>1</v>
      </c>
      <c r="AG837" s="260">
        <v>1</v>
      </c>
      <c r="AH837" s="260">
        <v>0.982677165354331</v>
      </c>
      <c r="AI837" s="262">
        <v>0.92</v>
      </c>
      <c r="AJ837" s="260">
        <v>0.945007235890014</v>
      </c>
      <c r="AK837" s="260">
        <v>0.944827586206897</v>
      </c>
      <c r="AL837" s="260">
        <v>0.940251572327044</v>
      </c>
      <c r="AM837" s="260">
        <v>0.955834164410885</v>
      </c>
      <c r="AN837" s="259">
        <v>0.99</v>
      </c>
      <c r="AO837" s="264">
        <v>1</v>
      </c>
      <c r="AP837" s="264">
        <v>1</v>
      </c>
      <c r="AQ837" s="264">
        <v>1</v>
      </c>
      <c r="AR837" s="265">
        <v>1</v>
      </c>
      <c r="AS837" s="286">
        <v>0.0810595228934205</v>
      </c>
      <c r="AT837" s="267">
        <v>0</v>
      </c>
      <c r="AU837" s="268">
        <v>0</v>
      </c>
      <c r="AV837" s="268">
        <v>0</v>
      </c>
      <c r="AW837" s="268">
        <v>0.0431034482758621</v>
      </c>
      <c r="AX837" s="224"/>
      <c r="AY837" s="222"/>
    </row>
    <row r="838" ht="15" spans="1:51">
      <c r="A838" s="220"/>
      <c r="B838" s="224"/>
      <c r="C838" s="283" t="s">
        <v>668</v>
      </c>
      <c r="D838" s="111" t="s">
        <v>25</v>
      </c>
      <c r="E838" s="111" t="s">
        <v>669</v>
      </c>
      <c r="F838" s="293" t="s">
        <v>871</v>
      </c>
      <c r="G838" s="293" t="s">
        <v>871</v>
      </c>
      <c r="H838" s="293" t="s">
        <v>871</v>
      </c>
      <c r="I838" s="293" t="s">
        <v>871</v>
      </c>
      <c r="J838" s="259">
        <v>0.9</v>
      </c>
      <c r="K838" s="260">
        <v>1</v>
      </c>
      <c r="L838" s="260">
        <v>1</v>
      </c>
      <c r="M838" s="261">
        <v>1</v>
      </c>
      <c r="N838" s="261">
        <v>0.998635743519782</v>
      </c>
      <c r="O838" s="262">
        <v>0.9</v>
      </c>
      <c r="P838" s="263">
        <v>0.86604774535809</v>
      </c>
      <c r="Q838" s="260">
        <v>0.971503957783641</v>
      </c>
      <c r="R838" s="260">
        <v>0.94937917860554</v>
      </c>
      <c r="S838" s="260">
        <v>0.947427293064877</v>
      </c>
      <c r="T838" s="262">
        <v>0.9</v>
      </c>
      <c r="U838" s="260">
        <v>0.872679045092838</v>
      </c>
      <c r="V838" s="260">
        <v>0.903957783641161</v>
      </c>
      <c r="W838" s="260">
        <v>0.831423113658071</v>
      </c>
      <c r="X838" s="260">
        <v>0.920197147651007</v>
      </c>
      <c r="Y838" s="262">
        <v>0.92</v>
      </c>
      <c r="Z838" s="262">
        <v>0.752895752895753</v>
      </c>
      <c r="AA838" s="262">
        <v>0.853125</v>
      </c>
      <c r="AB838" s="262">
        <v>0.732203389830508</v>
      </c>
      <c r="AC838" s="262">
        <v>0.81933231507746</v>
      </c>
      <c r="AD838" s="262">
        <v>0.92</v>
      </c>
      <c r="AE838" s="260">
        <v>0.990774907749078</v>
      </c>
      <c r="AF838" s="260">
        <v>0.987610619469027</v>
      </c>
      <c r="AG838" s="260">
        <v>0.998376623376623</v>
      </c>
      <c r="AH838" s="260">
        <v>0.994638375541866</v>
      </c>
      <c r="AI838" s="262">
        <v>0.92</v>
      </c>
      <c r="AJ838" s="260">
        <v>0.945656485521618</v>
      </c>
      <c r="AK838" s="260">
        <v>0.953498871331828</v>
      </c>
      <c r="AL838" s="260">
        <v>0.938467978233571</v>
      </c>
      <c r="AM838" s="260">
        <v>0.951718839444428</v>
      </c>
      <c r="AN838" s="259">
        <v>0.99</v>
      </c>
      <c r="AO838" s="264">
        <v>1</v>
      </c>
      <c r="AP838" s="264">
        <v>1</v>
      </c>
      <c r="AQ838" s="264">
        <v>1</v>
      </c>
      <c r="AR838" s="265">
        <v>1</v>
      </c>
      <c r="AS838" s="286">
        <v>0.0810595228934205</v>
      </c>
      <c r="AT838" s="267">
        <v>0.111111111111111</v>
      </c>
      <c r="AU838" s="268">
        <v>0</v>
      </c>
      <c r="AV838" s="268">
        <v>0.5</v>
      </c>
      <c r="AW838" s="268">
        <v>0.0428571428571429</v>
      </c>
      <c r="AX838" s="224"/>
      <c r="AY838" s="222"/>
    </row>
    <row r="839" ht="15" spans="1:51">
      <c r="A839" s="220"/>
      <c r="B839" s="224"/>
      <c r="C839" s="283" t="s">
        <v>668</v>
      </c>
      <c r="D839" s="111" t="s">
        <v>25</v>
      </c>
      <c r="E839" s="111" t="s">
        <v>669</v>
      </c>
      <c r="F839" s="293" t="s">
        <v>872</v>
      </c>
      <c r="G839" s="293" t="s">
        <v>872</v>
      </c>
      <c r="H839" s="293" t="s">
        <v>872</v>
      </c>
      <c r="I839" s="293" t="s">
        <v>872</v>
      </c>
      <c r="J839" s="259">
        <v>0.9</v>
      </c>
      <c r="K839" s="260">
        <v>0.928571428571429</v>
      </c>
      <c r="L839" s="260">
        <v>0.936170212765957</v>
      </c>
      <c r="M839" s="261">
        <v>0.844444444444444</v>
      </c>
      <c r="N839" s="261">
        <v>0.914653784219002</v>
      </c>
      <c r="O839" s="262">
        <v>0.9</v>
      </c>
      <c r="P839" s="263">
        <v>0.935079306528956</v>
      </c>
      <c r="Q839" s="260">
        <v>0.950772986167616</v>
      </c>
      <c r="R839" s="260">
        <v>0.96028880866426</v>
      </c>
      <c r="S839" s="260">
        <v>0.946308149852522</v>
      </c>
      <c r="T839" s="262">
        <v>0.9</v>
      </c>
      <c r="U839" s="260">
        <v>0.855035042419771</v>
      </c>
      <c r="V839" s="260">
        <v>0.936940602115541</v>
      </c>
      <c r="W839" s="260">
        <v>0.916311125697407</v>
      </c>
      <c r="X839" s="260">
        <v>0.922589251838888</v>
      </c>
      <c r="Y839" s="262">
        <v>0.92</v>
      </c>
      <c r="Z839" s="262">
        <v>0.897849462365591</v>
      </c>
      <c r="AA839" s="262">
        <v>0.963541666666667</v>
      </c>
      <c r="AB839" s="262">
        <v>0.928398058252427</v>
      </c>
      <c r="AC839" s="262">
        <v>0.936784696112052</v>
      </c>
      <c r="AD839" s="262">
        <v>0.92</v>
      </c>
      <c r="AE839" s="260">
        <v>0.989858012170385</v>
      </c>
      <c r="AF839" s="260">
        <v>0.990847784200385</v>
      </c>
      <c r="AG839" s="260">
        <v>0.98436278342455</v>
      </c>
      <c r="AH839" s="260">
        <v>0.987549680507674</v>
      </c>
      <c r="AI839" s="262">
        <v>0.92</v>
      </c>
      <c r="AJ839" s="260">
        <v>0.905795111233178</v>
      </c>
      <c r="AK839" s="260">
        <v>0.966364434045042</v>
      </c>
      <c r="AL839" s="260">
        <v>0.955050374580212</v>
      </c>
      <c r="AM839" s="260">
        <v>0.960489048338369</v>
      </c>
      <c r="AN839" s="259">
        <v>0.99</v>
      </c>
      <c r="AO839" s="264">
        <v>1</v>
      </c>
      <c r="AP839" s="264">
        <v>1</v>
      </c>
      <c r="AQ839" s="264">
        <v>1</v>
      </c>
      <c r="AR839" s="265">
        <v>1</v>
      </c>
      <c r="AS839" s="286">
        <v>0.0810595228934205</v>
      </c>
      <c r="AT839" s="267">
        <v>0.0740740740740741</v>
      </c>
      <c r="AU839" s="268">
        <v>0.05</v>
      </c>
      <c r="AV839" s="268">
        <v>0</v>
      </c>
      <c r="AW839" s="268">
        <v>0.0667678300455235</v>
      </c>
      <c r="AX839" s="224"/>
      <c r="AY839" s="222"/>
    </row>
    <row r="840" ht="15" spans="1:51">
      <c r="A840" s="220"/>
      <c r="B840" s="224"/>
      <c r="C840" s="283" t="s">
        <v>668</v>
      </c>
      <c r="D840" s="111" t="s">
        <v>25</v>
      </c>
      <c r="E840" s="111" t="s">
        <v>669</v>
      </c>
      <c r="F840" s="293" t="s">
        <v>873</v>
      </c>
      <c r="G840" s="293" t="s">
        <v>873</v>
      </c>
      <c r="H840" s="293" t="s">
        <v>873</v>
      </c>
      <c r="I840" s="293" t="s">
        <v>873</v>
      </c>
      <c r="J840" s="259">
        <v>0.9</v>
      </c>
      <c r="K840" s="260">
        <v>0.861111111111111</v>
      </c>
      <c r="L840" s="260">
        <v>0.783783783783784</v>
      </c>
      <c r="M840" s="261">
        <v>0.842105263157895</v>
      </c>
      <c r="N840" s="261">
        <v>0.867069486404834</v>
      </c>
      <c r="O840" s="262">
        <v>0.9</v>
      </c>
      <c r="P840" s="263">
        <v>0.924545877969259</v>
      </c>
      <c r="Q840" s="260">
        <v>0.919387755102041</v>
      </c>
      <c r="R840" s="260">
        <v>0.939112903225806</v>
      </c>
      <c r="S840" s="260">
        <v>0.930399563828959</v>
      </c>
      <c r="T840" s="262">
        <v>0.9</v>
      </c>
      <c r="U840" s="260">
        <v>0.854680950163018</v>
      </c>
      <c r="V840" s="260">
        <v>0.893877551020408</v>
      </c>
      <c r="W840" s="260">
        <v>0.894758064516129</v>
      </c>
      <c r="X840" s="260">
        <v>0.880707220188488</v>
      </c>
      <c r="Y840" s="262">
        <v>0.92</v>
      </c>
      <c r="Z840" s="262">
        <v>0.890688259109312</v>
      </c>
      <c r="AA840" s="262">
        <v>0.923664122137405</v>
      </c>
      <c r="AB840" s="262">
        <v>0.923893805309735</v>
      </c>
      <c r="AC840" s="262">
        <v>0.929201658339534</v>
      </c>
      <c r="AD840" s="262">
        <v>0.92</v>
      </c>
      <c r="AE840" s="260">
        <v>0.994436717663421</v>
      </c>
      <c r="AF840" s="260">
        <v>0.99523110785033</v>
      </c>
      <c r="AG840" s="260">
        <v>0.99623352165725</v>
      </c>
      <c r="AH840" s="260">
        <v>0.986504657360096</v>
      </c>
      <c r="AI840" s="262">
        <v>0.92</v>
      </c>
      <c r="AJ840" s="260">
        <v>0.917590027700831</v>
      </c>
      <c r="AK840" s="260">
        <v>0.936999271667881</v>
      </c>
      <c r="AL840" s="260">
        <v>0.946469622331691</v>
      </c>
      <c r="AM840" s="260">
        <v>0.945259430553548</v>
      </c>
      <c r="AN840" s="259">
        <v>0.99</v>
      </c>
      <c r="AO840" s="264">
        <v>1</v>
      </c>
      <c r="AP840" s="264">
        <v>1</v>
      </c>
      <c r="AQ840" s="264">
        <v>1</v>
      </c>
      <c r="AR840" s="265">
        <v>1</v>
      </c>
      <c r="AS840" s="286">
        <v>0.0810595228934205</v>
      </c>
      <c r="AT840" s="267">
        <v>0</v>
      </c>
      <c r="AU840" s="268">
        <v>0.0540540540540541</v>
      </c>
      <c r="AV840" s="268">
        <v>0.0555555555555556</v>
      </c>
      <c r="AW840" s="268">
        <v>0.0419313850063532</v>
      </c>
      <c r="AX840" s="224"/>
      <c r="AY840" s="222"/>
    </row>
    <row r="841" ht="15" spans="1:51">
      <c r="A841" s="220"/>
      <c r="B841" s="224"/>
      <c r="C841" s="283" t="s">
        <v>668</v>
      </c>
      <c r="D841" s="111" t="s">
        <v>25</v>
      </c>
      <c r="E841" s="111" t="s">
        <v>669</v>
      </c>
      <c r="F841" s="293" t="s">
        <v>874</v>
      </c>
      <c r="G841" s="293" t="s">
        <v>874</v>
      </c>
      <c r="H841" s="293" t="s">
        <v>874</v>
      </c>
      <c r="I841" s="293" t="s">
        <v>874</v>
      </c>
      <c r="J841" s="259">
        <v>0.9</v>
      </c>
      <c r="K841" s="260">
        <v>0.825</v>
      </c>
      <c r="L841" s="260">
        <v>0.853658536585366</v>
      </c>
      <c r="M841" s="261">
        <v>0.857142857142857</v>
      </c>
      <c r="N841" s="261">
        <v>0.856095325389551</v>
      </c>
      <c r="O841" s="262">
        <v>0.9</v>
      </c>
      <c r="P841" s="263">
        <v>0.946651203247318</v>
      </c>
      <c r="Q841" s="260">
        <v>0.964697658161482</v>
      </c>
      <c r="R841" s="260">
        <v>0.974522292993631</v>
      </c>
      <c r="S841" s="260">
        <v>0.957576734935226</v>
      </c>
      <c r="T841" s="262">
        <v>0.9</v>
      </c>
      <c r="U841" s="260">
        <v>0.900260945201508</v>
      </c>
      <c r="V841" s="260">
        <v>0.928696260048934</v>
      </c>
      <c r="W841" s="260">
        <v>0.940069484655472</v>
      </c>
      <c r="X841" s="260">
        <v>0.925474385851744</v>
      </c>
      <c r="Y841" s="262">
        <v>0.92</v>
      </c>
      <c r="Z841" s="262">
        <v>0.917272727272727</v>
      </c>
      <c r="AA841" s="262">
        <v>0.942615239887112</v>
      </c>
      <c r="AB841" s="262">
        <v>0.953439153439153</v>
      </c>
      <c r="AC841" s="262">
        <v>0.947753396029258</v>
      </c>
      <c r="AD841" s="262">
        <v>0.92</v>
      </c>
      <c r="AE841" s="260">
        <v>0.99112426035503</v>
      </c>
      <c r="AF841" s="260">
        <v>0.990463215258856</v>
      </c>
      <c r="AG841" s="260">
        <v>0.987012987012987</v>
      </c>
      <c r="AH841" s="260">
        <v>0.985547735453715</v>
      </c>
      <c r="AI841" s="262">
        <v>0.92</v>
      </c>
      <c r="AJ841" s="260">
        <v>0.927252747252747</v>
      </c>
      <c r="AK841" s="260">
        <v>0.949796126401631</v>
      </c>
      <c r="AL841" s="260">
        <v>0.961809502159582</v>
      </c>
      <c r="AM841" s="260">
        <v>0.955169823917216</v>
      </c>
      <c r="AN841" s="259">
        <v>0.99</v>
      </c>
      <c r="AO841" s="264">
        <v>1</v>
      </c>
      <c r="AP841" s="264">
        <v>1</v>
      </c>
      <c r="AQ841" s="264">
        <v>1</v>
      </c>
      <c r="AR841" s="265">
        <v>1</v>
      </c>
      <c r="AS841" s="286">
        <v>0.0810595228934205</v>
      </c>
      <c r="AT841" s="267">
        <v>0</v>
      </c>
      <c r="AU841" s="268">
        <v>0.0833333333333333</v>
      </c>
      <c r="AV841" s="268">
        <v>0.0166666666666667</v>
      </c>
      <c r="AW841" s="268">
        <v>0.0583269378357636</v>
      </c>
      <c r="AX841" s="224"/>
      <c r="AY841" s="222"/>
    </row>
    <row r="842" ht="15" spans="1:51">
      <c r="A842" s="220"/>
      <c r="B842" s="224"/>
      <c r="C842" s="283" t="s">
        <v>668</v>
      </c>
      <c r="D842" s="111" t="s">
        <v>25</v>
      </c>
      <c r="E842" s="111" t="s">
        <v>669</v>
      </c>
      <c r="F842" s="293" t="s">
        <v>875</v>
      </c>
      <c r="G842" s="293" t="s">
        <v>875</v>
      </c>
      <c r="H842" s="293" t="s">
        <v>875</v>
      </c>
      <c r="I842" s="293" t="s">
        <v>875</v>
      </c>
      <c r="J842" s="259">
        <v>0.9</v>
      </c>
      <c r="K842" s="260">
        <v>0.903225806451613</v>
      </c>
      <c r="L842" s="260">
        <v>0.882352941176471</v>
      </c>
      <c r="M842" s="261">
        <v>0.848484848484849</v>
      </c>
      <c r="N842" s="261">
        <v>0.880733944954128</v>
      </c>
      <c r="O842" s="262">
        <v>0.9</v>
      </c>
      <c r="P842" s="263">
        <v>0.969269703543022</v>
      </c>
      <c r="Q842" s="260">
        <v>0.970935513169846</v>
      </c>
      <c r="R842" s="260">
        <v>0.965955854844744</v>
      </c>
      <c r="S842" s="260">
        <v>0.973629654200182</v>
      </c>
      <c r="T842" s="262">
        <v>0.9</v>
      </c>
      <c r="U842" s="260">
        <v>0.949023861171367</v>
      </c>
      <c r="V842" s="260">
        <v>0.959128065395095</v>
      </c>
      <c r="W842" s="260">
        <v>0.956977179199401</v>
      </c>
      <c r="X842" s="260">
        <v>0.948019459877823</v>
      </c>
      <c r="Y842" s="262">
        <v>0.92</v>
      </c>
      <c r="Z842" s="262">
        <v>0.968379446640316</v>
      </c>
      <c r="AA842" s="262">
        <v>0.981971153846154</v>
      </c>
      <c r="AB842" s="262">
        <v>0.984375</v>
      </c>
      <c r="AC842" s="262">
        <v>0.981987642685098</v>
      </c>
      <c r="AD842" s="262">
        <v>0.92</v>
      </c>
      <c r="AE842" s="260">
        <v>0.998756218905473</v>
      </c>
      <c r="AF842" s="260">
        <v>0.984488107549121</v>
      </c>
      <c r="AG842" s="260">
        <v>0.997938144329897</v>
      </c>
      <c r="AH842" s="260">
        <v>0.997150106002155</v>
      </c>
      <c r="AI842" s="262">
        <v>0.92</v>
      </c>
      <c r="AJ842" s="260">
        <v>0.977021276595745</v>
      </c>
      <c r="AK842" s="260">
        <v>0.985827290705339</v>
      </c>
      <c r="AL842" s="260">
        <v>0.985813462118925</v>
      </c>
      <c r="AM842" s="260">
        <v>0.985665551400643</v>
      </c>
      <c r="AN842" s="259">
        <v>0.99</v>
      </c>
      <c r="AO842" s="264">
        <v>1</v>
      </c>
      <c r="AP842" s="264">
        <v>1</v>
      </c>
      <c r="AQ842" s="264">
        <v>1</v>
      </c>
      <c r="AR842" s="265">
        <v>1</v>
      </c>
      <c r="AS842" s="286">
        <v>0.0810595228934205</v>
      </c>
      <c r="AT842" s="267">
        <v>0.0476190476190476</v>
      </c>
      <c r="AU842" s="268">
        <v>0</v>
      </c>
      <c r="AV842" s="268">
        <v>0.0909090909090909</v>
      </c>
      <c r="AW842" s="268">
        <v>0.0507042253521127</v>
      </c>
      <c r="AX842" s="224"/>
      <c r="AY842" s="222"/>
    </row>
    <row r="843" ht="15" spans="1:51">
      <c r="A843" s="220"/>
      <c r="B843" s="224"/>
      <c r="C843" s="283" t="s">
        <v>668</v>
      </c>
      <c r="D843" s="111" t="s">
        <v>25</v>
      </c>
      <c r="E843" s="111" t="s">
        <v>669</v>
      </c>
      <c r="F843" s="293" t="s">
        <v>876</v>
      </c>
      <c r="G843" s="293" t="s">
        <v>876</v>
      </c>
      <c r="H843" s="293" t="s">
        <v>876</v>
      </c>
      <c r="I843" s="293" t="s">
        <v>876</v>
      </c>
      <c r="J843" s="259">
        <v>0.9</v>
      </c>
      <c r="K843" s="260">
        <v>0.863636363636364</v>
      </c>
      <c r="L843" s="260">
        <v>0.826086956521739</v>
      </c>
      <c r="M843" s="261">
        <v>0.91304347826087</v>
      </c>
      <c r="N843" s="261">
        <v>0.826955074875208</v>
      </c>
      <c r="O843" s="262">
        <v>0.9</v>
      </c>
      <c r="P843" s="263">
        <v>0.967800729040097</v>
      </c>
      <c r="Q843" s="260">
        <v>0.965413533834587</v>
      </c>
      <c r="R843" s="260">
        <v>0.969361147327249</v>
      </c>
      <c r="S843" s="260">
        <v>0.958234720868718</v>
      </c>
      <c r="T843" s="262">
        <v>0.9</v>
      </c>
      <c r="U843" s="260">
        <v>0.905224787363305</v>
      </c>
      <c r="V843" s="260">
        <v>0.914285714285714</v>
      </c>
      <c r="W843" s="260">
        <v>0.908083441981747</v>
      </c>
      <c r="X843" s="260">
        <v>0.89477469952202</v>
      </c>
      <c r="Y843" s="262">
        <v>0.92</v>
      </c>
      <c r="Z843" s="262">
        <v>0.913907284768212</v>
      </c>
      <c r="AA843" s="262">
        <v>0.934210526315789</v>
      </c>
      <c r="AB843" s="262">
        <v>0.917705735660848</v>
      </c>
      <c r="AC843" s="262">
        <v>0.933170048985304</v>
      </c>
      <c r="AD843" s="262">
        <v>0.92</v>
      </c>
      <c r="AE843" s="260">
        <v>0.983333333333333</v>
      </c>
      <c r="AF843" s="260">
        <v>0.991549295774648</v>
      </c>
      <c r="AG843" s="260">
        <v>0.991176470588235</v>
      </c>
      <c r="AH843" s="260">
        <v>0.987356633252055</v>
      </c>
      <c r="AI843" s="262">
        <v>0.92</v>
      </c>
      <c r="AJ843" s="260">
        <v>0.943782753692234</v>
      </c>
      <c r="AK843" s="260">
        <v>0.953527435610302</v>
      </c>
      <c r="AL843" s="260">
        <v>0.956072351421189</v>
      </c>
      <c r="AM843" s="260">
        <v>0.960279474060626</v>
      </c>
      <c r="AN843" s="259">
        <v>0.99</v>
      </c>
      <c r="AO843" s="264">
        <v>1</v>
      </c>
      <c r="AP843" s="264">
        <v>1</v>
      </c>
      <c r="AQ843" s="264">
        <v>1</v>
      </c>
      <c r="AR843" s="265">
        <v>1</v>
      </c>
      <c r="AS843" s="286">
        <v>0.0810595228934205</v>
      </c>
      <c r="AT843" s="267">
        <v>0.0769230769230769</v>
      </c>
      <c r="AU843" s="268">
        <v>0.111111111111111</v>
      </c>
      <c r="AV843" s="268">
        <v>0</v>
      </c>
      <c r="AW843" s="268">
        <v>0.0990990990990991</v>
      </c>
      <c r="AX843" s="224"/>
      <c r="AY843" s="222"/>
    </row>
    <row r="844" ht="15" spans="1:51">
      <c r="A844" s="220"/>
      <c r="B844" s="224"/>
      <c r="C844" s="283" t="s">
        <v>668</v>
      </c>
      <c r="D844" s="111" t="s">
        <v>25</v>
      </c>
      <c r="E844" s="111" t="s">
        <v>669</v>
      </c>
      <c r="F844" s="293" t="s">
        <v>877</v>
      </c>
      <c r="G844" s="293" t="s">
        <v>877</v>
      </c>
      <c r="H844" s="293" t="s">
        <v>877</v>
      </c>
      <c r="I844" s="293" t="s">
        <v>877</v>
      </c>
      <c r="J844" s="259">
        <v>0.9</v>
      </c>
      <c r="K844" s="260">
        <v>1</v>
      </c>
      <c r="L844" s="260">
        <v>1</v>
      </c>
      <c r="M844" s="261">
        <v>1</v>
      </c>
      <c r="N844" s="261">
        <v>0.944669365721997</v>
      </c>
      <c r="O844" s="262">
        <v>0.9</v>
      </c>
      <c r="P844" s="263">
        <v>0.944486692015209</v>
      </c>
      <c r="Q844" s="260">
        <v>0.944292237442922</v>
      </c>
      <c r="R844" s="260">
        <v>0.964366091522881</v>
      </c>
      <c r="S844" s="260">
        <v>0.9655411455475</v>
      </c>
      <c r="T844" s="262">
        <v>0.9</v>
      </c>
      <c r="U844" s="260">
        <v>0.903422053231939</v>
      </c>
      <c r="V844" s="260">
        <v>0.911872146118721</v>
      </c>
      <c r="W844" s="260">
        <v>0.929107276819205</v>
      </c>
      <c r="X844" s="260">
        <v>0.916654631581988</v>
      </c>
      <c r="Y844" s="262">
        <v>0.92</v>
      </c>
      <c r="Z844" s="262">
        <v>0.89602053915276</v>
      </c>
      <c r="AA844" s="262">
        <v>0.912213740458015</v>
      </c>
      <c r="AB844" s="262">
        <v>0.921752738654147</v>
      </c>
      <c r="AC844" s="262">
        <v>0.906212534059946</v>
      </c>
      <c r="AD844" s="262">
        <v>0.92</v>
      </c>
      <c r="AE844" s="260">
        <v>0.997286295793758</v>
      </c>
      <c r="AF844" s="260">
        <v>0.989417989417989</v>
      </c>
      <c r="AG844" s="260">
        <v>0.989833641404806</v>
      </c>
      <c r="AH844" s="260">
        <v>0.993276417425024</v>
      </c>
      <c r="AI844" s="262">
        <v>0.92</v>
      </c>
      <c r="AJ844" s="260">
        <v>0.948958638897037</v>
      </c>
      <c r="AK844" s="260">
        <v>0.948924731182796</v>
      </c>
      <c r="AL844" s="260">
        <v>0.97034795763994</v>
      </c>
      <c r="AM844" s="260">
        <v>0.961737343758918</v>
      </c>
      <c r="AN844" s="259">
        <v>0.99</v>
      </c>
      <c r="AO844" s="264">
        <v>1</v>
      </c>
      <c r="AP844" s="264">
        <v>1</v>
      </c>
      <c r="AQ844" s="264">
        <v>1</v>
      </c>
      <c r="AR844" s="265">
        <v>1</v>
      </c>
      <c r="AS844" s="286">
        <v>0.0810595228934205</v>
      </c>
      <c r="AT844" s="267">
        <v>0</v>
      </c>
      <c r="AU844" s="268">
        <v>0</v>
      </c>
      <c r="AV844" s="268">
        <v>0.2</v>
      </c>
      <c r="AW844" s="268">
        <v>0.0465753424657534</v>
      </c>
      <c r="AX844" s="224"/>
      <c r="AY844" s="222"/>
    </row>
    <row r="845" ht="15" spans="1:51">
      <c r="A845" s="220"/>
      <c r="B845" s="224"/>
      <c r="C845" s="283" t="s">
        <v>668</v>
      </c>
      <c r="D845" s="111" t="s">
        <v>25</v>
      </c>
      <c r="E845" s="111" t="s">
        <v>669</v>
      </c>
      <c r="F845" s="293" t="s">
        <v>878</v>
      </c>
      <c r="G845" s="293" t="s">
        <v>878</v>
      </c>
      <c r="H845" s="293" t="s">
        <v>878</v>
      </c>
      <c r="I845" s="293" t="s">
        <v>878</v>
      </c>
      <c r="J845" s="259">
        <v>0.9</v>
      </c>
      <c r="K845" s="260">
        <v>0.727272727272727</v>
      </c>
      <c r="L845" s="260">
        <v>0.72972972972973</v>
      </c>
      <c r="M845" s="261">
        <v>0.666666666666667</v>
      </c>
      <c r="N845" s="261">
        <v>0.661723818350324</v>
      </c>
      <c r="O845" s="262">
        <v>0.9</v>
      </c>
      <c r="P845" s="263">
        <v>0.573986804901037</v>
      </c>
      <c r="Q845" s="260">
        <v>0.727306547619048</v>
      </c>
      <c r="R845" s="260">
        <v>0.349260172626387</v>
      </c>
      <c r="S845" s="260">
        <v>0.768470087328748</v>
      </c>
      <c r="T845" s="262">
        <v>0.9</v>
      </c>
      <c r="U845" s="260">
        <v>0.397737983034873</v>
      </c>
      <c r="V845" s="260">
        <v>0.448660714285714</v>
      </c>
      <c r="W845" s="260">
        <v>0.029901356350185</v>
      </c>
      <c r="X845" s="260">
        <v>0.47710338670726</v>
      </c>
      <c r="Y845" s="262">
        <v>0.92</v>
      </c>
      <c r="Z845" s="262">
        <v>0.25199203187251</v>
      </c>
      <c r="AA845" s="262">
        <v>0.511465603190429</v>
      </c>
      <c r="AB845" s="262">
        <v>0.00849514563106796</v>
      </c>
      <c r="AC845" s="262">
        <v>0.593918003857676</v>
      </c>
      <c r="AD845" s="262">
        <v>0.92</v>
      </c>
      <c r="AE845" s="260">
        <v>0.971631205673759</v>
      </c>
      <c r="AF845" s="260">
        <v>0.984581497797357</v>
      </c>
      <c r="AG845" s="260">
        <v>0.995133819951338</v>
      </c>
      <c r="AH845" s="260">
        <v>0.985542476970317</v>
      </c>
      <c r="AI845" s="262">
        <v>0.92</v>
      </c>
      <c r="AJ845" s="260">
        <v>0.581084308574158</v>
      </c>
      <c r="AK845" s="260">
        <v>0.755350853427255</v>
      </c>
      <c r="AL845" s="260">
        <v>0.577433628318584</v>
      </c>
      <c r="AM845" s="260">
        <v>0.797705551777213</v>
      </c>
      <c r="AN845" s="259">
        <v>0.99</v>
      </c>
      <c r="AO845" s="264">
        <v>1</v>
      </c>
      <c r="AP845" s="264">
        <v>1</v>
      </c>
      <c r="AQ845" s="264">
        <v>1</v>
      </c>
      <c r="AR845" s="265">
        <v>1</v>
      </c>
      <c r="AS845" s="286">
        <v>0.0810595228934205</v>
      </c>
      <c r="AT845" s="267">
        <v>0.0769230769230769</v>
      </c>
      <c r="AU845" s="268">
        <v>0.178571428571429</v>
      </c>
      <c r="AV845" s="268">
        <v>0.0526315789473684</v>
      </c>
      <c r="AW845" s="268">
        <v>0.0515222482435597</v>
      </c>
      <c r="AX845" s="224"/>
      <c r="AY845" s="222"/>
    </row>
    <row r="846" ht="15" spans="1:51">
      <c r="A846" s="220"/>
      <c r="B846" s="224"/>
      <c r="C846" s="283" t="s">
        <v>668</v>
      </c>
      <c r="D846" s="111" t="s">
        <v>25</v>
      </c>
      <c r="E846" s="111" t="s">
        <v>669</v>
      </c>
      <c r="F846" s="293" t="s">
        <v>879</v>
      </c>
      <c r="G846" s="293" t="s">
        <v>879</v>
      </c>
      <c r="H846" s="293" t="s">
        <v>879</v>
      </c>
      <c r="I846" s="293" t="s">
        <v>879</v>
      </c>
      <c r="J846" s="259">
        <v>0.9</v>
      </c>
      <c r="K846" s="260" t="s">
        <v>33</v>
      </c>
      <c r="L846" s="260" t="s">
        <v>33</v>
      </c>
      <c r="M846" s="261" t="s">
        <v>33</v>
      </c>
      <c r="N846" s="261" t="s">
        <v>33</v>
      </c>
      <c r="O846" s="262">
        <v>0.9</v>
      </c>
      <c r="P846" s="263" t="s">
        <v>33</v>
      </c>
      <c r="Q846" s="260" t="s">
        <v>33</v>
      </c>
      <c r="R846" s="260" t="s">
        <v>33</v>
      </c>
      <c r="S846" s="260" t="s">
        <v>33</v>
      </c>
      <c r="T846" s="262">
        <v>0.9</v>
      </c>
      <c r="U846" s="260" t="s">
        <v>33</v>
      </c>
      <c r="V846" s="260" t="s">
        <v>33</v>
      </c>
      <c r="W846" s="260" t="s">
        <v>33</v>
      </c>
      <c r="X846" s="260" t="s">
        <v>33</v>
      </c>
      <c r="Y846" s="262">
        <v>0.92</v>
      </c>
      <c r="Z846" s="262" t="s">
        <v>33</v>
      </c>
      <c r="AA846" s="262" t="s">
        <v>33</v>
      </c>
      <c r="AB846" s="262" t="s">
        <v>33</v>
      </c>
      <c r="AC846" s="262" t="s">
        <v>33</v>
      </c>
      <c r="AD846" s="262">
        <v>0.92</v>
      </c>
      <c r="AE846" s="260" t="s">
        <v>33</v>
      </c>
      <c r="AF846" s="260" t="s">
        <v>33</v>
      </c>
      <c r="AG846" s="260" t="s">
        <v>33</v>
      </c>
      <c r="AH846" s="260" t="s">
        <v>33</v>
      </c>
      <c r="AI846" s="262">
        <v>0.92</v>
      </c>
      <c r="AJ846" s="260" t="s">
        <v>33</v>
      </c>
      <c r="AK846" s="260" t="s">
        <v>33</v>
      </c>
      <c r="AL846" s="260" t="s">
        <v>33</v>
      </c>
      <c r="AM846" s="260" t="s">
        <v>33</v>
      </c>
      <c r="AN846" s="259">
        <v>0.99</v>
      </c>
      <c r="AO846" s="264" t="s">
        <v>33</v>
      </c>
      <c r="AP846" s="264" t="s">
        <v>33</v>
      </c>
      <c r="AQ846" s="264" t="s">
        <v>33</v>
      </c>
      <c r="AR846" s="265" t="s">
        <v>33</v>
      </c>
      <c r="AS846" s="286">
        <v>0.0810595228934205</v>
      </c>
      <c r="AT846" s="267" t="s">
        <v>33</v>
      </c>
      <c r="AU846" s="268" t="s">
        <v>33</v>
      </c>
      <c r="AV846" s="268" t="s">
        <v>33</v>
      </c>
      <c r="AW846" s="268" t="s">
        <v>33</v>
      </c>
      <c r="AX846" s="224"/>
      <c r="AY846" s="222"/>
    </row>
    <row r="847" ht="15" spans="1:51">
      <c r="A847" s="220"/>
      <c r="B847" s="224"/>
      <c r="C847" s="283" t="s">
        <v>668</v>
      </c>
      <c r="D847" s="111" t="s">
        <v>25</v>
      </c>
      <c r="E847" s="111" t="s">
        <v>669</v>
      </c>
      <c r="F847" s="293" t="s">
        <v>880</v>
      </c>
      <c r="G847" s="293" t="s">
        <v>880</v>
      </c>
      <c r="H847" s="293" t="s">
        <v>880</v>
      </c>
      <c r="I847" s="293" t="s">
        <v>880</v>
      </c>
      <c r="J847" s="259">
        <v>0.9</v>
      </c>
      <c r="K847" s="260">
        <v>0.836734693877551</v>
      </c>
      <c r="L847" s="260">
        <v>0.91304347826087</v>
      </c>
      <c r="M847" s="261">
        <v>0.816326530612245</v>
      </c>
      <c r="N847" s="261">
        <v>0.868566904196358</v>
      </c>
      <c r="O847" s="262">
        <v>0.9</v>
      </c>
      <c r="P847" s="263">
        <v>0.975142258161126</v>
      </c>
      <c r="Q847" s="260">
        <v>0.966315789473684</v>
      </c>
      <c r="R847" s="260">
        <v>0.961824953445065</v>
      </c>
      <c r="S847" s="260">
        <v>0.958415662831867</v>
      </c>
      <c r="T847" s="262">
        <v>0.9</v>
      </c>
      <c r="U847" s="260">
        <v>0.909553758610362</v>
      </c>
      <c r="V847" s="260">
        <v>0.92280701754386</v>
      </c>
      <c r="W847" s="260">
        <v>0.930477963997517</v>
      </c>
      <c r="X847" s="260">
        <v>0.906691006108264</v>
      </c>
      <c r="Y847" s="262">
        <v>0.92</v>
      </c>
      <c r="Z847" s="262">
        <v>0.892210144927536</v>
      </c>
      <c r="AA847" s="262">
        <v>0.910746812386157</v>
      </c>
      <c r="AB847" s="262">
        <v>0.927631578947368</v>
      </c>
      <c r="AC847" s="262">
        <v>0.904370179948586</v>
      </c>
      <c r="AD847" s="262">
        <v>0.92</v>
      </c>
      <c r="AE847" s="260">
        <v>0.956756756756757</v>
      </c>
      <c r="AF847" s="260">
        <v>0.982195845697329</v>
      </c>
      <c r="AG847" s="260">
        <v>0.978142076502732</v>
      </c>
      <c r="AH847" s="260">
        <v>0.981744210306697</v>
      </c>
      <c r="AI847" s="262">
        <v>0.92</v>
      </c>
      <c r="AJ847" s="260">
        <v>0.942606347062795</v>
      </c>
      <c r="AK847" s="260">
        <v>0.949594731509625</v>
      </c>
      <c r="AL847" s="260">
        <v>0.961054668601838</v>
      </c>
      <c r="AM847" s="260">
        <v>0.953165372170796</v>
      </c>
      <c r="AN847" s="259">
        <v>0.99</v>
      </c>
      <c r="AO847" s="264">
        <v>1</v>
      </c>
      <c r="AP847" s="264">
        <v>1</v>
      </c>
      <c r="AQ847" s="264">
        <v>1</v>
      </c>
      <c r="AR847" s="265">
        <v>1</v>
      </c>
      <c r="AS847" s="286">
        <v>0.0810595228934205</v>
      </c>
      <c r="AT847" s="267">
        <v>0.0606060606060606</v>
      </c>
      <c r="AU847" s="268">
        <v>0</v>
      </c>
      <c r="AV847" s="268">
        <v>0.0555555555555556</v>
      </c>
      <c r="AW847" s="268">
        <v>0.0526905829596413</v>
      </c>
      <c r="AX847" s="224"/>
      <c r="AY847" s="222"/>
    </row>
    <row r="848" ht="15" spans="1:51">
      <c r="A848" s="220"/>
      <c r="B848" s="224"/>
      <c r="C848" s="283" t="s">
        <v>668</v>
      </c>
      <c r="D848" s="111" t="s">
        <v>25</v>
      </c>
      <c r="E848" s="111" t="s">
        <v>669</v>
      </c>
      <c r="F848" s="293" t="s">
        <v>881</v>
      </c>
      <c r="G848" s="293" t="s">
        <v>881</v>
      </c>
      <c r="H848" s="293" t="s">
        <v>881</v>
      </c>
      <c r="I848" s="293" t="s">
        <v>881</v>
      </c>
      <c r="J848" s="259">
        <v>0.9</v>
      </c>
      <c r="K848" s="260">
        <v>1</v>
      </c>
      <c r="L848" s="260">
        <v>0.971428571428571</v>
      </c>
      <c r="M848" s="261">
        <v>1</v>
      </c>
      <c r="N848" s="261">
        <v>0.963934426229508</v>
      </c>
      <c r="O848" s="262">
        <v>0.9</v>
      </c>
      <c r="P848" s="263">
        <v>0.970035778175313</v>
      </c>
      <c r="Q848" s="260">
        <v>0.983926521239954</v>
      </c>
      <c r="R848" s="260">
        <v>0.981647058823529</v>
      </c>
      <c r="S848" s="260">
        <v>0.962742126762419</v>
      </c>
      <c r="T848" s="262">
        <v>0.9</v>
      </c>
      <c r="U848" s="260">
        <v>0.924865831842576</v>
      </c>
      <c r="V848" s="260">
        <v>0.950057405281286</v>
      </c>
      <c r="W848" s="260">
        <v>0.927058823529412</v>
      </c>
      <c r="X848" s="260">
        <v>0.933802213730399</v>
      </c>
      <c r="Y848" s="262">
        <v>0.92</v>
      </c>
      <c r="Z848" s="262">
        <v>0.881944444444444</v>
      </c>
      <c r="AA848" s="262">
        <v>0.920689655172414</v>
      </c>
      <c r="AB848" s="262">
        <v>0.925490196078431</v>
      </c>
      <c r="AC848" s="262">
        <v>0.926521602018291</v>
      </c>
      <c r="AD848" s="262">
        <v>0.92</v>
      </c>
      <c r="AE848" s="260">
        <v>0.98780487804878</v>
      </c>
      <c r="AF848" s="260">
        <v>0.987179487179487</v>
      </c>
      <c r="AG848" s="260">
        <v>0.992592592592593</v>
      </c>
      <c r="AH848" s="260">
        <v>0.991186279180562</v>
      </c>
      <c r="AI848" s="262">
        <v>0.92</v>
      </c>
      <c r="AJ848" s="260">
        <v>0.940967283072546</v>
      </c>
      <c r="AK848" s="260">
        <v>0.962962962962963</v>
      </c>
      <c r="AL848" s="260">
        <v>0.966982922201139</v>
      </c>
      <c r="AM848" s="260">
        <v>0.966751116566981</v>
      </c>
      <c r="AN848" s="259">
        <v>0.99</v>
      </c>
      <c r="AO848" s="264">
        <v>1</v>
      </c>
      <c r="AP848" s="264">
        <v>1</v>
      </c>
      <c r="AQ848" s="264">
        <v>1</v>
      </c>
      <c r="AR848" s="265">
        <v>1</v>
      </c>
      <c r="AS848" s="286">
        <v>0.0810595228934205</v>
      </c>
      <c r="AT848" s="267">
        <v>0</v>
      </c>
      <c r="AU848" s="268">
        <v>0</v>
      </c>
      <c r="AV848" s="268">
        <v>0</v>
      </c>
      <c r="AW848" s="268">
        <v>0.0681818181818182</v>
      </c>
      <c r="AX848" s="224"/>
      <c r="AY848" s="222"/>
    </row>
    <row r="849" ht="15" spans="1:51">
      <c r="A849" s="220"/>
      <c r="B849" s="224"/>
      <c r="C849" s="283" t="s">
        <v>668</v>
      </c>
      <c r="D849" s="111" t="s">
        <v>25</v>
      </c>
      <c r="E849" s="111" t="s">
        <v>669</v>
      </c>
      <c r="F849" s="293" t="s">
        <v>882</v>
      </c>
      <c r="G849" s="293" t="s">
        <v>882</v>
      </c>
      <c r="H849" s="293" t="s">
        <v>882</v>
      </c>
      <c r="I849" s="293" t="s">
        <v>882</v>
      </c>
      <c r="J849" s="259">
        <v>0.9</v>
      </c>
      <c r="K849" s="260">
        <v>0.925925925925926</v>
      </c>
      <c r="L849" s="260">
        <v>0.851851851851852</v>
      </c>
      <c r="M849" s="261">
        <v>0.925925925925926</v>
      </c>
      <c r="N849" s="261">
        <v>0.901114206128134</v>
      </c>
      <c r="O849" s="262">
        <v>0.9</v>
      </c>
      <c r="P849" s="263">
        <v>0.976</v>
      </c>
      <c r="Q849" s="260">
        <v>0.962555066079295</v>
      </c>
      <c r="R849" s="260">
        <v>0.964421252371917</v>
      </c>
      <c r="S849" s="260">
        <v>0.971931981151403</v>
      </c>
      <c r="T849" s="262">
        <v>0.9</v>
      </c>
      <c r="U849" s="260">
        <v>0.928888888888889</v>
      </c>
      <c r="V849" s="260">
        <v>0.931718061674009</v>
      </c>
      <c r="W849" s="260">
        <v>0.933111954459203</v>
      </c>
      <c r="X849" s="260">
        <v>0.926978761182818</v>
      </c>
      <c r="Y849" s="262">
        <v>0.92</v>
      </c>
      <c r="Z849" s="262">
        <v>0.933554817275748</v>
      </c>
      <c r="AA849" s="262">
        <v>0.943273905996759</v>
      </c>
      <c r="AB849" s="262">
        <v>0.936344969199179</v>
      </c>
      <c r="AC849" s="262">
        <v>0.939275024941802</v>
      </c>
      <c r="AD849" s="262">
        <v>0.92</v>
      </c>
      <c r="AE849" s="260">
        <v>0.995786516853933</v>
      </c>
      <c r="AF849" s="260">
        <v>0.992432432432432</v>
      </c>
      <c r="AG849" s="260">
        <v>1</v>
      </c>
      <c r="AH849" s="260">
        <v>0.994930387409201</v>
      </c>
      <c r="AI849" s="262">
        <v>0.92</v>
      </c>
      <c r="AJ849" s="260">
        <v>0.95476858345021</v>
      </c>
      <c r="AK849" s="260">
        <v>0.955199342375668</v>
      </c>
      <c r="AL849" s="260">
        <v>0.959922928709056</v>
      </c>
      <c r="AM849" s="260">
        <v>0.960752615133813</v>
      </c>
      <c r="AN849" s="259">
        <v>0.99</v>
      </c>
      <c r="AO849" s="264">
        <v>1</v>
      </c>
      <c r="AP849" s="264">
        <v>1</v>
      </c>
      <c r="AQ849" s="264">
        <v>1</v>
      </c>
      <c r="AR849" s="265">
        <v>1</v>
      </c>
      <c r="AS849" s="286">
        <v>0.0810595228934205</v>
      </c>
      <c r="AT849" s="267">
        <v>0</v>
      </c>
      <c r="AU849" s="268">
        <v>0.05</v>
      </c>
      <c r="AV849" s="268">
        <v>0.0689655172413793</v>
      </c>
      <c r="AW849" s="268">
        <v>0.0746606334841629</v>
      </c>
      <c r="AX849" s="224"/>
      <c r="AY849" s="222"/>
    </row>
    <row r="850" ht="15" spans="1:51">
      <c r="A850" s="220"/>
      <c r="B850" s="224"/>
      <c r="C850" s="283" t="s">
        <v>668</v>
      </c>
      <c r="D850" s="111" t="s">
        <v>25</v>
      </c>
      <c r="E850" s="111" t="s">
        <v>669</v>
      </c>
      <c r="F850" s="293" t="s">
        <v>883</v>
      </c>
      <c r="G850" s="293" t="s">
        <v>883</v>
      </c>
      <c r="H850" s="293" t="s">
        <v>883</v>
      </c>
      <c r="I850" s="293" t="s">
        <v>883</v>
      </c>
      <c r="J850" s="259">
        <v>0.9</v>
      </c>
      <c r="K850" s="260">
        <v>0.898305084745763</v>
      </c>
      <c r="L850" s="260">
        <v>0.896551724137931</v>
      </c>
      <c r="M850" s="261">
        <v>0.901639344262295</v>
      </c>
      <c r="N850" s="261">
        <v>0.908863920099875</v>
      </c>
      <c r="O850" s="262">
        <v>0.9</v>
      </c>
      <c r="P850" s="263">
        <v>0.846291732018821</v>
      </c>
      <c r="Q850" s="260">
        <v>0.960889929742389</v>
      </c>
      <c r="R850" s="260">
        <v>0.93186372745491</v>
      </c>
      <c r="S850" s="260">
        <v>0.888671555308214</v>
      </c>
      <c r="T850" s="262">
        <v>0.9</v>
      </c>
      <c r="U850" s="260">
        <v>0.893345283441631</v>
      </c>
      <c r="V850" s="260">
        <v>0.928103044496487</v>
      </c>
      <c r="W850" s="260">
        <v>0.924961033177466</v>
      </c>
      <c r="X850" s="260">
        <v>0.921350705470259</v>
      </c>
      <c r="Y850" s="262">
        <v>0.92</v>
      </c>
      <c r="Z850" s="262">
        <v>0.848484848484849</v>
      </c>
      <c r="AA850" s="262">
        <v>0.863354037267081</v>
      </c>
      <c r="AB850" s="262">
        <v>0.87463976945245</v>
      </c>
      <c r="AC850" s="262">
        <v>0.883378206036559</v>
      </c>
      <c r="AD850" s="262">
        <v>0.92</v>
      </c>
      <c r="AE850" s="260">
        <v>0.997269890795632</v>
      </c>
      <c r="AF850" s="260">
        <v>0.991873589164786</v>
      </c>
      <c r="AG850" s="260">
        <v>0.98604826546003</v>
      </c>
      <c r="AH850" s="260">
        <v>0.975728621500936</v>
      </c>
      <c r="AI850" s="262">
        <v>0.92</v>
      </c>
      <c r="AJ850" s="260">
        <v>0.918683812405446</v>
      </c>
      <c r="AK850" s="260">
        <v>0.953204476093591</v>
      </c>
      <c r="AL850" s="260">
        <v>0.965863066538091</v>
      </c>
      <c r="AM850" s="260">
        <v>0.956642439630038</v>
      </c>
      <c r="AN850" s="259">
        <v>0.99</v>
      </c>
      <c r="AO850" s="264">
        <v>1</v>
      </c>
      <c r="AP850" s="264">
        <v>1</v>
      </c>
      <c r="AQ850" s="264">
        <v>1</v>
      </c>
      <c r="AR850" s="265">
        <v>1</v>
      </c>
      <c r="AS850" s="286">
        <v>0.0810595228934205</v>
      </c>
      <c r="AT850" s="267">
        <v>0.0555555555555556</v>
      </c>
      <c r="AU850" s="268">
        <v>0.0689655172413793</v>
      </c>
      <c r="AV850" s="268">
        <v>0.0769230769230769</v>
      </c>
      <c r="AW850" s="268">
        <v>0.0954415954415954</v>
      </c>
      <c r="AX850" s="224"/>
      <c r="AY850" s="222"/>
    </row>
    <row r="851" ht="15" spans="1:51">
      <c r="A851" s="220"/>
      <c r="B851" s="224"/>
      <c r="C851" s="283" t="s">
        <v>668</v>
      </c>
      <c r="D851" s="111" t="s">
        <v>25</v>
      </c>
      <c r="E851" s="111" t="s">
        <v>669</v>
      </c>
      <c r="F851" s="293" t="s">
        <v>884</v>
      </c>
      <c r="G851" s="293" t="s">
        <v>884</v>
      </c>
      <c r="H851" s="293" t="s">
        <v>884</v>
      </c>
      <c r="I851" s="293" t="s">
        <v>884</v>
      </c>
      <c r="J851" s="259">
        <v>0.9</v>
      </c>
      <c r="K851" s="260">
        <v>0.935483870967742</v>
      </c>
      <c r="L851" s="260">
        <v>0.911764705882353</v>
      </c>
      <c r="M851" s="261">
        <v>0.878787878787879</v>
      </c>
      <c r="N851" s="261">
        <v>0.927189988623436</v>
      </c>
      <c r="O851" s="262">
        <v>0.9</v>
      </c>
      <c r="P851" s="263">
        <v>0.899638336347197</v>
      </c>
      <c r="Q851" s="260">
        <v>0.915413533834586</v>
      </c>
      <c r="R851" s="260">
        <v>0.936141304347826</v>
      </c>
      <c r="S851" s="260">
        <v>0.95341029002654</v>
      </c>
      <c r="T851" s="262">
        <v>0.9</v>
      </c>
      <c r="U851" s="260">
        <v>0.867088607594937</v>
      </c>
      <c r="V851" s="260">
        <v>0.887687969924812</v>
      </c>
      <c r="W851" s="260">
        <v>0.917572463768116</v>
      </c>
      <c r="X851" s="260">
        <v>0.928452658843091</v>
      </c>
      <c r="Y851" s="262">
        <v>0.92</v>
      </c>
      <c r="Z851" s="262">
        <v>0.909313725490196</v>
      </c>
      <c r="AA851" s="262">
        <v>0.829787234042553</v>
      </c>
      <c r="AB851" s="262">
        <v>0.82122905027933</v>
      </c>
      <c r="AC851" s="262">
        <v>0.830185150551711</v>
      </c>
      <c r="AD851" s="262">
        <v>0.92</v>
      </c>
      <c r="AE851" s="260">
        <v>0.989473684210526</v>
      </c>
      <c r="AF851" s="260">
        <v>0.995594713656388</v>
      </c>
      <c r="AG851" s="260">
        <v>0.993399339933993</v>
      </c>
      <c r="AH851" s="260">
        <v>0.987796208530806</v>
      </c>
      <c r="AI851" s="262">
        <v>0.92</v>
      </c>
      <c r="AJ851" s="260">
        <v>0.935520793590233</v>
      </c>
      <c r="AK851" s="260">
        <v>0.899470899470899</v>
      </c>
      <c r="AL851" s="260">
        <v>0.947388932190179</v>
      </c>
      <c r="AM851" s="260">
        <v>0.949837524917397</v>
      </c>
      <c r="AN851" s="259">
        <v>0.99</v>
      </c>
      <c r="AO851" s="264">
        <v>1</v>
      </c>
      <c r="AP851" s="264">
        <v>1</v>
      </c>
      <c r="AQ851" s="264">
        <v>1</v>
      </c>
      <c r="AR851" s="265">
        <v>1</v>
      </c>
      <c r="AS851" s="286">
        <v>0.0810595228934205</v>
      </c>
      <c r="AT851" s="267">
        <v>0</v>
      </c>
      <c r="AU851" s="268">
        <v>0.0625</v>
      </c>
      <c r="AV851" s="268">
        <v>0.130434782608696</v>
      </c>
      <c r="AW851" s="268">
        <v>0.0595854922279793</v>
      </c>
      <c r="AX851" s="224"/>
      <c r="AY851" s="222"/>
    </row>
    <row r="852" ht="15" spans="1:51">
      <c r="A852" s="220"/>
      <c r="B852" s="224"/>
      <c r="C852" s="283" t="s">
        <v>668</v>
      </c>
      <c r="D852" s="111" t="s">
        <v>25</v>
      </c>
      <c r="E852" s="111" t="s">
        <v>669</v>
      </c>
      <c r="F852" s="293" t="s">
        <v>885</v>
      </c>
      <c r="G852" s="293" t="s">
        <v>885</v>
      </c>
      <c r="H852" s="293" t="s">
        <v>885</v>
      </c>
      <c r="I852" s="293" t="s">
        <v>885</v>
      </c>
      <c r="J852" s="259">
        <v>0.9</v>
      </c>
      <c r="K852" s="260">
        <v>0.666666666666667</v>
      </c>
      <c r="L852" s="260">
        <v>0.738095238095238</v>
      </c>
      <c r="M852" s="261">
        <v>0.744186046511628</v>
      </c>
      <c r="N852" s="261">
        <v>0.765694076038904</v>
      </c>
      <c r="O852" s="262">
        <v>0.9</v>
      </c>
      <c r="P852" s="263">
        <v>0.594134342478713</v>
      </c>
      <c r="Q852" s="260">
        <v>0.695267279536942</v>
      </c>
      <c r="R852" s="260">
        <v>0.589518229166667</v>
      </c>
      <c r="S852" s="260">
        <v>0.719163045446315</v>
      </c>
      <c r="T852" s="262">
        <v>0.9</v>
      </c>
      <c r="U852" s="260">
        <v>0.584988962472406</v>
      </c>
      <c r="V852" s="260">
        <v>0.599250936329588</v>
      </c>
      <c r="W852" s="260">
        <v>0.607096354166667</v>
      </c>
      <c r="X852" s="260">
        <v>0.625939254028608</v>
      </c>
      <c r="Y852" s="262">
        <v>0.92</v>
      </c>
      <c r="Z852" s="262">
        <v>0.660176991150442</v>
      </c>
      <c r="AA852" s="262">
        <v>0.685224839400428</v>
      </c>
      <c r="AB852" s="262">
        <v>0.673956262425447</v>
      </c>
      <c r="AC852" s="262">
        <v>0.684150268336315</v>
      </c>
      <c r="AD852" s="262">
        <v>0.92</v>
      </c>
      <c r="AE852" s="260">
        <v>0.999332443257677</v>
      </c>
      <c r="AF852" s="260">
        <v>0.990378833433554</v>
      </c>
      <c r="AG852" s="260">
        <v>0.958382180539273</v>
      </c>
      <c r="AH852" s="260">
        <v>0.992079207920792</v>
      </c>
      <c r="AI852" s="262">
        <v>0.92</v>
      </c>
      <c r="AJ852" s="260">
        <v>0.777569593147752</v>
      </c>
      <c r="AK852" s="260">
        <v>0.867215041128085</v>
      </c>
      <c r="AL852" s="260">
        <v>0.852867132867133</v>
      </c>
      <c r="AM852" s="260">
        <v>0.886757794561638</v>
      </c>
      <c r="AN852" s="259">
        <v>0.99</v>
      </c>
      <c r="AO852" s="264">
        <v>1</v>
      </c>
      <c r="AP852" s="264">
        <v>1</v>
      </c>
      <c r="AQ852" s="264">
        <v>1</v>
      </c>
      <c r="AR852" s="265">
        <v>1</v>
      </c>
      <c r="AS852" s="286">
        <v>0.0810595228934205</v>
      </c>
      <c r="AT852" s="267">
        <v>0.0476190476190476</v>
      </c>
      <c r="AU852" s="268">
        <v>0</v>
      </c>
      <c r="AV852" s="268">
        <v>0</v>
      </c>
      <c r="AW852" s="268">
        <v>0.0503597122302158</v>
      </c>
      <c r="AX852" s="224"/>
      <c r="AY852" s="222"/>
    </row>
    <row r="853" ht="15" spans="1:51">
      <c r="A853" s="220"/>
      <c r="B853" s="224"/>
      <c r="C853" s="283" t="s">
        <v>668</v>
      </c>
      <c r="D853" s="111" t="s">
        <v>25</v>
      </c>
      <c r="E853" s="111" t="s">
        <v>669</v>
      </c>
      <c r="F853" s="293" t="s">
        <v>886</v>
      </c>
      <c r="G853" s="293" t="s">
        <v>886</v>
      </c>
      <c r="H853" s="293" t="s">
        <v>886</v>
      </c>
      <c r="I853" s="293" t="s">
        <v>886</v>
      </c>
      <c r="J853" s="259">
        <v>0.9</v>
      </c>
      <c r="K853" s="260">
        <v>0.972222222222222</v>
      </c>
      <c r="L853" s="260">
        <v>1</v>
      </c>
      <c r="M853" s="261">
        <v>0.977777777777778</v>
      </c>
      <c r="N853" s="261">
        <v>0.973021582733813</v>
      </c>
      <c r="O853" s="262">
        <v>0.9</v>
      </c>
      <c r="P853" s="263">
        <v>0.976961394769614</v>
      </c>
      <c r="Q853" s="260">
        <v>0.977719528178244</v>
      </c>
      <c r="R853" s="260">
        <v>0.981481481481482</v>
      </c>
      <c r="S853" s="260">
        <v>0.974823008366877</v>
      </c>
      <c r="T853" s="262">
        <v>0.9</v>
      </c>
      <c r="U853" s="260">
        <v>0.931506849315068</v>
      </c>
      <c r="V853" s="260">
        <v>0.941349934469201</v>
      </c>
      <c r="W853" s="260">
        <v>0.966155810983397</v>
      </c>
      <c r="X853" s="260">
        <v>0.941737299691287</v>
      </c>
      <c r="Y853" s="262">
        <v>0.92</v>
      </c>
      <c r="Z853" s="262">
        <v>0.787545787545788</v>
      </c>
      <c r="AA853" s="262">
        <v>0.829931972789116</v>
      </c>
      <c r="AB853" s="262">
        <v>0.888655462184874</v>
      </c>
      <c r="AC853" s="262">
        <v>0.864335072627274</v>
      </c>
      <c r="AD853" s="262">
        <v>0.92</v>
      </c>
      <c r="AE853" s="260">
        <v>0.990521327014218</v>
      </c>
      <c r="AF853" s="260">
        <v>0.978723404255319</v>
      </c>
      <c r="AG853" s="260">
        <v>0.996539792387543</v>
      </c>
      <c r="AH853" s="260">
        <v>0.992483258165915</v>
      </c>
      <c r="AI853" s="262">
        <v>0.92</v>
      </c>
      <c r="AJ853" s="260">
        <v>0.943054816391698</v>
      </c>
      <c r="AK853" s="260">
        <v>0.962210134554824</v>
      </c>
      <c r="AL853" s="260">
        <v>0.972283813747228</v>
      </c>
      <c r="AM853" s="260">
        <v>0.968504085777715</v>
      </c>
      <c r="AN853" s="259">
        <v>0.99</v>
      </c>
      <c r="AO853" s="264">
        <v>1</v>
      </c>
      <c r="AP853" s="264">
        <v>1</v>
      </c>
      <c r="AQ853" s="264">
        <v>1</v>
      </c>
      <c r="AR853" s="265">
        <v>1</v>
      </c>
      <c r="AS853" s="286">
        <v>0.0810595228934205</v>
      </c>
      <c r="AT853" s="267">
        <v>0.2</v>
      </c>
      <c r="AU853" s="268">
        <v>0.133333333333333</v>
      </c>
      <c r="AV853" s="268">
        <v>0.0769230769230769</v>
      </c>
      <c r="AW853" s="268">
        <v>0.089171974522293</v>
      </c>
      <c r="AX853" s="224"/>
      <c r="AY853" s="222"/>
    </row>
    <row r="854" ht="15" spans="1:51">
      <c r="A854" s="220"/>
      <c r="B854" s="224"/>
      <c r="C854" s="283" t="s">
        <v>668</v>
      </c>
      <c r="D854" s="111" t="s">
        <v>25</v>
      </c>
      <c r="E854" s="111" t="s">
        <v>669</v>
      </c>
      <c r="F854" s="293" t="s">
        <v>887</v>
      </c>
      <c r="G854" s="293" t="s">
        <v>887</v>
      </c>
      <c r="H854" s="293" t="s">
        <v>887</v>
      </c>
      <c r="I854" s="293" t="s">
        <v>887</v>
      </c>
      <c r="J854" s="259">
        <v>0.9</v>
      </c>
      <c r="K854" s="260">
        <v>0.886363636363636</v>
      </c>
      <c r="L854" s="260">
        <v>0.936170212765957</v>
      </c>
      <c r="M854" s="261">
        <v>0.933333333333333</v>
      </c>
      <c r="N854" s="261">
        <v>0.946987951807229</v>
      </c>
      <c r="O854" s="262">
        <v>0.9</v>
      </c>
      <c r="P854" s="263">
        <v>0.92431011826544</v>
      </c>
      <c r="Q854" s="260">
        <v>0.923185941043084</v>
      </c>
      <c r="R854" s="260">
        <v>0.930625164864152</v>
      </c>
      <c r="S854" s="260">
        <v>0.928033880153824</v>
      </c>
      <c r="T854" s="262">
        <v>0.9</v>
      </c>
      <c r="U854" s="260">
        <v>0.869645203679369</v>
      </c>
      <c r="V854" s="260">
        <v>0.891439909297052</v>
      </c>
      <c r="W854" s="260">
        <v>0.886309680823002</v>
      </c>
      <c r="X854" s="260">
        <v>0.894153726330137</v>
      </c>
      <c r="Y854" s="262">
        <v>0.92</v>
      </c>
      <c r="Z854" s="262">
        <v>0.888888888888889</v>
      </c>
      <c r="AA854" s="262">
        <v>0.868131868131868</v>
      </c>
      <c r="AB854" s="262">
        <v>0.887179487179487</v>
      </c>
      <c r="AC854" s="262">
        <v>0.903223929236499</v>
      </c>
      <c r="AD854" s="262">
        <v>0.92</v>
      </c>
      <c r="AE854" s="260">
        <v>0.996485061511424</v>
      </c>
      <c r="AF854" s="260">
        <v>0.998130841121495</v>
      </c>
      <c r="AG854" s="260">
        <v>0.99625468164794</v>
      </c>
      <c r="AH854" s="260">
        <v>0.99425350262697</v>
      </c>
      <c r="AI854" s="262">
        <v>0.92</v>
      </c>
      <c r="AJ854" s="260">
        <v>0.945575120054882</v>
      </c>
      <c r="AK854" s="260">
        <v>0.955817378497791</v>
      </c>
      <c r="AL854" s="260">
        <v>0.960246744345442</v>
      </c>
      <c r="AM854" s="260">
        <v>0.963321268326856</v>
      </c>
      <c r="AN854" s="259">
        <v>0.99</v>
      </c>
      <c r="AO854" s="264">
        <v>1</v>
      </c>
      <c r="AP854" s="264">
        <v>1</v>
      </c>
      <c r="AQ854" s="264">
        <v>1</v>
      </c>
      <c r="AR854" s="265">
        <v>1</v>
      </c>
      <c r="AS854" s="286">
        <v>0.0810595228934205</v>
      </c>
      <c r="AT854" s="267">
        <v>0.0526315789473684</v>
      </c>
      <c r="AU854" s="268">
        <v>0</v>
      </c>
      <c r="AV854" s="268">
        <v>0</v>
      </c>
      <c r="AW854" s="268">
        <v>0.0584269662921348</v>
      </c>
      <c r="AX854" s="224"/>
      <c r="AY854" s="222"/>
    </row>
    <row r="855" ht="15" spans="1:51">
      <c r="A855" s="220"/>
      <c r="B855" s="224"/>
      <c r="C855" s="283" t="s">
        <v>668</v>
      </c>
      <c r="D855" s="111" t="s">
        <v>25</v>
      </c>
      <c r="E855" s="111" t="s">
        <v>669</v>
      </c>
      <c r="F855" s="293" t="s">
        <v>888</v>
      </c>
      <c r="G855" s="293" t="s">
        <v>888</v>
      </c>
      <c r="H855" s="293" t="s">
        <v>888</v>
      </c>
      <c r="I855" s="293" t="s">
        <v>888</v>
      </c>
      <c r="J855" s="259">
        <v>0.9</v>
      </c>
      <c r="K855" s="260">
        <v>0.982456140350877</v>
      </c>
      <c r="L855" s="260">
        <v>1</v>
      </c>
      <c r="M855" s="261">
        <v>1</v>
      </c>
      <c r="N855" s="261">
        <v>0.991985203452528</v>
      </c>
      <c r="O855" s="262">
        <v>0.9</v>
      </c>
      <c r="P855" s="263">
        <v>0.950328707085464</v>
      </c>
      <c r="Q855" s="260">
        <v>0.940731399747793</v>
      </c>
      <c r="R855" s="260">
        <v>0.964877069744104</v>
      </c>
      <c r="S855" s="260">
        <v>0.877397993141971</v>
      </c>
      <c r="T855" s="262">
        <v>0.9</v>
      </c>
      <c r="U855" s="260">
        <v>0.852690528366204</v>
      </c>
      <c r="V855" s="260">
        <v>0.913997477931904</v>
      </c>
      <c r="W855" s="260">
        <v>0.935022579026593</v>
      </c>
      <c r="X855" s="260">
        <v>0.905967495977016</v>
      </c>
      <c r="Y855" s="262">
        <v>0.92</v>
      </c>
      <c r="Z855" s="262">
        <v>0.904024767801858</v>
      </c>
      <c r="AA855" s="262">
        <v>0.918118466898955</v>
      </c>
      <c r="AB855" s="262">
        <v>0.898181818181818</v>
      </c>
      <c r="AC855" s="262">
        <v>0.893367099520448</v>
      </c>
      <c r="AD855" s="262">
        <v>0.92</v>
      </c>
      <c r="AE855" s="260">
        <v>0.97841726618705</v>
      </c>
      <c r="AF855" s="260">
        <v>0.990196078431373</v>
      </c>
      <c r="AG855" s="260">
        <v>0.995824634655532</v>
      </c>
      <c r="AH855" s="260">
        <v>0.989994802494803</v>
      </c>
      <c r="AI855" s="262">
        <v>0.92</v>
      </c>
      <c r="AJ855" s="260">
        <v>0.942141805175678</v>
      </c>
      <c r="AK855" s="260">
        <v>0.955717118307997</v>
      </c>
      <c r="AL855" s="260">
        <v>0.961640211640212</v>
      </c>
      <c r="AM855" s="260">
        <v>0.956584459582529</v>
      </c>
      <c r="AN855" s="259">
        <v>0.99</v>
      </c>
      <c r="AO855" s="264">
        <v>1</v>
      </c>
      <c r="AP855" s="264">
        <v>1</v>
      </c>
      <c r="AQ855" s="264">
        <v>1</v>
      </c>
      <c r="AR855" s="265">
        <v>1</v>
      </c>
      <c r="AS855" s="286">
        <v>0.0810595228934205</v>
      </c>
      <c r="AT855" s="267">
        <v>0</v>
      </c>
      <c r="AU855" s="268">
        <v>0.0869565217391304</v>
      </c>
      <c r="AV855" s="268">
        <v>0.133333333333333</v>
      </c>
      <c r="AW855" s="268">
        <v>0.0730688935281837</v>
      </c>
      <c r="AX855" s="224"/>
      <c r="AY855" s="222"/>
    </row>
    <row r="856" ht="15" spans="1:51">
      <c r="A856" s="220"/>
      <c r="B856" s="224"/>
      <c r="C856" s="283" t="s">
        <v>668</v>
      </c>
      <c r="D856" s="111" t="s">
        <v>25</v>
      </c>
      <c r="E856" s="111" t="s">
        <v>669</v>
      </c>
      <c r="F856" s="293" t="s">
        <v>889</v>
      </c>
      <c r="G856" s="293" t="s">
        <v>889</v>
      </c>
      <c r="H856" s="293" t="s">
        <v>889</v>
      </c>
      <c r="I856" s="293" t="s">
        <v>889</v>
      </c>
      <c r="J856" s="259">
        <v>0.9</v>
      </c>
      <c r="K856" s="260">
        <v>0.755555555555556</v>
      </c>
      <c r="L856" s="260">
        <v>0.877551020408163</v>
      </c>
      <c r="M856" s="261">
        <v>0.96</v>
      </c>
      <c r="N856" s="261">
        <v>0.851760851760852</v>
      </c>
      <c r="O856" s="262">
        <v>0.9</v>
      </c>
      <c r="P856" s="263">
        <v>0.951219512195122</v>
      </c>
      <c r="Q856" s="260">
        <v>0.976658886295432</v>
      </c>
      <c r="R856" s="260">
        <v>0.978911980440098</v>
      </c>
      <c r="S856" s="260">
        <v>0.942945647875566</v>
      </c>
      <c r="T856" s="262">
        <v>0.9</v>
      </c>
      <c r="U856" s="260">
        <v>0.892682926829268</v>
      </c>
      <c r="V856" s="260">
        <v>0.932310770256752</v>
      </c>
      <c r="W856" s="260">
        <v>0.955378973105134</v>
      </c>
      <c r="X856" s="260">
        <v>0.90549892350279</v>
      </c>
      <c r="Y856" s="262">
        <v>0.92</v>
      </c>
      <c r="Z856" s="262">
        <v>0.897196261682243</v>
      </c>
      <c r="AA856" s="262">
        <v>0.905857740585774</v>
      </c>
      <c r="AB856" s="262">
        <v>0.894736842105263</v>
      </c>
      <c r="AC856" s="262">
        <v>0.916348195329087</v>
      </c>
      <c r="AD856" s="262">
        <v>0.92</v>
      </c>
      <c r="AE856" s="260">
        <v>0.981220657276995</v>
      </c>
      <c r="AF856" s="260">
        <v>0.991573033707865</v>
      </c>
      <c r="AG856" s="260">
        <v>0.991285403050109</v>
      </c>
      <c r="AH856" s="260">
        <v>0.991292517006803</v>
      </c>
      <c r="AI856" s="262">
        <v>0.92</v>
      </c>
      <c r="AJ856" s="260">
        <v>0.948901379662749</v>
      </c>
      <c r="AK856" s="260">
        <v>0.961173425366695</v>
      </c>
      <c r="AL856" s="260">
        <v>0.969688841201717</v>
      </c>
      <c r="AM856" s="260">
        <v>0.965770357129274</v>
      </c>
      <c r="AN856" s="259">
        <v>0.99</v>
      </c>
      <c r="AO856" s="264">
        <v>1</v>
      </c>
      <c r="AP856" s="264">
        <v>1</v>
      </c>
      <c r="AQ856" s="264">
        <v>1</v>
      </c>
      <c r="AR856" s="265">
        <v>1</v>
      </c>
      <c r="AS856" s="286">
        <v>0.0810595228934205</v>
      </c>
      <c r="AT856" s="267">
        <v>0</v>
      </c>
      <c r="AU856" s="268">
        <v>0.0526315789473684</v>
      </c>
      <c r="AV856" s="268">
        <v>0</v>
      </c>
      <c r="AW856" s="268">
        <v>0.0594059405940594</v>
      </c>
      <c r="AX856" s="224"/>
      <c r="AY856" s="222"/>
    </row>
    <row r="857" ht="15" spans="1:51">
      <c r="A857" s="220"/>
      <c r="B857" s="224"/>
      <c r="C857" s="283" t="s">
        <v>668</v>
      </c>
      <c r="D857" s="111" t="s">
        <v>25</v>
      </c>
      <c r="E857" s="111" t="s">
        <v>669</v>
      </c>
      <c r="F857" s="293" t="s">
        <v>890</v>
      </c>
      <c r="G857" s="293" t="s">
        <v>890</v>
      </c>
      <c r="H857" s="293" t="s">
        <v>890</v>
      </c>
      <c r="I857" s="293" t="s">
        <v>890</v>
      </c>
      <c r="J857" s="259">
        <v>0.9</v>
      </c>
      <c r="K857" s="260">
        <v>0.808510638297872</v>
      </c>
      <c r="L857" s="260">
        <v>0.770833333333333</v>
      </c>
      <c r="M857" s="261">
        <v>0.897959183673469</v>
      </c>
      <c r="N857" s="261">
        <v>0.858570330514988</v>
      </c>
      <c r="O857" s="262">
        <v>0.9</v>
      </c>
      <c r="P857" s="263">
        <v>0.968291528632276</v>
      </c>
      <c r="Q857" s="260">
        <v>0.990412782956059</v>
      </c>
      <c r="R857" s="260">
        <v>0.961952243505642</v>
      </c>
      <c r="S857" s="260">
        <v>0.966722670857948</v>
      </c>
      <c r="T857" s="262">
        <v>0.9</v>
      </c>
      <c r="U857" s="260">
        <v>0.889966871746332</v>
      </c>
      <c r="V857" s="260">
        <v>0.91664447403462</v>
      </c>
      <c r="W857" s="260">
        <v>0.909997376016794</v>
      </c>
      <c r="X857" s="260">
        <v>0.920880530413889</v>
      </c>
      <c r="Y857" s="262">
        <v>0.92</v>
      </c>
      <c r="Z857" s="262">
        <v>0.884250474383302</v>
      </c>
      <c r="AA857" s="262">
        <v>0.875226039783002</v>
      </c>
      <c r="AB857" s="262">
        <v>0.934751773049645</v>
      </c>
      <c r="AC857" s="262">
        <v>0.904966458750147</v>
      </c>
      <c r="AD857" s="262">
        <v>0.92</v>
      </c>
      <c r="AE857" s="260">
        <v>0.985074626865672</v>
      </c>
      <c r="AF857" s="260">
        <v>0.991606714628297</v>
      </c>
      <c r="AG857" s="260">
        <v>0.995712754555198</v>
      </c>
      <c r="AH857" s="260">
        <v>0.987615401936501</v>
      </c>
      <c r="AI857" s="262">
        <v>0.92</v>
      </c>
      <c r="AJ857" s="260">
        <v>0.933726067746686</v>
      </c>
      <c r="AK857" s="260">
        <v>0.951949860724234</v>
      </c>
      <c r="AL857" s="260">
        <v>0.961913197519929</v>
      </c>
      <c r="AM857" s="260">
        <v>0.961629718957268</v>
      </c>
      <c r="AN857" s="259">
        <v>0.99</v>
      </c>
      <c r="AO857" s="264">
        <v>1</v>
      </c>
      <c r="AP857" s="264">
        <v>1</v>
      </c>
      <c r="AQ857" s="264">
        <v>1</v>
      </c>
      <c r="AR857" s="265">
        <v>1</v>
      </c>
      <c r="AS857" s="286">
        <v>0.0810595228934205</v>
      </c>
      <c r="AT857" s="267">
        <v>0</v>
      </c>
      <c r="AU857" s="268">
        <v>0.153846153846154</v>
      </c>
      <c r="AV857" s="268">
        <v>0</v>
      </c>
      <c r="AW857" s="268">
        <v>0.0900900900900901</v>
      </c>
      <c r="AX857" s="224"/>
      <c r="AY857" s="222"/>
    </row>
    <row r="858" ht="15" spans="1:51">
      <c r="A858" s="220"/>
      <c r="B858" s="224"/>
      <c r="C858" s="283" t="s">
        <v>668</v>
      </c>
      <c r="D858" s="111" t="s">
        <v>25</v>
      </c>
      <c r="E858" s="111" t="s">
        <v>669</v>
      </c>
      <c r="F858" s="293" t="s">
        <v>891</v>
      </c>
      <c r="G858" s="293" t="s">
        <v>891</v>
      </c>
      <c r="H858" s="293" t="s">
        <v>891</v>
      </c>
      <c r="I858" s="293" t="s">
        <v>891</v>
      </c>
      <c r="J858" s="259">
        <v>0.9</v>
      </c>
      <c r="K858" s="260">
        <v>0.936170212765957</v>
      </c>
      <c r="L858" s="260">
        <v>0.944444444444444</v>
      </c>
      <c r="M858" s="261">
        <v>0.943396226415094</v>
      </c>
      <c r="N858" s="261">
        <v>0.925690021231423</v>
      </c>
      <c r="O858" s="262">
        <v>0.9</v>
      </c>
      <c r="P858" s="263">
        <v>0.896201503148487</v>
      </c>
      <c r="Q858" s="260">
        <v>0.954643628509719</v>
      </c>
      <c r="R858" s="260">
        <v>0.915945886005766</v>
      </c>
      <c r="S858" s="260">
        <v>0.889063313568081</v>
      </c>
      <c r="T858" s="262">
        <v>0.9</v>
      </c>
      <c r="U858" s="260">
        <v>0.877513711151737</v>
      </c>
      <c r="V858" s="260">
        <v>0.926565874730022</v>
      </c>
      <c r="W858" s="260">
        <v>0.892437347527168</v>
      </c>
      <c r="X858" s="260">
        <v>0.879924151169207</v>
      </c>
      <c r="Y858" s="262">
        <v>0.92</v>
      </c>
      <c r="Z858" s="262">
        <v>0.854166666666667</v>
      </c>
      <c r="AA858" s="262">
        <v>0.883959044368601</v>
      </c>
      <c r="AB858" s="262">
        <v>0.853420195439739</v>
      </c>
      <c r="AC858" s="262">
        <v>0.865163198478927</v>
      </c>
      <c r="AD858" s="262">
        <v>0.92</v>
      </c>
      <c r="AE858" s="260">
        <v>0.97196261682243</v>
      </c>
      <c r="AF858" s="260">
        <v>0.940298507462687</v>
      </c>
      <c r="AG858" s="260">
        <v>0.991935483870968</v>
      </c>
      <c r="AH858" s="260">
        <v>0.972846610321885</v>
      </c>
      <c r="AI858" s="262">
        <v>0.92</v>
      </c>
      <c r="AJ858" s="260">
        <v>0.947990543735225</v>
      </c>
      <c r="AK858" s="260">
        <v>0.96233957500526</v>
      </c>
      <c r="AL858" s="260">
        <v>0.958032402888932</v>
      </c>
      <c r="AM858" s="260">
        <v>0.952789030850732</v>
      </c>
      <c r="AN858" s="259">
        <v>0.99</v>
      </c>
      <c r="AO858" s="264">
        <v>1</v>
      </c>
      <c r="AP858" s="264">
        <v>1</v>
      </c>
      <c r="AQ858" s="264">
        <v>1</v>
      </c>
      <c r="AR858" s="265">
        <v>1</v>
      </c>
      <c r="AS858" s="286">
        <v>0.0810595228934205</v>
      </c>
      <c r="AT858" s="267">
        <v>0</v>
      </c>
      <c r="AU858" s="268">
        <v>0</v>
      </c>
      <c r="AV858" s="268">
        <v>0</v>
      </c>
      <c r="AW858" s="268">
        <v>0.0471311475409836</v>
      </c>
      <c r="AX858" s="224"/>
      <c r="AY858" s="222"/>
    </row>
    <row r="859" ht="15" spans="1:51">
      <c r="A859" s="220"/>
      <c r="B859" s="224"/>
      <c r="C859" s="283" t="s">
        <v>668</v>
      </c>
      <c r="D859" s="111" t="s">
        <v>25</v>
      </c>
      <c r="E859" s="111" t="s">
        <v>669</v>
      </c>
      <c r="F859" s="293" t="s">
        <v>892</v>
      </c>
      <c r="G859" s="293" t="s">
        <v>892</v>
      </c>
      <c r="H859" s="293" t="s">
        <v>892</v>
      </c>
      <c r="I859" s="293" t="s">
        <v>892</v>
      </c>
      <c r="J859" s="259">
        <v>0.9</v>
      </c>
      <c r="K859" s="260">
        <v>0.523809523809524</v>
      </c>
      <c r="L859" s="260">
        <v>0.619047619047619</v>
      </c>
      <c r="M859" s="261">
        <v>0.904761904761905</v>
      </c>
      <c r="N859" s="261">
        <v>0.743169398907104</v>
      </c>
      <c r="O859" s="262">
        <v>0.9</v>
      </c>
      <c r="P859" s="263">
        <v>0.919901417128774</v>
      </c>
      <c r="Q859" s="260">
        <v>0.947662247034194</v>
      </c>
      <c r="R859" s="260">
        <v>0.944010416666667</v>
      </c>
      <c r="S859" s="260">
        <v>0.935788685081805</v>
      </c>
      <c r="T859" s="262">
        <v>0.9</v>
      </c>
      <c r="U859" s="260">
        <v>0.932224276032039</v>
      </c>
      <c r="V859" s="260">
        <v>0.928820655966504</v>
      </c>
      <c r="W859" s="260">
        <v>0.940755208333333</v>
      </c>
      <c r="X859" s="260">
        <v>0.935788685081805</v>
      </c>
      <c r="Y859" s="262">
        <v>0.92</v>
      </c>
      <c r="Z859" s="262">
        <v>0.878787878787879</v>
      </c>
      <c r="AA859" s="262">
        <v>0.896551724137931</v>
      </c>
      <c r="AB859" s="262">
        <v>0.827433628318584</v>
      </c>
      <c r="AC859" s="262">
        <v>0.895392278953923</v>
      </c>
      <c r="AD859" s="262">
        <v>0.92</v>
      </c>
      <c r="AE859" s="260">
        <v>1</v>
      </c>
      <c r="AF859" s="260">
        <v>0.984848484848485</v>
      </c>
      <c r="AG859" s="260">
        <v>0.985294117647059</v>
      </c>
      <c r="AH859" s="260">
        <v>0.982154238368388</v>
      </c>
      <c r="AI859" s="262">
        <v>0.92</v>
      </c>
      <c r="AJ859" s="260">
        <v>0.950027457440967</v>
      </c>
      <c r="AK859" s="260">
        <v>0.950750750750751</v>
      </c>
      <c r="AL859" s="260">
        <v>0.951191827468785</v>
      </c>
      <c r="AM859" s="260">
        <v>0.959738309297015</v>
      </c>
      <c r="AN859" s="259">
        <v>0.99</v>
      </c>
      <c r="AO859" s="264">
        <v>1</v>
      </c>
      <c r="AP859" s="264">
        <v>1</v>
      </c>
      <c r="AQ859" s="264">
        <v>1</v>
      </c>
      <c r="AR859" s="265">
        <v>1</v>
      </c>
      <c r="AS859" s="286">
        <v>0.0810595228934205</v>
      </c>
      <c r="AT859" s="267">
        <v>0</v>
      </c>
      <c r="AU859" s="268">
        <v>0</v>
      </c>
      <c r="AV859" s="268">
        <v>0</v>
      </c>
      <c r="AW859" s="268">
        <v>0.050761421319797</v>
      </c>
      <c r="AX859" s="224"/>
      <c r="AY859" s="222"/>
    </row>
    <row r="860" ht="15" spans="1:51">
      <c r="A860" s="220"/>
      <c r="B860" s="224"/>
      <c r="C860" s="283" t="s">
        <v>668</v>
      </c>
      <c r="D860" s="111" t="s">
        <v>25</v>
      </c>
      <c r="E860" s="111" t="s">
        <v>669</v>
      </c>
      <c r="F860" s="293" t="s">
        <v>893</v>
      </c>
      <c r="G860" s="293" t="s">
        <v>893</v>
      </c>
      <c r="H860" s="293" t="s">
        <v>893</v>
      </c>
      <c r="I860" s="293" t="s">
        <v>893</v>
      </c>
      <c r="J860" s="259">
        <v>0.9</v>
      </c>
      <c r="K860" s="260">
        <v>0.857142857142857</v>
      </c>
      <c r="L860" s="260">
        <v>1</v>
      </c>
      <c r="M860" s="261">
        <v>0.952380952380952</v>
      </c>
      <c r="N860" s="261">
        <v>0.948717948717949</v>
      </c>
      <c r="O860" s="262">
        <v>0.9</v>
      </c>
      <c r="P860" s="263">
        <v>0.983106267029973</v>
      </c>
      <c r="Q860" s="260">
        <v>0.978845054316752</v>
      </c>
      <c r="R860" s="260">
        <v>0.979154929577465</v>
      </c>
      <c r="S860" s="260">
        <v>0.953201441936315</v>
      </c>
      <c r="T860" s="262">
        <v>0.9</v>
      </c>
      <c r="U860" s="260">
        <v>0.946594005449591</v>
      </c>
      <c r="V860" s="260">
        <v>0.950829045168668</v>
      </c>
      <c r="W860" s="260">
        <v>0.945352112676056</v>
      </c>
      <c r="X860" s="260">
        <v>0.937795039052442</v>
      </c>
      <c r="Y860" s="262">
        <v>0.92</v>
      </c>
      <c r="Z860" s="262">
        <v>0.850909090909091</v>
      </c>
      <c r="AA860" s="262">
        <v>0.878151260504202</v>
      </c>
      <c r="AB860" s="262">
        <v>0.835820895522388</v>
      </c>
      <c r="AC860" s="262">
        <v>0.855620867009552</v>
      </c>
      <c r="AD860" s="262">
        <v>0.92</v>
      </c>
      <c r="AE860" s="260">
        <v>0.996153846153846</v>
      </c>
      <c r="AF860" s="260">
        <v>0.99025974025974</v>
      </c>
      <c r="AG860" s="260">
        <v>0.993377483443709</v>
      </c>
      <c r="AH860" s="260">
        <v>0.985951297832486</v>
      </c>
      <c r="AI860" s="262">
        <v>0.92</v>
      </c>
      <c r="AJ860" s="260">
        <v>0.962085308056872</v>
      </c>
      <c r="AK860" s="260">
        <v>0.964285714285714</v>
      </c>
      <c r="AL860" s="260">
        <v>0.969652471855115</v>
      </c>
      <c r="AM860" s="260">
        <v>0.964270717324229</v>
      </c>
      <c r="AN860" s="259">
        <v>0.99</v>
      </c>
      <c r="AO860" s="264">
        <v>1</v>
      </c>
      <c r="AP860" s="264">
        <v>1</v>
      </c>
      <c r="AQ860" s="264">
        <v>1</v>
      </c>
      <c r="AR860" s="265">
        <v>1</v>
      </c>
      <c r="AS860" s="286">
        <v>0.0810595228934205</v>
      </c>
      <c r="AT860" s="267">
        <v>0</v>
      </c>
      <c r="AU860" s="268">
        <v>0.0833333333333333</v>
      </c>
      <c r="AV860" s="268">
        <v>0</v>
      </c>
      <c r="AW860" s="268">
        <v>0.0518518518518519</v>
      </c>
      <c r="AX860" s="224"/>
      <c r="AY860" s="222"/>
    </row>
    <row r="861" ht="15" spans="1:51">
      <c r="A861" s="220"/>
      <c r="B861" s="224"/>
      <c r="C861" s="283" t="s">
        <v>668</v>
      </c>
      <c r="D861" s="111" t="s">
        <v>25</v>
      </c>
      <c r="E861" s="111" t="s">
        <v>669</v>
      </c>
      <c r="F861" s="293" t="s">
        <v>894</v>
      </c>
      <c r="G861" s="293" t="s">
        <v>894</v>
      </c>
      <c r="H861" s="293" t="s">
        <v>894</v>
      </c>
      <c r="I861" s="293" t="s">
        <v>894</v>
      </c>
      <c r="J861" s="259">
        <v>0.9</v>
      </c>
      <c r="K861" s="260">
        <v>0.925925925925926</v>
      </c>
      <c r="L861" s="260">
        <v>0.933333333333333</v>
      </c>
      <c r="M861" s="261">
        <v>0.928571428571429</v>
      </c>
      <c r="N861" s="261">
        <v>0.944519621109608</v>
      </c>
      <c r="O861" s="262">
        <v>0.9</v>
      </c>
      <c r="P861" s="263">
        <v>0.995458673932788</v>
      </c>
      <c r="Q861" s="260">
        <v>0.990933333333333</v>
      </c>
      <c r="R861" s="260">
        <v>0.993301435406699</v>
      </c>
      <c r="S861" s="260">
        <v>0.99169614869943</v>
      </c>
      <c r="T861" s="262">
        <v>0.9</v>
      </c>
      <c r="U861" s="260">
        <v>0.931425976385104</v>
      </c>
      <c r="V861" s="260">
        <v>0.9408</v>
      </c>
      <c r="W861" s="260">
        <v>0.951674641148325</v>
      </c>
      <c r="X861" s="260">
        <v>0.943596135867872</v>
      </c>
      <c r="Y861" s="262">
        <v>0.92</v>
      </c>
      <c r="Z861" s="262">
        <v>0.831460674157303</v>
      </c>
      <c r="AA861" s="262">
        <v>0.861736334405145</v>
      </c>
      <c r="AB861" s="262">
        <v>0.889937106918239</v>
      </c>
      <c r="AC861" s="262">
        <v>0.886687797147385</v>
      </c>
      <c r="AD861" s="262">
        <v>0.92</v>
      </c>
      <c r="AE861" s="260">
        <v>0.9625</v>
      </c>
      <c r="AF861" s="260">
        <v>0.990740740740741</v>
      </c>
      <c r="AG861" s="260">
        <v>0.938775510204082</v>
      </c>
      <c r="AH861" s="260">
        <v>0.986387434554974</v>
      </c>
      <c r="AI861" s="262">
        <v>0.92</v>
      </c>
      <c r="AJ861" s="260">
        <v>0.960924369747899</v>
      </c>
      <c r="AK861" s="260">
        <v>0.95608417200366</v>
      </c>
      <c r="AL861" s="260">
        <v>0.96843853820598</v>
      </c>
      <c r="AM861" s="260">
        <v>0.968764296644528</v>
      </c>
      <c r="AN861" s="259">
        <v>0.99</v>
      </c>
      <c r="AO861" s="264">
        <v>1</v>
      </c>
      <c r="AP861" s="264">
        <v>1</v>
      </c>
      <c r="AQ861" s="264">
        <v>1</v>
      </c>
      <c r="AR861" s="265">
        <v>1</v>
      </c>
      <c r="AS861" s="286">
        <v>0.0810595228934205</v>
      </c>
      <c r="AT861" s="267">
        <v>0</v>
      </c>
      <c r="AU861" s="268">
        <v>0</v>
      </c>
      <c r="AV861" s="268">
        <v>0</v>
      </c>
      <c r="AW861" s="268">
        <v>0.0734463276836158</v>
      </c>
      <c r="AX861" s="224"/>
      <c r="AY861" s="222"/>
    </row>
    <row r="862" ht="15" spans="1:51">
      <c r="A862" s="220"/>
      <c r="B862" s="224"/>
      <c r="C862" s="283" t="s">
        <v>668</v>
      </c>
      <c r="D862" s="111" t="s">
        <v>25</v>
      </c>
      <c r="E862" s="111" t="s">
        <v>669</v>
      </c>
      <c r="F862" s="293" t="s">
        <v>895</v>
      </c>
      <c r="G862" s="293" t="s">
        <v>895</v>
      </c>
      <c r="H862" s="293" t="s">
        <v>895</v>
      </c>
      <c r="I862" s="293" t="s">
        <v>895</v>
      </c>
      <c r="J862" s="259">
        <v>0.9</v>
      </c>
      <c r="K862" s="260">
        <v>0.84375</v>
      </c>
      <c r="L862" s="260">
        <v>0.833333333333333</v>
      </c>
      <c r="M862" s="261">
        <v>0.828571428571429</v>
      </c>
      <c r="N862" s="261">
        <v>0.855039637599094</v>
      </c>
      <c r="O862" s="262">
        <v>0.9</v>
      </c>
      <c r="P862" s="263">
        <v>0.850085910652921</v>
      </c>
      <c r="Q862" s="260">
        <v>0.841240018788163</v>
      </c>
      <c r="R862" s="260">
        <v>0.967234600262123</v>
      </c>
      <c r="S862" s="260">
        <v>0.941311929514242</v>
      </c>
      <c r="T862" s="262">
        <v>0.9</v>
      </c>
      <c r="U862" s="260">
        <v>0.925257731958763</v>
      </c>
      <c r="V862" s="260">
        <v>0.943165805542508</v>
      </c>
      <c r="W862" s="260">
        <v>0.945827872433377</v>
      </c>
      <c r="X862" s="260">
        <v>0.931049443489579</v>
      </c>
      <c r="Y862" s="262">
        <v>0.92</v>
      </c>
      <c r="Z862" s="262">
        <v>0.853025936599424</v>
      </c>
      <c r="AA862" s="262">
        <v>0.845714285714286</v>
      </c>
      <c r="AB862" s="262">
        <v>0.768072289156627</v>
      </c>
      <c r="AC862" s="262">
        <v>0.821110555277639</v>
      </c>
      <c r="AD862" s="262">
        <v>0.92</v>
      </c>
      <c r="AE862" s="260">
        <v>1</v>
      </c>
      <c r="AF862" s="260">
        <v>0.980769230769231</v>
      </c>
      <c r="AG862" s="260">
        <v>0.976744186046512</v>
      </c>
      <c r="AH862" s="260">
        <v>0.968188105117566</v>
      </c>
      <c r="AI862" s="262">
        <v>0.92</v>
      </c>
      <c r="AJ862" s="260">
        <v>0.949158878504673</v>
      </c>
      <c r="AK862" s="260">
        <v>0.958854376764825</v>
      </c>
      <c r="AL862" s="260">
        <v>0.950019076688287</v>
      </c>
      <c r="AM862" s="260">
        <v>0.953478061895773</v>
      </c>
      <c r="AN862" s="259">
        <v>0.99</v>
      </c>
      <c r="AO862" s="264">
        <v>1</v>
      </c>
      <c r="AP862" s="264">
        <v>1</v>
      </c>
      <c r="AQ862" s="264">
        <v>1</v>
      </c>
      <c r="AR862" s="265">
        <v>1</v>
      </c>
      <c r="AS862" s="286">
        <v>0.0810595228934205</v>
      </c>
      <c r="AT862" s="267">
        <v>0.0833333333333333</v>
      </c>
      <c r="AU862" s="268">
        <v>0.166666666666667</v>
      </c>
      <c r="AV862" s="268">
        <v>0.0625</v>
      </c>
      <c r="AW862" s="268">
        <v>0.0484429065743945</v>
      </c>
      <c r="AX862" s="224"/>
      <c r="AY862" s="222"/>
    </row>
    <row r="863" ht="15" spans="1:51">
      <c r="A863" s="220"/>
      <c r="B863" s="224"/>
      <c r="C863" s="283" t="s">
        <v>668</v>
      </c>
      <c r="D863" s="111" t="s">
        <v>25</v>
      </c>
      <c r="E863" s="111" t="s">
        <v>669</v>
      </c>
      <c r="F863" s="293" t="s">
        <v>896</v>
      </c>
      <c r="G863" s="293" t="s">
        <v>896</v>
      </c>
      <c r="H863" s="293" t="s">
        <v>896</v>
      </c>
      <c r="I863" s="293" t="s">
        <v>896</v>
      </c>
      <c r="J863" s="259">
        <v>0.9</v>
      </c>
      <c r="K863" s="260">
        <v>1</v>
      </c>
      <c r="L863" s="260">
        <v>1</v>
      </c>
      <c r="M863" s="261">
        <v>0.975</v>
      </c>
      <c r="N863" s="261">
        <v>0.986033519553073</v>
      </c>
      <c r="O863" s="262">
        <v>0.9</v>
      </c>
      <c r="P863" s="263">
        <v>0.980621572212066</v>
      </c>
      <c r="Q863" s="260">
        <v>0.98491879350348</v>
      </c>
      <c r="R863" s="260">
        <v>0.988333940940576</v>
      </c>
      <c r="S863" s="260">
        <v>0.980857553137201</v>
      </c>
      <c r="T863" s="262">
        <v>0.9</v>
      </c>
      <c r="U863" s="260">
        <v>0.936014625228519</v>
      </c>
      <c r="V863" s="260">
        <v>0.949342614075793</v>
      </c>
      <c r="W863" s="260">
        <v>0.956616842872767</v>
      </c>
      <c r="X863" s="260">
        <v>0.940923062316794</v>
      </c>
      <c r="Y863" s="262">
        <v>0.92</v>
      </c>
      <c r="Z863" s="262">
        <v>0.88659793814433</v>
      </c>
      <c r="AA863" s="262">
        <v>0.831521739130435</v>
      </c>
      <c r="AB863" s="262">
        <v>0.809278350515464</v>
      </c>
      <c r="AC863" s="262">
        <v>0.898903121883869</v>
      </c>
      <c r="AD863" s="262">
        <v>0.92</v>
      </c>
      <c r="AE863" s="260">
        <v>0.962962962962963</v>
      </c>
      <c r="AF863" s="260">
        <v>0.988505747126437</v>
      </c>
      <c r="AG863" s="260">
        <v>1</v>
      </c>
      <c r="AH863" s="260">
        <v>0.977674108630457</v>
      </c>
      <c r="AI863" s="262">
        <v>0.92</v>
      </c>
      <c r="AJ863" s="260">
        <v>0.947826086956522</v>
      </c>
      <c r="AK863" s="260">
        <v>0.957684495599188</v>
      </c>
      <c r="AL863" s="260">
        <v>0.956882785052699</v>
      </c>
      <c r="AM863" s="260">
        <v>0.969044511361651</v>
      </c>
      <c r="AN863" s="259">
        <v>0.99</v>
      </c>
      <c r="AO863" s="264">
        <v>1</v>
      </c>
      <c r="AP863" s="264">
        <v>1</v>
      </c>
      <c r="AQ863" s="264">
        <v>1</v>
      </c>
      <c r="AR863" s="265">
        <v>1</v>
      </c>
      <c r="AS863" s="286">
        <v>0.0810595228934205</v>
      </c>
      <c r="AT863" s="267">
        <v>0.1</v>
      </c>
      <c r="AU863" s="268">
        <v>0.0526315789473684</v>
      </c>
      <c r="AV863" s="268">
        <v>0</v>
      </c>
      <c r="AW863" s="268">
        <v>0.0889570552147239</v>
      </c>
      <c r="AX863" s="224"/>
      <c r="AY863" s="222"/>
    </row>
    <row r="864" ht="15" spans="1:51">
      <c r="A864" s="220"/>
      <c r="B864" s="224"/>
      <c r="C864" s="283" t="s">
        <v>668</v>
      </c>
      <c r="D864" s="111" t="s">
        <v>25</v>
      </c>
      <c r="E864" s="111" t="s">
        <v>669</v>
      </c>
      <c r="F864" s="293" t="s">
        <v>897</v>
      </c>
      <c r="G864" s="293" t="s">
        <v>897</v>
      </c>
      <c r="H864" s="293" t="s">
        <v>897</v>
      </c>
      <c r="I864" s="293" t="s">
        <v>897</v>
      </c>
      <c r="J864" s="259">
        <v>0.9</v>
      </c>
      <c r="K864" s="260">
        <v>0.695652173913043</v>
      </c>
      <c r="L864" s="260">
        <v>0.857142857142857</v>
      </c>
      <c r="M864" s="261">
        <v>0.777777777777778</v>
      </c>
      <c r="N864" s="261">
        <v>0.820547945205479</v>
      </c>
      <c r="O864" s="262">
        <v>0.9</v>
      </c>
      <c r="P864" s="263">
        <v>0.897228637413395</v>
      </c>
      <c r="Q864" s="260">
        <v>0.99601593625498</v>
      </c>
      <c r="R864" s="260">
        <v>0.996060407091267</v>
      </c>
      <c r="S864" s="260">
        <v>0.984524943653136</v>
      </c>
      <c r="T864" s="262">
        <v>0.9</v>
      </c>
      <c r="U864" s="260">
        <v>0.822170900692841</v>
      </c>
      <c r="V864" s="260">
        <v>0.932934926958831</v>
      </c>
      <c r="W864" s="260">
        <v>0.927117531188444</v>
      </c>
      <c r="X864" s="260">
        <v>0.927736598740619</v>
      </c>
      <c r="Y864" s="262">
        <v>0.92</v>
      </c>
      <c r="Z864" s="262">
        <v>0.742222222222222</v>
      </c>
      <c r="AA864" s="262">
        <v>0.805194805194805</v>
      </c>
      <c r="AB864" s="262">
        <v>0.945848375451264</v>
      </c>
      <c r="AC864" s="262">
        <v>0.918302460602709</v>
      </c>
      <c r="AD864" s="262">
        <v>0.92</v>
      </c>
      <c r="AE864" s="260">
        <v>0.976190476190476</v>
      </c>
      <c r="AF864" s="260">
        <v>1</v>
      </c>
      <c r="AG864" s="260">
        <v>0.958333333333333</v>
      </c>
      <c r="AH864" s="260">
        <v>0.984751934456076</v>
      </c>
      <c r="AI864" s="262">
        <v>0.92</v>
      </c>
      <c r="AJ864" s="260">
        <v>0.932549821154829</v>
      </c>
      <c r="AK864" s="260">
        <v>0.955696202531646</v>
      </c>
      <c r="AL864" s="260">
        <v>0.972777777777778</v>
      </c>
      <c r="AM864" s="260">
        <v>0.973266499582289</v>
      </c>
      <c r="AN864" s="259">
        <v>0.99</v>
      </c>
      <c r="AO864" s="264" t="s">
        <v>33</v>
      </c>
      <c r="AP864" s="264">
        <v>1</v>
      </c>
      <c r="AQ864" s="264">
        <v>1</v>
      </c>
      <c r="AR864" s="265">
        <v>1</v>
      </c>
      <c r="AS864" s="286">
        <v>0.0810595228934205</v>
      </c>
      <c r="AT864" s="267">
        <v>0.166666666666667</v>
      </c>
      <c r="AU864" s="268">
        <v>0</v>
      </c>
      <c r="AV864" s="268">
        <v>0</v>
      </c>
      <c r="AW864" s="268">
        <v>0.0451612903225806</v>
      </c>
      <c r="AX864" s="224"/>
      <c r="AY864" s="222"/>
    </row>
    <row r="865" ht="15" spans="1:51">
      <c r="A865" s="220"/>
      <c r="B865" s="224"/>
      <c r="C865" s="283" t="s">
        <v>668</v>
      </c>
      <c r="D865" s="111" t="s">
        <v>25</v>
      </c>
      <c r="E865" s="111" t="s">
        <v>669</v>
      </c>
      <c r="F865" s="293" t="s">
        <v>898</v>
      </c>
      <c r="G865" s="293" t="s">
        <v>898</v>
      </c>
      <c r="H865" s="293" t="s">
        <v>898</v>
      </c>
      <c r="I865" s="293" t="s">
        <v>898</v>
      </c>
      <c r="J865" s="259">
        <v>0.9</v>
      </c>
      <c r="K865" s="260">
        <v>0.878787878787879</v>
      </c>
      <c r="L865" s="260">
        <v>0.888888888888889</v>
      </c>
      <c r="M865" s="261">
        <v>0.864864864864865</v>
      </c>
      <c r="N865" s="261">
        <v>0.89865563598759</v>
      </c>
      <c r="O865" s="262">
        <v>0.9</v>
      </c>
      <c r="P865" s="263">
        <v>0.926409903713893</v>
      </c>
      <c r="Q865" s="260">
        <v>0.968229954614221</v>
      </c>
      <c r="R865" s="260">
        <v>0.967970330411328</v>
      </c>
      <c r="S865" s="260">
        <v>0.960317157778371</v>
      </c>
      <c r="T865" s="262">
        <v>0.9</v>
      </c>
      <c r="U865" s="260">
        <v>0.904401650618982</v>
      </c>
      <c r="V865" s="260">
        <v>0.930408472012103</v>
      </c>
      <c r="W865" s="260">
        <v>0.946055293324343</v>
      </c>
      <c r="X865" s="260">
        <v>0.935590032910202</v>
      </c>
      <c r="Y865" s="262">
        <v>0.92</v>
      </c>
      <c r="Z865" s="262">
        <v>0.866310160427808</v>
      </c>
      <c r="AA865" s="262">
        <v>0.934088568486097</v>
      </c>
      <c r="AB865" s="262">
        <v>0.95</v>
      </c>
      <c r="AC865" s="262">
        <v>0.933188764973152</v>
      </c>
      <c r="AD865" s="262">
        <v>0.92</v>
      </c>
      <c r="AE865" s="260">
        <v>0.986970684039088</v>
      </c>
      <c r="AF865" s="260">
        <v>0.989451476793249</v>
      </c>
      <c r="AG865" s="260">
        <v>0.975155279503106</v>
      </c>
      <c r="AH865" s="260">
        <v>0.99025134292725</v>
      </c>
      <c r="AI865" s="262">
        <v>0.92</v>
      </c>
      <c r="AJ865" s="260">
        <v>0.923076923076923</v>
      </c>
      <c r="AK865" s="260">
        <v>0.961836283185841</v>
      </c>
      <c r="AL865" s="260">
        <v>0.974789915966387</v>
      </c>
      <c r="AM865" s="260">
        <v>0.96791007401087</v>
      </c>
      <c r="AN865" s="259">
        <v>0.99</v>
      </c>
      <c r="AO865" s="264">
        <v>1</v>
      </c>
      <c r="AP865" s="264">
        <v>1</v>
      </c>
      <c r="AQ865" s="264">
        <v>1</v>
      </c>
      <c r="AR865" s="265">
        <v>1</v>
      </c>
      <c r="AS865" s="286">
        <v>0.0810595228934205</v>
      </c>
      <c r="AT865" s="267">
        <v>0.08</v>
      </c>
      <c r="AU865" s="268">
        <v>0.037037037037037</v>
      </c>
      <c r="AV865" s="268">
        <v>0</v>
      </c>
      <c r="AW865" s="268">
        <v>0.0809248554913295</v>
      </c>
      <c r="AX865" s="224"/>
      <c r="AY865" s="222"/>
    </row>
    <row r="866" ht="15" spans="1:51">
      <c r="A866" s="220"/>
      <c r="B866" s="224"/>
      <c r="C866" s="283" t="s">
        <v>668</v>
      </c>
      <c r="D866" s="111" t="s">
        <v>25</v>
      </c>
      <c r="E866" s="111" t="s">
        <v>669</v>
      </c>
      <c r="F866" s="293" t="s">
        <v>899</v>
      </c>
      <c r="G866" s="293" t="s">
        <v>899</v>
      </c>
      <c r="H866" s="293" t="s">
        <v>899</v>
      </c>
      <c r="I866" s="293" t="s">
        <v>899</v>
      </c>
      <c r="J866" s="259">
        <v>0.9</v>
      </c>
      <c r="K866" s="260">
        <v>0.973684210526316</v>
      </c>
      <c r="L866" s="260">
        <v>0.973684210526316</v>
      </c>
      <c r="M866" s="261">
        <v>1</v>
      </c>
      <c r="N866" s="261">
        <v>0.991833030852995</v>
      </c>
      <c r="O866" s="262">
        <v>0.9</v>
      </c>
      <c r="P866" s="263">
        <v>0.969727891156463</v>
      </c>
      <c r="Q866" s="260">
        <v>0.979992449981125</v>
      </c>
      <c r="R866" s="260">
        <v>0.9810147299509</v>
      </c>
      <c r="S866" s="260">
        <v>0.976283662942899</v>
      </c>
      <c r="T866" s="262">
        <v>0.9</v>
      </c>
      <c r="U866" s="260">
        <v>0.933673469387755</v>
      </c>
      <c r="V866" s="260">
        <v>0.952812382030955</v>
      </c>
      <c r="W866" s="260">
        <v>0.941734860883797</v>
      </c>
      <c r="X866" s="260">
        <v>0.94915891241803</v>
      </c>
      <c r="Y866" s="262">
        <v>0.92</v>
      </c>
      <c r="Z866" s="262">
        <v>0.916897506925208</v>
      </c>
      <c r="AA866" s="262">
        <v>0.921890067502411</v>
      </c>
      <c r="AB866" s="262">
        <v>0.923383084577114</v>
      </c>
      <c r="AC866" s="262">
        <v>0.932550195203569</v>
      </c>
      <c r="AD866" s="262">
        <v>0.92</v>
      </c>
      <c r="AE866" s="260">
        <v>0.992536018052421</v>
      </c>
      <c r="AF866" s="260">
        <v>0.995160235448005</v>
      </c>
      <c r="AG866" s="260">
        <v>0.993273850377488</v>
      </c>
      <c r="AH866" s="260">
        <v>0.991696271264766</v>
      </c>
      <c r="AI866" s="262">
        <v>0.92</v>
      </c>
      <c r="AJ866" s="260">
        <v>0.957742977877206</v>
      </c>
      <c r="AK866" s="260">
        <v>0.969072164948454</v>
      </c>
      <c r="AL866" s="260">
        <v>0.970197044334975</v>
      </c>
      <c r="AM866" s="260">
        <v>0.972533436529586</v>
      </c>
      <c r="AN866" s="259">
        <v>0.99</v>
      </c>
      <c r="AO866" s="264">
        <v>1</v>
      </c>
      <c r="AP866" s="264">
        <v>1</v>
      </c>
      <c r="AQ866" s="264">
        <v>1</v>
      </c>
      <c r="AR866" s="265">
        <v>1</v>
      </c>
      <c r="AS866" s="286">
        <v>0.0810595228934205</v>
      </c>
      <c r="AT866" s="267">
        <v>0</v>
      </c>
      <c r="AU866" s="268">
        <v>0</v>
      </c>
      <c r="AV866" s="268">
        <v>0</v>
      </c>
      <c r="AW866" s="268">
        <v>0.0662251655629139</v>
      </c>
      <c r="AX866" s="224"/>
      <c r="AY866" s="222"/>
    </row>
    <row r="867" ht="15" spans="1:51">
      <c r="A867" s="220"/>
      <c r="B867" s="224"/>
      <c r="C867" s="283" t="s">
        <v>668</v>
      </c>
      <c r="D867" s="111" t="s">
        <v>25</v>
      </c>
      <c r="E867" s="111" t="s">
        <v>669</v>
      </c>
      <c r="F867" s="293" t="s">
        <v>900</v>
      </c>
      <c r="G867" s="293" t="s">
        <v>900</v>
      </c>
      <c r="H867" s="293" t="s">
        <v>900</v>
      </c>
      <c r="I867" s="293" t="s">
        <v>900</v>
      </c>
      <c r="J867" s="259">
        <v>0.9</v>
      </c>
      <c r="K867" s="260">
        <v>0.795454545454545</v>
      </c>
      <c r="L867" s="260">
        <v>0.957446808510638</v>
      </c>
      <c r="M867" s="261">
        <v>0.981481481481482</v>
      </c>
      <c r="N867" s="261">
        <v>0.933739527798934</v>
      </c>
      <c r="O867" s="262">
        <v>0.9</v>
      </c>
      <c r="P867" s="263">
        <v>0.967083206339531</v>
      </c>
      <c r="Q867" s="260">
        <v>0.971075723106922</v>
      </c>
      <c r="R867" s="260">
        <v>0.9752331002331</v>
      </c>
      <c r="S867" s="260">
        <v>0.970998125531196</v>
      </c>
      <c r="T867" s="262">
        <v>0.9</v>
      </c>
      <c r="U867" s="260">
        <v>0.918317586101798</v>
      </c>
      <c r="V867" s="260">
        <v>0.927851803704907</v>
      </c>
      <c r="W867" s="260">
        <v>0.940268065268065</v>
      </c>
      <c r="X867" s="260">
        <v>0.929922809141819</v>
      </c>
      <c r="Y867" s="262">
        <v>0.92</v>
      </c>
      <c r="Z867" s="262">
        <v>0.933697881066302</v>
      </c>
      <c r="AA867" s="262">
        <v>0.942135289323553</v>
      </c>
      <c r="AB867" s="262">
        <v>0.952341824157765</v>
      </c>
      <c r="AC867" s="262">
        <v>0.940529107016952</v>
      </c>
      <c r="AD867" s="262">
        <v>0.92</v>
      </c>
      <c r="AE867" s="260">
        <v>0.993817619783617</v>
      </c>
      <c r="AF867" s="260">
        <v>0.992929530992222</v>
      </c>
      <c r="AG867" s="260">
        <v>0.996747967479675</v>
      </c>
      <c r="AH867" s="260">
        <v>0.995262319482542</v>
      </c>
      <c r="AI867" s="262">
        <v>0.92</v>
      </c>
      <c r="AJ867" s="260">
        <v>0.957428872497366</v>
      </c>
      <c r="AK867" s="260">
        <v>0.969112865768695</v>
      </c>
      <c r="AL867" s="260">
        <v>0.974436090225564</v>
      </c>
      <c r="AM867" s="260">
        <v>0.972815501235276</v>
      </c>
      <c r="AN867" s="259">
        <v>0.99</v>
      </c>
      <c r="AO867" s="264">
        <v>1</v>
      </c>
      <c r="AP867" s="264">
        <v>1</v>
      </c>
      <c r="AQ867" s="264">
        <v>1</v>
      </c>
      <c r="AR867" s="265">
        <v>1</v>
      </c>
      <c r="AS867" s="286">
        <v>0.0810595228934205</v>
      </c>
      <c r="AT867" s="267">
        <v>0</v>
      </c>
      <c r="AU867" s="268">
        <v>0.0952380952380952</v>
      </c>
      <c r="AV867" s="268">
        <v>0</v>
      </c>
      <c r="AW867" s="268">
        <v>0.0485651214128035</v>
      </c>
      <c r="AX867" s="224"/>
      <c r="AY867" s="222"/>
    </row>
    <row r="868" ht="15" spans="1:51">
      <c r="A868" s="220"/>
      <c r="B868" s="224"/>
      <c r="C868" s="283" t="s">
        <v>668</v>
      </c>
      <c r="D868" s="111" t="s">
        <v>25</v>
      </c>
      <c r="E868" s="111" t="s">
        <v>669</v>
      </c>
      <c r="F868" s="293" t="s">
        <v>901</v>
      </c>
      <c r="G868" s="293" t="s">
        <v>901</v>
      </c>
      <c r="H868" s="293" t="s">
        <v>901</v>
      </c>
      <c r="I868" s="293" t="s">
        <v>901</v>
      </c>
      <c r="J868" s="259">
        <v>0.9</v>
      </c>
      <c r="K868" s="260">
        <v>0.975609756097561</v>
      </c>
      <c r="L868" s="260">
        <v>0.976744186046512</v>
      </c>
      <c r="M868" s="261">
        <v>0.956521739130435</v>
      </c>
      <c r="N868" s="261">
        <v>0.966499162479062</v>
      </c>
      <c r="O868" s="262">
        <v>0.9</v>
      </c>
      <c r="P868" s="263">
        <v>0.981863664790494</v>
      </c>
      <c r="Q868" s="260">
        <v>0.985935302390999</v>
      </c>
      <c r="R868" s="260">
        <v>0.984744707347447</v>
      </c>
      <c r="S868" s="260">
        <v>0.980112352295474</v>
      </c>
      <c r="T868" s="262">
        <v>0.9</v>
      </c>
      <c r="U868" s="260">
        <v>0.970293933708568</v>
      </c>
      <c r="V868" s="260">
        <v>0.970464135021097</v>
      </c>
      <c r="W868" s="260">
        <v>0.970734744707347</v>
      </c>
      <c r="X868" s="260">
        <v>0.966203912959256</v>
      </c>
      <c r="Y868" s="262">
        <v>0.92</v>
      </c>
      <c r="Z868" s="262">
        <v>0.949845679012346</v>
      </c>
      <c r="AA868" s="262">
        <v>0.973381294964029</v>
      </c>
      <c r="AB868" s="262">
        <v>0.973913043478261</v>
      </c>
      <c r="AC868" s="262">
        <v>0.956809563596632</v>
      </c>
      <c r="AD868" s="262">
        <v>0.92</v>
      </c>
      <c r="AE868" s="260">
        <v>0.994699095728095</v>
      </c>
      <c r="AF868" s="260">
        <v>0.998386867201215</v>
      </c>
      <c r="AG868" s="260">
        <v>0.997461380576861</v>
      </c>
      <c r="AH868" s="260">
        <v>0.995359722936227</v>
      </c>
      <c r="AI868" s="262">
        <v>0.92</v>
      </c>
      <c r="AJ868" s="260">
        <v>0.97686318131257</v>
      </c>
      <c r="AK868" s="260">
        <v>0.984426616328457</v>
      </c>
      <c r="AL868" s="260">
        <v>0.984141165959348</v>
      </c>
      <c r="AM868" s="260">
        <v>0.980136658317371</v>
      </c>
      <c r="AN868" s="259">
        <v>0.99</v>
      </c>
      <c r="AO868" s="264">
        <v>1</v>
      </c>
      <c r="AP868" s="264">
        <v>1</v>
      </c>
      <c r="AQ868" s="264">
        <v>1</v>
      </c>
      <c r="AR868" s="265">
        <v>1</v>
      </c>
      <c r="AS868" s="286">
        <v>0.0810595228934205</v>
      </c>
      <c r="AT868" s="267">
        <v>0.1875</v>
      </c>
      <c r="AU868" s="268">
        <v>0.0833333333333333</v>
      </c>
      <c r="AV868" s="268">
        <v>0.294117647058824</v>
      </c>
      <c r="AW868" s="268">
        <v>0.0817204301075269</v>
      </c>
      <c r="AX868" s="224"/>
      <c r="AY868" s="222"/>
    </row>
    <row r="869" ht="15" spans="1:51">
      <c r="A869" s="220"/>
      <c r="B869" s="224"/>
      <c r="C869" s="283" t="s">
        <v>668</v>
      </c>
      <c r="D869" s="111" t="s">
        <v>25</v>
      </c>
      <c r="E869" s="111" t="s">
        <v>669</v>
      </c>
      <c r="F869" s="293" t="s">
        <v>902</v>
      </c>
      <c r="G869" s="293" t="s">
        <v>902</v>
      </c>
      <c r="H869" s="293" t="s">
        <v>902</v>
      </c>
      <c r="I869" s="293" t="s">
        <v>902</v>
      </c>
      <c r="J869" s="259">
        <v>0.9</v>
      </c>
      <c r="K869" s="260">
        <v>0.935483870967742</v>
      </c>
      <c r="L869" s="260">
        <v>0.967741935483871</v>
      </c>
      <c r="M869" s="261">
        <v>0.96875</v>
      </c>
      <c r="N869" s="261">
        <v>0.947368421052632</v>
      </c>
      <c r="O869" s="262">
        <v>0.9</v>
      </c>
      <c r="P869" s="263">
        <v>0.987603305785124</v>
      </c>
      <c r="Q869" s="260">
        <v>0.978331028123559</v>
      </c>
      <c r="R869" s="260">
        <v>0.989951768488746</v>
      </c>
      <c r="S869" s="260">
        <v>0.982505550836723</v>
      </c>
      <c r="T869" s="262">
        <v>0.9</v>
      </c>
      <c r="U869" s="260">
        <v>0.923140495867769</v>
      </c>
      <c r="V869" s="260">
        <v>0.965421853388658</v>
      </c>
      <c r="W869" s="260">
        <v>0.97508038585209</v>
      </c>
      <c r="X869" s="260">
        <v>0.960600235444886</v>
      </c>
      <c r="Y869" s="262">
        <v>0.92</v>
      </c>
      <c r="Z869" s="262">
        <v>0.911039657020364</v>
      </c>
      <c r="AA869" s="262">
        <v>0.936254980079681</v>
      </c>
      <c r="AB869" s="262">
        <v>0.9275</v>
      </c>
      <c r="AC869" s="262">
        <v>0.925347920521277</v>
      </c>
      <c r="AD869" s="262">
        <v>0.92</v>
      </c>
      <c r="AE869" s="260">
        <v>0.991967871485944</v>
      </c>
      <c r="AF869" s="260">
        <v>0.986111111111111</v>
      </c>
      <c r="AG869" s="260">
        <v>0.97583081570997</v>
      </c>
      <c r="AH869" s="260">
        <v>0.988034188034188</v>
      </c>
      <c r="AI869" s="262">
        <v>0.92</v>
      </c>
      <c r="AJ869" s="260">
        <v>0.962719952281539</v>
      </c>
      <c r="AK869" s="260">
        <v>0.975718194254446</v>
      </c>
      <c r="AL869" s="260">
        <v>0.978102189781022</v>
      </c>
      <c r="AM869" s="260">
        <v>0.972576086956522</v>
      </c>
      <c r="AN869" s="259">
        <v>0.99</v>
      </c>
      <c r="AO869" s="264">
        <v>1</v>
      </c>
      <c r="AP869" s="264">
        <v>1</v>
      </c>
      <c r="AQ869" s="264">
        <v>1</v>
      </c>
      <c r="AR869" s="265">
        <v>1</v>
      </c>
      <c r="AS869" s="286">
        <v>0.0810595228934205</v>
      </c>
      <c r="AT869" s="267">
        <v>0</v>
      </c>
      <c r="AU869" s="268">
        <v>0</v>
      </c>
      <c r="AV869" s="268">
        <v>0</v>
      </c>
      <c r="AW869" s="268">
        <v>0.062874251497006</v>
      </c>
      <c r="AX869" s="224"/>
      <c r="AY869" s="222"/>
    </row>
    <row r="870" ht="15" spans="1:51">
      <c r="A870" s="220"/>
      <c r="B870" s="224"/>
      <c r="C870" s="283" t="s">
        <v>668</v>
      </c>
      <c r="D870" s="111" t="s">
        <v>25</v>
      </c>
      <c r="E870" s="111" t="s">
        <v>669</v>
      </c>
      <c r="F870" s="293" t="s">
        <v>903</v>
      </c>
      <c r="G870" s="293" t="s">
        <v>903</v>
      </c>
      <c r="H870" s="293" t="s">
        <v>903</v>
      </c>
      <c r="I870" s="293" t="s">
        <v>903</v>
      </c>
      <c r="J870" s="259">
        <v>0.9</v>
      </c>
      <c r="K870" s="260">
        <v>0.854545454545454</v>
      </c>
      <c r="L870" s="260">
        <v>0.839285714285714</v>
      </c>
      <c r="M870" s="261">
        <v>0.879310344827586</v>
      </c>
      <c r="N870" s="261">
        <v>0.862995298858294</v>
      </c>
      <c r="O870" s="262">
        <v>0.9</v>
      </c>
      <c r="P870" s="263">
        <v>0.959721889235195</v>
      </c>
      <c r="Q870" s="260">
        <v>0.961275026343519</v>
      </c>
      <c r="R870" s="260">
        <v>0.956910382764153</v>
      </c>
      <c r="S870" s="260">
        <v>0.954309050926734</v>
      </c>
      <c r="T870" s="262">
        <v>0.9</v>
      </c>
      <c r="U870" s="260">
        <v>0.916327019899305</v>
      </c>
      <c r="V870" s="260">
        <v>0.925184404636459</v>
      </c>
      <c r="W870" s="260">
        <v>0.932844373137749</v>
      </c>
      <c r="X870" s="260">
        <v>0.925023561031799</v>
      </c>
      <c r="Y870" s="262">
        <v>0.92</v>
      </c>
      <c r="Z870" s="262">
        <v>0.897579143389199</v>
      </c>
      <c r="AA870" s="262">
        <v>0.92085798816568</v>
      </c>
      <c r="AB870" s="262">
        <v>0.934040940106141</v>
      </c>
      <c r="AC870" s="262">
        <v>0.924046102083184</v>
      </c>
      <c r="AD870" s="262">
        <v>0.92</v>
      </c>
      <c r="AE870" s="260">
        <v>0.999206978588422</v>
      </c>
      <c r="AF870" s="260">
        <v>0.998683055311677</v>
      </c>
      <c r="AG870" s="260">
        <v>0.997857142857143</v>
      </c>
      <c r="AH870" s="260">
        <v>0.997215153406636</v>
      </c>
      <c r="AI870" s="262">
        <v>0.92</v>
      </c>
      <c r="AJ870" s="260">
        <v>0.948305670816044</v>
      </c>
      <c r="AK870" s="260">
        <v>0.963495145631068</v>
      </c>
      <c r="AL870" s="260">
        <v>0.968848996832101</v>
      </c>
      <c r="AM870" s="260">
        <v>0.966802755805052</v>
      </c>
      <c r="AN870" s="259">
        <v>0.99</v>
      </c>
      <c r="AO870" s="264">
        <v>1</v>
      </c>
      <c r="AP870" s="264">
        <v>1</v>
      </c>
      <c r="AQ870" s="264">
        <v>1</v>
      </c>
      <c r="AR870" s="265">
        <v>1</v>
      </c>
      <c r="AS870" s="286">
        <v>0.0810595228934205</v>
      </c>
      <c r="AT870" s="267">
        <v>0.1</v>
      </c>
      <c r="AU870" s="268">
        <v>0.148148148148148</v>
      </c>
      <c r="AV870" s="268">
        <v>0.0476190476190476</v>
      </c>
      <c r="AW870" s="268">
        <v>0.0907590759075908</v>
      </c>
      <c r="AX870" s="224"/>
      <c r="AY870" s="222"/>
    </row>
    <row r="871" ht="15" spans="1:51">
      <c r="A871" s="220"/>
      <c r="B871" s="224"/>
      <c r="C871" s="283" t="s">
        <v>668</v>
      </c>
      <c r="D871" s="111" t="s">
        <v>25</v>
      </c>
      <c r="E871" s="111" t="s">
        <v>669</v>
      </c>
      <c r="F871" s="293" t="s">
        <v>904</v>
      </c>
      <c r="G871" s="293" t="s">
        <v>904</v>
      </c>
      <c r="H871" s="293" t="s">
        <v>904</v>
      </c>
      <c r="I871" s="293" t="s">
        <v>904</v>
      </c>
      <c r="J871" s="259">
        <v>0.9</v>
      </c>
      <c r="K871" s="260">
        <v>0.789473684210526</v>
      </c>
      <c r="L871" s="260">
        <v>0.875</v>
      </c>
      <c r="M871" s="261">
        <v>0.894736842105263</v>
      </c>
      <c r="N871" s="261">
        <v>0.868837209302326</v>
      </c>
      <c r="O871" s="262">
        <v>0.9</v>
      </c>
      <c r="P871" s="263">
        <v>0.970579314528359</v>
      </c>
      <c r="Q871" s="260">
        <v>0.945793149318257</v>
      </c>
      <c r="R871" s="260">
        <v>0.973004694835681</v>
      </c>
      <c r="S871" s="260">
        <v>0.962533028202492</v>
      </c>
      <c r="T871" s="262">
        <v>0.9</v>
      </c>
      <c r="U871" s="260">
        <v>0.940552016985138</v>
      </c>
      <c r="V871" s="260">
        <v>0.942135018290655</v>
      </c>
      <c r="W871" s="260">
        <v>0.951584507042254</v>
      </c>
      <c r="X871" s="260">
        <v>0.937647175881397</v>
      </c>
      <c r="Y871" s="262">
        <v>0.92</v>
      </c>
      <c r="Z871" s="262">
        <v>0.924302788844621</v>
      </c>
      <c r="AA871" s="262">
        <v>0.925925925925926</v>
      </c>
      <c r="AB871" s="262">
        <v>0.933333333333333</v>
      </c>
      <c r="AC871" s="262">
        <v>0.93224361446498</v>
      </c>
      <c r="AD871" s="262">
        <v>0.92</v>
      </c>
      <c r="AE871" s="260">
        <v>0.998699609882965</v>
      </c>
      <c r="AF871" s="260">
        <v>0.977352596641937</v>
      </c>
      <c r="AG871" s="260">
        <v>0.996125907990315</v>
      </c>
      <c r="AH871" s="260">
        <v>0.99610353465071</v>
      </c>
      <c r="AI871" s="262">
        <v>0.92</v>
      </c>
      <c r="AJ871" s="260">
        <v>0.964638699758401</v>
      </c>
      <c r="AK871" s="260">
        <v>0.97041564792176</v>
      </c>
      <c r="AL871" s="260">
        <v>0.975153913808267</v>
      </c>
      <c r="AM871" s="260">
        <v>0.971376134973276</v>
      </c>
      <c r="AN871" s="259">
        <v>0.99</v>
      </c>
      <c r="AO871" s="264">
        <v>1</v>
      </c>
      <c r="AP871" s="264">
        <v>1</v>
      </c>
      <c r="AQ871" s="264">
        <v>1</v>
      </c>
      <c r="AR871" s="265">
        <v>1</v>
      </c>
      <c r="AS871" s="286">
        <v>0.0810595228934205</v>
      </c>
      <c r="AT871" s="267">
        <v>0.05</v>
      </c>
      <c r="AU871" s="268">
        <v>0</v>
      </c>
      <c r="AV871" s="268">
        <v>0</v>
      </c>
      <c r="AW871" s="268">
        <v>0.0677618069815195</v>
      </c>
      <c r="AX871" s="224"/>
      <c r="AY871" s="222"/>
    </row>
    <row r="872" ht="15" spans="1:51">
      <c r="A872" s="220"/>
      <c r="B872" s="224"/>
      <c r="C872" s="283" t="s">
        <v>668</v>
      </c>
      <c r="D872" s="111" t="s">
        <v>25</v>
      </c>
      <c r="E872" s="111" t="s">
        <v>669</v>
      </c>
      <c r="F872" s="293" t="s">
        <v>905</v>
      </c>
      <c r="G872" s="293" t="s">
        <v>905</v>
      </c>
      <c r="H872" s="293" t="s">
        <v>905</v>
      </c>
      <c r="I872" s="293" t="s">
        <v>905</v>
      </c>
      <c r="J872" s="259">
        <v>0.9</v>
      </c>
      <c r="K872" s="260">
        <v>1</v>
      </c>
      <c r="L872" s="260">
        <v>1</v>
      </c>
      <c r="M872" s="261">
        <v>1</v>
      </c>
      <c r="N872" s="261">
        <v>0.997840172786177</v>
      </c>
      <c r="O872" s="262">
        <v>0.9</v>
      </c>
      <c r="P872" s="263">
        <v>0.980680772769089</v>
      </c>
      <c r="Q872" s="260">
        <v>0.976267529665588</v>
      </c>
      <c r="R872" s="260">
        <v>0.982683982683983</v>
      </c>
      <c r="S872" s="260">
        <v>0.976500769625449</v>
      </c>
      <c r="T872" s="262">
        <v>0.9</v>
      </c>
      <c r="U872" s="260">
        <v>0.944802207911684</v>
      </c>
      <c r="V872" s="260">
        <v>0.949298813376483</v>
      </c>
      <c r="W872" s="260">
        <v>0.953246753246753</v>
      </c>
      <c r="X872" s="260">
        <v>0.949957243030614</v>
      </c>
      <c r="Y872" s="262">
        <v>0.92</v>
      </c>
      <c r="Z872" s="262">
        <v>0.913253012048193</v>
      </c>
      <c r="AA872" s="262">
        <v>0.93984962406015</v>
      </c>
      <c r="AB872" s="262">
        <v>0.941348973607038</v>
      </c>
      <c r="AC872" s="262">
        <v>0.94124251497006</v>
      </c>
      <c r="AD872" s="262">
        <v>0.92</v>
      </c>
      <c r="AE872" s="260">
        <v>0.993650793650794</v>
      </c>
      <c r="AF872" s="260">
        <v>1</v>
      </c>
      <c r="AG872" s="260">
        <v>0.99783315276273</v>
      </c>
      <c r="AH872" s="260">
        <v>0.996314011145728</v>
      </c>
      <c r="AI872" s="262">
        <v>0.92</v>
      </c>
      <c r="AJ872" s="260">
        <v>0.963382157123835</v>
      </c>
      <c r="AK872" s="260">
        <v>0.970588235294118</v>
      </c>
      <c r="AL872" s="260">
        <v>0.979946524064171</v>
      </c>
      <c r="AM872" s="260">
        <v>0.975185296474359</v>
      </c>
      <c r="AN872" s="259">
        <v>0.99</v>
      </c>
      <c r="AO872" s="264">
        <v>1</v>
      </c>
      <c r="AP872" s="264">
        <v>1</v>
      </c>
      <c r="AQ872" s="264">
        <v>1</v>
      </c>
      <c r="AR872" s="265">
        <v>1</v>
      </c>
      <c r="AS872" s="286">
        <v>0.0810595228934205</v>
      </c>
      <c r="AT872" s="267">
        <v>0.142857142857143</v>
      </c>
      <c r="AU872" s="268">
        <v>0</v>
      </c>
      <c r="AV872" s="268">
        <v>0</v>
      </c>
      <c r="AW872" s="268">
        <v>0.0636363636363636</v>
      </c>
      <c r="AX872" s="224"/>
      <c r="AY872" s="222"/>
    </row>
    <row r="873" ht="15" spans="1:51">
      <c r="A873" s="220"/>
      <c r="B873" s="224"/>
      <c r="C873" s="283" t="s">
        <v>668</v>
      </c>
      <c r="D873" s="111" t="s">
        <v>25</v>
      </c>
      <c r="E873" s="111" t="s">
        <v>669</v>
      </c>
      <c r="F873" s="293" t="s">
        <v>906</v>
      </c>
      <c r="G873" s="293" t="s">
        <v>906</v>
      </c>
      <c r="H873" s="293" t="s">
        <v>906</v>
      </c>
      <c r="I873" s="293" t="s">
        <v>906</v>
      </c>
      <c r="J873" s="259">
        <v>0.9</v>
      </c>
      <c r="K873" s="260">
        <v>0.96875</v>
      </c>
      <c r="L873" s="260">
        <v>0.84375</v>
      </c>
      <c r="M873" s="261">
        <v>0.861111111111111</v>
      </c>
      <c r="N873" s="261">
        <v>0.845637583892617</v>
      </c>
      <c r="O873" s="262">
        <v>0.9</v>
      </c>
      <c r="P873" s="263">
        <v>0.989238410596026</v>
      </c>
      <c r="Q873" s="260">
        <v>0.988619495299357</v>
      </c>
      <c r="R873" s="260">
        <v>0.991224404513163</v>
      </c>
      <c r="S873" s="260">
        <v>0.979952461374867</v>
      </c>
      <c r="T873" s="262">
        <v>0.9</v>
      </c>
      <c r="U873" s="260">
        <v>0.974337748344371</v>
      </c>
      <c r="V873" s="260">
        <v>0.970311726867887</v>
      </c>
      <c r="W873" s="260">
        <v>0.973255328040117</v>
      </c>
      <c r="X873" s="260">
        <v>0.96794270344655</v>
      </c>
      <c r="Y873" s="262">
        <v>0.92</v>
      </c>
      <c r="Z873" s="262">
        <v>0.970165745856354</v>
      </c>
      <c r="AA873" s="262">
        <v>0.971830985915493</v>
      </c>
      <c r="AB873" s="262">
        <v>0.971389645776567</v>
      </c>
      <c r="AC873" s="262">
        <v>0.970269917851089</v>
      </c>
      <c r="AD873" s="262">
        <v>0.92</v>
      </c>
      <c r="AE873" s="260">
        <v>0.993377483443709</v>
      </c>
      <c r="AF873" s="260">
        <v>1</v>
      </c>
      <c r="AG873" s="260">
        <v>1</v>
      </c>
      <c r="AH873" s="260">
        <v>0.996826439045743</v>
      </c>
      <c r="AI873" s="262">
        <v>0.92</v>
      </c>
      <c r="AJ873" s="260">
        <v>0.985851896447923</v>
      </c>
      <c r="AK873" s="260">
        <v>0.989754848152214</v>
      </c>
      <c r="AL873" s="260">
        <v>0.990409207161125</v>
      </c>
      <c r="AM873" s="260">
        <v>0.98804844974603</v>
      </c>
      <c r="AN873" s="259">
        <v>0.99</v>
      </c>
      <c r="AO873" s="264">
        <v>1</v>
      </c>
      <c r="AP873" s="264">
        <v>1</v>
      </c>
      <c r="AQ873" s="264">
        <v>1</v>
      </c>
      <c r="AR873" s="265">
        <v>1</v>
      </c>
      <c r="AS873" s="286">
        <v>0.0810595228934205</v>
      </c>
      <c r="AT873" s="267">
        <v>0</v>
      </c>
      <c r="AU873" s="268">
        <v>0</v>
      </c>
      <c r="AV873" s="268">
        <v>0</v>
      </c>
      <c r="AW873" s="268">
        <v>0.0469135802469136</v>
      </c>
      <c r="AX873" s="224"/>
      <c r="AY873" s="222"/>
    </row>
    <row r="874" ht="15" spans="1:51">
      <c r="A874" s="220"/>
      <c r="B874" s="224"/>
      <c r="C874" s="283" t="s">
        <v>668</v>
      </c>
      <c r="D874" s="111" t="s">
        <v>25</v>
      </c>
      <c r="E874" s="111" t="s">
        <v>669</v>
      </c>
      <c r="F874" s="293" t="s">
        <v>907</v>
      </c>
      <c r="G874" s="293" t="s">
        <v>907</v>
      </c>
      <c r="H874" s="293" t="s">
        <v>907</v>
      </c>
      <c r="I874" s="293" t="s">
        <v>907</v>
      </c>
      <c r="J874" s="259">
        <v>0.9</v>
      </c>
      <c r="K874" s="260">
        <v>1</v>
      </c>
      <c r="L874" s="260">
        <v>0.958333333333333</v>
      </c>
      <c r="M874" s="261">
        <v>0.958333333333333</v>
      </c>
      <c r="N874" s="261">
        <v>0.969088098918083</v>
      </c>
      <c r="O874" s="262">
        <v>0.9</v>
      </c>
      <c r="P874" s="263">
        <v>0.983085250338295</v>
      </c>
      <c r="Q874" s="260">
        <v>0.974703557312253</v>
      </c>
      <c r="R874" s="260">
        <v>0.978169014084507</v>
      </c>
      <c r="S874" s="260">
        <v>0.971363204030745</v>
      </c>
      <c r="T874" s="262">
        <v>0.9</v>
      </c>
      <c r="U874" s="260">
        <v>0.961434370771313</v>
      </c>
      <c r="V874" s="260">
        <v>0.947826086956522</v>
      </c>
      <c r="W874" s="260">
        <v>0.962676056338028</v>
      </c>
      <c r="X874" s="260">
        <v>0.953291689159662</v>
      </c>
      <c r="Y874" s="262">
        <v>0.92</v>
      </c>
      <c r="Z874" s="262">
        <v>0.936708860759494</v>
      </c>
      <c r="AA874" s="262">
        <v>0.944333996023857</v>
      </c>
      <c r="AB874" s="262">
        <v>0.964679911699779</v>
      </c>
      <c r="AC874" s="262">
        <v>0.937855088728344</v>
      </c>
      <c r="AD874" s="262">
        <v>0.92</v>
      </c>
      <c r="AE874" s="260">
        <v>1</v>
      </c>
      <c r="AF874" s="260">
        <v>0.993914807302231</v>
      </c>
      <c r="AG874" s="260">
        <v>0.999099099099099</v>
      </c>
      <c r="AH874" s="260">
        <v>0.998951959160215</v>
      </c>
      <c r="AI874" s="262">
        <v>0.92</v>
      </c>
      <c r="AJ874" s="260">
        <v>0.969473165928114</v>
      </c>
      <c r="AK874" s="260">
        <v>0.976823063877897</v>
      </c>
      <c r="AL874" s="260">
        <v>0.987720234917245</v>
      </c>
      <c r="AM874" s="260">
        <v>0.976939715978557</v>
      </c>
      <c r="AN874" s="259">
        <v>0.99</v>
      </c>
      <c r="AO874" s="264">
        <v>1</v>
      </c>
      <c r="AP874" s="264">
        <v>1</v>
      </c>
      <c r="AQ874" s="264">
        <v>1</v>
      </c>
      <c r="AR874" s="265">
        <v>1</v>
      </c>
      <c r="AS874" s="286">
        <v>0.0810595228934205</v>
      </c>
      <c r="AT874" s="267">
        <v>0</v>
      </c>
      <c r="AU874" s="268">
        <v>0</v>
      </c>
      <c r="AV874" s="268">
        <v>0</v>
      </c>
      <c r="AW874" s="268">
        <v>0.029126213592233</v>
      </c>
      <c r="AX874" s="224"/>
      <c r="AY874" s="222"/>
    </row>
    <row r="875" ht="15" spans="1:51">
      <c r="A875" s="220"/>
      <c r="B875" s="224"/>
      <c r="C875" s="283" t="s">
        <v>668</v>
      </c>
      <c r="D875" s="111" t="s">
        <v>25</v>
      </c>
      <c r="E875" s="111" t="s">
        <v>669</v>
      </c>
      <c r="F875" s="293" t="s">
        <v>908</v>
      </c>
      <c r="G875" s="293" t="s">
        <v>908</v>
      </c>
      <c r="H875" s="293" t="s">
        <v>908</v>
      </c>
      <c r="I875" s="293" t="s">
        <v>908</v>
      </c>
      <c r="J875" s="259">
        <v>0.9</v>
      </c>
      <c r="K875" s="260">
        <v>0.869565217391304</v>
      </c>
      <c r="L875" s="260">
        <v>0.846153846153846</v>
      </c>
      <c r="M875" s="261">
        <v>0.888888888888889</v>
      </c>
      <c r="N875" s="261">
        <v>0.885294117647059</v>
      </c>
      <c r="O875" s="262">
        <v>0.9</v>
      </c>
      <c r="P875" s="263">
        <v>0.997909407665505</v>
      </c>
      <c r="Q875" s="260">
        <v>0.992690058479532</v>
      </c>
      <c r="R875" s="260">
        <v>0.994189799870884</v>
      </c>
      <c r="S875" s="260">
        <v>0.987629957643435</v>
      </c>
      <c r="T875" s="262">
        <v>0.9</v>
      </c>
      <c r="U875" s="260">
        <v>0.970034843205575</v>
      </c>
      <c r="V875" s="260">
        <v>0.960526315789474</v>
      </c>
      <c r="W875" s="260">
        <v>0.958683021304067</v>
      </c>
      <c r="X875" s="260">
        <v>0.9580525606469</v>
      </c>
      <c r="Y875" s="262">
        <v>0.92</v>
      </c>
      <c r="Z875" s="262">
        <v>0.935064935064935</v>
      </c>
      <c r="AA875" s="262">
        <v>0.929961089494163</v>
      </c>
      <c r="AB875" s="262">
        <v>0.934684684684685</v>
      </c>
      <c r="AC875" s="262">
        <v>0.939739199157007</v>
      </c>
      <c r="AD875" s="262">
        <v>0.92</v>
      </c>
      <c r="AE875" s="260">
        <v>1</v>
      </c>
      <c r="AF875" s="260">
        <v>1</v>
      </c>
      <c r="AG875" s="260">
        <v>1</v>
      </c>
      <c r="AH875" s="260">
        <v>0.999844768705371</v>
      </c>
      <c r="AI875" s="262">
        <v>0.92</v>
      </c>
      <c r="AJ875" s="260">
        <v>0.974683544303797</v>
      </c>
      <c r="AK875" s="260">
        <v>0.973488865323436</v>
      </c>
      <c r="AL875" s="260">
        <v>0.975915704967386</v>
      </c>
      <c r="AM875" s="260">
        <v>0.976572133168927</v>
      </c>
      <c r="AN875" s="259">
        <v>0.99</v>
      </c>
      <c r="AO875" s="264">
        <v>1</v>
      </c>
      <c r="AP875" s="264">
        <v>1</v>
      </c>
      <c r="AQ875" s="264">
        <v>1</v>
      </c>
      <c r="AR875" s="265">
        <v>1</v>
      </c>
      <c r="AS875" s="286">
        <v>0.0810595228934205</v>
      </c>
      <c r="AT875" s="267">
        <v>0</v>
      </c>
      <c r="AU875" s="268">
        <v>0.166666666666667</v>
      </c>
      <c r="AV875" s="268">
        <v>0</v>
      </c>
      <c r="AW875" s="268">
        <v>0.041958041958042</v>
      </c>
      <c r="AX875" s="224"/>
      <c r="AY875" s="222"/>
    </row>
    <row r="876" ht="15" spans="1:51">
      <c r="A876" s="220"/>
      <c r="B876" s="224"/>
      <c r="C876" s="283" t="s">
        <v>668</v>
      </c>
      <c r="D876" s="111" t="s">
        <v>25</v>
      </c>
      <c r="E876" s="111" t="s">
        <v>669</v>
      </c>
      <c r="F876" s="293" t="s">
        <v>909</v>
      </c>
      <c r="G876" s="293" t="s">
        <v>909</v>
      </c>
      <c r="H876" s="293" t="s">
        <v>909</v>
      </c>
      <c r="I876" s="293" t="s">
        <v>909</v>
      </c>
      <c r="J876" s="259">
        <v>0.9</v>
      </c>
      <c r="K876" s="260">
        <v>0.8</v>
      </c>
      <c r="L876" s="260">
        <v>0.76</v>
      </c>
      <c r="M876" s="261">
        <v>0.888888888888889</v>
      </c>
      <c r="N876" s="261">
        <v>0.861717612809316</v>
      </c>
      <c r="O876" s="262">
        <v>0.9</v>
      </c>
      <c r="P876" s="263">
        <v>0.937529578797918</v>
      </c>
      <c r="Q876" s="260">
        <v>0.936078006500542</v>
      </c>
      <c r="R876" s="260">
        <v>0.945631970260223</v>
      </c>
      <c r="S876" s="260">
        <v>0.936731691941302</v>
      </c>
      <c r="T876" s="262">
        <v>0.9</v>
      </c>
      <c r="U876" s="260">
        <v>0.91859914813062</v>
      </c>
      <c r="V876" s="260">
        <v>0.919826652221018</v>
      </c>
      <c r="W876" s="260">
        <v>0.933550185873606</v>
      </c>
      <c r="X876" s="260">
        <v>0.922232339859209</v>
      </c>
      <c r="Y876" s="262">
        <v>0.92</v>
      </c>
      <c r="Z876" s="262">
        <v>0.894536213468869</v>
      </c>
      <c r="AA876" s="262">
        <v>0.932634730538922</v>
      </c>
      <c r="AB876" s="262">
        <v>0.921481481481481</v>
      </c>
      <c r="AC876" s="262">
        <v>0.916268399923533</v>
      </c>
      <c r="AD876" s="262">
        <v>0.92</v>
      </c>
      <c r="AE876" s="260">
        <v>0.993811242908716</v>
      </c>
      <c r="AF876" s="260">
        <v>0.995475113122172</v>
      </c>
      <c r="AG876" s="260">
        <v>0.998783454987834</v>
      </c>
      <c r="AH876" s="260">
        <v>0.995797981960763</v>
      </c>
      <c r="AI876" s="262">
        <v>0.92</v>
      </c>
      <c r="AJ876" s="260">
        <v>0.940750947295901</v>
      </c>
      <c r="AK876" s="260">
        <v>0.959856915739269</v>
      </c>
      <c r="AL876" s="260">
        <v>0.963237893248498</v>
      </c>
      <c r="AM876" s="260">
        <v>0.962201820765951</v>
      </c>
      <c r="AN876" s="259">
        <v>0.99</v>
      </c>
      <c r="AO876" s="264">
        <v>1</v>
      </c>
      <c r="AP876" s="264">
        <v>1</v>
      </c>
      <c r="AQ876" s="264">
        <v>1</v>
      </c>
      <c r="AR876" s="265">
        <v>1</v>
      </c>
      <c r="AS876" s="286">
        <v>0.0810595228934205</v>
      </c>
      <c r="AT876" s="267">
        <v>0.181818181818182</v>
      </c>
      <c r="AU876" s="268">
        <v>0</v>
      </c>
      <c r="AV876" s="268">
        <v>0</v>
      </c>
      <c r="AW876" s="268">
        <v>0.0728476821192053</v>
      </c>
      <c r="AX876" s="224"/>
      <c r="AY876" s="222"/>
    </row>
    <row r="877" ht="15" spans="1:51">
      <c r="A877" s="220"/>
      <c r="B877" s="224"/>
      <c r="C877" s="283" t="s">
        <v>668</v>
      </c>
      <c r="D877" s="111" t="s">
        <v>25</v>
      </c>
      <c r="E877" s="111" t="s">
        <v>669</v>
      </c>
      <c r="F877" s="293" t="s">
        <v>910</v>
      </c>
      <c r="G877" s="293" t="s">
        <v>910</v>
      </c>
      <c r="H877" s="293" t="s">
        <v>910</v>
      </c>
      <c r="I877" s="293" t="s">
        <v>910</v>
      </c>
      <c r="J877" s="259">
        <v>0.9</v>
      </c>
      <c r="K877" s="260">
        <v>1</v>
      </c>
      <c r="L877" s="260">
        <v>1</v>
      </c>
      <c r="M877" s="261">
        <v>0.983050847457627</v>
      </c>
      <c r="N877" s="261">
        <v>0.994990607388854</v>
      </c>
      <c r="O877" s="262">
        <v>0.9</v>
      </c>
      <c r="P877" s="263">
        <v>0.96958174904943</v>
      </c>
      <c r="Q877" s="260">
        <v>0.974707135250266</v>
      </c>
      <c r="R877" s="260">
        <v>0.981069327193656</v>
      </c>
      <c r="S877" s="260">
        <v>0.97769452027188</v>
      </c>
      <c r="T877" s="262">
        <v>0.9</v>
      </c>
      <c r="U877" s="260">
        <v>0.907794676806084</v>
      </c>
      <c r="V877" s="260">
        <v>0.933972310969116</v>
      </c>
      <c r="W877" s="260">
        <v>0.94755691992837</v>
      </c>
      <c r="X877" s="260">
        <v>0.936234725097558</v>
      </c>
      <c r="Y877" s="262">
        <v>0.92</v>
      </c>
      <c r="Z877" s="262">
        <v>0.914506343077772</v>
      </c>
      <c r="AA877" s="262">
        <v>0.948731501057082</v>
      </c>
      <c r="AB877" s="262">
        <v>0.957707289927657</v>
      </c>
      <c r="AC877" s="262">
        <v>0.950884051532652</v>
      </c>
      <c r="AD877" s="262">
        <v>0.92</v>
      </c>
      <c r="AE877" s="260">
        <v>0.996197718631179</v>
      </c>
      <c r="AF877" s="260">
        <v>0.998500749625187</v>
      </c>
      <c r="AG877" s="260">
        <v>0.994652406417112</v>
      </c>
      <c r="AH877" s="260">
        <v>0.983991123791409</v>
      </c>
      <c r="AI877" s="262">
        <v>0.92</v>
      </c>
      <c r="AJ877" s="260">
        <v>0.942036206610198</v>
      </c>
      <c r="AK877" s="260">
        <v>0.968484419263456</v>
      </c>
      <c r="AL877" s="260">
        <v>0.976340694006309</v>
      </c>
      <c r="AM877" s="260">
        <v>0.971496092498685</v>
      </c>
      <c r="AN877" s="259">
        <v>0.99</v>
      </c>
      <c r="AO877" s="264">
        <v>1</v>
      </c>
      <c r="AP877" s="264">
        <v>1</v>
      </c>
      <c r="AQ877" s="264">
        <v>1</v>
      </c>
      <c r="AR877" s="265">
        <v>1</v>
      </c>
      <c r="AS877" s="286">
        <v>0.0810595228934205</v>
      </c>
      <c r="AT877" s="267">
        <v>0.04</v>
      </c>
      <c r="AU877" s="268">
        <v>0.05</v>
      </c>
      <c r="AV877" s="268">
        <v>0</v>
      </c>
      <c r="AW877" s="268">
        <v>0.0876565295169946</v>
      </c>
      <c r="AX877" s="224"/>
      <c r="AY877" s="222"/>
    </row>
    <row r="878" ht="15" spans="1:51">
      <c r="A878" s="220"/>
      <c r="B878" s="224"/>
      <c r="C878" s="283" t="s">
        <v>668</v>
      </c>
      <c r="D878" s="111" t="s">
        <v>25</v>
      </c>
      <c r="E878" s="111" t="s">
        <v>669</v>
      </c>
      <c r="F878" s="293" t="s">
        <v>911</v>
      </c>
      <c r="G878" s="293" t="s">
        <v>911</v>
      </c>
      <c r="H878" s="293" t="s">
        <v>911</v>
      </c>
      <c r="I878" s="293" t="s">
        <v>911</v>
      </c>
      <c r="J878" s="259">
        <v>0.9</v>
      </c>
      <c r="K878" s="260" t="s">
        <v>33</v>
      </c>
      <c r="L878" s="260" t="s">
        <v>33</v>
      </c>
      <c r="M878" s="261" t="s">
        <v>33</v>
      </c>
      <c r="N878" s="261" t="s">
        <v>33</v>
      </c>
      <c r="O878" s="262">
        <v>0.9</v>
      </c>
      <c r="P878" s="263" t="s">
        <v>33</v>
      </c>
      <c r="Q878" s="260" t="s">
        <v>33</v>
      </c>
      <c r="R878" s="260" t="s">
        <v>33</v>
      </c>
      <c r="S878" s="260" t="s">
        <v>33</v>
      </c>
      <c r="T878" s="262">
        <v>0.9</v>
      </c>
      <c r="U878" s="260" t="s">
        <v>33</v>
      </c>
      <c r="V878" s="260" t="s">
        <v>33</v>
      </c>
      <c r="W878" s="260" t="s">
        <v>33</v>
      </c>
      <c r="X878" s="260" t="s">
        <v>33</v>
      </c>
      <c r="Y878" s="262">
        <v>0.92</v>
      </c>
      <c r="Z878" s="262" t="s">
        <v>33</v>
      </c>
      <c r="AA878" s="262" t="s">
        <v>33</v>
      </c>
      <c r="AB878" s="262" t="s">
        <v>33</v>
      </c>
      <c r="AC878" s="262" t="s">
        <v>33</v>
      </c>
      <c r="AD878" s="262">
        <v>0.92</v>
      </c>
      <c r="AE878" s="260" t="s">
        <v>33</v>
      </c>
      <c r="AF878" s="260" t="s">
        <v>33</v>
      </c>
      <c r="AG878" s="260" t="s">
        <v>33</v>
      </c>
      <c r="AH878" s="260" t="s">
        <v>33</v>
      </c>
      <c r="AI878" s="262">
        <v>0.92</v>
      </c>
      <c r="AJ878" s="260" t="s">
        <v>33</v>
      </c>
      <c r="AK878" s="260" t="s">
        <v>33</v>
      </c>
      <c r="AL878" s="260" t="s">
        <v>33</v>
      </c>
      <c r="AM878" s="260" t="s">
        <v>33</v>
      </c>
      <c r="AN878" s="259">
        <v>0.99</v>
      </c>
      <c r="AO878" s="264" t="s">
        <v>33</v>
      </c>
      <c r="AP878" s="264" t="s">
        <v>33</v>
      </c>
      <c r="AQ878" s="264" t="s">
        <v>33</v>
      </c>
      <c r="AR878" s="265" t="s">
        <v>33</v>
      </c>
      <c r="AS878" s="286">
        <v>0.0810595228934205</v>
      </c>
      <c r="AT878" s="267" t="s">
        <v>33</v>
      </c>
      <c r="AU878" s="268" t="s">
        <v>33</v>
      </c>
      <c r="AV878" s="268" t="s">
        <v>33</v>
      </c>
      <c r="AW878" s="268" t="s">
        <v>33</v>
      </c>
      <c r="AX878" s="224"/>
      <c r="AY878" s="222"/>
    </row>
    <row r="879" ht="15" spans="1:51">
      <c r="A879" s="220"/>
      <c r="B879" s="224"/>
      <c r="C879" s="283" t="s">
        <v>668</v>
      </c>
      <c r="D879" s="111" t="s">
        <v>25</v>
      </c>
      <c r="E879" s="111" t="s">
        <v>669</v>
      </c>
      <c r="F879" s="293" t="s">
        <v>912</v>
      </c>
      <c r="G879" s="293" t="s">
        <v>912</v>
      </c>
      <c r="H879" s="293" t="s">
        <v>912</v>
      </c>
      <c r="I879" s="293" t="s">
        <v>912</v>
      </c>
      <c r="J879" s="259">
        <v>0.9</v>
      </c>
      <c r="K879" s="260">
        <v>0.894736842105263</v>
      </c>
      <c r="L879" s="260">
        <v>1</v>
      </c>
      <c r="M879" s="261">
        <v>0.95</v>
      </c>
      <c r="N879" s="261">
        <v>0.947272727272727</v>
      </c>
      <c r="O879" s="262">
        <v>0.9</v>
      </c>
      <c r="P879" s="263">
        <v>0.978571428571429</v>
      </c>
      <c r="Q879" s="260">
        <v>0.981636060100167</v>
      </c>
      <c r="R879" s="260">
        <v>0.982601491300746</v>
      </c>
      <c r="S879" s="260">
        <v>0.984206769377194</v>
      </c>
      <c r="T879" s="262">
        <v>0.9</v>
      </c>
      <c r="U879" s="260">
        <v>0.933333333333333</v>
      </c>
      <c r="V879" s="260">
        <v>0.929883138564274</v>
      </c>
      <c r="W879" s="260">
        <v>0.934548467274234</v>
      </c>
      <c r="X879" s="260">
        <v>0.937421926119802</v>
      </c>
      <c r="Y879" s="262">
        <v>0.92</v>
      </c>
      <c r="Z879" s="262">
        <v>0.941455696202532</v>
      </c>
      <c r="AA879" s="262">
        <v>0.951260504201681</v>
      </c>
      <c r="AB879" s="262">
        <v>0.930860033726813</v>
      </c>
      <c r="AC879" s="262">
        <v>0.953576776869024</v>
      </c>
      <c r="AD879" s="262">
        <v>0.92</v>
      </c>
      <c r="AE879" s="260">
        <v>1</v>
      </c>
      <c r="AF879" s="260">
        <v>0.993560849967804</v>
      </c>
      <c r="AG879" s="260">
        <v>1</v>
      </c>
      <c r="AH879" s="260">
        <v>0.996795934150923</v>
      </c>
      <c r="AI879" s="262">
        <v>0.92</v>
      </c>
      <c r="AJ879" s="260">
        <v>0.95877378435518</v>
      </c>
      <c r="AK879" s="260">
        <v>0.968209704406023</v>
      </c>
      <c r="AL879" s="260">
        <v>0.961111111111111</v>
      </c>
      <c r="AM879" s="260">
        <v>0.972581246200012</v>
      </c>
      <c r="AN879" s="259">
        <v>0.99</v>
      </c>
      <c r="AO879" s="264">
        <v>1</v>
      </c>
      <c r="AP879" s="264">
        <v>1</v>
      </c>
      <c r="AQ879" s="264">
        <v>1</v>
      </c>
      <c r="AR879" s="265">
        <v>1</v>
      </c>
      <c r="AS879" s="286">
        <v>0.0810595228934205</v>
      </c>
      <c r="AT879" s="267">
        <v>0</v>
      </c>
      <c r="AU879" s="268">
        <v>0.111111111111111</v>
      </c>
      <c r="AV879" s="268">
        <v>0</v>
      </c>
      <c r="AW879" s="268">
        <v>0.0754716981132075</v>
      </c>
      <c r="AX879" s="224"/>
      <c r="AY879" s="222"/>
    </row>
    <row r="880" ht="15" spans="1:51">
      <c r="A880" s="220"/>
      <c r="B880" s="224"/>
      <c r="C880" s="283" t="s">
        <v>668</v>
      </c>
      <c r="D880" s="111" t="s">
        <v>25</v>
      </c>
      <c r="E880" s="111" t="s">
        <v>669</v>
      </c>
      <c r="F880" s="293" t="s">
        <v>913</v>
      </c>
      <c r="G880" s="293" t="s">
        <v>913</v>
      </c>
      <c r="H880" s="293" t="s">
        <v>913</v>
      </c>
      <c r="I880" s="293" t="s">
        <v>913</v>
      </c>
      <c r="J880" s="259">
        <v>0.9</v>
      </c>
      <c r="K880" s="260">
        <v>0.953488372093023</v>
      </c>
      <c r="L880" s="260">
        <v>0.955555555555556</v>
      </c>
      <c r="M880" s="261">
        <v>0.978723404255319</v>
      </c>
      <c r="N880" s="261">
        <v>0.971122112211221</v>
      </c>
      <c r="O880" s="262">
        <v>0.9</v>
      </c>
      <c r="P880" s="263">
        <v>0.923835954363244</v>
      </c>
      <c r="Q880" s="260">
        <v>0.936643201185624</v>
      </c>
      <c r="R880" s="260">
        <v>0.925179364537069</v>
      </c>
      <c r="S880" s="260">
        <v>0.920357952685251</v>
      </c>
      <c r="T880" s="262">
        <v>0.9</v>
      </c>
      <c r="U880" s="260">
        <v>0.902559358618563</v>
      </c>
      <c r="V880" s="260">
        <v>0.907743608743979</v>
      </c>
      <c r="W880" s="260">
        <v>0.913563375469764</v>
      </c>
      <c r="X880" s="260">
        <v>0.902399689580327</v>
      </c>
      <c r="Y880" s="262">
        <v>0.92</v>
      </c>
      <c r="Z880" s="262">
        <v>0.913733609385783</v>
      </c>
      <c r="AA880" s="262">
        <v>0.931034482758621</v>
      </c>
      <c r="AB880" s="262">
        <v>0.938702779757662</v>
      </c>
      <c r="AC880" s="262">
        <v>0.943708295868629</v>
      </c>
      <c r="AD880" s="262">
        <v>0.92</v>
      </c>
      <c r="AE880" s="260">
        <v>1</v>
      </c>
      <c r="AF880" s="260">
        <v>0.996937212863706</v>
      </c>
      <c r="AG880" s="260">
        <v>0.995522388059702</v>
      </c>
      <c r="AH880" s="260">
        <v>0.997257032216426</v>
      </c>
      <c r="AI880" s="262">
        <v>0.92</v>
      </c>
      <c r="AJ880" s="260">
        <v>0.947357203751066</v>
      </c>
      <c r="AK880" s="260">
        <v>0.957395883197702</v>
      </c>
      <c r="AL880" s="260">
        <v>0.964434180138568</v>
      </c>
      <c r="AM880" s="260">
        <v>0.965247158043259</v>
      </c>
      <c r="AN880" s="259">
        <v>0.99</v>
      </c>
      <c r="AO880" s="264">
        <v>1</v>
      </c>
      <c r="AP880" s="264">
        <v>1</v>
      </c>
      <c r="AQ880" s="264">
        <v>1</v>
      </c>
      <c r="AR880" s="265">
        <v>1</v>
      </c>
      <c r="AS880" s="286">
        <v>0.0810595228934205</v>
      </c>
      <c r="AT880" s="267">
        <v>0.111111111111111</v>
      </c>
      <c r="AU880" s="268">
        <v>0.111111111111111</v>
      </c>
      <c r="AV880" s="268">
        <v>0.0789473684210526</v>
      </c>
      <c r="AW880" s="268">
        <v>0.0924137931034483</v>
      </c>
      <c r="AX880" s="224"/>
      <c r="AY880" s="222"/>
    </row>
    <row r="881" ht="15" spans="1:51">
      <c r="A881" s="220"/>
      <c r="B881" s="224"/>
      <c r="C881" s="283" t="s">
        <v>668</v>
      </c>
      <c r="D881" s="111" t="s">
        <v>25</v>
      </c>
      <c r="E881" s="111" t="s">
        <v>669</v>
      </c>
      <c r="F881" s="293" t="s">
        <v>914</v>
      </c>
      <c r="G881" s="293" t="s">
        <v>914</v>
      </c>
      <c r="H881" s="293" t="s">
        <v>914</v>
      </c>
      <c r="I881" s="293" t="s">
        <v>914</v>
      </c>
      <c r="J881" s="259">
        <v>0.9</v>
      </c>
      <c r="K881" s="260" t="s">
        <v>33</v>
      </c>
      <c r="L881" s="260" t="s">
        <v>33</v>
      </c>
      <c r="M881" s="261" t="s">
        <v>33</v>
      </c>
      <c r="N881" s="261" t="s">
        <v>33</v>
      </c>
      <c r="O881" s="262">
        <v>0.9</v>
      </c>
      <c r="P881" s="263" t="s">
        <v>33</v>
      </c>
      <c r="Q881" s="260" t="s">
        <v>33</v>
      </c>
      <c r="R881" s="260" t="s">
        <v>33</v>
      </c>
      <c r="S881" s="260">
        <v>0</v>
      </c>
      <c r="T881" s="262">
        <v>0.9</v>
      </c>
      <c r="U881" s="260" t="s">
        <v>33</v>
      </c>
      <c r="V881" s="260" t="s">
        <v>33</v>
      </c>
      <c r="W881" s="260" t="s">
        <v>33</v>
      </c>
      <c r="X881" s="260">
        <v>1</v>
      </c>
      <c r="Y881" s="262">
        <v>0.92</v>
      </c>
      <c r="Z881" s="262" t="s">
        <v>33</v>
      </c>
      <c r="AA881" s="262" t="s">
        <v>33</v>
      </c>
      <c r="AB881" s="262" t="s">
        <v>33</v>
      </c>
      <c r="AC881" s="262">
        <v>1</v>
      </c>
      <c r="AD881" s="262">
        <v>0.92</v>
      </c>
      <c r="AE881" s="260">
        <v>1</v>
      </c>
      <c r="AF881" s="260">
        <v>1</v>
      </c>
      <c r="AG881" s="260">
        <v>1</v>
      </c>
      <c r="AH881" s="260">
        <v>0.998443300203568</v>
      </c>
      <c r="AI881" s="262">
        <v>0.92</v>
      </c>
      <c r="AJ881" s="260" t="s">
        <v>33</v>
      </c>
      <c r="AK881" s="260" t="s">
        <v>33</v>
      </c>
      <c r="AL881" s="260" t="s">
        <v>33</v>
      </c>
      <c r="AM881" s="260">
        <v>1</v>
      </c>
      <c r="AN881" s="259">
        <v>0.99</v>
      </c>
      <c r="AO881" s="264">
        <v>1</v>
      </c>
      <c r="AP881" s="264" t="s">
        <v>33</v>
      </c>
      <c r="AQ881" s="264">
        <v>1</v>
      </c>
      <c r="AR881" s="265">
        <v>1</v>
      </c>
      <c r="AS881" s="286">
        <v>0.0810595228934205</v>
      </c>
      <c r="AT881" s="267" t="s">
        <v>33</v>
      </c>
      <c r="AU881" s="268" t="s">
        <v>33</v>
      </c>
      <c r="AV881" s="268" t="s">
        <v>33</v>
      </c>
      <c r="AW881" s="268" t="s">
        <v>33</v>
      </c>
      <c r="AX881" s="224"/>
      <c r="AY881" s="222"/>
    </row>
    <row r="882" ht="15" spans="1:51">
      <c r="A882" s="220"/>
      <c r="B882" s="224"/>
      <c r="C882" s="283" t="s">
        <v>668</v>
      </c>
      <c r="D882" s="111" t="s">
        <v>25</v>
      </c>
      <c r="E882" s="111" t="s">
        <v>669</v>
      </c>
      <c r="F882" s="293" t="s">
        <v>915</v>
      </c>
      <c r="G882" s="293" t="s">
        <v>915</v>
      </c>
      <c r="H882" s="293" t="s">
        <v>915</v>
      </c>
      <c r="I882" s="293" t="s">
        <v>915</v>
      </c>
      <c r="J882" s="259">
        <v>0.9</v>
      </c>
      <c r="K882" s="260" t="s">
        <v>33</v>
      </c>
      <c r="L882" s="260" t="s">
        <v>33</v>
      </c>
      <c r="M882" s="261" t="s">
        <v>33</v>
      </c>
      <c r="N882" s="261" t="s">
        <v>33</v>
      </c>
      <c r="O882" s="262">
        <v>0.9</v>
      </c>
      <c r="P882" s="263" t="s">
        <v>33</v>
      </c>
      <c r="Q882" s="260" t="s">
        <v>33</v>
      </c>
      <c r="R882" s="260" t="s">
        <v>33</v>
      </c>
      <c r="S882" s="260">
        <v>0.777777777777778</v>
      </c>
      <c r="T882" s="262">
        <v>0.9</v>
      </c>
      <c r="U882" s="260" t="s">
        <v>33</v>
      </c>
      <c r="V882" s="260" t="s">
        <v>33</v>
      </c>
      <c r="W882" s="260" t="s">
        <v>33</v>
      </c>
      <c r="X882" s="260">
        <v>1</v>
      </c>
      <c r="Y882" s="262">
        <v>0.92</v>
      </c>
      <c r="Z882" s="262" t="s">
        <v>33</v>
      </c>
      <c r="AA882" s="262" t="s">
        <v>33</v>
      </c>
      <c r="AB882" s="262" t="s">
        <v>33</v>
      </c>
      <c r="AC882" s="262" t="s">
        <v>33</v>
      </c>
      <c r="AD882" s="262">
        <v>0.92</v>
      </c>
      <c r="AE882" s="260" t="s">
        <v>33</v>
      </c>
      <c r="AF882" s="260">
        <v>0.996168582375479</v>
      </c>
      <c r="AG882" s="260">
        <v>0.984825493171472</v>
      </c>
      <c r="AH882" s="260">
        <v>0.994785873192436</v>
      </c>
      <c r="AI882" s="262">
        <v>0.92</v>
      </c>
      <c r="AJ882" s="260" t="s">
        <v>33</v>
      </c>
      <c r="AK882" s="260">
        <v>1</v>
      </c>
      <c r="AL882" s="260" t="s">
        <v>33</v>
      </c>
      <c r="AM882" s="260">
        <v>1</v>
      </c>
      <c r="AN882" s="259">
        <v>0.99</v>
      </c>
      <c r="AO882" s="264">
        <v>1</v>
      </c>
      <c r="AP882" s="264">
        <v>1</v>
      </c>
      <c r="AQ882" s="264" t="s">
        <v>33</v>
      </c>
      <c r="AR882" s="265">
        <v>1</v>
      </c>
      <c r="AS882" s="286">
        <v>0.0810595228934205</v>
      </c>
      <c r="AT882" s="267" t="s">
        <v>33</v>
      </c>
      <c r="AU882" s="268" t="s">
        <v>33</v>
      </c>
      <c r="AV882" s="268" t="s">
        <v>33</v>
      </c>
      <c r="AW882" s="268" t="s">
        <v>33</v>
      </c>
      <c r="AX882" s="224"/>
      <c r="AY882" s="222"/>
    </row>
    <row r="883" ht="15" spans="1:51">
      <c r="A883" s="220"/>
      <c r="B883" s="224"/>
      <c r="C883" s="283" t="s">
        <v>668</v>
      </c>
      <c r="D883" s="111" t="s">
        <v>25</v>
      </c>
      <c r="E883" s="111" t="s">
        <v>669</v>
      </c>
      <c r="F883" s="293" t="s">
        <v>916</v>
      </c>
      <c r="G883" s="293" t="s">
        <v>916</v>
      </c>
      <c r="H883" s="293" t="s">
        <v>916</v>
      </c>
      <c r="I883" s="293" t="s">
        <v>916</v>
      </c>
      <c r="J883" s="259">
        <v>0.9</v>
      </c>
      <c r="K883" s="260" t="s">
        <v>33</v>
      </c>
      <c r="L883" s="260" t="s">
        <v>33</v>
      </c>
      <c r="M883" s="261" t="s">
        <v>33</v>
      </c>
      <c r="N883" s="261" t="s">
        <v>33</v>
      </c>
      <c r="O883" s="262">
        <v>0.9</v>
      </c>
      <c r="P883" s="263">
        <v>0</v>
      </c>
      <c r="Q883" s="260">
        <v>0</v>
      </c>
      <c r="R883" s="260">
        <v>0</v>
      </c>
      <c r="S883" s="260">
        <v>0</v>
      </c>
      <c r="T883" s="262">
        <v>0.9</v>
      </c>
      <c r="U883" s="260">
        <v>0.923076923076923</v>
      </c>
      <c r="V883" s="260">
        <v>0.961538461538462</v>
      </c>
      <c r="W883" s="260">
        <v>1</v>
      </c>
      <c r="X883" s="260">
        <v>0.985945945945946</v>
      </c>
      <c r="Y883" s="262">
        <v>0.92</v>
      </c>
      <c r="Z883" s="262">
        <v>1</v>
      </c>
      <c r="AA883" s="262">
        <v>0</v>
      </c>
      <c r="AB883" s="262">
        <v>1</v>
      </c>
      <c r="AC883" s="262">
        <v>0.891891891891892</v>
      </c>
      <c r="AD883" s="262">
        <v>0.92</v>
      </c>
      <c r="AE883" s="260">
        <v>0.99837925445705</v>
      </c>
      <c r="AF883" s="260">
        <v>0.999776885319054</v>
      </c>
      <c r="AG883" s="260">
        <v>0.999437530760037</v>
      </c>
      <c r="AH883" s="260">
        <v>0.997149290650339</v>
      </c>
      <c r="AI883" s="262">
        <v>0.92</v>
      </c>
      <c r="AJ883" s="260">
        <v>0.955555555555556</v>
      </c>
      <c r="AK883" s="260">
        <v>0.926829268292683</v>
      </c>
      <c r="AL883" s="260">
        <v>1</v>
      </c>
      <c r="AM883" s="260">
        <v>0.985195154777927</v>
      </c>
      <c r="AN883" s="259">
        <v>0.99</v>
      </c>
      <c r="AO883" s="264">
        <v>1</v>
      </c>
      <c r="AP883" s="264">
        <v>1</v>
      </c>
      <c r="AQ883" s="264">
        <v>1</v>
      </c>
      <c r="AR883" s="265">
        <v>1</v>
      </c>
      <c r="AS883" s="286">
        <v>0.0810595228934205</v>
      </c>
      <c r="AT883" s="267" t="s">
        <v>33</v>
      </c>
      <c r="AU883" s="268" t="s">
        <v>33</v>
      </c>
      <c r="AV883" s="268" t="s">
        <v>33</v>
      </c>
      <c r="AW883" s="268" t="s">
        <v>33</v>
      </c>
      <c r="AX883" s="224"/>
      <c r="AY883" s="222"/>
    </row>
    <row r="884" ht="15" spans="1:51">
      <c r="A884" s="220"/>
      <c r="B884" s="224"/>
      <c r="C884" s="283" t="s">
        <v>668</v>
      </c>
      <c r="D884" s="111" t="s">
        <v>25</v>
      </c>
      <c r="E884" s="111" t="s">
        <v>669</v>
      </c>
      <c r="F884" s="293" t="s">
        <v>917</v>
      </c>
      <c r="G884" s="293" t="s">
        <v>917</v>
      </c>
      <c r="H884" s="293" t="s">
        <v>917</v>
      </c>
      <c r="I884" s="293" t="s">
        <v>917</v>
      </c>
      <c r="J884" s="259">
        <v>0.9</v>
      </c>
      <c r="K884" s="260" t="s">
        <v>33</v>
      </c>
      <c r="L884" s="260" t="s">
        <v>33</v>
      </c>
      <c r="M884" s="261" t="s">
        <v>33</v>
      </c>
      <c r="N884" s="261" t="s">
        <v>33</v>
      </c>
      <c r="O884" s="262">
        <v>0.9</v>
      </c>
      <c r="P884" s="263" t="s">
        <v>33</v>
      </c>
      <c r="Q884" s="260" t="s">
        <v>33</v>
      </c>
      <c r="R884" s="260" t="s">
        <v>33</v>
      </c>
      <c r="S884" s="260" t="s">
        <v>33</v>
      </c>
      <c r="T884" s="262">
        <v>0.9</v>
      </c>
      <c r="U884" s="260" t="s">
        <v>33</v>
      </c>
      <c r="V884" s="260" t="s">
        <v>33</v>
      </c>
      <c r="W884" s="260" t="s">
        <v>33</v>
      </c>
      <c r="X884" s="260" t="s">
        <v>33</v>
      </c>
      <c r="Y884" s="262">
        <v>0.92</v>
      </c>
      <c r="Z884" s="262" t="s">
        <v>33</v>
      </c>
      <c r="AA884" s="262" t="s">
        <v>33</v>
      </c>
      <c r="AB884" s="262" t="s">
        <v>33</v>
      </c>
      <c r="AC884" s="262" t="s">
        <v>33</v>
      </c>
      <c r="AD884" s="262">
        <v>0.92</v>
      </c>
      <c r="AE884" s="260" t="s">
        <v>33</v>
      </c>
      <c r="AF884" s="260" t="s">
        <v>33</v>
      </c>
      <c r="AG884" s="260" t="s">
        <v>33</v>
      </c>
      <c r="AH884" s="260" t="s">
        <v>33</v>
      </c>
      <c r="AI884" s="262">
        <v>0.92</v>
      </c>
      <c r="AJ884" s="260" t="s">
        <v>33</v>
      </c>
      <c r="AK884" s="260" t="s">
        <v>33</v>
      </c>
      <c r="AL884" s="260" t="s">
        <v>33</v>
      </c>
      <c r="AM884" s="260" t="s">
        <v>33</v>
      </c>
      <c r="AN884" s="259">
        <v>0.99</v>
      </c>
      <c r="AO884" s="264" t="s">
        <v>33</v>
      </c>
      <c r="AP884" s="264" t="s">
        <v>33</v>
      </c>
      <c r="AQ884" s="264" t="s">
        <v>33</v>
      </c>
      <c r="AR884" s="265" t="s">
        <v>33</v>
      </c>
      <c r="AS884" s="286">
        <v>0.0810595228934205</v>
      </c>
      <c r="AT884" s="267" t="s">
        <v>33</v>
      </c>
      <c r="AU884" s="268" t="s">
        <v>33</v>
      </c>
      <c r="AV884" s="268" t="s">
        <v>33</v>
      </c>
      <c r="AW884" s="268" t="s">
        <v>33</v>
      </c>
      <c r="AX884" s="224"/>
      <c r="AY884" s="222"/>
    </row>
    <row r="885" ht="15" spans="1:51">
      <c r="A885" s="220"/>
      <c r="B885" s="224"/>
      <c r="C885" s="283" t="s">
        <v>668</v>
      </c>
      <c r="D885" s="111" t="s">
        <v>25</v>
      </c>
      <c r="E885" s="111" t="s">
        <v>669</v>
      </c>
      <c r="F885" s="293" t="s">
        <v>918</v>
      </c>
      <c r="G885" s="293" t="s">
        <v>918</v>
      </c>
      <c r="H885" s="293" t="s">
        <v>918</v>
      </c>
      <c r="I885" s="293" t="s">
        <v>918</v>
      </c>
      <c r="J885" s="259">
        <v>0.9</v>
      </c>
      <c r="K885" s="260" t="s">
        <v>33</v>
      </c>
      <c r="L885" s="260" t="s">
        <v>33</v>
      </c>
      <c r="M885" s="261" t="s">
        <v>33</v>
      </c>
      <c r="N885" s="261" t="s">
        <v>33</v>
      </c>
      <c r="O885" s="262">
        <v>0.9</v>
      </c>
      <c r="P885" s="263">
        <v>0</v>
      </c>
      <c r="Q885" s="260">
        <v>0</v>
      </c>
      <c r="R885" s="260">
        <v>0</v>
      </c>
      <c r="S885" s="260">
        <v>0</v>
      </c>
      <c r="T885" s="262">
        <v>0.9</v>
      </c>
      <c r="U885" s="260">
        <v>1</v>
      </c>
      <c r="V885" s="260">
        <v>1</v>
      </c>
      <c r="W885" s="260">
        <v>1</v>
      </c>
      <c r="X885" s="260">
        <v>0.972222222222222</v>
      </c>
      <c r="Y885" s="262">
        <v>0.92</v>
      </c>
      <c r="Z885" s="262" t="s">
        <v>33</v>
      </c>
      <c r="AA885" s="262" t="s">
        <v>33</v>
      </c>
      <c r="AB885" s="262">
        <v>1</v>
      </c>
      <c r="AC885" s="262">
        <v>1</v>
      </c>
      <c r="AD885" s="262">
        <v>0.92</v>
      </c>
      <c r="AE885" s="260" t="s">
        <v>33</v>
      </c>
      <c r="AF885" s="260" t="s">
        <v>33</v>
      </c>
      <c r="AG885" s="260" t="s">
        <v>33</v>
      </c>
      <c r="AH885" s="260">
        <v>1</v>
      </c>
      <c r="AI885" s="262">
        <v>0.92</v>
      </c>
      <c r="AJ885" s="260">
        <v>1</v>
      </c>
      <c r="AK885" s="260">
        <v>1</v>
      </c>
      <c r="AL885" s="260">
        <v>1</v>
      </c>
      <c r="AM885" s="260">
        <v>0.977777777777778</v>
      </c>
      <c r="AN885" s="259">
        <v>0.99</v>
      </c>
      <c r="AO885" s="264" t="s">
        <v>33</v>
      </c>
      <c r="AP885" s="264" t="s">
        <v>33</v>
      </c>
      <c r="AQ885" s="264" t="s">
        <v>33</v>
      </c>
      <c r="AR885" s="265">
        <v>1</v>
      </c>
      <c r="AS885" s="286">
        <v>0.0810595228934205</v>
      </c>
      <c r="AT885" s="267" t="s">
        <v>33</v>
      </c>
      <c r="AU885" s="268" t="s">
        <v>33</v>
      </c>
      <c r="AV885" s="268" t="s">
        <v>33</v>
      </c>
      <c r="AW885" s="268" t="s">
        <v>33</v>
      </c>
      <c r="AX885" s="224"/>
      <c r="AY885" s="222"/>
    </row>
    <row r="886" ht="15" spans="1:51">
      <c r="A886" s="220"/>
      <c r="B886" s="224"/>
      <c r="C886" s="283" t="s">
        <v>668</v>
      </c>
      <c r="D886" s="111" t="s">
        <v>25</v>
      </c>
      <c r="E886" s="111" t="s">
        <v>669</v>
      </c>
      <c r="F886" s="293" t="s">
        <v>919</v>
      </c>
      <c r="G886" s="293" t="s">
        <v>919</v>
      </c>
      <c r="H886" s="293" t="s">
        <v>919</v>
      </c>
      <c r="I886" s="293" t="s">
        <v>919</v>
      </c>
      <c r="J886" s="259">
        <v>0.9</v>
      </c>
      <c r="K886" s="260" t="s">
        <v>33</v>
      </c>
      <c r="L886" s="260" t="s">
        <v>33</v>
      </c>
      <c r="M886" s="261" t="s">
        <v>33</v>
      </c>
      <c r="N886" s="261" t="s">
        <v>33</v>
      </c>
      <c r="O886" s="262">
        <v>0.9</v>
      </c>
      <c r="P886" s="263" t="s">
        <v>33</v>
      </c>
      <c r="Q886" s="260" t="s">
        <v>33</v>
      </c>
      <c r="R886" s="260" t="s">
        <v>33</v>
      </c>
      <c r="S886" s="260">
        <v>0</v>
      </c>
      <c r="T886" s="262">
        <v>0.9</v>
      </c>
      <c r="U886" s="260" t="s">
        <v>33</v>
      </c>
      <c r="V886" s="260" t="s">
        <v>33</v>
      </c>
      <c r="W886" s="260" t="s">
        <v>33</v>
      </c>
      <c r="X886" s="260">
        <v>1</v>
      </c>
      <c r="Y886" s="262">
        <v>0.92</v>
      </c>
      <c r="Z886" s="262" t="s">
        <v>33</v>
      </c>
      <c r="AA886" s="262" t="s">
        <v>33</v>
      </c>
      <c r="AB886" s="262" t="s">
        <v>33</v>
      </c>
      <c r="AC886" s="262">
        <v>1</v>
      </c>
      <c r="AD886" s="262">
        <v>0.92</v>
      </c>
      <c r="AE886" s="260" t="s">
        <v>33</v>
      </c>
      <c r="AF886" s="260" t="s">
        <v>33</v>
      </c>
      <c r="AG886" s="260" t="s">
        <v>33</v>
      </c>
      <c r="AH886" s="260">
        <v>0.999209329907096</v>
      </c>
      <c r="AI886" s="262">
        <v>0.92</v>
      </c>
      <c r="AJ886" s="260" t="s">
        <v>33</v>
      </c>
      <c r="AK886" s="260" t="s">
        <v>33</v>
      </c>
      <c r="AL886" s="260" t="s">
        <v>33</v>
      </c>
      <c r="AM886" s="260">
        <v>1</v>
      </c>
      <c r="AN886" s="259">
        <v>0.99</v>
      </c>
      <c r="AO886" s="264" t="s">
        <v>33</v>
      </c>
      <c r="AP886" s="264" t="s">
        <v>33</v>
      </c>
      <c r="AQ886" s="264" t="s">
        <v>33</v>
      </c>
      <c r="AR886" s="265">
        <v>1</v>
      </c>
      <c r="AS886" s="286">
        <v>0.0810595228934205</v>
      </c>
      <c r="AT886" s="267" t="s">
        <v>33</v>
      </c>
      <c r="AU886" s="268" t="s">
        <v>33</v>
      </c>
      <c r="AV886" s="268" t="s">
        <v>33</v>
      </c>
      <c r="AW886" s="268" t="s">
        <v>33</v>
      </c>
      <c r="AX886" s="224"/>
      <c r="AY886" s="222"/>
    </row>
    <row r="887" ht="15" spans="1:51">
      <c r="A887" s="220"/>
      <c r="B887" s="224"/>
      <c r="C887" s="283" t="s">
        <v>668</v>
      </c>
      <c r="D887" s="111" t="s">
        <v>25</v>
      </c>
      <c r="E887" s="111" t="s">
        <v>669</v>
      </c>
      <c r="F887" s="293" t="s">
        <v>920</v>
      </c>
      <c r="G887" s="293" t="s">
        <v>920</v>
      </c>
      <c r="H887" s="293" t="s">
        <v>920</v>
      </c>
      <c r="I887" s="293" t="s">
        <v>920</v>
      </c>
      <c r="J887" s="259">
        <v>0.9</v>
      </c>
      <c r="K887" s="260" t="s">
        <v>33</v>
      </c>
      <c r="L887" s="260" t="s">
        <v>33</v>
      </c>
      <c r="M887" s="261" t="s">
        <v>33</v>
      </c>
      <c r="N887" s="261" t="s">
        <v>33</v>
      </c>
      <c r="O887" s="262">
        <v>0.9</v>
      </c>
      <c r="P887" s="263">
        <v>0</v>
      </c>
      <c r="Q887" s="260" t="s">
        <v>33</v>
      </c>
      <c r="R887" s="260" t="s">
        <v>33</v>
      </c>
      <c r="S887" s="260">
        <v>0</v>
      </c>
      <c r="T887" s="262">
        <v>0.9</v>
      </c>
      <c r="U887" s="260">
        <v>1</v>
      </c>
      <c r="V887" s="260" t="s">
        <v>33</v>
      </c>
      <c r="W887" s="260" t="s">
        <v>33</v>
      </c>
      <c r="X887" s="260">
        <v>1</v>
      </c>
      <c r="Y887" s="262">
        <v>0.92</v>
      </c>
      <c r="Z887" s="262" t="s">
        <v>33</v>
      </c>
      <c r="AA887" s="262" t="s">
        <v>33</v>
      </c>
      <c r="AB887" s="262" t="s">
        <v>33</v>
      </c>
      <c r="AC887" s="262" t="s">
        <v>33</v>
      </c>
      <c r="AD887" s="262">
        <v>0.92</v>
      </c>
      <c r="AE887" s="260" t="s">
        <v>33</v>
      </c>
      <c r="AF887" s="260" t="s">
        <v>33</v>
      </c>
      <c r="AG887" s="260" t="s">
        <v>33</v>
      </c>
      <c r="AH887" s="260">
        <v>0.997770700636943</v>
      </c>
      <c r="AI887" s="262">
        <v>0.92</v>
      </c>
      <c r="AJ887" s="260">
        <v>1</v>
      </c>
      <c r="AK887" s="260" t="s">
        <v>33</v>
      </c>
      <c r="AL887" s="260" t="s">
        <v>33</v>
      </c>
      <c r="AM887" s="260">
        <v>1</v>
      </c>
      <c r="AN887" s="259">
        <v>0.99</v>
      </c>
      <c r="AO887" s="264" t="s">
        <v>33</v>
      </c>
      <c r="AP887" s="264" t="s">
        <v>33</v>
      </c>
      <c r="AQ887" s="264" t="s">
        <v>33</v>
      </c>
      <c r="AR887" s="265">
        <v>1</v>
      </c>
      <c r="AS887" s="286">
        <v>0.0810595228934205</v>
      </c>
      <c r="AT887" s="267" t="s">
        <v>33</v>
      </c>
      <c r="AU887" s="268" t="s">
        <v>33</v>
      </c>
      <c r="AV887" s="268" t="s">
        <v>33</v>
      </c>
      <c r="AW887" s="268" t="s">
        <v>33</v>
      </c>
      <c r="AX887" s="224"/>
      <c r="AY887" s="222"/>
    </row>
    <row r="888" ht="15" spans="1:51">
      <c r="A888" s="220"/>
      <c r="B888" s="224"/>
      <c r="C888" s="283" t="s">
        <v>668</v>
      </c>
      <c r="D888" s="111" t="s">
        <v>25</v>
      </c>
      <c r="E888" s="111" t="s">
        <v>669</v>
      </c>
      <c r="F888" s="293" t="s">
        <v>921</v>
      </c>
      <c r="G888" s="293" t="s">
        <v>921</v>
      </c>
      <c r="H888" s="293" t="s">
        <v>921</v>
      </c>
      <c r="I888" s="293" t="s">
        <v>921</v>
      </c>
      <c r="J888" s="259">
        <v>0.9</v>
      </c>
      <c r="K888" s="260" t="s">
        <v>33</v>
      </c>
      <c r="L888" s="260" t="s">
        <v>33</v>
      </c>
      <c r="M888" s="261" t="s">
        <v>33</v>
      </c>
      <c r="N888" s="261" t="s">
        <v>33</v>
      </c>
      <c r="O888" s="262">
        <v>0.9</v>
      </c>
      <c r="P888" s="263">
        <v>0</v>
      </c>
      <c r="Q888" s="260">
        <v>0</v>
      </c>
      <c r="R888" s="260">
        <v>0</v>
      </c>
      <c r="S888" s="260">
        <v>0</v>
      </c>
      <c r="T888" s="262">
        <v>0.9</v>
      </c>
      <c r="U888" s="260">
        <v>1</v>
      </c>
      <c r="V888" s="260">
        <v>1</v>
      </c>
      <c r="W888" s="260">
        <v>1</v>
      </c>
      <c r="X888" s="260">
        <v>1</v>
      </c>
      <c r="Y888" s="262">
        <v>0.92</v>
      </c>
      <c r="Z888" s="262">
        <v>1</v>
      </c>
      <c r="AA888" s="262">
        <v>1</v>
      </c>
      <c r="AB888" s="262">
        <v>1</v>
      </c>
      <c r="AC888" s="262">
        <v>1</v>
      </c>
      <c r="AD888" s="262">
        <v>0.92</v>
      </c>
      <c r="AE888" s="260" t="s">
        <v>33</v>
      </c>
      <c r="AF888" s="260" t="s">
        <v>33</v>
      </c>
      <c r="AG888" s="260" t="s">
        <v>33</v>
      </c>
      <c r="AH888" s="260">
        <v>0.999589490968801</v>
      </c>
      <c r="AI888" s="262">
        <v>0.92</v>
      </c>
      <c r="AJ888" s="260">
        <v>1</v>
      </c>
      <c r="AK888" s="260">
        <v>1</v>
      </c>
      <c r="AL888" s="260">
        <v>1</v>
      </c>
      <c r="AM888" s="260">
        <v>1</v>
      </c>
      <c r="AN888" s="259">
        <v>0.99</v>
      </c>
      <c r="AO888" s="264" t="s">
        <v>33</v>
      </c>
      <c r="AP888" s="264" t="s">
        <v>33</v>
      </c>
      <c r="AQ888" s="264" t="s">
        <v>33</v>
      </c>
      <c r="AR888" s="265">
        <v>1</v>
      </c>
      <c r="AS888" s="286">
        <v>0.0810595228934205</v>
      </c>
      <c r="AT888" s="267" t="s">
        <v>33</v>
      </c>
      <c r="AU888" s="268" t="s">
        <v>33</v>
      </c>
      <c r="AV888" s="268" t="s">
        <v>33</v>
      </c>
      <c r="AW888" s="268" t="s">
        <v>33</v>
      </c>
      <c r="AX888" s="224"/>
      <c r="AY888" s="222"/>
    </row>
    <row r="889" ht="15" spans="1:51">
      <c r="A889" s="220"/>
      <c r="B889" s="224"/>
      <c r="C889" s="283" t="s">
        <v>668</v>
      </c>
      <c r="D889" s="111" t="s">
        <v>922</v>
      </c>
      <c r="E889" s="111" t="s">
        <v>669</v>
      </c>
      <c r="F889" s="293" t="s">
        <v>923</v>
      </c>
      <c r="G889" s="293" t="s">
        <v>923</v>
      </c>
      <c r="H889" s="293" t="s">
        <v>923</v>
      </c>
      <c r="I889" s="293" t="s">
        <v>923</v>
      </c>
      <c r="J889" s="259">
        <v>0.9</v>
      </c>
      <c r="K889" s="260" t="s">
        <v>33</v>
      </c>
      <c r="L889" s="260" t="s">
        <v>33</v>
      </c>
      <c r="M889" s="261" t="s">
        <v>33</v>
      </c>
      <c r="N889" s="261" t="s">
        <v>33</v>
      </c>
      <c r="O889" s="262">
        <v>0.9</v>
      </c>
      <c r="P889" s="263" t="s">
        <v>33</v>
      </c>
      <c r="Q889" s="260" t="s">
        <v>33</v>
      </c>
      <c r="R889" s="260" t="s">
        <v>33</v>
      </c>
      <c r="S889" s="260" t="s">
        <v>33</v>
      </c>
      <c r="T889" s="262">
        <v>0.9</v>
      </c>
      <c r="U889" s="260" t="s">
        <v>33</v>
      </c>
      <c r="V889" s="260" t="s">
        <v>33</v>
      </c>
      <c r="W889" s="260" t="s">
        <v>33</v>
      </c>
      <c r="X889" s="260" t="s">
        <v>33</v>
      </c>
      <c r="Y889" s="262">
        <v>0.92</v>
      </c>
      <c r="Z889" s="262" t="s">
        <v>33</v>
      </c>
      <c r="AA889" s="262" t="s">
        <v>33</v>
      </c>
      <c r="AB889" s="262" t="s">
        <v>33</v>
      </c>
      <c r="AC889" s="262" t="s">
        <v>33</v>
      </c>
      <c r="AD889" s="262">
        <v>0.92</v>
      </c>
      <c r="AE889" s="260" t="s">
        <v>33</v>
      </c>
      <c r="AF889" s="260" t="s">
        <v>33</v>
      </c>
      <c r="AG889" s="260" t="s">
        <v>33</v>
      </c>
      <c r="AH889" s="260" t="s">
        <v>33</v>
      </c>
      <c r="AI889" s="262">
        <v>0.92</v>
      </c>
      <c r="AJ889" s="260" t="s">
        <v>33</v>
      </c>
      <c r="AK889" s="260" t="s">
        <v>33</v>
      </c>
      <c r="AL889" s="260" t="s">
        <v>33</v>
      </c>
      <c r="AM889" s="260" t="s">
        <v>33</v>
      </c>
      <c r="AN889" s="259">
        <v>0.99</v>
      </c>
      <c r="AO889" s="264" t="s">
        <v>33</v>
      </c>
      <c r="AP889" s="264" t="s">
        <v>33</v>
      </c>
      <c r="AQ889" s="264" t="s">
        <v>33</v>
      </c>
      <c r="AR889" s="265" t="s">
        <v>33</v>
      </c>
      <c r="AS889" s="286">
        <v>0.0810595228934205</v>
      </c>
      <c r="AT889" s="267" t="s">
        <v>33</v>
      </c>
      <c r="AU889" s="268" t="s">
        <v>33</v>
      </c>
      <c r="AV889" s="268" t="s">
        <v>33</v>
      </c>
      <c r="AW889" s="268" t="s">
        <v>33</v>
      </c>
      <c r="AX889" s="224"/>
      <c r="AY889" s="222"/>
    </row>
    <row r="890" ht="15" spans="1:51">
      <c r="A890" s="220"/>
      <c r="B890" s="224"/>
      <c r="C890" s="283" t="s">
        <v>668</v>
      </c>
      <c r="D890" s="111" t="s">
        <v>922</v>
      </c>
      <c r="E890" s="111" t="s">
        <v>669</v>
      </c>
      <c r="F890" s="293" t="s">
        <v>924</v>
      </c>
      <c r="G890" s="293" t="s">
        <v>924</v>
      </c>
      <c r="H890" s="293" t="s">
        <v>924</v>
      </c>
      <c r="I890" s="293" t="s">
        <v>924</v>
      </c>
      <c r="J890" s="259">
        <v>0.9</v>
      </c>
      <c r="K890" s="260" t="s">
        <v>33</v>
      </c>
      <c r="L890" s="260" t="s">
        <v>33</v>
      </c>
      <c r="M890" s="261" t="s">
        <v>33</v>
      </c>
      <c r="N890" s="261" t="s">
        <v>33</v>
      </c>
      <c r="O890" s="262">
        <v>0.9</v>
      </c>
      <c r="P890" s="263" t="s">
        <v>33</v>
      </c>
      <c r="Q890" s="260" t="s">
        <v>33</v>
      </c>
      <c r="R890" s="260" t="s">
        <v>33</v>
      </c>
      <c r="S890" s="260" t="s">
        <v>33</v>
      </c>
      <c r="T890" s="262">
        <v>0.9</v>
      </c>
      <c r="U890" s="260" t="s">
        <v>33</v>
      </c>
      <c r="V890" s="260" t="s">
        <v>33</v>
      </c>
      <c r="W890" s="260" t="s">
        <v>33</v>
      </c>
      <c r="X890" s="260" t="s">
        <v>33</v>
      </c>
      <c r="Y890" s="262">
        <v>0.92</v>
      </c>
      <c r="Z890" s="262" t="s">
        <v>33</v>
      </c>
      <c r="AA890" s="262" t="s">
        <v>33</v>
      </c>
      <c r="AB890" s="262" t="s">
        <v>33</v>
      </c>
      <c r="AC890" s="262" t="s">
        <v>33</v>
      </c>
      <c r="AD890" s="262">
        <v>0.92</v>
      </c>
      <c r="AE890" s="260" t="s">
        <v>33</v>
      </c>
      <c r="AF890" s="260" t="s">
        <v>33</v>
      </c>
      <c r="AG890" s="260" t="s">
        <v>33</v>
      </c>
      <c r="AH890" s="260" t="s">
        <v>33</v>
      </c>
      <c r="AI890" s="262">
        <v>0.92</v>
      </c>
      <c r="AJ890" s="260" t="s">
        <v>33</v>
      </c>
      <c r="AK890" s="260" t="s">
        <v>33</v>
      </c>
      <c r="AL890" s="260" t="s">
        <v>33</v>
      </c>
      <c r="AM890" s="260" t="s">
        <v>33</v>
      </c>
      <c r="AN890" s="259">
        <v>0.99</v>
      </c>
      <c r="AO890" s="264" t="s">
        <v>33</v>
      </c>
      <c r="AP890" s="264" t="s">
        <v>33</v>
      </c>
      <c r="AQ890" s="264" t="s">
        <v>33</v>
      </c>
      <c r="AR890" s="265" t="s">
        <v>33</v>
      </c>
      <c r="AS890" s="286">
        <v>0.0810595228934205</v>
      </c>
      <c r="AT890" s="267" t="s">
        <v>33</v>
      </c>
      <c r="AU890" s="268" t="s">
        <v>33</v>
      </c>
      <c r="AV890" s="268" t="s">
        <v>33</v>
      </c>
      <c r="AW890" s="268" t="s">
        <v>33</v>
      </c>
      <c r="AX890" s="224"/>
      <c r="AY890" s="222"/>
    </row>
    <row r="891" ht="15" spans="1:51">
      <c r="A891" s="220"/>
      <c r="B891" s="224"/>
      <c r="C891" s="283" t="s">
        <v>668</v>
      </c>
      <c r="D891" s="111" t="s">
        <v>922</v>
      </c>
      <c r="E891" s="111" t="s">
        <v>669</v>
      </c>
      <c r="F891" s="293" t="s">
        <v>925</v>
      </c>
      <c r="G891" s="293" t="s">
        <v>925</v>
      </c>
      <c r="H891" s="293" t="s">
        <v>925</v>
      </c>
      <c r="I891" s="293" t="s">
        <v>925</v>
      </c>
      <c r="J891" s="259">
        <v>0.9</v>
      </c>
      <c r="K891" s="260" t="s">
        <v>33</v>
      </c>
      <c r="L891" s="260" t="s">
        <v>33</v>
      </c>
      <c r="M891" s="261" t="s">
        <v>33</v>
      </c>
      <c r="N891" s="261" t="s">
        <v>33</v>
      </c>
      <c r="O891" s="262">
        <v>0.9</v>
      </c>
      <c r="P891" s="263" t="s">
        <v>33</v>
      </c>
      <c r="Q891" s="260" t="s">
        <v>33</v>
      </c>
      <c r="R891" s="260" t="s">
        <v>33</v>
      </c>
      <c r="S891" s="260" t="s">
        <v>33</v>
      </c>
      <c r="T891" s="262">
        <v>0.9</v>
      </c>
      <c r="U891" s="260" t="s">
        <v>33</v>
      </c>
      <c r="V891" s="260" t="s">
        <v>33</v>
      </c>
      <c r="W891" s="260" t="s">
        <v>33</v>
      </c>
      <c r="X891" s="260" t="s">
        <v>33</v>
      </c>
      <c r="Y891" s="262">
        <v>0.92</v>
      </c>
      <c r="Z891" s="262" t="s">
        <v>33</v>
      </c>
      <c r="AA891" s="262" t="s">
        <v>33</v>
      </c>
      <c r="AB891" s="262" t="s">
        <v>33</v>
      </c>
      <c r="AC891" s="262" t="s">
        <v>33</v>
      </c>
      <c r="AD891" s="262">
        <v>0.92</v>
      </c>
      <c r="AE891" s="260" t="s">
        <v>33</v>
      </c>
      <c r="AF891" s="260" t="s">
        <v>33</v>
      </c>
      <c r="AG891" s="260" t="s">
        <v>33</v>
      </c>
      <c r="AH891" s="260" t="s">
        <v>33</v>
      </c>
      <c r="AI891" s="262">
        <v>0.92</v>
      </c>
      <c r="AJ891" s="260" t="s">
        <v>33</v>
      </c>
      <c r="AK891" s="260" t="s">
        <v>33</v>
      </c>
      <c r="AL891" s="260" t="s">
        <v>33</v>
      </c>
      <c r="AM891" s="260" t="s">
        <v>33</v>
      </c>
      <c r="AN891" s="259">
        <v>0.99</v>
      </c>
      <c r="AO891" s="264" t="s">
        <v>33</v>
      </c>
      <c r="AP891" s="264" t="s">
        <v>33</v>
      </c>
      <c r="AQ891" s="264" t="s">
        <v>33</v>
      </c>
      <c r="AR891" s="265" t="s">
        <v>33</v>
      </c>
      <c r="AS891" s="286">
        <v>0.0810595228934205</v>
      </c>
      <c r="AT891" s="267" t="s">
        <v>33</v>
      </c>
      <c r="AU891" s="268" t="s">
        <v>33</v>
      </c>
      <c r="AV891" s="268" t="s">
        <v>33</v>
      </c>
      <c r="AW891" s="268" t="s">
        <v>33</v>
      </c>
      <c r="AX891" s="224"/>
      <c r="AY891" s="222"/>
    </row>
    <row r="892" ht="15" spans="1:51">
      <c r="A892" s="220"/>
      <c r="B892" s="224"/>
      <c r="C892" s="283" t="s">
        <v>668</v>
      </c>
      <c r="D892" s="111" t="s">
        <v>25</v>
      </c>
      <c r="E892" s="111" t="s">
        <v>669</v>
      </c>
      <c r="F892" s="293" t="s">
        <v>926</v>
      </c>
      <c r="G892" s="293" t="s">
        <v>926</v>
      </c>
      <c r="H892" s="293" t="s">
        <v>926</v>
      </c>
      <c r="I892" s="293" t="s">
        <v>926</v>
      </c>
      <c r="J892" s="259">
        <v>0.9</v>
      </c>
      <c r="K892" s="260" t="s">
        <v>33</v>
      </c>
      <c r="L892" s="260" t="s">
        <v>33</v>
      </c>
      <c r="M892" s="261" t="s">
        <v>33</v>
      </c>
      <c r="N892" s="261" t="s">
        <v>33</v>
      </c>
      <c r="O892" s="262">
        <v>0.9</v>
      </c>
      <c r="P892" s="263" t="s">
        <v>33</v>
      </c>
      <c r="Q892" s="260" t="s">
        <v>33</v>
      </c>
      <c r="R892" s="260" t="s">
        <v>33</v>
      </c>
      <c r="S892" s="260" t="s">
        <v>33</v>
      </c>
      <c r="T892" s="262">
        <v>0.9</v>
      </c>
      <c r="U892" s="260" t="s">
        <v>33</v>
      </c>
      <c r="V892" s="260" t="s">
        <v>33</v>
      </c>
      <c r="W892" s="260" t="s">
        <v>33</v>
      </c>
      <c r="X892" s="260" t="s">
        <v>33</v>
      </c>
      <c r="Y892" s="262">
        <v>0.92</v>
      </c>
      <c r="Z892" s="262" t="s">
        <v>33</v>
      </c>
      <c r="AA892" s="262" t="s">
        <v>33</v>
      </c>
      <c r="AB892" s="262" t="s">
        <v>33</v>
      </c>
      <c r="AC892" s="262" t="s">
        <v>33</v>
      </c>
      <c r="AD892" s="262">
        <v>0.92</v>
      </c>
      <c r="AE892" s="260">
        <v>1</v>
      </c>
      <c r="AF892" s="260">
        <v>1</v>
      </c>
      <c r="AG892" s="260">
        <v>1</v>
      </c>
      <c r="AH892" s="260">
        <v>0.999506416584403</v>
      </c>
      <c r="AI892" s="262">
        <v>0.92</v>
      </c>
      <c r="AJ892" s="260" t="s">
        <v>33</v>
      </c>
      <c r="AK892" s="260" t="s">
        <v>33</v>
      </c>
      <c r="AL892" s="260" t="s">
        <v>33</v>
      </c>
      <c r="AM892" s="260" t="s">
        <v>33</v>
      </c>
      <c r="AN892" s="259">
        <v>0.99</v>
      </c>
      <c r="AO892" s="264" t="s">
        <v>33</v>
      </c>
      <c r="AP892" s="264">
        <v>1</v>
      </c>
      <c r="AQ892" s="264">
        <v>1</v>
      </c>
      <c r="AR892" s="265">
        <v>1</v>
      </c>
      <c r="AS892" s="286">
        <v>0.0810595228934205</v>
      </c>
      <c r="AT892" s="267" t="s">
        <v>33</v>
      </c>
      <c r="AU892" s="268" t="s">
        <v>33</v>
      </c>
      <c r="AV892" s="268" t="s">
        <v>33</v>
      </c>
      <c r="AW892" s="268" t="s">
        <v>33</v>
      </c>
      <c r="AX892" s="224"/>
      <c r="AY892" s="222"/>
    </row>
    <row r="893" ht="15" spans="1:51">
      <c r="A893" s="220"/>
      <c r="B893" s="224"/>
      <c r="C893" s="294" t="s">
        <v>927</v>
      </c>
      <c r="D893" s="111" t="s">
        <v>25</v>
      </c>
      <c r="E893" s="111" t="s">
        <v>928</v>
      </c>
      <c r="F893" s="295" t="s">
        <v>929</v>
      </c>
      <c r="G893" s="296" t="s">
        <v>929</v>
      </c>
      <c r="H893" s="296" t="s">
        <v>929</v>
      </c>
      <c r="I893" s="296" t="s">
        <v>929</v>
      </c>
      <c r="J893" s="259">
        <v>0.9</v>
      </c>
      <c r="K893" s="260">
        <v>0.928571428571429</v>
      </c>
      <c r="L893" s="260">
        <v>0.933333333333333</v>
      </c>
      <c r="M893" s="261">
        <v>0.882352941176471</v>
      </c>
      <c r="N893" s="261">
        <v>0.889952153110048</v>
      </c>
      <c r="O893" s="262">
        <v>0.9</v>
      </c>
      <c r="P893" s="263">
        <v>0.879928315412186</v>
      </c>
      <c r="Q893" s="260">
        <v>0.891325071496664</v>
      </c>
      <c r="R893" s="260">
        <v>0.961331901181525</v>
      </c>
      <c r="S893" s="260">
        <v>0.914752545583708</v>
      </c>
      <c r="T893" s="262">
        <v>0.9</v>
      </c>
      <c r="U893" s="260">
        <v>0.902329749103943</v>
      </c>
      <c r="V893" s="260">
        <v>0.896091515729266</v>
      </c>
      <c r="W893" s="260">
        <v>0.947368421052632</v>
      </c>
      <c r="X893" s="260">
        <v>0.925983559419505</v>
      </c>
      <c r="Y893" s="262">
        <v>0.92</v>
      </c>
      <c r="Z893" s="262">
        <v>0.949664429530201</v>
      </c>
      <c r="AA893" s="262">
        <v>0.960655737704918</v>
      </c>
      <c r="AB893" s="262">
        <v>0.952941176470588</v>
      </c>
      <c r="AC893" s="262">
        <v>0.946583671105964</v>
      </c>
      <c r="AD893" s="262">
        <v>0.92</v>
      </c>
      <c r="AE893" s="260">
        <v>0.984317080125463</v>
      </c>
      <c r="AF893" s="260">
        <v>0.985064338235294</v>
      </c>
      <c r="AG893" s="260">
        <v>0.994560994560995</v>
      </c>
      <c r="AH893" s="260">
        <v>0.979980023450732</v>
      </c>
      <c r="AI893" s="262">
        <v>0.92</v>
      </c>
      <c r="AJ893" s="260">
        <v>0.95049504950495</v>
      </c>
      <c r="AK893" s="260">
        <v>0.963810930576071</v>
      </c>
      <c r="AL893" s="260">
        <v>0.972713864306785</v>
      </c>
      <c r="AM893" s="260">
        <v>0.970260936300844</v>
      </c>
      <c r="AN893" s="259">
        <v>0.99</v>
      </c>
      <c r="AO893" s="264">
        <v>1</v>
      </c>
      <c r="AP893" s="264">
        <v>1</v>
      </c>
      <c r="AQ893" s="264">
        <v>1</v>
      </c>
      <c r="AR893" s="265">
        <v>1</v>
      </c>
      <c r="AS893" s="286">
        <v>0.0656418488929858</v>
      </c>
      <c r="AT893" s="267">
        <v>0</v>
      </c>
      <c r="AU893" s="268">
        <v>0.0555555555555556</v>
      </c>
      <c r="AV893" s="268">
        <v>0</v>
      </c>
      <c r="AW893" s="268">
        <v>0.0410628019323672</v>
      </c>
      <c r="AX893" s="224"/>
      <c r="AY893" s="222"/>
    </row>
    <row r="894" ht="15" spans="1:51">
      <c r="A894" s="220"/>
      <c r="B894" s="224"/>
      <c r="C894" s="294" t="s">
        <v>927</v>
      </c>
      <c r="D894" s="111" t="s">
        <v>25</v>
      </c>
      <c r="E894" s="111" t="s">
        <v>928</v>
      </c>
      <c r="F894" s="297" t="s">
        <v>930</v>
      </c>
      <c r="G894" s="298" t="s">
        <v>930</v>
      </c>
      <c r="H894" s="298" t="s">
        <v>930</v>
      </c>
      <c r="I894" s="298" t="s">
        <v>930</v>
      </c>
      <c r="J894" s="259">
        <v>0.9</v>
      </c>
      <c r="K894" s="260">
        <v>0.947368421052632</v>
      </c>
      <c r="L894" s="260">
        <v>0.956521739130435</v>
      </c>
      <c r="M894" s="261">
        <v>1</v>
      </c>
      <c r="N894" s="261">
        <v>0.952076677316294</v>
      </c>
      <c r="O894" s="262">
        <v>0.9</v>
      </c>
      <c r="P894" s="263">
        <v>0.869164265129683</v>
      </c>
      <c r="Q894" s="260">
        <v>0.89442436757873</v>
      </c>
      <c r="R894" s="260">
        <v>0.897226277372263</v>
      </c>
      <c r="S894" s="260">
        <v>0.875630129090693</v>
      </c>
      <c r="T894" s="262">
        <v>0.9</v>
      </c>
      <c r="U894" s="260">
        <v>0.818731988472623</v>
      </c>
      <c r="V894" s="260">
        <v>0.863190500774393</v>
      </c>
      <c r="W894" s="260">
        <v>0.878248175182482</v>
      </c>
      <c r="X894" s="260">
        <v>0.875456300376019</v>
      </c>
      <c r="Y894" s="262">
        <v>0.92</v>
      </c>
      <c r="Z894" s="262">
        <v>0.83991683991684</v>
      </c>
      <c r="AA894" s="262">
        <v>0.871401151631478</v>
      </c>
      <c r="AB894" s="262">
        <v>0.895697522816167</v>
      </c>
      <c r="AC894" s="262">
        <v>0.915378955114054</v>
      </c>
      <c r="AD894" s="262">
        <v>0.92</v>
      </c>
      <c r="AE894" s="260">
        <v>0.977228869162486</v>
      </c>
      <c r="AF894" s="260">
        <v>0.969463087248322</v>
      </c>
      <c r="AG894" s="260">
        <v>0.985652318985652</v>
      </c>
      <c r="AH894" s="260">
        <v>0.972385549886751</v>
      </c>
      <c r="AI894" s="262">
        <v>0.92</v>
      </c>
      <c r="AJ894" s="260">
        <v>0.863041516245487</v>
      </c>
      <c r="AK894" s="260">
        <v>0.919479463196421</v>
      </c>
      <c r="AL894" s="260">
        <v>0.920766129032258</v>
      </c>
      <c r="AM894" s="260">
        <v>0.931893859791923</v>
      </c>
      <c r="AN894" s="259">
        <v>0.99</v>
      </c>
      <c r="AO894" s="264">
        <v>1</v>
      </c>
      <c r="AP894" s="264">
        <v>1</v>
      </c>
      <c r="AQ894" s="264">
        <v>1</v>
      </c>
      <c r="AR894" s="265">
        <v>1</v>
      </c>
      <c r="AS894" s="286">
        <v>0.0656418488929858</v>
      </c>
      <c r="AT894" s="267">
        <v>0.0476190476190476</v>
      </c>
      <c r="AU894" s="268">
        <v>0.0416666666666667</v>
      </c>
      <c r="AV894" s="268">
        <v>0.1</v>
      </c>
      <c r="AW894" s="268">
        <v>0.076984126984127</v>
      </c>
      <c r="AX894" s="224"/>
      <c r="AY894" s="222"/>
    </row>
    <row r="895" ht="15" spans="1:51">
      <c r="A895" s="220"/>
      <c r="B895" s="224"/>
      <c r="C895" s="294" t="s">
        <v>927</v>
      </c>
      <c r="D895" s="111" t="s">
        <v>25</v>
      </c>
      <c r="E895" s="111" t="s">
        <v>928</v>
      </c>
      <c r="F895" s="297" t="s">
        <v>931</v>
      </c>
      <c r="G895" s="298" t="s">
        <v>931</v>
      </c>
      <c r="H895" s="298" t="s">
        <v>931</v>
      </c>
      <c r="I895" s="298" t="s">
        <v>931</v>
      </c>
      <c r="J895" s="259">
        <v>0.9</v>
      </c>
      <c r="K895" s="260">
        <v>0.90625</v>
      </c>
      <c r="L895" s="260">
        <v>0.971428571428571</v>
      </c>
      <c r="M895" s="261">
        <v>1</v>
      </c>
      <c r="N895" s="261">
        <v>0.954087346024636</v>
      </c>
      <c r="O895" s="262">
        <v>0.9</v>
      </c>
      <c r="P895" s="263">
        <v>0.933531377645748</v>
      </c>
      <c r="Q895" s="260">
        <v>0.926608695652174</v>
      </c>
      <c r="R895" s="260">
        <v>0.926647326978865</v>
      </c>
      <c r="S895" s="260">
        <v>0.909692164298209</v>
      </c>
      <c r="T895" s="262">
        <v>0.9</v>
      </c>
      <c r="U895" s="260">
        <v>0.857036761975492</v>
      </c>
      <c r="V895" s="260">
        <v>0.90295652173913</v>
      </c>
      <c r="W895" s="260">
        <v>0.891835888934936</v>
      </c>
      <c r="X895" s="260">
        <v>0.895111145159025</v>
      </c>
      <c r="Y895" s="262">
        <v>0.92</v>
      </c>
      <c r="Z895" s="262">
        <v>0.705304518664047</v>
      </c>
      <c r="AA895" s="262">
        <v>0.916666666666667</v>
      </c>
      <c r="AB895" s="262">
        <v>0.943310657596372</v>
      </c>
      <c r="AC895" s="262">
        <v>0.906955012681885</v>
      </c>
      <c r="AD895" s="262">
        <v>0.92</v>
      </c>
      <c r="AE895" s="260">
        <v>0.995695839311334</v>
      </c>
      <c r="AF895" s="260">
        <v>0.984051036682616</v>
      </c>
      <c r="AG895" s="260">
        <v>0.899843505477308</v>
      </c>
      <c r="AH895" s="260">
        <v>0.922361946418808</v>
      </c>
      <c r="AI895" s="262">
        <v>0.92</v>
      </c>
      <c r="AJ895" s="260">
        <v>0.881636477201749</v>
      </c>
      <c r="AK895" s="260">
        <v>0.950581395348837</v>
      </c>
      <c r="AL895" s="260">
        <v>0.945995145631068</v>
      </c>
      <c r="AM895" s="260">
        <v>0.944272379462228</v>
      </c>
      <c r="AN895" s="259">
        <v>0.99</v>
      </c>
      <c r="AO895" s="264">
        <v>1</v>
      </c>
      <c r="AP895" s="264">
        <v>1</v>
      </c>
      <c r="AQ895" s="264">
        <v>1</v>
      </c>
      <c r="AR895" s="265">
        <v>1</v>
      </c>
      <c r="AS895" s="286">
        <v>0.0656418488929858</v>
      </c>
      <c r="AT895" s="267">
        <v>0.137931034482759</v>
      </c>
      <c r="AU895" s="268">
        <v>0.0294117647058824</v>
      </c>
      <c r="AV895" s="268">
        <v>0</v>
      </c>
      <c r="AW895" s="268">
        <v>0.0619747899159664</v>
      </c>
      <c r="AX895" s="224"/>
      <c r="AY895" s="222"/>
    </row>
    <row r="896" ht="15" spans="1:51">
      <c r="A896" s="220"/>
      <c r="B896" s="224"/>
      <c r="C896" s="294" t="s">
        <v>927</v>
      </c>
      <c r="D896" s="111" t="s">
        <v>25</v>
      </c>
      <c r="E896" s="111" t="s">
        <v>928</v>
      </c>
      <c r="F896" s="297" t="s">
        <v>932</v>
      </c>
      <c r="G896" s="298" t="s">
        <v>932</v>
      </c>
      <c r="H896" s="298" t="s">
        <v>932</v>
      </c>
      <c r="I896" s="298" t="s">
        <v>932</v>
      </c>
      <c r="J896" s="259">
        <v>0.9</v>
      </c>
      <c r="K896" s="260">
        <v>0.935483870967742</v>
      </c>
      <c r="L896" s="260">
        <v>0.9375</v>
      </c>
      <c r="M896" s="261">
        <v>0.941176470588235</v>
      </c>
      <c r="N896" s="261">
        <v>0.951388888888889</v>
      </c>
      <c r="O896" s="262">
        <v>0.9</v>
      </c>
      <c r="P896" s="263">
        <v>0.925810473815461</v>
      </c>
      <c r="Q896" s="260">
        <v>0.93249561659848</v>
      </c>
      <c r="R896" s="260">
        <v>0.926286509040334</v>
      </c>
      <c r="S896" s="260">
        <v>0.930969087805803</v>
      </c>
      <c r="T896" s="262">
        <v>0.9</v>
      </c>
      <c r="U896" s="260">
        <v>0.918329177057357</v>
      </c>
      <c r="V896" s="260">
        <v>0.931034482758621</v>
      </c>
      <c r="W896" s="260">
        <v>0.923504867872045</v>
      </c>
      <c r="X896" s="260">
        <v>0.922556961339438</v>
      </c>
      <c r="Y896" s="262">
        <v>0.92</v>
      </c>
      <c r="Z896" s="262">
        <v>0.961335676625659</v>
      </c>
      <c r="AA896" s="262">
        <v>0.968831168831169</v>
      </c>
      <c r="AB896" s="262">
        <v>0.955725190839695</v>
      </c>
      <c r="AC896" s="262">
        <v>0.948631444939529</v>
      </c>
      <c r="AD896" s="262">
        <v>0.92</v>
      </c>
      <c r="AE896" s="260">
        <v>0.98398291510945</v>
      </c>
      <c r="AF896" s="260">
        <v>0.99657030867222</v>
      </c>
      <c r="AG896" s="260">
        <v>0.987279843444227</v>
      </c>
      <c r="AH896" s="260">
        <v>0.986919297323057</v>
      </c>
      <c r="AI896" s="262">
        <v>0.92</v>
      </c>
      <c r="AJ896" s="260">
        <v>0.966375430235637</v>
      </c>
      <c r="AK896" s="260">
        <v>0.96875</v>
      </c>
      <c r="AL896" s="260">
        <v>0.965360726230291</v>
      </c>
      <c r="AM896" s="260">
        <v>0.969176289796327</v>
      </c>
      <c r="AN896" s="259">
        <v>0.99</v>
      </c>
      <c r="AO896" s="264">
        <v>1</v>
      </c>
      <c r="AP896" s="264">
        <v>1</v>
      </c>
      <c r="AQ896" s="264">
        <v>1</v>
      </c>
      <c r="AR896" s="265">
        <v>1</v>
      </c>
      <c r="AS896" s="286">
        <v>0.0656418488929858</v>
      </c>
      <c r="AT896" s="267">
        <v>0.111111111111111</v>
      </c>
      <c r="AU896" s="268">
        <v>0.09375</v>
      </c>
      <c r="AV896" s="268">
        <v>0</v>
      </c>
      <c r="AW896" s="268">
        <v>0.0478796169630643</v>
      </c>
      <c r="AX896" s="224"/>
      <c r="AY896" s="222"/>
    </row>
    <row r="897" ht="15" spans="1:51">
      <c r="A897" s="220"/>
      <c r="B897" s="224"/>
      <c r="C897" s="294" t="s">
        <v>927</v>
      </c>
      <c r="D897" s="111" t="s">
        <v>25</v>
      </c>
      <c r="E897" s="111" t="s">
        <v>928</v>
      </c>
      <c r="F897" s="297" t="s">
        <v>933</v>
      </c>
      <c r="G897" s="298" t="s">
        <v>933</v>
      </c>
      <c r="H897" s="298" t="s">
        <v>933</v>
      </c>
      <c r="I897" s="298" t="s">
        <v>933</v>
      </c>
      <c r="J897" s="259">
        <v>0.9</v>
      </c>
      <c r="K897" s="260">
        <v>0.928571428571429</v>
      </c>
      <c r="L897" s="260">
        <v>0.935483870967742</v>
      </c>
      <c r="M897" s="261">
        <v>0.96969696969697</v>
      </c>
      <c r="N897" s="261">
        <v>0.966305655836342</v>
      </c>
      <c r="O897" s="262">
        <v>0.9</v>
      </c>
      <c r="P897" s="263">
        <v>0.939024390243902</v>
      </c>
      <c r="Q897" s="260">
        <v>0.961768219832736</v>
      </c>
      <c r="R897" s="260">
        <v>0.968302214502822</v>
      </c>
      <c r="S897" s="260">
        <v>0.962100338671718</v>
      </c>
      <c r="T897" s="262">
        <v>0.9</v>
      </c>
      <c r="U897" s="260">
        <v>0.917998317914214</v>
      </c>
      <c r="V897" s="260">
        <v>0.927917164476304</v>
      </c>
      <c r="W897" s="260">
        <v>0.947459834997829</v>
      </c>
      <c r="X897" s="260">
        <v>0.933356294127777</v>
      </c>
      <c r="Y897" s="262">
        <v>0.92</v>
      </c>
      <c r="Z897" s="262">
        <v>0.85197934595525</v>
      </c>
      <c r="AA897" s="262">
        <v>0.828703703703704</v>
      </c>
      <c r="AB897" s="262">
        <v>0.927029804727646</v>
      </c>
      <c r="AC897" s="262">
        <v>0.927151075537769</v>
      </c>
      <c r="AD897" s="262">
        <v>0.92</v>
      </c>
      <c r="AE897" s="260">
        <v>0.974462365591398</v>
      </c>
      <c r="AF897" s="260">
        <v>0.917098445595855</v>
      </c>
      <c r="AG897" s="260">
        <v>0.934807916181607</v>
      </c>
      <c r="AH897" s="260">
        <v>0.932361700207562</v>
      </c>
      <c r="AI897" s="262">
        <v>0.92</v>
      </c>
      <c r="AJ897" s="260">
        <v>0.949983102399459</v>
      </c>
      <c r="AK897" s="260">
        <v>0.929724596391263</v>
      </c>
      <c r="AL897" s="260">
        <v>0.963980463980464</v>
      </c>
      <c r="AM897" s="260">
        <v>0.970413510579942</v>
      </c>
      <c r="AN897" s="259">
        <v>0.99</v>
      </c>
      <c r="AO897" s="264">
        <v>1</v>
      </c>
      <c r="AP897" s="264">
        <v>1</v>
      </c>
      <c r="AQ897" s="264">
        <v>1</v>
      </c>
      <c r="AR897" s="265">
        <v>1</v>
      </c>
      <c r="AS897" s="286">
        <v>0.0656418488929858</v>
      </c>
      <c r="AT897" s="267">
        <v>0</v>
      </c>
      <c r="AU897" s="268">
        <v>0.0357142857142857</v>
      </c>
      <c r="AV897" s="268">
        <v>-0.0357142857142857</v>
      </c>
      <c r="AW897" s="268">
        <v>0.0524137931034483</v>
      </c>
      <c r="AX897" s="224"/>
      <c r="AY897" s="222"/>
    </row>
    <row r="898" ht="15" spans="1:51">
      <c r="A898" s="220"/>
      <c r="B898" s="224"/>
      <c r="C898" s="294" t="s">
        <v>927</v>
      </c>
      <c r="D898" s="111" t="s">
        <v>125</v>
      </c>
      <c r="E898" s="111" t="s">
        <v>928</v>
      </c>
      <c r="F898" s="297" t="s">
        <v>934</v>
      </c>
      <c r="G898" s="298" t="s">
        <v>934</v>
      </c>
      <c r="H898" s="298" t="s">
        <v>934</v>
      </c>
      <c r="I898" s="298" t="s">
        <v>934</v>
      </c>
      <c r="J898" s="259">
        <v>0.9</v>
      </c>
      <c r="K898" s="260" t="s">
        <v>33</v>
      </c>
      <c r="L898" s="260" t="s">
        <v>33</v>
      </c>
      <c r="M898" s="261" t="s">
        <v>33</v>
      </c>
      <c r="N898" s="261" t="s">
        <v>33</v>
      </c>
      <c r="O898" s="262">
        <v>0.9</v>
      </c>
      <c r="P898" s="263" t="s">
        <v>33</v>
      </c>
      <c r="Q898" s="260" t="s">
        <v>33</v>
      </c>
      <c r="R898" s="260" t="s">
        <v>33</v>
      </c>
      <c r="S898" s="260">
        <v>0</v>
      </c>
      <c r="T898" s="262">
        <v>0.9</v>
      </c>
      <c r="U898" s="260" t="s">
        <v>33</v>
      </c>
      <c r="V898" s="260" t="s">
        <v>33</v>
      </c>
      <c r="W898" s="260" t="s">
        <v>33</v>
      </c>
      <c r="X898" s="260">
        <v>1</v>
      </c>
      <c r="Y898" s="262">
        <v>0.92</v>
      </c>
      <c r="Z898" s="262" t="s">
        <v>33</v>
      </c>
      <c r="AA898" s="262" t="s">
        <v>33</v>
      </c>
      <c r="AB898" s="262" t="s">
        <v>33</v>
      </c>
      <c r="AC898" s="262" t="s">
        <v>33</v>
      </c>
      <c r="AD898" s="262">
        <v>0.92</v>
      </c>
      <c r="AE898" s="260">
        <v>0.994535519125683</v>
      </c>
      <c r="AF898" s="260">
        <v>0.959390862944162</v>
      </c>
      <c r="AG898" s="260">
        <v>0.952755905511811</v>
      </c>
      <c r="AH898" s="260">
        <v>0.952895492149249</v>
      </c>
      <c r="AI898" s="262">
        <v>0.92</v>
      </c>
      <c r="AJ898" s="260" t="s">
        <v>33</v>
      </c>
      <c r="AK898" s="260" t="s">
        <v>33</v>
      </c>
      <c r="AL898" s="260" t="s">
        <v>33</v>
      </c>
      <c r="AM898" s="260">
        <v>1</v>
      </c>
      <c r="AN898" s="259">
        <v>0.99</v>
      </c>
      <c r="AO898" s="264">
        <v>1</v>
      </c>
      <c r="AP898" s="264">
        <v>1</v>
      </c>
      <c r="AQ898" s="264">
        <v>1</v>
      </c>
      <c r="AR898" s="265">
        <v>1</v>
      </c>
      <c r="AS898" s="286">
        <v>0.0656418488929858</v>
      </c>
      <c r="AT898" s="267" t="s">
        <v>33</v>
      </c>
      <c r="AU898" s="268" t="s">
        <v>33</v>
      </c>
      <c r="AV898" s="268" t="s">
        <v>33</v>
      </c>
      <c r="AW898" s="268" t="s">
        <v>33</v>
      </c>
      <c r="AX898" s="224"/>
      <c r="AY898" s="222"/>
    </row>
    <row r="899" ht="15" spans="1:51">
      <c r="A899" s="220"/>
      <c r="B899" s="224"/>
      <c r="C899" s="294" t="s">
        <v>927</v>
      </c>
      <c r="D899" s="111" t="s">
        <v>25</v>
      </c>
      <c r="E899" s="111" t="s">
        <v>928</v>
      </c>
      <c r="F899" s="299" t="s">
        <v>935</v>
      </c>
      <c r="G899" s="300" t="s">
        <v>935</v>
      </c>
      <c r="H899" s="300" t="s">
        <v>935</v>
      </c>
      <c r="I899" s="300" t="s">
        <v>935</v>
      </c>
      <c r="J899" s="259">
        <v>0.9</v>
      </c>
      <c r="K899" s="260">
        <v>0.882352941176471</v>
      </c>
      <c r="L899" s="260">
        <v>0.888888888888889</v>
      </c>
      <c r="M899" s="261">
        <v>0.9</v>
      </c>
      <c r="N899" s="261">
        <v>0.911442786069652</v>
      </c>
      <c r="O899" s="262">
        <v>0.9</v>
      </c>
      <c r="P899" s="263">
        <v>0.845967985502869</v>
      </c>
      <c r="Q899" s="260">
        <v>0.872667068031306</v>
      </c>
      <c r="R899" s="260">
        <v>0.845004978426817</v>
      </c>
      <c r="S899" s="260">
        <v>0.863032479190468</v>
      </c>
      <c r="T899" s="262">
        <v>0.9</v>
      </c>
      <c r="U899" s="260">
        <v>0.801872546058593</v>
      </c>
      <c r="V899" s="260">
        <v>0.852197471402769</v>
      </c>
      <c r="W899" s="260">
        <v>0.899435778294059</v>
      </c>
      <c r="X899" s="260">
        <v>0.886817909798161</v>
      </c>
      <c r="Y899" s="262">
        <v>0.92</v>
      </c>
      <c r="Z899" s="262">
        <v>0.809203142536476</v>
      </c>
      <c r="AA899" s="262">
        <v>0.898688915375447</v>
      </c>
      <c r="AB899" s="262">
        <v>0.920886075949367</v>
      </c>
      <c r="AC899" s="262">
        <v>0.915578485983015</v>
      </c>
      <c r="AD899" s="262">
        <v>0.92</v>
      </c>
      <c r="AE899" s="260">
        <v>0.992500937382827</v>
      </c>
      <c r="AF899" s="260">
        <v>0.949187838400666</v>
      </c>
      <c r="AG899" s="260">
        <v>0.948330683624801</v>
      </c>
      <c r="AH899" s="260">
        <v>0.923951245045988</v>
      </c>
      <c r="AI899" s="262">
        <v>0.92</v>
      </c>
      <c r="AJ899" s="260">
        <v>0.813184198000952</v>
      </c>
      <c r="AK899" s="260">
        <v>0.873828406633021</v>
      </c>
      <c r="AL899" s="260">
        <v>0.922141688099135</v>
      </c>
      <c r="AM899" s="260">
        <v>0.905795318760104</v>
      </c>
      <c r="AN899" s="259">
        <v>0.99</v>
      </c>
      <c r="AO899" s="264">
        <v>1</v>
      </c>
      <c r="AP899" s="264">
        <v>1</v>
      </c>
      <c r="AQ899" s="264">
        <v>1</v>
      </c>
      <c r="AR899" s="265">
        <v>1</v>
      </c>
      <c r="AS899" s="286">
        <v>0.0656418488929858</v>
      </c>
      <c r="AT899" s="267">
        <v>0</v>
      </c>
      <c r="AU899" s="268">
        <v>0.0285714285714286</v>
      </c>
      <c r="AV899" s="268">
        <v>0.0238095238095238</v>
      </c>
      <c r="AW899" s="268">
        <v>0.0760286225402504</v>
      </c>
      <c r="AX899" s="224"/>
      <c r="AY899" s="222"/>
    </row>
    <row r="900" ht="15" spans="1:51">
      <c r="A900" s="220"/>
      <c r="B900" s="224"/>
      <c r="C900" s="294" t="s">
        <v>927</v>
      </c>
      <c r="D900" s="111" t="s">
        <v>125</v>
      </c>
      <c r="E900" s="111" t="s">
        <v>928</v>
      </c>
      <c r="F900" s="299" t="s">
        <v>936</v>
      </c>
      <c r="G900" s="300" t="s">
        <v>936</v>
      </c>
      <c r="H900" s="300" t="s">
        <v>936</v>
      </c>
      <c r="I900" s="300" t="s">
        <v>936</v>
      </c>
      <c r="J900" s="259">
        <v>0.9</v>
      </c>
      <c r="K900" s="260" t="s">
        <v>33</v>
      </c>
      <c r="L900" s="260" t="s">
        <v>33</v>
      </c>
      <c r="M900" s="261" t="s">
        <v>33</v>
      </c>
      <c r="N900" s="261" t="s">
        <v>33</v>
      </c>
      <c r="O900" s="262">
        <v>0.9</v>
      </c>
      <c r="P900" s="263" t="s">
        <v>33</v>
      </c>
      <c r="Q900" s="260" t="s">
        <v>33</v>
      </c>
      <c r="R900" s="260" t="s">
        <v>33</v>
      </c>
      <c r="S900" s="260">
        <v>0</v>
      </c>
      <c r="T900" s="262">
        <v>0.9</v>
      </c>
      <c r="U900" s="260" t="s">
        <v>33</v>
      </c>
      <c r="V900" s="260" t="s">
        <v>33</v>
      </c>
      <c r="W900" s="260" t="s">
        <v>33</v>
      </c>
      <c r="X900" s="260">
        <v>1</v>
      </c>
      <c r="Y900" s="262">
        <v>0.92</v>
      </c>
      <c r="Z900" s="262" t="s">
        <v>33</v>
      </c>
      <c r="AA900" s="262" t="s">
        <v>33</v>
      </c>
      <c r="AB900" s="262" t="s">
        <v>33</v>
      </c>
      <c r="AC900" s="262" t="s">
        <v>33</v>
      </c>
      <c r="AD900" s="262">
        <v>0.92</v>
      </c>
      <c r="AE900" s="260">
        <v>0.783783783783784</v>
      </c>
      <c r="AF900" s="260">
        <v>0.960227272727273</v>
      </c>
      <c r="AG900" s="260">
        <v>0.973770491803279</v>
      </c>
      <c r="AH900" s="260">
        <v>0.953444020641687</v>
      </c>
      <c r="AI900" s="262">
        <v>0.92</v>
      </c>
      <c r="AJ900" s="260" t="s">
        <v>33</v>
      </c>
      <c r="AK900" s="260" t="s">
        <v>33</v>
      </c>
      <c r="AL900" s="260" t="s">
        <v>33</v>
      </c>
      <c r="AM900" s="260">
        <v>1</v>
      </c>
      <c r="AN900" s="259">
        <v>0.99</v>
      </c>
      <c r="AO900" s="264" t="s">
        <v>33</v>
      </c>
      <c r="AP900" s="264">
        <v>1</v>
      </c>
      <c r="AQ900" s="264">
        <v>1</v>
      </c>
      <c r="AR900" s="265">
        <v>1</v>
      </c>
      <c r="AS900" s="286">
        <v>0.0656418488929858</v>
      </c>
      <c r="AT900" s="267" t="s">
        <v>33</v>
      </c>
      <c r="AU900" s="268" t="s">
        <v>33</v>
      </c>
      <c r="AV900" s="268" t="s">
        <v>33</v>
      </c>
      <c r="AW900" s="268" t="s">
        <v>33</v>
      </c>
      <c r="AX900" s="224"/>
      <c r="AY900" s="222"/>
    </row>
    <row r="901" ht="15" spans="1:51">
      <c r="A901" s="220"/>
      <c r="B901" s="224"/>
      <c r="C901" s="294" t="s">
        <v>927</v>
      </c>
      <c r="D901" s="111" t="s">
        <v>25</v>
      </c>
      <c r="E901" s="111" t="s">
        <v>928</v>
      </c>
      <c r="F901" s="299" t="s">
        <v>937</v>
      </c>
      <c r="G901" s="300" t="s">
        <v>937</v>
      </c>
      <c r="H901" s="300" t="s">
        <v>937</v>
      </c>
      <c r="I901" s="300" t="s">
        <v>937</v>
      </c>
      <c r="J901" s="259">
        <v>0.9</v>
      </c>
      <c r="K901" s="260">
        <v>0.882352941176471</v>
      </c>
      <c r="L901" s="260">
        <v>0.833333333333333</v>
      </c>
      <c r="M901" s="261">
        <v>1</v>
      </c>
      <c r="N901" s="261">
        <v>0.904081632653061</v>
      </c>
      <c r="O901" s="262">
        <v>0.9</v>
      </c>
      <c r="P901" s="263">
        <v>0.880097382836275</v>
      </c>
      <c r="Q901" s="260">
        <v>0.908015768725361</v>
      </c>
      <c r="R901" s="260">
        <v>0.921489971346705</v>
      </c>
      <c r="S901" s="260">
        <v>0.887055810015846</v>
      </c>
      <c r="T901" s="262">
        <v>0.9</v>
      </c>
      <c r="U901" s="260">
        <v>0.903225806451613</v>
      </c>
      <c r="V901" s="260">
        <v>0.924441524310118</v>
      </c>
      <c r="W901" s="260">
        <v>0.943266475644699</v>
      </c>
      <c r="X901" s="260">
        <v>0.935355026374628</v>
      </c>
      <c r="Y901" s="262">
        <v>0.92</v>
      </c>
      <c r="Z901" s="262">
        <v>0.93</v>
      </c>
      <c r="AA901" s="262">
        <v>0.96875</v>
      </c>
      <c r="AB901" s="262">
        <v>0.913284132841328</v>
      </c>
      <c r="AC901" s="262">
        <v>0.937083465566487</v>
      </c>
      <c r="AD901" s="262">
        <v>0.92</v>
      </c>
      <c r="AE901" s="260">
        <v>0.946037099494098</v>
      </c>
      <c r="AF901" s="260">
        <v>0.919799498746867</v>
      </c>
      <c r="AG901" s="260">
        <v>0.925301204819277</v>
      </c>
      <c r="AH901" s="260">
        <v>0.912078416547404</v>
      </c>
      <c r="AI901" s="262">
        <v>0.92</v>
      </c>
      <c r="AJ901" s="260">
        <v>0.916938870741951</v>
      </c>
      <c r="AK901" s="260">
        <v>0.954718779790276</v>
      </c>
      <c r="AL901" s="260">
        <v>0.943594228246611</v>
      </c>
      <c r="AM901" s="260">
        <v>0.946909140490515</v>
      </c>
      <c r="AN901" s="259">
        <v>0.99</v>
      </c>
      <c r="AO901" s="264">
        <v>1</v>
      </c>
      <c r="AP901" s="264">
        <v>1</v>
      </c>
      <c r="AQ901" s="264">
        <v>1</v>
      </c>
      <c r="AR901" s="265">
        <v>1</v>
      </c>
      <c r="AS901" s="286">
        <v>0.0656418488929858</v>
      </c>
      <c r="AT901" s="267">
        <v>0</v>
      </c>
      <c r="AU901" s="268">
        <v>0.0526315789473684</v>
      </c>
      <c r="AV901" s="268">
        <v>0</v>
      </c>
      <c r="AW901" s="268">
        <v>0.0413943355119826</v>
      </c>
      <c r="AX901" s="224"/>
      <c r="AY901" s="222"/>
    </row>
    <row r="902" ht="15" spans="1:51">
      <c r="A902" s="220"/>
      <c r="B902" s="224"/>
      <c r="C902" s="294" t="s">
        <v>927</v>
      </c>
      <c r="D902" s="111" t="s">
        <v>125</v>
      </c>
      <c r="E902" s="111" t="s">
        <v>928</v>
      </c>
      <c r="F902" s="297" t="s">
        <v>938</v>
      </c>
      <c r="G902" s="298" t="s">
        <v>938</v>
      </c>
      <c r="H902" s="298" t="s">
        <v>938</v>
      </c>
      <c r="I902" s="298" t="s">
        <v>938</v>
      </c>
      <c r="J902" s="259">
        <v>0.9</v>
      </c>
      <c r="K902" s="260" t="s">
        <v>33</v>
      </c>
      <c r="L902" s="260" t="s">
        <v>33</v>
      </c>
      <c r="M902" s="261" t="s">
        <v>33</v>
      </c>
      <c r="N902" s="261" t="s">
        <v>33</v>
      </c>
      <c r="O902" s="262">
        <v>0.9</v>
      </c>
      <c r="P902" s="263" t="s">
        <v>33</v>
      </c>
      <c r="Q902" s="260" t="s">
        <v>33</v>
      </c>
      <c r="R902" s="260" t="s">
        <v>33</v>
      </c>
      <c r="S902" s="260">
        <v>0</v>
      </c>
      <c r="T902" s="262">
        <v>0.9</v>
      </c>
      <c r="U902" s="260" t="s">
        <v>33</v>
      </c>
      <c r="V902" s="260" t="s">
        <v>33</v>
      </c>
      <c r="W902" s="260" t="s">
        <v>33</v>
      </c>
      <c r="X902" s="260">
        <v>0</v>
      </c>
      <c r="Y902" s="262">
        <v>0.92</v>
      </c>
      <c r="Z902" s="262" t="s">
        <v>33</v>
      </c>
      <c r="AA902" s="262" t="s">
        <v>33</v>
      </c>
      <c r="AB902" s="262" t="s">
        <v>33</v>
      </c>
      <c r="AC902" s="262" t="s">
        <v>33</v>
      </c>
      <c r="AD902" s="262">
        <v>0.92</v>
      </c>
      <c r="AE902" s="260">
        <v>1</v>
      </c>
      <c r="AF902" s="260">
        <v>1</v>
      </c>
      <c r="AG902" s="260">
        <v>1</v>
      </c>
      <c r="AH902" s="260">
        <v>0.999146393512591</v>
      </c>
      <c r="AI902" s="262">
        <v>0.92</v>
      </c>
      <c r="AJ902" s="260" t="s">
        <v>33</v>
      </c>
      <c r="AK902" s="260" t="s">
        <v>33</v>
      </c>
      <c r="AL902" s="260" t="s">
        <v>33</v>
      </c>
      <c r="AM902" s="260">
        <v>0</v>
      </c>
      <c r="AN902" s="259">
        <v>0.99</v>
      </c>
      <c r="AO902" s="264" t="s">
        <v>33</v>
      </c>
      <c r="AP902" s="264" t="s">
        <v>33</v>
      </c>
      <c r="AQ902" s="264" t="s">
        <v>33</v>
      </c>
      <c r="AR902" s="265">
        <v>1</v>
      </c>
      <c r="AS902" s="286">
        <v>0.0656418488929858</v>
      </c>
      <c r="AT902" s="267" t="s">
        <v>33</v>
      </c>
      <c r="AU902" s="268" t="s">
        <v>33</v>
      </c>
      <c r="AV902" s="268" t="s">
        <v>33</v>
      </c>
      <c r="AW902" s="268" t="s">
        <v>33</v>
      </c>
      <c r="AX902" s="224"/>
      <c r="AY902" s="222"/>
    </row>
    <row r="903" ht="15" spans="1:51">
      <c r="A903" s="220"/>
      <c r="B903" s="224"/>
      <c r="C903" s="294" t="s">
        <v>927</v>
      </c>
      <c r="D903" s="111" t="s">
        <v>25</v>
      </c>
      <c r="E903" s="111" t="s">
        <v>928</v>
      </c>
      <c r="F903" s="297" t="s">
        <v>939</v>
      </c>
      <c r="G903" s="298" t="s">
        <v>939</v>
      </c>
      <c r="H903" s="298" t="s">
        <v>939</v>
      </c>
      <c r="I903" s="298" t="s">
        <v>939</v>
      </c>
      <c r="J903" s="259">
        <v>0.9</v>
      </c>
      <c r="K903" s="260">
        <v>0.764705882352941</v>
      </c>
      <c r="L903" s="260">
        <v>0.894736842105263</v>
      </c>
      <c r="M903" s="261">
        <v>0.95</v>
      </c>
      <c r="N903" s="261">
        <v>0.796428571428571</v>
      </c>
      <c r="O903" s="262">
        <v>0.9</v>
      </c>
      <c r="P903" s="263">
        <v>0.829110779930452</v>
      </c>
      <c r="Q903" s="260">
        <v>0.950593824228029</v>
      </c>
      <c r="R903" s="260">
        <v>0.964159292035398</v>
      </c>
      <c r="S903" s="260">
        <v>0.922618301363757</v>
      </c>
      <c r="T903" s="262">
        <v>0.9</v>
      </c>
      <c r="U903" s="260">
        <v>0.79980129160457</v>
      </c>
      <c r="V903" s="260">
        <v>0.920665083135392</v>
      </c>
      <c r="W903" s="260">
        <v>0.92212389380531</v>
      </c>
      <c r="X903" s="260">
        <v>0.840514299246382</v>
      </c>
      <c r="Y903" s="262">
        <v>0.92</v>
      </c>
      <c r="Z903" s="262" t="s">
        <v>33</v>
      </c>
      <c r="AA903" s="262">
        <v>1</v>
      </c>
      <c r="AB903" s="262" t="s">
        <v>33</v>
      </c>
      <c r="AC903" s="262">
        <v>0.833333333333333</v>
      </c>
      <c r="AD903" s="262">
        <v>0.92</v>
      </c>
      <c r="AE903" s="260">
        <v>0.998244073748903</v>
      </c>
      <c r="AF903" s="260">
        <v>0.999125415427672</v>
      </c>
      <c r="AG903" s="260">
        <v>0.999408866995074</v>
      </c>
      <c r="AH903" s="260">
        <v>0.997672978959851</v>
      </c>
      <c r="AI903" s="262">
        <v>0.92</v>
      </c>
      <c r="AJ903" s="260">
        <v>0.885827748821047</v>
      </c>
      <c r="AK903" s="260">
        <v>0.952516619183286</v>
      </c>
      <c r="AL903" s="260">
        <v>0.958020326999558</v>
      </c>
      <c r="AM903" s="260">
        <v>0.919720427712185</v>
      </c>
      <c r="AN903" s="259">
        <v>0.99</v>
      </c>
      <c r="AO903" s="264">
        <v>1</v>
      </c>
      <c r="AP903" s="264">
        <v>1</v>
      </c>
      <c r="AQ903" s="264">
        <v>1</v>
      </c>
      <c r="AR903" s="265">
        <v>1</v>
      </c>
      <c r="AS903" s="286">
        <v>0.0656418488929858</v>
      </c>
      <c r="AT903" s="267">
        <v>0.0740740740740741</v>
      </c>
      <c r="AU903" s="268">
        <v>0.0833333333333333</v>
      </c>
      <c r="AV903" s="268">
        <v>0</v>
      </c>
      <c r="AW903" s="268">
        <v>0.056140350877193</v>
      </c>
      <c r="AX903" s="224"/>
      <c r="AY903" s="222"/>
    </row>
    <row r="904" ht="15" spans="1:51">
      <c r="A904" s="220"/>
      <c r="B904" s="224"/>
      <c r="C904" s="294" t="s">
        <v>927</v>
      </c>
      <c r="D904" s="111" t="s">
        <v>25</v>
      </c>
      <c r="E904" s="111" t="s">
        <v>928</v>
      </c>
      <c r="F904" s="297" t="s">
        <v>940</v>
      </c>
      <c r="G904" s="298" t="s">
        <v>940</v>
      </c>
      <c r="H904" s="298" t="s">
        <v>940</v>
      </c>
      <c r="I904" s="298" t="s">
        <v>940</v>
      </c>
      <c r="J904" s="259">
        <v>0.9</v>
      </c>
      <c r="K904" s="260">
        <v>0.888888888888889</v>
      </c>
      <c r="L904" s="260">
        <v>0.785714285714286</v>
      </c>
      <c r="M904" s="261">
        <v>0.888888888888889</v>
      </c>
      <c r="N904" s="261">
        <v>0.888206388206388</v>
      </c>
      <c r="O904" s="262">
        <v>0.9</v>
      </c>
      <c r="P904" s="263">
        <v>0.935369318181818</v>
      </c>
      <c r="Q904" s="260">
        <v>0.980258435032304</v>
      </c>
      <c r="R904" s="260">
        <v>0.983159312899966</v>
      </c>
      <c r="S904" s="260">
        <v>0.977674667184919</v>
      </c>
      <c r="T904" s="262">
        <v>0.9</v>
      </c>
      <c r="U904" s="260">
        <v>0.854403409090909</v>
      </c>
      <c r="V904" s="260">
        <v>0.927853553481694</v>
      </c>
      <c r="W904" s="260">
        <v>0.906702593465813</v>
      </c>
      <c r="X904" s="260">
        <v>0.932805363910213</v>
      </c>
      <c r="Y904" s="262">
        <v>0.92</v>
      </c>
      <c r="Z904" s="262">
        <v>0</v>
      </c>
      <c r="AA904" s="262" t="s">
        <v>33</v>
      </c>
      <c r="AB904" s="262" t="s">
        <v>33</v>
      </c>
      <c r="AC904" s="262">
        <v>0.888888888888889</v>
      </c>
      <c r="AD904" s="262">
        <v>0.92</v>
      </c>
      <c r="AE904" s="260">
        <v>0.996677740863787</v>
      </c>
      <c r="AF904" s="260">
        <v>0.998055735580039</v>
      </c>
      <c r="AG904" s="260">
        <v>0.990767455279862</v>
      </c>
      <c r="AH904" s="260">
        <v>0.993402763370814</v>
      </c>
      <c r="AI904" s="262">
        <v>0.92</v>
      </c>
      <c r="AJ904" s="260">
        <v>0.91625266146203</v>
      </c>
      <c r="AK904" s="260">
        <v>0.950825556353195</v>
      </c>
      <c r="AL904" s="260">
        <v>0.961952861952862</v>
      </c>
      <c r="AM904" s="260">
        <v>0.959190364020496</v>
      </c>
      <c r="AN904" s="259">
        <v>0.99</v>
      </c>
      <c r="AO904" s="264">
        <v>1</v>
      </c>
      <c r="AP904" s="264">
        <v>1</v>
      </c>
      <c r="AQ904" s="264">
        <v>1</v>
      </c>
      <c r="AR904" s="265">
        <v>1</v>
      </c>
      <c r="AS904" s="286">
        <v>0.0656418488929858</v>
      </c>
      <c r="AT904" s="267">
        <v>0.0555555555555556</v>
      </c>
      <c r="AU904" s="268">
        <v>0.130434782608696</v>
      </c>
      <c r="AV904" s="268">
        <v>0</v>
      </c>
      <c r="AW904" s="268">
        <v>0.0662983425414365</v>
      </c>
      <c r="AX904" s="224"/>
      <c r="AY904" s="222"/>
    </row>
    <row r="905" ht="15" spans="1:51">
      <c r="A905" s="220"/>
      <c r="B905" s="224"/>
      <c r="C905" s="294" t="s">
        <v>927</v>
      </c>
      <c r="D905" s="111" t="s">
        <v>25</v>
      </c>
      <c r="E905" s="111" t="s">
        <v>928</v>
      </c>
      <c r="F905" s="301" t="s">
        <v>941</v>
      </c>
      <c r="G905" s="302" t="s">
        <v>941</v>
      </c>
      <c r="H905" s="302" t="s">
        <v>941</v>
      </c>
      <c r="I905" s="302" t="s">
        <v>941</v>
      </c>
      <c r="J905" s="259">
        <v>0.9</v>
      </c>
      <c r="K905" s="260">
        <v>0.823529411764706</v>
      </c>
      <c r="L905" s="260">
        <v>0.944444444444444</v>
      </c>
      <c r="M905" s="261">
        <v>0.952380952380952</v>
      </c>
      <c r="N905" s="261">
        <v>0.92962962962963</v>
      </c>
      <c r="O905" s="262">
        <v>0.9</v>
      </c>
      <c r="P905" s="263">
        <v>0.918781725888325</v>
      </c>
      <c r="Q905" s="260">
        <v>0.936672423719056</v>
      </c>
      <c r="R905" s="260">
        <v>0.948517940717629</v>
      </c>
      <c r="S905" s="260">
        <v>0.95607389943184</v>
      </c>
      <c r="T905" s="262">
        <v>0.9</v>
      </c>
      <c r="U905" s="260">
        <v>0.893908629441624</v>
      </c>
      <c r="V905" s="260">
        <v>0.937823834196891</v>
      </c>
      <c r="W905" s="260">
        <v>0.923036921476859</v>
      </c>
      <c r="X905" s="260">
        <v>0.915143199474356</v>
      </c>
      <c r="Y905" s="262">
        <v>0.92</v>
      </c>
      <c r="Z905" s="262" t="s">
        <v>33</v>
      </c>
      <c r="AA905" s="262" t="s">
        <v>33</v>
      </c>
      <c r="AB905" s="262" t="s">
        <v>33</v>
      </c>
      <c r="AC905" s="262">
        <v>1</v>
      </c>
      <c r="AD905" s="262">
        <v>0.92</v>
      </c>
      <c r="AE905" s="260">
        <v>1</v>
      </c>
      <c r="AF905" s="260">
        <v>0.999166666666667</v>
      </c>
      <c r="AG905" s="260">
        <v>0.999102333931777</v>
      </c>
      <c r="AH905" s="260">
        <v>0.997586528440568</v>
      </c>
      <c r="AI905" s="262">
        <v>0.92</v>
      </c>
      <c r="AJ905" s="260">
        <v>0.933502538071066</v>
      </c>
      <c r="AK905" s="260">
        <v>0.958045977011494</v>
      </c>
      <c r="AL905" s="260">
        <v>0.96</v>
      </c>
      <c r="AM905" s="260">
        <v>0.949160717731044</v>
      </c>
      <c r="AN905" s="259">
        <v>0.99</v>
      </c>
      <c r="AO905" s="264">
        <v>1</v>
      </c>
      <c r="AP905" s="264">
        <v>1</v>
      </c>
      <c r="AQ905" s="264">
        <v>1</v>
      </c>
      <c r="AR905" s="265">
        <v>1</v>
      </c>
      <c r="AS905" s="286">
        <v>0.0656418488929858</v>
      </c>
      <c r="AT905" s="267">
        <v>0</v>
      </c>
      <c r="AU905" s="268">
        <v>0</v>
      </c>
      <c r="AV905" s="268">
        <v>0.125</v>
      </c>
      <c r="AW905" s="268">
        <v>0.0338983050847458</v>
      </c>
      <c r="AX905" s="224"/>
      <c r="AY905" s="222"/>
    </row>
    <row r="906" ht="15" spans="1:51">
      <c r="A906" s="220"/>
      <c r="B906" s="224"/>
      <c r="C906" s="294" t="s">
        <v>927</v>
      </c>
      <c r="D906" s="111" t="s">
        <v>25</v>
      </c>
      <c r="E906" s="111" t="s">
        <v>928</v>
      </c>
      <c r="F906" s="297" t="s">
        <v>942</v>
      </c>
      <c r="G906" s="298" t="s">
        <v>942</v>
      </c>
      <c r="H906" s="298" t="s">
        <v>942</v>
      </c>
      <c r="I906" s="298" t="s">
        <v>942</v>
      </c>
      <c r="J906" s="259">
        <v>0.9</v>
      </c>
      <c r="K906" s="260">
        <v>0.941176470588235</v>
      </c>
      <c r="L906" s="260">
        <v>0.861111111111111</v>
      </c>
      <c r="M906" s="261">
        <v>0.810810810810811</v>
      </c>
      <c r="N906" s="261">
        <v>0.882686849574267</v>
      </c>
      <c r="O906" s="262">
        <v>0.9</v>
      </c>
      <c r="P906" s="263">
        <v>0.968790218790219</v>
      </c>
      <c r="Q906" s="260">
        <v>0.970134874759152</v>
      </c>
      <c r="R906" s="260">
        <v>0.966616541353383</v>
      </c>
      <c r="S906" s="260">
        <v>0.983239385301241</v>
      </c>
      <c r="T906" s="262">
        <v>0.9</v>
      </c>
      <c r="U906" s="260">
        <v>0.927606177606178</v>
      </c>
      <c r="V906" s="260">
        <v>0.954720616570328</v>
      </c>
      <c r="W906" s="260">
        <v>0.957593984962406</v>
      </c>
      <c r="X906" s="260">
        <v>0.958055597230855</v>
      </c>
      <c r="Y906" s="262">
        <v>0.92</v>
      </c>
      <c r="Z906" s="262" t="s">
        <v>33</v>
      </c>
      <c r="AA906" s="262" t="s">
        <v>33</v>
      </c>
      <c r="AB906" s="262" t="s">
        <v>33</v>
      </c>
      <c r="AC906" s="262">
        <v>1</v>
      </c>
      <c r="AD906" s="262">
        <v>0.92</v>
      </c>
      <c r="AE906" s="260">
        <v>0.997275204359673</v>
      </c>
      <c r="AF906" s="260">
        <v>0.997055359246172</v>
      </c>
      <c r="AG906" s="260">
        <v>0.98037542662116</v>
      </c>
      <c r="AH906" s="260">
        <v>0.99358665252194</v>
      </c>
      <c r="AI906" s="262">
        <v>0.92</v>
      </c>
      <c r="AJ906" s="260">
        <v>0.938887101962046</v>
      </c>
      <c r="AK906" s="260">
        <v>0.96242774566474</v>
      </c>
      <c r="AL906" s="260">
        <v>0.96421052631579</v>
      </c>
      <c r="AM906" s="260">
        <v>0.967723960565795</v>
      </c>
      <c r="AN906" s="259">
        <v>0.99</v>
      </c>
      <c r="AO906" s="264">
        <v>1</v>
      </c>
      <c r="AP906" s="264">
        <v>1</v>
      </c>
      <c r="AQ906" s="264">
        <v>1</v>
      </c>
      <c r="AR906" s="265">
        <v>1</v>
      </c>
      <c r="AS906" s="286">
        <v>0.0656418488929858</v>
      </c>
      <c r="AT906" s="267">
        <v>0.277777777777778</v>
      </c>
      <c r="AU906" s="268">
        <v>0.0666666666666667</v>
      </c>
      <c r="AV906" s="268">
        <v>0</v>
      </c>
      <c r="AW906" s="268">
        <v>0.0732323232323232</v>
      </c>
      <c r="AX906" s="224"/>
      <c r="AY906" s="222"/>
    </row>
    <row r="907" ht="15" spans="1:51">
      <c r="A907" s="220"/>
      <c r="B907" s="224"/>
      <c r="C907" s="294" t="s">
        <v>927</v>
      </c>
      <c r="D907" s="111" t="s">
        <v>25</v>
      </c>
      <c r="E907" s="111" t="s">
        <v>928</v>
      </c>
      <c r="F907" s="301" t="s">
        <v>943</v>
      </c>
      <c r="G907" s="302" t="s">
        <v>943</v>
      </c>
      <c r="H907" s="302" t="s">
        <v>943</v>
      </c>
      <c r="I907" s="302" t="s">
        <v>943</v>
      </c>
      <c r="J907" s="259">
        <v>0.9</v>
      </c>
      <c r="K907" s="260">
        <v>0.916666666666667</v>
      </c>
      <c r="L907" s="260">
        <v>0.8</v>
      </c>
      <c r="M907" s="261">
        <v>0.75</v>
      </c>
      <c r="N907" s="261">
        <v>0.892215568862275</v>
      </c>
      <c r="O907" s="262">
        <v>0.9</v>
      </c>
      <c r="P907" s="263">
        <v>0.959155888359428</v>
      </c>
      <c r="Q907" s="260">
        <v>0.875375375375375</v>
      </c>
      <c r="R907" s="260">
        <v>0.857328145265888</v>
      </c>
      <c r="S907" s="260">
        <v>0.943476689555475</v>
      </c>
      <c r="T907" s="262">
        <v>0.9</v>
      </c>
      <c r="U907" s="260">
        <v>0.909462219196732</v>
      </c>
      <c r="V907" s="260">
        <v>0.793543543543544</v>
      </c>
      <c r="W907" s="260">
        <v>0.82295719844358</v>
      </c>
      <c r="X907" s="260">
        <v>0.915961932297314</v>
      </c>
      <c r="Y907" s="262">
        <v>0.92</v>
      </c>
      <c r="Z907" s="262" t="s">
        <v>33</v>
      </c>
      <c r="AA907" s="262" t="s">
        <v>33</v>
      </c>
      <c r="AB907" s="262" t="s">
        <v>33</v>
      </c>
      <c r="AC907" s="262" t="s">
        <v>33</v>
      </c>
      <c r="AD907" s="262">
        <v>0.92</v>
      </c>
      <c r="AE907" s="260">
        <v>1</v>
      </c>
      <c r="AF907" s="260">
        <v>1</v>
      </c>
      <c r="AG907" s="260">
        <v>0.997630331753555</v>
      </c>
      <c r="AH907" s="260">
        <v>0.994637911731778</v>
      </c>
      <c r="AI907" s="262">
        <v>0.92</v>
      </c>
      <c r="AJ907" s="260">
        <v>0.944860449285228</v>
      </c>
      <c r="AK907" s="260">
        <v>0.885135135135135</v>
      </c>
      <c r="AL907" s="260">
        <v>0.921581335061568</v>
      </c>
      <c r="AM907" s="260">
        <v>0.947382369238924</v>
      </c>
      <c r="AN907" s="259">
        <v>0.99</v>
      </c>
      <c r="AO907" s="264">
        <v>1</v>
      </c>
      <c r="AP907" s="264">
        <v>1</v>
      </c>
      <c r="AQ907" s="264">
        <v>1</v>
      </c>
      <c r="AR907" s="265">
        <v>1</v>
      </c>
      <c r="AS907" s="286">
        <v>0.0656418488929858</v>
      </c>
      <c r="AT907" s="267">
        <v>0</v>
      </c>
      <c r="AU907" s="268">
        <v>0</v>
      </c>
      <c r="AV907" s="268">
        <v>0.166666666666667</v>
      </c>
      <c r="AW907" s="268">
        <v>0.0596026490066225</v>
      </c>
      <c r="AX907" s="224"/>
      <c r="AY907" s="222"/>
    </row>
    <row r="908" ht="15" spans="1:51">
      <c r="A908" s="220"/>
      <c r="B908" s="224"/>
      <c r="C908" s="294" t="s">
        <v>927</v>
      </c>
      <c r="D908" s="111" t="s">
        <v>25</v>
      </c>
      <c r="E908" s="111" t="s">
        <v>928</v>
      </c>
      <c r="F908" s="297" t="s">
        <v>944</v>
      </c>
      <c r="G908" s="298" t="s">
        <v>944</v>
      </c>
      <c r="H908" s="298" t="s">
        <v>944</v>
      </c>
      <c r="I908" s="298" t="s">
        <v>944</v>
      </c>
      <c r="J908" s="259">
        <v>0.9</v>
      </c>
      <c r="K908" s="260">
        <v>0.823529411764706</v>
      </c>
      <c r="L908" s="260">
        <v>0.705882352941177</v>
      </c>
      <c r="M908" s="261">
        <v>0.8</v>
      </c>
      <c r="N908" s="261">
        <v>0.794625719769674</v>
      </c>
      <c r="O908" s="262">
        <v>0.9</v>
      </c>
      <c r="P908" s="263">
        <v>0.901639344262295</v>
      </c>
      <c r="Q908" s="260">
        <v>0.943306336350643</v>
      </c>
      <c r="R908" s="260">
        <v>0.947491795593061</v>
      </c>
      <c r="S908" s="260">
        <v>0.945787697182613</v>
      </c>
      <c r="T908" s="262">
        <v>0.9</v>
      </c>
      <c r="U908" s="260">
        <v>0.835568802781918</v>
      </c>
      <c r="V908" s="260">
        <v>0.842782277274893</v>
      </c>
      <c r="W908" s="260">
        <v>0.851383028598218</v>
      </c>
      <c r="X908" s="260">
        <v>0.854549838120824</v>
      </c>
      <c r="Y908" s="262">
        <v>0.92</v>
      </c>
      <c r="Z908" s="262">
        <v>0</v>
      </c>
      <c r="AA908" s="262" t="s">
        <v>33</v>
      </c>
      <c r="AB908" s="262" t="s">
        <v>33</v>
      </c>
      <c r="AC908" s="262">
        <v>0.5</v>
      </c>
      <c r="AD908" s="262">
        <v>0.92</v>
      </c>
      <c r="AE908" s="260">
        <v>0.990909090909091</v>
      </c>
      <c r="AF908" s="260">
        <v>0.997198879551821</v>
      </c>
      <c r="AG908" s="260">
        <v>0.99872854418309</v>
      </c>
      <c r="AH908" s="260">
        <v>0.996043378666282</v>
      </c>
      <c r="AI908" s="262">
        <v>0.92</v>
      </c>
      <c r="AJ908" s="260">
        <v>0.904218362282878</v>
      </c>
      <c r="AK908" s="260">
        <v>0.93806574559314</v>
      </c>
      <c r="AL908" s="260">
        <v>0.938584153774027</v>
      </c>
      <c r="AM908" s="260">
        <v>0.944344951095192</v>
      </c>
      <c r="AN908" s="259">
        <v>0.99</v>
      </c>
      <c r="AO908" s="264">
        <v>1</v>
      </c>
      <c r="AP908" s="264">
        <v>1</v>
      </c>
      <c r="AQ908" s="264">
        <v>1</v>
      </c>
      <c r="AR908" s="265">
        <v>1</v>
      </c>
      <c r="AS908" s="286">
        <v>0.0656418488929858</v>
      </c>
      <c r="AT908" s="267">
        <v>0.142857142857143</v>
      </c>
      <c r="AU908" s="268">
        <v>0</v>
      </c>
      <c r="AV908" s="268">
        <v>0.09375</v>
      </c>
      <c r="AW908" s="268">
        <v>0.0443131462333826</v>
      </c>
      <c r="AX908" s="224"/>
      <c r="AY908" s="222"/>
    </row>
    <row r="909" ht="15" spans="1:51">
      <c r="A909" s="220"/>
      <c r="B909" s="224"/>
      <c r="C909" s="294" t="s">
        <v>927</v>
      </c>
      <c r="D909" s="111" t="s">
        <v>25</v>
      </c>
      <c r="E909" s="111" t="s">
        <v>928</v>
      </c>
      <c r="F909" s="297" t="s">
        <v>945</v>
      </c>
      <c r="G909" s="298" t="s">
        <v>945</v>
      </c>
      <c r="H909" s="298" t="s">
        <v>945</v>
      </c>
      <c r="I909" s="298" t="s">
        <v>945</v>
      </c>
      <c r="J909" s="259">
        <v>0.9</v>
      </c>
      <c r="K909" s="260">
        <v>0.827586206896552</v>
      </c>
      <c r="L909" s="260">
        <v>0.827586206896552</v>
      </c>
      <c r="M909" s="261">
        <v>0.967741935483871</v>
      </c>
      <c r="N909" s="261">
        <v>0.903150525087515</v>
      </c>
      <c r="O909" s="262">
        <v>0.9</v>
      </c>
      <c r="P909" s="263">
        <v>0.943823618242223</v>
      </c>
      <c r="Q909" s="260">
        <v>0.969396939693969</v>
      </c>
      <c r="R909" s="260">
        <v>0.98328530259366</v>
      </c>
      <c r="S909" s="260">
        <v>0.968945972021225</v>
      </c>
      <c r="T909" s="262">
        <v>0.9</v>
      </c>
      <c r="U909" s="260">
        <v>0.871035940803383</v>
      </c>
      <c r="V909" s="260">
        <v>0.882688268826883</v>
      </c>
      <c r="W909" s="260">
        <v>0.93314121037464</v>
      </c>
      <c r="X909" s="260">
        <v>0.915400385914134</v>
      </c>
      <c r="Y909" s="262">
        <v>0.92</v>
      </c>
      <c r="Z909" s="262" t="s">
        <v>33</v>
      </c>
      <c r="AA909" s="262" t="s">
        <v>33</v>
      </c>
      <c r="AB909" s="262" t="s">
        <v>33</v>
      </c>
      <c r="AC909" s="262">
        <v>1</v>
      </c>
      <c r="AD909" s="262">
        <v>0.92</v>
      </c>
      <c r="AE909" s="260">
        <v>0.998780983340106</v>
      </c>
      <c r="AF909" s="260">
        <v>0.995372890582471</v>
      </c>
      <c r="AG909" s="260">
        <v>0.997881355932203</v>
      </c>
      <c r="AH909" s="260">
        <v>0.997146173423208</v>
      </c>
      <c r="AI909" s="262">
        <v>0.92</v>
      </c>
      <c r="AJ909" s="260">
        <v>0.894927536231884</v>
      </c>
      <c r="AK909" s="260">
        <v>0.921392139213921</v>
      </c>
      <c r="AL909" s="260">
        <v>0.955331412103746</v>
      </c>
      <c r="AM909" s="260">
        <v>0.953134106392813</v>
      </c>
      <c r="AN909" s="259">
        <v>0.99</v>
      </c>
      <c r="AO909" s="264">
        <v>1</v>
      </c>
      <c r="AP909" s="264">
        <v>1</v>
      </c>
      <c r="AQ909" s="264">
        <v>1</v>
      </c>
      <c r="AR909" s="265">
        <v>1</v>
      </c>
      <c r="AS909" s="286">
        <v>0.0656418488929858</v>
      </c>
      <c r="AT909" s="267">
        <v>0.025</v>
      </c>
      <c r="AU909" s="268">
        <v>0.05</v>
      </c>
      <c r="AV909" s="268">
        <v>0.0526315789473684</v>
      </c>
      <c r="AW909" s="268">
        <v>0.052060737527115</v>
      </c>
      <c r="AX909" s="224"/>
      <c r="AY909" s="222"/>
    </row>
    <row r="910" ht="15" spans="1:51">
      <c r="A910" s="220"/>
      <c r="B910" s="224"/>
      <c r="C910" s="294" t="s">
        <v>927</v>
      </c>
      <c r="D910" s="111" t="s">
        <v>25</v>
      </c>
      <c r="E910" s="111" t="s">
        <v>928</v>
      </c>
      <c r="F910" s="297" t="s">
        <v>946</v>
      </c>
      <c r="G910" s="298" t="s">
        <v>946</v>
      </c>
      <c r="H910" s="298" t="s">
        <v>946</v>
      </c>
      <c r="I910" s="298" t="s">
        <v>946</v>
      </c>
      <c r="J910" s="259">
        <v>0.9</v>
      </c>
      <c r="K910" s="260">
        <v>0.941176470588235</v>
      </c>
      <c r="L910" s="260">
        <v>0.971428571428571</v>
      </c>
      <c r="M910" s="261">
        <v>0.945945945945946</v>
      </c>
      <c r="N910" s="261">
        <v>0.971786833855799</v>
      </c>
      <c r="O910" s="262">
        <v>0.9</v>
      </c>
      <c r="P910" s="263">
        <v>0.991830065359477</v>
      </c>
      <c r="Q910" s="260">
        <v>0.975027144408252</v>
      </c>
      <c r="R910" s="260">
        <v>0.994088669950739</v>
      </c>
      <c r="S910" s="260">
        <v>0.990686483759556</v>
      </c>
      <c r="T910" s="262">
        <v>0.9</v>
      </c>
      <c r="U910" s="260">
        <v>0.932352941176471</v>
      </c>
      <c r="V910" s="260">
        <v>0.931234165761853</v>
      </c>
      <c r="W910" s="260">
        <v>0.91264367816092</v>
      </c>
      <c r="X910" s="260">
        <v>0.927445121399097</v>
      </c>
      <c r="Y910" s="262">
        <v>0.92</v>
      </c>
      <c r="Z910" s="262">
        <v>0.929058663028649</v>
      </c>
      <c r="AA910" s="262">
        <v>0.955801104972376</v>
      </c>
      <c r="AB910" s="262">
        <v>0.94468085106383</v>
      </c>
      <c r="AC910" s="262">
        <v>0.939140579428349</v>
      </c>
      <c r="AD910" s="262">
        <v>0.92</v>
      </c>
      <c r="AE910" s="260">
        <v>0.996823379923761</v>
      </c>
      <c r="AF910" s="260">
        <v>0.999350396258282</v>
      </c>
      <c r="AG910" s="260">
        <v>0.743202416918429</v>
      </c>
      <c r="AH910" s="260">
        <v>0.948803542915005</v>
      </c>
      <c r="AI910" s="262">
        <v>0.92</v>
      </c>
      <c r="AJ910" s="260">
        <v>0.949380437648299</v>
      </c>
      <c r="AK910" s="260">
        <v>0.955851224674932</v>
      </c>
      <c r="AL910" s="260">
        <v>0.961046346317885</v>
      </c>
      <c r="AM910" s="260">
        <v>0.958627083198586</v>
      </c>
      <c r="AN910" s="259">
        <v>0.99</v>
      </c>
      <c r="AO910" s="264">
        <v>1</v>
      </c>
      <c r="AP910" s="264">
        <v>1</v>
      </c>
      <c r="AQ910" s="264">
        <v>1</v>
      </c>
      <c r="AR910" s="265">
        <v>1</v>
      </c>
      <c r="AS910" s="286">
        <v>0.0656418488929858</v>
      </c>
      <c r="AT910" s="267">
        <v>0</v>
      </c>
      <c r="AU910" s="268">
        <v>0</v>
      </c>
      <c r="AV910" s="268">
        <v>0.0769230769230769</v>
      </c>
      <c r="AW910" s="268">
        <v>0.0375722543352601</v>
      </c>
      <c r="AX910" s="224"/>
      <c r="AY910" s="222"/>
    </row>
    <row r="911" ht="15" spans="1:51">
      <c r="A911" s="220"/>
      <c r="B911" s="224"/>
      <c r="C911" s="294" t="s">
        <v>927</v>
      </c>
      <c r="D911" s="111" t="s">
        <v>25</v>
      </c>
      <c r="E911" s="111" t="s">
        <v>928</v>
      </c>
      <c r="F911" s="297" t="s">
        <v>947</v>
      </c>
      <c r="G911" s="298" t="s">
        <v>947</v>
      </c>
      <c r="H911" s="298" t="s">
        <v>947</v>
      </c>
      <c r="I911" s="298" t="s">
        <v>947</v>
      </c>
      <c r="J911" s="259">
        <v>0.9</v>
      </c>
      <c r="K911" s="260">
        <v>1</v>
      </c>
      <c r="L911" s="260">
        <v>1</v>
      </c>
      <c r="M911" s="261">
        <v>1</v>
      </c>
      <c r="N911" s="261">
        <v>0.961783439490446</v>
      </c>
      <c r="O911" s="262">
        <v>0.9</v>
      </c>
      <c r="P911" s="263">
        <v>0.972727272727273</v>
      </c>
      <c r="Q911" s="260">
        <v>0.959276018099548</v>
      </c>
      <c r="R911" s="260">
        <v>0.961783439490446</v>
      </c>
      <c r="S911" s="260">
        <v>0.967614713689799</v>
      </c>
      <c r="T911" s="262">
        <v>0.9</v>
      </c>
      <c r="U911" s="260">
        <v>0.834090909090909</v>
      </c>
      <c r="V911" s="260">
        <v>0.916289592760181</v>
      </c>
      <c r="W911" s="260">
        <v>0.876857749469214</v>
      </c>
      <c r="X911" s="260">
        <v>0.896169890026545</v>
      </c>
      <c r="Y911" s="262">
        <v>0.92</v>
      </c>
      <c r="Z911" s="262">
        <v>0.783333333333333</v>
      </c>
      <c r="AA911" s="262">
        <v>0.904761904761905</v>
      </c>
      <c r="AB911" s="262">
        <v>0.815789473684211</v>
      </c>
      <c r="AC911" s="262">
        <v>0.83527067419462</v>
      </c>
      <c r="AD911" s="262">
        <v>0.92</v>
      </c>
      <c r="AE911" s="260">
        <v>1</v>
      </c>
      <c r="AF911" s="260">
        <v>0.992084432717678</v>
      </c>
      <c r="AG911" s="260">
        <v>0.993093922651934</v>
      </c>
      <c r="AH911" s="260">
        <v>0.993313597386688</v>
      </c>
      <c r="AI911" s="262">
        <v>0.92</v>
      </c>
      <c r="AJ911" s="260">
        <v>0.923214285714286</v>
      </c>
      <c r="AK911" s="260">
        <v>0.950639853747715</v>
      </c>
      <c r="AL911" s="260">
        <v>0.929373996789727</v>
      </c>
      <c r="AM911" s="260">
        <v>0.937106530058018</v>
      </c>
      <c r="AN911" s="259">
        <v>0.99</v>
      </c>
      <c r="AO911" s="264">
        <v>1</v>
      </c>
      <c r="AP911" s="264">
        <v>1</v>
      </c>
      <c r="AQ911" s="264">
        <v>1</v>
      </c>
      <c r="AR911" s="265">
        <v>1</v>
      </c>
      <c r="AS911" s="286">
        <v>0.0656418488929858</v>
      </c>
      <c r="AT911" s="267">
        <v>0</v>
      </c>
      <c r="AU911" s="268">
        <v>0.25</v>
      </c>
      <c r="AV911" s="268">
        <v>0.0833333333333333</v>
      </c>
      <c r="AW911" s="268">
        <v>0.0778443113772455</v>
      </c>
      <c r="AX911" s="224"/>
      <c r="AY911" s="222"/>
    </row>
    <row r="912" ht="15" spans="1:51">
      <c r="A912" s="220"/>
      <c r="B912" s="224"/>
      <c r="C912" s="294" t="s">
        <v>927</v>
      </c>
      <c r="D912" s="111" t="s">
        <v>25</v>
      </c>
      <c r="E912" s="111" t="s">
        <v>928</v>
      </c>
      <c r="F912" s="297" t="s">
        <v>948</v>
      </c>
      <c r="G912" s="298" t="s">
        <v>948</v>
      </c>
      <c r="H912" s="298" t="s">
        <v>948</v>
      </c>
      <c r="I912" s="298" t="s">
        <v>948</v>
      </c>
      <c r="J912" s="259">
        <v>0.9</v>
      </c>
      <c r="K912" s="260">
        <v>0.84375</v>
      </c>
      <c r="L912" s="260">
        <v>0.84375</v>
      </c>
      <c r="M912" s="261">
        <v>0.90625</v>
      </c>
      <c r="N912" s="261">
        <v>0.900798175598632</v>
      </c>
      <c r="O912" s="262">
        <v>0.9</v>
      </c>
      <c r="P912" s="263">
        <v>0.905585585585586</v>
      </c>
      <c r="Q912" s="260">
        <v>0.949801372336584</v>
      </c>
      <c r="R912" s="260">
        <v>0.951152390780874</v>
      </c>
      <c r="S912" s="260">
        <v>0.95719277078149</v>
      </c>
      <c r="T912" s="262">
        <v>0.9</v>
      </c>
      <c r="U912" s="260">
        <v>0.908468468468469</v>
      </c>
      <c r="V912" s="260">
        <v>0.913687251715421</v>
      </c>
      <c r="W912" s="260">
        <v>0.91984864121087</v>
      </c>
      <c r="X912" s="260">
        <v>0.914850564311389</v>
      </c>
      <c r="Y912" s="262">
        <v>0.92</v>
      </c>
      <c r="Z912" s="262" t="s">
        <v>33</v>
      </c>
      <c r="AA912" s="262" t="s">
        <v>33</v>
      </c>
      <c r="AB912" s="262" t="s">
        <v>33</v>
      </c>
      <c r="AC912" s="262" t="s">
        <v>33</v>
      </c>
      <c r="AD912" s="262">
        <v>0.92</v>
      </c>
      <c r="AE912" s="260">
        <v>0.969827586206897</v>
      </c>
      <c r="AF912" s="260">
        <v>1</v>
      </c>
      <c r="AG912" s="260">
        <v>0.999295526593871</v>
      </c>
      <c r="AH912" s="260">
        <v>0.995695971904994</v>
      </c>
      <c r="AI912" s="262">
        <v>0.92</v>
      </c>
      <c r="AJ912" s="260">
        <v>0.930810810810811</v>
      </c>
      <c r="AK912" s="260">
        <v>0.936800288912965</v>
      </c>
      <c r="AL912" s="260">
        <v>0.942208462332301</v>
      </c>
      <c r="AM912" s="260">
        <v>0.947553634044265</v>
      </c>
      <c r="AN912" s="259">
        <v>0.99</v>
      </c>
      <c r="AO912" s="264">
        <v>1</v>
      </c>
      <c r="AP912" s="264">
        <v>1</v>
      </c>
      <c r="AQ912" s="264">
        <v>1</v>
      </c>
      <c r="AR912" s="265">
        <v>1</v>
      </c>
      <c r="AS912" s="286">
        <v>0.0656418488929858</v>
      </c>
      <c r="AT912" s="267">
        <v>0</v>
      </c>
      <c r="AU912" s="268">
        <v>0</v>
      </c>
      <c r="AV912" s="268">
        <v>0.0833333333333333</v>
      </c>
      <c r="AW912" s="268">
        <v>0.055045871559633</v>
      </c>
      <c r="AX912" s="224"/>
      <c r="AY912" s="222"/>
    </row>
    <row r="913" ht="15" spans="1:51">
      <c r="A913" s="220"/>
      <c r="B913" s="224"/>
      <c r="C913" s="294" t="s">
        <v>927</v>
      </c>
      <c r="D913" s="111" t="s">
        <v>25</v>
      </c>
      <c r="E913" s="111" t="s">
        <v>928</v>
      </c>
      <c r="F913" s="301" t="s">
        <v>949</v>
      </c>
      <c r="G913" s="302" t="s">
        <v>949</v>
      </c>
      <c r="H913" s="302" t="s">
        <v>949</v>
      </c>
      <c r="I913" s="302" t="s">
        <v>949</v>
      </c>
      <c r="J913" s="259">
        <v>0.9</v>
      </c>
      <c r="K913" s="260">
        <v>0.764705882352941</v>
      </c>
      <c r="L913" s="260">
        <v>0.722222222222222</v>
      </c>
      <c r="M913" s="261">
        <v>0.75</v>
      </c>
      <c r="N913" s="261">
        <v>0.806517311608961</v>
      </c>
      <c r="O913" s="262">
        <v>0.9</v>
      </c>
      <c r="P913" s="263">
        <v>0.94815668202765</v>
      </c>
      <c r="Q913" s="260">
        <v>0.931155192532089</v>
      </c>
      <c r="R913" s="260">
        <v>0.954831932773109</v>
      </c>
      <c r="S913" s="260">
        <v>0.943286456557065</v>
      </c>
      <c r="T913" s="262">
        <v>0.9</v>
      </c>
      <c r="U913" s="260">
        <v>0.851382488479263</v>
      </c>
      <c r="V913" s="260">
        <v>0.845974329054842</v>
      </c>
      <c r="W913" s="260">
        <v>0.877100840336134</v>
      </c>
      <c r="X913" s="260">
        <v>0.867795454089514</v>
      </c>
      <c r="Y913" s="262">
        <v>0.92</v>
      </c>
      <c r="Z913" s="262" t="s">
        <v>33</v>
      </c>
      <c r="AA913" s="262" t="s">
        <v>33</v>
      </c>
      <c r="AB913" s="262" t="s">
        <v>33</v>
      </c>
      <c r="AC913" s="262" t="s">
        <v>33</v>
      </c>
      <c r="AD913" s="262">
        <v>0.92</v>
      </c>
      <c r="AE913" s="260">
        <v>0.997164461247637</v>
      </c>
      <c r="AF913" s="260">
        <v>0.987720644666155</v>
      </c>
      <c r="AG913" s="260">
        <v>0.986960065199674</v>
      </c>
      <c r="AH913" s="260">
        <v>0.990555514241095</v>
      </c>
      <c r="AI913" s="262">
        <v>0.92</v>
      </c>
      <c r="AJ913" s="260">
        <v>0.927995391705069</v>
      </c>
      <c r="AK913" s="260">
        <v>0.927654609101517</v>
      </c>
      <c r="AL913" s="260">
        <v>0.950105042016807</v>
      </c>
      <c r="AM913" s="260">
        <v>0.941003009027081</v>
      </c>
      <c r="AN913" s="259">
        <v>0.99</v>
      </c>
      <c r="AO913" s="264">
        <v>1</v>
      </c>
      <c r="AP913" s="264">
        <v>1</v>
      </c>
      <c r="AQ913" s="264">
        <v>1</v>
      </c>
      <c r="AR913" s="265">
        <v>1</v>
      </c>
      <c r="AS913" s="286">
        <v>0.0656418488929858</v>
      </c>
      <c r="AT913" s="267">
        <v>0.0714285714285714</v>
      </c>
      <c r="AU913" s="268">
        <v>0.0714285714285714</v>
      </c>
      <c r="AV913" s="268">
        <v>0.0625</v>
      </c>
      <c r="AW913" s="268">
        <v>0.0410958904109589</v>
      </c>
      <c r="AX913" s="224"/>
      <c r="AY913" s="222"/>
    </row>
    <row r="914" ht="15" spans="1:51">
      <c r="A914" s="220"/>
      <c r="B914" s="224"/>
      <c r="C914" s="294" t="s">
        <v>927</v>
      </c>
      <c r="D914" s="111" t="s">
        <v>25</v>
      </c>
      <c r="E914" s="111" t="s">
        <v>928</v>
      </c>
      <c r="F914" s="297" t="s">
        <v>950</v>
      </c>
      <c r="G914" s="298" t="s">
        <v>950</v>
      </c>
      <c r="H914" s="298" t="s">
        <v>950</v>
      </c>
      <c r="I914" s="298" t="s">
        <v>950</v>
      </c>
      <c r="J914" s="259">
        <v>0.9</v>
      </c>
      <c r="K914" s="260">
        <v>0.903846153846154</v>
      </c>
      <c r="L914" s="260">
        <v>0.948275862068966</v>
      </c>
      <c r="M914" s="261">
        <v>0.9375</v>
      </c>
      <c r="N914" s="261">
        <v>0.931541906589891</v>
      </c>
      <c r="O914" s="262">
        <v>0.9</v>
      </c>
      <c r="P914" s="263">
        <v>0.915577889447236</v>
      </c>
      <c r="Q914" s="260">
        <v>0.947582885719578</v>
      </c>
      <c r="R914" s="260">
        <v>0.967958737105345</v>
      </c>
      <c r="S914" s="260">
        <v>0.928905733169287</v>
      </c>
      <c r="T914" s="262">
        <v>0.9</v>
      </c>
      <c r="U914" s="260">
        <v>0.846566164154104</v>
      </c>
      <c r="V914" s="260">
        <v>0.880718651602149</v>
      </c>
      <c r="W914" s="260">
        <v>0.897624257580494</v>
      </c>
      <c r="X914" s="260">
        <v>0.865700524906797</v>
      </c>
      <c r="Y914" s="262">
        <v>0.92</v>
      </c>
      <c r="Z914" s="262" t="s">
        <v>33</v>
      </c>
      <c r="AA914" s="262" t="s">
        <v>33</v>
      </c>
      <c r="AB914" s="262">
        <v>0</v>
      </c>
      <c r="AC914" s="262">
        <v>0.25</v>
      </c>
      <c r="AD914" s="262">
        <v>0.92</v>
      </c>
      <c r="AE914" s="260">
        <v>0.966442953020134</v>
      </c>
      <c r="AF914" s="260">
        <v>0.990588235294118</v>
      </c>
      <c r="AG914" s="260">
        <v>0.98539176626826</v>
      </c>
      <c r="AH914" s="260">
        <v>0.987329472579579</v>
      </c>
      <c r="AI914" s="262">
        <v>0.92</v>
      </c>
      <c r="AJ914" s="260">
        <v>0.89063808407302</v>
      </c>
      <c r="AK914" s="260">
        <v>0.938507130950176</v>
      </c>
      <c r="AL914" s="260">
        <v>0.955774339740584</v>
      </c>
      <c r="AM914" s="260">
        <v>0.943697759533112</v>
      </c>
      <c r="AN914" s="259">
        <v>0.99</v>
      </c>
      <c r="AO914" s="264">
        <v>1</v>
      </c>
      <c r="AP914" s="264">
        <v>1</v>
      </c>
      <c r="AQ914" s="264">
        <v>1</v>
      </c>
      <c r="AR914" s="265">
        <v>1</v>
      </c>
      <c r="AS914" s="286">
        <v>0.0656418488929858</v>
      </c>
      <c r="AT914" s="267">
        <v>0.0789473684210526</v>
      </c>
      <c r="AU914" s="268">
        <v>0.0425531914893617</v>
      </c>
      <c r="AV914" s="268">
        <v>0.113207547169811</v>
      </c>
      <c r="AW914" s="268">
        <v>0.100591715976331</v>
      </c>
      <c r="AX914" s="224"/>
      <c r="AY914" s="222"/>
    </row>
    <row r="915" ht="15" spans="1:51">
      <c r="A915" s="220"/>
      <c r="B915" s="224"/>
      <c r="C915" s="294" t="s">
        <v>927</v>
      </c>
      <c r="D915" s="111" t="s">
        <v>25</v>
      </c>
      <c r="E915" s="111" t="s">
        <v>928</v>
      </c>
      <c r="F915" s="297" t="s">
        <v>951</v>
      </c>
      <c r="G915" s="298" t="s">
        <v>951</v>
      </c>
      <c r="H915" s="298" t="s">
        <v>951</v>
      </c>
      <c r="I915" s="298" t="s">
        <v>951</v>
      </c>
      <c r="J915" s="259">
        <v>0.9</v>
      </c>
      <c r="K915" s="260">
        <v>1</v>
      </c>
      <c r="L915" s="260">
        <v>1</v>
      </c>
      <c r="M915" s="261">
        <v>0.956521739130435</v>
      </c>
      <c r="N915" s="261">
        <v>0.994778067885117</v>
      </c>
      <c r="O915" s="262">
        <v>0.9</v>
      </c>
      <c r="P915" s="263">
        <v>0.984007525870179</v>
      </c>
      <c r="Q915" s="260">
        <v>0.983289817232376</v>
      </c>
      <c r="R915" s="260">
        <v>0.992020652429007</v>
      </c>
      <c r="S915" s="260">
        <v>0.98105358432765</v>
      </c>
      <c r="T915" s="262">
        <v>0.9</v>
      </c>
      <c r="U915" s="260">
        <v>0.94379115710254</v>
      </c>
      <c r="V915" s="260">
        <v>0.943864229765013</v>
      </c>
      <c r="W915" s="260">
        <v>0.962684815770946</v>
      </c>
      <c r="X915" s="260">
        <v>0.93677275615084</v>
      </c>
      <c r="Y915" s="262">
        <v>0.92</v>
      </c>
      <c r="Z915" s="262" t="s">
        <v>33</v>
      </c>
      <c r="AA915" s="262" t="s">
        <v>33</v>
      </c>
      <c r="AB915" s="262" t="s">
        <v>33</v>
      </c>
      <c r="AC915" s="262">
        <v>1</v>
      </c>
      <c r="AD915" s="262">
        <v>0.92</v>
      </c>
      <c r="AE915" s="260">
        <v>0.982536764705882</v>
      </c>
      <c r="AF915" s="260">
        <v>0.988533988533989</v>
      </c>
      <c r="AG915" s="260">
        <v>0.9896</v>
      </c>
      <c r="AH915" s="260">
        <v>0.98443579766537</v>
      </c>
      <c r="AI915" s="262">
        <v>0.92</v>
      </c>
      <c r="AJ915" s="260">
        <v>0.973189087488241</v>
      </c>
      <c r="AK915" s="260">
        <v>0.977806788511749</v>
      </c>
      <c r="AL915" s="260">
        <v>0.989439098803098</v>
      </c>
      <c r="AM915" s="260">
        <v>0.982482094838614</v>
      </c>
      <c r="AN915" s="259">
        <v>0.99</v>
      </c>
      <c r="AO915" s="264">
        <v>1</v>
      </c>
      <c r="AP915" s="264">
        <v>1</v>
      </c>
      <c r="AQ915" s="264">
        <v>1</v>
      </c>
      <c r="AR915" s="265">
        <v>1</v>
      </c>
      <c r="AS915" s="286">
        <v>0.0656418488929858</v>
      </c>
      <c r="AT915" s="267">
        <v>0</v>
      </c>
      <c r="AU915" s="268">
        <v>0.142857142857143</v>
      </c>
      <c r="AV915" s="268">
        <v>0.117647058823529</v>
      </c>
      <c r="AW915" s="268">
        <v>0.0727762803234501</v>
      </c>
      <c r="AX915" s="224"/>
      <c r="AY915" s="222"/>
    </row>
    <row r="916" ht="15" spans="1:51">
      <c r="A916" s="220"/>
      <c r="B916" s="224"/>
      <c r="C916" s="294" t="s">
        <v>927</v>
      </c>
      <c r="D916" s="111" t="s">
        <v>25</v>
      </c>
      <c r="E916" s="111" t="s">
        <v>928</v>
      </c>
      <c r="F916" s="297" t="s">
        <v>952</v>
      </c>
      <c r="G916" s="298" t="s">
        <v>952</v>
      </c>
      <c r="H916" s="298" t="s">
        <v>952</v>
      </c>
      <c r="I916" s="298" t="s">
        <v>952</v>
      </c>
      <c r="J916" s="259">
        <v>0.9</v>
      </c>
      <c r="K916" s="260">
        <v>0.941176470588235</v>
      </c>
      <c r="L916" s="260">
        <v>0.970588235294118</v>
      </c>
      <c r="M916" s="261">
        <v>1</v>
      </c>
      <c r="N916" s="261">
        <v>0.979166666666667</v>
      </c>
      <c r="O916" s="262">
        <v>0.9</v>
      </c>
      <c r="P916" s="263">
        <v>0.92</v>
      </c>
      <c r="Q916" s="260">
        <v>0.92859419827861</v>
      </c>
      <c r="R916" s="260">
        <v>0.920535226652103</v>
      </c>
      <c r="S916" s="260">
        <v>0.943476781578918</v>
      </c>
      <c r="T916" s="262">
        <v>0.9</v>
      </c>
      <c r="U916" s="260">
        <v>0.900719424460432</v>
      </c>
      <c r="V916" s="260">
        <v>0.880777813197322</v>
      </c>
      <c r="W916" s="260">
        <v>0.90606226105953</v>
      </c>
      <c r="X916" s="260">
        <v>0.910133570401589</v>
      </c>
      <c r="Y916" s="262">
        <v>0.92</v>
      </c>
      <c r="Z916" s="262" t="s">
        <v>33</v>
      </c>
      <c r="AA916" s="262">
        <v>0</v>
      </c>
      <c r="AB916" s="262" t="s">
        <v>33</v>
      </c>
      <c r="AC916" s="262">
        <v>0.666666666666667</v>
      </c>
      <c r="AD916" s="262">
        <v>0.92</v>
      </c>
      <c r="AE916" s="260">
        <v>0.993528183716075</v>
      </c>
      <c r="AF916" s="260">
        <v>0.971096164333757</v>
      </c>
      <c r="AG916" s="260">
        <v>0.980950342465753</v>
      </c>
      <c r="AH916" s="260">
        <v>0.971904359054277</v>
      </c>
      <c r="AI916" s="262">
        <v>0.92</v>
      </c>
      <c r="AJ916" s="260">
        <v>0.935539568345324</v>
      </c>
      <c r="AK916" s="260">
        <v>0.945859872611465</v>
      </c>
      <c r="AL916" s="260">
        <v>0.951132951132951</v>
      </c>
      <c r="AM916" s="260">
        <v>0.953068077075012</v>
      </c>
      <c r="AN916" s="259">
        <v>0.99</v>
      </c>
      <c r="AO916" s="264">
        <v>1</v>
      </c>
      <c r="AP916" s="264">
        <v>1</v>
      </c>
      <c r="AQ916" s="264">
        <v>1</v>
      </c>
      <c r="AR916" s="265">
        <v>1</v>
      </c>
      <c r="AS916" s="286">
        <v>0.0656418488929858</v>
      </c>
      <c r="AT916" s="267">
        <v>0.0666666666666667</v>
      </c>
      <c r="AU916" s="268">
        <v>0.176470588235294</v>
      </c>
      <c r="AV916" s="268">
        <v>0.0952380952380952</v>
      </c>
      <c r="AW916" s="268">
        <v>0.0869565217391304</v>
      </c>
      <c r="AX916" s="224"/>
      <c r="AY916" s="222"/>
    </row>
    <row r="917" ht="15" spans="1:51">
      <c r="A917" s="220"/>
      <c r="B917" s="224"/>
      <c r="C917" s="294" t="s">
        <v>927</v>
      </c>
      <c r="D917" s="111" t="s">
        <v>25</v>
      </c>
      <c r="E917" s="111" t="s">
        <v>928</v>
      </c>
      <c r="F917" s="301" t="s">
        <v>953</v>
      </c>
      <c r="G917" s="302" t="s">
        <v>953</v>
      </c>
      <c r="H917" s="302" t="s">
        <v>953</v>
      </c>
      <c r="I917" s="302" t="s">
        <v>953</v>
      </c>
      <c r="J917" s="259">
        <v>0.9</v>
      </c>
      <c r="K917" s="260">
        <v>0.875</v>
      </c>
      <c r="L917" s="260">
        <v>0.930232558139535</v>
      </c>
      <c r="M917" s="261">
        <v>0.914893617021277</v>
      </c>
      <c r="N917" s="261">
        <v>0.937919463087248</v>
      </c>
      <c r="O917" s="262">
        <v>0.9</v>
      </c>
      <c r="P917" s="263">
        <v>0.879901288730463</v>
      </c>
      <c r="Q917" s="260">
        <v>0.924046832782948</v>
      </c>
      <c r="R917" s="260">
        <v>0.927296248382924</v>
      </c>
      <c r="S917" s="260">
        <v>0.930799408977429</v>
      </c>
      <c r="T917" s="262">
        <v>0.9</v>
      </c>
      <c r="U917" s="260">
        <v>0.862078420619687</v>
      </c>
      <c r="V917" s="260">
        <v>0.876913839687781</v>
      </c>
      <c r="W917" s="260">
        <v>0.922121604139715</v>
      </c>
      <c r="X917" s="260">
        <v>0.897610434605391</v>
      </c>
      <c r="Y917" s="262">
        <v>0.92</v>
      </c>
      <c r="Z917" s="262" t="s">
        <v>33</v>
      </c>
      <c r="AA917" s="262">
        <v>0</v>
      </c>
      <c r="AB917" s="262" t="s">
        <v>33</v>
      </c>
      <c r="AC917" s="262">
        <v>0</v>
      </c>
      <c r="AD917" s="262">
        <v>0.92</v>
      </c>
      <c r="AE917" s="260">
        <v>0.986725663716814</v>
      </c>
      <c r="AF917" s="260">
        <v>0.947399880454274</v>
      </c>
      <c r="AG917" s="260">
        <v>0.95922208281054</v>
      </c>
      <c r="AH917" s="260">
        <v>0.905055487053021</v>
      </c>
      <c r="AI917" s="262">
        <v>0.92</v>
      </c>
      <c r="AJ917" s="260">
        <v>0.926535087719298</v>
      </c>
      <c r="AK917" s="260">
        <v>0.953781512605042</v>
      </c>
      <c r="AL917" s="260">
        <v>0.963001293661061</v>
      </c>
      <c r="AM917" s="260">
        <v>0.966294081085763</v>
      </c>
      <c r="AN917" s="259">
        <v>0.99</v>
      </c>
      <c r="AO917" s="264">
        <v>1</v>
      </c>
      <c r="AP917" s="264">
        <v>1</v>
      </c>
      <c r="AQ917" s="264">
        <v>1</v>
      </c>
      <c r="AR917" s="265">
        <v>1</v>
      </c>
      <c r="AS917" s="286">
        <v>0.0656418488929858</v>
      </c>
      <c r="AT917" s="267">
        <v>0.0689655172413793</v>
      </c>
      <c r="AU917" s="268">
        <v>0.025</v>
      </c>
      <c r="AV917" s="268">
        <v>0.0344827586206897</v>
      </c>
      <c r="AW917" s="268">
        <v>0.113513513513514</v>
      </c>
      <c r="AX917" s="224"/>
      <c r="AY917" s="222"/>
    </row>
    <row r="918" ht="15" spans="1:51">
      <c r="A918" s="220"/>
      <c r="B918" s="224"/>
      <c r="C918" s="294" t="s">
        <v>927</v>
      </c>
      <c r="D918" s="111" t="s">
        <v>25</v>
      </c>
      <c r="E918" s="111" t="s">
        <v>928</v>
      </c>
      <c r="F918" s="297" t="s">
        <v>954</v>
      </c>
      <c r="G918" s="298" t="s">
        <v>954</v>
      </c>
      <c r="H918" s="298" t="s">
        <v>954</v>
      </c>
      <c r="I918" s="298" t="s">
        <v>954</v>
      </c>
      <c r="J918" s="259">
        <v>0.9</v>
      </c>
      <c r="K918" s="260">
        <v>0.969230769230769</v>
      </c>
      <c r="L918" s="260">
        <v>1</v>
      </c>
      <c r="M918" s="261">
        <v>0.985915492957746</v>
      </c>
      <c r="N918" s="261">
        <v>0.985270049099836</v>
      </c>
      <c r="O918" s="262">
        <v>0.9</v>
      </c>
      <c r="P918" s="263">
        <v>0.976102941176471</v>
      </c>
      <c r="Q918" s="260">
        <v>0.984292328042328</v>
      </c>
      <c r="R918" s="260">
        <v>0.985083713850837</v>
      </c>
      <c r="S918" s="260">
        <v>0.973989126839995</v>
      </c>
      <c r="T918" s="262">
        <v>0.9</v>
      </c>
      <c r="U918" s="260">
        <v>0.934283088235294</v>
      </c>
      <c r="V918" s="260">
        <v>0.95353835978836</v>
      </c>
      <c r="W918" s="260">
        <v>0.954642313546423</v>
      </c>
      <c r="X918" s="260">
        <v>0.941804805310094</v>
      </c>
      <c r="Y918" s="262">
        <v>0.92</v>
      </c>
      <c r="Z918" s="262" t="s">
        <v>33</v>
      </c>
      <c r="AA918" s="262" t="s">
        <v>33</v>
      </c>
      <c r="AB918" s="262">
        <v>1</v>
      </c>
      <c r="AC918" s="262">
        <v>0.833333333333333</v>
      </c>
      <c r="AD918" s="262">
        <v>0.92</v>
      </c>
      <c r="AE918" s="260">
        <v>0.990374137304758</v>
      </c>
      <c r="AF918" s="260">
        <v>0.971964114066004</v>
      </c>
      <c r="AG918" s="260">
        <v>0.987756571840115</v>
      </c>
      <c r="AH918" s="260">
        <v>0.974462182817047</v>
      </c>
      <c r="AI918" s="262">
        <v>0.92</v>
      </c>
      <c r="AJ918" s="260">
        <v>0.980238970588235</v>
      </c>
      <c r="AK918" s="260">
        <v>0.986942148760331</v>
      </c>
      <c r="AL918" s="260">
        <v>0.987218502738892</v>
      </c>
      <c r="AM918" s="260">
        <v>0.986211577170502</v>
      </c>
      <c r="AN918" s="259">
        <v>0.99</v>
      </c>
      <c r="AO918" s="264">
        <v>1</v>
      </c>
      <c r="AP918" s="264">
        <v>1</v>
      </c>
      <c r="AQ918" s="264">
        <v>1</v>
      </c>
      <c r="AR918" s="265">
        <v>1</v>
      </c>
      <c r="AS918" s="286">
        <v>0.0656418488929858</v>
      </c>
      <c r="AT918" s="267">
        <v>0.027027027027027</v>
      </c>
      <c r="AU918" s="268">
        <v>0</v>
      </c>
      <c r="AV918" s="268">
        <v>0</v>
      </c>
      <c r="AW918" s="268">
        <v>0.0513950073421439</v>
      </c>
      <c r="AX918" s="224"/>
      <c r="AY918" s="222"/>
    </row>
    <row r="919" ht="15" spans="1:51">
      <c r="A919" s="220"/>
      <c r="B919" s="224"/>
      <c r="C919" s="294" t="s">
        <v>927</v>
      </c>
      <c r="D919" s="111" t="s">
        <v>25</v>
      </c>
      <c r="E919" s="111" t="s">
        <v>928</v>
      </c>
      <c r="F919" s="297" t="s">
        <v>955</v>
      </c>
      <c r="G919" s="298" t="s">
        <v>955</v>
      </c>
      <c r="H919" s="298" t="s">
        <v>955</v>
      </c>
      <c r="I919" s="298" t="s">
        <v>955</v>
      </c>
      <c r="J919" s="259">
        <v>0.9</v>
      </c>
      <c r="K919" s="260">
        <v>0.978260869565217</v>
      </c>
      <c r="L919" s="260">
        <v>0.979591836734694</v>
      </c>
      <c r="M919" s="261">
        <v>0.98</v>
      </c>
      <c r="N919" s="261">
        <v>0.977695167286245</v>
      </c>
      <c r="O919" s="262">
        <v>0.9</v>
      </c>
      <c r="P919" s="263">
        <v>0.959776981282358</v>
      </c>
      <c r="Q919" s="260">
        <v>0.977239199157007</v>
      </c>
      <c r="R919" s="260">
        <v>0.941319379555223</v>
      </c>
      <c r="S919" s="260">
        <v>0.968067014711452</v>
      </c>
      <c r="T919" s="262">
        <v>0.9</v>
      </c>
      <c r="U919" s="260">
        <v>0.932297889287137</v>
      </c>
      <c r="V919" s="260">
        <v>0.938883034773446</v>
      </c>
      <c r="W919" s="260">
        <v>0.944496355821342</v>
      </c>
      <c r="X919" s="260">
        <v>0.936646442442651</v>
      </c>
      <c r="Y919" s="262">
        <v>0.92</v>
      </c>
      <c r="Z919" s="262">
        <v>1</v>
      </c>
      <c r="AA919" s="262">
        <v>1</v>
      </c>
      <c r="AB919" s="262" t="s">
        <v>33</v>
      </c>
      <c r="AC919" s="262">
        <v>1</v>
      </c>
      <c r="AD919" s="262">
        <v>0.92</v>
      </c>
      <c r="AE919" s="260">
        <v>0.853960396039604</v>
      </c>
      <c r="AF919" s="260">
        <v>0.831683168316832</v>
      </c>
      <c r="AG919" s="260">
        <v>0.483213605043249</v>
      </c>
      <c r="AH919" s="260">
        <v>0.370504574225457</v>
      </c>
      <c r="AI919" s="262">
        <v>0.92</v>
      </c>
      <c r="AJ919" s="260">
        <v>0.976313694267516</v>
      </c>
      <c r="AK919" s="260">
        <v>0.981477583666597</v>
      </c>
      <c r="AL919" s="260">
        <v>0.986547085201794</v>
      </c>
      <c r="AM919" s="260">
        <v>0.984509811194777</v>
      </c>
      <c r="AN919" s="259">
        <v>0.99</v>
      </c>
      <c r="AO919" s="264">
        <v>1</v>
      </c>
      <c r="AP919" s="264">
        <v>1</v>
      </c>
      <c r="AQ919" s="264">
        <v>1</v>
      </c>
      <c r="AR919" s="265">
        <v>1</v>
      </c>
      <c r="AS919" s="286">
        <v>0.0656418488929858</v>
      </c>
      <c r="AT919" s="267">
        <v>0.0526315789473684</v>
      </c>
      <c r="AU919" s="268">
        <v>0.108108108108108</v>
      </c>
      <c r="AV919" s="268">
        <v>0.0344827586206897</v>
      </c>
      <c r="AW919" s="268">
        <v>0.0849194729136164</v>
      </c>
      <c r="AX919" s="224"/>
      <c r="AY919" s="222"/>
    </row>
    <row r="920" ht="15" spans="1:51">
      <c r="A920" s="220"/>
      <c r="B920" s="224"/>
      <c r="C920" s="294" t="s">
        <v>927</v>
      </c>
      <c r="D920" s="111" t="s">
        <v>25</v>
      </c>
      <c r="E920" s="111" t="s">
        <v>928</v>
      </c>
      <c r="F920" s="297" t="s">
        <v>956</v>
      </c>
      <c r="G920" s="298" t="s">
        <v>956</v>
      </c>
      <c r="H920" s="298" t="s">
        <v>956</v>
      </c>
      <c r="I920" s="298" t="s">
        <v>956</v>
      </c>
      <c r="J920" s="259">
        <v>0.9</v>
      </c>
      <c r="K920" s="260">
        <v>1</v>
      </c>
      <c r="L920" s="260">
        <v>1</v>
      </c>
      <c r="M920" s="261">
        <v>0.96078431372549</v>
      </c>
      <c r="N920" s="261">
        <v>0.991634980988593</v>
      </c>
      <c r="O920" s="262">
        <v>0.9</v>
      </c>
      <c r="P920" s="263">
        <v>0.992574797990828</v>
      </c>
      <c r="Q920" s="260">
        <v>0.992783257156603</v>
      </c>
      <c r="R920" s="260">
        <v>0.992979376919702</v>
      </c>
      <c r="S920" s="260">
        <v>0.992559903406289</v>
      </c>
      <c r="T920" s="262">
        <v>0.9</v>
      </c>
      <c r="U920" s="260">
        <v>0.954793623061804</v>
      </c>
      <c r="V920" s="260">
        <v>0.962472937214337</v>
      </c>
      <c r="W920" s="260">
        <v>0.963580517770952</v>
      </c>
      <c r="X920" s="260">
        <v>0.958105878951754</v>
      </c>
      <c r="Y920" s="262">
        <v>0.92</v>
      </c>
      <c r="Z920" s="262" t="s">
        <v>33</v>
      </c>
      <c r="AA920" s="262">
        <v>0</v>
      </c>
      <c r="AB920" s="262">
        <v>1</v>
      </c>
      <c r="AC920" s="262">
        <v>0.857142857142857</v>
      </c>
      <c r="AD920" s="262">
        <v>0.92</v>
      </c>
      <c r="AE920" s="260">
        <v>0.965202005308169</v>
      </c>
      <c r="AF920" s="260">
        <v>0.976678626345464</v>
      </c>
      <c r="AG920" s="260">
        <v>0.993526510480888</v>
      </c>
      <c r="AH920" s="260">
        <v>0.971526724256824</v>
      </c>
      <c r="AI920" s="262">
        <v>0.92</v>
      </c>
      <c r="AJ920" s="260">
        <v>0.983620877920943</v>
      </c>
      <c r="AK920" s="260">
        <v>0.990141861024285</v>
      </c>
      <c r="AL920" s="260">
        <v>0.992545494409121</v>
      </c>
      <c r="AM920" s="260">
        <v>0.990445507943659</v>
      </c>
      <c r="AN920" s="259">
        <v>0.99</v>
      </c>
      <c r="AO920" s="264">
        <v>1</v>
      </c>
      <c r="AP920" s="264">
        <v>1</v>
      </c>
      <c r="AQ920" s="264">
        <v>1</v>
      </c>
      <c r="AR920" s="265">
        <v>1</v>
      </c>
      <c r="AS920" s="286">
        <v>0.0656418488929858</v>
      </c>
      <c r="AT920" s="267">
        <v>0.148148148148148</v>
      </c>
      <c r="AU920" s="268">
        <v>0.0263157894736842</v>
      </c>
      <c r="AV920" s="268">
        <v>0</v>
      </c>
      <c r="AW920" s="268">
        <v>0.0405405405405405</v>
      </c>
      <c r="AX920" s="224"/>
      <c r="AY920" s="222"/>
    </row>
    <row r="921" ht="15" spans="1:51">
      <c r="A921" s="220"/>
      <c r="B921" s="224"/>
      <c r="C921" s="294" t="s">
        <v>927</v>
      </c>
      <c r="D921" s="111" t="s">
        <v>25</v>
      </c>
      <c r="E921" s="111" t="s">
        <v>928</v>
      </c>
      <c r="F921" s="297" t="s">
        <v>957</v>
      </c>
      <c r="G921" s="298" t="s">
        <v>957</v>
      </c>
      <c r="H921" s="298" t="s">
        <v>957</v>
      </c>
      <c r="I921" s="298" t="s">
        <v>957</v>
      </c>
      <c r="J921" s="259">
        <v>0.9</v>
      </c>
      <c r="K921" s="260">
        <v>1</v>
      </c>
      <c r="L921" s="260">
        <v>1</v>
      </c>
      <c r="M921" s="261">
        <v>0.979166666666667</v>
      </c>
      <c r="N921" s="261">
        <v>0.97676282051282</v>
      </c>
      <c r="O921" s="262">
        <v>0.9</v>
      </c>
      <c r="P921" s="263">
        <v>0.956966675413277</v>
      </c>
      <c r="Q921" s="260">
        <v>0.970157819225251</v>
      </c>
      <c r="R921" s="260">
        <v>0.97131931166348</v>
      </c>
      <c r="S921" s="260">
        <v>0.944750004981965</v>
      </c>
      <c r="T921" s="262">
        <v>0.9</v>
      </c>
      <c r="U921" s="260">
        <v>0.928102860141695</v>
      </c>
      <c r="V921" s="260">
        <v>0.919368723098996</v>
      </c>
      <c r="W921" s="260">
        <v>0.942911772739689</v>
      </c>
      <c r="X921" s="260">
        <v>0.925449871465296</v>
      </c>
      <c r="Y921" s="262">
        <v>0.92</v>
      </c>
      <c r="Z921" s="262" t="s">
        <v>33</v>
      </c>
      <c r="AA921" s="262" t="s">
        <v>33</v>
      </c>
      <c r="AB921" s="262" t="s">
        <v>33</v>
      </c>
      <c r="AC921" s="262" t="s">
        <v>33</v>
      </c>
      <c r="AD921" s="262">
        <v>0.92</v>
      </c>
      <c r="AE921" s="260">
        <v>0.947286821705426</v>
      </c>
      <c r="AF921" s="260">
        <v>0.978185993111366</v>
      </c>
      <c r="AG921" s="260">
        <v>0.987091222030981</v>
      </c>
      <c r="AH921" s="260">
        <v>0.984905319293171</v>
      </c>
      <c r="AI921" s="262">
        <v>0.92</v>
      </c>
      <c r="AJ921" s="260">
        <v>0.952505903962215</v>
      </c>
      <c r="AK921" s="260">
        <v>0.952367288378766</v>
      </c>
      <c r="AL921" s="260">
        <v>0.963124829281617</v>
      </c>
      <c r="AM921" s="260">
        <v>0.961628903369801</v>
      </c>
      <c r="AN921" s="259">
        <v>0.99</v>
      </c>
      <c r="AO921" s="264">
        <v>1</v>
      </c>
      <c r="AP921" s="264">
        <v>1</v>
      </c>
      <c r="AQ921" s="264">
        <v>1</v>
      </c>
      <c r="AR921" s="265">
        <v>1</v>
      </c>
      <c r="AS921" s="286">
        <v>0.0656418488929858</v>
      </c>
      <c r="AT921" s="267">
        <v>0</v>
      </c>
      <c r="AU921" s="268">
        <v>0.181818181818182</v>
      </c>
      <c r="AV921" s="268">
        <v>0</v>
      </c>
      <c r="AW921" s="268">
        <v>0.0505836575875486</v>
      </c>
      <c r="AX921" s="224"/>
      <c r="AY921" s="222"/>
    </row>
    <row r="922" ht="15" spans="1:51">
      <c r="A922" s="220"/>
      <c r="B922" s="224"/>
      <c r="C922" s="294" t="s">
        <v>927</v>
      </c>
      <c r="D922" s="111" t="s">
        <v>25</v>
      </c>
      <c r="E922" s="111" t="s">
        <v>928</v>
      </c>
      <c r="F922" s="297" t="s">
        <v>958</v>
      </c>
      <c r="G922" s="298" t="s">
        <v>958</v>
      </c>
      <c r="H922" s="298" t="s">
        <v>958</v>
      </c>
      <c r="I922" s="298" t="s">
        <v>958</v>
      </c>
      <c r="J922" s="259">
        <v>0.9</v>
      </c>
      <c r="K922" s="260">
        <v>0.861111111111111</v>
      </c>
      <c r="L922" s="260">
        <v>0.925</v>
      </c>
      <c r="M922" s="261">
        <v>0.925</v>
      </c>
      <c r="N922" s="261">
        <v>0.932380952380952</v>
      </c>
      <c r="O922" s="262">
        <v>0.9</v>
      </c>
      <c r="P922" s="263">
        <v>0.952241195304162</v>
      </c>
      <c r="Q922" s="260">
        <v>0.922268326417704</v>
      </c>
      <c r="R922" s="260">
        <v>0.968608799048752</v>
      </c>
      <c r="S922" s="260">
        <v>0.96202683998315</v>
      </c>
      <c r="T922" s="262">
        <v>0.9</v>
      </c>
      <c r="U922" s="260">
        <v>0.928228388473853</v>
      </c>
      <c r="V922" s="260">
        <v>0.912586445366528</v>
      </c>
      <c r="W922" s="260">
        <v>0.931034482758621</v>
      </c>
      <c r="X922" s="260">
        <v>0.92300054161401</v>
      </c>
      <c r="Y922" s="262">
        <v>0.92</v>
      </c>
      <c r="Z922" s="262" t="s">
        <v>33</v>
      </c>
      <c r="AA922" s="262" t="s">
        <v>33</v>
      </c>
      <c r="AB922" s="262" t="s">
        <v>33</v>
      </c>
      <c r="AC922" s="262">
        <v>0.666666666666667</v>
      </c>
      <c r="AD922" s="262">
        <v>0.92</v>
      </c>
      <c r="AE922" s="260">
        <v>0.988459139114161</v>
      </c>
      <c r="AF922" s="260">
        <v>0.983655274888559</v>
      </c>
      <c r="AG922" s="260">
        <v>0.970088161209068</v>
      </c>
      <c r="AH922" s="260">
        <v>0.901629916731658</v>
      </c>
      <c r="AI922" s="262">
        <v>0.92</v>
      </c>
      <c r="AJ922" s="260">
        <v>0.969050160085379</v>
      </c>
      <c r="AK922" s="260">
        <v>0.975656984785615</v>
      </c>
      <c r="AL922" s="260">
        <v>0.980028530670471</v>
      </c>
      <c r="AM922" s="260">
        <v>0.976040820827444</v>
      </c>
      <c r="AN922" s="259">
        <v>0.99</v>
      </c>
      <c r="AO922" s="264">
        <v>1</v>
      </c>
      <c r="AP922" s="264">
        <v>1</v>
      </c>
      <c r="AQ922" s="264">
        <v>1</v>
      </c>
      <c r="AR922" s="265">
        <v>1</v>
      </c>
      <c r="AS922" s="286">
        <v>0.0656418488929858</v>
      </c>
      <c r="AT922" s="267">
        <v>0.0952380952380952</v>
      </c>
      <c r="AU922" s="268">
        <v>0</v>
      </c>
      <c r="AV922" s="268">
        <v>0.0384615384615385</v>
      </c>
      <c r="AW922" s="268">
        <v>0.0585858585858586</v>
      </c>
      <c r="AX922" s="224"/>
      <c r="AY922" s="222"/>
    </row>
    <row r="923" ht="15" spans="1:51">
      <c r="A923" s="220"/>
      <c r="B923" s="224"/>
      <c r="C923" s="294" t="s">
        <v>927</v>
      </c>
      <c r="D923" s="111" t="s">
        <v>25</v>
      </c>
      <c r="E923" s="111" t="s">
        <v>928</v>
      </c>
      <c r="F923" s="297" t="s">
        <v>959</v>
      </c>
      <c r="G923" s="298" t="s">
        <v>959</v>
      </c>
      <c r="H923" s="298" t="s">
        <v>959</v>
      </c>
      <c r="I923" s="298" t="s">
        <v>959</v>
      </c>
      <c r="J923" s="259">
        <v>0.9</v>
      </c>
      <c r="K923" s="260">
        <v>0.958333333333333</v>
      </c>
      <c r="L923" s="260">
        <v>1</v>
      </c>
      <c r="M923" s="261">
        <v>1</v>
      </c>
      <c r="N923" s="261">
        <v>0.982998454404946</v>
      </c>
      <c r="O923" s="262">
        <v>0.9</v>
      </c>
      <c r="P923" s="263">
        <v>0.964719491035281</v>
      </c>
      <c r="Q923" s="260">
        <v>0.964351567301782</v>
      </c>
      <c r="R923" s="260">
        <v>0.974571259609698</v>
      </c>
      <c r="S923" s="260">
        <v>0.964454277286136</v>
      </c>
      <c r="T923" s="262">
        <v>0.9</v>
      </c>
      <c r="U923" s="260">
        <v>0.921341816078658</v>
      </c>
      <c r="V923" s="260">
        <v>0.912108174554395</v>
      </c>
      <c r="W923" s="260">
        <v>0.937906564163217</v>
      </c>
      <c r="X923" s="260">
        <v>0.925136957437842</v>
      </c>
      <c r="Y923" s="262">
        <v>0.92</v>
      </c>
      <c r="Z923" s="262">
        <v>0.922480620155039</v>
      </c>
      <c r="AA923" s="262">
        <v>0.914893617021277</v>
      </c>
      <c r="AB923" s="262">
        <v>0.962441314553991</v>
      </c>
      <c r="AC923" s="262">
        <v>0.916690606147659</v>
      </c>
      <c r="AD923" s="262">
        <v>0.92</v>
      </c>
      <c r="AE923" s="260">
        <v>0.992957746478873</v>
      </c>
      <c r="AF923" s="260">
        <v>0.961538461538462</v>
      </c>
      <c r="AG923" s="260">
        <v>0.975470155355683</v>
      </c>
      <c r="AH923" s="260">
        <v>0.989575454635141</v>
      </c>
      <c r="AI923" s="262">
        <v>0.92</v>
      </c>
      <c r="AJ923" s="260">
        <v>0.948609941027801</v>
      </c>
      <c r="AK923" s="260">
        <v>0.939536878216124</v>
      </c>
      <c r="AL923" s="260">
        <v>0.965989607935758</v>
      </c>
      <c r="AM923" s="260">
        <v>0.953814610985216</v>
      </c>
      <c r="AN923" s="259">
        <v>0.99</v>
      </c>
      <c r="AO923" s="264">
        <v>1</v>
      </c>
      <c r="AP923" s="264">
        <v>1</v>
      </c>
      <c r="AQ923" s="264">
        <v>1</v>
      </c>
      <c r="AR923" s="265">
        <v>1</v>
      </c>
      <c r="AS923" s="286">
        <v>0.0656418488929858</v>
      </c>
      <c r="AT923" s="267">
        <v>0</v>
      </c>
      <c r="AU923" s="268">
        <v>0</v>
      </c>
      <c r="AV923" s="268">
        <v>-0.125</v>
      </c>
      <c r="AW923" s="268">
        <v>0.0766423357664234</v>
      </c>
      <c r="AX923" s="224"/>
      <c r="AY923" s="222"/>
    </row>
    <row r="924" ht="15" spans="1:51">
      <c r="A924" s="220"/>
      <c r="B924" s="224"/>
      <c r="C924" s="294" t="s">
        <v>927</v>
      </c>
      <c r="D924" s="111" t="s">
        <v>25</v>
      </c>
      <c r="E924" s="111" t="s">
        <v>928</v>
      </c>
      <c r="F924" s="297" t="s">
        <v>960</v>
      </c>
      <c r="G924" s="298" t="s">
        <v>960</v>
      </c>
      <c r="H924" s="298" t="s">
        <v>960</v>
      </c>
      <c r="I924" s="298" t="s">
        <v>960</v>
      </c>
      <c r="J924" s="259">
        <v>0.9</v>
      </c>
      <c r="K924" s="260">
        <v>0.916666666666667</v>
      </c>
      <c r="L924" s="260">
        <v>0.972972972972973</v>
      </c>
      <c r="M924" s="261">
        <v>0.894736842105263</v>
      </c>
      <c r="N924" s="261">
        <v>0.942969518190757</v>
      </c>
      <c r="O924" s="262">
        <v>0.9</v>
      </c>
      <c r="P924" s="263">
        <v>0.888787809870366</v>
      </c>
      <c r="Q924" s="260">
        <v>0.949532250123092</v>
      </c>
      <c r="R924" s="260">
        <v>0.976099830795262</v>
      </c>
      <c r="S924" s="260">
        <v>0.96080117965102</v>
      </c>
      <c r="T924" s="262">
        <v>0.9</v>
      </c>
      <c r="U924" s="260">
        <v>0.863315897202638</v>
      </c>
      <c r="V924" s="260">
        <v>0.919251600196947</v>
      </c>
      <c r="W924" s="260">
        <v>0.93422165820643</v>
      </c>
      <c r="X924" s="260">
        <v>0.903582838886353</v>
      </c>
      <c r="Y924" s="262">
        <v>0.92</v>
      </c>
      <c r="Z924" s="262" t="s">
        <v>33</v>
      </c>
      <c r="AA924" s="262" t="s">
        <v>33</v>
      </c>
      <c r="AB924" s="262">
        <v>1</v>
      </c>
      <c r="AC924" s="262">
        <v>1</v>
      </c>
      <c r="AD924" s="262">
        <v>0.92</v>
      </c>
      <c r="AE924" s="260">
        <v>0.985907955761684</v>
      </c>
      <c r="AF924" s="260">
        <v>0.74017094017094</v>
      </c>
      <c r="AG924" s="260">
        <v>0.695162803162267</v>
      </c>
      <c r="AH924" s="260">
        <v>0.945746471578402</v>
      </c>
      <c r="AI924" s="262">
        <v>0.92</v>
      </c>
      <c r="AJ924" s="260">
        <v>0.935879945429741</v>
      </c>
      <c r="AK924" s="260">
        <v>0.963072378138848</v>
      </c>
      <c r="AL924" s="260">
        <v>0.968280820469444</v>
      </c>
      <c r="AM924" s="260">
        <v>0.961625876427073</v>
      </c>
      <c r="AN924" s="259">
        <v>0.99</v>
      </c>
      <c r="AO924" s="264">
        <v>1</v>
      </c>
      <c r="AP924" s="264">
        <v>1</v>
      </c>
      <c r="AQ924" s="264">
        <v>1</v>
      </c>
      <c r="AR924" s="265">
        <v>1</v>
      </c>
      <c r="AS924" s="286">
        <v>0.0656418488929858</v>
      </c>
      <c r="AT924" s="267">
        <v>0.0434782608695652</v>
      </c>
      <c r="AU924" s="268">
        <v>0</v>
      </c>
      <c r="AV924" s="268">
        <v>0.214285714285714</v>
      </c>
      <c r="AW924" s="268">
        <v>0.0870535714285714</v>
      </c>
      <c r="AX924" s="224"/>
      <c r="AY924" s="222"/>
    </row>
    <row r="925" ht="15" spans="1:51">
      <c r="A925" s="220"/>
      <c r="B925" s="224"/>
      <c r="C925" s="294" t="s">
        <v>927</v>
      </c>
      <c r="D925" s="111" t="s">
        <v>25</v>
      </c>
      <c r="E925" s="111" t="s">
        <v>928</v>
      </c>
      <c r="F925" s="301" t="s">
        <v>961</v>
      </c>
      <c r="G925" s="302" t="s">
        <v>961</v>
      </c>
      <c r="H925" s="302" t="s">
        <v>961</v>
      </c>
      <c r="I925" s="302" t="s">
        <v>961</v>
      </c>
      <c r="J925" s="259">
        <v>0.9</v>
      </c>
      <c r="K925" s="260">
        <v>1</v>
      </c>
      <c r="L925" s="260">
        <v>1</v>
      </c>
      <c r="M925" s="261">
        <v>1</v>
      </c>
      <c r="N925" s="261">
        <v>0.995426829268293</v>
      </c>
      <c r="O925" s="262">
        <v>0.9</v>
      </c>
      <c r="P925" s="263">
        <v>0.993269230769231</v>
      </c>
      <c r="Q925" s="260">
        <v>0.993827160493827</v>
      </c>
      <c r="R925" s="260">
        <v>0.993989071038251</v>
      </c>
      <c r="S925" s="260">
        <v>0.988277354407752</v>
      </c>
      <c r="T925" s="262">
        <v>0.9</v>
      </c>
      <c r="U925" s="260">
        <v>0.924038461538462</v>
      </c>
      <c r="V925" s="260">
        <v>0.955908289241623</v>
      </c>
      <c r="W925" s="260">
        <v>0.951366120218579</v>
      </c>
      <c r="X925" s="260">
        <v>0.942045347633832</v>
      </c>
      <c r="Y925" s="262">
        <v>0.92</v>
      </c>
      <c r="Z925" s="262">
        <v>1</v>
      </c>
      <c r="AA925" s="262">
        <v>0.949238578680203</v>
      </c>
      <c r="AB925" s="262">
        <v>0.961904761904762</v>
      </c>
      <c r="AC925" s="262">
        <v>0.929723085821705</v>
      </c>
      <c r="AD925" s="262">
        <v>0.92</v>
      </c>
      <c r="AE925" s="260">
        <v>0.997889182058047</v>
      </c>
      <c r="AF925" s="260">
        <v>0.977027660571964</v>
      </c>
      <c r="AG925" s="260">
        <v>0.995524614619592</v>
      </c>
      <c r="AH925" s="260">
        <v>0.971018162176761</v>
      </c>
      <c r="AI925" s="262">
        <v>0.92</v>
      </c>
      <c r="AJ925" s="260">
        <v>0.973797046212482</v>
      </c>
      <c r="AK925" s="260">
        <v>0.983210912906611</v>
      </c>
      <c r="AL925" s="260">
        <v>0.991214470284238</v>
      </c>
      <c r="AM925" s="260">
        <v>0.97698232624791</v>
      </c>
      <c r="AN925" s="259">
        <v>0.99</v>
      </c>
      <c r="AO925" s="264">
        <v>1</v>
      </c>
      <c r="AP925" s="264">
        <v>1</v>
      </c>
      <c r="AQ925" s="264">
        <v>1</v>
      </c>
      <c r="AR925" s="265">
        <v>1</v>
      </c>
      <c r="AS925" s="286">
        <v>0.0656418488929858</v>
      </c>
      <c r="AT925" s="267">
        <v>0.0714285714285714</v>
      </c>
      <c r="AU925" s="268">
        <v>0.208333333333333</v>
      </c>
      <c r="AV925" s="268">
        <v>0</v>
      </c>
      <c r="AW925" s="268">
        <v>0.0725552050473186</v>
      </c>
      <c r="AX925" s="224"/>
      <c r="AY925" s="222"/>
    </row>
    <row r="926" ht="15" spans="1:51">
      <c r="A926" s="220"/>
      <c r="B926" s="224"/>
      <c r="C926" s="294" t="s">
        <v>927</v>
      </c>
      <c r="D926" s="111" t="s">
        <v>25</v>
      </c>
      <c r="E926" s="111" t="s">
        <v>928</v>
      </c>
      <c r="F926" s="297" t="s">
        <v>962</v>
      </c>
      <c r="G926" s="298" t="s">
        <v>962</v>
      </c>
      <c r="H926" s="298" t="s">
        <v>962</v>
      </c>
      <c r="I926" s="298" t="s">
        <v>962</v>
      </c>
      <c r="J926" s="259">
        <v>0.9</v>
      </c>
      <c r="K926" s="260">
        <v>1</v>
      </c>
      <c r="L926" s="260">
        <v>0.953488372093023</v>
      </c>
      <c r="M926" s="261">
        <v>0.909090909090909</v>
      </c>
      <c r="N926" s="261">
        <v>0.954664341761116</v>
      </c>
      <c r="O926" s="262">
        <v>0.9</v>
      </c>
      <c r="P926" s="263">
        <v>0.958625218914186</v>
      </c>
      <c r="Q926" s="260">
        <v>0.927728613569322</v>
      </c>
      <c r="R926" s="260">
        <v>0.934355534259703</v>
      </c>
      <c r="S926" s="260">
        <v>0.945026493256262</v>
      </c>
      <c r="T926" s="262">
        <v>0.9</v>
      </c>
      <c r="U926" s="260">
        <v>0.915718038528897</v>
      </c>
      <c r="V926" s="260">
        <v>0.922566371681416</v>
      </c>
      <c r="W926" s="260">
        <v>0.921897460469574</v>
      </c>
      <c r="X926" s="260">
        <v>0.925560831268924</v>
      </c>
      <c r="Y926" s="262">
        <v>0.92</v>
      </c>
      <c r="Z926" s="262" t="s">
        <v>33</v>
      </c>
      <c r="AA926" s="262" t="s">
        <v>33</v>
      </c>
      <c r="AB926" s="262">
        <v>1</v>
      </c>
      <c r="AC926" s="262">
        <v>0.75</v>
      </c>
      <c r="AD926" s="262">
        <v>0.92</v>
      </c>
      <c r="AE926" s="260">
        <v>0.997440273037543</v>
      </c>
      <c r="AF926" s="260">
        <v>0.986722571628232</v>
      </c>
      <c r="AG926" s="260">
        <v>0.992846924177396</v>
      </c>
      <c r="AH926" s="260">
        <v>0.97493275000739</v>
      </c>
      <c r="AI926" s="262">
        <v>0.92</v>
      </c>
      <c r="AJ926" s="260">
        <v>0.939141856392294</v>
      </c>
      <c r="AK926" s="260">
        <v>0.953785644051131</v>
      </c>
      <c r="AL926" s="260">
        <v>0.944670658682635</v>
      </c>
      <c r="AM926" s="260">
        <v>0.954045825162555</v>
      </c>
      <c r="AN926" s="259">
        <v>0.99</v>
      </c>
      <c r="AO926" s="264">
        <v>1</v>
      </c>
      <c r="AP926" s="264">
        <v>1</v>
      </c>
      <c r="AQ926" s="264">
        <v>1</v>
      </c>
      <c r="AR926" s="265">
        <v>1</v>
      </c>
      <c r="AS926" s="286">
        <v>0.0656418488929858</v>
      </c>
      <c r="AT926" s="267">
        <v>0.285714285714286</v>
      </c>
      <c r="AU926" s="268">
        <v>0.05</v>
      </c>
      <c r="AV926" s="268">
        <v>0</v>
      </c>
      <c r="AW926" s="268">
        <v>0.0769230769230769</v>
      </c>
      <c r="AX926" s="224"/>
      <c r="AY926" s="222"/>
    </row>
    <row r="927" ht="15" spans="1:51">
      <c r="A927" s="220"/>
      <c r="B927" s="224"/>
      <c r="C927" s="294" t="s">
        <v>927</v>
      </c>
      <c r="D927" s="111" t="s">
        <v>25</v>
      </c>
      <c r="E927" s="111" t="s">
        <v>928</v>
      </c>
      <c r="F927" s="297" t="s">
        <v>963</v>
      </c>
      <c r="G927" s="298" t="s">
        <v>963</v>
      </c>
      <c r="H927" s="298" t="s">
        <v>963</v>
      </c>
      <c r="I927" s="298" t="s">
        <v>963</v>
      </c>
      <c r="J927" s="259">
        <v>0.9</v>
      </c>
      <c r="K927" s="260">
        <v>0.827586206896552</v>
      </c>
      <c r="L927" s="260">
        <v>0.852941176470588</v>
      </c>
      <c r="M927" s="261">
        <v>0.852941176470588</v>
      </c>
      <c r="N927" s="261">
        <v>0.844580777096115</v>
      </c>
      <c r="O927" s="262">
        <v>0.9</v>
      </c>
      <c r="P927" s="263">
        <v>0.825844930417495</v>
      </c>
      <c r="Q927" s="260">
        <v>0.89005016722408</v>
      </c>
      <c r="R927" s="260">
        <v>0.908576814326107</v>
      </c>
      <c r="S927" s="260">
        <v>0.896272965879265</v>
      </c>
      <c r="T927" s="262">
        <v>0.9</v>
      </c>
      <c r="U927" s="260">
        <v>0.793638170974155</v>
      </c>
      <c r="V927" s="260">
        <v>0.898411371237458</v>
      </c>
      <c r="W927" s="260">
        <v>0.940150801131008</v>
      </c>
      <c r="X927" s="260">
        <v>0.900922384701912</v>
      </c>
      <c r="Y927" s="262">
        <v>0.92</v>
      </c>
      <c r="Z927" s="262">
        <v>0.772787318361955</v>
      </c>
      <c r="AA927" s="262">
        <v>0.896607431340872</v>
      </c>
      <c r="AB927" s="262">
        <v>0.898876404494382</v>
      </c>
      <c r="AC927" s="262">
        <v>0.879880378800465</v>
      </c>
      <c r="AD927" s="262">
        <v>0.92</v>
      </c>
      <c r="AE927" s="260">
        <v>0.989752863170585</v>
      </c>
      <c r="AF927" s="260">
        <v>0.977362204724409</v>
      </c>
      <c r="AG927" s="260">
        <v>0.996453002280213</v>
      </c>
      <c r="AH927" s="260">
        <v>0.983049314783584</v>
      </c>
      <c r="AI927" s="262">
        <v>0.92</v>
      </c>
      <c r="AJ927" s="260">
        <v>0.848854961832061</v>
      </c>
      <c r="AK927" s="260">
        <v>0.934594953519256</v>
      </c>
      <c r="AL927" s="260">
        <v>0.942958427328392</v>
      </c>
      <c r="AM927" s="260">
        <v>0.93885180555228</v>
      </c>
      <c r="AN927" s="259">
        <v>0.99</v>
      </c>
      <c r="AO927" s="264">
        <v>1</v>
      </c>
      <c r="AP927" s="264">
        <v>1</v>
      </c>
      <c r="AQ927" s="264">
        <v>1</v>
      </c>
      <c r="AR927" s="265">
        <v>1</v>
      </c>
      <c r="AS927" s="286">
        <v>0.0656418488929858</v>
      </c>
      <c r="AT927" s="267">
        <v>0.0344827586206897</v>
      </c>
      <c r="AU927" s="268">
        <v>0.0526315789473684</v>
      </c>
      <c r="AV927" s="268">
        <v>0</v>
      </c>
      <c r="AW927" s="268">
        <v>0.0850047755491882</v>
      </c>
      <c r="AX927" s="224"/>
      <c r="AY927" s="222"/>
    </row>
    <row r="928" ht="15" spans="1:51">
      <c r="A928" s="220"/>
      <c r="B928" s="224"/>
      <c r="C928" s="294" t="s">
        <v>927</v>
      </c>
      <c r="D928" s="111" t="s">
        <v>25</v>
      </c>
      <c r="E928" s="111" t="s">
        <v>928</v>
      </c>
      <c r="F928" s="297" t="s">
        <v>964</v>
      </c>
      <c r="G928" s="298" t="s">
        <v>964</v>
      </c>
      <c r="H928" s="298" t="s">
        <v>964</v>
      </c>
      <c r="I928" s="298" t="s">
        <v>964</v>
      </c>
      <c r="J928" s="259">
        <v>0.9</v>
      </c>
      <c r="K928" s="260">
        <v>0.952380952380952</v>
      </c>
      <c r="L928" s="260">
        <v>0.869565217391304</v>
      </c>
      <c r="M928" s="261">
        <v>0.958333333333333</v>
      </c>
      <c r="N928" s="261">
        <v>0.936267071320182</v>
      </c>
      <c r="O928" s="262">
        <v>0.9</v>
      </c>
      <c r="P928" s="263">
        <v>0.830787309048179</v>
      </c>
      <c r="Q928" s="260">
        <v>0.90528233151184</v>
      </c>
      <c r="R928" s="260">
        <v>0.861702127659574</v>
      </c>
      <c r="S928" s="260">
        <v>0.812661280598095</v>
      </c>
      <c r="T928" s="262">
        <v>0.9</v>
      </c>
      <c r="U928" s="260">
        <v>0.760869565217391</v>
      </c>
      <c r="V928" s="260">
        <v>0.868852459016393</v>
      </c>
      <c r="W928" s="260">
        <v>0.865501519756839</v>
      </c>
      <c r="X928" s="260">
        <v>0.850789822742072</v>
      </c>
      <c r="Y928" s="262">
        <v>0.92</v>
      </c>
      <c r="Z928" s="262">
        <v>0.773305084745763</v>
      </c>
      <c r="AA928" s="262">
        <v>0.902439024390244</v>
      </c>
      <c r="AB928" s="262">
        <v>0.916247906197655</v>
      </c>
      <c r="AC928" s="262">
        <v>0.885583941605839</v>
      </c>
      <c r="AD928" s="262">
        <v>0.92</v>
      </c>
      <c r="AE928" s="260">
        <v>0.997540983606557</v>
      </c>
      <c r="AF928" s="260">
        <v>0.998061076102763</v>
      </c>
      <c r="AG928" s="260">
        <v>0.997144896502498</v>
      </c>
      <c r="AH928" s="260">
        <v>0.974202261594103</v>
      </c>
      <c r="AI928" s="262">
        <v>0.92</v>
      </c>
      <c r="AJ928" s="260">
        <v>0.853793103448276</v>
      </c>
      <c r="AK928" s="260">
        <v>0.926592124453087</v>
      </c>
      <c r="AL928" s="260">
        <v>0.94511238891793</v>
      </c>
      <c r="AM928" s="260">
        <v>0.932170099160946</v>
      </c>
      <c r="AN928" s="259">
        <v>0.99</v>
      </c>
      <c r="AO928" s="264">
        <v>1</v>
      </c>
      <c r="AP928" s="264">
        <v>1</v>
      </c>
      <c r="AQ928" s="264">
        <v>1</v>
      </c>
      <c r="AR928" s="265">
        <v>1</v>
      </c>
      <c r="AS928" s="286">
        <v>0.0656418488929858</v>
      </c>
      <c r="AT928" s="267">
        <v>0.111111111111111</v>
      </c>
      <c r="AU928" s="268">
        <v>0.0416666666666667</v>
      </c>
      <c r="AV928" s="268">
        <v>0.0434782608695652</v>
      </c>
      <c r="AW928" s="268">
        <v>0.110942249240122</v>
      </c>
      <c r="AX928" s="224"/>
      <c r="AY928" s="222"/>
    </row>
    <row r="929" ht="15" spans="1:51">
      <c r="A929" s="220"/>
      <c r="B929" s="224"/>
      <c r="C929" s="294" t="s">
        <v>927</v>
      </c>
      <c r="D929" s="111" t="s">
        <v>125</v>
      </c>
      <c r="E929" s="111" t="s">
        <v>928</v>
      </c>
      <c r="F929" s="297" t="s">
        <v>965</v>
      </c>
      <c r="G929" s="298" t="s">
        <v>965</v>
      </c>
      <c r="H929" s="298" t="s">
        <v>965</v>
      </c>
      <c r="I929" s="298" t="s">
        <v>965</v>
      </c>
      <c r="J929" s="259">
        <v>0.9</v>
      </c>
      <c r="K929" s="260" t="s">
        <v>33</v>
      </c>
      <c r="L929" s="260" t="s">
        <v>33</v>
      </c>
      <c r="M929" s="261" t="s">
        <v>33</v>
      </c>
      <c r="N929" s="261" t="s">
        <v>33</v>
      </c>
      <c r="O929" s="262">
        <v>0.9</v>
      </c>
      <c r="P929" s="263" t="s">
        <v>33</v>
      </c>
      <c r="Q929" s="260" t="s">
        <v>33</v>
      </c>
      <c r="R929" s="260" t="s">
        <v>33</v>
      </c>
      <c r="S929" s="260">
        <v>0</v>
      </c>
      <c r="T929" s="262">
        <v>0.9</v>
      </c>
      <c r="U929" s="260" t="s">
        <v>33</v>
      </c>
      <c r="V929" s="260" t="s">
        <v>33</v>
      </c>
      <c r="W929" s="260" t="s">
        <v>33</v>
      </c>
      <c r="X929" s="260">
        <v>1</v>
      </c>
      <c r="Y929" s="262">
        <v>0.92</v>
      </c>
      <c r="Z929" s="262" t="s">
        <v>33</v>
      </c>
      <c r="AA929" s="262" t="s">
        <v>33</v>
      </c>
      <c r="AB929" s="262" t="s">
        <v>33</v>
      </c>
      <c r="AC929" s="262" t="s">
        <v>33</v>
      </c>
      <c r="AD929" s="262">
        <v>0.92</v>
      </c>
      <c r="AE929" s="260">
        <v>1</v>
      </c>
      <c r="AF929" s="260">
        <v>1</v>
      </c>
      <c r="AG929" s="260">
        <v>1</v>
      </c>
      <c r="AH929" s="260">
        <v>0.998330550918197</v>
      </c>
      <c r="AI929" s="262">
        <v>0.92</v>
      </c>
      <c r="AJ929" s="260" t="s">
        <v>33</v>
      </c>
      <c r="AK929" s="260" t="s">
        <v>33</v>
      </c>
      <c r="AL929" s="260" t="s">
        <v>33</v>
      </c>
      <c r="AM929" s="260">
        <v>1</v>
      </c>
      <c r="AN929" s="259">
        <v>0.99</v>
      </c>
      <c r="AO929" s="264">
        <v>1</v>
      </c>
      <c r="AP929" s="264" t="s">
        <v>33</v>
      </c>
      <c r="AQ929" s="264" t="s">
        <v>33</v>
      </c>
      <c r="AR929" s="265">
        <v>1</v>
      </c>
      <c r="AS929" s="286">
        <v>0.0656418488929858</v>
      </c>
      <c r="AT929" s="267" t="s">
        <v>33</v>
      </c>
      <c r="AU929" s="268" t="s">
        <v>33</v>
      </c>
      <c r="AV929" s="268" t="s">
        <v>33</v>
      </c>
      <c r="AW929" s="268" t="s">
        <v>33</v>
      </c>
      <c r="AX929" s="224"/>
      <c r="AY929" s="222"/>
    </row>
    <row r="930" ht="15" spans="1:51">
      <c r="A930" s="220"/>
      <c r="B930" s="224"/>
      <c r="C930" s="294" t="s">
        <v>927</v>
      </c>
      <c r="D930" s="111" t="s">
        <v>25</v>
      </c>
      <c r="E930" s="111" t="s">
        <v>928</v>
      </c>
      <c r="F930" s="301" t="s">
        <v>966</v>
      </c>
      <c r="G930" s="302" t="s">
        <v>966</v>
      </c>
      <c r="H930" s="302" t="s">
        <v>966</v>
      </c>
      <c r="I930" s="302" t="s">
        <v>966</v>
      </c>
      <c r="J930" s="259">
        <v>0.9</v>
      </c>
      <c r="K930" s="260">
        <v>0.727272727272727</v>
      </c>
      <c r="L930" s="260">
        <v>0.769230769230769</v>
      </c>
      <c r="M930" s="261">
        <v>0.766666666666667</v>
      </c>
      <c r="N930" s="261">
        <v>0.788387096774193</v>
      </c>
      <c r="O930" s="262">
        <v>0.9</v>
      </c>
      <c r="P930" s="263">
        <v>0.913340156943023</v>
      </c>
      <c r="Q930" s="260">
        <v>0.898463844136381</v>
      </c>
      <c r="R930" s="260">
        <v>0.889102810935695</v>
      </c>
      <c r="S930" s="260">
        <v>0.854438273988062</v>
      </c>
      <c r="T930" s="262">
        <v>0.9</v>
      </c>
      <c r="U930" s="260">
        <v>0.795632889798704</v>
      </c>
      <c r="V930" s="260">
        <v>0.87785687523417</v>
      </c>
      <c r="W930" s="260">
        <v>0.918367346938776</v>
      </c>
      <c r="X930" s="260">
        <v>0.869836367416031</v>
      </c>
      <c r="Y930" s="262">
        <v>0.92</v>
      </c>
      <c r="Z930" s="262">
        <v>0.738064516129032</v>
      </c>
      <c r="AA930" s="262">
        <v>0.88667496886675</v>
      </c>
      <c r="AB930" s="262">
        <v>0.912639405204461</v>
      </c>
      <c r="AC930" s="262">
        <v>0.879621125143513</v>
      </c>
      <c r="AD930" s="262">
        <v>0.92</v>
      </c>
      <c r="AE930" s="260">
        <v>0.987466323064308</v>
      </c>
      <c r="AF930" s="260">
        <v>0.993435075454003</v>
      </c>
      <c r="AG930" s="260">
        <v>0.997976732422863</v>
      </c>
      <c r="AH930" s="260">
        <v>0.9877120153494</v>
      </c>
      <c r="AI930" s="262">
        <v>0.92</v>
      </c>
      <c r="AJ930" s="260">
        <v>0.825195575937416</v>
      </c>
      <c r="AK930" s="260">
        <v>0.914195220270659</v>
      </c>
      <c r="AL930" s="260">
        <v>0.937108630547237</v>
      </c>
      <c r="AM930" s="260">
        <v>0.926201959928773</v>
      </c>
      <c r="AN930" s="259">
        <v>0.99</v>
      </c>
      <c r="AO930" s="264">
        <v>1</v>
      </c>
      <c r="AP930" s="264">
        <v>1</v>
      </c>
      <c r="AQ930" s="264">
        <v>1</v>
      </c>
      <c r="AR930" s="265">
        <v>1</v>
      </c>
      <c r="AS930" s="286">
        <v>0.0656418488929858</v>
      </c>
      <c r="AT930" s="267">
        <v>0</v>
      </c>
      <c r="AU930" s="268">
        <v>0.0416666666666667</v>
      </c>
      <c r="AV930" s="268">
        <v>0.2</v>
      </c>
      <c r="AW930" s="268">
        <v>0.110294117647059</v>
      </c>
      <c r="AX930" s="224"/>
      <c r="AY930" s="222"/>
    </row>
    <row r="931" ht="15" spans="1:51">
      <c r="A931" s="220"/>
      <c r="B931" s="224"/>
      <c r="C931" s="294" t="s">
        <v>927</v>
      </c>
      <c r="D931" s="111" t="s">
        <v>25</v>
      </c>
      <c r="E931" s="111" t="s">
        <v>928</v>
      </c>
      <c r="F931" s="301" t="s">
        <v>967</v>
      </c>
      <c r="G931" s="302" t="s">
        <v>967</v>
      </c>
      <c r="H931" s="302" t="s">
        <v>967</v>
      </c>
      <c r="I931" s="302" t="s">
        <v>967</v>
      </c>
      <c r="J931" s="259">
        <v>0.9</v>
      </c>
      <c r="K931" s="260">
        <v>0.944444444444444</v>
      </c>
      <c r="L931" s="260">
        <v>0.9</v>
      </c>
      <c r="M931" s="261">
        <v>0.904761904761905</v>
      </c>
      <c r="N931" s="261">
        <v>0.949532710280374</v>
      </c>
      <c r="O931" s="262">
        <v>0.9</v>
      </c>
      <c r="P931" s="263">
        <v>0.899465240641711</v>
      </c>
      <c r="Q931" s="260">
        <v>0.915451895043732</v>
      </c>
      <c r="R931" s="260">
        <v>0.915389740173218</v>
      </c>
      <c r="S931" s="260">
        <v>0.92</v>
      </c>
      <c r="T931" s="262">
        <v>0.9</v>
      </c>
      <c r="U931" s="260">
        <v>0.880748663101604</v>
      </c>
      <c r="V931" s="260">
        <v>0.896793002915452</v>
      </c>
      <c r="W931" s="260">
        <v>0.89873417721519</v>
      </c>
      <c r="X931" s="260">
        <v>0.899229517091698</v>
      </c>
      <c r="Y931" s="262">
        <v>0.92</v>
      </c>
      <c r="Z931" s="262">
        <v>0.758196721311475</v>
      </c>
      <c r="AA931" s="262">
        <v>0.877149877149877</v>
      </c>
      <c r="AB931" s="262">
        <v>0.879943502824859</v>
      </c>
      <c r="AC931" s="262">
        <v>0.84951741502308</v>
      </c>
      <c r="AD931" s="262">
        <v>0.92</v>
      </c>
      <c r="AE931" s="260">
        <v>0.992647058823529</v>
      </c>
      <c r="AF931" s="260">
        <v>0.989051094890511</v>
      </c>
      <c r="AG931" s="260">
        <v>0.980225988700565</v>
      </c>
      <c r="AH931" s="260">
        <v>0.967054121890002</v>
      </c>
      <c r="AI931" s="262">
        <v>0.92</v>
      </c>
      <c r="AJ931" s="260">
        <v>0.87362171331637</v>
      </c>
      <c r="AK931" s="260">
        <v>0.929107981220657</v>
      </c>
      <c r="AL931" s="260">
        <v>0.921860885275519</v>
      </c>
      <c r="AM931" s="260">
        <v>0.933765831497797</v>
      </c>
      <c r="AN931" s="259">
        <v>0.99</v>
      </c>
      <c r="AO931" s="264">
        <v>1</v>
      </c>
      <c r="AP931" s="264">
        <v>1</v>
      </c>
      <c r="AQ931" s="264">
        <v>1</v>
      </c>
      <c r="AR931" s="265">
        <v>1</v>
      </c>
      <c r="AS931" s="286">
        <v>0.0656418488929858</v>
      </c>
      <c r="AT931" s="267">
        <v>0</v>
      </c>
      <c r="AU931" s="268">
        <v>0.0909090909090909</v>
      </c>
      <c r="AV931" s="268">
        <v>0</v>
      </c>
      <c r="AW931" s="268">
        <v>0.0777511961722488</v>
      </c>
      <c r="AX931" s="224"/>
      <c r="AY931" s="222"/>
    </row>
    <row r="932" ht="15" spans="1:51">
      <c r="A932" s="220"/>
      <c r="B932" s="224"/>
      <c r="C932" s="294" t="s">
        <v>927</v>
      </c>
      <c r="D932" s="111" t="s">
        <v>125</v>
      </c>
      <c r="E932" s="111" t="s">
        <v>928</v>
      </c>
      <c r="F932" s="297" t="s">
        <v>968</v>
      </c>
      <c r="G932" s="298" t="s">
        <v>968</v>
      </c>
      <c r="H932" s="298" t="s">
        <v>968</v>
      </c>
      <c r="I932" s="298" t="s">
        <v>968</v>
      </c>
      <c r="J932" s="259">
        <v>0.9</v>
      </c>
      <c r="K932" s="260" t="s">
        <v>33</v>
      </c>
      <c r="L932" s="260" t="s">
        <v>33</v>
      </c>
      <c r="M932" s="261" t="s">
        <v>33</v>
      </c>
      <c r="N932" s="261" t="s">
        <v>33</v>
      </c>
      <c r="O932" s="262">
        <v>0.9</v>
      </c>
      <c r="P932" s="263" t="s">
        <v>33</v>
      </c>
      <c r="Q932" s="260" t="s">
        <v>33</v>
      </c>
      <c r="R932" s="260" t="s">
        <v>33</v>
      </c>
      <c r="S932" s="260" t="s">
        <v>33</v>
      </c>
      <c r="T932" s="262">
        <v>0.9</v>
      </c>
      <c r="U932" s="260" t="s">
        <v>33</v>
      </c>
      <c r="V932" s="260" t="s">
        <v>33</v>
      </c>
      <c r="W932" s="260" t="s">
        <v>33</v>
      </c>
      <c r="X932" s="260" t="s">
        <v>33</v>
      </c>
      <c r="Y932" s="262">
        <v>0.92</v>
      </c>
      <c r="Z932" s="262" t="s">
        <v>33</v>
      </c>
      <c r="AA932" s="262" t="s">
        <v>33</v>
      </c>
      <c r="AB932" s="262" t="s">
        <v>33</v>
      </c>
      <c r="AC932" s="262" t="s">
        <v>33</v>
      </c>
      <c r="AD932" s="262">
        <v>0.92</v>
      </c>
      <c r="AE932" s="260">
        <v>0.962025316455696</v>
      </c>
      <c r="AF932" s="260">
        <v>1</v>
      </c>
      <c r="AG932" s="260">
        <v>1</v>
      </c>
      <c r="AH932" s="260">
        <v>0.993185689948893</v>
      </c>
      <c r="AI932" s="262">
        <v>0.92</v>
      </c>
      <c r="AJ932" s="260" t="s">
        <v>33</v>
      </c>
      <c r="AK932" s="260" t="s">
        <v>33</v>
      </c>
      <c r="AL932" s="260" t="s">
        <v>33</v>
      </c>
      <c r="AM932" s="260" t="s">
        <v>33</v>
      </c>
      <c r="AN932" s="259">
        <v>0.99</v>
      </c>
      <c r="AO932" s="264" t="s">
        <v>33</v>
      </c>
      <c r="AP932" s="264">
        <v>1</v>
      </c>
      <c r="AQ932" s="264">
        <v>1</v>
      </c>
      <c r="AR932" s="265">
        <v>1</v>
      </c>
      <c r="AS932" s="286">
        <v>0.0656418488929858</v>
      </c>
      <c r="AT932" s="267" t="s">
        <v>33</v>
      </c>
      <c r="AU932" s="268" t="s">
        <v>33</v>
      </c>
      <c r="AV932" s="268" t="s">
        <v>33</v>
      </c>
      <c r="AW932" s="268" t="s">
        <v>33</v>
      </c>
      <c r="AX932" s="224"/>
      <c r="AY932" s="222"/>
    </row>
    <row r="933" ht="15" spans="1:51">
      <c r="A933" s="220"/>
      <c r="B933" s="224"/>
      <c r="C933" s="294" t="s">
        <v>927</v>
      </c>
      <c r="D933" s="111" t="s">
        <v>125</v>
      </c>
      <c r="E933" s="111" t="s">
        <v>928</v>
      </c>
      <c r="F933" s="297" t="s">
        <v>969</v>
      </c>
      <c r="G933" s="298" t="s">
        <v>969</v>
      </c>
      <c r="H933" s="298" t="s">
        <v>969</v>
      </c>
      <c r="I933" s="298" t="s">
        <v>969</v>
      </c>
      <c r="J933" s="259">
        <v>0.9</v>
      </c>
      <c r="K933" s="260" t="s">
        <v>33</v>
      </c>
      <c r="L933" s="260" t="s">
        <v>33</v>
      </c>
      <c r="M933" s="261" t="s">
        <v>33</v>
      </c>
      <c r="N933" s="261" t="s">
        <v>33</v>
      </c>
      <c r="O933" s="262">
        <v>0.9</v>
      </c>
      <c r="P933" s="263" t="s">
        <v>33</v>
      </c>
      <c r="Q933" s="260" t="s">
        <v>33</v>
      </c>
      <c r="R933" s="260" t="s">
        <v>33</v>
      </c>
      <c r="S933" s="260" t="s">
        <v>33</v>
      </c>
      <c r="T933" s="262">
        <v>0.9</v>
      </c>
      <c r="U933" s="260" t="s">
        <v>33</v>
      </c>
      <c r="V933" s="260" t="s">
        <v>33</v>
      </c>
      <c r="W933" s="260" t="s">
        <v>33</v>
      </c>
      <c r="X933" s="260" t="s">
        <v>33</v>
      </c>
      <c r="Y933" s="262">
        <v>0.92</v>
      </c>
      <c r="Z933" s="262" t="s">
        <v>33</v>
      </c>
      <c r="AA933" s="262" t="s">
        <v>33</v>
      </c>
      <c r="AB933" s="262" t="s">
        <v>33</v>
      </c>
      <c r="AC933" s="262" t="s">
        <v>33</v>
      </c>
      <c r="AD933" s="262">
        <v>0.92</v>
      </c>
      <c r="AE933" s="260">
        <v>1</v>
      </c>
      <c r="AF933" s="260">
        <v>1</v>
      </c>
      <c r="AG933" s="260">
        <v>1</v>
      </c>
      <c r="AH933" s="260">
        <v>0.999373869486573</v>
      </c>
      <c r="AI933" s="262">
        <v>0.92</v>
      </c>
      <c r="AJ933" s="260" t="s">
        <v>33</v>
      </c>
      <c r="AK933" s="260" t="s">
        <v>33</v>
      </c>
      <c r="AL933" s="260" t="s">
        <v>33</v>
      </c>
      <c r="AM933" s="260" t="s">
        <v>33</v>
      </c>
      <c r="AN933" s="259">
        <v>0.99</v>
      </c>
      <c r="AO933" s="264">
        <v>1</v>
      </c>
      <c r="AP933" s="264">
        <v>1</v>
      </c>
      <c r="AQ933" s="264">
        <v>1</v>
      </c>
      <c r="AR933" s="265">
        <v>1</v>
      </c>
      <c r="AS933" s="286">
        <v>0.0656418488929858</v>
      </c>
      <c r="AT933" s="267" t="s">
        <v>33</v>
      </c>
      <c r="AU933" s="268" t="s">
        <v>33</v>
      </c>
      <c r="AV933" s="268" t="s">
        <v>33</v>
      </c>
      <c r="AW933" s="268" t="s">
        <v>33</v>
      </c>
      <c r="AX933" s="224"/>
      <c r="AY933" s="222"/>
    </row>
    <row r="934" ht="15" spans="1:51">
      <c r="A934" s="220"/>
      <c r="B934" s="224"/>
      <c r="C934" s="294" t="s">
        <v>927</v>
      </c>
      <c r="D934" s="111" t="s">
        <v>25</v>
      </c>
      <c r="E934" s="111" t="s">
        <v>928</v>
      </c>
      <c r="F934" s="297" t="s">
        <v>970</v>
      </c>
      <c r="G934" s="298" t="s">
        <v>970</v>
      </c>
      <c r="H934" s="298" t="s">
        <v>970</v>
      </c>
      <c r="I934" s="298" t="s">
        <v>970</v>
      </c>
      <c r="J934" s="259">
        <v>0.9</v>
      </c>
      <c r="K934" s="260">
        <v>0.888888888888889</v>
      </c>
      <c r="L934" s="260">
        <v>0.947368421052632</v>
      </c>
      <c r="M934" s="261">
        <v>0.947368421052632</v>
      </c>
      <c r="N934" s="261">
        <v>0.947876447876448</v>
      </c>
      <c r="O934" s="262">
        <v>0.9</v>
      </c>
      <c r="P934" s="263">
        <v>0.957746478873239</v>
      </c>
      <c r="Q934" s="260">
        <v>0.967741935483871</v>
      </c>
      <c r="R934" s="260">
        <v>0.976047904191617</v>
      </c>
      <c r="S934" s="260">
        <v>0.964697703721405</v>
      </c>
      <c r="T934" s="262">
        <v>0.9</v>
      </c>
      <c r="U934" s="260">
        <v>0.914906103286385</v>
      </c>
      <c r="V934" s="260">
        <v>0.92662871600253</v>
      </c>
      <c r="W934" s="260">
        <v>0.935329341317365</v>
      </c>
      <c r="X934" s="260">
        <v>0.928026764571702</v>
      </c>
      <c r="Y934" s="262">
        <v>0.92</v>
      </c>
      <c r="Z934" s="262">
        <v>0.93979057591623</v>
      </c>
      <c r="AA934" s="262">
        <v>0.940677966101695</v>
      </c>
      <c r="AB934" s="262">
        <v>0.96140350877193</v>
      </c>
      <c r="AC934" s="262">
        <v>0.950787401574803</v>
      </c>
      <c r="AD934" s="262">
        <v>0.92</v>
      </c>
      <c r="AE934" s="260">
        <v>0.999422299248989</v>
      </c>
      <c r="AF934" s="260">
        <v>0.916150351094589</v>
      </c>
      <c r="AG934" s="260">
        <v>0.972798117923835</v>
      </c>
      <c r="AH934" s="260">
        <v>0.957034635920214</v>
      </c>
      <c r="AI934" s="262">
        <v>0.92</v>
      </c>
      <c r="AJ934" s="260">
        <v>0.949664429530201</v>
      </c>
      <c r="AK934" s="260">
        <v>0.960924600990644</v>
      </c>
      <c r="AL934" s="260">
        <v>0.969309462915601</v>
      </c>
      <c r="AM934" s="260">
        <v>0.968885345124404</v>
      </c>
      <c r="AN934" s="259">
        <v>0.99</v>
      </c>
      <c r="AO934" s="264">
        <v>1</v>
      </c>
      <c r="AP934" s="264">
        <v>1</v>
      </c>
      <c r="AQ934" s="264">
        <v>1</v>
      </c>
      <c r="AR934" s="265">
        <v>1</v>
      </c>
      <c r="AS934" s="286">
        <v>0.0656418488929858</v>
      </c>
      <c r="AT934" s="267">
        <v>0.181818181818182</v>
      </c>
      <c r="AU934" s="268">
        <v>0</v>
      </c>
      <c r="AV934" s="268">
        <v>0</v>
      </c>
      <c r="AW934" s="268">
        <v>0.0988142292490119</v>
      </c>
      <c r="AX934" s="224"/>
      <c r="AY934" s="222"/>
    </row>
    <row r="935" ht="15" spans="1:51">
      <c r="A935" s="220"/>
      <c r="B935" s="224"/>
      <c r="C935" s="294" t="s">
        <v>927</v>
      </c>
      <c r="D935" s="111" t="s">
        <v>25</v>
      </c>
      <c r="E935" s="111" t="s">
        <v>928</v>
      </c>
      <c r="F935" s="297" t="s">
        <v>971</v>
      </c>
      <c r="G935" s="298" t="s">
        <v>971</v>
      </c>
      <c r="H935" s="298" t="s">
        <v>971</v>
      </c>
      <c r="I935" s="298" t="s">
        <v>971</v>
      </c>
      <c r="J935" s="259">
        <v>0.9</v>
      </c>
      <c r="K935" s="260">
        <v>1</v>
      </c>
      <c r="L935" s="260">
        <v>0.962962962962963</v>
      </c>
      <c r="M935" s="261">
        <v>1</v>
      </c>
      <c r="N935" s="261">
        <v>0.9921875</v>
      </c>
      <c r="O935" s="262">
        <v>0.9</v>
      </c>
      <c r="P935" s="263">
        <v>0.972514421445538</v>
      </c>
      <c r="Q935" s="260">
        <v>0.979722518676628</v>
      </c>
      <c r="R935" s="260">
        <v>0.970754403456298</v>
      </c>
      <c r="S935" s="260">
        <v>0.96046316061841</v>
      </c>
      <c r="T935" s="262">
        <v>0.9</v>
      </c>
      <c r="U935" s="260">
        <v>0.912114014251782</v>
      </c>
      <c r="V935" s="260">
        <v>0.912130914265386</v>
      </c>
      <c r="W935" s="260">
        <v>0.927218344965105</v>
      </c>
      <c r="X935" s="260">
        <v>0.923474998382819</v>
      </c>
      <c r="Y935" s="262">
        <v>0.92</v>
      </c>
      <c r="Z935" s="262">
        <v>0.949771689497717</v>
      </c>
      <c r="AA935" s="262">
        <v>0.961206896551724</v>
      </c>
      <c r="AB935" s="262">
        <v>0.957547169811321</v>
      </c>
      <c r="AC935" s="262">
        <v>0.952346235418876</v>
      </c>
      <c r="AD935" s="262">
        <v>0.92</v>
      </c>
      <c r="AE935" s="260">
        <v>0.999400838825644</v>
      </c>
      <c r="AF935" s="260">
        <v>0.993419740777667</v>
      </c>
      <c r="AG935" s="260">
        <v>0.997585886722377</v>
      </c>
      <c r="AH935" s="260">
        <v>0.976148055295385</v>
      </c>
      <c r="AI935" s="262">
        <v>0.92</v>
      </c>
      <c r="AJ935" s="260">
        <v>0.964216366158114</v>
      </c>
      <c r="AK935" s="260">
        <v>0.974664224664225</v>
      </c>
      <c r="AL935" s="260">
        <v>0.981357413341101</v>
      </c>
      <c r="AM935" s="260">
        <v>0.976577551683083</v>
      </c>
      <c r="AN935" s="259">
        <v>0.99</v>
      </c>
      <c r="AO935" s="264">
        <v>1</v>
      </c>
      <c r="AP935" s="264">
        <v>1</v>
      </c>
      <c r="AQ935" s="264">
        <v>1</v>
      </c>
      <c r="AR935" s="265">
        <v>1</v>
      </c>
      <c r="AS935" s="286">
        <v>0.0656418488929858</v>
      </c>
      <c r="AT935" s="267">
        <v>0.0588235294117647</v>
      </c>
      <c r="AU935" s="268">
        <v>0</v>
      </c>
      <c r="AV935" s="268">
        <v>0.05</v>
      </c>
      <c r="AW935" s="268">
        <v>0.0717592592592593</v>
      </c>
      <c r="AX935" s="224"/>
      <c r="AY935" s="222"/>
    </row>
    <row r="936" ht="15" spans="1:51">
      <c r="A936" s="220"/>
      <c r="B936" s="224"/>
      <c r="C936" s="294" t="s">
        <v>927</v>
      </c>
      <c r="D936" s="111" t="s">
        <v>25</v>
      </c>
      <c r="E936" s="111" t="s">
        <v>928</v>
      </c>
      <c r="F936" s="297" t="s">
        <v>972</v>
      </c>
      <c r="G936" s="298" t="s">
        <v>972</v>
      </c>
      <c r="H936" s="298" t="s">
        <v>972</v>
      </c>
      <c r="I936" s="298" t="s">
        <v>972</v>
      </c>
      <c r="J936" s="259">
        <v>0.9</v>
      </c>
      <c r="K936" s="260">
        <v>0.955555555555556</v>
      </c>
      <c r="L936" s="260">
        <v>0.977777777777778</v>
      </c>
      <c r="M936" s="261">
        <v>0.958333333333333</v>
      </c>
      <c r="N936" s="261">
        <v>0.940789473684211</v>
      </c>
      <c r="O936" s="262">
        <v>0.9</v>
      </c>
      <c r="P936" s="263">
        <v>0.886843530048728</v>
      </c>
      <c r="Q936" s="260">
        <v>0.886557005104935</v>
      </c>
      <c r="R936" s="260">
        <v>0.895804771044694</v>
      </c>
      <c r="S936" s="260">
        <v>0.919430028132966</v>
      </c>
      <c r="T936" s="262">
        <v>0.9</v>
      </c>
      <c r="U936" s="260">
        <v>0.907958852192745</v>
      </c>
      <c r="V936" s="260">
        <v>0.871809415768576</v>
      </c>
      <c r="W936" s="260">
        <v>0.90375651220181</v>
      </c>
      <c r="X936" s="260">
        <v>0.900996333573699</v>
      </c>
      <c r="Y936" s="262">
        <v>0.92</v>
      </c>
      <c r="Z936" s="262">
        <v>0.629813664596273</v>
      </c>
      <c r="AA936" s="262">
        <v>0.752721617418352</v>
      </c>
      <c r="AB936" s="262">
        <v>0.729235880398671</v>
      </c>
      <c r="AC936" s="262">
        <v>0.791408530029184</v>
      </c>
      <c r="AD936" s="262">
        <v>0.92</v>
      </c>
      <c r="AE936" s="260">
        <v>0.977608384945212</v>
      </c>
      <c r="AF936" s="260">
        <v>0.999563128003495</v>
      </c>
      <c r="AG936" s="260">
        <v>0.998714102014574</v>
      </c>
      <c r="AH936" s="260">
        <v>0.997122212143014</v>
      </c>
      <c r="AI936" s="262">
        <v>0.92</v>
      </c>
      <c r="AJ936" s="260">
        <v>0.885307846188042</v>
      </c>
      <c r="AK936" s="260">
        <v>0.914607819621012</v>
      </c>
      <c r="AL936" s="260">
        <v>0.914823529411765</v>
      </c>
      <c r="AM936" s="260">
        <v>0.931557807680575</v>
      </c>
      <c r="AN936" s="259">
        <v>0.99</v>
      </c>
      <c r="AO936" s="264">
        <v>1</v>
      </c>
      <c r="AP936" s="264">
        <v>1</v>
      </c>
      <c r="AQ936" s="264">
        <v>1</v>
      </c>
      <c r="AR936" s="265">
        <v>1</v>
      </c>
      <c r="AS936" s="286">
        <v>0.0656418488929858</v>
      </c>
      <c r="AT936" s="267">
        <v>0.0714285714285714</v>
      </c>
      <c r="AU936" s="268">
        <v>0.0833333333333333</v>
      </c>
      <c r="AV936" s="268">
        <v>0.0476190476190476</v>
      </c>
      <c r="AW936" s="268">
        <v>0.0346232179226069</v>
      </c>
      <c r="AX936" s="224"/>
      <c r="AY936" s="222"/>
    </row>
    <row r="937" ht="15" spans="1:51">
      <c r="A937" s="220"/>
      <c r="B937" s="224"/>
      <c r="C937" s="294" t="s">
        <v>927</v>
      </c>
      <c r="D937" s="111" t="s">
        <v>25</v>
      </c>
      <c r="E937" s="111" t="s">
        <v>928</v>
      </c>
      <c r="F937" s="297" t="s">
        <v>973</v>
      </c>
      <c r="G937" s="298" t="s">
        <v>973</v>
      </c>
      <c r="H937" s="298" t="s">
        <v>973</v>
      </c>
      <c r="I937" s="298" t="s">
        <v>973</v>
      </c>
      <c r="J937" s="259">
        <v>0.9</v>
      </c>
      <c r="K937" s="260">
        <v>1</v>
      </c>
      <c r="L937" s="260">
        <v>1</v>
      </c>
      <c r="M937" s="261">
        <v>1</v>
      </c>
      <c r="N937" s="261">
        <v>0.965909090909091</v>
      </c>
      <c r="O937" s="262">
        <v>0.9</v>
      </c>
      <c r="P937" s="263">
        <v>0.916351861845656</v>
      </c>
      <c r="Q937" s="260">
        <v>0.935731132075472</v>
      </c>
      <c r="R937" s="260">
        <v>0.93314606741573</v>
      </c>
      <c r="S937" s="260">
        <v>0.945251013274431</v>
      </c>
      <c r="T937" s="262">
        <v>0.9</v>
      </c>
      <c r="U937" s="260">
        <v>0.878575283324339</v>
      </c>
      <c r="V937" s="260">
        <v>0.913915094339623</v>
      </c>
      <c r="W937" s="260">
        <v>0.914606741573034</v>
      </c>
      <c r="X937" s="260">
        <v>0.9209538718878</v>
      </c>
      <c r="Y937" s="262">
        <v>0.92</v>
      </c>
      <c r="Z937" s="262">
        <v>0.744744744744745</v>
      </c>
      <c r="AA937" s="262">
        <v>0.791390728476821</v>
      </c>
      <c r="AB937" s="262">
        <v>0.789137380191693</v>
      </c>
      <c r="AC937" s="262">
        <v>0.767540435025098</v>
      </c>
      <c r="AD937" s="262">
        <v>0.92</v>
      </c>
      <c r="AE937" s="260">
        <v>0.929898648648649</v>
      </c>
      <c r="AF937" s="260">
        <v>0.998950682056663</v>
      </c>
      <c r="AG937" s="260">
        <v>0.999316005471956</v>
      </c>
      <c r="AH937" s="260">
        <v>0.995731986150731</v>
      </c>
      <c r="AI937" s="262">
        <v>0.92</v>
      </c>
      <c r="AJ937" s="260">
        <v>0.918572735590119</v>
      </c>
      <c r="AK937" s="260">
        <v>0.943943943943944</v>
      </c>
      <c r="AL937" s="260">
        <v>0.936932632584807</v>
      </c>
      <c r="AM937" s="260">
        <v>0.936370339729871</v>
      </c>
      <c r="AN937" s="259">
        <v>0.99</v>
      </c>
      <c r="AO937" s="264">
        <v>1</v>
      </c>
      <c r="AP937" s="264">
        <v>1</v>
      </c>
      <c r="AQ937" s="264">
        <v>1</v>
      </c>
      <c r="AR937" s="265">
        <v>1</v>
      </c>
      <c r="AS937" s="286">
        <v>0.0656418488929858</v>
      </c>
      <c r="AT937" s="267">
        <v>0</v>
      </c>
      <c r="AU937" s="268">
        <v>0.111111111111111</v>
      </c>
      <c r="AV937" s="268">
        <v>0</v>
      </c>
      <c r="AW937" s="268">
        <v>0.0307167235494881</v>
      </c>
      <c r="AX937" s="224"/>
      <c r="AY937" s="222"/>
    </row>
    <row r="938" ht="15" spans="1:51">
      <c r="A938" s="220"/>
      <c r="B938" s="224"/>
      <c r="C938" s="294" t="s">
        <v>927</v>
      </c>
      <c r="D938" s="111" t="s">
        <v>25</v>
      </c>
      <c r="E938" s="111" t="s">
        <v>928</v>
      </c>
      <c r="F938" s="297" t="s">
        <v>974</v>
      </c>
      <c r="G938" s="298" t="s">
        <v>974</v>
      </c>
      <c r="H938" s="298" t="s">
        <v>974</v>
      </c>
      <c r="I938" s="298" t="s">
        <v>974</v>
      </c>
      <c r="J938" s="259">
        <v>0.9</v>
      </c>
      <c r="K938" s="260">
        <v>0.914285714285714</v>
      </c>
      <c r="L938" s="260">
        <v>1</v>
      </c>
      <c r="M938" s="261">
        <v>1</v>
      </c>
      <c r="N938" s="261">
        <v>0.955510616784631</v>
      </c>
      <c r="O938" s="262">
        <v>0.9</v>
      </c>
      <c r="P938" s="263">
        <v>0.941678939617084</v>
      </c>
      <c r="Q938" s="260">
        <v>0.958039610607586</v>
      </c>
      <c r="R938" s="260">
        <v>0.955100794135614</v>
      </c>
      <c r="S938" s="260">
        <v>0.959296002109357</v>
      </c>
      <c r="T938" s="262">
        <v>0.9</v>
      </c>
      <c r="U938" s="260">
        <v>0.921649484536082</v>
      </c>
      <c r="V938" s="260">
        <v>0.929842228935885</v>
      </c>
      <c r="W938" s="260">
        <v>0.941661576053757</v>
      </c>
      <c r="X938" s="260">
        <v>0.938718785361942</v>
      </c>
      <c r="Y938" s="262">
        <v>0.92</v>
      </c>
      <c r="Z938" s="262">
        <v>0.882202304737516</v>
      </c>
      <c r="AA938" s="262">
        <v>0.917333333333333</v>
      </c>
      <c r="AB938" s="262">
        <v>0.903881700554529</v>
      </c>
      <c r="AC938" s="262">
        <v>0.843827022182388</v>
      </c>
      <c r="AD938" s="262">
        <v>0.92</v>
      </c>
      <c r="AE938" s="260">
        <v>0.998211091234347</v>
      </c>
      <c r="AF938" s="260">
        <v>0.988476848941965</v>
      </c>
      <c r="AG938" s="260">
        <v>0.988896006833227</v>
      </c>
      <c r="AH938" s="260">
        <v>0.989888191663067</v>
      </c>
      <c r="AI938" s="262">
        <v>0.92</v>
      </c>
      <c r="AJ938" s="260">
        <v>0.940866650706249</v>
      </c>
      <c r="AK938" s="260">
        <v>0.958176943699732</v>
      </c>
      <c r="AL938" s="260">
        <v>0.967234600262123</v>
      </c>
      <c r="AM938" s="260">
        <v>0.952961704472403</v>
      </c>
      <c r="AN938" s="259">
        <v>0.99</v>
      </c>
      <c r="AO938" s="264">
        <v>1</v>
      </c>
      <c r="AP938" s="264">
        <v>1</v>
      </c>
      <c r="AQ938" s="264">
        <v>1</v>
      </c>
      <c r="AR938" s="265">
        <v>1</v>
      </c>
      <c r="AS938" s="286">
        <v>0.0656418488929858</v>
      </c>
      <c r="AT938" s="267">
        <v>0.0476190476190476</v>
      </c>
      <c r="AU938" s="268">
        <v>0.0454545454545455</v>
      </c>
      <c r="AV938" s="268">
        <v>0</v>
      </c>
      <c r="AW938" s="268">
        <v>0.0780730897009967</v>
      </c>
      <c r="AX938" s="224"/>
      <c r="AY938" s="222"/>
    </row>
    <row r="939" ht="15" spans="1:51">
      <c r="A939" s="220"/>
      <c r="B939" s="224"/>
      <c r="C939" s="294" t="s">
        <v>927</v>
      </c>
      <c r="D939" s="111" t="s">
        <v>25</v>
      </c>
      <c r="E939" s="111" t="s">
        <v>928</v>
      </c>
      <c r="F939" s="297" t="s">
        <v>975</v>
      </c>
      <c r="G939" s="298" t="s">
        <v>975</v>
      </c>
      <c r="H939" s="298" t="s">
        <v>975</v>
      </c>
      <c r="I939" s="298" t="s">
        <v>975</v>
      </c>
      <c r="J939" s="259">
        <v>0.9</v>
      </c>
      <c r="K939" s="260">
        <v>1</v>
      </c>
      <c r="L939" s="260">
        <v>1</v>
      </c>
      <c r="M939" s="261">
        <v>1</v>
      </c>
      <c r="N939" s="261">
        <v>0.997037037037037</v>
      </c>
      <c r="O939" s="262">
        <v>0.9</v>
      </c>
      <c r="P939" s="263">
        <v>0.976389946686976</v>
      </c>
      <c r="Q939" s="260">
        <v>0.975722059439096</v>
      </c>
      <c r="R939" s="260">
        <v>0.985024335454886</v>
      </c>
      <c r="S939" s="260">
        <v>0.981869483432209</v>
      </c>
      <c r="T939" s="262">
        <v>0.9</v>
      </c>
      <c r="U939" s="260">
        <v>0.948591012947449</v>
      </c>
      <c r="V939" s="260">
        <v>0.945165341146923</v>
      </c>
      <c r="W939" s="260">
        <v>0.956570572819169</v>
      </c>
      <c r="X939" s="260">
        <v>0.951150340037621</v>
      </c>
      <c r="Y939" s="262">
        <v>0.92</v>
      </c>
      <c r="Z939" s="262">
        <v>0.964824120603015</v>
      </c>
      <c r="AA939" s="262">
        <v>0.967592592592593</v>
      </c>
      <c r="AB939" s="262">
        <v>0.975138121546961</v>
      </c>
      <c r="AC939" s="262">
        <v>0.97475800446761</v>
      </c>
      <c r="AD939" s="262">
        <v>0.92</v>
      </c>
      <c r="AE939" s="260">
        <v>0.998606271777003</v>
      </c>
      <c r="AF939" s="260">
        <v>0.992557883131202</v>
      </c>
      <c r="AG939" s="260">
        <v>0.99219991333237</v>
      </c>
      <c r="AH939" s="260">
        <v>0.989441781351477</v>
      </c>
      <c r="AI939" s="262">
        <v>0.92</v>
      </c>
      <c r="AJ939" s="260">
        <v>0.976434108527132</v>
      </c>
      <c r="AK939" s="260">
        <v>0.979439914923786</v>
      </c>
      <c r="AL939" s="260">
        <v>0.990768216287504</v>
      </c>
      <c r="AM939" s="260">
        <v>0.988129557402069</v>
      </c>
      <c r="AN939" s="259">
        <v>0.99</v>
      </c>
      <c r="AO939" s="264">
        <v>1</v>
      </c>
      <c r="AP939" s="264">
        <v>1</v>
      </c>
      <c r="AQ939" s="264">
        <v>1</v>
      </c>
      <c r="AR939" s="265">
        <v>1</v>
      </c>
      <c r="AS939" s="286">
        <v>0.0656418488929858</v>
      </c>
      <c r="AT939" s="267">
        <v>0.136363636363636</v>
      </c>
      <c r="AU939" s="268">
        <v>0.105263157894737</v>
      </c>
      <c r="AV939" s="268">
        <v>0</v>
      </c>
      <c r="AW939" s="268">
        <v>0.0875202593192869</v>
      </c>
      <c r="AX939" s="224"/>
      <c r="AY939" s="222"/>
    </row>
    <row r="940" ht="15" spans="1:51">
      <c r="A940" s="220"/>
      <c r="B940" s="224"/>
      <c r="C940" s="294" t="s">
        <v>927</v>
      </c>
      <c r="D940" s="111" t="s">
        <v>25</v>
      </c>
      <c r="E940" s="111" t="s">
        <v>928</v>
      </c>
      <c r="F940" s="297" t="s">
        <v>976</v>
      </c>
      <c r="G940" s="298" t="s">
        <v>976</v>
      </c>
      <c r="H940" s="298" t="s">
        <v>976</v>
      </c>
      <c r="I940" s="298" t="s">
        <v>976</v>
      </c>
      <c r="J940" s="259">
        <v>0.9</v>
      </c>
      <c r="K940" s="260">
        <v>0.961538461538462</v>
      </c>
      <c r="L940" s="260">
        <v>0.931034482758621</v>
      </c>
      <c r="M940" s="261">
        <v>0.96875</v>
      </c>
      <c r="N940" s="261">
        <v>0.940520446096654</v>
      </c>
      <c r="O940" s="262">
        <v>0.9</v>
      </c>
      <c r="P940" s="263">
        <v>0.955555555555556</v>
      </c>
      <c r="Q940" s="260">
        <v>0.965252707581227</v>
      </c>
      <c r="R940" s="260">
        <v>0.960433152852978</v>
      </c>
      <c r="S940" s="260">
        <v>0.961165802304276</v>
      </c>
      <c r="T940" s="262">
        <v>0.9</v>
      </c>
      <c r="U940" s="260">
        <v>0.931018518518518</v>
      </c>
      <c r="V940" s="260">
        <v>0.895758122743682</v>
      </c>
      <c r="W940" s="260">
        <v>0.947938359017076</v>
      </c>
      <c r="X940" s="260">
        <v>0.929101580696252</v>
      </c>
      <c r="Y940" s="262">
        <v>0.92</v>
      </c>
      <c r="Z940" s="262">
        <v>0.909255898366606</v>
      </c>
      <c r="AA940" s="262">
        <v>0.909313725490196</v>
      </c>
      <c r="AB940" s="262">
        <v>0.911931818181818</v>
      </c>
      <c r="AC940" s="262">
        <v>0.895617468723617</v>
      </c>
      <c r="AD940" s="262">
        <v>0.92</v>
      </c>
      <c r="AE940" s="260">
        <v>0.980427046263345</v>
      </c>
      <c r="AF940" s="260">
        <v>0.991764705882353</v>
      </c>
      <c r="AG940" s="260">
        <v>0.997718197375927</v>
      </c>
      <c r="AH940" s="260">
        <v>0.997276487693001</v>
      </c>
      <c r="AI940" s="262">
        <v>0.92</v>
      </c>
      <c r="AJ940" s="260">
        <v>0.950940612320177</v>
      </c>
      <c r="AK940" s="260">
        <v>0.962271341463415</v>
      </c>
      <c r="AL940" s="260">
        <v>0.970214311660007</v>
      </c>
      <c r="AM940" s="260">
        <v>0.959321245932125</v>
      </c>
      <c r="AN940" s="259">
        <v>0.99</v>
      </c>
      <c r="AO940" s="264">
        <v>1</v>
      </c>
      <c r="AP940" s="264">
        <v>1</v>
      </c>
      <c r="AQ940" s="264">
        <v>1</v>
      </c>
      <c r="AR940" s="265">
        <v>1</v>
      </c>
      <c r="AS940" s="286">
        <v>0.0656418488929858</v>
      </c>
      <c r="AT940" s="267">
        <v>0.0588235294117647</v>
      </c>
      <c r="AU940" s="268">
        <v>0</v>
      </c>
      <c r="AV940" s="268">
        <v>0</v>
      </c>
      <c r="AW940" s="268">
        <v>0.0430379746835443</v>
      </c>
      <c r="AX940" s="224"/>
      <c r="AY940" s="222"/>
    </row>
    <row r="941" ht="15" spans="1:51">
      <c r="A941" s="220"/>
      <c r="B941" s="224"/>
      <c r="C941" s="294" t="s">
        <v>927</v>
      </c>
      <c r="D941" s="111" t="s">
        <v>25</v>
      </c>
      <c r="E941" s="111" t="s">
        <v>928</v>
      </c>
      <c r="F941" s="297" t="s">
        <v>977</v>
      </c>
      <c r="G941" s="298" t="s">
        <v>977</v>
      </c>
      <c r="H941" s="298" t="s">
        <v>977</v>
      </c>
      <c r="I941" s="298" t="s">
        <v>977</v>
      </c>
      <c r="J941" s="259">
        <v>0.9</v>
      </c>
      <c r="K941" s="260">
        <v>0.909090909090909</v>
      </c>
      <c r="L941" s="260">
        <v>0.91304347826087</v>
      </c>
      <c r="M941" s="261">
        <v>0.96551724137931</v>
      </c>
      <c r="N941" s="261">
        <v>0.919263456090652</v>
      </c>
      <c r="O941" s="262">
        <v>0.9</v>
      </c>
      <c r="P941" s="263">
        <v>0.946325099115584</v>
      </c>
      <c r="Q941" s="260">
        <v>0.93988173455979</v>
      </c>
      <c r="R941" s="260">
        <v>0.958505002942908</v>
      </c>
      <c r="S941" s="260">
        <v>0.943396675149238</v>
      </c>
      <c r="T941" s="262">
        <v>0.9</v>
      </c>
      <c r="U941" s="260">
        <v>0.879841415065569</v>
      </c>
      <c r="V941" s="260">
        <v>0.900459921156373</v>
      </c>
      <c r="W941" s="260">
        <v>0.924072984108299</v>
      </c>
      <c r="X941" s="260">
        <v>0.906711537089448</v>
      </c>
      <c r="Y941" s="262">
        <v>0.92</v>
      </c>
      <c r="Z941" s="262">
        <v>0.904312668463612</v>
      </c>
      <c r="AA941" s="262">
        <v>0.899419729206963</v>
      </c>
      <c r="AB941" s="262">
        <v>0.932098765432099</v>
      </c>
      <c r="AC941" s="262">
        <v>0.908877168456504</v>
      </c>
      <c r="AD941" s="262">
        <v>0.92</v>
      </c>
      <c r="AE941" s="260">
        <v>0.999799398194584</v>
      </c>
      <c r="AF941" s="260">
        <v>0.998819509164337</v>
      </c>
      <c r="AG941" s="260">
        <v>0.99712238665727</v>
      </c>
      <c r="AH941" s="260">
        <v>0.993053269694975</v>
      </c>
      <c r="AI941" s="262">
        <v>0.92</v>
      </c>
      <c r="AJ941" s="260">
        <v>0.933913043478261</v>
      </c>
      <c r="AK941" s="260">
        <v>0.937956204379562</v>
      </c>
      <c r="AL941" s="260">
        <v>0.963449163449163</v>
      </c>
      <c r="AM941" s="260">
        <v>0.952673269309727</v>
      </c>
      <c r="AN941" s="259">
        <v>0.99</v>
      </c>
      <c r="AO941" s="264">
        <v>1</v>
      </c>
      <c r="AP941" s="264">
        <v>1</v>
      </c>
      <c r="AQ941" s="264">
        <v>1</v>
      </c>
      <c r="AR941" s="265">
        <v>1</v>
      </c>
      <c r="AS941" s="286">
        <v>0.0656418488929858</v>
      </c>
      <c r="AT941" s="267">
        <v>0.0227272727272727</v>
      </c>
      <c r="AU941" s="268">
        <v>0.142857142857143</v>
      </c>
      <c r="AV941" s="268">
        <v>0.0714285714285714</v>
      </c>
      <c r="AW941" s="268">
        <v>0.116666666666667</v>
      </c>
      <c r="AX941" s="224"/>
      <c r="AY941" s="222"/>
    </row>
    <row r="942" ht="15" spans="1:51">
      <c r="A942" s="220"/>
      <c r="B942" s="224"/>
      <c r="C942" s="294" t="s">
        <v>927</v>
      </c>
      <c r="D942" s="111" t="s">
        <v>25</v>
      </c>
      <c r="E942" s="111" t="s">
        <v>928</v>
      </c>
      <c r="F942" s="297" t="s">
        <v>978</v>
      </c>
      <c r="G942" s="298" t="s">
        <v>978</v>
      </c>
      <c r="H942" s="298" t="s">
        <v>978</v>
      </c>
      <c r="I942" s="298" t="s">
        <v>978</v>
      </c>
      <c r="J942" s="259">
        <v>0.9</v>
      </c>
      <c r="K942" s="260">
        <v>1</v>
      </c>
      <c r="L942" s="260">
        <v>1</v>
      </c>
      <c r="M942" s="261">
        <v>0.923076923076923</v>
      </c>
      <c r="N942" s="261">
        <v>0.971428571428571</v>
      </c>
      <c r="O942" s="262">
        <v>0.9</v>
      </c>
      <c r="P942" s="263">
        <v>0.929889298892989</v>
      </c>
      <c r="Q942" s="260">
        <v>0.95095168374817</v>
      </c>
      <c r="R942" s="260">
        <v>0.946111869031378</v>
      </c>
      <c r="S942" s="260">
        <v>0.942842430484037</v>
      </c>
      <c r="T942" s="262">
        <v>0.9</v>
      </c>
      <c r="U942" s="260">
        <v>0.912177121771218</v>
      </c>
      <c r="V942" s="260">
        <v>0.918740849194729</v>
      </c>
      <c r="W942" s="260">
        <v>0.915416098226467</v>
      </c>
      <c r="X942" s="260">
        <v>0.918975283213182</v>
      </c>
      <c r="Y942" s="262">
        <v>0.92</v>
      </c>
      <c r="Z942" s="262">
        <v>0.87375415282392</v>
      </c>
      <c r="AA942" s="262">
        <v>0.905349794238683</v>
      </c>
      <c r="AB942" s="262">
        <v>0.915441176470588</v>
      </c>
      <c r="AC942" s="262">
        <v>0.918807682713894</v>
      </c>
      <c r="AD942" s="262">
        <v>0.92</v>
      </c>
      <c r="AE942" s="260">
        <v>1</v>
      </c>
      <c r="AF942" s="260">
        <v>0.925566343042071</v>
      </c>
      <c r="AG942" s="260">
        <v>0.944117647058824</v>
      </c>
      <c r="AH942" s="260">
        <v>0.952804778077058</v>
      </c>
      <c r="AI942" s="262">
        <v>0.92</v>
      </c>
      <c r="AJ942" s="260">
        <v>0.946859903381642</v>
      </c>
      <c r="AK942" s="260">
        <v>0.956494717215662</v>
      </c>
      <c r="AL942" s="260">
        <v>0.96662830840046</v>
      </c>
      <c r="AM942" s="260">
        <v>0.965513561962483</v>
      </c>
      <c r="AN942" s="259">
        <v>0.99</v>
      </c>
      <c r="AO942" s="264">
        <v>1</v>
      </c>
      <c r="AP942" s="264">
        <v>1</v>
      </c>
      <c r="AQ942" s="264">
        <v>1</v>
      </c>
      <c r="AR942" s="265">
        <v>1</v>
      </c>
      <c r="AS942" s="286">
        <v>0.0656418488929858</v>
      </c>
      <c r="AT942" s="267">
        <v>0.0769230769230769</v>
      </c>
      <c r="AU942" s="268">
        <v>0</v>
      </c>
      <c r="AV942" s="268">
        <v>0</v>
      </c>
      <c r="AW942" s="268">
        <v>0.0506912442396313</v>
      </c>
      <c r="AX942" s="224"/>
      <c r="AY942" s="222"/>
    </row>
    <row r="943" ht="15" spans="1:51">
      <c r="A943" s="220"/>
      <c r="B943" s="224"/>
      <c r="C943" s="294" t="s">
        <v>927</v>
      </c>
      <c r="D943" s="111" t="s">
        <v>25</v>
      </c>
      <c r="E943" s="111" t="s">
        <v>928</v>
      </c>
      <c r="F943" s="297" t="s">
        <v>979</v>
      </c>
      <c r="G943" s="298" t="s">
        <v>979</v>
      </c>
      <c r="H943" s="298" t="s">
        <v>979</v>
      </c>
      <c r="I943" s="298" t="s">
        <v>979</v>
      </c>
      <c r="J943" s="259">
        <v>0.9</v>
      </c>
      <c r="K943" s="260">
        <v>0.947368421052632</v>
      </c>
      <c r="L943" s="260">
        <v>0.95</v>
      </c>
      <c r="M943" s="261">
        <v>1</v>
      </c>
      <c r="N943" s="261">
        <v>0.930451127819549</v>
      </c>
      <c r="O943" s="262">
        <v>0.9</v>
      </c>
      <c r="P943" s="263">
        <v>0.961279461279461</v>
      </c>
      <c r="Q943" s="260">
        <v>0.978580171358629</v>
      </c>
      <c r="R943" s="260">
        <v>0.91903073286052</v>
      </c>
      <c r="S943" s="260">
        <v>0.948601549053356</v>
      </c>
      <c r="T943" s="262">
        <v>0.9</v>
      </c>
      <c r="U943" s="260">
        <v>0.90628507295174</v>
      </c>
      <c r="V943" s="260">
        <v>0.91187270501836</v>
      </c>
      <c r="W943" s="260">
        <v>0.951536643026005</v>
      </c>
      <c r="X943" s="260">
        <v>0.917426850258176</v>
      </c>
      <c r="Y943" s="262">
        <v>0.92</v>
      </c>
      <c r="Z943" s="262">
        <v>0.932203389830508</v>
      </c>
      <c r="AA943" s="262">
        <v>0.970967741935484</v>
      </c>
      <c r="AB943" s="262">
        <v>0.950354609929078</v>
      </c>
      <c r="AC943" s="262">
        <v>0.960546119114169</v>
      </c>
      <c r="AD943" s="262">
        <v>0.92</v>
      </c>
      <c r="AE943" s="260">
        <v>0.999324019828752</v>
      </c>
      <c r="AF943" s="260">
        <v>1</v>
      </c>
      <c r="AG943" s="260">
        <v>0.998852421390865</v>
      </c>
      <c r="AH943" s="260">
        <v>0.999005059738934</v>
      </c>
      <c r="AI943" s="262">
        <v>0.92</v>
      </c>
      <c r="AJ943" s="260">
        <v>0.967653758542141</v>
      </c>
      <c r="AK943" s="260">
        <v>0.979423868312757</v>
      </c>
      <c r="AL943" s="260">
        <v>0.984311740890688</v>
      </c>
      <c r="AM943" s="260">
        <v>0.982630984602699</v>
      </c>
      <c r="AN943" s="259">
        <v>0.99</v>
      </c>
      <c r="AO943" s="264">
        <v>1</v>
      </c>
      <c r="AP943" s="264">
        <v>1</v>
      </c>
      <c r="AQ943" s="264">
        <v>1</v>
      </c>
      <c r="AR943" s="265">
        <v>1</v>
      </c>
      <c r="AS943" s="286">
        <v>0.0656418488929858</v>
      </c>
      <c r="AT943" s="267">
        <v>0</v>
      </c>
      <c r="AU943" s="268">
        <v>0</v>
      </c>
      <c r="AV943" s="268">
        <v>0.166666666666667</v>
      </c>
      <c r="AW943" s="268">
        <v>0.0580357142857143</v>
      </c>
      <c r="AX943" s="224"/>
      <c r="AY943" s="222"/>
    </row>
    <row r="944" ht="15" spans="1:51">
      <c r="A944" s="220"/>
      <c r="B944" s="224"/>
      <c r="C944" s="294" t="s">
        <v>927</v>
      </c>
      <c r="D944" s="111" t="s">
        <v>25</v>
      </c>
      <c r="E944" s="111" t="s">
        <v>928</v>
      </c>
      <c r="F944" s="297" t="s">
        <v>980</v>
      </c>
      <c r="G944" s="298" t="s">
        <v>980</v>
      </c>
      <c r="H944" s="298" t="s">
        <v>980</v>
      </c>
      <c r="I944" s="298" t="s">
        <v>980</v>
      </c>
      <c r="J944" s="259">
        <v>0.9</v>
      </c>
      <c r="K944" s="260">
        <v>0.891891891891892</v>
      </c>
      <c r="L944" s="260">
        <v>0.861111111111111</v>
      </c>
      <c r="M944" s="261">
        <v>1</v>
      </c>
      <c r="N944" s="261">
        <v>0.9313824419778</v>
      </c>
      <c r="O944" s="262">
        <v>0.9</v>
      </c>
      <c r="P944" s="263">
        <v>0.928603302097278</v>
      </c>
      <c r="Q944" s="260">
        <v>0.911752044769694</v>
      </c>
      <c r="R944" s="260">
        <v>0.951252236135957</v>
      </c>
      <c r="S944" s="260">
        <v>0.925794207706047</v>
      </c>
      <c r="T944" s="262">
        <v>0.9</v>
      </c>
      <c r="U944" s="260">
        <v>0.863900044622936</v>
      </c>
      <c r="V944" s="260">
        <v>0.879466207490314</v>
      </c>
      <c r="W944" s="260">
        <v>0.912343470483005</v>
      </c>
      <c r="X944" s="260">
        <v>0.90523730543506</v>
      </c>
      <c r="Y944" s="262">
        <v>0.92</v>
      </c>
      <c r="Z944" s="262">
        <v>0.895652173913044</v>
      </c>
      <c r="AA944" s="262">
        <v>0.755395683453237</v>
      </c>
      <c r="AB944" s="262">
        <v>0.63474025974026</v>
      </c>
      <c r="AC944" s="262">
        <v>0.747575395243789</v>
      </c>
      <c r="AD944" s="262">
        <v>0.92</v>
      </c>
      <c r="AE944" s="260">
        <v>0.976</v>
      </c>
      <c r="AF944" s="260">
        <v>0.996598639455782</v>
      </c>
      <c r="AG944" s="260">
        <v>0.980769230769231</v>
      </c>
      <c r="AH944" s="260">
        <v>0.98263393062785</v>
      </c>
      <c r="AI944" s="262">
        <v>0.92</v>
      </c>
      <c r="AJ944" s="260">
        <v>0.902938901778809</v>
      </c>
      <c r="AK944" s="260">
        <v>0.896839180270927</v>
      </c>
      <c r="AL944" s="260">
        <v>0.883239831697055</v>
      </c>
      <c r="AM944" s="260">
        <v>0.912874062833554</v>
      </c>
      <c r="AN944" s="259">
        <v>0.99</v>
      </c>
      <c r="AO944" s="264">
        <v>1</v>
      </c>
      <c r="AP944" s="264">
        <v>1</v>
      </c>
      <c r="AQ944" s="264">
        <v>1</v>
      </c>
      <c r="AR944" s="265">
        <v>1</v>
      </c>
      <c r="AS944" s="286">
        <v>0.0656418488929858</v>
      </c>
      <c r="AT944" s="267">
        <v>0</v>
      </c>
      <c r="AU944" s="268">
        <v>0</v>
      </c>
      <c r="AV944" s="268">
        <v>0</v>
      </c>
      <c r="AW944" s="268">
        <v>0.0729483282674772</v>
      </c>
      <c r="AX944" s="224"/>
      <c r="AY944" s="222"/>
    </row>
    <row r="945" ht="15" spans="1:51">
      <c r="A945" s="220"/>
      <c r="B945" s="224"/>
      <c r="C945" s="294" t="s">
        <v>927</v>
      </c>
      <c r="D945" s="111" t="s">
        <v>25</v>
      </c>
      <c r="E945" s="111" t="s">
        <v>928</v>
      </c>
      <c r="F945" s="303" t="s">
        <v>981</v>
      </c>
      <c r="G945" s="304" t="s">
        <v>981</v>
      </c>
      <c r="H945" s="304" t="s">
        <v>981</v>
      </c>
      <c r="I945" s="304" t="s">
        <v>981</v>
      </c>
      <c r="J945" s="259">
        <v>0.9</v>
      </c>
      <c r="K945" s="260">
        <v>1</v>
      </c>
      <c r="L945" s="260">
        <v>0.882352941176471</v>
      </c>
      <c r="M945" s="261">
        <v>0.944444444444444</v>
      </c>
      <c r="N945" s="261">
        <v>0.948497854077253</v>
      </c>
      <c r="O945" s="262">
        <v>0.9</v>
      </c>
      <c r="P945" s="263">
        <v>0.962162162162162</v>
      </c>
      <c r="Q945" s="260">
        <v>0.948224852071006</v>
      </c>
      <c r="R945" s="260">
        <v>0.952095808383233</v>
      </c>
      <c r="S945" s="260">
        <v>0.925126971398022</v>
      </c>
      <c r="T945" s="262">
        <v>0.9</v>
      </c>
      <c r="U945" s="260">
        <v>0.854826254826255</v>
      </c>
      <c r="V945" s="260">
        <v>0.887573964497041</v>
      </c>
      <c r="W945" s="260">
        <v>0.891467065868264</v>
      </c>
      <c r="X945" s="260">
        <v>0.883400160384924</v>
      </c>
      <c r="Y945" s="262">
        <v>0.92</v>
      </c>
      <c r="Z945" s="262">
        <v>0</v>
      </c>
      <c r="AA945" s="262" t="s">
        <v>33</v>
      </c>
      <c r="AB945" s="262">
        <v>1</v>
      </c>
      <c r="AC945" s="262">
        <v>0.0526315789473684</v>
      </c>
      <c r="AD945" s="262">
        <v>0.92</v>
      </c>
      <c r="AE945" s="260">
        <v>1</v>
      </c>
      <c r="AF945" s="260">
        <v>1</v>
      </c>
      <c r="AG945" s="260">
        <v>1</v>
      </c>
      <c r="AH945" s="260">
        <v>0.98068397720076</v>
      </c>
      <c r="AI945" s="262">
        <v>0.92</v>
      </c>
      <c r="AJ945" s="260">
        <v>0.931380107941403</v>
      </c>
      <c r="AK945" s="260">
        <v>0.934171597633136</v>
      </c>
      <c r="AL945" s="260">
        <v>0.955123410620793</v>
      </c>
      <c r="AM945" s="260">
        <v>0.939460325941758</v>
      </c>
      <c r="AN945" s="259">
        <v>0.99</v>
      </c>
      <c r="AO945" s="264">
        <v>1</v>
      </c>
      <c r="AP945" s="264">
        <v>1</v>
      </c>
      <c r="AQ945" s="264">
        <v>1</v>
      </c>
      <c r="AR945" s="265">
        <v>1</v>
      </c>
      <c r="AS945" s="286">
        <v>0.0656418488929858</v>
      </c>
      <c r="AT945" s="267">
        <v>0</v>
      </c>
      <c r="AU945" s="268">
        <v>0.2</v>
      </c>
      <c r="AV945" s="268">
        <v>0.2</v>
      </c>
      <c r="AW945" s="268">
        <v>0.0515463917525773</v>
      </c>
      <c r="AX945" s="224"/>
      <c r="AY945" s="222"/>
    </row>
    <row r="946" ht="15" spans="1:51">
      <c r="A946" s="220"/>
      <c r="B946" s="224"/>
      <c r="C946" s="294" t="s">
        <v>927</v>
      </c>
      <c r="D946" s="111" t="s">
        <v>25</v>
      </c>
      <c r="E946" s="111" t="s">
        <v>928</v>
      </c>
      <c r="F946" s="297" t="s">
        <v>982</v>
      </c>
      <c r="G946" s="298" t="s">
        <v>982</v>
      </c>
      <c r="H946" s="298" t="s">
        <v>982</v>
      </c>
      <c r="I946" s="298" t="s">
        <v>982</v>
      </c>
      <c r="J946" s="259">
        <v>0.9</v>
      </c>
      <c r="K946" s="260">
        <v>1</v>
      </c>
      <c r="L946" s="260">
        <v>1</v>
      </c>
      <c r="M946" s="261">
        <v>1</v>
      </c>
      <c r="N946" s="261">
        <v>0.981186685962373</v>
      </c>
      <c r="O946" s="262">
        <v>0.9</v>
      </c>
      <c r="P946" s="263">
        <v>0.983800350262697</v>
      </c>
      <c r="Q946" s="260">
        <v>0.988325101032779</v>
      </c>
      <c r="R946" s="260">
        <v>0.989154993221871</v>
      </c>
      <c r="S946" s="260">
        <v>0.981778865495508</v>
      </c>
      <c r="T946" s="262">
        <v>0.9</v>
      </c>
      <c r="U946" s="260">
        <v>0.932574430823117</v>
      </c>
      <c r="V946" s="260">
        <v>0.942972608890885</v>
      </c>
      <c r="W946" s="260">
        <v>0.952101220063263</v>
      </c>
      <c r="X946" s="260">
        <v>0.930836797639802</v>
      </c>
      <c r="Y946" s="262">
        <v>0.92</v>
      </c>
      <c r="Z946" s="262">
        <v>0</v>
      </c>
      <c r="AA946" s="262">
        <v>1</v>
      </c>
      <c r="AB946" s="262" t="s">
        <v>33</v>
      </c>
      <c r="AC946" s="262">
        <v>0.260869565217391</v>
      </c>
      <c r="AD946" s="262">
        <v>0.92</v>
      </c>
      <c r="AE946" s="260">
        <v>0.990306946688207</v>
      </c>
      <c r="AF946" s="260">
        <v>0.990291262135922</v>
      </c>
      <c r="AG946" s="260">
        <v>0.993446920052425</v>
      </c>
      <c r="AH946" s="260">
        <v>0.990749722838137</v>
      </c>
      <c r="AI946" s="262">
        <v>0.92</v>
      </c>
      <c r="AJ946" s="260">
        <v>0.94927853082641</v>
      </c>
      <c r="AK946" s="260">
        <v>0.968132854578097</v>
      </c>
      <c r="AL946" s="260">
        <v>0.971093044263776</v>
      </c>
      <c r="AM946" s="260">
        <v>0.969420753673699</v>
      </c>
      <c r="AN946" s="259">
        <v>0.99</v>
      </c>
      <c r="AO946" s="264">
        <v>1</v>
      </c>
      <c r="AP946" s="264">
        <v>1</v>
      </c>
      <c r="AQ946" s="264">
        <v>1</v>
      </c>
      <c r="AR946" s="265">
        <v>1</v>
      </c>
      <c r="AS946" s="286">
        <v>0.0656418488929858</v>
      </c>
      <c r="AT946" s="267">
        <v>0.0769230769230769</v>
      </c>
      <c r="AU946" s="268">
        <v>0</v>
      </c>
      <c r="AV946" s="268">
        <v>0</v>
      </c>
      <c r="AW946" s="268">
        <v>0.0657142857142857</v>
      </c>
      <c r="AX946" s="224"/>
      <c r="AY946" s="222"/>
    </row>
    <row r="947" ht="15" spans="1:51">
      <c r="A947" s="220"/>
      <c r="B947" s="224"/>
      <c r="C947" s="294" t="s">
        <v>927</v>
      </c>
      <c r="D947" s="111" t="s">
        <v>25</v>
      </c>
      <c r="E947" s="111" t="s">
        <v>928</v>
      </c>
      <c r="F947" s="299" t="s">
        <v>983</v>
      </c>
      <c r="G947" s="300" t="s">
        <v>983</v>
      </c>
      <c r="H947" s="300" t="s">
        <v>983</v>
      </c>
      <c r="I947" s="300" t="s">
        <v>983</v>
      </c>
      <c r="J947" s="259">
        <v>0.9</v>
      </c>
      <c r="K947" s="260">
        <v>0.978260869565217</v>
      </c>
      <c r="L947" s="260">
        <v>0.938775510204082</v>
      </c>
      <c r="M947" s="261">
        <v>0.962962962962963</v>
      </c>
      <c r="N947" s="261">
        <v>0.959941733430444</v>
      </c>
      <c r="O947" s="262">
        <v>0.9</v>
      </c>
      <c r="P947" s="263">
        <v>0.874223602484472</v>
      </c>
      <c r="Q947" s="260">
        <v>0.949475225774957</v>
      </c>
      <c r="R947" s="260">
        <v>0.898937548587717</v>
      </c>
      <c r="S947" s="260">
        <v>0.931007938863333</v>
      </c>
      <c r="T947" s="262">
        <v>0.9</v>
      </c>
      <c r="U947" s="260">
        <v>0.863871635610766</v>
      </c>
      <c r="V947" s="260">
        <v>0.900414937759336</v>
      </c>
      <c r="W947" s="260">
        <v>0.905156776366934</v>
      </c>
      <c r="X947" s="260">
        <v>0.89711937972993</v>
      </c>
      <c r="Y947" s="262">
        <v>0.92</v>
      </c>
      <c r="Z947" s="262">
        <v>0.719912472647702</v>
      </c>
      <c r="AA947" s="262">
        <v>0.80364900086881</v>
      </c>
      <c r="AB947" s="262">
        <v>0.84575569358178</v>
      </c>
      <c r="AC947" s="262">
        <v>0.82347085058936</v>
      </c>
      <c r="AD947" s="262">
        <v>0.92</v>
      </c>
      <c r="AE947" s="260">
        <v>0.984570750362653</v>
      </c>
      <c r="AF947" s="260">
        <v>0.985236985236985</v>
      </c>
      <c r="AG947" s="260">
        <v>0.991523002190685</v>
      </c>
      <c r="AH947" s="260">
        <v>0.979711465929092</v>
      </c>
      <c r="AI947" s="262">
        <v>0.92</v>
      </c>
      <c r="AJ947" s="260">
        <v>0.886772708246128</v>
      </c>
      <c r="AK947" s="260">
        <v>0.92530487804878</v>
      </c>
      <c r="AL947" s="260">
        <v>0.941968911917098</v>
      </c>
      <c r="AM947" s="260">
        <v>0.938498570783812</v>
      </c>
      <c r="AN947" s="259">
        <v>0.99</v>
      </c>
      <c r="AO947" s="264">
        <v>1</v>
      </c>
      <c r="AP947" s="264">
        <v>1</v>
      </c>
      <c r="AQ947" s="264">
        <v>1</v>
      </c>
      <c r="AR947" s="265">
        <v>1</v>
      </c>
      <c r="AS947" s="286">
        <v>0.0656418488929858</v>
      </c>
      <c r="AT947" s="267">
        <v>0</v>
      </c>
      <c r="AU947" s="268">
        <v>0</v>
      </c>
      <c r="AV947" s="268">
        <v>0</v>
      </c>
      <c r="AW947" s="268">
        <v>0.0594744121715076</v>
      </c>
      <c r="AX947" s="224"/>
      <c r="AY947" s="222"/>
    </row>
    <row r="948" ht="15" spans="1:51">
      <c r="A948" s="220"/>
      <c r="B948" s="224"/>
      <c r="C948" s="294" t="s">
        <v>927</v>
      </c>
      <c r="D948" s="111" t="s">
        <v>25</v>
      </c>
      <c r="E948" s="111" t="s">
        <v>928</v>
      </c>
      <c r="F948" s="297" t="s">
        <v>984</v>
      </c>
      <c r="G948" s="298" t="s">
        <v>984</v>
      </c>
      <c r="H948" s="298" t="s">
        <v>984</v>
      </c>
      <c r="I948" s="298" t="s">
        <v>984</v>
      </c>
      <c r="J948" s="259">
        <v>0.9</v>
      </c>
      <c r="K948" s="260">
        <v>0.964285714285714</v>
      </c>
      <c r="L948" s="260">
        <v>1</v>
      </c>
      <c r="M948" s="261">
        <v>1</v>
      </c>
      <c r="N948" s="261">
        <v>0.988109393579073</v>
      </c>
      <c r="O948" s="262">
        <v>0.9</v>
      </c>
      <c r="P948" s="263">
        <v>0.960260115606936</v>
      </c>
      <c r="Q948" s="260">
        <v>0.976507713884993</v>
      </c>
      <c r="R948" s="260">
        <v>0.937566137566138</v>
      </c>
      <c r="S948" s="260">
        <v>0.964861126179885</v>
      </c>
      <c r="T948" s="262">
        <v>0.9</v>
      </c>
      <c r="U948" s="260">
        <v>0.863439306358382</v>
      </c>
      <c r="V948" s="260">
        <v>0.940042075736325</v>
      </c>
      <c r="W948" s="260">
        <v>0.919223985890653</v>
      </c>
      <c r="X948" s="260">
        <v>0.913258110014104</v>
      </c>
      <c r="Y948" s="262">
        <v>0.92</v>
      </c>
      <c r="Z948" s="262">
        <v>0</v>
      </c>
      <c r="AA948" s="262">
        <v>0</v>
      </c>
      <c r="AB948" s="262">
        <v>0</v>
      </c>
      <c r="AC948" s="262">
        <v>0.2</v>
      </c>
      <c r="AD948" s="262">
        <v>0.92</v>
      </c>
      <c r="AE948" s="260">
        <v>0.994459833795014</v>
      </c>
      <c r="AF948" s="260">
        <v>0.845679012345679</v>
      </c>
      <c r="AG948" s="260">
        <v>0.904205607476635</v>
      </c>
      <c r="AH948" s="260">
        <v>0.912756808408982</v>
      </c>
      <c r="AI948" s="262">
        <v>0.92</v>
      </c>
      <c r="AJ948" s="260">
        <v>0.946209386281588</v>
      </c>
      <c r="AK948" s="260">
        <v>0.967775831873905</v>
      </c>
      <c r="AL948" s="260">
        <v>0.971458773784355</v>
      </c>
      <c r="AM948" s="260">
        <v>0.965903700993346</v>
      </c>
      <c r="AN948" s="259">
        <v>0.99</v>
      </c>
      <c r="AO948" s="264">
        <v>1</v>
      </c>
      <c r="AP948" s="264">
        <v>1</v>
      </c>
      <c r="AQ948" s="264">
        <v>1</v>
      </c>
      <c r="AR948" s="265">
        <v>1</v>
      </c>
      <c r="AS948" s="286">
        <v>0.0656418488929858</v>
      </c>
      <c r="AT948" s="267">
        <v>0</v>
      </c>
      <c r="AU948" s="268">
        <v>0</v>
      </c>
      <c r="AV948" s="268">
        <v>0.2</v>
      </c>
      <c r="AW948" s="268">
        <v>0.0288065843621399</v>
      </c>
      <c r="AX948" s="224"/>
      <c r="AY948" s="222"/>
    </row>
    <row r="949" ht="15" spans="1:51">
      <c r="A949" s="220"/>
      <c r="B949" s="224"/>
      <c r="C949" s="294" t="s">
        <v>927</v>
      </c>
      <c r="D949" s="111" t="s">
        <v>25</v>
      </c>
      <c r="E949" s="111" t="s">
        <v>928</v>
      </c>
      <c r="F949" s="297" t="s">
        <v>985</v>
      </c>
      <c r="G949" s="298" t="s">
        <v>985</v>
      </c>
      <c r="H949" s="298" t="s">
        <v>985</v>
      </c>
      <c r="I949" s="298" t="s">
        <v>985</v>
      </c>
      <c r="J949" s="259">
        <v>0.9</v>
      </c>
      <c r="K949" s="260">
        <v>0.925</v>
      </c>
      <c r="L949" s="260">
        <v>0.883720930232558</v>
      </c>
      <c r="M949" s="261">
        <v>0.975609756097561</v>
      </c>
      <c r="N949" s="261">
        <v>0.913763066202091</v>
      </c>
      <c r="O949" s="262">
        <v>0.9</v>
      </c>
      <c r="P949" s="263">
        <v>0.927208687995304</v>
      </c>
      <c r="Q949" s="260">
        <v>0.938153846153846</v>
      </c>
      <c r="R949" s="260">
        <v>0.94313832695462</v>
      </c>
      <c r="S949" s="260">
        <v>0.935494415690548</v>
      </c>
      <c r="T949" s="262">
        <v>0.9</v>
      </c>
      <c r="U949" s="260">
        <v>0.897857352509539</v>
      </c>
      <c r="V949" s="260">
        <v>0.904615384615385</v>
      </c>
      <c r="W949" s="260">
        <v>0.923182066703116</v>
      </c>
      <c r="X949" s="260">
        <v>0.915129392536094</v>
      </c>
      <c r="Y949" s="262">
        <v>0.92</v>
      </c>
      <c r="Z949" s="262">
        <v>0</v>
      </c>
      <c r="AA949" s="262">
        <v>0.5</v>
      </c>
      <c r="AB949" s="262">
        <v>0</v>
      </c>
      <c r="AC949" s="262">
        <v>0.159090909090909</v>
      </c>
      <c r="AD949" s="262">
        <v>0.92</v>
      </c>
      <c r="AE949" s="260">
        <v>0.994291151284491</v>
      </c>
      <c r="AF949" s="260">
        <v>0.996563573883162</v>
      </c>
      <c r="AG949" s="260">
        <v>0.981960784313725</v>
      </c>
      <c r="AH949" s="260">
        <v>0.983969538924263</v>
      </c>
      <c r="AI949" s="262">
        <v>0.92</v>
      </c>
      <c r="AJ949" s="260">
        <v>0.933392018779343</v>
      </c>
      <c r="AK949" s="260">
        <v>0.938806888068881</v>
      </c>
      <c r="AL949" s="260">
        <v>0.952732240437158</v>
      </c>
      <c r="AM949" s="260">
        <v>0.954204375905294</v>
      </c>
      <c r="AN949" s="259">
        <v>0.99</v>
      </c>
      <c r="AO949" s="264">
        <v>1</v>
      </c>
      <c r="AP949" s="264">
        <v>1</v>
      </c>
      <c r="AQ949" s="264">
        <v>1</v>
      </c>
      <c r="AR949" s="265">
        <v>1</v>
      </c>
      <c r="AS949" s="286">
        <v>0.0656418488929858</v>
      </c>
      <c r="AT949" s="267">
        <v>0</v>
      </c>
      <c r="AU949" s="268">
        <v>0</v>
      </c>
      <c r="AV949" s="268">
        <v>0.0666666666666667</v>
      </c>
      <c r="AW949" s="268">
        <v>0.056420233463035</v>
      </c>
      <c r="AX949" s="224"/>
      <c r="AY949" s="222"/>
    </row>
    <row r="950" ht="15" spans="1:51">
      <c r="A950" s="220"/>
      <c r="B950" s="224"/>
      <c r="C950" s="294" t="s">
        <v>927</v>
      </c>
      <c r="D950" s="111" t="s">
        <v>25</v>
      </c>
      <c r="E950" s="111" t="s">
        <v>928</v>
      </c>
      <c r="F950" s="297" t="s">
        <v>986</v>
      </c>
      <c r="G950" s="298" t="s">
        <v>986</v>
      </c>
      <c r="H950" s="298" t="s">
        <v>986</v>
      </c>
      <c r="I950" s="298" t="s">
        <v>986</v>
      </c>
      <c r="J950" s="259">
        <v>0.9</v>
      </c>
      <c r="K950" s="260">
        <v>0.941176470588235</v>
      </c>
      <c r="L950" s="260">
        <v>0.96</v>
      </c>
      <c r="M950" s="261">
        <v>0.905660377358491</v>
      </c>
      <c r="N950" s="261">
        <v>0.946142649199418</v>
      </c>
      <c r="O950" s="262">
        <v>0.9</v>
      </c>
      <c r="P950" s="263">
        <v>0.935644686154543</v>
      </c>
      <c r="Q950" s="260">
        <v>0.954682080924856</v>
      </c>
      <c r="R950" s="260">
        <v>0.910271008881804</v>
      </c>
      <c r="S950" s="260">
        <v>0.942543844477498</v>
      </c>
      <c r="T950" s="262">
        <v>0.9</v>
      </c>
      <c r="U950" s="260">
        <v>0.904826648538409</v>
      </c>
      <c r="V950" s="260">
        <v>0.913988439306358</v>
      </c>
      <c r="W950" s="260">
        <v>0.905260760646778</v>
      </c>
      <c r="X950" s="260">
        <v>0.911895949358331</v>
      </c>
      <c r="Y950" s="262">
        <v>0.92</v>
      </c>
      <c r="Z950" s="262">
        <v>0</v>
      </c>
      <c r="AA950" s="262">
        <v>0</v>
      </c>
      <c r="AB950" s="262">
        <v>0</v>
      </c>
      <c r="AC950" s="262">
        <v>0.186440677966102</v>
      </c>
      <c r="AD950" s="262">
        <v>0.92</v>
      </c>
      <c r="AE950" s="260">
        <v>0.993862341078474</v>
      </c>
      <c r="AF950" s="260">
        <v>0.990942774804446</v>
      </c>
      <c r="AG950" s="260">
        <v>0.99112564222326</v>
      </c>
      <c r="AH950" s="260">
        <v>0.984831108460633</v>
      </c>
      <c r="AI950" s="262">
        <v>0.92</v>
      </c>
      <c r="AJ950" s="260">
        <v>0.92776268115942</v>
      </c>
      <c r="AK950" s="260">
        <v>0.946845389415299</v>
      </c>
      <c r="AL950" s="260">
        <v>0.943318916458001</v>
      </c>
      <c r="AM950" s="260">
        <v>0.945572880652745</v>
      </c>
      <c r="AN950" s="259">
        <v>0.99</v>
      </c>
      <c r="AO950" s="264">
        <v>1</v>
      </c>
      <c r="AP950" s="264">
        <v>1</v>
      </c>
      <c r="AQ950" s="264">
        <v>1</v>
      </c>
      <c r="AR950" s="265">
        <v>1</v>
      </c>
      <c r="AS950" s="286">
        <v>0.0656418488929858</v>
      </c>
      <c r="AT950" s="267">
        <v>0</v>
      </c>
      <c r="AU950" s="268">
        <v>0.111111111111111</v>
      </c>
      <c r="AV950" s="268">
        <v>0.0357142857142857</v>
      </c>
      <c r="AW950" s="268">
        <v>0.0614754098360656</v>
      </c>
      <c r="AX950" s="224"/>
      <c r="AY950" s="222"/>
    </row>
    <row r="951" ht="15" spans="1:51">
      <c r="A951" s="220"/>
      <c r="B951" s="224"/>
      <c r="C951" s="294" t="s">
        <v>927</v>
      </c>
      <c r="D951" s="111" t="s">
        <v>25</v>
      </c>
      <c r="E951" s="111" t="s">
        <v>928</v>
      </c>
      <c r="F951" s="297" t="s">
        <v>987</v>
      </c>
      <c r="G951" s="298" t="s">
        <v>987</v>
      </c>
      <c r="H951" s="298" t="s">
        <v>987</v>
      </c>
      <c r="I951" s="298" t="s">
        <v>987</v>
      </c>
      <c r="J951" s="259">
        <v>0.9</v>
      </c>
      <c r="K951" s="260">
        <v>1</v>
      </c>
      <c r="L951" s="260">
        <v>0.945945945945946</v>
      </c>
      <c r="M951" s="261">
        <v>0.972222222222222</v>
      </c>
      <c r="N951" s="261">
        <v>0.963917525773196</v>
      </c>
      <c r="O951" s="262">
        <v>0.9</v>
      </c>
      <c r="P951" s="263">
        <v>0.9649477586788</v>
      </c>
      <c r="Q951" s="260">
        <v>0.897362567524627</v>
      </c>
      <c r="R951" s="260">
        <v>0.961713173264114</v>
      </c>
      <c r="S951" s="260">
        <v>0.961469360007769</v>
      </c>
      <c r="T951" s="262">
        <v>0.9</v>
      </c>
      <c r="U951" s="260">
        <v>0.910010111223458</v>
      </c>
      <c r="V951" s="260">
        <v>0.938989513822688</v>
      </c>
      <c r="W951" s="260">
        <v>0.938676184295912</v>
      </c>
      <c r="X951" s="260">
        <v>0.922805185976498</v>
      </c>
      <c r="Y951" s="262">
        <v>0.92</v>
      </c>
      <c r="Z951" s="262">
        <v>0</v>
      </c>
      <c r="AA951" s="262">
        <v>0</v>
      </c>
      <c r="AB951" s="262">
        <v>0</v>
      </c>
      <c r="AC951" s="262">
        <v>0.0476190476190476</v>
      </c>
      <c r="AD951" s="262">
        <v>0.92</v>
      </c>
      <c r="AE951" s="260">
        <v>0.993071593533487</v>
      </c>
      <c r="AF951" s="260">
        <v>0.971563981042654</v>
      </c>
      <c r="AG951" s="260">
        <v>0.997191011235955</v>
      </c>
      <c r="AH951" s="260">
        <v>0.98184126984127</v>
      </c>
      <c r="AI951" s="262">
        <v>0.92</v>
      </c>
      <c r="AJ951" s="260">
        <v>0.939353099730458</v>
      </c>
      <c r="AK951" s="260">
        <v>0.960304858685297</v>
      </c>
      <c r="AL951" s="260">
        <v>0.961738002594034</v>
      </c>
      <c r="AM951" s="260">
        <v>0.959195806741246</v>
      </c>
      <c r="AN951" s="259">
        <v>0.99</v>
      </c>
      <c r="AO951" s="264">
        <v>1</v>
      </c>
      <c r="AP951" s="264">
        <v>1</v>
      </c>
      <c r="AQ951" s="264">
        <v>1</v>
      </c>
      <c r="AR951" s="265">
        <v>1</v>
      </c>
      <c r="AS951" s="286">
        <v>0.0656418488929858</v>
      </c>
      <c r="AT951" s="267">
        <v>0.111111111111111</v>
      </c>
      <c r="AU951" s="268">
        <v>0.0769230769230769</v>
      </c>
      <c r="AV951" s="268">
        <v>0</v>
      </c>
      <c r="AW951" s="268">
        <v>0.0641025641025641</v>
      </c>
      <c r="AX951" s="224"/>
      <c r="AY951" s="222"/>
    </row>
    <row r="952" ht="15" spans="1:51">
      <c r="A952" s="220"/>
      <c r="B952" s="224"/>
      <c r="C952" s="294" t="s">
        <v>927</v>
      </c>
      <c r="D952" s="111" t="s">
        <v>25</v>
      </c>
      <c r="E952" s="111" t="s">
        <v>928</v>
      </c>
      <c r="F952" s="305" t="s">
        <v>988</v>
      </c>
      <c r="G952" s="306" t="s">
        <v>988</v>
      </c>
      <c r="H952" s="306" t="s">
        <v>988</v>
      </c>
      <c r="I952" s="306" t="s">
        <v>988</v>
      </c>
      <c r="J952" s="259">
        <v>0.9</v>
      </c>
      <c r="K952" s="260">
        <v>0.941176470588235</v>
      </c>
      <c r="L952" s="260">
        <v>0.973684210526316</v>
      </c>
      <c r="M952" s="261">
        <v>0.923076923076923</v>
      </c>
      <c r="N952" s="261">
        <v>0.961462450592885</v>
      </c>
      <c r="O952" s="262">
        <v>0.9</v>
      </c>
      <c r="P952" s="263">
        <v>0.922129974234183</v>
      </c>
      <c r="Q952" s="260">
        <v>0.959334565619224</v>
      </c>
      <c r="R952" s="260">
        <v>0.953557848995111</v>
      </c>
      <c r="S952" s="260">
        <v>0.960552381829909</v>
      </c>
      <c r="T952" s="262">
        <v>0.9</v>
      </c>
      <c r="U952" s="260">
        <v>0.872888634411681</v>
      </c>
      <c r="V952" s="260">
        <v>0.916512630930376</v>
      </c>
      <c r="W952" s="260">
        <v>0.933731667571972</v>
      </c>
      <c r="X952" s="260">
        <v>0.921496360453331</v>
      </c>
      <c r="Y952" s="262">
        <v>0.92</v>
      </c>
      <c r="Z952" s="262">
        <v>0</v>
      </c>
      <c r="AA952" s="262" t="s">
        <v>33</v>
      </c>
      <c r="AB952" s="262">
        <v>0</v>
      </c>
      <c r="AC952" s="262">
        <v>0.230769230769231</v>
      </c>
      <c r="AD952" s="262">
        <v>0.92</v>
      </c>
      <c r="AE952" s="260">
        <v>0.873563218390805</v>
      </c>
      <c r="AF952" s="260">
        <v>0.710144927536232</v>
      </c>
      <c r="AG952" s="260">
        <v>0.836411609498681</v>
      </c>
      <c r="AH952" s="260">
        <v>0.877823577906018</v>
      </c>
      <c r="AI952" s="262">
        <v>0.92</v>
      </c>
      <c r="AJ952" s="260">
        <v>0.919336384439359</v>
      </c>
      <c r="AK952" s="260">
        <v>0.965187923598275</v>
      </c>
      <c r="AL952" s="260">
        <v>0.963355048859935</v>
      </c>
      <c r="AM952" s="260">
        <v>0.95949539014031</v>
      </c>
      <c r="AN952" s="259">
        <v>0.99</v>
      </c>
      <c r="AO952" s="264">
        <v>1</v>
      </c>
      <c r="AP952" s="264">
        <v>1</v>
      </c>
      <c r="AQ952" s="264">
        <v>1</v>
      </c>
      <c r="AR952" s="265">
        <v>1</v>
      </c>
      <c r="AS952" s="286">
        <v>0.0656418488929858</v>
      </c>
      <c r="AT952" s="267">
        <v>0</v>
      </c>
      <c r="AU952" s="268">
        <v>0</v>
      </c>
      <c r="AV952" s="268">
        <v>0.0212765957446809</v>
      </c>
      <c r="AW952" s="268">
        <v>0.0549450549450549</v>
      </c>
      <c r="AX952" s="224"/>
      <c r="AY952" s="222"/>
    </row>
    <row r="953" ht="15" spans="1:51">
      <c r="A953" s="220"/>
      <c r="B953" s="224"/>
      <c r="C953" s="294" t="s">
        <v>927</v>
      </c>
      <c r="D953" s="111" t="s">
        <v>25</v>
      </c>
      <c r="E953" s="111" t="s">
        <v>928</v>
      </c>
      <c r="F953" s="295" t="s">
        <v>989</v>
      </c>
      <c r="G953" s="296" t="s">
        <v>989</v>
      </c>
      <c r="H953" s="296" t="s">
        <v>989</v>
      </c>
      <c r="I953" s="296" t="s">
        <v>989</v>
      </c>
      <c r="J953" s="259">
        <v>0.9</v>
      </c>
      <c r="K953" s="260">
        <v>0.9375</v>
      </c>
      <c r="L953" s="260">
        <v>1</v>
      </c>
      <c r="M953" s="261">
        <v>1</v>
      </c>
      <c r="N953" s="261">
        <v>0.974137931034483</v>
      </c>
      <c r="O953" s="262">
        <v>0.9</v>
      </c>
      <c r="P953" s="263">
        <v>0.861629048086359</v>
      </c>
      <c r="Q953" s="260">
        <v>0.988055422838031</v>
      </c>
      <c r="R953" s="260">
        <v>0.991496598639456</v>
      </c>
      <c r="S953" s="260">
        <v>0.961764986181264</v>
      </c>
      <c r="T953" s="262">
        <v>0.9</v>
      </c>
      <c r="U953" s="260">
        <v>0.900883218842002</v>
      </c>
      <c r="V953" s="260">
        <v>0.936454849498328</v>
      </c>
      <c r="W953" s="260">
        <v>0.945011337868481</v>
      </c>
      <c r="X953" s="260">
        <v>0.937100924425808</v>
      </c>
      <c r="Y953" s="262">
        <v>0.92</v>
      </c>
      <c r="Z953" s="262">
        <v>0</v>
      </c>
      <c r="AA953" s="262" t="s">
        <v>33</v>
      </c>
      <c r="AB953" s="262" t="s">
        <v>33</v>
      </c>
      <c r="AC953" s="262">
        <v>0</v>
      </c>
      <c r="AD953" s="262">
        <v>0.92</v>
      </c>
      <c r="AE953" s="260">
        <v>0.975535168195719</v>
      </c>
      <c r="AF953" s="260">
        <v>0.997354497354497</v>
      </c>
      <c r="AG953" s="260">
        <v>1</v>
      </c>
      <c r="AH953" s="260">
        <v>0.994374437443744</v>
      </c>
      <c r="AI953" s="262">
        <v>0.92</v>
      </c>
      <c r="AJ953" s="260">
        <v>0.920058852378617</v>
      </c>
      <c r="AK953" s="260">
        <v>0.947921643573817</v>
      </c>
      <c r="AL953" s="260">
        <v>0.963718820861678</v>
      </c>
      <c r="AM953" s="260">
        <v>0.956753769035775</v>
      </c>
      <c r="AN953" s="259">
        <v>0.99</v>
      </c>
      <c r="AO953" s="264">
        <v>1</v>
      </c>
      <c r="AP953" s="264">
        <v>1</v>
      </c>
      <c r="AQ953" s="264">
        <v>1</v>
      </c>
      <c r="AR953" s="265">
        <v>1</v>
      </c>
      <c r="AS953" s="286">
        <v>0.0656418488929858</v>
      </c>
      <c r="AT953" s="267">
        <v>0</v>
      </c>
      <c r="AU953" s="268">
        <v>0.230769230769231</v>
      </c>
      <c r="AV953" s="268">
        <v>0</v>
      </c>
      <c r="AW953" s="268">
        <v>0.0513447432762836</v>
      </c>
      <c r="AX953" s="224"/>
      <c r="AY953" s="222"/>
    </row>
    <row r="954" ht="15" spans="1:51">
      <c r="A954" s="220"/>
      <c r="B954" s="224"/>
      <c r="C954" s="294" t="s">
        <v>927</v>
      </c>
      <c r="D954" s="111" t="s">
        <v>25</v>
      </c>
      <c r="E954" s="111" t="s">
        <v>928</v>
      </c>
      <c r="F954" s="295" t="s">
        <v>990</v>
      </c>
      <c r="G954" s="296" t="s">
        <v>990</v>
      </c>
      <c r="H954" s="296" t="s">
        <v>990</v>
      </c>
      <c r="I954" s="296" t="s">
        <v>990</v>
      </c>
      <c r="J954" s="259">
        <v>0.9</v>
      </c>
      <c r="K954" s="260">
        <v>0.857142857142857</v>
      </c>
      <c r="L954" s="260">
        <v>0.933333333333333</v>
      </c>
      <c r="M954" s="261">
        <v>1</v>
      </c>
      <c r="N954" s="261">
        <v>0.944700460829493</v>
      </c>
      <c r="O954" s="262">
        <v>0.9</v>
      </c>
      <c r="P954" s="263">
        <v>0.959109730848861</v>
      </c>
      <c r="Q954" s="260">
        <v>0.965775902484763</v>
      </c>
      <c r="R954" s="260">
        <v>0.994630071599045</v>
      </c>
      <c r="S954" s="260">
        <v>0.97708027081306</v>
      </c>
      <c r="T954" s="262">
        <v>0.9</v>
      </c>
      <c r="U954" s="260">
        <v>0.947204968944099</v>
      </c>
      <c r="V954" s="260">
        <v>0.961556493202063</v>
      </c>
      <c r="W954" s="260">
        <v>0.964797136038186</v>
      </c>
      <c r="X954" s="260">
        <v>0.942669620489037</v>
      </c>
      <c r="Y954" s="262">
        <v>0.92</v>
      </c>
      <c r="Z954" s="262" t="s">
        <v>33</v>
      </c>
      <c r="AA954" s="262" t="s">
        <v>33</v>
      </c>
      <c r="AB954" s="262" t="s">
        <v>33</v>
      </c>
      <c r="AC954" s="262" t="s">
        <v>33</v>
      </c>
      <c r="AD954" s="262">
        <v>0.92</v>
      </c>
      <c r="AE954" s="260">
        <v>0.994082840236686</v>
      </c>
      <c r="AF954" s="260">
        <v>0.991735537190083</v>
      </c>
      <c r="AG954" s="260">
        <v>1</v>
      </c>
      <c r="AH954" s="260">
        <v>0.99483555313944</v>
      </c>
      <c r="AI954" s="262">
        <v>0.92</v>
      </c>
      <c r="AJ954" s="260">
        <v>0.968426501035197</v>
      </c>
      <c r="AK954" s="260">
        <v>0.974214721050164</v>
      </c>
      <c r="AL954" s="260">
        <v>0.982100238663485</v>
      </c>
      <c r="AM954" s="260">
        <v>0.975009834572144</v>
      </c>
      <c r="AN954" s="259">
        <v>0.99</v>
      </c>
      <c r="AO954" s="264">
        <v>1</v>
      </c>
      <c r="AP954" s="264">
        <v>1</v>
      </c>
      <c r="AQ954" s="264">
        <v>1</v>
      </c>
      <c r="AR954" s="265">
        <v>1</v>
      </c>
      <c r="AS954" s="286">
        <v>0.0656418488929858</v>
      </c>
      <c r="AT954" s="267">
        <v>0.272727272727273</v>
      </c>
      <c r="AU954" s="268">
        <v>0</v>
      </c>
      <c r="AV954" s="268">
        <v>0.142857142857143</v>
      </c>
      <c r="AW954" s="268">
        <v>0.0674157303370786</v>
      </c>
      <c r="AX954" s="224"/>
      <c r="AY954" s="222"/>
    </row>
    <row r="955" ht="15" spans="1:51">
      <c r="A955" s="220"/>
      <c r="B955" s="224"/>
      <c r="C955" s="294" t="s">
        <v>927</v>
      </c>
      <c r="D955" s="111" t="s">
        <v>25</v>
      </c>
      <c r="E955" s="111" t="s">
        <v>928</v>
      </c>
      <c r="F955" s="295" t="s">
        <v>991</v>
      </c>
      <c r="G955" s="296" t="s">
        <v>991</v>
      </c>
      <c r="H955" s="296" t="s">
        <v>991</v>
      </c>
      <c r="I955" s="296" t="s">
        <v>991</v>
      </c>
      <c r="J955" s="259">
        <v>0.9</v>
      </c>
      <c r="K955" s="260">
        <v>0.974358974358974</v>
      </c>
      <c r="L955" s="260">
        <v>0.95</v>
      </c>
      <c r="M955" s="261">
        <v>0.926829268292683</v>
      </c>
      <c r="N955" s="261">
        <v>0.93732970027248</v>
      </c>
      <c r="O955" s="262">
        <v>0.9</v>
      </c>
      <c r="P955" s="263">
        <v>0.852760736196319</v>
      </c>
      <c r="Q955" s="260">
        <v>0.966326530612245</v>
      </c>
      <c r="R955" s="260">
        <v>0.986022871664549</v>
      </c>
      <c r="S955" s="260">
        <v>0.957444157693335</v>
      </c>
      <c r="T955" s="262">
        <v>0.9</v>
      </c>
      <c r="U955" s="260">
        <v>0.928918976094775</v>
      </c>
      <c r="V955" s="260">
        <v>0.922448979591837</v>
      </c>
      <c r="W955" s="260">
        <v>0.953748411689962</v>
      </c>
      <c r="X955" s="260">
        <v>0.936246329091394</v>
      </c>
      <c r="Y955" s="262">
        <v>0.92</v>
      </c>
      <c r="Z955" s="262" t="s">
        <v>33</v>
      </c>
      <c r="AA955" s="262" t="s">
        <v>33</v>
      </c>
      <c r="AB955" s="262" t="s">
        <v>33</v>
      </c>
      <c r="AC955" s="262" t="s">
        <v>33</v>
      </c>
      <c r="AD955" s="262">
        <v>0.92</v>
      </c>
      <c r="AE955" s="260">
        <v>0.997790543526292</v>
      </c>
      <c r="AF955" s="260">
        <v>0.989053444945267</v>
      </c>
      <c r="AG955" s="260">
        <v>0.996394772420009</v>
      </c>
      <c r="AH955" s="260">
        <v>0.990157589162289</v>
      </c>
      <c r="AI955" s="262">
        <v>0.92</v>
      </c>
      <c r="AJ955" s="260">
        <v>0.949016289401312</v>
      </c>
      <c r="AK955" s="260">
        <v>0.956734693877551</v>
      </c>
      <c r="AL955" s="260">
        <v>0.963151207115629</v>
      </c>
      <c r="AM955" s="260">
        <v>0.959990745190169</v>
      </c>
      <c r="AN955" s="259">
        <v>0.99</v>
      </c>
      <c r="AO955" s="264">
        <v>1</v>
      </c>
      <c r="AP955" s="264">
        <v>1</v>
      </c>
      <c r="AQ955" s="264">
        <v>1</v>
      </c>
      <c r="AR955" s="265">
        <v>1</v>
      </c>
      <c r="AS955" s="286">
        <v>0.0656418488929858</v>
      </c>
      <c r="AT955" s="267">
        <v>0.032258064516129</v>
      </c>
      <c r="AU955" s="268">
        <v>0</v>
      </c>
      <c r="AV955" s="268">
        <v>0.05</v>
      </c>
      <c r="AW955" s="268">
        <v>0.050058207217695</v>
      </c>
      <c r="AX955" s="224"/>
      <c r="AY955" s="222"/>
    </row>
    <row r="956" ht="15" spans="1:51">
      <c r="A956" s="220"/>
      <c r="B956" s="224"/>
      <c r="C956" s="294" t="s">
        <v>927</v>
      </c>
      <c r="D956" s="111" t="s">
        <v>25</v>
      </c>
      <c r="E956" s="111" t="s">
        <v>928</v>
      </c>
      <c r="F956" s="297" t="s">
        <v>992</v>
      </c>
      <c r="G956" s="298" t="s">
        <v>992</v>
      </c>
      <c r="H956" s="298" t="s">
        <v>992</v>
      </c>
      <c r="I956" s="298" t="s">
        <v>992</v>
      </c>
      <c r="J956" s="259">
        <v>0.9</v>
      </c>
      <c r="K956" s="260">
        <v>0.785714285714286</v>
      </c>
      <c r="L956" s="260">
        <v>0.894736842105263</v>
      </c>
      <c r="M956" s="261">
        <v>0.789473684210526</v>
      </c>
      <c r="N956" s="261">
        <v>0.859375</v>
      </c>
      <c r="O956" s="262">
        <v>0.9</v>
      </c>
      <c r="P956" s="263">
        <v>0.995702005730659</v>
      </c>
      <c r="Q956" s="260">
        <v>0.999288762446657</v>
      </c>
      <c r="R956" s="260">
        <v>0.999145299145299</v>
      </c>
      <c r="S956" s="260">
        <v>0.997628300377186</v>
      </c>
      <c r="T956" s="262">
        <v>0.9</v>
      </c>
      <c r="U956" s="260">
        <v>0.888252148997135</v>
      </c>
      <c r="V956" s="260">
        <v>0.94950213371266</v>
      </c>
      <c r="W956" s="260">
        <v>0.947863247863248</v>
      </c>
      <c r="X956" s="260">
        <v>0.944365070293748</v>
      </c>
      <c r="Y956" s="262">
        <v>0.92</v>
      </c>
      <c r="Z956" s="262" t="s">
        <v>33</v>
      </c>
      <c r="AA956" s="262" t="s">
        <v>33</v>
      </c>
      <c r="AB956" s="262" t="s">
        <v>33</v>
      </c>
      <c r="AC956" s="262" t="s">
        <v>33</v>
      </c>
      <c r="AD956" s="262">
        <v>0.92</v>
      </c>
      <c r="AE956" s="260">
        <v>1</v>
      </c>
      <c r="AF956" s="260">
        <v>0.916666666666667</v>
      </c>
      <c r="AG956" s="260">
        <v>0.989130434782609</v>
      </c>
      <c r="AH956" s="260">
        <v>0.988454376163873</v>
      </c>
      <c r="AI956" s="262">
        <v>0.92</v>
      </c>
      <c r="AJ956" s="260">
        <v>0.912607449856733</v>
      </c>
      <c r="AK956" s="260">
        <v>0.97724039829303</v>
      </c>
      <c r="AL956" s="260">
        <v>0.970940170940171</v>
      </c>
      <c r="AM956" s="260">
        <v>0.967711518130125</v>
      </c>
      <c r="AN956" s="259">
        <v>0.99</v>
      </c>
      <c r="AO956" s="264">
        <v>1</v>
      </c>
      <c r="AP956" s="264">
        <v>1</v>
      </c>
      <c r="AQ956" s="264">
        <v>1</v>
      </c>
      <c r="AR956" s="265">
        <v>1</v>
      </c>
      <c r="AS956" s="286">
        <v>0.0656418488929858</v>
      </c>
      <c r="AT956" s="267">
        <v>0</v>
      </c>
      <c r="AU956" s="268">
        <v>0</v>
      </c>
      <c r="AV956" s="268">
        <v>0</v>
      </c>
      <c r="AW956" s="268">
        <v>0.0511363636363636</v>
      </c>
      <c r="AX956" s="224"/>
      <c r="AY956" s="222"/>
    </row>
    <row r="957" ht="15" spans="1:51">
      <c r="A957" s="220"/>
      <c r="B957" s="224"/>
      <c r="C957" s="294" t="s">
        <v>927</v>
      </c>
      <c r="D957" s="111" t="s">
        <v>25</v>
      </c>
      <c r="E957" s="111" t="s">
        <v>928</v>
      </c>
      <c r="F957" s="297" t="s">
        <v>993</v>
      </c>
      <c r="G957" s="298" t="s">
        <v>993</v>
      </c>
      <c r="H957" s="298" t="s">
        <v>993</v>
      </c>
      <c r="I957" s="298" t="s">
        <v>993</v>
      </c>
      <c r="J957" s="259">
        <v>0.9</v>
      </c>
      <c r="K957" s="260">
        <v>0.705882352941177</v>
      </c>
      <c r="L957" s="260">
        <v>0.702702702702703</v>
      </c>
      <c r="M957" s="261">
        <v>0.725</v>
      </c>
      <c r="N957" s="261">
        <v>0.716388616290481</v>
      </c>
      <c r="O957" s="262">
        <v>0.9</v>
      </c>
      <c r="P957" s="263">
        <v>0.853367125271542</v>
      </c>
      <c r="Q957" s="260">
        <v>0.968553459119497</v>
      </c>
      <c r="R957" s="260">
        <v>0.973748687434372</v>
      </c>
      <c r="S957" s="260">
        <v>0.944927805746317</v>
      </c>
      <c r="T957" s="262">
        <v>0.9</v>
      </c>
      <c r="U957" s="260">
        <v>0.811368573497466</v>
      </c>
      <c r="V957" s="260">
        <v>0.854605993340733</v>
      </c>
      <c r="W957" s="260">
        <v>0.926846342317116</v>
      </c>
      <c r="X957" s="260">
        <v>0.853193948168909</v>
      </c>
      <c r="Y957" s="262">
        <v>0.92</v>
      </c>
      <c r="Z957" s="262">
        <v>0.844408427876823</v>
      </c>
      <c r="AA957" s="262">
        <v>0.936254980079681</v>
      </c>
      <c r="AB957" s="262">
        <v>0.946117274167987</v>
      </c>
      <c r="AC957" s="262">
        <v>0.919433296850298</v>
      </c>
      <c r="AD957" s="262">
        <v>0.92</v>
      </c>
      <c r="AE957" s="260">
        <v>0.998954412379757</v>
      </c>
      <c r="AF957" s="260">
        <v>0.937620756279327</v>
      </c>
      <c r="AG957" s="260">
        <v>0.971503343995347</v>
      </c>
      <c r="AH957" s="260">
        <v>0.97975156302921</v>
      </c>
      <c r="AI957" s="262">
        <v>0.92</v>
      </c>
      <c r="AJ957" s="260">
        <v>0.931636578869488</v>
      </c>
      <c r="AK957" s="260">
        <v>0.959451029320025</v>
      </c>
      <c r="AL957" s="260">
        <v>0.971043577981651</v>
      </c>
      <c r="AM957" s="260">
        <v>0.963590777783834</v>
      </c>
      <c r="AN957" s="259">
        <v>0.99</v>
      </c>
      <c r="AO957" s="264">
        <v>1</v>
      </c>
      <c r="AP957" s="264">
        <v>1</v>
      </c>
      <c r="AQ957" s="264">
        <v>1</v>
      </c>
      <c r="AR957" s="265">
        <v>1</v>
      </c>
      <c r="AS957" s="286">
        <v>0.0656418488929858</v>
      </c>
      <c r="AT957" s="267">
        <v>0.0333333333333333</v>
      </c>
      <c r="AU957" s="268">
        <v>0.0714285714285714</v>
      </c>
      <c r="AV957" s="268">
        <v>0.032258064516129</v>
      </c>
      <c r="AW957" s="268">
        <v>0.0441400304414003</v>
      </c>
      <c r="AX957" s="224"/>
      <c r="AY957" s="222"/>
    </row>
    <row r="958" ht="15" spans="1:51">
      <c r="A958" s="220"/>
      <c r="B958" s="224"/>
      <c r="C958" s="294" t="s">
        <v>927</v>
      </c>
      <c r="D958" s="111" t="s">
        <v>25</v>
      </c>
      <c r="E958" s="111" t="s">
        <v>928</v>
      </c>
      <c r="F958" s="297" t="s">
        <v>994</v>
      </c>
      <c r="G958" s="298" t="s">
        <v>994</v>
      </c>
      <c r="H958" s="298" t="s">
        <v>994</v>
      </c>
      <c r="I958" s="298" t="s">
        <v>994</v>
      </c>
      <c r="J958" s="259">
        <v>0.9</v>
      </c>
      <c r="K958" s="260">
        <v>0.868421052631579</v>
      </c>
      <c r="L958" s="260">
        <v>0.825</v>
      </c>
      <c r="M958" s="261">
        <v>0.840909090909091</v>
      </c>
      <c r="N958" s="261">
        <v>0.830715532286213</v>
      </c>
      <c r="O958" s="262">
        <v>0.9</v>
      </c>
      <c r="P958" s="263">
        <v>0.993647126768698</v>
      </c>
      <c r="Q958" s="260">
        <v>0.996114763897191</v>
      </c>
      <c r="R958" s="260">
        <v>0.991835585585586</v>
      </c>
      <c r="S958" s="260">
        <v>0.989252103425958</v>
      </c>
      <c r="T958" s="262">
        <v>0.9</v>
      </c>
      <c r="U958" s="260">
        <v>0.846087207623448</v>
      </c>
      <c r="V958" s="260">
        <v>0.876867901972505</v>
      </c>
      <c r="W958" s="260">
        <v>0.910472972972973</v>
      </c>
      <c r="X958" s="260">
        <v>0.894611197759175</v>
      </c>
      <c r="Y958" s="262">
        <v>0.92</v>
      </c>
      <c r="Z958" s="262">
        <v>0.741626794258373</v>
      </c>
      <c r="AA958" s="262">
        <v>0.858044164037855</v>
      </c>
      <c r="AB958" s="262">
        <v>0.844117647058824</v>
      </c>
      <c r="AC958" s="262">
        <v>0.854462500640796</v>
      </c>
      <c r="AD958" s="262">
        <v>0.92</v>
      </c>
      <c r="AE958" s="260">
        <v>0.994868035190616</v>
      </c>
      <c r="AF958" s="260">
        <v>0.990646921278254</v>
      </c>
      <c r="AG958" s="260">
        <v>0.997552768430713</v>
      </c>
      <c r="AH958" s="260">
        <v>0.992624915493823</v>
      </c>
      <c r="AI958" s="262">
        <v>0.92</v>
      </c>
      <c r="AJ958" s="260">
        <v>0.912305187252849</v>
      </c>
      <c r="AK958" s="260">
        <v>0.942462311557789</v>
      </c>
      <c r="AL958" s="260">
        <v>0.95226843100189</v>
      </c>
      <c r="AM958" s="260">
        <v>0.947830596673816</v>
      </c>
      <c r="AN958" s="259">
        <v>0.99</v>
      </c>
      <c r="AO958" s="264">
        <v>1</v>
      </c>
      <c r="AP958" s="264">
        <v>1</v>
      </c>
      <c r="AQ958" s="264">
        <v>1</v>
      </c>
      <c r="AR958" s="265">
        <v>1</v>
      </c>
      <c r="AS958" s="286">
        <v>0.0656418488929858</v>
      </c>
      <c r="AT958" s="267">
        <v>0.0277777777777778</v>
      </c>
      <c r="AU958" s="268">
        <v>0.027027027027027</v>
      </c>
      <c r="AV958" s="268">
        <v>0.0344827586206897</v>
      </c>
      <c r="AW958" s="268">
        <v>0.0512465373961219</v>
      </c>
      <c r="AX958" s="224"/>
      <c r="AY958" s="222"/>
    </row>
    <row r="959" ht="15" spans="1:51">
      <c r="A959" s="220"/>
      <c r="B959" s="224"/>
      <c r="C959" s="294" t="s">
        <v>927</v>
      </c>
      <c r="D959" s="111" t="s">
        <v>25</v>
      </c>
      <c r="E959" s="111" t="s">
        <v>928</v>
      </c>
      <c r="F959" s="297" t="s">
        <v>995</v>
      </c>
      <c r="G959" s="298" t="s">
        <v>995</v>
      </c>
      <c r="H959" s="298" t="s">
        <v>995</v>
      </c>
      <c r="I959" s="298" t="s">
        <v>995</v>
      </c>
      <c r="J959" s="259">
        <v>0.9</v>
      </c>
      <c r="K959" s="260">
        <v>0.722222222222222</v>
      </c>
      <c r="L959" s="260">
        <v>0.904761904761905</v>
      </c>
      <c r="M959" s="261">
        <v>0.80952380952381</v>
      </c>
      <c r="N959" s="261">
        <v>0.847902097902098</v>
      </c>
      <c r="O959" s="262">
        <v>0.9</v>
      </c>
      <c r="P959" s="263">
        <v>0.850561797752809</v>
      </c>
      <c r="Q959" s="260">
        <v>0.928656361474435</v>
      </c>
      <c r="R959" s="260">
        <v>0.960928652321631</v>
      </c>
      <c r="S959" s="260">
        <v>0.911388496824277</v>
      </c>
      <c r="T959" s="262">
        <v>0.9</v>
      </c>
      <c r="U959" s="260">
        <v>0.868539325842697</v>
      </c>
      <c r="V959" s="260">
        <v>0.92627824019025</v>
      </c>
      <c r="W959" s="260">
        <v>0.93035107587769</v>
      </c>
      <c r="X959" s="260">
        <v>0.911829569513056</v>
      </c>
      <c r="Y959" s="262">
        <v>0.92</v>
      </c>
      <c r="Z959" s="262">
        <v>0.853763440860215</v>
      </c>
      <c r="AA959" s="262">
        <v>0.913165266106443</v>
      </c>
      <c r="AB959" s="262">
        <v>0.914529914529915</v>
      </c>
      <c r="AC959" s="262">
        <v>0.911658820271393</v>
      </c>
      <c r="AD959" s="262">
        <v>0.92</v>
      </c>
      <c r="AE959" s="260">
        <v>0.998225982532751</v>
      </c>
      <c r="AF959" s="260">
        <v>0.970143697416425</v>
      </c>
      <c r="AG959" s="260">
        <v>0.99785567779228</v>
      </c>
      <c r="AH959" s="260">
        <v>0.994480355873549</v>
      </c>
      <c r="AI959" s="262">
        <v>0.92</v>
      </c>
      <c r="AJ959" s="260">
        <v>0.913777777777778</v>
      </c>
      <c r="AK959" s="260">
        <v>0.962291870714985</v>
      </c>
      <c r="AL959" s="260">
        <v>0.969811320754717</v>
      </c>
      <c r="AM959" s="260">
        <v>0.964250795513128</v>
      </c>
      <c r="AN959" s="259">
        <v>0.99</v>
      </c>
      <c r="AO959" s="264">
        <v>1</v>
      </c>
      <c r="AP959" s="264">
        <v>1</v>
      </c>
      <c r="AQ959" s="264">
        <v>1</v>
      </c>
      <c r="AR959" s="265">
        <v>1</v>
      </c>
      <c r="AS959" s="286">
        <v>0.0656418488929858</v>
      </c>
      <c r="AT959" s="267">
        <v>0.0526315789473684</v>
      </c>
      <c r="AU959" s="268">
        <v>0.0526315789473684</v>
      </c>
      <c r="AV959" s="268">
        <v>0.1</v>
      </c>
      <c r="AW959" s="268">
        <v>0.0570776255707763</v>
      </c>
      <c r="AX959" s="224"/>
      <c r="AY959" s="222"/>
    </row>
    <row r="960" ht="15" spans="1:51">
      <c r="A960" s="220"/>
      <c r="B960" s="224"/>
      <c r="C960" s="294" t="s">
        <v>927</v>
      </c>
      <c r="D960" s="111" t="s">
        <v>25</v>
      </c>
      <c r="E960" s="111" t="s">
        <v>928</v>
      </c>
      <c r="F960" s="297" t="s">
        <v>996</v>
      </c>
      <c r="G960" s="298" t="s">
        <v>996</v>
      </c>
      <c r="H960" s="298" t="s">
        <v>996</v>
      </c>
      <c r="I960" s="298" t="s">
        <v>996</v>
      </c>
      <c r="J960" s="259">
        <v>0.9</v>
      </c>
      <c r="K960" s="260">
        <v>0.806451612903226</v>
      </c>
      <c r="L960" s="260">
        <v>0.833333333333333</v>
      </c>
      <c r="M960" s="261">
        <v>0.806451612903226</v>
      </c>
      <c r="N960" s="261">
        <v>0.84887839433294</v>
      </c>
      <c r="O960" s="262">
        <v>0.9</v>
      </c>
      <c r="P960" s="263">
        <v>0.956700261291527</v>
      </c>
      <c r="Q960" s="260">
        <v>0.941361668634396</v>
      </c>
      <c r="R960" s="260">
        <v>0.964310954063604</v>
      </c>
      <c r="S960" s="260">
        <v>0.897056599623311</v>
      </c>
      <c r="T960" s="262">
        <v>0.9</v>
      </c>
      <c r="U960" s="260">
        <v>0.823441582680104</v>
      </c>
      <c r="V960" s="260">
        <v>0.86107831562377</v>
      </c>
      <c r="W960" s="260">
        <v>0.855123674911661</v>
      </c>
      <c r="X960" s="260">
        <v>0.85566202449855</v>
      </c>
      <c r="Y960" s="262">
        <v>0.92</v>
      </c>
      <c r="Z960" s="262">
        <v>0.859375</v>
      </c>
      <c r="AA960" s="262">
        <v>0.852994555353902</v>
      </c>
      <c r="AB960" s="262">
        <v>0.829787234042553</v>
      </c>
      <c r="AC960" s="262">
        <v>0.87833609423891</v>
      </c>
      <c r="AD960" s="262">
        <v>0.92</v>
      </c>
      <c r="AE960" s="260">
        <v>0.993483709273183</v>
      </c>
      <c r="AF960" s="260">
        <v>0.998766383962992</v>
      </c>
      <c r="AG960" s="260">
        <v>0.998169755204759</v>
      </c>
      <c r="AH960" s="260">
        <v>0.990152401228321</v>
      </c>
      <c r="AI960" s="262">
        <v>0.92</v>
      </c>
      <c r="AJ960" s="260">
        <v>0.924119241192412</v>
      </c>
      <c r="AK960" s="260">
        <v>0.938914027149321</v>
      </c>
      <c r="AL960" s="260">
        <v>0.948159057437408</v>
      </c>
      <c r="AM960" s="260">
        <v>0.949775996227305</v>
      </c>
      <c r="AN960" s="259">
        <v>0.99</v>
      </c>
      <c r="AO960" s="264">
        <v>1</v>
      </c>
      <c r="AP960" s="264">
        <v>1</v>
      </c>
      <c r="AQ960" s="264">
        <v>1</v>
      </c>
      <c r="AR960" s="265">
        <v>1</v>
      </c>
      <c r="AS960" s="286">
        <v>0.0656418488929858</v>
      </c>
      <c r="AT960" s="267">
        <v>0.0681818181818182</v>
      </c>
      <c r="AU960" s="268">
        <v>0.027027027027027</v>
      </c>
      <c r="AV960" s="268">
        <v>0.0526315789473684</v>
      </c>
      <c r="AW960" s="268">
        <v>0.0832342449464923</v>
      </c>
      <c r="AX960" s="224"/>
      <c r="AY960" s="222"/>
    </row>
    <row r="961" ht="15" spans="1:51">
      <c r="A961" s="220"/>
      <c r="B961" s="224"/>
      <c r="C961" s="294" t="s">
        <v>927</v>
      </c>
      <c r="D961" s="111" t="s">
        <v>25</v>
      </c>
      <c r="E961" s="111" t="s">
        <v>928</v>
      </c>
      <c r="F961" s="297" t="s">
        <v>997</v>
      </c>
      <c r="G961" s="298" t="s">
        <v>997</v>
      </c>
      <c r="H961" s="298" t="s">
        <v>997</v>
      </c>
      <c r="I961" s="298" t="s">
        <v>997</v>
      </c>
      <c r="J961" s="259">
        <v>0.9</v>
      </c>
      <c r="K961" s="260">
        <v>0.8125</v>
      </c>
      <c r="L961" s="260">
        <v>0.95</v>
      </c>
      <c r="M961" s="261">
        <v>0.772727272727273</v>
      </c>
      <c r="N961" s="261">
        <v>0.873889875666075</v>
      </c>
      <c r="O961" s="262">
        <v>0.9</v>
      </c>
      <c r="P961" s="263">
        <v>0.989512083903329</v>
      </c>
      <c r="Q961" s="260">
        <v>0.99532273152479</v>
      </c>
      <c r="R961" s="260">
        <v>0.991818181818182</v>
      </c>
      <c r="S961" s="260">
        <v>0.988601796514333</v>
      </c>
      <c r="T961" s="262">
        <v>0.9</v>
      </c>
      <c r="U961" s="260">
        <v>0.892384860921113</v>
      </c>
      <c r="V961" s="260">
        <v>0.923760523854069</v>
      </c>
      <c r="W961" s="260">
        <v>0.936818181818182</v>
      </c>
      <c r="X961" s="260">
        <v>0.914844504884944</v>
      </c>
      <c r="Y961" s="262">
        <v>0.92</v>
      </c>
      <c r="Z961" s="262">
        <v>0.935828877005348</v>
      </c>
      <c r="AA961" s="262">
        <v>0.959905660377358</v>
      </c>
      <c r="AB961" s="262">
        <v>0.960526315789474</v>
      </c>
      <c r="AC961" s="262">
        <v>0.953942883114915</v>
      </c>
      <c r="AD961" s="262">
        <v>0.92</v>
      </c>
      <c r="AE961" s="260">
        <v>0.996648980731639</v>
      </c>
      <c r="AF961" s="260">
        <v>0.998427022104479</v>
      </c>
      <c r="AG961" s="260">
        <v>0.987135209808323</v>
      </c>
      <c r="AH961" s="260">
        <v>0.97638264759582</v>
      </c>
      <c r="AI961" s="262">
        <v>0.92</v>
      </c>
      <c r="AJ961" s="260">
        <v>0.957516339869281</v>
      </c>
      <c r="AK961" s="260">
        <v>0.97736143637783</v>
      </c>
      <c r="AL961" s="260">
        <v>0.981927710843373</v>
      </c>
      <c r="AM961" s="260">
        <v>0.976526093374627</v>
      </c>
      <c r="AN961" s="259">
        <v>0.99</v>
      </c>
      <c r="AO961" s="264">
        <v>1</v>
      </c>
      <c r="AP961" s="264">
        <v>1</v>
      </c>
      <c r="AQ961" s="264">
        <v>1</v>
      </c>
      <c r="AR961" s="265">
        <v>1</v>
      </c>
      <c r="AS961" s="286">
        <v>0.0656418488929858</v>
      </c>
      <c r="AT961" s="267">
        <v>0.0769230769230769</v>
      </c>
      <c r="AU961" s="268">
        <v>0.04</v>
      </c>
      <c r="AV961" s="268">
        <v>0</v>
      </c>
      <c r="AW961" s="268">
        <v>0.05</v>
      </c>
      <c r="AX961" s="224"/>
      <c r="AY961" s="222"/>
    </row>
    <row r="962" ht="15" spans="1:51">
      <c r="A962" s="220"/>
      <c r="B962" s="224"/>
      <c r="C962" s="294" t="s">
        <v>927</v>
      </c>
      <c r="D962" s="111" t="s">
        <v>25</v>
      </c>
      <c r="E962" s="111" t="s">
        <v>928</v>
      </c>
      <c r="F962" s="297" t="s">
        <v>998</v>
      </c>
      <c r="G962" s="298" t="s">
        <v>998</v>
      </c>
      <c r="H962" s="298" t="s">
        <v>998</v>
      </c>
      <c r="I962" s="298" t="s">
        <v>998</v>
      </c>
      <c r="J962" s="259">
        <v>0.9</v>
      </c>
      <c r="K962" s="260" t="s">
        <v>33</v>
      </c>
      <c r="L962" s="260" t="s">
        <v>33</v>
      </c>
      <c r="M962" s="261" t="s">
        <v>33</v>
      </c>
      <c r="N962" s="261" t="s">
        <v>33</v>
      </c>
      <c r="O962" s="262">
        <v>0.9</v>
      </c>
      <c r="P962" s="263" t="s">
        <v>33</v>
      </c>
      <c r="Q962" s="260" t="s">
        <v>33</v>
      </c>
      <c r="R962" s="260" t="s">
        <v>33</v>
      </c>
      <c r="S962" s="260">
        <v>0</v>
      </c>
      <c r="T962" s="262">
        <v>0.9</v>
      </c>
      <c r="U962" s="260" t="s">
        <v>33</v>
      </c>
      <c r="V962" s="260" t="s">
        <v>33</v>
      </c>
      <c r="W962" s="260" t="s">
        <v>33</v>
      </c>
      <c r="X962" s="260">
        <v>1</v>
      </c>
      <c r="Y962" s="262">
        <v>0.92</v>
      </c>
      <c r="Z962" s="262" t="s">
        <v>33</v>
      </c>
      <c r="AA962" s="262" t="s">
        <v>33</v>
      </c>
      <c r="AB962" s="262" t="s">
        <v>33</v>
      </c>
      <c r="AC962" s="262" t="s">
        <v>33</v>
      </c>
      <c r="AD962" s="262">
        <v>0.92</v>
      </c>
      <c r="AE962" s="260" t="s">
        <v>33</v>
      </c>
      <c r="AF962" s="260" t="s">
        <v>33</v>
      </c>
      <c r="AG962" s="260" t="s">
        <v>33</v>
      </c>
      <c r="AH962" s="260" t="s">
        <v>33</v>
      </c>
      <c r="AI962" s="262">
        <v>0.92</v>
      </c>
      <c r="AJ962" s="260" t="s">
        <v>33</v>
      </c>
      <c r="AK962" s="260" t="s">
        <v>33</v>
      </c>
      <c r="AL962" s="260" t="s">
        <v>33</v>
      </c>
      <c r="AM962" s="260">
        <v>1</v>
      </c>
      <c r="AN962" s="259">
        <v>0.99</v>
      </c>
      <c r="AO962" s="264" t="s">
        <v>33</v>
      </c>
      <c r="AP962" s="264" t="s">
        <v>33</v>
      </c>
      <c r="AQ962" s="264" t="s">
        <v>33</v>
      </c>
      <c r="AR962" s="265" t="s">
        <v>33</v>
      </c>
      <c r="AS962" s="286">
        <v>0.0656418488929858</v>
      </c>
      <c r="AT962" s="267" t="s">
        <v>33</v>
      </c>
      <c r="AU962" s="268" t="s">
        <v>33</v>
      </c>
      <c r="AV962" s="268" t="s">
        <v>33</v>
      </c>
      <c r="AW962" s="268" t="s">
        <v>33</v>
      </c>
      <c r="AX962" s="224"/>
      <c r="AY962" s="222"/>
    </row>
    <row r="963" ht="15" spans="1:51">
      <c r="A963" s="220"/>
      <c r="B963" s="224"/>
      <c r="C963" s="294" t="s">
        <v>927</v>
      </c>
      <c r="D963" s="111" t="s">
        <v>25</v>
      </c>
      <c r="E963" s="111" t="s">
        <v>928</v>
      </c>
      <c r="F963" s="297" t="s">
        <v>999</v>
      </c>
      <c r="G963" s="298" t="s">
        <v>999</v>
      </c>
      <c r="H963" s="298" t="s">
        <v>999</v>
      </c>
      <c r="I963" s="298" t="s">
        <v>999</v>
      </c>
      <c r="J963" s="259">
        <v>0.9</v>
      </c>
      <c r="K963" s="260">
        <v>0.909090909090909</v>
      </c>
      <c r="L963" s="260">
        <v>0.88</v>
      </c>
      <c r="M963" s="261">
        <v>0.774193548387097</v>
      </c>
      <c r="N963" s="261">
        <v>0.830555555555556</v>
      </c>
      <c r="O963" s="262">
        <v>0.9</v>
      </c>
      <c r="P963" s="263">
        <v>0.954273504273504</v>
      </c>
      <c r="Q963" s="260">
        <v>0.941684665226782</v>
      </c>
      <c r="R963" s="260">
        <v>0.955378486055777</v>
      </c>
      <c r="S963" s="260">
        <v>0.951189479387283</v>
      </c>
      <c r="T963" s="262">
        <v>0.9</v>
      </c>
      <c r="U963" s="260">
        <v>0.890598290598291</v>
      </c>
      <c r="V963" s="260">
        <v>0.919654427645788</v>
      </c>
      <c r="W963" s="260">
        <v>0.921513944223108</v>
      </c>
      <c r="X963" s="260">
        <v>0.88784908634192</v>
      </c>
      <c r="Y963" s="262">
        <v>0.92</v>
      </c>
      <c r="Z963" s="262">
        <v>0.957307060755337</v>
      </c>
      <c r="AA963" s="262">
        <v>0.964566929133858</v>
      </c>
      <c r="AB963" s="262">
        <v>0.965620328849028</v>
      </c>
      <c r="AC963" s="262">
        <v>0.951685079009929</v>
      </c>
      <c r="AD963" s="262">
        <v>0.92</v>
      </c>
      <c r="AE963" s="260">
        <v>0.75101140125046</v>
      </c>
      <c r="AF963" s="260">
        <v>0.9571693219711</v>
      </c>
      <c r="AG963" s="260">
        <v>0.958418008441457</v>
      </c>
      <c r="AH963" s="260">
        <v>0.93761735567567</v>
      </c>
      <c r="AI963" s="262">
        <v>0.92</v>
      </c>
      <c r="AJ963" s="260">
        <v>0.970508474576271</v>
      </c>
      <c r="AK963" s="260">
        <v>0.979461756373938</v>
      </c>
      <c r="AL963" s="260">
        <v>0.981440704624096</v>
      </c>
      <c r="AM963" s="260">
        <v>0.976871851448168</v>
      </c>
      <c r="AN963" s="259">
        <v>0.99</v>
      </c>
      <c r="AO963" s="264">
        <v>1</v>
      </c>
      <c r="AP963" s="264">
        <v>1</v>
      </c>
      <c r="AQ963" s="264">
        <v>1</v>
      </c>
      <c r="AR963" s="265">
        <v>1</v>
      </c>
      <c r="AS963" s="286">
        <v>0.0656418488929858</v>
      </c>
      <c r="AT963" s="267">
        <v>0.0869565217391304</v>
      </c>
      <c r="AU963" s="268">
        <v>0.142857142857143</v>
      </c>
      <c r="AV963" s="268">
        <v>0.04</v>
      </c>
      <c r="AW963" s="268">
        <v>0.050314465408805</v>
      </c>
      <c r="AX963" s="224"/>
      <c r="AY963" s="222"/>
    </row>
    <row r="964" ht="15" spans="1:51">
      <c r="A964" s="220"/>
      <c r="B964" s="224"/>
      <c r="C964" s="294" t="s">
        <v>927</v>
      </c>
      <c r="D964" s="111" t="s">
        <v>125</v>
      </c>
      <c r="E964" s="111" t="s">
        <v>928</v>
      </c>
      <c r="F964" s="297" t="s">
        <v>1000</v>
      </c>
      <c r="G964" s="298" t="s">
        <v>1000</v>
      </c>
      <c r="H964" s="298" t="s">
        <v>1000</v>
      </c>
      <c r="I964" s="298" t="s">
        <v>1000</v>
      </c>
      <c r="J964" s="259">
        <v>0.9</v>
      </c>
      <c r="K964" s="260" t="s">
        <v>33</v>
      </c>
      <c r="L964" s="260" t="s">
        <v>33</v>
      </c>
      <c r="M964" s="261" t="s">
        <v>33</v>
      </c>
      <c r="N964" s="261" t="s">
        <v>33</v>
      </c>
      <c r="O964" s="262">
        <v>0.9</v>
      </c>
      <c r="P964" s="263" t="s">
        <v>33</v>
      </c>
      <c r="Q964" s="260" t="s">
        <v>33</v>
      </c>
      <c r="R964" s="260" t="s">
        <v>33</v>
      </c>
      <c r="S964" s="260" t="s">
        <v>33</v>
      </c>
      <c r="T964" s="262">
        <v>0.9</v>
      </c>
      <c r="U964" s="260" t="s">
        <v>33</v>
      </c>
      <c r="V964" s="260" t="s">
        <v>33</v>
      </c>
      <c r="W964" s="260" t="s">
        <v>33</v>
      </c>
      <c r="X964" s="260" t="s">
        <v>33</v>
      </c>
      <c r="Y964" s="262">
        <v>0.92</v>
      </c>
      <c r="Z964" s="262" t="s">
        <v>33</v>
      </c>
      <c r="AA964" s="262" t="s">
        <v>33</v>
      </c>
      <c r="AB964" s="262" t="s">
        <v>33</v>
      </c>
      <c r="AC964" s="262" t="s">
        <v>33</v>
      </c>
      <c r="AD964" s="262">
        <v>0.92</v>
      </c>
      <c r="AE964" s="260" t="s">
        <v>33</v>
      </c>
      <c r="AF964" s="260" t="s">
        <v>33</v>
      </c>
      <c r="AG964" s="260" t="s">
        <v>33</v>
      </c>
      <c r="AH964" s="260" t="s">
        <v>33</v>
      </c>
      <c r="AI964" s="262">
        <v>0.92</v>
      </c>
      <c r="AJ964" s="260" t="s">
        <v>33</v>
      </c>
      <c r="AK964" s="260" t="s">
        <v>33</v>
      </c>
      <c r="AL964" s="260" t="s">
        <v>33</v>
      </c>
      <c r="AM964" s="260" t="s">
        <v>33</v>
      </c>
      <c r="AN964" s="259">
        <v>0.99</v>
      </c>
      <c r="AO964" s="264" t="s">
        <v>33</v>
      </c>
      <c r="AP964" s="264" t="s">
        <v>33</v>
      </c>
      <c r="AQ964" s="264" t="s">
        <v>33</v>
      </c>
      <c r="AR964" s="265" t="s">
        <v>33</v>
      </c>
      <c r="AS964" s="286">
        <v>0.0656418488929858</v>
      </c>
      <c r="AT964" s="267" t="s">
        <v>33</v>
      </c>
      <c r="AU964" s="268" t="s">
        <v>33</v>
      </c>
      <c r="AV964" s="268" t="s">
        <v>33</v>
      </c>
      <c r="AW964" s="268" t="s">
        <v>33</v>
      </c>
      <c r="AX964" s="224"/>
      <c r="AY964" s="222"/>
    </row>
    <row r="965" ht="15" spans="1:51">
      <c r="A965" s="220"/>
      <c r="B965" s="224"/>
      <c r="C965" s="294" t="s">
        <v>927</v>
      </c>
      <c r="D965" s="111" t="s">
        <v>25</v>
      </c>
      <c r="E965" s="111" t="s">
        <v>928</v>
      </c>
      <c r="F965" s="297" t="s">
        <v>1001</v>
      </c>
      <c r="G965" s="298" t="s">
        <v>1001</v>
      </c>
      <c r="H965" s="298" t="s">
        <v>1001</v>
      </c>
      <c r="I965" s="298" t="s">
        <v>1001</v>
      </c>
      <c r="J965" s="259">
        <v>0.9</v>
      </c>
      <c r="K965" s="260">
        <v>0.818181818181818</v>
      </c>
      <c r="L965" s="260">
        <v>0.772727272727273</v>
      </c>
      <c r="M965" s="261">
        <v>0.869565217391304</v>
      </c>
      <c r="N965" s="261">
        <v>0.895368782161235</v>
      </c>
      <c r="O965" s="262">
        <v>0.9</v>
      </c>
      <c r="P965" s="263">
        <v>0.918430335097002</v>
      </c>
      <c r="Q965" s="260">
        <v>0.911612599905971</v>
      </c>
      <c r="R965" s="260">
        <v>0.937931034482759</v>
      </c>
      <c r="S965" s="260">
        <v>0.932819743894662</v>
      </c>
      <c r="T965" s="262">
        <v>0.9</v>
      </c>
      <c r="U965" s="260">
        <v>0.839506172839506</v>
      </c>
      <c r="V965" s="260">
        <v>0.877291960507757</v>
      </c>
      <c r="W965" s="260">
        <v>0.9</v>
      </c>
      <c r="X965" s="260">
        <v>0.840718335832342</v>
      </c>
      <c r="Y965" s="262">
        <v>0.92</v>
      </c>
      <c r="Z965" s="262">
        <v>0.856880733944954</v>
      </c>
      <c r="AA965" s="262">
        <v>0.882</v>
      </c>
      <c r="AB965" s="262">
        <v>0.943866943866944</v>
      </c>
      <c r="AC965" s="262">
        <v>0.88004840417486</v>
      </c>
      <c r="AD965" s="262">
        <v>0.92</v>
      </c>
      <c r="AE965" s="260">
        <v>0.993217960710945</v>
      </c>
      <c r="AF965" s="260">
        <v>0.978073328540618</v>
      </c>
      <c r="AG965" s="260">
        <v>0.975935828877005</v>
      </c>
      <c r="AH965" s="260">
        <v>0.981396202393719</v>
      </c>
      <c r="AI965" s="262">
        <v>0.92</v>
      </c>
      <c r="AJ965" s="260">
        <v>0.92605758976182</v>
      </c>
      <c r="AK965" s="260">
        <v>0.939855348306053</v>
      </c>
      <c r="AL965" s="260">
        <v>0.963227418779008</v>
      </c>
      <c r="AM965" s="260">
        <v>0.943809817845014</v>
      </c>
      <c r="AN965" s="259">
        <v>0.99</v>
      </c>
      <c r="AO965" s="264">
        <v>1</v>
      </c>
      <c r="AP965" s="264">
        <v>1</v>
      </c>
      <c r="AQ965" s="264">
        <v>1</v>
      </c>
      <c r="AR965" s="265">
        <v>1</v>
      </c>
      <c r="AS965" s="286">
        <v>0.0656418488929858</v>
      </c>
      <c r="AT965" s="267">
        <v>0</v>
      </c>
      <c r="AU965" s="268">
        <v>0</v>
      </c>
      <c r="AV965" s="268">
        <v>0</v>
      </c>
      <c r="AW965" s="268">
        <v>0.0479846449136276</v>
      </c>
      <c r="AX965" s="224"/>
      <c r="AY965" s="222"/>
    </row>
    <row r="966" ht="15" spans="1:51">
      <c r="A966" s="220"/>
      <c r="B966" s="224"/>
      <c r="C966" s="294" t="s">
        <v>927</v>
      </c>
      <c r="D966" s="111" t="s">
        <v>25</v>
      </c>
      <c r="E966" s="111" t="s">
        <v>928</v>
      </c>
      <c r="F966" s="297" t="s">
        <v>1002</v>
      </c>
      <c r="G966" s="298" t="s">
        <v>1002</v>
      </c>
      <c r="H966" s="298" t="s">
        <v>1002</v>
      </c>
      <c r="I966" s="298" t="s">
        <v>1002</v>
      </c>
      <c r="J966" s="259">
        <v>0.9</v>
      </c>
      <c r="K966" s="260">
        <v>0.894736842105263</v>
      </c>
      <c r="L966" s="260">
        <v>0.947368421052632</v>
      </c>
      <c r="M966" s="261">
        <v>0.9</v>
      </c>
      <c r="N966" s="261">
        <v>0.876953125</v>
      </c>
      <c r="O966" s="262">
        <v>0.9</v>
      </c>
      <c r="P966" s="263">
        <v>0.920698924731183</v>
      </c>
      <c r="Q966" s="260">
        <v>0.963423050379572</v>
      </c>
      <c r="R966" s="260">
        <v>0.972815533980583</v>
      </c>
      <c r="S966" s="260">
        <v>0.926859463206893</v>
      </c>
      <c r="T966" s="262">
        <v>0.9</v>
      </c>
      <c r="U966" s="260">
        <v>0.846102150537634</v>
      </c>
      <c r="V966" s="260">
        <v>0.890269151138716</v>
      </c>
      <c r="W966" s="260">
        <v>0.910032362459547</v>
      </c>
      <c r="X966" s="260">
        <v>0.86273150440725</v>
      </c>
      <c r="Y966" s="262">
        <v>0.92</v>
      </c>
      <c r="Z966" s="262">
        <v>0.864640883977901</v>
      </c>
      <c r="AA966" s="262">
        <v>0.911764705882353</v>
      </c>
      <c r="AB966" s="262">
        <v>0.940119760479042</v>
      </c>
      <c r="AC966" s="262">
        <v>0.903571800479017</v>
      </c>
      <c r="AD966" s="262">
        <v>0.92</v>
      </c>
      <c r="AE966" s="260">
        <v>1</v>
      </c>
      <c r="AF966" s="260">
        <v>0.998567628401883</v>
      </c>
      <c r="AG966" s="260">
        <v>0.999334664005323</v>
      </c>
      <c r="AH966" s="260">
        <v>0.985512520712991</v>
      </c>
      <c r="AI966" s="262">
        <v>0.92</v>
      </c>
      <c r="AJ966" s="260">
        <v>0.905456509994597</v>
      </c>
      <c r="AK966" s="260">
        <v>0.958163858221964</v>
      </c>
      <c r="AL966" s="260">
        <v>0.974986695050559</v>
      </c>
      <c r="AM966" s="260">
        <v>0.952805663320402</v>
      </c>
      <c r="AN966" s="259">
        <v>0.99</v>
      </c>
      <c r="AO966" s="264">
        <v>1</v>
      </c>
      <c r="AP966" s="264">
        <v>1</v>
      </c>
      <c r="AQ966" s="264">
        <v>1</v>
      </c>
      <c r="AR966" s="265">
        <v>1</v>
      </c>
      <c r="AS966" s="286">
        <v>0.0656418488929858</v>
      </c>
      <c r="AT966" s="267">
        <v>0.111111111111111</v>
      </c>
      <c r="AU966" s="268">
        <v>0</v>
      </c>
      <c r="AV966" s="268">
        <v>0.25</v>
      </c>
      <c r="AW966" s="268">
        <v>0.0698198198198198</v>
      </c>
      <c r="AX966" s="224"/>
      <c r="AY966" s="222"/>
    </row>
    <row r="967" ht="15" spans="1:51">
      <c r="A967" s="220"/>
      <c r="B967" s="224"/>
      <c r="C967" s="294" t="s">
        <v>927</v>
      </c>
      <c r="D967" s="111" t="s">
        <v>25</v>
      </c>
      <c r="E967" s="111" t="s">
        <v>928</v>
      </c>
      <c r="F967" s="299" t="s">
        <v>1003</v>
      </c>
      <c r="G967" s="300" t="s">
        <v>1003</v>
      </c>
      <c r="H967" s="300" t="s">
        <v>1003</v>
      </c>
      <c r="I967" s="300" t="s">
        <v>1003</v>
      </c>
      <c r="J967" s="259">
        <v>0.9</v>
      </c>
      <c r="K967" s="260">
        <v>0.923076923076923</v>
      </c>
      <c r="L967" s="260">
        <v>1</v>
      </c>
      <c r="M967" s="261">
        <v>1</v>
      </c>
      <c r="N967" s="261">
        <v>0.933503836317136</v>
      </c>
      <c r="O967" s="262">
        <v>0.9</v>
      </c>
      <c r="P967" s="263">
        <v>0.838328792007266</v>
      </c>
      <c r="Q967" s="260">
        <v>0.931877729257642</v>
      </c>
      <c r="R967" s="260">
        <v>0.950331125827815</v>
      </c>
      <c r="S967" s="260">
        <v>0.937639590925121</v>
      </c>
      <c r="T967" s="262">
        <v>0.9</v>
      </c>
      <c r="U967" s="260">
        <v>0.900999091734787</v>
      </c>
      <c r="V967" s="260">
        <v>0.930131004366812</v>
      </c>
      <c r="W967" s="260">
        <v>0.927152317880795</v>
      </c>
      <c r="X967" s="260">
        <v>0.918390737040085</v>
      </c>
      <c r="Y967" s="262">
        <v>0.92</v>
      </c>
      <c r="Z967" s="262">
        <v>0.874576271186441</v>
      </c>
      <c r="AA967" s="262">
        <v>0.948275862068966</v>
      </c>
      <c r="AB967" s="262">
        <v>0.933070866141732</v>
      </c>
      <c r="AC967" s="262">
        <v>0.926826243333747</v>
      </c>
      <c r="AD967" s="262">
        <v>0.92</v>
      </c>
      <c r="AE967" s="260">
        <v>0.999303621169916</v>
      </c>
      <c r="AF967" s="260">
        <v>0.995266272189349</v>
      </c>
      <c r="AG967" s="260">
        <v>0.998515219005197</v>
      </c>
      <c r="AH967" s="260">
        <v>0.997715602636154</v>
      </c>
      <c r="AI967" s="262">
        <v>0.92</v>
      </c>
      <c r="AJ967" s="260">
        <v>0.944842406876791</v>
      </c>
      <c r="AK967" s="260">
        <v>0.970951343500363</v>
      </c>
      <c r="AL967" s="260">
        <v>0.979480164158687</v>
      </c>
      <c r="AM967" s="260">
        <v>0.970971113645002</v>
      </c>
      <c r="AN967" s="259">
        <v>0.99</v>
      </c>
      <c r="AO967" s="264">
        <v>1</v>
      </c>
      <c r="AP967" s="264">
        <v>1</v>
      </c>
      <c r="AQ967" s="264">
        <v>1</v>
      </c>
      <c r="AR967" s="265">
        <v>1</v>
      </c>
      <c r="AS967" s="286">
        <v>0.0656418488929858</v>
      </c>
      <c r="AT967" s="267">
        <v>0.0952380952380952</v>
      </c>
      <c r="AU967" s="268">
        <v>0.0588235294117647</v>
      </c>
      <c r="AV967" s="268">
        <v>0</v>
      </c>
      <c r="AW967" s="268">
        <v>0.0504731861198738</v>
      </c>
      <c r="AX967" s="224"/>
      <c r="AY967" s="222"/>
    </row>
    <row r="968" ht="15" spans="1:51">
      <c r="A968" s="220"/>
      <c r="B968" s="224"/>
      <c r="C968" s="294" t="s">
        <v>927</v>
      </c>
      <c r="D968" s="111" t="s">
        <v>25</v>
      </c>
      <c r="E968" s="111" t="s">
        <v>928</v>
      </c>
      <c r="F968" s="305" t="s">
        <v>1004</v>
      </c>
      <c r="G968" s="306" t="s">
        <v>1004</v>
      </c>
      <c r="H968" s="306" t="s">
        <v>1004</v>
      </c>
      <c r="I968" s="306" t="s">
        <v>1004</v>
      </c>
      <c r="J968" s="259">
        <v>0.9</v>
      </c>
      <c r="K968" s="260">
        <v>0.785714285714286</v>
      </c>
      <c r="L968" s="260">
        <v>0.8125</v>
      </c>
      <c r="M968" s="261">
        <v>0.866666666666667</v>
      </c>
      <c r="N968" s="261">
        <v>0.882198952879581</v>
      </c>
      <c r="O968" s="262">
        <v>0.9</v>
      </c>
      <c r="P968" s="263">
        <v>0.990566037735849</v>
      </c>
      <c r="Q968" s="260">
        <v>0.992035398230088</v>
      </c>
      <c r="R968" s="260">
        <v>0.988645579886456</v>
      </c>
      <c r="S968" s="260">
        <v>0.987870059209473</v>
      </c>
      <c r="T968" s="262">
        <v>0.9</v>
      </c>
      <c r="U968" s="260">
        <v>0.9</v>
      </c>
      <c r="V968" s="260">
        <v>0.90353982300885</v>
      </c>
      <c r="W968" s="260">
        <v>0.939172749391727</v>
      </c>
      <c r="X968" s="260">
        <v>0.909809569531125</v>
      </c>
      <c r="Y968" s="262">
        <v>0.92</v>
      </c>
      <c r="Z968" s="262">
        <v>0.838709677419355</v>
      </c>
      <c r="AA968" s="262">
        <v>0.822222222222222</v>
      </c>
      <c r="AB968" s="262">
        <v>0.8715953307393</v>
      </c>
      <c r="AC968" s="262">
        <v>0.882023933402705</v>
      </c>
      <c r="AD968" s="262">
        <v>0.92</v>
      </c>
      <c r="AE968" s="260">
        <v>1</v>
      </c>
      <c r="AF968" s="260">
        <v>1</v>
      </c>
      <c r="AG968" s="260">
        <v>0.998849913743531</v>
      </c>
      <c r="AH968" s="260">
        <v>0.998992758279353</v>
      </c>
      <c r="AI968" s="262">
        <v>0.92</v>
      </c>
      <c r="AJ968" s="260">
        <v>0.936542669584245</v>
      </c>
      <c r="AK968" s="260">
        <v>0.955719557195572</v>
      </c>
      <c r="AL968" s="260">
        <v>0.96510067114094</v>
      </c>
      <c r="AM968" s="260">
        <v>0.962994350282486</v>
      </c>
      <c r="AN968" s="259">
        <v>0.99</v>
      </c>
      <c r="AO968" s="264">
        <v>1</v>
      </c>
      <c r="AP968" s="264">
        <v>1</v>
      </c>
      <c r="AQ968" s="264">
        <v>1</v>
      </c>
      <c r="AR968" s="265">
        <v>1</v>
      </c>
      <c r="AS968" s="286">
        <v>0.0656418488929858</v>
      </c>
      <c r="AT968" s="267">
        <v>0</v>
      </c>
      <c r="AU968" s="268">
        <v>0.0909090909090909</v>
      </c>
      <c r="AV968" s="268">
        <v>0</v>
      </c>
      <c r="AW968" s="268">
        <v>0.0451612903225806</v>
      </c>
      <c r="AX968" s="224"/>
      <c r="AY968" s="222"/>
    </row>
    <row r="969" ht="15" spans="1:51">
      <c r="A969" s="220"/>
      <c r="B969" s="224"/>
      <c r="C969" s="294" t="s">
        <v>927</v>
      </c>
      <c r="D969" s="111" t="s">
        <v>25</v>
      </c>
      <c r="E969" s="111" t="s">
        <v>928</v>
      </c>
      <c r="F969" s="295" t="s">
        <v>1005</v>
      </c>
      <c r="G969" s="296" t="s">
        <v>1005</v>
      </c>
      <c r="H969" s="296" t="s">
        <v>1005</v>
      </c>
      <c r="I969" s="296" t="s">
        <v>1005</v>
      </c>
      <c r="J969" s="259">
        <v>0.9</v>
      </c>
      <c r="K969" s="260">
        <v>0.939393939393939</v>
      </c>
      <c r="L969" s="260">
        <v>0.972972972972973</v>
      </c>
      <c r="M969" s="261">
        <v>1</v>
      </c>
      <c r="N969" s="261">
        <v>0.979777553083923</v>
      </c>
      <c r="O969" s="262">
        <v>0.9</v>
      </c>
      <c r="P969" s="263">
        <v>0.819375164085062</v>
      </c>
      <c r="Q969" s="260">
        <v>0.933814381686987</v>
      </c>
      <c r="R969" s="260">
        <v>0.959749257670736</v>
      </c>
      <c r="S969" s="260">
        <v>0.932483843316286</v>
      </c>
      <c r="T969" s="262">
        <v>0.9</v>
      </c>
      <c r="U969" s="260">
        <v>0.786295615647151</v>
      </c>
      <c r="V969" s="260">
        <v>0.892759392883802</v>
      </c>
      <c r="W969" s="260">
        <v>0.915539425932036</v>
      </c>
      <c r="X969" s="260">
        <v>0.878971751085941</v>
      </c>
      <c r="Y969" s="262">
        <v>0.92</v>
      </c>
      <c r="Z969" s="262" t="s">
        <v>33</v>
      </c>
      <c r="AA969" s="262" t="s">
        <v>33</v>
      </c>
      <c r="AB969" s="262" t="s">
        <v>33</v>
      </c>
      <c r="AC969" s="262">
        <v>1</v>
      </c>
      <c r="AD969" s="262">
        <v>0.92</v>
      </c>
      <c r="AE969" s="260">
        <v>0.997150997150997</v>
      </c>
      <c r="AF969" s="260">
        <v>0.985971943887776</v>
      </c>
      <c r="AG969" s="260">
        <v>0.974308300395257</v>
      </c>
      <c r="AH969" s="260">
        <v>0.9821926910299</v>
      </c>
      <c r="AI969" s="262">
        <v>0.92</v>
      </c>
      <c r="AJ969" s="260">
        <v>0.848556430446194</v>
      </c>
      <c r="AK969" s="260">
        <v>0.923134328358209</v>
      </c>
      <c r="AL969" s="260">
        <v>0.939953810623557</v>
      </c>
      <c r="AM969" s="260">
        <v>0.921594498805763</v>
      </c>
      <c r="AN969" s="259">
        <v>0.99</v>
      </c>
      <c r="AO969" s="264">
        <v>1</v>
      </c>
      <c r="AP969" s="264">
        <v>1</v>
      </c>
      <c r="AQ969" s="264">
        <v>1</v>
      </c>
      <c r="AR969" s="265">
        <v>1</v>
      </c>
      <c r="AS969" s="286">
        <v>0.0656418488929858</v>
      </c>
      <c r="AT969" s="267">
        <v>0</v>
      </c>
      <c r="AU969" s="268">
        <v>0.037037037037037</v>
      </c>
      <c r="AV969" s="268">
        <v>0.0625</v>
      </c>
      <c r="AW969" s="268">
        <v>0.0929203539823009</v>
      </c>
      <c r="AX969" s="224"/>
      <c r="AY969" s="222"/>
    </row>
    <row r="970" ht="15" spans="1:51">
      <c r="A970" s="220"/>
      <c r="B970" s="224"/>
      <c r="C970" s="294" t="s">
        <v>927</v>
      </c>
      <c r="D970" s="111" t="s">
        <v>25</v>
      </c>
      <c r="E970" s="111" t="s">
        <v>928</v>
      </c>
      <c r="F970" s="295" t="s">
        <v>1006</v>
      </c>
      <c r="G970" s="296" t="s">
        <v>1006</v>
      </c>
      <c r="H970" s="296" t="s">
        <v>1006</v>
      </c>
      <c r="I970" s="296" t="s">
        <v>1006</v>
      </c>
      <c r="J970" s="259">
        <v>0.9</v>
      </c>
      <c r="K970" s="260">
        <v>0.9</v>
      </c>
      <c r="L970" s="260">
        <v>0.95</v>
      </c>
      <c r="M970" s="261">
        <v>0.952380952380952</v>
      </c>
      <c r="N970" s="261">
        <v>0.931858407079646</v>
      </c>
      <c r="O970" s="262">
        <v>0.9</v>
      </c>
      <c r="P970" s="263">
        <v>0.966555183946488</v>
      </c>
      <c r="Q970" s="260">
        <v>0.980592187111222</v>
      </c>
      <c r="R970" s="260">
        <v>0.980374396135266</v>
      </c>
      <c r="S970" s="260">
        <v>0.975057433541188</v>
      </c>
      <c r="T970" s="262">
        <v>0.9</v>
      </c>
      <c r="U970" s="260">
        <v>0.900437355286854</v>
      </c>
      <c r="V970" s="260">
        <v>0.915153023140085</v>
      </c>
      <c r="W970" s="260">
        <v>0.939311594202899</v>
      </c>
      <c r="X970" s="260">
        <v>0.920527891318833</v>
      </c>
      <c r="Y970" s="262">
        <v>0.92</v>
      </c>
      <c r="Z970" s="262" t="s">
        <v>33</v>
      </c>
      <c r="AA970" s="262" t="s">
        <v>33</v>
      </c>
      <c r="AB970" s="262" t="s">
        <v>33</v>
      </c>
      <c r="AC970" s="262" t="s">
        <v>33</v>
      </c>
      <c r="AD970" s="262">
        <v>0.92</v>
      </c>
      <c r="AE970" s="260">
        <v>0.85752688172043</v>
      </c>
      <c r="AF970" s="260">
        <v>0.992493297587131</v>
      </c>
      <c r="AG970" s="260">
        <v>0.984941438929169</v>
      </c>
      <c r="AH970" s="260">
        <v>0.989547638646936</v>
      </c>
      <c r="AI970" s="262">
        <v>0.92</v>
      </c>
      <c r="AJ970" s="260">
        <v>0.932081296629792</v>
      </c>
      <c r="AK970" s="260">
        <v>0.952475740233889</v>
      </c>
      <c r="AL970" s="260">
        <v>0.957125603864734</v>
      </c>
      <c r="AM970" s="260">
        <v>0.950960209247049</v>
      </c>
      <c r="AN970" s="259">
        <v>0.99</v>
      </c>
      <c r="AO970" s="264">
        <v>1</v>
      </c>
      <c r="AP970" s="264">
        <v>1</v>
      </c>
      <c r="AQ970" s="264">
        <v>1</v>
      </c>
      <c r="AR970" s="265">
        <v>1</v>
      </c>
      <c r="AS970" s="286">
        <v>0.0656418488929858</v>
      </c>
      <c r="AT970" s="267">
        <v>0.0526315789473684</v>
      </c>
      <c r="AU970" s="268">
        <v>0</v>
      </c>
      <c r="AV970" s="268">
        <v>0.0555555555555556</v>
      </c>
      <c r="AW970" s="268">
        <v>0.026634382566586</v>
      </c>
      <c r="AX970" s="224"/>
      <c r="AY970" s="222"/>
    </row>
    <row r="971" ht="15" spans="1:51">
      <c r="A971" s="220"/>
      <c r="B971" s="224"/>
      <c r="C971" s="294" t="s">
        <v>927</v>
      </c>
      <c r="D971" s="111" t="s">
        <v>25</v>
      </c>
      <c r="E971" s="111" t="s">
        <v>928</v>
      </c>
      <c r="F971" s="297" t="s">
        <v>1007</v>
      </c>
      <c r="G971" s="298" t="s">
        <v>1007</v>
      </c>
      <c r="H971" s="298" t="s">
        <v>1007</v>
      </c>
      <c r="I971" s="298" t="s">
        <v>1007</v>
      </c>
      <c r="J971" s="259">
        <v>0.9</v>
      </c>
      <c r="K971" s="260">
        <v>0.843137254901961</v>
      </c>
      <c r="L971" s="260">
        <v>0.961538461538462</v>
      </c>
      <c r="M971" s="261">
        <v>0.945454545454545</v>
      </c>
      <c r="N971" s="261">
        <v>0.91591382904795</v>
      </c>
      <c r="O971" s="262">
        <v>0.9</v>
      </c>
      <c r="P971" s="263">
        <v>0.91391741315272</v>
      </c>
      <c r="Q971" s="260">
        <v>0.932789349366545</v>
      </c>
      <c r="R971" s="260">
        <v>0.94431614062099</v>
      </c>
      <c r="S971" s="260">
        <v>0.92120431987824</v>
      </c>
      <c r="T971" s="262">
        <v>0.9</v>
      </c>
      <c r="U971" s="260">
        <v>0.879615468647586</v>
      </c>
      <c r="V971" s="260">
        <v>0.894996779042302</v>
      </c>
      <c r="W971" s="260">
        <v>0.914036438285861</v>
      </c>
      <c r="X971" s="260">
        <v>0.901539806674115</v>
      </c>
      <c r="Y971" s="262">
        <v>0.92</v>
      </c>
      <c r="Z971" s="262" t="s">
        <v>33</v>
      </c>
      <c r="AA971" s="262" t="s">
        <v>33</v>
      </c>
      <c r="AB971" s="262" t="s">
        <v>33</v>
      </c>
      <c r="AC971" s="262">
        <v>1</v>
      </c>
      <c r="AD971" s="262">
        <v>0.92</v>
      </c>
      <c r="AE971" s="260">
        <v>0.953173777315297</v>
      </c>
      <c r="AF971" s="260">
        <v>0.955156950672646</v>
      </c>
      <c r="AG971" s="260">
        <v>0.95688847235239</v>
      </c>
      <c r="AH971" s="260">
        <v>0.970959403983579</v>
      </c>
      <c r="AI971" s="262">
        <v>0.92</v>
      </c>
      <c r="AJ971" s="260">
        <v>0.911295608477169</v>
      </c>
      <c r="AK971" s="260">
        <v>0.925917972943955</v>
      </c>
      <c r="AL971" s="260">
        <v>0.941493456505004</v>
      </c>
      <c r="AM971" s="260">
        <v>0.938313580726637</v>
      </c>
      <c r="AN971" s="259">
        <v>0.99</v>
      </c>
      <c r="AO971" s="264">
        <v>1</v>
      </c>
      <c r="AP971" s="264">
        <v>1</v>
      </c>
      <c r="AQ971" s="264">
        <v>1</v>
      </c>
      <c r="AR971" s="265">
        <v>1</v>
      </c>
      <c r="AS971" s="286">
        <v>0.0656418488929858</v>
      </c>
      <c r="AT971" s="267">
        <v>0.105263157894737</v>
      </c>
      <c r="AU971" s="268">
        <v>0.230769230769231</v>
      </c>
      <c r="AV971" s="268">
        <v>0.1875</v>
      </c>
      <c r="AW971" s="268">
        <v>0.075812274368231</v>
      </c>
      <c r="AX971" s="224"/>
      <c r="AY971" s="222"/>
    </row>
    <row r="972" ht="15" spans="1:51">
      <c r="A972" s="220"/>
      <c r="B972" s="224"/>
      <c r="C972" s="294" t="s">
        <v>927</v>
      </c>
      <c r="D972" s="111" t="s">
        <v>25</v>
      </c>
      <c r="E972" s="111" t="s">
        <v>928</v>
      </c>
      <c r="F972" s="297" t="s">
        <v>1008</v>
      </c>
      <c r="G972" s="298" t="s">
        <v>1008</v>
      </c>
      <c r="H972" s="298" t="s">
        <v>1008</v>
      </c>
      <c r="I972" s="298" t="s">
        <v>1008</v>
      </c>
      <c r="J972" s="259">
        <v>0.9</v>
      </c>
      <c r="K972" s="260">
        <v>0.9375</v>
      </c>
      <c r="L972" s="260">
        <v>0.935483870967742</v>
      </c>
      <c r="M972" s="261">
        <v>0.9375</v>
      </c>
      <c r="N972" s="261">
        <v>0.917274939172749</v>
      </c>
      <c r="O972" s="262">
        <v>0.9</v>
      </c>
      <c r="P972" s="263">
        <v>0.947927372387804</v>
      </c>
      <c r="Q972" s="260">
        <v>0.943903258313739</v>
      </c>
      <c r="R972" s="260">
        <v>0.951619352259096</v>
      </c>
      <c r="S972" s="260">
        <v>0.939324281654563</v>
      </c>
      <c r="T972" s="262">
        <v>0.9</v>
      </c>
      <c r="U972" s="260">
        <v>0.921205892428914</v>
      </c>
      <c r="V972" s="260">
        <v>0.934497816593886</v>
      </c>
      <c r="W972" s="260">
        <v>0.929228308676529</v>
      </c>
      <c r="X972" s="260">
        <v>0.921452478686454</v>
      </c>
      <c r="Y972" s="262">
        <v>0.92</v>
      </c>
      <c r="Z972" s="262" t="s">
        <v>33</v>
      </c>
      <c r="AA972" s="262" t="s">
        <v>33</v>
      </c>
      <c r="AB972" s="262" t="s">
        <v>33</v>
      </c>
      <c r="AC972" s="262" t="s">
        <v>33</v>
      </c>
      <c r="AD972" s="262">
        <v>0.92</v>
      </c>
      <c r="AE972" s="260">
        <v>0.980285520054385</v>
      </c>
      <c r="AF972" s="260">
        <v>0.96542726679713</v>
      </c>
      <c r="AG972" s="260">
        <v>0.987915407854985</v>
      </c>
      <c r="AH972" s="260">
        <v>0.978833144874923</v>
      </c>
      <c r="AI972" s="262">
        <v>0.92</v>
      </c>
      <c r="AJ972" s="260">
        <v>0.950342465753425</v>
      </c>
      <c r="AK972" s="260">
        <v>0.966431688486069</v>
      </c>
      <c r="AL972" s="260">
        <v>0.963244107071514</v>
      </c>
      <c r="AM972" s="260">
        <v>0.959105084403369</v>
      </c>
      <c r="AN972" s="259">
        <v>0.99</v>
      </c>
      <c r="AO972" s="264">
        <v>1</v>
      </c>
      <c r="AP972" s="264">
        <v>1</v>
      </c>
      <c r="AQ972" s="264">
        <v>1</v>
      </c>
      <c r="AR972" s="265">
        <v>1</v>
      </c>
      <c r="AS972" s="286">
        <v>0.0656418488929858</v>
      </c>
      <c r="AT972" s="267">
        <v>0</v>
      </c>
      <c r="AU972" s="268">
        <v>0</v>
      </c>
      <c r="AV972" s="268">
        <v>0.0476190476190476</v>
      </c>
      <c r="AW972" s="268">
        <v>0.037199124726477</v>
      </c>
      <c r="AX972" s="224"/>
      <c r="AY972" s="222"/>
    </row>
    <row r="973" ht="15" spans="1:51">
      <c r="A973" s="220"/>
      <c r="B973" s="224"/>
      <c r="C973" s="294" t="s">
        <v>927</v>
      </c>
      <c r="D973" s="111" t="s">
        <v>25</v>
      </c>
      <c r="E973" s="111" t="s">
        <v>928</v>
      </c>
      <c r="F973" s="297" t="s">
        <v>1009</v>
      </c>
      <c r="G973" s="298" t="s">
        <v>1009</v>
      </c>
      <c r="H973" s="298" t="s">
        <v>1009</v>
      </c>
      <c r="I973" s="298" t="s">
        <v>1009</v>
      </c>
      <c r="J973" s="259">
        <v>0.9</v>
      </c>
      <c r="K973" s="260">
        <v>0.813953488372093</v>
      </c>
      <c r="L973" s="260">
        <v>0.765957446808511</v>
      </c>
      <c r="M973" s="261">
        <v>0.92</v>
      </c>
      <c r="N973" s="261">
        <v>0.896915584415584</v>
      </c>
      <c r="O973" s="262">
        <v>0.9</v>
      </c>
      <c r="P973" s="263">
        <v>0.861786052382455</v>
      </c>
      <c r="Q973" s="260">
        <v>0.916827852998066</v>
      </c>
      <c r="R973" s="260">
        <v>0.940382452193476</v>
      </c>
      <c r="S973" s="260">
        <v>0.917607894423969</v>
      </c>
      <c r="T973" s="262">
        <v>0.9</v>
      </c>
      <c r="U973" s="260">
        <v>0.890501735563269</v>
      </c>
      <c r="V973" s="260">
        <v>0.915215989684075</v>
      </c>
      <c r="W973" s="260">
        <v>0.917510311211099</v>
      </c>
      <c r="X973" s="260">
        <v>0.898799191534895</v>
      </c>
      <c r="Y973" s="262">
        <v>0.92</v>
      </c>
      <c r="Z973" s="262" t="s">
        <v>33</v>
      </c>
      <c r="AA973" s="262">
        <v>0</v>
      </c>
      <c r="AB973" s="262" t="s">
        <v>33</v>
      </c>
      <c r="AC973" s="262">
        <v>0</v>
      </c>
      <c r="AD973" s="262">
        <v>0.92</v>
      </c>
      <c r="AE973" s="260">
        <v>0.943243243243243</v>
      </c>
      <c r="AF973" s="260">
        <v>0.978196233894945</v>
      </c>
      <c r="AG973" s="260">
        <v>0.98476343223737</v>
      </c>
      <c r="AH973" s="260">
        <v>0.963900958276293</v>
      </c>
      <c r="AI973" s="262">
        <v>0.92</v>
      </c>
      <c r="AJ973" s="260">
        <v>0.943830861470495</v>
      </c>
      <c r="AK973" s="260">
        <v>0.950692877860135</v>
      </c>
      <c r="AL973" s="260">
        <v>0.952773613193403</v>
      </c>
      <c r="AM973" s="260">
        <v>0.951351736928454</v>
      </c>
      <c r="AN973" s="259">
        <v>0.99</v>
      </c>
      <c r="AO973" s="264">
        <v>1</v>
      </c>
      <c r="AP973" s="264">
        <v>1</v>
      </c>
      <c r="AQ973" s="264">
        <v>1</v>
      </c>
      <c r="AR973" s="265">
        <v>1</v>
      </c>
      <c r="AS973" s="286">
        <v>0.0656418488929858</v>
      </c>
      <c r="AT973" s="267">
        <v>0</v>
      </c>
      <c r="AU973" s="268">
        <v>0.0909090909090909</v>
      </c>
      <c r="AV973" s="268">
        <v>0</v>
      </c>
      <c r="AW973" s="268">
        <v>0.0471464019851117</v>
      </c>
      <c r="AX973" s="224"/>
      <c r="AY973" s="222"/>
    </row>
    <row r="974" ht="15" spans="1:51">
      <c r="A974" s="220"/>
      <c r="B974" s="224"/>
      <c r="C974" s="294" t="s">
        <v>927</v>
      </c>
      <c r="D974" s="111" t="s">
        <v>25</v>
      </c>
      <c r="E974" s="111" t="s">
        <v>928</v>
      </c>
      <c r="F974" s="297" t="s">
        <v>1010</v>
      </c>
      <c r="G974" s="298" t="s">
        <v>1010</v>
      </c>
      <c r="H974" s="298" t="s">
        <v>1010</v>
      </c>
      <c r="I974" s="298" t="s">
        <v>1010</v>
      </c>
      <c r="J974" s="259">
        <v>0.9</v>
      </c>
      <c r="K974" s="260">
        <v>1</v>
      </c>
      <c r="L974" s="260">
        <v>1</v>
      </c>
      <c r="M974" s="261">
        <v>1</v>
      </c>
      <c r="N974" s="261">
        <v>0.976800976800977</v>
      </c>
      <c r="O974" s="262">
        <v>0.9</v>
      </c>
      <c r="P974" s="263">
        <v>0.917625116568231</v>
      </c>
      <c r="Q974" s="260">
        <v>0.951653944020356</v>
      </c>
      <c r="R974" s="260">
        <v>0.956842493544817</v>
      </c>
      <c r="S974" s="260">
        <v>0.94582108851534</v>
      </c>
      <c r="T974" s="262">
        <v>0.9</v>
      </c>
      <c r="U974" s="260">
        <v>0.874417158843643</v>
      </c>
      <c r="V974" s="260">
        <v>0.908715012722646</v>
      </c>
      <c r="W974" s="260">
        <v>0.928808557727776</v>
      </c>
      <c r="X974" s="260">
        <v>0.915716468790408</v>
      </c>
      <c r="Y974" s="262">
        <v>0.92</v>
      </c>
      <c r="Z974" s="262" t="s">
        <v>33</v>
      </c>
      <c r="AA974" s="262" t="s">
        <v>33</v>
      </c>
      <c r="AB974" s="262" t="s">
        <v>33</v>
      </c>
      <c r="AC974" s="262">
        <v>1</v>
      </c>
      <c r="AD974" s="262">
        <v>0.92</v>
      </c>
      <c r="AE974" s="260">
        <v>0.906832298136646</v>
      </c>
      <c r="AF974" s="260">
        <v>0.972495088408644</v>
      </c>
      <c r="AG974" s="260">
        <v>0.978208232445521</v>
      </c>
      <c r="AH974" s="260">
        <v>0.971015545547</v>
      </c>
      <c r="AI974" s="262">
        <v>0.92</v>
      </c>
      <c r="AJ974" s="260">
        <v>0.92011190550202</v>
      </c>
      <c r="AK974" s="260">
        <v>0.951017811704835</v>
      </c>
      <c r="AL974" s="260">
        <v>0.947989671707857</v>
      </c>
      <c r="AM974" s="260">
        <v>0.950775161908344</v>
      </c>
      <c r="AN974" s="259">
        <v>0.99</v>
      </c>
      <c r="AO974" s="264">
        <v>1</v>
      </c>
      <c r="AP974" s="264">
        <v>1</v>
      </c>
      <c r="AQ974" s="264">
        <v>1</v>
      </c>
      <c r="AR974" s="265">
        <v>1</v>
      </c>
      <c r="AS974" s="286">
        <v>0.0656418488929858</v>
      </c>
      <c r="AT974" s="267">
        <v>0</v>
      </c>
      <c r="AU974" s="268">
        <v>0.0588235294117647</v>
      </c>
      <c r="AV974" s="268">
        <v>0</v>
      </c>
      <c r="AW974" s="268">
        <v>0.0603448275862069</v>
      </c>
      <c r="AX974" s="224"/>
      <c r="AY974" s="222"/>
    </row>
    <row r="975" ht="15" spans="1:51">
      <c r="A975" s="220"/>
      <c r="B975" s="224"/>
      <c r="C975" s="294" t="s">
        <v>927</v>
      </c>
      <c r="D975" s="111" t="s">
        <v>125</v>
      </c>
      <c r="E975" s="111" t="s">
        <v>928</v>
      </c>
      <c r="F975" s="297" t="s">
        <v>1011</v>
      </c>
      <c r="G975" s="298" t="s">
        <v>1011</v>
      </c>
      <c r="H975" s="298" t="s">
        <v>1011</v>
      </c>
      <c r="I975" s="298" t="s">
        <v>1011</v>
      </c>
      <c r="J975" s="259">
        <v>0.9</v>
      </c>
      <c r="K975" s="260" t="s">
        <v>33</v>
      </c>
      <c r="L975" s="260" t="s">
        <v>33</v>
      </c>
      <c r="M975" s="261" t="s">
        <v>33</v>
      </c>
      <c r="N975" s="261" t="s">
        <v>33</v>
      </c>
      <c r="O975" s="262">
        <v>0.9</v>
      </c>
      <c r="P975" s="263" t="s">
        <v>33</v>
      </c>
      <c r="Q975" s="260">
        <v>0</v>
      </c>
      <c r="R975" s="260" t="s">
        <v>33</v>
      </c>
      <c r="S975" s="260">
        <v>0</v>
      </c>
      <c r="T975" s="262">
        <v>0.9</v>
      </c>
      <c r="U975" s="260" t="s">
        <v>33</v>
      </c>
      <c r="V975" s="260">
        <v>0</v>
      </c>
      <c r="W975" s="260" t="s">
        <v>33</v>
      </c>
      <c r="X975" s="260">
        <v>0.666666666666667</v>
      </c>
      <c r="Y975" s="262">
        <v>0.92</v>
      </c>
      <c r="Z975" s="262" t="s">
        <v>33</v>
      </c>
      <c r="AA975" s="262" t="s">
        <v>33</v>
      </c>
      <c r="AB975" s="262" t="s">
        <v>33</v>
      </c>
      <c r="AC975" s="262" t="s">
        <v>33</v>
      </c>
      <c r="AD975" s="262">
        <v>0.92</v>
      </c>
      <c r="AE975" s="260">
        <v>0.974358974358974</v>
      </c>
      <c r="AF975" s="260">
        <v>0.901785714285714</v>
      </c>
      <c r="AG975" s="260">
        <v>0.963636363636364</v>
      </c>
      <c r="AH975" s="260">
        <v>0.873722860791826</v>
      </c>
      <c r="AI975" s="262">
        <v>0.92</v>
      </c>
      <c r="AJ975" s="260" t="s">
        <v>33</v>
      </c>
      <c r="AK975" s="260">
        <v>0.5</v>
      </c>
      <c r="AL975" s="260" t="s">
        <v>33</v>
      </c>
      <c r="AM975" s="260">
        <v>0.75</v>
      </c>
      <c r="AN975" s="259">
        <v>0.99</v>
      </c>
      <c r="AO975" s="264">
        <v>1</v>
      </c>
      <c r="AP975" s="264">
        <v>1</v>
      </c>
      <c r="AQ975" s="264" t="s">
        <v>33</v>
      </c>
      <c r="AR975" s="265">
        <v>1</v>
      </c>
      <c r="AS975" s="286">
        <v>0.0656418488929858</v>
      </c>
      <c r="AT975" s="267" t="s">
        <v>33</v>
      </c>
      <c r="AU975" s="268" t="s">
        <v>33</v>
      </c>
      <c r="AV975" s="268" t="s">
        <v>33</v>
      </c>
      <c r="AW975" s="268" t="s">
        <v>33</v>
      </c>
      <c r="AX975" s="224"/>
      <c r="AY975" s="222"/>
    </row>
    <row r="976" ht="15" spans="1:51">
      <c r="A976" s="220"/>
      <c r="B976" s="224"/>
      <c r="C976" s="294" t="s">
        <v>927</v>
      </c>
      <c r="D976" s="111" t="s">
        <v>25</v>
      </c>
      <c r="E976" s="111" t="s">
        <v>928</v>
      </c>
      <c r="F976" s="297" t="s">
        <v>1012</v>
      </c>
      <c r="G976" s="298" t="s">
        <v>1012</v>
      </c>
      <c r="H976" s="298" t="s">
        <v>1012</v>
      </c>
      <c r="I976" s="298" t="s">
        <v>1012</v>
      </c>
      <c r="J976" s="259">
        <v>0.9</v>
      </c>
      <c r="K976" s="260">
        <v>0.862745098039216</v>
      </c>
      <c r="L976" s="260">
        <v>0.942307692307692</v>
      </c>
      <c r="M976" s="261">
        <v>0.967213114754098</v>
      </c>
      <c r="N976" s="261">
        <v>0.95130086724483</v>
      </c>
      <c r="O976" s="262">
        <v>0.9</v>
      </c>
      <c r="P976" s="263">
        <v>0.916565900846433</v>
      </c>
      <c r="Q976" s="260">
        <v>0.954853939215108</v>
      </c>
      <c r="R976" s="260">
        <v>0.964849354375897</v>
      </c>
      <c r="S976" s="260">
        <v>0.931223142945072</v>
      </c>
      <c r="T976" s="262">
        <v>0.9</v>
      </c>
      <c r="U976" s="260">
        <v>0.897521160822249</v>
      </c>
      <c r="V976" s="260">
        <v>0.916789613455297</v>
      </c>
      <c r="W976" s="260">
        <v>0.944404591104735</v>
      </c>
      <c r="X976" s="260">
        <v>0.916861386251468</v>
      </c>
      <c r="Y976" s="262">
        <v>0.92</v>
      </c>
      <c r="Z976" s="262" t="s">
        <v>33</v>
      </c>
      <c r="AA976" s="262" t="s">
        <v>33</v>
      </c>
      <c r="AB976" s="262" t="s">
        <v>33</v>
      </c>
      <c r="AC976" s="262" t="s">
        <v>33</v>
      </c>
      <c r="AD976" s="262">
        <v>0.92</v>
      </c>
      <c r="AE976" s="260">
        <v>0.992049469964664</v>
      </c>
      <c r="AF976" s="260">
        <v>0.970620239390642</v>
      </c>
      <c r="AG976" s="260">
        <v>0.982965931863727</v>
      </c>
      <c r="AH976" s="260">
        <v>0.979639684106614</v>
      </c>
      <c r="AI976" s="262">
        <v>0.92</v>
      </c>
      <c r="AJ976" s="260">
        <v>0.929283771532185</v>
      </c>
      <c r="AK976" s="260">
        <v>0.947477131897315</v>
      </c>
      <c r="AL976" s="260">
        <v>0.970588235294118</v>
      </c>
      <c r="AM976" s="260">
        <v>0.958707074391092</v>
      </c>
      <c r="AN976" s="259">
        <v>0.99</v>
      </c>
      <c r="AO976" s="264">
        <v>1</v>
      </c>
      <c r="AP976" s="264">
        <v>1</v>
      </c>
      <c r="AQ976" s="264">
        <v>1</v>
      </c>
      <c r="AR976" s="265">
        <v>1</v>
      </c>
      <c r="AS976" s="286">
        <v>0.0656418488929858</v>
      </c>
      <c r="AT976" s="267">
        <v>0.1</v>
      </c>
      <c r="AU976" s="268">
        <v>0.0434782608695652</v>
      </c>
      <c r="AV976" s="268">
        <v>0.05</v>
      </c>
      <c r="AW976" s="268">
        <v>0.0674157303370786</v>
      </c>
      <c r="AX976" s="224"/>
      <c r="AY976" s="222"/>
    </row>
    <row r="977" ht="15" spans="1:51">
      <c r="A977" s="220"/>
      <c r="B977" s="224"/>
      <c r="C977" s="294" t="s">
        <v>927</v>
      </c>
      <c r="D977" s="111" t="s">
        <v>25</v>
      </c>
      <c r="E977" s="111" t="s">
        <v>928</v>
      </c>
      <c r="F977" s="297" t="s">
        <v>1013</v>
      </c>
      <c r="G977" s="298" t="s">
        <v>1013</v>
      </c>
      <c r="H977" s="298" t="s">
        <v>1013</v>
      </c>
      <c r="I977" s="298" t="s">
        <v>1013</v>
      </c>
      <c r="J977" s="259">
        <v>0.9</v>
      </c>
      <c r="K977" s="260">
        <v>1</v>
      </c>
      <c r="L977" s="260">
        <v>1</v>
      </c>
      <c r="M977" s="261">
        <v>1</v>
      </c>
      <c r="N977" s="261">
        <v>0.983717774762551</v>
      </c>
      <c r="O977" s="262">
        <v>0.9</v>
      </c>
      <c r="P977" s="263">
        <v>0.945054945054945</v>
      </c>
      <c r="Q977" s="260">
        <v>0.929623885226832</v>
      </c>
      <c r="R977" s="260">
        <v>0.937093779015785</v>
      </c>
      <c r="S977" s="260">
        <v>0.959114034952889</v>
      </c>
      <c r="T977" s="262">
        <v>0.9</v>
      </c>
      <c r="U977" s="260">
        <v>0.904208998548621</v>
      </c>
      <c r="V977" s="260">
        <v>0.937572702597906</v>
      </c>
      <c r="W977" s="260">
        <v>0.940807799442897</v>
      </c>
      <c r="X977" s="260">
        <v>0.930808958022718</v>
      </c>
      <c r="Y977" s="262">
        <v>0.92</v>
      </c>
      <c r="Z977" s="262" t="s">
        <v>33</v>
      </c>
      <c r="AA977" s="262" t="s">
        <v>33</v>
      </c>
      <c r="AB977" s="262" t="s">
        <v>33</v>
      </c>
      <c r="AC977" s="262" t="s">
        <v>33</v>
      </c>
      <c r="AD977" s="262">
        <v>0.92</v>
      </c>
      <c r="AE977" s="260">
        <v>0.982444294395679</v>
      </c>
      <c r="AF977" s="260">
        <v>0.981910134215133</v>
      </c>
      <c r="AG977" s="260">
        <v>0.995405467493683</v>
      </c>
      <c r="AH977" s="260">
        <v>0.983744014468033</v>
      </c>
      <c r="AI977" s="262">
        <v>0.92</v>
      </c>
      <c r="AJ977" s="260">
        <v>0.939871449305412</v>
      </c>
      <c r="AK977" s="260">
        <v>0.973633191159364</v>
      </c>
      <c r="AL977" s="260">
        <v>0.977715877437326</v>
      </c>
      <c r="AM977" s="260">
        <v>0.97318628957885</v>
      </c>
      <c r="AN977" s="259">
        <v>0.99</v>
      </c>
      <c r="AO977" s="264">
        <v>1</v>
      </c>
      <c r="AP977" s="264">
        <v>1</v>
      </c>
      <c r="AQ977" s="264">
        <v>1</v>
      </c>
      <c r="AR977" s="265">
        <v>1</v>
      </c>
      <c r="AS977" s="286">
        <v>0.0656418488929858</v>
      </c>
      <c r="AT977" s="267">
        <v>0.111111111111111</v>
      </c>
      <c r="AU977" s="268">
        <v>0.0263157894736842</v>
      </c>
      <c r="AV977" s="268">
        <v>0.027027027027027</v>
      </c>
      <c r="AW977" s="268">
        <v>0.0723192019950125</v>
      </c>
      <c r="AX977" s="224"/>
      <c r="AY977" s="222"/>
    </row>
    <row r="978" ht="15" spans="1:51">
      <c r="A978" s="220"/>
      <c r="B978" s="224"/>
      <c r="C978" s="294" t="s">
        <v>927</v>
      </c>
      <c r="D978" s="111" t="s">
        <v>25</v>
      </c>
      <c r="E978" s="111" t="s">
        <v>928</v>
      </c>
      <c r="F978" s="297" t="s">
        <v>1014</v>
      </c>
      <c r="G978" s="298" t="s">
        <v>1014</v>
      </c>
      <c r="H978" s="298" t="s">
        <v>1014</v>
      </c>
      <c r="I978" s="298" t="s">
        <v>1014</v>
      </c>
      <c r="J978" s="259">
        <v>0.9</v>
      </c>
      <c r="K978" s="260">
        <v>0.875</v>
      </c>
      <c r="L978" s="260">
        <v>0.875</v>
      </c>
      <c r="M978" s="261">
        <v>1</v>
      </c>
      <c r="N978" s="261">
        <v>0.952167414050822</v>
      </c>
      <c r="O978" s="262">
        <v>0.9</v>
      </c>
      <c r="P978" s="263">
        <v>0.967621419676214</v>
      </c>
      <c r="Q978" s="260">
        <v>0.975589573851882</v>
      </c>
      <c r="R978" s="260">
        <v>0.974410436527847</v>
      </c>
      <c r="S978" s="260">
        <v>0.959295792233737</v>
      </c>
      <c r="T978" s="262">
        <v>0.9</v>
      </c>
      <c r="U978" s="260">
        <v>0.892901618929016</v>
      </c>
      <c r="V978" s="260">
        <v>0.917252792718246</v>
      </c>
      <c r="W978" s="260">
        <v>0.933768188660311</v>
      </c>
      <c r="X978" s="260">
        <v>0.926847921088775</v>
      </c>
      <c r="Y978" s="262">
        <v>0.92</v>
      </c>
      <c r="Z978" s="262" t="s">
        <v>33</v>
      </c>
      <c r="AA978" s="262" t="s">
        <v>33</v>
      </c>
      <c r="AB978" s="262" t="s">
        <v>33</v>
      </c>
      <c r="AC978" s="262" t="s">
        <v>33</v>
      </c>
      <c r="AD978" s="262">
        <v>0.92</v>
      </c>
      <c r="AE978" s="260">
        <v>0.970779220779221</v>
      </c>
      <c r="AF978" s="260">
        <v>0.9002849002849</v>
      </c>
      <c r="AG978" s="260">
        <v>0.976945244956772</v>
      </c>
      <c r="AH978" s="260">
        <v>0.973339021008851</v>
      </c>
      <c r="AI978" s="262">
        <v>0.92</v>
      </c>
      <c r="AJ978" s="260">
        <v>0.931091739310917</v>
      </c>
      <c r="AK978" s="260">
        <v>0.962350020686802</v>
      </c>
      <c r="AL978" s="260">
        <v>0.968891118916207</v>
      </c>
      <c r="AM978" s="260">
        <v>0.964852041453365</v>
      </c>
      <c r="AN978" s="259">
        <v>0.99</v>
      </c>
      <c r="AO978" s="264">
        <v>1</v>
      </c>
      <c r="AP978" s="264">
        <v>1</v>
      </c>
      <c r="AQ978" s="264">
        <v>1</v>
      </c>
      <c r="AR978" s="265">
        <v>1</v>
      </c>
      <c r="AS978" s="286">
        <v>0.0656418488929858</v>
      </c>
      <c r="AT978" s="267">
        <v>0.285714285714286</v>
      </c>
      <c r="AU978" s="268">
        <v>0</v>
      </c>
      <c r="AV978" s="268">
        <v>0.0769230769230769</v>
      </c>
      <c r="AW978" s="268">
        <v>0.0436241610738255</v>
      </c>
      <c r="AX978" s="224"/>
      <c r="AY978" s="222"/>
    </row>
    <row r="979" ht="15" spans="1:51">
      <c r="A979" s="220"/>
      <c r="B979" s="224"/>
      <c r="C979" s="294" t="s">
        <v>927</v>
      </c>
      <c r="D979" s="111" t="s">
        <v>25</v>
      </c>
      <c r="E979" s="111" t="s">
        <v>928</v>
      </c>
      <c r="F979" s="297" t="s">
        <v>1015</v>
      </c>
      <c r="G979" s="298" t="s">
        <v>1015</v>
      </c>
      <c r="H979" s="298" t="s">
        <v>1015</v>
      </c>
      <c r="I979" s="298" t="s">
        <v>1015</v>
      </c>
      <c r="J979" s="259">
        <v>0.9</v>
      </c>
      <c r="K979" s="260">
        <v>0.933333333333333</v>
      </c>
      <c r="L979" s="260">
        <v>0.916666666666667</v>
      </c>
      <c r="M979" s="261">
        <v>0.972222222222222</v>
      </c>
      <c r="N979" s="261">
        <v>0.966244725738397</v>
      </c>
      <c r="O979" s="262">
        <v>0.9</v>
      </c>
      <c r="P979" s="263">
        <v>0.890268456375839</v>
      </c>
      <c r="Q979" s="260">
        <v>0.938788065210704</v>
      </c>
      <c r="R979" s="260">
        <v>0.976844583987441</v>
      </c>
      <c r="S979" s="260">
        <v>0.953882196244455</v>
      </c>
      <c r="T979" s="262">
        <v>0.9</v>
      </c>
      <c r="U979" s="260">
        <v>0.916107382550336</v>
      </c>
      <c r="V979" s="260">
        <v>0.912027068594279</v>
      </c>
      <c r="W979" s="260">
        <v>0.931318681318681</v>
      </c>
      <c r="X979" s="260">
        <v>0.913032620200026</v>
      </c>
      <c r="Y979" s="262">
        <v>0.92</v>
      </c>
      <c r="Z979" s="262" t="s">
        <v>33</v>
      </c>
      <c r="AA979" s="262" t="s">
        <v>33</v>
      </c>
      <c r="AB979" s="262" t="s">
        <v>33</v>
      </c>
      <c r="AC979" s="262">
        <v>1</v>
      </c>
      <c r="AD979" s="262">
        <v>0.92</v>
      </c>
      <c r="AE979" s="260">
        <v>0.990643274853801</v>
      </c>
      <c r="AF979" s="260">
        <v>0.977920883164673</v>
      </c>
      <c r="AG979" s="260">
        <v>0.984242424242424</v>
      </c>
      <c r="AH979" s="260">
        <v>0.984488909570343</v>
      </c>
      <c r="AI979" s="262">
        <v>0.92</v>
      </c>
      <c r="AJ979" s="260">
        <v>0.951677852348993</v>
      </c>
      <c r="AK979" s="260">
        <v>0.95910209102091</v>
      </c>
      <c r="AL979" s="260">
        <v>0.959183673469388</v>
      </c>
      <c r="AM979" s="260">
        <v>0.958427968369106</v>
      </c>
      <c r="AN979" s="259">
        <v>0.99</v>
      </c>
      <c r="AO979" s="264">
        <v>1</v>
      </c>
      <c r="AP979" s="264">
        <v>1</v>
      </c>
      <c r="AQ979" s="264">
        <v>1</v>
      </c>
      <c r="AR979" s="265">
        <v>1</v>
      </c>
      <c r="AS979" s="286">
        <v>0.0656418488929858</v>
      </c>
      <c r="AT979" s="267">
        <v>0.142857142857143</v>
      </c>
      <c r="AU979" s="268">
        <v>0.125</v>
      </c>
      <c r="AV979" s="268">
        <v>0.1875</v>
      </c>
      <c r="AW979" s="268">
        <v>0.0812807881773399</v>
      </c>
      <c r="AX979" s="224"/>
      <c r="AY979" s="222"/>
    </row>
    <row r="980" ht="15" spans="1:51">
      <c r="A980" s="220"/>
      <c r="B980" s="224"/>
      <c r="C980" s="294" t="s">
        <v>927</v>
      </c>
      <c r="D980" s="111" t="s">
        <v>25</v>
      </c>
      <c r="E980" s="111" t="s">
        <v>928</v>
      </c>
      <c r="F980" s="297" t="s">
        <v>1016</v>
      </c>
      <c r="G980" s="298" t="s">
        <v>1016</v>
      </c>
      <c r="H980" s="298" t="s">
        <v>1016</v>
      </c>
      <c r="I980" s="298" t="s">
        <v>1016</v>
      </c>
      <c r="J980" s="259">
        <v>0.9</v>
      </c>
      <c r="K980" s="260">
        <v>0.935483870967742</v>
      </c>
      <c r="L980" s="260">
        <v>0.939393939393939</v>
      </c>
      <c r="M980" s="261">
        <v>0.971428571428571</v>
      </c>
      <c r="N980" s="261">
        <v>0.943807339449541</v>
      </c>
      <c r="O980" s="262">
        <v>0.9</v>
      </c>
      <c r="P980" s="263">
        <v>0.969037656903766</v>
      </c>
      <c r="Q980" s="260">
        <v>0.978055077452668</v>
      </c>
      <c r="R980" s="260">
        <v>0.972667295004712</v>
      </c>
      <c r="S980" s="260">
        <v>0.971609535631306</v>
      </c>
      <c r="T980" s="262">
        <v>0.9</v>
      </c>
      <c r="U980" s="260">
        <v>0.892887029288703</v>
      </c>
      <c r="V980" s="260">
        <v>0.9315834767642</v>
      </c>
      <c r="W980" s="260">
        <v>0.92507068803016</v>
      </c>
      <c r="X980" s="260">
        <v>0.915433336516121</v>
      </c>
      <c r="Y980" s="262">
        <v>0.92</v>
      </c>
      <c r="Z980" s="262">
        <v>0.822085889570552</v>
      </c>
      <c r="AA980" s="262">
        <v>0.886214442013129</v>
      </c>
      <c r="AB980" s="262">
        <v>0.914760914760915</v>
      </c>
      <c r="AC980" s="262">
        <v>0.878480161398789</v>
      </c>
      <c r="AD980" s="262">
        <v>0.92</v>
      </c>
      <c r="AE980" s="260">
        <v>0.968834688346883</v>
      </c>
      <c r="AF980" s="260">
        <v>0.930538922155689</v>
      </c>
      <c r="AG980" s="260">
        <v>0.987995198079232</v>
      </c>
      <c r="AH980" s="260">
        <v>0.980398799728971</v>
      </c>
      <c r="AI980" s="262">
        <v>0.92</v>
      </c>
      <c r="AJ980" s="260">
        <v>0.928447377561653</v>
      </c>
      <c r="AK980" s="260">
        <v>0.954332973750449</v>
      </c>
      <c r="AL980" s="260">
        <v>0.956605222734255</v>
      </c>
      <c r="AM980" s="260">
        <v>0.950633009109155</v>
      </c>
      <c r="AN980" s="259">
        <v>0.99</v>
      </c>
      <c r="AO980" s="264">
        <v>1</v>
      </c>
      <c r="AP980" s="264">
        <v>1</v>
      </c>
      <c r="AQ980" s="264">
        <v>1</v>
      </c>
      <c r="AR980" s="265">
        <v>1</v>
      </c>
      <c r="AS980" s="286">
        <v>0.0656418488929858</v>
      </c>
      <c r="AT980" s="267">
        <v>0</v>
      </c>
      <c r="AU980" s="268">
        <v>0.0454545454545455</v>
      </c>
      <c r="AV980" s="268">
        <v>0</v>
      </c>
      <c r="AW980" s="268">
        <v>0.0522243713733075</v>
      </c>
      <c r="AX980" s="224"/>
      <c r="AY980" s="222"/>
    </row>
    <row r="981" ht="15" spans="1:51">
      <c r="A981" s="220"/>
      <c r="B981" s="224"/>
      <c r="C981" s="294" t="s">
        <v>927</v>
      </c>
      <c r="D981" s="111" t="s">
        <v>25</v>
      </c>
      <c r="E981" s="111" t="s">
        <v>928</v>
      </c>
      <c r="F981" s="297" t="s">
        <v>1017</v>
      </c>
      <c r="G981" s="298" t="s">
        <v>1017</v>
      </c>
      <c r="H981" s="298" t="s">
        <v>1017</v>
      </c>
      <c r="I981" s="298" t="s">
        <v>1017</v>
      </c>
      <c r="J981" s="259">
        <v>0.9</v>
      </c>
      <c r="K981" s="260">
        <v>0.956521739130435</v>
      </c>
      <c r="L981" s="260">
        <v>0.88</v>
      </c>
      <c r="M981" s="261">
        <v>0.962962962962963</v>
      </c>
      <c r="N981" s="261">
        <v>0.935103244837758</v>
      </c>
      <c r="O981" s="262">
        <v>0.9</v>
      </c>
      <c r="P981" s="263">
        <v>0.962153518123667</v>
      </c>
      <c r="Q981" s="260">
        <v>0.977066666666667</v>
      </c>
      <c r="R981" s="260">
        <v>0.976664769493455</v>
      </c>
      <c r="S981" s="260">
        <v>0.974098454493417</v>
      </c>
      <c r="T981" s="262">
        <v>0.9</v>
      </c>
      <c r="U981" s="260">
        <v>0.904584221748401</v>
      </c>
      <c r="V981" s="260">
        <v>0.925866666666667</v>
      </c>
      <c r="W981" s="260">
        <v>0.922595332953899</v>
      </c>
      <c r="X981" s="260">
        <v>0.921845612887399</v>
      </c>
      <c r="Y981" s="262">
        <v>0.92</v>
      </c>
      <c r="Z981" s="262">
        <v>0</v>
      </c>
      <c r="AA981" s="262">
        <v>0</v>
      </c>
      <c r="AB981" s="262">
        <v>0</v>
      </c>
      <c r="AC981" s="262">
        <v>0.1</v>
      </c>
      <c r="AD981" s="262">
        <v>0.92</v>
      </c>
      <c r="AE981" s="260">
        <v>0.969047619047619</v>
      </c>
      <c r="AF981" s="260">
        <v>0.989778534923339</v>
      </c>
      <c r="AG981" s="260">
        <v>0.984313725490196</v>
      </c>
      <c r="AH981" s="260">
        <v>0.987200135627702</v>
      </c>
      <c r="AI981" s="262">
        <v>0.92</v>
      </c>
      <c r="AJ981" s="260">
        <v>0.951518380394246</v>
      </c>
      <c r="AK981" s="260">
        <v>0.957889125799574</v>
      </c>
      <c r="AL981" s="260">
        <v>0.960182025028441</v>
      </c>
      <c r="AM981" s="260">
        <v>0.957876019375805</v>
      </c>
      <c r="AN981" s="259">
        <v>0.99</v>
      </c>
      <c r="AO981" s="264">
        <v>1</v>
      </c>
      <c r="AP981" s="264">
        <v>1</v>
      </c>
      <c r="AQ981" s="264">
        <v>1</v>
      </c>
      <c r="AR981" s="265">
        <v>1</v>
      </c>
      <c r="AS981" s="286">
        <v>0.0656418488929858</v>
      </c>
      <c r="AT981" s="267">
        <v>0</v>
      </c>
      <c r="AU981" s="268">
        <v>0</v>
      </c>
      <c r="AV981" s="268">
        <v>0.0714285714285714</v>
      </c>
      <c r="AW981" s="268">
        <v>0.0306122448979592</v>
      </c>
      <c r="AX981" s="224"/>
      <c r="AY981" s="222"/>
    </row>
    <row r="982" ht="15" spans="1:51">
      <c r="A982" s="220"/>
      <c r="B982" s="224"/>
      <c r="C982" s="294" t="s">
        <v>927</v>
      </c>
      <c r="D982" s="111" t="s">
        <v>25</v>
      </c>
      <c r="E982" s="111" t="s">
        <v>928</v>
      </c>
      <c r="F982" s="297" t="s">
        <v>1018</v>
      </c>
      <c r="G982" s="298" t="s">
        <v>1018</v>
      </c>
      <c r="H982" s="298" t="s">
        <v>1018</v>
      </c>
      <c r="I982" s="298" t="s">
        <v>1018</v>
      </c>
      <c r="J982" s="259">
        <v>0.9</v>
      </c>
      <c r="K982" s="260">
        <v>0.852941176470588</v>
      </c>
      <c r="L982" s="260">
        <v>0.941176470588235</v>
      </c>
      <c r="M982" s="261">
        <v>0.878787878787879</v>
      </c>
      <c r="N982" s="261">
        <v>0.921940928270042</v>
      </c>
      <c r="O982" s="262">
        <v>0.9</v>
      </c>
      <c r="P982" s="263">
        <v>0.941769316909295</v>
      </c>
      <c r="Q982" s="260">
        <v>0.889358432577795</v>
      </c>
      <c r="R982" s="260">
        <v>0.944933920704846</v>
      </c>
      <c r="S982" s="260">
        <v>0.949782456140351</v>
      </c>
      <c r="T982" s="262">
        <v>0.9</v>
      </c>
      <c r="U982" s="260">
        <v>0.906308324001493</v>
      </c>
      <c r="V982" s="260">
        <v>0.822896657702651</v>
      </c>
      <c r="W982" s="260">
        <v>0.912995594713656</v>
      </c>
      <c r="X982" s="260">
        <v>0.90920701754386</v>
      </c>
      <c r="Y982" s="262">
        <v>0.92</v>
      </c>
      <c r="Z982" s="262" t="s">
        <v>33</v>
      </c>
      <c r="AA982" s="262">
        <v>0</v>
      </c>
      <c r="AB982" s="262">
        <v>0</v>
      </c>
      <c r="AC982" s="262">
        <v>0</v>
      </c>
      <c r="AD982" s="262">
        <v>0.92</v>
      </c>
      <c r="AE982" s="260">
        <v>0.992161254199328</v>
      </c>
      <c r="AF982" s="260">
        <v>0.990554899645809</v>
      </c>
      <c r="AG982" s="260">
        <v>0.995833333333333</v>
      </c>
      <c r="AH982" s="260">
        <v>0.984023441587888</v>
      </c>
      <c r="AI982" s="262">
        <v>0.92</v>
      </c>
      <c r="AJ982" s="260">
        <v>0.939902948861515</v>
      </c>
      <c r="AK982" s="260">
        <v>0.91362763915547</v>
      </c>
      <c r="AL982" s="260">
        <v>0.954145267791636</v>
      </c>
      <c r="AM982" s="260">
        <v>0.951593893815243</v>
      </c>
      <c r="AN982" s="259">
        <v>0.99</v>
      </c>
      <c r="AO982" s="264">
        <v>1</v>
      </c>
      <c r="AP982" s="264">
        <v>1</v>
      </c>
      <c r="AQ982" s="264">
        <v>1</v>
      </c>
      <c r="AR982" s="265">
        <v>1</v>
      </c>
      <c r="AS982" s="286">
        <v>0.0656418488929858</v>
      </c>
      <c r="AT982" s="267">
        <v>0.166666666666667</v>
      </c>
      <c r="AU982" s="268">
        <v>0.0909090909090909</v>
      </c>
      <c r="AV982" s="268">
        <v>0</v>
      </c>
      <c r="AW982" s="268">
        <v>0.0771349862258953</v>
      </c>
      <c r="AX982" s="224"/>
      <c r="AY982" s="222"/>
    </row>
    <row r="983" ht="15" spans="1:51">
      <c r="A983" s="220"/>
      <c r="B983" s="224"/>
      <c r="C983" s="294" t="s">
        <v>927</v>
      </c>
      <c r="D983" s="111" t="s">
        <v>25</v>
      </c>
      <c r="E983" s="111" t="s">
        <v>928</v>
      </c>
      <c r="F983" s="301" t="s">
        <v>1019</v>
      </c>
      <c r="G983" s="302" t="s">
        <v>1019</v>
      </c>
      <c r="H983" s="302" t="s">
        <v>1019</v>
      </c>
      <c r="I983" s="302" t="s">
        <v>1019</v>
      </c>
      <c r="J983" s="259">
        <v>0.9</v>
      </c>
      <c r="K983" s="260">
        <v>0.966666666666667</v>
      </c>
      <c r="L983" s="260">
        <v>1</v>
      </c>
      <c r="M983" s="261">
        <v>0.933333333333333</v>
      </c>
      <c r="N983" s="261">
        <v>0.963010204081633</v>
      </c>
      <c r="O983" s="262">
        <v>0.9</v>
      </c>
      <c r="P983" s="263">
        <v>0.969048958919527</v>
      </c>
      <c r="Q983" s="260">
        <v>0.967284623773173</v>
      </c>
      <c r="R983" s="260">
        <v>0.939609236234458</v>
      </c>
      <c r="S983" s="260">
        <v>0.961983108040653</v>
      </c>
      <c r="T983" s="262">
        <v>0.9</v>
      </c>
      <c r="U983" s="260">
        <v>0.930219471018571</v>
      </c>
      <c r="V983" s="260">
        <v>0.935114503816794</v>
      </c>
      <c r="W983" s="260">
        <v>0.932504440497336</v>
      </c>
      <c r="X983" s="260">
        <v>0.926921310624364</v>
      </c>
      <c r="Y983" s="262">
        <v>0.92</v>
      </c>
      <c r="Z983" s="262">
        <v>0.843373493975904</v>
      </c>
      <c r="AA983" s="262">
        <v>0.860674157303371</v>
      </c>
      <c r="AB983" s="262">
        <v>0.902714932126697</v>
      </c>
      <c r="AC983" s="262">
        <v>0.892140183735965</v>
      </c>
      <c r="AD983" s="262">
        <v>0.92</v>
      </c>
      <c r="AE983" s="260">
        <v>0.965034965034965</v>
      </c>
      <c r="AF983" s="260">
        <v>0.986792452830189</v>
      </c>
      <c r="AG983" s="260">
        <v>0.995565410199557</v>
      </c>
      <c r="AH983" s="260">
        <v>0.987566438876234</v>
      </c>
      <c r="AI983" s="262">
        <v>0.92</v>
      </c>
      <c r="AJ983" s="260">
        <v>0.945255474452555</v>
      </c>
      <c r="AK983" s="260">
        <v>0.953488372093023</v>
      </c>
      <c r="AL983" s="260">
        <v>0.965274519005162</v>
      </c>
      <c r="AM983" s="260">
        <v>0.961094401862812</v>
      </c>
      <c r="AN983" s="259">
        <v>0.99</v>
      </c>
      <c r="AO983" s="264">
        <v>1</v>
      </c>
      <c r="AP983" s="264">
        <v>1</v>
      </c>
      <c r="AQ983" s="264">
        <v>1</v>
      </c>
      <c r="AR983" s="265">
        <v>1</v>
      </c>
      <c r="AS983" s="286">
        <v>0.0656418488929858</v>
      </c>
      <c r="AT983" s="267">
        <v>0</v>
      </c>
      <c r="AU983" s="268">
        <v>0.142857142857143</v>
      </c>
      <c r="AV983" s="268">
        <v>0</v>
      </c>
      <c r="AW983" s="268">
        <v>0.0251572327044025</v>
      </c>
      <c r="AX983" s="224"/>
      <c r="AY983" s="222"/>
    </row>
    <row r="984" ht="15" spans="1:51">
      <c r="A984" s="220"/>
      <c r="B984" s="224"/>
      <c r="C984" s="294" t="s">
        <v>927</v>
      </c>
      <c r="D984" s="111" t="s">
        <v>25</v>
      </c>
      <c r="E984" s="111" t="s">
        <v>928</v>
      </c>
      <c r="F984" s="297" t="s">
        <v>1020</v>
      </c>
      <c r="G984" s="298" t="s">
        <v>1020</v>
      </c>
      <c r="H984" s="298" t="s">
        <v>1020</v>
      </c>
      <c r="I984" s="298" t="s">
        <v>1020</v>
      </c>
      <c r="J984" s="259">
        <v>0.9</v>
      </c>
      <c r="K984" s="260">
        <v>0.862068965517241</v>
      </c>
      <c r="L984" s="260">
        <v>0.909090909090909</v>
      </c>
      <c r="M984" s="261">
        <v>0.96969696969697</v>
      </c>
      <c r="N984" s="261">
        <v>0.937777777777778</v>
      </c>
      <c r="O984" s="262">
        <v>0.9</v>
      </c>
      <c r="P984" s="263">
        <v>0.74601593625498</v>
      </c>
      <c r="Q984" s="260">
        <v>0.915859255481897</v>
      </c>
      <c r="R984" s="260">
        <v>0.906738544474394</v>
      </c>
      <c r="S984" s="260">
        <v>0.933444196681658</v>
      </c>
      <c r="T984" s="262">
        <v>0.9</v>
      </c>
      <c r="U984" s="260">
        <v>0.86105577689243</v>
      </c>
      <c r="V984" s="260">
        <v>0.914329423763386</v>
      </c>
      <c r="W984" s="260">
        <v>0.925067385444744</v>
      </c>
      <c r="X984" s="260">
        <v>0.916417854038323</v>
      </c>
      <c r="Y984" s="262">
        <v>0.92</v>
      </c>
      <c r="Z984" s="262">
        <v>0.643171806167401</v>
      </c>
      <c r="AA984" s="262">
        <v>0.812785388127854</v>
      </c>
      <c r="AB984" s="262">
        <v>0.801801801801802</v>
      </c>
      <c r="AC984" s="262">
        <v>0.52964782964783</v>
      </c>
      <c r="AD984" s="262">
        <v>0.92</v>
      </c>
      <c r="AE984" s="260">
        <v>0.99685534591195</v>
      </c>
      <c r="AF984" s="260">
        <v>0.986254295532646</v>
      </c>
      <c r="AG984" s="260">
        <v>0.988429752066116</v>
      </c>
      <c r="AH984" s="260">
        <v>0.99008644618923</v>
      </c>
      <c r="AI984" s="262">
        <v>0.92</v>
      </c>
      <c r="AJ984" s="260">
        <v>0.856272838002436</v>
      </c>
      <c r="AK984" s="260">
        <v>0.934139224676949</v>
      </c>
      <c r="AL984" s="260">
        <v>0.927359721618095</v>
      </c>
      <c r="AM984" s="260">
        <v>0.874034726806577</v>
      </c>
      <c r="AN984" s="259">
        <v>0.99</v>
      </c>
      <c r="AO984" s="264">
        <v>1</v>
      </c>
      <c r="AP984" s="264">
        <v>1</v>
      </c>
      <c r="AQ984" s="264">
        <v>1</v>
      </c>
      <c r="AR984" s="265">
        <v>1</v>
      </c>
      <c r="AS984" s="286">
        <v>0.0656418488929858</v>
      </c>
      <c r="AT984" s="267">
        <v>0</v>
      </c>
      <c r="AU984" s="268">
        <v>0</v>
      </c>
      <c r="AV984" s="268">
        <v>0</v>
      </c>
      <c r="AW984" s="268">
        <v>0.0608695652173913</v>
      </c>
      <c r="AX984" s="224"/>
      <c r="AY984" s="222"/>
    </row>
    <row r="985" ht="15" spans="1:51">
      <c r="A985" s="220"/>
      <c r="B985" s="224"/>
      <c r="C985" s="294" t="s">
        <v>927</v>
      </c>
      <c r="D985" s="111" t="s">
        <v>25</v>
      </c>
      <c r="E985" s="111" t="s">
        <v>928</v>
      </c>
      <c r="F985" s="301" t="s">
        <v>1021</v>
      </c>
      <c r="G985" s="302" t="s">
        <v>1021</v>
      </c>
      <c r="H985" s="302" t="s">
        <v>1021</v>
      </c>
      <c r="I985" s="302" t="s">
        <v>1021</v>
      </c>
      <c r="J985" s="259">
        <v>0.9</v>
      </c>
      <c r="K985" s="260">
        <v>0.86046511627907</v>
      </c>
      <c r="L985" s="260">
        <v>0.933333333333333</v>
      </c>
      <c r="M985" s="261">
        <v>0.976744186046512</v>
      </c>
      <c r="N985" s="261">
        <v>0.943820224719101</v>
      </c>
      <c r="O985" s="262">
        <v>0.9</v>
      </c>
      <c r="P985" s="263">
        <v>0.986989409984871</v>
      </c>
      <c r="Q985" s="260">
        <v>0.985987989705462</v>
      </c>
      <c r="R985" s="260">
        <v>0.988976377952756</v>
      </c>
      <c r="S985" s="260">
        <v>0.987806053079534</v>
      </c>
      <c r="T985" s="262">
        <v>0.9</v>
      </c>
      <c r="U985" s="260">
        <v>0.876853252647504</v>
      </c>
      <c r="V985" s="260">
        <v>0.924220760651987</v>
      </c>
      <c r="W985" s="260">
        <v>0.923779527559055</v>
      </c>
      <c r="X985" s="260">
        <v>0.909557099574978</v>
      </c>
      <c r="Y985" s="262">
        <v>0.92</v>
      </c>
      <c r="Z985" s="262">
        <v>0.907894736842105</v>
      </c>
      <c r="AA985" s="262">
        <v>0.886610373944511</v>
      </c>
      <c r="AB985" s="262">
        <v>0.906084656084656</v>
      </c>
      <c r="AC985" s="262">
        <v>0.904617253948967</v>
      </c>
      <c r="AD985" s="262">
        <v>0.92</v>
      </c>
      <c r="AE985" s="260">
        <v>0.995756718528996</v>
      </c>
      <c r="AF985" s="260">
        <v>0.997826086956522</v>
      </c>
      <c r="AG985" s="260">
        <v>0.992662473794549</v>
      </c>
      <c r="AH985" s="260">
        <v>0.994190567677599</v>
      </c>
      <c r="AI985" s="262">
        <v>0.92</v>
      </c>
      <c r="AJ985" s="260">
        <v>0.94440344403444</v>
      </c>
      <c r="AK985" s="260">
        <v>0.953999075358299</v>
      </c>
      <c r="AL985" s="260">
        <v>0.964385652505724</v>
      </c>
      <c r="AM985" s="260">
        <v>0.961225929506441</v>
      </c>
      <c r="AN985" s="259">
        <v>0.99</v>
      </c>
      <c r="AO985" s="264">
        <v>1</v>
      </c>
      <c r="AP985" s="264">
        <v>1</v>
      </c>
      <c r="AQ985" s="264">
        <v>1</v>
      </c>
      <c r="AR985" s="265">
        <v>1</v>
      </c>
      <c r="AS985" s="286">
        <v>0.0656418488929858</v>
      </c>
      <c r="AT985" s="267">
        <v>0.1</v>
      </c>
      <c r="AU985" s="268">
        <v>0</v>
      </c>
      <c r="AV985" s="268">
        <v>0</v>
      </c>
      <c r="AW985" s="268">
        <v>0.0791139240506329</v>
      </c>
      <c r="AX985" s="224"/>
      <c r="AY985" s="222"/>
    </row>
    <row r="986" ht="15" spans="1:51">
      <c r="A986" s="220"/>
      <c r="B986" s="224"/>
      <c r="C986" s="294" t="s">
        <v>927</v>
      </c>
      <c r="D986" s="111" t="s">
        <v>25</v>
      </c>
      <c r="E986" s="111" t="s">
        <v>928</v>
      </c>
      <c r="F986" s="305" t="s">
        <v>1022</v>
      </c>
      <c r="G986" s="306" t="s">
        <v>1022</v>
      </c>
      <c r="H986" s="306" t="s">
        <v>1022</v>
      </c>
      <c r="I986" s="306" t="s">
        <v>1022</v>
      </c>
      <c r="J986" s="259">
        <v>0.9</v>
      </c>
      <c r="K986" s="260">
        <v>0.967741935483871</v>
      </c>
      <c r="L986" s="260">
        <v>0.96969696969697</v>
      </c>
      <c r="M986" s="261">
        <v>0.971428571428571</v>
      </c>
      <c r="N986" s="261">
        <v>0.956521739130435</v>
      </c>
      <c r="O986" s="262">
        <v>0.9</v>
      </c>
      <c r="P986" s="263">
        <v>0.986666666666667</v>
      </c>
      <c r="Q986" s="260">
        <v>0.98217288933737</v>
      </c>
      <c r="R986" s="260">
        <v>0.988116043341489</v>
      </c>
      <c r="S986" s="260">
        <v>0.982441461577997</v>
      </c>
      <c r="T986" s="262">
        <v>0.9</v>
      </c>
      <c r="U986" s="260">
        <v>0.925666666666667</v>
      </c>
      <c r="V986" s="260">
        <v>0.958291288261016</v>
      </c>
      <c r="W986" s="260">
        <v>0.948269835721776</v>
      </c>
      <c r="X986" s="260">
        <v>0.948364270944145</v>
      </c>
      <c r="Y986" s="262">
        <v>0.92</v>
      </c>
      <c r="Z986" s="262">
        <v>0.914198161389173</v>
      </c>
      <c r="AA986" s="262">
        <v>0.928927680798005</v>
      </c>
      <c r="AB986" s="262">
        <v>0.946153846153846</v>
      </c>
      <c r="AC986" s="262">
        <v>0.9493875353345</v>
      </c>
      <c r="AD986" s="262">
        <v>0.92</v>
      </c>
      <c r="AE986" s="260">
        <v>0.989538461538462</v>
      </c>
      <c r="AF986" s="260">
        <v>0.993591905564924</v>
      </c>
      <c r="AG986" s="260">
        <v>0.997799779977998</v>
      </c>
      <c r="AH986" s="260">
        <v>0.979836634936969</v>
      </c>
      <c r="AI986" s="262">
        <v>0.92</v>
      </c>
      <c r="AJ986" s="260">
        <v>0.943704448353858</v>
      </c>
      <c r="AK986" s="260">
        <v>0.968485169491525</v>
      </c>
      <c r="AL986" s="260">
        <v>0.969774590163934</v>
      </c>
      <c r="AM986" s="260">
        <v>0.972425898140022</v>
      </c>
      <c r="AN986" s="259">
        <v>0.99</v>
      </c>
      <c r="AO986" s="264">
        <v>1</v>
      </c>
      <c r="AP986" s="264">
        <v>1</v>
      </c>
      <c r="AQ986" s="264">
        <v>1</v>
      </c>
      <c r="AR986" s="265">
        <v>1</v>
      </c>
      <c r="AS986" s="286">
        <v>0.0656418488929858</v>
      </c>
      <c r="AT986" s="267">
        <v>0.0526315789473684</v>
      </c>
      <c r="AU986" s="268">
        <v>0</v>
      </c>
      <c r="AV986" s="268">
        <v>-0.0350877192982456</v>
      </c>
      <c r="AW986" s="268">
        <v>0.0904761904761905</v>
      </c>
      <c r="AX986" s="224"/>
      <c r="AY986" s="222"/>
    </row>
    <row r="987" ht="15" spans="1:51">
      <c r="A987" s="220"/>
      <c r="B987" s="224"/>
      <c r="C987" s="294" t="s">
        <v>927</v>
      </c>
      <c r="D987" s="111" t="s">
        <v>25</v>
      </c>
      <c r="E987" s="111" t="s">
        <v>928</v>
      </c>
      <c r="F987" s="295" t="s">
        <v>1023</v>
      </c>
      <c r="G987" s="296" t="s">
        <v>1023</v>
      </c>
      <c r="H987" s="296" t="s">
        <v>1023</v>
      </c>
      <c r="I987" s="296" t="s">
        <v>1023</v>
      </c>
      <c r="J987" s="259">
        <v>0.9</v>
      </c>
      <c r="K987" s="260">
        <v>0.857142857142857</v>
      </c>
      <c r="L987" s="260">
        <v>0.714285714285714</v>
      </c>
      <c r="M987" s="261">
        <v>0.818181818181818</v>
      </c>
      <c r="N987" s="261">
        <v>0.835897435897436</v>
      </c>
      <c r="O987" s="262">
        <v>0.9</v>
      </c>
      <c r="P987" s="263">
        <v>0.836575875486381</v>
      </c>
      <c r="Q987" s="260">
        <v>0.785714285714286</v>
      </c>
      <c r="R987" s="260">
        <v>0.846287703016241</v>
      </c>
      <c r="S987" s="260">
        <v>0.789945377301234</v>
      </c>
      <c r="T987" s="262">
        <v>0.9</v>
      </c>
      <c r="U987" s="260">
        <v>0.888827126181212</v>
      </c>
      <c r="V987" s="260">
        <v>0.92010582010582</v>
      </c>
      <c r="W987" s="260">
        <v>0.943155452436195</v>
      </c>
      <c r="X987" s="260">
        <v>0.905563423022456</v>
      </c>
      <c r="Y987" s="262">
        <v>0.92</v>
      </c>
      <c r="Z987" s="262">
        <v>0.714579055441478</v>
      </c>
      <c r="AA987" s="262">
        <v>0.86784140969163</v>
      </c>
      <c r="AB987" s="262">
        <v>0.876526458616011</v>
      </c>
      <c r="AC987" s="262">
        <v>0.774521675950593</v>
      </c>
      <c r="AD987" s="262">
        <v>0.92</v>
      </c>
      <c r="AE987" s="260">
        <v>0.994635193133047</v>
      </c>
      <c r="AF987" s="260">
        <v>0.810080350620891</v>
      </c>
      <c r="AG987" s="260">
        <v>0.856707317073171</v>
      </c>
      <c r="AH987" s="260">
        <v>0.827392242788933</v>
      </c>
      <c r="AI987" s="262">
        <v>0.92</v>
      </c>
      <c r="AJ987" s="260">
        <v>0.883202099737533</v>
      </c>
      <c r="AK987" s="260">
        <v>0.950938566552901</v>
      </c>
      <c r="AL987" s="260">
        <v>0.9496139780577</v>
      </c>
      <c r="AM987" s="260">
        <v>0.925011727027158</v>
      </c>
      <c r="AN987" s="259">
        <v>0.99</v>
      </c>
      <c r="AO987" s="264">
        <v>1</v>
      </c>
      <c r="AP987" s="264">
        <v>1</v>
      </c>
      <c r="AQ987" s="264">
        <v>1</v>
      </c>
      <c r="AR987" s="265">
        <v>1</v>
      </c>
      <c r="AS987" s="286">
        <v>0.0656418488929858</v>
      </c>
      <c r="AT987" s="267">
        <v>0.0952380952380952</v>
      </c>
      <c r="AU987" s="268">
        <v>0.0833333333333333</v>
      </c>
      <c r="AV987" s="268">
        <v>0</v>
      </c>
      <c r="AW987" s="268">
        <v>0.0626003210272873</v>
      </c>
      <c r="AX987" s="224"/>
      <c r="AY987" s="222"/>
    </row>
    <row r="988" ht="15" spans="1:51">
      <c r="A988" s="220"/>
      <c r="B988" s="224"/>
      <c r="C988" s="294" t="s">
        <v>927</v>
      </c>
      <c r="D988" s="111" t="s">
        <v>25</v>
      </c>
      <c r="E988" s="111" t="s">
        <v>928</v>
      </c>
      <c r="F988" s="295" t="s">
        <v>1024</v>
      </c>
      <c r="G988" s="296" t="s">
        <v>1024</v>
      </c>
      <c r="H988" s="296" t="s">
        <v>1024</v>
      </c>
      <c r="I988" s="296" t="s">
        <v>1024</v>
      </c>
      <c r="J988" s="259">
        <v>0.9</v>
      </c>
      <c r="K988" s="260">
        <v>1</v>
      </c>
      <c r="L988" s="260">
        <v>0.904761904761905</v>
      </c>
      <c r="M988" s="261">
        <v>0.869565217391304</v>
      </c>
      <c r="N988" s="261">
        <v>0.89126559714795</v>
      </c>
      <c r="O988" s="262">
        <v>0.9</v>
      </c>
      <c r="P988" s="263">
        <v>0.983870967741935</v>
      </c>
      <c r="Q988" s="260">
        <v>0.978531073446328</v>
      </c>
      <c r="R988" s="260">
        <v>0.980116959064327</v>
      </c>
      <c r="S988" s="260">
        <v>0.983442887262805</v>
      </c>
      <c r="T988" s="262">
        <v>0.9</v>
      </c>
      <c r="U988" s="260">
        <v>0.85706340378198</v>
      </c>
      <c r="V988" s="260">
        <v>0.934463276836158</v>
      </c>
      <c r="W988" s="260">
        <v>0.946783625730994</v>
      </c>
      <c r="X988" s="260">
        <v>0.925193269668031</v>
      </c>
      <c r="Y988" s="262">
        <v>0.92</v>
      </c>
      <c r="Z988" s="262">
        <v>0.905017921146953</v>
      </c>
      <c r="AA988" s="262">
        <v>0.93158953722334</v>
      </c>
      <c r="AB988" s="262">
        <v>0.949565217391304</v>
      </c>
      <c r="AC988" s="262">
        <v>0.932733672272194</v>
      </c>
      <c r="AD988" s="262">
        <v>0.92</v>
      </c>
      <c r="AE988" s="260">
        <v>0.971003433803892</v>
      </c>
      <c r="AF988" s="260">
        <v>0.865883062085594</v>
      </c>
      <c r="AG988" s="260">
        <v>0.873615100533443</v>
      </c>
      <c r="AH988" s="260">
        <v>0.890782284592904</v>
      </c>
      <c r="AI988" s="262">
        <v>0.92</v>
      </c>
      <c r="AJ988" s="260">
        <v>0.939728353140917</v>
      </c>
      <c r="AK988" s="260">
        <v>0.964301454385192</v>
      </c>
      <c r="AL988" s="260">
        <v>0.96980306345733</v>
      </c>
      <c r="AM988" s="260">
        <v>0.965856528774333</v>
      </c>
      <c r="AN988" s="259">
        <v>0.99</v>
      </c>
      <c r="AO988" s="264">
        <v>1</v>
      </c>
      <c r="AP988" s="264">
        <v>1</v>
      </c>
      <c r="AQ988" s="264">
        <v>1</v>
      </c>
      <c r="AR988" s="265">
        <v>1</v>
      </c>
      <c r="AS988" s="286">
        <v>0.0656418488929858</v>
      </c>
      <c r="AT988" s="267">
        <v>0</v>
      </c>
      <c r="AU988" s="268">
        <v>0</v>
      </c>
      <c r="AV988" s="268">
        <v>0.08</v>
      </c>
      <c r="AW988" s="268">
        <v>0.0705128205128205</v>
      </c>
      <c r="AX988" s="224"/>
      <c r="AY988" s="222"/>
    </row>
    <row r="989" ht="15" spans="1:51">
      <c r="A989" s="220"/>
      <c r="B989" s="224"/>
      <c r="C989" s="294" t="s">
        <v>927</v>
      </c>
      <c r="D989" s="111" t="s">
        <v>25</v>
      </c>
      <c r="E989" s="111" t="s">
        <v>928</v>
      </c>
      <c r="F989" s="305" t="s">
        <v>1025</v>
      </c>
      <c r="G989" s="306" t="s">
        <v>1025</v>
      </c>
      <c r="H989" s="306" t="s">
        <v>1025</v>
      </c>
      <c r="I989" s="306" t="s">
        <v>1025</v>
      </c>
      <c r="J989" s="259">
        <v>0.9</v>
      </c>
      <c r="K989" s="260">
        <v>0.9</v>
      </c>
      <c r="L989" s="260">
        <v>0.8</v>
      </c>
      <c r="M989" s="261">
        <v>0.7</v>
      </c>
      <c r="N989" s="261">
        <v>0.763779527559055</v>
      </c>
      <c r="O989" s="262">
        <v>0.9</v>
      </c>
      <c r="P989" s="263">
        <v>0.722527472527473</v>
      </c>
      <c r="Q989" s="260">
        <v>0.794088669950739</v>
      </c>
      <c r="R989" s="260">
        <v>0.839067702552719</v>
      </c>
      <c r="S989" s="260">
        <v>0.870017103012761</v>
      </c>
      <c r="T989" s="262">
        <v>0.9</v>
      </c>
      <c r="U989" s="260">
        <v>0.878205128205128</v>
      </c>
      <c r="V989" s="260">
        <v>0.854187192118227</v>
      </c>
      <c r="W989" s="260">
        <v>0.917869034406215</v>
      </c>
      <c r="X989" s="260">
        <v>0.876825417708196</v>
      </c>
      <c r="Y989" s="262">
        <v>0.92</v>
      </c>
      <c r="Z989" s="262">
        <v>0.715170278637771</v>
      </c>
      <c r="AA989" s="262">
        <v>0.908450704225352</v>
      </c>
      <c r="AB989" s="262">
        <v>0.925601750547046</v>
      </c>
      <c r="AC989" s="262">
        <v>0.802743740010655</v>
      </c>
      <c r="AD989" s="262">
        <v>0.92</v>
      </c>
      <c r="AE989" s="260">
        <v>0.989041095890411</v>
      </c>
      <c r="AF989" s="260">
        <v>0.914728682170543</v>
      </c>
      <c r="AG989" s="260">
        <v>0.876436781609195</v>
      </c>
      <c r="AH989" s="260">
        <v>0.866900925608502</v>
      </c>
      <c r="AI989" s="262">
        <v>0.92</v>
      </c>
      <c r="AJ989" s="260">
        <v>0.87773851590106</v>
      </c>
      <c r="AK989" s="260">
        <v>0.944572748267898</v>
      </c>
      <c r="AL989" s="260">
        <v>0.944771723122239</v>
      </c>
      <c r="AM989" s="260">
        <v>0.919657218193804</v>
      </c>
      <c r="AN989" s="259">
        <v>0.99</v>
      </c>
      <c r="AO989" s="264">
        <v>1</v>
      </c>
      <c r="AP989" s="264">
        <v>1</v>
      </c>
      <c r="AQ989" s="264">
        <v>1</v>
      </c>
      <c r="AR989" s="265">
        <v>1</v>
      </c>
      <c r="AS989" s="286">
        <v>0.0656418488929858</v>
      </c>
      <c r="AT989" s="267">
        <v>0</v>
      </c>
      <c r="AU989" s="268">
        <v>0</v>
      </c>
      <c r="AV989" s="268">
        <v>-0.0769230769230769</v>
      </c>
      <c r="AW989" s="268">
        <v>0.0668789808917197</v>
      </c>
      <c r="AX989" s="224"/>
      <c r="AY989" s="222"/>
    </row>
    <row r="990" ht="15" spans="1:51">
      <c r="A990" s="220"/>
      <c r="B990" s="224"/>
      <c r="C990" s="294" t="s">
        <v>927</v>
      </c>
      <c r="D990" s="111" t="s">
        <v>125</v>
      </c>
      <c r="E990" s="111" t="s">
        <v>928</v>
      </c>
      <c r="F990" s="295" t="s">
        <v>1026</v>
      </c>
      <c r="G990" s="296" t="s">
        <v>1026</v>
      </c>
      <c r="H990" s="296" t="s">
        <v>1026</v>
      </c>
      <c r="I990" s="296" t="s">
        <v>1026</v>
      </c>
      <c r="J990" s="259">
        <v>0.9</v>
      </c>
      <c r="K990" s="260" t="s">
        <v>33</v>
      </c>
      <c r="L990" s="260" t="s">
        <v>33</v>
      </c>
      <c r="M990" s="261" t="s">
        <v>33</v>
      </c>
      <c r="N990" s="261" t="s">
        <v>33</v>
      </c>
      <c r="O990" s="262">
        <v>0.9</v>
      </c>
      <c r="P990" s="263" t="s">
        <v>33</v>
      </c>
      <c r="Q990" s="260" t="s">
        <v>33</v>
      </c>
      <c r="R990" s="260" t="s">
        <v>33</v>
      </c>
      <c r="S990" s="260" t="s">
        <v>33</v>
      </c>
      <c r="T990" s="262">
        <v>0.9</v>
      </c>
      <c r="U990" s="260" t="s">
        <v>33</v>
      </c>
      <c r="V990" s="260" t="s">
        <v>33</v>
      </c>
      <c r="W990" s="260" t="s">
        <v>33</v>
      </c>
      <c r="X990" s="260" t="s">
        <v>33</v>
      </c>
      <c r="Y990" s="262">
        <v>0.92</v>
      </c>
      <c r="Z990" s="262" t="s">
        <v>33</v>
      </c>
      <c r="AA990" s="262" t="s">
        <v>33</v>
      </c>
      <c r="AB990" s="262" t="s">
        <v>33</v>
      </c>
      <c r="AC990" s="262" t="s">
        <v>33</v>
      </c>
      <c r="AD990" s="262">
        <v>0.92</v>
      </c>
      <c r="AE990" s="260">
        <v>0.982062780269058</v>
      </c>
      <c r="AF990" s="260">
        <v>0.636923076923077</v>
      </c>
      <c r="AG990" s="260">
        <v>0.730994152046784</v>
      </c>
      <c r="AH990" s="260">
        <v>0.779984114376489</v>
      </c>
      <c r="AI990" s="262">
        <v>0.92</v>
      </c>
      <c r="AJ990" s="260" t="s">
        <v>33</v>
      </c>
      <c r="AK990" s="260" t="s">
        <v>33</v>
      </c>
      <c r="AL990" s="260" t="s">
        <v>33</v>
      </c>
      <c r="AM990" s="260" t="s">
        <v>33</v>
      </c>
      <c r="AN990" s="259">
        <v>0.99</v>
      </c>
      <c r="AO990" s="264">
        <v>1</v>
      </c>
      <c r="AP990" s="264">
        <v>1</v>
      </c>
      <c r="AQ990" s="264">
        <v>1</v>
      </c>
      <c r="AR990" s="265">
        <v>1</v>
      </c>
      <c r="AS990" s="286">
        <v>0.0656418488929858</v>
      </c>
      <c r="AT990" s="267" t="s">
        <v>33</v>
      </c>
      <c r="AU990" s="268" t="s">
        <v>33</v>
      </c>
      <c r="AV990" s="268" t="s">
        <v>33</v>
      </c>
      <c r="AW990" s="268" t="s">
        <v>33</v>
      </c>
      <c r="AX990" s="224"/>
      <c r="AY990" s="222"/>
    </row>
    <row r="991" ht="15" spans="1:51">
      <c r="A991" s="220"/>
      <c r="B991" s="224"/>
      <c r="C991" s="294" t="s">
        <v>927</v>
      </c>
      <c r="D991" s="111" t="s">
        <v>25</v>
      </c>
      <c r="E991" s="111" t="s">
        <v>928</v>
      </c>
      <c r="F991" s="295" t="s">
        <v>1027</v>
      </c>
      <c r="G991" s="296" t="s">
        <v>1027</v>
      </c>
      <c r="H991" s="296" t="s">
        <v>1027</v>
      </c>
      <c r="I991" s="296" t="s">
        <v>1027</v>
      </c>
      <c r="J991" s="259">
        <v>0.9</v>
      </c>
      <c r="K991" s="260">
        <v>0.733333333333333</v>
      </c>
      <c r="L991" s="260">
        <v>0.909090909090909</v>
      </c>
      <c r="M991" s="261">
        <v>0.973684210526316</v>
      </c>
      <c r="N991" s="261">
        <v>0.863404689092762</v>
      </c>
      <c r="O991" s="262">
        <v>0.9</v>
      </c>
      <c r="P991" s="263">
        <v>0.958555358200118</v>
      </c>
      <c r="Q991" s="260">
        <v>0.960567823343849</v>
      </c>
      <c r="R991" s="260">
        <v>0.963732176069436</v>
      </c>
      <c r="S991" s="260">
        <v>0.949403628981094</v>
      </c>
      <c r="T991" s="262">
        <v>0.9</v>
      </c>
      <c r="U991" s="260">
        <v>0.774422735346359</v>
      </c>
      <c r="V991" s="260">
        <v>0.877602523659306</v>
      </c>
      <c r="W991" s="260">
        <v>0.904835709857409</v>
      </c>
      <c r="X991" s="260">
        <v>0.853698769191727</v>
      </c>
      <c r="Y991" s="262">
        <v>0.92</v>
      </c>
      <c r="Z991" s="262">
        <v>0.837209302325581</v>
      </c>
      <c r="AA991" s="262">
        <v>0.855913978494624</v>
      </c>
      <c r="AB991" s="262">
        <v>0.890056588520614</v>
      </c>
      <c r="AC991" s="262">
        <v>0.885843301909213</v>
      </c>
      <c r="AD991" s="262">
        <v>0.92</v>
      </c>
      <c r="AE991" s="260">
        <v>0.893270467209601</v>
      </c>
      <c r="AF991" s="260">
        <v>0.978892296590294</v>
      </c>
      <c r="AG991" s="260">
        <v>0.942636514065086</v>
      </c>
      <c r="AH991" s="260">
        <v>0.946007727752712</v>
      </c>
      <c r="AI991" s="262">
        <v>0.92</v>
      </c>
      <c r="AJ991" s="260">
        <v>0.881529228717493</v>
      </c>
      <c r="AK991" s="260">
        <v>0.922926829268293</v>
      </c>
      <c r="AL991" s="260">
        <v>0.938661293933289</v>
      </c>
      <c r="AM991" s="260">
        <v>0.941060674307259</v>
      </c>
      <c r="AN991" s="259">
        <v>0.99</v>
      </c>
      <c r="AO991" s="264">
        <v>1</v>
      </c>
      <c r="AP991" s="264">
        <v>1</v>
      </c>
      <c r="AQ991" s="264">
        <v>1</v>
      </c>
      <c r="AR991" s="265">
        <v>1</v>
      </c>
      <c r="AS991" s="286">
        <v>0.0656418488929858</v>
      </c>
      <c r="AT991" s="267">
        <v>0</v>
      </c>
      <c r="AU991" s="268">
        <v>0.0789473684210526</v>
      </c>
      <c r="AV991" s="268">
        <v>0.0217391304347826</v>
      </c>
      <c r="AW991" s="268">
        <v>0.0765124555160142</v>
      </c>
      <c r="AX991" s="224"/>
      <c r="AY991" s="222"/>
    </row>
    <row r="992" ht="15" spans="1:51">
      <c r="A992" s="220"/>
      <c r="B992" s="224"/>
      <c r="C992" s="294" t="s">
        <v>927</v>
      </c>
      <c r="D992" s="111" t="s">
        <v>125</v>
      </c>
      <c r="E992" s="111" t="s">
        <v>928</v>
      </c>
      <c r="F992" s="295" t="s">
        <v>1028</v>
      </c>
      <c r="G992" s="296" t="s">
        <v>1028</v>
      </c>
      <c r="H992" s="296" t="s">
        <v>1028</v>
      </c>
      <c r="I992" s="296" t="s">
        <v>1028</v>
      </c>
      <c r="J992" s="259">
        <v>0.9</v>
      </c>
      <c r="K992" s="260" t="s">
        <v>33</v>
      </c>
      <c r="L992" s="260" t="s">
        <v>33</v>
      </c>
      <c r="M992" s="261" t="s">
        <v>33</v>
      </c>
      <c r="N992" s="261" t="s">
        <v>33</v>
      </c>
      <c r="O992" s="262">
        <v>0.9</v>
      </c>
      <c r="P992" s="263" t="s">
        <v>33</v>
      </c>
      <c r="Q992" s="260" t="s">
        <v>33</v>
      </c>
      <c r="R992" s="260" t="s">
        <v>33</v>
      </c>
      <c r="S992" s="260" t="s">
        <v>33</v>
      </c>
      <c r="T992" s="262">
        <v>0.9</v>
      </c>
      <c r="U992" s="260" t="s">
        <v>33</v>
      </c>
      <c r="V992" s="260" t="s">
        <v>33</v>
      </c>
      <c r="W992" s="260" t="s">
        <v>33</v>
      </c>
      <c r="X992" s="260" t="s">
        <v>33</v>
      </c>
      <c r="Y992" s="262">
        <v>0.92</v>
      </c>
      <c r="Z992" s="262" t="s">
        <v>33</v>
      </c>
      <c r="AA992" s="262" t="s">
        <v>33</v>
      </c>
      <c r="AB992" s="262" t="s">
        <v>33</v>
      </c>
      <c r="AC992" s="262" t="s">
        <v>33</v>
      </c>
      <c r="AD992" s="262">
        <v>0.92</v>
      </c>
      <c r="AE992" s="260">
        <v>0.897727272727273</v>
      </c>
      <c r="AF992" s="260">
        <v>0.578947368421053</v>
      </c>
      <c r="AG992" s="260">
        <v>0.835616438356164</v>
      </c>
      <c r="AH992" s="260">
        <v>0.931267898984639</v>
      </c>
      <c r="AI992" s="262">
        <v>0.92</v>
      </c>
      <c r="AJ992" s="260" t="s">
        <v>33</v>
      </c>
      <c r="AK992" s="260" t="s">
        <v>33</v>
      </c>
      <c r="AL992" s="260" t="s">
        <v>33</v>
      </c>
      <c r="AM992" s="260">
        <v>1</v>
      </c>
      <c r="AN992" s="259">
        <v>0.99</v>
      </c>
      <c r="AO992" s="264">
        <v>1</v>
      </c>
      <c r="AP992" s="264">
        <v>1</v>
      </c>
      <c r="AQ992" s="264" t="s">
        <v>33</v>
      </c>
      <c r="AR992" s="265">
        <v>1</v>
      </c>
      <c r="AS992" s="286">
        <v>0.0656418488929858</v>
      </c>
      <c r="AT992" s="267" t="s">
        <v>33</v>
      </c>
      <c r="AU992" s="268" t="s">
        <v>33</v>
      </c>
      <c r="AV992" s="268" t="s">
        <v>33</v>
      </c>
      <c r="AW992" s="268" t="s">
        <v>33</v>
      </c>
      <c r="AX992" s="224"/>
      <c r="AY992" s="222"/>
    </row>
    <row r="993" ht="15" spans="1:51">
      <c r="A993" s="220"/>
      <c r="B993" s="224"/>
      <c r="C993" s="294" t="s">
        <v>927</v>
      </c>
      <c r="D993" s="111" t="s">
        <v>25</v>
      </c>
      <c r="E993" s="111" t="s">
        <v>928</v>
      </c>
      <c r="F993" s="295" t="s">
        <v>1029</v>
      </c>
      <c r="G993" s="296" t="s">
        <v>1029</v>
      </c>
      <c r="H993" s="296" t="s">
        <v>1029</v>
      </c>
      <c r="I993" s="296" t="s">
        <v>1029</v>
      </c>
      <c r="J993" s="259">
        <v>0.9</v>
      </c>
      <c r="K993" s="260" t="s">
        <v>33</v>
      </c>
      <c r="L993" s="260" t="s">
        <v>33</v>
      </c>
      <c r="M993" s="261" t="s">
        <v>33</v>
      </c>
      <c r="N993" s="261" t="s">
        <v>33</v>
      </c>
      <c r="O993" s="262">
        <v>0.9</v>
      </c>
      <c r="P993" s="263" t="s">
        <v>33</v>
      </c>
      <c r="Q993" s="260">
        <v>0</v>
      </c>
      <c r="R993" s="260" t="s">
        <v>33</v>
      </c>
      <c r="S993" s="260">
        <v>0</v>
      </c>
      <c r="T993" s="262">
        <v>0.9</v>
      </c>
      <c r="U993" s="260" t="s">
        <v>33</v>
      </c>
      <c r="V993" s="260">
        <v>1</v>
      </c>
      <c r="W993" s="260" t="s">
        <v>33</v>
      </c>
      <c r="X993" s="260">
        <v>1</v>
      </c>
      <c r="Y993" s="262">
        <v>0.92</v>
      </c>
      <c r="Z993" s="262" t="s">
        <v>33</v>
      </c>
      <c r="AA993" s="262" t="s">
        <v>33</v>
      </c>
      <c r="AB993" s="262" t="s">
        <v>33</v>
      </c>
      <c r="AC993" s="262">
        <v>1</v>
      </c>
      <c r="AD993" s="262">
        <v>0.92</v>
      </c>
      <c r="AE993" s="260">
        <v>1</v>
      </c>
      <c r="AF993" s="260">
        <v>1</v>
      </c>
      <c r="AG993" s="260">
        <v>1</v>
      </c>
      <c r="AH993" s="260">
        <v>0.817343173431734</v>
      </c>
      <c r="AI993" s="262">
        <v>0.92</v>
      </c>
      <c r="AJ993" s="260" t="s">
        <v>33</v>
      </c>
      <c r="AK993" s="260">
        <v>1</v>
      </c>
      <c r="AL993" s="260" t="s">
        <v>33</v>
      </c>
      <c r="AM993" s="260">
        <v>1</v>
      </c>
      <c r="AN993" s="259">
        <v>0.99</v>
      </c>
      <c r="AO993" s="264" t="s">
        <v>33</v>
      </c>
      <c r="AP993" s="264" t="s">
        <v>33</v>
      </c>
      <c r="AQ993" s="264" t="s">
        <v>33</v>
      </c>
      <c r="AR993" s="265">
        <v>1</v>
      </c>
      <c r="AS993" s="286">
        <v>0.0656418488929858</v>
      </c>
      <c r="AT993" s="267" t="s">
        <v>33</v>
      </c>
      <c r="AU993" s="268" t="s">
        <v>33</v>
      </c>
      <c r="AV993" s="268" t="s">
        <v>33</v>
      </c>
      <c r="AW993" s="268" t="s">
        <v>33</v>
      </c>
      <c r="AX993" s="224"/>
      <c r="AY993" s="222"/>
    </row>
    <row r="994" ht="15" spans="1:51">
      <c r="A994" s="220"/>
      <c r="B994" s="224"/>
      <c r="C994" s="294" t="s">
        <v>927</v>
      </c>
      <c r="D994" s="111" t="s">
        <v>25</v>
      </c>
      <c r="E994" s="111" t="s">
        <v>928</v>
      </c>
      <c r="F994" s="295" t="s">
        <v>1030</v>
      </c>
      <c r="G994" s="296" t="s">
        <v>1030</v>
      </c>
      <c r="H994" s="296" t="s">
        <v>1030</v>
      </c>
      <c r="I994" s="296" t="s">
        <v>1030</v>
      </c>
      <c r="J994" s="259">
        <v>0.9</v>
      </c>
      <c r="K994" s="260">
        <v>1</v>
      </c>
      <c r="L994" s="260">
        <v>0.823529411764706</v>
      </c>
      <c r="M994" s="261">
        <v>0.85</v>
      </c>
      <c r="N994" s="261">
        <v>0.900763358778626</v>
      </c>
      <c r="O994" s="262">
        <v>0.9</v>
      </c>
      <c r="P994" s="263">
        <v>0.829081632653061</v>
      </c>
      <c r="Q994" s="260">
        <v>0.86283185840708</v>
      </c>
      <c r="R994" s="260">
        <v>0.940098345999106</v>
      </c>
      <c r="S994" s="260">
        <v>0.905216597626904</v>
      </c>
      <c r="T994" s="262">
        <v>0.9</v>
      </c>
      <c r="U994" s="260">
        <v>0.90093537414966</v>
      </c>
      <c r="V994" s="260">
        <v>0.928318584070796</v>
      </c>
      <c r="W994" s="260">
        <v>0.931157800625838</v>
      </c>
      <c r="X994" s="260">
        <v>0.921663273186829</v>
      </c>
      <c r="Y994" s="262">
        <v>0.92</v>
      </c>
      <c r="Z994" s="262">
        <v>0.888311688311688</v>
      </c>
      <c r="AA994" s="262">
        <v>0.949685534591195</v>
      </c>
      <c r="AB994" s="262">
        <v>0.956577266922095</v>
      </c>
      <c r="AC994" s="262">
        <v>0.933965391500365</v>
      </c>
      <c r="AD994" s="262">
        <v>0.92</v>
      </c>
      <c r="AE994" s="260">
        <v>0.990829268292683</v>
      </c>
      <c r="AF994" s="260">
        <v>0.992400462580539</v>
      </c>
      <c r="AG994" s="260">
        <v>0.992761252961306</v>
      </c>
      <c r="AH994" s="260">
        <v>0.97048348226663</v>
      </c>
      <c r="AI994" s="262">
        <v>0.92</v>
      </c>
      <c r="AJ994" s="260">
        <v>0.94270166453265</v>
      </c>
      <c r="AK994" s="260">
        <v>0.967552640662755</v>
      </c>
      <c r="AL994" s="260">
        <v>0.973901552692435</v>
      </c>
      <c r="AM994" s="260">
        <v>0.967383318778503</v>
      </c>
      <c r="AN994" s="259">
        <v>0.99</v>
      </c>
      <c r="AO994" s="264">
        <v>1</v>
      </c>
      <c r="AP994" s="264">
        <v>1</v>
      </c>
      <c r="AQ994" s="264">
        <v>1</v>
      </c>
      <c r="AR994" s="265">
        <v>0.998491704374057</v>
      </c>
      <c r="AS994" s="286">
        <v>0.0656418488929858</v>
      </c>
      <c r="AT994" s="267">
        <v>0</v>
      </c>
      <c r="AU994" s="268">
        <v>0.0394736842105263</v>
      </c>
      <c r="AV994" s="268">
        <v>-0.0125</v>
      </c>
      <c r="AW994" s="268">
        <v>0.033214709371293</v>
      </c>
      <c r="AX994" s="224"/>
      <c r="AY994" s="222"/>
    </row>
    <row r="995" ht="15" spans="1:51">
      <c r="A995" s="220"/>
      <c r="B995" s="224"/>
      <c r="C995" s="294" t="s">
        <v>927</v>
      </c>
      <c r="D995" s="111" t="s">
        <v>125</v>
      </c>
      <c r="E995" s="111" t="s">
        <v>928</v>
      </c>
      <c r="F995" s="305" t="s">
        <v>1031</v>
      </c>
      <c r="G995" s="306" t="s">
        <v>1031</v>
      </c>
      <c r="H995" s="306" t="s">
        <v>1031</v>
      </c>
      <c r="I995" s="306" t="s">
        <v>1031</v>
      </c>
      <c r="J995" s="259">
        <v>0.9</v>
      </c>
      <c r="K995" s="260" t="s">
        <v>33</v>
      </c>
      <c r="L995" s="260" t="s">
        <v>33</v>
      </c>
      <c r="M995" s="261" t="s">
        <v>33</v>
      </c>
      <c r="N995" s="261" t="s">
        <v>33</v>
      </c>
      <c r="O995" s="262">
        <v>0.9</v>
      </c>
      <c r="P995" s="263" t="s">
        <v>33</v>
      </c>
      <c r="Q995" s="260">
        <v>0</v>
      </c>
      <c r="R995" s="260" t="s">
        <v>33</v>
      </c>
      <c r="S995" s="260">
        <v>0</v>
      </c>
      <c r="T995" s="262">
        <v>0.9</v>
      </c>
      <c r="U995" s="260" t="s">
        <v>33</v>
      </c>
      <c r="V995" s="260">
        <v>1</v>
      </c>
      <c r="W995" s="260" t="s">
        <v>33</v>
      </c>
      <c r="X995" s="260">
        <v>1</v>
      </c>
      <c r="Y995" s="262">
        <v>0.92</v>
      </c>
      <c r="Z995" s="262" t="s">
        <v>33</v>
      </c>
      <c r="AA995" s="262" t="s">
        <v>33</v>
      </c>
      <c r="AB995" s="262" t="s">
        <v>33</v>
      </c>
      <c r="AC995" s="262">
        <v>1</v>
      </c>
      <c r="AD995" s="262">
        <v>0.92</v>
      </c>
      <c r="AE995" s="260">
        <v>0.990536277602524</v>
      </c>
      <c r="AF995" s="260">
        <v>0.934624697336562</v>
      </c>
      <c r="AG995" s="260">
        <v>0.842105263157895</v>
      </c>
      <c r="AH995" s="260">
        <v>0.870246925171345</v>
      </c>
      <c r="AI995" s="262">
        <v>0.92</v>
      </c>
      <c r="AJ995" s="260" t="s">
        <v>33</v>
      </c>
      <c r="AK995" s="260">
        <v>1</v>
      </c>
      <c r="AL995" s="260" t="s">
        <v>33</v>
      </c>
      <c r="AM995" s="260">
        <v>1</v>
      </c>
      <c r="AN995" s="259">
        <v>0.99</v>
      </c>
      <c r="AO995" s="264">
        <v>1</v>
      </c>
      <c r="AP995" s="264">
        <v>1</v>
      </c>
      <c r="AQ995" s="264">
        <v>1</v>
      </c>
      <c r="AR995" s="265">
        <v>1</v>
      </c>
      <c r="AS995" s="286">
        <v>0.0656418488929858</v>
      </c>
      <c r="AT995" s="267" t="s">
        <v>33</v>
      </c>
      <c r="AU995" s="268" t="s">
        <v>33</v>
      </c>
      <c r="AV995" s="268" t="s">
        <v>33</v>
      </c>
      <c r="AW995" s="268" t="s">
        <v>33</v>
      </c>
      <c r="AX995" s="224"/>
      <c r="AY995" s="222"/>
    </row>
    <row r="996" ht="15" spans="1:51">
      <c r="A996" s="220"/>
      <c r="B996" s="224"/>
      <c r="C996" s="294" t="s">
        <v>927</v>
      </c>
      <c r="D996" s="111" t="s">
        <v>25</v>
      </c>
      <c r="E996" s="111" t="s">
        <v>928</v>
      </c>
      <c r="F996" s="305" t="s">
        <v>1032</v>
      </c>
      <c r="G996" s="306" t="s">
        <v>1032</v>
      </c>
      <c r="H996" s="306" t="s">
        <v>1032</v>
      </c>
      <c r="I996" s="306" t="s">
        <v>1032</v>
      </c>
      <c r="J996" s="259">
        <v>0.9</v>
      </c>
      <c r="K996" s="260">
        <v>0.8</v>
      </c>
      <c r="L996" s="260">
        <v>0.857142857142857</v>
      </c>
      <c r="M996" s="261">
        <v>0.8125</v>
      </c>
      <c r="N996" s="261">
        <v>0.827319587628866</v>
      </c>
      <c r="O996" s="262">
        <v>0.9</v>
      </c>
      <c r="P996" s="263">
        <v>0.851456310679612</v>
      </c>
      <c r="Q996" s="260">
        <v>0.796523517382413</v>
      </c>
      <c r="R996" s="260">
        <v>0.989876265466817</v>
      </c>
      <c r="S996" s="260">
        <v>0.92865141017566</v>
      </c>
      <c r="T996" s="262">
        <v>0.9</v>
      </c>
      <c r="U996" s="260">
        <v>0.814563106796117</v>
      </c>
      <c r="V996" s="260">
        <v>0.886503067484663</v>
      </c>
      <c r="W996" s="260">
        <v>0.941507311586052</v>
      </c>
      <c r="X996" s="260">
        <v>0.899328154524459</v>
      </c>
      <c r="Y996" s="262">
        <v>0.92</v>
      </c>
      <c r="Z996" s="262">
        <v>0.186131386861314</v>
      </c>
      <c r="AA996" s="262">
        <v>0.92057761732852</v>
      </c>
      <c r="AB996" s="262">
        <v>0.944444444444444</v>
      </c>
      <c r="AC996" s="262">
        <v>0.794967114669717</v>
      </c>
      <c r="AD996" s="262">
        <v>0.92</v>
      </c>
      <c r="AE996" s="260">
        <v>0.995332555425904</v>
      </c>
      <c r="AF996" s="260">
        <v>0.899474868717179</v>
      </c>
      <c r="AG996" s="260">
        <v>0.908925318761384</v>
      </c>
      <c r="AH996" s="260">
        <v>0.947519852687306</v>
      </c>
      <c r="AI996" s="262">
        <v>0.92</v>
      </c>
      <c r="AJ996" s="260">
        <v>0.760736196319018</v>
      </c>
      <c r="AK996" s="260">
        <v>0.945859872611465</v>
      </c>
      <c r="AL996" s="260">
        <v>0.964980544747082</v>
      </c>
      <c r="AM996" s="260">
        <v>0.927613639558092</v>
      </c>
      <c r="AN996" s="259">
        <v>0.99</v>
      </c>
      <c r="AO996" s="264">
        <v>1</v>
      </c>
      <c r="AP996" s="264">
        <v>1</v>
      </c>
      <c r="AQ996" s="264">
        <v>1</v>
      </c>
      <c r="AR996" s="265">
        <v>1</v>
      </c>
      <c r="AS996" s="286">
        <v>0.0656418488929858</v>
      </c>
      <c r="AT996" s="267">
        <v>0.1</v>
      </c>
      <c r="AU996" s="268">
        <v>0</v>
      </c>
      <c r="AV996" s="268">
        <v>0</v>
      </c>
      <c r="AW996" s="268">
        <v>0.043046357615894</v>
      </c>
      <c r="AX996" s="224"/>
      <c r="AY996" s="222"/>
    </row>
    <row r="997" ht="15" spans="1:51">
      <c r="A997" s="220"/>
      <c r="B997" s="224"/>
      <c r="C997" s="294" t="s">
        <v>927</v>
      </c>
      <c r="D997" s="111" t="s">
        <v>25</v>
      </c>
      <c r="E997" s="111" t="s">
        <v>928</v>
      </c>
      <c r="F997" s="295" t="s">
        <v>1033</v>
      </c>
      <c r="G997" s="296" t="s">
        <v>1033</v>
      </c>
      <c r="H997" s="296" t="s">
        <v>1033</v>
      </c>
      <c r="I997" s="296" t="s">
        <v>1033</v>
      </c>
      <c r="J997" s="259">
        <v>0.9</v>
      </c>
      <c r="K997" s="260">
        <v>0.925925925925926</v>
      </c>
      <c r="L997" s="260">
        <v>0.92</v>
      </c>
      <c r="M997" s="261">
        <v>0.892857142857143</v>
      </c>
      <c r="N997" s="261">
        <v>0.91339648173207</v>
      </c>
      <c r="O997" s="262">
        <v>0.9</v>
      </c>
      <c r="P997" s="263">
        <v>0.977493074792244</v>
      </c>
      <c r="Q997" s="260">
        <v>0.98159509202454</v>
      </c>
      <c r="R997" s="260">
        <v>0.978707508404931</v>
      </c>
      <c r="S997" s="260">
        <v>0.968873128447597</v>
      </c>
      <c r="T997" s="262">
        <v>0.9</v>
      </c>
      <c r="U997" s="260">
        <v>0.89819944598338</v>
      </c>
      <c r="V997" s="260">
        <v>0.925297726452544</v>
      </c>
      <c r="W997" s="260">
        <v>0.936122525214793</v>
      </c>
      <c r="X997" s="260">
        <v>0.92720646178093</v>
      </c>
      <c r="Y997" s="262">
        <v>0.92</v>
      </c>
      <c r="Z997" s="262">
        <v>0.906949352179034</v>
      </c>
      <c r="AA997" s="262">
        <v>0.920676202860858</v>
      </c>
      <c r="AB997" s="262">
        <v>0.930769230769231</v>
      </c>
      <c r="AC997" s="262">
        <v>0.920288202836427</v>
      </c>
      <c r="AD997" s="262">
        <v>0.92</v>
      </c>
      <c r="AE997" s="260">
        <v>0.825090470446321</v>
      </c>
      <c r="AF997" s="260">
        <v>0.987681478222613</v>
      </c>
      <c r="AG997" s="260">
        <v>0.97360248447205</v>
      </c>
      <c r="AH997" s="260">
        <v>0.929527319943873</v>
      </c>
      <c r="AI997" s="262">
        <v>0.92</v>
      </c>
      <c r="AJ997" s="260">
        <v>0.92964151952916</v>
      </c>
      <c r="AK997" s="260">
        <v>0.948037277605196</v>
      </c>
      <c r="AL997" s="260">
        <v>0.957492601560398</v>
      </c>
      <c r="AM997" s="260">
        <v>0.956011787057501</v>
      </c>
      <c r="AN997" s="259">
        <v>0.99</v>
      </c>
      <c r="AO997" s="264">
        <v>1</v>
      </c>
      <c r="AP997" s="264">
        <v>1</v>
      </c>
      <c r="AQ997" s="264">
        <v>1</v>
      </c>
      <c r="AR997" s="265">
        <v>1</v>
      </c>
      <c r="AS997" s="286">
        <v>0.0656418488929858</v>
      </c>
      <c r="AT997" s="267">
        <v>0</v>
      </c>
      <c r="AU997" s="268">
        <v>0.09375</v>
      </c>
      <c r="AV997" s="268">
        <v>0</v>
      </c>
      <c r="AW997" s="268">
        <v>0.0943589743589744</v>
      </c>
      <c r="AX997" s="224"/>
      <c r="AY997" s="222"/>
    </row>
    <row r="998" ht="15" spans="1:51">
      <c r="A998" s="220"/>
      <c r="B998" s="224"/>
      <c r="C998" s="294" t="s">
        <v>927</v>
      </c>
      <c r="D998" s="111" t="s">
        <v>25</v>
      </c>
      <c r="E998" s="111" t="s">
        <v>928</v>
      </c>
      <c r="F998" s="295" t="s">
        <v>1034</v>
      </c>
      <c r="G998" s="296" t="s">
        <v>1034</v>
      </c>
      <c r="H998" s="296" t="s">
        <v>1034</v>
      </c>
      <c r="I998" s="296" t="s">
        <v>1034</v>
      </c>
      <c r="J998" s="259">
        <v>0.9</v>
      </c>
      <c r="K998" s="260">
        <v>0.666666666666667</v>
      </c>
      <c r="L998" s="260">
        <v>1</v>
      </c>
      <c r="M998" s="261">
        <v>0.75</v>
      </c>
      <c r="N998" s="261">
        <v>0.852380952380952</v>
      </c>
      <c r="O998" s="262">
        <v>0.9</v>
      </c>
      <c r="P998" s="263">
        <v>0.961103253182461</v>
      </c>
      <c r="Q998" s="260">
        <v>0.989410986101919</v>
      </c>
      <c r="R998" s="260">
        <v>0.982690794649882</v>
      </c>
      <c r="S998" s="260">
        <v>0.982561802283094</v>
      </c>
      <c r="T998" s="262">
        <v>0.9</v>
      </c>
      <c r="U998" s="260">
        <v>0.915841584158416</v>
      </c>
      <c r="V998" s="260">
        <v>0.925876902713435</v>
      </c>
      <c r="W998" s="260">
        <v>0.948859166011015</v>
      </c>
      <c r="X998" s="260">
        <v>0.925812060580097</v>
      </c>
      <c r="Y998" s="262">
        <v>0.92</v>
      </c>
      <c r="Z998" s="262">
        <v>0</v>
      </c>
      <c r="AA998" s="262" t="s">
        <v>33</v>
      </c>
      <c r="AB998" s="262" t="s">
        <v>33</v>
      </c>
      <c r="AC998" s="262">
        <v>0</v>
      </c>
      <c r="AD998" s="262">
        <v>0.92</v>
      </c>
      <c r="AE998" s="260">
        <v>0.997790055248619</v>
      </c>
      <c r="AF998" s="260">
        <v>0.979978925184405</v>
      </c>
      <c r="AG998" s="260">
        <v>0.989260143198091</v>
      </c>
      <c r="AH998" s="260">
        <v>0.9711880079817</v>
      </c>
      <c r="AI998" s="262">
        <v>0.92</v>
      </c>
      <c r="AJ998" s="260">
        <v>0.949116607773852</v>
      </c>
      <c r="AK998" s="260">
        <v>0.968894771674388</v>
      </c>
      <c r="AL998" s="260">
        <v>0.96852871754524</v>
      </c>
      <c r="AM998" s="260">
        <v>0.964649264261238</v>
      </c>
      <c r="AN998" s="259">
        <v>0.99</v>
      </c>
      <c r="AO998" s="264">
        <v>1</v>
      </c>
      <c r="AP998" s="264">
        <v>1</v>
      </c>
      <c r="AQ998" s="264">
        <v>1</v>
      </c>
      <c r="AR998" s="265">
        <v>1</v>
      </c>
      <c r="AS998" s="286">
        <v>0.0656418488929858</v>
      </c>
      <c r="AT998" s="267">
        <v>0</v>
      </c>
      <c r="AU998" s="268">
        <v>0.0625</v>
      </c>
      <c r="AV998" s="268">
        <v>0.0357142857142857</v>
      </c>
      <c r="AW998" s="268">
        <v>0.0341880341880342</v>
      </c>
      <c r="AX998" s="224"/>
      <c r="AY998" s="222"/>
    </row>
    <row r="999" ht="15" spans="1:51">
      <c r="A999" s="220"/>
      <c r="B999" s="224"/>
      <c r="C999" s="294" t="s">
        <v>927</v>
      </c>
      <c r="D999" s="111" t="s">
        <v>25</v>
      </c>
      <c r="E999" s="111" t="s">
        <v>928</v>
      </c>
      <c r="F999" s="305" t="s">
        <v>1035</v>
      </c>
      <c r="G999" s="306" t="s">
        <v>1035</v>
      </c>
      <c r="H999" s="306" t="s">
        <v>1035</v>
      </c>
      <c r="I999" s="306" t="s">
        <v>1035</v>
      </c>
      <c r="J999" s="259">
        <v>0.9</v>
      </c>
      <c r="K999" s="260">
        <v>0.95</v>
      </c>
      <c r="L999" s="260">
        <v>0.909090909090909</v>
      </c>
      <c r="M999" s="261">
        <v>1</v>
      </c>
      <c r="N999" s="261">
        <v>0.966273187183811</v>
      </c>
      <c r="O999" s="262">
        <v>0.9</v>
      </c>
      <c r="P999" s="263">
        <v>0.978752886836028</v>
      </c>
      <c r="Q999" s="260">
        <v>0.96939736346516</v>
      </c>
      <c r="R999" s="260">
        <v>0.973711882229232</v>
      </c>
      <c r="S999" s="260">
        <v>0.972650671236789</v>
      </c>
      <c r="T999" s="262">
        <v>0.9</v>
      </c>
      <c r="U999" s="260">
        <v>0.935796766743649</v>
      </c>
      <c r="V999" s="260">
        <v>0.943032015065913</v>
      </c>
      <c r="W999" s="260">
        <v>0.942166140904311</v>
      </c>
      <c r="X999" s="260">
        <v>0.940659811482434</v>
      </c>
      <c r="Y999" s="262">
        <v>0.92</v>
      </c>
      <c r="Z999" s="262">
        <v>0.896713615023474</v>
      </c>
      <c r="AA999" s="262">
        <v>0.899293286219081</v>
      </c>
      <c r="AB999" s="262">
        <v>0.89391979301423</v>
      </c>
      <c r="AC999" s="262">
        <v>0.902408528560147</v>
      </c>
      <c r="AD999" s="262">
        <v>0.92</v>
      </c>
      <c r="AE999" s="260">
        <v>0.975684826100339</v>
      </c>
      <c r="AF999" s="260">
        <v>0.982068141063957</v>
      </c>
      <c r="AG999" s="260">
        <v>0.987012987012987</v>
      </c>
      <c r="AH999" s="260">
        <v>0.98203633471391</v>
      </c>
      <c r="AI999" s="262">
        <v>0.92</v>
      </c>
      <c r="AJ999" s="260">
        <v>0.944404846756949</v>
      </c>
      <c r="AK999" s="260">
        <v>0.953566121842496</v>
      </c>
      <c r="AL999" s="260">
        <v>0.946995147443076</v>
      </c>
      <c r="AM999" s="260">
        <v>0.957668616969034</v>
      </c>
      <c r="AN999" s="259">
        <v>0.99</v>
      </c>
      <c r="AO999" s="264">
        <v>1</v>
      </c>
      <c r="AP999" s="264">
        <v>1</v>
      </c>
      <c r="AQ999" s="264">
        <v>1</v>
      </c>
      <c r="AR999" s="265">
        <v>1</v>
      </c>
      <c r="AS999" s="286">
        <v>0.0656418488929858</v>
      </c>
      <c r="AT999" s="267">
        <v>0.12</v>
      </c>
      <c r="AU999" s="268">
        <v>0.0833333333333333</v>
      </c>
      <c r="AV999" s="268">
        <v>0</v>
      </c>
      <c r="AW999" s="268">
        <v>0.0487132352941176</v>
      </c>
      <c r="AX999" s="224"/>
      <c r="AY999" s="222"/>
    </row>
    <row r="1000" ht="15" spans="1:51">
      <c r="A1000" s="220"/>
      <c r="B1000" s="224"/>
      <c r="C1000" s="294" t="s">
        <v>927</v>
      </c>
      <c r="D1000" s="111" t="s">
        <v>25</v>
      </c>
      <c r="E1000" s="111" t="s">
        <v>928</v>
      </c>
      <c r="F1000" s="295" t="s">
        <v>1036</v>
      </c>
      <c r="G1000" s="296" t="s">
        <v>1036</v>
      </c>
      <c r="H1000" s="296" t="s">
        <v>1036</v>
      </c>
      <c r="I1000" s="296" t="s">
        <v>1036</v>
      </c>
      <c r="J1000" s="259">
        <v>0.9</v>
      </c>
      <c r="K1000" s="260">
        <v>0.724137931034483</v>
      </c>
      <c r="L1000" s="260">
        <v>0.724137931034483</v>
      </c>
      <c r="M1000" s="261">
        <v>0.6875</v>
      </c>
      <c r="N1000" s="261">
        <v>0.732991014120667</v>
      </c>
      <c r="O1000" s="262">
        <v>0.9</v>
      </c>
      <c r="P1000" s="263">
        <v>0.740160489109668</v>
      </c>
      <c r="Q1000" s="260">
        <v>0.897536175205319</v>
      </c>
      <c r="R1000" s="260">
        <v>0.897838066977533</v>
      </c>
      <c r="S1000" s="260">
        <v>0.833863981087987</v>
      </c>
      <c r="T1000" s="262">
        <v>0.9</v>
      </c>
      <c r="U1000" s="260">
        <v>0.723729461215132</v>
      </c>
      <c r="V1000" s="260">
        <v>0.87211576065702</v>
      </c>
      <c r="W1000" s="260">
        <v>0.909707503179313</v>
      </c>
      <c r="X1000" s="260">
        <v>0.855700250064908</v>
      </c>
      <c r="Y1000" s="262">
        <v>0.92</v>
      </c>
      <c r="Z1000" s="262">
        <v>0.621287128712871</v>
      </c>
      <c r="AA1000" s="262">
        <v>0.857352941176471</v>
      </c>
      <c r="AB1000" s="262">
        <v>0.868518518518518</v>
      </c>
      <c r="AC1000" s="262">
        <v>0.730123697582508</v>
      </c>
      <c r="AD1000" s="262">
        <v>0.92</v>
      </c>
      <c r="AE1000" s="260">
        <v>0.98006379585327</v>
      </c>
      <c r="AF1000" s="260">
        <v>0.952380952380952</v>
      </c>
      <c r="AG1000" s="260">
        <v>0.790262172284644</v>
      </c>
      <c r="AH1000" s="260">
        <v>0.881701694188291</v>
      </c>
      <c r="AI1000" s="262">
        <v>0.92</v>
      </c>
      <c r="AJ1000" s="260">
        <v>0.801459854014599</v>
      </c>
      <c r="AK1000" s="260">
        <v>0.916280506641952</v>
      </c>
      <c r="AL1000" s="260">
        <v>0.927304448967723</v>
      </c>
      <c r="AM1000" s="260">
        <v>0.886170878563567</v>
      </c>
      <c r="AN1000" s="259">
        <v>0.99</v>
      </c>
      <c r="AO1000" s="264">
        <v>1</v>
      </c>
      <c r="AP1000" s="264">
        <v>1</v>
      </c>
      <c r="AQ1000" s="264">
        <v>1</v>
      </c>
      <c r="AR1000" s="265">
        <v>1</v>
      </c>
      <c r="AS1000" s="286">
        <v>0.0656418488929858</v>
      </c>
      <c r="AT1000" s="267">
        <v>0.1</v>
      </c>
      <c r="AU1000" s="268">
        <v>0.03125</v>
      </c>
      <c r="AV1000" s="268">
        <v>0.0303030303030303</v>
      </c>
      <c r="AW1000" s="268">
        <v>0.088865096359743</v>
      </c>
      <c r="AX1000" s="224"/>
      <c r="AY1000" s="222"/>
    </row>
    <row r="1001" ht="15" spans="1:51">
      <c r="A1001" s="220"/>
      <c r="B1001" s="224"/>
      <c r="C1001" s="294" t="s">
        <v>927</v>
      </c>
      <c r="D1001" s="111" t="s">
        <v>25</v>
      </c>
      <c r="E1001" s="111" t="s">
        <v>928</v>
      </c>
      <c r="F1001" s="295" t="s">
        <v>1037</v>
      </c>
      <c r="G1001" s="296" t="s">
        <v>1037</v>
      </c>
      <c r="H1001" s="296" t="s">
        <v>1037</v>
      </c>
      <c r="I1001" s="296" t="s">
        <v>1037</v>
      </c>
      <c r="J1001" s="259">
        <v>0.9</v>
      </c>
      <c r="K1001" s="260">
        <v>1</v>
      </c>
      <c r="L1001" s="260">
        <v>0.96551724137931</v>
      </c>
      <c r="M1001" s="261">
        <v>1</v>
      </c>
      <c r="N1001" s="261">
        <v>0.952631578947368</v>
      </c>
      <c r="O1001" s="262">
        <v>0.9</v>
      </c>
      <c r="P1001" s="263">
        <v>0.981865284974093</v>
      </c>
      <c r="Q1001" s="260">
        <v>0.972208185952501</v>
      </c>
      <c r="R1001" s="260">
        <v>0.960154952960708</v>
      </c>
      <c r="S1001" s="260">
        <v>0.962981073983519</v>
      </c>
      <c r="T1001" s="262">
        <v>0.9</v>
      </c>
      <c r="U1001" s="260">
        <v>0.776165803108808</v>
      </c>
      <c r="V1001" s="260">
        <v>0.911066195048004</v>
      </c>
      <c r="W1001" s="260">
        <v>0.91754288876591</v>
      </c>
      <c r="X1001" s="260">
        <v>0.875776510006339</v>
      </c>
      <c r="Y1001" s="262">
        <v>0.92</v>
      </c>
      <c r="Z1001" s="262">
        <v>0.502581755593804</v>
      </c>
      <c r="AA1001" s="262">
        <v>0.778217821782178</v>
      </c>
      <c r="AB1001" s="262">
        <v>0.772020725388601</v>
      </c>
      <c r="AC1001" s="262">
        <v>0.737605446203937</v>
      </c>
      <c r="AD1001" s="262">
        <v>0.92</v>
      </c>
      <c r="AE1001" s="260">
        <v>0.995143273433706</v>
      </c>
      <c r="AF1001" s="260">
        <v>0.930074257425743</v>
      </c>
      <c r="AG1001" s="260">
        <v>0.752738654147105</v>
      </c>
      <c r="AH1001" s="260">
        <v>0.71765192645367</v>
      </c>
      <c r="AI1001" s="262">
        <v>0.92</v>
      </c>
      <c r="AJ1001" s="260">
        <v>0.729697452229299</v>
      </c>
      <c r="AK1001" s="260">
        <v>0.907004830917874</v>
      </c>
      <c r="AL1001" s="260">
        <v>0.889879798371462</v>
      </c>
      <c r="AM1001" s="260">
        <v>0.891692128619235</v>
      </c>
      <c r="AN1001" s="259">
        <v>0.99</v>
      </c>
      <c r="AO1001" s="264">
        <v>1</v>
      </c>
      <c r="AP1001" s="264">
        <v>1</v>
      </c>
      <c r="AQ1001" s="264">
        <v>1</v>
      </c>
      <c r="AR1001" s="265">
        <v>1</v>
      </c>
      <c r="AS1001" s="286">
        <v>0.0656418488929858</v>
      </c>
      <c r="AT1001" s="267">
        <v>0.0606060606060606</v>
      </c>
      <c r="AU1001" s="268">
        <v>0.03125</v>
      </c>
      <c r="AV1001" s="268">
        <v>-0.024390243902439</v>
      </c>
      <c r="AW1001" s="268">
        <v>0.0407582938388626</v>
      </c>
      <c r="AX1001" s="224"/>
      <c r="AY1001" s="222"/>
    </row>
    <row r="1002" ht="15" spans="1:51">
      <c r="A1002" s="220"/>
      <c r="B1002" s="224"/>
      <c r="C1002" s="294" t="s">
        <v>927</v>
      </c>
      <c r="D1002" s="111" t="s">
        <v>25</v>
      </c>
      <c r="E1002" s="111" t="s">
        <v>928</v>
      </c>
      <c r="F1002" s="295" t="s">
        <v>1038</v>
      </c>
      <c r="G1002" s="296" t="s">
        <v>1038</v>
      </c>
      <c r="H1002" s="296" t="s">
        <v>1038</v>
      </c>
      <c r="I1002" s="296" t="s">
        <v>1038</v>
      </c>
      <c r="J1002" s="259">
        <v>0.9</v>
      </c>
      <c r="K1002" s="260">
        <v>0.75</v>
      </c>
      <c r="L1002" s="260">
        <v>0.714285714285714</v>
      </c>
      <c r="M1002" s="261">
        <v>0.8125</v>
      </c>
      <c r="N1002" s="261">
        <v>0.763959390862944</v>
      </c>
      <c r="O1002" s="262">
        <v>0.9</v>
      </c>
      <c r="P1002" s="263">
        <v>0.762919896640827</v>
      </c>
      <c r="Q1002" s="260">
        <v>0.846725185685348</v>
      </c>
      <c r="R1002" s="260">
        <v>0.801556420233463</v>
      </c>
      <c r="S1002" s="260">
        <v>0.74948707900136</v>
      </c>
      <c r="T1002" s="262">
        <v>0.9</v>
      </c>
      <c r="U1002" s="260">
        <v>0.792635658914729</v>
      </c>
      <c r="V1002" s="260">
        <v>0.900742741390952</v>
      </c>
      <c r="W1002" s="260">
        <v>0.921400778210117</v>
      </c>
      <c r="X1002" s="260">
        <v>0.882869591276885</v>
      </c>
      <c r="Y1002" s="262">
        <v>0.92</v>
      </c>
      <c r="Z1002" s="262">
        <v>0.356862745098039</v>
      </c>
      <c r="AA1002" s="262">
        <v>0.905660377358491</v>
      </c>
      <c r="AB1002" s="262">
        <v>0.896860986547085</v>
      </c>
      <c r="AC1002" s="262">
        <v>0.814747548129313</v>
      </c>
      <c r="AD1002" s="262">
        <v>0.92</v>
      </c>
      <c r="AE1002" s="260">
        <v>0.98508883248731</v>
      </c>
      <c r="AF1002" s="260">
        <v>0.887617333161888</v>
      </c>
      <c r="AG1002" s="260">
        <v>0.945971563981043</v>
      </c>
      <c r="AH1002" s="260">
        <v>0.941297313617002</v>
      </c>
      <c r="AI1002" s="262">
        <v>0.92</v>
      </c>
      <c r="AJ1002" s="260">
        <v>0.722546161321671</v>
      </c>
      <c r="AK1002" s="260">
        <v>0.934383202099738</v>
      </c>
      <c r="AL1002" s="260">
        <v>0.935516888433982</v>
      </c>
      <c r="AM1002" s="260">
        <v>0.908305611204029</v>
      </c>
      <c r="AN1002" s="259">
        <v>0.99</v>
      </c>
      <c r="AO1002" s="264">
        <v>1</v>
      </c>
      <c r="AP1002" s="264">
        <v>1</v>
      </c>
      <c r="AQ1002" s="264">
        <v>1</v>
      </c>
      <c r="AR1002" s="265">
        <v>1</v>
      </c>
      <c r="AS1002" s="286">
        <v>0.0656418488929858</v>
      </c>
      <c r="AT1002" s="267">
        <v>0.0416666666666667</v>
      </c>
      <c r="AU1002" s="268">
        <v>0</v>
      </c>
      <c r="AV1002" s="268">
        <v>0.107142857142857</v>
      </c>
      <c r="AW1002" s="268">
        <v>0.0812182741116751</v>
      </c>
      <c r="AX1002" s="224"/>
      <c r="AY1002" s="222"/>
    </row>
    <row r="1003" ht="15" spans="1:51">
      <c r="A1003" s="220"/>
      <c r="B1003" s="224"/>
      <c r="C1003" s="294" t="s">
        <v>927</v>
      </c>
      <c r="D1003" s="111" t="s">
        <v>25</v>
      </c>
      <c r="E1003" s="111" t="s">
        <v>928</v>
      </c>
      <c r="F1003" s="295" t="s">
        <v>1039</v>
      </c>
      <c r="G1003" s="296" t="s">
        <v>1039</v>
      </c>
      <c r="H1003" s="296" t="s">
        <v>1039</v>
      </c>
      <c r="I1003" s="296" t="s">
        <v>1039</v>
      </c>
      <c r="J1003" s="259">
        <v>0.9</v>
      </c>
      <c r="K1003" s="260">
        <v>0.6</v>
      </c>
      <c r="L1003" s="260">
        <v>0.625</v>
      </c>
      <c r="M1003" s="261">
        <v>1</v>
      </c>
      <c r="N1003" s="261">
        <v>0.745901639344262</v>
      </c>
      <c r="O1003" s="262">
        <v>0.9</v>
      </c>
      <c r="P1003" s="263">
        <v>0.468553459119497</v>
      </c>
      <c r="Q1003" s="260">
        <v>0.988294314381271</v>
      </c>
      <c r="R1003" s="260">
        <v>0.959001782531194</v>
      </c>
      <c r="S1003" s="260">
        <v>0.607762371642397</v>
      </c>
      <c r="T1003" s="262">
        <v>0.9</v>
      </c>
      <c r="U1003" s="260">
        <v>0.889937106918239</v>
      </c>
      <c r="V1003" s="260">
        <v>0.923076923076923</v>
      </c>
      <c r="W1003" s="260">
        <v>0.92156862745098</v>
      </c>
      <c r="X1003" s="260">
        <v>0.9217961362186</v>
      </c>
      <c r="Y1003" s="262">
        <v>0.92</v>
      </c>
      <c r="Z1003" s="262" t="s">
        <v>33</v>
      </c>
      <c r="AA1003" s="262">
        <v>0</v>
      </c>
      <c r="AB1003" s="262" t="s">
        <v>33</v>
      </c>
      <c r="AC1003" s="262">
        <v>0</v>
      </c>
      <c r="AD1003" s="262">
        <v>0.92</v>
      </c>
      <c r="AE1003" s="260">
        <v>0.65</v>
      </c>
      <c r="AF1003" s="260">
        <v>0.985915492957746</v>
      </c>
      <c r="AG1003" s="260">
        <v>0.96875</v>
      </c>
      <c r="AH1003" s="260">
        <v>0.882797731568998</v>
      </c>
      <c r="AI1003" s="262">
        <v>0.92</v>
      </c>
      <c r="AJ1003" s="260">
        <v>0.938679245283019</v>
      </c>
      <c r="AK1003" s="260">
        <v>0.959933222036728</v>
      </c>
      <c r="AL1003" s="260">
        <v>0.975044563279857</v>
      </c>
      <c r="AM1003" s="260">
        <v>0.971059041874493</v>
      </c>
      <c r="AN1003" s="259">
        <v>0.99</v>
      </c>
      <c r="AO1003" s="264">
        <v>1</v>
      </c>
      <c r="AP1003" s="264">
        <v>1</v>
      </c>
      <c r="AQ1003" s="264">
        <v>1</v>
      </c>
      <c r="AR1003" s="265">
        <v>1</v>
      </c>
      <c r="AS1003" s="286">
        <v>0.0656418488929858</v>
      </c>
      <c r="AT1003" s="267">
        <v>0</v>
      </c>
      <c r="AU1003" s="268">
        <v>0</v>
      </c>
      <c r="AV1003" s="268">
        <v>0</v>
      </c>
      <c r="AW1003" s="268">
        <v>0.0166666666666667</v>
      </c>
      <c r="AX1003" s="224"/>
      <c r="AY1003" s="222"/>
    </row>
    <row r="1004" ht="15" spans="1:51">
      <c r="A1004" s="220"/>
      <c r="B1004" s="224"/>
      <c r="C1004" s="294" t="s">
        <v>927</v>
      </c>
      <c r="D1004" s="111" t="s">
        <v>25</v>
      </c>
      <c r="E1004" s="111" t="s">
        <v>928</v>
      </c>
      <c r="F1004" s="297" t="s">
        <v>1040</v>
      </c>
      <c r="G1004" s="298" t="s">
        <v>1040</v>
      </c>
      <c r="H1004" s="298" t="s">
        <v>1040</v>
      </c>
      <c r="I1004" s="298" t="s">
        <v>1040</v>
      </c>
      <c r="J1004" s="259">
        <v>0.9</v>
      </c>
      <c r="K1004" s="260">
        <v>0.789473684210526</v>
      </c>
      <c r="L1004" s="260">
        <v>0.857142857142857</v>
      </c>
      <c r="M1004" s="261">
        <v>0.92</v>
      </c>
      <c r="N1004" s="261">
        <v>0.861022364217252</v>
      </c>
      <c r="O1004" s="262">
        <v>0.9</v>
      </c>
      <c r="P1004" s="263">
        <v>0.758568548387097</v>
      </c>
      <c r="Q1004" s="260">
        <v>0.954775458570525</v>
      </c>
      <c r="R1004" s="260">
        <v>0.976839636470243</v>
      </c>
      <c r="S1004" s="260">
        <v>0.936943801877806</v>
      </c>
      <c r="T1004" s="262">
        <v>0.9</v>
      </c>
      <c r="U1004" s="260">
        <v>0.679939516129032</v>
      </c>
      <c r="V1004" s="260">
        <v>0.910815939278937</v>
      </c>
      <c r="W1004" s="260">
        <v>0.935209615948402</v>
      </c>
      <c r="X1004" s="260">
        <v>0.879697918084093</v>
      </c>
      <c r="Y1004" s="262">
        <v>0.92</v>
      </c>
      <c r="Z1004" s="262">
        <v>0.893532338308458</v>
      </c>
      <c r="AA1004" s="262">
        <v>0.925515055467512</v>
      </c>
      <c r="AB1004" s="262">
        <v>0.904632152588556</v>
      </c>
      <c r="AC1004" s="262">
        <v>0.928051363516018</v>
      </c>
      <c r="AD1004" s="262">
        <v>0.92</v>
      </c>
      <c r="AE1004" s="260">
        <v>0.979677319267763</v>
      </c>
      <c r="AF1004" s="260">
        <v>0.993158448708607</v>
      </c>
      <c r="AG1004" s="260">
        <v>0.986173956762192</v>
      </c>
      <c r="AH1004" s="260">
        <v>0.981966760814966</v>
      </c>
      <c r="AI1004" s="262">
        <v>0.92</v>
      </c>
      <c r="AJ1004" s="260">
        <v>0.912414624347127</v>
      </c>
      <c r="AK1004" s="260">
        <v>0.958080674927498</v>
      </c>
      <c r="AL1004" s="260">
        <v>0.966931216931217</v>
      </c>
      <c r="AM1004" s="260">
        <v>0.954492152264117</v>
      </c>
      <c r="AN1004" s="259">
        <v>0.99</v>
      </c>
      <c r="AO1004" s="264">
        <v>1</v>
      </c>
      <c r="AP1004" s="264">
        <v>1</v>
      </c>
      <c r="AQ1004" s="264">
        <v>1</v>
      </c>
      <c r="AR1004" s="265">
        <v>1</v>
      </c>
      <c r="AS1004" s="286">
        <v>0.0656418488929858</v>
      </c>
      <c r="AT1004" s="267">
        <v>0.0476190476190476</v>
      </c>
      <c r="AU1004" s="268">
        <v>0</v>
      </c>
      <c r="AV1004" s="268">
        <v>0.0256410256410256</v>
      </c>
      <c r="AW1004" s="268">
        <v>0.0608034744842562</v>
      </c>
      <c r="AX1004" s="224"/>
      <c r="AY1004" s="222"/>
    </row>
    <row r="1005" ht="15" spans="1:51">
      <c r="A1005" s="220"/>
      <c r="B1005" s="224"/>
      <c r="C1005" s="294" t="s">
        <v>927</v>
      </c>
      <c r="D1005" s="111" t="s">
        <v>125</v>
      </c>
      <c r="E1005" s="111" t="s">
        <v>928</v>
      </c>
      <c r="F1005" s="297" t="s">
        <v>1041</v>
      </c>
      <c r="G1005" s="298" t="s">
        <v>1041</v>
      </c>
      <c r="H1005" s="298" t="s">
        <v>1041</v>
      </c>
      <c r="I1005" s="298" t="s">
        <v>1041</v>
      </c>
      <c r="J1005" s="259">
        <v>0.9</v>
      </c>
      <c r="K1005" s="260" t="s">
        <v>33</v>
      </c>
      <c r="L1005" s="260" t="s">
        <v>33</v>
      </c>
      <c r="M1005" s="261" t="s">
        <v>33</v>
      </c>
      <c r="N1005" s="261" t="s">
        <v>33</v>
      </c>
      <c r="O1005" s="262">
        <v>0.9</v>
      </c>
      <c r="P1005" s="263" t="s">
        <v>33</v>
      </c>
      <c r="Q1005" s="260" t="s">
        <v>33</v>
      </c>
      <c r="R1005" s="260" t="s">
        <v>33</v>
      </c>
      <c r="S1005" s="260" t="s">
        <v>33</v>
      </c>
      <c r="T1005" s="262">
        <v>0.9</v>
      </c>
      <c r="U1005" s="260" t="s">
        <v>33</v>
      </c>
      <c r="V1005" s="260" t="s">
        <v>33</v>
      </c>
      <c r="W1005" s="260" t="s">
        <v>33</v>
      </c>
      <c r="X1005" s="260" t="s">
        <v>33</v>
      </c>
      <c r="Y1005" s="262">
        <v>0.92</v>
      </c>
      <c r="Z1005" s="262" t="s">
        <v>33</v>
      </c>
      <c r="AA1005" s="262" t="s">
        <v>33</v>
      </c>
      <c r="AB1005" s="262" t="s">
        <v>33</v>
      </c>
      <c r="AC1005" s="262" t="s">
        <v>33</v>
      </c>
      <c r="AD1005" s="262">
        <v>0.92</v>
      </c>
      <c r="AE1005" s="260" t="s">
        <v>33</v>
      </c>
      <c r="AF1005" s="260" t="s">
        <v>33</v>
      </c>
      <c r="AG1005" s="260" t="s">
        <v>33</v>
      </c>
      <c r="AH1005" s="260" t="s">
        <v>33</v>
      </c>
      <c r="AI1005" s="262">
        <v>0.92</v>
      </c>
      <c r="AJ1005" s="260" t="s">
        <v>33</v>
      </c>
      <c r="AK1005" s="260" t="s">
        <v>33</v>
      </c>
      <c r="AL1005" s="260" t="s">
        <v>33</v>
      </c>
      <c r="AM1005" s="260" t="s">
        <v>33</v>
      </c>
      <c r="AN1005" s="259">
        <v>0.99</v>
      </c>
      <c r="AO1005" s="264" t="s">
        <v>33</v>
      </c>
      <c r="AP1005" s="264" t="s">
        <v>33</v>
      </c>
      <c r="AQ1005" s="264" t="s">
        <v>33</v>
      </c>
      <c r="AR1005" s="265" t="s">
        <v>33</v>
      </c>
      <c r="AS1005" s="286">
        <v>0.0656418488929858</v>
      </c>
      <c r="AT1005" s="267" t="s">
        <v>33</v>
      </c>
      <c r="AU1005" s="268" t="s">
        <v>33</v>
      </c>
      <c r="AV1005" s="268" t="s">
        <v>33</v>
      </c>
      <c r="AW1005" s="268" t="s">
        <v>33</v>
      </c>
      <c r="AX1005" s="224"/>
      <c r="AY1005" s="222"/>
    </row>
    <row r="1006" ht="15" spans="1:51">
      <c r="A1006" s="220"/>
      <c r="B1006" s="224"/>
      <c r="C1006" s="294" t="s">
        <v>927</v>
      </c>
      <c r="D1006" s="111" t="s">
        <v>125</v>
      </c>
      <c r="E1006" s="111" t="s">
        <v>928</v>
      </c>
      <c r="F1006" s="299" t="s">
        <v>1042</v>
      </c>
      <c r="G1006" s="300" t="s">
        <v>1042</v>
      </c>
      <c r="H1006" s="300" t="s">
        <v>1042</v>
      </c>
      <c r="I1006" s="300" t="s">
        <v>1042</v>
      </c>
      <c r="J1006" s="259">
        <v>0.9</v>
      </c>
      <c r="K1006" s="260" t="s">
        <v>33</v>
      </c>
      <c r="L1006" s="260" t="s">
        <v>33</v>
      </c>
      <c r="M1006" s="261" t="s">
        <v>33</v>
      </c>
      <c r="N1006" s="261" t="s">
        <v>33</v>
      </c>
      <c r="O1006" s="262">
        <v>0.9</v>
      </c>
      <c r="P1006" s="263" t="s">
        <v>33</v>
      </c>
      <c r="Q1006" s="260" t="s">
        <v>33</v>
      </c>
      <c r="R1006" s="260" t="s">
        <v>33</v>
      </c>
      <c r="S1006" s="260" t="s">
        <v>33</v>
      </c>
      <c r="T1006" s="262">
        <v>0.9</v>
      </c>
      <c r="U1006" s="260" t="s">
        <v>33</v>
      </c>
      <c r="V1006" s="260" t="s">
        <v>33</v>
      </c>
      <c r="W1006" s="260" t="s">
        <v>33</v>
      </c>
      <c r="X1006" s="260" t="s">
        <v>33</v>
      </c>
      <c r="Y1006" s="262">
        <v>0.92</v>
      </c>
      <c r="Z1006" s="262" t="s">
        <v>33</v>
      </c>
      <c r="AA1006" s="262" t="s">
        <v>33</v>
      </c>
      <c r="AB1006" s="262" t="s">
        <v>33</v>
      </c>
      <c r="AC1006" s="262">
        <v>1</v>
      </c>
      <c r="AD1006" s="262">
        <v>0.92</v>
      </c>
      <c r="AE1006" s="260">
        <v>1</v>
      </c>
      <c r="AF1006" s="260">
        <v>1</v>
      </c>
      <c r="AG1006" s="260">
        <v>0.99537037037037</v>
      </c>
      <c r="AH1006" s="260">
        <v>0.98998699609883</v>
      </c>
      <c r="AI1006" s="262">
        <v>0.92</v>
      </c>
      <c r="AJ1006" s="260" t="s">
        <v>33</v>
      </c>
      <c r="AK1006" s="260" t="s">
        <v>33</v>
      </c>
      <c r="AL1006" s="260" t="s">
        <v>33</v>
      </c>
      <c r="AM1006" s="260">
        <v>1</v>
      </c>
      <c r="AN1006" s="259">
        <v>0.99</v>
      </c>
      <c r="AO1006" s="264" t="s">
        <v>33</v>
      </c>
      <c r="AP1006" s="264" t="s">
        <v>33</v>
      </c>
      <c r="AQ1006" s="264" t="s">
        <v>33</v>
      </c>
      <c r="AR1006" s="265">
        <v>1</v>
      </c>
      <c r="AS1006" s="286">
        <v>0.0656418488929858</v>
      </c>
      <c r="AT1006" s="267" t="s">
        <v>33</v>
      </c>
      <c r="AU1006" s="268" t="s">
        <v>33</v>
      </c>
      <c r="AV1006" s="268" t="s">
        <v>33</v>
      </c>
      <c r="AW1006" s="268" t="s">
        <v>33</v>
      </c>
      <c r="AX1006" s="224"/>
      <c r="AY1006" s="222"/>
    </row>
    <row r="1007" ht="15" spans="1:51">
      <c r="A1007" s="220"/>
      <c r="B1007" s="224"/>
      <c r="C1007" s="294" t="s">
        <v>927</v>
      </c>
      <c r="D1007" s="111" t="s">
        <v>125</v>
      </c>
      <c r="E1007" s="111" t="s">
        <v>928</v>
      </c>
      <c r="F1007" s="299" t="s">
        <v>1043</v>
      </c>
      <c r="G1007" s="300" t="s">
        <v>1043</v>
      </c>
      <c r="H1007" s="300" t="s">
        <v>1043</v>
      </c>
      <c r="I1007" s="300" t="s">
        <v>1043</v>
      </c>
      <c r="J1007" s="259">
        <v>0.9</v>
      </c>
      <c r="K1007" s="260" t="s">
        <v>33</v>
      </c>
      <c r="L1007" s="260" t="s">
        <v>33</v>
      </c>
      <c r="M1007" s="261" t="s">
        <v>33</v>
      </c>
      <c r="N1007" s="261" t="s">
        <v>33</v>
      </c>
      <c r="O1007" s="262">
        <v>0.9</v>
      </c>
      <c r="P1007" s="263" t="s">
        <v>33</v>
      </c>
      <c r="Q1007" s="260" t="s">
        <v>33</v>
      </c>
      <c r="R1007" s="260" t="s">
        <v>33</v>
      </c>
      <c r="S1007" s="260">
        <v>0.142857142857143</v>
      </c>
      <c r="T1007" s="262">
        <v>0.9</v>
      </c>
      <c r="U1007" s="260" t="s">
        <v>33</v>
      </c>
      <c r="V1007" s="260" t="s">
        <v>33</v>
      </c>
      <c r="W1007" s="260" t="s">
        <v>33</v>
      </c>
      <c r="X1007" s="260">
        <v>0.857142857142857</v>
      </c>
      <c r="Y1007" s="262">
        <v>0.92</v>
      </c>
      <c r="Z1007" s="262" t="s">
        <v>33</v>
      </c>
      <c r="AA1007" s="262" t="s">
        <v>33</v>
      </c>
      <c r="AB1007" s="262" t="s">
        <v>33</v>
      </c>
      <c r="AC1007" s="262" t="s">
        <v>33</v>
      </c>
      <c r="AD1007" s="262">
        <v>0.92</v>
      </c>
      <c r="AE1007" s="260">
        <v>1</v>
      </c>
      <c r="AF1007" s="260">
        <v>1</v>
      </c>
      <c r="AG1007" s="260">
        <v>1</v>
      </c>
      <c r="AH1007" s="260">
        <v>0.999569568492414</v>
      </c>
      <c r="AI1007" s="262">
        <v>0.92</v>
      </c>
      <c r="AJ1007" s="260" t="s">
        <v>33</v>
      </c>
      <c r="AK1007" s="260" t="s">
        <v>33</v>
      </c>
      <c r="AL1007" s="260" t="s">
        <v>33</v>
      </c>
      <c r="AM1007" s="260">
        <v>0.857142857142857</v>
      </c>
      <c r="AN1007" s="259">
        <v>0.99</v>
      </c>
      <c r="AO1007" s="264">
        <v>1</v>
      </c>
      <c r="AP1007" s="264">
        <v>1</v>
      </c>
      <c r="AQ1007" s="264">
        <v>1</v>
      </c>
      <c r="AR1007" s="265">
        <v>1</v>
      </c>
      <c r="AS1007" s="286">
        <v>0.0656418488929858</v>
      </c>
      <c r="AT1007" s="267" t="s">
        <v>33</v>
      </c>
      <c r="AU1007" s="268" t="s">
        <v>33</v>
      </c>
      <c r="AV1007" s="268" t="s">
        <v>33</v>
      </c>
      <c r="AW1007" s="268" t="s">
        <v>33</v>
      </c>
      <c r="AX1007" s="224"/>
      <c r="AY1007" s="222"/>
    </row>
    <row r="1008" ht="15" spans="1:51">
      <c r="A1008" s="220"/>
      <c r="B1008" s="224"/>
      <c r="C1008" s="294" t="s">
        <v>927</v>
      </c>
      <c r="D1008" s="111" t="s">
        <v>25</v>
      </c>
      <c r="E1008" s="111" t="s">
        <v>928</v>
      </c>
      <c r="F1008" s="297" t="s">
        <v>1044</v>
      </c>
      <c r="G1008" s="298" t="s">
        <v>1044</v>
      </c>
      <c r="H1008" s="298" t="s">
        <v>1044</v>
      </c>
      <c r="I1008" s="298" t="s">
        <v>1044</v>
      </c>
      <c r="J1008" s="259">
        <v>0.9</v>
      </c>
      <c r="K1008" s="260">
        <v>0.787878787878788</v>
      </c>
      <c r="L1008" s="260">
        <v>0.757575757575758</v>
      </c>
      <c r="M1008" s="261">
        <v>0.853658536585366</v>
      </c>
      <c r="N1008" s="261">
        <v>0.869850187265918</v>
      </c>
      <c r="O1008" s="262">
        <v>0.9</v>
      </c>
      <c r="P1008" s="263">
        <v>0.860639158576052</v>
      </c>
      <c r="Q1008" s="260">
        <v>0.933714285714286</v>
      </c>
      <c r="R1008" s="260">
        <v>0.957451403887689</v>
      </c>
      <c r="S1008" s="260">
        <v>0.902075890534494</v>
      </c>
      <c r="T1008" s="262">
        <v>0.9</v>
      </c>
      <c r="U1008" s="260">
        <v>0.843244336569579</v>
      </c>
      <c r="V1008" s="260">
        <v>0.903314285714286</v>
      </c>
      <c r="W1008" s="260">
        <v>0.927429805615551</v>
      </c>
      <c r="X1008" s="260">
        <v>0.900844577017793</v>
      </c>
      <c r="Y1008" s="262">
        <v>0.92</v>
      </c>
      <c r="Z1008" s="262">
        <v>0.844444444444444</v>
      </c>
      <c r="AA1008" s="262">
        <v>0.888888888888889</v>
      </c>
      <c r="AB1008" s="262">
        <v>0.879754601226994</v>
      </c>
      <c r="AC1008" s="262">
        <v>0.875700600230552</v>
      </c>
      <c r="AD1008" s="262">
        <v>0.92</v>
      </c>
      <c r="AE1008" s="260">
        <v>0.997189618118697</v>
      </c>
      <c r="AF1008" s="260">
        <v>0.99626400996264</v>
      </c>
      <c r="AG1008" s="260">
        <v>0.994794976547133</v>
      </c>
      <c r="AH1008" s="260">
        <v>0.990180971925829</v>
      </c>
      <c r="AI1008" s="262">
        <v>0.92</v>
      </c>
      <c r="AJ1008" s="260">
        <v>0.879604088917735</v>
      </c>
      <c r="AK1008" s="260">
        <v>0.941365613769624</v>
      </c>
      <c r="AL1008" s="260">
        <v>0.955388287130531</v>
      </c>
      <c r="AM1008" s="260">
        <v>0.938265019452209</v>
      </c>
      <c r="AN1008" s="259">
        <v>0.99</v>
      </c>
      <c r="AO1008" s="264">
        <v>1</v>
      </c>
      <c r="AP1008" s="264">
        <v>1</v>
      </c>
      <c r="AQ1008" s="264">
        <v>1</v>
      </c>
      <c r="AR1008" s="265">
        <v>1</v>
      </c>
      <c r="AS1008" s="286">
        <v>0.0656418488929858</v>
      </c>
      <c r="AT1008" s="267">
        <v>0.0285714285714286</v>
      </c>
      <c r="AU1008" s="268">
        <v>0.0263157894736842</v>
      </c>
      <c r="AV1008" s="268">
        <v>0.0408163265306122</v>
      </c>
      <c r="AW1008" s="268">
        <v>0.075381679389313</v>
      </c>
      <c r="AX1008" s="224"/>
      <c r="AY1008" s="222"/>
    </row>
    <row r="1009" ht="15" spans="1:51">
      <c r="A1009" s="220"/>
      <c r="B1009" s="224"/>
      <c r="C1009" s="294" t="s">
        <v>927</v>
      </c>
      <c r="D1009" s="111" t="s">
        <v>125</v>
      </c>
      <c r="E1009" s="111" t="s">
        <v>928</v>
      </c>
      <c r="F1009" s="299" t="s">
        <v>1045</v>
      </c>
      <c r="G1009" s="300" t="s">
        <v>1045</v>
      </c>
      <c r="H1009" s="300" t="s">
        <v>1045</v>
      </c>
      <c r="I1009" s="300" t="s">
        <v>1045</v>
      </c>
      <c r="J1009" s="259">
        <v>0.9</v>
      </c>
      <c r="K1009" s="260" t="s">
        <v>33</v>
      </c>
      <c r="L1009" s="260" t="s">
        <v>33</v>
      </c>
      <c r="M1009" s="261" t="s">
        <v>33</v>
      </c>
      <c r="N1009" s="261" t="s">
        <v>33</v>
      </c>
      <c r="O1009" s="262">
        <v>0.9</v>
      </c>
      <c r="P1009" s="263" t="s">
        <v>33</v>
      </c>
      <c r="Q1009" s="260">
        <v>0</v>
      </c>
      <c r="R1009" s="260" t="s">
        <v>33</v>
      </c>
      <c r="S1009" s="260">
        <v>0</v>
      </c>
      <c r="T1009" s="262">
        <v>0.9</v>
      </c>
      <c r="U1009" s="260" t="s">
        <v>33</v>
      </c>
      <c r="V1009" s="260">
        <v>1</v>
      </c>
      <c r="W1009" s="260" t="s">
        <v>33</v>
      </c>
      <c r="X1009" s="260">
        <v>1</v>
      </c>
      <c r="Y1009" s="262">
        <v>0.92</v>
      </c>
      <c r="Z1009" s="262" t="s">
        <v>33</v>
      </c>
      <c r="AA1009" s="262" t="s">
        <v>33</v>
      </c>
      <c r="AB1009" s="262" t="s">
        <v>33</v>
      </c>
      <c r="AC1009" s="262">
        <v>1</v>
      </c>
      <c r="AD1009" s="262">
        <v>0.92</v>
      </c>
      <c r="AE1009" s="260">
        <v>1</v>
      </c>
      <c r="AF1009" s="260">
        <v>1</v>
      </c>
      <c r="AG1009" s="260">
        <v>1</v>
      </c>
      <c r="AH1009" s="260">
        <v>0.996079570204734</v>
      </c>
      <c r="AI1009" s="262">
        <v>0.92</v>
      </c>
      <c r="AJ1009" s="260" t="s">
        <v>33</v>
      </c>
      <c r="AK1009" s="260">
        <v>1</v>
      </c>
      <c r="AL1009" s="260" t="s">
        <v>33</v>
      </c>
      <c r="AM1009" s="260">
        <v>1</v>
      </c>
      <c r="AN1009" s="259">
        <v>0.99</v>
      </c>
      <c r="AO1009" s="264" t="s">
        <v>33</v>
      </c>
      <c r="AP1009" s="264" t="s">
        <v>33</v>
      </c>
      <c r="AQ1009" s="264">
        <v>1</v>
      </c>
      <c r="AR1009" s="265">
        <v>1</v>
      </c>
      <c r="AS1009" s="286">
        <v>0.0656418488929858</v>
      </c>
      <c r="AT1009" s="267" t="s">
        <v>33</v>
      </c>
      <c r="AU1009" s="268" t="s">
        <v>33</v>
      </c>
      <c r="AV1009" s="268" t="s">
        <v>33</v>
      </c>
      <c r="AW1009" s="268" t="s">
        <v>33</v>
      </c>
      <c r="AX1009" s="224"/>
      <c r="AY1009" s="222"/>
    </row>
    <row r="1010" ht="15" spans="1:51">
      <c r="A1010" s="220"/>
      <c r="B1010" s="224"/>
      <c r="C1010" s="294" t="s">
        <v>927</v>
      </c>
      <c r="D1010" s="111" t="s">
        <v>25</v>
      </c>
      <c r="E1010" s="111" t="s">
        <v>928</v>
      </c>
      <c r="F1010" s="299" t="s">
        <v>1046</v>
      </c>
      <c r="G1010" s="300" t="s">
        <v>1046</v>
      </c>
      <c r="H1010" s="300" t="s">
        <v>1046</v>
      </c>
      <c r="I1010" s="300" t="s">
        <v>1046</v>
      </c>
      <c r="J1010" s="259">
        <v>0.9</v>
      </c>
      <c r="K1010" s="260">
        <v>0.724137931034483</v>
      </c>
      <c r="L1010" s="260">
        <v>0.903225806451613</v>
      </c>
      <c r="M1010" s="261">
        <v>1</v>
      </c>
      <c r="N1010" s="261">
        <v>0.905529953917051</v>
      </c>
      <c r="O1010" s="262">
        <v>0.9</v>
      </c>
      <c r="P1010" s="263">
        <v>0.949295774647887</v>
      </c>
      <c r="Q1010" s="260">
        <v>0.89667994687915</v>
      </c>
      <c r="R1010" s="260">
        <v>0.955070281124498</v>
      </c>
      <c r="S1010" s="260">
        <v>0.891491113371108</v>
      </c>
      <c r="T1010" s="262">
        <v>0.9</v>
      </c>
      <c r="U1010" s="260">
        <v>0.866581306017926</v>
      </c>
      <c r="V1010" s="260">
        <v>0.89667994687915</v>
      </c>
      <c r="W1010" s="260">
        <v>0.940261044176707</v>
      </c>
      <c r="X1010" s="260">
        <v>0.901777325778488</v>
      </c>
      <c r="Y1010" s="262">
        <v>0.92</v>
      </c>
      <c r="Z1010" s="262">
        <v>0.74949494949495</v>
      </c>
      <c r="AA1010" s="262">
        <v>0.8</v>
      </c>
      <c r="AB1010" s="262">
        <v>0.850290697674419</v>
      </c>
      <c r="AC1010" s="262">
        <v>0.810871978819711</v>
      </c>
      <c r="AD1010" s="262">
        <v>0.92</v>
      </c>
      <c r="AE1010" s="260">
        <v>0.999236641221374</v>
      </c>
      <c r="AF1010" s="260">
        <v>0.998173158478502</v>
      </c>
      <c r="AG1010" s="260">
        <v>0.996170416467209</v>
      </c>
      <c r="AH1010" s="260">
        <v>0.993104422587893</v>
      </c>
      <c r="AI1010" s="262">
        <v>0.92</v>
      </c>
      <c r="AJ1010" s="260">
        <v>0.884764429940853</v>
      </c>
      <c r="AK1010" s="260">
        <v>0.915805671576171</v>
      </c>
      <c r="AL1010" s="260">
        <v>0.954448246364414</v>
      </c>
      <c r="AM1010" s="260">
        <v>0.926990836395754</v>
      </c>
      <c r="AN1010" s="259">
        <v>0.99</v>
      </c>
      <c r="AO1010" s="264">
        <v>1</v>
      </c>
      <c r="AP1010" s="264">
        <v>1</v>
      </c>
      <c r="AQ1010" s="264">
        <v>1</v>
      </c>
      <c r="AR1010" s="265">
        <v>1</v>
      </c>
      <c r="AS1010" s="286">
        <v>0.0656418488929858</v>
      </c>
      <c r="AT1010" s="267">
        <v>0.0681818181818182</v>
      </c>
      <c r="AU1010" s="268">
        <v>0.027027027027027</v>
      </c>
      <c r="AV1010" s="268">
        <v>0.0425531914893617</v>
      </c>
      <c r="AW1010" s="268">
        <v>0.0702127659574468</v>
      </c>
      <c r="AX1010" s="224"/>
      <c r="AY1010" s="222"/>
    </row>
    <row r="1011" ht="15" spans="1:51">
      <c r="A1011" s="220"/>
      <c r="B1011" s="224"/>
      <c r="C1011" s="294" t="s">
        <v>927</v>
      </c>
      <c r="D1011" s="111" t="s">
        <v>125</v>
      </c>
      <c r="E1011" s="111" t="s">
        <v>928</v>
      </c>
      <c r="F1011" s="299" t="s">
        <v>1047</v>
      </c>
      <c r="G1011" s="300" t="s">
        <v>1047</v>
      </c>
      <c r="H1011" s="300" t="s">
        <v>1047</v>
      </c>
      <c r="I1011" s="300" t="s">
        <v>1047</v>
      </c>
      <c r="J1011" s="259">
        <v>0.9</v>
      </c>
      <c r="K1011" s="260" t="s">
        <v>33</v>
      </c>
      <c r="L1011" s="260" t="s">
        <v>33</v>
      </c>
      <c r="M1011" s="261" t="s">
        <v>33</v>
      </c>
      <c r="N1011" s="261" t="s">
        <v>33</v>
      </c>
      <c r="O1011" s="262">
        <v>0.9</v>
      </c>
      <c r="P1011" s="263" t="s">
        <v>33</v>
      </c>
      <c r="Q1011" s="260" t="s">
        <v>33</v>
      </c>
      <c r="R1011" s="260" t="s">
        <v>33</v>
      </c>
      <c r="S1011" s="260">
        <v>0</v>
      </c>
      <c r="T1011" s="262">
        <v>0.9</v>
      </c>
      <c r="U1011" s="260" t="s">
        <v>33</v>
      </c>
      <c r="V1011" s="260" t="s">
        <v>33</v>
      </c>
      <c r="W1011" s="260" t="s">
        <v>33</v>
      </c>
      <c r="X1011" s="260">
        <v>1</v>
      </c>
      <c r="Y1011" s="262">
        <v>0.92</v>
      </c>
      <c r="Z1011" s="262" t="s">
        <v>33</v>
      </c>
      <c r="AA1011" s="262" t="s">
        <v>33</v>
      </c>
      <c r="AB1011" s="262" t="s">
        <v>33</v>
      </c>
      <c r="AC1011" s="262" t="s">
        <v>33</v>
      </c>
      <c r="AD1011" s="262">
        <v>0.92</v>
      </c>
      <c r="AE1011" s="260">
        <v>1</v>
      </c>
      <c r="AF1011" s="260">
        <v>1</v>
      </c>
      <c r="AG1011" s="260">
        <v>1</v>
      </c>
      <c r="AH1011" s="260">
        <v>0.998507462686567</v>
      </c>
      <c r="AI1011" s="262">
        <v>0.92</v>
      </c>
      <c r="AJ1011" s="260" t="s">
        <v>33</v>
      </c>
      <c r="AK1011" s="260" t="s">
        <v>33</v>
      </c>
      <c r="AL1011" s="260" t="s">
        <v>33</v>
      </c>
      <c r="AM1011" s="260">
        <v>1</v>
      </c>
      <c r="AN1011" s="259">
        <v>0.99</v>
      </c>
      <c r="AO1011" s="264">
        <v>1</v>
      </c>
      <c r="AP1011" s="264">
        <v>1</v>
      </c>
      <c r="AQ1011" s="264">
        <v>1</v>
      </c>
      <c r="AR1011" s="265">
        <v>1</v>
      </c>
      <c r="AS1011" s="286">
        <v>0.0656418488929858</v>
      </c>
      <c r="AT1011" s="267" t="s">
        <v>33</v>
      </c>
      <c r="AU1011" s="268" t="s">
        <v>33</v>
      </c>
      <c r="AV1011" s="268" t="s">
        <v>33</v>
      </c>
      <c r="AW1011" s="268" t="s">
        <v>33</v>
      </c>
      <c r="AX1011" s="224"/>
      <c r="AY1011" s="222"/>
    </row>
    <row r="1012" ht="15" spans="1:51">
      <c r="A1012" s="220"/>
      <c r="B1012" s="224"/>
      <c r="C1012" s="294" t="s">
        <v>927</v>
      </c>
      <c r="D1012" s="111" t="s">
        <v>125</v>
      </c>
      <c r="E1012" s="111" t="s">
        <v>928</v>
      </c>
      <c r="F1012" s="299" t="s">
        <v>1048</v>
      </c>
      <c r="G1012" s="300" t="s">
        <v>1048</v>
      </c>
      <c r="H1012" s="300" t="s">
        <v>1048</v>
      </c>
      <c r="I1012" s="300" t="s">
        <v>1048</v>
      </c>
      <c r="J1012" s="259">
        <v>0.9</v>
      </c>
      <c r="K1012" s="260" t="s">
        <v>33</v>
      </c>
      <c r="L1012" s="260" t="s">
        <v>33</v>
      </c>
      <c r="M1012" s="261" t="s">
        <v>33</v>
      </c>
      <c r="N1012" s="261" t="s">
        <v>33</v>
      </c>
      <c r="O1012" s="262">
        <v>0.9</v>
      </c>
      <c r="P1012" s="263" t="s">
        <v>33</v>
      </c>
      <c r="Q1012" s="260" t="s">
        <v>33</v>
      </c>
      <c r="R1012" s="260" t="s">
        <v>33</v>
      </c>
      <c r="S1012" s="260">
        <v>0</v>
      </c>
      <c r="T1012" s="262">
        <v>0.9</v>
      </c>
      <c r="U1012" s="260" t="s">
        <v>33</v>
      </c>
      <c r="V1012" s="260" t="s">
        <v>33</v>
      </c>
      <c r="W1012" s="260" t="s">
        <v>33</v>
      </c>
      <c r="X1012" s="260">
        <v>1</v>
      </c>
      <c r="Y1012" s="262">
        <v>0.92</v>
      </c>
      <c r="Z1012" s="262" t="s">
        <v>33</v>
      </c>
      <c r="AA1012" s="262" t="s">
        <v>33</v>
      </c>
      <c r="AB1012" s="262" t="s">
        <v>33</v>
      </c>
      <c r="AC1012" s="262" t="s">
        <v>33</v>
      </c>
      <c r="AD1012" s="262">
        <v>0.92</v>
      </c>
      <c r="AE1012" s="260">
        <v>1</v>
      </c>
      <c r="AF1012" s="260">
        <v>1</v>
      </c>
      <c r="AG1012" s="260">
        <v>1</v>
      </c>
      <c r="AH1012" s="260">
        <v>0.997362471740769</v>
      </c>
      <c r="AI1012" s="262">
        <v>0.92</v>
      </c>
      <c r="AJ1012" s="260" t="s">
        <v>33</v>
      </c>
      <c r="AK1012" s="260" t="s">
        <v>33</v>
      </c>
      <c r="AL1012" s="260" t="s">
        <v>33</v>
      </c>
      <c r="AM1012" s="260">
        <v>1</v>
      </c>
      <c r="AN1012" s="259">
        <v>0.99</v>
      </c>
      <c r="AO1012" s="264">
        <v>1</v>
      </c>
      <c r="AP1012" s="264">
        <v>1</v>
      </c>
      <c r="AQ1012" s="264">
        <v>1</v>
      </c>
      <c r="AR1012" s="265">
        <v>1</v>
      </c>
      <c r="AS1012" s="286">
        <v>0.0656418488929858</v>
      </c>
      <c r="AT1012" s="267" t="s">
        <v>33</v>
      </c>
      <c r="AU1012" s="268" t="s">
        <v>33</v>
      </c>
      <c r="AV1012" s="268" t="s">
        <v>33</v>
      </c>
      <c r="AW1012" s="268" t="s">
        <v>33</v>
      </c>
      <c r="AX1012" s="224"/>
      <c r="AY1012" s="222"/>
    </row>
    <row r="1013" ht="15" spans="1:51">
      <c r="A1013" s="220"/>
      <c r="B1013" s="224"/>
      <c r="C1013" s="294" t="s">
        <v>927</v>
      </c>
      <c r="D1013" s="111" t="s">
        <v>125</v>
      </c>
      <c r="E1013" s="111" t="s">
        <v>928</v>
      </c>
      <c r="F1013" s="299" t="s">
        <v>1049</v>
      </c>
      <c r="G1013" s="300" t="s">
        <v>1049</v>
      </c>
      <c r="H1013" s="300" t="s">
        <v>1049</v>
      </c>
      <c r="I1013" s="300" t="s">
        <v>1049</v>
      </c>
      <c r="J1013" s="259">
        <v>0.9</v>
      </c>
      <c r="K1013" s="260" t="s">
        <v>33</v>
      </c>
      <c r="L1013" s="260" t="s">
        <v>33</v>
      </c>
      <c r="M1013" s="261" t="s">
        <v>33</v>
      </c>
      <c r="N1013" s="261" t="s">
        <v>33</v>
      </c>
      <c r="O1013" s="262">
        <v>0.9</v>
      </c>
      <c r="P1013" s="263" t="s">
        <v>33</v>
      </c>
      <c r="Q1013" s="260" t="s">
        <v>33</v>
      </c>
      <c r="R1013" s="260" t="s">
        <v>33</v>
      </c>
      <c r="S1013" s="260" t="s">
        <v>33</v>
      </c>
      <c r="T1013" s="262">
        <v>0.9</v>
      </c>
      <c r="U1013" s="260" t="s">
        <v>33</v>
      </c>
      <c r="V1013" s="260" t="s">
        <v>33</v>
      </c>
      <c r="W1013" s="260" t="s">
        <v>33</v>
      </c>
      <c r="X1013" s="260" t="s">
        <v>33</v>
      </c>
      <c r="Y1013" s="262">
        <v>0.92</v>
      </c>
      <c r="Z1013" s="262" t="s">
        <v>33</v>
      </c>
      <c r="AA1013" s="262" t="s">
        <v>33</v>
      </c>
      <c r="AB1013" s="262" t="s">
        <v>33</v>
      </c>
      <c r="AC1013" s="262" t="s">
        <v>33</v>
      </c>
      <c r="AD1013" s="262">
        <v>0.92</v>
      </c>
      <c r="AE1013" s="260">
        <v>1</v>
      </c>
      <c r="AF1013" s="260">
        <v>1</v>
      </c>
      <c r="AG1013" s="260">
        <v>1</v>
      </c>
      <c r="AH1013" s="260">
        <v>0.999527633443552</v>
      </c>
      <c r="AI1013" s="262">
        <v>0.92</v>
      </c>
      <c r="AJ1013" s="260" t="s">
        <v>33</v>
      </c>
      <c r="AK1013" s="260" t="s">
        <v>33</v>
      </c>
      <c r="AL1013" s="260" t="s">
        <v>33</v>
      </c>
      <c r="AM1013" s="260" t="s">
        <v>33</v>
      </c>
      <c r="AN1013" s="259">
        <v>0.99</v>
      </c>
      <c r="AO1013" s="264" t="s">
        <v>33</v>
      </c>
      <c r="AP1013" s="264" t="s">
        <v>33</v>
      </c>
      <c r="AQ1013" s="264" t="s">
        <v>33</v>
      </c>
      <c r="AR1013" s="265">
        <v>1</v>
      </c>
      <c r="AS1013" s="286">
        <v>0.0656418488929858</v>
      </c>
      <c r="AT1013" s="267" t="s">
        <v>33</v>
      </c>
      <c r="AU1013" s="268" t="s">
        <v>33</v>
      </c>
      <c r="AV1013" s="268" t="s">
        <v>33</v>
      </c>
      <c r="AW1013" s="268" t="s">
        <v>33</v>
      </c>
      <c r="AX1013" s="224"/>
      <c r="AY1013" s="222"/>
    </row>
    <row r="1014" ht="15" spans="1:51">
      <c r="A1014" s="220"/>
      <c r="B1014" s="224"/>
      <c r="C1014" s="294" t="s">
        <v>927</v>
      </c>
      <c r="D1014" s="111" t="s">
        <v>25</v>
      </c>
      <c r="E1014" s="111" t="s">
        <v>928</v>
      </c>
      <c r="F1014" s="299" t="s">
        <v>1050</v>
      </c>
      <c r="G1014" s="300" t="s">
        <v>1050</v>
      </c>
      <c r="H1014" s="300" t="s">
        <v>1050</v>
      </c>
      <c r="I1014" s="300" t="s">
        <v>1050</v>
      </c>
      <c r="J1014" s="259">
        <v>0.9</v>
      </c>
      <c r="K1014" s="260">
        <v>0.833333333333333</v>
      </c>
      <c r="L1014" s="260">
        <v>0.923076923076923</v>
      </c>
      <c r="M1014" s="261">
        <v>1</v>
      </c>
      <c r="N1014" s="261">
        <v>0.909090909090909</v>
      </c>
      <c r="O1014" s="262">
        <v>0.9</v>
      </c>
      <c r="P1014" s="263">
        <v>0.727464788732394</v>
      </c>
      <c r="Q1014" s="260">
        <v>0.961210240496509</v>
      </c>
      <c r="R1014" s="260">
        <v>0.966266866566717</v>
      </c>
      <c r="S1014" s="260">
        <v>0.929473321427452</v>
      </c>
      <c r="T1014" s="262">
        <v>0.9</v>
      </c>
      <c r="U1014" s="260">
        <v>0.619014084507042</v>
      </c>
      <c r="V1014" s="260">
        <v>0.811481768813033</v>
      </c>
      <c r="W1014" s="260">
        <v>0.898050974512744</v>
      </c>
      <c r="X1014" s="260">
        <v>0.822947018830091</v>
      </c>
      <c r="Y1014" s="262">
        <v>0.92</v>
      </c>
      <c r="Z1014" s="262">
        <v>0.728155339805825</v>
      </c>
      <c r="AA1014" s="262">
        <v>0.901360544217687</v>
      </c>
      <c r="AB1014" s="262">
        <v>0.907063197026022</v>
      </c>
      <c r="AC1014" s="262">
        <v>0.84135711412096</v>
      </c>
      <c r="AD1014" s="262">
        <v>0.92</v>
      </c>
      <c r="AE1014" s="260">
        <v>0.994315413350658</v>
      </c>
      <c r="AF1014" s="260">
        <v>0.989671931956258</v>
      </c>
      <c r="AG1014" s="260">
        <v>0.968661588683352</v>
      </c>
      <c r="AH1014" s="260">
        <v>0.982312586656286</v>
      </c>
      <c r="AI1014" s="262">
        <v>0.92</v>
      </c>
      <c r="AJ1014" s="260">
        <v>0.782442748091603</v>
      </c>
      <c r="AK1014" s="260">
        <v>0.931143398610234</v>
      </c>
      <c r="AL1014" s="260">
        <v>0.945102932002495</v>
      </c>
      <c r="AM1014" s="260">
        <v>0.905722112311673</v>
      </c>
      <c r="AN1014" s="259">
        <v>0.99</v>
      </c>
      <c r="AO1014" s="264">
        <v>1</v>
      </c>
      <c r="AP1014" s="264">
        <v>1</v>
      </c>
      <c r="AQ1014" s="264">
        <v>1</v>
      </c>
      <c r="AR1014" s="265">
        <v>1</v>
      </c>
      <c r="AS1014" s="286">
        <v>0.0656418488929858</v>
      </c>
      <c r="AT1014" s="267">
        <v>0</v>
      </c>
      <c r="AU1014" s="268">
        <v>0</v>
      </c>
      <c r="AV1014" s="268">
        <v>0.166666666666667</v>
      </c>
      <c r="AW1014" s="268">
        <v>0.0575342465753425</v>
      </c>
      <c r="AX1014" s="224"/>
      <c r="AY1014" s="222"/>
    </row>
    <row r="1015" ht="15" spans="1:51">
      <c r="A1015" s="220"/>
      <c r="B1015" s="224"/>
      <c r="C1015" s="294" t="s">
        <v>927</v>
      </c>
      <c r="D1015" s="111" t="s">
        <v>125</v>
      </c>
      <c r="E1015" s="111" t="s">
        <v>928</v>
      </c>
      <c r="F1015" s="297" t="s">
        <v>1051</v>
      </c>
      <c r="G1015" s="298" t="s">
        <v>1051</v>
      </c>
      <c r="H1015" s="298" t="s">
        <v>1051</v>
      </c>
      <c r="I1015" s="298" t="s">
        <v>1051</v>
      </c>
      <c r="J1015" s="259">
        <v>0.9</v>
      </c>
      <c r="K1015" s="260" t="s">
        <v>33</v>
      </c>
      <c r="L1015" s="260" t="s">
        <v>33</v>
      </c>
      <c r="M1015" s="261" t="s">
        <v>33</v>
      </c>
      <c r="N1015" s="261" t="s">
        <v>33</v>
      </c>
      <c r="O1015" s="262">
        <v>0.9</v>
      </c>
      <c r="P1015" s="263" t="s">
        <v>33</v>
      </c>
      <c r="Q1015" s="260" t="s">
        <v>33</v>
      </c>
      <c r="R1015" s="260" t="s">
        <v>33</v>
      </c>
      <c r="S1015" s="260">
        <v>1</v>
      </c>
      <c r="T1015" s="262">
        <v>0.9</v>
      </c>
      <c r="U1015" s="260" t="s">
        <v>33</v>
      </c>
      <c r="V1015" s="260" t="s">
        <v>33</v>
      </c>
      <c r="W1015" s="260" t="s">
        <v>33</v>
      </c>
      <c r="X1015" s="260">
        <v>1</v>
      </c>
      <c r="Y1015" s="262">
        <v>0.92</v>
      </c>
      <c r="Z1015" s="262" t="s">
        <v>33</v>
      </c>
      <c r="AA1015" s="262" t="s">
        <v>33</v>
      </c>
      <c r="AB1015" s="262" t="s">
        <v>33</v>
      </c>
      <c r="AC1015" s="262" t="s">
        <v>33</v>
      </c>
      <c r="AD1015" s="262">
        <v>0.92</v>
      </c>
      <c r="AE1015" s="260">
        <v>0.997747747747748</v>
      </c>
      <c r="AF1015" s="260">
        <v>0.996794871794872</v>
      </c>
      <c r="AG1015" s="260">
        <v>0.996621621621622</v>
      </c>
      <c r="AH1015" s="260">
        <v>0.998092058192225</v>
      </c>
      <c r="AI1015" s="262">
        <v>0.92</v>
      </c>
      <c r="AJ1015" s="260" t="s">
        <v>33</v>
      </c>
      <c r="AK1015" s="260" t="s">
        <v>33</v>
      </c>
      <c r="AL1015" s="260" t="s">
        <v>33</v>
      </c>
      <c r="AM1015" s="260">
        <v>1</v>
      </c>
      <c r="AN1015" s="259">
        <v>0.99</v>
      </c>
      <c r="AO1015" s="264">
        <v>1</v>
      </c>
      <c r="AP1015" s="264">
        <v>1</v>
      </c>
      <c r="AQ1015" s="264">
        <v>1</v>
      </c>
      <c r="AR1015" s="265">
        <v>1</v>
      </c>
      <c r="AS1015" s="286">
        <v>0.0656418488929858</v>
      </c>
      <c r="AT1015" s="267" t="s">
        <v>33</v>
      </c>
      <c r="AU1015" s="268" t="s">
        <v>33</v>
      </c>
      <c r="AV1015" s="268" t="s">
        <v>33</v>
      </c>
      <c r="AW1015" s="268">
        <v>0.666666666666667</v>
      </c>
      <c r="AX1015" s="224"/>
      <c r="AY1015" s="222"/>
    </row>
    <row r="1016" ht="15" spans="1:51">
      <c r="A1016" s="220"/>
      <c r="B1016" s="224"/>
      <c r="C1016" s="294" t="s">
        <v>927</v>
      </c>
      <c r="D1016" s="111" t="s">
        <v>125</v>
      </c>
      <c r="E1016" s="111" t="s">
        <v>928</v>
      </c>
      <c r="F1016" s="297" t="s">
        <v>1052</v>
      </c>
      <c r="G1016" s="298" t="s">
        <v>1052</v>
      </c>
      <c r="H1016" s="298" t="s">
        <v>1052</v>
      </c>
      <c r="I1016" s="298" t="s">
        <v>1052</v>
      </c>
      <c r="J1016" s="259">
        <v>0.9</v>
      </c>
      <c r="K1016" s="260" t="s">
        <v>33</v>
      </c>
      <c r="L1016" s="260" t="s">
        <v>33</v>
      </c>
      <c r="M1016" s="261" t="s">
        <v>33</v>
      </c>
      <c r="N1016" s="261" t="s">
        <v>33</v>
      </c>
      <c r="O1016" s="262">
        <v>0.9</v>
      </c>
      <c r="P1016" s="263" t="s">
        <v>33</v>
      </c>
      <c r="Q1016" s="260" t="s">
        <v>33</v>
      </c>
      <c r="R1016" s="260" t="s">
        <v>33</v>
      </c>
      <c r="S1016" s="260">
        <v>0</v>
      </c>
      <c r="T1016" s="262">
        <v>0.9</v>
      </c>
      <c r="U1016" s="260" t="s">
        <v>33</v>
      </c>
      <c r="V1016" s="260" t="s">
        <v>33</v>
      </c>
      <c r="W1016" s="260" t="s">
        <v>33</v>
      </c>
      <c r="X1016" s="260">
        <v>0.9375</v>
      </c>
      <c r="Y1016" s="262">
        <v>0.92</v>
      </c>
      <c r="Z1016" s="262" t="s">
        <v>33</v>
      </c>
      <c r="AA1016" s="262" t="s">
        <v>33</v>
      </c>
      <c r="AB1016" s="262" t="s">
        <v>33</v>
      </c>
      <c r="AC1016" s="262" t="s">
        <v>33</v>
      </c>
      <c r="AD1016" s="262">
        <v>0.92</v>
      </c>
      <c r="AE1016" s="260">
        <v>1</v>
      </c>
      <c r="AF1016" s="260">
        <v>1</v>
      </c>
      <c r="AG1016" s="260">
        <v>1</v>
      </c>
      <c r="AH1016" s="260">
        <v>0.999625776513734</v>
      </c>
      <c r="AI1016" s="262">
        <v>0.92</v>
      </c>
      <c r="AJ1016" s="260" t="s">
        <v>33</v>
      </c>
      <c r="AK1016" s="260" t="s">
        <v>33</v>
      </c>
      <c r="AL1016" s="260" t="s">
        <v>33</v>
      </c>
      <c r="AM1016" s="260">
        <v>0.941176470588235</v>
      </c>
      <c r="AN1016" s="259">
        <v>0.99</v>
      </c>
      <c r="AO1016" s="264" t="s">
        <v>33</v>
      </c>
      <c r="AP1016" s="264">
        <v>1</v>
      </c>
      <c r="AQ1016" s="264">
        <v>1</v>
      </c>
      <c r="AR1016" s="265">
        <v>1</v>
      </c>
      <c r="AS1016" s="286">
        <v>0.0656418488929858</v>
      </c>
      <c r="AT1016" s="267" t="s">
        <v>33</v>
      </c>
      <c r="AU1016" s="268" t="s">
        <v>33</v>
      </c>
      <c r="AV1016" s="268" t="s">
        <v>33</v>
      </c>
      <c r="AW1016" s="268" t="s">
        <v>33</v>
      </c>
      <c r="AX1016" s="224"/>
      <c r="AY1016" s="222"/>
    </row>
    <row r="1017" ht="15" spans="1:51">
      <c r="A1017" s="220"/>
      <c r="B1017" s="224"/>
      <c r="C1017" s="294" t="s">
        <v>927</v>
      </c>
      <c r="D1017" s="111" t="s">
        <v>125</v>
      </c>
      <c r="E1017" s="111" t="s">
        <v>928</v>
      </c>
      <c r="F1017" s="297" t="s">
        <v>1053</v>
      </c>
      <c r="G1017" s="298" t="s">
        <v>1053</v>
      </c>
      <c r="H1017" s="298" t="s">
        <v>1053</v>
      </c>
      <c r="I1017" s="298" t="s">
        <v>1053</v>
      </c>
      <c r="J1017" s="259">
        <v>0.9</v>
      </c>
      <c r="K1017" s="260" t="s">
        <v>33</v>
      </c>
      <c r="L1017" s="260" t="s">
        <v>33</v>
      </c>
      <c r="M1017" s="261" t="s">
        <v>33</v>
      </c>
      <c r="N1017" s="261" t="s">
        <v>33</v>
      </c>
      <c r="O1017" s="262">
        <v>0.9</v>
      </c>
      <c r="P1017" s="263" t="s">
        <v>33</v>
      </c>
      <c r="Q1017" s="260">
        <v>0</v>
      </c>
      <c r="R1017" s="260" t="s">
        <v>33</v>
      </c>
      <c r="S1017" s="260">
        <v>0</v>
      </c>
      <c r="T1017" s="262">
        <v>0.9</v>
      </c>
      <c r="U1017" s="260" t="s">
        <v>33</v>
      </c>
      <c r="V1017" s="260">
        <v>1</v>
      </c>
      <c r="W1017" s="260" t="s">
        <v>33</v>
      </c>
      <c r="X1017" s="260">
        <v>1</v>
      </c>
      <c r="Y1017" s="262">
        <v>0.92</v>
      </c>
      <c r="Z1017" s="262" t="s">
        <v>33</v>
      </c>
      <c r="AA1017" s="262" t="s">
        <v>33</v>
      </c>
      <c r="AB1017" s="262" t="s">
        <v>33</v>
      </c>
      <c r="AC1017" s="262">
        <v>1</v>
      </c>
      <c r="AD1017" s="262">
        <v>0.92</v>
      </c>
      <c r="AE1017" s="260">
        <v>1</v>
      </c>
      <c r="AF1017" s="260">
        <v>1</v>
      </c>
      <c r="AG1017" s="260">
        <v>1</v>
      </c>
      <c r="AH1017" s="260">
        <v>1</v>
      </c>
      <c r="AI1017" s="262">
        <v>0.92</v>
      </c>
      <c r="AJ1017" s="260" t="s">
        <v>33</v>
      </c>
      <c r="AK1017" s="260">
        <v>1</v>
      </c>
      <c r="AL1017" s="260" t="s">
        <v>33</v>
      </c>
      <c r="AM1017" s="260">
        <v>1</v>
      </c>
      <c r="AN1017" s="259">
        <v>0.99</v>
      </c>
      <c r="AO1017" s="264">
        <v>1</v>
      </c>
      <c r="AP1017" s="264">
        <v>1</v>
      </c>
      <c r="AQ1017" s="264">
        <v>1</v>
      </c>
      <c r="AR1017" s="265">
        <v>1</v>
      </c>
      <c r="AS1017" s="286">
        <v>0.0656418488929858</v>
      </c>
      <c r="AT1017" s="267" t="s">
        <v>33</v>
      </c>
      <c r="AU1017" s="268" t="s">
        <v>33</v>
      </c>
      <c r="AV1017" s="268" t="s">
        <v>33</v>
      </c>
      <c r="AW1017" s="268" t="s">
        <v>33</v>
      </c>
      <c r="AX1017" s="224"/>
      <c r="AY1017" s="222"/>
    </row>
    <row r="1018" ht="15" spans="1:51">
      <c r="A1018" s="220"/>
      <c r="B1018" s="224"/>
      <c r="C1018" s="294" t="s">
        <v>927</v>
      </c>
      <c r="D1018" s="111" t="s">
        <v>125</v>
      </c>
      <c r="E1018" s="111" t="s">
        <v>928</v>
      </c>
      <c r="F1018" s="299" t="s">
        <v>1054</v>
      </c>
      <c r="G1018" s="300" t="s">
        <v>1054</v>
      </c>
      <c r="H1018" s="300" t="s">
        <v>1054</v>
      </c>
      <c r="I1018" s="300" t="s">
        <v>1054</v>
      </c>
      <c r="J1018" s="259">
        <v>0.9</v>
      </c>
      <c r="K1018" s="260" t="s">
        <v>33</v>
      </c>
      <c r="L1018" s="260" t="s">
        <v>33</v>
      </c>
      <c r="M1018" s="261" t="s">
        <v>33</v>
      </c>
      <c r="N1018" s="261" t="s">
        <v>33</v>
      </c>
      <c r="O1018" s="262">
        <v>0.9</v>
      </c>
      <c r="P1018" s="263" t="s">
        <v>33</v>
      </c>
      <c r="Q1018" s="260" t="s">
        <v>33</v>
      </c>
      <c r="R1018" s="260" t="s">
        <v>33</v>
      </c>
      <c r="S1018" s="260">
        <v>0</v>
      </c>
      <c r="T1018" s="262">
        <v>0.9</v>
      </c>
      <c r="U1018" s="260" t="s">
        <v>33</v>
      </c>
      <c r="V1018" s="260" t="s">
        <v>33</v>
      </c>
      <c r="W1018" s="260" t="s">
        <v>33</v>
      </c>
      <c r="X1018" s="260">
        <v>1</v>
      </c>
      <c r="Y1018" s="262">
        <v>0.92</v>
      </c>
      <c r="Z1018" s="262" t="s">
        <v>33</v>
      </c>
      <c r="AA1018" s="262" t="s">
        <v>33</v>
      </c>
      <c r="AB1018" s="262" t="s">
        <v>33</v>
      </c>
      <c r="AC1018" s="262" t="s">
        <v>33</v>
      </c>
      <c r="AD1018" s="262">
        <v>0.92</v>
      </c>
      <c r="AE1018" s="260">
        <v>1</v>
      </c>
      <c r="AF1018" s="260">
        <v>1</v>
      </c>
      <c r="AG1018" s="260">
        <v>1</v>
      </c>
      <c r="AH1018" s="260">
        <v>0.999882491186839</v>
      </c>
      <c r="AI1018" s="262">
        <v>0.92</v>
      </c>
      <c r="AJ1018" s="260" t="s">
        <v>33</v>
      </c>
      <c r="AK1018" s="260" t="s">
        <v>33</v>
      </c>
      <c r="AL1018" s="260" t="s">
        <v>33</v>
      </c>
      <c r="AM1018" s="260">
        <v>1</v>
      </c>
      <c r="AN1018" s="259">
        <v>0.99</v>
      </c>
      <c r="AO1018" s="264" t="s">
        <v>33</v>
      </c>
      <c r="AP1018" s="264" t="s">
        <v>33</v>
      </c>
      <c r="AQ1018" s="264" t="s">
        <v>33</v>
      </c>
      <c r="AR1018" s="265">
        <v>1</v>
      </c>
      <c r="AS1018" s="286">
        <v>0.0656418488929858</v>
      </c>
      <c r="AT1018" s="267" t="s">
        <v>33</v>
      </c>
      <c r="AU1018" s="268" t="s">
        <v>33</v>
      </c>
      <c r="AV1018" s="268" t="s">
        <v>33</v>
      </c>
      <c r="AW1018" s="268" t="s">
        <v>33</v>
      </c>
      <c r="AX1018" s="224"/>
      <c r="AY1018" s="222"/>
    </row>
    <row r="1019" ht="15" spans="1:51">
      <c r="A1019" s="220"/>
      <c r="B1019" s="224"/>
      <c r="C1019" s="294" t="s">
        <v>927</v>
      </c>
      <c r="D1019" s="111" t="s">
        <v>25</v>
      </c>
      <c r="E1019" s="111" t="s">
        <v>928</v>
      </c>
      <c r="F1019" s="299" t="s">
        <v>1055</v>
      </c>
      <c r="G1019" s="300" t="s">
        <v>1055</v>
      </c>
      <c r="H1019" s="300" t="s">
        <v>1055</v>
      </c>
      <c r="I1019" s="300" t="s">
        <v>1055</v>
      </c>
      <c r="J1019" s="259">
        <v>0.9</v>
      </c>
      <c r="K1019" s="260">
        <v>0.875</v>
      </c>
      <c r="L1019" s="260">
        <v>0.944444444444444</v>
      </c>
      <c r="M1019" s="261">
        <v>0.842105263157895</v>
      </c>
      <c r="N1019" s="261">
        <v>0.95</v>
      </c>
      <c r="O1019" s="262">
        <v>0.9</v>
      </c>
      <c r="P1019" s="263">
        <v>0.870831376232973</v>
      </c>
      <c r="Q1019" s="260">
        <v>0.980986639260021</v>
      </c>
      <c r="R1019" s="260">
        <v>0.971789883268482</v>
      </c>
      <c r="S1019" s="260">
        <v>0.96679144063895</v>
      </c>
      <c r="T1019" s="262">
        <v>0.9</v>
      </c>
      <c r="U1019" s="260">
        <v>0.788633161108502</v>
      </c>
      <c r="V1019" s="260">
        <v>0.891572456320658</v>
      </c>
      <c r="W1019" s="260">
        <v>0.91488326848249</v>
      </c>
      <c r="X1019" s="260">
        <v>0.872270152331005</v>
      </c>
      <c r="Y1019" s="262">
        <v>0.92</v>
      </c>
      <c r="Z1019" s="262">
        <v>0.81010101010101</v>
      </c>
      <c r="AA1019" s="262">
        <v>0.929078014184397</v>
      </c>
      <c r="AB1019" s="262">
        <v>0.936170212765957</v>
      </c>
      <c r="AC1019" s="262">
        <v>0.897383747804382</v>
      </c>
      <c r="AD1019" s="262">
        <v>0.92</v>
      </c>
      <c r="AE1019" s="260">
        <v>0.993300153139357</v>
      </c>
      <c r="AF1019" s="260">
        <v>0.963444467743063</v>
      </c>
      <c r="AG1019" s="260">
        <v>0.963620689655172</v>
      </c>
      <c r="AH1019" s="260">
        <v>0.977300524248514</v>
      </c>
      <c r="AI1019" s="262">
        <v>0.92</v>
      </c>
      <c r="AJ1019" s="260">
        <v>0.823372668443091</v>
      </c>
      <c r="AK1019" s="260">
        <v>0.931645569620253</v>
      </c>
      <c r="AL1019" s="260">
        <v>0.950678175092478</v>
      </c>
      <c r="AM1019" s="260">
        <v>0.923661360347323</v>
      </c>
      <c r="AN1019" s="259">
        <v>0.99</v>
      </c>
      <c r="AO1019" s="264">
        <v>1</v>
      </c>
      <c r="AP1019" s="264">
        <v>1</v>
      </c>
      <c r="AQ1019" s="264">
        <v>1</v>
      </c>
      <c r="AR1019" s="265">
        <v>1</v>
      </c>
      <c r="AS1019" s="286">
        <v>0.0656418488929858</v>
      </c>
      <c r="AT1019" s="267">
        <v>0.0357142857142857</v>
      </c>
      <c r="AU1019" s="268">
        <v>0.0294117647058824</v>
      </c>
      <c r="AV1019" s="268">
        <v>0.115384615384615</v>
      </c>
      <c r="AW1019" s="268">
        <v>0.0501519756838906</v>
      </c>
      <c r="AX1019" s="224"/>
      <c r="AY1019" s="222"/>
    </row>
    <row r="1020" ht="15" spans="1:51">
      <c r="A1020" s="220"/>
      <c r="B1020" s="224"/>
      <c r="C1020" s="294" t="s">
        <v>927</v>
      </c>
      <c r="D1020" s="111" t="s">
        <v>25</v>
      </c>
      <c r="E1020" s="111" t="s">
        <v>928</v>
      </c>
      <c r="F1020" s="297" t="s">
        <v>1056</v>
      </c>
      <c r="G1020" s="298" t="s">
        <v>1056</v>
      </c>
      <c r="H1020" s="298" t="s">
        <v>1056</v>
      </c>
      <c r="I1020" s="298" t="s">
        <v>1056</v>
      </c>
      <c r="J1020" s="259">
        <v>0.9</v>
      </c>
      <c r="K1020" s="260">
        <v>0.962962962962963</v>
      </c>
      <c r="L1020" s="260">
        <v>0.892857142857143</v>
      </c>
      <c r="M1020" s="261">
        <v>0.96551724137931</v>
      </c>
      <c r="N1020" s="261">
        <v>0.982142857142857</v>
      </c>
      <c r="O1020" s="262">
        <v>0.9</v>
      </c>
      <c r="P1020" s="263">
        <v>0.957170923379175</v>
      </c>
      <c r="Q1020" s="260">
        <v>0.965125709651257</v>
      </c>
      <c r="R1020" s="260">
        <v>0.978891820580475</v>
      </c>
      <c r="S1020" s="260">
        <v>0.979540015177164</v>
      </c>
      <c r="T1020" s="262">
        <v>0.9</v>
      </c>
      <c r="U1020" s="260">
        <v>0.84950884086444</v>
      </c>
      <c r="V1020" s="260">
        <v>0.903487429034874</v>
      </c>
      <c r="W1020" s="260">
        <v>0.941575574820957</v>
      </c>
      <c r="X1020" s="260">
        <v>0.927295546086043</v>
      </c>
      <c r="Y1020" s="262">
        <v>0.92</v>
      </c>
      <c r="Z1020" s="262">
        <v>0.873440285204991</v>
      </c>
      <c r="AA1020" s="262">
        <v>0.923076923076923</v>
      </c>
      <c r="AB1020" s="262">
        <v>0.922518159806295</v>
      </c>
      <c r="AC1020" s="262">
        <v>0.933889743026576</v>
      </c>
      <c r="AD1020" s="262">
        <v>0.92</v>
      </c>
      <c r="AE1020" s="260">
        <v>0.998879342547628</v>
      </c>
      <c r="AF1020" s="260">
        <v>0.995367510809141</v>
      </c>
      <c r="AG1020" s="260">
        <v>0.981172183419374</v>
      </c>
      <c r="AH1020" s="260">
        <v>0.994136760950108</v>
      </c>
      <c r="AI1020" s="262">
        <v>0.92</v>
      </c>
      <c r="AJ1020" s="260">
        <v>0.912427559562138</v>
      </c>
      <c r="AK1020" s="260">
        <v>0.951680672268908</v>
      </c>
      <c r="AL1020" s="260">
        <v>0.966405740378343</v>
      </c>
      <c r="AM1020" s="260">
        <v>0.967318432355482</v>
      </c>
      <c r="AN1020" s="259">
        <v>0.99</v>
      </c>
      <c r="AO1020" s="264">
        <v>1</v>
      </c>
      <c r="AP1020" s="264">
        <v>1</v>
      </c>
      <c r="AQ1020" s="264">
        <v>1</v>
      </c>
      <c r="AR1020" s="265">
        <v>1</v>
      </c>
      <c r="AS1020" s="286">
        <v>0.0656418488929858</v>
      </c>
      <c r="AT1020" s="267">
        <v>0</v>
      </c>
      <c r="AU1020" s="268">
        <v>0.0333333333333333</v>
      </c>
      <c r="AV1020" s="268">
        <v>0.0909090909090909</v>
      </c>
      <c r="AW1020" s="268">
        <v>0.0496124031007752</v>
      </c>
      <c r="AX1020" s="224"/>
      <c r="AY1020" s="222"/>
    </row>
    <row r="1021" ht="15" spans="1:51">
      <c r="A1021" s="220"/>
      <c r="B1021" s="224"/>
      <c r="C1021" s="294" t="s">
        <v>927</v>
      </c>
      <c r="D1021" s="111" t="s">
        <v>25</v>
      </c>
      <c r="E1021" s="111" t="s">
        <v>928</v>
      </c>
      <c r="F1021" s="297" t="s">
        <v>1057</v>
      </c>
      <c r="G1021" s="298" t="s">
        <v>1057</v>
      </c>
      <c r="H1021" s="298" t="s">
        <v>1057</v>
      </c>
      <c r="I1021" s="298" t="s">
        <v>1057</v>
      </c>
      <c r="J1021" s="259">
        <v>0.9</v>
      </c>
      <c r="K1021" s="260">
        <v>0.756756756756757</v>
      </c>
      <c r="L1021" s="260">
        <v>0.866666666666667</v>
      </c>
      <c r="M1021" s="261">
        <v>0.861111111111111</v>
      </c>
      <c r="N1021" s="261">
        <v>0.844141069397042</v>
      </c>
      <c r="O1021" s="262">
        <v>0.9</v>
      </c>
      <c r="P1021" s="263">
        <v>0.737478411053541</v>
      </c>
      <c r="Q1021" s="260">
        <v>0.76288</v>
      </c>
      <c r="R1021" s="260">
        <v>0.890645161290323</v>
      </c>
      <c r="S1021" s="260">
        <v>0.827426594351973</v>
      </c>
      <c r="T1021" s="262">
        <v>0.9</v>
      </c>
      <c r="U1021" s="260">
        <v>0.741796200345423</v>
      </c>
      <c r="V1021" s="260">
        <v>0.73728</v>
      </c>
      <c r="W1021" s="260">
        <v>0.780967741935484</v>
      </c>
      <c r="X1021" s="260">
        <v>0.719971479334206</v>
      </c>
      <c r="Y1021" s="262">
        <v>0.92</v>
      </c>
      <c r="Z1021" s="262">
        <v>0.6703125</v>
      </c>
      <c r="AA1021" s="262">
        <v>0.685816876122083</v>
      </c>
      <c r="AB1021" s="262">
        <v>0.713698630136986</v>
      </c>
      <c r="AC1021" s="262">
        <v>0.654912721116236</v>
      </c>
      <c r="AD1021" s="262">
        <v>0.92</v>
      </c>
      <c r="AE1021" s="260">
        <v>0.998803111909036</v>
      </c>
      <c r="AF1021" s="260">
        <v>0.99468399291199</v>
      </c>
      <c r="AG1021" s="260">
        <v>0.997115968427444</v>
      </c>
      <c r="AH1021" s="260">
        <v>0.981784100112339</v>
      </c>
      <c r="AI1021" s="262">
        <v>0.92</v>
      </c>
      <c r="AJ1021" s="260">
        <v>0.838842975206612</v>
      </c>
      <c r="AK1021" s="260">
        <v>0.837859858772406</v>
      </c>
      <c r="AL1021" s="260">
        <v>0.855874673629243</v>
      </c>
      <c r="AM1021" s="260">
        <v>0.849940595602127</v>
      </c>
      <c r="AN1021" s="259">
        <v>0.99</v>
      </c>
      <c r="AO1021" s="264">
        <v>1</v>
      </c>
      <c r="AP1021" s="264">
        <v>1</v>
      </c>
      <c r="AQ1021" s="264">
        <v>1</v>
      </c>
      <c r="AR1021" s="265">
        <v>1</v>
      </c>
      <c r="AS1021" s="286">
        <v>0.0656418488929858</v>
      </c>
      <c r="AT1021" s="267">
        <v>0.0588235294117647</v>
      </c>
      <c r="AU1021" s="268">
        <v>0</v>
      </c>
      <c r="AV1021" s="268">
        <v>0.0416666666666667</v>
      </c>
      <c r="AW1021" s="268">
        <v>0.0377777777777778</v>
      </c>
      <c r="AX1021" s="224"/>
      <c r="AY1021" s="222"/>
    </row>
    <row r="1022" ht="15" spans="1:51">
      <c r="A1022" s="220"/>
      <c r="B1022" s="224"/>
      <c r="C1022" s="294" t="s">
        <v>927</v>
      </c>
      <c r="D1022" s="111" t="s">
        <v>25</v>
      </c>
      <c r="E1022" s="111" t="s">
        <v>928</v>
      </c>
      <c r="F1022" s="297" t="s">
        <v>1058</v>
      </c>
      <c r="G1022" s="298" t="s">
        <v>1058</v>
      </c>
      <c r="H1022" s="298" t="s">
        <v>1058</v>
      </c>
      <c r="I1022" s="298" t="s">
        <v>1058</v>
      </c>
      <c r="J1022" s="259">
        <v>0.9</v>
      </c>
      <c r="K1022" s="260">
        <v>0.925925925925926</v>
      </c>
      <c r="L1022" s="260">
        <v>0.892857142857143</v>
      </c>
      <c r="M1022" s="261">
        <v>0.925925925925926</v>
      </c>
      <c r="N1022" s="261">
        <v>0.929264909847434</v>
      </c>
      <c r="O1022" s="262">
        <v>0.9</v>
      </c>
      <c r="P1022" s="263">
        <v>0.934946449821499</v>
      </c>
      <c r="Q1022" s="260">
        <v>0.945411392405063</v>
      </c>
      <c r="R1022" s="260">
        <v>0.944066515495087</v>
      </c>
      <c r="S1022" s="260">
        <v>0.91040139362706</v>
      </c>
      <c r="T1022" s="262">
        <v>0.9</v>
      </c>
      <c r="U1022" s="260">
        <v>0.871876239587465</v>
      </c>
      <c r="V1022" s="260">
        <v>0.903481012658228</v>
      </c>
      <c r="W1022" s="260">
        <v>0.904383975812547</v>
      </c>
      <c r="X1022" s="260">
        <v>0.872541191841475</v>
      </c>
      <c r="Y1022" s="262">
        <v>0.92</v>
      </c>
      <c r="Z1022" s="262">
        <v>0.760204081632653</v>
      </c>
      <c r="AA1022" s="262">
        <v>0.89838337182448</v>
      </c>
      <c r="AB1022" s="262">
        <v>0.847255369928401</v>
      </c>
      <c r="AC1022" s="262">
        <v>0.873149026187176</v>
      </c>
      <c r="AD1022" s="262">
        <v>0.92</v>
      </c>
      <c r="AE1022" s="260">
        <v>0.999215070643642</v>
      </c>
      <c r="AF1022" s="260">
        <v>0.998199819981998</v>
      </c>
      <c r="AG1022" s="260">
        <v>0.998778625954198</v>
      </c>
      <c r="AH1022" s="260">
        <v>0.995016479595882</v>
      </c>
      <c r="AI1022" s="262">
        <v>0.92</v>
      </c>
      <c r="AJ1022" s="260">
        <v>0.90543583145706</v>
      </c>
      <c r="AK1022" s="260">
        <v>0.958797703478555</v>
      </c>
      <c r="AL1022" s="260">
        <v>0.955642530984997</v>
      </c>
      <c r="AM1022" s="260">
        <v>0.952311771328951</v>
      </c>
      <c r="AN1022" s="259">
        <v>0.99</v>
      </c>
      <c r="AO1022" s="264">
        <v>1</v>
      </c>
      <c r="AP1022" s="264">
        <v>1</v>
      </c>
      <c r="AQ1022" s="264">
        <v>1</v>
      </c>
      <c r="AR1022" s="265">
        <v>1</v>
      </c>
      <c r="AS1022" s="286">
        <v>0.0656418488929858</v>
      </c>
      <c r="AT1022" s="267">
        <v>0</v>
      </c>
      <c r="AU1022" s="268">
        <v>0.230769230769231</v>
      </c>
      <c r="AV1022" s="268">
        <v>0.0769230769230769</v>
      </c>
      <c r="AW1022" s="268">
        <v>0.0596590909090909</v>
      </c>
      <c r="AX1022" s="224"/>
      <c r="AY1022" s="222"/>
    </row>
    <row r="1023" ht="15" spans="1:51">
      <c r="A1023" s="220"/>
      <c r="B1023" s="224"/>
      <c r="C1023" s="294" t="s">
        <v>927</v>
      </c>
      <c r="D1023" s="111" t="s">
        <v>25</v>
      </c>
      <c r="E1023" s="111" t="s">
        <v>928</v>
      </c>
      <c r="F1023" s="297" t="s">
        <v>1059</v>
      </c>
      <c r="G1023" s="298" t="s">
        <v>1059</v>
      </c>
      <c r="H1023" s="298" t="s">
        <v>1059</v>
      </c>
      <c r="I1023" s="298" t="s">
        <v>1059</v>
      </c>
      <c r="J1023" s="259">
        <v>0.9</v>
      </c>
      <c r="K1023" s="260">
        <v>0.96875</v>
      </c>
      <c r="L1023" s="260">
        <v>0.96969696969697</v>
      </c>
      <c r="M1023" s="261">
        <v>1</v>
      </c>
      <c r="N1023" s="261">
        <v>0.991199119911991</v>
      </c>
      <c r="O1023" s="262">
        <v>0.9</v>
      </c>
      <c r="P1023" s="263">
        <v>0.95398665261679</v>
      </c>
      <c r="Q1023" s="260">
        <v>0.968195266272189</v>
      </c>
      <c r="R1023" s="260">
        <v>0.940248405505203</v>
      </c>
      <c r="S1023" s="260">
        <v>0.95242162068496</v>
      </c>
      <c r="T1023" s="262">
        <v>0.9</v>
      </c>
      <c r="U1023" s="260">
        <v>0.916403231471725</v>
      </c>
      <c r="V1023" s="260">
        <v>0.921967455621302</v>
      </c>
      <c r="W1023" s="260">
        <v>0.916414904330312</v>
      </c>
      <c r="X1023" s="260">
        <v>0.914249996905673</v>
      </c>
      <c r="Y1023" s="262">
        <v>0.92</v>
      </c>
      <c r="Z1023" s="262">
        <v>0.909246575342466</v>
      </c>
      <c r="AA1023" s="262">
        <v>0.934701492537313</v>
      </c>
      <c r="AB1023" s="262">
        <v>0.94991652754591</v>
      </c>
      <c r="AC1023" s="262">
        <v>0.91322672616834</v>
      </c>
      <c r="AD1023" s="262">
        <v>0.92</v>
      </c>
      <c r="AE1023" s="260">
        <v>0.994858611825193</v>
      </c>
      <c r="AF1023" s="260">
        <v>0.976787372330548</v>
      </c>
      <c r="AG1023" s="260">
        <v>0.99529964747356</v>
      </c>
      <c r="AH1023" s="260">
        <v>0.993265121098303</v>
      </c>
      <c r="AI1023" s="262">
        <v>0.92</v>
      </c>
      <c r="AJ1023" s="260">
        <v>0.960944331098805</v>
      </c>
      <c r="AK1023" s="260">
        <v>0.969135802469136</v>
      </c>
      <c r="AL1023" s="260">
        <v>0.970374510899944</v>
      </c>
      <c r="AM1023" s="260">
        <v>0.96924616479764</v>
      </c>
      <c r="AN1023" s="259">
        <v>0.99</v>
      </c>
      <c r="AO1023" s="264">
        <v>1</v>
      </c>
      <c r="AP1023" s="264">
        <v>1</v>
      </c>
      <c r="AQ1023" s="264">
        <v>1</v>
      </c>
      <c r="AR1023" s="265">
        <v>1</v>
      </c>
      <c r="AS1023" s="286">
        <v>0.0656418488929858</v>
      </c>
      <c r="AT1023" s="267">
        <v>0.125</v>
      </c>
      <c r="AU1023" s="268">
        <v>0</v>
      </c>
      <c r="AV1023" s="268">
        <v>0</v>
      </c>
      <c r="AW1023" s="268">
        <v>0.0740740740740741</v>
      </c>
      <c r="AX1023" s="224"/>
      <c r="AY1023" s="222"/>
    </row>
    <row r="1024" ht="15" spans="1:51">
      <c r="A1024" s="220"/>
      <c r="B1024" s="224"/>
      <c r="C1024" s="294" t="s">
        <v>927</v>
      </c>
      <c r="D1024" s="111" t="s">
        <v>25</v>
      </c>
      <c r="E1024" s="111" t="s">
        <v>928</v>
      </c>
      <c r="F1024" s="297" t="s">
        <v>1060</v>
      </c>
      <c r="G1024" s="298" t="s">
        <v>1060</v>
      </c>
      <c r="H1024" s="298" t="s">
        <v>1060</v>
      </c>
      <c r="I1024" s="298" t="s">
        <v>1060</v>
      </c>
      <c r="J1024" s="259">
        <v>0.9</v>
      </c>
      <c r="K1024" s="260">
        <v>0.975</v>
      </c>
      <c r="L1024" s="260">
        <v>0.975</v>
      </c>
      <c r="M1024" s="261">
        <v>0.951219512195122</v>
      </c>
      <c r="N1024" s="261">
        <v>0.956521739130435</v>
      </c>
      <c r="O1024" s="262">
        <v>0.9</v>
      </c>
      <c r="P1024" s="263">
        <v>0.984141576649046</v>
      </c>
      <c r="Q1024" s="260">
        <v>0.98954788526981</v>
      </c>
      <c r="R1024" s="260">
        <v>0.991083370485956</v>
      </c>
      <c r="S1024" s="260">
        <v>0.982329782501028</v>
      </c>
      <c r="T1024" s="262">
        <v>0.9</v>
      </c>
      <c r="U1024" s="260">
        <v>0.953573891059527</v>
      </c>
      <c r="V1024" s="260">
        <v>0.957219251336898</v>
      </c>
      <c r="W1024" s="260">
        <v>0.968345965225145</v>
      </c>
      <c r="X1024" s="260">
        <v>0.957499139573732</v>
      </c>
      <c r="Y1024" s="262">
        <v>0.92</v>
      </c>
      <c r="Z1024" s="262" t="s">
        <v>33</v>
      </c>
      <c r="AA1024" s="262" t="s">
        <v>33</v>
      </c>
      <c r="AB1024" s="262" t="s">
        <v>33</v>
      </c>
      <c r="AC1024" s="262">
        <v>0.857142857142857</v>
      </c>
      <c r="AD1024" s="262">
        <v>0.92</v>
      </c>
      <c r="AE1024" s="260">
        <v>0.998575904300769</v>
      </c>
      <c r="AF1024" s="260">
        <v>0.997532218261585</v>
      </c>
      <c r="AG1024" s="260">
        <v>0.999097880018042</v>
      </c>
      <c r="AH1024" s="260">
        <v>0.992375256961316</v>
      </c>
      <c r="AI1024" s="262">
        <v>0.92</v>
      </c>
      <c r="AJ1024" s="260">
        <v>0.98162609095085</v>
      </c>
      <c r="AK1024" s="260">
        <v>0.987612339081856</v>
      </c>
      <c r="AL1024" s="260">
        <v>0.992869875222816</v>
      </c>
      <c r="AM1024" s="260">
        <v>0.990208663696544</v>
      </c>
      <c r="AN1024" s="259">
        <v>0.99</v>
      </c>
      <c r="AO1024" s="264">
        <v>1</v>
      </c>
      <c r="AP1024" s="264">
        <v>1</v>
      </c>
      <c r="AQ1024" s="264">
        <v>1</v>
      </c>
      <c r="AR1024" s="265">
        <v>1</v>
      </c>
      <c r="AS1024" s="286">
        <v>0.0656418488929858</v>
      </c>
      <c r="AT1024" s="267">
        <v>0.153846153846154</v>
      </c>
      <c r="AU1024" s="268">
        <v>0.266666666666667</v>
      </c>
      <c r="AV1024" s="268">
        <v>0</v>
      </c>
      <c r="AW1024" s="268">
        <v>0.0963855421686747</v>
      </c>
      <c r="AX1024" s="224"/>
      <c r="AY1024" s="222"/>
    </row>
    <row r="1025" ht="15" spans="1:51">
      <c r="A1025" s="220"/>
      <c r="B1025" s="224"/>
      <c r="C1025" s="294" t="s">
        <v>927</v>
      </c>
      <c r="D1025" s="111" t="s">
        <v>25</v>
      </c>
      <c r="E1025" s="111" t="s">
        <v>928</v>
      </c>
      <c r="F1025" s="297" t="s">
        <v>1061</v>
      </c>
      <c r="G1025" s="298" t="s">
        <v>1061</v>
      </c>
      <c r="H1025" s="298" t="s">
        <v>1061</v>
      </c>
      <c r="I1025" s="298" t="s">
        <v>1061</v>
      </c>
      <c r="J1025" s="259">
        <v>0.9</v>
      </c>
      <c r="K1025" s="260">
        <v>0.941176470588235</v>
      </c>
      <c r="L1025" s="260">
        <v>0.909090909090909</v>
      </c>
      <c r="M1025" s="261">
        <v>0.916666666666667</v>
      </c>
      <c r="N1025" s="261">
        <v>0.937894736842105</v>
      </c>
      <c r="O1025" s="262">
        <v>0.9</v>
      </c>
      <c r="P1025" s="263">
        <v>0.912603250732747</v>
      </c>
      <c r="Q1025" s="260">
        <v>0.920143686101133</v>
      </c>
      <c r="R1025" s="260">
        <v>0.936984246061515</v>
      </c>
      <c r="S1025" s="260">
        <v>0.93259700080793</v>
      </c>
      <c r="T1025" s="262">
        <v>0.9</v>
      </c>
      <c r="U1025" s="260">
        <v>0.865440980548894</v>
      </c>
      <c r="V1025" s="260">
        <v>0.877590494611771</v>
      </c>
      <c r="W1025" s="260">
        <v>0.918229557389347</v>
      </c>
      <c r="X1025" s="260">
        <v>0.903186395254892</v>
      </c>
      <c r="Y1025" s="262">
        <v>0.92</v>
      </c>
      <c r="Z1025" s="262" t="s">
        <v>33</v>
      </c>
      <c r="AA1025" s="262" t="s">
        <v>33</v>
      </c>
      <c r="AB1025" s="262" t="s">
        <v>33</v>
      </c>
      <c r="AC1025" s="262">
        <v>0.583333333333333</v>
      </c>
      <c r="AD1025" s="262">
        <v>0.92</v>
      </c>
      <c r="AE1025" s="260">
        <v>0.995430312261995</v>
      </c>
      <c r="AF1025" s="260">
        <v>0.993509735396905</v>
      </c>
      <c r="AG1025" s="260">
        <v>0.999688376441259</v>
      </c>
      <c r="AH1025" s="260">
        <v>0.99674935624506</v>
      </c>
      <c r="AI1025" s="262">
        <v>0.92</v>
      </c>
      <c r="AJ1025" s="260">
        <v>0.931309904153355</v>
      </c>
      <c r="AK1025" s="260">
        <v>0.952473058856038</v>
      </c>
      <c r="AL1025" s="260">
        <v>0.96349087271818</v>
      </c>
      <c r="AM1025" s="260">
        <v>0.965072208385426</v>
      </c>
      <c r="AN1025" s="259">
        <v>0.99</v>
      </c>
      <c r="AO1025" s="264">
        <v>1</v>
      </c>
      <c r="AP1025" s="264">
        <v>1</v>
      </c>
      <c r="AQ1025" s="264">
        <v>1</v>
      </c>
      <c r="AR1025" s="265">
        <v>1</v>
      </c>
      <c r="AS1025" s="286">
        <v>0.0656418488929858</v>
      </c>
      <c r="AT1025" s="267">
        <v>0</v>
      </c>
      <c r="AU1025" s="268">
        <v>0.0909090909090909</v>
      </c>
      <c r="AV1025" s="268">
        <v>0</v>
      </c>
      <c r="AW1025" s="268">
        <v>0.0555555555555556</v>
      </c>
      <c r="AX1025" s="224"/>
      <c r="AY1025" s="222"/>
    </row>
    <row r="1026" ht="15" spans="1:51">
      <c r="A1026" s="220"/>
      <c r="B1026" s="224"/>
      <c r="C1026" s="294" t="s">
        <v>927</v>
      </c>
      <c r="D1026" s="111" t="s">
        <v>25</v>
      </c>
      <c r="E1026" s="111" t="s">
        <v>928</v>
      </c>
      <c r="F1026" s="301" t="s">
        <v>1062</v>
      </c>
      <c r="G1026" s="302" t="s">
        <v>1062</v>
      </c>
      <c r="H1026" s="302" t="s">
        <v>1062</v>
      </c>
      <c r="I1026" s="302" t="s">
        <v>1062</v>
      </c>
      <c r="J1026" s="259">
        <v>0.9</v>
      </c>
      <c r="K1026" s="260">
        <v>0.958333333333333</v>
      </c>
      <c r="L1026" s="260">
        <v>1</v>
      </c>
      <c r="M1026" s="261">
        <v>0.92</v>
      </c>
      <c r="N1026" s="261">
        <v>0.953198127925117</v>
      </c>
      <c r="O1026" s="262">
        <v>0.9</v>
      </c>
      <c r="P1026" s="263">
        <v>0.952437106918239</v>
      </c>
      <c r="Q1026" s="260">
        <v>0.957537154989384</v>
      </c>
      <c r="R1026" s="260">
        <v>0.946865919468659</v>
      </c>
      <c r="S1026" s="260">
        <v>0.946291073861656</v>
      </c>
      <c r="T1026" s="262">
        <v>0.9</v>
      </c>
      <c r="U1026" s="260">
        <v>0.905660377358491</v>
      </c>
      <c r="V1026" s="260">
        <v>0.919745222929936</v>
      </c>
      <c r="W1026" s="260">
        <v>0.914902449149025</v>
      </c>
      <c r="X1026" s="260">
        <v>0.9036566431129</v>
      </c>
      <c r="Y1026" s="262">
        <v>0.92</v>
      </c>
      <c r="Z1026" s="262">
        <v>0.936434108527132</v>
      </c>
      <c r="AA1026" s="262">
        <v>0.900212314225053</v>
      </c>
      <c r="AB1026" s="262">
        <v>0.892241379310345</v>
      </c>
      <c r="AC1026" s="262">
        <v>0.89551890462113</v>
      </c>
      <c r="AD1026" s="262">
        <v>0.92</v>
      </c>
      <c r="AE1026" s="260">
        <v>0.999196529005303</v>
      </c>
      <c r="AF1026" s="260">
        <v>0.876882776686313</v>
      </c>
      <c r="AG1026" s="260">
        <v>0.972629027370973</v>
      </c>
      <c r="AH1026" s="260">
        <v>0.926221633406886</v>
      </c>
      <c r="AI1026" s="262">
        <v>0.92</v>
      </c>
      <c r="AJ1026" s="260">
        <v>0.95239586595678</v>
      </c>
      <c r="AK1026" s="260">
        <v>0.960028298549699</v>
      </c>
      <c r="AL1026" s="260">
        <v>0.958231813435433</v>
      </c>
      <c r="AM1026" s="260">
        <v>0.957940173977128</v>
      </c>
      <c r="AN1026" s="259">
        <v>0.99</v>
      </c>
      <c r="AO1026" s="264">
        <v>1</v>
      </c>
      <c r="AP1026" s="264">
        <v>1</v>
      </c>
      <c r="AQ1026" s="264">
        <v>1</v>
      </c>
      <c r="AR1026" s="265">
        <v>1</v>
      </c>
      <c r="AS1026" s="286">
        <v>0.0656418488929858</v>
      </c>
      <c r="AT1026" s="267">
        <v>0</v>
      </c>
      <c r="AU1026" s="268">
        <v>0</v>
      </c>
      <c r="AV1026" s="268">
        <v>0</v>
      </c>
      <c r="AW1026" s="268">
        <v>0.0364372469635627</v>
      </c>
      <c r="AX1026" s="224"/>
      <c r="AY1026" s="222"/>
    </row>
    <row r="1027" ht="15" spans="1:51">
      <c r="A1027" s="220"/>
      <c r="B1027" s="224"/>
      <c r="C1027" s="294" t="s">
        <v>927</v>
      </c>
      <c r="D1027" s="111" t="s">
        <v>25</v>
      </c>
      <c r="E1027" s="111" t="s">
        <v>928</v>
      </c>
      <c r="F1027" s="297" t="s">
        <v>1063</v>
      </c>
      <c r="G1027" s="298" t="s">
        <v>1063</v>
      </c>
      <c r="H1027" s="298" t="s">
        <v>1063</v>
      </c>
      <c r="I1027" s="298" t="s">
        <v>1063</v>
      </c>
      <c r="J1027" s="259">
        <v>0.9</v>
      </c>
      <c r="K1027" s="260">
        <v>0.973684210526316</v>
      </c>
      <c r="L1027" s="260">
        <v>0.974358974358974</v>
      </c>
      <c r="M1027" s="261">
        <v>0.975</v>
      </c>
      <c r="N1027" s="261">
        <v>0.980225988700565</v>
      </c>
      <c r="O1027" s="262">
        <v>0.9</v>
      </c>
      <c r="P1027" s="263">
        <v>0.946738333740533</v>
      </c>
      <c r="Q1027" s="260">
        <v>0.955020920502092</v>
      </c>
      <c r="R1027" s="260">
        <v>0.958883994126285</v>
      </c>
      <c r="S1027" s="260">
        <v>0.952526248836202</v>
      </c>
      <c r="T1027" s="262">
        <v>0.9</v>
      </c>
      <c r="U1027" s="260">
        <v>0.898851698021012</v>
      </c>
      <c r="V1027" s="260">
        <v>0.920502092050209</v>
      </c>
      <c r="W1027" s="260">
        <v>0.928046989720999</v>
      </c>
      <c r="X1027" s="260">
        <v>0.920502207759884</v>
      </c>
      <c r="Y1027" s="262">
        <v>0.92</v>
      </c>
      <c r="Z1027" s="262" t="s">
        <v>33</v>
      </c>
      <c r="AA1027" s="262" t="s">
        <v>33</v>
      </c>
      <c r="AB1027" s="262" t="s">
        <v>33</v>
      </c>
      <c r="AC1027" s="262">
        <v>0</v>
      </c>
      <c r="AD1027" s="262">
        <v>0.92</v>
      </c>
      <c r="AE1027" s="260">
        <v>0.998742665549036</v>
      </c>
      <c r="AF1027" s="260">
        <v>0.999702026221692</v>
      </c>
      <c r="AG1027" s="260">
        <v>0.993124312431243</v>
      </c>
      <c r="AH1027" s="260">
        <v>0.996755203263338</v>
      </c>
      <c r="AI1027" s="262">
        <v>0.92</v>
      </c>
      <c r="AJ1027" s="260">
        <v>0.954800879550452</v>
      </c>
      <c r="AK1027" s="260">
        <v>0.967573221757322</v>
      </c>
      <c r="AL1027" s="260">
        <v>0.975293542074364</v>
      </c>
      <c r="AM1027" s="260">
        <v>0.973942779191092</v>
      </c>
      <c r="AN1027" s="259">
        <v>0.99</v>
      </c>
      <c r="AO1027" s="264">
        <v>1</v>
      </c>
      <c r="AP1027" s="264">
        <v>1</v>
      </c>
      <c r="AQ1027" s="264">
        <v>1</v>
      </c>
      <c r="AR1027" s="265">
        <v>1</v>
      </c>
      <c r="AS1027" s="286">
        <v>0.0656418488929858</v>
      </c>
      <c r="AT1027" s="267">
        <v>0.0512820512820513</v>
      </c>
      <c r="AU1027" s="268">
        <v>0</v>
      </c>
      <c r="AV1027" s="268">
        <v>0.125</v>
      </c>
      <c r="AW1027" s="268">
        <v>0.0699029126213592</v>
      </c>
      <c r="AX1027" s="224"/>
      <c r="AY1027" s="222"/>
    </row>
    <row r="1028" ht="15" spans="1:51">
      <c r="A1028" s="220"/>
      <c r="B1028" s="224"/>
      <c r="C1028" s="294" t="s">
        <v>927</v>
      </c>
      <c r="D1028" s="111" t="s">
        <v>125</v>
      </c>
      <c r="E1028" s="111" t="s">
        <v>928</v>
      </c>
      <c r="F1028" s="297" t="s">
        <v>1064</v>
      </c>
      <c r="G1028" s="298" t="s">
        <v>1064</v>
      </c>
      <c r="H1028" s="298" t="s">
        <v>1064</v>
      </c>
      <c r="I1028" s="298" t="s">
        <v>1064</v>
      </c>
      <c r="J1028" s="259">
        <v>0.9</v>
      </c>
      <c r="K1028" s="260" t="s">
        <v>33</v>
      </c>
      <c r="L1028" s="260" t="s">
        <v>33</v>
      </c>
      <c r="M1028" s="261" t="s">
        <v>33</v>
      </c>
      <c r="N1028" s="261" t="s">
        <v>33</v>
      </c>
      <c r="O1028" s="262">
        <v>0.9</v>
      </c>
      <c r="P1028" s="263" t="s">
        <v>33</v>
      </c>
      <c r="Q1028" s="260" t="s">
        <v>33</v>
      </c>
      <c r="R1028" s="260" t="s">
        <v>33</v>
      </c>
      <c r="S1028" s="260">
        <v>0.571428571428571</v>
      </c>
      <c r="T1028" s="262">
        <v>0.9</v>
      </c>
      <c r="U1028" s="260" t="s">
        <v>33</v>
      </c>
      <c r="V1028" s="260" t="s">
        <v>33</v>
      </c>
      <c r="W1028" s="260" t="s">
        <v>33</v>
      </c>
      <c r="X1028" s="260">
        <v>1</v>
      </c>
      <c r="Y1028" s="262">
        <v>0.92</v>
      </c>
      <c r="Z1028" s="262" t="s">
        <v>33</v>
      </c>
      <c r="AA1028" s="262" t="s">
        <v>33</v>
      </c>
      <c r="AB1028" s="262" t="s">
        <v>33</v>
      </c>
      <c r="AC1028" s="262">
        <v>1</v>
      </c>
      <c r="AD1028" s="262">
        <v>0.92</v>
      </c>
      <c r="AE1028" s="260">
        <v>1</v>
      </c>
      <c r="AF1028" s="260">
        <v>1</v>
      </c>
      <c r="AG1028" s="260">
        <v>1</v>
      </c>
      <c r="AH1028" s="260">
        <v>0.999122293739029</v>
      </c>
      <c r="AI1028" s="262">
        <v>0.92</v>
      </c>
      <c r="AJ1028" s="260" t="s">
        <v>33</v>
      </c>
      <c r="AK1028" s="260" t="s">
        <v>33</v>
      </c>
      <c r="AL1028" s="260" t="s">
        <v>33</v>
      </c>
      <c r="AM1028" s="260">
        <v>1</v>
      </c>
      <c r="AN1028" s="259">
        <v>0.99</v>
      </c>
      <c r="AO1028" s="264">
        <v>1</v>
      </c>
      <c r="AP1028" s="264">
        <v>1</v>
      </c>
      <c r="AQ1028" s="264">
        <v>1</v>
      </c>
      <c r="AR1028" s="265">
        <v>1</v>
      </c>
      <c r="AS1028" s="286">
        <v>0.0656418488929858</v>
      </c>
      <c r="AT1028" s="267" t="s">
        <v>33</v>
      </c>
      <c r="AU1028" s="268" t="s">
        <v>33</v>
      </c>
      <c r="AV1028" s="268" t="s">
        <v>33</v>
      </c>
      <c r="AW1028" s="268" t="s">
        <v>33</v>
      </c>
      <c r="AX1028" s="224"/>
      <c r="AY1028" s="222"/>
    </row>
    <row r="1029" ht="15" spans="1:51">
      <c r="A1029" s="220"/>
      <c r="B1029" s="224"/>
      <c r="C1029" s="294" t="s">
        <v>927</v>
      </c>
      <c r="D1029" s="111" t="s">
        <v>25</v>
      </c>
      <c r="E1029" s="111" t="s">
        <v>928</v>
      </c>
      <c r="F1029" s="297" t="s">
        <v>1065</v>
      </c>
      <c r="G1029" s="298" t="s">
        <v>1065</v>
      </c>
      <c r="H1029" s="298" t="s">
        <v>1065</v>
      </c>
      <c r="I1029" s="298" t="s">
        <v>1065</v>
      </c>
      <c r="J1029" s="259">
        <v>0.9</v>
      </c>
      <c r="K1029" s="260">
        <v>1</v>
      </c>
      <c r="L1029" s="260">
        <v>1</v>
      </c>
      <c r="M1029" s="261">
        <v>1</v>
      </c>
      <c r="N1029" s="261">
        <v>0.996527777777778</v>
      </c>
      <c r="O1029" s="262">
        <v>0.9</v>
      </c>
      <c r="P1029" s="263">
        <v>0.992073170731707</v>
      </c>
      <c r="Q1029" s="260">
        <v>0.994808565866321</v>
      </c>
      <c r="R1029" s="260">
        <v>0.994528875379939</v>
      </c>
      <c r="S1029" s="260">
        <v>0.993629112407941</v>
      </c>
      <c r="T1029" s="262">
        <v>0.9</v>
      </c>
      <c r="U1029" s="260">
        <v>0.934146341463415</v>
      </c>
      <c r="V1029" s="260">
        <v>0.962362102530824</v>
      </c>
      <c r="W1029" s="260">
        <v>0.958662613981763</v>
      </c>
      <c r="X1029" s="260">
        <v>0.943171682678831</v>
      </c>
      <c r="Y1029" s="262">
        <v>0.92</v>
      </c>
      <c r="Z1029" s="262">
        <v>0.954106280193237</v>
      </c>
      <c r="AA1029" s="262">
        <v>0.946043165467626</v>
      </c>
      <c r="AB1029" s="262">
        <v>0.942176870748299</v>
      </c>
      <c r="AC1029" s="262">
        <v>0.953596802841918</v>
      </c>
      <c r="AD1029" s="262">
        <v>0.92</v>
      </c>
      <c r="AE1029" s="260">
        <v>1</v>
      </c>
      <c r="AF1029" s="260">
        <v>0.998209169054441</v>
      </c>
      <c r="AG1029" s="260">
        <v>0.999567052711332</v>
      </c>
      <c r="AH1029" s="260">
        <v>0.997638233471028</v>
      </c>
      <c r="AI1029" s="262">
        <v>0.92</v>
      </c>
      <c r="AJ1029" s="260">
        <v>0.971275559883155</v>
      </c>
      <c r="AK1029" s="260">
        <v>0.975824175824176</v>
      </c>
      <c r="AL1029" s="260">
        <v>0.980402269210933</v>
      </c>
      <c r="AM1029" s="260">
        <v>0.977185602685509</v>
      </c>
      <c r="AN1029" s="259">
        <v>0.99</v>
      </c>
      <c r="AO1029" s="264">
        <v>1</v>
      </c>
      <c r="AP1029" s="264">
        <v>1</v>
      </c>
      <c r="AQ1029" s="264">
        <v>1</v>
      </c>
      <c r="AR1029" s="265">
        <v>1</v>
      </c>
      <c r="AS1029" s="286">
        <v>0.0656418488929858</v>
      </c>
      <c r="AT1029" s="267">
        <v>0.0833333333333333</v>
      </c>
      <c r="AU1029" s="268">
        <v>0</v>
      </c>
      <c r="AV1029" s="268">
        <v>0</v>
      </c>
      <c r="AW1029" s="268">
        <v>0.0410958904109589</v>
      </c>
      <c r="AX1029" s="224"/>
      <c r="AY1029" s="222"/>
    </row>
    <row r="1030" ht="15" spans="1:51">
      <c r="A1030" s="220"/>
      <c r="B1030" s="224"/>
      <c r="C1030" s="294" t="s">
        <v>927</v>
      </c>
      <c r="D1030" s="111" t="s">
        <v>25</v>
      </c>
      <c r="E1030" s="111" t="s">
        <v>928</v>
      </c>
      <c r="F1030" s="297" t="s">
        <v>1066</v>
      </c>
      <c r="G1030" s="298" t="s">
        <v>1066</v>
      </c>
      <c r="H1030" s="298" t="s">
        <v>1066</v>
      </c>
      <c r="I1030" s="298" t="s">
        <v>1066</v>
      </c>
      <c r="J1030" s="259">
        <v>0.9</v>
      </c>
      <c r="K1030" s="260">
        <v>0.8</v>
      </c>
      <c r="L1030" s="260">
        <v>0.90625</v>
      </c>
      <c r="M1030" s="261">
        <v>0.939393939393939</v>
      </c>
      <c r="N1030" s="261">
        <v>0.903263403263403</v>
      </c>
      <c r="O1030" s="262">
        <v>0.9</v>
      </c>
      <c r="P1030" s="263">
        <v>0.892135529996891</v>
      </c>
      <c r="Q1030" s="260">
        <v>0.935001624959376</v>
      </c>
      <c r="R1030" s="260">
        <v>0.93676603432701</v>
      </c>
      <c r="S1030" s="260">
        <v>0.910760656904014</v>
      </c>
      <c r="T1030" s="262">
        <v>0.9</v>
      </c>
      <c r="U1030" s="260">
        <v>0.784271059993783</v>
      </c>
      <c r="V1030" s="260">
        <v>0.872603184920377</v>
      </c>
      <c r="W1030" s="260">
        <v>0.844323998795544</v>
      </c>
      <c r="X1030" s="260">
        <v>0.815580719748622</v>
      </c>
      <c r="Y1030" s="262">
        <v>0.92</v>
      </c>
      <c r="Z1030" s="262">
        <v>0.826466916354557</v>
      </c>
      <c r="AA1030" s="262">
        <v>0.921630094043887</v>
      </c>
      <c r="AB1030" s="262">
        <v>0.919876733436055</v>
      </c>
      <c r="AC1030" s="262">
        <v>0.893250650573058</v>
      </c>
      <c r="AD1030" s="262">
        <v>0.92</v>
      </c>
      <c r="AE1030" s="260">
        <v>0.988365943945003</v>
      </c>
      <c r="AF1030" s="260">
        <v>0.984866352201258</v>
      </c>
      <c r="AG1030" s="260">
        <v>0.89970769075698</v>
      </c>
      <c r="AH1030" s="260">
        <v>0.953120487494946</v>
      </c>
      <c r="AI1030" s="262">
        <v>0.92</v>
      </c>
      <c r="AJ1030" s="260">
        <v>0.912005965697241</v>
      </c>
      <c r="AK1030" s="260">
        <v>0.958310919849381</v>
      </c>
      <c r="AL1030" s="260">
        <v>0.960493205837947</v>
      </c>
      <c r="AM1030" s="260">
        <v>0.948634178215118</v>
      </c>
      <c r="AN1030" s="259">
        <v>0.99</v>
      </c>
      <c r="AO1030" s="264">
        <v>1</v>
      </c>
      <c r="AP1030" s="264">
        <v>1</v>
      </c>
      <c r="AQ1030" s="264">
        <v>1</v>
      </c>
      <c r="AR1030" s="265">
        <v>1</v>
      </c>
      <c r="AS1030" s="286">
        <v>0.0656418488929858</v>
      </c>
      <c r="AT1030" s="267">
        <v>0.114285714285714</v>
      </c>
      <c r="AU1030" s="268">
        <v>0.0120481927710843</v>
      </c>
      <c r="AV1030" s="268">
        <v>0.0327868852459016</v>
      </c>
      <c r="AW1030" s="268">
        <v>0.0490523968784838</v>
      </c>
      <c r="AX1030" s="224"/>
      <c r="AY1030" s="222"/>
    </row>
    <row r="1031" ht="15" spans="1:51">
      <c r="A1031" s="220"/>
      <c r="B1031" s="224"/>
      <c r="C1031" s="294" t="s">
        <v>927</v>
      </c>
      <c r="D1031" s="111" t="s">
        <v>25</v>
      </c>
      <c r="E1031" s="111" t="s">
        <v>928</v>
      </c>
      <c r="F1031" s="297" t="s">
        <v>1067</v>
      </c>
      <c r="G1031" s="298" t="s">
        <v>1067</v>
      </c>
      <c r="H1031" s="298" t="s">
        <v>1067</v>
      </c>
      <c r="I1031" s="298" t="s">
        <v>1067</v>
      </c>
      <c r="J1031" s="259">
        <v>0.9</v>
      </c>
      <c r="K1031" s="260">
        <v>1</v>
      </c>
      <c r="L1031" s="260">
        <v>0.964285714285714</v>
      </c>
      <c r="M1031" s="261">
        <v>1</v>
      </c>
      <c r="N1031" s="261">
        <v>0.970230040595399</v>
      </c>
      <c r="O1031" s="262">
        <v>0.9</v>
      </c>
      <c r="P1031" s="263">
        <v>0.934745762711864</v>
      </c>
      <c r="Q1031" s="260">
        <v>0.952816562349543</v>
      </c>
      <c r="R1031" s="260">
        <v>0.906290115532734</v>
      </c>
      <c r="S1031" s="260">
        <v>0.940398534536681</v>
      </c>
      <c r="T1031" s="262">
        <v>0.9</v>
      </c>
      <c r="U1031" s="260">
        <v>0.904237288135593</v>
      </c>
      <c r="V1031" s="260">
        <v>0.924410207029369</v>
      </c>
      <c r="W1031" s="260">
        <v>0.936243046640993</v>
      </c>
      <c r="X1031" s="260">
        <v>0.892073988026092</v>
      </c>
      <c r="Y1031" s="262">
        <v>0.92</v>
      </c>
      <c r="Z1031" s="262">
        <v>0.794871794871795</v>
      </c>
      <c r="AA1031" s="262">
        <v>0.881606765327696</v>
      </c>
      <c r="AB1031" s="262">
        <v>0.8165548098434</v>
      </c>
      <c r="AC1031" s="262">
        <v>0.834596249521623</v>
      </c>
      <c r="AD1031" s="262">
        <v>0.92</v>
      </c>
      <c r="AE1031" s="260">
        <v>0.981364678899083</v>
      </c>
      <c r="AF1031" s="260">
        <v>0.990241786837255</v>
      </c>
      <c r="AG1031" s="260">
        <v>0.992545149097018</v>
      </c>
      <c r="AH1031" s="260">
        <v>0.980750728558082</v>
      </c>
      <c r="AI1031" s="262">
        <v>0.92</v>
      </c>
      <c r="AJ1031" s="260">
        <v>0.91124871001032</v>
      </c>
      <c r="AK1031" s="260">
        <v>0.952156862745098</v>
      </c>
      <c r="AL1031" s="260">
        <v>0.943247126436782</v>
      </c>
      <c r="AM1031" s="260">
        <v>0.934013240811833</v>
      </c>
      <c r="AN1031" s="259">
        <v>0.99</v>
      </c>
      <c r="AO1031" s="264">
        <v>1</v>
      </c>
      <c r="AP1031" s="264">
        <v>1</v>
      </c>
      <c r="AQ1031" s="264">
        <v>1</v>
      </c>
      <c r="AR1031" s="265">
        <v>1</v>
      </c>
      <c r="AS1031" s="286">
        <v>0.0656418488929858</v>
      </c>
      <c r="AT1031" s="267">
        <v>0.1</v>
      </c>
      <c r="AU1031" s="268">
        <v>0.05</v>
      </c>
      <c r="AV1031" s="268">
        <v>0.0333333333333333</v>
      </c>
      <c r="AW1031" s="268">
        <v>0.0306748466257669</v>
      </c>
      <c r="AX1031" s="224"/>
      <c r="AY1031" s="222"/>
    </row>
    <row r="1032" ht="15" spans="1:51">
      <c r="A1032" s="220"/>
      <c r="B1032" s="224"/>
      <c r="C1032" s="294" t="s">
        <v>927</v>
      </c>
      <c r="D1032" s="111" t="s">
        <v>125</v>
      </c>
      <c r="E1032" s="111" t="s">
        <v>928</v>
      </c>
      <c r="F1032" s="297" t="s">
        <v>1068</v>
      </c>
      <c r="G1032" s="298" t="s">
        <v>1068</v>
      </c>
      <c r="H1032" s="298" t="s">
        <v>1068</v>
      </c>
      <c r="I1032" s="298" t="s">
        <v>1068</v>
      </c>
      <c r="J1032" s="259">
        <v>0.9</v>
      </c>
      <c r="K1032" s="260" t="s">
        <v>33</v>
      </c>
      <c r="L1032" s="260" t="s">
        <v>33</v>
      </c>
      <c r="M1032" s="261" t="s">
        <v>33</v>
      </c>
      <c r="N1032" s="261" t="s">
        <v>33</v>
      </c>
      <c r="O1032" s="262">
        <v>0.9</v>
      </c>
      <c r="P1032" s="263" t="s">
        <v>33</v>
      </c>
      <c r="Q1032" s="260" t="s">
        <v>33</v>
      </c>
      <c r="R1032" s="260" t="s">
        <v>33</v>
      </c>
      <c r="S1032" s="260" t="s">
        <v>33</v>
      </c>
      <c r="T1032" s="262">
        <v>0.9</v>
      </c>
      <c r="U1032" s="260" t="s">
        <v>33</v>
      </c>
      <c r="V1032" s="260" t="s">
        <v>33</v>
      </c>
      <c r="W1032" s="260" t="s">
        <v>33</v>
      </c>
      <c r="X1032" s="260" t="s">
        <v>33</v>
      </c>
      <c r="Y1032" s="262">
        <v>0.92</v>
      </c>
      <c r="Z1032" s="262" t="s">
        <v>33</v>
      </c>
      <c r="AA1032" s="262" t="s">
        <v>33</v>
      </c>
      <c r="AB1032" s="262" t="s">
        <v>33</v>
      </c>
      <c r="AC1032" s="262" t="s">
        <v>33</v>
      </c>
      <c r="AD1032" s="262">
        <v>0.92</v>
      </c>
      <c r="AE1032" s="260" t="s">
        <v>33</v>
      </c>
      <c r="AF1032" s="260" t="s">
        <v>33</v>
      </c>
      <c r="AG1032" s="260" t="s">
        <v>33</v>
      </c>
      <c r="AH1032" s="260">
        <v>1</v>
      </c>
      <c r="AI1032" s="262">
        <v>0.92</v>
      </c>
      <c r="AJ1032" s="260" t="s">
        <v>33</v>
      </c>
      <c r="AK1032" s="260" t="s">
        <v>33</v>
      </c>
      <c r="AL1032" s="260" t="s">
        <v>33</v>
      </c>
      <c r="AM1032" s="260" t="s">
        <v>33</v>
      </c>
      <c r="AN1032" s="259">
        <v>0.99</v>
      </c>
      <c r="AO1032" s="264" t="s">
        <v>33</v>
      </c>
      <c r="AP1032" s="264" t="s">
        <v>33</v>
      </c>
      <c r="AQ1032" s="264" t="s">
        <v>33</v>
      </c>
      <c r="AR1032" s="265" t="s">
        <v>33</v>
      </c>
      <c r="AS1032" s="286">
        <v>0.0656418488929858</v>
      </c>
      <c r="AT1032" s="267" t="s">
        <v>33</v>
      </c>
      <c r="AU1032" s="268" t="s">
        <v>33</v>
      </c>
      <c r="AV1032" s="268" t="s">
        <v>33</v>
      </c>
      <c r="AW1032" s="268" t="s">
        <v>33</v>
      </c>
      <c r="AX1032" s="224"/>
      <c r="AY1032" s="222"/>
    </row>
    <row r="1033" ht="15" spans="1:51">
      <c r="A1033" s="220"/>
      <c r="B1033" s="224"/>
      <c r="C1033" s="294" t="s">
        <v>927</v>
      </c>
      <c r="D1033" s="111" t="s">
        <v>25</v>
      </c>
      <c r="E1033" s="111" t="s">
        <v>928</v>
      </c>
      <c r="F1033" s="297" t="s">
        <v>1069</v>
      </c>
      <c r="G1033" s="298" t="s">
        <v>1069</v>
      </c>
      <c r="H1033" s="298" t="s">
        <v>1069</v>
      </c>
      <c r="I1033" s="298" t="s">
        <v>1069</v>
      </c>
      <c r="J1033" s="259">
        <v>0.9</v>
      </c>
      <c r="K1033" s="260">
        <v>0.666666666666667</v>
      </c>
      <c r="L1033" s="260">
        <v>0.810810810810811</v>
      </c>
      <c r="M1033" s="261">
        <v>0.947368421052632</v>
      </c>
      <c r="N1033" s="261">
        <v>0.887896825396825</v>
      </c>
      <c r="O1033" s="262">
        <v>0.9</v>
      </c>
      <c r="P1033" s="263">
        <v>0.838393977415307</v>
      </c>
      <c r="Q1033" s="260">
        <v>0.933333333333333</v>
      </c>
      <c r="R1033" s="260">
        <v>0.935266183454136</v>
      </c>
      <c r="S1033" s="260">
        <v>0.881531036460075</v>
      </c>
      <c r="T1033" s="262">
        <v>0.9</v>
      </c>
      <c r="U1033" s="260">
        <v>0.840150564617315</v>
      </c>
      <c r="V1033" s="260">
        <v>0.904199475065617</v>
      </c>
      <c r="W1033" s="260">
        <v>0.903274181454636</v>
      </c>
      <c r="X1033" s="260">
        <v>0.859234481769962</v>
      </c>
      <c r="Y1033" s="262">
        <v>0.92</v>
      </c>
      <c r="Z1033" s="262">
        <v>0.806997742663657</v>
      </c>
      <c r="AA1033" s="262">
        <v>0.853021978021978</v>
      </c>
      <c r="AB1033" s="262">
        <v>0.900763358778626</v>
      </c>
      <c r="AC1033" s="262">
        <v>0.865993638500899</v>
      </c>
      <c r="AD1033" s="262">
        <v>0.92</v>
      </c>
      <c r="AE1033" s="260">
        <v>0.991542199028253</v>
      </c>
      <c r="AF1033" s="260">
        <v>0.99611327040533</v>
      </c>
      <c r="AG1033" s="260">
        <v>0.996556129533967</v>
      </c>
      <c r="AH1033" s="260">
        <v>0.983046357103629</v>
      </c>
      <c r="AI1033" s="262">
        <v>0.92</v>
      </c>
      <c r="AJ1033" s="260">
        <v>0.874871794871795</v>
      </c>
      <c r="AK1033" s="260">
        <v>0.936123348017621</v>
      </c>
      <c r="AL1033" s="260">
        <v>0.959072875339319</v>
      </c>
      <c r="AM1033" s="260">
        <v>0.93629540583504</v>
      </c>
      <c r="AN1033" s="259">
        <v>0.99</v>
      </c>
      <c r="AO1033" s="264">
        <v>1</v>
      </c>
      <c r="AP1033" s="264">
        <v>1</v>
      </c>
      <c r="AQ1033" s="264">
        <v>1</v>
      </c>
      <c r="AR1033" s="265">
        <v>1</v>
      </c>
      <c r="AS1033" s="286">
        <v>0.0656418488929858</v>
      </c>
      <c r="AT1033" s="267">
        <v>0.233333333333333</v>
      </c>
      <c r="AU1033" s="268">
        <v>0.113636363636364</v>
      </c>
      <c r="AV1033" s="268">
        <v>0.0512820512820513</v>
      </c>
      <c r="AW1033" s="268">
        <v>0.086269744835966</v>
      </c>
      <c r="AX1033" s="224"/>
      <c r="AY1033" s="222"/>
    </row>
    <row r="1034" ht="15" spans="1:51">
      <c r="A1034" s="220"/>
      <c r="B1034" s="224"/>
      <c r="C1034" s="294" t="s">
        <v>927</v>
      </c>
      <c r="D1034" s="111" t="s">
        <v>25</v>
      </c>
      <c r="E1034" s="111" t="s">
        <v>928</v>
      </c>
      <c r="F1034" s="297" t="s">
        <v>1070</v>
      </c>
      <c r="G1034" s="298" t="s">
        <v>1070</v>
      </c>
      <c r="H1034" s="298" t="s">
        <v>1070</v>
      </c>
      <c r="I1034" s="298" t="s">
        <v>1070</v>
      </c>
      <c r="J1034" s="259">
        <v>0.9</v>
      </c>
      <c r="K1034" s="260">
        <v>1</v>
      </c>
      <c r="L1034" s="260">
        <v>1</v>
      </c>
      <c r="M1034" s="261">
        <v>1</v>
      </c>
      <c r="N1034" s="261">
        <v>0.982014388489209</v>
      </c>
      <c r="O1034" s="262">
        <v>0.9</v>
      </c>
      <c r="P1034" s="263">
        <v>0.994736842105263</v>
      </c>
      <c r="Q1034" s="260">
        <v>0.99</v>
      </c>
      <c r="R1034" s="260">
        <v>0.994122965641953</v>
      </c>
      <c r="S1034" s="260">
        <v>0.990845120988009</v>
      </c>
      <c r="T1034" s="262">
        <v>0.9</v>
      </c>
      <c r="U1034" s="260">
        <v>0.917224880382775</v>
      </c>
      <c r="V1034" s="260">
        <v>0.916315789473684</v>
      </c>
      <c r="W1034" s="260">
        <v>0.910940325497288</v>
      </c>
      <c r="X1034" s="260">
        <v>0.904932864220579</v>
      </c>
      <c r="Y1034" s="262">
        <v>0.92</v>
      </c>
      <c r="Z1034" s="262">
        <v>0.874468085106383</v>
      </c>
      <c r="AA1034" s="262">
        <v>0.924939467312349</v>
      </c>
      <c r="AB1034" s="262">
        <v>0.944723618090452</v>
      </c>
      <c r="AC1034" s="262">
        <v>0.917644950264361</v>
      </c>
      <c r="AD1034" s="262">
        <v>0.92</v>
      </c>
      <c r="AE1034" s="260">
        <v>0.996378451788139</v>
      </c>
      <c r="AF1034" s="260">
        <v>0.994076319052211</v>
      </c>
      <c r="AG1034" s="260">
        <v>0.978037448965226</v>
      </c>
      <c r="AH1034" s="260">
        <v>0.968403873241267</v>
      </c>
      <c r="AI1034" s="262">
        <v>0.92</v>
      </c>
      <c r="AJ1034" s="260">
        <v>0.934791097227645</v>
      </c>
      <c r="AK1034" s="260">
        <v>0.959827213822894</v>
      </c>
      <c r="AL1034" s="260">
        <v>0.9727969348659</v>
      </c>
      <c r="AM1034" s="260">
        <v>0.963624674819843</v>
      </c>
      <c r="AN1034" s="259">
        <v>0.99</v>
      </c>
      <c r="AO1034" s="264">
        <v>1</v>
      </c>
      <c r="AP1034" s="264">
        <v>1</v>
      </c>
      <c r="AQ1034" s="264">
        <v>1</v>
      </c>
      <c r="AR1034" s="265">
        <v>1</v>
      </c>
      <c r="AS1034" s="286">
        <v>0.0656418488929858</v>
      </c>
      <c r="AT1034" s="267">
        <v>0</v>
      </c>
      <c r="AU1034" s="268">
        <v>0.0833333333333333</v>
      </c>
      <c r="AV1034" s="268">
        <v>0.0588235294117647</v>
      </c>
      <c r="AW1034" s="268">
        <v>0.0374220374220374</v>
      </c>
      <c r="AX1034" s="224"/>
      <c r="AY1034" s="222"/>
    </row>
    <row r="1035" ht="15" spans="1:51">
      <c r="A1035" s="220"/>
      <c r="B1035" s="224"/>
      <c r="C1035" s="294" t="s">
        <v>927</v>
      </c>
      <c r="D1035" s="111" t="s">
        <v>25</v>
      </c>
      <c r="E1035" s="111" t="s">
        <v>928</v>
      </c>
      <c r="F1035" s="297" t="s">
        <v>1071</v>
      </c>
      <c r="G1035" s="298" t="s">
        <v>1071</v>
      </c>
      <c r="H1035" s="298" t="s">
        <v>1071</v>
      </c>
      <c r="I1035" s="298" t="s">
        <v>1071</v>
      </c>
      <c r="J1035" s="259">
        <v>0.9</v>
      </c>
      <c r="K1035" s="260">
        <v>1</v>
      </c>
      <c r="L1035" s="260">
        <v>0.947368421052632</v>
      </c>
      <c r="M1035" s="261">
        <v>0.95</v>
      </c>
      <c r="N1035" s="261">
        <v>0.921380632790029</v>
      </c>
      <c r="O1035" s="262">
        <v>0.9</v>
      </c>
      <c r="P1035" s="263">
        <v>0.871916010498688</v>
      </c>
      <c r="Q1035" s="260">
        <v>0.935876174682145</v>
      </c>
      <c r="R1035" s="260">
        <v>0.944473684210526</v>
      </c>
      <c r="S1035" s="260">
        <v>0.917665407119755</v>
      </c>
      <c r="T1035" s="262">
        <v>0.9</v>
      </c>
      <c r="U1035" s="260">
        <v>0.777165354330709</v>
      </c>
      <c r="V1035" s="260">
        <v>0.899115533443892</v>
      </c>
      <c r="W1035" s="260">
        <v>0.912105263157895</v>
      </c>
      <c r="X1035" s="260">
        <v>0.841307556234757</v>
      </c>
      <c r="Y1035" s="262">
        <v>0.92</v>
      </c>
      <c r="Z1035" s="262">
        <v>0.764044943820225</v>
      </c>
      <c r="AA1035" s="262">
        <v>0.886930983847283</v>
      </c>
      <c r="AB1035" s="262">
        <v>0.877358490566038</v>
      </c>
      <c r="AC1035" s="262">
        <v>0.868656569630212</v>
      </c>
      <c r="AD1035" s="262">
        <v>0.92</v>
      </c>
      <c r="AE1035" s="260">
        <v>0.999729315167373</v>
      </c>
      <c r="AF1035" s="260">
        <v>0.995107209670456</v>
      </c>
      <c r="AG1035" s="260">
        <v>0.992651111519383</v>
      </c>
      <c r="AH1035" s="260">
        <v>0.985301670710857</v>
      </c>
      <c r="AI1035" s="262">
        <v>0.92</v>
      </c>
      <c r="AJ1035" s="260">
        <v>0.855957446808511</v>
      </c>
      <c r="AK1035" s="260">
        <v>0.947674418604651</v>
      </c>
      <c r="AL1035" s="260">
        <v>0.951353731014748</v>
      </c>
      <c r="AM1035" s="260">
        <v>0.938451316743175</v>
      </c>
      <c r="AN1035" s="259">
        <v>0.99</v>
      </c>
      <c r="AO1035" s="264">
        <v>1</v>
      </c>
      <c r="AP1035" s="264">
        <v>1</v>
      </c>
      <c r="AQ1035" s="264">
        <v>1</v>
      </c>
      <c r="AR1035" s="265">
        <v>1</v>
      </c>
      <c r="AS1035" s="286">
        <v>0.0656418488929858</v>
      </c>
      <c r="AT1035" s="267">
        <v>0</v>
      </c>
      <c r="AU1035" s="268">
        <v>0</v>
      </c>
      <c r="AV1035" s="268">
        <v>0.0625</v>
      </c>
      <c r="AW1035" s="268">
        <v>0.0603732162458836</v>
      </c>
      <c r="AX1035" s="224"/>
      <c r="AY1035" s="222"/>
    </row>
    <row r="1036" ht="15" spans="1:51">
      <c r="A1036" s="220"/>
      <c r="B1036" s="224"/>
      <c r="C1036" s="294" t="s">
        <v>927</v>
      </c>
      <c r="D1036" s="111" t="s">
        <v>25</v>
      </c>
      <c r="E1036" s="111" t="s">
        <v>928</v>
      </c>
      <c r="F1036" s="297" t="s">
        <v>1072</v>
      </c>
      <c r="G1036" s="298" t="s">
        <v>1072</v>
      </c>
      <c r="H1036" s="298" t="s">
        <v>1072</v>
      </c>
      <c r="I1036" s="298" t="s">
        <v>1072</v>
      </c>
      <c r="J1036" s="259">
        <v>0.9</v>
      </c>
      <c r="K1036" s="260">
        <v>0.871794871794872</v>
      </c>
      <c r="L1036" s="260">
        <v>0.837209302325581</v>
      </c>
      <c r="M1036" s="261">
        <v>0.886363636363636</v>
      </c>
      <c r="N1036" s="261">
        <v>0.9096657633243</v>
      </c>
      <c r="O1036" s="262">
        <v>0.9</v>
      </c>
      <c r="P1036" s="263">
        <v>0.84971098265896</v>
      </c>
      <c r="Q1036" s="260">
        <v>0.951158247278817</v>
      </c>
      <c r="R1036" s="260">
        <v>0.965006385696041</v>
      </c>
      <c r="S1036" s="260">
        <v>0.914261708904043</v>
      </c>
      <c r="T1036" s="262">
        <v>0.9</v>
      </c>
      <c r="U1036" s="260">
        <v>0.760641093011035</v>
      </c>
      <c r="V1036" s="260">
        <v>0.892548144013397</v>
      </c>
      <c r="W1036" s="260">
        <v>0.907535121328225</v>
      </c>
      <c r="X1036" s="260">
        <v>0.804343578420837</v>
      </c>
      <c r="Y1036" s="262">
        <v>0.92</v>
      </c>
      <c r="Z1036" s="262">
        <v>0.821428571428571</v>
      </c>
      <c r="AA1036" s="262">
        <v>0.915531335149864</v>
      </c>
      <c r="AB1036" s="262">
        <v>0.953333333333333</v>
      </c>
      <c r="AC1036" s="262">
        <v>0.881235687665574</v>
      </c>
      <c r="AD1036" s="262">
        <v>0.92</v>
      </c>
      <c r="AE1036" s="260">
        <v>0.998328458002507</v>
      </c>
      <c r="AF1036" s="260">
        <v>0.992097508706134</v>
      </c>
      <c r="AG1036" s="260">
        <v>0.992529623905203</v>
      </c>
      <c r="AH1036" s="260">
        <v>0.976020993073506</v>
      </c>
      <c r="AI1036" s="262">
        <v>0.92</v>
      </c>
      <c r="AJ1036" s="260">
        <v>0.895598554114395</v>
      </c>
      <c r="AK1036" s="260">
        <v>0.964095436645819</v>
      </c>
      <c r="AL1036" s="260">
        <v>0.970203644158628</v>
      </c>
      <c r="AM1036" s="260">
        <v>0.946787092220199</v>
      </c>
      <c r="AN1036" s="259">
        <v>0.99</v>
      </c>
      <c r="AO1036" s="264">
        <v>1</v>
      </c>
      <c r="AP1036" s="264">
        <v>1</v>
      </c>
      <c r="AQ1036" s="264">
        <v>1</v>
      </c>
      <c r="AR1036" s="265">
        <v>1</v>
      </c>
      <c r="AS1036" s="286">
        <v>0.0656418488929858</v>
      </c>
      <c r="AT1036" s="267">
        <v>0.0487804878048781</v>
      </c>
      <c r="AU1036" s="268">
        <v>0.0416666666666667</v>
      </c>
      <c r="AV1036" s="268">
        <v>0.0487804878048781</v>
      </c>
      <c r="AW1036" s="268">
        <v>0.0559610705596107</v>
      </c>
      <c r="AX1036" s="224"/>
      <c r="AY1036" s="222"/>
    </row>
    <row r="1037" ht="15" spans="1:51">
      <c r="A1037" s="220"/>
      <c r="B1037" s="224"/>
      <c r="C1037" s="294" t="s">
        <v>927</v>
      </c>
      <c r="D1037" s="111" t="s">
        <v>25</v>
      </c>
      <c r="E1037" s="111" t="s">
        <v>928</v>
      </c>
      <c r="F1037" s="297" t="s">
        <v>1073</v>
      </c>
      <c r="G1037" s="298" t="s">
        <v>1073</v>
      </c>
      <c r="H1037" s="298" t="s">
        <v>1073</v>
      </c>
      <c r="I1037" s="298" t="s">
        <v>1073</v>
      </c>
      <c r="J1037" s="259">
        <v>0.9</v>
      </c>
      <c r="K1037" s="260">
        <v>0.842105263157895</v>
      </c>
      <c r="L1037" s="260">
        <v>0.95</v>
      </c>
      <c r="M1037" s="261">
        <v>0.944444444444444</v>
      </c>
      <c r="N1037" s="261">
        <v>0.906130268199234</v>
      </c>
      <c r="O1037" s="262">
        <v>0.9</v>
      </c>
      <c r="P1037" s="263">
        <v>0.922507403751234</v>
      </c>
      <c r="Q1037" s="260">
        <v>0.957679505468379</v>
      </c>
      <c r="R1037" s="260">
        <v>0.916921731526017</v>
      </c>
      <c r="S1037" s="260">
        <v>0.918086010538841</v>
      </c>
      <c r="T1037" s="262">
        <v>0.9</v>
      </c>
      <c r="U1037" s="260">
        <v>0.881046396841066</v>
      </c>
      <c r="V1037" s="260">
        <v>0.903946742748455</v>
      </c>
      <c r="W1037" s="260">
        <v>0.887625710537822</v>
      </c>
      <c r="X1037" s="260">
        <v>0.876661567227605</v>
      </c>
      <c r="Y1037" s="262">
        <v>0.92</v>
      </c>
      <c r="Z1037" s="262" t="s">
        <v>33</v>
      </c>
      <c r="AA1037" s="262" t="s">
        <v>33</v>
      </c>
      <c r="AB1037" s="262" t="s">
        <v>33</v>
      </c>
      <c r="AC1037" s="262">
        <v>1</v>
      </c>
      <c r="AD1037" s="262">
        <v>0.92</v>
      </c>
      <c r="AE1037" s="260">
        <v>0.997229916897507</v>
      </c>
      <c r="AF1037" s="260">
        <v>0.976</v>
      </c>
      <c r="AG1037" s="260">
        <v>1</v>
      </c>
      <c r="AH1037" s="260">
        <v>0.995743893412287</v>
      </c>
      <c r="AI1037" s="262">
        <v>0.92</v>
      </c>
      <c r="AJ1037" s="260">
        <v>0.954590325765054</v>
      </c>
      <c r="AK1037" s="260">
        <v>0.943889681407513</v>
      </c>
      <c r="AL1037" s="260">
        <v>0.957586357673809</v>
      </c>
      <c r="AM1037" s="260">
        <v>0.955704378569486</v>
      </c>
      <c r="AN1037" s="259">
        <v>0.99</v>
      </c>
      <c r="AO1037" s="264">
        <v>1</v>
      </c>
      <c r="AP1037" s="264">
        <v>1</v>
      </c>
      <c r="AQ1037" s="264">
        <v>1</v>
      </c>
      <c r="AR1037" s="265">
        <v>1</v>
      </c>
      <c r="AS1037" s="286">
        <v>0.0656418488929858</v>
      </c>
      <c r="AT1037" s="267">
        <v>0</v>
      </c>
      <c r="AU1037" s="268">
        <v>0</v>
      </c>
      <c r="AV1037" s="268">
        <v>0.333333333333333</v>
      </c>
      <c r="AW1037" s="268">
        <v>0.0728476821192053</v>
      </c>
      <c r="AX1037" s="224"/>
      <c r="AY1037" s="222"/>
    </row>
    <row r="1038" ht="15" spans="1:51">
      <c r="A1038" s="220"/>
      <c r="B1038" s="224"/>
      <c r="C1038" s="294" t="s">
        <v>927</v>
      </c>
      <c r="D1038" s="111" t="s">
        <v>25</v>
      </c>
      <c r="E1038" s="111" t="s">
        <v>928</v>
      </c>
      <c r="F1038" s="297" t="s">
        <v>1074</v>
      </c>
      <c r="G1038" s="298" t="s">
        <v>1074</v>
      </c>
      <c r="H1038" s="298" t="s">
        <v>1074</v>
      </c>
      <c r="I1038" s="298" t="s">
        <v>1074</v>
      </c>
      <c r="J1038" s="259">
        <v>0.9</v>
      </c>
      <c r="K1038" s="260">
        <v>1</v>
      </c>
      <c r="L1038" s="260">
        <v>0.869565217391304</v>
      </c>
      <c r="M1038" s="261">
        <v>0.875</v>
      </c>
      <c r="N1038" s="261">
        <v>0.948936170212766</v>
      </c>
      <c r="O1038" s="262">
        <v>0.9</v>
      </c>
      <c r="P1038" s="263">
        <v>0.927500871383757</v>
      </c>
      <c r="Q1038" s="260">
        <v>0.950276243093923</v>
      </c>
      <c r="R1038" s="260">
        <v>0.95694259012016</v>
      </c>
      <c r="S1038" s="260">
        <v>0.964524889263868</v>
      </c>
      <c r="T1038" s="262">
        <v>0.9</v>
      </c>
      <c r="U1038" s="260">
        <v>0.929592192401534</v>
      </c>
      <c r="V1038" s="260">
        <v>0.941068139963168</v>
      </c>
      <c r="W1038" s="260">
        <v>0.938584779706275</v>
      </c>
      <c r="X1038" s="260">
        <v>0.943867327568024</v>
      </c>
      <c r="Y1038" s="262">
        <v>0.92</v>
      </c>
      <c r="Z1038" s="262" t="s">
        <v>33</v>
      </c>
      <c r="AA1038" s="262" t="s">
        <v>33</v>
      </c>
      <c r="AB1038" s="262" t="s">
        <v>33</v>
      </c>
      <c r="AC1038" s="262" t="s">
        <v>33</v>
      </c>
      <c r="AD1038" s="262">
        <v>0.92</v>
      </c>
      <c r="AE1038" s="260">
        <v>0.950526315789474</v>
      </c>
      <c r="AF1038" s="260">
        <v>0.985239852398524</v>
      </c>
      <c r="AG1038" s="260">
        <v>0.989563567362429</v>
      </c>
      <c r="AH1038" s="260">
        <v>0.979661800392897</v>
      </c>
      <c r="AI1038" s="262">
        <v>0.92</v>
      </c>
      <c r="AJ1038" s="260">
        <v>0.943882886023005</v>
      </c>
      <c r="AK1038" s="260">
        <v>0.967955801104972</v>
      </c>
      <c r="AL1038" s="260">
        <v>0.967957276368491</v>
      </c>
      <c r="AM1038" s="260">
        <v>0.970273405573572</v>
      </c>
      <c r="AN1038" s="259">
        <v>0.99</v>
      </c>
      <c r="AO1038" s="264">
        <v>1</v>
      </c>
      <c r="AP1038" s="264">
        <v>1</v>
      </c>
      <c r="AQ1038" s="264">
        <v>1</v>
      </c>
      <c r="AR1038" s="265">
        <v>1</v>
      </c>
      <c r="AS1038" s="286">
        <v>0.0656418488929858</v>
      </c>
      <c r="AT1038" s="267">
        <v>0</v>
      </c>
      <c r="AU1038" s="268">
        <v>0</v>
      </c>
      <c r="AV1038" s="268">
        <v>0</v>
      </c>
      <c r="AW1038" s="268">
        <v>0.0474576271186441</v>
      </c>
      <c r="AX1038" s="224"/>
      <c r="AY1038" s="222"/>
    </row>
    <row r="1039" ht="15" spans="1:51">
      <c r="A1039" s="220"/>
      <c r="B1039" s="224"/>
      <c r="C1039" s="294" t="s">
        <v>927</v>
      </c>
      <c r="D1039" s="111" t="s">
        <v>25</v>
      </c>
      <c r="E1039" s="111" t="s">
        <v>928</v>
      </c>
      <c r="F1039" s="301" t="s">
        <v>1075</v>
      </c>
      <c r="G1039" s="302" t="s">
        <v>1075</v>
      </c>
      <c r="H1039" s="302" t="s">
        <v>1075</v>
      </c>
      <c r="I1039" s="302" t="s">
        <v>1075</v>
      </c>
      <c r="J1039" s="259">
        <v>0.9</v>
      </c>
      <c r="K1039" s="260">
        <v>0.966666666666667</v>
      </c>
      <c r="L1039" s="260">
        <v>0.966666666666667</v>
      </c>
      <c r="M1039" s="261">
        <v>0.966666666666667</v>
      </c>
      <c r="N1039" s="261">
        <v>0.982737361282367</v>
      </c>
      <c r="O1039" s="262">
        <v>0.9</v>
      </c>
      <c r="P1039" s="263">
        <v>0.923142370958593</v>
      </c>
      <c r="Q1039" s="260">
        <v>0.960413080895009</v>
      </c>
      <c r="R1039" s="260">
        <v>0.96090108751942</v>
      </c>
      <c r="S1039" s="260">
        <v>0.959367901234568</v>
      </c>
      <c r="T1039" s="262">
        <v>0.9</v>
      </c>
      <c r="U1039" s="260">
        <v>0.915201361315939</v>
      </c>
      <c r="V1039" s="260">
        <v>0.923121055651176</v>
      </c>
      <c r="W1039" s="260">
        <v>0.922837907819782</v>
      </c>
      <c r="X1039" s="260">
        <v>0.925827160493827</v>
      </c>
      <c r="Y1039" s="262">
        <v>0.92</v>
      </c>
      <c r="Z1039" s="262" t="s">
        <v>33</v>
      </c>
      <c r="AA1039" s="262" t="s">
        <v>33</v>
      </c>
      <c r="AB1039" s="262" t="s">
        <v>33</v>
      </c>
      <c r="AC1039" s="262">
        <v>1</v>
      </c>
      <c r="AD1039" s="262">
        <v>0.92</v>
      </c>
      <c r="AE1039" s="260">
        <v>0.991511721907842</v>
      </c>
      <c r="AF1039" s="260">
        <v>0.99935379644588</v>
      </c>
      <c r="AG1039" s="260">
        <v>0.999257609502598</v>
      </c>
      <c r="AH1039" s="260">
        <v>0.997143313568321</v>
      </c>
      <c r="AI1039" s="262">
        <v>0.92</v>
      </c>
      <c r="AJ1039" s="260">
        <v>0.953204764605786</v>
      </c>
      <c r="AK1039" s="260">
        <v>0.971313826735513</v>
      </c>
      <c r="AL1039" s="260">
        <v>0.977213878819265</v>
      </c>
      <c r="AM1039" s="260">
        <v>0.970214110768745</v>
      </c>
      <c r="AN1039" s="259">
        <v>0.99</v>
      </c>
      <c r="AO1039" s="264">
        <v>1</v>
      </c>
      <c r="AP1039" s="264">
        <v>1</v>
      </c>
      <c r="AQ1039" s="264">
        <v>1</v>
      </c>
      <c r="AR1039" s="265">
        <v>1</v>
      </c>
      <c r="AS1039" s="286">
        <v>0.0656418488929858</v>
      </c>
      <c r="AT1039" s="267">
        <v>0.0666666666666667</v>
      </c>
      <c r="AU1039" s="268">
        <v>0</v>
      </c>
      <c r="AV1039" s="268">
        <v>0</v>
      </c>
      <c r="AW1039" s="268">
        <v>0.0822368421052632</v>
      </c>
      <c r="AX1039" s="224"/>
      <c r="AY1039" s="222"/>
    </row>
    <row r="1040" ht="15" spans="1:51">
      <c r="A1040" s="220"/>
      <c r="B1040" s="224"/>
      <c r="C1040" s="294" t="s">
        <v>927</v>
      </c>
      <c r="D1040" s="111" t="s">
        <v>25</v>
      </c>
      <c r="E1040" s="111" t="s">
        <v>928</v>
      </c>
      <c r="F1040" s="297" t="s">
        <v>1076</v>
      </c>
      <c r="G1040" s="298" t="s">
        <v>1076</v>
      </c>
      <c r="H1040" s="298" t="s">
        <v>1076</v>
      </c>
      <c r="I1040" s="298" t="s">
        <v>1076</v>
      </c>
      <c r="J1040" s="259">
        <v>0.9</v>
      </c>
      <c r="K1040" s="260">
        <v>0.8125</v>
      </c>
      <c r="L1040" s="260">
        <v>0.875</v>
      </c>
      <c r="M1040" s="261">
        <v>1</v>
      </c>
      <c r="N1040" s="261">
        <v>0.901149425287356</v>
      </c>
      <c r="O1040" s="262">
        <v>0.9</v>
      </c>
      <c r="P1040" s="263">
        <v>0.848848368522073</v>
      </c>
      <c r="Q1040" s="260">
        <v>0.888201957753735</v>
      </c>
      <c r="R1040" s="260">
        <v>0.950997398091934</v>
      </c>
      <c r="S1040" s="260">
        <v>0.942597599985861</v>
      </c>
      <c r="T1040" s="262">
        <v>0.9</v>
      </c>
      <c r="U1040" s="260">
        <v>0.797984644913628</v>
      </c>
      <c r="V1040" s="260">
        <v>0.906749098402885</v>
      </c>
      <c r="W1040" s="260">
        <v>0.878143972246314</v>
      </c>
      <c r="X1040" s="260">
        <v>0.89141614972695</v>
      </c>
      <c r="Y1040" s="262">
        <v>0.92</v>
      </c>
      <c r="Z1040" s="262" t="s">
        <v>33</v>
      </c>
      <c r="AA1040" s="262" t="s">
        <v>33</v>
      </c>
      <c r="AB1040" s="262" t="s">
        <v>33</v>
      </c>
      <c r="AC1040" s="262" t="s">
        <v>33</v>
      </c>
      <c r="AD1040" s="262">
        <v>0.92</v>
      </c>
      <c r="AE1040" s="260">
        <v>0.994252873563218</v>
      </c>
      <c r="AF1040" s="260">
        <v>1</v>
      </c>
      <c r="AG1040" s="260">
        <v>0.995555555555556</v>
      </c>
      <c r="AH1040" s="260">
        <v>0.998111912118091</v>
      </c>
      <c r="AI1040" s="262">
        <v>0.92</v>
      </c>
      <c r="AJ1040" s="260">
        <v>0.906909788867562</v>
      </c>
      <c r="AK1040" s="260">
        <v>0.956208140133952</v>
      </c>
      <c r="AL1040" s="260">
        <v>0.961838681699913</v>
      </c>
      <c r="AM1040" s="260">
        <v>0.964317904671014</v>
      </c>
      <c r="AN1040" s="259">
        <v>0.99</v>
      </c>
      <c r="AO1040" s="264">
        <v>1</v>
      </c>
      <c r="AP1040" s="264">
        <v>1</v>
      </c>
      <c r="AQ1040" s="264">
        <v>1</v>
      </c>
      <c r="AR1040" s="265">
        <v>1</v>
      </c>
      <c r="AS1040" s="286">
        <v>0.0656418488929858</v>
      </c>
      <c r="AT1040" s="267">
        <v>0</v>
      </c>
      <c r="AU1040" s="268">
        <v>0</v>
      </c>
      <c r="AV1040" s="268">
        <v>0</v>
      </c>
      <c r="AW1040" s="268">
        <v>0.0413793103448276</v>
      </c>
      <c r="AX1040" s="224"/>
      <c r="AY1040" s="222"/>
    </row>
    <row r="1041" ht="15" spans="1:51">
      <c r="A1041" s="220"/>
      <c r="B1041" s="224"/>
      <c r="C1041" s="294" t="s">
        <v>927</v>
      </c>
      <c r="D1041" s="111" t="s">
        <v>25</v>
      </c>
      <c r="E1041" s="111" t="s">
        <v>928</v>
      </c>
      <c r="F1041" s="297" t="s">
        <v>1077</v>
      </c>
      <c r="G1041" s="298" t="s">
        <v>1077</v>
      </c>
      <c r="H1041" s="298" t="s">
        <v>1077</v>
      </c>
      <c r="I1041" s="298" t="s">
        <v>1077</v>
      </c>
      <c r="J1041" s="259">
        <v>0.9</v>
      </c>
      <c r="K1041" s="260">
        <v>1</v>
      </c>
      <c r="L1041" s="260">
        <v>1</v>
      </c>
      <c r="M1041" s="261">
        <v>1</v>
      </c>
      <c r="N1041" s="261">
        <v>0.954545454545455</v>
      </c>
      <c r="O1041" s="262">
        <v>0.9</v>
      </c>
      <c r="P1041" s="263">
        <v>0.936010591350397</v>
      </c>
      <c r="Q1041" s="260">
        <v>0.950137236962489</v>
      </c>
      <c r="R1041" s="260">
        <v>0.940084388185654</v>
      </c>
      <c r="S1041" s="260">
        <v>0.947763490869298</v>
      </c>
      <c r="T1041" s="262">
        <v>0.9</v>
      </c>
      <c r="U1041" s="260">
        <v>0.914827890556046</v>
      </c>
      <c r="V1041" s="260">
        <v>0.913083257090576</v>
      </c>
      <c r="W1041" s="260">
        <v>0.914767932489451</v>
      </c>
      <c r="X1041" s="260">
        <v>0.917721086109021</v>
      </c>
      <c r="Y1041" s="262">
        <v>0.92</v>
      </c>
      <c r="Z1041" s="262">
        <v>0</v>
      </c>
      <c r="AA1041" s="262" t="s">
        <v>33</v>
      </c>
      <c r="AB1041" s="262" t="s">
        <v>33</v>
      </c>
      <c r="AC1041" s="262">
        <v>0.857142857142857</v>
      </c>
      <c r="AD1041" s="262">
        <v>0.92</v>
      </c>
      <c r="AE1041" s="260">
        <v>0.999712313003452</v>
      </c>
      <c r="AF1041" s="260">
        <v>0.986879100281162</v>
      </c>
      <c r="AG1041" s="260">
        <v>0.99721620785648</v>
      </c>
      <c r="AH1041" s="260">
        <v>0.990901911230453</v>
      </c>
      <c r="AI1041" s="262">
        <v>0.92</v>
      </c>
      <c r="AJ1041" s="260">
        <v>0.959964804223493</v>
      </c>
      <c r="AK1041" s="260">
        <v>0.962962962962963</v>
      </c>
      <c r="AL1041" s="260">
        <v>0.964571910586251</v>
      </c>
      <c r="AM1041" s="260">
        <v>0.965308633536127</v>
      </c>
      <c r="AN1041" s="259">
        <v>0.99</v>
      </c>
      <c r="AO1041" s="264">
        <v>1</v>
      </c>
      <c r="AP1041" s="264">
        <v>1</v>
      </c>
      <c r="AQ1041" s="264">
        <v>1</v>
      </c>
      <c r="AR1041" s="265">
        <v>1</v>
      </c>
      <c r="AS1041" s="286">
        <v>0.0656418488929858</v>
      </c>
      <c r="AT1041" s="267">
        <v>0.142857142857143</v>
      </c>
      <c r="AU1041" s="268">
        <v>0</v>
      </c>
      <c r="AV1041" s="268">
        <v>0</v>
      </c>
      <c r="AW1041" s="268">
        <v>0.0717948717948718</v>
      </c>
      <c r="AX1041" s="224"/>
      <c r="AY1041" s="222"/>
    </row>
    <row r="1042" ht="15" spans="1:51">
      <c r="A1042" s="220"/>
      <c r="B1042" s="224"/>
      <c r="C1042" s="294" t="s">
        <v>927</v>
      </c>
      <c r="D1042" s="111" t="s">
        <v>25</v>
      </c>
      <c r="E1042" s="111" t="s">
        <v>928</v>
      </c>
      <c r="F1042" s="297" t="s">
        <v>1078</v>
      </c>
      <c r="G1042" s="298" t="s">
        <v>1078</v>
      </c>
      <c r="H1042" s="298" t="s">
        <v>1078</v>
      </c>
      <c r="I1042" s="298" t="s">
        <v>1078</v>
      </c>
      <c r="J1042" s="259">
        <v>0.9</v>
      </c>
      <c r="K1042" s="260">
        <v>1</v>
      </c>
      <c r="L1042" s="260">
        <v>0.933333333333333</v>
      </c>
      <c r="M1042" s="261">
        <v>1</v>
      </c>
      <c r="N1042" s="261">
        <v>0.981920903954802</v>
      </c>
      <c r="O1042" s="262">
        <v>0.9</v>
      </c>
      <c r="P1042" s="263">
        <v>0.922068095838588</v>
      </c>
      <c r="Q1042" s="260">
        <v>0.94631049986776</v>
      </c>
      <c r="R1042" s="260">
        <v>0.961519961519962</v>
      </c>
      <c r="S1042" s="260">
        <v>0.957470129446613</v>
      </c>
      <c r="T1042" s="262">
        <v>0.9</v>
      </c>
      <c r="U1042" s="260">
        <v>0.905422446406053</v>
      </c>
      <c r="V1042" s="260">
        <v>0.923036233800582</v>
      </c>
      <c r="W1042" s="260">
        <v>0.946608946608947</v>
      </c>
      <c r="X1042" s="260">
        <v>0.93896352123776</v>
      </c>
      <c r="Y1042" s="262">
        <v>0.92</v>
      </c>
      <c r="Z1042" s="262" t="s">
        <v>33</v>
      </c>
      <c r="AA1042" s="262" t="s">
        <v>33</v>
      </c>
      <c r="AB1042" s="262" t="s">
        <v>33</v>
      </c>
      <c r="AC1042" s="262">
        <v>1</v>
      </c>
      <c r="AD1042" s="262">
        <v>0.92</v>
      </c>
      <c r="AE1042" s="260">
        <v>0.993396226415094</v>
      </c>
      <c r="AF1042" s="260">
        <v>0.991588785046729</v>
      </c>
      <c r="AG1042" s="260">
        <v>0.998274374460742</v>
      </c>
      <c r="AH1042" s="260">
        <v>0.995654431659789</v>
      </c>
      <c r="AI1042" s="262">
        <v>0.92</v>
      </c>
      <c r="AJ1042" s="260">
        <v>0.923852748361069</v>
      </c>
      <c r="AK1042" s="260">
        <v>0.948955302829939</v>
      </c>
      <c r="AL1042" s="260">
        <v>0.968734968734969</v>
      </c>
      <c r="AM1042" s="260">
        <v>0.9625529910504</v>
      </c>
      <c r="AN1042" s="259">
        <v>0.99</v>
      </c>
      <c r="AO1042" s="264">
        <v>1</v>
      </c>
      <c r="AP1042" s="264">
        <v>1</v>
      </c>
      <c r="AQ1042" s="264">
        <v>1</v>
      </c>
      <c r="AR1042" s="265">
        <v>1</v>
      </c>
      <c r="AS1042" s="286">
        <v>0.0656418488929858</v>
      </c>
      <c r="AT1042" s="267">
        <v>0.153846153846154</v>
      </c>
      <c r="AU1042" s="268">
        <v>0.03125</v>
      </c>
      <c r="AV1042" s="268">
        <v>0.0588235294117647</v>
      </c>
      <c r="AW1042" s="268">
        <v>0.0566037735849057</v>
      </c>
      <c r="AX1042" s="224"/>
      <c r="AY1042" s="222"/>
    </row>
    <row r="1043" ht="15" spans="1:51">
      <c r="A1043" s="220"/>
      <c r="B1043" s="224"/>
      <c r="C1043" s="294" t="s">
        <v>927</v>
      </c>
      <c r="D1043" s="111" t="s">
        <v>25</v>
      </c>
      <c r="E1043" s="111" t="s">
        <v>928</v>
      </c>
      <c r="F1043" s="297" t="s">
        <v>1079</v>
      </c>
      <c r="G1043" s="298" t="s">
        <v>1079</v>
      </c>
      <c r="H1043" s="298" t="s">
        <v>1079</v>
      </c>
      <c r="I1043" s="298" t="s">
        <v>1079</v>
      </c>
      <c r="J1043" s="259">
        <v>0.9</v>
      </c>
      <c r="K1043" s="260">
        <v>0.961538461538462</v>
      </c>
      <c r="L1043" s="260">
        <v>1</v>
      </c>
      <c r="M1043" s="261">
        <v>1</v>
      </c>
      <c r="N1043" s="261">
        <v>0.984679665738162</v>
      </c>
      <c r="O1043" s="262">
        <v>0.9</v>
      </c>
      <c r="P1043" s="263">
        <v>0.932468396540253</v>
      </c>
      <c r="Q1043" s="260">
        <v>0.948099415204678</v>
      </c>
      <c r="R1043" s="260">
        <v>0.95734445157152</v>
      </c>
      <c r="S1043" s="260">
        <v>0.964138971238363</v>
      </c>
      <c r="T1043" s="262">
        <v>0.9</v>
      </c>
      <c r="U1043" s="260">
        <v>0.912175648702595</v>
      </c>
      <c r="V1043" s="260">
        <v>0.938230994152047</v>
      </c>
      <c r="W1043" s="260">
        <v>0.928159076330981</v>
      </c>
      <c r="X1043" s="260">
        <v>0.922270765069954</v>
      </c>
      <c r="Y1043" s="262">
        <v>0.92</v>
      </c>
      <c r="Z1043" s="262" t="s">
        <v>33</v>
      </c>
      <c r="AA1043" s="262" t="s">
        <v>33</v>
      </c>
      <c r="AB1043" s="262" t="s">
        <v>33</v>
      </c>
      <c r="AC1043" s="262">
        <v>1</v>
      </c>
      <c r="AD1043" s="262">
        <v>0.92</v>
      </c>
      <c r="AE1043" s="260">
        <v>0.998619420156466</v>
      </c>
      <c r="AF1043" s="260">
        <v>0.994742771310552</v>
      </c>
      <c r="AG1043" s="260">
        <v>0.996587030716723</v>
      </c>
      <c r="AH1043" s="260">
        <v>0.994458780388429</v>
      </c>
      <c r="AI1043" s="262">
        <v>0.92</v>
      </c>
      <c r="AJ1043" s="260">
        <v>0.94810379241517</v>
      </c>
      <c r="AK1043" s="260">
        <v>0.961988304093567</v>
      </c>
      <c r="AL1043" s="260">
        <v>0.964079538165491</v>
      </c>
      <c r="AM1043" s="260">
        <v>0.963867327170366</v>
      </c>
      <c r="AN1043" s="259">
        <v>0.99</v>
      </c>
      <c r="AO1043" s="264">
        <v>1</v>
      </c>
      <c r="AP1043" s="264">
        <v>1</v>
      </c>
      <c r="AQ1043" s="264">
        <v>1</v>
      </c>
      <c r="AR1043" s="265">
        <v>1</v>
      </c>
      <c r="AS1043" s="286">
        <v>0.0656418488929858</v>
      </c>
      <c r="AT1043" s="267">
        <v>0</v>
      </c>
      <c r="AU1043" s="268">
        <v>0</v>
      </c>
      <c r="AV1043" s="268">
        <v>0</v>
      </c>
      <c r="AW1043" s="268">
        <v>0.0473933649289099</v>
      </c>
      <c r="AX1043" s="224"/>
      <c r="AY1043" s="222"/>
    </row>
    <row r="1044" ht="15" spans="1:51">
      <c r="A1044" s="220"/>
      <c r="B1044" s="224"/>
      <c r="C1044" s="294" t="s">
        <v>927</v>
      </c>
      <c r="D1044" s="111" t="s">
        <v>25</v>
      </c>
      <c r="E1044" s="111" t="s">
        <v>928</v>
      </c>
      <c r="F1044" s="301" t="s">
        <v>1080</v>
      </c>
      <c r="G1044" s="302" t="s">
        <v>1080</v>
      </c>
      <c r="H1044" s="302" t="s">
        <v>1080</v>
      </c>
      <c r="I1044" s="302" t="s">
        <v>1080</v>
      </c>
      <c r="J1044" s="259">
        <v>0.9</v>
      </c>
      <c r="K1044" s="260">
        <v>0.777777777777778</v>
      </c>
      <c r="L1044" s="260">
        <v>0.888888888888889</v>
      </c>
      <c r="M1044" s="261">
        <v>0.833333333333333</v>
      </c>
      <c r="N1044" s="261">
        <v>0.897590361445783</v>
      </c>
      <c r="O1044" s="262">
        <v>0.9</v>
      </c>
      <c r="P1044" s="263">
        <v>0.888950276243094</v>
      </c>
      <c r="Q1044" s="260">
        <v>0.957938388625592</v>
      </c>
      <c r="R1044" s="260">
        <v>0.958459979736575</v>
      </c>
      <c r="S1044" s="260">
        <v>0.947853268745083</v>
      </c>
      <c r="T1044" s="262">
        <v>0.9</v>
      </c>
      <c r="U1044" s="260">
        <v>0.919889502762431</v>
      </c>
      <c r="V1044" s="260">
        <v>0.906990521327014</v>
      </c>
      <c r="W1044" s="260">
        <v>0.907294832826748</v>
      </c>
      <c r="X1044" s="260">
        <v>0.92290812735478</v>
      </c>
      <c r="Y1044" s="262">
        <v>0.92</v>
      </c>
      <c r="Z1044" s="262" t="s">
        <v>33</v>
      </c>
      <c r="AA1044" s="262" t="s">
        <v>33</v>
      </c>
      <c r="AB1044" s="262" t="s">
        <v>33</v>
      </c>
      <c r="AC1044" s="262" t="s">
        <v>33</v>
      </c>
      <c r="AD1044" s="262">
        <v>0.92</v>
      </c>
      <c r="AE1044" s="260">
        <v>0.977818853974122</v>
      </c>
      <c r="AF1044" s="260">
        <v>0.98019801980198</v>
      </c>
      <c r="AG1044" s="260">
        <v>0.960307298335467</v>
      </c>
      <c r="AH1044" s="260">
        <v>0.942513142275733</v>
      </c>
      <c r="AI1044" s="262">
        <v>0.92</v>
      </c>
      <c r="AJ1044" s="260">
        <v>0.940883977900552</v>
      </c>
      <c r="AK1044" s="260">
        <v>0.959715639810427</v>
      </c>
      <c r="AL1044" s="260">
        <v>0.962512664640324</v>
      </c>
      <c r="AM1044" s="260">
        <v>0.958867244912746</v>
      </c>
      <c r="AN1044" s="259">
        <v>0.99</v>
      </c>
      <c r="AO1044" s="264">
        <v>1</v>
      </c>
      <c r="AP1044" s="264">
        <v>1</v>
      </c>
      <c r="AQ1044" s="264">
        <v>1</v>
      </c>
      <c r="AR1044" s="265">
        <v>1</v>
      </c>
      <c r="AS1044" s="286">
        <v>0.0656418488929858</v>
      </c>
      <c r="AT1044" s="267">
        <v>0</v>
      </c>
      <c r="AU1044" s="268">
        <v>0</v>
      </c>
      <c r="AV1044" s="268">
        <v>0</v>
      </c>
      <c r="AW1044" s="268">
        <v>0.0620689655172414</v>
      </c>
      <c r="AX1044" s="224"/>
      <c r="AY1044" s="222"/>
    </row>
    <row r="1045" ht="15" spans="1:51">
      <c r="A1045" s="220"/>
      <c r="B1045" s="224"/>
      <c r="C1045" s="294" t="s">
        <v>927</v>
      </c>
      <c r="D1045" s="111" t="s">
        <v>25</v>
      </c>
      <c r="E1045" s="111" t="s">
        <v>928</v>
      </c>
      <c r="F1045" s="299" t="s">
        <v>1081</v>
      </c>
      <c r="G1045" s="300" t="s">
        <v>1081</v>
      </c>
      <c r="H1045" s="300" t="s">
        <v>1081</v>
      </c>
      <c r="I1045" s="300" t="s">
        <v>1081</v>
      </c>
      <c r="J1045" s="259">
        <v>0.9</v>
      </c>
      <c r="K1045" s="260">
        <v>0.952380952380952</v>
      </c>
      <c r="L1045" s="260">
        <v>0.954545454545455</v>
      </c>
      <c r="M1045" s="261">
        <v>1</v>
      </c>
      <c r="N1045" s="261">
        <v>0.99492385786802</v>
      </c>
      <c r="O1045" s="262">
        <v>0.9</v>
      </c>
      <c r="P1045" s="263">
        <v>0.94347158218126</v>
      </c>
      <c r="Q1045" s="260">
        <v>0.953279424977538</v>
      </c>
      <c r="R1045" s="260">
        <v>0.955607476635514</v>
      </c>
      <c r="S1045" s="260">
        <v>0.970948775248964</v>
      </c>
      <c r="T1045" s="262">
        <v>0.9</v>
      </c>
      <c r="U1045" s="260">
        <v>0.920430107526882</v>
      </c>
      <c r="V1045" s="260">
        <v>0.932914046121593</v>
      </c>
      <c r="W1045" s="260">
        <v>0.933541017653167</v>
      </c>
      <c r="X1045" s="260">
        <v>0.924909418324619</v>
      </c>
      <c r="Y1045" s="262">
        <v>0.92</v>
      </c>
      <c r="Z1045" s="262" t="s">
        <v>33</v>
      </c>
      <c r="AA1045" s="262" t="s">
        <v>33</v>
      </c>
      <c r="AB1045" s="262" t="s">
        <v>33</v>
      </c>
      <c r="AC1045" s="262">
        <v>1</v>
      </c>
      <c r="AD1045" s="262">
        <v>0.92</v>
      </c>
      <c r="AE1045" s="260">
        <v>0.997256515775034</v>
      </c>
      <c r="AF1045" s="260">
        <v>0.999192462987887</v>
      </c>
      <c r="AG1045" s="260">
        <v>0.999250187453137</v>
      </c>
      <c r="AH1045" s="260">
        <v>0.995684026266312</v>
      </c>
      <c r="AI1045" s="262">
        <v>0.92</v>
      </c>
      <c r="AJ1045" s="260">
        <v>0.97542242703533</v>
      </c>
      <c r="AK1045" s="260">
        <v>0.980533093740641</v>
      </c>
      <c r="AL1045" s="260">
        <v>0.977414330218069</v>
      </c>
      <c r="AM1045" s="260">
        <v>0.979487123858287</v>
      </c>
      <c r="AN1045" s="259">
        <v>0.99</v>
      </c>
      <c r="AO1045" s="264">
        <v>1</v>
      </c>
      <c r="AP1045" s="264">
        <v>1</v>
      </c>
      <c r="AQ1045" s="264">
        <v>1</v>
      </c>
      <c r="AR1045" s="265">
        <v>1</v>
      </c>
      <c r="AS1045" s="286">
        <v>0.0656418488929858</v>
      </c>
      <c r="AT1045" s="267">
        <v>0.0666666666666667</v>
      </c>
      <c r="AU1045" s="268">
        <v>0</v>
      </c>
      <c r="AV1045" s="268">
        <v>0</v>
      </c>
      <c r="AW1045" s="268">
        <v>0.0851063829787234</v>
      </c>
      <c r="AX1045" s="224"/>
      <c r="AY1045" s="222"/>
    </row>
    <row r="1046" ht="15" spans="1:51">
      <c r="A1046" s="220"/>
      <c r="B1046" s="224"/>
      <c r="C1046" s="294" t="s">
        <v>927</v>
      </c>
      <c r="D1046" s="111" t="s">
        <v>25</v>
      </c>
      <c r="E1046" s="111" t="s">
        <v>928</v>
      </c>
      <c r="F1046" s="297" t="s">
        <v>1082</v>
      </c>
      <c r="G1046" s="298" t="s">
        <v>1082</v>
      </c>
      <c r="H1046" s="298" t="s">
        <v>1082</v>
      </c>
      <c r="I1046" s="298" t="s">
        <v>1082</v>
      </c>
      <c r="J1046" s="259">
        <v>0.9</v>
      </c>
      <c r="K1046" s="260">
        <v>0.916666666666667</v>
      </c>
      <c r="L1046" s="260">
        <v>0.909090909090909</v>
      </c>
      <c r="M1046" s="261">
        <v>0.954545454545455</v>
      </c>
      <c r="N1046" s="261">
        <v>0.913213885778275</v>
      </c>
      <c r="O1046" s="262">
        <v>0.9</v>
      </c>
      <c r="P1046" s="263">
        <v>0.876260468296018</v>
      </c>
      <c r="Q1046" s="260">
        <v>0.930884557721139</v>
      </c>
      <c r="R1046" s="260">
        <v>0.942624618514751</v>
      </c>
      <c r="S1046" s="260">
        <v>0.89771511216899</v>
      </c>
      <c r="T1046" s="262">
        <v>0.9</v>
      </c>
      <c r="U1046" s="260">
        <v>0.855580242693557</v>
      </c>
      <c r="V1046" s="260">
        <v>0.911994002998501</v>
      </c>
      <c r="W1046" s="260">
        <v>0.919430315361139</v>
      </c>
      <c r="X1046" s="260">
        <v>0.883667235240325</v>
      </c>
      <c r="Y1046" s="262">
        <v>0.92</v>
      </c>
      <c r="Z1046" s="262">
        <v>0</v>
      </c>
      <c r="AA1046" s="262" t="s">
        <v>33</v>
      </c>
      <c r="AB1046" s="262" t="s">
        <v>33</v>
      </c>
      <c r="AC1046" s="262">
        <v>0</v>
      </c>
      <c r="AD1046" s="262">
        <v>0.92</v>
      </c>
      <c r="AE1046" s="260">
        <v>0.965714285714286</v>
      </c>
      <c r="AF1046" s="260">
        <v>0.962605548854041</v>
      </c>
      <c r="AG1046" s="260">
        <v>0.947584789311408</v>
      </c>
      <c r="AH1046" s="260">
        <v>0.964320914646166</v>
      </c>
      <c r="AI1046" s="262">
        <v>0.92</v>
      </c>
      <c r="AJ1046" s="260">
        <v>0.901280956447481</v>
      </c>
      <c r="AK1046" s="260">
        <v>0.937631184407796</v>
      </c>
      <c r="AL1046" s="260">
        <v>0.947711088504578</v>
      </c>
      <c r="AM1046" s="260">
        <v>0.936255626029547</v>
      </c>
      <c r="AN1046" s="259">
        <v>0.99</v>
      </c>
      <c r="AO1046" s="264">
        <v>1</v>
      </c>
      <c r="AP1046" s="264">
        <v>1</v>
      </c>
      <c r="AQ1046" s="264">
        <v>1</v>
      </c>
      <c r="AR1046" s="265">
        <v>1</v>
      </c>
      <c r="AS1046" s="286">
        <v>0.0656418488929858</v>
      </c>
      <c r="AT1046" s="267">
        <v>0</v>
      </c>
      <c r="AU1046" s="268">
        <v>0.0869565217391304</v>
      </c>
      <c r="AV1046" s="268">
        <v>0.0333333333333333</v>
      </c>
      <c r="AW1046" s="268">
        <v>0.0408163265306122</v>
      </c>
      <c r="AX1046" s="224"/>
      <c r="AY1046" s="222"/>
    </row>
    <row r="1047" ht="15" spans="1:51">
      <c r="A1047" s="220"/>
      <c r="B1047" s="224"/>
      <c r="C1047" s="294" t="s">
        <v>927</v>
      </c>
      <c r="D1047" s="111" t="s">
        <v>25</v>
      </c>
      <c r="E1047" s="111" t="s">
        <v>928</v>
      </c>
      <c r="F1047" s="297" t="s">
        <v>1083</v>
      </c>
      <c r="G1047" s="298" t="s">
        <v>1083</v>
      </c>
      <c r="H1047" s="298" t="s">
        <v>1083</v>
      </c>
      <c r="I1047" s="298" t="s">
        <v>1083</v>
      </c>
      <c r="J1047" s="259">
        <v>0.9</v>
      </c>
      <c r="K1047" s="260">
        <v>1</v>
      </c>
      <c r="L1047" s="260">
        <v>1</v>
      </c>
      <c r="M1047" s="261">
        <v>0.952380952380952</v>
      </c>
      <c r="N1047" s="261">
        <v>0.979363714531384</v>
      </c>
      <c r="O1047" s="262">
        <v>0.9</v>
      </c>
      <c r="P1047" s="263">
        <v>0.945940030641278</v>
      </c>
      <c r="Q1047" s="260">
        <v>0.940815518606492</v>
      </c>
      <c r="R1047" s="260">
        <v>0.960435475305364</v>
      </c>
      <c r="S1047" s="260">
        <v>0.968704205061971</v>
      </c>
      <c r="T1047" s="262">
        <v>0.9</v>
      </c>
      <c r="U1047" s="260">
        <v>0.899978113372729</v>
      </c>
      <c r="V1047" s="260">
        <v>0.91547901821061</v>
      </c>
      <c r="W1047" s="260">
        <v>0.931226765799256</v>
      </c>
      <c r="X1047" s="260">
        <v>0.924757623175447</v>
      </c>
      <c r="Y1047" s="262">
        <v>0.92</v>
      </c>
      <c r="Z1047" s="262">
        <v>0</v>
      </c>
      <c r="AA1047" s="262">
        <v>0</v>
      </c>
      <c r="AB1047" s="262" t="s">
        <v>33</v>
      </c>
      <c r="AC1047" s="262">
        <v>0</v>
      </c>
      <c r="AD1047" s="262">
        <v>0.92</v>
      </c>
      <c r="AE1047" s="260">
        <v>1</v>
      </c>
      <c r="AF1047" s="260">
        <v>0.98921832884097</v>
      </c>
      <c r="AG1047" s="260">
        <v>0.996918335901387</v>
      </c>
      <c r="AH1047" s="260">
        <v>0.99659142067014</v>
      </c>
      <c r="AI1047" s="262">
        <v>0.92</v>
      </c>
      <c r="AJ1047" s="260">
        <v>0.93918179829359</v>
      </c>
      <c r="AK1047" s="260">
        <v>0.951316049871364</v>
      </c>
      <c r="AL1047" s="260">
        <v>0.960169941582581</v>
      </c>
      <c r="AM1047" s="260">
        <v>0.958555142523616</v>
      </c>
      <c r="AN1047" s="259">
        <v>0.99</v>
      </c>
      <c r="AO1047" s="264">
        <v>1</v>
      </c>
      <c r="AP1047" s="264">
        <v>1</v>
      </c>
      <c r="AQ1047" s="264">
        <v>1</v>
      </c>
      <c r="AR1047" s="265">
        <v>1</v>
      </c>
      <c r="AS1047" s="286">
        <v>0.0656418488929858</v>
      </c>
      <c r="AT1047" s="267">
        <v>0</v>
      </c>
      <c r="AU1047" s="268">
        <v>0</v>
      </c>
      <c r="AV1047" s="268">
        <v>0</v>
      </c>
      <c r="AW1047" s="268">
        <v>0.133611691022964</v>
      </c>
      <c r="AX1047" s="224"/>
      <c r="AY1047" s="222"/>
    </row>
    <row r="1048" ht="15" spans="1:51">
      <c r="A1048" s="220"/>
      <c r="B1048" s="224"/>
      <c r="C1048" s="294" t="s">
        <v>927</v>
      </c>
      <c r="D1048" s="111" t="s">
        <v>25</v>
      </c>
      <c r="E1048" s="111" t="s">
        <v>928</v>
      </c>
      <c r="F1048" s="297" t="s">
        <v>1084</v>
      </c>
      <c r="G1048" s="298" t="s">
        <v>1084</v>
      </c>
      <c r="H1048" s="298" t="s">
        <v>1084</v>
      </c>
      <c r="I1048" s="298" t="s">
        <v>1084</v>
      </c>
      <c r="J1048" s="259">
        <v>0.9</v>
      </c>
      <c r="K1048" s="260">
        <v>1</v>
      </c>
      <c r="L1048" s="260">
        <v>0.888888888888889</v>
      </c>
      <c r="M1048" s="261">
        <v>1</v>
      </c>
      <c r="N1048" s="261">
        <v>0.969474969474969</v>
      </c>
      <c r="O1048" s="262">
        <v>0.9</v>
      </c>
      <c r="P1048" s="263">
        <v>0.984475577432791</v>
      </c>
      <c r="Q1048" s="260">
        <v>0.973133286810886</v>
      </c>
      <c r="R1048" s="260">
        <v>0.977923907937999</v>
      </c>
      <c r="S1048" s="260">
        <v>0.969164240694158</v>
      </c>
      <c r="T1048" s="262">
        <v>0.9</v>
      </c>
      <c r="U1048" s="260">
        <v>0.885649375236653</v>
      </c>
      <c r="V1048" s="260">
        <v>0.916608513607816</v>
      </c>
      <c r="W1048" s="260">
        <v>0.939877876937529</v>
      </c>
      <c r="X1048" s="260">
        <v>0.91527938724174</v>
      </c>
      <c r="Y1048" s="262">
        <v>0.92</v>
      </c>
      <c r="Z1048" s="262" t="s">
        <v>33</v>
      </c>
      <c r="AA1048" s="262" t="s">
        <v>33</v>
      </c>
      <c r="AB1048" s="262" t="s">
        <v>33</v>
      </c>
      <c r="AC1048" s="262" t="s">
        <v>33</v>
      </c>
      <c r="AD1048" s="262">
        <v>0.92</v>
      </c>
      <c r="AE1048" s="260">
        <v>0.995184590690209</v>
      </c>
      <c r="AF1048" s="260">
        <v>1</v>
      </c>
      <c r="AG1048" s="260">
        <v>1</v>
      </c>
      <c r="AH1048" s="260">
        <v>0.989617528055577</v>
      </c>
      <c r="AI1048" s="262">
        <v>0.92</v>
      </c>
      <c r="AJ1048" s="260">
        <v>0.951912154486937</v>
      </c>
      <c r="AK1048" s="260">
        <v>0.964759246336357</v>
      </c>
      <c r="AL1048" s="260">
        <v>0.968060122123062</v>
      </c>
      <c r="AM1048" s="260">
        <v>0.967694525310195</v>
      </c>
      <c r="AN1048" s="259">
        <v>0.99</v>
      </c>
      <c r="AO1048" s="264">
        <v>1</v>
      </c>
      <c r="AP1048" s="264">
        <v>1</v>
      </c>
      <c r="AQ1048" s="264">
        <v>1</v>
      </c>
      <c r="AR1048" s="265">
        <v>1</v>
      </c>
      <c r="AS1048" s="286">
        <v>0.0656418488929858</v>
      </c>
      <c r="AT1048" s="267">
        <v>0</v>
      </c>
      <c r="AU1048" s="268">
        <v>0</v>
      </c>
      <c r="AV1048" s="268">
        <v>0</v>
      </c>
      <c r="AW1048" s="268">
        <v>0.0371747211895911</v>
      </c>
      <c r="AX1048" s="224"/>
      <c r="AY1048" s="222"/>
    </row>
    <row r="1049" ht="15" spans="1:51">
      <c r="A1049" s="220"/>
      <c r="B1049" s="224"/>
      <c r="C1049" s="283" t="s">
        <v>1085</v>
      </c>
      <c r="D1049" s="111" t="s">
        <v>25</v>
      </c>
      <c r="E1049" s="111" t="s">
        <v>1086</v>
      </c>
      <c r="F1049" s="307" t="s">
        <v>1087</v>
      </c>
      <c r="G1049" s="307" t="s">
        <v>1087</v>
      </c>
      <c r="H1049" s="307" t="s">
        <v>1087</v>
      </c>
      <c r="I1049" s="307" t="s">
        <v>1087</v>
      </c>
      <c r="J1049" s="259">
        <v>0.9</v>
      </c>
      <c r="K1049" s="260">
        <v>0.962962962962963</v>
      </c>
      <c r="L1049" s="260">
        <v>0.964285714285714</v>
      </c>
      <c r="M1049" s="261">
        <v>1</v>
      </c>
      <c r="N1049" s="261">
        <v>0.981554677206851</v>
      </c>
      <c r="O1049" s="262">
        <v>0.9</v>
      </c>
      <c r="P1049" s="263">
        <v>0.975722543352601</v>
      </c>
      <c r="Q1049" s="260">
        <v>0.98818407960199</v>
      </c>
      <c r="R1049" s="260">
        <v>0.988999476165532</v>
      </c>
      <c r="S1049" s="260">
        <v>0.984308307730375</v>
      </c>
      <c r="T1049" s="262">
        <v>0.9</v>
      </c>
      <c r="U1049" s="260">
        <v>0.922543352601156</v>
      </c>
      <c r="V1049" s="260">
        <v>0.925995024875622</v>
      </c>
      <c r="W1049" s="260">
        <v>0.945521215295966</v>
      </c>
      <c r="X1049" s="260">
        <v>0.938573520011547</v>
      </c>
      <c r="Y1049" s="262">
        <v>0.92</v>
      </c>
      <c r="Z1049" s="262">
        <v>0.942982456140351</v>
      </c>
      <c r="AA1049" s="262">
        <v>0.954233409610984</v>
      </c>
      <c r="AB1049" s="262">
        <v>0.9638671875</v>
      </c>
      <c r="AC1049" s="262">
        <v>0.963733353801282</v>
      </c>
      <c r="AD1049" s="262">
        <v>0.92</v>
      </c>
      <c r="AE1049" s="260">
        <v>0.999098286744815</v>
      </c>
      <c r="AF1049" s="260">
        <v>0.999177631578947</v>
      </c>
      <c r="AG1049" s="260">
        <v>0.998161764705882</v>
      </c>
      <c r="AH1049" s="260">
        <v>0.996078431372549</v>
      </c>
      <c r="AI1049" s="262">
        <v>0.92</v>
      </c>
      <c r="AJ1049" s="260">
        <v>0.962528387585163</v>
      </c>
      <c r="AK1049" s="260">
        <v>0.96897663174859</v>
      </c>
      <c r="AL1049" s="260">
        <v>0.974769860211388</v>
      </c>
      <c r="AM1049" s="260">
        <v>0.978660908286166</v>
      </c>
      <c r="AN1049" s="259">
        <v>0.99</v>
      </c>
      <c r="AO1049" s="264">
        <v>1</v>
      </c>
      <c r="AP1049" s="264">
        <v>1</v>
      </c>
      <c r="AQ1049" s="264">
        <v>1</v>
      </c>
      <c r="AR1049" s="265">
        <v>1</v>
      </c>
      <c r="AS1049" s="286">
        <v>0.0721861525408278</v>
      </c>
      <c r="AT1049" s="267">
        <v>0</v>
      </c>
      <c r="AU1049" s="268">
        <v>0</v>
      </c>
      <c r="AV1049" s="268">
        <v>0</v>
      </c>
      <c r="AW1049" s="268">
        <v>0.0674603174603175</v>
      </c>
      <c r="AX1049" s="224"/>
      <c r="AY1049" s="222"/>
    </row>
    <row r="1050" ht="15" spans="1:51">
      <c r="A1050" s="220"/>
      <c r="B1050" s="224"/>
      <c r="C1050" s="283" t="s">
        <v>1085</v>
      </c>
      <c r="D1050" s="111" t="s">
        <v>25</v>
      </c>
      <c r="E1050" s="111" t="s">
        <v>1086</v>
      </c>
      <c r="F1050" s="307" t="s">
        <v>1088</v>
      </c>
      <c r="G1050" s="307" t="s">
        <v>1088</v>
      </c>
      <c r="H1050" s="307" t="s">
        <v>1088</v>
      </c>
      <c r="I1050" s="307" t="s">
        <v>1088</v>
      </c>
      <c r="J1050" s="259">
        <v>0.9</v>
      </c>
      <c r="K1050" s="260">
        <v>0.893617021276596</v>
      </c>
      <c r="L1050" s="260">
        <v>0.88</v>
      </c>
      <c r="M1050" s="261">
        <v>0.882352941176471</v>
      </c>
      <c r="N1050" s="261">
        <v>0.897663174858985</v>
      </c>
      <c r="O1050" s="262">
        <v>0.9</v>
      </c>
      <c r="P1050" s="263">
        <v>0.981311975591152</v>
      </c>
      <c r="Q1050" s="260">
        <v>0.987687572143132</v>
      </c>
      <c r="R1050" s="260">
        <v>0.985488126649076</v>
      </c>
      <c r="S1050" s="260">
        <v>0.978548601681548</v>
      </c>
      <c r="T1050" s="262">
        <v>0.9</v>
      </c>
      <c r="U1050" s="260">
        <v>0.931731502669718</v>
      </c>
      <c r="V1050" s="260">
        <v>0.938822624086187</v>
      </c>
      <c r="W1050" s="260">
        <v>0.926121372031662</v>
      </c>
      <c r="X1050" s="260">
        <v>0.904017336679971</v>
      </c>
      <c r="Y1050" s="262">
        <v>0.92</v>
      </c>
      <c r="Z1050" s="262">
        <v>0.918898240244835</v>
      </c>
      <c r="AA1050" s="262">
        <v>0.94885100074129</v>
      </c>
      <c r="AB1050" s="262">
        <v>0.952475247524752</v>
      </c>
      <c r="AC1050" s="262">
        <v>0.945266889074229</v>
      </c>
      <c r="AD1050" s="262">
        <v>0.92</v>
      </c>
      <c r="AE1050" s="260">
        <v>1</v>
      </c>
      <c r="AF1050" s="260">
        <v>0.811897106109325</v>
      </c>
      <c r="AG1050" s="260">
        <v>0.893404397068621</v>
      </c>
      <c r="AH1050" s="260">
        <v>0.858848294356815</v>
      </c>
      <c r="AI1050" s="262">
        <v>0.92</v>
      </c>
      <c r="AJ1050" s="260">
        <v>0.956986510562484</v>
      </c>
      <c r="AK1050" s="260">
        <v>0.970111448834853</v>
      </c>
      <c r="AL1050" s="260">
        <v>0.975808225203431</v>
      </c>
      <c r="AM1050" s="260">
        <v>0.969535757292547</v>
      </c>
      <c r="AN1050" s="259">
        <v>0.99</v>
      </c>
      <c r="AO1050" s="264">
        <v>1</v>
      </c>
      <c r="AP1050" s="264">
        <v>1</v>
      </c>
      <c r="AQ1050" s="264">
        <v>1</v>
      </c>
      <c r="AR1050" s="265">
        <v>1</v>
      </c>
      <c r="AS1050" s="286">
        <v>0.0721861525408278</v>
      </c>
      <c r="AT1050" s="267">
        <v>0</v>
      </c>
      <c r="AU1050" s="268">
        <v>0</v>
      </c>
      <c r="AV1050" s="268">
        <v>0.0769230769230769</v>
      </c>
      <c r="AW1050" s="268">
        <v>0.0532994923857868</v>
      </c>
      <c r="AX1050" s="224"/>
      <c r="AY1050" s="222"/>
    </row>
    <row r="1051" ht="15" spans="1:51">
      <c r="A1051" s="220"/>
      <c r="B1051" s="224"/>
      <c r="C1051" s="283" t="s">
        <v>1085</v>
      </c>
      <c r="D1051" s="111" t="s">
        <v>25</v>
      </c>
      <c r="E1051" s="111" t="s">
        <v>1086</v>
      </c>
      <c r="F1051" s="307" t="s">
        <v>1089</v>
      </c>
      <c r="G1051" s="307" t="s">
        <v>1089</v>
      </c>
      <c r="H1051" s="307" t="s">
        <v>1089</v>
      </c>
      <c r="I1051" s="307" t="s">
        <v>1089</v>
      </c>
      <c r="J1051" s="259">
        <v>0.9</v>
      </c>
      <c r="K1051" s="260">
        <v>0.976190476190476</v>
      </c>
      <c r="L1051" s="260">
        <v>0.977272727272727</v>
      </c>
      <c r="M1051" s="261">
        <v>0.978260869565217</v>
      </c>
      <c r="N1051" s="261">
        <v>0.972062448644207</v>
      </c>
      <c r="O1051" s="262">
        <v>0.9</v>
      </c>
      <c r="P1051" s="263">
        <v>0.958255683935893</v>
      </c>
      <c r="Q1051" s="260">
        <v>0.978879310344828</v>
      </c>
      <c r="R1051" s="260">
        <v>0.972810734463277</v>
      </c>
      <c r="S1051" s="260">
        <v>0.962060563870519</v>
      </c>
      <c r="T1051" s="262">
        <v>0.9</v>
      </c>
      <c r="U1051" s="260">
        <v>0.932538203503541</v>
      </c>
      <c r="V1051" s="260">
        <v>0.965948275862069</v>
      </c>
      <c r="W1051" s="260">
        <v>0.958686440677966</v>
      </c>
      <c r="X1051" s="260">
        <v>0.949660633484163</v>
      </c>
      <c r="Y1051" s="262">
        <v>0.92</v>
      </c>
      <c r="Z1051" s="262">
        <v>0.939461883408072</v>
      </c>
      <c r="AA1051" s="262">
        <v>0.962149886449659</v>
      </c>
      <c r="AB1051" s="262">
        <v>0.951254480286738</v>
      </c>
      <c r="AC1051" s="262">
        <v>0.957564991823155</v>
      </c>
      <c r="AD1051" s="262">
        <v>0.92</v>
      </c>
      <c r="AE1051" s="260">
        <v>0.997087944088527</v>
      </c>
      <c r="AF1051" s="260">
        <v>0.994212962962963</v>
      </c>
      <c r="AG1051" s="260">
        <v>0.995783132530121</v>
      </c>
      <c r="AH1051" s="260">
        <v>0.993179264965495</v>
      </c>
      <c r="AI1051" s="262">
        <v>0.92</v>
      </c>
      <c r="AJ1051" s="260">
        <v>0.967669733897041</v>
      </c>
      <c r="AK1051" s="260">
        <v>0.97692941499588</v>
      </c>
      <c r="AL1051" s="260">
        <v>0.97421339011119</v>
      </c>
      <c r="AM1051" s="260">
        <v>0.977140175638533</v>
      </c>
      <c r="AN1051" s="259">
        <v>0.99</v>
      </c>
      <c r="AO1051" s="264">
        <v>1</v>
      </c>
      <c r="AP1051" s="264">
        <v>1</v>
      </c>
      <c r="AQ1051" s="264">
        <v>1</v>
      </c>
      <c r="AR1051" s="265">
        <v>1</v>
      </c>
      <c r="AS1051" s="286">
        <v>0.0721861525408278</v>
      </c>
      <c r="AT1051" s="267">
        <v>0</v>
      </c>
      <c r="AU1051" s="268">
        <v>0.0769230769230769</v>
      </c>
      <c r="AV1051" s="268">
        <v>0</v>
      </c>
      <c r="AW1051" s="268">
        <v>0.0316091954022989</v>
      </c>
      <c r="AX1051" s="224"/>
      <c r="AY1051" s="222"/>
    </row>
    <row r="1052" ht="15" spans="1:51">
      <c r="A1052" s="220"/>
      <c r="B1052" s="224"/>
      <c r="C1052" s="283" t="s">
        <v>1085</v>
      </c>
      <c r="D1052" s="111" t="s">
        <v>25</v>
      </c>
      <c r="E1052" s="111" t="s">
        <v>1086</v>
      </c>
      <c r="F1052" s="307" t="s">
        <v>1090</v>
      </c>
      <c r="G1052" s="307" t="s">
        <v>1090</v>
      </c>
      <c r="H1052" s="307" t="s">
        <v>1090</v>
      </c>
      <c r="I1052" s="307" t="s">
        <v>1090</v>
      </c>
      <c r="J1052" s="259">
        <v>0.9</v>
      </c>
      <c r="K1052" s="260">
        <v>0.921052631578947</v>
      </c>
      <c r="L1052" s="260">
        <v>0.951219512195122</v>
      </c>
      <c r="M1052" s="261">
        <v>0.931818181818182</v>
      </c>
      <c r="N1052" s="261">
        <v>0.927871772039181</v>
      </c>
      <c r="O1052" s="262">
        <v>0.9</v>
      </c>
      <c r="P1052" s="263">
        <v>0.965047943086916</v>
      </c>
      <c r="Q1052" s="260">
        <v>0.972334682860999</v>
      </c>
      <c r="R1052" s="260">
        <v>0.929739876642532</v>
      </c>
      <c r="S1052" s="260">
        <v>0.961642572607241</v>
      </c>
      <c r="T1052" s="262">
        <v>0.9</v>
      </c>
      <c r="U1052" s="260">
        <v>0.895762449737086</v>
      </c>
      <c r="V1052" s="260">
        <v>0.941970310391363</v>
      </c>
      <c r="W1052" s="260">
        <v>0.91928130866184</v>
      </c>
      <c r="X1052" s="260">
        <v>0.930897528339579</v>
      </c>
      <c r="Y1052" s="262">
        <v>0.92</v>
      </c>
      <c r="Z1052" s="262">
        <v>0.926908150064683</v>
      </c>
      <c r="AA1052" s="262">
        <v>0.961933534743202</v>
      </c>
      <c r="AB1052" s="262">
        <v>0.95754446356856</v>
      </c>
      <c r="AC1052" s="262">
        <v>0.95826361990328</v>
      </c>
      <c r="AD1052" s="262">
        <v>0.92</v>
      </c>
      <c r="AE1052" s="260">
        <v>0.992816091954023</v>
      </c>
      <c r="AF1052" s="260">
        <v>0.991440080563948</v>
      </c>
      <c r="AG1052" s="260">
        <v>0.998058252427184</v>
      </c>
      <c r="AH1052" s="260">
        <v>0.993593256059009</v>
      </c>
      <c r="AI1052" s="262">
        <v>0.92</v>
      </c>
      <c r="AJ1052" s="260">
        <v>0.955020920502092</v>
      </c>
      <c r="AK1052" s="260">
        <v>0.971855379952371</v>
      </c>
      <c r="AL1052" s="260">
        <v>0.974602594555089</v>
      </c>
      <c r="AM1052" s="260">
        <v>0.975848838841493</v>
      </c>
      <c r="AN1052" s="259">
        <v>0.99</v>
      </c>
      <c r="AO1052" s="264">
        <v>1</v>
      </c>
      <c r="AP1052" s="264">
        <v>1</v>
      </c>
      <c r="AQ1052" s="264">
        <v>1</v>
      </c>
      <c r="AR1052" s="265">
        <v>1</v>
      </c>
      <c r="AS1052" s="286">
        <v>0.0721861525408278</v>
      </c>
      <c r="AT1052" s="267">
        <v>0.0454545454545455</v>
      </c>
      <c r="AU1052" s="268">
        <v>0</v>
      </c>
      <c r="AV1052" s="268">
        <v>0.032258064516129</v>
      </c>
      <c r="AW1052" s="268">
        <v>0.0332749562171629</v>
      </c>
      <c r="AX1052" s="224"/>
      <c r="AY1052" s="222"/>
    </row>
    <row r="1053" ht="15" spans="1:51">
      <c r="A1053" s="220"/>
      <c r="B1053" s="224"/>
      <c r="C1053" s="283" t="s">
        <v>1085</v>
      </c>
      <c r="D1053" s="111" t="s">
        <v>25</v>
      </c>
      <c r="E1053" s="111" t="s">
        <v>1086</v>
      </c>
      <c r="F1053" s="307" t="s">
        <v>1091</v>
      </c>
      <c r="G1053" s="307" t="s">
        <v>1091</v>
      </c>
      <c r="H1053" s="307" t="s">
        <v>1091</v>
      </c>
      <c r="I1053" s="307" t="s">
        <v>1091</v>
      </c>
      <c r="J1053" s="259">
        <v>0.9</v>
      </c>
      <c r="K1053" s="260">
        <v>0.953488372093023</v>
      </c>
      <c r="L1053" s="260">
        <v>1</v>
      </c>
      <c r="M1053" s="261">
        <v>0.94</v>
      </c>
      <c r="N1053" s="261">
        <v>0.963133640552995</v>
      </c>
      <c r="O1053" s="262">
        <v>0.9</v>
      </c>
      <c r="P1053" s="263">
        <v>0.973305954825462</v>
      </c>
      <c r="Q1053" s="260">
        <v>0.979513444302177</v>
      </c>
      <c r="R1053" s="260">
        <v>0.982291666666667</v>
      </c>
      <c r="S1053" s="260">
        <v>0.976209205910492</v>
      </c>
      <c r="T1053" s="262">
        <v>0.9</v>
      </c>
      <c r="U1053" s="260">
        <v>0.848929304781461</v>
      </c>
      <c r="V1053" s="260">
        <v>0.927656850192061</v>
      </c>
      <c r="W1053" s="260">
        <v>0.9375</v>
      </c>
      <c r="X1053" s="260">
        <v>0.915690443286914</v>
      </c>
      <c r="Y1053" s="262">
        <v>0.92</v>
      </c>
      <c r="Z1053" s="262">
        <v>0.870704717530577</v>
      </c>
      <c r="AA1053" s="262">
        <v>0.939752252252252</v>
      </c>
      <c r="AB1053" s="262">
        <v>0.948178553104156</v>
      </c>
      <c r="AC1053" s="262">
        <v>0.939363836459612</v>
      </c>
      <c r="AD1053" s="262">
        <v>0.92</v>
      </c>
      <c r="AE1053" s="260">
        <v>0.96065808297568</v>
      </c>
      <c r="AF1053" s="260">
        <v>0.988005997001499</v>
      </c>
      <c r="AG1053" s="260">
        <v>0.968340611353712</v>
      </c>
      <c r="AH1053" s="260">
        <v>0.975043642890512</v>
      </c>
      <c r="AI1053" s="262">
        <v>0.92</v>
      </c>
      <c r="AJ1053" s="260">
        <v>0.908718548858982</v>
      </c>
      <c r="AK1053" s="260">
        <v>0.957551020408163</v>
      </c>
      <c r="AL1053" s="260">
        <v>0.967179132838141</v>
      </c>
      <c r="AM1053" s="260">
        <v>0.962411805966249</v>
      </c>
      <c r="AN1053" s="259">
        <v>0.99</v>
      </c>
      <c r="AO1053" s="264">
        <v>1</v>
      </c>
      <c r="AP1053" s="264">
        <v>1</v>
      </c>
      <c r="AQ1053" s="264">
        <v>1</v>
      </c>
      <c r="AR1053" s="265">
        <v>1</v>
      </c>
      <c r="AS1053" s="286">
        <v>0.0721861525408278</v>
      </c>
      <c r="AT1053" s="267">
        <v>0.025</v>
      </c>
      <c r="AU1053" s="268">
        <v>0.0975609756097561</v>
      </c>
      <c r="AV1053" s="268">
        <v>0.0166666666666667</v>
      </c>
      <c r="AW1053" s="268">
        <v>0.052589641434263</v>
      </c>
      <c r="AX1053" s="224"/>
      <c r="AY1053" s="222"/>
    </row>
    <row r="1054" ht="15" spans="1:51">
      <c r="A1054" s="220"/>
      <c r="B1054" s="224"/>
      <c r="C1054" s="283" t="s">
        <v>1085</v>
      </c>
      <c r="D1054" s="111" t="s">
        <v>25</v>
      </c>
      <c r="E1054" s="111" t="s">
        <v>1086</v>
      </c>
      <c r="F1054" s="307" t="s">
        <v>1092</v>
      </c>
      <c r="G1054" s="307" t="s">
        <v>1092</v>
      </c>
      <c r="H1054" s="307" t="s">
        <v>1092</v>
      </c>
      <c r="I1054" s="307" t="s">
        <v>1092</v>
      </c>
      <c r="J1054" s="259">
        <v>0.9</v>
      </c>
      <c r="K1054" s="260">
        <v>0.894736842105263</v>
      </c>
      <c r="L1054" s="260">
        <v>0.95</v>
      </c>
      <c r="M1054" s="261">
        <v>0.857142857142857</v>
      </c>
      <c r="N1054" s="261">
        <v>0.917808219178082</v>
      </c>
      <c r="O1054" s="262">
        <v>0.9</v>
      </c>
      <c r="P1054" s="263">
        <v>0.974131559497413</v>
      </c>
      <c r="Q1054" s="260">
        <v>0.99061767005473</v>
      </c>
      <c r="R1054" s="260">
        <v>0.988693467336683</v>
      </c>
      <c r="S1054" s="260">
        <v>0.976532180345375</v>
      </c>
      <c r="T1054" s="262">
        <v>0.9</v>
      </c>
      <c r="U1054" s="260">
        <v>0.906873614190687</v>
      </c>
      <c r="V1054" s="260">
        <v>0.953088350273651</v>
      </c>
      <c r="W1054" s="260">
        <v>0.889447236180904</v>
      </c>
      <c r="X1054" s="260">
        <v>0.926236553538405</v>
      </c>
      <c r="Y1054" s="262">
        <v>0.92</v>
      </c>
      <c r="Z1054" s="262">
        <v>0.940564635958395</v>
      </c>
      <c r="AA1054" s="262">
        <v>0.956703910614525</v>
      </c>
      <c r="AB1054" s="262">
        <v>0.964824120603015</v>
      </c>
      <c r="AC1054" s="262">
        <v>0.963249705997648</v>
      </c>
      <c r="AD1054" s="262">
        <v>0.92</v>
      </c>
      <c r="AE1054" s="260">
        <v>0.996168582375479</v>
      </c>
      <c r="AF1054" s="260">
        <v>0.984848484848485</v>
      </c>
      <c r="AG1054" s="260">
        <v>0.991071428571429</v>
      </c>
      <c r="AH1054" s="260">
        <v>0.989569620253165</v>
      </c>
      <c r="AI1054" s="262">
        <v>0.92</v>
      </c>
      <c r="AJ1054" s="260">
        <v>0.961994076999013</v>
      </c>
      <c r="AK1054" s="260">
        <v>0.977159880834161</v>
      </c>
      <c r="AL1054" s="260">
        <v>0.97571189279732</v>
      </c>
      <c r="AM1054" s="260">
        <v>0.978290066472858</v>
      </c>
      <c r="AN1054" s="259">
        <v>0.99</v>
      </c>
      <c r="AO1054" s="264">
        <v>1</v>
      </c>
      <c r="AP1054" s="264">
        <v>1</v>
      </c>
      <c r="AQ1054" s="264">
        <v>1</v>
      </c>
      <c r="AR1054" s="265">
        <v>1</v>
      </c>
      <c r="AS1054" s="286">
        <v>0.0721861525408278</v>
      </c>
      <c r="AT1054" s="267">
        <v>0</v>
      </c>
      <c r="AU1054" s="268">
        <v>0.1</v>
      </c>
      <c r="AV1054" s="268">
        <v>0.181818181818182</v>
      </c>
      <c r="AW1054" s="268">
        <v>0.0588235294117647</v>
      </c>
      <c r="AX1054" s="224"/>
      <c r="AY1054" s="222"/>
    </row>
    <row r="1055" ht="15" spans="1:51">
      <c r="A1055" s="220"/>
      <c r="B1055" s="224"/>
      <c r="C1055" s="283" t="s">
        <v>1085</v>
      </c>
      <c r="D1055" s="111" t="s">
        <v>25</v>
      </c>
      <c r="E1055" s="111" t="s">
        <v>1086</v>
      </c>
      <c r="F1055" s="307" t="s">
        <v>1093</v>
      </c>
      <c r="G1055" s="307" t="s">
        <v>1093</v>
      </c>
      <c r="H1055" s="307" t="s">
        <v>1093</v>
      </c>
      <c r="I1055" s="307" t="s">
        <v>1093</v>
      </c>
      <c r="J1055" s="259">
        <v>0.9</v>
      </c>
      <c r="K1055" s="260">
        <v>0.977777777777778</v>
      </c>
      <c r="L1055" s="260">
        <v>0.979166666666667</v>
      </c>
      <c r="M1055" s="261">
        <v>1</v>
      </c>
      <c r="N1055" s="261">
        <v>0.981285598047193</v>
      </c>
      <c r="O1055" s="262">
        <v>0.9</v>
      </c>
      <c r="P1055" s="263">
        <v>0.985661424606845</v>
      </c>
      <c r="Q1055" s="260">
        <v>0.983259478089611</v>
      </c>
      <c r="R1055" s="260">
        <v>0.987036209208762</v>
      </c>
      <c r="S1055" s="260">
        <v>0.976165927758875</v>
      </c>
      <c r="T1055" s="262">
        <v>0.9</v>
      </c>
      <c r="U1055" s="260">
        <v>0.925069380203515</v>
      </c>
      <c r="V1055" s="260">
        <v>0.935007385524372</v>
      </c>
      <c r="W1055" s="260">
        <v>0.949485918641037</v>
      </c>
      <c r="X1055" s="260">
        <v>0.937416228477163</v>
      </c>
      <c r="Y1055" s="262">
        <v>0.92</v>
      </c>
      <c r="Z1055" s="262">
        <v>0.955251141552511</v>
      </c>
      <c r="AA1055" s="262">
        <v>0.970201577563541</v>
      </c>
      <c r="AB1055" s="262">
        <v>0.973890339425587</v>
      </c>
      <c r="AC1055" s="262">
        <v>0.975760146156858</v>
      </c>
      <c r="AD1055" s="262">
        <v>0.92</v>
      </c>
      <c r="AE1055" s="260">
        <v>0.996860282574568</v>
      </c>
      <c r="AF1055" s="260">
        <v>0.998480243161094</v>
      </c>
      <c r="AG1055" s="260">
        <v>0.957516339869281</v>
      </c>
      <c r="AH1055" s="260">
        <v>0.980528416127701</v>
      </c>
      <c r="AI1055" s="262">
        <v>0.92</v>
      </c>
      <c r="AJ1055" s="260">
        <v>0.97420939514891</v>
      </c>
      <c r="AK1055" s="260">
        <v>0.978877679697352</v>
      </c>
      <c r="AL1055" s="260">
        <v>0.983165977554637</v>
      </c>
      <c r="AM1055" s="260">
        <v>0.984512701610634</v>
      </c>
      <c r="AN1055" s="259">
        <v>0.99</v>
      </c>
      <c r="AO1055" s="264">
        <v>1</v>
      </c>
      <c r="AP1055" s="264">
        <v>1</v>
      </c>
      <c r="AQ1055" s="264">
        <v>1</v>
      </c>
      <c r="AR1055" s="265">
        <v>1</v>
      </c>
      <c r="AS1055" s="286">
        <v>0.0721861525408278</v>
      </c>
      <c r="AT1055" s="267">
        <v>0.2</v>
      </c>
      <c r="AU1055" s="268">
        <v>0.133333333333333</v>
      </c>
      <c r="AV1055" s="268">
        <v>0</v>
      </c>
      <c r="AW1055" s="268">
        <v>0.0792452830188679</v>
      </c>
      <c r="AX1055" s="224"/>
      <c r="AY1055" s="222"/>
    </row>
    <row r="1056" ht="15" spans="1:51">
      <c r="A1056" s="220"/>
      <c r="B1056" s="224"/>
      <c r="C1056" s="283" t="s">
        <v>1085</v>
      </c>
      <c r="D1056" s="111" t="s">
        <v>25</v>
      </c>
      <c r="E1056" s="111" t="s">
        <v>1086</v>
      </c>
      <c r="F1056" s="307" t="s">
        <v>1094</v>
      </c>
      <c r="G1056" s="307" t="s">
        <v>1094</v>
      </c>
      <c r="H1056" s="307" t="s">
        <v>1094</v>
      </c>
      <c r="I1056" s="307" t="s">
        <v>1094</v>
      </c>
      <c r="J1056" s="259">
        <v>0.9</v>
      </c>
      <c r="K1056" s="260">
        <v>0.915492957746479</v>
      </c>
      <c r="L1056" s="260">
        <v>0.9</v>
      </c>
      <c r="M1056" s="261">
        <v>0.891566265060241</v>
      </c>
      <c r="N1056" s="261">
        <v>0.911465892597968</v>
      </c>
      <c r="O1056" s="262">
        <v>0.9</v>
      </c>
      <c r="P1056" s="263">
        <v>0.880353688864327</v>
      </c>
      <c r="Q1056" s="260">
        <v>0.955537848605578</v>
      </c>
      <c r="R1056" s="260">
        <v>0.982039397450753</v>
      </c>
      <c r="S1056" s="260">
        <v>0.96513918866567</v>
      </c>
      <c r="T1056" s="262">
        <v>0.9</v>
      </c>
      <c r="U1056" s="260">
        <v>0.770102238187345</v>
      </c>
      <c r="V1056" s="260">
        <v>0.86199203187251</v>
      </c>
      <c r="W1056" s="260">
        <v>0.889629200463499</v>
      </c>
      <c r="X1056" s="260">
        <v>0.849078532292877</v>
      </c>
      <c r="Y1056" s="262">
        <v>0.92</v>
      </c>
      <c r="Z1056" s="262">
        <v>0</v>
      </c>
      <c r="AA1056" s="262" t="s">
        <v>33</v>
      </c>
      <c r="AB1056" s="262">
        <v>0</v>
      </c>
      <c r="AC1056" s="262">
        <v>0.333333333333333</v>
      </c>
      <c r="AD1056" s="262">
        <v>0.92</v>
      </c>
      <c r="AE1056" s="260">
        <v>0.998821218074656</v>
      </c>
      <c r="AF1056" s="260">
        <v>0.956868489583333</v>
      </c>
      <c r="AG1056" s="260">
        <v>0.994077530509691</v>
      </c>
      <c r="AH1056" s="260">
        <v>0.990087040618955</v>
      </c>
      <c r="AI1056" s="262">
        <v>0.92</v>
      </c>
      <c r="AJ1056" s="260">
        <v>0.943362342865037</v>
      </c>
      <c r="AK1056" s="260">
        <v>0.947250996015936</v>
      </c>
      <c r="AL1056" s="260">
        <v>0.967854039965248</v>
      </c>
      <c r="AM1056" s="260">
        <v>0.959595121087351</v>
      </c>
      <c r="AN1056" s="259">
        <v>0.99</v>
      </c>
      <c r="AO1056" s="264">
        <v>1</v>
      </c>
      <c r="AP1056" s="264">
        <v>1</v>
      </c>
      <c r="AQ1056" s="264">
        <v>1</v>
      </c>
      <c r="AR1056" s="265">
        <v>1</v>
      </c>
      <c r="AS1056" s="286">
        <v>0.0721861525408278</v>
      </c>
      <c r="AT1056" s="267">
        <v>0.125</v>
      </c>
      <c r="AU1056" s="268">
        <v>0</v>
      </c>
      <c r="AV1056" s="268">
        <v>0</v>
      </c>
      <c r="AW1056" s="268">
        <v>0.0440528634361234</v>
      </c>
      <c r="AX1056" s="224"/>
      <c r="AY1056" s="222"/>
    </row>
    <row r="1057" ht="15" spans="1:51">
      <c r="A1057" s="220"/>
      <c r="B1057" s="224"/>
      <c r="C1057" s="283" t="s">
        <v>1085</v>
      </c>
      <c r="D1057" s="111" t="s">
        <v>25</v>
      </c>
      <c r="E1057" s="111" t="s">
        <v>1086</v>
      </c>
      <c r="F1057" s="307" t="s">
        <v>1095</v>
      </c>
      <c r="G1057" s="307" t="s">
        <v>1095</v>
      </c>
      <c r="H1057" s="307" t="s">
        <v>1095</v>
      </c>
      <c r="I1057" s="307" t="s">
        <v>1095</v>
      </c>
      <c r="J1057" s="259">
        <v>0.9</v>
      </c>
      <c r="K1057" s="260">
        <v>1</v>
      </c>
      <c r="L1057" s="260">
        <v>0.956521739130435</v>
      </c>
      <c r="M1057" s="261">
        <v>0.958333333333333</v>
      </c>
      <c r="N1057" s="261">
        <v>0.9704</v>
      </c>
      <c r="O1057" s="262">
        <v>0.9</v>
      </c>
      <c r="P1057" s="263">
        <v>0.985995232419547</v>
      </c>
      <c r="Q1057" s="260">
        <v>0.974763406940063</v>
      </c>
      <c r="R1057" s="260">
        <v>0.968029350104822</v>
      </c>
      <c r="S1057" s="260">
        <v>0.978620240807029</v>
      </c>
      <c r="T1057" s="262">
        <v>0.9</v>
      </c>
      <c r="U1057" s="260">
        <v>0.955899880810489</v>
      </c>
      <c r="V1057" s="260">
        <v>0.954258675078864</v>
      </c>
      <c r="W1057" s="260">
        <v>0.951519916142558</v>
      </c>
      <c r="X1057" s="260">
        <v>0.951176917236143</v>
      </c>
      <c r="Y1057" s="262">
        <v>0.92</v>
      </c>
      <c r="Z1057" s="262">
        <v>0.956772334293948</v>
      </c>
      <c r="AA1057" s="262">
        <v>0.959649122807018</v>
      </c>
      <c r="AB1057" s="262">
        <v>0.963645943097998</v>
      </c>
      <c r="AC1057" s="262">
        <v>0.96204057874605</v>
      </c>
      <c r="AD1057" s="262">
        <v>0.92</v>
      </c>
      <c r="AE1057" s="260">
        <v>0.998483699772555</v>
      </c>
      <c r="AF1057" s="260">
        <v>0.995898583146905</v>
      </c>
      <c r="AG1057" s="260">
        <v>0.997607655502392</v>
      </c>
      <c r="AH1057" s="260">
        <v>0.994480353719741</v>
      </c>
      <c r="AI1057" s="262">
        <v>0.92</v>
      </c>
      <c r="AJ1057" s="260">
        <v>0.970929090551954</v>
      </c>
      <c r="AK1057" s="260">
        <v>0.972540983606557</v>
      </c>
      <c r="AL1057" s="260">
        <v>0.977077865266842</v>
      </c>
      <c r="AM1057" s="260">
        <v>0.977947098696356</v>
      </c>
      <c r="AN1057" s="259">
        <v>0.99</v>
      </c>
      <c r="AO1057" s="264">
        <v>1</v>
      </c>
      <c r="AP1057" s="264">
        <v>1</v>
      </c>
      <c r="AQ1057" s="264">
        <v>1</v>
      </c>
      <c r="AR1057" s="265">
        <v>1</v>
      </c>
      <c r="AS1057" s="286">
        <v>0.0721861525408278</v>
      </c>
      <c r="AT1057" s="267">
        <v>0.0114285714285714</v>
      </c>
      <c r="AU1057" s="268">
        <v>0.00826446280991736</v>
      </c>
      <c r="AV1057" s="268">
        <v>0</v>
      </c>
      <c r="AW1057" s="268">
        <v>0.00296868042155262</v>
      </c>
      <c r="AX1057" s="224"/>
      <c r="AY1057" s="222"/>
    </row>
    <row r="1058" ht="15" spans="1:51">
      <c r="A1058" s="220"/>
      <c r="B1058" s="224"/>
      <c r="C1058" s="283" t="s">
        <v>1085</v>
      </c>
      <c r="D1058" s="111" t="s">
        <v>25</v>
      </c>
      <c r="E1058" s="111" t="s">
        <v>1086</v>
      </c>
      <c r="F1058" s="307" t="s">
        <v>1096</v>
      </c>
      <c r="G1058" s="307" t="s">
        <v>1096</v>
      </c>
      <c r="H1058" s="307" t="s">
        <v>1096</v>
      </c>
      <c r="I1058" s="307" t="s">
        <v>1096</v>
      </c>
      <c r="J1058" s="259">
        <v>0.9</v>
      </c>
      <c r="K1058" s="260">
        <v>0.9</v>
      </c>
      <c r="L1058" s="260">
        <v>0.933333333333333</v>
      </c>
      <c r="M1058" s="261">
        <v>0.906976744186046</v>
      </c>
      <c r="N1058" s="261">
        <v>0.908536585365854</v>
      </c>
      <c r="O1058" s="262">
        <v>0.9</v>
      </c>
      <c r="P1058" s="263">
        <v>0.976621417797888</v>
      </c>
      <c r="Q1058" s="260">
        <v>0.989827856025039</v>
      </c>
      <c r="R1058" s="260">
        <v>0.98631965298632</v>
      </c>
      <c r="S1058" s="260">
        <v>0.960516420155427</v>
      </c>
      <c r="T1058" s="262">
        <v>0.9</v>
      </c>
      <c r="U1058" s="260">
        <v>0.94683257918552</v>
      </c>
      <c r="V1058" s="260">
        <v>0.960876369327074</v>
      </c>
      <c r="W1058" s="260">
        <v>0.947280613947281</v>
      </c>
      <c r="X1058" s="260">
        <v>0.941798278599482</v>
      </c>
      <c r="Y1058" s="262">
        <v>0.92</v>
      </c>
      <c r="Z1058" s="262">
        <v>0.892465753424658</v>
      </c>
      <c r="AA1058" s="262">
        <v>0.964899178491411</v>
      </c>
      <c r="AB1058" s="262">
        <v>0.955555555555556</v>
      </c>
      <c r="AC1058" s="262">
        <v>0.958070260644326</v>
      </c>
      <c r="AD1058" s="262">
        <v>0.92</v>
      </c>
      <c r="AE1058" s="260">
        <v>0.958477508650519</v>
      </c>
      <c r="AF1058" s="260">
        <v>0.975155279503106</v>
      </c>
      <c r="AG1058" s="260">
        <v>0.985849056603774</v>
      </c>
      <c r="AH1058" s="260">
        <v>0.951267698386566</v>
      </c>
      <c r="AI1058" s="262">
        <v>0.92</v>
      </c>
      <c r="AJ1058" s="260">
        <v>0.95136186770428</v>
      </c>
      <c r="AK1058" s="260">
        <v>0.982284980744544</v>
      </c>
      <c r="AL1058" s="260">
        <v>0.979696564033913</v>
      </c>
      <c r="AM1058" s="260">
        <v>0.979047251616696</v>
      </c>
      <c r="AN1058" s="259">
        <v>0.99</v>
      </c>
      <c r="AO1058" s="264">
        <v>1</v>
      </c>
      <c r="AP1058" s="264">
        <v>1</v>
      </c>
      <c r="AQ1058" s="264">
        <v>1</v>
      </c>
      <c r="AR1058" s="265">
        <v>1</v>
      </c>
      <c r="AS1058" s="286">
        <v>0.0721861525408278</v>
      </c>
      <c r="AT1058" s="267">
        <v>0.25</v>
      </c>
      <c r="AU1058" s="268">
        <v>0</v>
      </c>
      <c r="AV1058" s="268">
        <v>0</v>
      </c>
      <c r="AW1058" s="268">
        <v>0.0522088353413655</v>
      </c>
      <c r="AX1058" s="224"/>
      <c r="AY1058" s="222"/>
    </row>
    <row r="1059" ht="15" spans="1:51">
      <c r="A1059" s="220"/>
      <c r="B1059" s="224"/>
      <c r="C1059" s="283" t="s">
        <v>1085</v>
      </c>
      <c r="D1059" s="111" t="s">
        <v>25</v>
      </c>
      <c r="E1059" s="111" t="s">
        <v>1086</v>
      </c>
      <c r="F1059" s="307" t="s">
        <v>1097</v>
      </c>
      <c r="G1059" s="307" t="s">
        <v>1097</v>
      </c>
      <c r="H1059" s="307" t="s">
        <v>1097</v>
      </c>
      <c r="I1059" s="307" t="s">
        <v>1097</v>
      </c>
      <c r="J1059" s="259">
        <v>0.9</v>
      </c>
      <c r="K1059" s="260">
        <v>0.974358974358974</v>
      </c>
      <c r="L1059" s="260">
        <v>0.976190476190476</v>
      </c>
      <c r="M1059" s="261">
        <v>0.95</v>
      </c>
      <c r="N1059" s="261">
        <v>0.964083175803403</v>
      </c>
      <c r="O1059" s="262">
        <v>0.9</v>
      </c>
      <c r="P1059" s="263">
        <v>0.950514647664291</v>
      </c>
      <c r="Q1059" s="260">
        <v>0.992860330209728</v>
      </c>
      <c r="R1059" s="260">
        <v>0.98951703481842</v>
      </c>
      <c r="S1059" s="260">
        <v>0.981366180066914</v>
      </c>
      <c r="T1059" s="262">
        <v>0.9</v>
      </c>
      <c r="U1059" s="260">
        <v>0.91409342834521</v>
      </c>
      <c r="V1059" s="260">
        <v>0.958500669344043</v>
      </c>
      <c r="W1059" s="260">
        <v>0.932983901160614</v>
      </c>
      <c r="X1059" s="260">
        <v>0.934781630234198</v>
      </c>
      <c r="Y1059" s="262">
        <v>0.92</v>
      </c>
      <c r="Z1059" s="262">
        <v>0.924447612259444</v>
      </c>
      <c r="AA1059" s="262">
        <v>0.956420233463035</v>
      </c>
      <c r="AB1059" s="262">
        <v>0.951929587000677</v>
      </c>
      <c r="AC1059" s="262">
        <v>0.950368192485097</v>
      </c>
      <c r="AD1059" s="262">
        <v>0.92</v>
      </c>
      <c r="AE1059" s="260">
        <v>0.993960310612597</v>
      </c>
      <c r="AF1059" s="260">
        <v>0.99803343166175</v>
      </c>
      <c r="AG1059" s="260">
        <v>0.995798319327731</v>
      </c>
      <c r="AH1059" s="260">
        <v>0.994400527009223</v>
      </c>
      <c r="AI1059" s="262">
        <v>0.92</v>
      </c>
      <c r="AJ1059" s="260">
        <v>0.945787732247391</v>
      </c>
      <c r="AK1059" s="260">
        <v>0.972206466250709</v>
      </c>
      <c r="AL1059" s="260">
        <v>0.972034715525555</v>
      </c>
      <c r="AM1059" s="260">
        <v>0.970212560852171</v>
      </c>
      <c r="AN1059" s="259">
        <v>0.99</v>
      </c>
      <c r="AO1059" s="264">
        <v>1</v>
      </c>
      <c r="AP1059" s="264">
        <v>1</v>
      </c>
      <c r="AQ1059" s="264">
        <v>1</v>
      </c>
      <c r="AR1059" s="265">
        <v>1</v>
      </c>
      <c r="AS1059" s="286">
        <v>0.0721861525408278</v>
      </c>
      <c r="AT1059" s="267">
        <v>0.0769230769230769</v>
      </c>
      <c r="AU1059" s="268">
        <v>0.0434782608695652</v>
      </c>
      <c r="AV1059" s="268">
        <v>0</v>
      </c>
      <c r="AW1059" s="268">
        <v>0.0467741935483871</v>
      </c>
      <c r="AX1059" s="224"/>
      <c r="AY1059" s="222"/>
    </row>
    <row r="1060" ht="15" spans="1:51">
      <c r="A1060" s="220"/>
      <c r="B1060" s="224"/>
      <c r="C1060" s="283" t="s">
        <v>1085</v>
      </c>
      <c r="D1060" s="111" t="s">
        <v>25</v>
      </c>
      <c r="E1060" s="111" t="s">
        <v>1086</v>
      </c>
      <c r="F1060" s="307" t="s">
        <v>1098</v>
      </c>
      <c r="G1060" s="307" t="s">
        <v>1098</v>
      </c>
      <c r="H1060" s="307" t="s">
        <v>1098</v>
      </c>
      <c r="I1060" s="307" t="s">
        <v>1098</v>
      </c>
      <c r="J1060" s="259">
        <v>0.9</v>
      </c>
      <c r="K1060" s="260">
        <v>0.96</v>
      </c>
      <c r="L1060" s="260">
        <v>0.890909090909091</v>
      </c>
      <c r="M1060" s="261">
        <v>0.982456140350877</v>
      </c>
      <c r="N1060" s="261">
        <v>0.948264125255276</v>
      </c>
      <c r="O1060" s="262">
        <v>0.9</v>
      </c>
      <c r="P1060" s="263">
        <v>0.985954093867763</v>
      </c>
      <c r="Q1060" s="260">
        <v>0.979315532154945</v>
      </c>
      <c r="R1060" s="260">
        <v>0.982732038236201</v>
      </c>
      <c r="S1060" s="260">
        <v>0.98182248579687</v>
      </c>
      <c r="T1060" s="262">
        <v>0.9</v>
      </c>
      <c r="U1060" s="260">
        <v>0.948612538540596</v>
      </c>
      <c r="V1060" s="260">
        <v>0.959383226776984</v>
      </c>
      <c r="W1060" s="260">
        <v>0.95004625346901</v>
      </c>
      <c r="X1060" s="260">
        <v>0.945554669590352</v>
      </c>
      <c r="Y1060" s="262">
        <v>0.92</v>
      </c>
      <c r="Z1060" s="262">
        <v>0.956204379562044</v>
      </c>
      <c r="AA1060" s="262">
        <v>0.972822730080297</v>
      </c>
      <c r="AB1060" s="262">
        <v>0.965929468021518</v>
      </c>
      <c r="AC1060" s="262">
        <v>0.968607007079928</v>
      </c>
      <c r="AD1060" s="262">
        <v>0.92</v>
      </c>
      <c r="AE1060" s="260">
        <v>0.998714652956298</v>
      </c>
      <c r="AF1060" s="260">
        <v>0.997076735688185</v>
      </c>
      <c r="AG1060" s="260">
        <v>0.998491379310345</v>
      </c>
      <c r="AH1060" s="260">
        <v>0.969372375928518</v>
      </c>
      <c r="AI1060" s="262">
        <v>0.92</v>
      </c>
      <c r="AJ1060" s="260">
        <v>0.975016436554898</v>
      </c>
      <c r="AK1060" s="260">
        <v>0.979897148200094</v>
      </c>
      <c r="AL1060" s="260">
        <v>0.982916412446614</v>
      </c>
      <c r="AM1060" s="260">
        <v>0.982100728692782</v>
      </c>
      <c r="AN1060" s="259">
        <v>0.99</v>
      </c>
      <c r="AO1060" s="264">
        <v>1</v>
      </c>
      <c r="AP1060" s="264">
        <v>1</v>
      </c>
      <c r="AQ1060" s="264">
        <v>1</v>
      </c>
      <c r="AR1060" s="265">
        <v>1</v>
      </c>
      <c r="AS1060" s="286">
        <v>0.0721861525408278</v>
      </c>
      <c r="AT1060" s="267">
        <v>0</v>
      </c>
      <c r="AU1060" s="268">
        <v>0.0126582278481013</v>
      </c>
      <c r="AV1060" s="268">
        <v>0.0147058823529412</v>
      </c>
      <c r="AW1060" s="268">
        <v>0.0210144927536232</v>
      </c>
      <c r="AX1060" s="224"/>
      <c r="AY1060" s="222"/>
    </row>
    <row r="1061" ht="15" spans="1:51">
      <c r="A1061" s="220"/>
      <c r="B1061" s="224"/>
      <c r="C1061" s="283" t="s">
        <v>1085</v>
      </c>
      <c r="D1061" s="111" t="s">
        <v>25</v>
      </c>
      <c r="E1061" s="111" t="s">
        <v>1086</v>
      </c>
      <c r="F1061" s="307" t="s">
        <v>1099</v>
      </c>
      <c r="G1061" s="307" t="s">
        <v>1099</v>
      </c>
      <c r="H1061" s="307" t="s">
        <v>1099</v>
      </c>
      <c r="I1061" s="307" t="s">
        <v>1099</v>
      </c>
      <c r="J1061" s="259">
        <v>0.9</v>
      </c>
      <c r="K1061" s="260">
        <v>1</v>
      </c>
      <c r="L1061" s="260">
        <v>0.935483870967742</v>
      </c>
      <c r="M1061" s="261">
        <v>1</v>
      </c>
      <c r="N1061" s="261">
        <v>0.959183673469388</v>
      </c>
      <c r="O1061" s="262">
        <v>0.9</v>
      </c>
      <c r="P1061" s="263">
        <v>0.987680771290841</v>
      </c>
      <c r="Q1061" s="260">
        <v>0.985038898862956</v>
      </c>
      <c r="R1061" s="260">
        <v>0.982490272373541</v>
      </c>
      <c r="S1061" s="260">
        <v>0.984586953957457</v>
      </c>
      <c r="T1061" s="262">
        <v>0.9</v>
      </c>
      <c r="U1061" s="260">
        <v>0.973754686663096</v>
      </c>
      <c r="V1061" s="260">
        <v>0.974865350089767</v>
      </c>
      <c r="W1061" s="260">
        <v>0.953307392996109</v>
      </c>
      <c r="X1061" s="260">
        <v>0.961093854441081</v>
      </c>
      <c r="Y1061" s="262">
        <v>0.92</v>
      </c>
      <c r="Z1061" s="262">
        <v>0.966900702106319</v>
      </c>
      <c r="AA1061" s="262">
        <v>0.968619246861925</v>
      </c>
      <c r="AB1061" s="262">
        <v>0.966336633663366</v>
      </c>
      <c r="AC1061" s="262">
        <v>0.967631964809384</v>
      </c>
      <c r="AD1061" s="262">
        <v>0.92</v>
      </c>
      <c r="AE1061" s="260">
        <v>0.994784257942153</v>
      </c>
      <c r="AF1061" s="260">
        <v>0.763686382393397</v>
      </c>
      <c r="AG1061" s="260">
        <v>0.9836578581363</v>
      </c>
      <c r="AH1061" s="260">
        <v>0.969432811361981</v>
      </c>
      <c r="AI1061" s="262">
        <v>0.92</v>
      </c>
      <c r="AJ1061" s="260">
        <v>0.980097765363129</v>
      </c>
      <c r="AK1061" s="260">
        <v>0.9828701941378</v>
      </c>
      <c r="AL1061" s="260">
        <v>0.9853228962818</v>
      </c>
      <c r="AM1061" s="260">
        <v>0.983620612435538</v>
      </c>
      <c r="AN1061" s="259">
        <v>0.99</v>
      </c>
      <c r="AO1061" s="264">
        <v>1</v>
      </c>
      <c r="AP1061" s="264">
        <v>1</v>
      </c>
      <c r="AQ1061" s="264">
        <v>1</v>
      </c>
      <c r="AR1061" s="265">
        <v>1</v>
      </c>
      <c r="AS1061" s="286">
        <v>0.0721861525408278</v>
      </c>
      <c r="AT1061" s="267">
        <v>0</v>
      </c>
      <c r="AU1061" s="268">
        <v>0</v>
      </c>
      <c r="AV1061" s="268">
        <v>0</v>
      </c>
      <c r="AW1061" s="268">
        <v>0.0347826086956522</v>
      </c>
      <c r="AX1061" s="224"/>
      <c r="AY1061" s="222"/>
    </row>
    <row r="1062" ht="15" spans="1:51">
      <c r="A1062" s="220"/>
      <c r="B1062" s="224"/>
      <c r="C1062" s="283" t="s">
        <v>1085</v>
      </c>
      <c r="D1062" s="111" t="s">
        <v>25</v>
      </c>
      <c r="E1062" s="111" t="s">
        <v>1086</v>
      </c>
      <c r="F1062" s="307" t="s">
        <v>1100</v>
      </c>
      <c r="G1062" s="307" t="s">
        <v>1100</v>
      </c>
      <c r="H1062" s="307" t="s">
        <v>1100</v>
      </c>
      <c r="I1062" s="307" t="s">
        <v>1100</v>
      </c>
      <c r="J1062" s="259">
        <v>0.9</v>
      </c>
      <c r="K1062" s="260">
        <v>0.974358974358974</v>
      </c>
      <c r="L1062" s="260">
        <v>0.976744186046512</v>
      </c>
      <c r="M1062" s="261">
        <v>0.977272727272727</v>
      </c>
      <c r="N1062" s="261">
        <v>0.985519591141397</v>
      </c>
      <c r="O1062" s="262">
        <v>0.9</v>
      </c>
      <c r="P1062" s="263">
        <v>0.982770997846375</v>
      </c>
      <c r="Q1062" s="260">
        <v>0.985832349468713</v>
      </c>
      <c r="R1062" s="260">
        <v>0.97878590078329</v>
      </c>
      <c r="S1062" s="260">
        <v>0.985659860451179</v>
      </c>
      <c r="T1062" s="262">
        <v>0.9</v>
      </c>
      <c r="U1062" s="260">
        <v>0.951543431442929</v>
      </c>
      <c r="V1062" s="260">
        <v>0.953168044077135</v>
      </c>
      <c r="W1062" s="260">
        <v>0.95789817232376</v>
      </c>
      <c r="X1062" s="260">
        <v>0.957093731718106</v>
      </c>
      <c r="Y1062" s="262">
        <v>0.92</v>
      </c>
      <c r="Z1062" s="262">
        <v>0.960608154803041</v>
      </c>
      <c r="AA1062" s="262">
        <v>0.969209237228831</v>
      </c>
      <c r="AB1062" s="262">
        <v>0.963957597173145</v>
      </c>
      <c r="AC1062" s="262">
        <v>0.967588000321707</v>
      </c>
      <c r="AD1062" s="262">
        <v>0.92</v>
      </c>
      <c r="AE1062" s="260">
        <v>0.999055712936733</v>
      </c>
      <c r="AF1062" s="260">
        <v>0.999300209937019</v>
      </c>
      <c r="AG1062" s="260">
        <v>0.998468606431853</v>
      </c>
      <c r="AH1062" s="260">
        <v>0.979503990877993</v>
      </c>
      <c r="AI1062" s="262">
        <v>0.92</v>
      </c>
      <c r="AJ1062" s="260">
        <v>0.974013701866289</v>
      </c>
      <c r="AK1062" s="260">
        <v>0.979848866498741</v>
      </c>
      <c r="AL1062" s="260">
        <v>0.981245813797723</v>
      </c>
      <c r="AM1062" s="260">
        <v>0.981199016649905</v>
      </c>
      <c r="AN1062" s="259">
        <v>0.99</v>
      </c>
      <c r="AO1062" s="264">
        <v>1</v>
      </c>
      <c r="AP1062" s="264">
        <v>1</v>
      </c>
      <c r="AQ1062" s="264">
        <v>1</v>
      </c>
      <c r="AR1062" s="265">
        <v>1</v>
      </c>
      <c r="AS1062" s="286">
        <v>0.0721861525408278</v>
      </c>
      <c r="AT1062" s="267">
        <v>0</v>
      </c>
      <c r="AU1062" s="268">
        <v>0</v>
      </c>
      <c r="AV1062" s="268">
        <v>0.0204081632653061</v>
      </c>
      <c r="AW1062" s="268">
        <v>0.0122417750573833</v>
      </c>
      <c r="AX1062" s="224"/>
      <c r="AY1062" s="222"/>
    </row>
    <row r="1063" ht="15" spans="1:51">
      <c r="A1063" s="220"/>
      <c r="B1063" s="224"/>
      <c r="C1063" s="283" t="s">
        <v>1085</v>
      </c>
      <c r="D1063" s="111" t="s">
        <v>25</v>
      </c>
      <c r="E1063" s="111" t="s">
        <v>1086</v>
      </c>
      <c r="F1063" s="307" t="s">
        <v>1101</v>
      </c>
      <c r="G1063" s="307" t="s">
        <v>1101</v>
      </c>
      <c r="H1063" s="307" t="s">
        <v>1101</v>
      </c>
      <c r="I1063" s="307" t="s">
        <v>1101</v>
      </c>
      <c r="J1063" s="259">
        <v>0.9</v>
      </c>
      <c r="K1063" s="260">
        <v>1</v>
      </c>
      <c r="L1063" s="260">
        <v>1</v>
      </c>
      <c r="M1063" s="261">
        <v>1</v>
      </c>
      <c r="N1063" s="261">
        <v>0.979661016949153</v>
      </c>
      <c r="O1063" s="262">
        <v>0.9</v>
      </c>
      <c r="P1063" s="263">
        <v>0.943437671609006</v>
      </c>
      <c r="Q1063" s="260">
        <v>0.970785149117468</v>
      </c>
      <c r="R1063" s="260">
        <v>0.982018561484919</v>
      </c>
      <c r="S1063" s="260">
        <v>0.973495342597238</v>
      </c>
      <c r="T1063" s="262">
        <v>0.9</v>
      </c>
      <c r="U1063" s="260">
        <v>0.948380010982976</v>
      </c>
      <c r="V1063" s="260">
        <v>0.961655508216677</v>
      </c>
      <c r="W1063" s="260">
        <v>0.955916473317865</v>
      </c>
      <c r="X1063" s="260">
        <v>0.949564800069806</v>
      </c>
      <c r="Y1063" s="262">
        <v>0.92</v>
      </c>
      <c r="Z1063" s="262">
        <v>0.957746478873239</v>
      </c>
      <c r="AA1063" s="262">
        <v>0.963366336633663</v>
      </c>
      <c r="AB1063" s="262">
        <v>0.969672785315243</v>
      </c>
      <c r="AC1063" s="262">
        <v>0.959046239379821</v>
      </c>
      <c r="AD1063" s="262">
        <v>0.92</v>
      </c>
      <c r="AE1063" s="260">
        <v>0.980039920159681</v>
      </c>
      <c r="AF1063" s="260">
        <v>0.98992443324937</v>
      </c>
      <c r="AG1063" s="260">
        <v>0.974770642201835</v>
      </c>
      <c r="AH1063" s="260">
        <v>0.981402294169551</v>
      </c>
      <c r="AI1063" s="262">
        <v>0.92</v>
      </c>
      <c r="AJ1063" s="260">
        <v>0.971240471240471</v>
      </c>
      <c r="AK1063" s="260">
        <v>0.978137957029778</v>
      </c>
      <c r="AL1063" s="260">
        <v>0.980517299294592</v>
      </c>
      <c r="AM1063" s="260">
        <v>0.978047994620568</v>
      </c>
      <c r="AN1063" s="259">
        <v>0.99</v>
      </c>
      <c r="AO1063" s="264">
        <v>1</v>
      </c>
      <c r="AP1063" s="264">
        <v>1</v>
      </c>
      <c r="AQ1063" s="264">
        <v>1</v>
      </c>
      <c r="AR1063" s="265">
        <v>1</v>
      </c>
      <c r="AS1063" s="286">
        <v>0.0721861525408278</v>
      </c>
      <c r="AT1063" s="267">
        <v>0.222222222222222</v>
      </c>
      <c r="AU1063" s="268">
        <v>0.181818181818182</v>
      </c>
      <c r="AV1063" s="268">
        <v>0</v>
      </c>
      <c r="AW1063" s="268">
        <v>0.0717488789237668</v>
      </c>
      <c r="AX1063" s="224"/>
      <c r="AY1063" s="222"/>
    </row>
    <row r="1064" ht="15" spans="1:51">
      <c r="A1064" s="220"/>
      <c r="B1064" s="224"/>
      <c r="C1064" s="283" t="s">
        <v>1085</v>
      </c>
      <c r="D1064" s="111" t="s">
        <v>25</v>
      </c>
      <c r="E1064" s="111" t="s">
        <v>1086</v>
      </c>
      <c r="F1064" s="307" t="s">
        <v>1102</v>
      </c>
      <c r="G1064" s="307" t="s">
        <v>1102</v>
      </c>
      <c r="H1064" s="307" t="s">
        <v>1102</v>
      </c>
      <c r="I1064" s="307" t="s">
        <v>1102</v>
      </c>
      <c r="J1064" s="259">
        <v>0.9</v>
      </c>
      <c r="K1064" s="260">
        <v>0.931034482758621</v>
      </c>
      <c r="L1064" s="260">
        <v>0.966666666666667</v>
      </c>
      <c r="M1064" s="261">
        <v>0.966666666666667</v>
      </c>
      <c r="N1064" s="261">
        <v>0.981458590852905</v>
      </c>
      <c r="O1064" s="262">
        <v>0.9</v>
      </c>
      <c r="P1064" s="263">
        <v>0.944241792600313</v>
      </c>
      <c r="Q1064" s="260">
        <v>0.988616960728514</v>
      </c>
      <c r="R1064" s="260">
        <v>0.971442885771543</v>
      </c>
      <c r="S1064" s="260">
        <v>0.978629487029907</v>
      </c>
      <c r="T1064" s="262">
        <v>0.9</v>
      </c>
      <c r="U1064" s="260">
        <v>0.899947889525795</v>
      </c>
      <c r="V1064" s="260">
        <v>0.960728514513375</v>
      </c>
      <c r="W1064" s="260">
        <v>0.961923847695391</v>
      </c>
      <c r="X1064" s="260">
        <v>0.955878349473029</v>
      </c>
      <c r="Y1064" s="262">
        <v>0.92</v>
      </c>
      <c r="Z1064" s="262">
        <v>0.932232841007819</v>
      </c>
      <c r="AA1064" s="262">
        <v>0.963636363636364</v>
      </c>
      <c r="AB1064" s="262">
        <v>0.967919340054995</v>
      </c>
      <c r="AC1064" s="262">
        <v>0.964410058027079</v>
      </c>
      <c r="AD1064" s="262">
        <v>0.92</v>
      </c>
      <c r="AE1064" s="260">
        <v>0.999395405078597</v>
      </c>
      <c r="AF1064" s="260">
        <v>0.996996996996997</v>
      </c>
      <c r="AG1064" s="260">
        <v>0.987596899224806</v>
      </c>
      <c r="AH1064" s="260">
        <v>0.970585039926123</v>
      </c>
      <c r="AI1064" s="262">
        <v>0.92</v>
      </c>
      <c r="AJ1064" s="260">
        <v>0.951791530944625</v>
      </c>
      <c r="AK1064" s="260">
        <v>0.977872947894361</v>
      </c>
      <c r="AL1064" s="260">
        <v>0.977331606217617</v>
      </c>
      <c r="AM1064" s="260">
        <v>0.980879756583149</v>
      </c>
      <c r="AN1064" s="259">
        <v>0.99</v>
      </c>
      <c r="AO1064" s="264">
        <v>1</v>
      </c>
      <c r="AP1064" s="264">
        <v>1</v>
      </c>
      <c r="AQ1064" s="264">
        <v>1</v>
      </c>
      <c r="AR1064" s="265">
        <v>1</v>
      </c>
      <c r="AS1064" s="286">
        <v>0.0721861525408278</v>
      </c>
      <c r="AT1064" s="267">
        <v>0</v>
      </c>
      <c r="AU1064" s="268">
        <v>0</v>
      </c>
      <c r="AV1064" s="268">
        <v>0.0833333333333333</v>
      </c>
      <c r="AW1064" s="268">
        <v>0.064</v>
      </c>
      <c r="AX1064" s="224"/>
      <c r="AY1064" s="222"/>
    </row>
    <row r="1065" ht="15" spans="1:51">
      <c r="A1065" s="220"/>
      <c r="B1065" s="224"/>
      <c r="C1065" s="283" t="s">
        <v>1085</v>
      </c>
      <c r="D1065" s="111" t="s">
        <v>25</v>
      </c>
      <c r="E1065" s="111" t="s">
        <v>1086</v>
      </c>
      <c r="F1065" s="307" t="s">
        <v>1103</v>
      </c>
      <c r="G1065" s="307" t="s">
        <v>1103</v>
      </c>
      <c r="H1065" s="307" t="s">
        <v>1103</v>
      </c>
      <c r="I1065" s="307" t="s">
        <v>1103</v>
      </c>
      <c r="J1065" s="259">
        <v>0.9</v>
      </c>
      <c r="K1065" s="260">
        <v>1</v>
      </c>
      <c r="L1065" s="260">
        <v>1</v>
      </c>
      <c r="M1065" s="261">
        <v>0.96078431372549</v>
      </c>
      <c r="N1065" s="261">
        <v>0.989481592787378</v>
      </c>
      <c r="O1065" s="262">
        <v>0.9</v>
      </c>
      <c r="P1065" s="263">
        <v>0.960667086217747</v>
      </c>
      <c r="Q1065" s="260">
        <v>0.952698605215282</v>
      </c>
      <c r="R1065" s="260">
        <v>0.966486793524567</v>
      </c>
      <c r="S1065" s="260">
        <v>0.974622128864332</v>
      </c>
      <c r="T1065" s="262">
        <v>0.9</v>
      </c>
      <c r="U1065" s="260">
        <v>0.940528634361233</v>
      </c>
      <c r="V1065" s="260">
        <v>0.931473620375985</v>
      </c>
      <c r="W1065" s="260">
        <v>0.938937801760863</v>
      </c>
      <c r="X1065" s="260">
        <v>0.938444677839171</v>
      </c>
      <c r="Y1065" s="262">
        <v>0.92</v>
      </c>
      <c r="Z1065" s="262">
        <v>0.953461975028377</v>
      </c>
      <c r="AA1065" s="262">
        <v>0.968589377498572</v>
      </c>
      <c r="AB1065" s="262">
        <v>0.959308807134894</v>
      </c>
      <c r="AC1065" s="262">
        <v>0.962090230444661</v>
      </c>
      <c r="AD1065" s="262">
        <v>0.92</v>
      </c>
      <c r="AE1065" s="260">
        <v>0.989556135770235</v>
      </c>
      <c r="AF1065" s="260">
        <v>0.979125248508946</v>
      </c>
      <c r="AG1065" s="260">
        <v>0.995475113122172</v>
      </c>
      <c r="AH1065" s="260">
        <v>0.954241917011717</v>
      </c>
      <c r="AI1065" s="262">
        <v>0.92</v>
      </c>
      <c r="AJ1065" s="260">
        <v>0.969028340080972</v>
      </c>
      <c r="AK1065" s="260">
        <v>0.976827094474153</v>
      </c>
      <c r="AL1065" s="260">
        <v>0.977422389463782</v>
      </c>
      <c r="AM1065" s="260">
        <v>0.978260382180837</v>
      </c>
      <c r="AN1065" s="259">
        <v>0.99</v>
      </c>
      <c r="AO1065" s="264">
        <v>1</v>
      </c>
      <c r="AP1065" s="264">
        <v>1</v>
      </c>
      <c r="AQ1065" s="264">
        <v>1</v>
      </c>
      <c r="AR1065" s="265">
        <v>1</v>
      </c>
      <c r="AS1065" s="286">
        <v>0.0721861525408278</v>
      </c>
      <c r="AT1065" s="267">
        <v>0.0253164556962025</v>
      </c>
      <c r="AU1065" s="268">
        <v>0</v>
      </c>
      <c r="AV1065" s="268">
        <v>0.0394736842105263</v>
      </c>
      <c r="AW1065" s="268">
        <v>0.0493421052631579</v>
      </c>
      <c r="AX1065" s="224"/>
      <c r="AY1065" s="222"/>
    </row>
    <row r="1066" ht="15" spans="1:51">
      <c r="A1066" s="220"/>
      <c r="B1066" s="224"/>
      <c r="C1066" s="283" t="s">
        <v>1085</v>
      </c>
      <c r="D1066" s="111" t="s">
        <v>25</v>
      </c>
      <c r="E1066" s="111" t="s">
        <v>1086</v>
      </c>
      <c r="F1066" s="307" t="s">
        <v>1104</v>
      </c>
      <c r="G1066" s="307" t="s">
        <v>1104</v>
      </c>
      <c r="H1066" s="307" t="s">
        <v>1104</v>
      </c>
      <c r="I1066" s="307" t="s">
        <v>1104</v>
      </c>
      <c r="J1066" s="259">
        <v>0.9</v>
      </c>
      <c r="K1066" s="260">
        <v>1</v>
      </c>
      <c r="L1066" s="260">
        <v>1</v>
      </c>
      <c r="M1066" s="261">
        <v>1</v>
      </c>
      <c r="N1066" s="261">
        <v>0.991990846681922</v>
      </c>
      <c r="O1066" s="262">
        <v>0.9</v>
      </c>
      <c r="P1066" s="263">
        <v>0.979899497487437</v>
      </c>
      <c r="Q1066" s="260">
        <v>0.984409799554566</v>
      </c>
      <c r="R1066" s="260">
        <v>0.984627209838586</v>
      </c>
      <c r="S1066" s="260">
        <v>0.98596400716215</v>
      </c>
      <c r="T1066" s="262">
        <v>0.9</v>
      </c>
      <c r="U1066" s="260">
        <v>0.932998324958124</v>
      </c>
      <c r="V1066" s="260">
        <v>0.955902004454343</v>
      </c>
      <c r="W1066" s="260">
        <v>0.955418908531899</v>
      </c>
      <c r="X1066" s="260">
        <v>0.953628114473005</v>
      </c>
      <c r="Y1066" s="262">
        <v>0.92</v>
      </c>
      <c r="Z1066" s="262">
        <v>0.948893974065599</v>
      </c>
      <c r="AA1066" s="262">
        <v>0.968339768339768</v>
      </c>
      <c r="AB1066" s="262">
        <v>0.957989497374344</v>
      </c>
      <c r="AC1066" s="262">
        <v>0.966183301234848</v>
      </c>
      <c r="AD1066" s="262">
        <v>0.92</v>
      </c>
      <c r="AE1066" s="260">
        <v>1</v>
      </c>
      <c r="AF1066" s="260">
        <v>0.997804610318331</v>
      </c>
      <c r="AG1066" s="260">
        <v>0.995584988962472</v>
      </c>
      <c r="AH1066" s="260">
        <v>0.991644181390896</v>
      </c>
      <c r="AI1066" s="262">
        <v>0.92</v>
      </c>
      <c r="AJ1066" s="260">
        <v>0.965396052987294</v>
      </c>
      <c r="AK1066" s="260">
        <v>0.977683615819209</v>
      </c>
      <c r="AL1066" s="260">
        <v>0.975603557814485</v>
      </c>
      <c r="AM1066" s="260">
        <v>0.980377433059974</v>
      </c>
      <c r="AN1066" s="259">
        <v>0.99</v>
      </c>
      <c r="AO1066" s="264">
        <v>1</v>
      </c>
      <c r="AP1066" s="264">
        <v>1</v>
      </c>
      <c r="AQ1066" s="264">
        <v>1</v>
      </c>
      <c r="AR1066" s="265">
        <v>1</v>
      </c>
      <c r="AS1066" s="286">
        <v>0.0721861525408278</v>
      </c>
      <c r="AT1066" s="267">
        <v>0</v>
      </c>
      <c r="AU1066" s="268">
        <v>0</v>
      </c>
      <c r="AV1066" s="268">
        <v>0.0769230769230769</v>
      </c>
      <c r="AW1066" s="268">
        <v>0.0584795321637427</v>
      </c>
      <c r="AX1066" s="224"/>
      <c r="AY1066" s="222"/>
    </row>
    <row r="1067" ht="15" spans="1:51">
      <c r="A1067" s="220"/>
      <c r="B1067" s="224"/>
      <c r="C1067" s="283" t="s">
        <v>1085</v>
      </c>
      <c r="D1067" s="111" t="s">
        <v>25</v>
      </c>
      <c r="E1067" s="111" t="s">
        <v>1086</v>
      </c>
      <c r="F1067" s="307" t="s">
        <v>1105</v>
      </c>
      <c r="G1067" s="307" t="s">
        <v>1105</v>
      </c>
      <c r="H1067" s="307" t="s">
        <v>1105</v>
      </c>
      <c r="I1067" s="307" t="s">
        <v>1105</v>
      </c>
      <c r="J1067" s="259">
        <v>0.9</v>
      </c>
      <c r="K1067" s="260">
        <v>0.967741935483871</v>
      </c>
      <c r="L1067" s="260">
        <v>1</v>
      </c>
      <c r="M1067" s="261">
        <v>0.96969696969697</v>
      </c>
      <c r="N1067" s="261">
        <v>0.971264367816092</v>
      </c>
      <c r="O1067" s="262">
        <v>0.9</v>
      </c>
      <c r="P1067" s="263">
        <v>0.988845780795344</v>
      </c>
      <c r="Q1067" s="260">
        <v>0.992965367965368</v>
      </c>
      <c r="R1067" s="260">
        <v>0.990954319312528</v>
      </c>
      <c r="S1067" s="260">
        <v>0.988715542101775</v>
      </c>
      <c r="T1067" s="262">
        <v>0.9</v>
      </c>
      <c r="U1067" s="260">
        <v>0.909311348205626</v>
      </c>
      <c r="V1067" s="260">
        <v>0.938311688311688</v>
      </c>
      <c r="W1067" s="260">
        <v>0.952962460425147</v>
      </c>
      <c r="X1067" s="260">
        <v>0.941231259739562</v>
      </c>
      <c r="Y1067" s="262">
        <v>0.92</v>
      </c>
      <c r="Z1067" s="262">
        <v>0.948878923766816</v>
      </c>
      <c r="AA1067" s="262">
        <v>0.968617472434266</v>
      </c>
      <c r="AB1067" s="262">
        <v>0.981376518218623</v>
      </c>
      <c r="AC1067" s="262">
        <v>0.977287887932404</v>
      </c>
      <c r="AD1067" s="262">
        <v>0.92</v>
      </c>
      <c r="AE1067" s="260">
        <v>0.948818897637795</v>
      </c>
      <c r="AF1067" s="260">
        <v>0.996551724137931</v>
      </c>
      <c r="AG1067" s="260">
        <v>0.994701986754967</v>
      </c>
      <c r="AH1067" s="260">
        <v>0.984773218142549</v>
      </c>
      <c r="AI1067" s="262">
        <v>0.92</v>
      </c>
      <c r="AJ1067" s="260">
        <v>0.95561850802644</v>
      </c>
      <c r="AK1067" s="260">
        <v>0.972249752229931</v>
      </c>
      <c r="AL1067" s="260">
        <v>0.984039466047591</v>
      </c>
      <c r="AM1067" s="260">
        <v>0.983691046109444</v>
      </c>
      <c r="AN1067" s="259">
        <v>0.99</v>
      </c>
      <c r="AO1067" s="264">
        <v>1</v>
      </c>
      <c r="AP1067" s="264">
        <v>1</v>
      </c>
      <c r="AQ1067" s="264">
        <v>1</v>
      </c>
      <c r="AR1067" s="265">
        <v>1</v>
      </c>
      <c r="AS1067" s="286">
        <v>0.0721861525408278</v>
      </c>
      <c r="AT1067" s="267">
        <v>0.0416666666666667</v>
      </c>
      <c r="AU1067" s="268">
        <v>0.037037037037037</v>
      </c>
      <c r="AV1067" s="268">
        <v>0.0476190476190476</v>
      </c>
      <c r="AW1067" s="268">
        <v>0.0901033973412112</v>
      </c>
      <c r="AX1067" s="224"/>
      <c r="AY1067" s="222"/>
    </row>
    <row r="1068" ht="15" spans="1:51">
      <c r="A1068" s="220"/>
      <c r="B1068" s="224"/>
      <c r="C1068" s="283" t="s">
        <v>1085</v>
      </c>
      <c r="D1068" s="111" t="s">
        <v>25</v>
      </c>
      <c r="E1068" s="111" t="s">
        <v>1086</v>
      </c>
      <c r="F1068" s="307" t="s">
        <v>1106</v>
      </c>
      <c r="G1068" s="307" t="s">
        <v>1106</v>
      </c>
      <c r="H1068" s="307" t="s">
        <v>1106</v>
      </c>
      <c r="I1068" s="307" t="s">
        <v>1106</v>
      </c>
      <c r="J1068" s="259">
        <v>0.9</v>
      </c>
      <c r="K1068" s="260">
        <v>0.925925925925926</v>
      </c>
      <c r="L1068" s="260">
        <v>0.96</v>
      </c>
      <c r="M1068" s="261">
        <v>1</v>
      </c>
      <c r="N1068" s="261">
        <v>0.958847736625514</v>
      </c>
      <c r="O1068" s="262">
        <v>0.9</v>
      </c>
      <c r="P1068" s="263">
        <v>0.917075831969449</v>
      </c>
      <c r="Q1068" s="260">
        <v>0.874147551146931</v>
      </c>
      <c r="R1068" s="260">
        <v>0.923954372623574</v>
      </c>
      <c r="S1068" s="260">
        <v>0.957541395528639</v>
      </c>
      <c r="T1068" s="262">
        <v>0.9</v>
      </c>
      <c r="U1068" s="260">
        <v>0.900163666121113</v>
      </c>
      <c r="V1068" s="260">
        <v>0.924984500929944</v>
      </c>
      <c r="W1068" s="260">
        <v>0.907115697990223</v>
      </c>
      <c r="X1068" s="260">
        <v>0.934991302106823</v>
      </c>
      <c r="Y1068" s="262">
        <v>0.92</v>
      </c>
      <c r="Z1068" s="262">
        <v>0.90249187432286</v>
      </c>
      <c r="AA1068" s="262">
        <v>0.921348314606742</v>
      </c>
      <c r="AB1068" s="262">
        <v>0.932307692307692</v>
      </c>
      <c r="AC1068" s="262">
        <v>0.940608401738291</v>
      </c>
      <c r="AD1068" s="262">
        <v>0.92</v>
      </c>
      <c r="AE1068" s="260">
        <v>0.99908592321755</v>
      </c>
      <c r="AF1068" s="260">
        <v>0.99860529986053</v>
      </c>
      <c r="AG1068" s="260">
        <v>0.992867332382311</v>
      </c>
      <c r="AH1068" s="260">
        <v>0.994774181288402</v>
      </c>
      <c r="AI1068" s="262">
        <v>0.92</v>
      </c>
      <c r="AJ1068" s="260">
        <v>0.939811457577955</v>
      </c>
      <c r="AK1068" s="260">
        <v>0.955271565495208</v>
      </c>
      <c r="AL1068" s="260">
        <v>0.964133522727273</v>
      </c>
      <c r="AM1068" s="260">
        <v>0.966647997759731</v>
      </c>
      <c r="AN1068" s="259">
        <v>0.99</v>
      </c>
      <c r="AO1068" s="264">
        <v>1</v>
      </c>
      <c r="AP1068" s="264">
        <v>1</v>
      </c>
      <c r="AQ1068" s="264">
        <v>1</v>
      </c>
      <c r="AR1068" s="265">
        <v>1</v>
      </c>
      <c r="AS1068" s="286">
        <v>0.0721861525408278</v>
      </c>
      <c r="AT1068" s="267">
        <v>0</v>
      </c>
      <c r="AU1068" s="268">
        <v>0</v>
      </c>
      <c r="AV1068" s="268">
        <v>0.2</v>
      </c>
      <c r="AW1068" s="268">
        <v>0.0570342205323194</v>
      </c>
      <c r="AX1068" s="224"/>
      <c r="AY1068" s="222"/>
    </row>
    <row r="1069" ht="15" spans="1:51">
      <c r="A1069" s="220"/>
      <c r="B1069" s="224"/>
      <c r="C1069" s="283" t="s">
        <v>1085</v>
      </c>
      <c r="D1069" s="111" t="s">
        <v>25</v>
      </c>
      <c r="E1069" s="111" t="s">
        <v>1086</v>
      </c>
      <c r="F1069" s="307" t="s">
        <v>1107</v>
      </c>
      <c r="G1069" s="307" t="s">
        <v>1107</v>
      </c>
      <c r="H1069" s="307" t="s">
        <v>1107</v>
      </c>
      <c r="I1069" s="307" t="s">
        <v>1107</v>
      </c>
      <c r="J1069" s="259">
        <v>0.9</v>
      </c>
      <c r="K1069" s="260">
        <v>0.918032786885246</v>
      </c>
      <c r="L1069" s="260">
        <v>0.878787878787879</v>
      </c>
      <c r="M1069" s="261">
        <v>0.926470588235294</v>
      </c>
      <c r="N1069" s="261">
        <v>0.899135446685879</v>
      </c>
      <c r="O1069" s="262">
        <v>0.9</v>
      </c>
      <c r="P1069" s="263">
        <v>0.956298200514139</v>
      </c>
      <c r="Q1069" s="260">
        <v>0.971671912608776</v>
      </c>
      <c r="R1069" s="260">
        <v>0.980600634210035</v>
      </c>
      <c r="S1069" s="260">
        <v>0.959184586954159</v>
      </c>
      <c r="T1069" s="262">
        <v>0.9</v>
      </c>
      <c r="U1069" s="260">
        <v>0.89083119108826</v>
      </c>
      <c r="V1069" s="260">
        <v>0.921866321051657</v>
      </c>
      <c r="W1069" s="260">
        <v>0.93452714045887</v>
      </c>
      <c r="X1069" s="260">
        <v>0.900285829384795</v>
      </c>
      <c r="Y1069" s="262">
        <v>0.92</v>
      </c>
      <c r="Z1069" s="262">
        <v>0.822594142259414</v>
      </c>
      <c r="AA1069" s="262">
        <v>0.894594594594595</v>
      </c>
      <c r="AB1069" s="262">
        <v>0.921940928270042</v>
      </c>
      <c r="AC1069" s="262">
        <v>0.918289488668717</v>
      </c>
      <c r="AD1069" s="262">
        <v>0.92</v>
      </c>
      <c r="AE1069" s="260">
        <v>0.904671717171717</v>
      </c>
      <c r="AF1069" s="260">
        <v>0.948688271604938</v>
      </c>
      <c r="AG1069" s="260">
        <v>0.894009765392402</v>
      </c>
      <c r="AH1069" s="260">
        <v>0.934472418442714</v>
      </c>
      <c r="AI1069" s="262">
        <v>0.92</v>
      </c>
      <c r="AJ1069" s="260">
        <v>0.928744133124733</v>
      </c>
      <c r="AK1069" s="260">
        <v>0.943642506142506</v>
      </c>
      <c r="AL1069" s="260">
        <v>0.964912280701754</v>
      </c>
      <c r="AM1069" s="260">
        <v>0.962625508429885</v>
      </c>
      <c r="AN1069" s="259">
        <v>0.99</v>
      </c>
      <c r="AO1069" s="264">
        <v>1</v>
      </c>
      <c r="AP1069" s="264">
        <v>1</v>
      </c>
      <c r="AQ1069" s="264">
        <v>1</v>
      </c>
      <c r="AR1069" s="265">
        <v>1</v>
      </c>
      <c r="AS1069" s="286">
        <v>0.0721861525408278</v>
      </c>
      <c r="AT1069" s="267">
        <v>0</v>
      </c>
      <c r="AU1069" s="268">
        <v>0.027027027027027</v>
      </c>
      <c r="AV1069" s="268">
        <v>0.03125</v>
      </c>
      <c r="AW1069" s="268">
        <v>0.0580411124546554</v>
      </c>
      <c r="AX1069" s="224"/>
      <c r="AY1069" s="222"/>
    </row>
    <row r="1070" ht="15" spans="1:51">
      <c r="A1070" s="220"/>
      <c r="B1070" s="224"/>
      <c r="C1070" s="283" t="s">
        <v>1085</v>
      </c>
      <c r="D1070" s="111" t="s">
        <v>25</v>
      </c>
      <c r="E1070" s="111" t="s">
        <v>1086</v>
      </c>
      <c r="F1070" s="307" t="s">
        <v>1108</v>
      </c>
      <c r="G1070" s="307" t="s">
        <v>1108</v>
      </c>
      <c r="H1070" s="307" t="s">
        <v>1108</v>
      </c>
      <c r="I1070" s="307" t="s">
        <v>1108</v>
      </c>
      <c r="J1070" s="259">
        <v>0.9</v>
      </c>
      <c r="K1070" s="260">
        <v>0.870967741935484</v>
      </c>
      <c r="L1070" s="260">
        <v>0.903225806451613</v>
      </c>
      <c r="M1070" s="261">
        <v>0.96969696969697</v>
      </c>
      <c r="N1070" s="261">
        <v>0.967933491686461</v>
      </c>
      <c r="O1070" s="262">
        <v>0.9</v>
      </c>
      <c r="P1070" s="263">
        <v>0.979285714285714</v>
      </c>
      <c r="Q1070" s="260">
        <v>0.978018018018018</v>
      </c>
      <c r="R1070" s="260">
        <v>0.977134690961058</v>
      </c>
      <c r="S1070" s="260">
        <v>0.957231349313224</v>
      </c>
      <c r="T1070" s="262">
        <v>0.9</v>
      </c>
      <c r="U1070" s="260">
        <v>0.963928571428571</v>
      </c>
      <c r="V1070" s="260">
        <v>0.947027027027027</v>
      </c>
      <c r="W1070" s="260">
        <v>0.953554841014648</v>
      </c>
      <c r="X1070" s="260">
        <v>0.960584433072987</v>
      </c>
      <c r="Y1070" s="262">
        <v>0.92</v>
      </c>
      <c r="Z1070" s="262">
        <v>0.947750362844702</v>
      </c>
      <c r="AA1070" s="262">
        <v>0.948979591836735</v>
      </c>
      <c r="AB1070" s="262">
        <v>0.951612903225806</v>
      </c>
      <c r="AC1070" s="262">
        <v>0.958156109897689</v>
      </c>
      <c r="AD1070" s="262">
        <v>0.92</v>
      </c>
      <c r="AE1070" s="260">
        <v>0.989621172807473</v>
      </c>
      <c r="AF1070" s="260">
        <v>0.997057492077863</v>
      </c>
      <c r="AG1070" s="260">
        <v>0.996843434343434</v>
      </c>
      <c r="AH1070" s="260">
        <v>0.996299090770171</v>
      </c>
      <c r="AI1070" s="262">
        <v>0.92</v>
      </c>
      <c r="AJ1070" s="260">
        <v>0.974777873316136</v>
      </c>
      <c r="AK1070" s="260">
        <v>0.977698483496878</v>
      </c>
      <c r="AL1070" s="260">
        <v>0.980178109738581</v>
      </c>
      <c r="AM1070" s="260">
        <v>0.983318968808981</v>
      </c>
      <c r="AN1070" s="259">
        <v>0.99</v>
      </c>
      <c r="AO1070" s="264">
        <v>1</v>
      </c>
      <c r="AP1070" s="264">
        <v>1</v>
      </c>
      <c r="AQ1070" s="264">
        <v>1</v>
      </c>
      <c r="AR1070" s="265">
        <v>1</v>
      </c>
      <c r="AS1070" s="286">
        <v>0.0721861525408278</v>
      </c>
      <c r="AT1070" s="267">
        <v>0.111111111111111</v>
      </c>
      <c r="AU1070" s="268">
        <v>0</v>
      </c>
      <c r="AV1070" s="268">
        <v>0</v>
      </c>
      <c r="AW1070" s="268">
        <v>0.0332541567695962</v>
      </c>
      <c r="AX1070" s="224"/>
      <c r="AY1070" s="222"/>
    </row>
    <row r="1071" ht="15" spans="1:51">
      <c r="A1071" s="220"/>
      <c r="B1071" s="224"/>
      <c r="C1071" s="283" t="s">
        <v>1085</v>
      </c>
      <c r="D1071" s="111" t="s">
        <v>25</v>
      </c>
      <c r="E1071" s="111" t="s">
        <v>1086</v>
      </c>
      <c r="F1071" s="307" t="s">
        <v>1109</v>
      </c>
      <c r="G1071" s="307" t="s">
        <v>1109</v>
      </c>
      <c r="H1071" s="307" t="s">
        <v>1109</v>
      </c>
      <c r="I1071" s="307" t="s">
        <v>1109</v>
      </c>
      <c r="J1071" s="259">
        <v>0.9</v>
      </c>
      <c r="K1071" s="260">
        <v>0.919354838709677</v>
      </c>
      <c r="L1071" s="260">
        <v>0.875</v>
      </c>
      <c r="M1071" s="261">
        <v>0.9375</v>
      </c>
      <c r="N1071" s="261">
        <v>0.915244261330194</v>
      </c>
      <c r="O1071" s="262">
        <v>0.9</v>
      </c>
      <c r="P1071" s="263">
        <v>0.907312220195656</v>
      </c>
      <c r="Q1071" s="260">
        <v>0.940866290018832</v>
      </c>
      <c r="R1071" s="260">
        <v>0.974059662775616</v>
      </c>
      <c r="S1071" s="260">
        <v>0.90963057957225</v>
      </c>
      <c r="T1071" s="262">
        <v>0.9</v>
      </c>
      <c r="U1071" s="260">
        <v>0.837174597910794</v>
      </c>
      <c r="V1071" s="260">
        <v>0.869868173258004</v>
      </c>
      <c r="W1071" s="260">
        <v>0.869927737632018</v>
      </c>
      <c r="X1071" s="260">
        <v>0.852866145423958</v>
      </c>
      <c r="Y1071" s="262">
        <v>0.92</v>
      </c>
      <c r="Z1071" s="262">
        <v>0.883435582822086</v>
      </c>
      <c r="AA1071" s="262">
        <v>0.918838421444527</v>
      </c>
      <c r="AB1071" s="262">
        <v>0.918819188191882</v>
      </c>
      <c r="AC1071" s="262">
        <v>0.908034953111679</v>
      </c>
      <c r="AD1071" s="262">
        <v>0.92</v>
      </c>
      <c r="AE1071" s="260">
        <v>0.998276753403412</v>
      </c>
      <c r="AF1071" s="260">
        <v>0.994613259668508</v>
      </c>
      <c r="AG1071" s="260">
        <v>0.995312972482613</v>
      </c>
      <c r="AH1071" s="260">
        <v>0.983602516228579</v>
      </c>
      <c r="AI1071" s="262">
        <v>0.92</v>
      </c>
      <c r="AJ1071" s="260">
        <v>0.938116831154975</v>
      </c>
      <c r="AK1071" s="260">
        <v>0.951615326821938</v>
      </c>
      <c r="AL1071" s="260">
        <v>0.962085308056872</v>
      </c>
      <c r="AM1071" s="260">
        <v>0.957386332519141</v>
      </c>
      <c r="AN1071" s="259">
        <v>0.99</v>
      </c>
      <c r="AO1071" s="264">
        <v>1</v>
      </c>
      <c r="AP1071" s="264">
        <v>1</v>
      </c>
      <c r="AQ1071" s="264">
        <v>1</v>
      </c>
      <c r="AR1071" s="265">
        <v>0.999504214179474</v>
      </c>
      <c r="AS1071" s="286">
        <v>0.0721861525408278</v>
      </c>
      <c r="AT1071" s="267">
        <v>0.0675675675675676</v>
      </c>
      <c r="AU1071" s="268">
        <v>0</v>
      </c>
      <c r="AV1071" s="268">
        <v>0.046875</v>
      </c>
      <c r="AW1071" s="268">
        <v>0.0556597873671044</v>
      </c>
      <c r="AX1071" s="224"/>
      <c r="AY1071" s="222"/>
    </row>
    <row r="1072" ht="15" spans="1:51">
      <c r="A1072" s="220"/>
      <c r="B1072" s="224"/>
      <c r="C1072" s="283" t="s">
        <v>1085</v>
      </c>
      <c r="D1072" s="111" t="s">
        <v>25</v>
      </c>
      <c r="E1072" s="111" t="s">
        <v>1086</v>
      </c>
      <c r="F1072" s="307" t="s">
        <v>1110</v>
      </c>
      <c r="G1072" s="307" t="s">
        <v>1110</v>
      </c>
      <c r="H1072" s="307" t="s">
        <v>1110</v>
      </c>
      <c r="I1072" s="307" t="s">
        <v>1110</v>
      </c>
      <c r="J1072" s="259">
        <v>0.9</v>
      </c>
      <c r="K1072" s="260" t="s">
        <v>33</v>
      </c>
      <c r="L1072" s="260" t="s">
        <v>33</v>
      </c>
      <c r="M1072" s="261" t="s">
        <v>33</v>
      </c>
      <c r="N1072" s="261" t="s">
        <v>33</v>
      </c>
      <c r="O1072" s="262">
        <v>0.9</v>
      </c>
      <c r="P1072" s="263">
        <v>0</v>
      </c>
      <c r="Q1072" s="260">
        <v>0.333333333333333</v>
      </c>
      <c r="R1072" s="260" t="s">
        <v>33</v>
      </c>
      <c r="S1072" s="260">
        <v>0.0454545454545455</v>
      </c>
      <c r="T1072" s="262">
        <v>0.9</v>
      </c>
      <c r="U1072" s="260">
        <v>0</v>
      </c>
      <c r="V1072" s="260">
        <v>0</v>
      </c>
      <c r="W1072" s="260" t="s">
        <v>33</v>
      </c>
      <c r="X1072" s="260">
        <v>0.318181818181818</v>
      </c>
      <c r="Y1072" s="262">
        <v>0.92</v>
      </c>
      <c r="Z1072" s="262">
        <v>0</v>
      </c>
      <c r="AA1072" s="262">
        <v>0</v>
      </c>
      <c r="AB1072" s="262">
        <v>0</v>
      </c>
      <c r="AC1072" s="262">
        <v>0.166666666666667</v>
      </c>
      <c r="AD1072" s="262">
        <v>0.92</v>
      </c>
      <c r="AE1072" s="260" t="s">
        <v>33</v>
      </c>
      <c r="AF1072" s="260" t="s">
        <v>33</v>
      </c>
      <c r="AG1072" s="260" t="s">
        <v>33</v>
      </c>
      <c r="AH1072" s="260">
        <v>0.5</v>
      </c>
      <c r="AI1072" s="262">
        <v>0.92</v>
      </c>
      <c r="AJ1072" s="260">
        <v>0.0231974921630094</v>
      </c>
      <c r="AK1072" s="260">
        <v>0.0468981893737014</v>
      </c>
      <c r="AL1072" s="260">
        <v>0.0436192160330091</v>
      </c>
      <c r="AM1072" s="260">
        <v>0.0956769857093397</v>
      </c>
      <c r="AN1072" s="259">
        <v>0.99</v>
      </c>
      <c r="AO1072" s="264" t="s">
        <v>33</v>
      </c>
      <c r="AP1072" s="264" t="s">
        <v>33</v>
      </c>
      <c r="AQ1072" s="264" t="s">
        <v>33</v>
      </c>
      <c r="AR1072" s="265" t="s">
        <v>33</v>
      </c>
      <c r="AS1072" s="286">
        <v>0.0721861525408278</v>
      </c>
      <c r="AT1072" s="267" t="s">
        <v>33</v>
      </c>
      <c r="AU1072" s="268" t="s">
        <v>33</v>
      </c>
      <c r="AV1072" s="268" t="s">
        <v>33</v>
      </c>
      <c r="AW1072" s="268">
        <v>0.182222222222222</v>
      </c>
      <c r="AX1072" s="224"/>
      <c r="AY1072" s="222"/>
    </row>
    <row r="1073" ht="15" spans="1:51">
      <c r="A1073" s="220"/>
      <c r="B1073" s="224"/>
      <c r="C1073" s="283" t="s">
        <v>1085</v>
      </c>
      <c r="D1073" s="111" t="s">
        <v>25</v>
      </c>
      <c r="E1073" s="111" t="s">
        <v>1086</v>
      </c>
      <c r="F1073" s="307" t="s">
        <v>1111</v>
      </c>
      <c r="G1073" s="307" t="s">
        <v>1111</v>
      </c>
      <c r="H1073" s="307" t="s">
        <v>1111</v>
      </c>
      <c r="I1073" s="307" t="s">
        <v>1111</v>
      </c>
      <c r="J1073" s="259">
        <v>0.9</v>
      </c>
      <c r="K1073" s="260">
        <v>1</v>
      </c>
      <c r="L1073" s="260">
        <v>0.923076923076923</v>
      </c>
      <c r="M1073" s="261">
        <v>0.92</v>
      </c>
      <c r="N1073" s="261">
        <v>0.948439620081411</v>
      </c>
      <c r="O1073" s="262">
        <v>0.9</v>
      </c>
      <c r="P1073" s="263">
        <v>0.993174061433447</v>
      </c>
      <c r="Q1073" s="260">
        <v>0.992053534086156</v>
      </c>
      <c r="R1073" s="260">
        <v>0.990023023791251</v>
      </c>
      <c r="S1073" s="260">
        <v>0.988211158517549</v>
      </c>
      <c r="T1073" s="262">
        <v>0.9</v>
      </c>
      <c r="U1073" s="260">
        <v>0.94061433447099</v>
      </c>
      <c r="V1073" s="260">
        <v>0.961522375575073</v>
      </c>
      <c r="W1073" s="260">
        <v>0.963161933998465</v>
      </c>
      <c r="X1073" s="260">
        <v>0.94273566533367</v>
      </c>
      <c r="Y1073" s="262">
        <v>0.92</v>
      </c>
      <c r="Z1073" s="262">
        <v>0.936599423631124</v>
      </c>
      <c r="AA1073" s="262">
        <v>0.974874371859296</v>
      </c>
      <c r="AB1073" s="262">
        <v>0.989583333333333</v>
      </c>
      <c r="AC1073" s="262">
        <v>0.944761594084706</v>
      </c>
      <c r="AD1073" s="262">
        <v>0.92</v>
      </c>
      <c r="AE1073" s="260">
        <v>0.998504784688995</v>
      </c>
      <c r="AF1073" s="260">
        <v>0.969763046954499</v>
      </c>
      <c r="AG1073" s="260">
        <v>0.975835977544545</v>
      </c>
      <c r="AH1073" s="260">
        <v>0.978476738369185</v>
      </c>
      <c r="AI1073" s="262">
        <v>0.92</v>
      </c>
      <c r="AJ1073" s="260">
        <v>0.960540838852097</v>
      </c>
      <c r="AK1073" s="260">
        <v>0.984610237537638</v>
      </c>
      <c r="AL1073" s="260">
        <v>0.988407565588774</v>
      </c>
      <c r="AM1073" s="260">
        <v>0.970627004957714</v>
      </c>
      <c r="AN1073" s="259">
        <v>0.99</v>
      </c>
      <c r="AO1073" s="264">
        <v>1</v>
      </c>
      <c r="AP1073" s="264">
        <v>1</v>
      </c>
      <c r="AQ1073" s="264">
        <v>1</v>
      </c>
      <c r="AR1073" s="265">
        <v>1</v>
      </c>
      <c r="AS1073" s="286">
        <v>0.0721861525408278</v>
      </c>
      <c r="AT1073" s="267">
        <v>0.0454545454545455</v>
      </c>
      <c r="AU1073" s="268">
        <v>0</v>
      </c>
      <c r="AV1073" s="268">
        <v>0.05</v>
      </c>
      <c r="AW1073" s="268">
        <v>0.0555555555555556</v>
      </c>
      <c r="AX1073" s="224"/>
      <c r="AY1073" s="222"/>
    </row>
    <row r="1074" ht="15" spans="1:51">
      <c r="A1074" s="220"/>
      <c r="B1074" s="224"/>
      <c r="C1074" s="283" t="s">
        <v>1085</v>
      </c>
      <c r="D1074" s="111" t="s">
        <v>25</v>
      </c>
      <c r="E1074" s="111" t="s">
        <v>1086</v>
      </c>
      <c r="F1074" s="307" t="s">
        <v>1112</v>
      </c>
      <c r="G1074" s="307" t="s">
        <v>1112</v>
      </c>
      <c r="H1074" s="307" t="s">
        <v>1112</v>
      </c>
      <c r="I1074" s="307" t="s">
        <v>1112</v>
      </c>
      <c r="J1074" s="259">
        <v>0.9</v>
      </c>
      <c r="K1074" s="260">
        <v>1</v>
      </c>
      <c r="L1074" s="260">
        <v>0.952380952380952</v>
      </c>
      <c r="M1074" s="261">
        <v>0.904761904761905</v>
      </c>
      <c r="N1074" s="261">
        <v>0.959349593495935</v>
      </c>
      <c r="O1074" s="262">
        <v>0.9</v>
      </c>
      <c r="P1074" s="263">
        <v>0.9748045178106</v>
      </c>
      <c r="Q1074" s="260">
        <v>0.981040350024307</v>
      </c>
      <c r="R1074" s="260">
        <v>0.987770460959548</v>
      </c>
      <c r="S1074" s="260">
        <v>0.958355297838693</v>
      </c>
      <c r="T1074" s="262">
        <v>0.9</v>
      </c>
      <c r="U1074" s="260">
        <v>0.890095569070374</v>
      </c>
      <c r="V1074" s="260">
        <v>0.947010209042295</v>
      </c>
      <c r="W1074" s="260">
        <v>0.956255879586077</v>
      </c>
      <c r="X1074" s="260">
        <v>0.946090318046038</v>
      </c>
      <c r="Y1074" s="262">
        <v>0.92</v>
      </c>
      <c r="Z1074" s="262">
        <v>0.929856115107914</v>
      </c>
      <c r="AA1074" s="262">
        <v>0.964143426294821</v>
      </c>
      <c r="AB1074" s="262">
        <v>0.978114478114478</v>
      </c>
      <c r="AC1074" s="262">
        <v>0.967086654667009</v>
      </c>
      <c r="AD1074" s="262">
        <v>0.92</v>
      </c>
      <c r="AE1074" s="260">
        <v>1</v>
      </c>
      <c r="AF1074" s="260">
        <v>0.999354838709677</v>
      </c>
      <c r="AG1074" s="260">
        <v>0.997776130467013</v>
      </c>
      <c r="AH1074" s="260">
        <v>0.995176465917663</v>
      </c>
      <c r="AI1074" s="262">
        <v>0.92</v>
      </c>
      <c r="AJ1074" s="260">
        <v>0.938811188811189</v>
      </c>
      <c r="AK1074" s="260">
        <v>0.967174677608441</v>
      </c>
      <c r="AL1074" s="260">
        <v>0.98344979771975</v>
      </c>
      <c r="AM1074" s="260">
        <v>0.980046640632546</v>
      </c>
      <c r="AN1074" s="259">
        <v>0.99</v>
      </c>
      <c r="AO1074" s="264">
        <v>1</v>
      </c>
      <c r="AP1074" s="264">
        <v>1</v>
      </c>
      <c r="AQ1074" s="264">
        <v>1</v>
      </c>
      <c r="AR1074" s="265">
        <v>1</v>
      </c>
      <c r="AS1074" s="286">
        <v>0.0721861525408278</v>
      </c>
      <c r="AT1074" s="267">
        <v>0</v>
      </c>
      <c r="AU1074" s="268">
        <v>0.0652173913043478</v>
      </c>
      <c r="AV1074" s="268">
        <v>0</v>
      </c>
      <c r="AW1074" s="268">
        <v>0.0448548812664908</v>
      </c>
      <c r="AX1074" s="224"/>
      <c r="AY1074" s="222"/>
    </row>
    <row r="1075" ht="15" spans="1:51">
      <c r="A1075" s="220"/>
      <c r="B1075" s="224"/>
      <c r="C1075" s="283" t="s">
        <v>1085</v>
      </c>
      <c r="D1075" s="111" t="s">
        <v>25</v>
      </c>
      <c r="E1075" s="111" t="s">
        <v>1086</v>
      </c>
      <c r="F1075" s="307" t="s">
        <v>1113</v>
      </c>
      <c r="G1075" s="307" t="s">
        <v>1113</v>
      </c>
      <c r="H1075" s="307" t="s">
        <v>1113</v>
      </c>
      <c r="I1075" s="307" t="s">
        <v>1113</v>
      </c>
      <c r="J1075" s="259">
        <v>0.9</v>
      </c>
      <c r="K1075" s="260">
        <v>0.972972972972973</v>
      </c>
      <c r="L1075" s="260">
        <v>0.945945945945946</v>
      </c>
      <c r="M1075" s="261">
        <v>0.974358974358974</v>
      </c>
      <c r="N1075" s="261">
        <v>0.97675568743818</v>
      </c>
      <c r="O1075" s="262">
        <v>0.9</v>
      </c>
      <c r="P1075" s="263">
        <v>0.976341760173043</v>
      </c>
      <c r="Q1075" s="260">
        <v>0.976468847121504</v>
      </c>
      <c r="R1075" s="260">
        <v>0.978298863967375</v>
      </c>
      <c r="S1075" s="260">
        <v>0.966836563437595</v>
      </c>
      <c r="T1075" s="262">
        <v>0.9</v>
      </c>
      <c r="U1075" s="260">
        <v>0.922806543193186</v>
      </c>
      <c r="V1075" s="260">
        <v>0.931478466775196</v>
      </c>
      <c r="W1075" s="260">
        <v>0.943489659190213</v>
      </c>
      <c r="X1075" s="260">
        <v>0.931282178396774</v>
      </c>
      <c r="Y1075" s="262">
        <v>0.92</v>
      </c>
      <c r="Z1075" s="262">
        <v>0.917638984214139</v>
      </c>
      <c r="AA1075" s="262">
        <v>0.940201729106628</v>
      </c>
      <c r="AB1075" s="262">
        <v>0.913069544364508</v>
      </c>
      <c r="AC1075" s="262">
        <v>0.940579612544055</v>
      </c>
      <c r="AD1075" s="262">
        <v>0.92</v>
      </c>
      <c r="AE1075" s="260">
        <v>0.999094476305463</v>
      </c>
      <c r="AF1075" s="260">
        <v>0.976660301294292</v>
      </c>
      <c r="AG1075" s="260">
        <v>0.998954849498328</v>
      </c>
      <c r="AH1075" s="260">
        <v>0.99602538283239</v>
      </c>
      <c r="AI1075" s="262">
        <v>0.92</v>
      </c>
      <c r="AJ1075" s="260">
        <v>0.956290941947142</v>
      </c>
      <c r="AK1075" s="260">
        <v>0.974953959484346</v>
      </c>
      <c r="AL1075" s="260">
        <v>0.970705413639559</v>
      </c>
      <c r="AM1075" s="260">
        <v>0.975172749636869</v>
      </c>
      <c r="AN1075" s="259">
        <v>0.99</v>
      </c>
      <c r="AO1075" s="264">
        <v>1</v>
      </c>
      <c r="AP1075" s="264">
        <v>1</v>
      </c>
      <c r="AQ1075" s="264">
        <v>1</v>
      </c>
      <c r="AR1075" s="265">
        <v>1</v>
      </c>
      <c r="AS1075" s="286">
        <v>0.0721861525408278</v>
      </c>
      <c r="AT1075" s="267">
        <v>0.0444444444444444</v>
      </c>
      <c r="AU1075" s="268">
        <v>0.119047619047619</v>
      </c>
      <c r="AV1075" s="268">
        <v>0</v>
      </c>
      <c r="AW1075" s="268">
        <v>0.0502369668246445</v>
      </c>
      <c r="AX1075" s="224"/>
      <c r="AY1075" s="222"/>
    </row>
    <row r="1076" ht="15" spans="1:51">
      <c r="A1076" s="220"/>
      <c r="B1076" s="224"/>
      <c r="C1076" s="283" t="s">
        <v>1085</v>
      </c>
      <c r="D1076" s="111" t="s">
        <v>25</v>
      </c>
      <c r="E1076" s="111" t="s">
        <v>1086</v>
      </c>
      <c r="F1076" s="307" t="s">
        <v>1114</v>
      </c>
      <c r="G1076" s="307" t="s">
        <v>1114</v>
      </c>
      <c r="H1076" s="307" t="s">
        <v>1114</v>
      </c>
      <c r="I1076" s="307" t="s">
        <v>1114</v>
      </c>
      <c r="J1076" s="259">
        <v>0.9</v>
      </c>
      <c r="K1076" s="260">
        <v>0.954545454545455</v>
      </c>
      <c r="L1076" s="260">
        <v>0.954545454545455</v>
      </c>
      <c r="M1076" s="261">
        <v>0.909090909090909</v>
      </c>
      <c r="N1076" s="261">
        <v>0.949511400651466</v>
      </c>
      <c r="O1076" s="262">
        <v>0.9</v>
      </c>
      <c r="P1076" s="263">
        <v>0.887351778656126</v>
      </c>
      <c r="Q1076" s="260">
        <v>0.975202156334232</v>
      </c>
      <c r="R1076" s="260">
        <v>0.97632241813602</v>
      </c>
      <c r="S1076" s="260">
        <v>0.971109057301294</v>
      </c>
      <c r="T1076" s="262">
        <v>0.9</v>
      </c>
      <c r="U1076" s="260">
        <v>0.868577075098814</v>
      </c>
      <c r="V1076" s="260">
        <v>0.939083557951482</v>
      </c>
      <c r="W1076" s="260">
        <v>0.948110831234257</v>
      </c>
      <c r="X1076" s="260">
        <v>0.94007393715342</v>
      </c>
      <c r="Y1076" s="262">
        <v>0.92</v>
      </c>
      <c r="Z1076" s="262">
        <v>0.92274678111588</v>
      </c>
      <c r="AA1076" s="262">
        <v>0.957871396895787</v>
      </c>
      <c r="AB1076" s="262">
        <v>0.951983298538622</v>
      </c>
      <c r="AC1076" s="262">
        <v>0.955329397141081</v>
      </c>
      <c r="AD1076" s="262">
        <v>0.92</v>
      </c>
      <c r="AE1076" s="260">
        <v>0.997777777777778</v>
      </c>
      <c r="AF1076" s="260">
        <v>0.998854524627721</v>
      </c>
      <c r="AG1076" s="260">
        <v>0.998751560549313</v>
      </c>
      <c r="AH1076" s="260">
        <v>0.998045153129671</v>
      </c>
      <c r="AI1076" s="262">
        <v>0.92</v>
      </c>
      <c r="AJ1076" s="260">
        <v>0.962650602409639</v>
      </c>
      <c r="AK1076" s="260">
        <v>0.976159514521023</v>
      </c>
      <c r="AL1076" s="260">
        <v>0.979707792207792</v>
      </c>
      <c r="AM1076" s="260">
        <v>0.977633111356646</v>
      </c>
      <c r="AN1076" s="259">
        <v>0.99</v>
      </c>
      <c r="AO1076" s="264">
        <v>1</v>
      </c>
      <c r="AP1076" s="264">
        <v>1</v>
      </c>
      <c r="AQ1076" s="264">
        <v>1</v>
      </c>
      <c r="AR1076" s="265">
        <v>1</v>
      </c>
      <c r="AS1076" s="286">
        <v>0.0721861525408278</v>
      </c>
      <c r="AT1076" s="267">
        <v>0</v>
      </c>
      <c r="AU1076" s="268">
        <v>0</v>
      </c>
      <c r="AV1076" s="268">
        <v>0</v>
      </c>
      <c r="AW1076" s="268">
        <v>0.0542635658914729</v>
      </c>
      <c r="AX1076" s="224"/>
      <c r="AY1076" s="222"/>
    </row>
    <row r="1077" ht="15" spans="1:51">
      <c r="A1077" s="220"/>
      <c r="B1077" s="224"/>
      <c r="C1077" s="283" t="s">
        <v>1085</v>
      </c>
      <c r="D1077" s="111" t="s">
        <v>25</v>
      </c>
      <c r="E1077" s="111" t="s">
        <v>1086</v>
      </c>
      <c r="F1077" s="307" t="s">
        <v>1115</v>
      </c>
      <c r="G1077" s="307" t="s">
        <v>1115</v>
      </c>
      <c r="H1077" s="307" t="s">
        <v>1115</v>
      </c>
      <c r="I1077" s="307" t="s">
        <v>1115</v>
      </c>
      <c r="J1077" s="259">
        <v>0.9</v>
      </c>
      <c r="K1077" s="260" t="s">
        <v>33</v>
      </c>
      <c r="L1077" s="260" t="s">
        <v>33</v>
      </c>
      <c r="M1077" s="261" t="s">
        <v>33</v>
      </c>
      <c r="N1077" s="261" t="s">
        <v>33</v>
      </c>
      <c r="O1077" s="262">
        <v>0.9</v>
      </c>
      <c r="P1077" s="263" t="s">
        <v>33</v>
      </c>
      <c r="Q1077" s="260" t="s">
        <v>33</v>
      </c>
      <c r="R1077" s="260" t="s">
        <v>33</v>
      </c>
      <c r="S1077" s="260">
        <v>0.933333333333333</v>
      </c>
      <c r="T1077" s="262">
        <v>0.9</v>
      </c>
      <c r="U1077" s="260" t="s">
        <v>33</v>
      </c>
      <c r="V1077" s="260" t="s">
        <v>33</v>
      </c>
      <c r="W1077" s="260" t="s">
        <v>33</v>
      </c>
      <c r="X1077" s="260">
        <v>1</v>
      </c>
      <c r="Y1077" s="262">
        <v>0.92</v>
      </c>
      <c r="Z1077" s="262" t="s">
        <v>33</v>
      </c>
      <c r="AA1077" s="262" t="s">
        <v>33</v>
      </c>
      <c r="AB1077" s="262" t="s">
        <v>33</v>
      </c>
      <c r="AC1077" s="262">
        <v>1</v>
      </c>
      <c r="AD1077" s="262">
        <v>0.92</v>
      </c>
      <c r="AE1077" s="260" t="s">
        <v>33</v>
      </c>
      <c r="AF1077" s="260" t="s">
        <v>33</v>
      </c>
      <c r="AG1077" s="260" t="s">
        <v>33</v>
      </c>
      <c r="AH1077" s="260" t="s">
        <v>33</v>
      </c>
      <c r="AI1077" s="262">
        <v>0.92</v>
      </c>
      <c r="AJ1077" s="260" t="s">
        <v>33</v>
      </c>
      <c r="AK1077" s="260" t="s">
        <v>33</v>
      </c>
      <c r="AL1077" s="260" t="s">
        <v>33</v>
      </c>
      <c r="AM1077" s="260">
        <v>1</v>
      </c>
      <c r="AN1077" s="259">
        <v>0.99</v>
      </c>
      <c r="AO1077" s="264" t="s">
        <v>33</v>
      </c>
      <c r="AP1077" s="264" t="s">
        <v>33</v>
      </c>
      <c r="AQ1077" s="264" t="s">
        <v>33</v>
      </c>
      <c r="AR1077" s="265" t="s">
        <v>33</v>
      </c>
      <c r="AS1077" s="286">
        <v>0.0721861525408278</v>
      </c>
      <c r="AT1077" s="267" t="s">
        <v>33</v>
      </c>
      <c r="AU1077" s="268" t="s">
        <v>33</v>
      </c>
      <c r="AV1077" s="268" t="s">
        <v>33</v>
      </c>
      <c r="AW1077" s="268" t="s">
        <v>33</v>
      </c>
      <c r="AX1077" s="224"/>
      <c r="AY1077" s="222"/>
    </row>
    <row r="1078" ht="15" spans="1:51">
      <c r="A1078" s="220"/>
      <c r="B1078" s="224"/>
      <c r="C1078" s="283" t="s">
        <v>1085</v>
      </c>
      <c r="D1078" s="111" t="s">
        <v>25</v>
      </c>
      <c r="E1078" s="111" t="s">
        <v>1086</v>
      </c>
      <c r="F1078" s="307" t="s">
        <v>1116</v>
      </c>
      <c r="G1078" s="307" t="s">
        <v>1116</v>
      </c>
      <c r="H1078" s="307" t="s">
        <v>1116</v>
      </c>
      <c r="I1078" s="307" t="s">
        <v>1116</v>
      </c>
      <c r="J1078" s="259">
        <v>0.9</v>
      </c>
      <c r="K1078" s="260">
        <v>1</v>
      </c>
      <c r="L1078" s="260">
        <v>1</v>
      </c>
      <c r="M1078" s="261">
        <v>0.972972972972973</v>
      </c>
      <c r="N1078" s="261">
        <v>0.989059080962801</v>
      </c>
      <c r="O1078" s="262">
        <v>0.9</v>
      </c>
      <c r="P1078" s="263">
        <v>0.982444518052335</v>
      </c>
      <c r="Q1078" s="260">
        <v>0.98911934716083</v>
      </c>
      <c r="R1078" s="260">
        <v>0.96418826739427</v>
      </c>
      <c r="S1078" s="260">
        <v>0.979771097447461</v>
      </c>
      <c r="T1078" s="262">
        <v>0.9</v>
      </c>
      <c r="U1078" s="260">
        <v>0.955614441868168</v>
      </c>
      <c r="V1078" s="260">
        <v>0.965657939476369</v>
      </c>
      <c r="W1078" s="260">
        <v>0.96043656207367</v>
      </c>
      <c r="X1078" s="260">
        <v>0.955255188326756</v>
      </c>
      <c r="Y1078" s="262">
        <v>0.92</v>
      </c>
      <c r="Z1078" s="262">
        <v>0.933035714285714</v>
      </c>
      <c r="AA1078" s="262">
        <v>0.951895043731778</v>
      </c>
      <c r="AB1078" s="262">
        <v>0.950069348127601</v>
      </c>
      <c r="AC1078" s="262">
        <v>0.944246929541047</v>
      </c>
      <c r="AD1078" s="262">
        <v>0.92</v>
      </c>
      <c r="AE1078" s="260">
        <v>0.999064546304958</v>
      </c>
      <c r="AF1078" s="260">
        <v>0.998887829679059</v>
      </c>
      <c r="AG1078" s="260">
        <v>0.996926229508197</v>
      </c>
      <c r="AH1078" s="260">
        <v>0.99726001430307</v>
      </c>
      <c r="AI1078" s="262">
        <v>0.92</v>
      </c>
      <c r="AJ1078" s="260">
        <v>0.966152179799621</v>
      </c>
      <c r="AK1078" s="260">
        <v>0.979873173421561</v>
      </c>
      <c r="AL1078" s="260">
        <v>0.977278948809198</v>
      </c>
      <c r="AM1078" s="260">
        <v>0.977132314180285</v>
      </c>
      <c r="AN1078" s="259">
        <v>0.99</v>
      </c>
      <c r="AO1078" s="264">
        <v>1</v>
      </c>
      <c r="AP1078" s="264">
        <v>1</v>
      </c>
      <c r="AQ1078" s="264">
        <v>1</v>
      </c>
      <c r="AR1078" s="265">
        <v>1</v>
      </c>
      <c r="AS1078" s="286">
        <v>0.0721861525408278</v>
      </c>
      <c r="AT1078" s="267">
        <v>0.0384615384615385</v>
      </c>
      <c r="AU1078" s="268">
        <v>0.0384615384615385</v>
      </c>
      <c r="AV1078" s="268">
        <v>-0.0555555555555556</v>
      </c>
      <c r="AW1078" s="268">
        <v>0.0280373831775701</v>
      </c>
      <c r="AX1078" s="224"/>
      <c r="AY1078" s="222"/>
    </row>
    <row r="1079" ht="15" spans="1:51">
      <c r="A1079" s="220"/>
      <c r="B1079" s="224"/>
      <c r="C1079" s="283" t="s">
        <v>1085</v>
      </c>
      <c r="D1079" s="111" t="s">
        <v>25</v>
      </c>
      <c r="E1079" s="111" t="s">
        <v>1086</v>
      </c>
      <c r="F1079" s="307" t="s">
        <v>1117</v>
      </c>
      <c r="G1079" s="307" t="s">
        <v>1117</v>
      </c>
      <c r="H1079" s="307" t="s">
        <v>1117</v>
      </c>
      <c r="I1079" s="307" t="s">
        <v>1117</v>
      </c>
      <c r="J1079" s="259">
        <v>0.9</v>
      </c>
      <c r="K1079" s="260">
        <v>0.92</v>
      </c>
      <c r="L1079" s="260">
        <v>0.933333333333333</v>
      </c>
      <c r="M1079" s="261">
        <v>0.882352941176471</v>
      </c>
      <c r="N1079" s="261">
        <v>0.921334922526818</v>
      </c>
      <c r="O1079" s="262">
        <v>0.9</v>
      </c>
      <c r="P1079" s="263">
        <v>0.948242564696794</v>
      </c>
      <c r="Q1079" s="260">
        <v>0.969019607843137</v>
      </c>
      <c r="R1079" s="260">
        <v>0.977472317678503</v>
      </c>
      <c r="S1079" s="260">
        <v>0.949323123205251</v>
      </c>
      <c r="T1079" s="262">
        <v>0.9</v>
      </c>
      <c r="U1079" s="260">
        <v>0.915797605252993</v>
      </c>
      <c r="V1079" s="260">
        <v>0.900392156862745</v>
      </c>
      <c r="W1079" s="260">
        <v>0.951508209240168</v>
      </c>
      <c r="X1079" s="260">
        <v>0.93016545877205</v>
      </c>
      <c r="Y1079" s="262">
        <v>0.92</v>
      </c>
      <c r="Z1079" s="262">
        <v>0.829103214890017</v>
      </c>
      <c r="AA1079" s="262">
        <v>0.857394366197183</v>
      </c>
      <c r="AB1079" s="262">
        <v>0.87220447284345</v>
      </c>
      <c r="AC1079" s="262">
        <v>0.885828096947935</v>
      </c>
      <c r="AD1079" s="262">
        <v>0.92</v>
      </c>
      <c r="AE1079" s="260">
        <v>0.846153846153846</v>
      </c>
      <c r="AF1079" s="260">
        <v>0.994337043546182</v>
      </c>
      <c r="AG1079" s="260">
        <v>0.980095376321791</v>
      </c>
      <c r="AH1079" s="260">
        <v>0.987834634387781</v>
      </c>
      <c r="AI1079" s="262">
        <v>0.92</v>
      </c>
      <c r="AJ1079" s="260">
        <v>0.933647798742138</v>
      </c>
      <c r="AK1079" s="260">
        <v>0.945477870429763</v>
      </c>
      <c r="AL1079" s="260">
        <v>0.961171032357473</v>
      </c>
      <c r="AM1079" s="260">
        <v>0.96029198364188</v>
      </c>
      <c r="AN1079" s="259">
        <v>0.99</v>
      </c>
      <c r="AO1079" s="264">
        <v>1</v>
      </c>
      <c r="AP1079" s="264">
        <v>1</v>
      </c>
      <c r="AQ1079" s="264">
        <v>1</v>
      </c>
      <c r="AR1079" s="265">
        <v>1</v>
      </c>
      <c r="AS1079" s="286">
        <v>0.0721861525408278</v>
      </c>
      <c r="AT1079" s="267">
        <v>0.2</v>
      </c>
      <c r="AU1079" s="268">
        <v>0</v>
      </c>
      <c r="AV1079" s="268">
        <v>0</v>
      </c>
      <c r="AW1079" s="268">
        <v>0.050761421319797</v>
      </c>
      <c r="AX1079" s="224"/>
      <c r="AY1079" s="222"/>
    </row>
    <row r="1080" ht="15" spans="1:51">
      <c r="A1080" s="220"/>
      <c r="B1080" s="224"/>
      <c r="C1080" s="283" t="s">
        <v>1085</v>
      </c>
      <c r="D1080" s="111" t="s">
        <v>25</v>
      </c>
      <c r="E1080" s="111" t="s">
        <v>1086</v>
      </c>
      <c r="F1080" s="307" t="s">
        <v>1118</v>
      </c>
      <c r="G1080" s="307" t="s">
        <v>1118</v>
      </c>
      <c r="H1080" s="307" t="s">
        <v>1118</v>
      </c>
      <c r="I1080" s="307" t="s">
        <v>1118</v>
      </c>
      <c r="J1080" s="259">
        <v>0.9</v>
      </c>
      <c r="K1080" s="260">
        <v>0.916666666666667</v>
      </c>
      <c r="L1080" s="260">
        <v>0.916666666666667</v>
      </c>
      <c r="M1080" s="261">
        <v>0.884615384615385</v>
      </c>
      <c r="N1080" s="261">
        <v>0.911061285500747</v>
      </c>
      <c r="O1080" s="262">
        <v>0.9</v>
      </c>
      <c r="P1080" s="263">
        <v>0.945918157515937</v>
      </c>
      <c r="Q1080" s="260">
        <v>0.979557069846678</v>
      </c>
      <c r="R1080" s="260">
        <v>0.9476490547746</v>
      </c>
      <c r="S1080" s="260">
        <v>0.91629435675834</v>
      </c>
      <c r="T1080" s="262">
        <v>0.9</v>
      </c>
      <c r="U1080" s="260">
        <v>0.895949002673247</v>
      </c>
      <c r="V1080" s="260">
        <v>0.932343635921149</v>
      </c>
      <c r="W1080" s="260">
        <v>0.943771206980126</v>
      </c>
      <c r="X1080" s="260">
        <v>0.919498663346395</v>
      </c>
      <c r="Y1080" s="262">
        <v>0.92</v>
      </c>
      <c r="Z1080" s="262">
        <v>0.908333333333333</v>
      </c>
      <c r="AA1080" s="262">
        <v>0.9319606087735</v>
      </c>
      <c r="AB1080" s="262">
        <v>0.954545454545455</v>
      </c>
      <c r="AC1080" s="262">
        <v>0.941472815796592</v>
      </c>
      <c r="AD1080" s="262">
        <v>0.92</v>
      </c>
      <c r="AE1080" s="260">
        <v>0.979347826086956</v>
      </c>
      <c r="AF1080" s="260">
        <v>0.987339606501283</v>
      </c>
      <c r="AG1080" s="260">
        <v>0.982210927573062</v>
      </c>
      <c r="AH1080" s="260">
        <v>0.946803762904154</v>
      </c>
      <c r="AI1080" s="262">
        <v>0.92</v>
      </c>
      <c r="AJ1080" s="260">
        <v>0.942294751009421</v>
      </c>
      <c r="AK1080" s="260">
        <v>0.960611854684512</v>
      </c>
      <c r="AL1080" s="260">
        <v>0.970791698693313</v>
      </c>
      <c r="AM1080" s="260">
        <v>0.967898993827561</v>
      </c>
      <c r="AN1080" s="259">
        <v>0.99</v>
      </c>
      <c r="AO1080" s="264">
        <v>1</v>
      </c>
      <c r="AP1080" s="264">
        <v>1</v>
      </c>
      <c r="AQ1080" s="264">
        <v>1</v>
      </c>
      <c r="AR1080" s="265">
        <v>1</v>
      </c>
      <c r="AS1080" s="286">
        <v>0.0721861525408278</v>
      </c>
      <c r="AT1080" s="267">
        <v>0.0769230769230769</v>
      </c>
      <c r="AU1080" s="268">
        <v>0.0333333333333333</v>
      </c>
      <c r="AV1080" s="268">
        <v>0.0161290322580645</v>
      </c>
      <c r="AW1080" s="268">
        <v>0.0445722501797268</v>
      </c>
      <c r="AX1080" s="224"/>
      <c r="AY1080" s="222"/>
    </row>
    <row r="1081" ht="15" spans="1:51">
      <c r="A1081" s="220"/>
      <c r="B1081" s="224"/>
      <c r="C1081" s="283" t="s">
        <v>1085</v>
      </c>
      <c r="D1081" s="111" t="s">
        <v>25</v>
      </c>
      <c r="E1081" s="111" t="s">
        <v>1086</v>
      </c>
      <c r="F1081" s="307" t="s">
        <v>1119</v>
      </c>
      <c r="G1081" s="307" t="s">
        <v>1119</v>
      </c>
      <c r="H1081" s="307" t="s">
        <v>1119</v>
      </c>
      <c r="I1081" s="307" t="s">
        <v>1119</v>
      </c>
      <c r="J1081" s="259">
        <v>0.9</v>
      </c>
      <c r="K1081" s="260">
        <v>0.878048780487805</v>
      </c>
      <c r="L1081" s="260">
        <v>0.902439024390244</v>
      </c>
      <c r="M1081" s="261">
        <v>0.902439024390244</v>
      </c>
      <c r="N1081" s="261">
        <v>0.901008249312557</v>
      </c>
      <c r="O1081" s="262">
        <v>0.9</v>
      </c>
      <c r="P1081" s="263">
        <v>0.980875831485588</v>
      </c>
      <c r="Q1081" s="260">
        <v>0.985303123086344</v>
      </c>
      <c r="R1081" s="260">
        <v>0.983299150307647</v>
      </c>
      <c r="S1081" s="260">
        <v>0.933734681635102</v>
      </c>
      <c r="T1081" s="262">
        <v>0.9</v>
      </c>
      <c r="U1081" s="260">
        <v>0.919068736141907</v>
      </c>
      <c r="V1081" s="260">
        <v>0.937538273116963</v>
      </c>
      <c r="W1081" s="260">
        <v>0.945502490477586</v>
      </c>
      <c r="X1081" s="260">
        <v>0.937344673922358</v>
      </c>
      <c r="Y1081" s="262">
        <v>0.92</v>
      </c>
      <c r="Z1081" s="262">
        <v>0.943253467843632</v>
      </c>
      <c r="AA1081" s="262">
        <v>0.978523489932886</v>
      </c>
      <c r="AB1081" s="262">
        <v>0.963226571767497</v>
      </c>
      <c r="AC1081" s="262">
        <v>0.948551288506431</v>
      </c>
      <c r="AD1081" s="262">
        <v>0.92</v>
      </c>
      <c r="AE1081" s="260">
        <v>0.998857795545403</v>
      </c>
      <c r="AF1081" s="260">
        <v>0.998401704848162</v>
      </c>
      <c r="AG1081" s="260">
        <v>0.999493670886076</v>
      </c>
      <c r="AH1081" s="260">
        <v>0.993330979561414</v>
      </c>
      <c r="AI1081" s="262">
        <v>0.92</v>
      </c>
      <c r="AJ1081" s="260">
        <v>0.963644626221313</v>
      </c>
      <c r="AK1081" s="260">
        <v>0.979805534779357</v>
      </c>
      <c r="AL1081" s="260">
        <v>0.980968045112782</v>
      </c>
      <c r="AM1081" s="260">
        <v>0.977491905592736</v>
      </c>
      <c r="AN1081" s="259">
        <v>0.99</v>
      </c>
      <c r="AO1081" s="264">
        <v>1</v>
      </c>
      <c r="AP1081" s="264">
        <v>1</v>
      </c>
      <c r="AQ1081" s="264">
        <v>1</v>
      </c>
      <c r="AR1081" s="265">
        <v>1</v>
      </c>
      <c r="AS1081" s="286">
        <v>0.0721861525408278</v>
      </c>
      <c r="AT1081" s="267">
        <v>0</v>
      </c>
      <c r="AU1081" s="268">
        <v>0</v>
      </c>
      <c r="AV1081" s="268">
        <v>0</v>
      </c>
      <c r="AW1081" s="268">
        <v>0.0137931034482759</v>
      </c>
      <c r="AX1081" s="224"/>
      <c r="AY1081" s="222"/>
    </row>
    <row r="1082" ht="15" spans="1:51">
      <c r="A1082" s="220"/>
      <c r="B1082" s="224"/>
      <c r="C1082" s="283" t="s">
        <v>1085</v>
      </c>
      <c r="D1082" s="111" t="s">
        <v>25</v>
      </c>
      <c r="E1082" s="111" t="s">
        <v>1086</v>
      </c>
      <c r="F1082" s="307" t="s">
        <v>1120</v>
      </c>
      <c r="G1082" s="307" t="s">
        <v>1120</v>
      </c>
      <c r="H1082" s="307" t="s">
        <v>1120</v>
      </c>
      <c r="I1082" s="307" t="s">
        <v>1120</v>
      </c>
      <c r="J1082" s="259">
        <v>0.9</v>
      </c>
      <c r="K1082" s="260">
        <v>1</v>
      </c>
      <c r="L1082" s="260">
        <v>1</v>
      </c>
      <c r="M1082" s="261">
        <v>1</v>
      </c>
      <c r="N1082" s="261">
        <v>0.924528301886792</v>
      </c>
      <c r="O1082" s="262">
        <v>0.9</v>
      </c>
      <c r="P1082" s="263">
        <v>0.984496124031008</v>
      </c>
      <c r="Q1082" s="260">
        <v>0.977959183673469</v>
      </c>
      <c r="R1082" s="260">
        <v>0.988363072148953</v>
      </c>
      <c r="S1082" s="260">
        <v>0.975267251092363</v>
      </c>
      <c r="T1082" s="262">
        <v>0.9</v>
      </c>
      <c r="U1082" s="260">
        <v>0.923255813953488</v>
      </c>
      <c r="V1082" s="260">
        <v>0.955102040816327</v>
      </c>
      <c r="W1082" s="260">
        <v>0.938712179984484</v>
      </c>
      <c r="X1082" s="260">
        <v>0.940229190139877</v>
      </c>
      <c r="Y1082" s="262">
        <v>0.92</v>
      </c>
      <c r="Z1082" s="262">
        <v>0.947169811320755</v>
      </c>
      <c r="AA1082" s="262">
        <v>0.930612244897959</v>
      </c>
      <c r="AB1082" s="262">
        <v>0.918831168831169</v>
      </c>
      <c r="AC1082" s="262">
        <v>0.934074074074074</v>
      </c>
      <c r="AD1082" s="262">
        <v>0.92</v>
      </c>
      <c r="AE1082" s="260">
        <v>1</v>
      </c>
      <c r="AF1082" s="260">
        <v>1</v>
      </c>
      <c r="AG1082" s="260">
        <v>0.99644128113879</v>
      </c>
      <c r="AH1082" s="260">
        <v>0.993898395012601</v>
      </c>
      <c r="AI1082" s="262">
        <v>0.92</v>
      </c>
      <c r="AJ1082" s="260">
        <v>0.967845659163987</v>
      </c>
      <c r="AK1082" s="260">
        <v>0.974829931972789</v>
      </c>
      <c r="AL1082" s="260">
        <v>0.971195992485911</v>
      </c>
      <c r="AM1082" s="260">
        <v>0.976511047674706</v>
      </c>
      <c r="AN1082" s="259">
        <v>0.99</v>
      </c>
      <c r="AO1082" s="264">
        <v>1</v>
      </c>
      <c r="AP1082" s="264">
        <v>1</v>
      </c>
      <c r="AQ1082" s="264">
        <v>1</v>
      </c>
      <c r="AR1082" s="265">
        <v>1</v>
      </c>
      <c r="AS1082" s="286">
        <v>0.0721861525408278</v>
      </c>
      <c r="AT1082" s="267">
        <v>0</v>
      </c>
      <c r="AU1082" s="268">
        <v>0</v>
      </c>
      <c r="AV1082" s="268">
        <v>0</v>
      </c>
      <c r="AW1082" s="268">
        <v>0.0263157894736842</v>
      </c>
      <c r="AX1082" s="224"/>
      <c r="AY1082" s="222"/>
    </row>
    <row r="1083" ht="15" spans="1:51">
      <c r="A1083" s="220"/>
      <c r="B1083" s="224"/>
      <c r="C1083" s="283" t="s">
        <v>1085</v>
      </c>
      <c r="D1083" s="111" t="s">
        <v>25</v>
      </c>
      <c r="E1083" s="111" t="s">
        <v>1086</v>
      </c>
      <c r="F1083" s="307" t="s">
        <v>1121</v>
      </c>
      <c r="G1083" s="307" t="s">
        <v>1121</v>
      </c>
      <c r="H1083" s="307" t="s">
        <v>1121</v>
      </c>
      <c r="I1083" s="307" t="s">
        <v>1121</v>
      </c>
      <c r="J1083" s="259">
        <v>0.9</v>
      </c>
      <c r="K1083" s="260">
        <v>0.933333333333333</v>
      </c>
      <c r="L1083" s="260">
        <v>0.966666666666667</v>
      </c>
      <c r="M1083" s="261">
        <v>0.90625</v>
      </c>
      <c r="N1083" s="261">
        <v>0.929542645241038</v>
      </c>
      <c r="O1083" s="262">
        <v>0.9</v>
      </c>
      <c r="P1083" s="263">
        <v>0.975664968873797</v>
      </c>
      <c r="Q1083" s="260">
        <v>0.985093167701863</v>
      </c>
      <c r="R1083" s="260">
        <v>0.981388329979879</v>
      </c>
      <c r="S1083" s="260">
        <v>0.970244420828905</v>
      </c>
      <c r="T1083" s="262">
        <v>0.9</v>
      </c>
      <c r="U1083" s="260">
        <v>0.883418222976797</v>
      </c>
      <c r="V1083" s="260">
        <v>0.942857142857143</v>
      </c>
      <c r="W1083" s="260">
        <v>0.916498993963783</v>
      </c>
      <c r="X1083" s="260">
        <v>0.909524702548394</v>
      </c>
      <c r="Y1083" s="262">
        <v>0.92</v>
      </c>
      <c r="Z1083" s="262">
        <v>0.891120507399577</v>
      </c>
      <c r="AA1083" s="262">
        <v>0.919</v>
      </c>
      <c r="AB1083" s="262">
        <v>0.904532304725169</v>
      </c>
      <c r="AC1083" s="262">
        <v>0.910576997747923</v>
      </c>
      <c r="AD1083" s="262">
        <v>0.92</v>
      </c>
      <c r="AE1083" s="260">
        <v>0.99843137254902</v>
      </c>
      <c r="AF1083" s="260">
        <v>0.994749124854142</v>
      </c>
      <c r="AG1083" s="260">
        <v>0.99644128113879</v>
      </c>
      <c r="AH1083" s="260">
        <v>0.995374630094745</v>
      </c>
      <c r="AI1083" s="262">
        <v>0.92</v>
      </c>
      <c r="AJ1083" s="260">
        <v>0.928123848138592</v>
      </c>
      <c r="AK1083" s="260">
        <v>0.954406130268199</v>
      </c>
      <c r="AL1083" s="260">
        <v>0.943471074380165</v>
      </c>
      <c r="AM1083" s="260">
        <v>0.949001315307741</v>
      </c>
      <c r="AN1083" s="259">
        <v>0.99</v>
      </c>
      <c r="AO1083" s="264">
        <v>1</v>
      </c>
      <c r="AP1083" s="264">
        <v>1</v>
      </c>
      <c r="AQ1083" s="264">
        <v>1</v>
      </c>
      <c r="AR1083" s="265">
        <v>1</v>
      </c>
      <c r="AS1083" s="286">
        <v>0.0721861525408278</v>
      </c>
      <c r="AT1083" s="267">
        <v>0</v>
      </c>
      <c r="AU1083" s="268">
        <v>0</v>
      </c>
      <c r="AV1083" s="268">
        <v>0.027027027027027</v>
      </c>
      <c r="AW1083" s="268">
        <v>0.0107456854444806</v>
      </c>
      <c r="AX1083" s="224"/>
      <c r="AY1083" s="222"/>
    </row>
    <row r="1084" ht="15" spans="1:51">
      <c r="A1084" s="220"/>
      <c r="B1084" s="224"/>
      <c r="C1084" s="283" t="s">
        <v>1085</v>
      </c>
      <c r="D1084" s="111" t="s">
        <v>25</v>
      </c>
      <c r="E1084" s="111" t="s">
        <v>1086</v>
      </c>
      <c r="F1084" s="307" t="s">
        <v>1122</v>
      </c>
      <c r="G1084" s="307" t="s">
        <v>1122</v>
      </c>
      <c r="H1084" s="307" t="s">
        <v>1122</v>
      </c>
      <c r="I1084" s="307" t="s">
        <v>1122</v>
      </c>
      <c r="J1084" s="259">
        <v>0.9</v>
      </c>
      <c r="K1084" s="260">
        <v>0.678571428571429</v>
      </c>
      <c r="L1084" s="260">
        <v>0.78125</v>
      </c>
      <c r="M1084" s="261">
        <v>0.764705882352941</v>
      </c>
      <c r="N1084" s="261">
        <v>0.895170789163722</v>
      </c>
      <c r="O1084" s="262">
        <v>0.9</v>
      </c>
      <c r="P1084" s="263">
        <v>0.964614638875424</v>
      </c>
      <c r="Q1084" s="260">
        <v>0.969045120671563</v>
      </c>
      <c r="R1084" s="260">
        <v>0.954721862871928</v>
      </c>
      <c r="S1084" s="260">
        <v>0.954427794115058</v>
      </c>
      <c r="T1084" s="262">
        <v>0.9</v>
      </c>
      <c r="U1084" s="260">
        <v>0.900630150266602</v>
      </c>
      <c r="V1084" s="260">
        <v>0.94386149003148</v>
      </c>
      <c r="W1084" s="260">
        <v>0.918068132815869</v>
      </c>
      <c r="X1084" s="260">
        <v>0.928348799943651</v>
      </c>
      <c r="Y1084" s="262">
        <v>0.92</v>
      </c>
      <c r="Z1084" s="262">
        <v>0.941454202077432</v>
      </c>
      <c r="AA1084" s="262">
        <v>0.919659735349716</v>
      </c>
      <c r="AB1084" s="262">
        <v>0.907613344739093</v>
      </c>
      <c r="AC1084" s="262">
        <v>0.936541442659718</v>
      </c>
      <c r="AD1084" s="262">
        <v>0.92</v>
      </c>
      <c r="AE1084" s="260">
        <v>0.981182795698925</v>
      </c>
      <c r="AF1084" s="260">
        <v>0.988031914893617</v>
      </c>
      <c r="AG1084" s="260">
        <v>0.985576923076923</v>
      </c>
      <c r="AH1084" s="260">
        <v>0.969941947968179</v>
      </c>
      <c r="AI1084" s="262">
        <v>0.92</v>
      </c>
      <c r="AJ1084" s="260">
        <v>0.964125560538117</v>
      </c>
      <c r="AK1084" s="260">
        <v>0.961538461538462</v>
      </c>
      <c r="AL1084" s="260">
        <v>0.948681192660551</v>
      </c>
      <c r="AM1084" s="260">
        <v>0.966893955047409</v>
      </c>
      <c r="AN1084" s="259">
        <v>0.99</v>
      </c>
      <c r="AO1084" s="264">
        <v>1</v>
      </c>
      <c r="AP1084" s="264">
        <v>1</v>
      </c>
      <c r="AQ1084" s="264">
        <v>1</v>
      </c>
      <c r="AR1084" s="265">
        <v>1</v>
      </c>
      <c r="AS1084" s="286">
        <v>0.0721861525408278</v>
      </c>
      <c r="AT1084" s="267">
        <v>0</v>
      </c>
      <c r="AU1084" s="268">
        <v>0</v>
      </c>
      <c r="AV1084" s="268">
        <v>0.166666666666667</v>
      </c>
      <c r="AW1084" s="268">
        <v>0.0808510638297872</v>
      </c>
      <c r="AX1084" s="224"/>
      <c r="AY1084" s="222"/>
    </row>
    <row r="1085" ht="15" spans="1:51">
      <c r="A1085" s="220"/>
      <c r="B1085" s="224"/>
      <c r="C1085" s="283" t="s">
        <v>1085</v>
      </c>
      <c r="D1085" s="111" t="s">
        <v>25</v>
      </c>
      <c r="E1085" s="111" t="s">
        <v>1086</v>
      </c>
      <c r="F1085" s="307" t="s">
        <v>1123</v>
      </c>
      <c r="G1085" s="307" t="s">
        <v>1123</v>
      </c>
      <c r="H1085" s="307" t="s">
        <v>1123</v>
      </c>
      <c r="I1085" s="307" t="s">
        <v>1123</v>
      </c>
      <c r="J1085" s="259">
        <v>0.9</v>
      </c>
      <c r="K1085" s="260">
        <v>0.885714285714286</v>
      </c>
      <c r="L1085" s="260">
        <v>0.837837837837838</v>
      </c>
      <c r="M1085" s="261">
        <v>0.888888888888889</v>
      </c>
      <c r="N1085" s="261">
        <v>0.931392931392931</v>
      </c>
      <c r="O1085" s="262">
        <v>0.9</v>
      </c>
      <c r="P1085" s="263">
        <v>0.96474358974359</v>
      </c>
      <c r="Q1085" s="260">
        <v>0.959328927300458</v>
      </c>
      <c r="R1085" s="260">
        <v>0.971593248250309</v>
      </c>
      <c r="S1085" s="260">
        <v>0.944200736971399</v>
      </c>
      <c r="T1085" s="262">
        <v>0.9</v>
      </c>
      <c r="U1085" s="260">
        <v>0.923534798534799</v>
      </c>
      <c r="V1085" s="260">
        <v>0.934926283680732</v>
      </c>
      <c r="W1085" s="260">
        <v>0.91519143680527</v>
      </c>
      <c r="X1085" s="260">
        <v>0.911037024039305</v>
      </c>
      <c r="Y1085" s="262">
        <v>0.92</v>
      </c>
      <c r="Z1085" s="262">
        <v>0.919928825622776</v>
      </c>
      <c r="AA1085" s="262">
        <v>0.938107869142352</v>
      </c>
      <c r="AB1085" s="262">
        <v>0.922099915325995</v>
      </c>
      <c r="AC1085" s="262">
        <v>0.934982494028337</v>
      </c>
      <c r="AD1085" s="262">
        <v>0.92</v>
      </c>
      <c r="AE1085" s="260">
        <v>0.976261127596439</v>
      </c>
      <c r="AF1085" s="260">
        <v>0.996360327570519</v>
      </c>
      <c r="AG1085" s="260">
        <v>0.97961432506887</v>
      </c>
      <c r="AH1085" s="260">
        <v>0.926341452402989</v>
      </c>
      <c r="AI1085" s="262">
        <v>0.92</v>
      </c>
      <c r="AJ1085" s="260">
        <v>0.940749697702539</v>
      </c>
      <c r="AK1085" s="260">
        <v>0.953841187863138</v>
      </c>
      <c r="AL1085" s="260">
        <v>0.953462603878116</v>
      </c>
      <c r="AM1085" s="260">
        <v>0.956324097128629</v>
      </c>
      <c r="AN1085" s="259">
        <v>0.99</v>
      </c>
      <c r="AO1085" s="264">
        <v>1</v>
      </c>
      <c r="AP1085" s="264">
        <v>1</v>
      </c>
      <c r="AQ1085" s="264">
        <v>1</v>
      </c>
      <c r="AR1085" s="265">
        <v>1</v>
      </c>
      <c r="AS1085" s="286">
        <v>0.0721861525408278</v>
      </c>
      <c r="AT1085" s="267">
        <v>0</v>
      </c>
      <c r="AU1085" s="268">
        <v>0</v>
      </c>
      <c r="AV1085" s="268">
        <v>0</v>
      </c>
      <c r="AW1085" s="268">
        <v>0.0659025787965616</v>
      </c>
      <c r="AX1085" s="224"/>
      <c r="AY1085" s="222"/>
    </row>
    <row r="1086" ht="15" spans="1:51">
      <c r="A1086" s="220"/>
      <c r="B1086" s="224"/>
      <c r="C1086" s="283" t="s">
        <v>1085</v>
      </c>
      <c r="D1086" s="111" t="s">
        <v>25</v>
      </c>
      <c r="E1086" s="111" t="s">
        <v>1086</v>
      </c>
      <c r="F1086" s="307" t="s">
        <v>1124</v>
      </c>
      <c r="G1086" s="307" t="s">
        <v>1124</v>
      </c>
      <c r="H1086" s="307" t="s">
        <v>1124</v>
      </c>
      <c r="I1086" s="307" t="s">
        <v>1124</v>
      </c>
      <c r="J1086" s="259">
        <v>0.9</v>
      </c>
      <c r="K1086" s="260">
        <v>0.909090909090909</v>
      </c>
      <c r="L1086" s="260">
        <v>0.923076923076923</v>
      </c>
      <c r="M1086" s="261">
        <v>0.916666666666667</v>
      </c>
      <c r="N1086" s="261">
        <v>0.930769230769231</v>
      </c>
      <c r="O1086" s="262">
        <v>0.9</v>
      </c>
      <c r="P1086" s="263">
        <v>0.856052344601963</v>
      </c>
      <c r="Q1086" s="260">
        <v>0.946347769877182</v>
      </c>
      <c r="R1086" s="260">
        <v>0.872251308900524</v>
      </c>
      <c r="S1086" s="260">
        <v>0.941827504272792</v>
      </c>
      <c r="T1086" s="262">
        <v>0.9</v>
      </c>
      <c r="U1086" s="260">
        <v>0.854961832061069</v>
      </c>
      <c r="V1086" s="260">
        <v>0.970265029088558</v>
      </c>
      <c r="W1086" s="260">
        <v>0.954973821989529</v>
      </c>
      <c r="X1086" s="260">
        <v>0.952082204343658</v>
      </c>
      <c r="Y1086" s="262">
        <v>0.92</v>
      </c>
      <c r="Z1086" s="262">
        <v>0.929399367755532</v>
      </c>
      <c r="AA1086" s="262">
        <v>0.978517722878625</v>
      </c>
      <c r="AB1086" s="262">
        <v>0.965079365079365</v>
      </c>
      <c r="AC1086" s="262">
        <v>0.970709786141315</v>
      </c>
      <c r="AD1086" s="262">
        <v>0.92</v>
      </c>
      <c r="AE1086" s="260">
        <v>0.999503968253968</v>
      </c>
      <c r="AF1086" s="260">
        <v>0.999582463465553</v>
      </c>
      <c r="AG1086" s="260">
        <v>0.998995479658463</v>
      </c>
      <c r="AH1086" s="260">
        <v>0.998382388487068</v>
      </c>
      <c r="AI1086" s="262">
        <v>0.92</v>
      </c>
      <c r="AJ1086" s="260">
        <v>0.923823212360762</v>
      </c>
      <c r="AK1086" s="260">
        <v>0.986273718207509</v>
      </c>
      <c r="AL1086" s="260">
        <v>0.983543417366947</v>
      </c>
      <c r="AM1086" s="260">
        <v>0.983113854595336</v>
      </c>
      <c r="AN1086" s="259">
        <v>0.99</v>
      </c>
      <c r="AO1086" s="264">
        <v>1</v>
      </c>
      <c r="AP1086" s="264">
        <v>1</v>
      </c>
      <c r="AQ1086" s="264">
        <v>1</v>
      </c>
      <c r="AR1086" s="265">
        <v>1</v>
      </c>
      <c r="AS1086" s="286">
        <v>0.0721861525408278</v>
      </c>
      <c r="AT1086" s="267">
        <v>0</v>
      </c>
      <c r="AU1086" s="268">
        <v>0</v>
      </c>
      <c r="AV1086" s="268">
        <v>0</v>
      </c>
      <c r="AW1086" s="268">
        <v>0.0333333333333333</v>
      </c>
      <c r="AX1086" s="224"/>
      <c r="AY1086" s="222"/>
    </row>
    <row r="1087" ht="15" spans="1:51">
      <c r="A1087" s="220"/>
      <c r="B1087" s="224"/>
      <c r="C1087" s="283" t="s">
        <v>1085</v>
      </c>
      <c r="D1087" s="111" t="s">
        <v>25</v>
      </c>
      <c r="E1087" s="111" t="s">
        <v>1086</v>
      </c>
      <c r="F1087" s="307" t="s">
        <v>1125</v>
      </c>
      <c r="G1087" s="307" t="s">
        <v>1125</v>
      </c>
      <c r="H1087" s="307" t="s">
        <v>1125</v>
      </c>
      <c r="I1087" s="307" t="s">
        <v>1125</v>
      </c>
      <c r="J1087" s="259">
        <v>0.9</v>
      </c>
      <c r="K1087" s="260">
        <v>0.869565217391304</v>
      </c>
      <c r="L1087" s="260">
        <v>0.958333333333333</v>
      </c>
      <c r="M1087" s="261">
        <v>0.961538461538462</v>
      </c>
      <c r="N1087" s="261">
        <v>0.943729903536977</v>
      </c>
      <c r="O1087" s="262">
        <v>0.9</v>
      </c>
      <c r="P1087" s="263">
        <v>0.979120879120879</v>
      </c>
      <c r="Q1087" s="260">
        <v>0.98408956982911</v>
      </c>
      <c r="R1087" s="260">
        <v>0.982319292771711</v>
      </c>
      <c r="S1087" s="260">
        <v>0.965795557757411</v>
      </c>
      <c r="T1087" s="262">
        <v>0.9</v>
      </c>
      <c r="U1087" s="260">
        <v>0.935714285714286</v>
      </c>
      <c r="V1087" s="260">
        <v>0.928697701826753</v>
      </c>
      <c r="W1087" s="260">
        <v>0.966198647945918</v>
      </c>
      <c r="X1087" s="260">
        <v>0.925873173148377</v>
      </c>
      <c r="Y1087" s="262">
        <v>0.92</v>
      </c>
      <c r="Z1087" s="262">
        <v>0.901587301587302</v>
      </c>
      <c r="AA1087" s="262">
        <v>0.962845010615711</v>
      </c>
      <c r="AB1087" s="262">
        <v>0.942828485456369</v>
      </c>
      <c r="AC1087" s="262">
        <v>0.954032545432949</v>
      </c>
      <c r="AD1087" s="262">
        <v>0.92</v>
      </c>
      <c r="AE1087" s="260">
        <v>1</v>
      </c>
      <c r="AF1087" s="260">
        <v>0.998778998778999</v>
      </c>
      <c r="AG1087" s="260">
        <v>0.999165275459099</v>
      </c>
      <c r="AH1087" s="260">
        <v>0.998515724048363</v>
      </c>
      <c r="AI1087" s="262">
        <v>0.92</v>
      </c>
      <c r="AJ1087" s="260">
        <v>0.941772151898734</v>
      </c>
      <c r="AK1087" s="260">
        <v>0.968927624100038</v>
      </c>
      <c r="AL1087" s="260">
        <v>0.971232876712329</v>
      </c>
      <c r="AM1087" s="260">
        <v>0.970573870573871</v>
      </c>
      <c r="AN1087" s="259">
        <v>0.99</v>
      </c>
      <c r="AO1087" s="264">
        <v>1</v>
      </c>
      <c r="AP1087" s="264">
        <v>1</v>
      </c>
      <c r="AQ1087" s="264">
        <v>1</v>
      </c>
      <c r="AR1087" s="265">
        <v>1</v>
      </c>
      <c r="AS1087" s="286">
        <v>0.0721861525408278</v>
      </c>
      <c r="AT1087" s="267">
        <v>0</v>
      </c>
      <c r="AU1087" s="268">
        <v>0</v>
      </c>
      <c r="AV1087" s="268">
        <v>0</v>
      </c>
      <c r="AW1087" s="268">
        <v>0.0337552742616034</v>
      </c>
      <c r="AX1087" s="224"/>
      <c r="AY1087" s="222"/>
    </row>
    <row r="1088" ht="15" spans="1:51">
      <c r="A1088" s="220"/>
      <c r="B1088" s="224"/>
      <c r="C1088" s="283" t="s">
        <v>1085</v>
      </c>
      <c r="D1088" s="111" t="s">
        <v>25</v>
      </c>
      <c r="E1088" s="111" t="s">
        <v>1086</v>
      </c>
      <c r="F1088" s="307" t="s">
        <v>1126</v>
      </c>
      <c r="G1088" s="307" t="s">
        <v>1126</v>
      </c>
      <c r="H1088" s="307" t="s">
        <v>1126</v>
      </c>
      <c r="I1088" s="307" t="s">
        <v>1126</v>
      </c>
      <c r="J1088" s="259">
        <v>0.9</v>
      </c>
      <c r="K1088" s="260">
        <v>0.972222222222222</v>
      </c>
      <c r="L1088" s="260">
        <v>0.975</v>
      </c>
      <c r="M1088" s="261">
        <v>0.95</v>
      </c>
      <c r="N1088" s="261">
        <v>0.970009372071228</v>
      </c>
      <c r="O1088" s="262">
        <v>0.9</v>
      </c>
      <c r="P1088" s="263">
        <v>0.894083969465649</v>
      </c>
      <c r="Q1088" s="260">
        <v>0.945965161749022</v>
      </c>
      <c r="R1088" s="260">
        <v>0.945745288406625</v>
      </c>
      <c r="S1088" s="260">
        <v>0.954241373229087</v>
      </c>
      <c r="T1088" s="262">
        <v>0.9</v>
      </c>
      <c r="U1088" s="260">
        <v>0.905534351145038</v>
      </c>
      <c r="V1088" s="260">
        <v>0.967294703163882</v>
      </c>
      <c r="W1088" s="260">
        <v>0.963163906339235</v>
      </c>
      <c r="X1088" s="260">
        <v>0.961671859385104</v>
      </c>
      <c r="Y1088" s="262">
        <v>0.92</v>
      </c>
      <c r="Z1088" s="262">
        <v>0.887477313974592</v>
      </c>
      <c r="AA1088" s="262">
        <v>0.941916167664671</v>
      </c>
      <c r="AB1088" s="262">
        <v>0.958769230769231</v>
      </c>
      <c r="AC1088" s="262">
        <v>0.950835943358772</v>
      </c>
      <c r="AD1088" s="262">
        <v>0.92</v>
      </c>
      <c r="AE1088" s="260">
        <v>0.996663329996663</v>
      </c>
      <c r="AF1088" s="260">
        <v>0.99447322970639</v>
      </c>
      <c r="AG1088" s="260">
        <v>0.996926560983501</v>
      </c>
      <c r="AH1088" s="260">
        <v>0.96768154109029</v>
      </c>
      <c r="AI1088" s="262">
        <v>0.92</v>
      </c>
      <c r="AJ1088" s="260">
        <v>0.905774442359808</v>
      </c>
      <c r="AK1088" s="260">
        <v>0.966094133392817</v>
      </c>
      <c r="AL1088" s="260">
        <v>0.978349912229374</v>
      </c>
      <c r="AM1088" s="260">
        <v>0.969976763625488</v>
      </c>
      <c r="AN1088" s="259">
        <v>0.99</v>
      </c>
      <c r="AO1088" s="264">
        <v>1</v>
      </c>
      <c r="AP1088" s="264">
        <v>1</v>
      </c>
      <c r="AQ1088" s="264">
        <v>1</v>
      </c>
      <c r="AR1088" s="265">
        <v>1</v>
      </c>
      <c r="AS1088" s="286">
        <v>0.0721861525408278</v>
      </c>
      <c r="AT1088" s="267">
        <v>0</v>
      </c>
      <c r="AU1088" s="268">
        <v>0.212121212121212</v>
      </c>
      <c r="AV1088" s="268">
        <v>0.0526315789473684</v>
      </c>
      <c r="AW1088" s="268">
        <v>0.126159554730983</v>
      </c>
      <c r="AX1088" s="224"/>
      <c r="AY1088" s="222"/>
    </row>
    <row r="1089" ht="15" spans="1:51">
      <c r="A1089" s="220"/>
      <c r="B1089" s="224"/>
      <c r="C1089" s="283" t="s">
        <v>1085</v>
      </c>
      <c r="D1089" s="111" t="s">
        <v>25</v>
      </c>
      <c r="E1089" s="111" t="s">
        <v>1086</v>
      </c>
      <c r="F1089" s="307" t="s">
        <v>1127</v>
      </c>
      <c r="G1089" s="307" t="s">
        <v>1127</v>
      </c>
      <c r="H1089" s="307" t="s">
        <v>1127</v>
      </c>
      <c r="I1089" s="307" t="s">
        <v>1127</v>
      </c>
      <c r="J1089" s="259">
        <v>0.9</v>
      </c>
      <c r="K1089" s="260">
        <v>0.916666666666667</v>
      </c>
      <c r="L1089" s="260">
        <v>0.894736842105263</v>
      </c>
      <c r="M1089" s="261">
        <v>0.952380952380952</v>
      </c>
      <c r="N1089" s="261">
        <v>0.923002887391723</v>
      </c>
      <c r="O1089" s="262">
        <v>0.9</v>
      </c>
      <c r="P1089" s="263">
        <v>0.915654038598999</v>
      </c>
      <c r="Q1089" s="260">
        <v>0.950748620961387</v>
      </c>
      <c r="R1089" s="260">
        <v>0.962062256809339</v>
      </c>
      <c r="S1089" s="260">
        <v>0.931455976061023</v>
      </c>
      <c r="T1089" s="262">
        <v>0.9</v>
      </c>
      <c r="U1089" s="260">
        <v>0.918155825589707</v>
      </c>
      <c r="V1089" s="260">
        <v>0.930260047281324</v>
      </c>
      <c r="W1089" s="260">
        <v>0.949740596627756</v>
      </c>
      <c r="X1089" s="260">
        <v>0.942036148923948</v>
      </c>
      <c r="Y1089" s="262">
        <v>0.92</v>
      </c>
      <c r="Z1089" s="262">
        <v>0.94109396914446</v>
      </c>
      <c r="AA1089" s="262">
        <v>0.952772073921971</v>
      </c>
      <c r="AB1089" s="262">
        <v>0.953342618384401</v>
      </c>
      <c r="AC1089" s="262">
        <v>0.960060629026146</v>
      </c>
      <c r="AD1089" s="262">
        <v>0.92</v>
      </c>
      <c r="AE1089" s="260">
        <v>0.997566909975669</v>
      </c>
      <c r="AF1089" s="260">
        <v>0.99670510708402</v>
      </c>
      <c r="AG1089" s="260">
        <v>0.995073891625616</v>
      </c>
      <c r="AH1089" s="260">
        <v>0.887119741100324</v>
      </c>
      <c r="AI1089" s="262">
        <v>0.92</v>
      </c>
      <c r="AJ1089" s="260">
        <v>0.961420118343195</v>
      </c>
      <c r="AK1089" s="260">
        <v>0.968242060515129</v>
      </c>
      <c r="AL1089" s="260">
        <v>0.969469026548673</v>
      </c>
      <c r="AM1089" s="260">
        <v>0.977692146377268</v>
      </c>
      <c r="AN1089" s="259">
        <v>0.99</v>
      </c>
      <c r="AO1089" s="264">
        <v>1</v>
      </c>
      <c r="AP1089" s="264">
        <v>1</v>
      </c>
      <c r="AQ1089" s="264">
        <v>1</v>
      </c>
      <c r="AR1089" s="265">
        <v>1</v>
      </c>
      <c r="AS1089" s="286">
        <v>0.0721861525408278</v>
      </c>
      <c r="AT1089" s="267">
        <v>0.05</v>
      </c>
      <c r="AU1089" s="268">
        <v>0.0666666666666667</v>
      </c>
      <c r="AV1089" s="268">
        <v>0.0714285714285714</v>
      </c>
      <c r="AW1089" s="268">
        <v>0.0447470817120623</v>
      </c>
      <c r="AX1089" s="224"/>
      <c r="AY1089" s="222"/>
    </row>
    <row r="1090" ht="15" spans="1:51">
      <c r="A1090" s="220"/>
      <c r="B1090" s="224"/>
      <c r="C1090" s="283" t="s">
        <v>1085</v>
      </c>
      <c r="D1090" s="111" t="s">
        <v>25</v>
      </c>
      <c r="E1090" s="111" t="s">
        <v>1086</v>
      </c>
      <c r="F1090" s="307" t="s">
        <v>1128</v>
      </c>
      <c r="G1090" s="307" t="s">
        <v>1128</v>
      </c>
      <c r="H1090" s="307" t="s">
        <v>1128</v>
      </c>
      <c r="I1090" s="307" t="s">
        <v>1128</v>
      </c>
      <c r="J1090" s="259">
        <v>0.9</v>
      </c>
      <c r="K1090" s="260">
        <v>1</v>
      </c>
      <c r="L1090" s="260">
        <v>1</v>
      </c>
      <c r="M1090" s="261">
        <v>1</v>
      </c>
      <c r="N1090" s="261">
        <v>0.996197718631179</v>
      </c>
      <c r="O1090" s="262">
        <v>0.9</v>
      </c>
      <c r="P1090" s="263">
        <v>0.968597348220516</v>
      </c>
      <c r="Q1090" s="260">
        <v>0.994535519125683</v>
      </c>
      <c r="R1090" s="260">
        <v>0.987212276214834</v>
      </c>
      <c r="S1090" s="260">
        <v>0.988691269032882</v>
      </c>
      <c r="T1090" s="262">
        <v>0.9</v>
      </c>
      <c r="U1090" s="260">
        <v>0.909979064898814</v>
      </c>
      <c r="V1090" s="260">
        <v>0.939890710382514</v>
      </c>
      <c r="W1090" s="260">
        <v>0.960358056265985</v>
      </c>
      <c r="X1090" s="260">
        <v>0.93757998380736</v>
      </c>
      <c r="Y1090" s="262">
        <v>0.92</v>
      </c>
      <c r="Z1090" s="262">
        <v>0.968253968253968</v>
      </c>
      <c r="AA1090" s="262">
        <v>0.970976253298153</v>
      </c>
      <c r="AB1090" s="262">
        <v>0.9725</v>
      </c>
      <c r="AC1090" s="262">
        <v>0.9730360512464</v>
      </c>
      <c r="AD1090" s="262">
        <v>0.92</v>
      </c>
      <c r="AE1090" s="260">
        <v>1</v>
      </c>
      <c r="AF1090" s="260">
        <v>1</v>
      </c>
      <c r="AG1090" s="260">
        <v>0.999331550802139</v>
      </c>
      <c r="AH1090" s="260">
        <v>0.999365861612886</v>
      </c>
      <c r="AI1090" s="262">
        <v>0.92</v>
      </c>
      <c r="AJ1090" s="260">
        <v>0.974600188146754</v>
      </c>
      <c r="AK1090" s="260">
        <v>0.979892103972536</v>
      </c>
      <c r="AL1090" s="260">
        <v>0.983079526226734</v>
      </c>
      <c r="AM1090" s="260">
        <v>0.982388882233138</v>
      </c>
      <c r="AN1090" s="259">
        <v>0.99</v>
      </c>
      <c r="AO1090" s="264">
        <v>1</v>
      </c>
      <c r="AP1090" s="264">
        <v>1</v>
      </c>
      <c r="AQ1090" s="264">
        <v>1</v>
      </c>
      <c r="AR1090" s="265">
        <v>1</v>
      </c>
      <c r="AS1090" s="286">
        <v>0.0721861525408278</v>
      </c>
      <c r="AT1090" s="267">
        <v>0</v>
      </c>
      <c r="AU1090" s="268">
        <v>0</v>
      </c>
      <c r="AV1090" s="268">
        <v>0</v>
      </c>
      <c r="AW1090" s="268">
        <v>0.04149377593361</v>
      </c>
      <c r="AX1090" s="224"/>
      <c r="AY1090" s="222"/>
    </row>
    <row r="1091" ht="15" spans="1:51">
      <c r="A1091" s="220"/>
      <c r="B1091" s="224"/>
      <c r="C1091" s="283" t="s">
        <v>1085</v>
      </c>
      <c r="D1091" s="111" t="s">
        <v>25</v>
      </c>
      <c r="E1091" s="111" t="s">
        <v>1086</v>
      </c>
      <c r="F1091" s="307" t="s">
        <v>1129</v>
      </c>
      <c r="G1091" s="307" t="s">
        <v>1129</v>
      </c>
      <c r="H1091" s="307" t="s">
        <v>1129</v>
      </c>
      <c r="I1091" s="307" t="s">
        <v>1129</v>
      </c>
      <c r="J1091" s="259">
        <v>0.9</v>
      </c>
      <c r="K1091" s="260">
        <v>0.727272727272727</v>
      </c>
      <c r="L1091" s="260">
        <v>0.894736842105263</v>
      </c>
      <c r="M1091" s="261">
        <v>0.868421052631579</v>
      </c>
      <c r="N1091" s="261">
        <v>0.911550468262227</v>
      </c>
      <c r="O1091" s="262">
        <v>0.9</v>
      </c>
      <c r="P1091" s="263">
        <v>0.959511343804538</v>
      </c>
      <c r="Q1091" s="260">
        <v>0.987943003288272</v>
      </c>
      <c r="R1091" s="260">
        <v>0.982952717915729</v>
      </c>
      <c r="S1091" s="260">
        <v>0.966753068133728</v>
      </c>
      <c r="T1091" s="262">
        <v>0.9</v>
      </c>
      <c r="U1091" s="260">
        <v>0.905759162303665</v>
      </c>
      <c r="V1091" s="260">
        <v>0.93569601753745</v>
      </c>
      <c r="W1091" s="260">
        <v>0.917015117401094</v>
      </c>
      <c r="X1091" s="260">
        <v>0.90935780787135</v>
      </c>
      <c r="Y1091" s="262">
        <v>0.92</v>
      </c>
      <c r="Z1091" s="262">
        <v>0.860801050558109</v>
      </c>
      <c r="AA1091" s="262">
        <v>0.933607118412047</v>
      </c>
      <c r="AB1091" s="262">
        <v>0.92156862745098</v>
      </c>
      <c r="AC1091" s="262">
        <v>0.928956320925728</v>
      </c>
      <c r="AD1091" s="262">
        <v>0.92</v>
      </c>
      <c r="AE1091" s="260">
        <v>1</v>
      </c>
      <c r="AF1091" s="260">
        <v>0.996978851963746</v>
      </c>
      <c r="AG1091" s="260">
        <v>1</v>
      </c>
      <c r="AH1091" s="260">
        <v>0.996982498491249</v>
      </c>
      <c r="AI1091" s="262">
        <v>0.92</v>
      </c>
      <c r="AJ1091" s="260">
        <v>0.944621695533273</v>
      </c>
      <c r="AK1091" s="260">
        <v>0.972129585516913</v>
      </c>
      <c r="AL1091" s="260">
        <v>0.966112531969309</v>
      </c>
      <c r="AM1091" s="260">
        <v>0.963615185504745</v>
      </c>
      <c r="AN1091" s="259">
        <v>0.99</v>
      </c>
      <c r="AO1091" s="264">
        <v>1</v>
      </c>
      <c r="AP1091" s="264">
        <v>1</v>
      </c>
      <c r="AQ1091" s="264">
        <v>1</v>
      </c>
      <c r="AR1091" s="265">
        <v>1</v>
      </c>
      <c r="AS1091" s="286">
        <v>0.0721861525408278</v>
      </c>
      <c r="AT1091" s="267">
        <v>0</v>
      </c>
      <c r="AU1091" s="268">
        <v>0</v>
      </c>
      <c r="AV1091" s="268">
        <v>0</v>
      </c>
      <c r="AW1091" s="268">
        <v>0.0668789808917197</v>
      </c>
      <c r="AX1091" s="224"/>
      <c r="AY1091" s="222"/>
    </row>
    <row r="1092" ht="15" spans="1:51">
      <c r="A1092" s="220"/>
      <c r="B1092" s="224"/>
      <c r="C1092" s="283" t="s">
        <v>1085</v>
      </c>
      <c r="D1092" s="111" t="s">
        <v>25</v>
      </c>
      <c r="E1092" s="111" t="s">
        <v>1086</v>
      </c>
      <c r="F1092" s="307" t="s">
        <v>1130</v>
      </c>
      <c r="G1092" s="307" t="s">
        <v>1130</v>
      </c>
      <c r="H1092" s="307" t="s">
        <v>1130</v>
      </c>
      <c r="I1092" s="307" t="s">
        <v>1130</v>
      </c>
      <c r="J1092" s="259">
        <v>0.9</v>
      </c>
      <c r="K1092" s="260">
        <v>0.862068965517241</v>
      </c>
      <c r="L1092" s="260">
        <v>0.852941176470588</v>
      </c>
      <c r="M1092" s="261">
        <v>0.90625</v>
      </c>
      <c r="N1092" s="261">
        <v>0.903301886792453</v>
      </c>
      <c r="O1092" s="262">
        <v>0.9</v>
      </c>
      <c r="P1092" s="263">
        <v>0.96081208687441</v>
      </c>
      <c r="Q1092" s="260">
        <v>0.978632478632479</v>
      </c>
      <c r="R1092" s="260">
        <v>0.98223011994669</v>
      </c>
      <c r="S1092" s="260">
        <v>0.960735963581184</v>
      </c>
      <c r="T1092" s="262">
        <v>0.9</v>
      </c>
      <c r="U1092" s="260">
        <v>0.867327667610954</v>
      </c>
      <c r="V1092" s="260">
        <v>0.932692307692308</v>
      </c>
      <c r="W1092" s="260">
        <v>0.945357618836073</v>
      </c>
      <c r="X1092" s="260">
        <v>0.920971858187336</v>
      </c>
      <c r="Y1092" s="262">
        <v>0.92</v>
      </c>
      <c r="Z1092" s="262">
        <v>0.810909090909091</v>
      </c>
      <c r="AA1092" s="262">
        <v>0.957264957264957</v>
      </c>
      <c r="AB1092" s="262">
        <v>0.975873544093178</v>
      </c>
      <c r="AC1092" s="262">
        <v>0.929827505201691</v>
      </c>
      <c r="AD1092" s="262">
        <v>0.92</v>
      </c>
      <c r="AE1092" s="260">
        <v>0.993288590604027</v>
      </c>
      <c r="AF1092" s="260">
        <v>0.909774436090226</v>
      </c>
      <c r="AG1092" s="260">
        <v>0.996052631578947</v>
      </c>
      <c r="AH1092" s="260">
        <v>0.978463913546893</v>
      </c>
      <c r="AI1092" s="262">
        <v>0.92</v>
      </c>
      <c r="AJ1092" s="260">
        <v>0.892479801118707</v>
      </c>
      <c r="AK1092" s="260">
        <v>0.972307692307692</v>
      </c>
      <c r="AL1092" s="260">
        <v>0.977700550246163</v>
      </c>
      <c r="AM1092" s="260">
        <v>0.956329092296652</v>
      </c>
      <c r="AN1092" s="259">
        <v>0.99</v>
      </c>
      <c r="AO1092" s="264">
        <v>1</v>
      </c>
      <c r="AP1092" s="264">
        <v>1</v>
      </c>
      <c r="AQ1092" s="264">
        <v>1</v>
      </c>
      <c r="AR1092" s="265">
        <v>1</v>
      </c>
      <c r="AS1092" s="286">
        <v>0.0721861525408278</v>
      </c>
      <c r="AT1092" s="267">
        <v>0.0833333333333333</v>
      </c>
      <c r="AU1092" s="268">
        <v>0.142857142857143</v>
      </c>
      <c r="AV1092" s="268">
        <v>0.277777777777778</v>
      </c>
      <c r="AW1092" s="268">
        <v>0.0510510510510511</v>
      </c>
      <c r="AX1092" s="224"/>
      <c r="AY1092" s="222"/>
    </row>
    <row r="1093" ht="15" spans="1:51">
      <c r="A1093" s="220"/>
      <c r="B1093" s="224"/>
      <c r="C1093" s="283" t="s">
        <v>1085</v>
      </c>
      <c r="D1093" s="111" t="s">
        <v>25</v>
      </c>
      <c r="E1093" s="111" t="s">
        <v>1086</v>
      </c>
      <c r="F1093" s="307" t="s">
        <v>1131</v>
      </c>
      <c r="G1093" s="307" t="s">
        <v>1131</v>
      </c>
      <c r="H1093" s="307" t="s">
        <v>1131</v>
      </c>
      <c r="I1093" s="307" t="s">
        <v>1131</v>
      </c>
      <c r="J1093" s="259">
        <v>0.9</v>
      </c>
      <c r="K1093" s="260">
        <v>0.821428571428571</v>
      </c>
      <c r="L1093" s="260">
        <v>0.833333333333333</v>
      </c>
      <c r="M1093" s="261">
        <v>0.84375</v>
      </c>
      <c r="N1093" s="261">
        <v>0.893617021276596</v>
      </c>
      <c r="O1093" s="262">
        <v>0.9</v>
      </c>
      <c r="P1093" s="263">
        <v>0.976915520628684</v>
      </c>
      <c r="Q1093" s="260">
        <v>0.961639516552811</v>
      </c>
      <c r="R1093" s="260">
        <v>0.968449931412894</v>
      </c>
      <c r="S1093" s="260">
        <v>0.96181934203063</v>
      </c>
      <c r="T1093" s="262">
        <v>0.9</v>
      </c>
      <c r="U1093" s="260">
        <v>0.944007858546169</v>
      </c>
      <c r="V1093" s="260">
        <v>0.937467157120336</v>
      </c>
      <c r="W1093" s="260">
        <v>0.931412894375857</v>
      </c>
      <c r="X1093" s="260">
        <v>0.930782047646058</v>
      </c>
      <c r="Y1093" s="262">
        <v>0.92</v>
      </c>
      <c r="Z1093" s="262">
        <v>0.923482849604222</v>
      </c>
      <c r="AA1093" s="262">
        <v>0.925784966698383</v>
      </c>
      <c r="AB1093" s="262">
        <v>0.946107784431138</v>
      </c>
      <c r="AC1093" s="262">
        <v>0.953081756910754</v>
      </c>
      <c r="AD1093" s="262">
        <v>0.92</v>
      </c>
      <c r="AE1093" s="260">
        <v>0.989949748743719</v>
      </c>
      <c r="AF1093" s="260">
        <v>0.991183879093199</v>
      </c>
      <c r="AG1093" s="260">
        <v>0.989159891598916</v>
      </c>
      <c r="AH1093" s="260">
        <v>0.990571877529641</v>
      </c>
      <c r="AI1093" s="262">
        <v>0.92</v>
      </c>
      <c r="AJ1093" s="260">
        <v>0.958398991490703</v>
      </c>
      <c r="AK1093" s="260">
        <v>0.957007447528775</v>
      </c>
      <c r="AL1093" s="260">
        <v>0.972884386174017</v>
      </c>
      <c r="AM1093" s="260">
        <v>0.969660458765075</v>
      </c>
      <c r="AN1093" s="259">
        <v>0.99</v>
      </c>
      <c r="AO1093" s="264">
        <v>1</v>
      </c>
      <c r="AP1093" s="264">
        <v>1</v>
      </c>
      <c r="AQ1093" s="264">
        <v>1</v>
      </c>
      <c r="AR1093" s="265">
        <v>1</v>
      </c>
      <c r="AS1093" s="286">
        <v>0.0721861525408278</v>
      </c>
      <c r="AT1093" s="267">
        <v>0</v>
      </c>
      <c r="AU1093" s="268">
        <v>0.0909090909090909</v>
      </c>
      <c r="AV1093" s="268">
        <v>0</v>
      </c>
      <c r="AW1093" s="268">
        <v>0.0415335463258786</v>
      </c>
      <c r="AX1093" s="224"/>
      <c r="AY1093" s="222"/>
    </row>
    <row r="1094" ht="15" spans="1:51">
      <c r="A1094" s="220"/>
      <c r="B1094" s="224"/>
      <c r="C1094" s="283" t="s">
        <v>1085</v>
      </c>
      <c r="D1094" s="111" t="s">
        <v>25</v>
      </c>
      <c r="E1094" s="111" t="s">
        <v>1086</v>
      </c>
      <c r="F1094" s="307" t="s">
        <v>1132</v>
      </c>
      <c r="G1094" s="307" t="s">
        <v>1132</v>
      </c>
      <c r="H1094" s="307" t="s">
        <v>1132</v>
      </c>
      <c r="I1094" s="307" t="s">
        <v>1132</v>
      </c>
      <c r="J1094" s="259">
        <v>0.9</v>
      </c>
      <c r="K1094" s="260">
        <v>1</v>
      </c>
      <c r="L1094" s="260">
        <v>0.9</v>
      </c>
      <c r="M1094" s="261">
        <v>0.952380952380952</v>
      </c>
      <c r="N1094" s="261">
        <v>0.980072463768116</v>
      </c>
      <c r="O1094" s="262">
        <v>0.9</v>
      </c>
      <c r="P1094" s="263">
        <v>0.971619365609349</v>
      </c>
      <c r="Q1094" s="260">
        <v>0.985849056603774</v>
      </c>
      <c r="R1094" s="260">
        <v>0.981542518127884</v>
      </c>
      <c r="S1094" s="260">
        <v>0.97366442883434</v>
      </c>
      <c r="T1094" s="262">
        <v>0.9</v>
      </c>
      <c r="U1094" s="260">
        <v>0.948247078464107</v>
      </c>
      <c r="V1094" s="260">
        <v>0.971698113207547</v>
      </c>
      <c r="W1094" s="260">
        <v>0.965721819380356</v>
      </c>
      <c r="X1094" s="260">
        <v>0.966017781694704</v>
      </c>
      <c r="Y1094" s="262">
        <v>0.92</v>
      </c>
      <c r="Z1094" s="262">
        <v>0.941576086956522</v>
      </c>
      <c r="AA1094" s="262">
        <v>0.938686131386861</v>
      </c>
      <c r="AB1094" s="262">
        <v>0.943603851444292</v>
      </c>
      <c r="AC1094" s="262">
        <v>0.948147422074103</v>
      </c>
      <c r="AD1094" s="262">
        <v>0.92</v>
      </c>
      <c r="AE1094" s="260">
        <v>0.991666666666667</v>
      </c>
      <c r="AF1094" s="260">
        <v>1</v>
      </c>
      <c r="AG1094" s="260">
        <v>1</v>
      </c>
      <c r="AH1094" s="260">
        <v>0.991461705110233</v>
      </c>
      <c r="AI1094" s="262">
        <v>0.92</v>
      </c>
      <c r="AJ1094" s="260">
        <v>0.956566701137539</v>
      </c>
      <c r="AK1094" s="260">
        <v>0.966785896780787</v>
      </c>
      <c r="AL1094" s="260">
        <v>0.967023172905526</v>
      </c>
      <c r="AM1094" s="260">
        <v>0.970958718318216</v>
      </c>
      <c r="AN1094" s="259">
        <v>0.99</v>
      </c>
      <c r="AO1094" s="264">
        <v>1</v>
      </c>
      <c r="AP1094" s="264">
        <v>1</v>
      </c>
      <c r="AQ1094" s="264">
        <v>1</v>
      </c>
      <c r="AR1094" s="265">
        <v>1</v>
      </c>
      <c r="AS1094" s="286">
        <v>0.0721861525408278</v>
      </c>
      <c r="AT1094" s="267">
        <v>0</v>
      </c>
      <c r="AU1094" s="268">
        <v>0.166666666666667</v>
      </c>
      <c r="AV1094" s="268">
        <v>0</v>
      </c>
      <c r="AW1094" s="268">
        <v>0.0337837837837838</v>
      </c>
      <c r="AX1094" s="224"/>
      <c r="AY1094" s="222"/>
    </row>
    <row r="1095" ht="15" spans="1:51">
      <c r="A1095" s="220"/>
      <c r="B1095" s="224"/>
      <c r="C1095" s="283" t="s">
        <v>1085</v>
      </c>
      <c r="D1095" s="111" t="s">
        <v>25</v>
      </c>
      <c r="E1095" s="111" t="s">
        <v>1086</v>
      </c>
      <c r="F1095" s="307" t="s">
        <v>1133</v>
      </c>
      <c r="G1095" s="307" t="s">
        <v>1133</v>
      </c>
      <c r="H1095" s="307" t="s">
        <v>1133</v>
      </c>
      <c r="I1095" s="307" t="s">
        <v>1133</v>
      </c>
      <c r="J1095" s="259">
        <v>0.9</v>
      </c>
      <c r="K1095" s="260">
        <v>0.91304347826087</v>
      </c>
      <c r="L1095" s="260">
        <v>0.956521739130435</v>
      </c>
      <c r="M1095" s="261">
        <v>0.956521739130435</v>
      </c>
      <c r="N1095" s="261">
        <v>0.913636363636364</v>
      </c>
      <c r="O1095" s="262">
        <v>0.9</v>
      </c>
      <c r="P1095" s="263">
        <v>0.981606969990319</v>
      </c>
      <c r="Q1095" s="260">
        <v>0.987387387387387</v>
      </c>
      <c r="R1095" s="260">
        <v>0.976584578118692</v>
      </c>
      <c r="S1095" s="260">
        <v>0.980251027075987</v>
      </c>
      <c r="T1095" s="262">
        <v>0.9</v>
      </c>
      <c r="U1095" s="260">
        <v>0.893030009680542</v>
      </c>
      <c r="V1095" s="260">
        <v>0.936036036036036</v>
      </c>
      <c r="W1095" s="260">
        <v>0.924101735970933</v>
      </c>
      <c r="X1095" s="260">
        <v>0.939362080678032</v>
      </c>
      <c r="Y1095" s="262">
        <v>0.92</v>
      </c>
      <c r="Z1095" s="262" t="s">
        <v>33</v>
      </c>
      <c r="AA1095" s="262" t="s">
        <v>33</v>
      </c>
      <c r="AB1095" s="262" t="s">
        <v>33</v>
      </c>
      <c r="AC1095" s="262" t="s">
        <v>33</v>
      </c>
      <c r="AD1095" s="262">
        <v>0.92</v>
      </c>
      <c r="AE1095" s="260">
        <v>0.994011976047904</v>
      </c>
      <c r="AF1095" s="260">
        <v>0.993464052287582</v>
      </c>
      <c r="AG1095" s="260">
        <v>1</v>
      </c>
      <c r="AH1095" s="260">
        <v>0.997795657445167</v>
      </c>
      <c r="AI1095" s="262">
        <v>0.92</v>
      </c>
      <c r="AJ1095" s="260">
        <v>0.95837366892546</v>
      </c>
      <c r="AK1095" s="260">
        <v>0.968018018018018</v>
      </c>
      <c r="AL1095" s="260">
        <v>0.978603148970529</v>
      </c>
      <c r="AM1095" s="260">
        <v>0.975706013651215</v>
      </c>
      <c r="AN1095" s="259">
        <v>0.99</v>
      </c>
      <c r="AO1095" s="264">
        <v>1</v>
      </c>
      <c r="AP1095" s="264">
        <v>1</v>
      </c>
      <c r="AQ1095" s="264">
        <v>1</v>
      </c>
      <c r="AR1095" s="265">
        <v>1</v>
      </c>
      <c r="AS1095" s="286">
        <v>0.0721861525408278</v>
      </c>
      <c r="AT1095" s="267">
        <v>0.125</v>
      </c>
      <c r="AU1095" s="268">
        <v>0.166666666666667</v>
      </c>
      <c r="AV1095" s="268">
        <v>0</v>
      </c>
      <c r="AW1095" s="268">
        <v>0.0787878787878788</v>
      </c>
      <c r="AX1095" s="224"/>
      <c r="AY1095" s="222"/>
    </row>
    <row r="1096" ht="15" spans="1:51">
      <c r="A1096" s="220"/>
      <c r="B1096" s="224"/>
      <c r="C1096" s="283" t="s">
        <v>1085</v>
      </c>
      <c r="D1096" s="111" t="s">
        <v>25</v>
      </c>
      <c r="E1096" s="111" t="s">
        <v>1086</v>
      </c>
      <c r="F1096" s="307" t="s">
        <v>1134</v>
      </c>
      <c r="G1096" s="307" t="s">
        <v>1134</v>
      </c>
      <c r="H1096" s="307" t="s">
        <v>1134</v>
      </c>
      <c r="I1096" s="307" t="s">
        <v>1134</v>
      </c>
      <c r="J1096" s="259">
        <v>0.9</v>
      </c>
      <c r="K1096" s="260">
        <v>0.930232558139535</v>
      </c>
      <c r="L1096" s="260">
        <v>0.955555555555556</v>
      </c>
      <c r="M1096" s="261">
        <v>0.893617021276596</v>
      </c>
      <c r="N1096" s="261">
        <v>0.900738310090238</v>
      </c>
      <c r="O1096" s="262">
        <v>0.9</v>
      </c>
      <c r="P1096" s="263">
        <v>0.989801699716714</v>
      </c>
      <c r="Q1096" s="260">
        <v>0.986868981616574</v>
      </c>
      <c r="R1096" s="260">
        <v>0.984222981856429</v>
      </c>
      <c r="S1096" s="260">
        <v>0.98462510115065</v>
      </c>
      <c r="T1096" s="262">
        <v>0.9</v>
      </c>
      <c r="U1096" s="260">
        <v>0.913314447592068</v>
      </c>
      <c r="V1096" s="260">
        <v>0.908958272541582</v>
      </c>
      <c r="W1096" s="260">
        <v>0.875887457270576</v>
      </c>
      <c r="X1096" s="260">
        <v>0.860530522825508</v>
      </c>
      <c r="Y1096" s="262">
        <v>0.92</v>
      </c>
      <c r="Z1096" s="262" t="s">
        <v>33</v>
      </c>
      <c r="AA1096" s="262" t="s">
        <v>33</v>
      </c>
      <c r="AB1096" s="262" t="s">
        <v>33</v>
      </c>
      <c r="AC1096" s="262">
        <v>1</v>
      </c>
      <c r="AD1096" s="262">
        <v>0.92</v>
      </c>
      <c r="AE1096" s="260">
        <v>1</v>
      </c>
      <c r="AF1096" s="260">
        <v>0.991689750692521</v>
      </c>
      <c r="AG1096" s="260">
        <v>1</v>
      </c>
      <c r="AH1096" s="260">
        <v>0.992559042381106</v>
      </c>
      <c r="AI1096" s="262">
        <v>0.92</v>
      </c>
      <c r="AJ1096" s="260">
        <v>0.960906515580737</v>
      </c>
      <c r="AK1096" s="260">
        <v>0.962357747300846</v>
      </c>
      <c r="AL1096" s="260">
        <v>0.961872206153037</v>
      </c>
      <c r="AM1096" s="260">
        <v>0.963714412591898</v>
      </c>
      <c r="AN1096" s="259">
        <v>0.99</v>
      </c>
      <c r="AO1096" s="264">
        <v>1</v>
      </c>
      <c r="AP1096" s="264">
        <v>1</v>
      </c>
      <c r="AQ1096" s="264">
        <v>1</v>
      </c>
      <c r="AR1096" s="265">
        <v>1</v>
      </c>
      <c r="AS1096" s="286">
        <v>0.0721861525408278</v>
      </c>
      <c r="AT1096" s="267">
        <v>0</v>
      </c>
      <c r="AU1096" s="268">
        <v>0.166666666666667</v>
      </c>
      <c r="AV1096" s="268">
        <v>0.0555555555555556</v>
      </c>
      <c r="AW1096" s="268">
        <v>0.0582822085889571</v>
      </c>
      <c r="AX1096" s="224"/>
      <c r="AY1096" s="222"/>
    </row>
    <row r="1097" ht="15" spans="1:51">
      <c r="A1097" s="220"/>
      <c r="B1097" s="224"/>
      <c r="C1097" s="283" t="s">
        <v>1085</v>
      </c>
      <c r="D1097" s="111" t="s">
        <v>25</v>
      </c>
      <c r="E1097" s="111" t="s">
        <v>1086</v>
      </c>
      <c r="F1097" s="307" t="s">
        <v>1135</v>
      </c>
      <c r="G1097" s="307" t="s">
        <v>1135</v>
      </c>
      <c r="H1097" s="307" t="s">
        <v>1135</v>
      </c>
      <c r="I1097" s="307" t="s">
        <v>1135</v>
      </c>
      <c r="J1097" s="259">
        <v>0.9</v>
      </c>
      <c r="K1097" s="260">
        <v>0.981818181818182</v>
      </c>
      <c r="L1097" s="260">
        <v>1</v>
      </c>
      <c r="M1097" s="261">
        <v>1</v>
      </c>
      <c r="N1097" s="261">
        <v>0.967957276368491</v>
      </c>
      <c r="O1097" s="262">
        <v>0.9</v>
      </c>
      <c r="P1097" s="263">
        <v>0.977254098360656</v>
      </c>
      <c r="Q1097" s="260">
        <v>0.990279214064116</v>
      </c>
      <c r="R1097" s="260">
        <v>0.987938793879388</v>
      </c>
      <c r="S1097" s="260">
        <v>0.976688660294948</v>
      </c>
      <c r="T1097" s="262">
        <v>0.9</v>
      </c>
      <c r="U1097" s="260">
        <v>0.936475409836066</v>
      </c>
      <c r="V1097" s="260">
        <v>0.968148914167528</v>
      </c>
      <c r="W1097" s="260">
        <v>0.980738073807381</v>
      </c>
      <c r="X1097" s="260">
        <v>0.967216864799949</v>
      </c>
      <c r="Y1097" s="262">
        <v>0.92</v>
      </c>
      <c r="Z1097" s="262" t="s">
        <v>33</v>
      </c>
      <c r="AA1097" s="262" t="s">
        <v>33</v>
      </c>
      <c r="AB1097" s="262" t="s">
        <v>33</v>
      </c>
      <c r="AC1097" s="262">
        <v>1</v>
      </c>
      <c r="AD1097" s="262">
        <v>0.92</v>
      </c>
      <c r="AE1097" s="260">
        <v>1</v>
      </c>
      <c r="AF1097" s="260">
        <v>0.997126436781609</v>
      </c>
      <c r="AG1097" s="260">
        <v>1</v>
      </c>
      <c r="AH1097" s="260">
        <v>0.999097880018042</v>
      </c>
      <c r="AI1097" s="262">
        <v>0.92</v>
      </c>
      <c r="AJ1097" s="260">
        <v>0.960040983606557</v>
      </c>
      <c r="AK1097" s="260">
        <v>0.982833505687694</v>
      </c>
      <c r="AL1097" s="260">
        <v>0.99045904590459</v>
      </c>
      <c r="AM1097" s="260">
        <v>0.984187688986425</v>
      </c>
      <c r="AN1097" s="259">
        <v>0.99</v>
      </c>
      <c r="AO1097" s="264">
        <v>1</v>
      </c>
      <c r="AP1097" s="264">
        <v>1</v>
      </c>
      <c r="AQ1097" s="264">
        <v>1</v>
      </c>
      <c r="AR1097" s="265">
        <v>1</v>
      </c>
      <c r="AS1097" s="286">
        <v>0.0721861525408278</v>
      </c>
      <c r="AT1097" s="267">
        <v>0.0571428571428571</v>
      </c>
      <c r="AU1097" s="268">
        <v>0</v>
      </c>
      <c r="AV1097" s="268">
        <v>0</v>
      </c>
      <c r="AW1097" s="268">
        <v>0.07125</v>
      </c>
      <c r="AX1097" s="224"/>
      <c r="AY1097" s="222"/>
    </row>
    <row r="1098" ht="15" spans="1:51">
      <c r="A1098" s="220"/>
      <c r="B1098" s="224"/>
      <c r="C1098" s="283" t="s">
        <v>1085</v>
      </c>
      <c r="D1098" s="111" t="s">
        <v>25</v>
      </c>
      <c r="E1098" s="111" t="s">
        <v>1086</v>
      </c>
      <c r="F1098" s="307" t="s">
        <v>1136</v>
      </c>
      <c r="G1098" s="307" t="s">
        <v>1136</v>
      </c>
      <c r="H1098" s="307" t="s">
        <v>1136</v>
      </c>
      <c r="I1098" s="307" t="s">
        <v>1136</v>
      </c>
      <c r="J1098" s="259">
        <v>0.9</v>
      </c>
      <c r="K1098" s="260">
        <v>0.923076923076923</v>
      </c>
      <c r="L1098" s="260">
        <v>0.867647058823529</v>
      </c>
      <c r="M1098" s="261">
        <v>0.940298507462687</v>
      </c>
      <c r="N1098" s="261">
        <v>0.902769926512154</v>
      </c>
      <c r="O1098" s="262">
        <v>0.9</v>
      </c>
      <c r="P1098" s="263">
        <v>0.938624338624339</v>
      </c>
      <c r="Q1098" s="260">
        <v>0.972123985853963</v>
      </c>
      <c r="R1098" s="260">
        <v>0.976798143851508</v>
      </c>
      <c r="S1098" s="260">
        <v>0.951773241148006</v>
      </c>
      <c r="T1098" s="262">
        <v>0.9</v>
      </c>
      <c r="U1098" s="260">
        <v>0.868994708994709</v>
      </c>
      <c r="V1098" s="260">
        <v>0.892240482629499</v>
      </c>
      <c r="W1098" s="260">
        <v>0.899265274555298</v>
      </c>
      <c r="X1098" s="260">
        <v>0.86712238241752</v>
      </c>
      <c r="Y1098" s="262">
        <v>0.92</v>
      </c>
      <c r="Z1098" s="262" t="s">
        <v>33</v>
      </c>
      <c r="AA1098" s="262" t="s">
        <v>33</v>
      </c>
      <c r="AB1098" s="262" t="s">
        <v>33</v>
      </c>
      <c r="AC1098" s="262" t="s">
        <v>33</v>
      </c>
      <c r="AD1098" s="262">
        <v>0.92</v>
      </c>
      <c r="AE1098" s="260">
        <v>0.942028985507246</v>
      </c>
      <c r="AF1098" s="260">
        <v>1</v>
      </c>
      <c r="AG1098" s="260">
        <v>1</v>
      </c>
      <c r="AH1098" s="260">
        <v>0.997888810696692</v>
      </c>
      <c r="AI1098" s="262">
        <v>0.92</v>
      </c>
      <c r="AJ1098" s="260">
        <v>0.922328042328042</v>
      </c>
      <c r="AK1098" s="260">
        <v>0.9484085708342</v>
      </c>
      <c r="AL1098" s="260">
        <v>0.959396751740139</v>
      </c>
      <c r="AM1098" s="260">
        <v>0.95013181175434</v>
      </c>
      <c r="AN1098" s="259">
        <v>0.99</v>
      </c>
      <c r="AO1098" s="264">
        <v>1</v>
      </c>
      <c r="AP1098" s="264">
        <v>1</v>
      </c>
      <c r="AQ1098" s="264">
        <v>1</v>
      </c>
      <c r="AR1098" s="265">
        <v>1</v>
      </c>
      <c r="AS1098" s="286">
        <v>0.0721861525408278</v>
      </c>
      <c r="AT1098" s="267">
        <v>0.0714285714285714</v>
      </c>
      <c r="AU1098" s="268">
        <v>0</v>
      </c>
      <c r="AV1098" s="268">
        <v>0</v>
      </c>
      <c r="AW1098" s="268">
        <v>0.0382978723404255</v>
      </c>
      <c r="AX1098" s="224"/>
      <c r="AY1098" s="222"/>
    </row>
    <row r="1099" ht="15" spans="1:51">
      <c r="A1099" s="220"/>
      <c r="B1099" s="224"/>
      <c r="C1099" s="283" t="s">
        <v>1085</v>
      </c>
      <c r="D1099" s="111" t="s">
        <v>25</v>
      </c>
      <c r="E1099" s="111" t="s">
        <v>1086</v>
      </c>
      <c r="F1099" s="307" t="s">
        <v>1137</v>
      </c>
      <c r="G1099" s="307" t="s">
        <v>1137</v>
      </c>
      <c r="H1099" s="307" t="s">
        <v>1137</v>
      </c>
      <c r="I1099" s="307" t="s">
        <v>1137</v>
      </c>
      <c r="J1099" s="259">
        <v>0.9</v>
      </c>
      <c r="K1099" s="260">
        <v>0.904761904761905</v>
      </c>
      <c r="L1099" s="260">
        <v>0.901960784313726</v>
      </c>
      <c r="M1099" s="261">
        <v>0.911111111111111</v>
      </c>
      <c r="N1099" s="261">
        <v>0.897727272727273</v>
      </c>
      <c r="O1099" s="262">
        <v>0.9</v>
      </c>
      <c r="P1099" s="263">
        <v>0.975698663426488</v>
      </c>
      <c r="Q1099" s="260">
        <v>0.971796443899448</v>
      </c>
      <c r="R1099" s="260">
        <v>0.971682398667407</v>
      </c>
      <c r="S1099" s="260">
        <v>0.949597010316962</v>
      </c>
      <c r="T1099" s="262">
        <v>0.9</v>
      </c>
      <c r="U1099" s="260">
        <v>0.861482381530984</v>
      </c>
      <c r="V1099" s="260">
        <v>0.877069282648682</v>
      </c>
      <c r="W1099" s="260">
        <v>0.882565241532482</v>
      </c>
      <c r="X1099" s="260">
        <v>0.823483065915697</v>
      </c>
      <c r="Y1099" s="262">
        <v>0.92</v>
      </c>
      <c r="Z1099" s="262" t="s">
        <v>33</v>
      </c>
      <c r="AA1099" s="262" t="s">
        <v>33</v>
      </c>
      <c r="AB1099" s="262" t="s">
        <v>33</v>
      </c>
      <c r="AC1099" s="262">
        <v>1</v>
      </c>
      <c r="AD1099" s="262">
        <v>0.92</v>
      </c>
      <c r="AE1099" s="260">
        <v>1</v>
      </c>
      <c r="AF1099" s="260">
        <v>0.991735537190083</v>
      </c>
      <c r="AG1099" s="260">
        <v>0.994285714285714</v>
      </c>
      <c r="AH1099" s="260">
        <v>0.995788130185067</v>
      </c>
      <c r="AI1099" s="262">
        <v>0.92</v>
      </c>
      <c r="AJ1099" s="260">
        <v>0.93134872417983</v>
      </c>
      <c r="AK1099" s="260">
        <v>0.955548743102391</v>
      </c>
      <c r="AL1099" s="260">
        <v>0.949472515269295</v>
      </c>
      <c r="AM1099" s="260">
        <v>0.958945530428857</v>
      </c>
      <c r="AN1099" s="259">
        <v>0.99</v>
      </c>
      <c r="AO1099" s="264">
        <v>1</v>
      </c>
      <c r="AP1099" s="264">
        <v>1</v>
      </c>
      <c r="AQ1099" s="264">
        <v>1</v>
      </c>
      <c r="AR1099" s="265">
        <v>1</v>
      </c>
      <c r="AS1099" s="286">
        <v>0.0721861525408278</v>
      </c>
      <c r="AT1099" s="267">
        <v>0.166666666666667</v>
      </c>
      <c r="AU1099" s="268">
        <v>0.0833333333333333</v>
      </c>
      <c r="AV1099" s="268">
        <v>0</v>
      </c>
      <c r="AW1099" s="268">
        <v>0.0756972111553785</v>
      </c>
      <c r="AX1099" s="224"/>
      <c r="AY1099" s="222"/>
    </row>
    <row r="1100" ht="15" spans="1:51">
      <c r="A1100" s="220"/>
      <c r="B1100" s="224"/>
      <c r="C1100" s="283" t="s">
        <v>1085</v>
      </c>
      <c r="D1100" s="111" t="s">
        <v>25</v>
      </c>
      <c r="E1100" s="111" t="s">
        <v>1086</v>
      </c>
      <c r="F1100" s="307" t="s">
        <v>1138</v>
      </c>
      <c r="G1100" s="307" t="s">
        <v>1138</v>
      </c>
      <c r="H1100" s="307" t="s">
        <v>1138</v>
      </c>
      <c r="I1100" s="307" t="s">
        <v>1138</v>
      </c>
      <c r="J1100" s="259">
        <v>0.9</v>
      </c>
      <c r="K1100" s="260">
        <v>0.769230769230769</v>
      </c>
      <c r="L1100" s="260">
        <v>0.792452830188679</v>
      </c>
      <c r="M1100" s="261">
        <v>0.846153846153846</v>
      </c>
      <c r="N1100" s="261">
        <v>0.808189655172414</v>
      </c>
      <c r="O1100" s="262">
        <v>0.9</v>
      </c>
      <c r="P1100" s="263">
        <v>0.982985729967069</v>
      </c>
      <c r="Q1100" s="260">
        <v>0.944314944314944</v>
      </c>
      <c r="R1100" s="260">
        <v>0.955907021327582</v>
      </c>
      <c r="S1100" s="260">
        <v>0.964991589571068</v>
      </c>
      <c r="T1100" s="262">
        <v>0.9</v>
      </c>
      <c r="U1100" s="260">
        <v>0.870746432491767</v>
      </c>
      <c r="V1100" s="260">
        <v>0.89044289044289</v>
      </c>
      <c r="W1100" s="260">
        <v>0.906542056074766</v>
      </c>
      <c r="X1100" s="260">
        <v>0.871607156510437</v>
      </c>
      <c r="Y1100" s="262">
        <v>0.92</v>
      </c>
      <c r="Z1100" s="262" t="s">
        <v>33</v>
      </c>
      <c r="AA1100" s="262" t="s">
        <v>33</v>
      </c>
      <c r="AB1100" s="262">
        <v>0</v>
      </c>
      <c r="AC1100" s="262">
        <v>0</v>
      </c>
      <c r="AD1100" s="262">
        <v>0.92</v>
      </c>
      <c r="AE1100" s="260">
        <v>1</v>
      </c>
      <c r="AF1100" s="260">
        <v>0.899488926746167</v>
      </c>
      <c r="AG1100" s="260">
        <v>0.952173913043478</v>
      </c>
      <c r="AH1100" s="260">
        <v>0.991542520173805</v>
      </c>
      <c r="AI1100" s="262">
        <v>0.92</v>
      </c>
      <c r="AJ1100" s="260">
        <v>0.921240395170143</v>
      </c>
      <c r="AK1100" s="260">
        <v>0.950789950789951</v>
      </c>
      <c r="AL1100" s="260">
        <v>0.95495927168184</v>
      </c>
      <c r="AM1100" s="260">
        <v>0.958397446312349</v>
      </c>
      <c r="AN1100" s="259">
        <v>0.99</v>
      </c>
      <c r="AO1100" s="264">
        <v>1</v>
      </c>
      <c r="AP1100" s="264">
        <v>1</v>
      </c>
      <c r="AQ1100" s="264">
        <v>1</v>
      </c>
      <c r="AR1100" s="265">
        <v>1</v>
      </c>
      <c r="AS1100" s="286">
        <v>0.0721861525408278</v>
      </c>
      <c r="AT1100" s="267">
        <v>0</v>
      </c>
      <c r="AU1100" s="268">
        <v>0.125</v>
      </c>
      <c r="AV1100" s="268">
        <v>0.25</v>
      </c>
      <c r="AW1100" s="268">
        <v>0.0693430656934307</v>
      </c>
      <c r="AX1100" s="224"/>
      <c r="AY1100" s="222"/>
    </row>
    <row r="1101" ht="15" spans="1:51">
      <c r="A1101" s="220"/>
      <c r="B1101" s="224"/>
      <c r="C1101" s="283" t="s">
        <v>1085</v>
      </c>
      <c r="D1101" s="111" t="s">
        <v>25</v>
      </c>
      <c r="E1101" s="111" t="s">
        <v>1086</v>
      </c>
      <c r="F1101" s="307" t="s">
        <v>1139</v>
      </c>
      <c r="G1101" s="307" t="s">
        <v>1139</v>
      </c>
      <c r="H1101" s="307" t="s">
        <v>1139</v>
      </c>
      <c r="I1101" s="307" t="s">
        <v>1139</v>
      </c>
      <c r="J1101" s="259">
        <v>0.9</v>
      </c>
      <c r="K1101" s="260">
        <v>0.972972972972973</v>
      </c>
      <c r="L1101" s="260">
        <v>1</v>
      </c>
      <c r="M1101" s="261">
        <v>1</v>
      </c>
      <c r="N1101" s="261">
        <v>0.974173553719008</v>
      </c>
      <c r="O1101" s="262">
        <v>0.9</v>
      </c>
      <c r="P1101" s="263">
        <v>0.964594594594595</v>
      </c>
      <c r="Q1101" s="260">
        <v>0.948761742100769</v>
      </c>
      <c r="R1101" s="260">
        <v>0.970435258691487</v>
      </c>
      <c r="S1101" s="260">
        <v>0.937675853931564</v>
      </c>
      <c r="T1101" s="262">
        <v>0.9</v>
      </c>
      <c r="U1101" s="260">
        <v>0.806486486486486</v>
      </c>
      <c r="V1101" s="260">
        <v>0.810987759749502</v>
      </c>
      <c r="W1101" s="260">
        <v>0.849986312619765</v>
      </c>
      <c r="X1101" s="260">
        <v>0.808953297229702</v>
      </c>
      <c r="Y1101" s="262">
        <v>0.92</v>
      </c>
      <c r="Z1101" s="262" t="s">
        <v>33</v>
      </c>
      <c r="AA1101" s="262" t="s">
        <v>33</v>
      </c>
      <c r="AB1101" s="262" t="s">
        <v>33</v>
      </c>
      <c r="AC1101" s="262">
        <v>1</v>
      </c>
      <c r="AD1101" s="262">
        <v>0.92</v>
      </c>
      <c r="AE1101" s="260">
        <v>0.984042553191489</v>
      </c>
      <c r="AF1101" s="260">
        <v>0.982046678635548</v>
      </c>
      <c r="AG1101" s="260">
        <v>0.9533527696793</v>
      </c>
      <c r="AH1101" s="260">
        <v>0.854685494223363</v>
      </c>
      <c r="AI1101" s="262">
        <v>0.92</v>
      </c>
      <c r="AJ1101" s="260">
        <v>0.868918918918919</v>
      </c>
      <c r="AK1101" s="260">
        <v>0.878736122971819</v>
      </c>
      <c r="AL1101" s="260">
        <v>0.915411990145086</v>
      </c>
      <c r="AM1101" s="260">
        <v>0.91772975262452</v>
      </c>
      <c r="AN1101" s="259">
        <v>0.99</v>
      </c>
      <c r="AO1101" s="264">
        <v>1</v>
      </c>
      <c r="AP1101" s="264">
        <v>1</v>
      </c>
      <c r="AQ1101" s="264">
        <v>1</v>
      </c>
      <c r="AR1101" s="265">
        <v>1</v>
      </c>
      <c r="AS1101" s="286">
        <v>0.0721861525408278</v>
      </c>
      <c r="AT1101" s="267">
        <v>0</v>
      </c>
      <c r="AU1101" s="268">
        <v>0.181818181818182</v>
      </c>
      <c r="AV1101" s="268">
        <v>0.0769230769230769</v>
      </c>
      <c r="AW1101" s="268">
        <v>0.0485436893203883</v>
      </c>
      <c r="AX1101" s="224"/>
      <c r="AY1101" s="222"/>
    </row>
    <row r="1102" ht="15" spans="1:51">
      <c r="A1102" s="220"/>
      <c r="B1102" s="224"/>
      <c r="C1102" s="283" t="s">
        <v>1085</v>
      </c>
      <c r="D1102" s="111" t="s">
        <v>25</v>
      </c>
      <c r="E1102" s="111" t="s">
        <v>1086</v>
      </c>
      <c r="F1102" s="307" t="s">
        <v>1140</v>
      </c>
      <c r="G1102" s="307" t="s">
        <v>1140</v>
      </c>
      <c r="H1102" s="307" t="s">
        <v>1140</v>
      </c>
      <c r="I1102" s="307" t="s">
        <v>1140</v>
      </c>
      <c r="J1102" s="259">
        <v>0.9</v>
      </c>
      <c r="K1102" s="260">
        <v>1</v>
      </c>
      <c r="L1102" s="260">
        <v>1</v>
      </c>
      <c r="M1102" s="261">
        <v>0.951219512195122</v>
      </c>
      <c r="N1102" s="261">
        <v>0.956171735241503</v>
      </c>
      <c r="O1102" s="262">
        <v>0.9</v>
      </c>
      <c r="P1102" s="263">
        <v>0.986853899014042</v>
      </c>
      <c r="Q1102" s="260">
        <v>0.974939369442199</v>
      </c>
      <c r="R1102" s="260">
        <v>0.983460873858307</v>
      </c>
      <c r="S1102" s="260">
        <v>0.974886953922045</v>
      </c>
      <c r="T1102" s="262">
        <v>0.9</v>
      </c>
      <c r="U1102" s="260">
        <v>0.913056468479235</v>
      </c>
      <c r="V1102" s="260">
        <v>0.940986257073565</v>
      </c>
      <c r="W1102" s="260">
        <v>0.944211305850407</v>
      </c>
      <c r="X1102" s="260">
        <v>0.942935087260361</v>
      </c>
      <c r="Y1102" s="262">
        <v>0.92</v>
      </c>
      <c r="Z1102" s="262" t="s">
        <v>33</v>
      </c>
      <c r="AA1102" s="262" t="s">
        <v>33</v>
      </c>
      <c r="AB1102" s="262" t="s">
        <v>33</v>
      </c>
      <c r="AC1102" s="262" t="s">
        <v>33</v>
      </c>
      <c r="AD1102" s="262">
        <v>0.92</v>
      </c>
      <c r="AE1102" s="260">
        <v>1</v>
      </c>
      <c r="AF1102" s="260">
        <v>0.997572815533981</v>
      </c>
      <c r="AG1102" s="260">
        <v>1</v>
      </c>
      <c r="AH1102" s="260">
        <v>0.999517956134008</v>
      </c>
      <c r="AI1102" s="262">
        <v>0.92</v>
      </c>
      <c r="AJ1102" s="260">
        <v>0.955781296683597</v>
      </c>
      <c r="AK1102" s="260">
        <v>0.97413096200485</v>
      </c>
      <c r="AL1102" s="260">
        <v>0.964206368797828</v>
      </c>
      <c r="AM1102" s="260">
        <v>0.973672409282858</v>
      </c>
      <c r="AN1102" s="259">
        <v>0.99</v>
      </c>
      <c r="AO1102" s="264">
        <v>1</v>
      </c>
      <c r="AP1102" s="264">
        <v>1</v>
      </c>
      <c r="AQ1102" s="264">
        <v>1</v>
      </c>
      <c r="AR1102" s="265">
        <v>1</v>
      </c>
      <c r="AS1102" s="286">
        <v>0.0721861525408278</v>
      </c>
      <c r="AT1102" s="267">
        <v>0.166666666666667</v>
      </c>
      <c r="AU1102" s="268">
        <v>0.0714285714285714</v>
      </c>
      <c r="AV1102" s="268">
        <v>0.176470588235294</v>
      </c>
      <c r="AW1102" s="268">
        <v>0.0674486803519062</v>
      </c>
      <c r="AX1102" s="224"/>
      <c r="AY1102" s="222"/>
    </row>
    <row r="1103" ht="15" spans="1:51">
      <c r="A1103" s="220"/>
      <c r="B1103" s="224"/>
      <c r="C1103" s="283" t="s">
        <v>1085</v>
      </c>
      <c r="D1103" s="111" t="s">
        <v>25</v>
      </c>
      <c r="E1103" s="111" t="s">
        <v>1086</v>
      </c>
      <c r="F1103" s="307" t="s">
        <v>1141</v>
      </c>
      <c r="G1103" s="307" t="s">
        <v>1141</v>
      </c>
      <c r="H1103" s="307" t="s">
        <v>1141</v>
      </c>
      <c r="I1103" s="307" t="s">
        <v>1141</v>
      </c>
      <c r="J1103" s="259">
        <v>0.9</v>
      </c>
      <c r="K1103" s="260">
        <v>1</v>
      </c>
      <c r="L1103" s="260">
        <v>1</v>
      </c>
      <c r="M1103" s="261">
        <v>1</v>
      </c>
      <c r="N1103" s="261">
        <v>0.961199294532628</v>
      </c>
      <c r="O1103" s="262">
        <v>0.9</v>
      </c>
      <c r="P1103" s="263">
        <v>0.959606986899563</v>
      </c>
      <c r="Q1103" s="260">
        <v>0.981028457314029</v>
      </c>
      <c r="R1103" s="260">
        <v>0.977678571428571</v>
      </c>
      <c r="S1103" s="260">
        <v>0.949878589037795</v>
      </c>
      <c r="T1103" s="262">
        <v>0.9</v>
      </c>
      <c r="U1103" s="260">
        <v>0.866812227074236</v>
      </c>
      <c r="V1103" s="260">
        <v>0.918122815776335</v>
      </c>
      <c r="W1103" s="260">
        <v>0.924603174603175</v>
      </c>
      <c r="X1103" s="260">
        <v>0.893529073754843</v>
      </c>
      <c r="Y1103" s="262">
        <v>0.92</v>
      </c>
      <c r="Z1103" s="262" t="s">
        <v>33</v>
      </c>
      <c r="AA1103" s="262" t="s">
        <v>33</v>
      </c>
      <c r="AB1103" s="262" t="s">
        <v>33</v>
      </c>
      <c r="AC1103" s="262" t="s">
        <v>33</v>
      </c>
      <c r="AD1103" s="262">
        <v>0.92</v>
      </c>
      <c r="AE1103" s="260">
        <v>1</v>
      </c>
      <c r="AF1103" s="260">
        <v>1</v>
      </c>
      <c r="AG1103" s="260">
        <v>1</v>
      </c>
      <c r="AH1103" s="260">
        <v>0.999180999180999</v>
      </c>
      <c r="AI1103" s="262">
        <v>0.92</v>
      </c>
      <c r="AJ1103" s="260">
        <v>0.904475982532751</v>
      </c>
      <c r="AK1103" s="260">
        <v>0.953070394408387</v>
      </c>
      <c r="AL1103" s="260">
        <v>0.962797619047619</v>
      </c>
      <c r="AM1103" s="260">
        <v>0.954810009267841</v>
      </c>
      <c r="AN1103" s="259">
        <v>0.99</v>
      </c>
      <c r="AO1103" s="264">
        <v>1</v>
      </c>
      <c r="AP1103" s="264">
        <v>1</v>
      </c>
      <c r="AQ1103" s="264">
        <v>1</v>
      </c>
      <c r="AR1103" s="265">
        <v>1</v>
      </c>
      <c r="AS1103" s="286">
        <v>0.0721861525408278</v>
      </c>
      <c r="AT1103" s="267">
        <v>0</v>
      </c>
      <c r="AU1103" s="268">
        <v>0</v>
      </c>
      <c r="AV1103" s="268">
        <v>0</v>
      </c>
      <c r="AW1103" s="268">
        <v>0.041958041958042</v>
      </c>
      <c r="AX1103" s="224"/>
      <c r="AY1103" s="222"/>
    </row>
    <row r="1104" ht="15" spans="1:51">
      <c r="A1104" s="220"/>
      <c r="B1104" s="224"/>
      <c r="C1104" s="283" t="s">
        <v>1085</v>
      </c>
      <c r="D1104" s="111" t="s">
        <v>25</v>
      </c>
      <c r="E1104" s="111" t="s">
        <v>1086</v>
      </c>
      <c r="F1104" s="307" t="s">
        <v>1142</v>
      </c>
      <c r="G1104" s="307" t="s">
        <v>1142</v>
      </c>
      <c r="H1104" s="307" t="s">
        <v>1142</v>
      </c>
      <c r="I1104" s="307" t="s">
        <v>1142</v>
      </c>
      <c r="J1104" s="259">
        <v>0.9</v>
      </c>
      <c r="K1104" s="260">
        <v>0.909090909090909</v>
      </c>
      <c r="L1104" s="260">
        <v>1</v>
      </c>
      <c r="M1104" s="261">
        <v>0.863636363636364</v>
      </c>
      <c r="N1104" s="261">
        <v>0.917207792207792</v>
      </c>
      <c r="O1104" s="262">
        <v>0.9</v>
      </c>
      <c r="P1104" s="263">
        <v>0.977726218097448</v>
      </c>
      <c r="Q1104" s="260">
        <v>0.988344988344988</v>
      </c>
      <c r="R1104" s="260">
        <v>0.9895002099958</v>
      </c>
      <c r="S1104" s="260">
        <v>0.973968903306221</v>
      </c>
      <c r="T1104" s="262">
        <v>0.9</v>
      </c>
      <c r="U1104" s="260">
        <v>0.924361948955917</v>
      </c>
      <c r="V1104" s="260">
        <v>0.927738927738928</v>
      </c>
      <c r="W1104" s="260">
        <v>0.929861402771945</v>
      </c>
      <c r="X1104" s="260">
        <v>0.91927004266607</v>
      </c>
      <c r="Y1104" s="262">
        <v>0.92</v>
      </c>
      <c r="Z1104" s="262" t="s">
        <v>33</v>
      </c>
      <c r="AA1104" s="262" t="s">
        <v>33</v>
      </c>
      <c r="AB1104" s="262" t="s">
        <v>33</v>
      </c>
      <c r="AC1104" s="262" t="s">
        <v>33</v>
      </c>
      <c r="AD1104" s="262">
        <v>0.92</v>
      </c>
      <c r="AE1104" s="260">
        <v>1</v>
      </c>
      <c r="AF1104" s="260">
        <v>1</v>
      </c>
      <c r="AG1104" s="260">
        <v>0.996825396825397</v>
      </c>
      <c r="AH1104" s="260">
        <v>0.997192642787996</v>
      </c>
      <c r="AI1104" s="262">
        <v>0.92</v>
      </c>
      <c r="AJ1104" s="260">
        <v>0.951740139211137</v>
      </c>
      <c r="AK1104" s="260">
        <v>0.961771561771562</v>
      </c>
      <c r="AL1104" s="260">
        <v>0.9685006299874</v>
      </c>
      <c r="AM1104" s="260">
        <v>0.962415506799406</v>
      </c>
      <c r="AN1104" s="259">
        <v>0.99</v>
      </c>
      <c r="AO1104" s="264">
        <v>1</v>
      </c>
      <c r="AP1104" s="264">
        <v>1</v>
      </c>
      <c r="AQ1104" s="264">
        <v>1</v>
      </c>
      <c r="AR1104" s="265">
        <v>1</v>
      </c>
      <c r="AS1104" s="286">
        <v>0.0721861525408278</v>
      </c>
      <c r="AT1104" s="267">
        <v>0.2</v>
      </c>
      <c r="AU1104" s="268">
        <v>0</v>
      </c>
      <c r="AV1104" s="268">
        <v>0</v>
      </c>
      <c r="AW1104" s="268">
        <v>0.083969465648855</v>
      </c>
      <c r="AX1104" s="224"/>
      <c r="AY1104" s="222"/>
    </row>
    <row r="1105" ht="15" spans="1:51">
      <c r="A1105" s="220"/>
      <c r="B1105" s="224"/>
      <c r="C1105" s="283" t="s">
        <v>1085</v>
      </c>
      <c r="D1105" s="111" t="s">
        <v>25</v>
      </c>
      <c r="E1105" s="111" t="s">
        <v>1086</v>
      </c>
      <c r="F1105" s="307" t="s">
        <v>1143</v>
      </c>
      <c r="G1105" s="307" t="s">
        <v>1143</v>
      </c>
      <c r="H1105" s="307" t="s">
        <v>1143</v>
      </c>
      <c r="I1105" s="307" t="s">
        <v>1143</v>
      </c>
      <c r="J1105" s="259">
        <v>0.9</v>
      </c>
      <c r="K1105" s="260">
        <v>0.852459016393443</v>
      </c>
      <c r="L1105" s="260">
        <v>0.90625</v>
      </c>
      <c r="M1105" s="261">
        <v>0.930555555555556</v>
      </c>
      <c r="N1105" s="261">
        <v>0.874932322685436</v>
      </c>
      <c r="O1105" s="262">
        <v>0.9</v>
      </c>
      <c r="P1105" s="263">
        <v>0.854368932038835</v>
      </c>
      <c r="Q1105" s="260">
        <v>0.903097765122098</v>
      </c>
      <c r="R1105" s="260">
        <v>0.926613243357233</v>
      </c>
      <c r="S1105" s="260">
        <v>0.904473843148845</v>
      </c>
      <c r="T1105" s="262">
        <v>0.9</v>
      </c>
      <c r="U1105" s="260">
        <v>0.680048981019855</v>
      </c>
      <c r="V1105" s="260">
        <v>0.739321770644577</v>
      </c>
      <c r="W1105" s="260">
        <v>0.749051033319275</v>
      </c>
      <c r="X1105" s="260">
        <v>0.730881918297588</v>
      </c>
      <c r="Y1105" s="262">
        <v>0.92</v>
      </c>
      <c r="Z1105" s="262">
        <v>0</v>
      </c>
      <c r="AA1105" s="262" t="s">
        <v>33</v>
      </c>
      <c r="AB1105" s="262" t="s">
        <v>33</v>
      </c>
      <c r="AC1105" s="262">
        <v>0.111111111111111</v>
      </c>
      <c r="AD1105" s="262">
        <v>0.92</v>
      </c>
      <c r="AE1105" s="260">
        <v>0.997804610318331</v>
      </c>
      <c r="AF1105" s="260">
        <v>1</v>
      </c>
      <c r="AG1105" s="260">
        <v>0.98991935483871</v>
      </c>
      <c r="AH1105" s="260">
        <v>0.961611035200729</v>
      </c>
      <c r="AI1105" s="262">
        <v>0.92</v>
      </c>
      <c r="AJ1105" s="260">
        <v>0.890131981470151</v>
      </c>
      <c r="AK1105" s="260">
        <v>0.918974889981879</v>
      </c>
      <c r="AL1105" s="260">
        <v>0.948207507380852</v>
      </c>
      <c r="AM1105" s="260">
        <v>0.938310551423936</v>
      </c>
      <c r="AN1105" s="259">
        <v>0.99</v>
      </c>
      <c r="AO1105" s="264">
        <v>1</v>
      </c>
      <c r="AP1105" s="264">
        <v>1</v>
      </c>
      <c r="AQ1105" s="264">
        <v>1</v>
      </c>
      <c r="AR1105" s="265">
        <v>1</v>
      </c>
      <c r="AS1105" s="286">
        <v>0.0721861525408278</v>
      </c>
      <c r="AT1105" s="267">
        <v>0</v>
      </c>
      <c r="AU1105" s="268">
        <v>0.0212765957446809</v>
      </c>
      <c r="AV1105" s="268">
        <v>0.0810810810810811</v>
      </c>
      <c r="AW1105" s="268">
        <v>0.0606334841628959</v>
      </c>
      <c r="AX1105" s="224"/>
      <c r="AY1105" s="222"/>
    </row>
    <row r="1106" ht="15" spans="1:51">
      <c r="A1106" s="220"/>
      <c r="B1106" s="224"/>
      <c r="C1106" s="283" t="s">
        <v>1085</v>
      </c>
      <c r="D1106" s="111" t="s">
        <v>25</v>
      </c>
      <c r="E1106" s="111" t="s">
        <v>1086</v>
      </c>
      <c r="F1106" s="307" t="s">
        <v>1144</v>
      </c>
      <c r="G1106" s="307" t="s">
        <v>1144</v>
      </c>
      <c r="H1106" s="307" t="s">
        <v>1144</v>
      </c>
      <c r="I1106" s="307" t="s">
        <v>1144</v>
      </c>
      <c r="J1106" s="259">
        <v>0.9</v>
      </c>
      <c r="K1106" s="260">
        <v>0.842105263157895</v>
      </c>
      <c r="L1106" s="260">
        <v>0.953488372093023</v>
      </c>
      <c r="M1106" s="261">
        <v>0.926829268292683</v>
      </c>
      <c r="N1106" s="261">
        <v>0.88348623853211</v>
      </c>
      <c r="O1106" s="262">
        <v>0.9</v>
      </c>
      <c r="P1106" s="263">
        <v>0.874408983451537</v>
      </c>
      <c r="Q1106" s="260">
        <v>0.894799054373522</v>
      </c>
      <c r="R1106" s="260">
        <v>0.855164774300748</v>
      </c>
      <c r="S1106" s="260">
        <v>0.852575488454707</v>
      </c>
      <c r="T1106" s="262">
        <v>0.9</v>
      </c>
      <c r="U1106" s="260">
        <v>0.625</v>
      </c>
      <c r="V1106" s="260">
        <v>0.707151300236407</v>
      </c>
      <c r="W1106" s="260">
        <v>0.683744115203545</v>
      </c>
      <c r="X1106" s="260">
        <v>0.646030464502933</v>
      </c>
      <c r="Y1106" s="262">
        <v>0.92</v>
      </c>
      <c r="Z1106" s="262">
        <v>0</v>
      </c>
      <c r="AA1106" s="262" t="s">
        <v>33</v>
      </c>
      <c r="AB1106" s="262">
        <v>0</v>
      </c>
      <c r="AC1106" s="262">
        <v>0.6</v>
      </c>
      <c r="AD1106" s="262">
        <v>0.92</v>
      </c>
      <c r="AE1106" s="260">
        <v>1</v>
      </c>
      <c r="AF1106" s="260">
        <v>1</v>
      </c>
      <c r="AG1106" s="260">
        <v>1</v>
      </c>
      <c r="AH1106" s="260">
        <v>0.991923304222208</v>
      </c>
      <c r="AI1106" s="262">
        <v>0.92</v>
      </c>
      <c r="AJ1106" s="260">
        <v>0.818316100443131</v>
      </c>
      <c r="AK1106" s="260">
        <v>0.886229314420804</v>
      </c>
      <c r="AL1106" s="260">
        <v>0.880675526024363</v>
      </c>
      <c r="AM1106" s="260">
        <v>0.877097617945599</v>
      </c>
      <c r="AN1106" s="259">
        <v>0.99</v>
      </c>
      <c r="AO1106" s="264">
        <v>1</v>
      </c>
      <c r="AP1106" s="264">
        <v>1</v>
      </c>
      <c r="AQ1106" s="264">
        <v>1</v>
      </c>
      <c r="AR1106" s="265">
        <v>1</v>
      </c>
      <c r="AS1106" s="286">
        <v>0.0721861525408278</v>
      </c>
      <c r="AT1106" s="267">
        <v>0.4</v>
      </c>
      <c r="AU1106" s="268">
        <v>0</v>
      </c>
      <c r="AV1106" s="268">
        <v>0.2</v>
      </c>
      <c r="AW1106" s="268">
        <v>0.0938775510204082</v>
      </c>
      <c r="AX1106" s="224"/>
      <c r="AY1106" s="222"/>
    </row>
    <row r="1107" ht="15" spans="1:51">
      <c r="A1107" s="220"/>
      <c r="B1107" s="224"/>
      <c r="C1107" s="283" t="s">
        <v>1085</v>
      </c>
      <c r="D1107" s="111" t="s">
        <v>25</v>
      </c>
      <c r="E1107" s="111" t="s">
        <v>1086</v>
      </c>
      <c r="F1107" s="307" t="s">
        <v>1145</v>
      </c>
      <c r="G1107" s="307" t="s">
        <v>1145</v>
      </c>
      <c r="H1107" s="307" t="s">
        <v>1145</v>
      </c>
      <c r="I1107" s="307" t="s">
        <v>1145</v>
      </c>
      <c r="J1107" s="259">
        <v>0.9</v>
      </c>
      <c r="K1107" s="260">
        <v>0.853658536585366</v>
      </c>
      <c r="L1107" s="260">
        <v>0.906976744186046</v>
      </c>
      <c r="M1107" s="261">
        <v>0.931818181818182</v>
      </c>
      <c r="N1107" s="261">
        <v>0.943152454780362</v>
      </c>
      <c r="O1107" s="262">
        <v>0.9</v>
      </c>
      <c r="P1107" s="263">
        <v>0.820798514391829</v>
      </c>
      <c r="Q1107" s="260">
        <v>0.975126669737448</v>
      </c>
      <c r="R1107" s="260">
        <v>0.946943231441048</v>
      </c>
      <c r="S1107" s="260">
        <v>0.948417230622368</v>
      </c>
      <c r="T1107" s="262">
        <v>0.9</v>
      </c>
      <c r="U1107" s="260">
        <v>0.837743732590529</v>
      </c>
      <c r="V1107" s="260">
        <v>0.891754951635191</v>
      </c>
      <c r="W1107" s="260">
        <v>0.881004366812227</v>
      </c>
      <c r="X1107" s="260">
        <v>0.877981010176772</v>
      </c>
      <c r="Y1107" s="262">
        <v>0.92</v>
      </c>
      <c r="Z1107" s="262" t="s">
        <v>33</v>
      </c>
      <c r="AA1107" s="262" t="s">
        <v>33</v>
      </c>
      <c r="AB1107" s="262" t="s">
        <v>33</v>
      </c>
      <c r="AC1107" s="262" t="s">
        <v>33</v>
      </c>
      <c r="AD1107" s="262">
        <v>0.92</v>
      </c>
      <c r="AE1107" s="260">
        <v>0.996666666666667</v>
      </c>
      <c r="AF1107" s="260">
        <v>1</v>
      </c>
      <c r="AG1107" s="260">
        <v>1</v>
      </c>
      <c r="AH1107" s="260">
        <v>0.995060667883604</v>
      </c>
      <c r="AI1107" s="262">
        <v>0.92</v>
      </c>
      <c r="AJ1107" s="260">
        <v>0.955199628597957</v>
      </c>
      <c r="AK1107" s="260">
        <v>0.954859511745739</v>
      </c>
      <c r="AL1107" s="260">
        <v>0.986026200873362</v>
      </c>
      <c r="AM1107" s="260">
        <v>0.978939383608346</v>
      </c>
      <c r="AN1107" s="259">
        <v>0.99</v>
      </c>
      <c r="AO1107" s="264">
        <v>1</v>
      </c>
      <c r="AP1107" s="264">
        <v>1</v>
      </c>
      <c r="AQ1107" s="264">
        <v>1</v>
      </c>
      <c r="AR1107" s="265">
        <v>1</v>
      </c>
      <c r="AS1107" s="286">
        <v>0.0721861525408278</v>
      </c>
      <c r="AT1107" s="267">
        <v>0.111111111111111</v>
      </c>
      <c r="AU1107" s="268">
        <v>0</v>
      </c>
      <c r="AV1107" s="268">
        <v>0</v>
      </c>
      <c r="AW1107" s="268">
        <v>0.0452830188679245</v>
      </c>
      <c r="AX1107" s="224"/>
      <c r="AY1107" s="222"/>
    </row>
    <row r="1108" ht="15" spans="1:51">
      <c r="A1108" s="220"/>
      <c r="B1108" s="224"/>
      <c r="C1108" s="283" t="s">
        <v>1085</v>
      </c>
      <c r="D1108" s="111" t="s">
        <v>25</v>
      </c>
      <c r="E1108" s="111" t="s">
        <v>1086</v>
      </c>
      <c r="F1108" s="307" t="s">
        <v>1146</v>
      </c>
      <c r="G1108" s="307" t="s">
        <v>1146</v>
      </c>
      <c r="H1108" s="307" t="s">
        <v>1146</v>
      </c>
      <c r="I1108" s="307" t="s">
        <v>1146</v>
      </c>
      <c r="J1108" s="259">
        <v>0.9</v>
      </c>
      <c r="K1108" s="260">
        <v>0.765957446808511</v>
      </c>
      <c r="L1108" s="260">
        <v>0.685185185185185</v>
      </c>
      <c r="M1108" s="261">
        <v>0.767857142857143</v>
      </c>
      <c r="N1108" s="261">
        <v>0.797814207650273</v>
      </c>
      <c r="O1108" s="262">
        <v>0.9</v>
      </c>
      <c r="P1108" s="263">
        <v>0.862637362637363</v>
      </c>
      <c r="Q1108" s="260">
        <v>0.85042735042735</v>
      </c>
      <c r="R1108" s="260">
        <v>0.889685314685315</v>
      </c>
      <c r="S1108" s="260">
        <v>0.836230227547428</v>
      </c>
      <c r="T1108" s="262">
        <v>0.9</v>
      </c>
      <c r="U1108" s="260">
        <v>0.748847926267281</v>
      </c>
      <c r="V1108" s="260">
        <v>0.783831908831909</v>
      </c>
      <c r="W1108" s="260">
        <v>0.78513986013986</v>
      </c>
      <c r="X1108" s="260">
        <v>0.748482579221189</v>
      </c>
      <c r="Y1108" s="262">
        <v>0.92</v>
      </c>
      <c r="Z1108" s="262" t="s">
        <v>33</v>
      </c>
      <c r="AA1108" s="262" t="s">
        <v>33</v>
      </c>
      <c r="AB1108" s="262" t="s">
        <v>33</v>
      </c>
      <c r="AC1108" s="262" t="s">
        <v>33</v>
      </c>
      <c r="AD1108" s="262">
        <v>0.92</v>
      </c>
      <c r="AE1108" s="260">
        <v>0.986754966887417</v>
      </c>
      <c r="AF1108" s="260">
        <v>0.962825278810409</v>
      </c>
      <c r="AG1108" s="260">
        <v>0.971428571428571</v>
      </c>
      <c r="AH1108" s="260">
        <v>0.916889483065954</v>
      </c>
      <c r="AI1108" s="262">
        <v>0.92</v>
      </c>
      <c r="AJ1108" s="260">
        <v>0.884615384615385</v>
      </c>
      <c r="AK1108" s="260">
        <v>0.90295584045584</v>
      </c>
      <c r="AL1108" s="260">
        <v>0.930594405594406</v>
      </c>
      <c r="AM1108" s="260">
        <v>0.936130379946398</v>
      </c>
      <c r="AN1108" s="259">
        <v>0.99</v>
      </c>
      <c r="AO1108" s="264">
        <v>1</v>
      </c>
      <c r="AP1108" s="264">
        <v>1</v>
      </c>
      <c r="AQ1108" s="264">
        <v>1</v>
      </c>
      <c r="AR1108" s="265">
        <v>1</v>
      </c>
      <c r="AS1108" s="286">
        <v>0.0721861525408278</v>
      </c>
      <c r="AT1108" s="267">
        <v>0</v>
      </c>
      <c r="AU1108" s="268">
        <v>0.0909090909090909</v>
      </c>
      <c r="AV1108" s="268">
        <v>0</v>
      </c>
      <c r="AW1108" s="268">
        <v>0.0342857142857143</v>
      </c>
      <c r="AX1108" s="224"/>
      <c r="AY1108" s="222"/>
    </row>
    <row r="1109" ht="15" spans="1:51">
      <c r="A1109" s="220"/>
      <c r="B1109" s="224"/>
      <c r="C1109" s="283" t="s">
        <v>1085</v>
      </c>
      <c r="D1109" s="111" t="s">
        <v>25</v>
      </c>
      <c r="E1109" s="111" t="s">
        <v>1086</v>
      </c>
      <c r="F1109" s="307" t="s">
        <v>1147</v>
      </c>
      <c r="G1109" s="307" t="s">
        <v>1147</v>
      </c>
      <c r="H1109" s="307" t="s">
        <v>1147</v>
      </c>
      <c r="I1109" s="307" t="s">
        <v>1147</v>
      </c>
      <c r="J1109" s="259">
        <v>0.9</v>
      </c>
      <c r="K1109" s="260">
        <v>0.894736842105263</v>
      </c>
      <c r="L1109" s="260">
        <v>0.948717948717949</v>
      </c>
      <c r="M1109" s="261">
        <v>0.923076923076923</v>
      </c>
      <c r="N1109" s="261">
        <v>0.92680608365019</v>
      </c>
      <c r="O1109" s="262">
        <v>0.9</v>
      </c>
      <c r="P1109" s="263">
        <v>0.924714434060228</v>
      </c>
      <c r="Q1109" s="260">
        <v>0.913936557462299</v>
      </c>
      <c r="R1109" s="260">
        <v>0.935678655815175</v>
      </c>
      <c r="S1109" s="260">
        <v>0.915285539769721</v>
      </c>
      <c r="T1109" s="262">
        <v>0.9</v>
      </c>
      <c r="U1109" s="260">
        <v>0.632139148494289</v>
      </c>
      <c r="V1109" s="260">
        <v>0.690067602704108</v>
      </c>
      <c r="W1109" s="260">
        <v>0.727487529535311</v>
      </c>
      <c r="X1109" s="260">
        <v>0.706486086128452</v>
      </c>
      <c r="Y1109" s="262">
        <v>0.92</v>
      </c>
      <c r="Z1109" s="262" t="s">
        <v>33</v>
      </c>
      <c r="AA1109" s="262" t="s">
        <v>33</v>
      </c>
      <c r="AB1109" s="262" t="s">
        <v>33</v>
      </c>
      <c r="AC1109" s="262" t="s">
        <v>33</v>
      </c>
      <c r="AD1109" s="262">
        <v>0.92</v>
      </c>
      <c r="AE1109" s="260">
        <v>0.929032258064516</v>
      </c>
      <c r="AF1109" s="260">
        <v>0.913621262458472</v>
      </c>
      <c r="AG1109" s="260">
        <v>0.961240310077519</v>
      </c>
      <c r="AH1109" s="260">
        <v>0.975055569276364</v>
      </c>
      <c r="AI1109" s="262">
        <v>0.92</v>
      </c>
      <c r="AJ1109" s="260">
        <v>0.829698857736241</v>
      </c>
      <c r="AK1109" s="260">
        <v>0.849973998959958</v>
      </c>
      <c r="AL1109" s="260">
        <v>0.878708322394329</v>
      </c>
      <c r="AM1109" s="260">
        <v>0.879579842440915</v>
      </c>
      <c r="AN1109" s="259">
        <v>0.99</v>
      </c>
      <c r="AO1109" s="264">
        <v>1</v>
      </c>
      <c r="AP1109" s="264">
        <v>1</v>
      </c>
      <c r="AQ1109" s="264">
        <v>1</v>
      </c>
      <c r="AR1109" s="265">
        <v>1</v>
      </c>
      <c r="AS1109" s="286">
        <v>0.0721861525408278</v>
      </c>
      <c r="AT1109" s="267">
        <v>0.181818181818182</v>
      </c>
      <c r="AU1109" s="268">
        <v>0</v>
      </c>
      <c r="AV1109" s="268">
        <v>0</v>
      </c>
      <c r="AW1109" s="268">
        <v>0.0894568690095847</v>
      </c>
      <c r="AX1109" s="224"/>
      <c r="AY1109" s="222"/>
    </row>
    <row r="1110" ht="15" spans="1:51">
      <c r="A1110" s="220"/>
      <c r="B1110" s="224"/>
      <c r="C1110" s="283" t="s">
        <v>1085</v>
      </c>
      <c r="D1110" s="111" t="s">
        <v>25</v>
      </c>
      <c r="E1110" s="111" t="s">
        <v>1086</v>
      </c>
      <c r="F1110" s="307" t="s">
        <v>1148</v>
      </c>
      <c r="G1110" s="307" t="s">
        <v>1148</v>
      </c>
      <c r="H1110" s="307" t="s">
        <v>1148</v>
      </c>
      <c r="I1110" s="307" t="s">
        <v>1148</v>
      </c>
      <c r="J1110" s="259">
        <v>0.9</v>
      </c>
      <c r="K1110" s="260">
        <v>0.939393939393939</v>
      </c>
      <c r="L1110" s="260">
        <v>0.967741935483871</v>
      </c>
      <c r="M1110" s="261">
        <v>0.9375</v>
      </c>
      <c r="N1110" s="261">
        <v>0.9728453364817</v>
      </c>
      <c r="O1110" s="262">
        <v>0.9</v>
      </c>
      <c r="P1110" s="263">
        <v>0.873258579680598</v>
      </c>
      <c r="Q1110" s="260">
        <v>0.864847512038523</v>
      </c>
      <c r="R1110" s="260">
        <v>0.858395582981488</v>
      </c>
      <c r="S1110" s="260">
        <v>0.892055548605029</v>
      </c>
      <c r="T1110" s="262">
        <v>0.9</v>
      </c>
      <c r="U1110" s="260">
        <v>0.594631328576283</v>
      </c>
      <c r="V1110" s="260">
        <v>0.612841091492777</v>
      </c>
      <c r="W1110" s="260">
        <v>0.629749918804807</v>
      </c>
      <c r="X1110" s="260">
        <v>0.65546102839985</v>
      </c>
      <c r="Y1110" s="262">
        <v>0.92</v>
      </c>
      <c r="Z1110" s="262" t="s">
        <v>33</v>
      </c>
      <c r="AA1110" s="262" t="s">
        <v>33</v>
      </c>
      <c r="AB1110" s="262" t="s">
        <v>33</v>
      </c>
      <c r="AC1110" s="262" t="s">
        <v>33</v>
      </c>
      <c r="AD1110" s="262">
        <v>0.92</v>
      </c>
      <c r="AE1110" s="260">
        <v>0.99895178197065</v>
      </c>
      <c r="AF1110" s="260">
        <v>0.99878197320341</v>
      </c>
      <c r="AG1110" s="260">
        <v>0.984848484848485</v>
      </c>
      <c r="AH1110" s="260">
        <v>0.995554339648451</v>
      </c>
      <c r="AI1110" s="262">
        <v>0.92</v>
      </c>
      <c r="AJ1110" s="260">
        <v>0.82195039075773</v>
      </c>
      <c r="AK1110" s="260">
        <v>0.779133226324238</v>
      </c>
      <c r="AL1110" s="260">
        <v>0.787593374472231</v>
      </c>
      <c r="AM1110" s="260">
        <v>0.844551482547229</v>
      </c>
      <c r="AN1110" s="259">
        <v>0.99</v>
      </c>
      <c r="AO1110" s="264">
        <v>1</v>
      </c>
      <c r="AP1110" s="264">
        <v>1</v>
      </c>
      <c r="AQ1110" s="264">
        <v>1</v>
      </c>
      <c r="AR1110" s="265">
        <v>1</v>
      </c>
      <c r="AS1110" s="286">
        <v>0.0721861525408278</v>
      </c>
      <c r="AT1110" s="267">
        <v>0</v>
      </c>
      <c r="AU1110" s="268">
        <v>0</v>
      </c>
      <c r="AV1110" s="268">
        <v>0.142857142857143</v>
      </c>
      <c r="AW1110" s="268">
        <v>0.0576923076923077</v>
      </c>
      <c r="AX1110" s="224"/>
      <c r="AY1110" s="222"/>
    </row>
    <row r="1111" ht="15" spans="1:51">
      <c r="A1111" s="220"/>
      <c r="B1111" s="224"/>
      <c r="C1111" s="283" t="s">
        <v>1085</v>
      </c>
      <c r="D1111" s="111" t="s">
        <v>25</v>
      </c>
      <c r="E1111" s="111" t="s">
        <v>1086</v>
      </c>
      <c r="F1111" s="307" t="s">
        <v>1149</v>
      </c>
      <c r="G1111" s="307" t="s">
        <v>1149</v>
      </c>
      <c r="H1111" s="307" t="s">
        <v>1149</v>
      </c>
      <c r="I1111" s="307" t="s">
        <v>1149</v>
      </c>
      <c r="J1111" s="259">
        <v>0.9</v>
      </c>
      <c r="K1111" s="260">
        <v>0.981132075471698</v>
      </c>
      <c r="L1111" s="260">
        <v>0.964912280701754</v>
      </c>
      <c r="M1111" s="261">
        <v>0.952380952380952</v>
      </c>
      <c r="N1111" s="261">
        <v>0.981000633312223</v>
      </c>
      <c r="O1111" s="262">
        <v>0.9</v>
      </c>
      <c r="P1111" s="263">
        <v>0.953951665578054</v>
      </c>
      <c r="Q1111" s="260">
        <v>0.828054298642534</v>
      </c>
      <c r="R1111" s="260">
        <v>0.932782283218964</v>
      </c>
      <c r="S1111" s="260">
        <v>0.958711135005829</v>
      </c>
      <c r="T1111" s="262">
        <v>0.9</v>
      </c>
      <c r="U1111" s="260">
        <v>0.772207707380797</v>
      </c>
      <c r="V1111" s="260">
        <v>0.724789915966387</v>
      </c>
      <c r="W1111" s="260">
        <v>0.79008109794136</v>
      </c>
      <c r="X1111" s="260">
        <v>0.792486453506986</v>
      </c>
      <c r="Y1111" s="262">
        <v>0.92</v>
      </c>
      <c r="Z1111" s="262" t="s">
        <v>33</v>
      </c>
      <c r="AA1111" s="262" t="s">
        <v>33</v>
      </c>
      <c r="AB1111" s="262" t="s">
        <v>33</v>
      </c>
      <c r="AC1111" s="262" t="s">
        <v>33</v>
      </c>
      <c r="AD1111" s="262">
        <v>0.92</v>
      </c>
      <c r="AE1111" s="260">
        <v>0.995962314939435</v>
      </c>
      <c r="AF1111" s="260">
        <v>0.996578272027374</v>
      </c>
      <c r="AG1111" s="260">
        <v>0.990708478513357</v>
      </c>
      <c r="AH1111" s="260">
        <v>0.972501305803914</v>
      </c>
      <c r="AI1111" s="262">
        <v>0.92</v>
      </c>
      <c r="AJ1111" s="260">
        <v>0.926518615284128</v>
      </c>
      <c r="AK1111" s="260">
        <v>0.944570135746606</v>
      </c>
      <c r="AL1111" s="260">
        <v>0.94557080474111</v>
      </c>
      <c r="AM1111" s="260">
        <v>0.950030807891653</v>
      </c>
      <c r="AN1111" s="259">
        <v>0.99</v>
      </c>
      <c r="AO1111" s="264">
        <v>1</v>
      </c>
      <c r="AP1111" s="264">
        <v>1</v>
      </c>
      <c r="AQ1111" s="264">
        <v>1</v>
      </c>
      <c r="AR1111" s="265">
        <v>1</v>
      </c>
      <c r="AS1111" s="286">
        <v>0.0721861525408278</v>
      </c>
      <c r="AT1111" s="267">
        <v>0.125</v>
      </c>
      <c r="AU1111" s="268">
        <v>0.222222222222222</v>
      </c>
      <c r="AV1111" s="268">
        <v>0.0625</v>
      </c>
      <c r="AW1111" s="268">
        <v>0.0690789473684211</v>
      </c>
      <c r="AX1111" s="224"/>
      <c r="AY1111" s="222"/>
    </row>
    <row r="1112" ht="15" spans="1:51">
      <c r="A1112" s="220"/>
      <c r="B1112" s="224"/>
      <c r="C1112" s="283" t="s">
        <v>1085</v>
      </c>
      <c r="D1112" s="111" t="s">
        <v>25</v>
      </c>
      <c r="E1112" s="111" t="s">
        <v>1086</v>
      </c>
      <c r="F1112" s="307" t="s">
        <v>1150</v>
      </c>
      <c r="G1112" s="307" t="s">
        <v>1150</v>
      </c>
      <c r="H1112" s="307" t="s">
        <v>1150</v>
      </c>
      <c r="I1112" s="307" t="s">
        <v>1150</v>
      </c>
      <c r="J1112" s="259">
        <v>0.9</v>
      </c>
      <c r="K1112" s="260">
        <v>0.985507246376812</v>
      </c>
      <c r="L1112" s="260">
        <v>0.972222222222222</v>
      </c>
      <c r="M1112" s="261">
        <v>0.987341772151899</v>
      </c>
      <c r="N1112" s="261">
        <v>0.958720330237358</v>
      </c>
      <c r="O1112" s="262">
        <v>0.9</v>
      </c>
      <c r="P1112" s="263">
        <v>0.944821731748727</v>
      </c>
      <c r="Q1112" s="260">
        <v>0.975647522522523</v>
      </c>
      <c r="R1112" s="260">
        <v>0.967527883665114</v>
      </c>
      <c r="S1112" s="260">
        <v>0.935933988347715</v>
      </c>
      <c r="T1112" s="262">
        <v>0.9</v>
      </c>
      <c r="U1112" s="260">
        <v>0.649971703452179</v>
      </c>
      <c r="V1112" s="260">
        <v>0.666948198198198</v>
      </c>
      <c r="W1112" s="260">
        <v>0.671890441903148</v>
      </c>
      <c r="X1112" s="260">
        <v>0.632726645575419</v>
      </c>
      <c r="Y1112" s="262">
        <v>0.92</v>
      </c>
      <c r="Z1112" s="262" t="s">
        <v>33</v>
      </c>
      <c r="AA1112" s="262">
        <v>0</v>
      </c>
      <c r="AB1112" s="262" t="s">
        <v>33</v>
      </c>
      <c r="AC1112" s="262">
        <v>0.75</v>
      </c>
      <c r="AD1112" s="262">
        <v>0.92</v>
      </c>
      <c r="AE1112" s="260">
        <v>0.995504174694926</v>
      </c>
      <c r="AF1112" s="260">
        <v>0.993568043331077</v>
      </c>
      <c r="AG1112" s="260">
        <v>0.956780923994039</v>
      </c>
      <c r="AH1112" s="260">
        <v>0.980198398287429</v>
      </c>
      <c r="AI1112" s="262">
        <v>0.92</v>
      </c>
      <c r="AJ1112" s="260">
        <v>0.877493280520583</v>
      </c>
      <c r="AK1112" s="260">
        <v>0.914157050379961</v>
      </c>
      <c r="AL1112" s="260">
        <v>0.942256106169702</v>
      </c>
      <c r="AM1112" s="260">
        <v>0.92661277283751</v>
      </c>
      <c r="AN1112" s="259">
        <v>0.99</v>
      </c>
      <c r="AO1112" s="264">
        <v>1</v>
      </c>
      <c r="AP1112" s="264">
        <v>1</v>
      </c>
      <c r="AQ1112" s="264">
        <v>1</v>
      </c>
      <c r="AR1112" s="265">
        <v>1</v>
      </c>
      <c r="AS1112" s="286">
        <v>0.0721861525408278</v>
      </c>
      <c r="AT1112" s="267">
        <v>0</v>
      </c>
      <c r="AU1112" s="268">
        <v>0.0588235294117647</v>
      </c>
      <c r="AV1112" s="268">
        <v>0.0256410256410256</v>
      </c>
      <c r="AW1112" s="268">
        <v>0.0675057208237986</v>
      </c>
      <c r="AX1112" s="224"/>
      <c r="AY1112" s="222"/>
    </row>
    <row r="1113" ht="15" spans="1:51">
      <c r="A1113" s="220"/>
      <c r="B1113" s="224"/>
      <c r="C1113" s="283" t="s">
        <v>1085</v>
      </c>
      <c r="D1113" s="111" t="s">
        <v>25</v>
      </c>
      <c r="E1113" s="111" t="s">
        <v>1086</v>
      </c>
      <c r="F1113" s="307" t="s">
        <v>1151</v>
      </c>
      <c r="G1113" s="307" t="s">
        <v>1151</v>
      </c>
      <c r="H1113" s="307" t="s">
        <v>1151</v>
      </c>
      <c r="I1113" s="307" t="s">
        <v>1151</v>
      </c>
      <c r="J1113" s="259">
        <v>0.9</v>
      </c>
      <c r="K1113" s="260" t="s">
        <v>33</v>
      </c>
      <c r="L1113" s="260" t="s">
        <v>33</v>
      </c>
      <c r="M1113" s="261" t="s">
        <v>33</v>
      </c>
      <c r="N1113" s="261" t="s">
        <v>33</v>
      </c>
      <c r="O1113" s="262">
        <v>0.9</v>
      </c>
      <c r="P1113" s="263">
        <v>0.0177880897138438</v>
      </c>
      <c r="Q1113" s="260">
        <v>0.0641562064156206</v>
      </c>
      <c r="R1113" s="260">
        <v>0.0791505791505791</v>
      </c>
      <c r="S1113" s="260">
        <v>0.0597347184862258</v>
      </c>
      <c r="T1113" s="262">
        <v>0.9</v>
      </c>
      <c r="U1113" s="260">
        <v>0.00696055684454756</v>
      </c>
      <c r="V1113" s="260">
        <v>0.0278940027894003</v>
      </c>
      <c r="W1113" s="260">
        <v>0.0263835263835264</v>
      </c>
      <c r="X1113" s="260">
        <v>0.0216739325356337</v>
      </c>
      <c r="Y1113" s="262">
        <v>0.92</v>
      </c>
      <c r="Z1113" s="262" t="s">
        <v>33</v>
      </c>
      <c r="AA1113" s="262" t="s">
        <v>33</v>
      </c>
      <c r="AB1113" s="262" t="s">
        <v>33</v>
      </c>
      <c r="AC1113" s="262">
        <v>0</v>
      </c>
      <c r="AD1113" s="262">
        <v>0.92</v>
      </c>
      <c r="AE1113" s="260" t="s">
        <v>33</v>
      </c>
      <c r="AF1113" s="260" t="s">
        <v>33</v>
      </c>
      <c r="AG1113" s="260" t="s">
        <v>33</v>
      </c>
      <c r="AH1113" s="260">
        <v>0.2</v>
      </c>
      <c r="AI1113" s="262">
        <v>0.92</v>
      </c>
      <c r="AJ1113" s="260">
        <v>0.0185614849187935</v>
      </c>
      <c r="AK1113" s="260">
        <v>0.0334728033472803</v>
      </c>
      <c r="AL1113" s="260">
        <v>0.0321750321750322</v>
      </c>
      <c r="AM1113" s="260">
        <v>0.0362663863467722</v>
      </c>
      <c r="AN1113" s="259">
        <v>0.99</v>
      </c>
      <c r="AO1113" s="264" t="s">
        <v>33</v>
      </c>
      <c r="AP1113" s="264" t="s">
        <v>33</v>
      </c>
      <c r="AQ1113" s="264" t="s">
        <v>33</v>
      </c>
      <c r="AR1113" s="265" t="s">
        <v>33</v>
      </c>
      <c r="AS1113" s="286">
        <v>0.0721861525408278</v>
      </c>
      <c r="AT1113" s="267">
        <v>0</v>
      </c>
      <c r="AU1113" s="268">
        <v>0.454545454545455</v>
      </c>
      <c r="AV1113" s="268">
        <v>0.111111111111111</v>
      </c>
      <c r="AW1113" s="268">
        <v>0.0772442588726513</v>
      </c>
      <c r="AX1113" s="224"/>
      <c r="AY1113" s="222"/>
    </row>
    <row r="1114" ht="15" spans="1:51">
      <c r="A1114" s="220"/>
      <c r="B1114" s="224"/>
      <c r="C1114" s="283" t="s">
        <v>1085</v>
      </c>
      <c r="D1114" s="111" t="s">
        <v>25</v>
      </c>
      <c r="E1114" s="111" t="s">
        <v>1086</v>
      </c>
      <c r="F1114" s="307" t="s">
        <v>1152</v>
      </c>
      <c r="G1114" s="307" t="s">
        <v>1152</v>
      </c>
      <c r="H1114" s="307" t="s">
        <v>1152</v>
      </c>
      <c r="I1114" s="307" t="s">
        <v>1152</v>
      </c>
      <c r="J1114" s="259">
        <v>0.9</v>
      </c>
      <c r="K1114" s="260">
        <v>0.983870967741935</v>
      </c>
      <c r="L1114" s="260">
        <v>0.985915492957746</v>
      </c>
      <c r="M1114" s="261">
        <v>0.96969696969697</v>
      </c>
      <c r="N1114" s="261">
        <v>0.959183673469388</v>
      </c>
      <c r="O1114" s="262">
        <v>0.9</v>
      </c>
      <c r="P1114" s="263">
        <v>0.934666436821238</v>
      </c>
      <c r="Q1114" s="260">
        <v>0.918757467144564</v>
      </c>
      <c r="R1114" s="260">
        <v>0.807635613207547</v>
      </c>
      <c r="S1114" s="260">
        <v>0.873007358953393</v>
      </c>
      <c r="T1114" s="262">
        <v>0.9</v>
      </c>
      <c r="U1114" s="260">
        <v>0.418031373901052</v>
      </c>
      <c r="V1114" s="260">
        <v>0.548387096774194</v>
      </c>
      <c r="W1114" s="260">
        <v>0.475235849056604</v>
      </c>
      <c r="X1114" s="260">
        <v>0.531846279640229</v>
      </c>
      <c r="Y1114" s="262">
        <v>0.92</v>
      </c>
      <c r="Z1114" s="262" t="s">
        <v>33</v>
      </c>
      <c r="AA1114" s="262" t="s">
        <v>33</v>
      </c>
      <c r="AB1114" s="262" t="s">
        <v>33</v>
      </c>
      <c r="AC1114" s="262">
        <v>0</v>
      </c>
      <c r="AD1114" s="262">
        <v>0.92</v>
      </c>
      <c r="AE1114" s="260">
        <v>0.993197278911565</v>
      </c>
      <c r="AF1114" s="260">
        <v>0.984662576687117</v>
      </c>
      <c r="AG1114" s="260">
        <v>0.997084548104956</v>
      </c>
      <c r="AH1114" s="260">
        <v>0.98926436501159</v>
      </c>
      <c r="AI1114" s="262">
        <v>0.92</v>
      </c>
      <c r="AJ1114" s="260">
        <v>0.832959834511291</v>
      </c>
      <c r="AK1114" s="260">
        <v>0.910223587642943</v>
      </c>
      <c r="AL1114" s="260">
        <v>0.879274764150943</v>
      </c>
      <c r="AM1114" s="260">
        <v>0.891985766428132</v>
      </c>
      <c r="AN1114" s="259">
        <v>0.99</v>
      </c>
      <c r="AO1114" s="264">
        <v>1</v>
      </c>
      <c r="AP1114" s="264">
        <v>1</v>
      </c>
      <c r="AQ1114" s="264">
        <v>1</v>
      </c>
      <c r="AR1114" s="265">
        <v>1</v>
      </c>
      <c r="AS1114" s="286">
        <v>0.0721861525408278</v>
      </c>
      <c r="AT1114" s="267">
        <v>0.117647058823529</v>
      </c>
      <c r="AU1114" s="268">
        <v>0</v>
      </c>
      <c r="AV1114" s="268">
        <v>0.105263157894737</v>
      </c>
      <c r="AW1114" s="268">
        <v>0.0378151260504202</v>
      </c>
      <c r="AX1114" s="224"/>
      <c r="AY1114" s="222"/>
    </row>
    <row r="1115" ht="15" spans="1:51">
      <c r="A1115" s="220"/>
      <c r="B1115" s="224"/>
      <c r="C1115" s="283" t="s">
        <v>1085</v>
      </c>
      <c r="D1115" s="111" t="s">
        <v>25</v>
      </c>
      <c r="E1115" s="111" t="s">
        <v>1086</v>
      </c>
      <c r="F1115" s="307" t="s">
        <v>1153</v>
      </c>
      <c r="G1115" s="307" t="s">
        <v>1153</v>
      </c>
      <c r="H1115" s="307" t="s">
        <v>1153</v>
      </c>
      <c r="I1115" s="307" t="s">
        <v>1153</v>
      </c>
      <c r="J1115" s="259">
        <v>0.9</v>
      </c>
      <c r="K1115" s="260">
        <v>0.934426229508197</v>
      </c>
      <c r="L1115" s="260">
        <v>0.925373134328358</v>
      </c>
      <c r="M1115" s="261">
        <v>0.938461538461538</v>
      </c>
      <c r="N1115" s="261">
        <v>0.919318181818182</v>
      </c>
      <c r="O1115" s="262">
        <v>0.9</v>
      </c>
      <c r="P1115" s="263">
        <v>0.978935939196526</v>
      </c>
      <c r="Q1115" s="260">
        <v>0.987211740041929</v>
      </c>
      <c r="R1115" s="260">
        <v>0.98919127581548</v>
      </c>
      <c r="S1115" s="260">
        <v>0.976016496009283</v>
      </c>
      <c r="T1115" s="262">
        <v>0.9</v>
      </c>
      <c r="U1115" s="260">
        <v>0.724864277958741</v>
      </c>
      <c r="V1115" s="260">
        <v>0.69958071278826</v>
      </c>
      <c r="W1115" s="260">
        <v>0.666280640802934</v>
      </c>
      <c r="X1115" s="260">
        <v>0.699418249102285</v>
      </c>
      <c r="Y1115" s="262">
        <v>0.92</v>
      </c>
      <c r="Z1115" s="262">
        <v>0</v>
      </c>
      <c r="AA1115" s="262">
        <v>0</v>
      </c>
      <c r="AB1115" s="262" t="s">
        <v>33</v>
      </c>
      <c r="AC1115" s="262">
        <v>0</v>
      </c>
      <c r="AD1115" s="262">
        <v>0.92</v>
      </c>
      <c r="AE1115" s="260">
        <v>0.991935483870968</v>
      </c>
      <c r="AF1115" s="260">
        <v>0.986666666666667</v>
      </c>
      <c r="AG1115" s="260">
        <v>0.992481203007519</v>
      </c>
      <c r="AH1115" s="260">
        <v>0.983515022600372</v>
      </c>
      <c r="AI1115" s="262">
        <v>0.92</v>
      </c>
      <c r="AJ1115" s="260">
        <v>0.90091066782307</v>
      </c>
      <c r="AK1115" s="260">
        <v>0.941731293229931</v>
      </c>
      <c r="AL1115" s="260">
        <v>0.896352055587724</v>
      </c>
      <c r="AM1115" s="260">
        <v>0.926102465603073</v>
      </c>
      <c r="AN1115" s="259">
        <v>0.99</v>
      </c>
      <c r="AO1115" s="264">
        <v>1</v>
      </c>
      <c r="AP1115" s="264">
        <v>1</v>
      </c>
      <c r="AQ1115" s="264">
        <v>1</v>
      </c>
      <c r="AR1115" s="265">
        <v>1</v>
      </c>
      <c r="AS1115" s="286">
        <v>0.0721861525408278</v>
      </c>
      <c r="AT1115" s="267">
        <v>0.0833333333333333</v>
      </c>
      <c r="AU1115" s="268">
        <v>0.0952380952380952</v>
      </c>
      <c r="AV1115" s="268">
        <v>0</v>
      </c>
      <c r="AW1115" s="268">
        <v>0.0727762803234501</v>
      </c>
      <c r="AX1115" s="224"/>
      <c r="AY1115" s="222"/>
    </row>
    <row r="1116" ht="15" spans="1:51">
      <c r="A1116" s="220"/>
      <c r="B1116" s="224"/>
      <c r="C1116" s="283" t="s">
        <v>1085</v>
      </c>
      <c r="D1116" s="111" t="s">
        <v>25</v>
      </c>
      <c r="E1116" s="111" t="s">
        <v>1086</v>
      </c>
      <c r="F1116" s="307" t="s">
        <v>1154</v>
      </c>
      <c r="G1116" s="307" t="s">
        <v>1154</v>
      </c>
      <c r="H1116" s="307" t="s">
        <v>1154</v>
      </c>
      <c r="I1116" s="307" t="s">
        <v>1154</v>
      </c>
      <c r="J1116" s="259">
        <v>0.9</v>
      </c>
      <c r="K1116" s="260">
        <v>1</v>
      </c>
      <c r="L1116" s="260">
        <v>0.931818181818182</v>
      </c>
      <c r="M1116" s="261">
        <v>0.9375</v>
      </c>
      <c r="N1116" s="261">
        <v>0.942741935483871</v>
      </c>
      <c r="O1116" s="262">
        <v>0.9</v>
      </c>
      <c r="P1116" s="263">
        <v>0.988442822384428</v>
      </c>
      <c r="Q1116" s="260">
        <v>0.989956958393113</v>
      </c>
      <c r="R1116" s="260">
        <v>0.988381304462635</v>
      </c>
      <c r="S1116" s="260">
        <v>0.965482632673544</v>
      </c>
      <c r="T1116" s="262">
        <v>0.9</v>
      </c>
      <c r="U1116" s="260">
        <v>0.790450121654501</v>
      </c>
      <c r="V1116" s="260">
        <v>0.820086083213773</v>
      </c>
      <c r="W1116" s="260">
        <v>0.848164774227621</v>
      </c>
      <c r="X1116" s="260">
        <v>0.804080830237876</v>
      </c>
      <c r="Y1116" s="262">
        <v>0.92</v>
      </c>
      <c r="Z1116" s="262" t="s">
        <v>33</v>
      </c>
      <c r="AA1116" s="262" t="s">
        <v>33</v>
      </c>
      <c r="AB1116" s="262" t="s">
        <v>33</v>
      </c>
      <c r="AC1116" s="262" t="s">
        <v>33</v>
      </c>
      <c r="AD1116" s="262">
        <v>0.92</v>
      </c>
      <c r="AE1116" s="260">
        <v>1</v>
      </c>
      <c r="AF1116" s="260">
        <v>1</v>
      </c>
      <c r="AG1116" s="260">
        <v>1</v>
      </c>
      <c r="AH1116" s="260">
        <v>0.992455418381344</v>
      </c>
      <c r="AI1116" s="262">
        <v>0.92</v>
      </c>
      <c r="AJ1116" s="260">
        <v>0.927919708029197</v>
      </c>
      <c r="AK1116" s="260">
        <v>0.938880918220947</v>
      </c>
      <c r="AL1116" s="260">
        <v>0.960918933192501</v>
      </c>
      <c r="AM1116" s="260">
        <v>0.953274219081418</v>
      </c>
      <c r="AN1116" s="259">
        <v>0.99</v>
      </c>
      <c r="AO1116" s="264">
        <v>1</v>
      </c>
      <c r="AP1116" s="264">
        <v>1</v>
      </c>
      <c r="AQ1116" s="264">
        <v>1</v>
      </c>
      <c r="AR1116" s="265">
        <v>1</v>
      </c>
      <c r="AS1116" s="286">
        <v>0.0721861525408278</v>
      </c>
      <c r="AT1116" s="267">
        <v>0</v>
      </c>
      <c r="AU1116" s="268">
        <v>0</v>
      </c>
      <c r="AV1116" s="268">
        <v>0.285714285714286</v>
      </c>
      <c r="AW1116" s="268">
        <v>0.0802139037433155</v>
      </c>
      <c r="AX1116" s="224"/>
      <c r="AY1116" s="222"/>
    </row>
    <row r="1117" ht="15" spans="1:51">
      <c r="A1117" s="220"/>
      <c r="B1117" s="224"/>
      <c r="C1117" s="283" t="s">
        <v>1085</v>
      </c>
      <c r="D1117" s="111" t="s">
        <v>25</v>
      </c>
      <c r="E1117" s="111" t="s">
        <v>1086</v>
      </c>
      <c r="F1117" s="307" t="s">
        <v>1155</v>
      </c>
      <c r="G1117" s="307" t="s">
        <v>1155</v>
      </c>
      <c r="H1117" s="307" t="s">
        <v>1155</v>
      </c>
      <c r="I1117" s="307" t="s">
        <v>1155</v>
      </c>
      <c r="J1117" s="259">
        <v>0.9</v>
      </c>
      <c r="K1117" s="260">
        <v>0.976190476190476</v>
      </c>
      <c r="L1117" s="260">
        <v>0.955555555555556</v>
      </c>
      <c r="M1117" s="261">
        <v>0.976744186046512</v>
      </c>
      <c r="N1117" s="261">
        <v>0.97598627787307</v>
      </c>
      <c r="O1117" s="262">
        <v>0.9</v>
      </c>
      <c r="P1117" s="263">
        <v>0.920634920634921</v>
      </c>
      <c r="Q1117" s="260">
        <v>0.962312138728324</v>
      </c>
      <c r="R1117" s="260">
        <v>0.966891744717926</v>
      </c>
      <c r="S1117" s="260">
        <v>0.956286492444185</v>
      </c>
      <c r="T1117" s="262">
        <v>0.9</v>
      </c>
      <c r="U1117" s="260">
        <v>0.737728937728938</v>
      </c>
      <c r="V1117" s="260">
        <v>0.740809248554913</v>
      </c>
      <c r="W1117" s="260">
        <v>0.714876933130037</v>
      </c>
      <c r="X1117" s="260">
        <v>0.73462193600102</v>
      </c>
      <c r="Y1117" s="262">
        <v>0.92</v>
      </c>
      <c r="Z1117" s="262" t="s">
        <v>33</v>
      </c>
      <c r="AA1117" s="262" t="s">
        <v>33</v>
      </c>
      <c r="AB1117" s="262" t="s">
        <v>33</v>
      </c>
      <c r="AC1117" s="262" t="s">
        <v>33</v>
      </c>
      <c r="AD1117" s="262">
        <v>0.92</v>
      </c>
      <c r="AE1117" s="260">
        <v>0.995238095238095</v>
      </c>
      <c r="AF1117" s="260">
        <v>1</v>
      </c>
      <c r="AG1117" s="260">
        <v>0.971428571428571</v>
      </c>
      <c r="AH1117" s="260">
        <v>0.987330316742081</v>
      </c>
      <c r="AI1117" s="262">
        <v>0.92</v>
      </c>
      <c r="AJ1117" s="260">
        <v>0.864224664224664</v>
      </c>
      <c r="AK1117" s="260">
        <v>0.907976878612717</v>
      </c>
      <c r="AL1117" s="260">
        <v>0.886081463733391</v>
      </c>
      <c r="AM1117" s="260">
        <v>0.904265687765865</v>
      </c>
      <c r="AN1117" s="259">
        <v>0.99</v>
      </c>
      <c r="AO1117" s="264">
        <v>1</v>
      </c>
      <c r="AP1117" s="264">
        <v>1</v>
      </c>
      <c r="AQ1117" s="264">
        <v>1</v>
      </c>
      <c r="AR1117" s="265">
        <v>1</v>
      </c>
      <c r="AS1117" s="286">
        <v>0.0721861525408278</v>
      </c>
      <c r="AT1117" s="267">
        <v>0.166666666666667</v>
      </c>
      <c r="AU1117" s="268">
        <v>0.125</v>
      </c>
      <c r="AV1117" s="268">
        <v>0.0909090909090909</v>
      </c>
      <c r="AW1117" s="268">
        <v>0.0592334494773519</v>
      </c>
      <c r="AX1117" s="224"/>
      <c r="AY1117" s="222"/>
    </row>
    <row r="1118" ht="15" spans="1:51">
      <c r="A1118" s="220"/>
      <c r="B1118" s="224"/>
      <c r="C1118" s="283" t="s">
        <v>1085</v>
      </c>
      <c r="D1118" s="111" t="s">
        <v>25</v>
      </c>
      <c r="E1118" s="111" t="s">
        <v>1086</v>
      </c>
      <c r="F1118" s="307" t="s">
        <v>1156</v>
      </c>
      <c r="G1118" s="307" t="s">
        <v>1156</v>
      </c>
      <c r="H1118" s="307" t="s">
        <v>1156</v>
      </c>
      <c r="I1118" s="307" t="s">
        <v>1156</v>
      </c>
      <c r="J1118" s="259">
        <v>0.9</v>
      </c>
      <c r="K1118" s="260">
        <v>0.979591836734694</v>
      </c>
      <c r="L1118" s="260">
        <v>0.980392156862745</v>
      </c>
      <c r="M1118" s="261">
        <v>0.961538461538462</v>
      </c>
      <c r="N1118" s="261">
        <v>0.978277153558052</v>
      </c>
      <c r="O1118" s="262">
        <v>0.9</v>
      </c>
      <c r="P1118" s="263">
        <v>0.959462700887503</v>
      </c>
      <c r="Q1118" s="260">
        <v>0.953853253345639</v>
      </c>
      <c r="R1118" s="260">
        <v>0.92463706233988</v>
      </c>
      <c r="S1118" s="260">
        <v>0.943220990608828</v>
      </c>
      <c r="T1118" s="262">
        <v>0.9</v>
      </c>
      <c r="U1118" s="260">
        <v>0.730630846725834</v>
      </c>
      <c r="V1118" s="260">
        <v>0.775496077526534</v>
      </c>
      <c r="W1118" s="260">
        <v>0.729718189581554</v>
      </c>
      <c r="X1118" s="260">
        <v>0.719655801014281</v>
      </c>
      <c r="Y1118" s="262">
        <v>0.92</v>
      </c>
      <c r="Z1118" s="262">
        <v>0</v>
      </c>
      <c r="AA1118" s="262">
        <v>0</v>
      </c>
      <c r="AB1118" s="262" t="s">
        <v>33</v>
      </c>
      <c r="AC1118" s="262">
        <v>0</v>
      </c>
      <c r="AD1118" s="262">
        <v>0.92</v>
      </c>
      <c r="AE1118" s="260">
        <v>0.965317919075145</v>
      </c>
      <c r="AF1118" s="260">
        <v>0.996428571428571</v>
      </c>
      <c r="AG1118" s="260">
        <v>0.971631205673759</v>
      </c>
      <c r="AH1118" s="260">
        <v>0.98029186098992</v>
      </c>
      <c r="AI1118" s="262">
        <v>0.92</v>
      </c>
      <c r="AJ1118" s="260">
        <v>0.922320786382163</v>
      </c>
      <c r="AK1118" s="260">
        <v>0.958708189158016</v>
      </c>
      <c r="AL1118" s="260">
        <v>0.948975234842015</v>
      </c>
      <c r="AM1118" s="260">
        <v>0.950099783155221</v>
      </c>
      <c r="AN1118" s="259">
        <v>0.99</v>
      </c>
      <c r="AO1118" s="264">
        <v>1</v>
      </c>
      <c r="AP1118" s="264">
        <v>1</v>
      </c>
      <c r="AQ1118" s="264">
        <v>1</v>
      </c>
      <c r="AR1118" s="265">
        <v>1</v>
      </c>
      <c r="AS1118" s="286">
        <v>0.0721861525408278</v>
      </c>
      <c r="AT1118" s="267">
        <v>0.2</v>
      </c>
      <c r="AU1118" s="268">
        <v>0.166666666666667</v>
      </c>
      <c r="AV1118" s="268">
        <v>0.166666666666667</v>
      </c>
      <c r="AW1118" s="268">
        <v>0.08</v>
      </c>
      <c r="AX1118" s="224"/>
      <c r="AY1118" s="222"/>
    </row>
    <row r="1119" ht="15" spans="1:51">
      <c r="A1119" s="220"/>
      <c r="B1119" s="224"/>
      <c r="C1119" s="283" t="s">
        <v>1085</v>
      </c>
      <c r="D1119" s="111" t="s">
        <v>25</v>
      </c>
      <c r="E1119" s="111" t="s">
        <v>1086</v>
      </c>
      <c r="F1119" s="307" t="s">
        <v>1157</v>
      </c>
      <c r="G1119" s="307" t="s">
        <v>1157</v>
      </c>
      <c r="H1119" s="307" t="s">
        <v>1157</v>
      </c>
      <c r="I1119" s="307" t="s">
        <v>1157</v>
      </c>
      <c r="J1119" s="259">
        <v>0.9</v>
      </c>
      <c r="K1119" s="260">
        <v>0.977272727272727</v>
      </c>
      <c r="L1119" s="260">
        <v>0.976744186046512</v>
      </c>
      <c r="M1119" s="261">
        <v>0.977272727272727</v>
      </c>
      <c r="N1119" s="261">
        <v>0.971830985915493</v>
      </c>
      <c r="O1119" s="262">
        <v>0.9</v>
      </c>
      <c r="P1119" s="263">
        <v>0.981360201511335</v>
      </c>
      <c r="Q1119" s="260">
        <v>0.940087426073541</v>
      </c>
      <c r="R1119" s="260">
        <v>0.963600099725754</v>
      </c>
      <c r="S1119" s="260">
        <v>0.95902156708519</v>
      </c>
      <c r="T1119" s="262">
        <v>0.9</v>
      </c>
      <c r="U1119" s="260">
        <v>0.843073047858942</v>
      </c>
      <c r="V1119" s="260">
        <v>0.823605039856004</v>
      </c>
      <c r="W1119" s="260">
        <v>0.87634006482174</v>
      </c>
      <c r="X1119" s="260">
        <v>0.847030034666589</v>
      </c>
      <c r="Y1119" s="262">
        <v>0.92</v>
      </c>
      <c r="Z1119" s="262" t="s">
        <v>33</v>
      </c>
      <c r="AA1119" s="262" t="s">
        <v>33</v>
      </c>
      <c r="AB1119" s="262" t="s">
        <v>33</v>
      </c>
      <c r="AC1119" s="262" t="s">
        <v>33</v>
      </c>
      <c r="AD1119" s="262">
        <v>0.92</v>
      </c>
      <c r="AE1119" s="260">
        <v>1</v>
      </c>
      <c r="AF1119" s="260">
        <v>0.988095238095238</v>
      </c>
      <c r="AG1119" s="260">
        <v>1</v>
      </c>
      <c r="AH1119" s="260">
        <v>0.994807442665513</v>
      </c>
      <c r="AI1119" s="262">
        <v>0.92</v>
      </c>
      <c r="AJ1119" s="260">
        <v>0.951133501259446</v>
      </c>
      <c r="AK1119" s="260">
        <v>0.948830033427616</v>
      </c>
      <c r="AL1119" s="260">
        <v>0.93742208925455</v>
      </c>
      <c r="AM1119" s="260">
        <v>0.961420067779493</v>
      </c>
      <c r="AN1119" s="259">
        <v>0.99</v>
      </c>
      <c r="AO1119" s="264">
        <v>1</v>
      </c>
      <c r="AP1119" s="264">
        <v>1</v>
      </c>
      <c r="AQ1119" s="264">
        <v>1</v>
      </c>
      <c r="AR1119" s="265">
        <v>1</v>
      </c>
      <c r="AS1119" s="286">
        <v>0.0721861525408278</v>
      </c>
      <c r="AT1119" s="267">
        <v>0.125</v>
      </c>
      <c r="AU1119" s="268">
        <v>0</v>
      </c>
      <c r="AV1119" s="268">
        <v>0.0769230769230769</v>
      </c>
      <c r="AW1119" s="268">
        <v>0.0826086956521739</v>
      </c>
      <c r="AX1119" s="224"/>
      <c r="AY1119" s="222"/>
    </row>
    <row r="1120" ht="15" spans="1:51">
      <c r="A1120" s="220"/>
      <c r="B1120" s="224"/>
      <c r="C1120" s="283" t="s">
        <v>1085</v>
      </c>
      <c r="D1120" s="111" t="s">
        <v>25</v>
      </c>
      <c r="E1120" s="111" t="s">
        <v>1086</v>
      </c>
      <c r="F1120" s="307" t="s">
        <v>1158</v>
      </c>
      <c r="G1120" s="307" t="s">
        <v>1158</v>
      </c>
      <c r="H1120" s="307" t="s">
        <v>1158</v>
      </c>
      <c r="I1120" s="307" t="s">
        <v>1158</v>
      </c>
      <c r="J1120" s="259">
        <v>0.9</v>
      </c>
      <c r="K1120" s="260">
        <v>0.925925925925926</v>
      </c>
      <c r="L1120" s="260">
        <v>1</v>
      </c>
      <c r="M1120" s="261">
        <v>0.741935483870968</v>
      </c>
      <c r="N1120" s="261">
        <v>0.909826589595376</v>
      </c>
      <c r="O1120" s="262">
        <v>0.9</v>
      </c>
      <c r="P1120" s="263">
        <v>0.905906593406593</v>
      </c>
      <c r="Q1120" s="260">
        <v>0.972348617430872</v>
      </c>
      <c r="R1120" s="260">
        <v>0.897124600638978</v>
      </c>
      <c r="S1120" s="260">
        <v>0.9495550902905</v>
      </c>
      <c r="T1120" s="262">
        <v>0.9</v>
      </c>
      <c r="U1120" s="260">
        <v>0.494505494505495</v>
      </c>
      <c r="V1120" s="260">
        <v>0.487574378718936</v>
      </c>
      <c r="W1120" s="260">
        <v>0.447284345047923</v>
      </c>
      <c r="X1120" s="260">
        <v>0.543522638052866</v>
      </c>
      <c r="Y1120" s="262">
        <v>0.92</v>
      </c>
      <c r="Z1120" s="262" t="s">
        <v>33</v>
      </c>
      <c r="AA1120" s="262">
        <v>0</v>
      </c>
      <c r="AB1120" s="262" t="s">
        <v>33</v>
      </c>
      <c r="AC1120" s="262">
        <v>0</v>
      </c>
      <c r="AD1120" s="262">
        <v>0.92</v>
      </c>
      <c r="AE1120" s="260">
        <v>1</v>
      </c>
      <c r="AF1120" s="260">
        <v>1</v>
      </c>
      <c r="AG1120" s="260">
        <v>0.973684210526316</v>
      </c>
      <c r="AH1120" s="260">
        <v>0.980665950590763</v>
      </c>
      <c r="AI1120" s="262">
        <v>0.92</v>
      </c>
      <c r="AJ1120" s="260">
        <v>0.789835164835165</v>
      </c>
      <c r="AK1120" s="260">
        <v>0.900314795383001</v>
      </c>
      <c r="AL1120" s="260">
        <v>0.837060702875399</v>
      </c>
      <c r="AM1120" s="260">
        <v>0.881500091596661</v>
      </c>
      <c r="AN1120" s="259">
        <v>0.99</v>
      </c>
      <c r="AO1120" s="264">
        <v>1</v>
      </c>
      <c r="AP1120" s="264">
        <v>1</v>
      </c>
      <c r="AQ1120" s="264">
        <v>1</v>
      </c>
      <c r="AR1120" s="265">
        <v>1</v>
      </c>
      <c r="AS1120" s="286">
        <v>0.0721861525408278</v>
      </c>
      <c r="AT1120" s="267">
        <v>0</v>
      </c>
      <c r="AU1120" s="268">
        <v>0.25</v>
      </c>
      <c r="AV1120" s="268">
        <v>0</v>
      </c>
      <c r="AW1120" s="268">
        <v>0.0909090909090909</v>
      </c>
      <c r="AX1120" s="224"/>
      <c r="AY1120" s="222"/>
    </row>
    <row r="1121" ht="15" spans="1:51">
      <c r="A1121" s="220"/>
      <c r="B1121" s="224"/>
      <c r="C1121" s="283" t="s">
        <v>1085</v>
      </c>
      <c r="D1121" s="111" t="s">
        <v>25</v>
      </c>
      <c r="E1121" s="111" t="s">
        <v>1086</v>
      </c>
      <c r="F1121" s="307" t="s">
        <v>1159</v>
      </c>
      <c r="G1121" s="307" t="s">
        <v>1159</v>
      </c>
      <c r="H1121" s="307" t="s">
        <v>1159</v>
      </c>
      <c r="I1121" s="307" t="s">
        <v>1159</v>
      </c>
      <c r="J1121" s="259">
        <v>0.9</v>
      </c>
      <c r="K1121" s="260">
        <v>0.842105263157895</v>
      </c>
      <c r="L1121" s="260">
        <v>0.811320754716981</v>
      </c>
      <c r="M1121" s="261">
        <v>0.851485148514851</v>
      </c>
      <c r="N1121" s="261">
        <v>0.854314531191632</v>
      </c>
      <c r="O1121" s="262">
        <v>0.9</v>
      </c>
      <c r="P1121" s="263">
        <v>0.903369452278462</v>
      </c>
      <c r="Q1121" s="260">
        <v>0.906907755332674</v>
      </c>
      <c r="R1121" s="260">
        <v>0.949927431059506</v>
      </c>
      <c r="S1121" s="260">
        <v>0.919061403366916</v>
      </c>
      <c r="T1121" s="262">
        <v>0.9</v>
      </c>
      <c r="U1121" s="260">
        <v>0.75063084458958</v>
      </c>
      <c r="V1121" s="260">
        <v>0.775815793191129</v>
      </c>
      <c r="W1121" s="260">
        <v>0.784179970972424</v>
      </c>
      <c r="X1121" s="260">
        <v>0.780190932074109</v>
      </c>
      <c r="Y1121" s="262">
        <v>0.92</v>
      </c>
      <c r="Z1121" s="262" t="s">
        <v>33</v>
      </c>
      <c r="AA1121" s="262" t="s">
        <v>33</v>
      </c>
      <c r="AB1121" s="262" t="s">
        <v>33</v>
      </c>
      <c r="AC1121" s="262">
        <v>1</v>
      </c>
      <c r="AD1121" s="262">
        <v>0.92</v>
      </c>
      <c r="AE1121" s="260">
        <v>0.999</v>
      </c>
      <c r="AF1121" s="260">
        <v>0.9953095684803</v>
      </c>
      <c r="AG1121" s="260">
        <v>0.999035679845709</v>
      </c>
      <c r="AH1121" s="260">
        <v>0.997744683897759</v>
      </c>
      <c r="AI1121" s="262">
        <v>0.92</v>
      </c>
      <c r="AJ1121" s="260">
        <v>0.896838355351047</v>
      </c>
      <c r="AK1121" s="260">
        <v>0.92965108066111</v>
      </c>
      <c r="AL1121" s="260">
        <v>0.943251088534107</v>
      </c>
      <c r="AM1121" s="260">
        <v>0.942785680787869</v>
      </c>
      <c r="AN1121" s="259">
        <v>0.99</v>
      </c>
      <c r="AO1121" s="264">
        <v>1</v>
      </c>
      <c r="AP1121" s="264">
        <v>1</v>
      </c>
      <c r="AQ1121" s="264">
        <v>1</v>
      </c>
      <c r="AR1121" s="265">
        <v>1</v>
      </c>
      <c r="AS1121" s="286">
        <v>0.0721861525408278</v>
      </c>
      <c r="AT1121" s="267">
        <v>0.0869565217391304</v>
      </c>
      <c r="AU1121" s="268">
        <v>0</v>
      </c>
      <c r="AV1121" s="268">
        <v>0</v>
      </c>
      <c r="AW1121" s="268">
        <v>0.0611570247933884</v>
      </c>
      <c r="AX1121" s="224"/>
      <c r="AY1121" s="222"/>
    </row>
    <row r="1122" ht="15" spans="1:51">
      <c r="A1122" s="220"/>
      <c r="B1122" s="224"/>
      <c r="C1122" s="283" t="s">
        <v>1085</v>
      </c>
      <c r="D1122" s="111" t="s">
        <v>25</v>
      </c>
      <c r="E1122" s="111" t="s">
        <v>1086</v>
      </c>
      <c r="F1122" s="307" t="s">
        <v>1160</v>
      </c>
      <c r="G1122" s="307" t="s">
        <v>1160</v>
      </c>
      <c r="H1122" s="307" t="s">
        <v>1160</v>
      </c>
      <c r="I1122" s="307" t="s">
        <v>1160</v>
      </c>
      <c r="J1122" s="259">
        <v>0.9</v>
      </c>
      <c r="K1122" s="260">
        <v>0.921052631578947</v>
      </c>
      <c r="L1122" s="260">
        <v>0.878048780487805</v>
      </c>
      <c r="M1122" s="261">
        <v>0.973684210526316</v>
      </c>
      <c r="N1122" s="261">
        <v>0.901979264844486</v>
      </c>
      <c r="O1122" s="262">
        <v>0.9</v>
      </c>
      <c r="P1122" s="263">
        <v>0.87823585810163</v>
      </c>
      <c r="Q1122" s="260">
        <v>0.907174323473883</v>
      </c>
      <c r="R1122" s="260">
        <v>0.92639751552795</v>
      </c>
      <c r="S1122" s="260">
        <v>0.808883465238614</v>
      </c>
      <c r="T1122" s="262">
        <v>0.9</v>
      </c>
      <c r="U1122" s="260">
        <v>0.628315755832534</v>
      </c>
      <c r="V1122" s="260">
        <v>0.613593455003147</v>
      </c>
      <c r="W1122" s="260">
        <v>0.662111801242236</v>
      </c>
      <c r="X1122" s="260">
        <v>0.648725178901474</v>
      </c>
      <c r="Y1122" s="262">
        <v>0.92</v>
      </c>
      <c r="Z1122" s="262">
        <v>0</v>
      </c>
      <c r="AA1122" s="262" t="s">
        <v>33</v>
      </c>
      <c r="AB1122" s="262" t="s">
        <v>33</v>
      </c>
      <c r="AC1122" s="262">
        <v>0</v>
      </c>
      <c r="AD1122" s="262">
        <v>0.92</v>
      </c>
      <c r="AE1122" s="260">
        <v>1</v>
      </c>
      <c r="AF1122" s="260">
        <v>0.988372093023256</v>
      </c>
      <c r="AG1122" s="260">
        <v>1</v>
      </c>
      <c r="AH1122" s="260">
        <v>0.996475149806133</v>
      </c>
      <c r="AI1122" s="262">
        <v>0.92</v>
      </c>
      <c r="AJ1122" s="260">
        <v>0.808626198083067</v>
      </c>
      <c r="AK1122" s="260">
        <v>0.876651982378855</v>
      </c>
      <c r="AL1122" s="260">
        <v>0.859627329192547</v>
      </c>
      <c r="AM1122" s="260">
        <v>0.869261299686038</v>
      </c>
      <c r="AN1122" s="259">
        <v>0.99</v>
      </c>
      <c r="AO1122" s="264">
        <v>1</v>
      </c>
      <c r="AP1122" s="264">
        <v>1</v>
      </c>
      <c r="AQ1122" s="264">
        <v>1</v>
      </c>
      <c r="AR1122" s="265">
        <v>1</v>
      </c>
      <c r="AS1122" s="286">
        <v>0.0721861525408278</v>
      </c>
      <c r="AT1122" s="267">
        <v>0</v>
      </c>
      <c r="AU1122" s="268">
        <v>1</v>
      </c>
      <c r="AV1122" s="268">
        <v>0</v>
      </c>
      <c r="AW1122" s="268">
        <v>0.101941747572816</v>
      </c>
      <c r="AX1122" s="224"/>
      <c r="AY1122" s="222"/>
    </row>
    <row r="1123" ht="15" spans="1:51">
      <c r="A1123" s="220"/>
      <c r="B1123" s="224"/>
      <c r="C1123" s="283" t="s">
        <v>1085</v>
      </c>
      <c r="D1123" s="111" t="s">
        <v>25</v>
      </c>
      <c r="E1123" s="111" t="s">
        <v>1086</v>
      </c>
      <c r="F1123" s="307" t="s">
        <v>1161</v>
      </c>
      <c r="G1123" s="307" t="s">
        <v>1161</v>
      </c>
      <c r="H1123" s="307" t="s">
        <v>1161</v>
      </c>
      <c r="I1123" s="307" t="s">
        <v>1161</v>
      </c>
      <c r="J1123" s="259">
        <v>0.9</v>
      </c>
      <c r="K1123" s="260">
        <v>0.96875</v>
      </c>
      <c r="L1123" s="260">
        <v>1</v>
      </c>
      <c r="M1123" s="261">
        <v>0.939393939393939</v>
      </c>
      <c r="N1123" s="261">
        <v>0.901459854014598</v>
      </c>
      <c r="O1123" s="262">
        <v>0.9</v>
      </c>
      <c r="P1123" s="263">
        <v>0.990121580547112</v>
      </c>
      <c r="Q1123" s="260">
        <v>0.988594704684318</v>
      </c>
      <c r="R1123" s="260">
        <v>0.986386619992221</v>
      </c>
      <c r="S1123" s="260">
        <v>0.96373712509798</v>
      </c>
      <c r="T1123" s="262">
        <v>0.9</v>
      </c>
      <c r="U1123" s="260">
        <v>0.884498480243161</v>
      </c>
      <c r="V1123" s="260">
        <v>0.924236252545825</v>
      </c>
      <c r="W1123" s="260">
        <v>0.924931933099961</v>
      </c>
      <c r="X1123" s="260">
        <v>0.812854962251956</v>
      </c>
      <c r="Y1123" s="262">
        <v>0.92</v>
      </c>
      <c r="Z1123" s="262" t="s">
        <v>33</v>
      </c>
      <c r="AA1123" s="262" t="s">
        <v>33</v>
      </c>
      <c r="AB1123" s="262" t="s">
        <v>33</v>
      </c>
      <c r="AC1123" s="262" t="s">
        <v>33</v>
      </c>
      <c r="AD1123" s="262">
        <v>0.92</v>
      </c>
      <c r="AE1123" s="260">
        <v>1</v>
      </c>
      <c r="AF1123" s="260">
        <v>1</v>
      </c>
      <c r="AG1123" s="260">
        <v>1</v>
      </c>
      <c r="AH1123" s="260">
        <v>0.964932126696833</v>
      </c>
      <c r="AI1123" s="262">
        <v>0.92</v>
      </c>
      <c r="AJ1123" s="260">
        <v>0.908814589665654</v>
      </c>
      <c r="AK1123" s="260">
        <v>0.94989816700611</v>
      </c>
      <c r="AL1123" s="260">
        <v>0.952547646830027</v>
      </c>
      <c r="AM1123" s="260">
        <v>0.922757463661491</v>
      </c>
      <c r="AN1123" s="259">
        <v>0.99</v>
      </c>
      <c r="AO1123" s="264">
        <v>1</v>
      </c>
      <c r="AP1123" s="264">
        <v>1</v>
      </c>
      <c r="AQ1123" s="264">
        <v>1</v>
      </c>
      <c r="AR1123" s="265">
        <v>1</v>
      </c>
      <c r="AS1123" s="286">
        <v>0.0721861525408278</v>
      </c>
      <c r="AT1123" s="267">
        <v>0</v>
      </c>
      <c r="AU1123" s="268">
        <v>0.222222222222222</v>
      </c>
      <c r="AV1123" s="268">
        <v>0</v>
      </c>
      <c r="AW1123" s="268">
        <v>0.0697674418604651</v>
      </c>
      <c r="AX1123" s="224"/>
      <c r="AY1123" s="222"/>
    </row>
    <row r="1124" ht="15" spans="1:51">
      <c r="A1124" s="220"/>
      <c r="B1124" s="224"/>
      <c r="C1124" s="283" t="s">
        <v>1085</v>
      </c>
      <c r="D1124" s="111" t="s">
        <v>25</v>
      </c>
      <c r="E1124" s="111" t="s">
        <v>1086</v>
      </c>
      <c r="F1124" s="307" t="s">
        <v>1162</v>
      </c>
      <c r="G1124" s="307" t="s">
        <v>1162</v>
      </c>
      <c r="H1124" s="307" t="s">
        <v>1162</v>
      </c>
      <c r="I1124" s="307" t="s">
        <v>1162</v>
      </c>
      <c r="J1124" s="259">
        <v>0.9</v>
      </c>
      <c r="K1124" s="260">
        <v>0.955882352941177</v>
      </c>
      <c r="L1124" s="260">
        <v>0.971428571428571</v>
      </c>
      <c r="M1124" s="261">
        <v>0.944444444444444</v>
      </c>
      <c r="N1124" s="261">
        <v>0.923235445646574</v>
      </c>
      <c r="O1124" s="262">
        <v>0.9</v>
      </c>
      <c r="P1124" s="263">
        <v>0.964004767580453</v>
      </c>
      <c r="Q1124" s="260">
        <v>0.95986769570011</v>
      </c>
      <c r="R1124" s="260">
        <v>0.941569600916555</v>
      </c>
      <c r="S1124" s="260">
        <v>0.950671151342303</v>
      </c>
      <c r="T1124" s="262">
        <v>0.9</v>
      </c>
      <c r="U1124" s="260">
        <v>0.849821215733016</v>
      </c>
      <c r="V1124" s="260">
        <v>0.85226019845645</v>
      </c>
      <c r="W1124" s="260">
        <v>0.829100630131755</v>
      </c>
      <c r="X1124" s="260">
        <v>0.821160642321285</v>
      </c>
      <c r="Y1124" s="262">
        <v>0.92</v>
      </c>
      <c r="Z1124" s="262" t="s">
        <v>33</v>
      </c>
      <c r="AA1124" s="262" t="s">
        <v>33</v>
      </c>
      <c r="AB1124" s="262" t="s">
        <v>33</v>
      </c>
      <c r="AC1124" s="262" t="s">
        <v>33</v>
      </c>
      <c r="AD1124" s="262">
        <v>0.92</v>
      </c>
      <c r="AE1124" s="260">
        <v>0.992700729927007</v>
      </c>
      <c r="AF1124" s="260">
        <v>0.990501704822211</v>
      </c>
      <c r="AG1124" s="260">
        <v>1</v>
      </c>
      <c r="AH1124" s="260">
        <v>0.953580174713988</v>
      </c>
      <c r="AI1124" s="262">
        <v>0.92</v>
      </c>
      <c r="AJ1124" s="260">
        <v>0.938974970202622</v>
      </c>
      <c r="AK1124" s="260">
        <v>0.964498346196251</v>
      </c>
      <c r="AL1124" s="260">
        <v>0.947298071414932</v>
      </c>
      <c r="AM1124" s="260">
        <v>0.960978974370897</v>
      </c>
      <c r="AN1124" s="259">
        <v>0.99</v>
      </c>
      <c r="AO1124" s="264">
        <v>1</v>
      </c>
      <c r="AP1124" s="264">
        <v>1</v>
      </c>
      <c r="AQ1124" s="264">
        <v>1</v>
      </c>
      <c r="AR1124" s="265">
        <v>1</v>
      </c>
      <c r="AS1124" s="286">
        <v>0.0721861525408278</v>
      </c>
      <c r="AT1124" s="267">
        <v>0.0833333333333333</v>
      </c>
      <c r="AU1124" s="268">
        <v>0</v>
      </c>
      <c r="AV1124" s="268">
        <v>0</v>
      </c>
      <c r="AW1124" s="268">
        <v>0.0653061224489796</v>
      </c>
      <c r="AX1124" s="224"/>
      <c r="AY1124" s="222"/>
    </row>
    <row r="1125" ht="15" spans="1:51">
      <c r="A1125" s="220"/>
      <c r="B1125" s="224"/>
      <c r="C1125" s="283" t="s">
        <v>1085</v>
      </c>
      <c r="D1125" s="111" t="s">
        <v>25</v>
      </c>
      <c r="E1125" s="111" t="s">
        <v>1086</v>
      </c>
      <c r="F1125" s="307" t="s">
        <v>1163</v>
      </c>
      <c r="G1125" s="307" t="s">
        <v>1163</v>
      </c>
      <c r="H1125" s="307" t="s">
        <v>1163</v>
      </c>
      <c r="I1125" s="307" t="s">
        <v>1163</v>
      </c>
      <c r="J1125" s="259">
        <v>0.9</v>
      </c>
      <c r="K1125" s="260">
        <v>0.88</v>
      </c>
      <c r="L1125" s="260">
        <v>0.886792452830189</v>
      </c>
      <c r="M1125" s="261">
        <v>0.888888888888889</v>
      </c>
      <c r="N1125" s="261">
        <v>0.842508710801394</v>
      </c>
      <c r="O1125" s="262">
        <v>0.9</v>
      </c>
      <c r="P1125" s="263">
        <v>0.972606313592486</v>
      </c>
      <c r="Q1125" s="260">
        <v>0.961364178392559</v>
      </c>
      <c r="R1125" s="260">
        <v>0.961861520998865</v>
      </c>
      <c r="S1125" s="260">
        <v>0.951602912264007</v>
      </c>
      <c r="T1125" s="262">
        <v>0.9</v>
      </c>
      <c r="U1125" s="260">
        <v>0.692929819984346</v>
      </c>
      <c r="V1125" s="260">
        <v>0.780109706653947</v>
      </c>
      <c r="W1125" s="260">
        <v>0.729852440408627</v>
      </c>
      <c r="X1125" s="260">
        <v>0.734287330215188</v>
      </c>
      <c r="Y1125" s="262">
        <v>0.92</v>
      </c>
      <c r="Z1125" s="262" t="s">
        <v>33</v>
      </c>
      <c r="AA1125" s="262" t="s">
        <v>33</v>
      </c>
      <c r="AB1125" s="262" t="s">
        <v>33</v>
      </c>
      <c r="AC1125" s="262" t="s">
        <v>33</v>
      </c>
      <c r="AD1125" s="262">
        <v>0.92</v>
      </c>
      <c r="AE1125" s="260">
        <v>1</v>
      </c>
      <c r="AF1125" s="260">
        <v>1</v>
      </c>
      <c r="AG1125" s="260">
        <v>1</v>
      </c>
      <c r="AH1125" s="260">
        <v>0.911319983653453</v>
      </c>
      <c r="AI1125" s="262">
        <v>0.92</v>
      </c>
      <c r="AJ1125" s="260">
        <v>0.87998956430994</v>
      </c>
      <c r="AK1125" s="260">
        <v>0.930598616742189</v>
      </c>
      <c r="AL1125" s="260">
        <v>0.918728717366629</v>
      </c>
      <c r="AM1125" s="260">
        <v>0.938657521702831</v>
      </c>
      <c r="AN1125" s="259">
        <v>0.99</v>
      </c>
      <c r="AO1125" s="264">
        <v>1</v>
      </c>
      <c r="AP1125" s="264">
        <v>1</v>
      </c>
      <c r="AQ1125" s="264">
        <v>1</v>
      </c>
      <c r="AR1125" s="265">
        <v>1</v>
      </c>
      <c r="AS1125" s="286">
        <v>0.0721861525408278</v>
      </c>
      <c r="AT1125" s="267">
        <v>0.1</v>
      </c>
      <c r="AU1125" s="268">
        <v>0.0909090909090909</v>
      </c>
      <c r="AV1125" s="268">
        <v>0</v>
      </c>
      <c r="AW1125" s="268">
        <v>0.0748898678414097</v>
      </c>
      <c r="AX1125" s="224"/>
      <c r="AY1125" s="222"/>
    </row>
    <row r="1126" ht="15" spans="1:51">
      <c r="A1126" s="220"/>
      <c r="B1126" s="224"/>
      <c r="C1126" s="283" t="s">
        <v>1085</v>
      </c>
      <c r="D1126" s="111" t="s">
        <v>25</v>
      </c>
      <c r="E1126" s="111" t="s">
        <v>1086</v>
      </c>
      <c r="F1126" s="307" t="s">
        <v>1164</v>
      </c>
      <c r="G1126" s="307" t="s">
        <v>1164</v>
      </c>
      <c r="H1126" s="307" t="s">
        <v>1164</v>
      </c>
      <c r="I1126" s="307" t="s">
        <v>1164</v>
      </c>
      <c r="J1126" s="259">
        <v>0.9</v>
      </c>
      <c r="K1126" s="260">
        <v>0.91304347826087</v>
      </c>
      <c r="L1126" s="260">
        <v>0.826086956521739</v>
      </c>
      <c r="M1126" s="261">
        <v>0.795454545454545</v>
      </c>
      <c r="N1126" s="261">
        <v>0.785483870967742</v>
      </c>
      <c r="O1126" s="262">
        <v>0.9</v>
      </c>
      <c r="P1126" s="263">
        <v>0.96966323406624</v>
      </c>
      <c r="Q1126" s="260">
        <v>0.972048846675712</v>
      </c>
      <c r="R1126" s="260">
        <v>0.975369458128079</v>
      </c>
      <c r="S1126" s="260">
        <v>0.948893711087225</v>
      </c>
      <c r="T1126" s="262">
        <v>0.9</v>
      </c>
      <c r="U1126" s="260">
        <v>0.849429446145282</v>
      </c>
      <c r="V1126" s="260">
        <v>0.810312075983718</v>
      </c>
      <c r="W1126" s="260">
        <v>0.825670498084291</v>
      </c>
      <c r="X1126" s="260">
        <v>0.807753148512442</v>
      </c>
      <c r="Y1126" s="262">
        <v>0.92</v>
      </c>
      <c r="Z1126" s="262">
        <v>0</v>
      </c>
      <c r="AA1126" s="262">
        <v>0</v>
      </c>
      <c r="AB1126" s="262" t="s">
        <v>33</v>
      </c>
      <c r="AC1126" s="262">
        <v>0</v>
      </c>
      <c r="AD1126" s="262">
        <v>0.92</v>
      </c>
      <c r="AE1126" s="260">
        <v>0.999002493765586</v>
      </c>
      <c r="AF1126" s="260">
        <v>0.997275204359673</v>
      </c>
      <c r="AG1126" s="260">
        <v>0.99840848806366</v>
      </c>
      <c r="AH1126" s="260">
        <v>0.997580978228804</v>
      </c>
      <c r="AI1126" s="262">
        <v>0.92</v>
      </c>
      <c r="AJ1126" s="260">
        <v>0.937117417918753</v>
      </c>
      <c r="AK1126" s="260">
        <v>0.942485078676072</v>
      </c>
      <c r="AL1126" s="260">
        <v>0.954570333880679</v>
      </c>
      <c r="AM1126" s="260">
        <v>0.96098194096592</v>
      </c>
      <c r="AN1126" s="259">
        <v>0.99</v>
      </c>
      <c r="AO1126" s="264">
        <v>1</v>
      </c>
      <c r="AP1126" s="264">
        <v>1</v>
      </c>
      <c r="AQ1126" s="264">
        <v>1</v>
      </c>
      <c r="AR1126" s="265">
        <v>1</v>
      </c>
      <c r="AS1126" s="286">
        <v>0.0721861525408278</v>
      </c>
      <c r="AT1126" s="267">
        <v>0.125</v>
      </c>
      <c r="AU1126" s="268">
        <v>0.166666666666667</v>
      </c>
      <c r="AV1126" s="268">
        <v>0.285714285714286</v>
      </c>
      <c r="AW1126" s="268">
        <v>0.0940594059405941</v>
      </c>
      <c r="AX1126" s="224"/>
      <c r="AY1126" s="222"/>
    </row>
    <row r="1127" ht="15" spans="1:51">
      <c r="A1127" s="220"/>
      <c r="B1127" s="224"/>
      <c r="C1127" s="283" t="s">
        <v>1085</v>
      </c>
      <c r="D1127" s="111" t="s">
        <v>25</v>
      </c>
      <c r="E1127" s="111" t="s">
        <v>1086</v>
      </c>
      <c r="F1127" s="307" t="s">
        <v>1165</v>
      </c>
      <c r="G1127" s="307" t="s">
        <v>1165</v>
      </c>
      <c r="H1127" s="307" t="s">
        <v>1165</v>
      </c>
      <c r="I1127" s="307" t="s">
        <v>1165</v>
      </c>
      <c r="J1127" s="259">
        <v>0.9</v>
      </c>
      <c r="K1127" s="260">
        <v>0.903225806451613</v>
      </c>
      <c r="L1127" s="260">
        <v>0.806451612903226</v>
      </c>
      <c r="M1127" s="261">
        <v>0.838709677419355</v>
      </c>
      <c r="N1127" s="261">
        <v>0.910915934755333</v>
      </c>
      <c r="O1127" s="262">
        <v>0.9</v>
      </c>
      <c r="P1127" s="263">
        <v>0.993138317081979</v>
      </c>
      <c r="Q1127" s="260">
        <v>0.993009437259699</v>
      </c>
      <c r="R1127" s="260">
        <v>0.988214285714286</v>
      </c>
      <c r="S1127" s="260">
        <v>0.948962481660029</v>
      </c>
      <c r="T1127" s="262">
        <v>0.9</v>
      </c>
      <c r="U1127" s="260">
        <v>0.848681834597328</v>
      </c>
      <c r="V1127" s="260">
        <v>0.847256204124432</v>
      </c>
      <c r="W1127" s="260">
        <v>0.845357142857143</v>
      </c>
      <c r="X1127" s="260">
        <v>0.786064242297212</v>
      </c>
      <c r="Y1127" s="262">
        <v>0.92</v>
      </c>
      <c r="Z1127" s="262" t="s">
        <v>33</v>
      </c>
      <c r="AA1127" s="262" t="s">
        <v>33</v>
      </c>
      <c r="AB1127" s="262" t="s">
        <v>33</v>
      </c>
      <c r="AC1127" s="262" t="s">
        <v>33</v>
      </c>
      <c r="AD1127" s="262">
        <v>0.92</v>
      </c>
      <c r="AE1127" s="260">
        <v>1</v>
      </c>
      <c r="AF1127" s="260">
        <v>1</v>
      </c>
      <c r="AG1127" s="260">
        <v>1</v>
      </c>
      <c r="AH1127" s="260">
        <v>0.992635286583413</v>
      </c>
      <c r="AI1127" s="262">
        <v>0.92</v>
      </c>
      <c r="AJ1127" s="260">
        <v>0.9378837125316</v>
      </c>
      <c r="AK1127" s="260">
        <v>0.938483047885355</v>
      </c>
      <c r="AL1127" s="260">
        <v>0.949285714285714</v>
      </c>
      <c r="AM1127" s="260">
        <v>0.936098302242716</v>
      </c>
      <c r="AN1127" s="259">
        <v>0.99</v>
      </c>
      <c r="AO1127" s="264">
        <v>1</v>
      </c>
      <c r="AP1127" s="264">
        <v>1</v>
      </c>
      <c r="AQ1127" s="264">
        <v>1</v>
      </c>
      <c r="AR1127" s="265">
        <v>1</v>
      </c>
      <c r="AS1127" s="286">
        <v>0.0721861525408278</v>
      </c>
      <c r="AT1127" s="267">
        <v>0</v>
      </c>
      <c r="AU1127" s="268">
        <v>0</v>
      </c>
      <c r="AV1127" s="268">
        <v>0.176470588235294</v>
      </c>
      <c r="AW1127" s="268">
        <v>0.0604651162790698</v>
      </c>
      <c r="AX1127" s="224"/>
      <c r="AY1127" s="222"/>
    </row>
    <row r="1128" ht="15" spans="1:51">
      <c r="A1128" s="220"/>
      <c r="B1128" s="224"/>
      <c r="C1128" s="283" t="s">
        <v>1085</v>
      </c>
      <c r="D1128" s="111" t="s">
        <v>25</v>
      </c>
      <c r="E1128" s="111" t="s">
        <v>1086</v>
      </c>
      <c r="F1128" s="307" t="s">
        <v>1166</v>
      </c>
      <c r="G1128" s="307" t="s">
        <v>1166</v>
      </c>
      <c r="H1128" s="307" t="s">
        <v>1166</v>
      </c>
      <c r="I1128" s="307" t="s">
        <v>1166</v>
      </c>
      <c r="J1128" s="259">
        <v>0.9</v>
      </c>
      <c r="K1128" s="260">
        <v>1</v>
      </c>
      <c r="L1128" s="260">
        <v>0.954545454545455</v>
      </c>
      <c r="M1128" s="261">
        <v>0.95</v>
      </c>
      <c r="N1128" s="261">
        <v>0.950617283950617</v>
      </c>
      <c r="O1128" s="262">
        <v>0.9</v>
      </c>
      <c r="P1128" s="263">
        <v>0.986573263280794</v>
      </c>
      <c r="Q1128" s="260">
        <v>0.987424822307272</v>
      </c>
      <c r="R1128" s="260">
        <v>0.993079584775087</v>
      </c>
      <c r="S1128" s="260">
        <v>0.978831233836656</v>
      </c>
      <c r="T1128" s="262">
        <v>0.9</v>
      </c>
      <c r="U1128" s="260">
        <v>0.877408056042032</v>
      </c>
      <c r="V1128" s="260">
        <v>0.911973756150902</v>
      </c>
      <c r="W1128" s="260">
        <v>0.838523644752018</v>
      </c>
      <c r="X1128" s="260">
        <v>0.865541836990073</v>
      </c>
      <c r="Y1128" s="262">
        <v>0.92</v>
      </c>
      <c r="Z1128" s="262" t="s">
        <v>33</v>
      </c>
      <c r="AA1128" s="262" t="s">
        <v>33</v>
      </c>
      <c r="AB1128" s="262" t="s">
        <v>33</v>
      </c>
      <c r="AC1128" s="262" t="s">
        <v>33</v>
      </c>
      <c r="AD1128" s="262">
        <v>0.92</v>
      </c>
      <c r="AE1128" s="260">
        <v>1</v>
      </c>
      <c r="AF1128" s="260">
        <v>1</v>
      </c>
      <c r="AG1128" s="260">
        <v>1</v>
      </c>
      <c r="AH1128" s="260">
        <v>0.921450151057402</v>
      </c>
      <c r="AI1128" s="262">
        <v>0.92</v>
      </c>
      <c r="AJ1128" s="260">
        <v>0.921190893169877</v>
      </c>
      <c r="AK1128" s="260">
        <v>0.975396391470749</v>
      </c>
      <c r="AL1128" s="260">
        <v>0.94002306805075</v>
      </c>
      <c r="AM1128" s="260">
        <v>0.950863435388337</v>
      </c>
      <c r="AN1128" s="259">
        <v>0.99</v>
      </c>
      <c r="AO1128" s="264">
        <v>1</v>
      </c>
      <c r="AP1128" s="264">
        <v>1</v>
      </c>
      <c r="AQ1128" s="264">
        <v>1</v>
      </c>
      <c r="AR1128" s="265">
        <v>1</v>
      </c>
      <c r="AS1128" s="286">
        <v>0.0721861525408278</v>
      </c>
      <c r="AT1128" s="267">
        <v>0.2</v>
      </c>
      <c r="AU1128" s="268">
        <v>0</v>
      </c>
      <c r="AV1128" s="268">
        <v>0</v>
      </c>
      <c r="AW1128" s="268">
        <v>0.0434782608695652</v>
      </c>
      <c r="AX1128" s="224"/>
      <c r="AY1128" s="222"/>
    </row>
    <row r="1129" ht="15" spans="1:51">
      <c r="A1129" s="220"/>
      <c r="B1129" s="224"/>
      <c r="C1129" s="283" t="s">
        <v>1085</v>
      </c>
      <c r="D1129" s="111" t="s">
        <v>25</v>
      </c>
      <c r="E1129" s="111" t="s">
        <v>1086</v>
      </c>
      <c r="F1129" s="307" t="s">
        <v>1167</v>
      </c>
      <c r="G1129" s="307" t="s">
        <v>1167</v>
      </c>
      <c r="H1129" s="307" t="s">
        <v>1167</v>
      </c>
      <c r="I1129" s="307" t="s">
        <v>1167</v>
      </c>
      <c r="J1129" s="259">
        <v>0.9</v>
      </c>
      <c r="K1129" s="260">
        <v>0.964285714285714</v>
      </c>
      <c r="L1129" s="260">
        <v>1</v>
      </c>
      <c r="M1129" s="261">
        <v>0.967741935483871</v>
      </c>
      <c r="N1129" s="261">
        <v>0.920987654320988</v>
      </c>
      <c r="O1129" s="262">
        <v>0.9</v>
      </c>
      <c r="P1129" s="263">
        <v>0.94750656167979</v>
      </c>
      <c r="Q1129" s="260">
        <v>0.963566967383761</v>
      </c>
      <c r="R1129" s="260">
        <v>0.988727858293076</v>
      </c>
      <c r="S1129" s="260">
        <v>0.948407452672536</v>
      </c>
      <c r="T1129" s="262">
        <v>0.9</v>
      </c>
      <c r="U1129" s="260">
        <v>0.803524559430071</v>
      </c>
      <c r="V1129" s="260">
        <v>0.858778625954199</v>
      </c>
      <c r="W1129" s="260">
        <v>0.847342995169082</v>
      </c>
      <c r="X1129" s="260">
        <v>0.829521362831417</v>
      </c>
      <c r="Y1129" s="262">
        <v>0.92</v>
      </c>
      <c r="Z1129" s="262" t="s">
        <v>33</v>
      </c>
      <c r="AA1129" s="262" t="s">
        <v>33</v>
      </c>
      <c r="AB1129" s="262" t="s">
        <v>33</v>
      </c>
      <c r="AC1129" s="262" t="s">
        <v>33</v>
      </c>
      <c r="AD1129" s="262">
        <v>0.92</v>
      </c>
      <c r="AE1129" s="260">
        <v>0.998482549317147</v>
      </c>
      <c r="AF1129" s="260">
        <v>0.995983935742972</v>
      </c>
      <c r="AG1129" s="260">
        <v>0.938235294117647</v>
      </c>
      <c r="AH1129" s="260">
        <v>0.95261271861796</v>
      </c>
      <c r="AI1129" s="262">
        <v>0.92</v>
      </c>
      <c r="AJ1129" s="260">
        <v>0.933258342707162</v>
      </c>
      <c r="AK1129" s="260">
        <v>0.962526023594726</v>
      </c>
      <c r="AL1129" s="260">
        <v>0.961030595813204</v>
      </c>
      <c r="AM1129" s="260">
        <v>0.953844810814856</v>
      </c>
      <c r="AN1129" s="259">
        <v>0.99</v>
      </c>
      <c r="AO1129" s="264">
        <v>1</v>
      </c>
      <c r="AP1129" s="264">
        <v>1</v>
      </c>
      <c r="AQ1129" s="264">
        <v>1</v>
      </c>
      <c r="AR1129" s="265">
        <v>1</v>
      </c>
      <c r="AS1129" s="286">
        <v>0.0721861525408278</v>
      </c>
      <c r="AT1129" s="267">
        <v>0</v>
      </c>
      <c r="AU1129" s="268">
        <v>0.3</v>
      </c>
      <c r="AV1129" s="268">
        <v>0.1</v>
      </c>
      <c r="AW1129" s="268">
        <v>0.123762376237624</v>
      </c>
      <c r="AX1129" s="224"/>
      <c r="AY1129" s="222"/>
    </row>
    <row r="1130" ht="15" spans="1:51">
      <c r="A1130" s="220"/>
      <c r="B1130" s="224"/>
      <c r="C1130" s="283" t="s">
        <v>1085</v>
      </c>
      <c r="D1130" s="111" t="s">
        <v>25</v>
      </c>
      <c r="E1130" s="111" t="s">
        <v>1086</v>
      </c>
      <c r="F1130" s="307" t="s">
        <v>1168</v>
      </c>
      <c r="G1130" s="307" t="s">
        <v>1168</v>
      </c>
      <c r="H1130" s="307" t="s">
        <v>1168</v>
      </c>
      <c r="I1130" s="307" t="s">
        <v>1168</v>
      </c>
      <c r="J1130" s="259">
        <v>0.9</v>
      </c>
      <c r="K1130" s="260">
        <v>0.931034482758621</v>
      </c>
      <c r="L1130" s="260">
        <v>0.896551724137931</v>
      </c>
      <c r="M1130" s="261">
        <v>0.928571428571429</v>
      </c>
      <c r="N1130" s="261">
        <v>0.875331564986737</v>
      </c>
      <c r="O1130" s="262">
        <v>0.9</v>
      </c>
      <c r="P1130" s="263">
        <v>0.980996621621622</v>
      </c>
      <c r="Q1130" s="260">
        <v>0.979567307692308</v>
      </c>
      <c r="R1130" s="260">
        <v>0.978821717366192</v>
      </c>
      <c r="S1130" s="260">
        <v>0.946577366013166</v>
      </c>
      <c r="T1130" s="262">
        <v>0.9</v>
      </c>
      <c r="U1130" s="260">
        <v>0.829814189189189</v>
      </c>
      <c r="V1130" s="260">
        <v>0.861778846153846</v>
      </c>
      <c r="W1130" s="260">
        <v>0.819021948402002</v>
      </c>
      <c r="X1130" s="260">
        <v>0.81555208169002</v>
      </c>
      <c r="Y1130" s="262">
        <v>0.92</v>
      </c>
      <c r="Z1130" s="262" t="s">
        <v>33</v>
      </c>
      <c r="AA1130" s="262" t="s">
        <v>33</v>
      </c>
      <c r="AB1130" s="262" t="s">
        <v>33</v>
      </c>
      <c r="AC1130" s="262" t="s">
        <v>33</v>
      </c>
      <c r="AD1130" s="262">
        <v>0.92</v>
      </c>
      <c r="AE1130" s="260">
        <v>0.965333333333333</v>
      </c>
      <c r="AF1130" s="260">
        <v>0.997167138810198</v>
      </c>
      <c r="AG1130" s="260">
        <v>0.997429305912596</v>
      </c>
      <c r="AH1130" s="260">
        <v>0.977392526648706</v>
      </c>
      <c r="AI1130" s="262">
        <v>0.92</v>
      </c>
      <c r="AJ1130" s="260">
        <v>0.908783783783784</v>
      </c>
      <c r="AK1130" s="260">
        <v>0.910657051282051</v>
      </c>
      <c r="AL1130" s="260">
        <v>0.904505198305737</v>
      </c>
      <c r="AM1130" s="260">
        <v>0.934072395594309</v>
      </c>
      <c r="AN1130" s="259">
        <v>0.99</v>
      </c>
      <c r="AO1130" s="264">
        <v>1</v>
      </c>
      <c r="AP1130" s="264">
        <v>1</v>
      </c>
      <c r="AQ1130" s="264">
        <v>1</v>
      </c>
      <c r="AR1130" s="265">
        <v>1</v>
      </c>
      <c r="AS1130" s="286">
        <v>0.0721861525408278</v>
      </c>
      <c r="AT1130" s="267">
        <v>1</v>
      </c>
      <c r="AU1130" s="268">
        <v>0.333333333333333</v>
      </c>
      <c r="AV1130" s="268">
        <v>0</v>
      </c>
      <c r="AW1130" s="268">
        <v>0.105263157894737</v>
      </c>
      <c r="AX1130" s="224"/>
      <c r="AY1130" s="222"/>
    </row>
    <row r="1131" ht="15" spans="1:51">
      <c r="A1131" s="220"/>
      <c r="B1131" s="224"/>
      <c r="C1131" s="283" t="s">
        <v>1085</v>
      </c>
      <c r="D1131" s="111" t="s">
        <v>25</v>
      </c>
      <c r="E1131" s="111" t="s">
        <v>1086</v>
      </c>
      <c r="F1131" s="307" t="s">
        <v>1169</v>
      </c>
      <c r="G1131" s="307" t="s">
        <v>1169</v>
      </c>
      <c r="H1131" s="307" t="s">
        <v>1169</v>
      </c>
      <c r="I1131" s="307" t="s">
        <v>1169</v>
      </c>
      <c r="J1131" s="259">
        <v>0.9</v>
      </c>
      <c r="K1131" s="260">
        <v>0.941176470588235</v>
      </c>
      <c r="L1131" s="260">
        <v>0.789473684210526</v>
      </c>
      <c r="M1131" s="261">
        <v>0.894736842105263</v>
      </c>
      <c r="N1131" s="261">
        <v>0.878787878787879</v>
      </c>
      <c r="O1131" s="262">
        <v>0.9</v>
      </c>
      <c r="P1131" s="263">
        <v>0.919132149901381</v>
      </c>
      <c r="Q1131" s="260">
        <v>0.991666666666667</v>
      </c>
      <c r="R1131" s="260">
        <v>0.977004350528278</v>
      </c>
      <c r="S1131" s="260">
        <v>0.870026150257969</v>
      </c>
      <c r="T1131" s="262">
        <v>0.9</v>
      </c>
      <c r="U1131" s="260">
        <v>0.629191321499014</v>
      </c>
      <c r="V1131" s="260">
        <v>0.711111111111111</v>
      </c>
      <c r="W1131" s="260">
        <v>0.620261031696706</v>
      </c>
      <c r="X1131" s="260">
        <v>0.600607816806841</v>
      </c>
      <c r="Y1131" s="262">
        <v>0.92</v>
      </c>
      <c r="Z1131" s="262" t="s">
        <v>33</v>
      </c>
      <c r="AA1131" s="262" t="s">
        <v>33</v>
      </c>
      <c r="AB1131" s="262" t="s">
        <v>33</v>
      </c>
      <c r="AC1131" s="262" t="s">
        <v>33</v>
      </c>
      <c r="AD1131" s="262">
        <v>0.92</v>
      </c>
      <c r="AE1131" s="260">
        <v>1</v>
      </c>
      <c r="AF1131" s="260">
        <v>1</v>
      </c>
      <c r="AG1131" s="260">
        <v>0.96875</v>
      </c>
      <c r="AH1131" s="260">
        <v>0.975490196078431</v>
      </c>
      <c r="AI1131" s="262">
        <v>0.92</v>
      </c>
      <c r="AJ1131" s="260">
        <v>0.903353057199211</v>
      </c>
      <c r="AK1131" s="260">
        <v>0.957638888888889</v>
      </c>
      <c r="AL1131" s="260">
        <v>0.946550652579242</v>
      </c>
      <c r="AM1131" s="260">
        <v>0.928876010083163</v>
      </c>
      <c r="AN1131" s="259">
        <v>0.99</v>
      </c>
      <c r="AO1131" s="264" t="s">
        <v>33</v>
      </c>
      <c r="AP1131" s="264" t="s">
        <v>33</v>
      </c>
      <c r="AQ1131" s="264" t="s">
        <v>33</v>
      </c>
      <c r="AR1131" s="265">
        <v>1</v>
      </c>
      <c r="AS1131" s="286">
        <v>0.0721861525408278</v>
      </c>
      <c r="AT1131" s="267">
        <v>0</v>
      </c>
      <c r="AU1131" s="268">
        <v>0</v>
      </c>
      <c r="AV1131" s="268">
        <v>0</v>
      </c>
      <c r="AW1131" s="268">
        <v>0.075</v>
      </c>
      <c r="AX1131" s="224"/>
      <c r="AY1131" s="222"/>
    </row>
    <row r="1132" ht="15" spans="1:51">
      <c r="A1132" s="220"/>
      <c r="B1132" s="224"/>
      <c r="C1132" s="283" t="s">
        <v>1085</v>
      </c>
      <c r="D1132" s="111" t="s">
        <v>25</v>
      </c>
      <c r="E1132" s="111" t="s">
        <v>1086</v>
      </c>
      <c r="F1132" s="307" t="s">
        <v>1170</v>
      </c>
      <c r="G1132" s="307" t="s">
        <v>1170</v>
      </c>
      <c r="H1132" s="307" t="s">
        <v>1170</v>
      </c>
      <c r="I1132" s="307" t="s">
        <v>1170</v>
      </c>
      <c r="J1132" s="259">
        <v>0.9</v>
      </c>
      <c r="K1132" s="260">
        <v>1</v>
      </c>
      <c r="L1132" s="260">
        <v>1</v>
      </c>
      <c r="M1132" s="261">
        <v>0.941176470588235</v>
      </c>
      <c r="N1132" s="261">
        <v>0.965909090909091</v>
      </c>
      <c r="O1132" s="262">
        <v>0.9</v>
      </c>
      <c r="P1132" s="263">
        <v>0.978593272171254</v>
      </c>
      <c r="Q1132" s="260">
        <v>0.983130271790066</v>
      </c>
      <c r="R1132" s="260">
        <v>0.988871224165342</v>
      </c>
      <c r="S1132" s="260">
        <v>0.985221824361231</v>
      </c>
      <c r="T1132" s="262">
        <v>0.9</v>
      </c>
      <c r="U1132" s="260">
        <v>0.93348623853211</v>
      </c>
      <c r="V1132" s="260">
        <v>0.943767572633552</v>
      </c>
      <c r="W1132" s="260">
        <v>0.962639109697933</v>
      </c>
      <c r="X1132" s="260">
        <v>0.958305516780967</v>
      </c>
      <c r="Y1132" s="262">
        <v>0.92</v>
      </c>
      <c r="Z1132" s="262">
        <v>0.962585034013605</v>
      </c>
      <c r="AA1132" s="262">
        <v>0.987767584097859</v>
      </c>
      <c r="AB1132" s="262">
        <v>0.985294117647059</v>
      </c>
      <c r="AC1132" s="262">
        <v>0.972094708866876</v>
      </c>
      <c r="AD1132" s="262">
        <v>0.92</v>
      </c>
      <c r="AE1132" s="260">
        <v>1</v>
      </c>
      <c r="AF1132" s="260">
        <v>0.998499061913696</v>
      </c>
      <c r="AG1132" s="260">
        <v>0.999406528189911</v>
      </c>
      <c r="AH1132" s="260">
        <v>0.998870156236208</v>
      </c>
      <c r="AI1132" s="262">
        <v>0.92</v>
      </c>
      <c r="AJ1132" s="260">
        <v>0.968789013732834</v>
      </c>
      <c r="AK1132" s="260">
        <v>0.98206599713056</v>
      </c>
      <c r="AL1132" s="260">
        <v>0.988735919899875</v>
      </c>
      <c r="AM1132" s="260">
        <v>0.983678121892659</v>
      </c>
      <c r="AN1132" s="259">
        <v>0.99</v>
      </c>
      <c r="AO1132" s="264">
        <v>1</v>
      </c>
      <c r="AP1132" s="264">
        <v>1</v>
      </c>
      <c r="AQ1132" s="264">
        <v>1</v>
      </c>
      <c r="AR1132" s="265">
        <v>1</v>
      </c>
      <c r="AS1132" s="286">
        <v>0.0721861525408278</v>
      </c>
      <c r="AT1132" s="267">
        <v>0</v>
      </c>
      <c r="AU1132" s="268">
        <v>0</v>
      </c>
      <c r="AV1132" s="268">
        <v>0.333333333333333</v>
      </c>
      <c r="AW1132" s="268">
        <v>0.0933333333333333</v>
      </c>
      <c r="AX1132" s="224"/>
      <c r="AY1132" s="222"/>
    </row>
    <row r="1133" ht="15" spans="1:51">
      <c r="A1133" s="220"/>
      <c r="B1133" s="224"/>
      <c r="C1133" s="283" t="s">
        <v>1085</v>
      </c>
      <c r="D1133" s="111" t="s">
        <v>25</v>
      </c>
      <c r="E1133" s="111" t="s">
        <v>1086</v>
      </c>
      <c r="F1133" s="307" t="s">
        <v>1171</v>
      </c>
      <c r="G1133" s="307" t="s">
        <v>1171</v>
      </c>
      <c r="H1133" s="307" t="s">
        <v>1171</v>
      </c>
      <c r="I1133" s="307" t="s">
        <v>1171</v>
      </c>
      <c r="J1133" s="259">
        <v>0.9</v>
      </c>
      <c r="K1133" s="260">
        <v>0.954545454545455</v>
      </c>
      <c r="L1133" s="260">
        <v>0.970149253731343</v>
      </c>
      <c r="M1133" s="261">
        <v>0.958333333333333</v>
      </c>
      <c r="N1133" s="261">
        <v>0.981243301178992</v>
      </c>
      <c r="O1133" s="262">
        <v>0.9</v>
      </c>
      <c r="P1133" s="263">
        <v>0.976551724137931</v>
      </c>
      <c r="Q1133" s="260">
        <v>0.987864077669903</v>
      </c>
      <c r="R1133" s="260">
        <v>0.971355971355971</v>
      </c>
      <c r="S1133" s="260">
        <v>0.963584964423469</v>
      </c>
      <c r="T1133" s="262">
        <v>0.9</v>
      </c>
      <c r="U1133" s="260">
        <v>0.920591133004926</v>
      </c>
      <c r="V1133" s="260">
        <v>0.943932038834951</v>
      </c>
      <c r="W1133" s="260">
        <v>0.944559944559945</v>
      </c>
      <c r="X1133" s="260">
        <v>0.933798104182139</v>
      </c>
      <c r="Y1133" s="262">
        <v>0.92</v>
      </c>
      <c r="Z1133" s="262">
        <v>0.955169258920403</v>
      </c>
      <c r="AA1133" s="262">
        <v>0.967399007795889</v>
      </c>
      <c r="AB1133" s="262">
        <v>0.967680608365019</v>
      </c>
      <c r="AC1133" s="262">
        <v>0.955396314711904</v>
      </c>
      <c r="AD1133" s="262">
        <v>0.92</v>
      </c>
      <c r="AE1133" s="260">
        <v>0.99931129476584</v>
      </c>
      <c r="AF1133" s="260">
        <v>0.999178442326651</v>
      </c>
      <c r="AG1133" s="260">
        <v>0.999610894941634</v>
      </c>
      <c r="AH1133" s="260">
        <v>0.99524292510107</v>
      </c>
      <c r="AI1133" s="262">
        <v>0.92</v>
      </c>
      <c r="AJ1133" s="260">
        <v>0.968871595330739</v>
      </c>
      <c r="AK1133" s="260">
        <v>0.977400108479479</v>
      </c>
      <c r="AL1133" s="260">
        <v>0.977141795205352</v>
      </c>
      <c r="AM1133" s="260">
        <v>0.975748983790837</v>
      </c>
      <c r="AN1133" s="259">
        <v>0.99</v>
      </c>
      <c r="AO1133" s="264">
        <v>1</v>
      </c>
      <c r="AP1133" s="264">
        <v>1</v>
      </c>
      <c r="AQ1133" s="264">
        <v>1</v>
      </c>
      <c r="AR1133" s="265">
        <v>1</v>
      </c>
      <c r="AS1133" s="286">
        <v>0.0721861525408278</v>
      </c>
      <c r="AT1133" s="267">
        <v>0</v>
      </c>
      <c r="AU1133" s="268">
        <v>0.0384615384615385</v>
      </c>
      <c r="AV1133" s="268">
        <v>0.166666666666667</v>
      </c>
      <c r="AW1133" s="268">
        <v>0.0400667779632721</v>
      </c>
      <c r="AX1133" s="224"/>
      <c r="AY1133" s="222"/>
    </row>
    <row r="1134" ht="15" spans="1:51">
      <c r="A1134" s="220"/>
      <c r="B1134" s="224"/>
      <c r="C1134" s="283" t="s">
        <v>1085</v>
      </c>
      <c r="D1134" s="111" t="s">
        <v>25</v>
      </c>
      <c r="E1134" s="111" t="s">
        <v>1086</v>
      </c>
      <c r="F1134" s="307" t="s">
        <v>1172</v>
      </c>
      <c r="G1134" s="307" t="s">
        <v>1172</v>
      </c>
      <c r="H1134" s="307" t="s">
        <v>1172</v>
      </c>
      <c r="I1134" s="307" t="s">
        <v>1172</v>
      </c>
      <c r="J1134" s="259">
        <v>0.9</v>
      </c>
      <c r="K1134" s="260">
        <v>0.925373134328358</v>
      </c>
      <c r="L1134" s="260">
        <v>0.971830985915493</v>
      </c>
      <c r="M1134" s="261">
        <v>0.946666666666667</v>
      </c>
      <c r="N1134" s="261">
        <v>0.97232570516232</v>
      </c>
      <c r="O1134" s="262">
        <v>0.9</v>
      </c>
      <c r="P1134" s="263">
        <v>0.956169792694965</v>
      </c>
      <c r="Q1134" s="260">
        <v>0.989997618480591</v>
      </c>
      <c r="R1134" s="260">
        <v>0.988299024918743</v>
      </c>
      <c r="S1134" s="260">
        <v>0.975801341994977</v>
      </c>
      <c r="T1134" s="262">
        <v>0.9</v>
      </c>
      <c r="U1134" s="260">
        <v>0.893780848963475</v>
      </c>
      <c r="V1134" s="260">
        <v>0.943081686115742</v>
      </c>
      <c r="W1134" s="260">
        <v>0.948862405200433</v>
      </c>
      <c r="X1134" s="260">
        <v>0.92825136069741</v>
      </c>
      <c r="Y1134" s="262">
        <v>0.92</v>
      </c>
      <c r="Z1134" s="262">
        <v>0.935973041280539</v>
      </c>
      <c r="AA1134" s="262">
        <v>0.967399545109932</v>
      </c>
      <c r="AB1134" s="262">
        <v>0.968403074295474</v>
      </c>
      <c r="AC1134" s="262">
        <v>0.958671268334771</v>
      </c>
      <c r="AD1134" s="262">
        <v>0.92</v>
      </c>
      <c r="AE1134" s="260">
        <v>0.99453125</v>
      </c>
      <c r="AF1134" s="260">
        <v>0.995754716981132</v>
      </c>
      <c r="AG1134" s="260">
        <v>0.995932892730046</v>
      </c>
      <c r="AH1134" s="260">
        <v>0.994268374915711</v>
      </c>
      <c r="AI1134" s="262">
        <v>0.92</v>
      </c>
      <c r="AJ1134" s="260">
        <v>0.959699344314729</v>
      </c>
      <c r="AK1134" s="260">
        <v>0.978071765132294</v>
      </c>
      <c r="AL1134" s="260">
        <v>0.983408226754234</v>
      </c>
      <c r="AM1134" s="260">
        <v>0.978380073956555</v>
      </c>
      <c r="AN1134" s="259">
        <v>0.99</v>
      </c>
      <c r="AO1134" s="264">
        <v>1</v>
      </c>
      <c r="AP1134" s="264">
        <v>1</v>
      </c>
      <c r="AQ1134" s="264">
        <v>1</v>
      </c>
      <c r="AR1134" s="265">
        <v>1</v>
      </c>
      <c r="AS1134" s="286">
        <v>0.0721861525408278</v>
      </c>
      <c r="AT1134" s="267">
        <v>0</v>
      </c>
      <c r="AU1134" s="268">
        <v>0</v>
      </c>
      <c r="AV1134" s="268">
        <v>0.05</v>
      </c>
      <c r="AW1134" s="268">
        <v>0.0377604166666667</v>
      </c>
      <c r="AX1134" s="224"/>
      <c r="AY1134" s="222"/>
    </row>
    <row r="1135" ht="15" spans="1:51">
      <c r="A1135" s="220"/>
      <c r="B1135" s="224"/>
      <c r="C1135" s="283" t="s">
        <v>1085</v>
      </c>
      <c r="D1135" s="111" t="s">
        <v>25</v>
      </c>
      <c r="E1135" s="111" t="s">
        <v>1086</v>
      </c>
      <c r="F1135" s="307" t="s">
        <v>1173</v>
      </c>
      <c r="G1135" s="307" t="s">
        <v>1173</v>
      </c>
      <c r="H1135" s="307" t="s">
        <v>1173</v>
      </c>
      <c r="I1135" s="307" t="s">
        <v>1173</v>
      </c>
      <c r="J1135" s="259">
        <v>0.9</v>
      </c>
      <c r="K1135" s="260">
        <v>1</v>
      </c>
      <c r="L1135" s="260">
        <v>0.957446808510638</v>
      </c>
      <c r="M1135" s="261">
        <v>1</v>
      </c>
      <c r="N1135" s="261">
        <v>0.98482428115016</v>
      </c>
      <c r="O1135" s="262">
        <v>0.9</v>
      </c>
      <c r="P1135" s="263">
        <v>0.986512524084778</v>
      </c>
      <c r="Q1135" s="260">
        <v>0.988929889298893</v>
      </c>
      <c r="R1135" s="260">
        <v>0.994552752293578</v>
      </c>
      <c r="S1135" s="260">
        <v>0.987090552773198</v>
      </c>
      <c r="T1135" s="262">
        <v>0.9</v>
      </c>
      <c r="U1135" s="260">
        <v>0.946600605560143</v>
      </c>
      <c r="V1135" s="260">
        <v>0.967460583696746</v>
      </c>
      <c r="W1135" s="260">
        <v>0.97677752293578</v>
      </c>
      <c r="X1135" s="260">
        <v>0.965792557107454</v>
      </c>
      <c r="Y1135" s="262">
        <v>0.92</v>
      </c>
      <c r="Z1135" s="262">
        <v>0.957324106113033</v>
      </c>
      <c r="AA1135" s="262">
        <v>0.96723044397463</v>
      </c>
      <c r="AB1135" s="262">
        <v>0.969626168224299</v>
      </c>
      <c r="AC1135" s="262">
        <v>0.972269540070515</v>
      </c>
      <c r="AD1135" s="262">
        <v>0.92</v>
      </c>
      <c r="AE1135" s="260">
        <v>0.999425287356322</v>
      </c>
      <c r="AF1135" s="260">
        <v>0.99813258636788</v>
      </c>
      <c r="AG1135" s="260">
        <v>0.997913769123783</v>
      </c>
      <c r="AH1135" s="260">
        <v>0.997438628681202</v>
      </c>
      <c r="AI1135" s="262">
        <v>0.92</v>
      </c>
      <c r="AJ1135" s="260">
        <v>0.966666666666667</v>
      </c>
      <c r="AK1135" s="260">
        <v>0.979118920295391</v>
      </c>
      <c r="AL1135" s="260">
        <v>0.98779926335175</v>
      </c>
      <c r="AM1135" s="260">
        <v>0.984394260638036</v>
      </c>
      <c r="AN1135" s="259">
        <v>0.99</v>
      </c>
      <c r="AO1135" s="264">
        <v>1</v>
      </c>
      <c r="AP1135" s="264">
        <v>1</v>
      </c>
      <c r="AQ1135" s="264">
        <v>1</v>
      </c>
      <c r="AR1135" s="265">
        <v>1</v>
      </c>
      <c r="AS1135" s="286">
        <v>0.0721861525408278</v>
      </c>
      <c r="AT1135" s="267">
        <v>0</v>
      </c>
      <c r="AU1135" s="268">
        <v>0.05</v>
      </c>
      <c r="AV1135" s="268">
        <v>0.128205128205128</v>
      </c>
      <c r="AW1135" s="268">
        <v>0.0778097982708934</v>
      </c>
      <c r="AX1135" s="224"/>
      <c r="AY1135" s="222"/>
    </row>
    <row r="1136" ht="15" spans="1:51">
      <c r="A1136" s="220"/>
      <c r="B1136" s="224"/>
      <c r="C1136" s="283" t="s">
        <v>1085</v>
      </c>
      <c r="D1136" s="111" t="s">
        <v>25</v>
      </c>
      <c r="E1136" s="111" t="s">
        <v>1086</v>
      </c>
      <c r="F1136" s="307" t="s">
        <v>1174</v>
      </c>
      <c r="G1136" s="307" t="s">
        <v>1174</v>
      </c>
      <c r="H1136" s="307" t="s">
        <v>1174</v>
      </c>
      <c r="I1136" s="307" t="s">
        <v>1174</v>
      </c>
      <c r="J1136" s="259">
        <v>0.9</v>
      </c>
      <c r="K1136" s="260">
        <v>1</v>
      </c>
      <c r="L1136" s="260">
        <v>0.75</v>
      </c>
      <c r="M1136" s="261">
        <v>0.954545454545455</v>
      </c>
      <c r="N1136" s="261">
        <v>0.930976430976431</v>
      </c>
      <c r="O1136" s="262">
        <v>0.9</v>
      </c>
      <c r="P1136" s="263">
        <v>0.963087248322148</v>
      </c>
      <c r="Q1136" s="260">
        <v>0.902926481084939</v>
      </c>
      <c r="R1136" s="260">
        <v>0.961072112316528</v>
      </c>
      <c r="S1136" s="260">
        <v>0.964409018235744</v>
      </c>
      <c r="T1136" s="262">
        <v>0.9</v>
      </c>
      <c r="U1136" s="260">
        <v>0.810402684563758</v>
      </c>
      <c r="V1136" s="260">
        <v>0.894361170592434</v>
      </c>
      <c r="W1136" s="260">
        <v>0.913209955328653</v>
      </c>
      <c r="X1136" s="260">
        <v>0.895845401672962</v>
      </c>
      <c r="Y1136" s="262">
        <v>0.92</v>
      </c>
      <c r="Z1136" s="262">
        <v>0.896935933147632</v>
      </c>
      <c r="AA1136" s="262">
        <v>0.897637795275591</v>
      </c>
      <c r="AB1136" s="262">
        <v>0.933701657458563</v>
      </c>
      <c r="AC1136" s="262">
        <v>0.934176307057663</v>
      </c>
      <c r="AD1136" s="262">
        <v>0.92</v>
      </c>
      <c r="AE1136" s="260">
        <v>0.998114097123998</v>
      </c>
      <c r="AF1136" s="260">
        <v>0.998121183654298</v>
      </c>
      <c r="AG1136" s="260">
        <v>0.999568221070812</v>
      </c>
      <c r="AH1136" s="260">
        <v>0.999007123494925</v>
      </c>
      <c r="AI1136" s="262">
        <v>0.92</v>
      </c>
      <c r="AJ1136" s="260">
        <v>0.947834187238006</v>
      </c>
      <c r="AK1136" s="260">
        <v>0.956228956228956</v>
      </c>
      <c r="AL1136" s="260">
        <v>0.963193364437532</v>
      </c>
      <c r="AM1136" s="260">
        <v>0.969398464399477</v>
      </c>
      <c r="AN1136" s="259">
        <v>0.99</v>
      </c>
      <c r="AO1136" s="264">
        <v>1</v>
      </c>
      <c r="AP1136" s="264">
        <v>1</v>
      </c>
      <c r="AQ1136" s="264">
        <v>1</v>
      </c>
      <c r="AR1136" s="265">
        <v>1</v>
      </c>
      <c r="AS1136" s="286">
        <v>0.0721861525408278</v>
      </c>
      <c r="AT1136" s="267">
        <v>0</v>
      </c>
      <c r="AU1136" s="268">
        <v>0.111111111111111</v>
      </c>
      <c r="AV1136" s="268">
        <v>0.0769230769230769</v>
      </c>
      <c r="AW1136" s="268">
        <v>0.0622568093385214</v>
      </c>
      <c r="AX1136" s="224"/>
      <c r="AY1136" s="222"/>
    </row>
    <row r="1137" ht="15" spans="1:51">
      <c r="A1137" s="220"/>
      <c r="B1137" s="224"/>
      <c r="C1137" s="283" t="s">
        <v>1085</v>
      </c>
      <c r="D1137" s="111" t="s">
        <v>25</v>
      </c>
      <c r="E1137" s="111" t="s">
        <v>1086</v>
      </c>
      <c r="F1137" s="307" t="s">
        <v>1175</v>
      </c>
      <c r="G1137" s="307" t="s">
        <v>1175</v>
      </c>
      <c r="H1137" s="307" t="s">
        <v>1175</v>
      </c>
      <c r="I1137" s="307" t="s">
        <v>1175</v>
      </c>
      <c r="J1137" s="259">
        <v>0.9</v>
      </c>
      <c r="K1137" s="260">
        <v>1</v>
      </c>
      <c r="L1137" s="260">
        <v>1</v>
      </c>
      <c r="M1137" s="261">
        <v>1</v>
      </c>
      <c r="N1137" s="261">
        <v>0.983709273182957</v>
      </c>
      <c r="O1137" s="262">
        <v>0.9</v>
      </c>
      <c r="P1137" s="263">
        <v>0.983135824977211</v>
      </c>
      <c r="Q1137" s="260">
        <v>0.98539751216874</v>
      </c>
      <c r="R1137" s="260">
        <v>0.985301322880941</v>
      </c>
      <c r="S1137" s="260">
        <v>0.982105987611838</v>
      </c>
      <c r="T1137" s="262">
        <v>0.9</v>
      </c>
      <c r="U1137" s="260">
        <v>0.916590701914312</v>
      </c>
      <c r="V1137" s="260">
        <v>0.921038399134667</v>
      </c>
      <c r="W1137" s="260">
        <v>0.943165115139637</v>
      </c>
      <c r="X1137" s="260">
        <v>0.927047487955953</v>
      </c>
      <c r="Y1137" s="262">
        <v>0.92</v>
      </c>
      <c r="Z1137" s="262">
        <v>0.961182994454713</v>
      </c>
      <c r="AA1137" s="262">
        <v>0.970070422535211</v>
      </c>
      <c r="AB1137" s="262">
        <v>0.975095785440613</v>
      </c>
      <c r="AC1137" s="262">
        <v>0.967432580292206</v>
      </c>
      <c r="AD1137" s="262">
        <v>0.92</v>
      </c>
      <c r="AE1137" s="260">
        <v>0.990683229813665</v>
      </c>
      <c r="AF1137" s="260">
        <v>1</v>
      </c>
      <c r="AG1137" s="260">
        <v>1</v>
      </c>
      <c r="AH1137" s="260">
        <v>0.997859713979959</v>
      </c>
      <c r="AI1137" s="262">
        <v>0.92</v>
      </c>
      <c r="AJ1137" s="260">
        <v>0.968555758683729</v>
      </c>
      <c r="AK1137" s="260">
        <v>0.97310715763343</v>
      </c>
      <c r="AL1137" s="260">
        <v>0.981271946937183</v>
      </c>
      <c r="AM1137" s="260">
        <v>0.981704614702787</v>
      </c>
      <c r="AN1137" s="259">
        <v>0.99</v>
      </c>
      <c r="AO1137" s="264">
        <v>1</v>
      </c>
      <c r="AP1137" s="264">
        <v>1</v>
      </c>
      <c r="AQ1137" s="264">
        <v>1</v>
      </c>
      <c r="AR1137" s="265">
        <v>1</v>
      </c>
      <c r="AS1137" s="286">
        <v>0.0721861525408278</v>
      </c>
      <c r="AT1137" s="267">
        <v>0.181818181818182</v>
      </c>
      <c r="AU1137" s="268">
        <v>0</v>
      </c>
      <c r="AV1137" s="268">
        <v>0</v>
      </c>
      <c r="AW1137" s="268">
        <v>0.0444444444444444</v>
      </c>
      <c r="AX1137" s="224"/>
      <c r="AY1137" s="222"/>
    </row>
    <row r="1138" ht="15" spans="1:51">
      <c r="A1138" s="220"/>
      <c r="B1138" s="224"/>
      <c r="C1138" s="283" t="s">
        <v>1085</v>
      </c>
      <c r="D1138" s="111" t="s">
        <v>25</v>
      </c>
      <c r="E1138" s="111" t="s">
        <v>1086</v>
      </c>
      <c r="F1138" s="307" t="s">
        <v>1176</v>
      </c>
      <c r="G1138" s="307" t="s">
        <v>1176</v>
      </c>
      <c r="H1138" s="307" t="s">
        <v>1176</v>
      </c>
      <c r="I1138" s="307" t="s">
        <v>1176</v>
      </c>
      <c r="J1138" s="259">
        <v>0.9</v>
      </c>
      <c r="K1138" s="260">
        <v>0.951612903225806</v>
      </c>
      <c r="L1138" s="260">
        <v>0.883333333333333</v>
      </c>
      <c r="M1138" s="261">
        <v>0.920634920634921</v>
      </c>
      <c r="N1138" s="261">
        <v>0.927347903130537</v>
      </c>
      <c r="O1138" s="262">
        <v>0.9</v>
      </c>
      <c r="P1138" s="263">
        <v>0.928811032426388</v>
      </c>
      <c r="Q1138" s="260">
        <v>0.919261822376009</v>
      </c>
      <c r="R1138" s="260">
        <v>0.957420421661844</v>
      </c>
      <c r="S1138" s="260">
        <v>0.955051588517724</v>
      </c>
      <c r="T1138" s="262">
        <v>0.9</v>
      </c>
      <c r="U1138" s="260">
        <v>0.890793887439433</v>
      </c>
      <c r="V1138" s="260">
        <v>0.865974625144175</v>
      </c>
      <c r="W1138" s="260">
        <v>0.921041752790409</v>
      </c>
      <c r="X1138" s="260">
        <v>0.917290544780585</v>
      </c>
      <c r="Y1138" s="262">
        <v>0.92</v>
      </c>
      <c r="Z1138" s="262">
        <v>0.880666049953747</v>
      </c>
      <c r="AA1138" s="262">
        <v>0.928902627511592</v>
      </c>
      <c r="AB1138" s="262">
        <v>0.944253859348199</v>
      </c>
      <c r="AC1138" s="262">
        <v>0.942960576950486</v>
      </c>
      <c r="AD1138" s="262">
        <v>0.92</v>
      </c>
      <c r="AE1138" s="260">
        <v>0.986960882647944</v>
      </c>
      <c r="AF1138" s="260">
        <v>0.98819255222525</v>
      </c>
      <c r="AG1138" s="260">
        <v>0.999003984063745</v>
      </c>
      <c r="AH1138" s="260">
        <v>0.996343119841187</v>
      </c>
      <c r="AI1138" s="262">
        <v>0.92</v>
      </c>
      <c r="AJ1138" s="260">
        <v>0.924305878703273</v>
      </c>
      <c r="AK1138" s="260">
        <v>0.953277669213004</v>
      </c>
      <c r="AL1138" s="260">
        <v>0.958860759493671</v>
      </c>
      <c r="AM1138" s="260">
        <v>0.965589761167497</v>
      </c>
      <c r="AN1138" s="259">
        <v>0.99</v>
      </c>
      <c r="AO1138" s="264">
        <v>1</v>
      </c>
      <c r="AP1138" s="264">
        <v>1</v>
      </c>
      <c r="AQ1138" s="264">
        <v>1</v>
      </c>
      <c r="AR1138" s="265">
        <v>1</v>
      </c>
      <c r="AS1138" s="286">
        <v>0.0721861525408278</v>
      </c>
      <c r="AT1138" s="267">
        <v>0.0392156862745098</v>
      </c>
      <c r="AU1138" s="268">
        <v>0.113207547169811</v>
      </c>
      <c r="AV1138" s="268">
        <v>0.0638297872340425</v>
      </c>
      <c r="AW1138" s="268">
        <v>0.0642434488588335</v>
      </c>
      <c r="AX1138" s="224"/>
      <c r="AY1138" s="222"/>
    </row>
    <row r="1139" ht="15" spans="1:51">
      <c r="A1139" s="220"/>
      <c r="B1139" s="224"/>
      <c r="C1139" s="283" t="s">
        <v>1085</v>
      </c>
      <c r="D1139" s="111" t="s">
        <v>25</v>
      </c>
      <c r="E1139" s="111" t="s">
        <v>1086</v>
      </c>
      <c r="F1139" s="307" t="s">
        <v>1177</v>
      </c>
      <c r="G1139" s="307" t="s">
        <v>1177</v>
      </c>
      <c r="H1139" s="307" t="s">
        <v>1177</v>
      </c>
      <c r="I1139" s="307" t="s">
        <v>1177</v>
      </c>
      <c r="J1139" s="259">
        <v>0.9</v>
      </c>
      <c r="K1139" s="260">
        <v>0.980392156862745</v>
      </c>
      <c r="L1139" s="260">
        <v>0.981481481481482</v>
      </c>
      <c r="M1139" s="261">
        <v>0.982142857142857</v>
      </c>
      <c r="N1139" s="261">
        <v>0.962532299741602</v>
      </c>
      <c r="O1139" s="262">
        <v>0.9</v>
      </c>
      <c r="P1139" s="263">
        <v>0.981162790697674</v>
      </c>
      <c r="Q1139" s="260">
        <v>0.988280105479051</v>
      </c>
      <c r="R1139" s="260">
        <v>0.988567258574556</v>
      </c>
      <c r="S1139" s="260">
        <v>0.984809847915023</v>
      </c>
      <c r="T1139" s="262">
        <v>0.9</v>
      </c>
      <c r="U1139" s="260">
        <v>0.877674418604651</v>
      </c>
      <c r="V1139" s="260">
        <v>0.960445355991796</v>
      </c>
      <c r="W1139" s="260">
        <v>0.952079785940161</v>
      </c>
      <c r="X1139" s="260">
        <v>0.936845291603221</v>
      </c>
      <c r="Y1139" s="262">
        <v>0.92</v>
      </c>
      <c r="Z1139" s="262">
        <v>0.948616600790514</v>
      </c>
      <c r="AA1139" s="262">
        <v>0.96551724137931</v>
      </c>
      <c r="AB1139" s="262">
        <v>0.97741273100616</v>
      </c>
      <c r="AC1139" s="262">
        <v>0.976207826277053</v>
      </c>
      <c r="AD1139" s="262">
        <v>0.92</v>
      </c>
      <c r="AE1139" s="260">
        <v>0.99880810488677</v>
      </c>
      <c r="AF1139" s="260">
        <v>0.997842244066171</v>
      </c>
      <c r="AG1139" s="260">
        <v>0.998881118881119</v>
      </c>
      <c r="AH1139" s="260">
        <v>0.997737736148595</v>
      </c>
      <c r="AI1139" s="262">
        <v>0.92</v>
      </c>
      <c r="AJ1139" s="260">
        <v>0.972138554216867</v>
      </c>
      <c r="AK1139" s="260">
        <v>0.981954225352113</v>
      </c>
      <c r="AL1139" s="260">
        <v>0.989773844641101</v>
      </c>
      <c r="AM1139" s="260">
        <v>0.987916492631918</v>
      </c>
      <c r="AN1139" s="259">
        <v>0.99</v>
      </c>
      <c r="AO1139" s="264">
        <v>1</v>
      </c>
      <c r="AP1139" s="264">
        <v>1</v>
      </c>
      <c r="AQ1139" s="264">
        <v>1</v>
      </c>
      <c r="AR1139" s="265">
        <v>1</v>
      </c>
      <c r="AS1139" s="286">
        <v>0.0721861525408278</v>
      </c>
      <c r="AT1139" s="267">
        <v>0.0384615384615385</v>
      </c>
      <c r="AU1139" s="268">
        <v>0.0526315789473684</v>
      </c>
      <c r="AV1139" s="268">
        <v>0.0263157894736842</v>
      </c>
      <c r="AW1139" s="268">
        <v>0.0440476190476191</v>
      </c>
      <c r="AX1139" s="224"/>
      <c r="AY1139" s="222"/>
    </row>
    <row r="1140" ht="15" spans="1:51">
      <c r="A1140" s="220"/>
      <c r="B1140" s="224"/>
      <c r="C1140" s="283" t="s">
        <v>1085</v>
      </c>
      <c r="D1140" s="111" t="s">
        <v>25</v>
      </c>
      <c r="E1140" s="111" t="s">
        <v>1086</v>
      </c>
      <c r="F1140" s="307" t="s">
        <v>1178</v>
      </c>
      <c r="G1140" s="307" t="s">
        <v>1178</v>
      </c>
      <c r="H1140" s="307" t="s">
        <v>1178</v>
      </c>
      <c r="I1140" s="307" t="s">
        <v>1178</v>
      </c>
      <c r="J1140" s="259">
        <v>0.9</v>
      </c>
      <c r="K1140" s="260">
        <v>0.980392156862745</v>
      </c>
      <c r="L1140" s="260">
        <v>0.884615384615385</v>
      </c>
      <c r="M1140" s="261">
        <v>0.9375</v>
      </c>
      <c r="N1140" s="261">
        <v>0.951633165829146</v>
      </c>
      <c r="O1140" s="262">
        <v>0.9</v>
      </c>
      <c r="P1140" s="263">
        <v>0.934821967410984</v>
      </c>
      <c r="Q1140" s="260">
        <v>0.952465233881163</v>
      </c>
      <c r="R1140" s="260">
        <v>0.96280701754386</v>
      </c>
      <c r="S1140" s="260">
        <v>0.956942791463554</v>
      </c>
      <c r="T1140" s="262">
        <v>0.9</v>
      </c>
      <c r="U1140" s="260">
        <v>0.893582780124723</v>
      </c>
      <c r="V1140" s="260">
        <v>0.951201011378003</v>
      </c>
      <c r="W1140" s="260">
        <v>0.954853801169591</v>
      </c>
      <c r="X1140" s="260">
        <v>0.934509349984512</v>
      </c>
      <c r="Y1140" s="262">
        <v>0.92</v>
      </c>
      <c r="Z1140" s="262">
        <v>0.951388888888889</v>
      </c>
      <c r="AA1140" s="262">
        <v>0.961320754716981</v>
      </c>
      <c r="AB1140" s="262">
        <v>0.966336633663366</v>
      </c>
      <c r="AC1140" s="262">
        <v>0.970479826235766</v>
      </c>
      <c r="AD1140" s="262">
        <v>0.92</v>
      </c>
      <c r="AE1140" s="260">
        <v>0.995777621393385</v>
      </c>
      <c r="AF1140" s="260">
        <v>0.997644980865469</v>
      </c>
      <c r="AG1140" s="260">
        <v>0.992016660881638</v>
      </c>
      <c r="AH1140" s="260">
        <v>0.997242121548448</v>
      </c>
      <c r="AI1140" s="262">
        <v>0.92</v>
      </c>
      <c r="AJ1140" s="260">
        <v>0.968561872909699</v>
      </c>
      <c r="AK1140" s="260">
        <v>0.978065802592223</v>
      </c>
      <c r="AL1140" s="260">
        <v>0.983159886471145</v>
      </c>
      <c r="AM1140" s="260">
        <v>0.98505210204815</v>
      </c>
      <c r="AN1140" s="259">
        <v>0.99</v>
      </c>
      <c r="AO1140" s="264">
        <v>1</v>
      </c>
      <c r="AP1140" s="264">
        <v>1</v>
      </c>
      <c r="AQ1140" s="264">
        <v>1</v>
      </c>
      <c r="AR1140" s="265">
        <v>1</v>
      </c>
      <c r="AS1140" s="286">
        <v>0.0721861525408278</v>
      </c>
      <c r="AT1140" s="267">
        <v>0</v>
      </c>
      <c r="AU1140" s="268">
        <v>0.0606060606060606</v>
      </c>
      <c r="AV1140" s="268">
        <v>0</v>
      </c>
      <c r="AW1140" s="268">
        <v>0.0460431654676259</v>
      </c>
      <c r="AX1140" s="224"/>
      <c r="AY1140" s="222"/>
    </row>
    <row r="1141" ht="15" spans="1:51">
      <c r="A1141" s="220"/>
      <c r="B1141" s="224"/>
      <c r="C1141" s="283" t="s">
        <v>1085</v>
      </c>
      <c r="D1141" s="111" t="s">
        <v>25</v>
      </c>
      <c r="E1141" s="111" t="s">
        <v>1086</v>
      </c>
      <c r="F1141" s="307" t="s">
        <v>1179</v>
      </c>
      <c r="G1141" s="307" t="s">
        <v>1179</v>
      </c>
      <c r="H1141" s="307" t="s">
        <v>1179</v>
      </c>
      <c r="I1141" s="307" t="s">
        <v>1179</v>
      </c>
      <c r="J1141" s="259">
        <v>0.9</v>
      </c>
      <c r="K1141" s="260">
        <v>0.947368421052632</v>
      </c>
      <c r="L1141" s="260">
        <v>0.973684210526316</v>
      </c>
      <c r="M1141" s="261">
        <v>0.974358974358974</v>
      </c>
      <c r="N1141" s="261">
        <v>0.975540921919097</v>
      </c>
      <c r="O1141" s="262">
        <v>0.9</v>
      </c>
      <c r="P1141" s="263">
        <v>0.986924817701785</v>
      </c>
      <c r="Q1141" s="260">
        <v>0.991917935965185</v>
      </c>
      <c r="R1141" s="260">
        <v>0.993032329988852</v>
      </c>
      <c r="S1141" s="260">
        <v>0.991892599605205</v>
      </c>
      <c r="T1141" s="262">
        <v>0.9</v>
      </c>
      <c r="U1141" s="260">
        <v>0.955494091023384</v>
      </c>
      <c r="V1141" s="260">
        <v>0.971401927261424</v>
      </c>
      <c r="W1141" s="260">
        <v>0.975473801560758</v>
      </c>
      <c r="X1141" s="260">
        <v>0.96560649397736</v>
      </c>
      <c r="Y1141" s="262">
        <v>0.92</v>
      </c>
      <c r="Z1141" s="262">
        <v>0.978407557354926</v>
      </c>
      <c r="AA1141" s="262">
        <v>0.987789987789988</v>
      </c>
      <c r="AB1141" s="262">
        <v>0.9880810488677</v>
      </c>
      <c r="AC1141" s="262">
        <v>0.986131152797819</v>
      </c>
      <c r="AD1141" s="262">
        <v>0.92</v>
      </c>
      <c r="AE1141" s="260">
        <v>0.997706422018349</v>
      </c>
      <c r="AF1141" s="260">
        <v>0.998015873015873</v>
      </c>
      <c r="AG1141" s="260">
        <v>0.998080614203455</v>
      </c>
      <c r="AH1141" s="260">
        <v>0.997476813966176</v>
      </c>
      <c r="AI1141" s="262">
        <v>0.92</v>
      </c>
      <c r="AJ1141" s="260">
        <v>0.987073532528078</v>
      </c>
      <c r="AK1141" s="260">
        <v>0.991330195689869</v>
      </c>
      <c r="AL1141" s="260">
        <v>0.994578721481816</v>
      </c>
      <c r="AM1141" s="260">
        <v>0.993182714519128</v>
      </c>
      <c r="AN1141" s="259">
        <v>0.99</v>
      </c>
      <c r="AO1141" s="264">
        <v>1</v>
      </c>
      <c r="AP1141" s="264">
        <v>1</v>
      </c>
      <c r="AQ1141" s="264">
        <v>1</v>
      </c>
      <c r="AR1141" s="265">
        <v>1</v>
      </c>
      <c r="AS1141" s="286">
        <v>0.0721861525408278</v>
      </c>
      <c r="AT1141" s="267">
        <v>0</v>
      </c>
      <c r="AU1141" s="268">
        <v>0.0869565217391304</v>
      </c>
      <c r="AV1141" s="268">
        <v>0.09375</v>
      </c>
      <c r="AW1141" s="268">
        <v>0.0542056074766355</v>
      </c>
      <c r="AX1141" s="224"/>
      <c r="AY1141" s="222"/>
    </row>
    <row r="1142" ht="15" spans="1:51">
      <c r="A1142" s="220"/>
      <c r="B1142" s="224"/>
      <c r="C1142" s="283" t="s">
        <v>1085</v>
      </c>
      <c r="D1142" s="111" t="s">
        <v>25</v>
      </c>
      <c r="E1142" s="111" t="s">
        <v>1086</v>
      </c>
      <c r="F1142" s="307" t="s">
        <v>1180</v>
      </c>
      <c r="G1142" s="307" t="s">
        <v>1180</v>
      </c>
      <c r="H1142" s="307" t="s">
        <v>1180</v>
      </c>
      <c r="I1142" s="307" t="s">
        <v>1180</v>
      </c>
      <c r="J1142" s="259">
        <v>0.9</v>
      </c>
      <c r="K1142" s="260">
        <v>0.96</v>
      </c>
      <c r="L1142" s="260">
        <v>0.92</v>
      </c>
      <c r="M1142" s="261">
        <v>0.925925925925926</v>
      </c>
      <c r="N1142" s="261">
        <v>0.957081545064378</v>
      </c>
      <c r="O1142" s="262">
        <v>0.9</v>
      </c>
      <c r="P1142" s="263">
        <v>0.984368398817068</v>
      </c>
      <c r="Q1142" s="260">
        <v>0.98976844372644</v>
      </c>
      <c r="R1142" s="260">
        <v>0.991268382352941</v>
      </c>
      <c r="S1142" s="260">
        <v>0.984938036224976</v>
      </c>
      <c r="T1142" s="262">
        <v>0.9</v>
      </c>
      <c r="U1142" s="260">
        <v>0.954795099281791</v>
      </c>
      <c r="V1142" s="260">
        <v>0.965535810446957</v>
      </c>
      <c r="W1142" s="260">
        <v>0.966911764705882</v>
      </c>
      <c r="X1142" s="260">
        <v>0.956530028598665</v>
      </c>
      <c r="Y1142" s="262">
        <v>0.92</v>
      </c>
      <c r="Z1142" s="262">
        <v>0.962962962962963</v>
      </c>
      <c r="AA1142" s="262">
        <v>0.956375838926175</v>
      </c>
      <c r="AB1142" s="262">
        <v>0.962305986696231</v>
      </c>
      <c r="AC1142" s="262">
        <v>0.962970755312434</v>
      </c>
      <c r="AD1142" s="262">
        <v>0.92</v>
      </c>
      <c r="AE1142" s="260">
        <v>0.998637602179837</v>
      </c>
      <c r="AF1142" s="260">
        <v>0.998114985862394</v>
      </c>
      <c r="AG1142" s="260">
        <v>0.999593165174939</v>
      </c>
      <c r="AH1142" s="260">
        <v>0.998295033358043</v>
      </c>
      <c r="AI1142" s="262">
        <v>0.92</v>
      </c>
      <c r="AJ1142" s="260">
        <v>0.979476291578202</v>
      </c>
      <c r="AK1142" s="260">
        <v>0.98124745209947</v>
      </c>
      <c r="AL1142" s="260">
        <v>0.985540334855403</v>
      </c>
      <c r="AM1142" s="260">
        <v>0.984310292114845</v>
      </c>
      <c r="AN1142" s="259">
        <v>0.99</v>
      </c>
      <c r="AO1142" s="264">
        <v>1</v>
      </c>
      <c r="AP1142" s="264">
        <v>1</v>
      </c>
      <c r="AQ1142" s="264">
        <v>1</v>
      </c>
      <c r="AR1142" s="265">
        <v>1</v>
      </c>
      <c r="AS1142" s="286">
        <v>0.0721861525408278</v>
      </c>
      <c r="AT1142" s="267">
        <v>0</v>
      </c>
      <c r="AU1142" s="268">
        <v>0</v>
      </c>
      <c r="AV1142" s="268">
        <v>0.0434782608695652</v>
      </c>
      <c r="AW1142" s="268">
        <v>0.0416666666666667</v>
      </c>
      <c r="AX1142" s="224"/>
      <c r="AY1142" s="222"/>
    </row>
    <row r="1143" ht="15" spans="1:51">
      <c r="A1143" s="220"/>
      <c r="B1143" s="224"/>
      <c r="C1143" s="283" t="s">
        <v>1085</v>
      </c>
      <c r="D1143" s="111" t="s">
        <v>25</v>
      </c>
      <c r="E1143" s="111" t="s">
        <v>1086</v>
      </c>
      <c r="F1143" s="307" t="s">
        <v>1181</v>
      </c>
      <c r="G1143" s="307" t="s">
        <v>1181</v>
      </c>
      <c r="H1143" s="307" t="s">
        <v>1181</v>
      </c>
      <c r="I1143" s="307" t="s">
        <v>1181</v>
      </c>
      <c r="J1143" s="259">
        <v>0.9</v>
      </c>
      <c r="K1143" s="260">
        <v>0.960526315789474</v>
      </c>
      <c r="L1143" s="260">
        <v>0.938271604938272</v>
      </c>
      <c r="M1143" s="261">
        <v>0.977272727272727</v>
      </c>
      <c r="N1143" s="261">
        <v>0.963571745890715</v>
      </c>
      <c r="O1143" s="262">
        <v>0.9</v>
      </c>
      <c r="P1143" s="263">
        <v>0.95630360899822</v>
      </c>
      <c r="Q1143" s="260">
        <v>0.976564092113308</v>
      </c>
      <c r="R1143" s="260">
        <v>0.975325565455792</v>
      </c>
      <c r="S1143" s="260">
        <v>0.969616022484143</v>
      </c>
      <c r="T1143" s="262">
        <v>0.9</v>
      </c>
      <c r="U1143" s="260">
        <v>0.892539245832659</v>
      </c>
      <c r="V1143" s="260">
        <v>0.932341552883636</v>
      </c>
      <c r="W1143" s="260">
        <v>0.939684715558602</v>
      </c>
      <c r="X1143" s="260">
        <v>0.933345149324589</v>
      </c>
      <c r="Y1143" s="262">
        <v>0.92</v>
      </c>
      <c r="Z1143" s="262">
        <v>0.915977961432507</v>
      </c>
      <c r="AA1143" s="262">
        <v>0.955232558139535</v>
      </c>
      <c r="AB1143" s="262">
        <v>0.968443197755961</v>
      </c>
      <c r="AC1143" s="262">
        <v>0.962787407145384</v>
      </c>
      <c r="AD1143" s="262">
        <v>0.92</v>
      </c>
      <c r="AE1143" s="260">
        <v>0.99657729606389</v>
      </c>
      <c r="AF1143" s="260">
        <v>0.994711792702274</v>
      </c>
      <c r="AG1143" s="260">
        <v>0.995937318630296</v>
      </c>
      <c r="AH1143" s="260">
        <v>0.994032241914489</v>
      </c>
      <c r="AI1143" s="262">
        <v>0.92</v>
      </c>
      <c r="AJ1143" s="260">
        <v>0.942471497837767</v>
      </c>
      <c r="AK1143" s="260">
        <v>0.967406066093255</v>
      </c>
      <c r="AL1143" s="260">
        <v>0.980308454971082</v>
      </c>
      <c r="AM1143" s="260">
        <v>0.976301685679212</v>
      </c>
      <c r="AN1143" s="259">
        <v>0.99</v>
      </c>
      <c r="AO1143" s="264">
        <v>1</v>
      </c>
      <c r="AP1143" s="264">
        <v>1</v>
      </c>
      <c r="AQ1143" s="264">
        <v>1</v>
      </c>
      <c r="AR1143" s="265">
        <v>1</v>
      </c>
      <c r="AS1143" s="286">
        <v>0.0721861525408278</v>
      </c>
      <c r="AT1143" s="267">
        <v>0</v>
      </c>
      <c r="AU1143" s="268">
        <v>0</v>
      </c>
      <c r="AV1143" s="268">
        <v>0.105263157894737</v>
      </c>
      <c r="AW1143" s="268">
        <v>0.064312736443884</v>
      </c>
      <c r="AX1143" s="224"/>
      <c r="AY1143" s="222"/>
    </row>
    <row r="1144" ht="15" spans="1:51">
      <c r="A1144" s="220"/>
      <c r="B1144" s="224"/>
      <c r="C1144" s="283" t="s">
        <v>1085</v>
      </c>
      <c r="D1144" s="111" t="s">
        <v>25</v>
      </c>
      <c r="E1144" s="111" t="s">
        <v>1086</v>
      </c>
      <c r="F1144" s="307" t="s">
        <v>1182</v>
      </c>
      <c r="G1144" s="307" t="s">
        <v>1182</v>
      </c>
      <c r="H1144" s="307" t="s">
        <v>1182</v>
      </c>
      <c r="I1144" s="307" t="s">
        <v>1182</v>
      </c>
      <c r="J1144" s="259">
        <v>0.9</v>
      </c>
      <c r="K1144" s="260">
        <v>0.979591836734694</v>
      </c>
      <c r="L1144" s="260">
        <v>0.944444444444444</v>
      </c>
      <c r="M1144" s="261">
        <v>0.963636363636364</v>
      </c>
      <c r="N1144" s="261">
        <v>0.967808219178082</v>
      </c>
      <c r="O1144" s="262">
        <v>0.9</v>
      </c>
      <c r="P1144" s="263">
        <v>0.862745098039216</v>
      </c>
      <c r="Q1144" s="260">
        <v>0.972495657209033</v>
      </c>
      <c r="R1144" s="260">
        <v>0.972564102564103</v>
      </c>
      <c r="S1144" s="260">
        <v>0.918522499718266</v>
      </c>
      <c r="T1144" s="262">
        <v>0.9</v>
      </c>
      <c r="U1144" s="260">
        <v>0.799465240641711</v>
      </c>
      <c r="V1144" s="260">
        <v>0.90040532715692</v>
      </c>
      <c r="W1144" s="260">
        <v>0.901282051282051</v>
      </c>
      <c r="X1144" s="260">
        <v>0.865478471180769</v>
      </c>
      <c r="Y1144" s="262">
        <v>0.92</v>
      </c>
      <c r="Z1144" s="262">
        <v>0.765917602996255</v>
      </c>
      <c r="AA1144" s="262">
        <v>0.918604651162791</v>
      </c>
      <c r="AB1144" s="262">
        <v>0.903921568627451</v>
      </c>
      <c r="AC1144" s="262">
        <v>0.903118146276342</v>
      </c>
      <c r="AD1144" s="262">
        <v>0.92</v>
      </c>
      <c r="AE1144" s="260">
        <v>0.9979035639413</v>
      </c>
      <c r="AF1144" s="260">
        <v>0.986247544204322</v>
      </c>
      <c r="AG1144" s="260">
        <v>0.996146435452794</v>
      </c>
      <c r="AH1144" s="260">
        <v>0.995885191770384</v>
      </c>
      <c r="AI1144" s="262">
        <v>0.92</v>
      </c>
      <c r="AJ1144" s="260">
        <v>0.904607631389489</v>
      </c>
      <c r="AK1144" s="260">
        <v>0.958442694663167</v>
      </c>
      <c r="AL1144" s="260">
        <v>0.959959349593496</v>
      </c>
      <c r="AM1144" s="260">
        <v>0.959175333564905</v>
      </c>
      <c r="AN1144" s="259">
        <v>0.99</v>
      </c>
      <c r="AO1144" s="264">
        <v>1</v>
      </c>
      <c r="AP1144" s="264">
        <v>1</v>
      </c>
      <c r="AQ1144" s="264">
        <v>1</v>
      </c>
      <c r="AR1144" s="265">
        <v>1</v>
      </c>
      <c r="AS1144" s="286">
        <v>0.0721861525408278</v>
      </c>
      <c r="AT1144" s="267">
        <v>0</v>
      </c>
      <c r="AU1144" s="268">
        <v>0.0769230769230769</v>
      </c>
      <c r="AV1144" s="268">
        <v>0.0333333333333333</v>
      </c>
      <c r="AW1144" s="268">
        <v>0.0242718446601942</v>
      </c>
      <c r="AX1144" s="224"/>
      <c r="AY1144" s="222"/>
    </row>
    <row r="1145" ht="15" spans="1:51">
      <c r="A1145" s="220"/>
      <c r="B1145" s="224"/>
      <c r="C1145" s="283" t="s">
        <v>1085</v>
      </c>
      <c r="D1145" s="111" t="s">
        <v>25</v>
      </c>
      <c r="E1145" s="111" t="s">
        <v>1086</v>
      </c>
      <c r="F1145" s="307" t="s">
        <v>1183</v>
      </c>
      <c r="G1145" s="307" t="s">
        <v>1183</v>
      </c>
      <c r="H1145" s="307" t="s">
        <v>1183</v>
      </c>
      <c r="I1145" s="307" t="s">
        <v>1183</v>
      </c>
      <c r="J1145" s="259">
        <v>0.9</v>
      </c>
      <c r="K1145" s="260">
        <v>0.931818181818182</v>
      </c>
      <c r="L1145" s="260">
        <v>0.954545454545455</v>
      </c>
      <c r="M1145" s="261">
        <v>0.909090909090909</v>
      </c>
      <c r="N1145" s="261">
        <v>0.95206055508831</v>
      </c>
      <c r="O1145" s="262">
        <v>0.9</v>
      </c>
      <c r="P1145" s="263">
        <v>0.954402963807353</v>
      </c>
      <c r="Q1145" s="260">
        <v>0.93415061295972</v>
      </c>
      <c r="R1145" s="260">
        <v>0.957624497370863</v>
      </c>
      <c r="S1145" s="260">
        <v>0.953406275104378</v>
      </c>
      <c r="T1145" s="262">
        <v>0.9</v>
      </c>
      <c r="U1145" s="260">
        <v>0.916785408948418</v>
      </c>
      <c r="V1145" s="260">
        <v>0.89492119089317</v>
      </c>
      <c r="W1145" s="260">
        <v>0.945252087844108</v>
      </c>
      <c r="X1145" s="260">
        <v>0.92668107398649</v>
      </c>
      <c r="Y1145" s="262">
        <v>0.92</v>
      </c>
      <c r="Z1145" s="262">
        <v>0.916578669482577</v>
      </c>
      <c r="AA1145" s="262">
        <v>0.947368421052632</v>
      </c>
      <c r="AB1145" s="262">
        <v>0.944792973651192</v>
      </c>
      <c r="AC1145" s="262">
        <v>0.955577492596249</v>
      </c>
      <c r="AD1145" s="262">
        <v>0.92</v>
      </c>
      <c r="AE1145" s="260">
        <v>0.993138936535163</v>
      </c>
      <c r="AF1145" s="260">
        <v>0.993124522536287</v>
      </c>
      <c r="AG1145" s="260">
        <v>0.997349823321555</v>
      </c>
      <c r="AH1145" s="260">
        <v>0.995222390037913</v>
      </c>
      <c r="AI1145" s="262">
        <v>0.92</v>
      </c>
      <c r="AJ1145" s="260">
        <v>0.964101413506843</v>
      </c>
      <c r="AK1145" s="260">
        <v>0.968880753138075</v>
      </c>
      <c r="AL1145" s="260">
        <v>0.975682382133995</v>
      </c>
      <c r="AM1145" s="260">
        <v>0.974986468380376</v>
      </c>
      <c r="AN1145" s="259">
        <v>0.99</v>
      </c>
      <c r="AO1145" s="264">
        <v>1</v>
      </c>
      <c r="AP1145" s="264">
        <v>1</v>
      </c>
      <c r="AQ1145" s="264">
        <v>1</v>
      </c>
      <c r="AR1145" s="265">
        <v>1</v>
      </c>
      <c r="AS1145" s="286">
        <v>0.0721861525408278</v>
      </c>
      <c r="AT1145" s="267">
        <v>0.0625</v>
      </c>
      <c r="AU1145" s="268">
        <v>0.0666666666666667</v>
      </c>
      <c r="AV1145" s="268">
        <v>0</v>
      </c>
      <c r="AW1145" s="268">
        <v>0.0284237726098191</v>
      </c>
      <c r="AX1145" s="224"/>
      <c r="AY1145" s="222"/>
    </row>
    <row r="1146" ht="15" spans="1:51">
      <c r="A1146" s="220"/>
      <c r="B1146" s="224"/>
      <c r="C1146" s="283" t="s">
        <v>1085</v>
      </c>
      <c r="D1146" s="111" t="s">
        <v>25</v>
      </c>
      <c r="E1146" s="111" t="s">
        <v>1086</v>
      </c>
      <c r="F1146" s="307" t="s">
        <v>1184</v>
      </c>
      <c r="G1146" s="307" t="s">
        <v>1184</v>
      </c>
      <c r="H1146" s="307" t="s">
        <v>1184</v>
      </c>
      <c r="I1146" s="307" t="s">
        <v>1184</v>
      </c>
      <c r="J1146" s="259">
        <v>0.9</v>
      </c>
      <c r="K1146" s="260">
        <v>0.964912280701754</v>
      </c>
      <c r="L1146" s="260">
        <v>0.984615384615385</v>
      </c>
      <c r="M1146" s="261">
        <v>0.984848484848485</v>
      </c>
      <c r="N1146" s="261">
        <v>0.973560517038778</v>
      </c>
      <c r="O1146" s="262">
        <v>0.9</v>
      </c>
      <c r="P1146" s="263">
        <v>0.937913078309633</v>
      </c>
      <c r="Q1146" s="260">
        <v>0.976965091427214</v>
      </c>
      <c r="R1146" s="260">
        <v>0.937526471833969</v>
      </c>
      <c r="S1146" s="260">
        <v>0.965209103732225</v>
      </c>
      <c r="T1146" s="262">
        <v>0.9</v>
      </c>
      <c r="U1146" s="260">
        <v>0.873623072301222</v>
      </c>
      <c r="V1146" s="260">
        <v>0.927333175017811</v>
      </c>
      <c r="W1146" s="260">
        <v>0.886277001270648</v>
      </c>
      <c r="X1146" s="260">
        <v>0.913545042125729</v>
      </c>
      <c r="Y1146" s="262">
        <v>0.92</v>
      </c>
      <c r="Z1146" s="262">
        <v>0.922689075630252</v>
      </c>
      <c r="AA1146" s="262">
        <v>0.924311926605505</v>
      </c>
      <c r="AB1146" s="262">
        <v>0.909579230080573</v>
      </c>
      <c r="AC1146" s="262">
        <v>0.930951843915642</v>
      </c>
      <c r="AD1146" s="262">
        <v>0.92</v>
      </c>
      <c r="AE1146" s="260">
        <v>0.997319034852547</v>
      </c>
      <c r="AF1146" s="260">
        <v>0.994638069705094</v>
      </c>
      <c r="AG1146" s="260">
        <v>0.990384615384615</v>
      </c>
      <c r="AH1146" s="260">
        <v>0.990119124572906</v>
      </c>
      <c r="AI1146" s="262">
        <v>0.92</v>
      </c>
      <c r="AJ1146" s="260">
        <v>0.956331877729258</v>
      </c>
      <c r="AK1146" s="260">
        <v>0.967385395905055</v>
      </c>
      <c r="AL1146" s="260">
        <v>0.959753382428498</v>
      </c>
      <c r="AM1146" s="260">
        <v>0.970042128257138</v>
      </c>
      <c r="AN1146" s="259">
        <v>0.99</v>
      </c>
      <c r="AO1146" s="264">
        <v>1</v>
      </c>
      <c r="AP1146" s="264">
        <v>1</v>
      </c>
      <c r="AQ1146" s="264">
        <v>1</v>
      </c>
      <c r="AR1146" s="265">
        <v>1</v>
      </c>
      <c r="AS1146" s="286">
        <v>0.0721861525408278</v>
      </c>
      <c r="AT1146" s="267">
        <v>0.0769230769230769</v>
      </c>
      <c r="AU1146" s="268">
        <v>0</v>
      </c>
      <c r="AV1146" s="268">
        <v>0.0714285714285714</v>
      </c>
      <c r="AW1146" s="268">
        <v>0.06</v>
      </c>
      <c r="AX1146" s="224"/>
      <c r="AY1146" s="222"/>
    </row>
    <row r="1147" ht="15" spans="1:51">
      <c r="A1147" s="220"/>
      <c r="B1147" s="224"/>
      <c r="C1147" s="283" t="s">
        <v>1085</v>
      </c>
      <c r="D1147" s="111" t="s">
        <v>25</v>
      </c>
      <c r="E1147" s="111" t="s">
        <v>1086</v>
      </c>
      <c r="F1147" s="307" t="s">
        <v>1185</v>
      </c>
      <c r="G1147" s="307" t="s">
        <v>1185</v>
      </c>
      <c r="H1147" s="307" t="s">
        <v>1185</v>
      </c>
      <c r="I1147" s="307" t="s">
        <v>1185</v>
      </c>
      <c r="J1147" s="259">
        <v>0.9</v>
      </c>
      <c r="K1147" s="260">
        <v>0.95</v>
      </c>
      <c r="L1147" s="260">
        <v>0.976744186046512</v>
      </c>
      <c r="M1147" s="261">
        <v>0.957446808510638</v>
      </c>
      <c r="N1147" s="261">
        <v>0.97465034965035</v>
      </c>
      <c r="O1147" s="262">
        <v>0.9</v>
      </c>
      <c r="P1147" s="263">
        <v>0.987162162162162</v>
      </c>
      <c r="Q1147" s="260">
        <v>0.993522670652715</v>
      </c>
      <c r="R1147" s="260">
        <v>0.98847756803138</v>
      </c>
      <c r="S1147" s="260">
        <v>0.98402912749435</v>
      </c>
      <c r="T1147" s="262">
        <v>0.9</v>
      </c>
      <c r="U1147" s="260">
        <v>0.906756756756757</v>
      </c>
      <c r="V1147" s="260">
        <v>0.931240657698057</v>
      </c>
      <c r="W1147" s="260">
        <v>0.953910272125521</v>
      </c>
      <c r="X1147" s="260">
        <v>0.929837213188282</v>
      </c>
      <c r="Y1147" s="262">
        <v>0.92</v>
      </c>
      <c r="Z1147" s="262" t="s">
        <v>33</v>
      </c>
      <c r="AA1147" s="262">
        <v>0</v>
      </c>
      <c r="AB1147" s="262" t="s">
        <v>33</v>
      </c>
      <c r="AC1147" s="262">
        <v>0</v>
      </c>
      <c r="AD1147" s="262">
        <v>0.92</v>
      </c>
      <c r="AE1147" s="260">
        <v>0.997471554993679</v>
      </c>
      <c r="AF1147" s="260">
        <v>1</v>
      </c>
      <c r="AG1147" s="260">
        <v>0.997566909975669</v>
      </c>
      <c r="AH1147" s="260">
        <v>0.998411037476262</v>
      </c>
      <c r="AI1147" s="262">
        <v>0.92</v>
      </c>
      <c r="AJ1147" s="260">
        <v>0.95472972972973</v>
      </c>
      <c r="AK1147" s="260">
        <v>0.972104607721046</v>
      </c>
      <c r="AL1147" s="260">
        <v>0.975239029173817</v>
      </c>
      <c r="AM1147" s="260">
        <v>0.983097501560975</v>
      </c>
      <c r="AN1147" s="259">
        <v>0.99</v>
      </c>
      <c r="AO1147" s="264">
        <v>1</v>
      </c>
      <c r="AP1147" s="264">
        <v>1</v>
      </c>
      <c r="AQ1147" s="264">
        <v>1</v>
      </c>
      <c r="AR1147" s="265">
        <v>1</v>
      </c>
      <c r="AS1147" s="286">
        <v>0.0721861525408278</v>
      </c>
      <c r="AT1147" s="267">
        <v>0</v>
      </c>
      <c r="AU1147" s="268">
        <v>0.0294117647058824</v>
      </c>
      <c r="AV1147" s="268">
        <v>0</v>
      </c>
      <c r="AW1147" s="268">
        <v>0.0204081632653061</v>
      </c>
      <c r="AX1147" s="224"/>
      <c r="AY1147" s="222"/>
    </row>
    <row r="1148" ht="15" spans="1:51">
      <c r="A1148" s="220"/>
      <c r="B1148" s="224"/>
      <c r="C1148" s="283" t="s">
        <v>1085</v>
      </c>
      <c r="D1148" s="111" t="s">
        <v>25</v>
      </c>
      <c r="E1148" s="111" t="s">
        <v>1086</v>
      </c>
      <c r="F1148" s="307" t="s">
        <v>1186</v>
      </c>
      <c r="G1148" s="307" t="s">
        <v>1186</v>
      </c>
      <c r="H1148" s="307" t="s">
        <v>1186</v>
      </c>
      <c r="I1148" s="307" t="s">
        <v>1186</v>
      </c>
      <c r="J1148" s="259">
        <v>0.9</v>
      </c>
      <c r="K1148" s="260">
        <v>0.875</v>
      </c>
      <c r="L1148" s="260">
        <v>0.777777777777778</v>
      </c>
      <c r="M1148" s="261">
        <v>0.925925925925926</v>
      </c>
      <c r="N1148" s="261">
        <v>0.907949790794979</v>
      </c>
      <c r="O1148" s="262">
        <v>0.9</v>
      </c>
      <c r="P1148" s="263">
        <v>0.970103986135182</v>
      </c>
      <c r="Q1148" s="260">
        <v>0.97699214365881</v>
      </c>
      <c r="R1148" s="260">
        <v>0.962797619047619</v>
      </c>
      <c r="S1148" s="260">
        <v>0.977267120149438</v>
      </c>
      <c r="T1148" s="262">
        <v>0.9</v>
      </c>
      <c r="U1148" s="260">
        <v>0.750866551126516</v>
      </c>
      <c r="V1148" s="260">
        <v>0.884960718294052</v>
      </c>
      <c r="W1148" s="260">
        <v>0.810019841269841</v>
      </c>
      <c r="X1148" s="260">
        <v>0.837768300849399</v>
      </c>
      <c r="Y1148" s="262">
        <v>0.92</v>
      </c>
      <c r="Z1148" s="262" t="s">
        <v>33</v>
      </c>
      <c r="AA1148" s="262">
        <v>0</v>
      </c>
      <c r="AB1148" s="262" t="s">
        <v>33</v>
      </c>
      <c r="AC1148" s="262">
        <v>0</v>
      </c>
      <c r="AD1148" s="262">
        <v>0.92</v>
      </c>
      <c r="AE1148" s="260">
        <v>1</v>
      </c>
      <c r="AF1148" s="260">
        <v>1</v>
      </c>
      <c r="AG1148" s="260">
        <v>1</v>
      </c>
      <c r="AH1148" s="260">
        <v>0.99688242280285</v>
      </c>
      <c r="AI1148" s="262">
        <v>0.92</v>
      </c>
      <c r="AJ1148" s="260">
        <v>0.938041594454073</v>
      </c>
      <c r="AK1148" s="260">
        <v>0.96528555431131</v>
      </c>
      <c r="AL1148" s="260">
        <v>0.961805555555556</v>
      </c>
      <c r="AM1148" s="260">
        <v>0.967101321585903</v>
      </c>
      <c r="AN1148" s="259">
        <v>0.99</v>
      </c>
      <c r="AO1148" s="264">
        <v>1</v>
      </c>
      <c r="AP1148" s="264">
        <v>1</v>
      </c>
      <c r="AQ1148" s="264">
        <v>1</v>
      </c>
      <c r="AR1148" s="265">
        <v>1</v>
      </c>
      <c r="AS1148" s="286">
        <v>0.0721861525408278</v>
      </c>
      <c r="AT1148" s="267">
        <v>0</v>
      </c>
      <c r="AU1148" s="268">
        <v>0</v>
      </c>
      <c r="AV1148" s="268">
        <v>0.111111111111111</v>
      </c>
      <c r="AW1148" s="268">
        <v>0.07</v>
      </c>
      <c r="AX1148" s="224"/>
      <c r="AY1148" s="222"/>
    </row>
    <row r="1149" ht="15" spans="1:51">
      <c r="A1149" s="220"/>
      <c r="B1149" s="224"/>
      <c r="C1149" s="283" t="s">
        <v>1085</v>
      </c>
      <c r="D1149" s="111" t="s">
        <v>25</v>
      </c>
      <c r="E1149" s="111" t="s">
        <v>1086</v>
      </c>
      <c r="F1149" s="307" t="s">
        <v>1187</v>
      </c>
      <c r="G1149" s="307" t="s">
        <v>1187</v>
      </c>
      <c r="H1149" s="307" t="s">
        <v>1187</v>
      </c>
      <c r="I1149" s="307" t="s">
        <v>1187</v>
      </c>
      <c r="J1149" s="259">
        <v>0.9</v>
      </c>
      <c r="K1149" s="260">
        <v>0.964285714285714</v>
      </c>
      <c r="L1149" s="260">
        <v>0.892857142857143</v>
      </c>
      <c r="M1149" s="261">
        <v>0.96875</v>
      </c>
      <c r="N1149" s="261">
        <v>0.953939393939394</v>
      </c>
      <c r="O1149" s="262">
        <v>0.9</v>
      </c>
      <c r="P1149" s="263">
        <v>0.990844062947067</v>
      </c>
      <c r="Q1149" s="260">
        <v>0.973609802073516</v>
      </c>
      <c r="R1149" s="260">
        <v>0.988132417239226</v>
      </c>
      <c r="S1149" s="260">
        <v>0.977945257175839</v>
      </c>
      <c r="T1149" s="262">
        <v>0.9</v>
      </c>
      <c r="U1149" s="260">
        <v>0.791988555078684</v>
      </c>
      <c r="V1149" s="260">
        <v>0.799874332390826</v>
      </c>
      <c r="W1149" s="260">
        <v>0.905059337913804</v>
      </c>
      <c r="X1149" s="260">
        <v>0.857948365040957</v>
      </c>
      <c r="Y1149" s="262">
        <v>0.92</v>
      </c>
      <c r="Z1149" s="262">
        <v>0</v>
      </c>
      <c r="AA1149" s="262">
        <v>0</v>
      </c>
      <c r="AB1149" s="262" t="s">
        <v>33</v>
      </c>
      <c r="AC1149" s="262">
        <v>0</v>
      </c>
      <c r="AD1149" s="262">
        <v>0.92</v>
      </c>
      <c r="AE1149" s="260">
        <v>1</v>
      </c>
      <c r="AF1149" s="260">
        <v>1</v>
      </c>
      <c r="AG1149" s="260">
        <v>1</v>
      </c>
      <c r="AH1149" s="260">
        <v>1</v>
      </c>
      <c r="AI1149" s="262">
        <v>0.92</v>
      </c>
      <c r="AJ1149" s="260">
        <v>0.953674578209894</v>
      </c>
      <c r="AK1149" s="260">
        <v>0.95571608040201</v>
      </c>
      <c r="AL1149" s="260">
        <v>0.980324797001874</v>
      </c>
      <c r="AM1149" s="260">
        <v>0.975104609476453</v>
      </c>
      <c r="AN1149" s="259">
        <v>0.99</v>
      </c>
      <c r="AO1149" s="264">
        <v>1</v>
      </c>
      <c r="AP1149" s="264">
        <v>1</v>
      </c>
      <c r="AQ1149" s="264">
        <v>1</v>
      </c>
      <c r="AR1149" s="265">
        <v>1</v>
      </c>
      <c r="AS1149" s="286">
        <v>0.0721861525408278</v>
      </c>
      <c r="AT1149" s="267">
        <v>0.0666666666666667</v>
      </c>
      <c r="AU1149" s="268">
        <v>0</v>
      </c>
      <c r="AV1149" s="268">
        <v>0.133333333333333</v>
      </c>
      <c r="AW1149" s="268">
        <v>0.0344827586206897</v>
      </c>
      <c r="AX1149" s="224"/>
      <c r="AY1149" s="222"/>
    </row>
    <row r="1150" ht="15" spans="1:51">
      <c r="A1150" s="220"/>
      <c r="B1150" s="224"/>
      <c r="C1150" s="283" t="s">
        <v>1085</v>
      </c>
      <c r="D1150" s="111" t="s">
        <v>25</v>
      </c>
      <c r="E1150" s="111" t="s">
        <v>1086</v>
      </c>
      <c r="F1150" s="307" t="s">
        <v>1188</v>
      </c>
      <c r="G1150" s="307" t="s">
        <v>1188</v>
      </c>
      <c r="H1150" s="307" t="s">
        <v>1188</v>
      </c>
      <c r="I1150" s="307" t="s">
        <v>1188</v>
      </c>
      <c r="J1150" s="259">
        <v>0.9</v>
      </c>
      <c r="K1150" s="260">
        <v>0.878787878787879</v>
      </c>
      <c r="L1150" s="260">
        <v>0.9375</v>
      </c>
      <c r="M1150" s="261">
        <v>0.916666666666667</v>
      </c>
      <c r="N1150" s="261">
        <v>0.931263858093126</v>
      </c>
      <c r="O1150" s="262">
        <v>0.9</v>
      </c>
      <c r="P1150" s="263">
        <v>0.985936126574861</v>
      </c>
      <c r="Q1150" s="260">
        <v>0.989018087855297</v>
      </c>
      <c r="R1150" s="260">
        <v>0.990285367334548</v>
      </c>
      <c r="S1150" s="260">
        <v>0.980958319877955</v>
      </c>
      <c r="T1150" s="262">
        <v>0.9</v>
      </c>
      <c r="U1150" s="260">
        <v>0.69938470553765</v>
      </c>
      <c r="V1150" s="260">
        <v>0.73094315245478</v>
      </c>
      <c r="W1150" s="260">
        <v>0.789313904068002</v>
      </c>
      <c r="X1150" s="260">
        <v>0.746110931706068</v>
      </c>
      <c r="Y1150" s="262">
        <v>0.92</v>
      </c>
      <c r="Z1150" s="262">
        <v>0</v>
      </c>
      <c r="AA1150" s="262" t="s">
        <v>33</v>
      </c>
      <c r="AB1150" s="262" t="s">
        <v>33</v>
      </c>
      <c r="AC1150" s="262">
        <v>0</v>
      </c>
      <c r="AD1150" s="262">
        <v>0.92</v>
      </c>
      <c r="AE1150" s="260">
        <v>1</v>
      </c>
      <c r="AF1150" s="260">
        <v>1</v>
      </c>
      <c r="AG1150" s="260">
        <v>1</v>
      </c>
      <c r="AH1150" s="260">
        <v>0.998591549295775</v>
      </c>
      <c r="AI1150" s="262">
        <v>0.92</v>
      </c>
      <c r="AJ1150" s="260">
        <v>0.946397188049209</v>
      </c>
      <c r="AK1150" s="260">
        <v>0.958656330749354</v>
      </c>
      <c r="AL1150" s="260">
        <v>0.965088038858531</v>
      </c>
      <c r="AM1150" s="260">
        <v>0.961627971716497</v>
      </c>
      <c r="AN1150" s="259">
        <v>0.99</v>
      </c>
      <c r="AO1150" s="264">
        <v>1</v>
      </c>
      <c r="AP1150" s="264">
        <v>1</v>
      </c>
      <c r="AQ1150" s="264">
        <v>1</v>
      </c>
      <c r="AR1150" s="265">
        <v>1</v>
      </c>
      <c r="AS1150" s="286">
        <v>0.0721861525408278</v>
      </c>
      <c r="AT1150" s="267">
        <v>0.05</v>
      </c>
      <c r="AU1150" s="268">
        <v>0.117647058823529</v>
      </c>
      <c r="AV1150" s="268">
        <v>0.0833333333333333</v>
      </c>
      <c r="AW1150" s="268">
        <v>0.0704225352112676</v>
      </c>
      <c r="AX1150" s="224"/>
      <c r="AY1150" s="222"/>
    </row>
    <row r="1151" ht="15" spans="1:51">
      <c r="A1151" s="220"/>
      <c r="B1151" s="224"/>
      <c r="C1151" s="283" t="s">
        <v>1085</v>
      </c>
      <c r="D1151" s="111" t="s">
        <v>25</v>
      </c>
      <c r="E1151" s="111" t="s">
        <v>1086</v>
      </c>
      <c r="F1151" s="307" t="s">
        <v>1189</v>
      </c>
      <c r="G1151" s="307" t="s">
        <v>1189</v>
      </c>
      <c r="H1151" s="307" t="s">
        <v>1189</v>
      </c>
      <c r="I1151" s="307" t="s">
        <v>1189</v>
      </c>
      <c r="J1151" s="259">
        <v>0.9</v>
      </c>
      <c r="K1151" s="260">
        <v>0.925</v>
      </c>
      <c r="L1151" s="260">
        <v>0.938271604938272</v>
      </c>
      <c r="M1151" s="261">
        <v>0.923076923076923</v>
      </c>
      <c r="N1151" s="261">
        <v>0.953590192644483</v>
      </c>
      <c r="O1151" s="262">
        <v>0.9</v>
      </c>
      <c r="P1151" s="263">
        <v>0.966716810831139</v>
      </c>
      <c r="Q1151" s="260">
        <v>0.959847036328872</v>
      </c>
      <c r="R1151" s="260">
        <v>0.968397291196388</v>
      </c>
      <c r="S1151" s="260">
        <v>0.960149799024335</v>
      </c>
      <c r="T1151" s="262">
        <v>0.9</v>
      </c>
      <c r="U1151" s="260">
        <v>0.894885295223768</v>
      </c>
      <c r="V1151" s="260">
        <v>0.918419375398343</v>
      </c>
      <c r="W1151" s="260">
        <v>0.926636568848758</v>
      </c>
      <c r="X1151" s="260">
        <v>0.922974580626087</v>
      </c>
      <c r="Y1151" s="262">
        <v>0.92</v>
      </c>
      <c r="Z1151" s="262">
        <v>0.937537180249851</v>
      </c>
      <c r="AA1151" s="262">
        <v>0.963763066202091</v>
      </c>
      <c r="AB1151" s="262">
        <v>0.972144846796657</v>
      </c>
      <c r="AC1151" s="262">
        <v>0.960895583986793</v>
      </c>
      <c r="AD1151" s="262">
        <v>0.92</v>
      </c>
      <c r="AE1151" s="260">
        <v>0.999488491048593</v>
      </c>
      <c r="AF1151" s="260">
        <v>0.999000999000999</v>
      </c>
      <c r="AG1151" s="260">
        <v>0.997534516765286</v>
      </c>
      <c r="AH1151" s="260">
        <v>0.999205542725173</v>
      </c>
      <c r="AI1151" s="262">
        <v>0.92</v>
      </c>
      <c r="AJ1151" s="260">
        <v>0.946563794827833</v>
      </c>
      <c r="AK1151" s="260">
        <v>0.969228264408987</v>
      </c>
      <c r="AL1151" s="260">
        <v>0.980154028436019</v>
      </c>
      <c r="AM1151" s="260">
        <v>0.972864165989239</v>
      </c>
      <c r="AN1151" s="259">
        <v>0.99</v>
      </c>
      <c r="AO1151" s="264">
        <v>1</v>
      </c>
      <c r="AP1151" s="264">
        <v>1</v>
      </c>
      <c r="AQ1151" s="264">
        <v>1</v>
      </c>
      <c r="AR1151" s="265">
        <v>1</v>
      </c>
      <c r="AS1151" s="286">
        <v>0.0721861525408278</v>
      </c>
      <c r="AT1151" s="267">
        <v>0.0930232558139535</v>
      </c>
      <c r="AU1151" s="268">
        <v>0.0677966101694915</v>
      </c>
      <c r="AV1151" s="268">
        <v>0.0555555555555556</v>
      </c>
      <c r="AW1151" s="268">
        <v>0.078397212543554</v>
      </c>
      <c r="AX1151" s="224"/>
      <c r="AY1151" s="222"/>
    </row>
    <row r="1152" ht="15" spans="1:51">
      <c r="A1152" s="220"/>
      <c r="B1152" s="224"/>
      <c r="C1152" s="283" t="s">
        <v>1085</v>
      </c>
      <c r="D1152" s="111" t="s">
        <v>25</v>
      </c>
      <c r="E1152" s="111" t="s">
        <v>1086</v>
      </c>
      <c r="F1152" s="307" t="s">
        <v>1190</v>
      </c>
      <c r="G1152" s="307" t="s">
        <v>1190</v>
      </c>
      <c r="H1152" s="307" t="s">
        <v>1190</v>
      </c>
      <c r="I1152" s="307" t="s">
        <v>1190</v>
      </c>
      <c r="J1152" s="259">
        <v>0.9</v>
      </c>
      <c r="K1152" s="260">
        <v>1</v>
      </c>
      <c r="L1152" s="260">
        <v>0.980769230769231</v>
      </c>
      <c r="M1152" s="261">
        <v>1</v>
      </c>
      <c r="N1152" s="261">
        <v>0.966503838101884</v>
      </c>
      <c r="O1152" s="262">
        <v>0.9</v>
      </c>
      <c r="P1152" s="263">
        <v>0.970930232558139</v>
      </c>
      <c r="Q1152" s="260">
        <v>0.988366988586479</v>
      </c>
      <c r="R1152" s="260">
        <v>0.988582302568982</v>
      </c>
      <c r="S1152" s="260">
        <v>0.969260572389342</v>
      </c>
      <c r="T1152" s="262">
        <v>0.9</v>
      </c>
      <c r="U1152" s="260">
        <v>0.915334302325581</v>
      </c>
      <c r="V1152" s="260">
        <v>0.949956101843723</v>
      </c>
      <c r="W1152" s="260">
        <v>0.941008563273073</v>
      </c>
      <c r="X1152" s="260">
        <v>0.922146277276216</v>
      </c>
      <c r="Y1152" s="262">
        <v>0.92</v>
      </c>
      <c r="Z1152" s="262">
        <v>0</v>
      </c>
      <c r="AA1152" s="262" t="s">
        <v>33</v>
      </c>
      <c r="AB1152" s="262" t="s">
        <v>33</v>
      </c>
      <c r="AC1152" s="262">
        <v>0.25</v>
      </c>
      <c r="AD1152" s="262">
        <v>0.92</v>
      </c>
      <c r="AE1152" s="260">
        <v>0.998873873873874</v>
      </c>
      <c r="AF1152" s="260">
        <v>0.998653198653199</v>
      </c>
      <c r="AG1152" s="260">
        <v>1</v>
      </c>
      <c r="AH1152" s="260">
        <v>0.997894371241887</v>
      </c>
      <c r="AI1152" s="262">
        <v>0.92</v>
      </c>
      <c r="AJ1152" s="260">
        <v>0.967671630948057</v>
      </c>
      <c r="AK1152" s="260">
        <v>0.978489903424056</v>
      </c>
      <c r="AL1152" s="260">
        <v>0.984776403425309</v>
      </c>
      <c r="AM1152" s="260">
        <v>0.980248682392673</v>
      </c>
      <c r="AN1152" s="259">
        <v>0.99</v>
      </c>
      <c r="AO1152" s="264">
        <v>1</v>
      </c>
      <c r="AP1152" s="264">
        <v>1</v>
      </c>
      <c r="AQ1152" s="264">
        <v>1</v>
      </c>
      <c r="AR1152" s="265">
        <v>1</v>
      </c>
      <c r="AS1152" s="286">
        <v>0.0721861525408278</v>
      </c>
      <c r="AT1152" s="267">
        <v>0.0416666666666667</v>
      </c>
      <c r="AU1152" s="268">
        <v>0.037037037037037</v>
      </c>
      <c r="AV1152" s="268">
        <v>0</v>
      </c>
      <c r="AW1152" s="268">
        <v>0.0492359932088285</v>
      </c>
      <c r="AX1152" s="224"/>
      <c r="AY1152" s="222"/>
    </row>
    <row r="1153" ht="15" spans="1:51">
      <c r="A1153" s="220"/>
      <c r="B1153" s="224"/>
      <c r="C1153" s="283" t="s">
        <v>1085</v>
      </c>
      <c r="D1153" s="111" t="s">
        <v>25</v>
      </c>
      <c r="E1153" s="111" t="s">
        <v>1086</v>
      </c>
      <c r="F1153" s="307" t="s">
        <v>1191</v>
      </c>
      <c r="G1153" s="307" t="s">
        <v>1191</v>
      </c>
      <c r="H1153" s="307" t="s">
        <v>1191</v>
      </c>
      <c r="I1153" s="307" t="s">
        <v>1191</v>
      </c>
      <c r="J1153" s="259">
        <v>0.9</v>
      </c>
      <c r="K1153" s="260">
        <v>1</v>
      </c>
      <c r="L1153" s="260">
        <v>1</v>
      </c>
      <c r="M1153" s="261">
        <v>1</v>
      </c>
      <c r="N1153" s="261">
        <v>0.978275627970129</v>
      </c>
      <c r="O1153" s="262">
        <v>0.9</v>
      </c>
      <c r="P1153" s="263">
        <v>0.980264685395867</v>
      </c>
      <c r="Q1153" s="260">
        <v>0.983026874115983</v>
      </c>
      <c r="R1153" s="260">
        <v>0.982657485335374</v>
      </c>
      <c r="S1153" s="260">
        <v>0.959105352983885</v>
      </c>
      <c r="T1153" s="262">
        <v>0.9</v>
      </c>
      <c r="U1153" s="260">
        <v>0.826793591827258</v>
      </c>
      <c r="V1153" s="260">
        <v>0.855162659123055</v>
      </c>
      <c r="W1153" s="260">
        <v>0.841622035195103</v>
      </c>
      <c r="X1153" s="260">
        <v>0.837600067890583</v>
      </c>
      <c r="Y1153" s="262">
        <v>0.92</v>
      </c>
      <c r="Z1153" s="262">
        <v>0.909015715467328</v>
      </c>
      <c r="AA1153" s="262">
        <v>0.916981132075472</v>
      </c>
      <c r="AB1153" s="262">
        <v>0.927548441449031</v>
      </c>
      <c r="AC1153" s="262">
        <v>0.907974563262919</v>
      </c>
      <c r="AD1153" s="262">
        <v>0.92</v>
      </c>
      <c r="AE1153" s="260">
        <v>1</v>
      </c>
      <c r="AF1153" s="260">
        <v>0.994594594594595</v>
      </c>
      <c r="AG1153" s="260">
        <v>1</v>
      </c>
      <c r="AH1153" s="260">
        <v>0.993583073187652</v>
      </c>
      <c r="AI1153" s="262">
        <v>0.92</v>
      </c>
      <c r="AJ1153" s="260">
        <v>0.93437273386512</v>
      </c>
      <c r="AK1153" s="260">
        <v>0.945169712793734</v>
      </c>
      <c r="AL1153" s="260">
        <v>0.954972592012529</v>
      </c>
      <c r="AM1153" s="260">
        <v>0.949753413979703</v>
      </c>
      <c r="AN1153" s="259">
        <v>0.99</v>
      </c>
      <c r="AO1153" s="264">
        <v>1</v>
      </c>
      <c r="AP1153" s="264">
        <v>1</v>
      </c>
      <c r="AQ1153" s="264">
        <v>1</v>
      </c>
      <c r="AR1153" s="265">
        <v>1</v>
      </c>
      <c r="AS1153" s="286">
        <v>0.0721861525408278</v>
      </c>
      <c r="AT1153" s="267">
        <v>0.0303030303030303</v>
      </c>
      <c r="AU1153" s="268">
        <v>0</v>
      </c>
      <c r="AV1153" s="268">
        <v>0.107142857142857</v>
      </c>
      <c r="AW1153" s="268">
        <v>0.0508982035928144</v>
      </c>
      <c r="AX1153" s="224"/>
      <c r="AY1153" s="222"/>
    </row>
    <row r="1154" ht="15" spans="1:51">
      <c r="A1154" s="220"/>
      <c r="B1154" s="224"/>
      <c r="C1154" s="283" t="s">
        <v>1085</v>
      </c>
      <c r="D1154" s="111" t="s">
        <v>25</v>
      </c>
      <c r="E1154" s="111" t="s">
        <v>1086</v>
      </c>
      <c r="F1154" s="307" t="s">
        <v>1192</v>
      </c>
      <c r="G1154" s="307" t="s">
        <v>1192</v>
      </c>
      <c r="H1154" s="307" t="s">
        <v>1192</v>
      </c>
      <c r="I1154" s="307" t="s">
        <v>1192</v>
      </c>
      <c r="J1154" s="259">
        <v>0.9</v>
      </c>
      <c r="K1154" s="260">
        <v>0.906976744186046</v>
      </c>
      <c r="L1154" s="260">
        <v>0.958333333333333</v>
      </c>
      <c r="M1154" s="261">
        <v>0.979591836734694</v>
      </c>
      <c r="N1154" s="261">
        <v>0.965350523771152</v>
      </c>
      <c r="O1154" s="262">
        <v>0.9</v>
      </c>
      <c r="P1154" s="263">
        <v>0.955183746638781</v>
      </c>
      <c r="Q1154" s="260">
        <v>0.980036297640653</v>
      </c>
      <c r="R1154" s="260">
        <v>0.985233313644418</v>
      </c>
      <c r="S1154" s="260">
        <v>0.972022281313039</v>
      </c>
      <c r="T1154" s="262">
        <v>0.9</v>
      </c>
      <c r="U1154" s="260">
        <v>0.887063041529728</v>
      </c>
      <c r="V1154" s="260">
        <v>0.937931034482759</v>
      </c>
      <c r="W1154" s="260">
        <v>0.932959243945659</v>
      </c>
      <c r="X1154" s="260">
        <v>0.917430772052081</v>
      </c>
      <c r="Y1154" s="262">
        <v>0.92</v>
      </c>
      <c r="Z1154" s="262">
        <v>0.916475972540046</v>
      </c>
      <c r="AA1154" s="262">
        <v>0.94585635359116</v>
      </c>
      <c r="AB1154" s="262">
        <v>0.944514501891551</v>
      </c>
      <c r="AC1154" s="262">
        <v>0.941389782874756</v>
      </c>
      <c r="AD1154" s="262">
        <v>0.92</v>
      </c>
      <c r="AE1154" s="260">
        <v>0.994392523364486</v>
      </c>
      <c r="AF1154" s="260">
        <v>0.990384615384615</v>
      </c>
      <c r="AG1154" s="260">
        <v>0.99591280653951</v>
      </c>
      <c r="AH1154" s="260">
        <v>0.99456314383823</v>
      </c>
      <c r="AI1154" s="262">
        <v>0.92</v>
      </c>
      <c r="AJ1154" s="260">
        <v>0.946695095948827</v>
      </c>
      <c r="AK1154" s="260">
        <v>0.970765027322404</v>
      </c>
      <c r="AL1154" s="260">
        <v>0.97319932998325</v>
      </c>
      <c r="AM1154" s="260">
        <v>0.970058182084309</v>
      </c>
      <c r="AN1154" s="259">
        <v>0.99</v>
      </c>
      <c r="AO1154" s="264">
        <v>1</v>
      </c>
      <c r="AP1154" s="264">
        <v>1</v>
      </c>
      <c r="AQ1154" s="264">
        <v>1</v>
      </c>
      <c r="AR1154" s="265">
        <v>1</v>
      </c>
      <c r="AS1154" s="286">
        <v>0.0721861525408278</v>
      </c>
      <c r="AT1154" s="267">
        <v>0.0714285714285714</v>
      </c>
      <c r="AU1154" s="268">
        <v>0.115384615384615</v>
      </c>
      <c r="AV1154" s="268">
        <v>0.0588235294117647</v>
      </c>
      <c r="AW1154" s="268">
        <v>0.0617283950617284</v>
      </c>
      <c r="AX1154" s="224"/>
      <c r="AY1154" s="222"/>
    </row>
    <row r="1155" ht="15" spans="1:51">
      <c r="A1155" s="220"/>
      <c r="B1155" s="224"/>
      <c r="C1155" s="283" t="s">
        <v>1085</v>
      </c>
      <c r="D1155" s="111" t="s">
        <v>25</v>
      </c>
      <c r="E1155" s="111" t="s">
        <v>1086</v>
      </c>
      <c r="F1155" s="307" t="s">
        <v>1193</v>
      </c>
      <c r="G1155" s="307" t="s">
        <v>1193</v>
      </c>
      <c r="H1155" s="307" t="s">
        <v>1193</v>
      </c>
      <c r="I1155" s="307" t="s">
        <v>1193</v>
      </c>
      <c r="J1155" s="259">
        <v>0.9</v>
      </c>
      <c r="K1155" s="260">
        <v>0.964285714285714</v>
      </c>
      <c r="L1155" s="260">
        <v>0.96551724137931</v>
      </c>
      <c r="M1155" s="261">
        <v>1</v>
      </c>
      <c r="N1155" s="261">
        <v>0.978960396039604</v>
      </c>
      <c r="O1155" s="262">
        <v>0.9</v>
      </c>
      <c r="P1155" s="263">
        <v>0.981259370314843</v>
      </c>
      <c r="Q1155" s="260">
        <v>0.985985533453888</v>
      </c>
      <c r="R1155" s="260">
        <v>0.983655913978495</v>
      </c>
      <c r="S1155" s="260">
        <v>0.97909735281354</v>
      </c>
      <c r="T1155" s="262">
        <v>0.9</v>
      </c>
      <c r="U1155" s="260">
        <v>0.962518740629685</v>
      </c>
      <c r="V1155" s="260">
        <v>0.971971066907776</v>
      </c>
      <c r="W1155" s="260">
        <v>0.973763440860215</v>
      </c>
      <c r="X1155" s="260">
        <v>0.969000433964993</v>
      </c>
      <c r="Y1155" s="262">
        <v>0.92</v>
      </c>
      <c r="Z1155" s="262">
        <v>0.98696682464455</v>
      </c>
      <c r="AA1155" s="262">
        <v>0.978813559322034</v>
      </c>
      <c r="AB1155" s="262">
        <v>0.993055555555556</v>
      </c>
      <c r="AC1155" s="262">
        <v>0.985416447299147</v>
      </c>
      <c r="AD1155" s="262">
        <v>0.92</v>
      </c>
      <c r="AE1155" s="260">
        <v>0.997652582159624</v>
      </c>
      <c r="AF1155" s="260">
        <v>1</v>
      </c>
      <c r="AG1155" s="260">
        <v>1</v>
      </c>
      <c r="AH1155" s="260">
        <v>0.998859882480194</v>
      </c>
      <c r="AI1155" s="262">
        <v>0.92</v>
      </c>
      <c r="AJ1155" s="260">
        <v>0.982630979498861</v>
      </c>
      <c r="AK1155" s="260">
        <v>0.985958904109589</v>
      </c>
      <c r="AL1155" s="260">
        <v>0.992160551897146</v>
      </c>
      <c r="AM1155" s="260">
        <v>0.989923404255319</v>
      </c>
      <c r="AN1155" s="259">
        <v>0.99</v>
      </c>
      <c r="AO1155" s="264">
        <v>1</v>
      </c>
      <c r="AP1155" s="264">
        <v>1</v>
      </c>
      <c r="AQ1155" s="264">
        <v>1</v>
      </c>
      <c r="AR1155" s="265">
        <v>1</v>
      </c>
      <c r="AS1155" s="286">
        <v>0.0721861525408278</v>
      </c>
      <c r="AT1155" s="267">
        <v>0</v>
      </c>
      <c r="AU1155" s="268">
        <v>0.0625</v>
      </c>
      <c r="AV1155" s="268">
        <v>0</v>
      </c>
      <c r="AW1155" s="268">
        <v>0.0477386934673367</v>
      </c>
      <c r="AX1155" s="224"/>
      <c r="AY1155" s="222"/>
    </row>
    <row r="1156" ht="15" spans="1:51">
      <c r="A1156" s="220"/>
      <c r="B1156" s="224"/>
      <c r="C1156" s="283" t="s">
        <v>1085</v>
      </c>
      <c r="D1156" s="111" t="s">
        <v>25</v>
      </c>
      <c r="E1156" s="111" t="s">
        <v>1086</v>
      </c>
      <c r="F1156" s="307" t="s">
        <v>1194</v>
      </c>
      <c r="G1156" s="307" t="s">
        <v>1194</v>
      </c>
      <c r="H1156" s="307" t="s">
        <v>1194</v>
      </c>
      <c r="I1156" s="307" t="s">
        <v>1194</v>
      </c>
      <c r="J1156" s="259">
        <v>0.9</v>
      </c>
      <c r="K1156" s="260">
        <v>0.878787878787879</v>
      </c>
      <c r="L1156" s="260">
        <v>0.916666666666667</v>
      </c>
      <c r="M1156" s="261">
        <v>0.947368421052632</v>
      </c>
      <c r="N1156" s="261">
        <v>0.938693467336683</v>
      </c>
      <c r="O1156" s="262">
        <v>0.9</v>
      </c>
      <c r="P1156" s="263">
        <v>0.980461811722913</v>
      </c>
      <c r="Q1156" s="260">
        <v>0.983100233100233</v>
      </c>
      <c r="R1156" s="260">
        <v>0.984706462752837</v>
      </c>
      <c r="S1156" s="260">
        <v>0.980162792649157</v>
      </c>
      <c r="T1156" s="262">
        <v>0.9</v>
      </c>
      <c r="U1156" s="260">
        <v>0.873001776198934</v>
      </c>
      <c r="V1156" s="260">
        <v>0.92016317016317</v>
      </c>
      <c r="W1156" s="260">
        <v>0.924518993586581</v>
      </c>
      <c r="X1156" s="260">
        <v>0.914844340018461</v>
      </c>
      <c r="Y1156" s="262">
        <v>0.92</v>
      </c>
      <c r="Z1156" s="262">
        <v>0.907006369426752</v>
      </c>
      <c r="AA1156" s="262">
        <v>0.944283226929774</v>
      </c>
      <c r="AB1156" s="262">
        <v>0.938854919399666</v>
      </c>
      <c r="AC1156" s="262">
        <v>0.952104664391354</v>
      </c>
      <c r="AD1156" s="262">
        <v>0.92</v>
      </c>
      <c r="AE1156" s="260">
        <v>0.999217221135029</v>
      </c>
      <c r="AF1156" s="260">
        <v>0.996235884567127</v>
      </c>
      <c r="AG1156" s="260">
        <v>0.99139472507823</v>
      </c>
      <c r="AH1156" s="260">
        <v>0.972296951063285</v>
      </c>
      <c r="AI1156" s="262">
        <v>0.92</v>
      </c>
      <c r="AJ1156" s="260">
        <v>0.926216640502355</v>
      </c>
      <c r="AK1156" s="260">
        <v>0.956091887176505</v>
      </c>
      <c r="AL1156" s="260">
        <v>0.958180867746994</v>
      </c>
      <c r="AM1156" s="260">
        <v>0.966936246598081</v>
      </c>
      <c r="AN1156" s="259">
        <v>0.99</v>
      </c>
      <c r="AO1156" s="264">
        <v>1</v>
      </c>
      <c r="AP1156" s="264">
        <v>1</v>
      </c>
      <c r="AQ1156" s="264">
        <v>1</v>
      </c>
      <c r="AR1156" s="265">
        <v>1</v>
      </c>
      <c r="AS1156" s="286">
        <v>0.0721861525408278</v>
      </c>
      <c r="AT1156" s="267">
        <v>0.0384615384615385</v>
      </c>
      <c r="AU1156" s="268">
        <v>0.111111111111111</v>
      </c>
      <c r="AV1156" s="268">
        <v>0.0344827586206897</v>
      </c>
      <c r="AW1156" s="268">
        <v>0.0822622107969152</v>
      </c>
      <c r="AX1156" s="224"/>
      <c r="AY1156" s="222"/>
    </row>
    <row r="1157" ht="15" spans="1:51">
      <c r="A1157" s="220"/>
      <c r="B1157" s="224"/>
      <c r="C1157" s="283" t="s">
        <v>1085</v>
      </c>
      <c r="D1157" s="111" t="s">
        <v>25</v>
      </c>
      <c r="E1157" s="111" t="s">
        <v>1086</v>
      </c>
      <c r="F1157" s="307" t="s">
        <v>1195</v>
      </c>
      <c r="G1157" s="307" t="s">
        <v>1195</v>
      </c>
      <c r="H1157" s="307" t="s">
        <v>1195</v>
      </c>
      <c r="I1157" s="307" t="s">
        <v>1195</v>
      </c>
      <c r="J1157" s="259">
        <v>0.9</v>
      </c>
      <c r="K1157" s="260">
        <v>0.904761904761905</v>
      </c>
      <c r="L1157" s="260">
        <v>0.936170212765957</v>
      </c>
      <c r="M1157" s="261">
        <v>0.936170212765957</v>
      </c>
      <c r="N1157" s="261">
        <v>0.941946034341782</v>
      </c>
      <c r="O1157" s="262">
        <v>0.9</v>
      </c>
      <c r="P1157" s="263">
        <v>0.967833491012299</v>
      </c>
      <c r="Q1157" s="260">
        <v>0.96886521917247</v>
      </c>
      <c r="R1157" s="260">
        <v>0.979029126213592</v>
      </c>
      <c r="S1157" s="260">
        <v>0.962110194468397</v>
      </c>
      <c r="T1157" s="262">
        <v>0.9</v>
      </c>
      <c r="U1157" s="260">
        <v>0.929990539262062</v>
      </c>
      <c r="V1157" s="260">
        <v>0.951249487914789</v>
      </c>
      <c r="W1157" s="260">
        <v>0.953398058252427</v>
      </c>
      <c r="X1157" s="260">
        <v>0.939317108328293</v>
      </c>
      <c r="Y1157" s="262">
        <v>0.92</v>
      </c>
      <c r="Z1157" s="262">
        <v>0.951863354037267</v>
      </c>
      <c r="AA1157" s="262">
        <v>0.94883258817685</v>
      </c>
      <c r="AB1157" s="262">
        <v>0.965454545454545</v>
      </c>
      <c r="AC1157" s="262">
        <v>0.950155254126491</v>
      </c>
      <c r="AD1157" s="262">
        <v>0.92</v>
      </c>
      <c r="AE1157" s="260">
        <v>0.992385415141309</v>
      </c>
      <c r="AF1157" s="260">
        <v>0.993917891535732</v>
      </c>
      <c r="AG1157" s="260">
        <v>0.992726824457594</v>
      </c>
      <c r="AH1157" s="260">
        <v>0.992125311092957</v>
      </c>
      <c r="AI1157" s="262">
        <v>0.92</v>
      </c>
      <c r="AJ1157" s="260">
        <v>0.967280564263323</v>
      </c>
      <c r="AK1157" s="260">
        <v>0.966105499438833</v>
      </c>
      <c r="AL1157" s="260">
        <v>0.97717277486911</v>
      </c>
      <c r="AM1157" s="260">
        <v>0.970355701463767</v>
      </c>
      <c r="AN1157" s="259">
        <v>0.99</v>
      </c>
      <c r="AO1157" s="264">
        <v>1</v>
      </c>
      <c r="AP1157" s="264">
        <v>1</v>
      </c>
      <c r="AQ1157" s="264">
        <v>1</v>
      </c>
      <c r="AR1157" s="265">
        <v>1</v>
      </c>
      <c r="AS1157" s="286">
        <v>0.0721861525408278</v>
      </c>
      <c r="AT1157" s="267">
        <v>0</v>
      </c>
      <c r="AU1157" s="268">
        <v>0</v>
      </c>
      <c r="AV1157" s="268">
        <v>0.0555555555555556</v>
      </c>
      <c r="AW1157" s="268">
        <v>0.0554414784394251</v>
      </c>
      <c r="AX1157" s="224"/>
      <c r="AY1157" s="222"/>
    </row>
    <row r="1158" ht="15" spans="1:51">
      <c r="A1158" s="220"/>
      <c r="B1158" s="224"/>
      <c r="C1158" s="283" t="s">
        <v>1085</v>
      </c>
      <c r="D1158" s="111" t="s">
        <v>25</v>
      </c>
      <c r="E1158" s="111" t="s">
        <v>1086</v>
      </c>
      <c r="F1158" s="307" t="s">
        <v>1196</v>
      </c>
      <c r="G1158" s="307" t="s">
        <v>1196</v>
      </c>
      <c r="H1158" s="307" t="s">
        <v>1196</v>
      </c>
      <c r="I1158" s="307" t="s">
        <v>1196</v>
      </c>
      <c r="J1158" s="259">
        <v>0.9</v>
      </c>
      <c r="K1158" s="260">
        <v>0.964285714285714</v>
      </c>
      <c r="L1158" s="260">
        <v>0.966666666666667</v>
      </c>
      <c r="M1158" s="261">
        <v>0.9375</v>
      </c>
      <c r="N1158" s="261">
        <v>0.933249370277078</v>
      </c>
      <c r="O1158" s="262">
        <v>0.9</v>
      </c>
      <c r="P1158" s="263">
        <v>0.960662525879917</v>
      </c>
      <c r="Q1158" s="260">
        <v>0.986529318541997</v>
      </c>
      <c r="R1158" s="260">
        <v>0.971383147853736</v>
      </c>
      <c r="S1158" s="260">
        <v>0.962759924385633</v>
      </c>
      <c r="T1158" s="262">
        <v>0.9</v>
      </c>
      <c r="U1158" s="260">
        <v>0.883367839889579</v>
      </c>
      <c r="V1158" s="260">
        <v>0.93581616481775</v>
      </c>
      <c r="W1158" s="260">
        <v>0.933227344992051</v>
      </c>
      <c r="X1158" s="260">
        <v>0.917036862003781</v>
      </c>
      <c r="Y1158" s="262">
        <v>0.92</v>
      </c>
      <c r="Z1158" s="262">
        <v>0.90327868852459</v>
      </c>
      <c r="AA1158" s="262">
        <v>0.941659070191431</v>
      </c>
      <c r="AB1158" s="262">
        <v>0.972850678733032</v>
      </c>
      <c r="AC1158" s="262">
        <v>0.952049599314052</v>
      </c>
      <c r="AD1158" s="262">
        <v>0.92</v>
      </c>
      <c r="AE1158" s="260">
        <v>0.99335407239819</v>
      </c>
      <c r="AF1158" s="260">
        <v>0.996253679421996</v>
      </c>
      <c r="AG1158" s="260">
        <v>0.989846053062561</v>
      </c>
      <c r="AH1158" s="260">
        <v>0.986957992789097</v>
      </c>
      <c r="AI1158" s="262">
        <v>0.92</v>
      </c>
      <c r="AJ1158" s="260">
        <v>0.923566878980892</v>
      </c>
      <c r="AK1158" s="260">
        <v>0.956761339550657</v>
      </c>
      <c r="AL1158" s="260">
        <v>0.977554179566563</v>
      </c>
      <c r="AM1158" s="260">
        <v>0.965438454021169</v>
      </c>
      <c r="AN1158" s="259">
        <v>0.99</v>
      </c>
      <c r="AO1158" s="264">
        <v>1</v>
      </c>
      <c r="AP1158" s="264">
        <v>1</v>
      </c>
      <c r="AQ1158" s="264">
        <v>1</v>
      </c>
      <c r="AR1158" s="265">
        <v>1</v>
      </c>
      <c r="AS1158" s="286">
        <v>0.0721861525408278</v>
      </c>
      <c r="AT1158" s="267">
        <v>0</v>
      </c>
      <c r="AU1158" s="268">
        <v>0.0555555555555556</v>
      </c>
      <c r="AV1158" s="268">
        <v>0.108108108108108</v>
      </c>
      <c r="AW1158" s="268">
        <v>0.0744810744810745</v>
      </c>
      <c r="AX1158" s="224"/>
      <c r="AY1158" s="222"/>
    </row>
    <row r="1159" ht="15" spans="1:51">
      <c r="A1159" s="220"/>
      <c r="B1159" s="224"/>
      <c r="C1159" s="283" t="s">
        <v>1085</v>
      </c>
      <c r="D1159" s="111" t="s">
        <v>25</v>
      </c>
      <c r="E1159" s="111" t="s">
        <v>1086</v>
      </c>
      <c r="F1159" s="307" t="s">
        <v>1197</v>
      </c>
      <c r="G1159" s="307" t="s">
        <v>1197</v>
      </c>
      <c r="H1159" s="307" t="s">
        <v>1197</v>
      </c>
      <c r="I1159" s="307" t="s">
        <v>1197</v>
      </c>
      <c r="J1159" s="259">
        <v>0.9</v>
      </c>
      <c r="K1159" s="260">
        <v>1</v>
      </c>
      <c r="L1159" s="260">
        <v>0.9375</v>
      </c>
      <c r="M1159" s="261">
        <v>1</v>
      </c>
      <c r="N1159" s="261">
        <v>0.977426636568849</v>
      </c>
      <c r="O1159" s="262">
        <v>0.9</v>
      </c>
      <c r="P1159" s="263">
        <v>0.988413903316021</v>
      </c>
      <c r="Q1159" s="260">
        <v>0.996354166666667</v>
      </c>
      <c r="R1159" s="260">
        <v>0.994269340974212</v>
      </c>
      <c r="S1159" s="260">
        <v>0.985639454085451</v>
      </c>
      <c r="T1159" s="262">
        <v>0.9</v>
      </c>
      <c r="U1159" s="260">
        <v>0.93527766679984</v>
      </c>
      <c r="V1159" s="260">
        <v>0.9625</v>
      </c>
      <c r="W1159" s="260">
        <v>0.947468958930277</v>
      </c>
      <c r="X1159" s="260">
        <v>0.93131525496205</v>
      </c>
      <c r="Y1159" s="262">
        <v>0.92</v>
      </c>
      <c r="Z1159" s="262">
        <v>0.942163100057837</v>
      </c>
      <c r="AA1159" s="262">
        <v>0.949848942598187</v>
      </c>
      <c r="AB1159" s="262">
        <v>0.970070422535211</v>
      </c>
      <c r="AC1159" s="262">
        <v>0.961002587168593</v>
      </c>
      <c r="AD1159" s="262">
        <v>0.92</v>
      </c>
      <c r="AE1159" s="260">
        <v>0.998340524394291</v>
      </c>
      <c r="AF1159" s="260">
        <v>0.995163548428153</v>
      </c>
      <c r="AG1159" s="260">
        <v>0.995198655623575</v>
      </c>
      <c r="AH1159" s="260">
        <v>0.992680576809412</v>
      </c>
      <c r="AI1159" s="262">
        <v>0.92</v>
      </c>
      <c r="AJ1159" s="260">
        <v>0.956285444234405</v>
      </c>
      <c r="AK1159" s="260">
        <v>0.96979020979021</v>
      </c>
      <c r="AL1159" s="260">
        <v>0.979462875197472</v>
      </c>
      <c r="AM1159" s="260">
        <v>0.975544473844901</v>
      </c>
      <c r="AN1159" s="259">
        <v>0.99</v>
      </c>
      <c r="AO1159" s="264">
        <v>1</v>
      </c>
      <c r="AP1159" s="264">
        <v>1</v>
      </c>
      <c r="AQ1159" s="264">
        <v>1</v>
      </c>
      <c r="AR1159" s="265">
        <v>1</v>
      </c>
      <c r="AS1159" s="286">
        <v>0.0721861525408278</v>
      </c>
      <c r="AT1159" s="267">
        <v>0.0555555555555556</v>
      </c>
      <c r="AU1159" s="268">
        <v>0.25</v>
      </c>
      <c r="AV1159" s="268">
        <v>0</v>
      </c>
      <c r="AW1159" s="268">
        <v>0.0695652173913043</v>
      </c>
      <c r="AX1159" s="224"/>
      <c r="AY1159" s="222"/>
    </row>
    <row r="1160" ht="15" spans="1:51">
      <c r="A1160" s="220"/>
      <c r="B1160" s="224"/>
      <c r="C1160" s="283" t="s">
        <v>1085</v>
      </c>
      <c r="D1160" s="111" t="s">
        <v>25</v>
      </c>
      <c r="E1160" s="111" t="s">
        <v>1086</v>
      </c>
      <c r="F1160" s="307" t="s">
        <v>1198</v>
      </c>
      <c r="G1160" s="307" t="s">
        <v>1198</v>
      </c>
      <c r="H1160" s="307" t="s">
        <v>1198</v>
      </c>
      <c r="I1160" s="307" t="s">
        <v>1198</v>
      </c>
      <c r="J1160" s="259">
        <v>0.9</v>
      </c>
      <c r="K1160" s="260">
        <v>0.821428571428571</v>
      </c>
      <c r="L1160" s="260">
        <v>0.903225806451613</v>
      </c>
      <c r="M1160" s="261">
        <v>0.96969696969697</v>
      </c>
      <c r="N1160" s="261">
        <v>0.940758293838863</v>
      </c>
      <c r="O1160" s="262">
        <v>0.9</v>
      </c>
      <c r="P1160" s="263">
        <v>0.957966101694915</v>
      </c>
      <c r="Q1160" s="260">
        <v>0.987978963185575</v>
      </c>
      <c r="R1160" s="260">
        <v>0.985006518904824</v>
      </c>
      <c r="S1160" s="260">
        <v>0.980184196897025</v>
      </c>
      <c r="T1160" s="262">
        <v>0.9</v>
      </c>
      <c r="U1160" s="260">
        <v>0.856949152542373</v>
      </c>
      <c r="V1160" s="260">
        <v>0.936138241923366</v>
      </c>
      <c r="W1160" s="260">
        <v>0.938722294654498</v>
      </c>
      <c r="X1160" s="260">
        <v>0.932423607827242</v>
      </c>
      <c r="Y1160" s="262">
        <v>0.92</v>
      </c>
      <c r="Z1160" s="262">
        <v>0.875868055555556</v>
      </c>
      <c r="AA1160" s="262">
        <v>0.942174248265227</v>
      </c>
      <c r="AB1160" s="262">
        <v>0.974235104669887</v>
      </c>
      <c r="AC1160" s="262">
        <v>0.955412341070804</v>
      </c>
      <c r="AD1160" s="262">
        <v>0.92</v>
      </c>
      <c r="AE1160" s="260">
        <v>0.997101449275362</v>
      </c>
      <c r="AF1160" s="260">
        <v>0.997503744383425</v>
      </c>
      <c r="AG1160" s="260">
        <v>0.996666666666667</v>
      </c>
      <c r="AH1160" s="260">
        <v>0.992871977190327</v>
      </c>
      <c r="AI1160" s="262">
        <v>0.92</v>
      </c>
      <c r="AJ1160" s="260">
        <v>0.887323943661972</v>
      </c>
      <c r="AK1160" s="260">
        <v>0.95738203957382</v>
      </c>
      <c r="AL1160" s="260">
        <v>0.979474252790781</v>
      </c>
      <c r="AM1160" s="260">
        <v>0.967943994104643</v>
      </c>
      <c r="AN1160" s="259">
        <v>0.99</v>
      </c>
      <c r="AO1160" s="264">
        <v>1</v>
      </c>
      <c r="AP1160" s="264">
        <v>1</v>
      </c>
      <c r="AQ1160" s="264">
        <v>1</v>
      </c>
      <c r="AR1160" s="265">
        <v>1</v>
      </c>
      <c r="AS1160" s="286">
        <v>0.0721861525408278</v>
      </c>
      <c r="AT1160" s="267">
        <v>0.117647058823529</v>
      </c>
      <c r="AU1160" s="268">
        <v>0</v>
      </c>
      <c r="AV1160" s="268">
        <v>0.142857142857143</v>
      </c>
      <c r="AW1160" s="268">
        <v>0.0799256505576208</v>
      </c>
      <c r="AX1160" s="224"/>
      <c r="AY1160" s="222"/>
    </row>
    <row r="1161" ht="15" spans="1:51">
      <c r="A1161" s="220"/>
      <c r="B1161" s="224"/>
      <c r="C1161" s="283" t="s">
        <v>1085</v>
      </c>
      <c r="D1161" s="111" t="s">
        <v>25</v>
      </c>
      <c r="E1161" s="111" t="s">
        <v>1086</v>
      </c>
      <c r="F1161" s="307" t="s">
        <v>1199</v>
      </c>
      <c r="G1161" s="307" t="s">
        <v>1199</v>
      </c>
      <c r="H1161" s="307" t="s">
        <v>1199</v>
      </c>
      <c r="I1161" s="307" t="s">
        <v>1199</v>
      </c>
      <c r="J1161" s="259">
        <v>0.9</v>
      </c>
      <c r="K1161" s="260">
        <v>0.897959183673469</v>
      </c>
      <c r="L1161" s="260">
        <v>0.936170212765957</v>
      </c>
      <c r="M1161" s="261">
        <v>0.956521739130435</v>
      </c>
      <c r="N1161" s="261">
        <v>0.964714714714715</v>
      </c>
      <c r="O1161" s="262">
        <v>0.9</v>
      </c>
      <c r="P1161" s="263">
        <v>0.981104222025391</v>
      </c>
      <c r="Q1161" s="260">
        <v>0.982599037393558</v>
      </c>
      <c r="R1161" s="260">
        <v>0.990528233151184</v>
      </c>
      <c r="S1161" s="260">
        <v>0.989169856941366</v>
      </c>
      <c r="T1161" s="262">
        <v>0.9</v>
      </c>
      <c r="U1161" s="260">
        <v>0.947150870977266</v>
      </c>
      <c r="V1161" s="260">
        <v>0.950758978156238</v>
      </c>
      <c r="W1161" s="260">
        <v>0.963205828779599</v>
      </c>
      <c r="X1161" s="260">
        <v>0.950470985291155</v>
      </c>
      <c r="Y1161" s="262">
        <v>0.92</v>
      </c>
      <c r="Z1161" s="262">
        <v>0.951356005165734</v>
      </c>
      <c r="AA1161" s="262">
        <v>0.941954758856167</v>
      </c>
      <c r="AB1161" s="262">
        <v>0.962240135765804</v>
      </c>
      <c r="AC1161" s="262">
        <v>0.959076653289718</v>
      </c>
      <c r="AD1161" s="262">
        <v>0.92</v>
      </c>
      <c r="AE1161" s="260">
        <v>0.998655190962883</v>
      </c>
      <c r="AF1161" s="260">
        <v>0.998229640870005</v>
      </c>
      <c r="AG1161" s="260">
        <v>0.998889814043852</v>
      </c>
      <c r="AH1161" s="260">
        <v>0.996552605824421</v>
      </c>
      <c r="AI1161" s="262">
        <v>0.92</v>
      </c>
      <c r="AJ1161" s="260">
        <v>0.967092595834063</v>
      </c>
      <c r="AK1161" s="260">
        <v>0.963719270420301</v>
      </c>
      <c r="AL1161" s="260">
        <v>0.977459819678557</v>
      </c>
      <c r="AM1161" s="260">
        <v>0.974792944619443</v>
      </c>
      <c r="AN1161" s="259">
        <v>0.99</v>
      </c>
      <c r="AO1161" s="264">
        <v>1</v>
      </c>
      <c r="AP1161" s="264">
        <v>1</v>
      </c>
      <c r="AQ1161" s="264">
        <v>1</v>
      </c>
      <c r="AR1161" s="265">
        <v>1</v>
      </c>
      <c r="AS1161" s="286">
        <v>0.0721861525408278</v>
      </c>
      <c r="AT1161" s="267">
        <v>0</v>
      </c>
      <c r="AU1161" s="268">
        <v>0.037037037037037</v>
      </c>
      <c r="AV1161" s="268">
        <v>0</v>
      </c>
      <c r="AW1161" s="268">
        <v>0.0274193548387097</v>
      </c>
      <c r="AX1161" s="224"/>
      <c r="AY1161" s="222"/>
    </row>
    <row r="1162" ht="15" spans="1:51">
      <c r="A1162" s="220"/>
      <c r="B1162" s="224"/>
      <c r="C1162" s="283" t="s">
        <v>1085</v>
      </c>
      <c r="D1162" s="111" t="s">
        <v>25</v>
      </c>
      <c r="E1162" s="111" t="s">
        <v>1086</v>
      </c>
      <c r="F1162" s="307" t="s">
        <v>1200</v>
      </c>
      <c r="G1162" s="307" t="s">
        <v>1200</v>
      </c>
      <c r="H1162" s="307" t="s">
        <v>1200</v>
      </c>
      <c r="I1162" s="307" t="s">
        <v>1200</v>
      </c>
      <c r="J1162" s="259">
        <v>0.9</v>
      </c>
      <c r="K1162" s="260">
        <v>0.966666666666667</v>
      </c>
      <c r="L1162" s="260">
        <v>0.971428571428571</v>
      </c>
      <c r="M1162" s="261">
        <v>0.972972972972973</v>
      </c>
      <c r="N1162" s="261">
        <v>0.9304531085353</v>
      </c>
      <c r="O1162" s="262">
        <v>0.9</v>
      </c>
      <c r="P1162" s="263">
        <v>0.969314079422383</v>
      </c>
      <c r="Q1162" s="260">
        <v>0.983091787439614</v>
      </c>
      <c r="R1162" s="260">
        <v>0.988423373759647</v>
      </c>
      <c r="S1162" s="260">
        <v>0.975191150154547</v>
      </c>
      <c r="T1162" s="262">
        <v>0.9</v>
      </c>
      <c r="U1162" s="260">
        <v>0.887635379061372</v>
      </c>
      <c r="V1162" s="260">
        <v>0.93780193236715</v>
      </c>
      <c r="W1162" s="260">
        <v>0.944321940463065</v>
      </c>
      <c r="X1162" s="260">
        <v>0.929843826256711</v>
      </c>
      <c r="Y1162" s="262">
        <v>0.92</v>
      </c>
      <c r="Z1162" s="262">
        <v>0.889700511322133</v>
      </c>
      <c r="AA1162" s="262">
        <v>0.939118264520644</v>
      </c>
      <c r="AB1162" s="262">
        <v>0.961452928094885</v>
      </c>
      <c r="AC1162" s="262">
        <v>0.945501241815308</v>
      </c>
      <c r="AD1162" s="262">
        <v>0.92</v>
      </c>
      <c r="AE1162" s="260">
        <v>0.942148760330578</v>
      </c>
      <c r="AF1162" s="260">
        <v>0.984840339748414</v>
      </c>
      <c r="AG1162" s="260">
        <v>0.994146514515461</v>
      </c>
      <c r="AH1162" s="260">
        <v>0.969386877078556</v>
      </c>
      <c r="AI1162" s="262">
        <v>0.92</v>
      </c>
      <c r="AJ1162" s="260">
        <v>0.927774679308422</v>
      </c>
      <c r="AK1162" s="260">
        <v>0.963707064160726</v>
      </c>
      <c r="AL1162" s="260">
        <v>0.975663716814159</v>
      </c>
      <c r="AM1162" s="260">
        <v>0.965738859222154</v>
      </c>
      <c r="AN1162" s="259">
        <v>0.99</v>
      </c>
      <c r="AO1162" s="264">
        <v>1</v>
      </c>
      <c r="AP1162" s="264">
        <v>1</v>
      </c>
      <c r="AQ1162" s="264">
        <v>1</v>
      </c>
      <c r="AR1162" s="265">
        <v>1</v>
      </c>
      <c r="AS1162" s="286">
        <v>0.0721861525408278</v>
      </c>
      <c r="AT1162" s="267">
        <v>0.166666666666667</v>
      </c>
      <c r="AU1162" s="268">
        <v>0.0666666666666667</v>
      </c>
      <c r="AV1162" s="268">
        <v>0.0769230769230769</v>
      </c>
      <c r="AW1162" s="268">
        <v>0.0714285714285714</v>
      </c>
      <c r="AX1162" s="224"/>
      <c r="AY1162" s="222"/>
    </row>
    <row r="1163" ht="15" spans="1:51">
      <c r="A1163" s="220"/>
      <c r="B1163" s="224"/>
      <c r="C1163" s="283" t="s">
        <v>1085</v>
      </c>
      <c r="D1163" s="111" t="s">
        <v>25</v>
      </c>
      <c r="E1163" s="111" t="s">
        <v>1086</v>
      </c>
      <c r="F1163" s="307" t="s">
        <v>1201</v>
      </c>
      <c r="G1163" s="307" t="s">
        <v>1201</v>
      </c>
      <c r="H1163" s="307" t="s">
        <v>1201</v>
      </c>
      <c r="I1163" s="307" t="s">
        <v>1201</v>
      </c>
      <c r="J1163" s="259">
        <v>0.9</v>
      </c>
      <c r="K1163" s="260">
        <v>0.888888888888889</v>
      </c>
      <c r="L1163" s="260">
        <v>0.895833333333333</v>
      </c>
      <c r="M1163" s="261">
        <v>0.981481481481482</v>
      </c>
      <c r="N1163" s="261">
        <v>0.945563012677107</v>
      </c>
      <c r="O1163" s="262">
        <v>0.9</v>
      </c>
      <c r="P1163" s="263">
        <v>0.959616700889802</v>
      </c>
      <c r="Q1163" s="260">
        <v>0.962930273609885</v>
      </c>
      <c r="R1163" s="260">
        <v>0.968691762951919</v>
      </c>
      <c r="S1163" s="260">
        <v>0.965487801348653</v>
      </c>
      <c r="T1163" s="262">
        <v>0.9</v>
      </c>
      <c r="U1163" s="260">
        <v>0.920602327173169</v>
      </c>
      <c r="V1163" s="260">
        <v>0.938217122683142</v>
      </c>
      <c r="W1163" s="260">
        <v>0.948565039135296</v>
      </c>
      <c r="X1163" s="260">
        <v>0.949555754927213</v>
      </c>
      <c r="Y1163" s="262">
        <v>0.92</v>
      </c>
      <c r="Z1163" s="262">
        <v>0.946653734238603</v>
      </c>
      <c r="AA1163" s="262">
        <v>0.922507403751234</v>
      </c>
      <c r="AB1163" s="262">
        <v>0.972235752557233</v>
      </c>
      <c r="AC1163" s="262">
        <v>0.963485018762262</v>
      </c>
      <c r="AD1163" s="262">
        <v>0.92</v>
      </c>
      <c r="AE1163" s="260">
        <v>0.995661605206074</v>
      </c>
      <c r="AF1163" s="260">
        <v>0.997507063320592</v>
      </c>
      <c r="AG1163" s="260">
        <v>0.99168744804655</v>
      </c>
      <c r="AH1163" s="260">
        <v>0.983028257786648</v>
      </c>
      <c r="AI1163" s="262">
        <v>0.92</v>
      </c>
      <c r="AJ1163" s="260">
        <v>0.95667001003009</v>
      </c>
      <c r="AK1163" s="260">
        <v>0.945712954333644</v>
      </c>
      <c r="AL1163" s="260">
        <v>0.979307432432432</v>
      </c>
      <c r="AM1163" s="260">
        <v>0.975972568270962</v>
      </c>
      <c r="AN1163" s="259">
        <v>0.99</v>
      </c>
      <c r="AO1163" s="264">
        <v>1</v>
      </c>
      <c r="AP1163" s="264">
        <v>1</v>
      </c>
      <c r="AQ1163" s="264">
        <v>1</v>
      </c>
      <c r="AR1163" s="265">
        <v>1</v>
      </c>
      <c r="AS1163" s="286">
        <v>0.0721861525408278</v>
      </c>
      <c r="AT1163" s="267">
        <v>0.0588235294117647</v>
      </c>
      <c r="AU1163" s="268">
        <v>0.0869565217391304</v>
      </c>
      <c r="AV1163" s="268">
        <v>0</v>
      </c>
      <c r="AW1163" s="268">
        <v>0.0667808219178082</v>
      </c>
      <c r="AX1163" s="224"/>
      <c r="AY1163" s="222"/>
    </row>
    <row r="1164" ht="15" spans="1:51">
      <c r="A1164" s="220"/>
      <c r="B1164" s="224"/>
      <c r="C1164" s="283" t="s">
        <v>1085</v>
      </c>
      <c r="D1164" s="111" t="s">
        <v>125</v>
      </c>
      <c r="E1164" s="111" t="s">
        <v>1086</v>
      </c>
      <c r="F1164" s="307" t="s">
        <v>1202</v>
      </c>
      <c r="G1164" s="307" t="s">
        <v>1202</v>
      </c>
      <c r="H1164" s="307" t="s">
        <v>1202</v>
      </c>
      <c r="I1164" s="307" t="s">
        <v>1202</v>
      </c>
      <c r="J1164" s="259">
        <v>0.9</v>
      </c>
      <c r="K1164" s="260" t="s">
        <v>33</v>
      </c>
      <c r="L1164" s="260" t="s">
        <v>33</v>
      </c>
      <c r="M1164" s="261" t="s">
        <v>33</v>
      </c>
      <c r="N1164" s="261" t="s">
        <v>33</v>
      </c>
      <c r="O1164" s="262">
        <v>0.9</v>
      </c>
      <c r="P1164" s="263">
        <v>0</v>
      </c>
      <c r="Q1164" s="260">
        <v>0</v>
      </c>
      <c r="R1164" s="260">
        <v>0</v>
      </c>
      <c r="S1164" s="260">
        <v>0</v>
      </c>
      <c r="T1164" s="262">
        <v>0.9</v>
      </c>
      <c r="U1164" s="260">
        <v>1</v>
      </c>
      <c r="V1164" s="260">
        <v>1</v>
      </c>
      <c r="W1164" s="260">
        <v>1</v>
      </c>
      <c r="X1164" s="260">
        <v>0.980952380952381</v>
      </c>
      <c r="Y1164" s="262">
        <v>0.92</v>
      </c>
      <c r="Z1164" s="262">
        <v>0</v>
      </c>
      <c r="AA1164" s="262">
        <v>1</v>
      </c>
      <c r="AB1164" s="262">
        <v>1</v>
      </c>
      <c r="AC1164" s="262">
        <v>0.866666666666667</v>
      </c>
      <c r="AD1164" s="262">
        <v>0.92</v>
      </c>
      <c r="AE1164" s="260">
        <v>0.997978777160182</v>
      </c>
      <c r="AF1164" s="260">
        <v>0.995888571908038</v>
      </c>
      <c r="AG1164" s="260">
        <v>0.99284244430527</v>
      </c>
      <c r="AH1164" s="260">
        <v>0.983921577522721</v>
      </c>
      <c r="AI1164" s="262">
        <v>0.92</v>
      </c>
      <c r="AJ1164" s="260">
        <v>0.8</v>
      </c>
      <c r="AK1164" s="260">
        <v>1</v>
      </c>
      <c r="AL1164" s="260">
        <v>1</v>
      </c>
      <c r="AM1164" s="260">
        <v>0.962025316455696</v>
      </c>
      <c r="AN1164" s="259">
        <v>0.99</v>
      </c>
      <c r="AO1164" s="264">
        <v>1</v>
      </c>
      <c r="AP1164" s="264">
        <v>1</v>
      </c>
      <c r="AQ1164" s="264">
        <v>1</v>
      </c>
      <c r="AR1164" s="265">
        <v>1</v>
      </c>
      <c r="AS1164" s="286">
        <v>0.0721861525408278</v>
      </c>
      <c r="AT1164" s="267" t="s">
        <v>33</v>
      </c>
      <c r="AU1164" s="268" t="s">
        <v>33</v>
      </c>
      <c r="AV1164" s="268" t="s">
        <v>33</v>
      </c>
      <c r="AW1164" s="268" t="s">
        <v>33</v>
      </c>
      <c r="AX1164" s="224"/>
      <c r="AY1164" s="222"/>
    </row>
    <row r="1165" ht="15" spans="1:51">
      <c r="A1165" s="220"/>
      <c r="B1165" s="224"/>
      <c r="C1165" s="283" t="s">
        <v>1085</v>
      </c>
      <c r="D1165" s="111" t="s">
        <v>25</v>
      </c>
      <c r="E1165" s="111" t="s">
        <v>1086</v>
      </c>
      <c r="F1165" s="307" t="s">
        <v>1203</v>
      </c>
      <c r="G1165" s="307" t="s">
        <v>1203</v>
      </c>
      <c r="H1165" s="307" t="s">
        <v>1203</v>
      </c>
      <c r="I1165" s="307" t="s">
        <v>1203</v>
      </c>
      <c r="J1165" s="259">
        <v>0.9</v>
      </c>
      <c r="K1165" s="260">
        <v>0.926829268292683</v>
      </c>
      <c r="L1165" s="260">
        <v>0.914893617021277</v>
      </c>
      <c r="M1165" s="261">
        <v>0.84</v>
      </c>
      <c r="N1165" s="261">
        <v>0.933858267716535</v>
      </c>
      <c r="O1165" s="262">
        <v>0.9</v>
      </c>
      <c r="P1165" s="263">
        <v>0.926146960089519</v>
      </c>
      <c r="Q1165" s="260">
        <v>0.977043158861341</v>
      </c>
      <c r="R1165" s="260">
        <v>0.985989492119089</v>
      </c>
      <c r="S1165" s="260">
        <v>0.964739936408903</v>
      </c>
      <c r="T1165" s="262">
        <v>0.9</v>
      </c>
      <c r="U1165" s="260">
        <v>0.848563968668407</v>
      </c>
      <c r="V1165" s="260">
        <v>0.930211202938476</v>
      </c>
      <c r="W1165" s="260">
        <v>0.931260945709282</v>
      </c>
      <c r="X1165" s="260">
        <v>0.909397684324195</v>
      </c>
      <c r="Y1165" s="262">
        <v>0.92</v>
      </c>
      <c r="Z1165" s="262">
        <v>0.883512544802867</v>
      </c>
      <c r="AA1165" s="262">
        <v>0.94795978710822</v>
      </c>
      <c r="AB1165" s="262">
        <v>0.947821681864235</v>
      </c>
      <c r="AC1165" s="262">
        <v>0.952471362571989</v>
      </c>
      <c r="AD1165" s="262">
        <v>0.92</v>
      </c>
      <c r="AE1165" s="260">
        <v>0.996316236894304</v>
      </c>
      <c r="AF1165" s="260">
        <v>0.997711670480549</v>
      </c>
      <c r="AG1165" s="260">
        <v>0.997174254317111</v>
      </c>
      <c r="AH1165" s="260">
        <v>0.997502641436942</v>
      </c>
      <c r="AI1165" s="262">
        <v>0.92</v>
      </c>
      <c r="AJ1165" s="260">
        <v>0.911595866819747</v>
      </c>
      <c r="AK1165" s="260">
        <v>0.965624192297751</v>
      </c>
      <c r="AL1165" s="260">
        <v>0.968294974166275</v>
      </c>
      <c r="AM1165" s="260">
        <v>0.970953774957491</v>
      </c>
      <c r="AN1165" s="259">
        <v>0.99</v>
      </c>
      <c r="AO1165" s="264">
        <v>1</v>
      </c>
      <c r="AP1165" s="264">
        <v>1</v>
      </c>
      <c r="AQ1165" s="264">
        <v>1</v>
      </c>
      <c r="AR1165" s="265">
        <v>1</v>
      </c>
      <c r="AS1165" s="286">
        <v>0.0721861525408278</v>
      </c>
      <c r="AT1165" s="267">
        <v>0</v>
      </c>
      <c r="AU1165" s="268">
        <v>0</v>
      </c>
      <c r="AV1165" s="268">
        <v>0</v>
      </c>
      <c r="AW1165" s="268">
        <v>0.0520094562647754</v>
      </c>
      <c r="AX1165" s="224"/>
      <c r="AY1165" s="222"/>
    </row>
    <row r="1166" ht="15" spans="1:51">
      <c r="A1166" s="220"/>
      <c r="B1166" s="224"/>
      <c r="C1166" s="283" t="s">
        <v>1085</v>
      </c>
      <c r="D1166" s="111" t="s">
        <v>25</v>
      </c>
      <c r="E1166" s="111" t="s">
        <v>1086</v>
      </c>
      <c r="F1166" s="307" t="s">
        <v>1204</v>
      </c>
      <c r="G1166" s="307" t="s">
        <v>1204</v>
      </c>
      <c r="H1166" s="307" t="s">
        <v>1204</v>
      </c>
      <c r="I1166" s="307" t="s">
        <v>1204</v>
      </c>
      <c r="J1166" s="259">
        <v>0.9</v>
      </c>
      <c r="K1166" s="260">
        <v>0.585365853658537</v>
      </c>
      <c r="L1166" s="260">
        <v>0.955555555555556</v>
      </c>
      <c r="M1166" s="261">
        <v>1</v>
      </c>
      <c r="N1166" s="261">
        <v>0.941982272360999</v>
      </c>
      <c r="O1166" s="262">
        <v>0.9</v>
      </c>
      <c r="P1166" s="263">
        <v>0.956354300385109</v>
      </c>
      <c r="Q1166" s="260">
        <v>0.973073351903435</v>
      </c>
      <c r="R1166" s="260">
        <v>0.97225891677675</v>
      </c>
      <c r="S1166" s="260">
        <v>0.97375670993212</v>
      </c>
      <c r="T1166" s="262">
        <v>0.9</v>
      </c>
      <c r="U1166" s="260">
        <v>0.922978177150193</v>
      </c>
      <c r="V1166" s="260">
        <v>0.936397400185701</v>
      </c>
      <c r="W1166" s="260">
        <v>0.932188463232056</v>
      </c>
      <c r="X1166" s="260">
        <v>0.944687437870999</v>
      </c>
      <c r="Y1166" s="262">
        <v>0.92</v>
      </c>
      <c r="Z1166" s="262">
        <v>0.944551591128255</v>
      </c>
      <c r="AA1166" s="262">
        <v>0.96814404432133</v>
      </c>
      <c r="AB1166" s="262">
        <v>0.961900049480455</v>
      </c>
      <c r="AC1166" s="262">
        <v>0.959937643214004</v>
      </c>
      <c r="AD1166" s="262">
        <v>0.92</v>
      </c>
      <c r="AE1166" s="260">
        <v>0.994268732753131</v>
      </c>
      <c r="AF1166" s="260">
        <v>0.998218421521468</v>
      </c>
      <c r="AG1166" s="260">
        <v>0.998707732069782</v>
      </c>
      <c r="AH1166" s="260">
        <v>0.99355709204062</v>
      </c>
      <c r="AI1166" s="262">
        <v>0.92</v>
      </c>
      <c r="AJ1166" s="260">
        <v>0.96242774566474</v>
      </c>
      <c r="AK1166" s="260">
        <v>0.972922934505901</v>
      </c>
      <c r="AL1166" s="260">
        <v>0.971575023299161</v>
      </c>
      <c r="AM1166" s="260">
        <v>0.975400887896946</v>
      </c>
      <c r="AN1166" s="259">
        <v>0.99</v>
      </c>
      <c r="AO1166" s="264">
        <v>1</v>
      </c>
      <c r="AP1166" s="264">
        <v>1</v>
      </c>
      <c r="AQ1166" s="264">
        <v>1</v>
      </c>
      <c r="AR1166" s="265">
        <v>1</v>
      </c>
      <c r="AS1166" s="286">
        <v>0.0721861525408278</v>
      </c>
      <c r="AT1166" s="267">
        <v>0.2</v>
      </c>
      <c r="AU1166" s="268">
        <v>0.0526315789473684</v>
      </c>
      <c r="AV1166" s="268">
        <v>0</v>
      </c>
      <c r="AW1166" s="268">
        <v>0.0469667318982387</v>
      </c>
      <c r="AX1166" s="224"/>
      <c r="AY1166" s="222"/>
    </row>
    <row r="1167" ht="15" spans="1:51">
      <c r="A1167" s="220"/>
      <c r="B1167" s="224"/>
      <c r="C1167" s="283" t="s">
        <v>1085</v>
      </c>
      <c r="D1167" s="111" t="s">
        <v>25</v>
      </c>
      <c r="E1167" s="111" t="s">
        <v>1086</v>
      </c>
      <c r="F1167" s="307" t="s">
        <v>1205</v>
      </c>
      <c r="G1167" s="307" t="s">
        <v>1205</v>
      </c>
      <c r="H1167" s="307" t="s">
        <v>1205</v>
      </c>
      <c r="I1167" s="307" t="s">
        <v>1205</v>
      </c>
      <c r="J1167" s="259">
        <v>0.9</v>
      </c>
      <c r="K1167" s="260">
        <v>0.92</v>
      </c>
      <c r="L1167" s="260">
        <v>1</v>
      </c>
      <c r="M1167" s="261">
        <v>1</v>
      </c>
      <c r="N1167" s="261">
        <v>0.979289940828402</v>
      </c>
      <c r="O1167" s="262">
        <v>0.9</v>
      </c>
      <c r="P1167" s="263">
        <v>0.991995997999</v>
      </c>
      <c r="Q1167" s="260">
        <v>0.993634627625716</v>
      </c>
      <c r="R1167" s="260">
        <v>0.967222541690627</v>
      </c>
      <c r="S1167" s="260">
        <v>0.988714625930614</v>
      </c>
      <c r="T1167" s="262">
        <v>0.9</v>
      </c>
      <c r="U1167" s="260">
        <v>0.933966983491746</v>
      </c>
      <c r="V1167" s="260">
        <v>0.954805856142584</v>
      </c>
      <c r="W1167" s="260">
        <v>0.953421506612996</v>
      </c>
      <c r="X1167" s="260">
        <v>0.947628140487889</v>
      </c>
      <c r="Y1167" s="262">
        <v>0.92</v>
      </c>
      <c r="Z1167" s="262">
        <v>0.949609652235628</v>
      </c>
      <c r="AA1167" s="262">
        <v>0.969042476601872</v>
      </c>
      <c r="AB1167" s="262">
        <v>0.965884861407249</v>
      </c>
      <c r="AC1167" s="262">
        <v>0.961613203030388</v>
      </c>
      <c r="AD1167" s="262">
        <v>0.92</v>
      </c>
      <c r="AE1167" s="260">
        <v>0.998190227227026</v>
      </c>
      <c r="AF1167" s="260">
        <v>0.995841995841996</v>
      </c>
      <c r="AG1167" s="260">
        <v>0.996419167983149</v>
      </c>
      <c r="AH1167" s="260">
        <v>0.995279419811793</v>
      </c>
      <c r="AI1167" s="262">
        <v>0.92</v>
      </c>
      <c r="AJ1167" s="260">
        <v>0.963039014373717</v>
      </c>
      <c r="AK1167" s="260">
        <v>0.981081081081081</v>
      </c>
      <c r="AL1167" s="260">
        <v>0.977121067683508</v>
      </c>
      <c r="AM1167" s="260">
        <v>0.976717850054187</v>
      </c>
      <c r="AN1167" s="259">
        <v>0.99</v>
      </c>
      <c r="AO1167" s="264">
        <v>1</v>
      </c>
      <c r="AP1167" s="264">
        <v>1</v>
      </c>
      <c r="AQ1167" s="264">
        <v>1</v>
      </c>
      <c r="AR1167" s="265">
        <v>1</v>
      </c>
      <c r="AS1167" s="286">
        <v>0.0721861525408278</v>
      </c>
      <c r="AT1167" s="267">
        <v>0.133333333333333</v>
      </c>
      <c r="AU1167" s="268">
        <v>0</v>
      </c>
      <c r="AV1167" s="268">
        <v>0</v>
      </c>
      <c r="AW1167" s="268">
        <v>0.0473815461346633</v>
      </c>
      <c r="AX1167" s="224"/>
      <c r="AY1167" s="222"/>
    </row>
    <row r="1168" ht="15" spans="1:51">
      <c r="A1168" s="220"/>
      <c r="B1168" s="224"/>
      <c r="C1168" s="283" t="s">
        <v>1085</v>
      </c>
      <c r="D1168" s="111" t="s">
        <v>25</v>
      </c>
      <c r="E1168" s="111" t="s">
        <v>1086</v>
      </c>
      <c r="F1168" s="307" t="s">
        <v>1206</v>
      </c>
      <c r="G1168" s="307" t="s">
        <v>1206</v>
      </c>
      <c r="H1168" s="307" t="s">
        <v>1206</v>
      </c>
      <c r="I1168" s="307" t="s">
        <v>1206</v>
      </c>
      <c r="J1168" s="259">
        <v>0.9</v>
      </c>
      <c r="K1168" s="260">
        <v>0.923076923076923</v>
      </c>
      <c r="L1168" s="260">
        <v>0.926829268292683</v>
      </c>
      <c r="M1168" s="261">
        <v>0.954545454545455</v>
      </c>
      <c r="N1168" s="261">
        <v>0.952261306532663</v>
      </c>
      <c r="O1168" s="262">
        <v>0.9</v>
      </c>
      <c r="P1168" s="263">
        <v>0.942888827280288</v>
      </c>
      <c r="Q1168" s="260">
        <v>0.946870451237263</v>
      </c>
      <c r="R1168" s="260">
        <v>0.948633879781421</v>
      </c>
      <c r="S1168" s="260">
        <v>0.956045170001227</v>
      </c>
      <c r="T1168" s="262">
        <v>0.9</v>
      </c>
      <c r="U1168" s="260">
        <v>0.904629886332132</v>
      </c>
      <c r="V1168" s="260">
        <v>0.938500727802038</v>
      </c>
      <c r="W1168" s="260">
        <v>0.948633879781421</v>
      </c>
      <c r="X1168" s="260">
        <v>0.923100527801645</v>
      </c>
      <c r="Y1168" s="262">
        <v>0.92</v>
      </c>
      <c r="Z1168" s="262">
        <v>0.918614718614719</v>
      </c>
      <c r="AA1168" s="262">
        <v>0.941383869546056</v>
      </c>
      <c r="AB1168" s="262">
        <v>0.95105716523101</v>
      </c>
      <c r="AC1168" s="262">
        <v>0.95061428247269</v>
      </c>
      <c r="AD1168" s="262">
        <v>0.92</v>
      </c>
      <c r="AE1168" s="260">
        <v>0.996768982229402</v>
      </c>
      <c r="AF1168" s="260">
        <v>0.998764342453663</v>
      </c>
      <c r="AG1168" s="260">
        <v>0.997472087634295</v>
      </c>
      <c r="AH1168" s="260">
        <v>0.996939642162746</v>
      </c>
      <c r="AI1168" s="262">
        <v>0.92</v>
      </c>
      <c r="AJ1168" s="260">
        <v>0.941534302129098</v>
      </c>
      <c r="AK1168" s="260">
        <v>0.960565624377614</v>
      </c>
      <c r="AL1168" s="260">
        <v>0.966786186072844</v>
      </c>
      <c r="AM1168" s="260">
        <v>0.965918136495035</v>
      </c>
      <c r="AN1168" s="259">
        <v>0.99</v>
      </c>
      <c r="AO1168" s="264">
        <v>1</v>
      </c>
      <c r="AP1168" s="264">
        <v>1</v>
      </c>
      <c r="AQ1168" s="264">
        <v>1</v>
      </c>
      <c r="AR1168" s="265">
        <v>1</v>
      </c>
      <c r="AS1168" s="286">
        <v>0.0721861525408278</v>
      </c>
      <c r="AT1168" s="267">
        <v>0.0810810810810811</v>
      </c>
      <c r="AU1168" s="268">
        <v>0.0263157894736842</v>
      </c>
      <c r="AV1168" s="268">
        <v>0.0540540540540541</v>
      </c>
      <c r="AW1168" s="268">
        <v>0.061050061050061</v>
      </c>
      <c r="AX1168" s="224"/>
      <c r="AY1168" s="222"/>
    </row>
    <row r="1169" ht="15" spans="1:51">
      <c r="A1169" s="220"/>
      <c r="B1169" s="224"/>
      <c r="C1169" s="283" t="s">
        <v>1085</v>
      </c>
      <c r="D1169" s="111" t="s">
        <v>25</v>
      </c>
      <c r="E1169" s="111" t="s">
        <v>1086</v>
      </c>
      <c r="F1169" s="307" t="s">
        <v>1207</v>
      </c>
      <c r="G1169" s="307" t="s">
        <v>1207</v>
      </c>
      <c r="H1169" s="307" t="s">
        <v>1207</v>
      </c>
      <c r="I1169" s="307" t="s">
        <v>1207</v>
      </c>
      <c r="J1169" s="259">
        <v>0.9</v>
      </c>
      <c r="K1169" s="260">
        <v>0.883720930232558</v>
      </c>
      <c r="L1169" s="260">
        <v>0.918367346938776</v>
      </c>
      <c r="M1169" s="261">
        <v>0.945454545454545</v>
      </c>
      <c r="N1169" s="261">
        <v>0.919282511210762</v>
      </c>
      <c r="O1169" s="262">
        <v>0.9</v>
      </c>
      <c r="P1169" s="263">
        <v>0.873800959232614</v>
      </c>
      <c r="Q1169" s="260">
        <v>0.908290535583272</v>
      </c>
      <c r="R1169" s="260">
        <v>0.946196660482375</v>
      </c>
      <c r="S1169" s="260">
        <v>0.922355677053053</v>
      </c>
      <c r="T1169" s="262">
        <v>0.9</v>
      </c>
      <c r="U1169" s="260">
        <v>0.865407673860911</v>
      </c>
      <c r="V1169" s="260">
        <v>0.92993396918562</v>
      </c>
      <c r="W1169" s="260">
        <v>0.939888682745826</v>
      </c>
      <c r="X1169" s="260">
        <v>0.924668802493722</v>
      </c>
      <c r="Y1169" s="262">
        <v>0.92</v>
      </c>
      <c r="Z1169" s="262">
        <v>0.904450261780105</v>
      </c>
      <c r="AA1169" s="262">
        <v>0.923607915324436</v>
      </c>
      <c r="AB1169" s="262">
        <v>0.948096885813149</v>
      </c>
      <c r="AC1169" s="262">
        <v>0.943194571542034</v>
      </c>
      <c r="AD1169" s="262">
        <v>0.92</v>
      </c>
      <c r="AE1169" s="260">
        <v>0.993609149007736</v>
      </c>
      <c r="AF1169" s="260">
        <v>0.991706678306416</v>
      </c>
      <c r="AG1169" s="260">
        <v>0.992995467655542</v>
      </c>
      <c r="AH1169" s="260">
        <v>0.990048151376419</v>
      </c>
      <c r="AI1169" s="262">
        <v>0.92</v>
      </c>
      <c r="AJ1169" s="260">
        <v>0.93391366139634</v>
      </c>
      <c r="AK1169" s="260">
        <v>0.949989793835477</v>
      </c>
      <c r="AL1169" s="260">
        <v>0.96544837227881</v>
      </c>
      <c r="AM1169" s="260">
        <v>0.965359948115587</v>
      </c>
      <c r="AN1169" s="259">
        <v>0.99</v>
      </c>
      <c r="AO1169" s="264">
        <v>1</v>
      </c>
      <c r="AP1169" s="264">
        <v>1</v>
      </c>
      <c r="AQ1169" s="264">
        <v>1</v>
      </c>
      <c r="AR1169" s="265">
        <v>1</v>
      </c>
      <c r="AS1169" s="286">
        <v>0.0721861525408278</v>
      </c>
      <c r="AT1169" s="267">
        <v>0</v>
      </c>
      <c r="AU1169" s="268">
        <v>0</v>
      </c>
      <c r="AV1169" s="268">
        <v>0.0666666666666667</v>
      </c>
      <c r="AW1169" s="268">
        <v>0.036734693877551</v>
      </c>
      <c r="AX1169" s="224"/>
      <c r="AY1169" s="222"/>
    </row>
    <row r="1170" ht="15" spans="1:51">
      <c r="A1170" s="220"/>
      <c r="B1170" s="224"/>
      <c r="C1170" s="283" t="s">
        <v>1085</v>
      </c>
      <c r="D1170" s="111" t="s">
        <v>25</v>
      </c>
      <c r="E1170" s="111" t="s">
        <v>1086</v>
      </c>
      <c r="F1170" s="307" t="s">
        <v>1208</v>
      </c>
      <c r="G1170" s="307" t="s">
        <v>1208</v>
      </c>
      <c r="H1170" s="307" t="s">
        <v>1208</v>
      </c>
      <c r="I1170" s="307" t="s">
        <v>1208</v>
      </c>
      <c r="J1170" s="259">
        <v>0.9</v>
      </c>
      <c r="K1170" s="260">
        <v>0.909090909090909</v>
      </c>
      <c r="L1170" s="260">
        <v>0.915492957746479</v>
      </c>
      <c r="M1170" s="261">
        <v>0.89873417721519</v>
      </c>
      <c r="N1170" s="261">
        <v>0.92962962962963</v>
      </c>
      <c r="O1170" s="262">
        <v>0.9</v>
      </c>
      <c r="P1170" s="263">
        <v>0.915109666937449</v>
      </c>
      <c r="Q1170" s="260">
        <v>0.962990747686922</v>
      </c>
      <c r="R1170" s="260">
        <v>0.971190636957011</v>
      </c>
      <c r="S1170" s="260">
        <v>0.932042203542196</v>
      </c>
      <c r="T1170" s="262">
        <v>0.9</v>
      </c>
      <c r="U1170" s="260">
        <v>0.862307067424858</v>
      </c>
      <c r="V1170" s="260">
        <v>0.925731432858215</v>
      </c>
      <c r="W1170" s="260">
        <v>0.930902543326581</v>
      </c>
      <c r="X1170" s="260">
        <v>0.917761445897141</v>
      </c>
      <c r="Y1170" s="262">
        <v>0.92</v>
      </c>
      <c r="Z1170" s="262">
        <v>0.875370919881306</v>
      </c>
      <c r="AA1170" s="262">
        <v>0.927641853201458</v>
      </c>
      <c r="AB1170" s="262">
        <v>0.951918406993686</v>
      </c>
      <c r="AC1170" s="262">
        <v>0.932151919796997</v>
      </c>
      <c r="AD1170" s="262">
        <v>0.92</v>
      </c>
      <c r="AE1170" s="260">
        <v>0.997635345364032</v>
      </c>
      <c r="AF1170" s="260">
        <v>0.997604941384092</v>
      </c>
      <c r="AG1170" s="260">
        <v>0.997350808700502</v>
      </c>
      <c r="AH1170" s="260">
        <v>0.995935848938631</v>
      </c>
      <c r="AI1170" s="262">
        <v>0.92</v>
      </c>
      <c r="AJ1170" s="260">
        <v>0.914207571613646</v>
      </c>
      <c r="AK1170" s="260">
        <v>0.954054054054054</v>
      </c>
      <c r="AL1170" s="260">
        <v>0.972478474784748</v>
      </c>
      <c r="AM1170" s="260">
        <v>0.966275240686958</v>
      </c>
      <c r="AN1170" s="259">
        <v>0.99</v>
      </c>
      <c r="AO1170" s="264">
        <v>1</v>
      </c>
      <c r="AP1170" s="264">
        <v>1</v>
      </c>
      <c r="AQ1170" s="264">
        <v>1</v>
      </c>
      <c r="AR1170" s="265">
        <v>1</v>
      </c>
      <c r="AS1170" s="286">
        <v>0.0721861525408278</v>
      </c>
      <c r="AT1170" s="267">
        <v>0.0212765957446809</v>
      </c>
      <c r="AU1170" s="268">
        <v>0.106382978723404</v>
      </c>
      <c r="AV1170" s="268">
        <v>0.0185185185185185</v>
      </c>
      <c r="AW1170" s="268">
        <v>0.0848896434634974</v>
      </c>
      <c r="AX1170" s="224"/>
      <c r="AY1170" s="222"/>
    </row>
    <row r="1171" ht="15" spans="1:51">
      <c r="A1171" s="220"/>
      <c r="B1171" s="224"/>
      <c r="C1171" s="283" t="s">
        <v>1085</v>
      </c>
      <c r="D1171" s="111" t="s">
        <v>25</v>
      </c>
      <c r="E1171" s="111" t="s">
        <v>1086</v>
      </c>
      <c r="F1171" s="307" t="s">
        <v>1209</v>
      </c>
      <c r="G1171" s="307" t="s">
        <v>1209</v>
      </c>
      <c r="H1171" s="307" t="s">
        <v>1209</v>
      </c>
      <c r="I1171" s="307" t="s">
        <v>1209</v>
      </c>
      <c r="J1171" s="259">
        <v>0.9</v>
      </c>
      <c r="K1171" s="260">
        <v>0.886792452830189</v>
      </c>
      <c r="L1171" s="260">
        <v>0.927272727272727</v>
      </c>
      <c r="M1171" s="261">
        <v>0.929824561403509</v>
      </c>
      <c r="N1171" s="261">
        <v>0.936605316973415</v>
      </c>
      <c r="O1171" s="262">
        <v>0.9</v>
      </c>
      <c r="P1171" s="263">
        <v>0.969821271608555</v>
      </c>
      <c r="Q1171" s="260">
        <v>0.973283733513696</v>
      </c>
      <c r="R1171" s="260">
        <v>0.96813977389517</v>
      </c>
      <c r="S1171" s="260">
        <v>0.969129591029972</v>
      </c>
      <c r="T1171" s="262">
        <v>0.9</v>
      </c>
      <c r="U1171" s="260">
        <v>0.932903603867565</v>
      </c>
      <c r="V1171" s="260">
        <v>0.929658437605681</v>
      </c>
      <c r="W1171" s="260">
        <v>0.930455635491607</v>
      </c>
      <c r="X1171" s="260">
        <v>0.932006037518867</v>
      </c>
      <c r="Y1171" s="262">
        <v>0.92</v>
      </c>
      <c r="Z1171" s="262">
        <v>0.961028838659392</v>
      </c>
      <c r="AA1171" s="262">
        <v>0.953795379537954</v>
      </c>
      <c r="AB1171" s="262">
        <v>0.963362068965517</v>
      </c>
      <c r="AC1171" s="262">
        <v>0.962650754562101</v>
      </c>
      <c r="AD1171" s="262">
        <v>0.92</v>
      </c>
      <c r="AE1171" s="260">
        <v>0.998870056497175</v>
      </c>
      <c r="AF1171" s="260">
        <v>0.997427983539095</v>
      </c>
      <c r="AG1171" s="260">
        <v>0.997971602434077</v>
      </c>
      <c r="AH1171" s="260">
        <v>0.998135043748039</v>
      </c>
      <c r="AI1171" s="262">
        <v>0.92</v>
      </c>
      <c r="AJ1171" s="260">
        <v>0.971465076660988</v>
      </c>
      <c r="AK1171" s="260">
        <v>0.966418805468937</v>
      </c>
      <c r="AL1171" s="260">
        <v>0.971938775510204</v>
      </c>
      <c r="AM1171" s="260">
        <v>0.975068386088316</v>
      </c>
      <c r="AN1171" s="259">
        <v>0.99</v>
      </c>
      <c r="AO1171" s="264">
        <v>1</v>
      </c>
      <c r="AP1171" s="264">
        <v>1</v>
      </c>
      <c r="AQ1171" s="264">
        <v>1</v>
      </c>
      <c r="AR1171" s="265">
        <v>1</v>
      </c>
      <c r="AS1171" s="286">
        <v>0.0721861525408278</v>
      </c>
      <c r="AT1171" s="267">
        <v>0</v>
      </c>
      <c r="AU1171" s="268">
        <v>0.0714285714285714</v>
      </c>
      <c r="AV1171" s="268">
        <v>0</v>
      </c>
      <c r="AW1171" s="268">
        <v>0.0484496124031008</v>
      </c>
      <c r="AX1171" s="224"/>
      <c r="AY1171" s="222"/>
    </row>
    <row r="1172" ht="15" spans="1:51">
      <c r="A1172" s="220"/>
      <c r="B1172" s="224"/>
      <c r="C1172" s="283" t="s">
        <v>1085</v>
      </c>
      <c r="D1172" s="111" t="s">
        <v>25</v>
      </c>
      <c r="E1172" s="111" t="s">
        <v>1086</v>
      </c>
      <c r="F1172" s="307" t="s">
        <v>1210</v>
      </c>
      <c r="G1172" s="307" t="s">
        <v>1210</v>
      </c>
      <c r="H1172" s="307" t="s">
        <v>1210</v>
      </c>
      <c r="I1172" s="307" t="s">
        <v>1210</v>
      </c>
      <c r="J1172" s="259">
        <v>0.9</v>
      </c>
      <c r="K1172" s="260">
        <v>0.960526315789474</v>
      </c>
      <c r="L1172" s="260">
        <v>0.962025316455696</v>
      </c>
      <c r="M1172" s="261">
        <v>0.987012987012987</v>
      </c>
      <c r="N1172" s="261">
        <v>0.980676328502415</v>
      </c>
      <c r="O1172" s="262">
        <v>0.9</v>
      </c>
      <c r="P1172" s="263">
        <v>0.936804771884572</v>
      </c>
      <c r="Q1172" s="260">
        <v>0.980556692591077</v>
      </c>
      <c r="R1172" s="260">
        <v>0.978987583572111</v>
      </c>
      <c r="S1172" s="260">
        <v>0.975108812128749</v>
      </c>
      <c r="T1172" s="262">
        <v>0.9</v>
      </c>
      <c r="U1172" s="260">
        <v>0.937933258100919</v>
      </c>
      <c r="V1172" s="260">
        <v>0.94494474007368</v>
      </c>
      <c r="W1172" s="260">
        <v>0.965807067812798</v>
      </c>
      <c r="X1172" s="260">
        <v>0.944072550238791</v>
      </c>
      <c r="Y1172" s="262">
        <v>0.92</v>
      </c>
      <c r="Z1172" s="262">
        <v>0.890249234805422</v>
      </c>
      <c r="AA1172" s="262">
        <v>0.916310033285782</v>
      </c>
      <c r="AB1172" s="262">
        <v>0.913060582218725</v>
      </c>
      <c r="AC1172" s="262">
        <v>0.905810333733326</v>
      </c>
      <c r="AD1172" s="262">
        <v>0.92</v>
      </c>
      <c r="AE1172" s="260">
        <v>0.991191275167785</v>
      </c>
      <c r="AF1172" s="260">
        <v>0.9975320436271</v>
      </c>
      <c r="AG1172" s="260">
        <v>0.993660082906608</v>
      </c>
      <c r="AH1172" s="260">
        <v>0.995500422612241</v>
      </c>
      <c r="AI1172" s="262">
        <v>0.92</v>
      </c>
      <c r="AJ1172" s="260">
        <v>0.948775317946302</v>
      </c>
      <c r="AK1172" s="260">
        <v>0.960795535842037</v>
      </c>
      <c r="AL1172" s="260">
        <v>0.960149119424091</v>
      </c>
      <c r="AM1172" s="260">
        <v>0.963918464354509</v>
      </c>
      <c r="AN1172" s="259">
        <v>0.99</v>
      </c>
      <c r="AO1172" s="264">
        <v>1</v>
      </c>
      <c r="AP1172" s="264">
        <v>1</v>
      </c>
      <c r="AQ1172" s="264">
        <v>1</v>
      </c>
      <c r="AR1172" s="265">
        <v>1</v>
      </c>
      <c r="AS1172" s="286">
        <v>0.0721861525408278</v>
      </c>
      <c r="AT1172" s="267">
        <v>0</v>
      </c>
      <c r="AU1172" s="268">
        <v>0.0294117647058824</v>
      </c>
      <c r="AV1172" s="268">
        <v>0.0263157894736842</v>
      </c>
      <c r="AW1172" s="268">
        <v>0.0549682875264271</v>
      </c>
      <c r="AX1172" s="224"/>
      <c r="AY1172" s="222"/>
    </row>
    <row r="1173" ht="15" spans="1:51">
      <c r="A1173" s="220"/>
      <c r="B1173" s="224"/>
      <c r="C1173" s="283" t="s">
        <v>1085</v>
      </c>
      <c r="D1173" s="111" t="s">
        <v>25</v>
      </c>
      <c r="E1173" s="111" t="s">
        <v>1086</v>
      </c>
      <c r="F1173" s="307" t="s">
        <v>1211</v>
      </c>
      <c r="G1173" s="307" t="s">
        <v>1211</v>
      </c>
      <c r="H1173" s="307" t="s">
        <v>1211</v>
      </c>
      <c r="I1173" s="307" t="s">
        <v>1211</v>
      </c>
      <c r="J1173" s="259">
        <v>0.9</v>
      </c>
      <c r="K1173" s="260">
        <v>0.96551724137931</v>
      </c>
      <c r="L1173" s="260">
        <v>0.964285714285714</v>
      </c>
      <c r="M1173" s="261">
        <v>1</v>
      </c>
      <c r="N1173" s="261">
        <v>0.976486860304288</v>
      </c>
      <c r="O1173" s="262">
        <v>0.9</v>
      </c>
      <c r="P1173" s="263">
        <v>0.968715083798883</v>
      </c>
      <c r="Q1173" s="260">
        <v>0.968295904887715</v>
      </c>
      <c r="R1173" s="260">
        <v>0.97334159950403</v>
      </c>
      <c r="S1173" s="260">
        <v>0.958860481461957</v>
      </c>
      <c r="T1173" s="262">
        <v>0.9</v>
      </c>
      <c r="U1173" s="260">
        <v>0.93072625698324</v>
      </c>
      <c r="V1173" s="260">
        <v>0.949141347424042</v>
      </c>
      <c r="W1173" s="260">
        <v>0.945443273403596</v>
      </c>
      <c r="X1173" s="260">
        <v>0.925562291337199</v>
      </c>
      <c r="Y1173" s="262">
        <v>0.92</v>
      </c>
      <c r="Z1173" s="262">
        <v>0.939344262295082</v>
      </c>
      <c r="AA1173" s="262">
        <v>0.957522123893805</v>
      </c>
      <c r="AB1173" s="262">
        <v>0.962804005722461</v>
      </c>
      <c r="AC1173" s="262">
        <v>0.959745878744729</v>
      </c>
      <c r="AD1173" s="262">
        <v>0.92</v>
      </c>
      <c r="AE1173" s="260">
        <v>0.979617834394904</v>
      </c>
      <c r="AF1173" s="260">
        <v>0.996941896024465</v>
      </c>
      <c r="AG1173" s="260">
        <v>0.997993311036789</v>
      </c>
      <c r="AH1173" s="260">
        <v>0.993631279957394</v>
      </c>
      <c r="AI1173" s="262">
        <v>0.92</v>
      </c>
      <c r="AJ1173" s="260">
        <v>0.956666666666667</v>
      </c>
      <c r="AK1173" s="260">
        <v>0.974987974987975</v>
      </c>
      <c r="AL1173" s="260">
        <v>0.977950713359274</v>
      </c>
      <c r="AM1173" s="260">
        <v>0.975465989433915</v>
      </c>
      <c r="AN1173" s="259">
        <v>0.99</v>
      </c>
      <c r="AO1173" s="264">
        <v>1</v>
      </c>
      <c r="AP1173" s="264">
        <v>1</v>
      </c>
      <c r="AQ1173" s="264">
        <v>1</v>
      </c>
      <c r="AR1173" s="265">
        <v>1</v>
      </c>
      <c r="AS1173" s="286">
        <v>0.0721861525408278</v>
      </c>
      <c r="AT1173" s="267">
        <v>0</v>
      </c>
      <c r="AU1173" s="268">
        <v>0</v>
      </c>
      <c r="AV1173" s="268">
        <v>0.2</v>
      </c>
      <c r="AW1173" s="268">
        <v>0.045</v>
      </c>
      <c r="AX1173" s="224"/>
      <c r="AY1173" s="222"/>
    </row>
    <row r="1174" ht="15" spans="1:51">
      <c r="A1174" s="220"/>
      <c r="B1174" s="224"/>
      <c r="C1174" s="283" t="s">
        <v>1085</v>
      </c>
      <c r="D1174" s="111" t="s">
        <v>25</v>
      </c>
      <c r="E1174" s="111" t="s">
        <v>1086</v>
      </c>
      <c r="F1174" s="307" t="s">
        <v>1212</v>
      </c>
      <c r="G1174" s="307" t="s">
        <v>1212</v>
      </c>
      <c r="H1174" s="307" t="s">
        <v>1212</v>
      </c>
      <c r="I1174" s="307" t="s">
        <v>1212</v>
      </c>
      <c r="J1174" s="259">
        <v>0.9</v>
      </c>
      <c r="K1174" s="260">
        <v>0.916666666666667</v>
      </c>
      <c r="L1174" s="260">
        <v>0.981481481481482</v>
      </c>
      <c r="M1174" s="261">
        <v>0.981481481481482</v>
      </c>
      <c r="N1174" s="261">
        <v>0.955180014695077</v>
      </c>
      <c r="O1174" s="262">
        <v>0.9</v>
      </c>
      <c r="P1174" s="263">
        <v>0.963072378138848</v>
      </c>
      <c r="Q1174" s="260">
        <v>0.981692573402418</v>
      </c>
      <c r="R1174" s="260">
        <v>0.979074191502854</v>
      </c>
      <c r="S1174" s="260">
        <v>0.982949005736571</v>
      </c>
      <c r="T1174" s="262">
        <v>0.9</v>
      </c>
      <c r="U1174" s="260">
        <v>0.911964549483013</v>
      </c>
      <c r="V1174" s="260">
        <v>0.947150259067358</v>
      </c>
      <c r="W1174" s="260">
        <v>0.944197844007609</v>
      </c>
      <c r="X1174" s="260">
        <v>0.938654966782305</v>
      </c>
      <c r="Y1174" s="262">
        <v>0.92</v>
      </c>
      <c r="Z1174" s="262">
        <v>0.894854586129754</v>
      </c>
      <c r="AA1174" s="262">
        <v>0.943152454780362</v>
      </c>
      <c r="AB1174" s="262">
        <v>0.958915365653246</v>
      </c>
      <c r="AC1174" s="262">
        <v>0.948227924962449</v>
      </c>
      <c r="AD1174" s="262">
        <v>0.92</v>
      </c>
      <c r="AE1174" s="260">
        <v>0.995841995841996</v>
      </c>
      <c r="AF1174" s="260">
        <v>0.997697179044329</v>
      </c>
      <c r="AG1174" s="260">
        <v>0.998723675813657</v>
      </c>
      <c r="AH1174" s="260">
        <v>0.998129071523567</v>
      </c>
      <c r="AI1174" s="262">
        <v>0.92</v>
      </c>
      <c r="AJ1174" s="260">
        <v>0.94540837917901</v>
      </c>
      <c r="AK1174" s="260">
        <v>0.969181459566075</v>
      </c>
      <c r="AL1174" s="260">
        <v>0.975062914664836</v>
      </c>
      <c r="AM1174" s="260">
        <v>0.972903085433107</v>
      </c>
      <c r="AN1174" s="259">
        <v>0.99</v>
      </c>
      <c r="AO1174" s="264">
        <v>1</v>
      </c>
      <c r="AP1174" s="264">
        <v>1</v>
      </c>
      <c r="AQ1174" s="264">
        <v>1</v>
      </c>
      <c r="AR1174" s="265">
        <v>1</v>
      </c>
      <c r="AS1174" s="286">
        <v>0.0721861525408278</v>
      </c>
      <c r="AT1174" s="267">
        <v>0.125</v>
      </c>
      <c r="AU1174" s="268">
        <v>0.0476190476190476</v>
      </c>
      <c r="AV1174" s="268">
        <v>0.037037037037037</v>
      </c>
      <c r="AW1174" s="268">
        <v>0.0460750853242321</v>
      </c>
      <c r="AX1174" s="224"/>
      <c r="AY1174" s="222"/>
    </row>
    <row r="1175" ht="15" spans="1:51">
      <c r="A1175" s="220"/>
      <c r="B1175" s="224"/>
      <c r="C1175" s="283" t="s">
        <v>1085</v>
      </c>
      <c r="D1175" s="111" t="s">
        <v>25</v>
      </c>
      <c r="E1175" s="111" t="s">
        <v>1086</v>
      </c>
      <c r="F1175" s="307" t="s">
        <v>1213</v>
      </c>
      <c r="G1175" s="307" t="s">
        <v>1213</v>
      </c>
      <c r="H1175" s="307" t="s">
        <v>1213</v>
      </c>
      <c r="I1175" s="307" t="s">
        <v>1213</v>
      </c>
      <c r="J1175" s="259">
        <v>0.9</v>
      </c>
      <c r="K1175" s="260">
        <v>0.921052631578947</v>
      </c>
      <c r="L1175" s="260">
        <v>0.95</v>
      </c>
      <c r="M1175" s="261">
        <v>0.975609756097561</v>
      </c>
      <c r="N1175" s="261">
        <v>0.961678832116788</v>
      </c>
      <c r="O1175" s="262">
        <v>0.9</v>
      </c>
      <c r="P1175" s="263">
        <v>0.871693643900513</v>
      </c>
      <c r="Q1175" s="260">
        <v>0.945428434657731</v>
      </c>
      <c r="R1175" s="260">
        <v>0.929078014184397</v>
      </c>
      <c r="S1175" s="260">
        <v>0.939841382423109</v>
      </c>
      <c r="T1175" s="262">
        <v>0.9</v>
      </c>
      <c r="U1175" s="260">
        <v>0.814844058428741</v>
      </c>
      <c r="V1175" s="260">
        <v>0.922450933460986</v>
      </c>
      <c r="W1175" s="260">
        <v>0.897872340425532</v>
      </c>
      <c r="X1175" s="260">
        <v>0.91016506544587</v>
      </c>
      <c r="Y1175" s="262">
        <v>0.92</v>
      </c>
      <c r="Z1175" s="262">
        <v>0.882642998027613</v>
      </c>
      <c r="AA1175" s="262">
        <v>0.95741935483871</v>
      </c>
      <c r="AB1175" s="262">
        <v>0.968596663395486</v>
      </c>
      <c r="AC1175" s="262">
        <v>0.951147330045035</v>
      </c>
      <c r="AD1175" s="262">
        <v>0.92</v>
      </c>
      <c r="AE1175" s="260">
        <v>0.996880848409233</v>
      </c>
      <c r="AF1175" s="260">
        <v>0.998115577889447</v>
      </c>
      <c r="AG1175" s="260">
        <v>0.99907063197026</v>
      </c>
      <c r="AH1175" s="260">
        <v>0.996225930680359</v>
      </c>
      <c r="AI1175" s="262">
        <v>0.92</v>
      </c>
      <c r="AJ1175" s="260">
        <v>0.916549196504088</v>
      </c>
      <c r="AK1175" s="260">
        <v>0.974860335195531</v>
      </c>
      <c r="AL1175" s="260">
        <v>0.977664326738992</v>
      </c>
      <c r="AM1175" s="260">
        <v>0.974354468344346</v>
      </c>
      <c r="AN1175" s="259">
        <v>0.99</v>
      </c>
      <c r="AO1175" s="264">
        <v>1</v>
      </c>
      <c r="AP1175" s="264">
        <v>1</v>
      </c>
      <c r="AQ1175" s="264">
        <v>1</v>
      </c>
      <c r="AR1175" s="265">
        <v>1</v>
      </c>
      <c r="AS1175" s="286">
        <v>0.0721861525408278</v>
      </c>
      <c r="AT1175" s="267">
        <v>0.111111111111111</v>
      </c>
      <c r="AU1175" s="268">
        <v>0</v>
      </c>
      <c r="AV1175" s="268">
        <v>0</v>
      </c>
      <c r="AW1175" s="268">
        <v>0.0375722543352601</v>
      </c>
      <c r="AX1175" s="224"/>
      <c r="AY1175" s="222"/>
    </row>
    <row r="1176" ht="15" spans="1:51">
      <c r="A1176" s="220"/>
      <c r="B1176" s="224"/>
      <c r="C1176" s="283" t="s">
        <v>1085</v>
      </c>
      <c r="D1176" s="111" t="s">
        <v>25</v>
      </c>
      <c r="E1176" s="111" t="s">
        <v>1086</v>
      </c>
      <c r="F1176" s="307" t="s">
        <v>1214</v>
      </c>
      <c r="G1176" s="307" t="s">
        <v>1214</v>
      </c>
      <c r="H1176" s="307" t="s">
        <v>1214</v>
      </c>
      <c r="I1176" s="307" t="s">
        <v>1214</v>
      </c>
      <c r="J1176" s="259">
        <v>0.9</v>
      </c>
      <c r="K1176" s="260">
        <v>0.888888888888889</v>
      </c>
      <c r="L1176" s="260">
        <v>0.95</v>
      </c>
      <c r="M1176" s="261">
        <v>0.9</v>
      </c>
      <c r="N1176" s="261">
        <v>0.93812375249501</v>
      </c>
      <c r="O1176" s="262">
        <v>0.9</v>
      </c>
      <c r="P1176" s="263">
        <v>0.981751824817518</v>
      </c>
      <c r="Q1176" s="260">
        <v>0.973240832507433</v>
      </c>
      <c r="R1176" s="260">
        <v>0.982644628099174</v>
      </c>
      <c r="S1176" s="260">
        <v>0.984584389022864</v>
      </c>
      <c r="T1176" s="262">
        <v>0.9</v>
      </c>
      <c r="U1176" s="260">
        <v>0.930656934306569</v>
      </c>
      <c r="V1176" s="260">
        <v>0.964321110009911</v>
      </c>
      <c r="W1176" s="260">
        <v>0.957851239669422</v>
      </c>
      <c r="X1176" s="260">
        <v>0.950364785249855</v>
      </c>
      <c r="Y1176" s="262">
        <v>0.92</v>
      </c>
      <c r="Z1176" s="262">
        <v>0.945564516129032</v>
      </c>
      <c r="AA1176" s="262">
        <v>0.96875</v>
      </c>
      <c r="AB1176" s="262">
        <v>0.965454545454545</v>
      </c>
      <c r="AC1176" s="262">
        <v>0.962471131639723</v>
      </c>
      <c r="AD1176" s="262">
        <v>0.92</v>
      </c>
      <c r="AE1176" s="260">
        <v>0.998289136013687</v>
      </c>
      <c r="AF1176" s="260">
        <v>0.99805598755832</v>
      </c>
      <c r="AG1176" s="260">
        <v>0.993605115907274</v>
      </c>
      <c r="AH1176" s="260">
        <v>0.994894703254627</v>
      </c>
      <c r="AI1176" s="262">
        <v>0.92</v>
      </c>
      <c r="AJ1176" s="260">
        <v>0.966773847802787</v>
      </c>
      <c r="AK1176" s="260">
        <v>0.977543859649123</v>
      </c>
      <c r="AL1176" s="260">
        <v>0.983532084043157</v>
      </c>
      <c r="AM1176" s="260">
        <v>0.980818927107467</v>
      </c>
      <c r="AN1176" s="259">
        <v>0.99</v>
      </c>
      <c r="AO1176" s="264">
        <v>1</v>
      </c>
      <c r="AP1176" s="264">
        <v>1</v>
      </c>
      <c r="AQ1176" s="264">
        <v>1</v>
      </c>
      <c r="AR1176" s="265">
        <v>1</v>
      </c>
      <c r="AS1176" s="286">
        <v>0.0721861525408278</v>
      </c>
      <c r="AT1176" s="267">
        <v>0.4</v>
      </c>
      <c r="AU1176" s="268">
        <v>0</v>
      </c>
      <c r="AV1176" s="268">
        <v>0</v>
      </c>
      <c r="AW1176" s="268">
        <v>0.0358974358974359</v>
      </c>
      <c r="AX1176" s="224"/>
      <c r="AY1176" s="222"/>
    </row>
    <row r="1177" ht="15" spans="1:51">
      <c r="A1177" s="220"/>
      <c r="B1177" s="224"/>
      <c r="C1177" s="283" t="s">
        <v>1085</v>
      </c>
      <c r="D1177" s="111" t="s">
        <v>25</v>
      </c>
      <c r="E1177" s="111" t="s">
        <v>1086</v>
      </c>
      <c r="F1177" s="307" t="s">
        <v>1215</v>
      </c>
      <c r="G1177" s="307" t="s">
        <v>1215</v>
      </c>
      <c r="H1177" s="307" t="s">
        <v>1215</v>
      </c>
      <c r="I1177" s="307" t="s">
        <v>1215</v>
      </c>
      <c r="J1177" s="259">
        <v>0.9</v>
      </c>
      <c r="K1177" s="260">
        <v>0.979591836734694</v>
      </c>
      <c r="L1177" s="260">
        <v>0.962264150943396</v>
      </c>
      <c r="M1177" s="261">
        <v>0.983050847457627</v>
      </c>
      <c r="N1177" s="261">
        <v>0.966782006920415</v>
      </c>
      <c r="O1177" s="262">
        <v>0.9</v>
      </c>
      <c r="P1177" s="263">
        <v>0.987823776843037</v>
      </c>
      <c r="Q1177" s="260">
        <v>0.993860322333078</v>
      </c>
      <c r="R1177" s="260">
        <v>0.993033869805429</v>
      </c>
      <c r="S1177" s="260">
        <v>0.989807624426403</v>
      </c>
      <c r="T1177" s="262">
        <v>0.9</v>
      </c>
      <c r="U1177" s="260">
        <v>0.924507416426832</v>
      </c>
      <c r="V1177" s="260">
        <v>0.972371450498849</v>
      </c>
      <c r="W1177" s="260">
        <v>0.978621186644247</v>
      </c>
      <c r="X1177" s="260">
        <v>0.958268619837628</v>
      </c>
      <c r="Y1177" s="262">
        <v>0.92</v>
      </c>
      <c r="Z1177" s="262">
        <v>0</v>
      </c>
      <c r="AA1177" s="262">
        <v>0</v>
      </c>
      <c r="AB1177" s="262" t="s">
        <v>33</v>
      </c>
      <c r="AC1177" s="262">
        <v>0</v>
      </c>
      <c r="AD1177" s="262">
        <v>0.92</v>
      </c>
      <c r="AE1177" s="260">
        <v>0.999004975124378</v>
      </c>
      <c r="AF1177" s="260">
        <v>0.998607888631091</v>
      </c>
      <c r="AG1177" s="260">
        <v>0.997986914947157</v>
      </c>
      <c r="AH1177" s="260">
        <v>0.99868059373282</v>
      </c>
      <c r="AI1177" s="262">
        <v>0.92</v>
      </c>
      <c r="AJ1177" s="260">
        <v>0.968805309734513</v>
      </c>
      <c r="AK1177" s="260">
        <v>0.982097186700767</v>
      </c>
      <c r="AL1177" s="260">
        <v>0.987509007926976</v>
      </c>
      <c r="AM1177" s="260">
        <v>0.985422328897674</v>
      </c>
      <c r="AN1177" s="259">
        <v>0.99</v>
      </c>
      <c r="AO1177" s="264">
        <v>1</v>
      </c>
      <c r="AP1177" s="264">
        <v>1</v>
      </c>
      <c r="AQ1177" s="264">
        <v>1</v>
      </c>
      <c r="AR1177" s="265">
        <v>1</v>
      </c>
      <c r="AS1177" s="286">
        <v>0.0721861525408278</v>
      </c>
      <c r="AT1177" s="267">
        <v>0.0740740740740741</v>
      </c>
      <c r="AU1177" s="268">
        <v>0.05</v>
      </c>
      <c r="AV1177" s="268">
        <v>0</v>
      </c>
      <c r="AW1177" s="268">
        <v>0.0573012939001848</v>
      </c>
      <c r="AX1177" s="224"/>
      <c r="AY1177" s="222"/>
    </row>
    <row r="1178" ht="15" spans="1:51">
      <c r="A1178" s="220"/>
      <c r="B1178" s="224"/>
      <c r="C1178" s="283" t="s">
        <v>1085</v>
      </c>
      <c r="D1178" s="111" t="s">
        <v>25</v>
      </c>
      <c r="E1178" s="111" t="s">
        <v>1086</v>
      </c>
      <c r="F1178" s="307" t="s">
        <v>1216</v>
      </c>
      <c r="G1178" s="307" t="s">
        <v>1216</v>
      </c>
      <c r="H1178" s="307" t="s">
        <v>1216</v>
      </c>
      <c r="I1178" s="307" t="s">
        <v>1216</v>
      </c>
      <c r="J1178" s="259">
        <v>0.9</v>
      </c>
      <c r="K1178" s="260">
        <v>0.87012987012987</v>
      </c>
      <c r="L1178" s="260">
        <v>0.884615384615385</v>
      </c>
      <c r="M1178" s="261">
        <v>0.888888888888889</v>
      </c>
      <c r="N1178" s="261">
        <v>0.897910731244065</v>
      </c>
      <c r="O1178" s="262">
        <v>0.9</v>
      </c>
      <c r="P1178" s="263">
        <v>0.949054697647568</v>
      </c>
      <c r="Q1178" s="260">
        <v>0.955483170466884</v>
      </c>
      <c r="R1178" s="260">
        <v>0.941767972384812</v>
      </c>
      <c r="S1178" s="260">
        <v>0.95874758450724</v>
      </c>
      <c r="T1178" s="262">
        <v>0.9</v>
      </c>
      <c r="U1178" s="260">
        <v>0.906912974455188</v>
      </c>
      <c r="V1178" s="260">
        <v>0.925081433224756</v>
      </c>
      <c r="W1178" s="260">
        <v>0.944619540747411</v>
      </c>
      <c r="X1178" s="260">
        <v>0.923152323073907</v>
      </c>
      <c r="Y1178" s="262">
        <v>0.92</v>
      </c>
      <c r="Z1178" s="262">
        <v>0</v>
      </c>
      <c r="AA1178" s="262">
        <v>0</v>
      </c>
      <c r="AB1178" s="262" t="s">
        <v>33</v>
      </c>
      <c r="AC1178" s="262">
        <v>0</v>
      </c>
      <c r="AD1178" s="262">
        <v>0.92</v>
      </c>
      <c r="AE1178" s="260">
        <v>0.998384491114701</v>
      </c>
      <c r="AF1178" s="260">
        <v>0.998712998712999</v>
      </c>
      <c r="AG1178" s="260">
        <v>0.995633187772926</v>
      </c>
      <c r="AH1178" s="260">
        <v>0.995185905971525</v>
      </c>
      <c r="AI1178" s="262">
        <v>0.92</v>
      </c>
      <c r="AJ1178" s="260">
        <v>0.936707035755479</v>
      </c>
      <c r="AK1178" s="260">
        <v>0.958604651162791</v>
      </c>
      <c r="AL1178" s="260">
        <v>0.965631097103407</v>
      </c>
      <c r="AM1178" s="260">
        <v>0.966479226641874</v>
      </c>
      <c r="AN1178" s="259">
        <v>0.99</v>
      </c>
      <c r="AO1178" s="264">
        <v>1</v>
      </c>
      <c r="AP1178" s="264">
        <v>1</v>
      </c>
      <c r="AQ1178" s="264">
        <v>1</v>
      </c>
      <c r="AR1178" s="265">
        <v>1</v>
      </c>
      <c r="AS1178" s="286">
        <v>0.0721861525408278</v>
      </c>
      <c r="AT1178" s="267">
        <v>0.0303030303030303</v>
      </c>
      <c r="AU1178" s="268">
        <v>0</v>
      </c>
      <c r="AV1178" s="268">
        <v>0.025</v>
      </c>
      <c r="AW1178" s="268">
        <v>0.0367553865652725</v>
      </c>
      <c r="AX1178" s="224"/>
      <c r="AY1178" s="222"/>
    </row>
    <row r="1179" ht="15" spans="1:51">
      <c r="A1179" s="220"/>
      <c r="B1179" s="224"/>
      <c r="C1179" s="283" t="s">
        <v>1085</v>
      </c>
      <c r="D1179" s="111" t="s">
        <v>25</v>
      </c>
      <c r="E1179" s="111" t="s">
        <v>1086</v>
      </c>
      <c r="F1179" s="307" t="s">
        <v>1217</v>
      </c>
      <c r="G1179" s="307" t="s">
        <v>1217</v>
      </c>
      <c r="H1179" s="307" t="s">
        <v>1217</v>
      </c>
      <c r="I1179" s="307" t="s">
        <v>1217</v>
      </c>
      <c r="J1179" s="259">
        <v>0.9</v>
      </c>
      <c r="K1179" s="260">
        <v>0.935483870967742</v>
      </c>
      <c r="L1179" s="260">
        <v>0.939393939393939</v>
      </c>
      <c r="M1179" s="261">
        <v>0.944444444444444</v>
      </c>
      <c r="N1179" s="261">
        <v>0.934426229508197</v>
      </c>
      <c r="O1179" s="262">
        <v>0.9</v>
      </c>
      <c r="P1179" s="263">
        <v>0.989458378771356</v>
      </c>
      <c r="Q1179" s="260">
        <v>0.989723320158103</v>
      </c>
      <c r="R1179" s="260">
        <v>0.989737742303307</v>
      </c>
      <c r="S1179" s="260">
        <v>0.99017329712478</v>
      </c>
      <c r="T1179" s="262">
        <v>0.9</v>
      </c>
      <c r="U1179" s="260">
        <v>0.961105052708106</v>
      </c>
      <c r="V1179" s="260">
        <v>0.973517786561265</v>
      </c>
      <c r="W1179" s="260">
        <v>0.97985556822501</v>
      </c>
      <c r="X1179" s="260">
        <v>0.975881183683754</v>
      </c>
      <c r="Y1179" s="262">
        <v>0.92</v>
      </c>
      <c r="Z1179" s="262">
        <v>0</v>
      </c>
      <c r="AA1179" s="262">
        <v>0</v>
      </c>
      <c r="AB1179" s="262" t="s">
        <v>33</v>
      </c>
      <c r="AC1179" s="262">
        <v>0.25</v>
      </c>
      <c r="AD1179" s="262">
        <v>0.92</v>
      </c>
      <c r="AE1179" s="260">
        <v>1</v>
      </c>
      <c r="AF1179" s="260">
        <v>0.998872604284104</v>
      </c>
      <c r="AG1179" s="260">
        <v>0.998862343572241</v>
      </c>
      <c r="AH1179" s="260">
        <v>0.99833899584749</v>
      </c>
      <c r="AI1179" s="262">
        <v>0.92</v>
      </c>
      <c r="AJ1179" s="260">
        <v>0.980377906976744</v>
      </c>
      <c r="AK1179" s="260">
        <v>0.988546603475513</v>
      </c>
      <c r="AL1179" s="260">
        <v>0.992778411250475</v>
      </c>
      <c r="AM1179" s="260">
        <v>0.990887713109935</v>
      </c>
      <c r="AN1179" s="259">
        <v>0.99</v>
      </c>
      <c r="AO1179" s="264">
        <v>1</v>
      </c>
      <c r="AP1179" s="264">
        <v>1</v>
      </c>
      <c r="AQ1179" s="264">
        <v>1</v>
      </c>
      <c r="AR1179" s="265">
        <v>1</v>
      </c>
      <c r="AS1179" s="286">
        <v>0.0721861525408278</v>
      </c>
      <c r="AT1179" s="267">
        <v>0</v>
      </c>
      <c r="AU1179" s="268">
        <v>0.0588235294117647</v>
      </c>
      <c r="AV1179" s="268">
        <v>0</v>
      </c>
      <c r="AW1179" s="268">
        <v>0.0359281437125748</v>
      </c>
      <c r="AX1179" s="224"/>
      <c r="AY1179" s="222"/>
    </row>
    <row r="1180" ht="15" spans="1:51">
      <c r="A1180" s="220"/>
      <c r="B1180" s="224"/>
      <c r="C1180" s="283" t="s">
        <v>1085</v>
      </c>
      <c r="D1180" s="111" t="s">
        <v>25</v>
      </c>
      <c r="E1180" s="111" t="s">
        <v>1086</v>
      </c>
      <c r="F1180" s="307" t="s">
        <v>1218</v>
      </c>
      <c r="G1180" s="307" t="s">
        <v>1218</v>
      </c>
      <c r="H1180" s="307" t="s">
        <v>1218</v>
      </c>
      <c r="I1180" s="307" t="s">
        <v>1218</v>
      </c>
      <c r="J1180" s="259">
        <v>0.9</v>
      </c>
      <c r="K1180" s="260">
        <v>0.9</v>
      </c>
      <c r="L1180" s="260">
        <v>0.921052631578947</v>
      </c>
      <c r="M1180" s="261">
        <v>0.881578947368421</v>
      </c>
      <c r="N1180" s="261">
        <v>0.943934760448522</v>
      </c>
      <c r="O1180" s="262">
        <v>0.9</v>
      </c>
      <c r="P1180" s="263">
        <v>0.96830985915493</v>
      </c>
      <c r="Q1180" s="260">
        <v>0.981644179479134</v>
      </c>
      <c r="R1180" s="260">
        <v>0.982351087299086</v>
      </c>
      <c r="S1180" s="260">
        <v>0.965360700409027</v>
      </c>
      <c r="T1180" s="262">
        <v>0.9</v>
      </c>
      <c r="U1180" s="260">
        <v>0.892165492957746</v>
      </c>
      <c r="V1180" s="260">
        <v>0.91606526513963</v>
      </c>
      <c r="W1180" s="260">
        <v>0.930192247084778</v>
      </c>
      <c r="X1180" s="260">
        <v>0.934572740253608</v>
      </c>
      <c r="Y1180" s="262">
        <v>0.92</v>
      </c>
      <c r="Z1180" s="262">
        <v>0</v>
      </c>
      <c r="AA1180" s="262">
        <v>0</v>
      </c>
      <c r="AB1180" s="262">
        <v>0</v>
      </c>
      <c r="AC1180" s="262">
        <v>0</v>
      </c>
      <c r="AD1180" s="262">
        <v>0.92</v>
      </c>
      <c r="AE1180" s="260">
        <v>1</v>
      </c>
      <c r="AF1180" s="260">
        <v>0.997619047619048</v>
      </c>
      <c r="AG1180" s="260">
        <v>0.996981891348089</v>
      </c>
      <c r="AH1180" s="260">
        <v>0.993711488140458</v>
      </c>
      <c r="AI1180" s="262">
        <v>0.92</v>
      </c>
      <c r="AJ1180" s="260">
        <v>0.949244535719525</v>
      </c>
      <c r="AK1180" s="260">
        <v>0.961574654956085</v>
      </c>
      <c r="AL1180" s="260">
        <v>0.970856962822936</v>
      </c>
      <c r="AM1180" s="260">
        <v>0.97362762386939</v>
      </c>
      <c r="AN1180" s="259">
        <v>0.99</v>
      </c>
      <c r="AO1180" s="264">
        <v>1</v>
      </c>
      <c r="AP1180" s="264">
        <v>1</v>
      </c>
      <c r="AQ1180" s="264">
        <v>1</v>
      </c>
      <c r="AR1180" s="265">
        <v>1</v>
      </c>
      <c r="AS1180" s="286">
        <v>0.0721861525408278</v>
      </c>
      <c r="AT1180" s="267">
        <v>0</v>
      </c>
      <c r="AU1180" s="268">
        <v>0</v>
      </c>
      <c r="AV1180" s="268">
        <v>0.0625</v>
      </c>
      <c r="AW1180" s="268">
        <v>0.0354166666666667</v>
      </c>
      <c r="AX1180" s="224"/>
      <c r="AY1180" s="222"/>
    </row>
    <row r="1181" ht="15" spans="1:51">
      <c r="A1181" s="220"/>
      <c r="B1181" s="224"/>
      <c r="C1181" s="283" t="s">
        <v>1085</v>
      </c>
      <c r="D1181" s="111" t="s">
        <v>25</v>
      </c>
      <c r="E1181" s="111" t="s">
        <v>1086</v>
      </c>
      <c r="F1181" s="307" t="s">
        <v>1219</v>
      </c>
      <c r="G1181" s="307" t="s">
        <v>1219</v>
      </c>
      <c r="H1181" s="307" t="s">
        <v>1219</v>
      </c>
      <c r="I1181" s="307" t="s">
        <v>1219</v>
      </c>
      <c r="J1181" s="259">
        <v>0.9</v>
      </c>
      <c r="K1181" s="260">
        <v>0.923076923076923</v>
      </c>
      <c r="L1181" s="260">
        <v>0.964285714285714</v>
      </c>
      <c r="M1181" s="261">
        <v>0.96551724137931</v>
      </c>
      <c r="N1181" s="261">
        <v>0.978523489932886</v>
      </c>
      <c r="O1181" s="262">
        <v>0.9</v>
      </c>
      <c r="P1181" s="263">
        <v>0.989074550128535</v>
      </c>
      <c r="Q1181" s="260">
        <v>0.982076176250934</v>
      </c>
      <c r="R1181" s="260">
        <v>0.965612104539202</v>
      </c>
      <c r="S1181" s="260">
        <v>0.982264095247466</v>
      </c>
      <c r="T1181" s="262">
        <v>0.9</v>
      </c>
      <c r="U1181" s="260">
        <v>0.958226221079691</v>
      </c>
      <c r="V1181" s="260">
        <v>0.965646004480956</v>
      </c>
      <c r="W1181" s="260">
        <v>0.978679504814305</v>
      </c>
      <c r="X1181" s="260">
        <v>0.966938895995277</v>
      </c>
      <c r="Y1181" s="262">
        <v>0.92</v>
      </c>
      <c r="Z1181" s="262">
        <v>0.962419798350137</v>
      </c>
      <c r="AA1181" s="262">
        <v>0.97445600756859</v>
      </c>
      <c r="AB1181" s="262">
        <v>0.986754966887417</v>
      </c>
      <c r="AC1181" s="262">
        <v>0.982680540671345</v>
      </c>
      <c r="AD1181" s="262">
        <v>0.92</v>
      </c>
      <c r="AE1181" s="260">
        <v>0.998393205554918</v>
      </c>
      <c r="AF1181" s="260">
        <v>0.998207326578332</v>
      </c>
      <c r="AG1181" s="260">
        <v>0.99632265717675</v>
      </c>
      <c r="AH1181" s="260">
        <v>0.997461889773499</v>
      </c>
      <c r="AI1181" s="262">
        <v>0.92</v>
      </c>
      <c r="AJ1181" s="260">
        <v>0.974688326407253</v>
      </c>
      <c r="AK1181" s="260">
        <v>0.979131886477462</v>
      </c>
      <c r="AL1181" s="260">
        <v>0.992111194590533</v>
      </c>
      <c r="AM1181" s="260">
        <v>0.989365065677905</v>
      </c>
      <c r="AN1181" s="259">
        <v>0.99</v>
      </c>
      <c r="AO1181" s="264">
        <v>1</v>
      </c>
      <c r="AP1181" s="264">
        <v>1</v>
      </c>
      <c r="AQ1181" s="264">
        <v>1</v>
      </c>
      <c r="AR1181" s="265">
        <v>1</v>
      </c>
      <c r="AS1181" s="286">
        <v>0.0721861525408278</v>
      </c>
      <c r="AT1181" s="267">
        <v>0</v>
      </c>
      <c r="AU1181" s="268">
        <v>0</v>
      </c>
      <c r="AV1181" s="268">
        <v>0.0909090909090909</v>
      </c>
      <c r="AW1181" s="268">
        <v>0.0480769230769231</v>
      </c>
      <c r="AX1181" s="224"/>
      <c r="AY1181" s="222"/>
    </row>
    <row r="1182" ht="15" spans="1:51">
      <c r="A1182" s="220"/>
      <c r="B1182" s="224"/>
      <c r="C1182" s="283" t="s">
        <v>1085</v>
      </c>
      <c r="D1182" s="111" t="s">
        <v>25</v>
      </c>
      <c r="E1182" s="111" t="s">
        <v>1086</v>
      </c>
      <c r="F1182" s="307" t="s">
        <v>1220</v>
      </c>
      <c r="G1182" s="307" t="s">
        <v>1220</v>
      </c>
      <c r="H1182" s="307" t="s">
        <v>1220</v>
      </c>
      <c r="I1182" s="307" t="s">
        <v>1220</v>
      </c>
      <c r="J1182" s="259">
        <v>0.9</v>
      </c>
      <c r="K1182" s="260">
        <v>0.969230769230769</v>
      </c>
      <c r="L1182" s="260">
        <v>0.91304347826087</v>
      </c>
      <c r="M1182" s="261">
        <v>0.943661971830986</v>
      </c>
      <c r="N1182" s="261">
        <v>0.976980728051392</v>
      </c>
      <c r="O1182" s="262">
        <v>0.9</v>
      </c>
      <c r="P1182" s="263">
        <v>0.985736925515055</v>
      </c>
      <c r="Q1182" s="260">
        <v>0.957684957684958</v>
      </c>
      <c r="R1182" s="260">
        <v>0.984788880146866</v>
      </c>
      <c r="S1182" s="260">
        <v>0.983767299618156</v>
      </c>
      <c r="T1182" s="262">
        <v>0.9</v>
      </c>
      <c r="U1182" s="260">
        <v>0.950645234321938</v>
      </c>
      <c r="V1182" s="260">
        <v>0.956319956319956</v>
      </c>
      <c r="W1182" s="260">
        <v>0.961972200367165</v>
      </c>
      <c r="X1182" s="260">
        <v>0.96000138224165</v>
      </c>
      <c r="Y1182" s="262">
        <v>0.92</v>
      </c>
      <c r="Z1182" s="262">
        <v>0.887081339712919</v>
      </c>
      <c r="AA1182" s="262">
        <v>0.92683749157114</v>
      </c>
      <c r="AB1182" s="262">
        <v>0.912023460410557</v>
      </c>
      <c r="AC1182" s="262">
        <v>0.934930967880392</v>
      </c>
      <c r="AD1182" s="262">
        <v>0.92</v>
      </c>
      <c r="AE1182" s="260">
        <v>0.991911119773901</v>
      </c>
      <c r="AF1182" s="260">
        <v>0.990997975621312</v>
      </c>
      <c r="AG1182" s="260">
        <v>0.986890243902439</v>
      </c>
      <c r="AH1182" s="260">
        <v>0.977506434114503</v>
      </c>
      <c r="AI1182" s="262">
        <v>0.92</v>
      </c>
      <c r="AJ1182" s="260">
        <v>0.936705508474576</v>
      </c>
      <c r="AK1182" s="260">
        <v>0.957466063348416</v>
      </c>
      <c r="AL1182" s="260">
        <v>0.954228421970357</v>
      </c>
      <c r="AM1182" s="260">
        <v>0.966413167589461</v>
      </c>
      <c r="AN1182" s="259">
        <v>0.99</v>
      </c>
      <c r="AO1182" s="264">
        <v>1</v>
      </c>
      <c r="AP1182" s="264">
        <v>1</v>
      </c>
      <c r="AQ1182" s="264">
        <v>1</v>
      </c>
      <c r="AR1182" s="265">
        <v>1</v>
      </c>
      <c r="AS1182" s="286">
        <v>0.0721861525408278</v>
      </c>
      <c r="AT1182" s="267">
        <v>0.0277777777777778</v>
      </c>
      <c r="AU1182" s="268">
        <v>0</v>
      </c>
      <c r="AV1182" s="268">
        <v>0</v>
      </c>
      <c r="AW1182" s="268">
        <v>0.0433031218529708</v>
      </c>
      <c r="AX1182" s="224"/>
      <c r="AY1182" s="222"/>
    </row>
    <row r="1183" ht="15" spans="1:51">
      <c r="A1183" s="220"/>
      <c r="B1183" s="224"/>
      <c r="C1183" s="283" t="s">
        <v>1085</v>
      </c>
      <c r="D1183" s="111" t="s">
        <v>25</v>
      </c>
      <c r="E1183" s="111" t="s">
        <v>1086</v>
      </c>
      <c r="F1183" s="307" t="s">
        <v>1221</v>
      </c>
      <c r="G1183" s="307" t="s">
        <v>1221</v>
      </c>
      <c r="H1183" s="307" t="s">
        <v>1221</v>
      </c>
      <c r="I1183" s="307" t="s">
        <v>1221</v>
      </c>
      <c r="J1183" s="259">
        <v>0.9</v>
      </c>
      <c r="K1183" s="260">
        <v>0.975609756097561</v>
      </c>
      <c r="L1183" s="260">
        <v>1</v>
      </c>
      <c r="M1183" s="261">
        <v>0.976744186046512</v>
      </c>
      <c r="N1183" s="261">
        <v>0.977992957746479</v>
      </c>
      <c r="O1183" s="262">
        <v>0.9</v>
      </c>
      <c r="P1183" s="263">
        <v>0.976050830889541</v>
      </c>
      <c r="Q1183" s="260">
        <v>0.981481481481482</v>
      </c>
      <c r="R1183" s="260">
        <v>0.993932708218423</v>
      </c>
      <c r="S1183" s="260">
        <v>0.982390738277664</v>
      </c>
      <c r="T1183" s="262">
        <v>0.9</v>
      </c>
      <c r="U1183" s="260">
        <v>0.941348973607038</v>
      </c>
      <c r="V1183" s="260">
        <v>0.954022988505747</v>
      </c>
      <c r="W1183" s="260">
        <v>0.97242140099283</v>
      </c>
      <c r="X1183" s="260">
        <v>0.964837676326783</v>
      </c>
      <c r="Y1183" s="262">
        <v>0.92</v>
      </c>
      <c r="Z1183" s="262">
        <v>0.928052325581395</v>
      </c>
      <c r="AA1183" s="262">
        <v>0.943287867910984</v>
      </c>
      <c r="AB1183" s="262">
        <v>0.973684210526316</v>
      </c>
      <c r="AC1183" s="262">
        <v>0.964718853362734</v>
      </c>
      <c r="AD1183" s="262">
        <v>0.92</v>
      </c>
      <c r="AE1183" s="260">
        <v>0.997860199714693</v>
      </c>
      <c r="AF1183" s="260">
        <v>0.992578339747114</v>
      </c>
      <c r="AG1183" s="260">
        <v>0.895402653502006</v>
      </c>
      <c r="AH1183" s="260">
        <v>0.986821683942132</v>
      </c>
      <c r="AI1183" s="262">
        <v>0.92</v>
      </c>
      <c r="AJ1183" s="260">
        <v>0.953535943892461</v>
      </c>
      <c r="AK1183" s="260">
        <v>0.965202702702703</v>
      </c>
      <c r="AL1183" s="260">
        <v>0.983308042488619</v>
      </c>
      <c r="AM1183" s="260">
        <v>0.979633900420023</v>
      </c>
      <c r="AN1183" s="259">
        <v>0.99</v>
      </c>
      <c r="AO1183" s="264">
        <v>1</v>
      </c>
      <c r="AP1183" s="264">
        <v>1</v>
      </c>
      <c r="AQ1183" s="264">
        <v>1</v>
      </c>
      <c r="AR1183" s="265">
        <v>1</v>
      </c>
      <c r="AS1183" s="286">
        <v>0.0721861525408278</v>
      </c>
      <c r="AT1183" s="267">
        <v>0.04</v>
      </c>
      <c r="AU1183" s="268">
        <v>0.0526315789473684</v>
      </c>
      <c r="AV1183" s="268">
        <v>0.0625</v>
      </c>
      <c r="AW1183" s="268">
        <v>0.031021897810219</v>
      </c>
      <c r="AX1183" s="224"/>
      <c r="AY1183" s="222"/>
    </row>
    <row r="1184" ht="15" spans="1:51">
      <c r="A1184" s="220"/>
      <c r="B1184" s="224"/>
      <c r="C1184" s="283" t="s">
        <v>1085</v>
      </c>
      <c r="D1184" s="111" t="s">
        <v>25</v>
      </c>
      <c r="E1184" s="111" t="s">
        <v>1086</v>
      </c>
      <c r="F1184" s="307" t="s">
        <v>1222</v>
      </c>
      <c r="G1184" s="307" t="s">
        <v>1222</v>
      </c>
      <c r="H1184" s="307" t="s">
        <v>1222</v>
      </c>
      <c r="I1184" s="307" t="s">
        <v>1222</v>
      </c>
      <c r="J1184" s="259">
        <v>0.9</v>
      </c>
      <c r="K1184" s="260">
        <v>0.96551724137931</v>
      </c>
      <c r="L1184" s="260">
        <v>1</v>
      </c>
      <c r="M1184" s="261">
        <v>0.984375</v>
      </c>
      <c r="N1184" s="261">
        <v>0.985923753665689</v>
      </c>
      <c r="O1184" s="262">
        <v>0.9</v>
      </c>
      <c r="P1184" s="263">
        <v>0.951448275862069</v>
      </c>
      <c r="Q1184" s="260">
        <v>0.986495844875346</v>
      </c>
      <c r="R1184" s="260">
        <v>0.990985390115014</v>
      </c>
      <c r="S1184" s="260">
        <v>0.984139876880985</v>
      </c>
      <c r="T1184" s="262">
        <v>0.9</v>
      </c>
      <c r="U1184" s="260">
        <v>0.918896551724138</v>
      </c>
      <c r="V1184" s="260">
        <v>0.946329639889197</v>
      </c>
      <c r="W1184" s="260">
        <v>0.952440161641281</v>
      </c>
      <c r="X1184" s="260">
        <v>0.947567544459644</v>
      </c>
      <c r="Y1184" s="262">
        <v>0.92</v>
      </c>
      <c r="Z1184" s="262">
        <v>0.929368029739777</v>
      </c>
      <c r="AA1184" s="262">
        <v>0.94775212636695</v>
      </c>
      <c r="AB1184" s="262">
        <v>0.962627406568516</v>
      </c>
      <c r="AC1184" s="262">
        <v>0.960180060739667</v>
      </c>
      <c r="AD1184" s="262">
        <v>0.92</v>
      </c>
      <c r="AE1184" s="260">
        <v>0.992496451024133</v>
      </c>
      <c r="AF1184" s="260">
        <v>0.987969341224411</v>
      </c>
      <c r="AG1184" s="260">
        <v>0.981512863965491</v>
      </c>
      <c r="AH1184" s="260">
        <v>0.981306788263105</v>
      </c>
      <c r="AI1184" s="262">
        <v>0.92</v>
      </c>
      <c r="AJ1184" s="260">
        <v>0.94657624875951</v>
      </c>
      <c r="AK1184" s="260">
        <v>0.962859275849198</v>
      </c>
      <c r="AL1184" s="260">
        <v>0.976645073303784</v>
      </c>
      <c r="AM1184" s="260">
        <v>0.973620603696902</v>
      </c>
      <c r="AN1184" s="259">
        <v>0.99</v>
      </c>
      <c r="AO1184" s="264">
        <v>1</v>
      </c>
      <c r="AP1184" s="264">
        <v>1</v>
      </c>
      <c r="AQ1184" s="264">
        <v>1</v>
      </c>
      <c r="AR1184" s="265">
        <v>1</v>
      </c>
      <c r="AS1184" s="286">
        <v>0.0721861525408278</v>
      </c>
      <c r="AT1184" s="267">
        <v>0.0833333333333333</v>
      </c>
      <c r="AU1184" s="268">
        <v>0.0476190476190476</v>
      </c>
      <c r="AV1184" s="268">
        <v>0.11864406779661</v>
      </c>
      <c r="AW1184" s="268">
        <v>0.0574452003023432</v>
      </c>
      <c r="AX1184" s="224"/>
      <c r="AY1184" s="222"/>
    </row>
    <row r="1185" ht="15" spans="1:51">
      <c r="A1185" s="220"/>
      <c r="B1185" s="224"/>
      <c r="C1185" s="283" t="s">
        <v>1085</v>
      </c>
      <c r="D1185" s="111" t="s">
        <v>25</v>
      </c>
      <c r="E1185" s="111" t="s">
        <v>1086</v>
      </c>
      <c r="F1185" s="307" t="s">
        <v>1223</v>
      </c>
      <c r="G1185" s="307" t="s">
        <v>1223</v>
      </c>
      <c r="H1185" s="307" t="s">
        <v>1223</v>
      </c>
      <c r="I1185" s="307" t="s">
        <v>1223</v>
      </c>
      <c r="J1185" s="259">
        <v>0.9</v>
      </c>
      <c r="K1185" s="260">
        <v>0.95</v>
      </c>
      <c r="L1185" s="260">
        <v>0.739130434782609</v>
      </c>
      <c r="M1185" s="261">
        <v>0.95</v>
      </c>
      <c r="N1185" s="261">
        <v>0.918166939443535</v>
      </c>
      <c r="O1185" s="262">
        <v>0.9</v>
      </c>
      <c r="P1185" s="263">
        <v>0.975849056603774</v>
      </c>
      <c r="Q1185" s="260">
        <v>0.930769230769231</v>
      </c>
      <c r="R1185" s="260">
        <v>0.98755980861244</v>
      </c>
      <c r="S1185" s="260">
        <v>0.983806044092148</v>
      </c>
      <c r="T1185" s="262">
        <v>0.9</v>
      </c>
      <c r="U1185" s="260">
        <v>0.935849056603774</v>
      </c>
      <c r="V1185" s="260">
        <v>0.949038461538461</v>
      </c>
      <c r="W1185" s="260">
        <v>0.92822966507177</v>
      </c>
      <c r="X1185" s="260">
        <v>0.94336759970275</v>
      </c>
      <c r="Y1185" s="262">
        <v>0.92</v>
      </c>
      <c r="Z1185" s="262">
        <v>0.950423216444982</v>
      </c>
      <c r="AA1185" s="262">
        <v>0.965601965601966</v>
      </c>
      <c r="AB1185" s="262">
        <v>0.957918050941307</v>
      </c>
      <c r="AC1185" s="262">
        <v>0.961927030484846</v>
      </c>
      <c r="AD1185" s="262">
        <v>0.92</v>
      </c>
      <c r="AE1185" s="260">
        <v>0.999212598425197</v>
      </c>
      <c r="AF1185" s="260">
        <v>0.997839239412273</v>
      </c>
      <c r="AG1185" s="260">
        <v>0.994851994851995</v>
      </c>
      <c r="AH1185" s="260">
        <v>0.997919907051703</v>
      </c>
      <c r="AI1185" s="262">
        <v>0.92</v>
      </c>
      <c r="AJ1185" s="260">
        <v>0.954925650557621</v>
      </c>
      <c r="AK1185" s="260">
        <v>0.973031283710895</v>
      </c>
      <c r="AL1185" s="260">
        <v>0.968685831622177</v>
      </c>
      <c r="AM1185" s="260">
        <v>0.973037877960921</v>
      </c>
      <c r="AN1185" s="259">
        <v>0.99</v>
      </c>
      <c r="AO1185" s="264">
        <v>1</v>
      </c>
      <c r="AP1185" s="264">
        <v>1</v>
      </c>
      <c r="AQ1185" s="264">
        <v>1</v>
      </c>
      <c r="AR1185" s="265">
        <v>1</v>
      </c>
      <c r="AS1185" s="286">
        <v>0.0721861525408278</v>
      </c>
      <c r="AT1185" s="267">
        <v>0</v>
      </c>
      <c r="AU1185" s="268">
        <v>0.125</v>
      </c>
      <c r="AV1185" s="268">
        <v>0.222222222222222</v>
      </c>
      <c r="AW1185" s="268">
        <v>0.0521472392638037</v>
      </c>
      <c r="AX1185" s="224"/>
      <c r="AY1185" s="222"/>
    </row>
    <row r="1186" ht="15" spans="1:51">
      <c r="A1186" s="220"/>
      <c r="B1186" s="224"/>
      <c r="C1186" s="283" t="s">
        <v>1085</v>
      </c>
      <c r="D1186" s="111" t="s">
        <v>25</v>
      </c>
      <c r="E1186" s="111" t="s">
        <v>1086</v>
      </c>
      <c r="F1186" s="307" t="s">
        <v>1224</v>
      </c>
      <c r="G1186" s="307" t="s">
        <v>1224</v>
      </c>
      <c r="H1186" s="307" t="s">
        <v>1224</v>
      </c>
      <c r="I1186" s="307" t="s">
        <v>1224</v>
      </c>
      <c r="J1186" s="259">
        <v>0.9</v>
      </c>
      <c r="K1186" s="260">
        <v>0.8</v>
      </c>
      <c r="L1186" s="260">
        <v>0.829268292682927</v>
      </c>
      <c r="M1186" s="261">
        <v>0.840909090909091</v>
      </c>
      <c r="N1186" s="261">
        <v>0.869096934548467</v>
      </c>
      <c r="O1186" s="262">
        <v>0.9</v>
      </c>
      <c r="P1186" s="263">
        <v>0.907847675152535</v>
      </c>
      <c r="Q1186" s="260">
        <v>0.86857002215112</v>
      </c>
      <c r="R1186" s="260">
        <v>0.930013458950202</v>
      </c>
      <c r="S1186" s="260">
        <v>0.926738323646803</v>
      </c>
      <c r="T1186" s="262">
        <v>0.9</v>
      </c>
      <c r="U1186" s="260">
        <v>0.847464759099516</v>
      </c>
      <c r="V1186" s="260">
        <v>0.866108786610879</v>
      </c>
      <c r="W1186" s="260">
        <v>0.885598923283984</v>
      </c>
      <c r="X1186" s="260">
        <v>0.888356907779567</v>
      </c>
      <c r="Y1186" s="262">
        <v>0.92</v>
      </c>
      <c r="Z1186" s="262">
        <v>0</v>
      </c>
      <c r="AA1186" s="262">
        <v>0</v>
      </c>
      <c r="AB1186" s="262" t="s">
        <v>33</v>
      </c>
      <c r="AC1186" s="262">
        <v>0.648648648648649</v>
      </c>
      <c r="AD1186" s="262">
        <v>0.92</v>
      </c>
      <c r="AE1186" s="260">
        <v>0.998452544704264</v>
      </c>
      <c r="AF1186" s="260">
        <v>0.993877674728739</v>
      </c>
      <c r="AG1186" s="260">
        <v>0.468263871558107</v>
      </c>
      <c r="AH1186" s="260">
        <v>0.943689201661955</v>
      </c>
      <c r="AI1186" s="262">
        <v>0.92</v>
      </c>
      <c r="AJ1186" s="260">
        <v>0.936541290187014</v>
      </c>
      <c r="AK1186" s="260">
        <v>0.926973198918121</v>
      </c>
      <c r="AL1186" s="260">
        <v>0.941018165507961</v>
      </c>
      <c r="AM1186" s="260">
        <v>0.948280987688864</v>
      </c>
      <c r="AN1186" s="259">
        <v>0.99</v>
      </c>
      <c r="AO1186" s="264">
        <v>1</v>
      </c>
      <c r="AP1186" s="264">
        <v>1</v>
      </c>
      <c r="AQ1186" s="264">
        <v>1</v>
      </c>
      <c r="AR1186" s="265">
        <v>1</v>
      </c>
      <c r="AS1186" s="286">
        <v>0.0721861525408278</v>
      </c>
      <c r="AT1186" s="267">
        <v>0</v>
      </c>
      <c r="AU1186" s="268">
        <v>0.153846153846154</v>
      </c>
      <c r="AV1186" s="268">
        <v>0</v>
      </c>
      <c r="AW1186" s="268">
        <v>0.036480686695279</v>
      </c>
      <c r="AX1186" s="224"/>
      <c r="AY1186" s="222"/>
    </row>
    <row r="1187" ht="15" spans="1:51">
      <c r="A1187" s="220"/>
      <c r="B1187" s="224"/>
      <c r="C1187" s="283" t="s">
        <v>1085</v>
      </c>
      <c r="D1187" s="111" t="s">
        <v>25</v>
      </c>
      <c r="E1187" s="111" t="s">
        <v>1086</v>
      </c>
      <c r="F1187" s="307" t="s">
        <v>1225</v>
      </c>
      <c r="G1187" s="307" t="s">
        <v>1225</v>
      </c>
      <c r="H1187" s="307" t="s">
        <v>1225</v>
      </c>
      <c r="I1187" s="307" t="s">
        <v>1225</v>
      </c>
      <c r="J1187" s="259">
        <v>0.9</v>
      </c>
      <c r="K1187" s="260">
        <v>0.929824561403509</v>
      </c>
      <c r="L1187" s="260">
        <v>0.971830985915493</v>
      </c>
      <c r="M1187" s="261">
        <v>0.971014492753623</v>
      </c>
      <c r="N1187" s="261">
        <v>0.96105320899616</v>
      </c>
      <c r="O1187" s="262">
        <v>0.9</v>
      </c>
      <c r="P1187" s="263">
        <v>0.959020755721128</v>
      </c>
      <c r="Q1187" s="260">
        <v>0.969337979094077</v>
      </c>
      <c r="R1187" s="260">
        <v>0.958585536795158</v>
      </c>
      <c r="S1187" s="260">
        <v>0.969648081225262</v>
      </c>
      <c r="T1187" s="262">
        <v>0.9</v>
      </c>
      <c r="U1187" s="260">
        <v>0.916711016498137</v>
      </c>
      <c r="V1187" s="260">
        <v>0.946341463414634</v>
      </c>
      <c r="W1187" s="260">
        <v>0.938515450780503</v>
      </c>
      <c r="X1187" s="260">
        <v>0.942985286525555</v>
      </c>
      <c r="Y1187" s="262">
        <v>0.92</v>
      </c>
      <c r="Z1187" s="262">
        <v>0.92947489459563</v>
      </c>
      <c r="AA1187" s="262">
        <v>0.942232630757221</v>
      </c>
      <c r="AB1187" s="262">
        <v>0.931466470154753</v>
      </c>
      <c r="AC1187" s="262">
        <v>0.940054035798717</v>
      </c>
      <c r="AD1187" s="262">
        <v>0.92</v>
      </c>
      <c r="AE1187" s="260">
        <v>0.99728642275662</v>
      </c>
      <c r="AF1187" s="260">
        <v>0.991968204024178</v>
      </c>
      <c r="AG1187" s="260">
        <v>0.996664598200434</v>
      </c>
      <c r="AH1187" s="260">
        <v>0.996504000466133</v>
      </c>
      <c r="AI1187" s="262">
        <v>0.92</v>
      </c>
      <c r="AJ1187" s="260">
        <v>0.953510287419507</v>
      </c>
      <c r="AK1187" s="260">
        <v>0.960434302539566</v>
      </c>
      <c r="AL1187" s="260">
        <v>0.960027331738982</v>
      </c>
      <c r="AM1187" s="260">
        <v>0.96534453101285</v>
      </c>
      <c r="AN1187" s="259">
        <v>0.99</v>
      </c>
      <c r="AO1187" s="264">
        <v>1</v>
      </c>
      <c r="AP1187" s="264">
        <v>1</v>
      </c>
      <c r="AQ1187" s="264">
        <v>1</v>
      </c>
      <c r="AR1187" s="265">
        <v>1</v>
      </c>
      <c r="AS1187" s="286">
        <v>0.0721861525408278</v>
      </c>
      <c r="AT1187" s="267">
        <v>0</v>
      </c>
      <c r="AU1187" s="268">
        <v>0</v>
      </c>
      <c r="AV1187" s="268">
        <v>0</v>
      </c>
      <c r="AW1187" s="268">
        <v>0.0312056737588652</v>
      </c>
      <c r="AX1187" s="224"/>
      <c r="AY1187" s="222"/>
    </row>
    <row r="1188" ht="15" spans="1:51">
      <c r="A1188" s="220"/>
      <c r="B1188" s="224"/>
      <c r="C1188" s="283" t="s">
        <v>1085</v>
      </c>
      <c r="D1188" s="111" t="s">
        <v>25</v>
      </c>
      <c r="E1188" s="111" t="s">
        <v>1086</v>
      </c>
      <c r="F1188" s="307" t="s">
        <v>1226</v>
      </c>
      <c r="G1188" s="307" t="s">
        <v>1226</v>
      </c>
      <c r="H1188" s="307" t="s">
        <v>1226</v>
      </c>
      <c r="I1188" s="307" t="s">
        <v>1226</v>
      </c>
      <c r="J1188" s="259">
        <v>0.9</v>
      </c>
      <c r="K1188" s="260">
        <v>0.971428571428571</v>
      </c>
      <c r="L1188" s="260">
        <v>0.973684210526316</v>
      </c>
      <c r="M1188" s="261">
        <v>1</v>
      </c>
      <c r="N1188" s="261">
        <v>0.944962686567164</v>
      </c>
      <c r="O1188" s="262">
        <v>0.9</v>
      </c>
      <c r="P1188" s="263">
        <v>0.954948301329394</v>
      </c>
      <c r="Q1188" s="260">
        <v>0.946236559139785</v>
      </c>
      <c r="R1188" s="260">
        <v>0.967420814479638</v>
      </c>
      <c r="S1188" s="260">
        <v>0.966545075560188</v>
      </c>
      <c r="T1188" s="262">
        <v>0.9</v>
      </c>
      <c r="U1188" s="260">
        <v>0.896602658788774</v>
      </c>
      <c r="V1188" s="260">
        <v>0.892940626460963</v>
      </c>
      <c r="W1188" s="260">
        <v>0.930769230769231</v>
      </c>
      <c r="X1188" s="260">
        <v>0.919035211791856</v>
      </c>
      <c r="Y1188" s="262">
        <v>0.92</v>
      </c>
      <c r="Z1188" s="262">
        <v>0.9069640914037</v>
      </c>
      <c r="AA1188" s="262">
        <v>0.959382151029748</v>
      </c>
      <c r="AB1188" s="262">
        <v>0.94687006838506</v>
      </c>
      <c r="AC1188" s="262">
        <v>0.948098749068014</v>
      </c>
      <c r="AD1188" s="262">
        <v>0.92</v>
      </c>
      <c r="AE1188" s="260">
        <v>0.997772697966122</v>
      </c>
      <c r="AF1188" s="260">
        <v>0.995141175835448</v>
      </c>
      <c r="AG1188" s="260">
        <v>0.999566214290141</v>
      </c>
      <c r="AH1188" s="260">
        <v>0.989589332952756</v>
      </c>
      <c r="AI1188" s="262">
        <v>0.92</v>
      </c>
      <c r="AJ1188" s="260">
        <v>0.941047074351078</v>
      </c>
      <c r="AK1188" s="260">
        <v>0.961162551440329</v>
      </c>
      <c r="AL1188" s="260">
        <v>0.965215276088543</v>
      </c>
      <c r="AM1188" s="260">
        <v>0.965418391561152</v>
      </c>
      <c r="AN1188" s="259">
        <v>0.99</v>
      </c>
      <c r="AO1188" s="264">
        <v>1</v>
      </c>
      <c r="AP1188" s="264">
        <v>1</v>
      </c>
      <c r="AQ1188" s="264">
        <v>1</v>
      </c>
      <c r="AR1188" s="265">
        <v>1</v>
      </c>
      <c r="AS1188" s="286">
        <v>0.0721861525408278</v>
      </c>
      <c r="AT1188" s="267">
        <v>0.0384615384615385</v>
      </c>
      <c r="AU1188" s="268">
        <v>0</v>
      </c>
      <c r="AV1188" s="268">
        <v>0.032258064516129</v>
      </c>
      <c r="AW1188" s="268">
        <v>0.0590277777777778</v>
      </c>
      <c r="AX1188" s="224"/>
      <c r="AY1188" s="222"/>
    </row>
    <row r="1189" ht="15" spans="1:51">
      <c r="A1189" s="220"/>
      <c r="B1189" s="224"/>
      <c r="C1189" s="283" t="s">
        <v>1085</v>
      </c>
      <c r="D1189" s="111" t="s">
        <v>25</v>
      </c>
      <c r="E1189" s="111" t="s">
        <v>1086</v>
      </c>
      <c r="F1189" s="307" t="s">
        <v>1227</v>
      </c>
      <c r="G1189" s="307" t="s">
        <v>1227</v>
      </c>
      <c r="H1189" s="307" t="s">
        <v>1227</v>
      </c>
      <c r="I1189" s="307" t="s">
        <v>1227</v>
      </c>
      <c r="J1189" s="259">
        <v>0.9</v>
      </c>
      <c r="K1189" s="260">
        <v>1</v>
      </c>
      <c r="L1189" s="260">
        <v>0.980769230769231</v>
      </c>
      <c r="M1189" s="261">
        <v>1</v>
      </c>
      <c r="N1189" s="261">
        <v>0.993767313019391</v>
      </c>
      <c r="O1189" s="262">
        <v>0.9</v>
      </c>
      <c r="P1189" s="263">
        <v>0.992574913815964</v>
      </c>
      <c r="Q1189" s="260">
        <v>0.991596638655462</v>
      </c>
      <c r="R1189" s="260">
        <v>0.990724836825833</v>
      </c>
      <c r="S1189" s="260">
        <v>0.989536005898873</v>
      </c>
      <c r="T1189" s="262">
        <v>0.9</v>
      </c>
      <c r="U1189" s="260">
        <v>0.917793688676744</v>
      </c>
      <c r="V1189" s="260">
        <v>0.949229691876751</v>
      </c>
      <c r="W1189" s="260">
        <v>0.95499828237719</v>
      </c>
      <c r="X1189" s="260">
        <v>0.945077585365589</v>
      </c>
      <c r="Y1189" s="262">
        <v>0.92</v>
      </c>
      <c r="Z1189" s="262">
        <v>0.936416184971098</v>
      </c>
      <c r="AA1189" s="262">
        <v>0.969645147498931</v>
      </c>
      <c r="AB1189" s="262">
        <v>0.966514459665145</v>
      </c>
      <c r="AC1189" s="262">
        <v>0.962998058964679</v>
      </c>
      <c r="AD1189" s="262">
        <v>0.92</v>
      </c>
      <c r="AE1189" s="260">
        <v>1</v>
      </c>
      <c r="AF1189" s="260">
        <v>0.998580553584102</v>
      </c>
      <c r="AG1189" s="260">
        <v>0.998403830806065</v>
      </c>
      <c r="AH1189" s="260">
        <v>0.998103494987808</v>
      </c>
      <c r="AI1189" s="262">
        <v>0.92</v>
      </c>
      <c r="AJ1189" s="260">
        <v>0.95446471823026</v>
      </c>
      <c r="AK1189" s="260">
        <v>0.97786333012512</v>
      </c>
      <c r="AL1189" s="260">
        <v>0.977974363603539</v>
      </c>
      <c r="AM1189" s="260">
        <v>0.976575433700168</v>
      </c>
      <c r="AN1189" s="259">
        <v>0.99</v>
      </c>
      <c r="AO1189" s="264">
        <v>1</v>
      </c>
      <c r="AP1189" s="264">
        <v>1</v>
      </c>
      <c r="AQ1189" s="264">
        <v>1</v>
      </c>
      <c r="AR1189" s="265">
        <v>1</v>
      </c>
      <c r="AS1189" s="286">
        <v>0.0721861525408278</v>
      </c>
      <c r="AT1189" s="267">
        <v>0</v>
      </c>
      <c r="AU1189" s="268">
        <v>0.111111111111111</v>
      </c>
      <c r="AV1189" s="268">
        <v>0.0714285714285714</v>
      </c>
      <c r="AW1189" s="268">
        <v>0.0412371134020619</v>
      </c>
      <c r="AX1189" s="224"/>
      <c r="AY1189" s="222"/>
    </row>
    <row r="1190" ht="15" spans="1:51">
      <c r="A1190" s="220"/>
      <c r="B1190" s="224"/>
      <c r="C1190" s="283" t="s">
        <v>1085</v>
      </c>
      <c r="D1190" s="111" t="s">
        <v>25</v>
      </c>
      <c r="E1190" s="111" t="s">
        <v>1086</v>
      </c>
      <c r="F1190" s="307" t="s">
        <v>1228</v>
      </c>
      <c r="G1190" s="307" t="s">
        <v>1228</v>
      </c>
      <c r="H1190" s="307" t="s">
        <v>1228</v>
      </c>
      <c r="I1190" s="307" t="s">
        <v>1228</v>
      </c>
      <c r="J1190" s="259">
        <v>0.9</v>
      </c>
      <c r="K1190" s="260">
        <v>0.970588235294118</v>
      </c>
      <c r="L1190" s="260">
        <v>0.972222222222222</v>
      </c>
      <c r="M1190" s="261">
        <v>0.958904109589041</v>
      </c>
      <c r="N1190" s="261">
        <v>0.979936642027455</v>
      </c>
      <c r="O1190" s="262">
        <v>0.9</v>
      </c>
      <c r="P1190" s="263">
        <v>0.974755515123948</v>
      </c>
      <c r="Q1190" s="260">
        <v>0.982857142857143</v>
      </c>
      <c r="R1190" s="260">
        <v>0.960634381195129</v>
      </c>
      <c r="S1190" s="260">
        <v>0.97011163455722</v>
      </c>
      <c r="T1190" s="262">
        <v>0.9</v>
      </c>
      <c r="U1190" s="260">
        <v>0.940186490789174</v>
      </c>
      <c r="V1190" s="260">
        <v>0.954571428571429</v>
      </c>
      <c r="W1190" s="260">
        <v>0.956386292834891</v>
      </c>
      <c r="X1190" s="260">
        <v>0.958572397485015</v>
      </c>
      <c r="Y1190" s="262">
        <v>0.92</v>
      </c>
      <c r="Z1190" s="262">
        <v>0.950336998935793</v>
      </c>
      <c r="AA1190" s="262">
        <v>0.971899587860622</v>
      </c>
      <c r="AB1190" s="262">
        <v>0.96468058968059</v>
      </c>
      <c r="AC1190" s="262">
        <v>0.967056919482621</v>
      </c>
      <c r="AD1190" s="262">
        <v>0.92</v>
      </c>
      <c r="AE1190" s="260">
        <v>0.996740016299918</v>
      </c>
      <c r="AF1190" s="260">
        <v>0.99792243767313</v>
      </c>
      <c r="AG1190" s="260">
        <v>0.996240601503759</v>
      </c>
      <c r="AH1190" s="260">
        <v>0.99648459346454</v>
      </c>
      <c r="AI1190" s="262">
        <v>0.92</v>
      </c>
      <c r="AJ1190" s="260">
        <v>0.96743799362616</v>
      </c>
      <c r="AK1190" s="260">
        <v>0.980875202593193</v>
      </c>
      <c r="AL1190" s="260">
        <v>0.977898924414321</v>
      </c>
      <c r="AM1190" s="260">
        <v>0.980925256941042</v>
      </c>
      <c r="AN1190" s="259">
        <v>0.99</v>
      </c>
      <c r="AO1190" s="264">
        <v>1</v>
      </c>
      <c r="AP1190" s="264">
        <v>1</v>
      </c>
      <c r="AQ1190" s="264">
        <v>1</v>
      </c>
      <c r="AR1190" s="265">
        <v>1</v>
      </c>
      <c r="AS1190" s="286">
        <v>0.0721861525408278</v>
      </c>
      <c r="AT1190" s="267">
        <v>0</v>
      </c>
      <c r="AU1190" s="268">
        <v>0</v>
      </c>
      <c r="AV1190" s="268">
        <v>0</v>
      </c>
      <c r="AW1190" s="268">
        <v>0.0816618911174785</v>
      </c>
      <c r="AX1190" s="224"/>
      <c r="AY1190" s="222"/>
    </row>
    <row r="1191" ht="15" spans="1:51">
      <c r="A1191" s="220"/>
      <c r="B1191" s="224"/>
      <c r="C1191" s="283" t="s">
        <v>1085</v>
      </c>
      <c r="D1191" s="111" t="s">
        <v>25</v>
      </c>
      <c r="E1191" s="111" t="s">
        <v>1086</v>
      </c>
      <c r="F1191" s="307" t="s">
        <v>1229</v>
      </c>
      <c r="G1191" s="307" t="s">
        <v>1229</v>
      </c>
      <c r="H1191" s="307" t="s">
        <v>1229</v>
      </c>
      <c r="I1191" s="307" t="s">
        <v>1229</v>
      </c>
      <c r="J1191" s="259">
        <v>0.9</v>
      </c>
      <c r="K1191" s="260">
        <v>0.909090909090909</v>
      </c>
      <c r="L1191" s="260">
        <v>0.911764705882353</v>
      </c>
      <c r="M1191" s="261">
        <v>0.909090909090909</v>
      </c>
      <c r="N1191" s="261">
        <v>0.918122270742358</v>
      </c>
      <c r="O1191" s="262">
        <v>0.9</v>
      </c>
      <c r="P1191" s="263">
        <v>0.956767884714359</v>
      </c>
      <c r="Q1191" s="260">
        <v>0.968244084682441</v>
      </c>
      <c r="R1191" s="260">
        <v>0.964482547458665</v>
      </c>
      <c r="S1191" s="260">
        <v>0.972364107646566</v>
      </c>
      <c r="T1191" s="262">
        <v>0.9</v>
      </c>
      <c r="U1191" s="260">
        <v>0.924343798250129</v>
      </c>
      <c r="V1191" s="260">
        <v>0.919053549190536</v>
      </c>
      <c r="W1191" s="260">
        <v>0.941824862216779</v>
      </c>
      <c r="X1191" s="260">
        <v>0.941240375085767</v>
      </c>
      <c r="Y1191" s="262">
        <v>0.92</v>
      </c>
      <c r="Z1191" s="262">
        <v>0.927413671599718</v>
      </c>
      <c r="AA1191" s="262">
        <v>0.932754880694143</v>
      </c>
      <c r="AB1191" s="262">
        <v>0.95131845841785</v>
      </c>
      <c r="AC1191" s="262">
        <v>0.948485339381176</v>
      </c>
      <c r="AD1191" s="262">
        <v>0.92</v>
      </c>
      <c r="AE1191" s="260">
        <v>0.999484270242393</v>
      </c>
      <c r="AF1191" s="260">
        <v>0.999524714828897</v>
      </c>
      <c r="AG1191" s="260">
        <v>1</v>
      </c>
      <c r="AH1191" s="260">
        <v>0.99795762550105</v>
      </c>
      <c r="AI1191" s="262">
        <v>0.92</v>
      </c>
      <c r="AJ1191" s="260">
        <v>0.947352766210589</v>
      </c>
      <c r="AK1191" s="260">
        <v>0.954180602006689</v>
      </c>
      <c r="AL1191" s="260">
        <v>0.970115681233933</v>
      </c>
      <c r="AM1191" s="260">
        <v>0.969925484018724</v>
      </c>
      <c r="AN1191" s="259">
        <v>0.99</v>
      </c>
      <c r="AO1191" s="264">
        <v>1</v>
      </c>
      <c r="AP1191" s="264">
        <v>1</v>
      </c>
      <c r="AQ1191" s="264">
        <v>1</v>
      </c>
      <c r="AR1191" s="265">
        <v>1</v>
      </c>
      <c r="AS1191" s="286">
        <v>0.0721861525408278</v>
      </c>
      <c r="AT1191" s="267">
        <v>0</v>
      </c>
      <c r="AU1191" s="268">
        <v>0.111111111111111</v>
      </c>
      <c r="AV1191" s="268">
        <v>0</v>
      </c>
      <c r="AW1191" s="268">
        <v>0.0341463414634146</v>
      </c>
      <c r="AX1191" s="224"/>
      <c r="AY1191" s="222"/>
    </row>
    <row r="1192" ht="15" spans="1:51">
      <c r="A1192" s="220"/>
      <c r="B1192" s="224"/>
      <c r="C1192" s="283" t="s">
        <v>1085</v>
      </c>
      <c r="D1192" s="111" t="s">
        <v>25</v>
      </c>
      <c r="E1192" s="111" t="s">
        <v>1086</v>
      </c>
      <c r="F1192" s="307" t="s">
        <v>1230</v>
      </c>
      <c r="G1192" s="307" t="s">
        <v>1230</v>
      </c>
      <c r="H1192" s="307" t="s">
        <v>1230</v>
      </c>
      <c r="I1192" s="307" t="s">
        <v>1230</v>
      </c>
      <c r="J1192" s="259">
        <v>0.9</v>
      </c>
      <c r="K1192" s="260">
        <v>1</v>
      </c>
      <c r="L1192" s="260">
        <v>1</v>
      </c>
      <c r="M1192" s="261">
        <v>1</v>
      </c>
      <c r="N1192" s="261">
        <v>0.9953095684803</v>
      </c>
      <c r="O1192" s="262">
        <v>0.9</v>
      </c>
      <c r="P1192" s="263">
        <v>0.97316219369895</v>
      </c>
      <c r="Q1192" s="260">
        <v>0.962980541053631</v>
      </c>
      <c r="R1192" s="260">
        <v>0.987307343608341</v>
      </c>
      <c r="S1192" s="260">
        <v>0.977467221480725</v>
      </c>
      <c r="T1192" s="262">
        <v>0.9</v>
      </c>
      <c r="U1192" s="260">
        <v>0.942045896538312</v>
      </c>
      <c r="V1192" s="260">
        <v>0.933554817275748</v>
      </c>
      <c r="W1192" s="260">
        <v>0.962375339981868</v>
      </c>
      <c r="X1192" s="260">
        <v>0.947365941744524</v>
      </c>
      <c r="Y1192" s="262">
        <v>0.92</v>
      </c>
      <c r="Z1192" s="262">
        <v>0.953820780648708</v>
      </c>
      <c r="AA1192" s="262">
        <v>0.960092539039907</v>
      </c>
      <c r="AB1192" s="262">
        <v>0.950570342205323</v>
      </c>
      <c r="AC1192" s="262">
        <v>0.950084948063399</v>
      </c>
      <c r="AD1192" s="262">
        <v>0.92</v>
      </c>
      <c r="AE1192" s="260">
        <v>0.995856989412306</v>
      </c>
      <c r="AF1192" s="260">
        <v>0.997339010111762</v>
      </c>
      <c r="AG1192" s="260">
        <v>0.999456300122332</v>
      </c>
      <c r="AH1192" s="260">
        <v>0.995840429870223</v>
      </c>
      <c r="AI1192" s="262">
        <v>0.92</v>
      </c>
      <c r="AJ1192" s="260">
        <v>0.964009111617312</v>
      </c>
      <c r="AK1192" s="260">
        <v>0.974713242961418</v>
      </c>
      <c r="AL1192" s="260">
        <v>0.971089696071164</v>
      </c>
      <c r="AM1192" s="260">
        <v>0.971897571775979</v>
      </c>
      <c r="AN1192" s="259">
        <v>0.99</v>
      </c>
      <c r="AO1192" s="264">
        <v>1</v>
      </c>
      <c r="AP1192" s="264">
        <v>1</v>
      </c>
      <c r="AQ1192" s="264">
        <v>1</v>
      </c>
      <c r="AR1192" s="265">
        <v>1</v>
      </c>
      <c r="AS1192" s="286">
        <v>0.0721861525408278</v>
      </c>
      <c r="AT1192" s="267">
        <v>0.0666666666666667</v>
      </c>
      <c r="AU1192" s="268">
        <v>0</v>
      </c>
      <c r="AV1192" s="268">
        <v>0.0625</v>
      </c>
      <c r="AW1192" s="268">
        <v>0.0335570469798658</v>
      </c>
      <c r="AX1192" s="224"/>
      <c r="AY1192" s="222"/>
    </row>
    <row r="1193" ht="15" spans="1:51">
      <c r="A1193" s="220"/>
      <c r="B1193" s="224"/>
      <c r="C1193" s="283" t="s">
        <v>1085</v>
      </c>
      <c r="D1193" s="111" t="s">
        <v>25</v>
      </c>
      <c r="E1193" s="111" t="s">
        <v>1086</v>
      </c>
      <c r="F1193" s="307" t="s">
        <v>1231</v>
      </c>
      <c r="G1193" s="307" t="s">
        <v>1231</v>
      </c>
      <c r="H1193" s="307" t="s">
        <v>1231</v>
      </c>
      <c r="I1193" s="307" t="s">
        <v>1231</v>
      </c>
      <c r="J1193" s="259">
        <v>0.9</v>
      </c>
      <c r="K1193" s="260">
        <v>0.969230769230769</v>
      </c>
      <c r="L1193" s="260">
        <v>0.953846153846154</v>
      </c>
      <c r="M1193" s="261">
        <v>0.957746478873239</v>
      </c>
      <c r="N1193" s="261">
        <v>0.952810180275716</v>
      </c>
      <c r="O1193" s="262">
        <v>0.9</v>
      </c>
      <c r="P1193" s="263">
        <v>0.975796441870087</v>
      </c>
      <c r="Q1193" s="260">
        <v>0.979523141654979</v>
      </c>
      <c r="R1193" s="260">
        <v>0.983432565363707</v>
      </c>
      <c r="S1193" s="260">
        <v>0.977631973855337</v>
      </c>
      <c r="T1193" s="262">
        <v>0.9</v>
      </c>
      <c r="U1193" s="260">
        <v>0.925320645428217</v>
      </c>
      <c r="V1193" s="260">
        <v>0.951472650771389</v>
      </c>
      <c r="W1193" s="260">
        <v>0.950038829924929</v>
      </c>
      <c r="X1193" s="260">
        <v>0.939590489211992</v>
      </c>
      <c r="Y1193" s="262">
        <v>0.92</v>
      </c>
      <c r="Z1193" s="262">
        <v>0.934591604295477</v>
      </c>
      <c r="AA1193" s="262">
        <v>0.952704891480402</v>
      </c>
      <c r="AB1193" s="262">
        <v>0.964275081869604</v>
      </c>
      <c r="AC1193" s="262">
        <v>0.958798120282907</v>
      </c>
      <c r="AD1193" s="262">
        <v>0.92</v>
      </c>
      <c r="AE1193" s="260">
        <v>0.997508305647841</v>
      </c>
      <c r="AF1193" s="260">
        <v>0.991446634436594</v>
      </c>
      <c r="AG1193" s="260">
        <v>0.995264116575592</v>
      </c>
      <c r="AH1193" s="260">
        <v>0.994074627662414</v>
      </c>
      <c r="AI1193" s="262">
        <v>0.92</v>
      </c>
      <c r="AJ1193" s="260">
        <v>0.959023649930441</v>
      </c>
      <c r="AK1193" s="260">
        <v>0.972643920036074</v>
      </c>
      <c r="AL1193" s="260">
        <v>0.977707006369427</v>
      </c>
      <c r="AM1193" s="260">
        <v>0.975787102776282</v>
      </c>
      <c r="AN1193" s="259">
        <v>0.99</v>
      </c>
      <c r="AO1193" s="264">
        <v>1</v>
      </c>
      <c r="AP1193" s="264">
        <v>1</v>
      </c>
      <c r="AQ1193" s="264">
        <v>1</v>
      </c>
      <c r="AR1193" s="265">
        <v>1</v>
      </c>
      <c r="AS1193" s="286">
        <v>0.0721861525408278</v>
      </c>
      <c r="AT1193" s="267">
        <v>0</v>
      </c>
      <c r="AU1193" s="268">
        <v>0.0869565217391304</v>
      </c>
      <c r="AV1193" s="268">
        <v>0.0714285714285714</v>
      </c>
      <c r="AW1193" s="268">
        <v>0.0564784053156146</v>
      </c>
      <c r="AX1193" s="224"/>
      <c r="AY1193" s="222"/>
    </row>
    <row r="1194" ht="15" spans="1:51">
      <c r="A1194" s="220"/>
      <c r="B1194" s="224"/>
      <c r="C1194" s="283" t="s">
        <v>1085</v>
      </c>
      <c r="D1194" s="111" t="s">
        <v>25</v>
      </c>
      <c r="E1194" s="111" t="s">
        <v>1086</v>
      </c>
      <c r="F1194" s="307" t="s">
        <v>1232</v>
      </c>
      <c r="G1194" s="307" t="s">
        <v>1232</v>
      </c>
      <c r="H1194" s="307" t="s">
        <v>1232</v>
      </c>
      <c r="I1194" s="307" t="s">
        <v>1232</v>
      </c>
      <c r="J1194" s="259">
        <v>0.9</v>
      </c>
      <c r="K1194" s="260">
        <v>0.96551724137931</v>
      </c>
      <c r="L1194" s="260">
        <v>0.982142857142857</v>
      </c>
      <c r="M1194" s="261">
        <v>1</v>
      </c>
      <c r="N1194" s="261">
        <v>0.992094861660079</v>
      </c>
      <c r="O1194" s="262">
        <v>0.9</v>
      </c>
      <c r="P1194" s="263">
        <v>0.992120589242891</v>
      </c>
      <c r="Q1194" s="260">
        <v>0.990909090909091</v>
      </c>
      <c r="R1194" s="260">
        <v>0.992706333973129</v>
      </c>
      <c r="S1194" s="260">
        <v>0.990023569317487</v>
      </c>
      <c r="T1194" s="262">
        <v>0.9</v>
      </c>
      <c r="U1194" s="260">
        <v>0.9482699554642</v>
      </c>
      <c r="V1194" s="260">
        <v>0.956611570247934</v>
      </c>
      <c r="W1194" s="260">
        <v>0.96084452975048</v>
      </c>
      <c r="X1194" s="260">
        <v>0.96005686565489</v>
      </c>
      <c r="Y1194" s="262">
        <v>0.92</v>
      </c>
      <c r="Z1194" s="262">
        <v>0.961261980830671</v>
      </c>
      <c r="AA1194" s="262">
        <v>0.970143312101911</v>
      </c>
      <c r="AB1194" s="262">
        <v>0.973981900452489</v>
      </c>
      <c r="AC1194" s="262">
        <v>0.972711707753148</v>
      </c>
      <c r="AD1194" s="262">
        <v>0.92</v>
      </c>
      <c r="AE1194" s="260">
        <v>0.99711659758515</v>
      </c>
      <c r="AF1194" s="260">
        <v>0.999511002444988</v>
      </c>
      <c r="AG1194" s="260">
        <v>0.994511733535201</v>
      </c>
      <c r="AH1194" s="260">
        <v>0.991111990386588</v>
      </c>
      <c r="AI1194" s="262">
        <v>0.92</v>
      </c>
      <c r="AJ1194" s="260">
        <v>0.970496035404757</v>
      </c>
      <c r="AK1194" s="260">
        <v>0.979724249797242</v>
      </c>
      <c r="AL1194" s="260">
        <v>0.981928856762412</v>
      </c>
      <c r="AM1194" s="260">
        <v>0.983173044037375</v>
      </c>
      <c r="AN1194" s="259">
        <v>0.99</v>
      </c>
      <c r="AO1194" s="264">
        <v>1</v>
      </c>
      <c r="AP1194" s="264">
        <v>1</v>
      </c>
      <c r="AQ1194" s="264">
        <v>1</v>
      </c>
      <c r="AR1194" s="265">
        <v>1</v>
      </c>
      <c r="AS1194" s="286">
        <v>0.0721861525408278</v>
      </c>
      <c r="AT1194" s="267">
        <v>0.0476190476190476</v>
      </c>
      <c r="AU1194" s="268">
        <v>0</v>
      </c>
      <c r="AV1194" s="268">
        <v>0</v>
      </c>
      <c r="AW1194" s="268">
        <v>0.0532110091743119</v>
      </c>
      <c r="AX1194" s="224"/>
      <c r="AY1194" s="222"/>
    </row>
    <row r="1195" ht="15" spans="1:51">
      <c r="A1195" s="220"/>
      <c r="B1195" s="224"/>
      <c r="C1195" s="283" t="s">
        <v>1085</v>
      </c>
      <c r="D1195" s="111" t="s">
        <v>25</v>
      </c>
      <c r="E1195" s="111" t="s">
        <v>1086</v>
      </c>
      <c r="F1195" s="307" t="s">
        <v>1233</v>
      </c>
      <c r="G1195" s="307" t="s">
        <v>1233</v>
      </c>
      <c r="H1195" s="307" t="s">
        <v>1233</v>
      </c>
      <c r="I1195" s="307" t="s">
        <v>1233</v>
      </c>
      <c r="J1195" s="259">
        <v>0.9</v>
      </c>
      <c r="K1195" s="260">
        <v>0.983050847457627</v>
      </c>
      <c r="L1195" s="260">
        <v>1</v>
      </c>
      <c r="M1195" s="261">
        <v>1</v>
      </c>
      <c r="N1195" s="261">
        <v>0.942329227323628</v>
      </c>
      <c r="O1195" s="262">
        <v>0.9</v>
      </c>
      <c r="P1195" s="263">
        <v>0.976214321482223</v>
      </c>
      <c r="Q1195" s="260">
        <v>0.987716535433071</v>
      </c>
      <c r="R1195" s="260">
        <v>0.980508474576271</v>
      </c>
      <c r="S1195" s="260">
        <v>0.982495270337549</v>
      </c>
      <c r="T1195" s="262">
        <v>0.9</v>
      </c>
      <c r="U1195" s="260">
        <v>0.937906860290436</v>
      </c>
      <c r="V1195" s="260">
        <v>0.949291338582677</v>
      </c>
      <c r="W1195" s="260">
        <v>0.940677966101695</v>
      </c>
      <c r="X1195" s="260">
        <v>0.945583988847954</v>
      </c>
      <c r="Y1195" s="262">
        <v>0.92</v>
      </c>
      <c r="Z1195" s="262">
        <v>0.924664976457805</v>
      </c>
      <c r="AA1195" s="262">
        <v>0.961842105263158</v>
      </c>
      <c r="AB1195" s="262">
        <v>0.960810810810811</v>
      </c>
      <c r="AC1195" s="262">
        <v>0.958785277008662</v>
      </c>
      <c r="AD1195" s="262">
        <v>0.92</v>
      </c>
      <c r="AE1195" s="260">
        <v>0.946508172362556</v>
      </c>
      <c r="AF1195" s="260">
        <v>0.99016259051783</v>
      </c>
      <c r="AG1195" s="260">
        <v>0.984771967990055</v>
      </c>
      <c r="AH1195" s="260">
        <v>0.974373358632732</v>
      </c>
      <c r="AI1195" s="262">
        <v>0.92</v>
      </c>
      <c r="AJ1195" s="260">
        <v>0.953374777975133</v>
      </c>
      <c r="AK1195" s="260">
        <v>0.974094931617056</v>
      </c>
      <c r="AL1195" s="260">
        <v>0.974923076923077</v>
      </c>
      <c r="AM1195" s="260">
        <v>0.974765343363207</v>
      </c>
      <c r="AN1195" s="259">
        <v>0.99</v>
      </c>
      <c r="AO1195" s="264">
        <v>1</v>
      </c>
      <c r="AP1195" s="264">
        <v>1</v>
      </c>
      <c r="AQ1195" s="264">
        <v>1</v>
      </c>
      <c r="AR1195" s="265">
        <v>1</v>
      </c>
      <c r="AS1195" s="286">
        <v>0.0721861525408278</v>
      </c>
      <c r="AT1195" s="267">
        <v>0.0357142857142857</v>
      </c>
      <c r="AU1195" s="268">
        <v>0.0188679245283019</v>
      </c>
      <c r="AV1195" s="268">
        <v>0.131578947368421</v>
      </c>
      <c r="AW1195" s="268">
        <v>0.0603015075376884</v>
      </c>
      <c r="AX1195" s="224"/>
      <c r="AY1195" s="222"/>
    </row>
    <row r="1196" ht="15" spans="1:51">
      <c r="A1196" s="220"/>
      <c r="B1196" s="224"/>
      <c r="C1196" s="283" t="s">
        <v>1085</v>
      </c>
      <c r="D1196" s="111" t="s">
        <v>25</v>
      </c>
      <c r="E1196" s="111" t="s">
        <v>1086</v>
      </c>
      <c r="F1196" s="307" t="s">
        <v>1234</v>
      </c>
      <c r="G1196" s="307" t="s">
        <v>1234</v>
      </c>
      <c r="H1196" s="307" t="s">
        <v>1234</v>
      </c>
      <c r="I1196" s="307" t="s">
        <v>1234</v>
      </c>
      <c r="J1196" s="259">
        <v>0.9</v>
      </c>
      <c r="K1196" s="260">
        <v>1</v>
      </c>
      <c r="L1196" s="260">
        <v>1</v>
      </c>
      <c r="M1196" s="261">
        <v>0.964285714285714</v>
      </c>
      <c r="N1196" s="261">
        <v>0.995810055865922</v>
      </c>
      <c r="O1196" s="262">
        <v>0.9</v>
      </c>
      <c r="P1196" s="263">
        <v>0.988906497622821</v>
      </c>
      <c r="Q1196" s="260">
        <v>0.990604026845638</v>
      </c>
      <c r="R1196" s="260">
        <v>0.993506493506494</v>
      </c>
      <c r="S1196" s="260">
        <v>0.991498881431767</v>
      </c>
      <c r="T1196" s="262">
        <v>0.9</v>
      </c>
      <c r="U1196" s="260">
        <v>0.954041204437401</v>
      </c>
      <c r="V1196" s="260">
        <v>0.948993288590604</v>
      </c>
      <c r="W1196" s="260">
        <v>0.956906729634002</v>
      </c>
      <c r="X1196" s="260">
        <v>0.958240119313945</v>
      </c>
      <c r="Y1196" s="262">
        <v>0.92</v>
      </c>
      <c r="Z1196" s="262">
        <v>0.955020080321285</v>
      </c>
      <c r="AA1196" s="262">
        <v>0.973747016706444</v>
      </c>
      <c r="AB1196" s="262">
        <v>0.9830220713073</v>
      </c>
      <c r="AC1196" s="262">
        <v>0.976987036794553</v>
      </c>
      <c r="AD1196" s="262">
        <v>0.92</v>
      </c>
      <c r="AE1196" s="260">
        <v>0.994469026548673</v>
      </c>
      <c r="AF1196" s="260">
        <v>0.997014754004248</v>
      </c>
      <c r="AG1196" s="260">
        <v>0.995140238822549</v>
      </c>
      <c r="AH1196" s="260">
        <v>0.992017789719951</v>
      </c>
      <c r="AI1196" s="262">
        <v>0.92</v>
      </c>
      <c r="AJ1196" s="260">
        <v>0.97131931166348</v>
      </c>
      <c r="AK1196" s="260">
        <v>0.980342191481616</v>
      </c>
      <c r="AL1196" s="260">
        <v>0.989206128133705</v>
      </c>
      <c r="AM1196" s="260">
        <v>0.985250904159132</v>
      </c>
      <c r="AN1196" s="259">
        <v>0.99</v>
      </c>
      <c r="AO1196" s="264">
        <v>1</v>
      </c>
      <c r="AP1196" s="264">
        <v>1</v>
      </c>
      <c r="AQ1196" s="264">
        <v>1</v>
      </c>
      <c r="AR1196" s="265">
        <v>1</v>
      </c>
      <c r="AS1196" s="286">
        <v>0.0721861525408278</v>
      </c>
      <c r="AT1196" s="267">
        <v>0</v>
      </c>
      <c r="AU1196" s="268">
        <v>0</v>
      </c>
      <c r="AV1196" s="268">
        <v>0.0714285714285714</v>
      </c>
      <c r="AW1196" s="268">
        <v>0.0759493670886076</v>
      </c>
      <c r="AX1196" s="224"/>
      <c r="AY1196" s="222"/>
    </row>
    <row r="1197" ht="15" spans="1:51">
      <c r="A1197" s="220"/>
      <c r="B1197" s="224"/>
      <c r="C1197" s="283" t="s">
        <v>1085</v>
      </c>
      <c r="D1197" s="111" t="s">
        <v>25</v>
      </c>
      <c r="E1197" s="111" t="s">
        <v>1086</v>
      </c>
      <c r="F1197" s="307" t="s">
        <v>1235</v>
      </c>
      <c r="G1197" s="307" t="s">
        <v>1235</v>
      </c>
      <c r="H1197" s="307" t="s">
        <v>1235</v>
      </c>
      <c r="I1197" s="307" t="s">
        <v>1235</v>
      </c>
      <c r="J1197" s="259">
        <v>0.9</v>
      </c>
      <c r="K1197" s="260">
        <v>0.972222222222222</v>
      </c>
      <c r="L1197" s="260">
        <v>0.971428571428571</v>
      </c>
      <c r="M1197" s="261">
        <v>0.972972972972973</v>
      </c>
      <c r="N1197" s="261">
        <v>0.981308411214953</v>
      </c>
      <c r="O1197" s="262">
        <v>0.9</v>
      </c>
      <c r="P1197" s="263">
        <v>0.988700564971751</v>
      </c>
      <c r="Q1197" s="260">
        <v>0.969620253164557</v>
      </c>
      <c r="R1197" s="260">
        <v>0.996447602131439</v>
      </c>
      <c r="S1197" s="260">
        <v>0.987555649777401</v>
      </c>
      <c r="T1197" s="262">
        <v>0.9</v>
      </c>
      <c r="U1197" s="260">
        <v>0.952747817154597</v>
      </c>
      <c r="V1197" s="260">
        <v>0.941139240506329</v>
      </c>
      <c r="W1197" s="260">
        <v>0.957371225577265</v>
      </c>
      <c r="X1197" s="260">
        <v>0.949841000635997</v>
      </c>
      <c r="Y1197" s="262">
        <v>0.92</v>
      </c>
      <c r="Z1197" s="262">
        <v>0.948137326515705</v>
      </c>
      <c r="AA1197" s="262">
        <v>0.970189701897019</v>
      </c>
      <c r="AB1197" s="262">
        <v>0.960188933873144</v>
      </c>
      <c r="AC1197" s="262">
        <v>0.965447100779289</v>
      </c>
      <c r="AD1197" s="262">
        <v>0.92</v>
      </c>
      <c r="AE1197" s="260">
        <v>0.999345977763244</v>
      </c>
      <c r="AF1197" s="260">
        <v>0.996478873239437</v>
      </c>
      <c r="AG1197" s="260">
        <v>0.99821587867975</v>
      </c>
      <c r="AH1197" s="260">
        <v>0.997988730866578</v>
      </c>
      <c r="AI1197" s="262">
        <v>0.92</v>
      </c>
      <c r="AJ1197" s="260">
        <v>0.966525934861279</v>
      </c>
      <c r="AK1197" s="260">
        <v>0.978744277305428</v>
      </c>
      <c r="AL1197" s="260">
        <v>0.975717439293598</v>
      </c>
      <c r="AM1197" s="260">
        <v>0.979383746912854</v>
      </c>
      <c r="AN1197" s="259">
        <v>0.99</v>
      </c>
      <c r="AO1197" s="264">
        <v>1</v>
      </c>
      <c r="AP1197" s="264">
        <v>1</v>
      </c>
      <c r="AQ1197" s="264">
        <v>1</v>
      </c>
      <c r="AR1197" s="265">
        <v>1</v>
      </c>
      <c r="AS1197" s="286">
        <v>0.0721861525408278</v>
      </c>
      <c r="AT1197" s="267">
        <v>0</v>
      </c>
      <c r="AU1197" s="268">
        <v>0.0833333333333333</v>
      </c>
      <c r="AV1197" s="268">
        <v>0.0952380952380952</v>
      </c>
      <c r="AW1197" s="268">
        <v>0.0354609929078014</v>
      </c>
      <c r="AX1197" s="224"/>
      <c r="AY1197" s="222"/>
    </row>
    <row r="1198" ht="15" spans="1:51">
      <c r="A1198" s="220"/>
      <c r="B1198" s="224"/>
      <c r="C1198" s="283" t="s">
        <v>1085</v>
      </c>
      <c r="D1198" s="111" t="s">
        <v>25</v>
      </c>
      <c r="E1198" s="111" t="s">
        <v>1086</v>
      </c>
      <c r="F1198" s="307" t="s">
        <v>1236</v>
      </c>
      <c r="G1198" s="307" t="s">
        <v>1236</v>
      </c>
      <c r="H1198" s="307" t="s">
        <v>1236</v>
      </c>
      <c r="I1198" s="307" t="s">
        <v>1236</v>
      </c>
      <c r="J1198" s="259">
        <v>0.9</v>
      </c>
      <c r="K1198" s="260">
        <v>0.9375</v>
      </c>
      <c r="L1198" s="260">
        <v>0.972222222222222</v>
      </c>
      <c r="M1198" s="261">
        <v>0.944444444444444</v>
      </c>
      <c r="N1198" s="261">
        <v>0.964467005076142</v>
      </c>
      <c r="O1198" s="262">
        <v>0.9</v>
      </c>
      <c r="P1198" s="263">
        <v>0.987837837837838</v>
      </c>
      <c r="Q1198" s="260">
        <v>0.991101223581758</v>
      </c>
      <c r="R1198" s="260">
        <v>0.986069651741294</v>
      </c>
      <c r="S1198" s="260">
        <v>0.984343041251109</v>
      </c>
      <c r="T1198" s="262">
        <v>0.9</v>
      </c>
      <c r="U1198" s="260">
        <v>0.948198198198198</v>
      </c>
      <c r="V1198" s="260">
        <v>0.967741935483871</v>
      </c>
      <c r="W1198" s="260">
        <v>0.961194029850746</v>
      </c>
      <c r="X1198" s="260">
        <v>0.9533368327692</v>
      </c>
      <c r="Y1198" s="262">
        <v>0.92</v>
      </c>
      <c r="Z1198" s="262">
        <v>0.951233505450373</v>
      </c>
      <c r="AA1198" s="262">
        <v>0.96283185840708</v>
      </c>
      <c r="AB1198" s="262">
        <v>0.976891969959561</v>
      </c>
      <c r="AC1198" s="262">
        <v>0.971095242426999</v>
      </c>
      <c r="AD1198" s="262">
        <v>0.92</v>
      </c>
      <c r="AE1198" s="260">
        <v>0.998736690128136</v>
      </c>
      <c r="AF1198" s="260">
        <v>0.975067458175931</v>
      </c>
      <c r="AG1198" s="260">
        <v>0.99856100318635</v>
      </c>
      <c r="AH1198" s="260">
        <v>0.990673177357265</v>
      </c>
      <c r="AI1198" s="262">
        <v>0.92</v>
      </c>
      <c r="AJ1198" s="260">
        <v>0.971990915972748</v>
      </c>
      <c r="AK1198" s="260">
        <v>0.979673632980246</v>
      </c>
      <c r="AL1198" s="260">
        <v>0.986099973269179</v>
      </c>
      <c r="AM1198" s="260">
        <v>0.983169733739141</v>
      </c>
      <c r="AN1198" s="259">
        <v>0.99</v>
      </c>
      <c r="AO1198" s="264">
        <v>1</v>
      </c>
      <c r="AP1198" s="264">
        <v>1</v>
      </c>
      <c r="AQ1198" s="264">
        <v>1</v>
      </c>
      <c r="AR1198" s="265">
        <v>1</v>
      </c>
      <c r="AS1198" s="286">
        <v>0.0721861525408278</v>
      </c>
      <c r="AT1198" s="267">
        <v>0.0833333333333333</v>
      </c>
      <c r="AU1198" s="268">
        <v>0.230769230769231</v>
      </c>
      <c r="AV1198" s="268">
        <v>0.0666666666666667</v>
      </c>
      <c r="AW1198" s="268">
        <v>0.0680473372781065</v>
      </c>
      <c r="AX1198" s="224"/>
      <c r="AY1198" s="222"/>
    </row>
    <row r="1199" ht="15" spans="1:51">
      <c r="A1199" s="220"/>
      <c r="B1199" s="224"/>
      <c r="C1199" s="283" t="s">
        <v>1085</v>
      </c>
      <c r="D1199" s="111" t="s">
        <v>25</v>
      </c>
      <c r="E1199" s="111" t="s">
        <v>1086</v>
      </c>
      <c r="F1199" s="307" t="s">
        <v>1237</v>
      </c>
      <c r="G1199" s="307" t="s">
        <v>1237</v>
      </c>
      <c r="H1199" s="307" t="s">
        <v>1237</v>
      </c>
      <c r="I1199" s="307" t="s">
        <v>1237</v>
      </c>
      <c r="J1199" s="259">
        <v>0.9</v>
      </c>
      <c r="K1199" s="260">
        <v>1</v>
      </c>
      <c r="L1199" s="260">
        <v>0.956521739130435</v>
      </c>
      <c r="M1199" s="261">
        <v>0.923076923076923</v>
      </c>
      <c r="N1199" s="261">
        <v>0.937869822485207</v>
      </c>
      <c r="O1199" s="262">
        <v>0.9</v>
      </c>
      <c r="P1199" s="263">
        <v>0.982662968099861</v>
      </c>
      <c r="Q1199" s="260">
        <v>0.99185520361991</v>
      </c>
      <c r="R1199" s="260">
        <v>0.99438202247191</v>
      </c>
      <c r="S1199" s="260">
        <v>0.99282770433014</v>
      </c>
      <c r="T1199" s="262">
        <v>0.9</v>
      </c>
      <c r="U1199" s="260">
        <v>0.921636615811373</v>
      </c>
      <c r="V1199" s="260">
        <v>0.935746606334842</v>
      </c>
      <c r="W1199" s="260">
        <v>0.938202247191011</v>
      </c>
      <c r="X1199" s="260">
        <v>0.938580527752502</v>
      </c>
      <c r="Y1199" s="262">
        <v>0.92</v>
      </c>
      <c r="Z1199" s="262">
        <v>0.92894280762565</v>
      </c>
      <c r="AA1199" s="262">
        <v>0.950980392156863</v>
      </c>
      <c r="AB1199" s="262">
        <v>0.950955943474647</v>
      </c>
      <c r="AC1199" s="262">
        <v>0.957494767348253</v>
      </c>
      <c r="AD1199" s="262">
        <v>0.92</v>
      </c>
      <c r="AE1199" s="260">
        <v>0.998048304464504</v>
      </c>
      <c r="AF1199" s="260">
        <v>0.996959064327485</v>
      </c>
      <c r="AG1199" s="260">
        <v>0.996550024642681</v>
      </c>
      <c r="AH1199" s="260">
        <v>0.994527448134551</v>
      </c>
      <c r="AI1199" s="262">
        <v>0.92</v>
      </c>
      <c r="AJ1199" s="260">
        <v>0.950308166409861</v>
      </c>
      <c r="AK1199" s="260">
        <v>0.964077233947014</v>
      </c>
      <c r="AL1199" s="260">
        <v>0.96916634944804</v>
      </c>
      <c r="AM1199" s="260">
        <v>0.970141182660548</v>
      </c>
      <c r="AN1199" s="259">
        <v>0.99</v>
      </c>
      <c r="AO1199" s="264">
        <v>1</v>
      </c>
      <c r="AP1199" s="264">
        <v>1</v>
      </c>
      <c r="AQ1199" s="264">
        <v>1</v>
      </c>
      <c r="AR1199" s="265">
        <v>1</v>
      </c>
      <c r="AS1199" s="286">
        <v>0.0721861525408278</v>
      </c>
      <c r="AT1199" s="267">
        <v>0</v>
      </c>
      <c r="AU1199" s="268">
        <v>0.0625</v>
      </c>
      <c r="AV1199" s="268">
        <v>0</v>
      </c>
      <c r="AW1199" s="268">
        <v>0.027972027972028</v>
      </c>
      <c r="AX1199" s="224"/>
      <c r="AY1199" s="222"/>
    </row>
    <row r="1200" ht="15" spans="1:51">
      <c r="A1200" s="220"/>
      <c r="B1200" s="224"/>
      <c r="C1200" s="283" t="s">
        <v>1085</v>
      </c>
      <c r="D1200" s="111" t="s">
        <v>25</v>
      </c>
      <c r="E1200" s="111" t="s">
        <v>1086</v>
      </c>
      <c r="F1200" s="307" t="s">
        <v>1238</v>
      </c>
      <c r="G1200" s="307" t="s">
        <v>1238</v>
      </c>
      <c r="H1200" s="307" t="s">
        <v>1238</v>
      </c>
      <c r="I1200" s="307" t="s">
        <v>1238</v>
      </c>
      <c r="J1200" s="259">
        <v>0.9</v>
      </c>
      <c r="K1200" s="260">
        <v>0.9</v>
      </c>
      <c r="L1200" s="260">
        <v>0.883720930232558</v>
      </c>
      <c r="M1200" s="261">
        <v>0.854166666666667</v>
      </c>
      <c r="N1200" s="261">
        <v>0.895253682487725</v>
      </c>
      <c r="O1200" s="262">
        <v>0.9</v>
      </c>
      <c r="P1200" s="263">
        <v>0.865944734876774</v>
      </c>
      <c r="Q1200" s="260">
        <v>0.952207555757852</v>
      </c>
      <c r="R1200" s="260">
        <v>0.963855421686747</v>
      </c>
      <c r="S1200" s="260">
        <v>0.959984279018312</v>
      </c>
      <c r="T1200" s="262">
        <v>0.9</v>
      </c>
      <c r="U1200" s="260">
        <v>0.895444361463779</v>
      </c>
      <c r="V1200" s="260">
        <v>0.940373236231224</v>
      </c>
      <c r="W1200" s="260">
        <v>0.926419965576592</v>
      </c>
      <c r="X1200" s="260">
        <v>0.934146554484847</v>
      </c>
      <c r="Y1200" s="262">
        <v>0.92</v>
      </c>
      <c r="Z1200" s="262">
        <v>0.912536443148688</v>
      </c>
      <c r="AA1200" s="262">
        <v>0.943148688046647</v>
      </c>
      <c r="AB1200" s="262">
        <v>0.96134376438104</v>
      </c>
      <c r="AC1200" s="262">
        <v>0.956440878840368</v>
      </c>
      <c r="AD1200" s="262">
        <v>0.92</v>
      </c>
      <c r="AE1200" s="260">
        <v>0.99614861803353</v>
      </c>
      <c r="AF1200" s="260">
        <v>0.99774584389969</v>
      </c>
      <c r="AG1200" s="260">
        <v>0.994397759103641</v>
      </c>
      <c r="AH1200" s="260">
        <v>0.973012267151295</v>
      </c>
      <c r="AI1200" s="262">
        <v>0.92</v>
      </c>
      <c r="AJ1200" s="260">
        <v>0.945101351351351</v>
      </c>
      <c r="AK1200" s="260">
        <v>0.96427732079906</v>
      </c>
      <c r="AL1200" s="260">
        <v>0.975094507449411</v>
      </c>
      <c r="AM1200" s="260">
        <v>0.973371751394139</v>
      </c>
      <c r="AN1200" s="259">
        <v>0.99</v>
      </c>
      <c r="AO1200" s="264">
        <v>1</v>
      </c>
      <c r="AP1200" s="264">
        <v>1</v>
      </c>
      <c r="AQ1200" s="264">
        <v>1</v>
      </c>
      <c r="AR1200" s="265">
        <v>1</v>
      </c>
      <c r="AS1200" s="286">
        <v>0.0721861525408278</v>
      </c>
      <c r="AT1200" s="267">
        <v>0.1</v>
      </c>
      <c r="AU1200" s="268">
        <v>0</v>
      </c>
      <c r="AV1200" s="268">
        <v>0.2</v>
      </c>
      <c r="AW1200" s="268">
        <v>0.0358056265984655</v>
      </c>
      <c r="AX1200" s="224"/>
      <c r="AY1200" s="222"/>
    </row>
    <row r="1201" ht="15" spans="1:51">
      <c r="A1201" s="220"/>
      <c r="B1201" s="224"/>
      <c r="C1201" s="283" t="s">
        <v>1085</v>
      </c>
      <c r="D1201" s="111" t="s">
        <v>25</v>
      </c>
      <c r="E1201" s="111" t="s">
        <v>1086</v>
      </c>
      <c r="F1201" s="307" t="s">
        <v>1239</v>
      </c>
      <c r="G1201" s="307" t="s">
        <v>1239</v>
      </c>
      <c r="H1201" s="307" t="s">
        <v>1239</v>
      </c>
      <c r="I1201" s="307" t="s">
        <v>1239</v>
      </c>
      <c r="J1201" s="259">
        <v>0.9</v>
      </c>
      <c r="K1201" s="260">
        <v>1</v>
      </c>
      <c r="L1201" s="260">
        <v>0.974358974358974</v>
      </c>
      <c r="M1201" s="261">
        <v>1</v>
      </c>
      <c r="N1201" s="261">
        <v>0.991786447638604</v>
      </c>
      <c r="O1201" s="262">
        <v>0.9</v>
      </c>
      <c r="P1201" s="263">
        <v>0.99437570303712</v>
      </c>
      <c r="Q1201" s="260">
        <v>0.966139954853273</v>
      </c>
      <c r="R1201" s="260">
        <v>0.996447602131439</v>
      </c>
      <c r="S1201" s="260">
        <v>0.986682130859063</v>
      </c>
      <c r="T1201" s="262">
        <v>0.9</v>
      </c>
      <c r="U1201" s="260">
        <v>0.953880764904387</v>
      </c>
      <c r="V1201" s="260">
        <v>0.953348382242287</v>
      </c>
      <c r="W1201" s="260">
        <v>0.960923623445826</v>
      </c>
      <c r="X1201" s="260">
        <v>0.957806750919853</v>
      </c>
      <c r="Y1201" s="262">
        <v>0.92</v>
      </c>
      <c r="Z1201" s="262">
        <v>0.963276836158192</v>
      </c>
      <c r="AA1201" s="262">
        <v>0.963709677419355</v>
      </c>
      <c r="AB1201" s="262">
        <v>0.973145780051151</v>
      </c>
      <c r="AC1201" s="262">
        <v>0.977290335076506</v>
      </c>
      <c r="AD1201" s="262">
        <v>0.92</v>
      </c>
      <c r="AE1201" s="260">
        <v>1</v>
      </c>
      <c r="AF1201" s="260">
        <v>1</v>
      </c>
      <c r="AG1201" s="260">
        <v>0.99746192893401</v>
      </c>
      <c r="AH1201" s="260">
        <v>0.999017359973796</v>
      </c>
      <c r="AI1201" s="262">
        <v>0.92</v>
      </c>
      <c r="AJ1201" s="260">
        <v>0.971830985915493</v>
      </c>
      <c r="AK1201" s="260">
        <v>0.973020944266951</v>
      </c>
      <c r="AL1201" s="260">
        <v>0.981555487242545</v>
      </c>
      <c r="AM1201" s="260">
        <v>0.984559282499425</v>
      </c>
      <c r="AN1201" s="259">
        <v>0.99</v>
      </c>
      <c r="AO1201" s="264">
        <v>1</v>
      </c>
      <c r="AP1201" s="264">
        <v>1</v>
      </c>
      <c r="AQ1201" s="264">
        <v>1</v>
      </c>
      <c r="AR1201" s="265">
        <v>1</v>
      </c>
      <c r="AS1201" s="286">
        <v>0.0721861525408278</v>
      </c>
      <c r="AT1201" s="267">
        <v>0</v>
      </c>
      <c r="AU1201" s="268">
        <v>0</v>
      </c>
      <c r="AV1201" s="268">
        <v>0.0909090909090909</v>
      </c>
      <c r="AW1201" s="268">
        <v>0.0974729241877256</v>
      </c>
      <c r="AX1201" s="224"/>
      <c r="AY1201" s="222"/>
    </row>
    <row r="1202" ht="15" spans="1:51">
      <c r="A1202" s="220"/>
      <c r="B1202" s="224"/>
      <c r="C1202" s="283" t="s">
        <v>1085</v>
      </c>
      <c r="D1202" s="111" t="s">
        <v>25</v>
      </c>
      <c r="E1202" s="111" t="s">
        <v>1086</v>
      </c>
      <c r="F1202" s="307" t="s">
        <v>1240</v>
      </c>
      <c r="G1202" s="307" t="s">
        <v>1240</v>
      </c>
      <c r="H1202" s="307" t="s">
        <v>1240</v>
      </c>
      <c r="I1202" s="307" t="s">
        <v>1240</v>
      </c>
      <c r="J1202" s="259">
        <v>0.9</v>
      </c>
      <c r="K1202" s="260">
        <v>0.96551724137931</v>
      </c>
      <c r="L1202" s="260">
        <v>0.966666666666667</v>
      </c>
      <c r="M1202" s="261">
        <v>0.967741935483871</v>
      </c>
      <c r="N1202" s="261">
        <v>0.98641975308642</v>
      </c>
      <c r="O1202" s="262">
        <v>0.9</v>
      </c>
      <c r="P1202" s="263">
        <v>0.990291262135922</v>
      </c>
      <c r="Q1202" s="260">
        <v>0.988212180746562</v>
      </c>
      <c r="R1202" s="260">
        <v>0.991858887381275</v>
      </c>
      <c r="S1202" s="260">
        <v>0.986247766392979</v>
      </c>
      <c r="T1202" s="262">
        <v>0.9</v>
      </c>
      <c r="U1202" s="260">
        <v>0.946601941747573</v>
      </c>
      <c r="V1202" s="260">
        <v>0.943680419122462</v>
      </c>
      <c r="W1202" s="260">
        <v>0.944369063772049</v>
      </c>
      <c r="X1202" s="260">
        <v>0.954898102282237</v>
      </c>
      <c r="Y1202" s="262">
        <v>0.92</v>
      </c>
      <c r="Z1202" s="262">
        <v>0.930298719772404</v>
      </c>
      <c r="AA1202" s="262">
        <v>0.961769115442279</v>
      </c>
      <c r="AB1202" s="262">
        <v>0.9784327821711</v>
      </c>
      <c r="AC1202" s="262">
        <v>0.969600131104556</v>
      </c>
      <c r="AD1202" s="262">
        <v>0.92</v>
      </c>
      <c r="AE1202" s="260">
        <v>0.998533007334963</v>
      </c>
      <c r="AF1202" s="260">
        <v>0.997220015885623</v>
      </c>
      <c r="AG1202" s="260">
        <v>0.997085610200364</v>
      </c>
      <c r="AH1202" s="260">
        <v>0.997177506482282</v>
      </c>
      <c r="AI1202" s="262">
        <v>0.92</v>
      </c>
      <c r="AJ1202" s="260">
        <v>0.954813359528487</v>
      </c>
      <c r="AK1202" s="260">
        <v>0.974134917860888</v>
      </c>
      <c r="AL1202" s="260">
        <v>0.984996510816469</v>
      </c>
      <c r="AM1202" s="260">
        <v>0.981231751373286</v>
      </c>
      <c r="AN1202" s="259">
        <v>0.99</v>
      </c>
      <c r="AO1202" s="264">
        <v>1</v>
      </c>
      <c r="AP1202" s="264">
        <v>1</v>
      </c>
      <c r="AQ1202" s="264">
        <v>1</v>
      </c>
      <c r="AR1202" s="265">
        <v>1</v>
      </c>
      <c r="AS1202" s="286">
        <v>0.0721861525408278</v>
      </c>
      <c r="AT1202" s="267">
        <v>0.05</v>
      </c>
      <c r="AU1202" s="268">
        <v>0</v>
      </c>
      <c r="AV1202" s="268">
        <v>0.0909090909090909</v>
      </c>
      <c r="AW1202" s="268">
        <v>0.0536193029490617</v>
      </c>
      <c r="AX1202" s="224"/>
      <c r="AY1202" s="222"/>
    </row>
    <row r="1203" ht="15" spans="1:51">
      <c r="A1203" s="220"/>
      <c r="B1203" s="224"/>
      <c r="C1203" s="283" t="s">
        <v>1085</v>
      </c>
      <c r="D1203" s="111" t="s">
        <v>25</v>
      </c>
      <c r="E1203" s="111" t="s">
        <v>1086</v>
      </c>
      <c r="F1203" s="307" t="s">
        <v>1241</v>
      </c>
      <c r="G1203" s="307" t="s">
        <v>1241</v>
      </c>
      <c r="H1203" s="307" t="s">
        <v>1241</v>
      </c>
      <c r="I1203" s="307" t="s">
        <v>1241</v>
      </c>
      <c r="J1203" s="259">
        <v>0.9</v>
      </c>
      <c r="K1203" s="260">
        <v>0.943396226415094</v>
      </c>
      <c r="L1203" s="260">
        <v>0.96</v>
      </c>
      <c r="M1203" s="261">
        <v>0.96078431372549</v>
      </c>
      <c r="N1203" s="261">
        <v>0.958856345885635</v>
      </c>
      <c r="O1203" s="262">
        <v>0.9</v>
      </c>
      <c r="P1203" s="263">
        <v>0.980309423347398</v>
      </c>
      <c r="Q1203" s="260">
        <v>0.989720394736842</v>
      </c>
      <c r="R1203" s="260">
        <v>0.987906273620559</v>
      </c>
      <c r="S1203" s="260">
        <v>0.986716904016859</v>
      </c>
      <c r="T1203" s="262">
        <v>0.9</v>
      </c>
      <c r="U1203" s="260">
        <v>0.921589310829817</v>
      </c>
      <c r="V1203" s="260">
        <v>0.943256578947368</v>
      </c>
      <c r="W1203" s="260">
        <v>0.938019652305367</v>
      </c>
      <c r="X1203" s="260">
        <v>0.944121591417076</v>
      </c>
      <c r="Y1203" s="262">
        <v>0.92</v>
      </c>
      <c r="Z1203" s="262">
        <v>0.916700694160882</v>
      </c>
      <c r="AA1203" s="262">
        <v>0.946328896522112</v>
      </c>
      <c r="AB1203" s="262">
        <v>0.95360824742268</v>
      </c>
      <c r="AC1203" s="262">
        <v>0.953007905952438</v>
      </c>
      <c r="AD1203" s="262">
        <v>0.92</v>
      </c>
      <c r="AE1203" s="260">
        <v>0.991886409736308</v>
      </c>
      <c r="AF1203" s="260">
        <v>0.998412698412698</v>
      </c>
      <c r="AG1203" s="260">
        <v>0.992172211350294</v>
      </c>
      <c r="AH1203" s="260">
        <v>0.993961927424152</v>
      </c>
      <c r="AI1203" s="262">
        <v>0.92</v>
      </c>
      <c r="AJ1203" s="260">
        <v>0.943510296618175</v>
      </c>
      <c r="AK1203" s="260">
        <v>0.966183574879227</v>
      </c>
      <c r="AL1203" s="260">
        <v>0.970588235294118</v>
      </c>
      <c r="AM1203" s="260">
        <v>0.973249326460044</v>
      </c>
      <c r="AN1203" s="259">
        <v>0.99</v>
      </c>
      <c r="AO1203" s="264">
        <v>1</v>
      </c>
      <c r="AP1203" s="264">
        <v>1</v>
      </c>
      <c r="AQ1203" s="264">
        <v>1</v>
      </c>
      <c r="AR1203" s="265">
        <v>1</v>
      </c>
      <c r="AS1203" s="286">
        <v>0.0721861525408278</v>
      </c>
      <c r="AT1203" s="267">
        <v>0</v>
      </c>
      <c r="AU1203" s="268">
        <v>0</v>
      </c>
      <c r="AV1203" s="268">
        <v>0.0526315789473684</v>
      </c>
      <c r="AW1203" s="268">
        <v>0.0447154471544715</v>
      </c>
      <c r="AX1203" s="224"/>
      <c r="AY1203" s="222"/>
    </row>
    <row r="1204" ht="15" spans="1:51">
      <c r="A1204" s="220"/>
      <c r="B1204" s="224"/>
      <c r="C1204" s="283" t="s">
        <v>1085</v>
      </c>
      <c r="D1204" s="111" t="s">
        <v>25</v>
      </c>
      <c r="E1204" s="111" t="s">
        <v>1086</v>
      </c>
      <c r="F1204" s="307" t="s">
        <v>1242</v>
      </c>
      <c r="G1204" s="307" t="s">
        <v>1242</v>
      </c>
      <c r="H1204" s="307" t="s">
        <v>1242</v>
      </c>
      <c r="I1204" s="307" t="s">
        <v>1242</v>
      </c>
      <c r="J1204" s="259">
        <v>0.9</v>
      </c>
      <c r="K1204" s="260">
        <v>0.903225806451613</v>
      </c>
      <c r="L1204" s="260">
        <v>0.9</v>
      </c>
      <c r="M1204" s="261">
        <v>0.939393939393939</v>
      </c>
      <c r="N1204" s="261">
        <v>0.905027932960894</v>
      </c>
      <c r="O1204" s="262">
        <v>0.9</v>
      </c>
      <c r="P1204" s="263">
        <v>0.905456852791878</v>
      </c>
      <c r="Q1204" s="260">
        <v>0.943921852387844</v>
      </c>
      <c r="R1204" s="260">
        <v>0.948475289169295</v>
      </c>
      <c r="S1204" s="260">
        <v>0.899846566935175</v>
      </c>
      <c r="T1204" s="262">
        <v>0.9</v>
      </c>
      <c r="U1204" s="260">
        <v>0.765545685279188</v>
      </c>
      <c r="V1204" s="260">
        <v>0.840086830680174</v>
      </c>
      <c r="W1204" s="260">
        <v>0.829652996845426</v>
      </c>
      <c r="X1204" s="260">
        <v>0.845569620253165</v>
      </c>
      <c r="Y1204" s="262">
        <v>0.92</v>
      </c>
      <c r="Z1204" s="262">
        <v>0.855932203389831</v>
      </c>
      <c r="AA1204" s="262">
        <v>0.908682634730539</v>
      </c>
      <c r="AB1204" s="262">
        <v>0.927244582043344</v>
      </c>
      <c r="AC1204" s="262">
        <v>0.936761053154496</v>
      </c>
      <c r="AD1204" s="262">
        <v>0.92</v>
      </c>
      <c r="AE1204" s="260">
        <v>0.999373923931758</v>
      </c>
      <c r="AF1204" s="260">
        <v>0.997641200366924</v>
      </c>
      <c r="AG1204" s="260">
        <v>0.997481636935992</v>
      </c>
      <c r="AH1204" s="260">
        <v>0.992213666007534</v>
      </c>
      <c r="AI1204" s="262">
        <v>0.92</v>
      </c>
      <c r="AJ1204" s="260">
        <v>0.912953367875648</v>
      </c>
      <c r="AK1204" s="260">
        <v>0.942890442890443</v>
      </c>
      <c r="AL1204" s="260">
        <v>0.954558445270077</v>
      </c>
      <c r="AM1204" s="260">
        <v>0.963068412917921</v>
      </c>
      <c r="AN1204" s="259">
        <v>0.99</v>
      </c>
      <c r="AO1204" s="264">
        <v>1</v>
      </c>
      <c r="AP1204" s="264">
        <v>1</v>
      </c>
      <c r="AQ1204" s="264">
        <v>1</v>
      </c>
      <c r="AR1204" s="265">
        <v>1</v>
      </c>
      <c r="AS1204" s="286">
        <v>0.0721861525408278</v>
      </c>
      <c r="AT1204" s="267">
        <v>0</v>
      </c>
      <c r="AU1204" s="268">
        <v>0.0333333333333333</v>
      </c>
      <c r="AV1204" s="268">
        <v>0.0555555555555556</v>
      </c>
      <c r="AW1204" s="268">
        <v>0.102040816326531</v>
      </c>
      <c r="AX1204" s="224"/>
      <c r="AY1204" s="222"/>
    </row>
    <row r="1205" ht="15" spans="1:51">
      <c r="A1205" s="220"/>
      <c r="B1205" s="224"/>
      <c r="C1205" s="283" t="s">
        <v>1085</v>
      </c>
      <c r="D1205" s="111" t="s">
        <v>25</v>
      </c>
      <c r="E1205" s="111" t="s">
        <v>1086</v>
      </c>
      <c r="F1205" s="307" t="s">
        <v>1243</v>
      </c>
      <c r="G1205" s="307" t="s">
        <v>1243</v>
      </c>
      <c r="H1205" s="307" t="s">
        <v>1243</v>
      </c>
      <c r="I1205" s="307" t="s">
        <v>1243</v>
      </c>
      <c r="J1205" s="259">
        <v>0.9</v>
      </c>
      <c r="K1205" s="260">
        <v>0.954545454545455</v>
      </c>
      <c r="L1205" s="260">
        <v>0.981132075471698</v>
      </c>
      <c r="M1205" s="261">
        <v>0.979166666666667</v>
      </c>
      <c r="N1205" s="261">
        <v>0.958966565349544</v>
      </c>
      <c r="O1205" s="262">
        <v>0.9</v>
      </c>
      <c r="P1205" s="263">
        <v>0.894073139974779</v>
      </c>
      <c r="Q1205" s="260">
        <v>0.970200573065903</v>
      </c>
      <c r="R1205" s="260">
        <v>0.95940347970174</v>
      </c>
      <c r="S1205" s="260">
        <v>0.952908247696488</v>
      </c>
      <c r="T1205" s="262">
        <v>0.9</v>
      </c>
      <c r="U1205" s="260">
        <v>0.720050441361917</v>
      </c>
      <c r="V1205" s="260">
        <v>0.787392550143266</v>
      </c>
      <c r="W1205" s="260">
        <v>0.821043910521955</v>
      </c>
      <c r="X1205" s="260">
        <v>0.810938361901649</v>
      </c>
      <c r="Y1205" s="262">
        <v>0.92</v>
      </c>
      <c r="Z1205" s="262">
        <v>0.705882352941177</v>
      </c>
      <c r="AA1205" s="262">
        <v>0.834272829763247</v>
      </c>
      <c r="AB1205" s="262">
        <v>0.852941176470588</v>
      </c>
      <c r="AC1205" s="262">
        <v>0.828454968944099</v>
      </c>
      <c r="AD1205" s="262">
        <v>0.92</v>
      </c>
      <c r="AE1205" s="260">
        <v>1</v>
      </c>
      <c r="AF1205" s="260">
        <v>1</v>
      </c>
      <c r="AG1205" s="260">
        <v>1</v>
      </c>
      <c r="AH1205" s="260">
        <v>0.99687743950039</v>
      </c>
      <c r="AI1205" s="262">
        <v>0.92</v>
      </c>
      <c r="AJ1205" s="260">
        <v>0.824489795918367</v>
      </c>
      <c r="AK1205" s="260">
        <v>0.910897875257025</v>
      </c>
      <c r="AL1205" s="260">
        <v>0.924401699843435</v>
      </c>
      <c r="AM1205" s="260">
        <v>0.914160487138225</v>
      </c>
      <c r="AN1205" s="259">
        <v>0.99</v>
      </c>
      <c r="AO1205" s="264">
        <v>1</v>
      </c>
      <c r="AP1205" s="264">
        <v>1</v>
      </c>
      <c r="AQ1205" s="264">
        <v>1</v>
      </c>
      <c r="AR1205" s="265">
        <v>1</v>
      </c>
      <c r="AS1205" s="286">
        <v>0.0721861525408278</v>
      </c>
      <c r="AT1205" s="267">
        <v>0</v>
      </c>
      <c r="AU1205" s="268">
        <v>0.03125</v>
      </c>
      <c r="AV1205" s="268">
        <v>0</v>
      </c>
      <c r="AW1205" s="268">
        <v>0.0848287112561175</v>
      </c>
      <c r="AX1205" s="224"/>
      <c r="AY1205" s="222"/>
    </row>
    <row r="1206" ht="15" spans="1:51">
      <c r="A1206" s="220"/>
      <c r="B1206" s="224"/>
      <c r="C1206" s="283" t="s">
        <v>1085</v>
      </c>
      <c r="D1206" s="111" t="s">
        <v>25</v>
      </c>
      <c r="E1206" s="111" t="s">
        <v>1086</v>
      </c>
      <c r="F1206" s="307" t="s">
        <v>1244</v>
      </c>
      <c r="G1206" s="307" t="s">
        <v>1244</v>
      </c>
      <c r="H1206" s="307" t="s">
        <v>1244</v>
      </c>
      <c r="I1206" s="307" t="s">
        <v>1244</v>
      </c>
      <c r="J1206" s="259">
        <v>0.9</v>
      </c>
      <c r="K1206" s="260">
        <v>1</v>
      </c>
      <c r="L1206" s="260">
        <v>0.958333333333333</v>
      </c>
      <c r="M1206" s="261">
        <v>0.979591836734694</v>
      </c>
      <c r="N1206" s="261">
        <v>0.937707641196013</v>
      </c>
      <c r="O1206" s="262">
        <v>0.9</v>
      </c>
      <c r="P1206" s="263">
        <v>0.985266541655505</v>
      </c>
      <c r="Q1206" s="260">
        <v>0.994860943168077</v>
      </c>
      <c r="R1206" s="260">
        <v>0.995803357314149</v>
      </c>
      <c r="S1206" s="260">
        <v>0.991041034009489</v>
      </c>
      <c r="T1206" s="262">
        <v>0.9</v>
      </c>
      <c r="U1206" s="260">
        <v>0.867934637021163</v>
      </c>
      <c r="V1206" s="260">
        <v>0.930773881499395</v>
      </c>
      <c r="W1206" s="260">
        <v>0.933153477218225</v>
      </c>
      <c r="X1206" s="260">
        <v>0.920158213826419</v>
      </c>
      <c r="Y1206" s="262">
        <v>0.92</v>
      </c>
      <c r="Z1206" s="262">
        <v>0.880755608028335</v>
      </c>
      <c r="AA1206" s="262">
        <v>0.955465587044534</v>
      </c>
      <c r="AB1206" s="262">
        <v>0.92972972972973</v>
      </c>
      <c r="AC1206" s="262">
        <v>0.942836344951614</v>
      </c>
      <c r="AD1206" s="262">
        <v>0.92</v>
      </c>
      <c r="AE1206" s="260">
        <v>1</v>
      </c>
      <c r="AF1206" s="260">
        <v>1</v>
      </c>
      <c r="AG1206" s="260">
        <v>0.995260663507109</v>
      </c>
      <c r="AH1206" s="260">
        <v>0.998796811550609</v>
      </c>
      <c r="AI1206" s="262">
        <v>0.92</v>
      </c>
      <c r="AJ1206" s="260">
        <v>0.924454148471616</v>
      </c>
      <c r="AK1206" s="260">
        <v>0.975302543837985</v>
      </c>
      <c r="AL1206" s="260">
        <v>0.97645327446652</v>
      </c>
      <c r="AM1206" s="260">
        <v>0.971964552287102</v>
      </c>
      <c r="AN1206" s="259">
        <v>0.99</v>
      </c>
      <c r="AO1206" s="264">
        <v>1</v>
      </c>
      <c r="AP1206" s="264">
        <v>1</v>
      </c>
      <c r="AQ1206" s="264">
        <v>1</v>
      </c>
      <c r="AR1206" s="265">
        <v>1</v>
      </c>
      <c r="AS1206" s="286">
        <v>0.0721861525408278</v>
      </c>
      <c r="AT1206" s="267">
        <v>0.19047619047619</v>
      </c>
      <c r="AU1206" s="268">
        <v>0</v>
      </c>
      <c r="AV1206" s="268">
        <v>0</v>
      </c>
      <c r="AW1206" s="268">
        <v>0.104430379746835</v>
      </c>
      <c r="AX1206" s="224"/>
      <c r="AY1206" s="222"/>
    </row>
    <row r="1207" ht="15" spans="1:51">
      <c r="A1207" s="220"/>
      <c r="B1207" s="224"/>
      <c r="C1207" s="283" t="s">
        <v>1085</v>
      </c>
      <c r="D1207" s="111" t="s">
        <v>125</v>
      </c>
      <c r="E1207" s="111" t="s">
        <v>1086</v>
      </c>
      <c r="F1207" s="307" t="s">
        <v>1245</v>
      </c>
      <c r="G1207" s="307" t="s">
        <v>1245</v>
      </c>
      <c r="H1207" s="307" t="s">
        <v>1245</v>
      </c>
      <c r="I1207" s="307" t="s">
        <v>1245</v>
      </c>
      <c r="J1207" s="259">
        <v>0.9</v>
      </c>
      <c r="K1207" s="260" t="s">
        <v>33</v>
      </c>
      <c r="L1207" s="260" t="s">
        <v>33</v>
      </c>
      <c r="M1207" s="261" t="s">
        <v>33</v>
      </c>
      <c r="N1207" s="261" t="s">
        <v>33</v>
      </c>
      <c r="O1207" s="262">
        <v>0.9</v>
      </c>
      <c r="P1207" s="263">
        <v>0</v>
      </c>
      <c r="Q1207" s="260">
        <v>0</v>
      </c>
      <c r="R1207" s="260" t="s">
        <v>33</v>
      </c>
      <c r="S1207" s="260">
        <v>0</v>
      </c>
      <c r="T1207" s="262">
        <v>0.9</v>
      </c>
      <c r="U1207" s="260">
        <v>0.5</v>
      </c>
      <c r="V1207" s="260">
        <v>0</v>
      </c>
      <c r="W1207" s="260" t="s">
        <v>33</v>
      </c>
      <c r="X1207" s="260">
        <v>0.882352941176471</v>
      </c>
      <c r="Y1207" s="262">
        <v>0.92</v>
      </c>
      <c r="Z1207" s="262" t="s">
        <v>33</v>
      </c>
      <c r="AA1207" s="262" t="s">
        <v>33</v>
      </c>
      <c r="AB1207" s="262" t="s">
        <v>33</v>
      </c>
      <c r="AC1207" s="262">
        <v>1</v>
      </c>
      <c r="AD1207" s="262">
        <v>0.92</v>
      </c>
      <c r="AE1207" s="260">
        <v>0.994094488188976</v>
      </c>
      <c r="AF1207" s="260">
        <v>0.998986058301648</v>
      </c>
      <c r="AG1207" s="260">
        <v>0.997496987114119</v>
      </c>
      <c r="AH1207" s="260">
        <v>0.958949737330784</v>
      </c>
      <c r="AI1207" s="262">
        <v>0.92</v>
      </c>
      <c r="AJ1207" s="260">
        <v>0.5</v>
      </c>
      <c r="AK1207" s="260">
        <v>0</v>
      </c>
      <c r="AL1207" s="260">
        <v>1</v>
      </c>
      <c r="AM1207" s="260">
        <v>0.909090909090909</v>
      </c>
      <c r="AN1207" s="259">
        <v>0.99</v>
      </c>
      <c r="AO1207" s="264">
        <v>1</v>
      </c>
      <c r="AP1207" s="264">
        <v>1</v>
      </c>
      <c r="AQ1207" s="264">
        <v>1</v>
      </c>
      <c r="AR1207" s="265">
        <v>1</v>
      </c>
      <c r="AS1207" s="286">
        <v>0.0721861525408278</v>
      </c>
      <c r="AT1207" s="267" t="s">
        <v>33</v>
      </c>
      <c r="AU1207" s="268" t="s">
        <v>33</v>
      </c>
      <c r="AV1207" s="268" t="s">
        <v>33</v>
      </c>
      <c r="AW1207" s="268" t="s">
        <v>33</v>
      </c>
      <c r="AX1207" s="224"/>
      <c r="AY1207" s="222"/>
    </row>
    <row r="1208" ht="15" spans="1:51">
      <c r="A1208" s="220"/>
      <c r="B1208" s="224"/>
      <c r="C1208" s="283" t="s">
        <v>1085</v>
      </c>
      <c r="D1208" s="111" t="s">
        <v>25</v>
      </c>
      <c r="E1208" s="111" t="s">
        <v>1086</v>
      </c>
      <c r="F1208" s="307" t="s">
        <v>1246</v>
      </c>
      <c r="G1208" s="307" t="s">
        <v>1246</v>
      </c>
      <c r="H1208" s="307" t="s">
        <v>1246</v>
      </c>
      <c r="I1208" s="307" t="s">
        <v>1246</v>
      </c>
      <c r="J1208" s="259">
        <v>0.9</v>
      </c>
      <c r="K1208" s="260">
        <v>0.947368421052632</v>
      </c>
      <c r="L1208" s="260">
        <v>0.975609756097561</v>
      </c>
      <c r="M1208" s="261">
        <v>0.978723404255319</v>
      </c>
      <c r="N1208" s="261">
        <v>0.976170912078883</v>
      </c>
      <c r="O1208" s="262">
        <v>0.9</v>
      </c>
      <c r="P1208" s="263">
        <v>0.981169257718415</v>
      </c>
      <c r="Q1208" s="260">
        <v>0.990054699154649</v>
      </c>
      <c r="R1208" s="260">
        <v>0.992057761732852</v>
      </c>
      <c r="S1208" s="260">
        <v>0.981371853952499</v>
      </c>
      <c r="T1208" s="262">
        <v>0.9</v>
      </c>
      <c r="U1208" s="260">
        <v>0.725640464199693</v>
      </c>
      <c r="V1208" s="260">
        <v>0.860019890601691</v>
      </c>
      <c r="W1208" s="260">
        <v>0.910950661853189</v>
      </c>
      <c r="X1208" s="260">
        <v>0.861024459411556</v>
      </c>
      <c r="Y1208" s="262">
        <v>0.92</v>
      </c>
      <c r="Z1208" s="262">
        <v>0.827619980411361</v>
      </c>
      <c r="AA1208" s="262">
        <v>0.901548672566372</v>
      </c>
      <c r="AB1208" s="262">
        <v>0.929577464788732</v>
      </c>
      <c r="AC1208" s="262">
        <v>0.921795367473902</v>
      </c>
      <c r="AD1208" s="262">
        <v>0.92</v>
      </c>
      <c r="AE1208" s="260">
        <v>0.997916666666667</v>
      </c>
      <c r="AF1208" s="260">
        <v>0.997873163186388</v>
      </c>
      <c r="AG1208" s="260">
        <v>0.995021645021645</v>
      </c>
      <c r="AH1208" s="260">
        <v>0.98614343361018</v>
      </c>
      <c r="AI1208" s="262">
        <v>0.92</v>
      </c>
      <c r="AJ1208" s="260">
        <v>0.879384395132427</v>
      </c>
      <c r="AK1208" s="260">
        <v>0.94539179861957</v>
      </c>
      <c r="AL1208" s="260">
        <v>0.958632744222179</v>
      </c>
      <c r="AM1208" s="260">
        <v>0.953190013869626</v>
      </c>
      <c r="AN1208" s="259">
        <v>0.99</v>
      </c>
      <c r="AO1208" s="264">
        <v>1</v>
      </c>
      <c r="AP1208" s="264">
        <v>1</v>
      </c>
      <c r="AQ1208" s="264">
        <v>1</v>
      </c>
      <c r="AR1208" s="265">
        <v>1</v>
      </c>
      <c r="AS1208" s="286">
        <v>0.0721861525408278</v>
      </c>
      <c r="AT1208" s="267">
        <v>0.0169491525423729</v>
      </c>
      <c r="AU1208" s="268">
        <v>0.0454545454545455</v>
      </c>
      <c r="AV1208" s="268">
        <v>0.0298507462686567</v>
      </c>
      <c r="AW1208" s="268">
        <v>0.07</v>
      </c>
      <c r="AX1208" s="224"/>
      <c r="AY1208" s="222"/>
    </row>
    <row r="1209" ht="15" spans="1:51">
      <c r="A1209" s="220"/>
      <c r="B1209" s="224"/>
      <c r="C1209" s="283" t="s">
        <v>1085</v>
      </c>
      <c r="D1209" s="111" t="s">
        <v>25</v>
      </c>
      <c r="E1209" s="111" t="s">
        <v>1086</v>
      </c>
      <c r="F1209" s="308" t="s">
        <v>1247</v>
      </c>
      <c r="G1209" s="308" t="s">
        <v>1247</v>
      </c>
      <c r="H1209" s="308" t="s">
        <v>1247</v>
      </c>
      <c r="I1209" s="308" t="s">
        <v>1247</v>
      </c>
      <c r="J1209" s="259">
        <v>0.9</v>
      </c>
      <c r="K1209" s="260">
        <v>0.884615384615385</v>
      </c>
      <c r="L1209" s="260">
        <v>0.96551724137931</v>
      </c>
      <c r="M1209" s="261">
        <v>0.9375</v>
      </c>
      <c r="N1209" s="261">
        <v>0.968434343434343</v>
      </c>
      <c r="O1209" s="262">
        <v>0.9</v>
      </c>
      <c r="P1209" s="263">
        <v>0.981312472837897</v>
      </c>
      <c r="Q1209" s="260">
        <v>0.976934166266218</v>
      </c>
      <c r="R1209" s="260">
        <v>0.992315081652257</v>
      </c>
      <c r="S1209" s="260">
        <v>0.976306227931017</v>
      </c>
      <c r="T1209" s="262">
        <v>0.9</v>
      </c>
      <c r="U1209" s="260">
        <v>0.765754019991308</v>
      </c>
      <c r="V1209" s="260">
        <v>0.851994233541567</v>
      </c>
      <c r="W1209" s="260">
        <v>0.892891450528338</v>
      </c>
      <c r="X1209" s="260">
        <v>0.863023045562322</v>
      </c>
      <c r="Y1209" s="262">
        <v>0.92</v>
      </c>
      <c r="Z1209" s="262">
        <v>0.839622641509434</v>
      </c>
      <c r="AA1209" s="262">
        <v>0.874113475177305</v>
      </c>
      <c r="AB1209" s="262">
        <v>0.91839762611276</v>
      </c>
      <c r="AC1209" s="262">
        <v>0.899630580427024</v>
      </c>
      <c r="AD1209" s="262">
        <v>0.92</v>
      </c>
      <c r="AE1209" s="260">
        <v>0.998110831234257</v>
      </c>
      <c r="AF1209" s="260">
        <v>0.995761078998073</v>
      </c>
      <c r="AG1209" s="260">
        <v>0.997357493393733</v>
      </c>
      <c r="AH1209" s="260">
        <v>0.997399101978494</v>
      </c>
      <c r="AI1209" s="262">
        <v>0.92</v>
      </c>
      <c r="AJ1209" s="260">
        <v>0.847810734463277</v>
      </c>
      <c r="AK1209" s="260">
        <v>0.909640831758034</v>
      </c>
      <c r="AL1209" s="260">
        <v>0.958635703918723</v>
      </c>
      <c r="AM1209" s="260">
        <v>0.938672100162201</v>
      </c>
      <c r="AN1209" s="259">
        <v>0.99</v>
      </c>
      <c r="AO1209" s="264">
        <v>1</v>
      </c>
      <c r="AP1209" s="264">
        <v>1</v>
      </c>
      <c r="AQ1209" s="264">
        <v>1</v>
      </c>
      <c r="AR1209" s="265">
        <v>1</v>
      </c>
      <c r="AS1209" s="286">
        <v>0.0721861525408278</v>
      </c>
      <c r="AT1209" s="267">
        <v>0.1</v>
      </c>
      <c r="AU1209" s="268">
        <v>0.136363636363636</v>
      </c>
      <c r="AV1209" s="268">
        <v>0</v>
      </c>
      <c r="AW1209" s="268">
        <v>0.0940959409594096</v>
      </c>
      <c r="AX1209" s="224"/>
      <c r="AY1209" s="222"/>
    </row>
    <row r="1210" ht="15" spans="1:51">
      <c r="A1210" s="220"/>
      <c r="B1210" s="224"/>
      <c r="C1210" s="283" t="s">
        <v>1085</v>
      </c>
      <c r="D1210" s="111" t="s">
        <v>125</v>
      </c>
      <c r="E1210" s="111" t="s">
        <v>1086</v>
      </c>
      <c r="F1210" s="307" t="s">
        <v>1248</v>
      </c>
      <c r="G1210" s="307" t="s">
        <v>1248</v>
      </c>
      <c r="H1210" s="307" t="s">
        <v>1248</v>
      </c>
      <c r="I1210" s="307" t="s">
        <v>1248</v>
      </c>
      <c r="J1210" s="259">
        <v>0.9</v>
      </c>
      <c r="K1210" s="260" t="s">
        <v>33</v>
      </c>
      <c r="L1210" s="260" t="s">
        <v>33</v>
      </c>
      <c r="M1210" s="261" t="s">
        <v>33</v>
      </c>
      <c r="N1210" s="261" t="s">
        <v>33</v>
      </c>
      <c r="O1210" s="262">
        <v>0.9</v>
      </c>
      <c r="P1210" s="263" t="s">
        <v>33</v>
      </c>
      <c r="Q1210" s="260">
        <v>0</v>
      </c>
      <c r="R1210" s="260">
        <v>0</v>
      </c>
      <c r="S1210" s="260">
        <v>0.02</v>
      </c>
      <c r="T1210" s="262">
        <v>0.9</v>
      </c>
      <c r="U1210" s="260" t="s">
        <v>33</v>
      </c>
      <c r="V1210" s="260">
        <v>1</v>
      </c>
      <c r="W1210" s="260">
        <v>1</v>
      </c>
      <c r="X1210" s="260">
        <v>1</v>
      </c>
      <c r="Y1210" s="262">
        <v>0.92</v>
      </c>
      <c r="Z1210" s="262" t="s">
        <v>33</v>
      </c>
      <c r="AA1210" s="262" t="s">
        <v>33</v>
      </c>
      <c r="AB1210" s="262">
        <v>1</v>
      </c>
      <c r="AC1210" s="262">
        <v>1</v>
      </c>
      <c r="AD1210" s="262">
        <v>0.92</v>
      </c>
      <c r="AE1210" s="260">
        <v>0.997628458498024</v>
      </c>
      <c r="AF1210" s="260">
        <v>0.998478433448002</v>
      </c>
      <c r="AG1210" s="260">
        <v>0.996781806479296</v>
      </c>
      <c r="AH1210" s="260">
        <v>0.971008503741775</v>
      </c>
      <c r="AI1210" s="262">
        <v>0.92</v>
      </c>
      <c r="AJ1210" s="260" t="s">
        <v>33</v>
      </c>
      <c r="AK1210" s="260">
        <v>1</v>
      </c>
      <c r="AL1210" s="260">
        <v>1</v>
      </c>
      <c r="AM1210" s="260">
        <v>1</v>
      </c>
      <c r="AN1210" s="259">
        <v>0.99</v>
      </c>
      <c r="AO1210" s="264">
        <v>1</v>
      </c>
      <c r="AP1210" s="264">
        <v>1</v>
      </c>
      <c r="AQ1210" s="264">
        <v>1</v>
      </c>
      <c r="AR1210" s="265">
        <v>1</v>
      </c>
      <c r="AS1210" s="286">
        <v>0.0721861525408278</v>
      </c>
      <c r="AT1210" s="267" t="s">
        <v>33</v>
      </c>
      <c r="AU1210" s="268" t="s">
        <v>33</v>
      </c>
      <c r="AV1210" s="268" t="s">
        <v>33</v>
      </c>
      <c r="AW1210" s="268" t="s">
        <v>33</v>
      </c>
      <c r="AX1210" s="224"/>
      <c r="AY1210" s="222"/>
    </row>
    <row r="1211" ht="15" spans="1:51">
      <c r="A1211" s="220"/>
      <c r="B1211" s="224"/>
      <c r="C1211" s="283" t="s">
        <v>1085</v>
      </c>
      <c r="D1211" s="111" t="s">
        <v>125</v>
      </c>
      <c r="E1211" s="111" t="s">
        <v>1086</v>
      </c>
      <c r="F1211" s="307" t="s">
        <v>1249</v>
      </c>
      <c r="G1211" s="307" t="s">
        <v>1249</v>
      </c>
      <c r="H1211" s="307" t="s">
        <v>1249</v>
      </c>
      <c r="I1211" s="307" t="s">
        <v>1249</v>
      </c>
      <c r="J1211" s="259">
        <v>0.9</v>
      </c>
      <c r="K1211" s="260" t="s">
        <v>33</v>
      </c>
      <c r="L1211" s="260" t="s">
        <v>33</v>
      </c>
      <c r="M1211" s="261" t="s">
        <v>33</v>
      </c>
      <c r="N1211" s="261" t="s">
        <v>33</v>
      </c>
      <c r="O1211" s="262">
        <v>0.9</v>
      </c>
      <c r="P1211" s="263">
        <v>0.993630573248408</v>
      </c>
      <c r="Q1211" s="260">
        <v>0.995753715498938</v>
      </c>
      <c r="R1211" s="260">
        <v>0.99537037037037</v>
      </c>
      <c r="S1211" s="260">
        <v>0.991390952059419</v>
      </c>
      <c r="T1211" s="262">
        <v>0.9</v>
      </c>
      <c r="U1211" s="260">
        <v>1</v>
      </c>
      <c r="V1211" s="260">
        <v>0.997876857749469</v>
      </c>
      <c r="W1211" s="260">
        <v>0.99537037037037</v>
      </c>
      <c r="X1211" s="260">
        <v>0.99611748818366</v>
      </c>
      <c r="Y1211" s="262">
        <v>0.92</v>
      </c>
      <c r="Z1211" s="262">
        <v>0.985815602836879</v>
      </c>
      <c r="AA1211" s="262">
        <v>1</v>
      </c>
      <c r="AB1211" s="262">
        <v>1</v>
      </c>
      <c r="AC1211" s="262">
        <v>0.997839005942734</v>
      </c>
      <c r="AD1211" s="262">
        <v>0.92</v>
      </c>
      <c r="AE1211" s="260">
        <v>0.998627944203064</v>
      </c>
      <c r="AF1211" s="260">
        <v>0.988521949254934</v>
      </c>
      <c r="AG1211" s="260">
        <v>0.992034099643631</v>
      </c>
      <c r="AH1211" s="260">
        <v>0.990331139803432</v>
      </c>
      <c r="AI1211" s="262">
        <v>0.92</v>
      </c>
      <c r="AJ1211" s="260">
        <v>0.99510603588907</v>
      </c>
      <c r="AK1211" s="260">
        <v>0.998531571218796</v>
      </c>
      <c r="AL1211" s="260">
        <v>0.99604743083004</v>
      </c>
      <c r="AM1211" s="260">
        <v>0.996274887604367</v>
      </c>
      <c r="AN1211" s="259">
        <v>0.99</v>
      </c>
      <c r="AO1211" s="264">
        <v>1</v>
      </c>
      <c r="AP1211" s="264">
        <v>1</v>
      </c>
      <c r="AQ1211" s="264">
        <v>1</v>
      </c>
      <c r="AR1211" s="265">
        <v>1</v>
      </c>
      <c r="AS1211" s="286">
        <v>0.0721861525408278</v>
      </c>
      <c r="AT1211" s="267">
        <v>0</v>
      </c>
      <c r="AU1211" s="268">
        <v>0</v>
      </c>
      <c r="AV1211" s="268">
        <v>0</v>
      </c>
      <c r="AW1211" s="268">
        <v>0.000491883915395967</v>
      </c>
      <c r="AX1211" s="224"/>
      <c r="AY1211" s="222"/>
    </row>
    <row r="1212" ht="15" spans="1:51">
      <c r="A1212" s="220"/>
      <c r="B1212" s="224"/>
      <c r="C1212" s="283" t="s">
        <v>1085</v>
      </c>
      <c r="D1212" s="111" t="s">
        <v>25</v>
      </c>
      <c r="E1212" s="111" t="s">
        <v>1086</v>
      </c>
      <c r="F1212" s="309" t="s">
        <v>1250</v>
      </c>
      <c r="G1212" s="309" t="s">
        <v>1250</v>
      </c>
      <c r="H1212" s="309" t="s">
        <v>1250</v>
      </c>
      <c r="I1212" s="309" t="s">
        <v>1250</v>
      </c>
      <c r="J1212" s="259">
        <v>0.9</v>
      </c>
      <c r="K1212" s="260">
        <v>1</v>
      </c>
      <c r="L1212" s="260">
        <v>0.944444444444444</v>
      </c>
      <c r="M1212" s="261">
        <v>0.875</v>
      </c>
      <c r="N1212" s="261">
        <v>0.908665105386417</v>
      </c>
      <c r="O1212" s="262">
        <v>0.9</v>
      </c>
      <c r="P1212" s="263">
        <v>0.915977084659453</v>
      </c>
      <c r="Q1212" s="260">
        <v>0.935277382645804</v>
      </c>
      <c r="R1212" s="260">
        <v>0.918156808803301</v>
      </c>
      <c r="S1212" s="260">
        <v>0.896410694664876</v>
      </c>
      <c r="T1212" s="262">
        <v>0.9</v>
      </c>
      <c r="U1212" s="260">
        <v>0.823679185232336</v>
      </c>
      <c r="V1212" s="260">
        <v>0.884779516358464</v>
      </c>
      <c r="W1212" s="260">
        <v>0.88101788170564</v>
      </c>
      <c r="X1212" s="260">
        <v>0.865034794286412</v>
      </c>
      <c r="Y1212" s="262">
        <v>0.92</v>
      </c>
      <c r="Z1212" s="262">
        <v>0.808035714285714</v>
      </c>
      <c r="AA1212" s="262">
        <v>0.921700223713647</v>
      </c>
      <c r="AB1212" s="262">
        <v>0.891812865497076</v>
      </c>
      <c r="AC1212" s="262">
        <v>0.897024235606913</v>
      </c>
      <c r="AD1212" s="262">
        <v>0.92</v>
      </c>
      <c r="AE1212" s="260">
        <v>0.992791349619543</v>
      </c>
      <c r="AF1212" s="260">
        <v>0.933562847934369</v>
      </c>
      <c r="AG1212" s="260">
        <v>0.98064562721167</v>
      </c>
      <c r="AH1212" s="260">
        <v>0.932542107576684</v>
      </c>
      <c r="AI1212" s="262">
        <v>0.92</v>
      </c>
      <c r="AJ1212" s="260">
        <v>0.888063397721644</v>
      </c>
      <c r="AK1212" s="260">
        <v>0.935309973045822</v>
      </c>
      <c r="AL1212" s="260">
        <v>0.950473010573178</v>
      </c>
      <c r="AM1212" s="260">
        <v>0.942806118852363</v>
      </c>
      <c r="AN1212" s="259">
        <v>0.99</v>
      </c>
      <c r="AO1212" s="264">
        <v>1</v>
      </c>
      <c r="AP1212" s="264">
        <v>1</v>
      </c>
      <c r="AQ1212" s="264">
        <v>1</v>
      </c>
      <c r="AR1212" s="265">
        <v>1</v>
      </c>
      <c r="AS1212" s="286">
        <v>0.0721861525408278</v>
      </c>
      <c r="AT1212" s="267">
        <v>0</v>
      </c>
      <c r="AU1212" s="268">
        <v>0</v>
      </c>
      <c r="AV1212" s="268">
        <v>0</v>
      </c>
      <c r="AW1212" s="268">
        <v>0.04</v>
      </c>
      <c r="AX1212" s="224"/>
      <c r="AY1212" s="222"/>
    </row>
    <row r="1213" ht="15" spans="1:51">
      <c r="A1213" s="220"/>
      <c r="B1213" s="224"/>
      <c r="C1213" s="283" t="s">
        <v>1085</v>
      </c>
      <c r="D1213" s="111" t="s">
        <v>125</v>
      </c>
      <c r="E1213" s="111" t="s">
        <v>1086</v>
      </c>
      <c r="F1213" s="307" t="s">
        <v>1251</v>
      </c>
      <c r="G1213" s="307" t="s">
        <v>1251</v>
      </c>
      <c r="H1213" s="307" t="s">
        <v>1251</v>
      </c>
      <c r="I1213" s="307" t="s">
        <v>1251</v>
      </c>
      <c r="J1213" s="259">
        <v>0.9</v>
      </c>
      <c r="K1213" s="260" t="s">
        <v>33</v>
      </c>
      <c r="L1213" s="260" t="s">
        <v>33</v>
      </c>
      <c r="M1213" s="261" t="s">
        <v>33</v>
      </c>
      <c r="N1213" s="261" t="s">
        <v>33</v>
      </c>
      <c r="O1213" s="262">
        <v>0.9</v>
      </c>
      <c r="P1213" s="263" t="s">
        <v>33</v>
      </c>
      <c r="Q1213" s="260" t="s">
        <v>33</v>
      </c>
      <c r="R1213" s="260" t="s">
        <v>33</v>
      </c>
      <c r="S1213" s="260">
        <v>0</v>
      </c>
      <c r="T1213" s="262">
        <v>0.9</v>
      </c>
      <c r="U1213" s="260" t="s">
        <v>33</v>
      </c>
      <c r="V1213" s="260" t="s">
        <v>33</v>
      </c>
      <c r="W1213" s="260" t="s">
        <v>33</v>
      </c>
      <c r="X1213" s="260">
        <v>1</v>
      </c>
      <c r="Y1213" s="262">
        <v>0.92</v>
      </c>
      <c r="Z1213" s="262" t="s">
        <v>33</v>
      </c>
      <c r="AA1213" s="262" t="s">
        <v>33</v>
      </c>
      <c r="AB1213" s="262" t="s">
        <v>33</v>
      </c>
      <c r="AC1213" s="262">
        <v>0.5</v>
      </c>
      <c r="AD1213" s="262">
        <v>0.92</v>
      </c>
      <c r="AE1213" s="260">
        <v>0.99601015596663</v>
      </c>
      <c r="AF1213" s="260">
        <v>0.997658079625293</v>
      </c>
      <c r="AG1213" s="260">
        <v>0.821449191685912</v>
      </c>
      <c r="AH1213" s="260">
        <v>0.923789479071374</v>
      </c>
      <c r="AI1213" s="262">
        <v>0.92</v>
      </c>
      <c r="AJ1213" s="260" t="s">
        <v>33</v>
      </c>
      <c r="AK1213" s="260" t="s">
        <v>33</v>
      </c>
      <c r="AL1213" s="260" t="s">
        <v>33</v>
      </c>
      <c r="AM1213" s="260">
        <v>0.9375</v>
      </c>
      <c r="AN1213" s="259">
        <v>0.99</v>
      </c>
      <c r="AO1213" s="264">
        <v>1</v>
      </c>
      <c r="AP1213" s="264">
        <v>1</v>
      </c>
      <c r="AQ1213" s="264">
        <v>1</v>
      </c>
      <c r="AR1213" s="265">
        <v>1</v>
      </c>
      <c r="AS1213" s="286">
        <v>0.0721861525408278</v>
      </c>
      <c r="AT1213" s="267" t="s">
        <v>33</v>
      </c>
      <c r="AU1213" s="268" t="s">
        <v>33</v>
      </c>
      <c r="AV1213" s="268" t="s">
        <v>33</v>
      </c>
      <c r="AW1213" s="268" t="s">
        <v>33</v>
      </c>
      <c r="AX1213" s="224"/>
      <c r="AY1213" s="222"/>
    </row>
    <row r="1214" ht="15" spans="1:51">
      <c r="A1214" s="220"/>
      <c r="B1214" s="224"/>
      <c r="C1214" s="283" t="s">
        <v>1085</v>
      </c>
      <c r="D1214" s="111" t="s">
        <v>25</v>
      </c>
      <c r="E1214" s="111" t="s">
        <v>1086</v>
      </c>
      <c r="F1214" s="307" t="s">
        <v>1252</v>
      </c>
      <c r="G1214" s="307" t="s">
        <v>1252</v>
      </c>
      <c r="H1214" s="307" t="s">
        <v>1252</v>
      </c>
      <c r="I1214" s="307" t="s">
        <v>1252</v>
      </c>
      <c r="J1214" s="259">
        <v>0.9</v>
      </c>
      <c r="K1214" s="260">
        <v>0.963636363636364</v>
      </c>
      <c r="L1214" s="260">
        <v>0.967213114754098</v>
      </c>
      <c r="M1214" s="261">
        <v>0.968253968253968</v>
      </c>
      <c r="N1214" s="261">
        <v>0.967019290603609</v>
      </c>
      <c r="O1214" s="262">
        <v>0.9</v>
      </c>
      <c r="P1214" s="263">
        <v>0.933101218602338</v>
      </c>
      <c r="Q1214" s="260">
        <v>0.974419574586403</v>
      </c>
      <c r="R1214" s="260">
        <v>0.982010279840091</v>
      </c>
      <c r="S1214" s="260">
        <v>0.954124432016777</v>
      </c>
      <c r="T1214" s="262">
        <v>0.9</v>
      </c>
      <c r="U1214" s="260">
        <v>0.852897289231534</v>
      </c>
      <c r="V1214" s="260">
        <v>0.908383150284999</v>
      </c>
      <c r="W1214" s="260">
        <v>0.934751570531125</v>
      </c>
      <c r="X1214" s="260">
        <v>0.899504835139229</v>
      </c>
      <c r="Y1214" s="262">
        <v>0.92</v>
      </c>
      <c r="Z1214" s="262">
        <v>0.914592484138604</v>
      </c>
      <c r="AA1214" s="262">
        <v>0.94789306751246</v>
      </c>
      <c r="AB1214" s="262">
        <v>0.950732356857523</v>
      </c>
      <c r="AC1214" s="262">
        <v>0.938659026806139</v>
      </c>
      <c r="AD1214" s="262">
        <v>0.92</v>
      </c>
      <c r="AE1214" s="260">
        <v>0.992271923505141</v>
      </c>
      <c r="AF1214" s="260">
        <v>0.988656629754054</v>
      </c>
      <c r="AG1214" s="260">
        <v>0.785472533194481</v>
      </c>
      <c r="AH1214" s="260">
        <v>0.923503050007609</v>
      </c>
      <c r="AI1214" s="262">
        <v>0.92</v>
      </c>
      <c r="AJ1214" s="260">
        <v>0.935988902100674</v>
      </c>
      <c r="AK1214" s="260">
        <v>0.957030419059774</v>
      </c>
      <c r="AL1214" s="260">
        <v>0.976131687242798</v>
      </c>
      <c r="AM1214" s="260">
        <v>0.963399892963257</v>
      </c>
      <c r="AN1214" s="259">
        <v>0.99</v>
      </c>
      <c r="AO1214" s="264">
        <v>1</v>
      </c>
      <c r="AP1214" s="264">
        <v>1</v>
      </c>
      <c r="AQ1214" s="264">
        <v>1</v>
      </c>
      <c r="AR1214" s="265">
        <v>1</v>
      </c>
      <c r="AS1214" s="286">
        <v>0.0721861525408278</v>
      </c>
      <c r="AT1214" s="267">
        <v>0.111111111111111</v>
      </c>
      <c r="AU1214" s="268">
        <v>0.0476190476190476</v>
      </c>
      <c r="AV1214" s="268">
        <v>0</v>
      </c>
      <c r="AW1214" s="268">
        <v>0.0594541910331384</v>
      </c>
      <c r="AX1214" s="224"/>
      <c r="AY1214" s="222"/>
    </row>
    <row r="1215" ht="15" spans="1:51">
      <c r="A1215" s="220"/>
      <c r="B1215" s="224"/>
      <c r="C1215" s="283" t="s">
        <v>1085</v>
      </c>
      <c r="D1215" s="111" t="s">
        <v>25</v>
      </c>
      <c r="E1215" s="111" t="s">
        <v>1086</v>
      </c>
      <c r="F1215" s="307" t="s">
        <v>1253</v>
      </c>
      <c r="G1215" s="307" t="s">
        <v>1253</v>
      </c>
      <c r="H1215" s="307" t="s">
        <v>1253</v>
      </c>
      <c r="I1215" s="307" t="s">
        <v>1253</v>
      </c>
      <c r="J1215" s="259">
        <v>0.9</v>
      </c>
      <c r="K1215" s="260">
        <v>0.940298507462687</v>
      </c>
      <c r="L1215" s="260">
        <v>0.917808219178082</v>
      </c>
      <c r="M1215" s="261">
        <v>0.960526315789474</v>
      </c>
      <c r="N1215" s="261">
        <v>0.929963138493944</v>
      </c>
      <c r="O1215" s="262">
        <v>0.9</v>
      </c>
      <c r="P1215" s="263">
        <v>0.953868804187797</v>
      </c>
      <c r="Q1215" s="260">
        <v>0.957454612140106</v>
      </c>
      <c r="R1215" s="260">
        <v>0.958556891766883</v>
      </c>
      <c r="S1215" s="260">
        <v>0.952139707179397</v>
      </c>
      <c r="T1215" s="262">
        <v>0.9</v>
      </c>
      <c r="U1215" s="260">
        <v>0.807459512514314</v>
      </c>
      <c r="V1215" s="260">
        <v>0.877315239317807</v>
      </c>
      <c r="W1215" s="260">
        <v>0.893432007400555</v>
      </c>
      <c r="X1215" s="260">
        <v>0.879188569412595</v>
      </c>
      <c r="Y1215" s="262">
        <v>0.92</v>
      </c>
      <c r="Z1215" s="262">
        <v>0.8859825620389</v>
      </c>
      <c r="AA1215" s="262">
        <v>0.891785150078989</v>
      </c>
      <c r="AB1215" s="262">
        <v>0.924276169265033</v>
      </c>
      <c r="AC1215" s="262">
        <v>0.918447171564074</v>
      </c>
      <c r="AD1215" s="262">
        <v>0.92</v>
      </c>
      <c r="AE1215" s="260">
        <v>0.931685273790537</v>
      </c>
      <c r="AF1215" s="260">
        <v>0.921951219512195</v>
      </c>
      <c r="AG1215" s="260">
        <v>0.948268003646308</v>
      </c>
      <c r="AH1215" s="260">
        <v>0.951336387397768</v>
      </c>
      <c r="AI1215" s="262">
        <v>0.92</v>
      </c>
      <c r="AJ1215" s="260">
        <v>0.918595476065229</v>
      </c>
      <c r="AK1215" s="260">
        <v>0.947462420002977</v>
      </c>
      <c r="AL1215" s="260">
        <v>0.958530805687204</v>
      </c>
      <c r="AM1215" s="260">
        <v>0.959509182299024</v>
      </c>
      <c r="AN1215" s="259">
        <v>0.99</v>
      </c>
      <c r="AO1215" s="264">
        <v>1</v>
      </c>
      <c r="AP1215" s="264">
        <v>1</v>
      </c>
      <c r="AQ1215" s="264">
        <v>1</v>
      </c>
      <c r="AR1215" s="265">
        <v>1</v>
      </c>
      <c r="AS1215" s="286">
        <v>0.0721861525408278</v>
      </c>
      <c r="AT1215" s="267">
        <v>0.0789473684210526</v>
      </c>
      <c r="AU1215" s="268">
        <v>0.0512820512820513</v>
      </c>
      <c r="AV1215" s="268">
        <v>0</v>
      </c>
      <c r="AW1215" s="268">
        <v>0.09765625</v>
      </c>
      <c r="AX1215" s="224"/>
      <c r="AY1215" s="222"/>
    </row>
    <row r="1216" ht="15" spans="1:51">
      <c r="A1216" s="220"/>
      <c r="B1216" s="224"/>
      <c r="C1216" s="283" t="s">
        <v>1085</v>
      </c>
      <c r="D1216" s="111" t="s">
        <v>125</v>
      </c>
      <c r="E1216" s="111" t="s">
        <v>1086</v>
      </c>
      <c r="F1216" s="307" t="s">
        <v>1254</v>
      </c>
      <c r="G1216" s="307" t="s">
        <v>1254</v>
      </c>
      <c r="H1216" s="307" t="s">
        <v>1254</v>
      </c>
      <c r="I1216" s="307" t="s">
        <v>1254</v>
      </c>
      <c r="J1216" s="259">
        <v>0.9</v>
      </c>
      <c r="K1216" s="260" t="s">
        <v>33</v>
      </c>
      <c r="L1216" s="260" t="s">
        <v>33</v>
      </c>
      <c r="M1216" s="261" t="s">
        <v>33</v>
      </c>
      <c r="N1216" s="261" t="s">
        <v>33</v>
      </c>
      <c r="O1216" s="262">
        <v>0.9</v>
      </c>
      <c r="P1216" s="263">
        <v>1</v>
      </c>
      <c r="Q1216" s="260" t="s">
        <v>33</v>
      </c>
      <c r="R1216" s="260" t="s">
        <v>33</v>
      </c>
      <c r="S1216" s="260">
        <v>1</v>
      </c>
      <c r="T1216" s="262">
        <v>0.9</v>
      </c>
      <c r="U1216" s="260">
        <v>1</v>
      </c>
      <c r="V1216" s="260" t="s">
        <v>33</v>
      </c>
      <c r="W1216" s="260" t="s">
        <v>33</v>
      </c>
      <c r="X1216" s="260">
        <v>1</v>
      </c>
      <c r="Y1216" s="262">
        <v>0.92</v>
      </c>
      <c r="Z1216" s="262" t="s">
        <v>33</v>
      </c>
      <c r="AA1216" s="262" t="s">
        <v>33</v>
      </c>
      <c r="AB1216" s="262" t="s">
        <v>33</v>
      </c>
      <c r="AC1216" s="262">
        <v>1</v>
      </c>
      <c r="AD1216" s="262">
        <v>0.92</v>
      </c>
      <c r="AE1216" s="260">
        <v>0.998416468725257</v>
      </c>
      <c r="AF1216" s="260">
        <v>0.999451152579583</v>
      </c>
      <c r="AG1216" s="260">
        <v>1</v>
      </c>
      <c r="AH1216" s="260">
        <v>0.999090872358479</v>
      </c>
      <c r="AI1216" s="262">
        <v>0.92</v>
      </c>
      <c r="AJ1216" s="260">
        <v>1</v>
      </c>
      <c r="AK1216" s="260" t="s">
        <v>33</v>
      </c>
      <c r="AL1216" s="260" t="s">
        <v>33</v>
      </c>
      <c r="AM1216" s="260">
        <v>1</v>
      </c>
      <c r="AN1216" s="259">
        <v>0.99</v>
      </c>
      <c r="AO1216" s="264">
        <v>1</v>
      </c>
      <c r="AP1216" s="264">
        <v>1</v>
      </c>
      <c r="AQ1216" s="264">
        <v>1</v>
      </c>
      <c r="AR1216" s="265">
        <v>1</v>
      </c>
      <c r="AS1216" s="286">
        <v>0.0721861525408278</v>
      </c>
      <c r="AT1216" s="267" t="s">
        <v>33</v>
      </c>
      <c r="AU1216" s="268" t="s">
        <v>33</v>
      </c>
      <c r="AV1216" s="268" t="s">
        <v>33</v>
      </c>
      <c r="AW1216" s="268" t="s">
        <v>33</v>
      </c>
      <c r="AX1216" s="224"/>
      <c r="AY1216" s="222"/>
    </row>
    <row r="1217" ht="15" spans="1:51">
      <c r="A1217" s="220"/>
      <c r="B1217" s="224"/>
      <c r="C1217" s="283" t="s">
        <v>1085</v>
      </c>
      <c r="D1217" s="111" t="s">
        <v>25</v>
      </c>
      <c r="E1217" s="111" t="s">
        <v>1086</v>
      </c>
      <c r="F1217" s="307" t="s">
        <v>1255</v>
      </c>
      <c r="G1217" s="307" t="s">
        <v>1255</v>
      </c>
      <c r="H1217" s="307" t="s">
        <v>1255</v>
      </c>
      <c r="I1217" s="307" t="s">
        <v>1255</v>
      </c>
      <c r="J1217" s="259">
        <v>0.9</v>
      </c>
      <c r="K1217" s="260">
        <v>0.96078431372549</v>
      </c>
      <c r="L1217" s="260">
        <v>0.961538461538462</v>
      </c>
      <c r="M1217" s="261">
        <v>0.890909090909091</v>
      </c>
      <c r="N1217" s="261">
        <v>0.931593794076164</v>
      </c>
      <c r="O1217" s="262">
        <v>0.9</v>
      </c>
      <c r="P1217" s="263">
        <v>0.973375262054507</v>
      </c>
      <c r="Q1217" s="260">
        <v>0.983131980852519</v>
      </c>
      <c r="R1217" s="260">
        <v>0.946436476316954</v>
      </c>
      <c r="S1217" s="260">
        <v>0.961957181593751</v>
      </c>
      <c r="T1217" s="262">
        <v>0.9</v>
      </c>
      <c r="U1217" s="260">
        <v>0.886792452830189</v>
      </c>
      <c r="V1217" s="260">
        <v>0.919990882151812</v>
      </c>
      <c r="W1217" s="260">
        <v>0.921425409473218</v>
      </c>
      <c r="X1217" s="260">
        <v>0.919179246428427</v>
      </c>
      <c r="Y1217" s="262">
        <v>0.92</v>
      </c>
      <c r="Z1217" s="262">
        <v>0.893106893106893</v>
      </c>
      <c r="AA1217" s="262">
        <v>0.953340402969247</v>
      </c>
      <c r="AB1217" s="262">
        <v>0.963152507676561</v>
      </c>
      <c r="AC1217" s="262">
        <v>0.953069687468393</v>
      </c>
      <c r="AD1217" s="262">
        <v>0.92</v>
      </c>
      <c r="AE1217" s="260">
        <v>0.991472868217054</v>
      </c>
      <c r="AF1217" s="260">
        <v>0.989384288747346</v>
      </c>
      <c r="AG1217" s="260">
        <v>0.99633179505384</v>
      </c>
      <c r="AH1217" s="260">
        <v>0.984604831948784</v>
      </c>
      <c r="AI1217" s="262">
        <v>0.92</v>
      </c>
      <c r="AJ1217" s="260">
        <v>0.939383443020436</v>
      </c>
      <c r="AK1217" s="260">
        <v>0.971476824920248</v>
      </c>
      <c r="AL1217" s="260">
        <v>0.977256186317322</v>
      </c>
      <c r="AM1217" s="260">
        <v>0.97473277560982</v>
      </c>
      <c r="AN1217" s="259">
        <v>0.99</v>
      </c>
      <c r="AO1217" s="264">
        <v>1</v>
      </c>
      <c r="AP1217" s="264">
        <v>1</v>
      </c>
      <c r="AQ1217" s="264">
        <v>1</v>
      </c>
      <c r="AR1217" s="265">
        <v>1</v>
      </c>
      <c r="AS1217" s="286">
        <v>0.0721861525408278</v>
      </c>
      <c r="AT1217" s="267">
        <v>0.116279069767442</v>
      </c>
      <c r="AU1217" s="268">
        <v>0.0588235294117647</v>
      </c>
      <c r="AV1217" s="268">
        <v>0.106382978723404</v>
      </c>
      <c r="AW1217" s="268">
        <v>0.0762250453720508</v>
      </c>
      <c r="AX1217" s="224"/>
      <c r="AY1217" s="222"/>
    </row>
    <row r="1218" ht="15" spans="1:51">
      <c r="A1218" s="220"/>
      <c r="B1218" s="224"/>
      <c r="C1218" s="283" t="s">
        <v>1085</v>
      </c>
      <c r="D1218" s="111" t="s">
        <v>125</v>
      </c>
      <c r="E1218" s="111" t="s">
        <v>1086</v>
      </c>
      <c r="F1218" s="307" t="s">
        <v>1256</v>
      </c>
      <c r="G1218" s="307" t="s">
        <v>1256</v>
      </c>
      <c r="H1218" s="307" t="s">
        <v>1256</v>
      </c>
      <c r="I1218" s="307" t="s">
        <v>1256</v>
      </c>
      <c r="J1218" s="259">
        <v>0.9</v>
      </c>
      <c r="K1218" s="260" t="s">
        <v>33</v>
      </c>
      <c r="L1218" s="260" t="s">
        <v>33</v>
      </c>
      <c r="M1218" s="261" t="s">
        <v>33</v>
      </c>
      <c r="N1218" s="261" t="s">
        <v>33</v>
      </c>
      <c r="O1218" s="262">
        <v>0.9</v>
      </c>
      <c r="P1218" s="263">
        <v>0</v>
      </c>
      <c r="Q1218" s="260">
        <v>0</v>
      </c>
      <c r="R1218" s="260">
        <v>0</v>
      </c>
      <c r="S1218" s="260">
        <v>0</v>
      </c>
      <c r="T1218" s="262">
        <v>0.9</v>
      </c>
      <c r="U1218" s="260">
        <v>0</v>
      </c>
      <c r="V1218" s="260">
        <v>1</v>
      </c>
      <c r="W1218" s="260">
        <v>1</v>
      </c>
      <c r="X1218" s="260">
        <v>0.97</v>
      </c>
      <c r="Y1218" s="262">
        <v>0.92</v>
      </c>
      <c r="Z1218" s="262">
        <v>1</v>
      </c>
      <c r="AA1218" s="262" t="s">
        <v>33</v>
      </c>
      <c r="AB1218" s="262" t="s">
        <v>33</v>
      </c>
      <c r="AC1218" s="262">
        <v>0.25</v>
      </c>
      <c r="AD1218" s="262">
        <v>0.92</v>
      </c>
      <c r="AE1218" s="260">
        <v>0.997486932046643</v>
      </c>
      <c r="AF1218" s="260">
        <v>0.997244011023956</v>
      </c>
      <c r="AG1218" s="260">
        <v>0.993368211627736</v>
      </c>
      <c r="AH1218" s="260">
        <v>0.988841884551963</v>
      </c>
      <c r="AI1218" s="262">
        <v>0.92</v>
      </c>
      <c r="AJ1218" s="260">
        <v>0.5</v>
      </c>
      <c r="AK1218" s="260">
        <v>1</v>
      </c>
      <c r="AL1218" s="260">
        <v>1</v>
      </c>
      <c r="AM1218" s="260">
        <v>0.951219512195122</v>
      </c>
      <c r="AN1218" s="259">
        <v>0.99</v>
      </c>
      <c r="AO1218" s="264">
        <v>1</v>
      </c>
      <c r="AP1218" s="264">
        <v>1</v>
      </c>
      <c r="AQ1218" s="264">
        <v>1</v>
      </c>
      <c r="AR1218" s="265">
        <v>1</v>
      </c>
      <c r="AS1218" s="286">
        <v>0.0721861525408278</v>
      </c>
      <c r="AT1218" s="267" t="s">
        <v>33</v>
      </c>
      <c r="AU1218" s="268" t="s">
        <v>33</v>
      </c>
      <c r="AV1218" s="268" t="s">
        <v>33</v>
      </c>
      <c r="AW1218" s="268" t="s">
        <v>33</v>
      </c>
      <c r="AX1218" s="224"/>
      <c r="AY1218" s="222"/>
    </row>
    <row r="1219" ht="15" spans="1:51">
      <c r="A1219" s="220"/>
      <c r="B1219" s="224"/>
      <c r="C1219" s="283" t="s">
        <v>1085</v>
      </c>
      <c r="D1219" s="111" t="s">
        <v>125</v>
      </c>
      <c r="E1219" s="111" t="s">
        <v>1086</v>
      </c>
      <c r="F1219" s="307" t="s">
        <v>1257</v>
      </c>
      <c r="G1219" s="307" t="s">
        <v>1257</v>
      </c>
      <c r="H1219" s="307" t="s">
        <v>1257</v>
      </c>
      <c r="I1219" s="307" t="s">
        <v>1257</v>
      </c>
      <c r="J1219" s="259">
        <v>0.9</v>
      </c>
      <c r="K1219" s="260" t="s">
        <v>33</v>
      </c>
      <c r="L1219" s="260" t="s">
        <v>33</v>
      </c>
      <c r="M1219" s="261" t="s">
        <v>33</v>
      </c>
      <c r="N1219" s="261" t="s">
        <v>33</v>
      </c>
      <c r="O1219" s="262">
        <v>0.9</v>
      </c>
      <c r="P1219" s="263">
        <v>0</v>
      </c>
      <c r="Q1219" s="260" t="s">
        <v>33</v>
      </c>
      <c r="R1219" s="260" t="s">
        <v>33</v>
      </c>
      <c r="S1219" s="260">
        <v>0</v>
      </c>
      <c r="T1219" s="262">
        <v>0.9</v>
      </c>
      <c r="U1219" s="260">
        <v>0</v>
      </c>
      <c r="V1219" s="260" t="s">
        <v>33</v>
      </c>
      <c r="W1219" s="260" t="s">
        <v>33</v>
      </c>
      <c r="X1219" s="260">
        <v>0.9375</v>
      </c>
      <c r="Y1219" s="262">
        <v>0.92</v>
      </c>
      <c r="Z1219" s="262" t="s">
        <v>33</v>
      </c>
      <c r="AA1219" s="262" t="s">
        <v>33</v>
      </c>
      <c r="AB1219" s="262" t="s">
        <v>33</v>
      </c>
      <c r="AC1219" s="262">
        <v>1</v>
      </c>
      <c r="AD1219" s="262">
        <v>0.92</v>
      </c>
      <c r="AE1219" s="260">
        <v>0.999600957701516</v>
      </c>
      <c r="AF1219" s="260">
        <v>0.998891557361906</v>
      </c>
      <c r="AG1219" s="260">
        <v>0.999028560326404</v>
      </c>
      <c r="AH1219" s="260">
        <v>0.99755405056601</v>
      </c>
      <c r="AI1219" s="262">
        <v>0.92</v>
      </c>
      <c r="AJ1219" s="260">
        <v>0</v>
      </c>
      <c r="AK1219" s="260" t="s">
        <v>33</v>
      </c>
      <c r="AL1219" s="260" t="s">
        <v>33</v>
      </c>
      <c r="AM1219" s="260">
        <v>0.947368421052632</v>
      </c>
      <c r="AN1219" s="259">
        <v>0.99</v>
      </c>
      <c r="AO1219" s="264">
        <v>1</v>
      </c>
      <c r="AP1219" s="264">
        <v>1</v>
      </c>
      <c r="AQ1219" s="264">
        <v>1</v>
      </c>
      <c r="AR1219" s="265">
        <v>1</v>
      </c>
      <c r="AS1219" s="286">
        <v>0.0721861525408278</v>
      </c>
      <c r="AT1219" s="267" t="s">
        <v>33</v>
      </c>
      <c r="AU1219" s="268" t="s">
        <v>33</v>
      </c>
      <c r="AV1219" s="268" t="s">
        <v>33</v>
      </c>
      <c r="AW1219" s="268" t="s">
        <v>33</v>
      </c>
      <c r="AX1219" s="224"/>
      <c r="AY1219" s="222"/>
    </row>
    <row r="1220" ht="15" spans="1:51">
      <c r="A1220" s="220"/>
      <c r="B1220" s="224"/>
      <c r="C1220" s="283" t="s">
        <v>1085</v>
      </c>
      <c r="D1220" s="111" t="s">
        <v>25</v>
      </c>
      <c r="E1220" s="111" t="s">
        <v>1086</v>
      </c>
      <c r="F1220" s="307" t="s">
        <v>1258</v>
      </c>
      <c r="G1220" s="307" t="s">
        <v>1258</v>
      </c>
      <c r="H1220" s="307" t="s">
        <v>1258</v>
      </c>
      <c r="I1220" s="307" t="s">
        <v>1258</v>
      </c>
      <c r="J1220" s="259">
        <v>0.9</v>
      </c>
      <c r="K1220" s="260">
        <v>0.954545454545455</v>
      </c>
      <c r="L1220" s="260">
        <v>0.92</v>
      </c>
      <c r="M1220" s="261">
        <v>0.961538461538462</v>
      </c>
      <c r="N1220" s="261">
        <v>0.969834087481146</v>
      </c>
      <c r="O1220" s="262">
        <v>0.9</v>
      </c>
      <c r="P1220" s="263">
        <v>0.924835164835165</v>
      </c>
      <c r="Q1220" s="260">
        <v>0.983163265306122</v>
      </c>
      <c r="R1220" s="260">
        <v>0.990186457311089</v>
      </c>
      <c r="S1220" s="260">
        <v>0.954859380562478</v>
      </c>
      <c r="T1220" s="262">
        <v>0.9</v>
      </c>
      <c r="U1220" s="260">
        <v>0.797362637362637</v>
      </c>
      <c r="V1220" s="260">
        <v>0.89030612244898</v>
      </c>
      <c r="W1220" s="260">
        <v>0.913640824337586</v>
      </c>
      <c r="X1220" s="260">
        <v>0.883641865432538</v>
      </c>
      <c r="Y1220" s="262">
        <v>0.92</v>
      </c>
      <c r="Z1220" s="262">
        <v>0.866666666666667</v>
      </c>
      <c r="AA1220" s="262">
        <v>0.900709219858156</v>
      </c>
      <c r="AB1220" s="262">
        <v>0.943775100401606</v>
      </c>
      <c r="AC1220" s="262">
        <v>0.92519149545422</v>
      </c>
      <c r="AD1220" s="262">
        <v>0.92</v>
      </c>
      <c r="AE1220" s="260">
        <v>0.99926335174954</v>
      </c>
      <c r="AF1220" s="260">
        <v>0.999660902000678</v>
      </c>
      <c r="AG1220" s="260">
        <v>0.998978549540347</v>
      </c>
      <c r="AH1220" s="260">
        <v>0.995050613370414</v>
      </c>
      <c r="AI1220" s="262">
        <v>0.92</v>
      </c>
      <c r="AJ1220" s="260">
        <v>0.929340028694405</v>
      </c>
      <c r="AK1220" s="260">
        <v>0.961812840956777</v>
      </c>
      <c r="AL1220" s="260">
        <v>0.968072526606228</v>
      </c>
      <c r="AM1220" s="260">
        <v>0.964721477849364</v>
      </c>
      <c r="AN1220" s="259">
        <v>0.99</v>
      </c>
      <c r="AO1220" s="264">
        <v>1</v>
      </c>
      <c r="AP1220" s="264">
        <v>1</v>
      </c>
      <c r="AQ1220" s="264">
        <v>1</v>
      </c>
      <c r="AR1220" s="265">
        <v>1</v>
      </c>
      <c r="AS1220" s="286">
        <v>0.0721861525408278</v>
      </c>
      <c r="AT1220" s="267">
        <v>0.125</v>
      </c>
      <c r="AU1220" s="268">
        <v>0.0571428571428571</v>
      </c>
      <c r="AV1220" s="268">
        <v>0.04</v>
      </c>
      <c r="AW1220" s="268">
        <v>0.0684931506849315</v>
      </c>
      <c r="AX1220" s="224"/>
      <c r="AY1220" s="222"/>
    </row>
    <row r="1221" ht="15" spans="1:51">
      <c r="A1221" s="220"/>
      <c r="B1221" s="224"/>
      <c r="C1221" s="283" t="s">
        <v>1085</v>
      </c>
      <c r="D1221" s="111" t="s">
        <v>25</v>
      </c>
      <c r="E1221" s="111" t="s">
        <v>1086</v>
      </c>
      <c r="F1221" s="307" t="s">
        <v>1259</v>
      </c>
      <c r="G1221" s="307" t="s">
        <v>1259</v>
      </c>
      <c r="H1221" s="307" t="s">
        <v>1259</v>
      </c>
      <c r="I1221" s="307" t="s">
        <v>1259</v>
      </c>
      <c r="J1221" s="259">
        <v>0.9</v>
      </c>
      <c r="K1221" s="260">
        <v>0.96551724137931</v>
      </c>
      <c r="L1221" s="260">
        <v>0.970588235294118</v>
      </c>
      <c r="M1221" s="261">
        <v>0.96875</v>
      </c>
      <c r="N1221" s="261">
        <v>0.978365384615385</v>
      </c>
      <c r="O1221" s="262">
        <v>0.9</v>
      </c>
      <c r="P1221" s="263">
        <v>0.942225392296719</v>
      </c>
      <c r="Q1221" s="260">
        <v>0.963636363636364</v>
      </c>
      <c r="R1221" s="260">
        <v>0.97009009009009</v>
      </c>
      <c r="S1221" s="260">
        <v>0.974517179346129</v>
      </c>
      <c r="T1221" s="262">
        <v>0.9</v>
      </c>
      <c r="U1221" s="260">
        <v>0.922610556348074</v>
      </c>
      <c r="V1221" s="260">
        <v>0.924177949709865</v>
      </c>
      <c r="W1221" s="260">
        <v>0.937297297297297</v>
      </c>
      <c r="X1221" s="260">
        <v>0.929751267450677</v>
      </c>
      <c r="Y1221" s="262">
        <v>0.92</v>
      </c>
      <c r="Z1221" s="262">
        <v>0.938704028021016</v>
      </c>
      <c r="AA1221" s="262">
        <v>0.948680351906158</v>
      </c>
      <c r="AB1221" s="262">
        <v>0.94949494949495</v>
      </c>
      <c r="AC1221" s="262">
        <v>0.967875089734386</v>
      </c>
      <c r="AD1221" s="262">
        <v>0.92</v>
      </c>
      <c r="AE1221" s="260">
        <v>0.998935792834338</v>
      </c>
      <c r="AF1221" s="260">
        <v>0.990360339683268</v>
      </c>
      <c r="AG1221" s="260">
        <v>0.998803907236361</v>
      </c>
      <c r="AH1221" s="260">
        <v>0.998536309063767</v>
      </c>
      <c r="AI1221" s="262">
        <v>0.92</v>
      </c>
      <c r="AJ1221" s="260">
        <v>0.95675355450237</v>
      </c>
      <c r="AK1221" s="260">
        <v>0.967258261933905</v>
      </c>
      <c r="AL1221" s="260">
        <v>0.978635014836795</v>
      </c>
      <c r="AM1221" s="260">
        <v>0.981612834122772</v>
      </c>
      <c r="AN1221" s="259">
        <v>0.99</v>
      </c>
      <c r="AO1221" s="264">
        <v>1</v>
      </c>
      <c r="AP1221" s="264">
        <v>1</v>
      </c>
      <c r="AQ1221" s="264">
        <v>1</v>
      </c>
      <c r="AR1221" s="265">
        <v>1</v>
      </c>
      <c r="AS1221" s="286">
        <v>0.0721861525408278</v>
      </c>
      <c r="AT1221" s="267">
        <v>0.0461538461538462</v>
      </c>
      <c r="AU1221" s="268">
        <v>0</v>
      </c>
      <c r="AV1221" s="268">
        <v>0.0185185185185185</v>
      </c>
      <c r="AW1221" s="268">
        <v>0.0429645542427497</v>
      </c>
      <c r="AX1221" s="224"/>
      <c r="AY1221" s="222"/>
    </row>
    <row r="1222" ht="15" spans="1:51">
      <c r="A1222" s="220"/>
      <c r="B1222" s="224"/>
      <c r="C1222" s="283" t="s">
        <v>1085</v>
      </c>
      <c r="D1222" s="111" t="s">
        <v>25</v>
      </c>
      <c r="E1222" s="111" t="s">
        <v>1086</v>
      </c>
      <c r="F1222" s="307" t="s">
        <v>1260</v>
      </c>
      <c r="G1222" s="307" t="s">
        <v>1260</v>
      </c>
      <c r="H1222" s="307" t="s">
        <v>1260</v>
      </c>
      <c r="I1222" s="307" t="s">
        <v>1260</v>
      </c>
      <c r="J1222" s="259">
        <v>0.9</v>
      </c>
      <c r="K1222" s="260">
        <v>0.964912280701754</v>
      </c>
      <c r="L1222" s="260">
        <v>0.984375</v>
      </c>
      <c r="M1222" s="261">
        <v>0.985714285714286</v>
      </c>
      <c r="N1222" s="261">
        <v>0.971223021582734</v>
      </c>
      <c r="O1222" s="262">
        <v>0.9</v>
      </c>
      <c r="P1222" s="263">
        <v>0.880588320955293</v>
      </c>
      <c r="Q1222" s="260">
        <v>0.944202547976133</v>
      </c>
      <c r="R1222" s="260">
        <v>0.974679487179487</v>
      </c>
      <c r="S1222" s="260">
        <v>0.909470014185367</v>
      </c>
      <c r="T1222" s="262">
        <v>0.9</v>
      </c>
      <c r="U1222" s="260">
        <v>0.724479394204165</v>
      </c>
      <c r="V1222" s="260">
        <v>0.800354781486857</v>
      </c>
      <c r="W1222" s="260">
        <v>0.865705128205128</v>
      </c>
      <c r="X1222" s="260">
        <v>0.801376379370261</v>
      </c>
      <c r="Y1222" s="262">
        <v>0.92</v>
      </c>
      <c r="Z1222" s="262">
        <v>0.792857142857143</v>
      </c>
      <c r="AA1222" s="262">
        <v>0.884279475982533</v>
      </c>
      <c r="AB1222" s="262">
        <v>0.922465208747515</v>
      </c>
      <c r="AC1222" s="262">
        <v>0.902875928079435</v>
      </c>
      <c r="AD1222" s="262">
        <v>0.92</v>
      </c>
      <c r="AE1222" s="260">
        <v>0.999496981891348</v>
      </c>
      <c r="AF1222" s="260">
        <v>0.551140994295028</v>
      </c>
      <c r="AG1222" s="260">
        <v>0.987557603686636</v>
      </c>
      <c r="AH1222" s="260">
        <v>0.964787395596052</v>
      </c>
      <c r="AI1222" s="262">
        <v>0.92</v>
      </c>
      <c r="AJ1222" s="260">
        <v>0.889509990485252</v>
      </c>
      <c r="AK1222" s="260">
        <v>0.947451808819646</v>
      </c>
      <c r="AL1222" s="260">
        <v>0.966326925557992</v>
      </c>
      <c r="AM1222" s="260">
        <v>0.955287579681456</v>
      </c>
      <c r="AN1222" s="259">
        <v>0.99</v>
      </c>
      <c r="AO1222" s="264">
        <v>1</v>
      </c>
      <c r="AP1222" s="264">
        <v>1</v>
      </c>
      <c r="AQ1222" s="264">
        <v>1</v>
      </c>
      <c r="AR1222" s="265">
        <v>0.999859214416444</v>
      </c>
      <c r="AS1222" s="286">
        <v>0.0721861525408278</v>
      </c>
      <c r="AT1222" s="267">
        <v>0.0212765957446809</v>
      </c>
      <c r="AU1222" s="268">
        <v>0.0571428571428571</v>
      </c>
      <c r="AV1222" s="268">
        <v>0.102040816326531</v>
      </c>
      <c r="AW1222" s="268">
        <v>0.0891330891330891</v>
      </c>
      <c r="AX1222" s="224"/>
      <c r="AY1222" s="222"/>
    </row>
    <row r="1223" ht="15" spans="1:51">
      <c r="A1223" s="220"/>
      <c r="B1223" s="224"/>
      <c r="C1223" s="283" t="s">
        <v>1085</v>
      </c>
      <c r="D1223" s="111" t="s">
        <v>125</v>
      </c>
      <c r="E1223" s="111" t="s">
        <v>1086</v>
      </c>
      <c r="F1223" s="307" t="s">
        <v>1261</v>
      </c>
      <c r="G1223" s="307" t="s">
        <v>1261</v>
      </c>
      <c r="H1223" s="307" t="s">
        <v>1261</v>
      </c>
      <c r="I1223" s="307" t="s">
        <v>1261</v>
      </c>
      <c r="J1223" s="259">
        <v>0.9</v>
      </c>
      <c r="K1223" s="260" t="s">
        <v>33</v>
      </c>
      <c r="L1223" s="260" t="s">
        <v>33</v>
      </c>
      <c r="M1223" s="261" t="s">
        <v>33</v>
      </c>
      <c r="N1223" s="261" t="s">
        <v>33</v>
      </c>
      <c r="O1223" s="262">
        <v>0.9</v>
      </c>
      <c r="P1223" s="263" t="s">
        <v>33</v>
      </c>
      <c r="Q1223" s="260" t="s">
        <v>33</v>
      </c>
      <c r="R1223" s="260" t="s">
        <v>33</v>
      </c>
      <c r="S1223" s="260" t="s">
        <v>33</v>
      </c>
      <c r="T1223" s="262">
        <v>0.9</v>
      </c>
      <c r="U1223" s="260" t="s">
        <v>33</v>
      </c>
      <c r="V1223" s="260" t="s">
        <v>33</v>
      </c>
      <c r="W1223" s="260" t="s">
        <v>33</v>
      </c>
      <c r="X1223" s="260" t="s">
        <v>33</v>
      </c>
      <c r="Y1223" s="262">
        <v>0.92</v>
      </c>
      <c r="Z1223" s="262" t="s">
        <v>33</v>
      </c>
      <c r="AA1223" s="262" t="s">
        <v>33</v>
      </c>
      <c r="AB1223" s="262" t="s">
        <v>33</v>
      </c>
      <c r="AC1223" s="262" t="s">
        <v>33</v>
      </c>
      <c r="AD1223" s="262">
        <v>0.92</v>
      </c>
      <c r="AE1223" s="260" t="s">
        <v>33</v>
      </c>
      <c r="AF1223" s="260" t="s">
        <v>33</v>
      </c>
      <c r="AG1223" s="260" t="s">
        <v>33</v>
      </c>
      <c r="AH1223" s="260" t="s">
        <v>33</v>
      </c>
      <c r="AI1223" s="262">
        <v>0.92</v>
      </c>
      <c r="AJ1223" s="260" t="s">
        <v>33</v>
      </c>
      <c r="AK1223" s="260" t="s">
        <v>33</v>
      </c>
      <c r="AL1223" s="260" t="s">
        <v>33</v>
      </c>
      <c r="AM1223" s="260" t="s">
        <v>33</v>
      </c>
      <c r="AN1223" s="259">
        <v>0.99</v>
      </c>
      <c r="AO1223" s="264" t="s">
        <v>33</v>
      </c>
      <c r="AP1223" s="264" t="s">
        <v>33</v>
      </c>
      <c r="AQ1223" s="264" t="s">
        <v>33</v>
      </c>
      <c r="AR1223" s="265" t="s">
        <v>33</v>
      </c>
      <c r="AS1223" s="286">
        <v>0.0721861525408278</v>
      </c>
      <c r="AT1223" s="267" t="s">
        <v>33</v>
      </c>
      <c r="AU1223" s="268" t="s">
        <v>33</v>
      </c>
      <c r="AV1223" s="268" t="s">
        <v>33</v>
      </c>
      <c r="AW1223" s="268" t="s">
        <v>33</v>
      </c>
      <c r="AX1223" s="224"/>
      <c r="AY1223" s="222"/>
    </row>
    <row r="1224" ht="15" spans="1:51">
      <c r="A1224" s="220"/>
      <c r="B1224" s="224"/>
      <c r="C1224" s="283" t="s">
        <v>1085</v>
      </c>
      <c r="D1224" s="111" t="s">
        <v>25</v>
      </c>
      <c r="E1224" s="111" t="s">
        <v>1086</v>
      </c>
      <c r="F1224" s="307" t="s">
        <v>1262</v>
      </c>
      <c r="G1224" s="307" t="s">
        <v>1262</v>
      </c>
      <c r="H1224" s="307" t="s">
        <v>1262</v>
      </c>
      <c r="I1224" s="307" t="s">
        <v>1262</v>
      </c>
      <c r="J1224" s="259">
        <v>0.9</v>
      </c>
      <c r="K1224" s="260">
        <v>0.827586206896552</v>
      </c>
      <c r="L1224" s="260">
        <v>0.933333333333333</v>
      </c>
      <c r="M1224" s="261">
        <v>0.866666666666667</v>
      </c>
      <c r="N1224" s="261">
        <v>0.911220715166461</v>
      </c>
      <c r="O1224" s="262">
        <v>0.9</v>
      </c>
      <c r="P1224" s="263">
        <v>0.961102603369066</v>
      </c>
      <c r="Q1224" s="260">
        <v>0.9893864013267</v>
      </c>
      <c r="R1224" s="260">
        <v>0.982102908277405</v>
      </c>
      <c r="S1224" s="260">
        <v>0.972518120901225</v>
      </c>
      <c r="T1224" s="262">
        <v>0.9</v>
      </c>
      <c r="U1224" s="260">
        <v>0.82052067381317</v>
      </c>
      <c r="V1224" s="260">
        <v>0.894195688225539</v>
      </c>
      <c r="W1224" s="260">
        <v>0.920741450942793</v>
      </c>
      <c r="X1224" s="260">
        <v>0.88269320034754</v>
      </c>
      <c r="Y1224" s="262">
        <v>0.92</v>
      </c>
      <c r="Z1224" s="262">
        <v>0.876436781609195</v>
      </c>
      <c r="AA1224" s="262">
        <v>0.924148606811146</v>
      </c>
      <c r="AB1224" s="262">
        <v>0.96373779637378</v>
      </c>
      <c r="AC1224" s="262">
        <v>0.939112133522588</v>
      </c>
      <c r="AD1224" s="262">
        <v>0.92</v>
      </c>
      <c r="AE1224" s="260">
        <v>0.992810065907729</v>
      </c>
      <c r="AF1224" s="260">
        <v>0.993878686700056</v>
      </c>
      <c r="AG1224" s="260">
        <v>0.977309765576031</v>
      </c>
      <c r="AH1224" s="260">
        <v>0.982716994592807</v>
      </c>
      <c r="AI1224" s="262">
        <v>0.92</v>
      </c>
      <c r="AJ1224" s="260">
        <v>0.914163090128755</v>
      </c>
      <c r="AK1224" s="260">
        <v>0.95574979513794</v>
      </c>
      <c r="AL1224" s="260">
        <v>0.981279251170047</v>
      </c>
      <c r="AM1224" s="260">
        <v>0.966680705247239</v>
      </c>
      <c r="AN1224" s="259">
        <v>0.99</v>
      </c>
      <c r="AO1224" s="264">
        <v>1</v>
      </c>
      <c r="AP1224" s="264">
        <v>1</v>
      </c>
      <c r="AQ1224" s="264">
        <v>1</v>
      </c>
      <c r="AR1224" s="265">
        <v>1</v>
      </c>
      <c r="AS1224" s="286">
        <v>0.0721861525408278</v>
      </c>
      <c r="AT1224" s="267">
        <v>0</v>
      </c>
      <c r="AU1224" s="268">
        <v>0.03125</v>
      </c>
      <c r="AV1224" s="268">
        <v>0.0416666666666667</v>
      </c>
      <c r="AW1224" s="268">
        <v>0.0596816976127321</v>
      </c>
      <c r="AX1224" s="224"/>
      <c r="AY1224" s="222"/>
    </row>
    <row r="1225" ht="15" spans="1:51">
      <c r="A1225" s="220"/>
      <c r="B1225" s="224"/>
      <c r="C1225" s="283" t="s">
        <v>1085</v>
      </c>
      <c r="D1225" s="111" t="s">
        <v>125</v>
      </c>
      <c r="E1225" s="111" t="s">
        <v>1086</v>
      </c>
      <c r="F1225" s="307" t="s">
        <v>1263</v>
      </c>
      <c r="G1225" s="307" t="s">
        <v>1263</v>
      </c>
      <c r="H1225" s="307" t="s">
        <v>1263</v>
      </c>
      <c r="I1225" s="307" t="s">
        <v>1263</v>
      </c>
      <c r="J1225" s="259">
        <v>0.9</v>
      </c>
      <c r="K1225" s="260" t="s">
        <v>33</v>
      </c>
      <c r="L1225" s="260" t="s">
        <v>33</v>
      </c>
      <c r="M1225" s="261" t="s">
        <v>33</v>
      </c>
      <c r="N1225" s="261" t="s">
        <v>33</v>
      </c>
      <c r="O1225" s="262">
        <v>0.9</v>
      </c>
      <c r="P1225" s="263">
        <v>0</v>
      </c>
      <c r="Q1225" s="260">
        <v>0</v>
      </c>
      <c r="R1225" s="260" t="s">
        <v>33</v>
      </c>
      <c r="S1225" s="260">
        <v>0</v>
      </c>
      <c r="T1225" s="262">
        <v>0.9</v>
      </c>
      <c r="U1225" s="260">
        <v>0</v>
      </c>
      <c r="V1225" s="260">
        <v>0</v>
      </c>
      <c r="W1225" s="260" t="s">
        <v>33</v>
      </c>
      <c r="X1225" s="260">
        <v>0.583333333333333</v>
      </c>
      <c r="Y1225" s="262">
        <v>0.92</v>
      </c>
      <c r="Z1225" s="262" t="s">
        <v>33</v>
      </c>
      <c r="AA1225" s="262" t="s">
        <v>33</v>
      </c>
      <c r="AB1225" s="262" t="s">
        <v>33</v>
      </c>
      <c r="AC1225" s="262">
        <v>1</v>
      </c>
      <c r="AD1225" s="262">
        <v>0.92</v>
      </c>
      <c r="AE1225" s="260" t="s">
        <v>33</v>
      </c>
      <c r="AF1225" s="260" t="s">
        <v>33</v>
      </c>
      <c r="AG1225" s="260" t="s">
        <v>33</v>
      </c>
      <c r="AH1225" s="260">
        <v>0.525674217907228</v>
      </c>
      <c r="AI1225" s="262">
        <v>0.92</v>
      </c>
      <c r="AJ1225" s="260">
        <v>0</v>
      </c>
      <c r="AK1225" s="260">
        <v>0</v>
      </c>
      <c r="AL1225" s="260" t="s">
        <v>33</v>
      </c>
      <c r="AM1225" s="260">
        <v>0.642857142857143</v>
      </c>
      <c r="AN1225" s="259">
        <v>0.99</v>
      </c>
      <c r="AO1225" s="264" t="s">
        <v>33</v>
      </c>
      <c r="AP1225" s="264" t="s">
        <v>33</v>
      </c>
      <c r="AQ1225" s="264" t="s">
        <v>33</v>
      </c>
      <c r="AR1225" s="265">
        <v>1</v>
      </c>
      <c r="AS1225" s="286">
        <v>0.0721861525408278</v>
      </c>
      <c r="AT1225" s="267" t="s">
        <v>33</v>
      </c>
      <c r="AU1225" s="268" t="s">
        <v>33</v>
      </c>
      <c r="AV1225" s="268" t="s">
        <v>33</v>
      </c>
      <c r="AW1225" s="268" t="s">
        <v>33</v>
      </c>
      <c r="AX1225" s="224"/>
      <c r="AY1225" s="222"/>
    </row>
    <row r="1226" ht="15" spans="1:51">
      <c r="A1226" s="220"/>
      <c r="B1226" s="224"/>
      <c r="C1226" s="283" t="s">
        <v>1085</v>
      </c>
      <c r="D1226" s="111" t="s">
        <v>25</v>
      </c>
      <c r="E1226" s="111" t="s">
        <v>1086</v>
      </c>
      <c r="F1226" s="307" t="s">
        <v>1264</v>
      </c>
      <c r="G1226" s="307" t="s">
        <v>1264</v>
      </c>
      <c r="H1226" s="307" t="s">
        <v>1264</v>
      </c>
      <c r="I1226" s="307" t="s">
        <v>1264</v>
      </c>
      <c r="J1226" s="259">
        <v>0.9</v>
      </c>
      <c r="K1226" s="260">
        <v>0.943396226415094</v>
      </c>
      <c r="L1226" s="260">
        <v>0.932203389830508</v>
      </c>
      <c r="M1226" s="261">
        <v>0.901639344262295</v>
      </c>
      <c r="N1226" s="261">
        <v>0.939086294416244</v>
      </c>
      <c r="O1226" s="262">
        <v>0.9</v>
      </c>
      <c r="P1226" s="263">
        <v>0.958124791458125</v>
      </c>
      <c r="Q1226" s="260">
        <v>0.970555555555556</v>
      </c>
      <c r="R1226" s="260">
        <v>0.969317580673603</v>
      </c>
      <c r="S1226" s="260">
        <v>0.966957572859382</v>
      </c>
      <c r="T1226" s="262">
        <v>0.9</v>
      </c>
      <c r="U1226" s="260">
        <v>0.877043710377044</v>
      </c>
      <c r="V1226" s="260">
        <v>0.939444444444444</v>
      </c>
      <c r="W1226" s="260">
        <v>0.936342796684888</v>
      </c>
      <c r="X1226" s="260">
        <v>0.923773279137111</v>
      </c>
      <c r="Y1226" s="262">
        <v>0.92</v>
      </c>
      <c r="Z1226" s="262">
        <v>0.877033181522446</v>
      </c>
      <c r="AA1226" s="262">
        <v>0.950924608819346</v>
      </c>
      <c r="AB1226" s="262">
        <v>0.964474678760393</v>
      </c>
      <c r="AC1226" s="262">
        <v>0.95428149355611</v>
      </c>
      <c r="AD1226" s="262">
        <v>0.92</v>
      </c>
      <c r="AE1226" s="260">
        <v>0.997888067581837</v>
      </c>
      <c r="AF1226" s="260">
        <v>0.997318539066112</v>
      </c>
      <c r="AG1226" s="260">
        <v>0.897347603536529</v>
      </c>
      <c r="AH1226" s="260">
        <v>0.984855559317805</v>
      </c>
      <c r="AI1226" s="262">
        <v>0.92</v>
      </c>
      <c r="AJ1226" s="260">
        <v>0.923659054699947</v>
      </c>
      <c r="AK1226" s="260">
        <v>0.975466431614515</v>
      </c>
      <c r="AL1226" s="260">
        <v>0.974263654561052</v>
      </c>
      <c r="AM1226" s="260">
        <v>0.974647471858325</v>
      </c>
      <c r="AN1226" s="259">
        <v>0.99</v>
      </c>
      <c r="AO1226" s="264">
        <v>1</v>
      </c>
      <c r="AP1226" s="264">
        <v>1</v>
      </c>
      <c r="AQ1226" s="264">
        <v>1</v>
      </c>
      <c r="AR1226" s="265">
        <v>1</v>
      </c>
      <c r="AS1226" s="286">
        <v>0.0721861525408278</v>
      </c>
      <c r="AT1226" s="267">
        <v>0.108108108108108</v>
      </c>
      <c r="AU1226" s="268">
        <v>0.0512820512820513</v>
      </c>
      <c r="AV1226" s="268">
        <v>0.130434782608696</v>
      </c>
      <c r="AW1226" s="268">
        <v>0.0934371523915462</v>
      </c>
      <c r="AX1226" s="224"/>
      <c r="AY1226" s="222"/>
    </row>
    <row r="1227" ht="15" spans="1:51">
      <c r="A1227" s="220"/>
      <c r="B1227" s="224"/>
      <c r="C1227" s="283" t="s">
        <v>1085</v>
      </c>
      <c r="D1227" s="111" t="s">
        <v>25</v>
      </c>
      <c r="E1227" s="111" t="s">
        <v>1086</v>
      </c>
      <c r="F1227" s="307" t="s">
        <v>1265</v>
      </c>
      <c r="G1227" s="307" t="s">
        <v>1265</v>
      </c>
      <c r="H1227" s="307" t="s">
        <v>1265</v>
      </c>
      <c r="I1227" s="307" t="s">
        <v>1265</v>
      </c>
      <c r="J1227" s="259">
        <v>0.9</v>
      </c>
      <c r="K1227" s="260">
        <v>0.9375</v>
      </c>
      <c r="L1227" s="260">
        <v>0.894736842105263</v>
      </c>
      <c r="M1227" s="261">
        <v>0.894736842105263</v>
      </c>
      <c r="N1227" s="261">
        <v>0.936148300720906</v>
      </c>
      <c r="O1227" s="262">
        <v>0.9</v>
      </c>
      <c r="P1227" s="263">
        <v>0.954862976894143</v>
      </c>
      <c r="Q1227" s="260">
        <v>0.973150171714018</v>
      </c>
      <c r="R1227" s="260">
        <v>0.964020220041629</v>
      </c>
      <c r="S1227" s="260">
        <v>0.965669336829358</v>
      </c>
      <c r="T1227" s="262">
        <v>0.9</v>
      </c>
      <c r="U1227" s="260">
        <v>0.863514239656099</v>
      </c>
      <c r="V1227" s="260">
        <v>0.910084295972526</v>
      </c>
      <c r="W1227" s="260">
        <v>0.92387749033601</v>
      </c>
      <c r="X1227" s="260">
        <v>0.910451409334829</v>
      </c>
      <c r="Y1227" s="262">
        <v>0.92</v>
      </c>
      <c r="Z1227" s="262">
        <v>0.898989898989899</v>
      </c>
      <c r="AA1227" s="262">
        <v>0.937106918238994</v>
      </c>
      <c r="AB1227" s="262">
        <v>0.950724637681159</v>
      </c>
      <c r="AC1227" s="262">
        <v>0.940332008417115</v>
      </c>
      <c r="AD1227" s="262">
        <v>0.92</v>
      </c>
      <c r="AE1227" s="260">
        <v>0.97005742411813</v>
      </c>
      <c r="AF1227" s="260">
        <v>0.902498620635296</v>
      </c>
      <c r="AG1227" s="260">
        <v>0.613874441432862</v>
      </c>
      <c r="AH1227" s="260">
        <v>0.89795996875148</v>
      </c>
      <c r="AI1227" s="262">
        <v>0.92</v>
      </c>
      <c r="AJ1227" s="260">
        <v>0.938856889676562</v>
      </c>
      <c r="AK1227" s="260">
        <v>0.961730865432716</v>
      </c>
      <c r="AL1227" s="260">
        <v>0.975567620927937</v>
      </c>
      <c r="AM1227" s="260">
        <v>0.969508747049161</v>
      </c>
      <c r="AN1227" s="259">
        <v>0.99</v>
      </c>
      <c r="AO1227" s="264">
        <v>1</v>
      </c>
      <c r="AP1227" s="264">
        <v>1</v>
      </c>
      <c r="AQ1227" s="264">
        <v>1</v>
      </c>
      <c r="AR1227" s="265">
        <v>1</v>
      </c>
      <c r="AS1227" s="286">
        <v>0.0721861525408278</v>
      </c>
      <c r="AT1227" s="267">
        <v>0.0333333333333333</v>
      </c>
      <c r="AU1227" s="268">
        <v>0.0666666666666667</v>
      </c>
      <c r="AV1227" s="268">
        <v>0.0512820512820513</v>
      </c>
      <c r="AW1227" s="268">
        <v>0.0783582089552239</v>
      </c>
      <c r="AX1227" s="224"/>
      <c r="AY1227" s="222"/>
    </row>
    <row r="1228" ht="15" spans="1:51">
      <c r="A1228" s="220"/>
      <c r="B1228" s="224"/>
      <c r="C1228" s="283" t="s">
        <v>1085</v>
      </c>
      <c r="D1228" s="111" t="s">
        <v>125</v>
      </c>
      <c r="E1228" s="111" t="s">
        <v>1086</v>
      </c>
      <c r="F1228" s="307" t="s">
        <v>1266</v>
      </c>
      <c r="G1228" s="307" t="s">
        <v>1266</v>
      </c>
      <c r="H1228" s="307" t="s">
        <v>1266</v>
      </c>
      <c r="I1228" s="307" t="s">
        <v>1266</v>
      </c>
      <c r="J1228" s="259">
        <v>0.9</v>
      </c>
      <c r="K1228" s="260" t="s">
        <v>33</v>
      </c>
      <c r="L1228" s="260" t="s">
        <v>33</v>
      </c>
      <c r="M1228" s="261" t="s">
        <v>33</v>
      </c>
      <c r="N1228" s="261" t="s">
        <v>33</v>
      </c>
      <c r="O1228" s="262">
        <v>0.9</v>
      </c>
      <c r="P1228" s="263" t="s">
        <v>33</v>
      </c>
      <c r="Q1228" s="260" t="s">
        <v>33</v>
      </c>
      <c r="R1228" s="260">
        <v>0</v>
      </c>
      <c r="S1228" s="260">
        <v>0.588235294117647</v>
      </c>
      <c r="T1228" s="262">
        <v>0.9</v>
      </c>
      <c r="U1228" s="260" t="s">
        <v>33</v>
      </c>
      <c r="V1228" s="260" t="s">
        <v>33</v>
      </c>
      <c r="W1228" s="260">
        <v>1</v>
      </c>
      <c r="X1228" s="260">
        <v>0.952941176470588</v>
      </c>
      <c r="Y1228" s="262">
        <v>0.92</v>
      </c>
      <c r="Z1228" s="262">
        <v>0</v>
      </c>
      <c r="AA1228" s="262" t="s">
        <v>33</v>
      </c>
      <c r="AB1228" s="262" t="s">
        <v>33</v>
      </c>
      <c r="AC1228" s="262">
        <v>0.8</v>
      </c>
      <c r="AD1228" s="262">
        <v>0.92</v>
      </c>
      <c r="AE1228" s="260">
        <v>0.995505617977528</v>
      </c>
      <c r="AF1228" s="260">
        <v>0.998702422145329</v>
      </c>
      <c r="AG1228" s="260">
        <v>0.998297622541826</v>
      </c>
      <c r="AH1228" s="260">
        <v>0.97537291865816</v>
      </c>
      <c r="AI1228" s="262">
        <v>0.92</v>
      </c>
      <c r="AJ1228" s="260">
        <v>0.5</v>
      </c>
      <c r="AK1228" s="260" t="s">
        <v>33</v>
      </c>
      <c r="AL1228" s="260">
        <v>1</v>
      </c>
      <c r="AM1228" s="260">
        <v>0.946428571428571</v>
      </c>
      <c r="AN1228" s="259">
        <v>0.99</v>
      </c>
      <c r="AO1228" s="264">
        <v>1</v>
      </c>
      <c r="AP1228" s="264">
        <v>1</v>
      </c>
      <c r="AQ1228" s="264">
        <v>1</v>
      </c>
      <c r="AR1228" s="265">
        <v>1</v>
      </c>
      <c r="AS1228" s="286">
        <v>0.0721861525408278</v>
      </c>
      <c r="AT1228" s="267" t="s">
        <v>33</v>
      </c>
      <c r="AU1228" s="268">
        <v>0</v>
      </c>
      <c r="AV1228" s="268">
        <v>0</v>
      </c>
      <c r="AW1228" s="268">
        <v>0</v>
      </c>
      <c r="AX1228" s="224"/>
      <c r="AY1228" s="222"/>
    </row>
    <row r="1229" ht="15" spans="1:51">
      <c r="A1229" s="220"/>
      <c r="B1229" s="224"/>
      <c r="C1229" s="283" t="s">
        <v>1085</v>
      </c>
      <c r="D1229" s="111" t="s">
        <v>25</v>
      </c>
      <c r="E1229" s="111" t="s">
        <v>1086</v>
      </c>
      <c r="F1229" s="307" t="s">
        <v>1267</v>
      </c>
      <c r="G1229" s="307" t="s">
        <v>1267</v>
      </c>
      <c r="H1229" s="307" t="s">
        <v>1267</v>
      </c>
      <c r="I1229" s="307" t="s">
        <v>1267</v>
      </c>
      <c r="J1229" s="259">
        <v>0.9</v>
      </c>
      <c r="K1229" s="260">
        <v>0.978260869565217</v>
      </c>
      <c r="L1229" s="260">
        <v>0.909090909090909</v>
      </c>
      <c r="M1229" s="261">
        <v>0.931034482758621</v>
      </c>
      <c r="N1229" s="261">
        <v>0.947589098532495</v>
      </c>
      <c r="O1229" s="262">
        <v>0.9</v>
      </c>
      <c r="P1229" s="263">
        <v>0.932891755272791</v>
      </c>
      <c r="Q1229" s="260">
        <v>0.996980676328502</v>
      </c>
      <c r="R1229" s="260">
        <v>0.976758045292014</v>
      </c>
      <c r="S1229" s="260">
        <v>0.951239051896131</v>
      </c>
      <c r="T1229" s="262">
        <v>0.9</v>
      </c>
      <c r="U1229" s="260">
        <v>0.802510022659927</v>
      </c>
      <c r="V1229" s="260">
        <v>0.898752012882448</v>
      </c>
      <c r="W1229" s="260">
        <v>0.898092967818832</v>
      </c>
      <c r="X1229" s="260">
        <v>0.860388084765478</v>
      </c>
      <c r="Y1229" s="262">
        <v>0.92</v>
      </c>
      <c r="Z1229" s="262">
        <v>0.884705882352941</v>
      </c>
      <c r="AA1229" s="262">
        <v>0.924834193072955</v>
      </c>
      <c r="AB1229" s="262">
        <v>0.921386306001691</v>
      </c>
      <c r="AC1229" s="262">
        <v>0.927189546392369</v>
      </c>
      <c r="AD1229" s="262">
        <v>0.92</v>
      </c>
      <c r="AE1229" s="260">
        <v>0.999617737003058</v>
      </c>
      <c r="AF1229" s="260">
        <v>0.994068260631502</v>
      </c>
      <c r="AG1229" s="260">
        <v>0.996437759746685</v>
      </c>
      <c r="AH1229" s="260">
        <v>0.987953230187788</v>
      </c>
      <c r="AI1229" s="262">
        <v>0.92</v>
      </c>
      <c r="AJ1229" s="260">
        <v>0.917427267541358</v>
      </c>
      <c r="AK1229" s="260">
        <v>0.953352308665402</v>
      </c>
      <c r="AL1229" s="260">
        <v>0.962682966060801</v>
      </c>
      <c r="AM1229" s="260">
        <v>0.959634994028845</v>
      </c>
      <c r="AN1229" s="259">
        <v>0.99</v>
      </c>
      <c r="AO1229" s="264">
        <v>1</v>
      </c>
      <c r="AP1229" s="264">
        <v>1</v>
      </c>
      <c r="AQ1229" s="264">
        <v>1</v>
      </c>
      <c r="AR1229" s="265">
        <v>1</v>
      </c>
      <c r="AS1229" s="286">
        <v>0.0721861525408278</v>
      </c>
      <c r="AT1229" s="267">
        <v>0.0697674418604651</v>
      </c>
      <c r="AU1229" s="268">
        <v>0.0625</v>
      </c>
      <c r="AV1229" s="268">
        <v>0.0909090909090909</v>
      </c>
      <c r="AW1229" s="268">
        <v>0.0639097744360902</v>
      </c>
      <c r="AX1229" s="224"/>
      <c r="AY1229" s="222"/>
    </row>
    <row r="1230" ht="15" spans="1:51">
      <c r="A1230" s="220"/>
      <c r="B1230" s="224"/>
      <c r="C1230" s="283" t="s">
        <v>1085</v>
      </c>
      <c r="D1230" s="111" t="s">
        <v>125</v>
      </c>
      <c r="E1230" s="111" t="s">
        <v>1086</v>
      </c>
      <c r="F1230" s="307" t="s">
        <v>1268</v>
      </c>
      <c r="G1230" s="307" t="s">
        <v>1268</v>
      </c>
      <c r="H1230" s="307" t="s">
        <v>1268</v>
      </c>
      <c r="I1230" s="307" t="s">
        <v>1268</v>
      </c>
      <c r="J1230" s="259">
        <v>0.9</v>
      </c>
      <c r="K1230" s="260" t="s">
        <v>33</v>
      </c>
      <c r="L1230" s="260" t="s">
        <v>33</v>
      </c>
      <c r="M1230" s="261" t="s">
        <v>33</v>
      </c>
      <c r="N1230" s="261" t="s">
        <v>33</v>
      </c>
      <c r="O1230" s="262">
        <v>0.9</v>
      </c>
      <c r="P1230" s="263" t="s">
        <v>33</v>
      </c>
      <c r="Q1230" s="260" t="s">
        <v>33</v>
      </c>
      <c r="R1230" s="260" t="s">
        <v>33</v>
      </c>
      <c r="S1230" s="260">
        <v>0</v>
      </c>
      <c r="T1230" s="262">
        <v>0.9</v>
      </c>
      <c r="U1230" s="260" t="s">
        <v>33</v>
      </c>
      <c r="V1230" s="260" t="s">
        <v>33</v>
      </c>
      <c r="W1230" s="260" t="s">
        <v>33</v>
      </c>
      <c r="X1230" s="260">
        <v>1</v>
      </c>
      <c r="Y1230" s="262">
        <v>0.92</v>
      </c>
      <c r="Z1230" s="262" t="s">
        <v>33</v>
      </c>
      <c r="AA1230" s="262" t="s">
        <v>33</v>
      </c>
      <c r="AB1230" s="262" t="s">
        <v>33</v>
      </c>
      <c r="AC1230" s="262" t="s">
        <v>33</v>
      </c>
      <c r="AD1230" s="262">
        <v>0.92</v>
      </c>
      <c r="AE1230" s="260" t="s">
        <v>33</v>
      </c>
      <c r="AF1230" s="260" t="s">
        <v>33</v>
      </c>
      <c r="AG1230" s="260" t="s">
        <v>33</v>
      </c>
      <c r="AH1230" s="260" t="s">
        <v>33</v>
      </c>
      <c r="AI1230" s="262">
        <v>0.92</v>
      </c>
      <c r="AJ1230" s="260" t="s">
        <v>33</v>
      </c>
      <c r="AK1230" s="260" t="s">
        <v>33</v>
      </c>
      <c r="AL1230" s="260" t="s">
        <v>33</v>
      </c>
      <c r="AM1230" s="260">
        <v>1</v>
      </c>
      <c r="AN1230" s="259">
        <v>0.99</v>
      </c>
      <c r="AO1230" s="264" t="s">
        <v>33</v>
      </c>
      <c r="AP1230" s="264" t="s">
        <v>33</v>
      </c>
      <c r="AQ1230" s="264" t="s">
        <v>33</v>
      </c>
      <c r="AR1230" s="265" t="s">
        <v>33</v>
      </c>
      <c r="AS1230" s="286">
        <v>0.0721861525408278</v>
      </c>
      <c r="AT1230" s="267" t="s">
        <v>33</v>
      </c>
      <c r="AU1230" s="268" t="s">
        <v>33</v>
      </c>
      <c r="AV1230" s="268" t="s">
        <v>33</v>
      </c>
      <c r="AW1230" s="268" t="s">
        <v>33</v>
      </c>
      <c r="AX1230" s="224"/>
      <c r="AY1230" s="222"/>
    </row>
    <row r="1231" ht="15" spans="1:51">
      <c r="A1231" s="220"/>
      <c r="B1231" s="224"/>
      <c r="C1231" s="283" t="s">
        <v>1085</v>
      </c>
      <c r="D1231" s="111" t="s">
        <v>125</v>
      </c>
      <c r="E1231" s="111" t="s">
        <v>1086</v>
      </c>
      <c r="F1231" s="307" t="s">
        <v>1269</v>
      </c>
      <c r="G1231" s="307" t="s">
        <v>1269</v>
      </c>
      <c r="H1231" s="307" t="s">
        <v>1269</v>
      </c>
      <c r="I1231" s="307" t="s">
        <v>1269</v>
      </c>
      <c r="J1231" s="259">
        <v>0.9</v>
      </c>
      <c r="K1231" s="260" t="s">
        <v>33</v>
      </c>
      <c r="L1231" s="260" t="s">
        <v>33</v>
      </c>
      <c r="M1231" s="261" t="s">
        <v>33</v>
      </c>
      <c r="N1231" s="261" t="s">
        <v>33</v>
      </c>
      <c r="O1231" s="262">
        <v>0.9</v>
      </c>
      <c r="P1231" s="263">
        <v>0</v>
      </c>
      <c r="Q1231" s="260">
        <v>0</v>
      </c>
      <c r="R1231" s="260" t="s">
        <v>33</v>
      </c>
      <c r="S1231" s="260">
        <v>0</v>
      </c>
      <c r="T1231" s="262">
        <v>0.9</v>
      </c>
      <c r="U1231" s="260">
        <v>1</v>
      </c>
      <c r="V1231" s="260">
        <v>1</v>
      </c>
      <c r="W1231" s="260" t="s">
        <v>33</v>
      </c>
      <c r="X1231" s="260">
        <v>0.97752808988764</v>
      </c>
      <c r="Y1231" s="262">
        <v>0.92</v>
      </c>
      <c r="Z1231" s="262" t="s">
        <v>33</v>
      </c>
      <c r="AA1231" s="262" t="s">
        <v>33</v>
      </c>
      <c r="AB1231" s="262">
        <v>1</v>
      </c>
      <c r="AC1231" s="262">
        <v>1</v>
      </c>
      <c r="AD1231" s="262">
        <v>0.92</v>
      </c>
      <c r="AE1231" s="260">
        <v>0.999438622754491</v>
      </c>
      <c r="AF1231" s="260">
        <v>0.998801472476672</v>
      </c>
      <c r="AG1231" s="260">
        <v>0.911616807295662</v>
      </c>
      <c r="AH1231" s="260">
        <v>0.888264564823268</v>
      </c>
      <c r="AI1231" s="262">
        <v>0.92</v>
      </c>
      <c r="AJ1231" s="260">
        <v>1</v>
      </c>
      <c r="AK1231" s="260">
        <v>1</v>
      </c>
      <c r="AL1231" s="260">
        <v>1</v>
      </c>
      <c r="AM1231" s="260">
        <v>0.991379310344828</v>
      </c>
      <c r="AN1231" s="259">
        <v>0.99</v>
      </c>
      <c r="AO1231" s="264">
        <v>1</v>
      </c>
      <c r="AP1231" s="264">
        <v>1</v>
      </c>
      <c r="AQ1231" s="264">
        <v>1</v>
      </c>
      <c r="AR1231" s="265">
        <v>1</v>
      </c>
      <c r="AS1231" s="286">
        <v>0.0721861525408278</v>
      </c>
      <c r="AT1231" s="267" t="s">
        <v>33</v>
      </c>
      <c r="AU1231" s="268" t="s">
        <v>33</v>
      </c>
      <c r="AV1231" s="268" t="s">
        <v>33</v>
      </c>
      <c r="AW1231" s="268" t="s">
        <v>33</v>
      </c>
      <c r="AX1231" s="224"/>
      <c r="AY1231" s="222"/>
    </row>
    <row r="1232" ht="15" spans="1:51">
      <c r="A1232" s="220"/>
      <c r="B1232" s="224"/>
      <c r="C1232" s="283" t="s">
        <v>1085</v>
      </c>
      <c r="D1232" s="111" t="s">
        <v>80</v>
      </c>
      <c r="E1232" s="111" t="s">
        <v>1086</v>
      </c>
      <c r="F1232" s="307" t="s">
        <v>1270</v>
      </c>
      <c r="G1232" s="307" t="s">
        <v>1270</v>
      </c>
      <c r="H1232" s="307" t="s">
        <v>1270</v>
      </c>
      <c r="I1232" s="307" t="s">
        <v>1270</v>
      </c>
      <c r="J1232" s="259">
        <v>0.9</v>
      </c>
      <c r="K1232" s="260" t="s">
        <v>33</v>
      </c>
      <c r="L1232" s="260" t="s">
        <v>33</v>
      </c>
      <c r="M1232" s="261" t="s">
        <v>33</v>
      </c>
      <c r="N1232" s="261" t="s">
        <v>33</v>
      </c>
      <c r="O1232" s="262">
        <v>0.9</v>
      </c>
      <c r="P1232" s="263">
        <v>0</v>
      </c>
      <c r="Q1232" s="260">
        <v>0</v>
      </c>
      <c r="R1232" s="260">
        <v>0</v>
      </c>
      <c r="S1232" s="260">
        <v>0</v>
      </c>
      <c r="T1232" s="262">
        <v>0.9</v>
      </c>
      <c r="U1232" s="260">
        <v>0</v>
      </c>
      <c r="V1232" s="260">
        <v>0</v>
      </c>
      <c r="W1232" s="260">
        <v>0.5</v>
      </c>
      <c r="X1232" s="260">
        <v>0.911764705882353</v>
      </c>
      <c r="Y1232" s="262">
        <v>0.92</v>
      </c>
      <c r="Z1232" s="262" t="s">
        <v>33</v>
      </c>
      <c r="AA1232" s="262" t="s">
        <v>33</v>
      </c>
      <c r="AB1232" s="262" t="s">
        <v>33</v>
      </c>
      <c r="AC1232" s="262">
        <v>1</v>
      </c>
      <c r="AD1232" s="262">
        <v>0.92</v>
      </c>
      <c r="AE1232" s="260">
        <v>0.999502363772083</v>
      </c>
      <c r="AF1232" s="260">
        <v>0.992554676593765</v>
      </c>
      <c r="AG1232" s="260">
        <v>0.986945812807882</v>
      </c>
      <c r="AH1232" s="260">
        <v>0.984485342208314</v>
      </c>
      <c r="AI1232" s="262">
        <v>0.92</v>
      </c>
      <c r="AJ1232" s="260">
        <v>0.5</v>
      </c>
      <c r="AK1232" s="260">
        <v>0</v>
      </c>
      <c r="AL1232" s="260">
        <v>0.5</v>
      </c>
      <c r="AM1232" s="260">
        <v>0.911111111111111</v>
      </c>
      <c r="AN1232" s="259">
        <v>0.99</v>
      </c>
      <c r="AO1232" s="264">
        <v>1</v>
      </c>
      <c r="AP1232" s="264">
        <v>1</v>
      </c>
      <c r="AQ1232" s="264">
        <v>1</v>
      </c>
      <c r="AR1232" s="265">
        <v>1</v>
      </c>
      <c r="AS1232" s="286">
        <v>0.0721861525408278</v>
      </c>
      <c r="AT1232" s="267" t="s">
        <v>33</v>
      </c>
      <c r="AU1232" s="268" t="s">
        <v>33</v>
      </c>
      <c r="AV1232" s="268" t="s">
        <v>33</v>
      </c>
      <c r="AW1232" s="268" t="s">
        <v>33</v>
      </c>
      <c r="AX1232" s="224"/>
      <c r="AY1232" s="222"/>
    </row>
    <row r="1233" ht="15" spans="1:51">
      <c r="A1233" s="220"/>
      <c r="B1233" s="224"/>
      <c r="C1233" s="283" t="s">
        <v>1085</v>
      </c>
      <c r="D1233" s="111" t="s">
        <v>25</v>
      </c>
      <c r="E1233" s="111" t="s">
        <v>1086</v>
      </c>
      <c r="F1233" s="307" t="s">
        <v>1271</v>
      </c>
      <c r="G1233" s="307" t="s">
        <v>1271</v>
      </c>
      <c r="H1233" s="307" t="s">
        <v>1271</v>
      </c>
      <c r="I1233" s="307" t="s">
        <v>1271</v>
      </c>
      <c r="J1233" s="259">
        <v>0.9</v>
      </c>
      <c r="K1233" s="260">
        <v>0.890625</v>
      </c>
      <c r="L1233" s="260">
        <v>0.901408450704225</v>
      </c>
      <c r="M1233" s="261">
        <v>0.904109589041096</v>
      </c>
      <c r="N1233" s="261">
        <v>0.948469387755102</v>
      </c>
      <c r="O1233" s="262">
        <v>0.9</v>
      </c>
      <c r="P1233" s="263">
        <v>0.855782130399785</v>
      </c>
      <c r="Q1233" s="260">
        <v>0.919054652880354</v>
      </c>
      <c r="R1233" s="260">
        <v>0.932780320366133</v>
      </c>
      <c r="S1233" s="260">
        <v>0.926660075185187</v>
      </c>
      <c r="T1233" s="262">
        <v>0.9</v>
      </c>
      <c r="U1233" s="260">
        <v>0.793399517037832</v>
      </c>
      <c r="V1233" s="260">
        <v>0.87370753323486</v>
      </c>
      <c r="W1233" s="260">
        <v>0.880434782608696</v>
      </c>
      <c r="X1233" s="260">
        <v>0.886037867532371</v>
      </c>
      <c r="Y1233" s="262">
        <v>0.92</v>
      </c>
      <c r="Z1233" s="262">
        <v>0.759301014656144</v>
      </c>
      <c r="AA1233" s="262">
        <v>0.869314541960282</v>
      </c>
      <c r="AB1233" s="262">
        <v>0.867396593673966</v>
      </c>
      <c r="AC1233" s="262">
        <v>0.895273458335043</v>
      </c>
      <c r="AD1233" s="262">
        <v>0.92</v>
      </c>
      <c r="AE1233" s="260">
        <v>0.999229880631498</v>
      </c>
      <c r="AF1233" s="260">
        <v>0.992602866389274</v>
      </c>
      <c r="AG1233" s="260">
        <v>0.998285101822079</v>
      </c>
      <c r="AH1233" s="260">
        <v>0.994785023150269</v>
      </c>
      <c r="AI1233" s="262">
        <v>0.92</v>
      </c>
      <c r="AJ1233" s="260">
        <v>0.875176075414454</v>
      </c>
      <c r="AK1233" s="260">
        <v>0.937927722415656</v>
      </c>
      <c r="AL1233" s="260">
        <v>0.93957633985415</v>
      </c>
      <c r="AM1233" s="260">
        <v>0.95248943906181</v>
      </c>
      <c r="AN1233" s="259">
        <v>0.99</v>
      </c>
      <c r="AO1233" s="264">
        <v>1</v>
      </c>
      <c r="AP1233" s="264">
        <v>1</v>
      </c>
      <c r="AQ1233" s="264">
        <v>1</v>
      </c>
      <c r="AR1233" s="265">
        <v>1</v>
      </c>
      <c r="AS1233" s="286">
        <v>0.0721861525408278</v>
      </c>
      <c r="AT1233" s="267">
        <v>0.0210526315789474</v>
      </c>
      <c r="AU1233" s="268">
        <v>0.0650406504065041</v>
      </c>
      <c r="AV1233" s="268">
        <v>0.0263157894736842</v>
      </c>
      <c r="AW1233" s="268">
        <v>0.0620229007633588</v>
      </c>
      <c r="AX1233" s="224"/>
      <c r="AY1233" s="222"/>
    </row>
    <row r="1234" ht="15" spans="1:51">
      <c r="A1234" s="220"/>
      <c r="B1234" s="224"/>
      <c r="C1234" s="283" t="s">
        <v>1085</v>
      </c>
      <c r="D1234" s="111" t="s">
        <v>25</v>
      </c>
      <c r="E1234" s="111" t="s">
        <v>1086</v>
      </c>
      <c r="F1234" s="310" t="s">
        <v>1272</v>
      </c>
      <c r="G1234" s="310" t="s">
        <v>1272</v>
      </c>
      <c r="H1234" s="310" t="s">
        <v>1272</v>
      </c>
      <c r="I1234" s="310" t="s">
        <v>1272</v>
      </c>
      <c r="J1234" s="259">
        <v>0.9</v>
      </c>
      <c r="K1234" s="260" t="s">
        <v>33</v>
      </c>
      <c r="L1234" s="260" t="s">
        <v>33</v>
      </c>
      <c r="M1234" s="261" t="s">
        <v>33</v>
      </c>
      <c r="N1234" s="261" t="s">
        <v>33</v>
      </c>
      <c r="O1234" s="262">
        <v>0.9</v>
      </c>
      <c r="P1234" s="263">
        <v>0</v>
      </c>
      <c r="Q1234" s="260">
        <v>0</v>
      </c>
      <c r="R1234" s="260">
        <v>0</v>
      </c>
      <c r="S1234" s="260">
        <v>0</v>
      </c>
      <c r="T1234" s="262">
        <v>0.9</v>
      </c>
      <c r="U1234" s="260">
        <v>1</v>
      </c>
      <c r="V1234" s="260">
        <v>0.9875</v>
      </c>
      <c r="W1234" s="260">
        <v>1</v>
      </c>
      <c r="X1234" s="260">
        <v>0.994475138121547</v>
      </c>
      <c r="Y1234" s="262">
        <v>0.92</v>
      </c>
      <c r="Z1234" s="262">
        <v>1</v>
      </c>
      <c r="AA1234" s="262">
        <v>1</v>
      </c>
      <c r="AB1234" s="262">
        <v>1</v>
      </c>
      <c r="AC1234" s="262">
        <v>1</v>
      </c>
      <c r="AD1234" s="262">
        <v>0.92</v>
      </c>
      <c r="AE1234" s="260">
        <v>0.999681731381286</v>
      </c>
      <c r="AF1234" s="260">
        <v>0.995305164319249</v>
      </c>
      <c r="AG1234" s="260">
        <v>0.993681993681994</v>
      </c>
      <c r="AH1234" s="260">
        <v>0.996162603289928</v>
      </c>
      <c r="AI1234" s="262">
        <v>0.92</v>
      </c>
      <c r="AJ1234" s="260">
        <v>1</v>
      </c>
      <c r="AK1234" s="260">
        <v>1</v>
      </c>
      <c r="AL1234" s="260">
        <v>1</v>
      </c>
      <c r="AM1234" s="260">
        <v>0.99835255354201</v>
      </c>
      <c r="AN1234" s="259">
        <v>0.99</v>
      </c>
      <c r="AO1234" s="264">
        <v>1</v>
      </c>
      <c r="AP1234" s="264">
        <v>1</v>
      </c>
      <c r="AQ1234" s="264">
        <v>1</v>
      </c>
      <c r="AR1234" s="265">
        <v>1</v>
      </c>
      <c r="AS1234" s="286">
        <v>0.0721861525408278</v>
      </c>
      <c r="AT1234" s="267" t="s">
        <v>33</v>
      </c>
      <c r="AU1234" s="268" t="s">
        <v>33</v>
      </c>
      <c r="AV1234" s="268" t="s">
        <v>33</v>
      </c>
      <c r="AW1234" s="268" t="s">
        <v>33</v>
      </c>
      <c r="AX1234" s="224"/>
      <c r="AY1234" s="222"/>
    </row>
    <row r="1235" ht="15" spans="1:51">
      <c r="A1235" s="220"/>
      <c r="B1235" s="224"/>
      <c r="C1235" s="283" t="s">
        <v>1085</v>
      </c>
      <c r="D1235" s="111" t="s">
        <v>25</v>
      </c>
      <c r="E1235" s="111" t="s">
        <v>1086</v>
      </c>
      <c r="F1235" s="307" t="s">
        <v>1273</v>
      </c>
      <c r="G1235" s="307" t="s">
        <v>1273</v>
      </c>
      <c r="H1235" s="307" t="s">
        <v>1273</v>
      </c>
      <c r="I1235" s="307" t="s">
        <v>1273</v>
      </c>
      <c r="J1235" s="259">
        <v>0.9</v>
      </c>
      <c r="K1235" s="260">
        <v>1</v>
      </c>
      <c r="L1235" s="260">
        <v>0.918367346938776</v>
      </c>
      <c r="M1235" s="261">
        <v>0.942307692307692</v>
      </c>
      <c r="N1235" s="261">
        <v>0.956383822363204</v>
      </c>
      <c r="O1235" s="262">
        <v>0.9</v>
      </c>
      <c r="P1235" s="263">
        <v>0.951816347124117</v>
      </c>
      <c r="Q1235" s="260">
        <v>0.989071038251366</v>
      </c>
      <c r="R1235" s="260">
        <v>0.989801864801865</v>
      </c>
      <c r="S1235" s="260">
        <v>0.971462770717738</v>
      </c>
      <c r="T1235" s="262">
        <v>0.9</v>
      </c>
      <c r="U1235" s="260">
        <v>0.759838546922301</v>
      </c>
      <c r="V1235" s="260">
        <v>0.929249352890423</v>
      </c>
      <c r="W1235" s="260">
        <v>0.93006993006993</v>
      </c>
      <c r="X1235" s="260">
        <v>0.883513066046179</v>
      </c>
      <c r="Y1235" s="262">
        <v>0.92</v>
      </c>
      <c r="Z1235" s="262">
        <v>0.820171265461465</v>
      </c>
      <c r="AA1235" s="262">
        <v>0.936656282450675</v>
      </c>
      <c r="AB1235" s="262">
        <v>0.953311617806732</v>
      </c>
      <c r="AC1235" s="262">
        <v>0.910909996678844</v>
      </c>
      <c r="AD1235" s="262">
        <v>0.92</v>
      </c>
      <c r="AE1235" s="260">
        <v>0.999312147475581</v>
      </c>
      <c r="AF1235" s="260">
        <v>0.997273346966599</v>
      </c>
      <c r="AG1235" s="260">
        <v>0.914154624587282</v>
      </c>
      <c r="AH1235" s="260">
        <v>0.965090740628271</v>
      </c>
      <c r="AI1235" s="262">
        <v>0.92</v>
      </c>
      <c r="AJ1235" s="260">
        <v>0.847258225324028</v>
      </c>
      <c r="AK1235" s="260">
        <v>0.96397207836073</v>
      </c>
      <c r="AL1235" s="260">
        <v>0.975424896646762</v>
      </c>
      <c r="AM1235" s="260">
        <v>0.947163926626844</v>
      </c>
      <c r="AN1235" s="259">
        <v>0.99</v>
      </c>
      <c r="AO1235" s="264">
        <v>1</v>
      </c>
      <c r="AP1235" s="264">
        <v>1</v>
      </c>
      <c r="AQ1235" s="264">
        <v>1</v>
      </c>
      <c r="AR1235" s="265">
        <v>0.999889331562638</v>
      </c>
      <c r="AS1235" s="286">
        <v>0.0721861525408278</v>
      </c>
      <c r="AT1235" s="267">
        <v>0.05</v>
      </c>
      <c r="AU1235" s="268">
        <v>0.0952380952380952</v>
      </c>
      <c r="AV1235" s="268">
        <v>0</v>
      </c>
      <c r="AW1235" s="268">
        <v>0.0934891485809683</v>
      </c>
      <c r="AX1235" s="224"/>
      <c r="AY1235" s="222"/>
    </row>
    <row r="1236" ht="15" spans="1:51">
      <c r="A1236" s="220"/>
      <c r="B1236" s="224"/>
      <c r="C1236" s="283" t="s">
        <v>1085</v>
      </c>
      <c r="D1236" s="111" t="s">
        <v>25</v>
      </c>
      <c r="E1236" s="111" t="s">
        <v>1086</v>
      </c>
      <c r="F1236" s="307" t="s">
        <v>1274</v>
      </c>
      <c r="G1236" s="307" t="s">
        <v>1274</v>
      </c>
      <c r="H1236" s="307" t="s">
        <v>1274</v>
      </c>
      <c r="I1236" s="307" t="s">
        <v>1274</v>
      </c>
      <c r="J1236" s="259">
        <v>0.9</v>
      </c>
      <c r="K1236" s="260">
        <v>0.934782608695652</v>
      </c>
      <c r="L1236" s="260">
        <v>0.923076923076923</v>
      </c>
      <c r="M1236" s="261">
        <v>0.909090909090909</v>
      </c>
      <c r="N1236" s="261">
        <v>0.952586206896552</v>
      </c>
      <c r="O1236" s="262">
        <v>0.9</v>
      </c>
      <c r="P1236" s="263">
        <v>0.849893390191898</v>
      </c>
      <c r="Q1236" s="260">
        <v>0.9559902200489</v>
      </c>
      <c r="R1236" s="260">
        <v>0.96689497716895</v>
      </c>
      <c r="S1236" s="260">
        <v>0.934723774053383</v>
      </c>
      <c r="T1236" s="262">
        <v>0.9</v>
      </c>
      <c r="U1236" s="260">
        <v>0.791257995735608</v>
      </c>
      <c r="V1236" s="260">
        <v>0.891531451433652</v>
      </c>
      <c r="W1236" s="260">
        <v>0.904566210045662</v>
      </c>
      <c r="X1236" s="260">
        <v>0.87896544589282</v>
      </c>
      <c r="Y1236" s="262">
        <v>0.92</v>
      </c>
      <c r="Z1236" s="262">
        <v>0.846918489065606</v>
      </c>
      <c r="AA1236" s="262">
        <v>0.888501742160279</v>
      </c>
      <c r="AB1236" s="262">
        <v>0.933875890132248</v>
      </c>
      <c r="AC1236" s="262">
        <v>0.914692428483649</v>
      </c>
      <c r="AD1236" s="262">
        <v>0.92</v>
      </c>
      <c r="AE1236" s="260">
        <v>0.995739846634479</v>
      </c>
      <c r="AF1236" s="260">
        <v>0.997683553227918</v>
      </c>
      <c r="AG1236" s="260">
        <v>0.976470588235294</v>
      </c>
      <c r="AH1236" s="260">
        <v>0.993832336519165</v>
      </c>
      <c r="AI1236" s="262">
        <v>0.92</v>
      </c>
      <c r="AJ1236" s="260">
        <v>0.890117605757416</v>
      </c>
      <c r="AK1236" s="260">
        <v>0.945532549897407</v>
      </c>
      <c r="AL1236" s="260">
        <v>0.961222967934377</v>
      </c>
      <c r="AM1236" s="260">
        <v>0.95581526986981</v>
      </c>
      <c r="AN1236" s="259">
        <v>0.99</v>
      </c>
      <c r="AO1236" s="264">
        <v>1</v>
      </c>
      <c r="AP1236" s="264">
        <v>1</v>
      </c>
      <c r="AQ1236" s="264">
        <v>1</v>
      </c>
      <c r="AR1236" s="265">
        <v>1</v>
      </c>
      <c r="AS1236" s="286">
        <v>0.0721861525408278</v>
      </c>
      <c r="AT1236" s="267">
        <v>0.105263157894737</v>
      </c>
      <c r="AU1236" s="268">
        <v>0.105263157894737</v>
      </c>
      <c r="AV1236" s="268">
        <v>0.0465116279069767</v>
      </c>
      <c r="AW1236" s="268">
        <v>0.0755873340143003</v>
      </c>
      <c r="AX1236" s="224"/>
      <c r="AY1236" s="222"/>
    </row>
    <row r="1237" ht="15" spans="1:51">
      <c r="A1237" s="220"/>
      <c r="B1237" s="224"/>
      <c r="C1237" s="283" t="s">
        <v>1085</v>
      </c>
      <c r="D1237" s="111" t="s">
        <v>25</v>
      </c>
      <c r="E1237" s="111" t="s">
        <v>1086</v>
      </c>
      <c r="F1237" s="307" t="s">
        <v>1275</v>
      </c>
      <c r="G1237" s="307" t="s">
        <v>1275</v>
      </c>
      <c r="H1237" s="307" t="s">
        <v>1275</v>
      </c>
      <c r="I1237" s="307" t="s">
        <v>1275</v>
      </c>
      <c r="J1237" s="259">
        <v>0.9</v>
      </c>
      <c r="K1237" s="260">
        <v>0.761904761904762</v>
      </c>
      <c r="L1237" s="260">
        <v>0.954545454545455</v>
      </c>
      <c r="M1237" s="261">
        <v>1</v>
      </c>
      <c r="N1237" s="261">
        <v>0.979133226324238</v>
      </c>
      <c r="O1237" s="262">
        <v>0.9</v>
      </c>
      <c r="P1237" s="263">
        <v>0.953857245854362</v>
      </c>
      <c r="Q1237" s="260">
        <v>0.965503724029792</v>
      </c>
      <c r="R1237" s="260">
        <v>0.972863507492912</v>
      </c>
      <c r="S1237" s="260">
        <v>0.950487898352053</v>
      </c>
      <c r="T1237" s="262">
        <v>0.9</v>
      </c>
      <c r="U1237" s="260">
        <v>0.889329488103821</v>
      </c>
      <c r="V1237" s="260">
        <v>0.91062328498628</v>
      </c>
      <c r="W1237" s="260">
        <v>0.930336168489267</v>
      </c>
      <c r="X1237" s="260">
        <v>0.900209309867044</v>
      </c>
      <c r="Y1237" s="262">
        <v>0.92</v>
      </c>
      <c r="Z1237" s="262">
        <v>0.910189982728843</v>
      </c>
      <c r="AA1237" s="262">
        <v>0.930769230769231</v>
      </c>
      <c r="AB1237" s="262">
        <v>0.928698752228164</v>
      </c>
      <c r="AC1237" s="262">
        <v>0.929328831230377</v>
      </c>
      <c r="AD1237" s="262">
        <v>0.92</v>
      </c>
      <c r="AE1237" s="260">
        <v>0.949579831932773</v>
      </c>
      <c r="AF1237" s="260">
        <v>0.992876416621695</v>
      </c>
      <c r="AG1237" s="260">
        <v>0.986427593076827</v>
      </c>
      <c r="AH1237" s="260">
        <v>0.98590086443076</v>
      </c>
      <c r="AI1237" s="262">
        <v>0.92</v>
      </c>
      <c r="AJ1237" s="260">
        <v>0.938860721741724</v>
      </c>
      <c r="AK1237" s="260">
        <v>0.966460436339954</v>
      </c>
      <c r="AL1237" s="260">
        <v>0.96996699669967</v>
      </c>
      <c r="AM1237" s="260">
        <v>0.965610806346959</v>
      </c>
      <c r="AN1237" s="259">
        <v>0.99</v>
      </c>
      <c r="AO1237" s="264">
        <v>1</v>
      </c>
      <c r="AP1237" s="264">
        <v>1</v>
      </c>
      <c r="AQ1237" s="264">
        <v>1</v>
      </c>
      <c r="AR1237" s="265">
        <v>1</v>
      </c>
      <c r="AS1237" s="286">
        <v>0.0721861525408278</v>
      </c>
      <c r="AT1237" s="267">
        <v>0.0222222222222222</v>
      </c>
      <c r="AU1237" s="268">
        <v>0.0465116279069767</v>
      </c>
      <c r="AV1237" s="268">
        <v>0.0612244897959184</v>
      </c>
      <c r="AW1237" s="268">
        <v>0.0290644868301544</v>
      </c>
      <c r="AX1237" s="224"/>
      <c r="AY1237" s="222"/>
    </row>
    <row r="1238" ht="15" spans="1:51">
      <c r="A1238" s="220"/>
      <c r="B1238" s="224"/>
      <c r="C1238" s="283" t="s">
        <v>1085</v>
      </c>
      <c r="D1238" s="111" t="s">
        <v>125</v>
      </c>
      <c r="E1238" s="111" t="s">
        <v>1086</v>
      </c>
      <c r="F1238" s="307" t="s">
        <v>1276</v>
      </c>
      <c r="G1238" s="307" t="s">
        <v>1276</v>
      </c>
      <c r="H1238" s="307" t="s">
        <v>1276</v>
      </c>
      <c r="I1238" s="307" t="s">
        <v>1276</v>
      </c>
      <c r="J1238" s="259">
        <v>0.9</v>
      </c>
      <c r="K1238" s="260" t="s">
        <v>33</v>
      </c>
      <c r="L1238" s="260" t="s">
        <v>33</v>
      </c>
      <c r="M1238" s="261" t="s">
        <v>33</v>
      </c>
      <c r="N1238" s="261" t="s">
        <v>33</v>
      </c>
      <c r="O1238" s="262">
        <v>0.9</v>
      </c>
      <c r="P1238" s="263">
        <v>0.5</v>
      </c>
      <c r="Q1238" s="260">
        <v>0.419354838709677</v>
      </c>
      <c r="R1238" s="260">
        <v>0.5</v>
      </c>
      <c r="S1238" s="260">
        <v>0.392182410423453</v>
      </c>
      <c r="T1238" s="262">
        <v>0.9</v>
      </c>
      <c r="U1238" s="260">
        <v>0.995934959349594</v>
      </c>
      <c r="V1238" s="260">
        <v>0.995967741935484</v>
      </c>
      <c r="W1238" s="260">
        <v>1</v>
      </c>
      <c r="X1238" s="260">
        <v>0.99771986970684</v>
      </c>
      <c r="Y1238" s="262">
        <v>0.92</v>
      </c>
      <c r="Z1238" s="262">
        <v>1</v>
      </c>
      <c r="AA1238" s="262">
        <v>1</v>
      </c>
      <c r="AB1238" s="262">
        <v>1</v>
      </c>
      <c r="AC1238" s="262">
        <v>0.997020854021847</v>
      </c>
      <c r="AD1238" s="262">
        <v>0.92</v>
      </c>
      <c r="AE1238" s="260">
        <v>0.998144712430427</v>
      </c>
      <c r="AF1238" s="260">
        <v>0.992983707931978</v>
      </c>
      <c r="AG1238" s="260">
        <v>0.985750513223041</v>
      </c>
      <c r="AH1238" s="260">
        <v>0.970588235294118</v>
      </c>
      <c r="AI1238" s="262">
        <v>0.92</v>
      </c>
      <c r="AJ1238" s="260">
        <v>0.99685534591195</v>
      </c>
      <c r="AK1238" s="260">
        <v>0.997050147492625</v>
      </c>
      <c r="AL1238" s="260">
        <v>1</v>
      </c>
      <c r="AM1238" s="260">
        <v>0.998057781014809</v>
      </c>
      <c r="AN1238" s="259">
        <v>0.99</v>
      </c>
      <c r="AO1238" s="264">
        <v>1</v>
      </c>
      <c r="AP1238" s="264">
        <v>1</v>
      </c>
      <c r="AQ1238" s="264">
        <v>1</v>
      </c>
      <c r="AR1238" s="265">
        <v>1</v>
      </c>
      <c r="AS1238" s="286">
        <v>0.0721861525408278</v>
      </c>
      <c r="AT1238" s="267" t="s">
        <v>33</v>
      </c>
      <c r="AU1238" s="268" t="s">
        <v>33</v>
      </c>
      <c r="AV1238" s="268" t="s">
        <v>33</v>
      </c>
      <c r="AW1238" s="268">
        <v>0</v>
      </c>
      <c r="AX1238" s="224"/>
      <c r="AY1238" s="222"/>
    </row>
    <row r="1239" ht="15" spans="1:51">
      <c r="A1239" s="220"/>
      <c r="B1239" s="224"/>
      <c r="C1239" s="283" t="s">
        <v>1085</v>
      </c>
      <c r="D1239" s="111" t="s">
        <v>125</v>
      </c>
      <c r="E1239" s="111" t="s">
        <v>1086</v>
      </c>
      <c r="F1239" s="307" t="s">
        <v>1277</v>
      </c>
      <c r="G1239" s="307" t="s">
        <v>1277</v>
      </c>
      <c r="H1239" s="307" t="s">
        <v>1277</v>
      </c>
      <c r="I1239" s="307" t="s">
        <v>1277</v>
      </c>
      <c r="J1239" s="259">
        <v>0.9</v>
      </c>
      <c r="K1239" s="260" t="s">
        <v>33</v>
      </c>
      <c r="L1239" s="260" t="s">
        <v>33</v>
      </c>
      <c r="M1239" s="261" t="s">
        <v>33</v>
      </c>
      <c r="N1239" s="261" t="s">
        <v>33</v>
      </c>
      <c r="O1239" s="262">
        <v>0.9</v>
      </c>
      <c r="P1239" s="263">
        <v>0</v>
      </c>
      <c r="Q1239" s="260" t="s">
        <v>33</v>
      </c>
      <c r="R1239" s="260">
        <v>0</v>
      </c>
      <c r="S1239" s="260">
        <v>0</v>
      </c>
      <c r="T1239" s="262">
        <v>0.9</v>
      </c>
      <c r="U1239" s="260">
        <v>1</v>
      </c>
      <c r="V1239" s="260" t="s">
        <v>33</v>
      </c>
      <c r="W1239" s="260">
        <v>1</v>
      </c>
      <c r="X1239" s="260">
        <v>0.964285714285714</v>
      </c>
      <c r="Y1239" s="262">
        <v>0.92</v>
      </c>
      <c r="Z1239" s="262" t="s">
        <v>33</v>
      </c>
      <c r="AA1239" s="262" t="s">
        <v>33</v>
      </c>
      <c r="AB1239" s="262" t="s">
        <v>33</v>
      </c>
      <c r="AC1239" s="262">
        <v>1</v>
      </c>
      <c r="AD1239" s="262">
        <v>0.92</v>
      </c>
      <c r="AE1239" s="260">
        <v>0.972477064220184</v>
      </c>
      <c r="AF1239" s="260">
        <v>0.991283006093433</v>
      </c>
      <c r="AG1239" s="260">
        <v>0.992883713407731</v>
      </c>
      <c r="AH1239" s="260">
        <v>0.982054784799347</v>
      </c>
      <c r="AI1239" s="262">
        <v>0.92</v>
      </c>
      <c r="AJ1239" s="260">
        <v>1</v>
      </c>
      <c r="AK1239" s="260" t="s">
        <v>33</v>
      </c>
      <c r="AL1239" s="260">
        <v>1</v>
      </c>
      <c r="AM1239" s="260">
        <v>0.971428571428571</v>
      </c>
      <c r="AN1239" s="259">
        <v>0.99</v>
      </c>
      <c r="AO1239" s="264">
        <v>1</v>
      </c>
      <c r="AP1239" s="264">
        <v>1</v>
      </c>
      <c r="AQ1239" s="264">
        <v>1</v>
      </c>
      <c r="AR1239" s="265">
        <v>1</v>
      </c>
      <c r="AS1239" s="286">
        <v>0.0721861525408278</v>
      </c>
      <c r="AT1239" s="267" t="s">
        <v>33</v>
      </c>
      <c r="AU1239" s="268" t="s">
        <v>33</v>
      </c>
      <c r="AV1239" s="268" t="s">
        <v>33</v>
      </c>
      <c r="AW1239" s="268" t="s">
        <v>33</v>
      </c>
      <c r="AX1239" s="224"/>
      <c r="AY1239" s="222"/>
    </row>
    <row r="1240" ht="15" spans="1:51">
      <c r="A1240" s="220"/>
      <c r="B1240" s="224"/>
      <c r="C1240" s="283" t="s">
        <v>1085</v>
      </c>
      <c r="D1240" s="111" t="s">
        <v>25</v>
      </c>
      <c r="E1240" s="111" t="s">
        <v>1086</v>
      </c>
      <c r="F1240" s="307" t="s">
        <v>1278</v>
      </c>
      <c r="G1240" s="307" t="s">
        <v>1278</v>
      </c>
      <c r="H1240" s="307" t="s">
        <v>1278</v>
      </c>
      <c r="I1240" s="307" t="s">
        <v>1278</v>
      </c>
      <c r="J1240" s="259">
        <v>0.9</v>
      </c>
      <c r="K1240" s="260">
        <v>1</v>
      </c>
      <c r="L1240" s="260">
        <v>0.971428571428571</v>
      </c>
      <c r="M1240" s="261">
        <v>1</v>
      </c>
      <c r="N1240" s="261">
        <v>0.944944944944945</v>
      </c>
      <c r="O1240" s="262">
        <v>0.9</v>
      </c>
      <c r="P1240" s="263">
        <v>0.885823600483286</v>
      </c>
      <c r="Q1240" s="260">
        <v>0.992932056543548</v>
      </c>
      <c r="R1240" s="260">
        <v>0.978206583427923</v>
      </c>
      <c r="S1240" s="260">
        <v>0.964593630383886</v>
      </c>
      <c r="T1240" s="262">
        <v>0.9</v>
      </c>
      <c r="U1240" s="260">
        <v>0.747684252919855</v>
      </c>
      <c r="V1240" s="260">
        <v>0.825353397172823</v>
      </c>
      <c r="W1240" s="260">
        <v>0.845629965947787</v>
      </c>
      <c r="X1240" s="260">
        <v>0.818592292541529</v>
      </c>
      <c r="Y1240" s="262">
        <v>0.92</v>
      </c>
      <c r="Z1240" s="262">
        <v>0.821207430340557</v>
      </c>
      <c r="AA1240" s="262">
        <v>0.913744740532959</v>
      </c>
      <c r="AB1240" s="262">
        <v>0.92675483214649</v>
      </c>
      <c r="AC1240" s="262">
        <v>0.896868795931873</v>
      </c>
      <c r="AD1240" s="262">
        <v>0.92</v>
      </c>
      <c r="AE1240" s="260">
        <v>0.99909434766395</v>
      </c>
      <c r="AF1240" s="260">
        <v>0.997319445508157</v>
      </c>
      <c r="AG1240" s="260">
        <v>0.994664070107108</v>
      </c>
      <c r="AH1240" s="260">
        <v>0.984698240257981</v>
      </c>
      <c r="AI1240" s="262">
        <v>0.92</v>
      </c>
      <c r="AJ1240" s="260">
        <v>0.888196773678326</v>
      </c>
      <c r="AK1240" s="260">
        <v>0.936930744114109</v>
      </c>
      <c r="AL1240" s="260">
        <v>0.957320467619224</v>
      </c>
      <c r="AM1240" s="260">
        <v>0.945553299566801</v>
      </c>
      <c r="AN1240" s="259">
        <v>0.99</v>
      </c>
      <c r="AO1240" s="264">
        <v>1</v>
      </c>
      <c r="AP1240" s="264">
        <v>1</v>
      </c>
      <c r="AQ1240" s="264">
        <v>1</v>
      </c>
      <c r="AR1240" s="265">
        <v>1</v>
      </c>
      <c r="AS1240" s="286">
        <v>0.0721861525408278</v>
      </c>
      <c r="AT1240" s="267">
        <v>0</v>
      </c>
      <c r="AU1240" s="268">
        <v>0</v>
      </c>
      <c r="AV1240" s="268">
        <v>0.0967741935483871</v>
      </c>
      <c r="AW1240" s="268">
        <v>0.0648584905660377</v>
      </c>
      <c r="AX1240" s="224"/>
      <c r="AY1240" s="222"/>
    </row>
    <row r="1241" ht="15" spans="1:51">
      <c r="A1241" s="220"/>
      <c r="B1241" s="224"/>
      <c r="C1241" s="283" t="s">
        <v>1085</v>
      </c>
      <c r="D1241" s="111" t="s">
        <v>125</v>
      </c>
      <c r="E1241" s="111" t="s">
        <v>1086</v>
      </c>
      <c r="F1241" s="307" t="s">
        <v>1279</v>
      </c>
      <c r="G1241" s="307" t="s">
        <v>1279</v>
      </c>
      <c r="H1241" s="307" t="s">
        <v>1279</v>
      </c>
      <c r="I1241" s="307" t="s">
        <v>1279</v>
      </c>
      <c r="J1241" s="259">
        <v>0.9</v>
      </c>
      <c r="K1241" s="260" t="s">
        <v>33</v>
      </c>
      <c r="L1241" s="260" t="s">
        <v>33</v>
      </c>
      <c r="M1241" s="261" t="s">
        <v>33</v>
      </c>
      <c r="N1241" s="261" t="s">
        <v>33</v>
      </c>
      <c r="O1241" s="262">
        <v>0.9</v>
      </c>
      <c r="P1241" s="263">
        <v>0</v>
      </c>
      <c r="Q1241" s="260">
        <v>0</v>
      </c>
      <c r="R1241" s="260">
        <v>0</v>
      </c>
      <c r="S1241" s="260">
        <v>0</v>
      </c>
      <c r="T1241" s="262">
        <v>0.9</v>
      </c>
      <c r="U1241" s="260">
        <v>1</v>
      </c>
      <c r="V1241" s="260">
        <v>1</v>
      </c>
      <c r="W1241" s="260">
        <v>1</v>
      </c>
      <c r="X1241" s="260">
        <v>0.994318181818182</v>
      </c>
      <c r="Y1241" s="262">
        <v>0.92</v>
      </c>
      <c r="Z1241" s="262" t="s">
        <v>33</v>
      </c>
      <c r="AA1241" s="262" t="s">
        <v>33</v>
      </c>
      <c r="AB1241" s="262">
        <v>1</v>
      </c>
      <c r="AC1241" s="262">
        <v>1</v>
      </c>
      <c r="AD1241" s="262">
        <v>0.92</v>
      </c>
      <c r="AE1241" s="260">
        <v>0.999313815187557</v>
      </c>
      <c r="AF1241" s="260">
        <v>0.997577626073552</v>
      </c>
      <c r="AG1241" s="260">
        <v>0.995504300234558</v>
      </c>
      <c r="AH1241" s="260">
        <v>0.997622232129588</v>
      </c>
      <c r="AI1241" s="262">
        <v>0.92</v>
      </c>
      <c r="AJ1241" s="260">
        <v>1</v>
      </c>
      <c r="AK1241" s="260">
        <v>1</v>
      </c>
      <c r="AL1241" s="260">
        <v>1</v>
      </c>
      <c r="AM1241" s="260">
        <v>0.995983935742972</v>
      </c>
      <c r="AN1241" s="259">
        <v>0.99</v>
      </c>
      <c r="AO1241" s="264">
        <v>1</v>
      </c>
      <c r="AP1241" s="264">
        <v>1</v>
      </c>
      <c r="AQ1241" s="264">
        <v>1</v>
      </c>
      <c r="AR1241" s="265">
        <v>1</v>
      </c>
      <c r="AS1241" s="286">
        <v>0.0721861525408278</v>
      </c>
      <c r="AT1241" s="267" t="s">
        <v>33</v>
      </c>
      <c r="AU1241" s="268" t="s">
        <v>33</v>
      </c>
      <c r="AV1241" s="268" t="s">
        <v>33</v>
      </c>
      <c r="AW1241" s="268" t="s">
        <v>33</v>
      </c>
      <c r="AX1241" s="224"/>
      <c r="AY1241" s="222"/>
    </row>
    <row r="1242" ht="15" spans="1:51">
      <c r="A1242" s="220"/>
      <c r="B1242" s="224"/>
      <c r="C1242" s="283" t="s">
        <v>1085</v>
      </c>
      <c r="D1242" s="111" t="s">
        <v>25</v>
      </c>
      <c r="E1242" s="111" t="s">
        <v>1086</v>
      </c>
      <c r="F1242" s="307" t="s">
        <v>1280</v>
      </c>
      <c r="G1242" s="307" t="s">
        <v>1280</v>
      </c>
      <c r="H1242" s="307" t="s">
        <v>1280</v>
      </c>
      <c r="I1242" s="307" t="s">
        <v>1280</v>
      </c>
      <c r="J1242" s="259">
        <v>0.9</v>
      </c>
      <c r="K1242" s="260">
        <v>0.916666666666667</v>
      </c>
      <c r="L1242" s="260">
        <v>0.930555555555556</v>
      </c>
      <c r="M1242" s="261">
        <v>0.945945945945946</v>
      </c>
      <c r="N1242" s="261">
        <v>0.980972515856237</v>
      </c>
      <c r="O1242" s="262">
        <v>0.9</v>
      </c>
      <c r="P1242" s="263">
        <v>0.955945189332547</v>
      </c>
      <c r="Q1242" s="260">
        <v>0.972579128799749</v>
      </c>
      <c r="R1242" s="260">
        <v>0.963321367254565</v>
      </c>
      <c r="S1242" s="260">
        <v>0.961539871901433</v>
      </c>
      <c r="T1242" s="262">
        <v>0.9</v>
      </c>
      <c r="U1242" s="260">
        <v>0.750110505377928</v>
      </c>
      <c r="V1242" s="260">
        <v>0.907865872767158</v>
      </c>
      <c r="W1242" s="260">
        <v>0.902450444825972</v>
      </c>
      <c r="X1242" s="260">
        <v>0.884436268518066</v>
      </c>
      <c r="Y1242" s="262">
        <v>0.92</v>
      </c>
      <c r="Z1242" s="262">
        <v>0.726012201885746</v>
      </c>
      <c r="AA1242" s="262">
        <v>0.917558212712398</v>
      </c>
      <c r="AB1242" s="262">
        <v>0.929993136582018</v>
      </c>
      <c r="AC1242" s="262">
        <v>0.892303550999349</v>
      </c>
      <c r="AD1242" s="262">
        <v>0.92</v>
      </c>
      <c r="AE1242" s="260">
        <v>0.999186197916667</v>
      </c>
      <c r="AF1242" s="260">
        <v>0.986163522012579</v>
      </c>
      <c r="AG1242" s="260">
        <v>0.997546082291845</v>
      </c>
      <c r="AH1242" s="260">
        <v>0.993334602932775</v>
      </c>
      <c r="AI1242" s="262">
        <v>0.92</v>
      </c>
      <c r="AJ1242" s="260">
        <v>0.81145251396648</v>
      </c>
      <c r="AK1242" s="260">
        <v>0.952201731275875</v>
      </c>
      <c r="AL1242" s="260">
        <v>0.960966306420852</v>
      </c>
      <c r="AM1242" s="260">
        <v>0.940015557924458</v>
      </c>
      <c r="AN1242" s="259">
        <v>0.99</v>
      </c>
      <c r="AO1242" s="264">
        <v>1</v>
      </c>
      <c r="AP1242" s="264">
        <v>1</v>
      </c>
      <c r="AQ1242" s="264">
        <v>1</v>
      </c>
      <c r="AR1242" s="265">
        <v>1</v>
      </c>
      <c r="AS1242" s="286">
        <v>0.0721861525408278</v>
      </c>
      <c r="AT1242" s="267">
        <v>0.0416666666666667</v>
      </c>
      <c r="AU1242" s="268">
        <v>0.0576923076923077</v>
      </c>
      <c r="AV1242" s="268">
        <v>0.0930232558139535</v>
      </c>
      <c r="AW1242" s="268">
        <v>0.0697263901147396</v>
      </c>
      <c r="AX1242" s="224"/>
      <c r="AY1242" s="222"/>
    </row>
    <row r="1243" ht="15" spans="1:51">
      <c r="A1243" s="220"/>
      <c r="B1243" s="224"/>
      <c r="C1243" s="283" t="s">
        <v>1085</v>
      </c>
      <c r="D1243" s="111" t="s">
        <v>25</v>
      </c>
      <c r="E1243" s="111" t="s">
        <v>1086</v>
      </c>
      <c r="F1243" s="307" t="s">
        <v>1281</v>
      </c>
      <c r="G1243" s="307" t="s">
        <v>1281</v>
      </c>
      <c r="H1243" s="307" t="s">
        <v>1281</v>
      </c>
      <c r="I1243" s="307" t="s">
        <v>1281</v>
      </c>
      <c r="J1243" s="259">
        <v>0.9</v>
      </c>
      <c r="K1243" s="260">
        <v>0.931818181818182</v>
      </c>
      <c r="L1243" s="260">
        <v>0.9375</v>
      </c>
      <c r="M1243" s="261">
        <v>0.846153846153846</v>
      </c>
      <c r="N1243" s="261">
        <v>0.848327137546468</v>
      </c>
      <c r="O1243" s="262">
        <v>0.9</v>
      </c>
      <c r="P1243" s="263">
        <v>0.947496263079223</v>
      </c>
      <c r="Q1243" s="260">
        <v>0.933617929562433</v>
      </c>
      <c r="R1243" s="260">
        <v>0.958272480701022</v>
      </c>
      <c r="S1243" s="260">
        <v>0.917189599304513</v>
      </c>
      <c r="T1243" s="262">
        <v>0.9</v>
      </c>
      <c r="U1243" s="260">
        <v>0.740844544095665</v>
      </c>
      <c r="V1243" s="260">
        <v>0.838420490928495</v>
      </c>
      <c r="W1243" s="260">
        <v>0.871896515752139</v>
      </c>
      <c r="X1243" s="260">
        <v>0.783758792381253</v>
      </c>
      <c r="Y1243" s="262">
        <v>0.92</v>
      </c>
      <c r="Z1243" s="262">
        <v>0.660098522167488</v>
      </c>
      <c r="AA1243" s="262">
        <v>0.854735152487962</v>
      </c>
      <c r="AB1243" s="262">
        <v>0.869406392694064</v>
      </c>
      <c r="AC1243" s="262">
        <v>0.806302103710838</v>
      </c>
      <c r="AD1243" s="262">
        <v>0.92</v>
      </c>
      <c r="AE1243" s="260">
        <v>0.690659811482434</v>
      </c>
      <c r="AF1243" s="260">
        <v>0.967608332818199</v>
      </c>
      <c r="AG1243" s="260">
        <v>0.987261538461538</v>
      </c>
      <c r="AH1243" s="260">
        <v>0.934424537009314</v>
      </c>
      <c r="AI1243" s="262">
        <v>0.92</v>
      </c>
      <c r="AJ1243" s="260">
        <v>0.797260273972603</v>
      </c>
      <c r="AK1243" s="260">
        <v>0.901719487525287</v>
      </c>
      <c r="AL1243" s="260">
        <v>0.932404891304348</v>
      </c>
      <c r="AM1243" s="260">
        <v>0.895538363315432</v>
      </c>
      <c r="AN1243" s="259">
        <v>0.99</v>
      </c>
      <c r="AO1243" s="264">
        <v>1</v>
      </c>
      <c r="AP1243" s="264">
        <v>1</v>
      </c>
      <c r="AQ1243" s="264">
        <v>1</v>
      </c>
      <c r="AR1243" s="265">
        <v>1</v>
      </c>
      <c r="AS1243" s="286">
        <v>0.0721861525408278</v>
      </c>
      <c r="AT1243" s="267">
        <v>0.0408163265306122</v>
      </c>
      <c r="AU1243" s="268">
        <v>0.024390243902439</v>
      </c>
      <c r="AV1243" s="268">
        <v>0.0975609756097561</v>
      </c>
      <c r="AW1243" s="268">
        <v>0.074487895716946</v>
      </c>
      <c r="AX1243" s="224"/>
      <c r="AY1243" s="222"/>
    </row>
    <row r="1244" ht="15" spans="1:51">
      <c r="A1244" s="220"/>
      <c r="B1244" s="224"/>
      <c r="C1244" s="283" t="s">
        <v>1085</v>
      </c>
      <c r="D1244" s="111" t="s">
        <v>25</v>
      </c>
      <c r="E1244" s="111" t="s">
        <v>1086</v>
      </c>
      <c r="F1244" s="307" t="s">
        <v>1282</v>
      </c>
      <c r="G1244" s="307" t="s">
        <v>1282</v>
      </c>
      <c r="H1244" s="307" t="s">
        <v>1282</v>
      </c>
      <c r="I1244" s="307" t="s">
        <v>1282</v>
      </c>
      <c r="J1244" s="259">
        <v>0.9</v>
      </c>
      <c r="K1244" s="260">
        <v>1</v>
      </c>
      <c r="L1244" s="260">
        <v>0.9</v>
      </c>
      <c r="M1244" s="261">
        <v>1</v>
      </c>
      <c r="N1244" s="261">
        <v>0.991358024691358</v>
      </c>
      <c r="O1244" s="262">
        <v>0.9</v>
      </c>
      <c r="P1244" s="263">
        <v>0.977291159772912</v>
      </c>
      <c r="Q1244" s="260">
        <v>0.988826815642458</v>
      </c>
      <c r="R1244" s="260">
        <v>0.986582809224319</v>
      </c>
      <c r="S1244" s="260">
        <v>0.976828775427725</v>
      </c>
      <c r="T1244" s="262">
        <v>0.9</v>
      </c>
      <c r="U1244" s="260">
        <v>0.761151662611517</v>
      </c>
      <c r="V1244" s="260">
        <v>0.910614525139665</v>
      </c>
      <c r="W1244" s="260">
        <v>0.937945492662474</v>
      </c>
      <c r="X1244" s="260">
        <v>0.903105213525529</v>
      </c>
      <c r="Y1244" s="262">
        <v>0.92</v>
      </c>
      <c r="Z1244" s="262">
        <v>0.792920353982301</v>
      </c>
      <c r="AA1244" s="262">
        <v>0.903914590747331</v>
      </c>
      <c r="AB1244" s="262">
        <v>0.946601941747573</v>
      </c>
      <c r="AC1244" s="262">
        <v>0.904433002637197</v>
      </c>
      <c r="AD1244" s="262">
        <v>0.92</v>
      </c>
      <c r="AE1244" s="260">
        <v>1</v>
      </c>
      <c r="AF1244" s="260">
        <v>0.998949027850762</v>
      </c>
      <c r="AG1244" s="260">
        <v>0.999302771483354</v>
      </c>
      <c r="AH1244" s="260">
        <v>0.997128820264149</v>
      </c>
      <c r="AI1244" s="262">
        <v>0.92</v>
      </c>
      <c r="AJ1244" s="260">
        <v>0.818661391361688</v>
      </c>
      <c r="AK1244" s="260">
        <v>0.947077135939121</v>
      </c>
      <c r="AL1244" s="260">
        <v>0.974717232202262</v>
      </c>
      <c r="AM1244" s="260">
        <v>0.945569301351154</v>
      </c>
      <c r="AN1244" s="259">
        <v>0.99</v>
      </c>
      <c r="AO1244" s="264">
        <v>1</v>
      </c>
      <c r="AP1244" s="264">
        <v>1</v>
      </c>
      <c r="AQ1244" s="264">
        <v>1</v>
      </c>
      <c r="AR1244" s="265">
        <v>0.99979915645712</v>
      </c>
      <c r="AS1244" s="286">
        <v>0.0721861525408278</v>
      </c>
      <c r="AT1244" s="267">
        <v>0</v>
      </c>
      <c r="AU1244" s="268">
        <v>0</v>
      </c>
      <c r="AV1244" s="268">
        <v>0.125</v>
      </c>
      <c r="AW1244" s="268">
        <v>0.0688836104513064</v>
      </c>
      <c r="AX1244" s="224"/>
      <c r="AY1244" s="222"/>
    </row>
    <row r="1245" ht="15" spans="1:51">
      <c r="A1245" s="220"/>
      <c r="B1245" s="224"/>
      <c r="C1245" s="283" t="s">
        <v>1085</v>
      </c>
      <c r="D1245" s="111" t="s">
        <v>25</v>
      </c>
      <c r="E1245" s="111" t="s">
        <v>1086</v>
      </c>
      <c r="F1245" s="307" t="s">
        <v>1283</v>
      </c>
      <c r="G1245" s="307" t="s">
        <v>1283</v>
      </c>
      <c r="H1245" s="307" t="s">
        <v>1283</v>
      </c>
      <c r="I1245" s="307" t="s">
        <v>1283</v>
      </c>
      <c r="J1245" s="259">
        <v>0.9</v>
      </c>
      <c r="K1245" s="260">
        <v>0.918367346938776</v>
      </c>
      <c r="L1245" s="260">
        <v>0.96551724137931</v>
      </c>
      <c r="M1245" s="261">
        <v>1</v>
      </c>
      <c r="N1245" s="261">
        <v>0.965968586387435</v>
      </c>
      <c r="O1245" s="262">
        <v>0.9</v>
      </c>
      <c r="P1245" s="263">
        <v>0.926716676283901</v>
      </c>
      <c r="Q1245" s="260">
        <v>0.95112229913992</v>
      </c>
      <c r="R1245" s="260">
        <v>0.980208555011705</v>
      </c>
      <c r="S1245" s="260">
        <v>0.980419230334448</v>
      </c>
      <c r="T1245" s="262">
        <v>0.9</v>
      </c>
      <c r="U1245" s="260">
        <v>0.752452394691287</v>
      </c>
      <c r="V1245" s="260">
        <v>0.854625550660793</v>
      </c>
      <c r="W1245" s="260">
        <v>0.894445626729091</v>
      </c>
      <c r="X1245" s="260">
        <v>0.871711641877816</v>
      </c>
      <c r="Y1245" s="262">
        <v>0.92</v>
      </c>
      <c r="Z1245" s="262">
        <v>0.79344512195122</v>
      </c>
      <c r="AA1245" s="262">
        <v>0.84908933217693</v>
      </c>
      <c r="AB1245" s="262">
        <v>0.932047750229568</v>
      </c>
      <c r="AC1245" s="262">
        <v>0.921785201149425</v>
      </c>
      <c r="AD1245" s="262">
        <v>0.92</v>
      </c>
      <c r="AE1245" s="260">
        <v>0.999212598425197</v>
      </c>
      <c r="AF1245" s="260">
        <v>0.998149518874907</v>
      </c>
      <c r="AG1245" s="260">
        <v>0.996879334257975</v>
      </c>
      <c r="AH1245" s="260">
        <v>0.998527851004827</v>
      </c>
      <c r="AI1245" s="262">
        <v>0.92</v>
      </c>
      <c r="AJ1245" s="260">
        <v>0.835406110855213</v>
      </c>
      <c r="AK1245" s="260">
        <v>0.920439189189189</v>
      </c>
      <c r="AL1245" s="260">
        <v>0.960089841050449</v>
      </c>
      <c r="AM1245" s="260">
        <v>0.949211374516049</v>
      </c>
      <c r="AN1245" s="259">
        <v>0.99</v>
      </c>
      <c r="AO1245" s="264">
        <v>1</v>
      </c>
      <c r="AP1245" s="264">
        <v>1</v>
      </c>
      <c r="AQ1245" s="264">
        <v>1</v>
      </c>
      <c r="AR1245" s="265">
        <v>1</v>
      </c>
      <c r="AS1245" s="286">
        <v>0.0721861525408278</v>
      </c>
      <c r="AT1245" s="267">
        <v>0.0606060606060606</v>
      </c>
      <c r="AU1245" s="268">
        <v>0.0784313725490196</v>
      </c>
      <c r="AV1245" s="268">
        <v>0.0784313725490196</v>
      </c>
      <c r="AW1245" s="268">
        <v>0.0764462809917355</v>
      </c>
      <c r="AX1245" s="224"/>
      <c r="AY1245" s="222"/>
    </row>
    <row r="1246" ht="15" spans="1:51">
      <c r="A1246" s="220"/>
      <c r="B1246" s="224"/>
      <c r="C1246" s="283" t="s">
        <v>1085</v>
      </c>
      <c r="D1246" s="111" t="s">
        <v>25</v>
      </c>
      <c r="E1246" s="111" t="s">
        <v>1086</v>
      </c>
      <c r="F1246" s="307" t="s">
        <v>1284</v>
      </c>
      <c r="G1246" s="307" t="s">
        <v>1284</v>
      </c>
      <c r="H1246" s="307" t="s">
        <v>1284</v>
      </c>
      <c r="I1246" s="307" t="s">
        <v>1284</v>
      </c>
      <c r="J1246" s="259">
        <v>0.9</v>
      </c>
      <c r="K1246" s="260">
        <v>1</v>
      </c>
      <c r="L1246" s="260">
        <v>1</v>
      </c>
      <c r="M1246" s="261">
        <v>1</v>
      </c>
      <c r="N1246" s="261">
        <v>0.976100628930818</v>
      </c>
      <c r="O1246" s="262">
        <v>0.9</v>
      </c>
      <c r="P1246" s="263">
        <v>0.977689243027888</v>
      </c>
      <c r="Q1246" s="260">
        <v>0.980965028773794</v>
      </c>
      <c r="R1246" s="260">
        <v>0.986990459670425</v>
      </c>
      <c r="S1246" s="260">
        <v>0.983884505623636</v>
      </c>
      <c r="T1246" s="262">
        <v>0.9</v>
      </c>
      <c r="U1246" s="260">
        <v>0.836254980079681</v>
      </c>
      <c r="V1246" s="260">
        <v>0.922089420097388</v>
      </c>
      <c r="W1246" s="260">
        <v>0.933651344319167</v>
      </c>
      <c r="X1246" s="260">
        <v>0.903072016115494</v>
      </c>
      <c r="Y1246" s="262">
        <v>0.92</v>
      </c>
      <c r="Z1246" s="262">
        <v>0.817170111287758</v>
      </c>
      <c r="AA1246" s="262">
        <v>0.931034482758621</v>
      </c>
      <c r="AB1246" s="262">
        <v>0.963436928702011</v>
      </c>
      <c r="AC1246" s="262">
        <v>0.931705809641533</v>
      </c>
      <c r="AD1246" s="262">
        <v>0.92</v>
      </c>
      <c r="AE1246" s="260">
        <v>0.99812734082397</v>
      </c>
      <c r="AF1246" s="260">
        <v>0.998961886400712</v>
      </c>
      <c r="AG1246" s="260">
        <v>0.994322426415658</v>
      </c>
      <c r="AH1246" s="260">
        <v>0.992444164405818</v>
      </c>
      <c r="AI1246" s="262">
        <v>0.92</v>
      </c>
      <c r="AJ1246" s="260">
        <v>0.872889455240522</v>
      </c>
      <c r="AK1246" s="260">
        <v>0.961297071129707</v>
      </c>
      <c r="AL1246" s="260">
        <v>0.978618997546442</v>
      </c>
      <c r="AM1246" s="260">
        <v>0.960417601562706</v>
      </c>
      <c r="AN1246" s="259">
        <v>0.99</v>
      </c>
      <c r="AO1246" s="264">
        <v>1</v>
      </c>
      <c r="AP1246" s="264">
        <v>1</v>
      </c>
      <c r="AQ1246" s="264">
        <v>1</v>
      </c>
      <c r="AR1246" s="265">
        <v>1</v>
      </c>
      <c r="AS1246" s="286">
        <v>0.0721861525408278</v>
      </c>
      <c r="AT1246" s="267">
        <v>0.2</v>
      </c>
      <c r="AU1246" s="268">
        <v>0.25</v>
      </c>
      <c r="AV1246" s="268">
        <v>0.111111111111111</v>
      </c>
      <c r="AW1246" s="268">
        <v>0.112781954887218</v>
      </c>
      <c r="AX1246" s="224"/>
      <c r="AY1246" s="222"/>
    </row>
    <row r="1247" ht="15" spans="1:51">
      <c r="A1247" s="220"/>
      <c r="B1247" s="224"/>
      <c r="C1247" s="283" t="s">
        <v>1085</v>
      </c>
      <c r="D1247" s="111" t="s">
        <v>25</v>
      </c>
      <c r="E1247" s="111" t="s">
        <v>1086</v>
      </c>
      <c r="F1247" s="307" t="s">
        <v>1285</v>
      </c>
      <c r="G1247" s="307" t="s">
        <v>1285</v>
      </c>
      <c r="H1247" s="307" t="s">
        <v>1285</v>
      </c>
      <c r="I1247" s="307" t="s">
        <v>1285</v>
      </c>
      <c r="J1247" s="259">
        <v>0.9</v>
      </c>
      <c r="K1247" s="260">
        <v>0.892857142857143</v>
      </c>
      <c r="L1247" s="260">
        <v>0.96969696969697</v>
      </c>
      <c r="M1247" s="261">
        <v>0.985294117647059</v>
      </c>
      <c r="N1247" s="261">
        <v>0.941592920353982</v>
      </c>
      <c r="O1247" s="262">
        <v>0.9</v>
      </c>
      <c r="P1247" s="263">
        <v>0.916235575009948</v>
      </c>
      <c r="Q1247" s="260">
        <v>0.924800354924579</v>
      </c>
      <c r="R1247" s="260">
        <v>0.953121478476448</v>
      </c>
      <c r="S1247" s="260">
        <v>0.951957325410625</v>
      </c>
      <c r="T1247" s="262">
        <v>0.9</v>
      </c>
      <c r="U1247" s="260">
        <v>0.835455630720255</v>
      </c>
      <c r="V1247" s="260">
        <v>0.906166814551908</v>
      </c>
      <c r="W1247" s="260">
        <v>0.924498535046202</v>
      </c>
      <c r="X1247" s="260">
        <v>0.911038336231199</v>
      </c>
      <c r="Y1247" s="262">
        <v>0.92</v>
      </c>
      <c r="Z1247" s="262">
        <v>0.865492957746479</v>
      </c>
      <c r="AA1247" s="262">
        <v>0.88503937007874</v>
      </c>
      <c r="AB1247" s="262">
        <v>0.913083257090576</v>
      </c>
      <c r="AC1247" s="262">
        <v>0.929645574099192</v>
      </c>
      <c r="AD1247" s="262">
        <v>0.92</v>
      </c>
      <c r="AE1247" s="260">
        <v>0.998438313378449</v>
      </c>
      <c r="AF1247" s="260">
        <v>0.986076238301758</v>
      </c>
      <c r="AG1247" s="260">
        <v>0.991817398794143</v>
      </c>
      <c r="AH1247" s="260">
        <v>0.966695603495136</v>
      </c>
      <c r="AI1247" s="262">
        <v>0.92</v>
      </c>
      <c r="AJ1247" s="260">
        <v>0.910980148883375</v>
      </c>
      <c r="AK1247" s="260">
        <v>0.936310141917619</v>
      </c>
      <c r="AL1247" s="260">
        <v>0.958408679927667</v>
      </c>
      <c r="AM1247" s="260">
        <v>0.962954214401008</v>
      </c>
      <c r="AN1247" s="259">
        <v>0.99</v>
      </c>
      <c r="AO1247" s="264">
        <v>1</v>
      </c>
      <c r="AP1247" s="264">
        <v>1</v>
      </c>
      <c r="AQ1247" s="264">
        <v>1</v>
      </c>
      <c r="AR1247" s="265">
        <v>1</v>
      </c>
      <c r="AS1247" s="286">
        <v>0.0721861525408278</v>
      </c>
      <c r="AT1247" s="267">
        <v>0</v>
      </c>
      <c r="AU1247" s="268">
        <v>0.0816326530612245</v>
      </c>
      <c r="AV1247" s="268">
        <v>0.0625</v>
      </c>
      <c r="AW1247" s="268">
        <v>0.0712250712250712</v>
      </c>
      <c r="AX1247" s="224"/>
      <c r="AY1247" s="222"/>
    </row>
    <row r="1248" ht="15" spans="1:51">
      <c r="A1248" s="220"/>
      <c r="B1248" s="224"/>
      <c r="C1248" s="283" t="s">
        <v>1085</v>
      </c>
      <c r="D1248" s="111" t="s">
        <v>125</v>
      </c>
      <c r="E1248" s="111" t="s">
        <v>1086</v>
      </c>
      <c r="F1248" s="307" t="s">
        <v>1286</v>
      </c>
      <c r="G1248" s="307" t="s">
        <v>1286</v>
      </c>
      <c r="H1248" s="307" t="s">
        <v>1286</v>
      </c>
      <c r="I1248" s="307" t="s">
        <v>1286</v>
      </c>
      <c r="J1248" s="259">
        <v>0.9</v>
      </c>
      <c r="K1248" s="260" t="s">
        <v>33</v>
      </c>
      <c r="L1248" s="260" t="s">
        <v>33</v>
      </c>
      <c r="M1248" s="261" t="s">
        <v>33</v>
      </c>
      <c r="N1248" s="261" t="s">
        <v>33</v>
      </c>
      <c r="O1248" s="262">
        <v>0.9</v>
      </c>
      <c r="P1248" s="263">
        <v>0</v>
      </c>
      <c r="Q1248" s="260" t="s">
        <v>33</v>
      </c>
      <c r="R1248" s="260" t="s">
        <v>33</v>
      </c>
      <c r="S1248" s="260">
        <v>0.880952380952381</v>
      </c>
      <c r="T1248" s="262">
        <v>0.9</v>
      </c>
      <c r="U1248" s="260">
        <v>0</v>
      </c>
      <c r="V1248" s="260" t="s">
        <v>33</v>
      </c>
      <c r="W1248" s="260" t="s">
        <v>33</v>
      </c>
      <c r="X1248" s="260">
        <v>0.976190476190476</v>
      </c>
      <c r="Y1248" s="262">
        <v>0.92</v>
      </c>
      <c r="Z1248" s="262" t="s">
        <v>33</v>
      </c>
      <c r="AA1248" s="262" t="s">
        <v>33</v>
      </c>
      <c r="AB1248" s="262" t="s">
        <v>33</v>
      </c>
      <c r="AC1248" s="262">
        <v>1</v>
      </c>
      <c r="AD1248" s="262">
        <v>0.92</v>
      </c>
      <c r="AE1248" s="260">
        <v>0.991049346366741</v>
      </c>
      <c r="AF1248" s="260">
        <v>0.988359972202919</v>
      </c>
      <c r="AG1248" s="260">
        <v>0.986615848253856</v>
      </c>
      <c r="AH1248" s="260">
        <v>0.988728180137496</v>
      </c>
      <c r="AI1248" s="262">
        <v>0.92</v>
      </c>
      <c r="AJ1248" s="260">
        <v>0</v>
      </c>
      <c r="AK1248" s="260">
        <v>1</v>
      </c>
      <c r="AL1248" s="260" t="s">
        <v>33</v>
      </c>
      <c r="AM1248" s="260">
        <v>0.985294117647059</v>
      </c>
      <c r="AN1248" s="259">
        <v>0.99</v>
      </c>
      <c r="AO1248" s="264">
        <v>1</v>
      </c>
      <c r="AP1248" s="264">
        <v>1</v>
      </c>
      <c r="AQ1248" s="264">
        <v>1</v>
      </c>
      <c r="AR1248" s="265">
        <v>1</v>
      </c>
      <c r="AS1248" s="286">
        <v>0.0721861525408278</v>
      </c>
      <c r="AT1248" s="267" t="s">
        <v>33</v>
      </c>
      <c r="AU1248" s="268" t="s">
        <v>33</v>
      </c>
      <c r="AV1248" s="268" t="s">
        <v>33</v>
      </c>
      <c r="AW1248" s="268">
        <v>0</v>
      </c>
      <c r="AX1248" s="224"/>
      <c r="AY1248" s="222"/>
    </row>
    <row r="1249" ht="15" spans="1:51">
      <c r="A1249" s="220"/>
      <c r="B1249" s="224"/>
      <c r="C1249" s="283" t="s">
        <v>1085</v>
      </c>
      <c r="D1249" s="111" t="s">
        <v>25</v>
      </c>
      <c r="E1249" s="111" t="s">
        <v>1086</v>
      </c>
      <c r="F1249" s="307" t="s">
        <v>1287</v>
      </c>
      <c r="G1249" s="307" t="s">
        <v>1287</v>
      </c>
      <c r="H1249" s="307" t="s">
        <v>1287</v>
      </c>
      <c r="I1249" s="307" t="s">
        <v>1287</v>
      </c>
      <c r="J1249" s="259">
        <v>0.9</v>
      </c>
      <c r="K1249" s="260">
        <v>0.970588235294118</v>
      </c>
      <c r="L1249" s="260">
        <v>1</v>
      </c>
      <c r="M1249" s="261">
        <v>0.975609756097561</v>
      </c>
      <c r="N1249" s="261">
        <v>0.990853658536585</v>
      </c>
      <c r="O1249" s="262">
        <v>0.9</v>
      </c>
      <c r="P1249" s="263">
        <v>0.990422984836393</v>
      </c>
      <c r="Q1249" s="260">
        <v>0.983706720977597</v>
      </c>
      <c r="R1249" s="260">
        <v>0.992808478425435</v>
      </c>
      <c r="S1249" s="260">
        <v>0.985455020996498</v>
      </c>
      <c r="T1249" s="262">
        <v>0.9</v>
      </c>
      <c r="U1249" s="260">
        <v>0.9561053471668</v>
      </c>
      <c r="V1249" s="260">
        <v>0.959674134419552</v>
      </c>
      <c r="W1249" s="260">
        <v>0.975775927327782</v>
      </c>
      <c r="X1249" s="260">
        <v>0.967480856134029</v>
      </c>
      <c r="Y1249" s="262">
        <v>0.92</v>
      </c>
      <c r="Z1249" s="262">
        <v>0.955378486055777</v>
      </c>
      <c r="AA1249" s="262">
        <v>0.967798085291558</v>
      </c>
      <c r="AB1249" s="262">
        <v>0.979166666666667</v>
      </c>
      <c r="AC1249" s="262">
        <v>0.975802320325448</v>
      </c>
      <c r="AD1249" s="262">
        <v>0.92</v>
      </c>
      <c r="AE1249" s="260">
        <v>0.999233128834356</v>
      </c>
      <c r="AF1249" s="260">
        <v>0.998444790046656</v>
      </c>
      <c r="AG1249" s="260">
        <v>0.996812749003984</v>
      </c>
      <c r="AH1249" s="260">
        <v>0.99278021067582</v>
      </c>
      <c r="AI1249" s="262">
        <v>0.92</v>
      </c>
      <c r="AJ1249" s="260">
        <v>0.97287955331029</v>
      </c>
      <c r="AK1249" s="260">
        <v>0.978918169209431</v>
      </c>
      <c r="AL1249" s="260">
        <v>0.987246225923998</v>
      </c>
      <c r="AM1249" s="260">
        <v>0.985776740903388</v>
      </c>
      <c r="AN1249" s="259">
        <v>0.99</v>
      </c>
      <c r="AO1249" s="264">
        <v>1</v>
      </c>
      <c r="AP1249" s="264">
        <v>1</v>
      </c>
      <c r="AQ1249" s="264">
        <v>1</v>
      </c>
      <c r="AR1249" s="265">
        <v>1</v>
      </c>
      <c r="AS1249" s="286">
        <v>0.0721861525408278</v>
      </c>
      <c r="AT1249" s="267">
        <v>0.05</v>
      </c>
      <c r="AU1249" s="268">
        <v>0.0454545454545455</v>
      </c>
      <c r="AV1249" s="268">
        <v>0.0588235294117647</v>
      </c>
      <c r="AW1249" s="268">
        <v>0.0544554455445545</v>
      </c>
      <c r="AX1249" s="224"/>
      <c r="AY1249" s="222"/>
    </row>
    <row r="1250" ht="15" spans="1:51">
      <c r="A1250" s="220"/>
      <c r="B1250" s="224"/>
      <c r="C1250" s="283" t="s">
        <v>1085</v>
      </c>
      <c r="D1250" s="111" t="s">
        <v>25</v>
      </c>
      <c r="E1250" s="111" t="s">
        <v>1086</v>
      </c>
      <c r="F1250" s="307" t="s">
        <v>1288</v>
      </c>
      <c r="G1250" s="307" t="s">
        <v>1288</v>
      </c>
      <c r="H1250" s="307" t="s">
        <v>1288</v>
      </c>
      <c r="I1250" s="307" t="s">
        <v>1288</v>
      </c>
      <c r="J1250" s="259">
        <v>0.9</v>
      </c>
      <c r="K1250" s="260">
        <v>1</v>
      </c>
      <c r="L1250" s="260">
        <v>0.894736842105263</v>
      </c>
      <c r="M1250" s="261">
        <v>0.955555555555556</v>
      </c>
      <c r="N1250" s="261">
        <v>0.947026022304833</v>
      </c>
      <c r="O1250" s="262">
        <v>0.9</v>
      </c>
      <c r="P1250" s="263">
        <v>0.992589703588144</v>
      </c>
      <c r="Q1250" s="260">
        <v>0.990751445086705</v>
      </c>
      <c r="R1250" s="260">
        <v>0.99554234769688</v>
      </c>
      <c r="S1250" s="260">
        <v>0.99010770391713</v>
      </c>
      <c r="T1250" s="262">
        <v>0.9</v>
      </c>
      <c r="U1250" s="260">
        <v>0.919266770670827</v>
      </c>
      <c r="V1250" s="260">
        <v>0.931791907514451</v>
      </c>
      <c r="W1250" s="260">
        <v>0.941307578008915</v>
      </c>
      <c r="X1250" s="260">
        <v>0.937078960005488</v>
      </c>
      <c r="Y1250" s="262">
        <v>0.92</v>
      </c>
      <c r="Z1250" s="262">
        <v>0.930316091954023</v>
      </c>
      <c r="AA1250" s="262">
        <v>0.951367781155015</v>
      </c>
      <c r="AB1250" s="262">
        <v>0.950896336710834</v>
      </c>
      <c r="AC1250" s="262">
        <v>0.95446271039292</v>
      </c>
      <c r="AD1250" s="262">
        <v>0.92</v>
      </c>
      <c r="AE1250" s="260">
        <v>0.999273255813954</v>
      </c>
      <c r="AF1250" s="260">
        <v>0.997863247863248</v>
      </c>
      <c r="AG1250" s="260">
        <v>0.984978540772532</v>
      </c>
      <c r="AH1250" s="260">
        <v>0.997387288856483</v>
      </c>
      <c r="AI1250" s="262">
        <v>0.92</v>
      </c>
      <c r="AJ1250" s="260">
        <v>0.955005055611729</v>
      </c>
      <c r="AK1250" s="260">
        <v>0.968294553822552</v>
      </c>
      <c r="AL1250" s="260">
        <v>0.970566037735849</v>
      </c>
      <c r="AM1250" s="260">
        <v>0.973445053174347</v>
      </c>
      <c r="AN1250" s="259">
        <v>0.99</v>
      </c>
      <c r="AO1250" s="264">
        <v>1</v>
      </c>
      <c r="AP1250" s="264">
        <v>1</v>
      </c>
      <c r="AQ1250" s="264">
        <v>1</v>
      </c>
      <c r="AR1250" s="265">
        <v>1</v>
      </c>
      <c r="AS1250" s="286">
        <v>0.0721861525408278</v>
      </c>
      <c r="AT1250" s="267">
        <v>0.0714285714285714</v>
      </c>
      <c r="AU1250" s="268">
        <v>0.125</v>
      </c>
      <c r="AV1250" s="268">
        <v>0</v>
      </c>
      <c r="AW1250" s="268">
        <v>0.0558375634517767</v>
      </c>
      <c r="AX1250" s="224"/>
      <c r="AY1250" s="222"/>
    </row>
    <row r="1251" ht="15" spans="1:51">
      <c r="A1251" s="220"/>
      <c r="B1251" s="224"/>
      <c r="C1251" s="283" t="s">
        <v>1085</v>
      </c>
      <c r="D1251" s="111" t="s">
        <v>25</v>
      </c>
      <c r="E1251" s="111" t="s">
        <v>1086</v>
      </c>
      <c r="F1251" s="307" t="s">
        <v>1289</v>
      </c>
      <c r="G1251" s="307" t="s">
        <v>1289</v>
      </c>
      <c r="H1251" s="307" t="s">
        <v>1289</v>
      </c>
      <c r="I1251" s="307" t="s">
        <v>1289</v>
      </c>
      <c r="J1251" s="259">
        <v>0.9</v>
      </c>
      <c r="K1251" s="260">
        <v>0.952380952380952</v>
      </c>
      <c r="L1251" s="260">
        <v>0.976190476190476</v>
      </c>
      <c r="M1251" s="261">
        <v>0.955555555555556</v>
      </c>
      <c r="N1251" s="261">
        <v>0.918706293706294</v>
      </c>
      <c r="O1251" s="262">
        <v>0.9</v>
      </c>
      <c r="P1251" s="263">
        <v>0.964335664335664</v>
      </c>
      <c r="Q1251" s="260">
        <v>0.981026001405481</v>
      </c>
      <c r="R1251" s="260">
        <v>0.992154298790454</v>
      </c>
      <c r="S1251" s="260">
        <v>0.974153584628659</v>
      </c>
      <c r="T1251" s="262">
        <v>0.9</v>
      </c>
      <c r="U1251" s="260">
        <v>0.932517482517483</v>
      </c>
      <c r="V1251" s="260">
        <v>0.945888966971188</v>
      </c>
      <c r="W1251" s="260">
        <v>0.944099378881988</v>
      </c>
      <c r="X1251" s="260">
        <v>0.938120565092529</v>
      </c>
      <c r="Y1251" s="262">
        <v>0.92</v>
      </c>
      <c r="Z1251" s="262">
        <v>0.927471116816431</v>
      </c>
      <c r="AA1251" s="262">
        <v>0.937138728323699</v>
      </c>
      <c r="AB1251" s="262">
        <v>0.952415812591508</v>
      </c>
      <c r="AC1251" s="262">
        <v>0.942147896524693</v>
      </c>
      <c r="AD1251" s="262">
        <v>0.92</v>
      </c>
      <c r="AE1251" s="260">
        <v>0.995599559955996</v>
      </c>
      <c r="AF1251" s="260">
        <v>0.999196787148594</v>
      </c>
      <c r="AG1251" s="260">
        <v>0.998034811903425</v>
      </c>
      <c r="AH1251" s="260">
        <v>0.997845363387752</v>
      </c>
      <c r="AI1251" s="262">
        <v>0.92</v>
      </c>
      <c r="AJ1251" s="260">
        <v>0.959257582616569</v>
      </c>
      <c r="AK1251" s="260">
        <v>0.967848699763593</v>
      </c>
      <c r="AL1251" s="260">
        <v>0.976728422955264</v>
      </c>
      <c r="AM1251" s="260">
        <v>0.970562105935018</v>
      </c>
      <c r="AN1251" s="259">
        <v>0.99</v>
      </c>
      <c r="AO1251" s="264">
        <v>1</v>
      </c>
      <c r="AP1251" s="264">
        <v>1</v>
      </c>
      <c r="AQ1251" s="264">
        <v>1</v>
      </c>
      <c r="AR1251" s="265">
        <v>1</v>
      </c>
      <c r="AS1251" s="286">
        <v>0.0721861525408278</v>
      </c>
      <c r="AT1251" s="267">
        <v>0.0714285714285714</v>
      </c>
      <c r="AU1251" s="268">
        <v>0</v>
      </c>
      <c r="AV1251" s="268">
        <v>0</v>
      </c>
      <c r="AW1251" s="268">
        <v>0.032994923857868</v>
      </c>
      <c r="AX1251" s="224"/>
      <c r="AY1251" s="222"/>
    </row>
    <row r="1252" ht="15" spans="1:51">
      <c r="A1252" s="220"/>
      <c r="B1252" s="224"/>
      <c r="C1252" s="283" t="s">
        <v>1085</v>
      </c>
      <c r="D1252" s="111" t="s">
        <v>25</v>
      </c>
      <c r="E1252" s="111" t="s">
        <v>1086</v>
      </c>
      <c r="F1252" s="307" t="s">
        <v>1290</v>
      </c>
      <c r="G1252" s="307" t="s">
        <v>1290</v>
      </c>
      <c r="H1252" s="307" t="s">
        <v>1290</v>
      </c>
      <c r="I1252" s="307" t="s">
        <v>1290</v>
      </c>
      <c r="J1252" s="259">
        <v>0.9</v>
      </c>
      <c r="K1252" s="260">
        <v>0.944444444444444</v>
      </c>
      <c r="L1252" s="260">
        <v>0.868421052631579</v>
      </c>
      <c r="M1252" s="261">
        <v>0.883720930232558</v>
      </c>
      <c r="N1252" s="261">
        <v>0.882857142857143</v>
      </c>
      <c r="O1252" s="262">
        <v>0.9</v>
      </c>
      <c r="P1252" s="263">
        <v>0.978620689655172</v>
      </c>
      <c r="Q1252" s="260">
        <v>0.96362286562732</v>
      </c>
      <c r="R1252" s="260">
        <v>0.989116094986807</v>
      </c>
      <c r="S1252" s="260">
        <v>0.973647802885566</v>
      </c>
      <c r="T1252" s="262">
        <v>0.9</v>
      </c>
      <c r="U1252" s="260">
        <v>0.929310344827586</v>
      </c>
      <c r="V1252" s="260">
        <v>0.947290274684484</v>
      </c>
      <c r="W1252" s="260">
        <v>0.963390501319261</v>
      </c>
      <c r="X1252" s="260">
        <v>0.956097239607352</v>
      </c>
      <c r="Y1252" s="262">
        <v>0.92</v>
      </c>
      <c r="Z1252" s="262">
        <v>0.943472409152086</v>
      </c>
      <c r="AA1252" s="262">
        <v>0.957186544342508</v>
      </c>
      <c r="AB1252" s="262">
        <v>0.974377224199288</v>
      </c>
      <c r="AC1252" s="262">
        <v>0.965635075922507</v>
      </c>
      <c r="AD1252" s="262">
        <v>0.92</v>
      </c>
      <c r="AE1252" s="260">
        <v>1</v>
      </c>
      <c r="AF1252" s="260">
        <v>0.991869918699187</v>
      </c>
      <c r="AG1252" s="260">
        <v>0.995515695067265</v>
      </c>
      <c r="AH1252" s="260">
        <v>0.996901260504202</v>
      </c>
      <c r="AI1252" s="262">
        <v>0.92</v>
      </c>
      <c r="AJ1252" s="260">
        <v>0.965116279069767</v>
      </c>
      <c r="AK1252" s="260">
        <v>0.978010994502749</v>
      </c>
      <c r="AL1252" s="260">
        <v>0.987378859589813</v>
      </c>
      <c r="AM1252" s="260">
        <v>0.981950102059917</v>
      </c>
      <c r="AN1252" s="259">
        <v>0.99</v>
      </c>
      <c r="AO1252" s="264">
        <v>1</v>
      </c>
      <c r="AP1252" s="264">
        <v>1</v>
      </c>
      <c r="AQ1252" s="264">
        <v>1</v>
      </c>
      <c r="AR1252" s="265">
        <v>1</v>
      </c>
      <c r="AS1252" s="286">
        <v>0.0721861525408278</v>
      </c>
      <c r="AT1252" s="267">
        <v>0.0769230769230769</v>
      </c>
      <c r="AU1252" s="268">
        <v>0</v>
      </c>
      <c r="AV1252" s="268">
        <v>0</v>
      </c>
      <c r="AW1252" s="268">
        <v>0.0372881355932203</v>
      </c>
      <c r="AX1252" s="224"/>
      <c r="AY1252" s="222"/>
    </row>
    <row r="1253" ht="15" spans="1:51">
      <c r="A1253" s="220"/>
      <c r="B1253" s="224"/>
      <c r="C1253" s="283" t="s">
        <v>1085</v>
      </c>
      <c r="D1253" s="111" t="s">
        <v>25</v>
      </c>
      <c r="E1253" s="111" t="s">
        <v>1086</v>
      </c>
      <c r="F1253" s="307" t="s">
        <v>1291</v>
      </c>
      <c r="G1253" s="307" t="s">
        <v>1291</v>
      </c>
      <c r="H1253" s="307" t="s">
        <v>1291</v>
      </c>
      <c r="I1253" s="307" t="s">
        <v>1291</v>
      </c>
      <c r="J1253" s="259">
        <v>0.9</v>
      </c>
      <c r="K1253" s="260">
        <v>0.962962962962963</v>
      </c>
      <c r="L1253" s="260">
        <v>0.961538461538462</v>
      </c>
      <c r="M1253" s="261">
        <v>0.962962962962963</v>
      </c>
      <c r="N1253" s="261">
        <v>0.957865168539326</v>
      </c>
      <c r="O1253" s="262">
        <v>0.9</v>
      </c>
      <c r="P1253" s="263">
        <v>0.979617047560222</v>
      </c>
      <c r="Q1253" s="260">
        <v>0.983061101028433</v>
      </c>
      <c r="R1253" s="260">
        <v>0.986573576799141</v>
      </c>
      <c r="S1253" s="260">
        <v>0.98252447850149</v>
      </c>
      <c r="T1253" s="262">
        <v>0.9</v>
      </c>
      <c r="U1253" s="260">
        <v>0.946880790611489</v>
      </c>
      <c r="V1253" s="260">
        <v>0.948578342407744</v>
      </c>
      <c r="W1253" s="260">
        <v>0.964554242749731</v>
      </c>
      <c r="X1253" s="260">
        <v>0.962217965091528</v>
      </c>
      <c r="Y1253" s="262">
        <v>0.92</v>
      </c>
      <c r="Z1253" s="262">
        <v>0.929245283018868</v>
      </c>
      <c r="AA1253" s="262">
        <v>0.966364812419146</v>
      </c>
      <c r="AB1253" s="262">
        <v>0.958233890214797</v>
      </c>
      <c r="AC1253" s="262">
        <v>0.965231345279487</v>
      </c>
      <c r="AD1253" s="262">
        <v>0.92</v>
      </c>
      <c r="AE1253" s="260">
        <v>0.997613365155131</v>
      </c>
      <c r="AF1253" s="260">
        <v>0.990221642764016</v>
      </c>
      <c r="AG1253" s="260">
        <v>0.994712491738268</v>
      </c>
      <c r="AH1253" s="260">
        <v>0.98772946547091</v>
      </c>
      <c r="AI1253" s="262">
        <v>0.92</v>
      </c>
      <c r="AJ1253" s="260">
        <v>0.959059586542359</v>
      </c>
      <c r="AK1253" s="260">
        <v>0.967023907666941</v>
      </c>
      <c r="AL1253" s="260">
        <v>0.97962962962963</v>
      </c>
      <c r="AM1253" s="260">
        <v>0.978435609334486</v>
      </c>
      <c r="AN1253" s="259">
        <v>0.99</v>
      </c>
      <c r="AO1253" s="264">
        <v>1</v>
      </c>
      <c r="AP1253" s="264">
        <v>1</v>
      </c>
      <c r="AQ1253" s="264">
        <v>1</v>
      </c>
      <c r="AR1253" s="265">
        <v>1</v>
      </c>
      <c r="AS1253" s="286">
        <v>0.0721861525408278</v>
      </c>
      <c r="AT1253" s="267">
        <v>0</v>
      </c>
      <c r="AU1253" s="268">
        <v>0</v>
      </c>
      <c r="AV1253" s="268">
        <v>0</v>
      </c>
      <c r="AW1253" s="268">
        <v>0.0459459459459459</v>
      </c>
      <c r="AX1253" s="224"/>
      <c r="AY1253" s="222"/>
    </row>
    <row r="1254" ht="15" spans="1:51">
      <c r="A1254" s="220"/>
      <c r="B1254" s="224"/>
      <c r="C1254" s="283" t="s">
        <v>1085</v>
      </c>
      <c r="D1254" s="111" t="s">
        <v>25</v>
      </c>
      <c r="E1254" s="111" t="s">
        <v>1086</v>
      </c>
      <c r="F1254" s="307" t="s">
        <v>1292</v>
      </c>
      <c r="G1254" s="307" t="s">
        <v>1292</v>
      </c>
      <c r="H1254" s="307" t="s">
        <v>1292</v>
      </c>
      <c r="I1254" s="307" t="s">
        <v>1292</v>
      </c>
      <c r="J1254" s="259">
        <v>0.9</v>
      </c>
      <c r="K1254" s="260">
        <v>0.933333333333333</v>
      </c>
      <c r="L1254" s="260">
        <v>1</v>
      </c>
      <c r="M1254" s="261">
        <v>0.926829268292683</v>
      </c>
      <c r="N1254" s="261">
        <v>0.961966604823748</v>
      </c>
      <c r="O1254" s="262">
        <v>0.9</v>
      </c>
      <c r="P1254" s="263">
        <v>0.9375</v>
      </c>
      <c r="Q1254" s="260">
        <v>0.976878612716763</v>
      </c>
      <c r="R1254" s="260">
        <v>0.974866089822827</v>
      </c>
      <c r="S1254" s="260">
        <v>0.961439793495754</v>
      </c>
      <c r="T1254" s="262">
        <v>0.9</v>
      </c>
      <c r="U1254" s="260">
        <v>0.961678832116788</v>
      </c>
      <c r="V1254" s="260">
        <v>0.970208981769675</v>
      </c>
      <c r="W1254" s="260">
        <v>0.972393901936547</v>
      </c>
      <c r="X1254" s="260">
        <v>0.968849089373636</v>
      </c>
      <c r="Y1254" s="262">
        <v>0.92</v>
      </c>
      <c r="Z1254" s="262">
        <v>0.962994112699748</v>
      </c>
      <c r="AA1254" s="262">
        <v>0.0075685903500473</v>
      </c>
      <c r="AB1254" s="262">
        <v>0.964824120603015</v>
      </c>
      <c r="AC1254" s="262">
        <v>0.903786080219918</v>
      </c>
      <c r="AD1254" s="262">
        <v>0.92</v>
      </c>
      <c r="AE1254" s="260">
        <v>0.999727446170619</v>
      </c>
      <c r="AF1254" s="260">
        <v>0.99844768705371</v>
      </c>
      <c r="AG1254" s="260">
        <v>0.995527156549521</v>
      </c>
      <c r="AH1254" s="260">
        <v>0.996964624870997</v>
      </c>
      <c r="AI1254" s="262">
        <v>0.92</v>
      </c>
      <c r="AJ1254" s="260">
        <v>0.970127181307306</v>
      </c>
      <c r="AK1254" s="260">
        <v>0.663944343617665</v>
      </c>
      <c r="AL1254" s="260">
        <v>0.980392156862745</v>
      </c>
      <c r="AM1254" s="260">
        <v>0.959366492919999</v>
      </c>
      <c r="AN1254" s="259">
        <v>0.99</v>
      </c>
      <c r="AO1254" s="264">
        <v>1</v>
      </c>
      <c r="AP1254" s="264">
        <v>1</v>
      </c>
      <c r="AQ1254" s="264">
        <v>1</v>
      </c>
      <c r="AR1254" s="265">
        <v>1</v>
      </c>
      <c r="AS1254" s="286">
        <v>0.0721861525408278</v>
      </c>
      <c r="AT1254" s="267">
        <v>0</v>
      </c>
      <c r="AU1254" s="268">
        <v>0</v>
      </c>
      <c r="AV1254" s="268">
        <v>0.111111111111111</v>
      </c>
      <c r="AW1254" s="268">
        <v>0.0424028268551237</v>
      </c>
      <c r="AX1254" s="224"/>
      <c r="AY1254" s="222"/>
    </row>
    <row r="1255" ht="15" spans="1:51">
      <c r="A1255" s="220"/>
      <c r="B1255" s="224"/>
      <c r="C1255" s="283" t="s">
        <v>1085</v>
      </c>
      <c r="D1255" s="111" t="s">
        <v>25</v>
      </c>
      <c r="E1255" s="111" t="s">
        <v>1086</v>
      </c>
      <c r="F1255" s="307" t="s">
        <v>1293</v>
      </c>
      <c r="G1255" s="307" t="s">
        <v>1293</v>
      </c>
      <c r="H1255" s="307" t="s">
        <v>1293</v>
      </c>
      <c r="I1255" s="307" t="s">
        <v>1293</v>
      </c>
      <c r="J1255" s="259">
        <v>0.9</v>
      </c>
      <c r="K1255" s="260">
        <v>0.909090909090909</v>
      </c>
      <c r="L1255" s="260">
        <v>0.96969696969697</v>
      </c>
      <c r="M1255" s="261">
        <v>0.973684210526316</v>
      </c>
      <c r="N1255" s="261">
        <v>0.959738846572361</v>
      </c>
      <c r="O1255" s="262">
        <v>0.9</v>
      </c>
      <c r="P1255" s="263">
        <v>0.994137353433836</v>
      </c>
      <c r="Q1255" s="260">
        <v>0.973063973063973</v>
      </c>
      <c r="R1255" s="260">
        <v>0.988960791777693</v>
      </c>
      <c r="S1255" s="260">
        <v>0.982993652351009</v>
      </c>
      <c r="T1255" s="262">
        <v>0.9</v>
      </c>
      <c r="U1255" s="260">
        <v>0.951005025125628</v>
      </c>
      <c r="V1255" s="260">
        <v>0.968013468013468</v>
      </c>
      <c r="W1255" s="260">
        <v>0.975637609440426</v>
      </c>
      <c r="X1255" s="260">
        <v>0.966715723438731</v>
      </c>
      <c r="Y1255" s="262">
        <v>0.92</v>
      </c>
      <c r="Z1255" s="262">
        <v>0.949622166246851</v>
      </c>
      <c r="AA1255" s="262">
        <v>0.971329278887924</v>
      </c>
      <c r="AB1255" s="262">
        <v>0.971001757469244</v>
      </c>
      <c r="AC1255" s="262">
        <v>0.969438831027514</v>
      </c>
      <c r="AD1255" s="262">
        <v>0.92</v>
      </c>
      <c r="AE1255" s="260">
        <v>1</v>
      </c>
      <c r="AF1255" s="260">
        <v>0.995788206979543</v>
      </c>
      <c r="AG1255" s="260">
        <v>0.997802197802198</v>
      </c>
      <c r="AH1255" s="260">
        <v>0.994547779305686</v>
      </c>
      <c r="AI1255" s="262">
        <v>0.92</v>
      </c>
      <c r="AJ1255" s="260">
        <v>0.965912265996088</v>
      </c>
      <c r="AK1255" s="260">
        <v>0.980153104621491</v>
      </c>
      <c r="AL1255" s="260">
        <v>0.985922974767596</v>
      </c>
      <c r="AM1255" s="260">
        <v>0.983227078012188</v>
      </c>
      <c r="AN1255" s="259">
        <v>0.99</v>
      </c>
      <c r="AO1255" s="264">
        <v>1</v>
      </c>
      <c r="AP1255" s="264">
        <v>1</v>
      </c>
      <c r="AQ1255" s="264">
        <v>1</v>
      </c>
      <c r="AR1255" s="265">
        <v>1</v>
      </c>
      <c r="AS1255" s="286">
        <v>0.0721861525408278</v>
      </c>
      <c r="AT1255" s="267">
        <v>0</v>
      </c>
      <c r="AU1255" s="268">
        <v>0.0625</v>
      </c>
      <c r="AV1255" s="268">
        <v>0</v>
      </c>
      <c r="AW1255" s="268">
        <v>0.0446194225721785</v>
      </c>
      <c r="AX1255" s="224"/>
      <c r="AY1255" s="222"/>
    </row>
    <row r="1256" ht="15" spans="1:51">
      <c r="A1256" s="220"/>
      <c r="B1256" s="224"/>
      <c r="C1256" s="283" t="s">
        <v>1085</v>
      </c>
      <c r="D1256" s="111" t="s">
        <v>25</v>
      </c>
      <c r="E1256" s="111" t="s">
        <v>1086</v>
      </c>
      <c r="F1256" s="307" t="s">
        <v>1294</v>
      </c>
      <c r="G1256" s="307" t="s">
        <v>1294</v>
      </c>
      <c r="H1256" s="307" t="s">
        <v>1294</v>
      </c>
      <c r="I1256" s="307" t="s">
        <v>1294</v>
      </c>
      <c r="J1256" s="259">
        <v>0.9</v>
      </c>
      <c r="K1256" s="260">
        <v>1</v>
      </c>
      <c r="L1256" s="260">
        <v>0.952380952380952</v>
      </c>
      <c r="M1256" s="261">
        <v>1</v>
      </c>
      <c r="N1256" s="261">
        <v>0.971698113207547</v>
      </c>
      <c r="O1256" s="262">
        <v>0.9</v>
      </c>
      <c r="P1256" s="263">
        <v>0.989811912225705</v>
      </c>
      <c r="Q1256" s="260">
        <v>0.995391705069124</v>
      </c>
      <c r="R1256" s="260">
        <v>0.994670219853431</v>
      </c>
      <c r="S1256" s="260">
        <v>0.986196358739285</v>
      </c>
      <c r="T1256" s="262">
        <v>0.9</v>
      </c>
      <c r="U1256" s="260">
        <v>0.955329153605016</v>
      </c>
      <c r="V1256" s="260">
        <v>0.971582181259601</v>
      </c>
      <c r="W1256" s="260">
        <v>0.973351099267155</v>
      </c>
      <c r="X1256" s="260">
        <v>0.959883976898972</v>
      </c>
      <c r="Y1256" s="262">
        <v>0.92</v>
      </c>
      <c r="Z1256" s="262">
        <v>0.974763406940063</v>
      </c>
      <c r="AA1256" s="262">
        <v>0.979907264296754</v>
      </c>
      <c r="AB1256" s="262">
        <v>0.973018549747049</v>
      </c>
      <c r="AC1256" s="262">
        <v>0.973896692843712</v>
      </c>
      <c r="AD1256" s="262">
        <v>0.92</v>
      </c>
      <c r="AE1256" s="260">
        <v>0.998493975903614</v>
      </c>
      <c r="AF1256" s="260">
        <v>0.997019374068554</v>
      </c>
      <c r="AG1256" s="260">
        <v>0.995833333333333</v>
      </c>
      <c r="AH1256" s="260">
        <v>0.997660476677877</v>
      </c>
      <c r="AI1256" s="262">
        <v>0.92</v>
      </c>
      <c r="AJ1256" s="260">
        <v>0.982722513089005</v>
      </c>
      <c r="AK1256" s="260">
        <v>0.988199076449461</v>
      </c>
      <c r="AL1256" s="260">
        <v>0.989493791786055</v>
      </c>
      <c r="AM1256" s="260">
        <v>0.986084656084656</v>
      </c>
      <c r="AN1256" s="259">
        <v>0.99</v>
      </c>
      <c r="AO1256" s="264">
        <v>1</v>
      </c>
      <c r="AP1256" s="264">
        <v>1</v>
      </c>
      <c r="AQ1256" s="264">
        <v>1</v>
      </c>
      <c r="AR1256" s="265">
        <v>1</v>
      </c>
      <c r="AS1256" s="286">
        <v>0.0721861525408278</v>
      </c>
      <c r="AT1256" s="267">
        <v>0</v>
      </c>
      <c r="AU1256" s="268">
        <v>0</v>
      </c>
      <c r="AV1256" s="268">
        <v>0</v>
      </c>
      <c r="AW1256" s="268">
        <v>0.0748299319727891</v>
      </c>
      <c r="AX1256" s="224"/>
      <c r="AY1256" s="222"/>
    </row>
    <row r="1257" ht="15" spans="1:51">
      <c r="A1257" s="220"/>
      <c r="B1257" s="224"/>
      <c r="C1257" s="283" t="s">
        <v>1085</v>
      </c>
      <c r="D1257" s="111" t="s">
        <v>25</v>
      </c>
      <c r="E1257" s="111" t="s">
        <v>1086</v>
      </c>
      <c r="F1257" s="307" t="s">
        <v>1295</v>
      </c>
      <c r="G1257" s="307" t="s">
        <v>1295</v>
      </c>
      <c r="H1257" s="307" t="s">
        <v>1295</v>
      </c>
      <c r="I1257" s="307" t="s">
        <v>1295</v>
      </c>
      <c r="J1257" s="259">
        <v>0.9</v>
      </c>
      <c r="K1257" s="260">
        <v>0.971428571428571</v>
      </c>
      <c r="L1257" s="260">
        <v>0.897435897435897</v>
      </c>
      <c r="M1257" s="261">
        <v>0.976744186046512</v>
      </c>
      <c r="N1257" s="261">
        <v>0.919583727530747</v>
      </c>
      <c r="O1257" s="262">
        <v>0.9</v>
      </c>
      <c r="P1257" s="263">
        <v>0.989632422243167</v>
      </c>
      <c r="Q1257" s="260">
        <v>0.992</v>
      </c>
      <c r="R1257" s="260">
        <v>0.991270187690965</v>
      </c>
      <c r="S1257" s="260">
        <v>0.986584693248548</v>
      </c>
      <c r="T1257" s="262">
        <v>0.9</v>
      </c>
      <c r="U1257" s="260">
        <v>0.911404335532517</v>
      </c>
      <c r="V1257" s="260">
        <v>0.945882352941177</v>
      </c>
      <c r="W1257" s="260">
        <v>0.953731994762113</v>
      </c>
      <c r="X1257" s="260">
        <v>0.937952178567953</v>
      </c>
      <c r="Y1257" s="262">
        <v>0.92</v>
      </c>
      <c r="Z1257" s="262">
        <v>0.896581196581197</v>
      </c>
      <c r="AA1257" s="262">
        <v>0.903567984570878</v>
      </c>
      <c r="AB1257" s="262">
        <v>0.930835734870317</v>
      </c>
      <c r="AC1257" s="262">
        <v>0.926785714285714</v>
      </c>
      <c r="AD1257" s="262">
        <v>0.92</v>
      </c>
      <c r="AE1257" s="260">
        <v>0.992957746478873</v>
      </c>
      <c r="AF1257" s="260">
        <v>1</v>
      </c>
      <c r="AG1257" s="260">
        <v>1</v>
      </c>
      <c r="AH1257" s="260">
        <v>0.998286623424306</v>
      </c>
      <c r="AI1257" s="262">
        <v>0.92</v>
      </c>
      <c r="AJ1257" s="260">
        <v>0.938942891859052</v>
      </c>
      <c r="AK1257" s="260">
        <v>0.955407969639469</v>
      </c>
      <c r="AL1257" s="260">
        <v>0.966086434573829</v>
      </c>
      <c r="AM1257" s="260">
        <v>0.963736696886086</v>
      </c>
      <c r="AN1257" s="259">
        <v>0.99</v>
      </c>
      <c r="AO1257" s="264">
        <v>1</v>
      </c>
      <c r="AP1257" s="264">
        <v>1</v>
      </c>
      <c r="AQ1257" s="264">
        <v>1</v>
      </c>
      <c r="AR1257" s="265">
        <v>1</v>
      </c>
      <c r="AS1257" s="286">
        <v>0.0721861525408278</v>
      </c>
      <c r="AT1257" s="267">
        <v>0</v>
      </c>
      <c r="AU1257" s="268">
        <v>0</v>
      </c>
      <c r="AV1257" s="268">
        <v>0</v>
      </c>
      <c r="AW1257" s="268">
        <v>0.040650406504065</v>
      </c>
      <c r="AX1257" s="224"/>
      <c r="AY1257" s="222"/>
    </row>
    <row r="1258" ht="15" spans="1:51">
      <c r="A1258" s="220"/>
      <c r="B1258" s="224"/>
      <c r="C1258" s="283" t="s">
        <v>1085</v>
      </c>
      <c r="D1258" s="111" t="s">
        <v>25</v>
      </c>
      <c r="E1258" s="111" t="s">
        <v>1086</v>
      </c>
      <c r="F1258" s="307" t="s">
        <v>1296</v>
      </c>
      <c r="G1258" s="307" t="s">
        <v>1296</v>
      </c>
      <c r="H1258" s="307" t="s">
        <v>1296</v>
      </c>
      <c r="I1258" s="307" t="s">
        <v>1296</v>
      </c>
      <c r="J1258" s="259">
        <v>0.9</v>
      </c>
      <c r="K1258" s="260">
        <v>1</v>
      </c>
      <c r="L1258" s="260">
        <v>1</v>
      </c>
      <c r="M1258" s="261">
        <v>1</v>
      </c>
      <c r="N1258" s="261">
        <v>0.983379501385042</v>
      </c>
      <c r="O1258" s="262">
        <v>0.9</v>
      </c>
      <c r="P1258" s="263">
        <v>0.998287671232877</v>
      </c>
      <c r="Q1258" s="260">
        <v>0.993861264579497</v>
      </c>
      <c r="R1258" s="260">
        <v>0.994216310005784</v>
      </c>
      <c r="S1258" s="260">
        <v>0.973785943879767</v>
      </c>
      <c r="T1258" s="262">
        <v>0.9</v>
      </c>
      <c r="U1258" s="260">
        <v>0.973173515981735</v>
      </c>
      <c r="V1258" s="260">
        <v>0.974831184775936</v>
      </c>
      <c r="W1258" s="260">
        <v>0.984384037015616</v>
      </c>
      <c r="X1258" s="260">
        <v>0.969138215619842</v>
      </c>
      <c r="Y1258" s="262">
        <v>0.92</v>
      </c>
      <c r="Z1258" s="262">
        <v>0.985040276179517</v>
      </c>
      <c r="AA1258" s="262">
        <v>0.973268529769137</v>
      </c>
      <c r="AB1258" s="262">
        <v>0.981132075471698</v>
      </c>
      <c r="AC1258" s="262">
        <v>0.936626516137155</v>
      </c>
      <c r="AD1258" s="262">
        <v>0.92</v>
      </c>
      <c r="AE1258" s="260">
        <v>1</v>
      </c>
      <c r="AF1258" s="260">
        <v>1</v>
      </c>
      <c r="AG1258" s="260">
        <v>0.996621621621622</v>
      </c>
      <c r="AH1258" s="260">
        <v>0.997941761986706</v>
      </c>
      <c r="AI1258" s="262">
        <v>0.92</v>
      </c>
      <c r="AJ1258" s="260">
        <v>0.987409385730637</v>
      </c>
      <c r="AK1258" s="260">
        <v>0.983686786296901</v>
      </c>
      <c r="AL1258" s="260">
        <v>0.991071428571429</v>
      </c>
      <c r="AM1258" s="260">
        <v>0.973881558233392</v>
      </c>
      <c r="AN1258" s="259">
        <v>0.99</v>
      </c>
      <c r="AO1258" s="264">
        <v>1</v>
      </c>
      <c r="AP1258" s="264">
        <v>1</v>
      </c>
      <c r="AQ1258" s="264">
        <v>1</v>
      </c>
      <c r="AR1258" s="265">
        <v>1</v>
      </c>
      <c r="AS1258" s="286">
        <v>0.0721861525408278</v>
      </c>
      <c r="AT1258" s="267">
        <v>0</v>
      </c>
      <c r="AU1258" s="268">
        <v>0</v>
      </c>
      <c r="AV1258" s="268">
        <v>0</v>
      </c>
      <c r="AW1258" s="268">
        <v>0.0403225806451613</v>
      </c>
      <c r="AX1258" s="224"/>
      <c r="AY1258" s="222"/>
    </row>
    <row r="1259" ht="15" spans="1:51">
      <c r="A1259" s="220"/>
      <c r="B1259" s="224"/>
      <c r="C1259" s="283" t="s">
        <v>1085</v>
      </c>
      <c r="D1259" s="111" t="s">
        <v>25</v>
      </c>
      <c r="E1259" s="111" t="s">
        <v>1086</v>
      </c>
      <c r="F1259" s="307" t="s">
        <v>1297</v>
      </c>
      <c r="G1259" s="307" t="s">
        <v>1297</v>
      </c>
      <c r="H1259" s="307" t="s">
        <v>1297</v>
      </c>
      <c r="I1259" s="307" t="s">
        <v>1297</v>
      </c>
      <c r="J1259" s="259">
        <v>0.9</v>
      </c>
      <c r="K1259" s="260">
        <v>0.911764705882353</v>
      </c>
      <c r="L1259" s="260">
        <v>0.942857142857143</v>
      </c>
      <c r="M1259" s="261">
        <v>0.921052631578947</v>
      </c>
      <c r="N1259" s="261">
        <v>0.924453280318091</v>
      </c>
      <c r="O1259" s="262">
        <v>0.9</v>
      </c>
      <c r="P1259" s="263">
        <v>0.993253012048193</v>
      </c>
      <c r="Q1259" s="260">
        <v>0.988746803069054</v>
      </c>
      <c r="R1259" s="260">
        <v>0.993055555555556</v>
      </c>
      <c r="S1259" s="260">
        <v>0.973967492234621</v>
      </c>
      <c r="T1259" s="262">
        <v>0.9</v>
      </c>
      <c r="U1259" s="260">
        <v>0.854939759036145</v>
      </c>
      <c r="V1259" s="260">
        <v>0.864450127877238</v>
      </c>
      <c r="W1259" s="260">
        <v>0.875434027777778</v>
      </c>
      <c r="X1259" s="260">
        <v>0.873058655315792</v>
      </c>
      <c r="Y1259" s="262">
        <v>0.92</v>
      </c>
      <c r="Z1259" s="262">
        <v>0.812839059674503</v>
      </c>
      <c r="AA1259" s="262">
        <v>0.85014137606032</v>
      </c>
      <c r="AB1259" s="262">
        <v>0.887860082304527</v>
      </c>
      <c r="AC1259" s="262">
        <v>0.864601830351045</v>
      </c>
      <c r="AD1259" s="262">
        <v>0.92</v>
      </c>
      <c r="AE1259" s="260">
        <v>0.975903614457831</v>
      </c>
      <c r="AF1259" s="260">
        <v>0.993166287015945</v>
      </c>
      <c r="AG1259" s="260">
        <v>0.9875</v>
      </c>
      <c r="AH1259" s="260">
        <v>0.991978609625668</v>
      </c>
      <c r="AI1259" s="262">
        <v>0.92</v>
      </c>
      <c r="AJ1259" s="260">
        <v>0.895630304935555</v>
      </c>
      <c r="AK1259" s="260">
        <v>0.915119363395225</v>
      </c>
      <c r="AL1259" s="260">
        <v>0.935897435897436</v>
      </c>
      <c r="AM1259" s="260">
        <v>0.930980540084763</v>
      </c>
      <c r="AN1259" s="259">
        <v>0.99</v>
      </c>
      <c r="AO1259" s="264">
        <v>1</v>
      </c>
      <c r="AP1259" s="264">
        <v>1</v>
      </c>
      <c r="AQ1259" s="264">
        <v>1</v>
      </c>
      <c r="AR1259" s="265">
        <v>1</v>
      </c>
      <c r="AS1259" s="286">
        <v>0.0721861525408278</v>
      </c>
      <c r="AT1259" s="267">
        <v>0.111111111111111</v>
      </c>
      <c r="AU1259" s="268">
        <v>0</v>
      </c>
      <c r="AV1259" s="268">
        <v>0.1</v>
      </c>
      <c r="AW1259" s="268">
        <v>0.0541666666666667</v>
      </c>
      <c r="AX1259" s="224"/>
      <c r="AY1259" s="222"/>
    </row>
    <row r="1260" ht="15" spans="1:51">
      <c r="A1260" s="220"/>
      <c r="B1260" s="224"/>
      <c r="C1260" s="283" t="s">
        <v>1085</v>
      </c>
      <c r="D1260" s="111" t="s">
        <v>25</v>
      </c>
      <c r="E1260" s="111" t="s">
        <v>1086</v>
      </c>
      <c r="F1260" s="307" t="s">
        <v>1298</v>
      </c>
      <c r="G1260" s="307" t="s">
        <v>1298</v>
      </c>
      <c r="H1260" s="307" t="s">
        <v>1298</v>
      </c>
      <c r="I1260" s="307" t="s">
        <v>1298</v>
      </c>
      <c r="J1260" s="259">
        <v>0.9</v>
      </c>
      <c r="K1260" s="260">
        <v>0.96551724137931</v>
      </c>
      <c r="L1260" s="260">
        <v>1</v>
      </c>
      <c r="M1260" s="261">
        <v>0.966666666666667</v>
      </c>
      <c r="N1260" s="261">
        <v>0.981651376146789</v>
      </c>
      <c r="O1260" s="262">
        <v>0.9</v>
      </c>
      <c r="P1260" s="263">
        <v>0.984003877847795</v>
      </c>
      <c r="Q1260" s="260">
        <v>0.992105263157895</v>
      </c>
      <c r="R1260" s="260">
        <v>0.988126649076517</v>
      </c>
      <c r="S1260" s="260">
        <v>0.985168822972547</v>
      </c>
      <c r="T1260" s="262">
        <v>0.9</v>
      </c>
      <c r="U1260" s="260">
        <v>0.92777508482792</v>
      </c>
      <c r="V1260" s="260">
        <v>0.953157894736842</v>
      </c>
      <c r="W1260" s="260">
        <v>0.955145118733509</v>
      </c>
      <c r="X1260" s="260">
        <v>0.958241295887241</v>
      </c>
      <c r="Y1260" s="262">
        <v>0.92</v>
      </c>
      <c r="Z1260" s="262" t="s">
        <v>33</v>
      </c>
      <c r="AA1260" s="262" t="s">
        <v>33</v>
      </c>
      <c r="AB1260" s="262" t="s">
        <v>33</v>
      </c>
      <c r="AC1260" s="262" t="s">
        <v>33</v>
      </c>
      <c r="AD1260" s="262">
        <v>0.92</v>
      </c>
      <c r="AE1260" s="260">
        <v>1</v>
      </c>
      <c r="AF1260" s="260">
        <v>1</v>
      </c>
      <c r="AG1260" s="260">
        <v>1</v>
      </c>
      <c r="AH1260" s="260">
        <v>0.999151583710407</v>
      </c>
      <c r="AI1260" s="262">
        <v>0.92</v>
      </c>
      <c r="AJ1260" s="260">
        <v>0.941832283082889</v>
      </c>
      <c r="AK1260" s="260">
        <v>0.962105263157895</v>
      </c>
      <c r="AL1260" s="260">
        <v>0.97009674582234</v>
      </c>
      <c r="AM1260" s="260">
        <v>0.976771501700501</v>
      </c>
      <c r="AN1260" s="259">
        <v>0.99</v>
      </c>
      <c r="AO1260" s="264">
        <v>1</v>
      </c>
      <c r="AP1260" s="264">
        <v>1</v>
      </c>
      <c r="AQ1260" s="264">
        <v>1</v>
      </c>
      <c r="AR1260" s="265">
        <v>1</v>
      </c>
      <c r="AS1260" s="286">
        <v>0.0721861525408278</v>
      </c>
      <c r="AT1260" s="267">
        <v>0</v>
      </c>
      <c r="AU1260" s="268">
        <v>0</v>
      </c>
      <c r="AV1260" s="268">
        <v>0</v>
      </c>
      <c r="AW1260" s="268">
        <v>0.0597014925373134</v>
      </c>
      <c r="AX1260" s="224"/>
      <c r="AY1260" s="222"/>
    </row>
    <row r="1261" ht="15" spans="1:51">
      <c r="A1261" s="220"/>
      <c r="B1261" s="224"/>
      <c r="C1261" s="283" t="s">
        <v>1085</v>
      </c>
      <c r="D1261" s="111" t="s">
        <v>25</v>
      </c>
      <c r="E1261" s="111" t="s">
        <v>1086</v>
      </c>
      <c r="F1261" s="307" t="s">
        <v>1299</v>
      </c>
      <c r="G1261" s="307" t="s">
        <v>1299</v>
      </c>
      <c r="H1261" s="307" t="s">
        <v>1299</v>
      </c>
      <c r="I1261" s="307" t="s">
        <v>1299</v>
      </c>
      <c r="J1261" s="259">
        <v>0.9</v>
      </c>
      <c r="K1261" s="260">
        <v>1</v>
      </c>
      <c r="L1261" s="260">
        <v>1</v>
      </c>
      <c r="M1261" s="261">
        <v>1</v>
      </c>
      <c r="N1261" s="261">
        <v>0.982857142857143</v>
      </c>
      <c r="O1261" s="262">
        <v>0.9</v>
      </c>
      <c r="P1261" s="263">
        <v>0.967367256637168</v>
      </c>
      <c r="Q1261" s="260">
        <v>0.984522207267833</v>
      </c>
      <c r="R1261" s="260">
        <v>0.971671388101983</v>
      </c>
      <c r="S1261" s="260">
        <v>0.979896269508946</v>
      </c>
      <c r="T1261" s="262">
        <v>0.9</v>
      </c>
      <c r="U1261" s="260">
        <v>0.919800884955752</v>
      </c>
      <c r="V1261" s="260">
        <v>0.946837146702557</v>
      </c>
      <c r="W1261" s="260">
        <v>0.886685552407932</v>
      </c>
      <c r="X1261" s="260">
        <v>0.929815378759041</v>
      </c>
      <c r="Y1261" s="262">
        <v>0.92</v>
      </c>
      <c r="Z1261" s="262">
        <v>0</v>
      </c>
      <c r="AA1261" s="262" t="s">
        <v>33</v>
      </c>
      <c r="AB1261" s="262" t="s">
        <v>33</v>
      </c>
      <c r="AC1261" s="262">
        <v>0</v>
      </c>
      <c r="AD1261" s="262">
        <v>0.92</v>
      </c>
      <c r="AE1261" s="260">
        <v>1</v>
      </c>
      <c r="AF1261" s="260">
        <v>1</v>
      </c>
      <c r="AG1261" s="260">
        <v>1</v>
      </c>
      <c r="AH1261" s="260">
        <v>0.995867768595041</v>
      </c>
      <c r="AI1261" s="262">
        <v>0.92</v>
      </c>
      <c r="AJ1261" s="260">
        <v>0.971807628524046</v>
      </c>
      <c r="AK1261" s="260">
        <v>0.983849259757739</v>
      </c>
      <c r="AL1261" s="260">
        <v>0.96671388101983</v>
      </c>
      <c r="AM1261" s="260">
        <v>0.982442784412618</v>
      </c>
      <c r="AN1261" s="259">
        <v>0.99</v>
      </c>
      <c r="AO1261" s="264">
        <v>1</v>
      </c>
      <c r="AP1261" s="264">
        <v>1</v>
      </c>
      <c r="AQ1261" s="264">
        <v>1</v>
      </c>
      <c r="AR1261" s="265">
        <v>1</v>
      </c>
      <c r="AS1261" s="286">
        <v>0.0721861525408278</v>
      </c>
      <c r="AT1261" s="267">
        <v>0</v>
      </c>
      <c r="AU1261" s="268">
        <v>0</v>
      </c>
      <c r="AV1261" s="268">
        <v>0</v>
      </c>
      <c r="AW1261" s="268">
        <v>0.108910891089109</v>
      </c>
      <c r="AX1261" s="224"/>
      <c r="AY1261" s="222"/>
    </row>
    <row r="1262" ht="15" spans="1:51">
      <c r="A1262" s="220"/>
      <c r="B1262" s="224"/>
      <c r="C1262" s="283" t="s">
        <v>1085</v>
      </c>
      <c r="D1262" s="111" t="s">
        <v>25</v>
      </c>
      <c r="E1262" s="111" t="s">
        <v>1086</v>
      </c>
      <c r="F1262" s="307" t="s">
        <v>1300</v>
      </c>
      <c r="G1262" s="307" t="s">
        <v>1300</v>
      </c>
      <c r="H1262" s="307" t="s">
        <v>1300</v>
      </c>
      <c r="I1262" s="307" t="s">
        <v>1300</v>
      </c>
      <c r="J1262" s="259">
        <v>0.9</v>
      </c>
      <c r="K1262" s="260">
        <v>1</v>
      </c>
      <c r="L1262" s="260">
        <v>0.888888888888889</v>
      </c>
      <c r="M1262" s="261">
        <v>0.9</v>
      </c>
      <c r="N1262" s="261">
        <v>0.970802919708029</v>
      </c>
      <c r="O1262" s="262">
        <v>0.9</v>
      </c>
      <c r="P1262" s="263">
        <v>0.952025586353945</v>
      </c>
      <c r="Q1262" s="260">
        <v>0.93681652490887</v>
      </c>
      <c r="R1262" s="260">
        <v>0.951632406287787</v>
      </c>
      <c r="S1262" s="260">
        <v>0.966041185946275</v>
      </c>
      <c r="T1262" s="262">
        <v>0.9</v>
      </c>
      <c r="U1262" s="260">
        <v>0.776119402985075</v>
      </c>
      <c r="V1262" s="260">
        <v>0.866342648845686</v>
      </c>
      <c r="W1262" s="260">
        <v>0.926239419588875</v>
      </c>
      <c r="X1262" s="260">
        <v>0.878836692933954</v>
      </c>
      <c r="Y1262" s="262">
        <v>0.92</v>
      </c>
      <c r="Z1262" s="262" t="s">
        <v>33</v>
      </c>
      <c r="AA1262" s="262" t="s">
        <v>33</v>
      </c>
      <c r="AB1262" s="262">
        <v>1</v>
      </c>
      <c r="AC1262" s="262">
        <v>1</v>
      </c>
      <c r="AD1262" s="262">
        <v>0.92</v>
      </c>
      <c r="AE1262" s="260">
        <v>0.998041136141038</v>
      </c>
      <c r="AF1262" s="260">
        <v>0.999605988967691</v>
      </c>
      <c r="AG1262" s="260">
        <v>1</v>
      </c>
      <c r="AH1262" s="260">
        <v>0.996820005059083</v>
      </c>
      <c r="AI1262" s="262">
        <v>0.92</v>
      </c>
      <c r="AJ1262" s="260">
        <v>0.915778251599147</v>
      </c>
      <c r="AK1262" s="260">
        <v>0.951456310679612</v>
      </c>
      <c r="AL1262" s="260">
        <v>0.95048309178744</v>
      </c>
      <c r="AM1262" s="260">
        <v>0.947251599425513</v>
      </c>
      <c r="AN1262" s="259">
        <v>0.99</v>
      </c>
      <c r="AO1262" s="264">
        <v>1</v>
      </c>
      <c r="AP1262" s="264">
        <v>1</v>
      </c>
      <c r="AQ1262" s="264">
        <v>1</v>
      </c>
      <c r="AR1262" s="265">
        <v>1</v>
      </c>
      <c r="AS1262" s="286">
        <v>0.0721861525408278</v>
      </c>
      <c r="AT1262" s="267">
        <v>0</v>
      </c>
      <c r="AU1262" s="268">
        <v>0</v>
      </c>
      <c r="AV1262" s="268" t="s">
        <v>33</v>
      </c>
      <c r="AW1262" s="268">
        <v>0.0851063829787234</v>
      </c>
      <c r="AX1262" s="224"/>
      <c r="AY1262" s="222"/>
    </row>
    <row r="1263" ht="15" spans="1:51">
      <c r="A1263" s="220"/>
      <c r="B1263" s="224"/>
      <c r="C1263" s="283" t="s">
        <v>1085</v>
      </c>
      <c r="D1263" s="111" t="s">
        <v>25</v>
      </c>
      <c r="E1263" s="111" t="s">
        <v>1086</v>
      </c>
      <c r="F1263" s="307" t="s">
        <v>1301</v>
      </c>
      <c r="G1263" s="307" t="s">
        <v>1301</v>
      </c>
      <c r="H1263" s="307" t="s">
        <v>1301</v>
      </c>
      <c r="I1263" s="307" t="s">
        <v>1301</v>
      </c>
      <c r="J1263" s="259">
        <v>0.9</v>
      </c>
      <c r="K1263" s="260">
        <v>0.981818181818182</v>
      </c>
      <c r="L1263" s="260">
        <v>1</v>
      </c>
      <c r="M1263" s="261">
        <v>0.963636363636364</v>
      </c>
      <c r="N1263" s="261">
        <v>0.974176888315042</v>
      </c>
      <c r="O1263" s="262">
        <v>0.9</v>
      </c>
      <c r="P1263" s="263">
        <v>0.982810485603782</v>
      </c>
      <c r="Q1263" s="260">
        <v>0.988805970149254</v>
      </c>
      <c r="R1263" s="260">
        <v>0.988796680497925</v>
      </c>
      <c r="S1263" s="260">
        <v>0.988166918169458</v>
      </c>
      <c r="T1263" s="262">
        <v>0.9</v>
      </c>
      <c r="U1263" s="260">
        <v>0.897722389342501</v>
      </c>
      <c r="V1263" s="260">
        <v>0.917444029850746</v>
      </c>
      <c r="W1263" s="260">
        <v>0.912033195020747</v>
      </c>
      <c r="X1263" s="260">
        <v>0.92773154442635</v>
      </c>
      <c r="Y1263" s="262">
        <v>0.92</v>
      </c>
      <c r="Z1263" s="262">
        <v>0.9279128248114</v>
      </c>
      <c r="AA1263" s="262">
        <v>0.938230383973289</v>
      </c>
      <c r="AB1263" s="262">
        <v>0.952054794520548</v>
      </c>
      <c r="AC1263" s="262">
        <v>0.962565152953323</v>
      </c>
      <c r="AD1263" s="262">
        <v>0.92</v>
      </c>
      <c r="AE1263" s="260">
        <v>0.985611510791367</v>
      </c>
      <c r="AF1263" s="260">
        <v>0.994262295081967</v>
      </c>
      <c r="AG1263" s="260">
        <v>0.997516556291391</v>
      </c>
      <c r="AH1263" s="260">
        <v>0.998300838061227</v>
      </c>
      <c r="AI1263" s="262">
        <v>0.92</v>
      </c>
      <c r="AJ1263" s="260">
        <v>0.938905388205346</v>
      </c>
      <c r="AK1263" s="260">
        <v>0.950440528634361</v>
      </c>
      <c r="AL1263" s="260">
        <v>0.960434782608696</v>
      </c>
      <c r="AM1263" s="260">
        <v>0.973589927321118</v>
      </c>
      <c r="AN1263" s="259">
        <v>0.99</v>
      </c>
      <c r="AO1263" s="264">
        <v>1</v>
      </c>
      <c r="AP1263" s="264">
        <v>1</v>
      </c>
      <c r="AQ1263" s="264">
        <v>1</v>
      </c>
      <c r="AR1263" s="265">
        <v>1</v>
      </c>
      <c r="AS1263" s="286">
        <v>0.0721861525408278</v>
      </c>
      <c r="AT1263" s="267">
        <v>0.0526315789473684</v>
      </c>
      <c r="AU1263" s="268">
        <v>0.0434782608695652</v>
      </c>
      <c r="AV1263" s="268">
        <v>0</v>
      </c>
      <c r="AW1263" s="268">
        <v>0.0600461893764434</v>
      </c>
      <c r="AX1263" s="224"/>
      <c r="AY1263" s="222"/>
    </row>
    <row r="1264" ht="15" spans="1:51">
      <c r="A1264" s="220"/>
      <c r="B1264" s="224"/>
      <c r="C1264" s="283" t="s">
        <v>1085</v>
      </c>
      <c r="D1264" s="111" t="s">
        <v>25</v>
      </c>
      <c r="E1264" s="111" t="s">
        <v>1086</v>
      </c>
      <c r="F1264" s="307" t="s">
        <v>1302</v>
      </c>
      <c r="G1264" s="307" t="s">
        <v>1302</v>
      </c>
      <c r="H1264" s="307" t="s">
        <v>1302</v>
      </c>
      <c r="I1264" s="307" t="s">
        <v>1302</v>
      </c>
      <c r="J1264" s="259">
        <v>0.9</v>
      </c>
      <c r="K1264" s="260">
        <v>1</v>
      </c>
      <c r="L1264" s="260">
        <v>0.978723404255319</v>
      </c>
      <c r="M1264" s="261">
        <v>1</v>
      </c>
      <c r="N1264" s="261">
        <v>0.985551330798479</v>
      </c>
      <c r="O1264" s="262">
        <v>0.9</v>
      </c>
      <c r="P1264" s="263">
        <v>0.97419072615923</v>
      </c>
      <c r="Q1264" s="260">
        <v>0.989800874210782</v>
      </c>
      <c r="R1264" s="260">
        <v>0.987316686484344</v>
      </c>
      <c r="S1264" s="260">
        <v>0.987688289884811</v>
      </c>
      <c r="T1264" s="262">
        <v>0.9</v>
      </c>
      <c r="U1264" s="260">
        <v>0.911198600174978</v>
      </c>
      <c r="V1264" s="260">
        <v>0.952889752306945</v>
      </c>
      <c r="W1264" s="260">
        <v>0.945699564011098</v>
      </c>
      <c r="X1264" s="260">
        <v>0.950644343919539</v>
      </c>
      <c r="Y1264" s="262">
        <v>0.92</v>
      </c>
      <c r="Z1264" s="262">
        <v>0.932115919015482</v>
      </c>
      <c r="AA1264" s="262">
        <v>0.951599326599327</v>
      </c>
      <c r="AB1264" s="262">
        <v>0.967310549777117</v>
      </c>
      <c r="AC1264" s="262">
        <v>0.969741083497972</v>
      </c>
      <c r="AD1264" s="262">
        <v>0.92</v>
      </c>
      <c r="AE1264" s="260">
        <v>0.992359121298949</v>
      </c>
      <c r="AF1264" s="260">
        <v>0.998441963126461</v>
      </c>
      <c r="AG1264" s="260">
        <v>0.999166666666667</v>
      </c>
      <c r="AH1264" s="260">
        <v>0.997320133678038</v>
      </c>
      <c r="AI1264" s="262">
        <v>0.92</v>
      </c>
      <c r="AJ1264" s="260">
        <v>0.941727367325702</v>
      </c>
      <c r="AK1264" s="260">
        <v>0.96369785794814</v>
      </c>
      <c r="AL1264" s="260">
        <v>0.975786924939467</v>
      </c>
      <c r="AM1264" s="260">
        <v>0.978114091870012</v>
      </c>
      <c r="AN1264" s="259">
        <v>0.99</v>
      </c>
      <c r="AO1264" s="264">
        <v>1</v>
      </c>
      <c r="AP1264" s="264">
        <v>1</v>
      </c>
      <c r="AQ1264" s="264">
        <v>1</v>
      </c>
      <c r="AR1264" s="265">
        <v>1</v>
      </c>
      <c r="AS1264" s="286">
        <v>0.0721861525408278</v>
      </c>
      <c r="AT1264" s="267">
        <v>0</v>
      </c>
      <c r="AU1264" s="268">
        <v>0</v>
      </c>
      <c r="AV1264" s="268">
        <v>0</v>
      </c>
      <c r="AW1264" s="268">
        <v>0.04375</v>
      </c>
      <c r="AX1264" s="224"/>
      <c r="AY1264" s="222"/>
    </row>
    <row r="1265" ht="15" spans="1:51">
      <c r="A1265" s="220"/>
      <c r="B1265" s="224"/>
      <c r="C1265" s="283" t="s">
        <v>1085</v>
      </c>
      <c r="D1265" s="111" t="s">
        <v>25</v>
      </c>
      <c r="E1265" s="111" t="s">
        <v>1086</v>
      </c>
      <c r="F1265" s="307" t="s">
        <v>1303</v>
      </c>
      <c r="G1265" s="307" t="s">
        <v>1303</v>
      </c>
      <c r="H1265" s="307" t="s">
        <v>1303</v>
      </c>
      <c r="I1265" s="307" t="s">
        <v>1303</v>
      </c>
      <c r="J1265" s="259">
        <v>0.9</v>
      </c>
      <c r="K1265" s="260">
        <v>1</v>
      </c>
      <c r="L1265" s="260">
        <v>0.928571428571429</v>
      </c>
      <c r="M1265" s="261">
        <v>1</v>
      </c>
      <c r="N1265" s="261">
        <v>0.96927374301676</v>
      </c>
      <c r="O1265" s="262">
        <v>0.9</v>
      </c>
      <c r="P1265" s="263">
        <v>0.995126273814798</v>
      </c>
      <c r="Q1265" s="260">
        <v>0.992781520692974</v>
      </c>
      <c r="R1265" s="260">
        <v>0.993942016443098</v>
      </c>
      <c r="S1265" s="260">
        <v>0.991576764829753</v>
      </c>
      <c r="T1265" s="262">
        <v>0.9</v>
      </c>
      <c r="U1265" s="260">
        <v>0.902968542312805</v>
      </c>
      <c r="V1265" s="260">
        <v>0.931665062560154</v>
      </c>
      <c r="W1265" s="260">
        <v>0.926871484205971</v>
      </c>
      <c r="X1265" s="260">
        <v>0.923607736417533</v>
      </c>
      <c r="Y1265" s="262">
        <v>0.92</v>
      </c>
      <c r="Z1265" s="262">
        <v>0</v>
      </c>
      <c r="AA1265" s="262" t="s">
        <v>33</v>
      </c>
      <c r="AB1265" s="262" t="s">
        <v>33</v>
      </c>
      <c r="AC1265" s="262">
        <v>0.166666666666667</v>
      </c>
      <c r="AD1265" s="262">
        <v>0.92</v>
      </c>
      <c r="AE1265" s="260">
        <v>1</v>
      </c>
      <c r="AF1265" s="260">
        <v>1</v>
      </c>
      <c r="AG1265" s="260">
        <v>1</v>
      </c>
      <c r="AH1265" s="260">
        <v>0.999769304287645</v>
      </c>
      <c r="AI1265" s="262">
        <v>0.92</v>
      </c>
      <c r="AJ1265" s="260">
        <v>0.954887218045113</v>
      </c>
      <c r="AK1265" s="260">
        <v>0.975938402309913</v>
      </c>
      <c r="AL1265" s="260">
        <v>0.980527909995673</v>
      </c>
      <c r="AM1265" s="260">
        <v>0.980547457078069</v>
      </c>
      <c r="AN1265" s="259">
        <v>0.99</v>
      </c>
      <c r="AO1265" s="264">
        <v>1</v>
      </c>
      <c r="AP1265" s="264">
        <v>1</v>
      </c>
      <c r="AQ1265" s="264">
        <v>1</v>
      </c>
      <c r="AR1265" s="265">
        <v>1</v>
      </c>
      <c r="AS1265" s="286">
        <v>0.0721861525408278</v>
      </c>
      <c r="AT1265" s="267">
        <v>0</v>
      </c>
      <c r="AU1265" s="268">
        <v>0.125</v>
      </c>
      <c r="AV1265" s="268">
        <v>0</v>
      </c>
      <c r="AW1265" s="268">
        <v>0.0522088353413655</v>
      </c>
      <c r="AX1265" s="224"/>
      <c r="AY1265" s="222"/>
    </row>
    <row r="1266" ht="15" spans="1:51">
      <c r="A1266" s="220"/>
      <c r="B1266" s="224"/>
      <c r="C1266" s="283" t="s">
        <v>1085</v>
      </c>
      <c r="D1266" s="111" t="s">
        <v>25</v>
      </c>
      <c r="E1266" s="111" t="s">
        <v>1086</v>
      </c>
      <c r="F1266" s="307" t="s">
        <v>1304</v>
      </c>
      <c r="G1266" s="307" t="s">
        <v>1304</v>
      </c>
      <c r="H1266" s="307" t="s">
        <v>1304</v>
      </c>
      <c r="I1266" s="307" t="s">
        <v>1304</v>
      </c>
      <c r="J1266" s="259">
        <v>0.9</v>
      </c>
      <c r="K1266" s="260">
        <v>1</v>
      </c>
      <c r="L1266" s="260">
        <v>1</v>
      </c>
      <c r="M1266" s="261">
        <v>0.976190476190476</v>
      </c>
      <c r="N1266" s="261">
        <v>0.993013100436681</v>
      </c>
      <c r="O1266" s="262">
        <v>0.9</v>
      </c>
      <c r="P1266" s="263">
        <v>0.986196769456681</v>
      </c>
      <c r="Q1266" s="260">
        <v>0.995788791707159</v>
      </c>
      <c r="R1266" s="260">
        <v>0.991666666666667</v>
      </c>
      <c r="S1266" s="260">
        <v>0.992497018323756</v>
      </c>
      <c r="T1266" s="262">
        <v>0.9</v>
      </c>
      <c r="U1266" s="260">
        <v>0.970337738619677</v>
      </c>
      <c r="V1266" s="260">
        <v>0.977972141237447</v>
      </c>
      <c r="W1266" s="260">
        <v>0.972043010752688</v>
      </c>
      <c r="X1266" s="260">
        <v>0.975550254797788</v>
      </c>
      <c r="Y1266" s="262">
        <v>0.92</v>
      </c>
      <c r="Z1266" s="262" t="s">
        <v>33</v>
      </c>
      <c r="AA1266" s="262" t="s">
        <v>33</v>
      </c>
      <c r="AB1266" s="262" t="s">
        <v>33</v>
      </c>
      <c r="AC1266" s="262" t="s">
        <v>33</v>
      </c>
      <c r="AD1266" s="262">
        <v>0.92</v>
      </c>
      <c r="AE1266" s="260">
        <v>0.998396150761828</v>
      </c>
      <c r="AF1266" s="260">
        <v>0.999095022624434</v>
      </c>
      <c r="AG1266" s="260">
        <v>0.997391304347826</v>
      </c>
      <c r="AH1266" s="260">
        <v>0.997690963554668</v>
      </c>
      <c r="AI1266" s="262">
        <v>0.92</v>
      </c>
      <c r="AJ1266" s="260">
        <v>0.976505139500734</v>
      </c>
      <c r="AK1266" s="260">
        <v>0.982183349530288</v>
      </c>
      <c r="AL1266" s="260">
        <v>0.986827956989247</v>
      </c>
      <c r="AM1266" s="260">
        <v>0.987205898297734</v>
      </c>
      <c r="AN1266" s="259">
        <v>0.99</v>
      </c>
      <c r="AO1266" s="264">
        <v>1</v>
      </c>
      <c r="AP1266" s="264">
        <v>1</v>
      </c>
      <c r="AQ1266" s="264">
        <v>1</v>
      </c>
      <c r="AR1266" s="265">
        <v>1</v>
      </c>
      <c r="AS1266" s="286">
        <v>0.0721861525408278</v>
      </c>
      <c r="AT1266" s="267">
        <v>0</v>
      </c>
      <c r="AU1266" s="268">
        <v>0.117647058823529</v>
      </c>
      <c r="AV1266" s="268">
        <v>0</v>
      </c>
      <c r="AW1266" s="268">
        <v>0.050131926121372</v>
      </c>
      <c r="AX1266" s="224"/>
      <c r="AY1266" s="222"/>
    </row>
    <row r="1267" ht="15" spans="1:51">
      <c r="A1267" s="220"/>
      <c r="B1267" s="224"/>
      <c r="C1267" s="283" t="s">
        <v>1085</v>
      </c>
      <c r="D1267" s="111" t="s">
        <v>25</v>
      </c>
      <c r="E1267" s="111" t="s">
        <v>1086</v>
      </c>
      <c r="F1267" s="307" t="s">
        <v>1305</v>
      </c>
      <c r="G1267" s="307" t="s">
        <v>1305</v>
      </c>
      <c r="H1267" s="307" t="s">
        <v>1305</v>
      </c>
      <c r="I1267" s="307" t="s">
        <v>1305</v>
      </c>
      <c r="J1267" s="259">
        <v>0.9</v>
      </c>
      <c r="K1267" s="260">
        <v>1</v>
      </c>
      <c r="L1267" s="260">
        <v>0.782608695652174</v>
      </c>
      <c r="M1267" s="261">
        <v>0.72</v>
      </c>
      <c r="N1267" s="261">
        <v>0.884984025559105</v>
      </c>
      <c r="O1267" s="262">
        <v>0.9</v>
      </c>
      <c r="P1267" s="263">
        <v>0.98466929478756</v>
      </c>
      <c r="Q1267" s="260">
        <v>0.994551758296186</v>
      </c>
      <c r="R1267" s="260">
        <v>0.991035044824776</v>
      </c>
      <c r="S1267" s="260">
        <v>0.961999634132145</v>
      </c>
      <c r="T1267" s="262">
        <v>0.9</v>
      </c>
      <c r="U1267" s="260">
        <v>0.761279018834866</v>
      </c>
      <c r="V1267" s="260">
        <v>0.859831599801882</v>
      </c>
      <c r="W1267" s="260">
        <v>0.853708231458843</v>
      </c>
      <c r="X1267" s="260">
        <v>0.822288004523457</v>
      </c>
      <c r="Y1267" s="262">
        <v>0.92</v>
      </c>
      <c r="Z1267" s="262" t="s">
        <v>33</v>
      </c>
      <c r="AA1267" s="262" t="s">
        <v>33</v>
      </c>
      <c r="AB1267" s="262" t="s">
        <v>33</v>
      </c>
      <c r="AC1267" s="262">
        <v>1</v>
      </c>
      <c r="AD1267" s="262">
        <v>0.92</v>
      </c>
      <c r="AE1267" s="260">
        <v>0.99766081871345</v>
      </c>
      <c r="AF1267" s="260">
        <v>0.998416468725257</v>
      </c>
      <c r="AG1267" s="260">
        <v>1</v>
      </c>
      <c r="AH1267" s="260">
        <v>0.99800533865243</v>
      </c>
      <c r="AI1267" s="262">
        <v>0.92</v>
      </c>
      <c r="AJ1267" s="260">
        <v>0.921156373193167</v>
      </c>
      <c r="AK1267" s="260">
        <v>0.95492818226845</v>
      </c>
      <c r="AL1267" s="260">
        <v>0.95680521597392</v>
      </c>
      <c r="AM1267" s="260">
        <v>0.957079903550345</v>
      </c>
      <c r="AN1267" s="259">
        <v>0.99</v>
      </c>
      <c r="AO1267" s="264">
        <v>1</v>
      </c>
      <c r="AP1267" s="264">
        <v>1</v>
      </c>
      <c r="AQ1267" s="264">
        <v>1</v>
      </c>
      <c r="AR1267" s="265">
        <v>1</v>
      </c>
      <c r="AS1267" s="286">
        <v>0.0721861525408278</v>
      </c>
      <c r="AT1267" s="267">
        <v>0.0769230769230769</v>
      </c>
      <c r="AU1267" s="268">
        <v>0.111111111111111</v>
      </c>
      <c r="AV1267" s="268">
        <v>0</v>
      </c>
      <c r="AW1267" s="268">
        <v>0.0323974082073434</v>
      </c>
      <c r="AX1267" s="224"/>
      <c r="AY1267" s="222"/>
    </row>
    <row r="1268" ht="15" spans="1:51">
      <c r="A1268" s="220"/>
      <c r="B1268" s="224"/>
      <c r="C1268" s="283" t="s">
        <v>1085</v>
      </c>
      <c r="D1268" s="111" t="s">
        <v>25</v>
      </c>
      <c r="E1268" s="111" t="s">
        <v>1086</v>
      </c>
      <c r="F1268" s="307" t="s">
        <v>1306</v>
      </c>
      <c r="G1268" s="307" t="s">
        <v>1306</v>
      </c>
      <c r="H1268" s="307" t="s">
        <v>1306</v>
      </c>
      <c r="I1268" s="307" t="s">
        <v>1306</v>
      </c>
      <c r="J1268" s="259">
        <v>0.9</v>
      </c>
      <c r="K1268" s="260">
        <v>0.933333333333333</v>
      </c>
      <c r="L1268" s="260">
        <v>0.896551724137931</v>
      </c>
      <c r="M1268" s="261">
        <v>1</v>
      </c>
      <c r="N1268" s="261">
        <v>0.906367041198502</v>
      </c>
      <c r="O1268" s="262">
        <v>0.9</v>
      </c>
      <c r="P1268" s="263">
        <v>0.956998313659359</v>
      </c>
      <c r="Q1268" s="260">
        <v>0.983928571428571</v>
      </c>
      <c r="R1268" s="260">
        <v>0.984602224123182</v>
      </c>
      <c r="S1268" s="260">
        <v>0.932119820882976</v>
      </c>
      <c r="T1268" s="262">
        <v>0.9</v>
      </c>
      <c r="U1268" s="260">
        <v>0.725969645868465</v>
      </c>
      <c r="V1268" s="260">
        <v>0.809821428571429</v>
      </c>
      <c r="W1268" s="260">
        <v>0.862703165098375</v>
      </c>
      <c r="X1268" s="260">
        <v>0.760778544755007</v>
      </c>
      <c r="Y1268" s="262">
        <v>0.92</v>
      </c>
      <c r="Z1268" s="262" t="s">
        <v>33</v>
      </c>
      <c r="AA1268" s="262" t="s">
        <v>33</v>
      </c>
      <c r="AB1268" s="262" t="s">
        <v>33</v>
      </c>
      <c r="AC1268" s="262">
        <v>0.833333333333333</v>
      </c>
      <c r="AD1268" s="262">
        <v>0.92</v>
      </c>
      <c r="AE1268" s="260">
        <v>0.998547567175018</v>
      </c>
      <c r="AF1268" s="260">
        <v>0.997697620874904</v>
      </c>
      <c r="AG1268" s="260">
        <v>0.996428571428571</v>
      </c>
      <c r="AH1268" s="260">
        <v>0.994216856366066</v>
      </c>
      <c r="AI1268" s="262">
        <v>0.92</v>
      </c>
      <c r="AJ1268" s="260">
        <v>0.865092748735245</v>
      </c>
      <c r="AK1268" s="260">
        <v>0.914285714285714</v>
      </c>
      <c r="AL1268" s="260">
        <v>0.917450812660394</v>
      </c>
      <c r="AM1268" s="260">
        <v>0.899490826800291</v>
      </c>
      <c r="AN1268" s="259">
        <v>0.99</v>
      </c>
      <c r="AO1268" s="264">
        <v>1</v>
      </c>
      <c r="AP1268" s="264">
        <v>1</v>
      </c>
      <c r="AQ1268" s="264">
        <v>1</v>
      </c>
      <c r="AR1268" s="265">
        <v>1</v>
      </c>
      <c r="AS1268" s="286">
        <v>0.0721861525408278</v>
      </c>
      <c r="AT1268" s="267">
        <v>0</v>
      </c>
      <c r="AU1268" s="268">
        <v>0</v>
      </c>
      <c r="AV1268" s="268">
        <v>0.2</v>
      </c>
      <c r="AW1268" s="268">
        <v>0.0403587443946188</v>
      </c>
      <c r="AX1268" s="224"/>
      <c r="AY1268" s="222"/>
    </row>
    <row r="1269" ht="15" spans="1:51">
      <c r="A1269" s="220"/>
      <c r="B1269" s="224"/>
      <c r="C1269" s="283" t="s">
        <v>1085</v>
      </c>
      <c r="D1269" s="111" t="s">
        <v>25</v>
      </c>
      <c r="E1269" s="111" t="s">
        <v>1086</v>
      </c>
      <c r="F1269" s="307" t="s">
        <v>1307</v>
      </c>
      <c r="G1269" s="307" t="s">
        <v>1307</v>
      </c>
      <c r="H1269" s="307" t="s">
        <v>1307</v>
      </c>
      <c r="I1269" s="307" t="s">
        <v>1307</v>
      </c>
      <c r="J1269" s="259">
        <v>0.9</v>
      </c>
      <c r="K1269" s="260">
        <v>0.944444444444444</v>
      </c>
      <c r="L1269" s="260">
        <v>0.954545454545455</v>
      </c>
      <c r="M1269" s="261">
        <v>0.958333333333333</v>
      </c>
      <c r="N1269" s="261">
        <v>0.965095986038394</v>
      </c>
      <c r="O1269" s="262">
        <v>0.9</v>
      </c>
      <c r="P1269" s="263">
        <v>0.824876237623762</v>
      </c>
      <c r="Q1269" s="260">
        <v>0.985203452527744</v>
      </c>
      <c r="R1269" s="260">
        <v>0.988783943329398</v>
      </c>
      <c r="S1269" s="260">
        <v>0.966787097897532</v>
      </c>
      <c r="T1269" s="262">
        <v>0.9</v>
      </c>
      <c r="U1269" s="260">
        <v>0.790841584158416</v>
      </c>
      <c r="V1269" s="260">
        <v>0.929716399506782</v>
      </c>
      <c r="W1269" s="260">
        <v>0.953955135773318</v>
      </c>
      <c r="X1269" s="260">
        <v>0.902189526835851</v>
      </c>
      <c r="Y1269" s="262">
        <v>0.92</v>
      </c>
      <c r="Z1269" s="262" t="s">
        <v>33</v>
      </c>
      <c r="AA1269" s="262" t="s">
        <v>33</v>
      </c>
      <c r="AB1269" s="262" t="s">
        <v>33</v>
      </c>
      <c r="AC1269" s="262" t="s">
        <v>33</v>
      </c>
      <c r="AD1269" s="262">
        <v>0.92</v>
      </c>
      <c r="AE1269" s="260">
        <v>0.87603305785124</v>
      </c>
      <c r="AF1269" s="260">
        <v>1</v>
      </c>
      <c r="AG1269" s="260">
        <v>1</v>
      </c>
      <c r="AH1269" s="260">
        <v>0.994062345373577</v>
      </c>
      <c r="AI1269" s="262">
        <v>0.92</v>
      </c>
      <c r="AJ1269" s="260">
        <v>0.948019801980198</v>
      </c>
      <c r="AK1269" s="260">
        <v>0.964241676942047</v>
      </c>
      <c r="AL1269" s="260">
        <v>0.972255017709563</v>
      </c>
      <c r="AM1269" s="260">
        <v>0.974056501109999</v>
      </c>
      <c r="AN1269" s="259">
        <v>0.99</v>
      </c>
      <c r="AO1269" s="264">
        <v>1</v>
      </c>
      <c r="AP1269" s="264">
        <v>1</v>
      </c>
      <c r="AQ1269" s="264">
        <v>1</v>
      </c>
      <c r="AR1269" s="265">
        <v>1</v>
      </c>
      <c r="AS1269" s="286">
        <v>0.0721861525408278</v>
      </c>
      <c r="AT1269" s="267">
        <v>0</v>
      </c>
      <c r="AU1269" s="268">
        <v>0</v>
      </c>
      <c r="AV1269" s="268">
        <v>0</v>
      </c>
      <c r="AW1269" s="268">
        <v>0.0275229357798165</v>
      </c>
      <c r="AX1269" s="224"/>
      <c r="AY1269" s="222"/>
    </row>
    <row r="1270" ht="15" spans="1:51">
      <c r="A1270" s="220"/>
      <c r="B1270" s="224"/>
      <c r="C1270" s="283" t="s">
        <v>1085</v>
      </c>
      <c r="D1270" s="111" t="s">
        <v>25</v>
      </c>
      <c r="E1270" s="111" t="s">
        <v>1086</v>
      </c>
      <c r="F1270" s="307" t="s">
        <v>1308</v>
      </c>
      <c r="G1270" s="307" t="s">
        <v>1308</v>
      </c>
      <c r="H1270" s="307" t="s">
        <v>1308</v>
      </c>
      <c r="I1270" s="307" t="s">
        <v>1308</v>
      </c>
      <c r="J1270" s="259">
        <v>0.9</v>
      </c>
      <c r="K1270" s="260">
        <v>0.923076923076923</v>
      </c>
      <c r="L1270" s="260">
        <v>0.931034482758621</v>
      </c>
      <c r="M1270" s="261">
        <v>0.896551724137931</v>
      </c>
      <c r="N1270" s="261">
        <v>0.924242424242424</v>
      </c>
      <c r="O1270" s="262">
        <v>0.9</v>
      </c>
      <c r="P1270" s="263">
        <v>0.98491879350348</v>
      </c>
      <c r="Q1270" s="260">
        <v>0.98970398970399</v>
      </c>
      <c r="R1270" s="260">
        <v>0.991846243447874</v>
      </c>
      <c r="S1270" s="260">
        <v>0.890981191430913</v>
      </c>
      <c r="T1270" s="262">
        <v>0.9</v>
      </c>
      <c r="U1270" s="260">
        <v>0.829466357308585</v>
      </c>
      <c r="V1270" s="260">
        <v>0.908622908622909</v>
      </c>
      <c r="W1270" s="260">
        <v>0.907979033197437</v>
      </c>
      <c r="X1270" s="260">
        <v>0.849952369348014</v>
      </c>
      <c r="Y1270" s="262">
        <v>0.92</v>
      </c>
      <c r="Z1270" s="262" t="s">
        <v>33</v>
      </c>
      <c r="AA1270" s="262" t="s">
        <v>33</v>
      </c>
      <c r="AB1270" s="262" t="s">
        <v>33</v>
      </c>
      <c r="AC1270" s="262" t="s">
        <v>33</v>
      </c>
      <c r="AD1270" s="262">
        <v>0.92</v>
      </c>
      <c r="AE1270" s="260">
        <v>0.996527777777778</v>
      </c>
      <c r="AF1270" s="260">
        <v>1</v>
      </c>
      <c r="AG1270" s="260">
        <v>0.988188976377953</v>
      </c>
      <c r="AH1270" s="260">
        <v>0.998069498069498</v>
      </c>
      <c r="AI1270" s="262">
        <v>0.92</v>
      </c>
      <c r="AJ1270" s="260">
        <v>0.950116009280742</v>
      </c>
      <c r="AK1270" s="260">
        <v>0.953024453024453</v>
      </c>
      <c r="AL1270" s="260">
        <v>0.965637740244613</v>
      </c>
      <c r="AM1270" s="260">
        <v>0.964133011364895</v>
      </c>
      <c r="AN1270" s="259">
        <v>0.99</v>
      </c>
      <c r="AO1270" s="264">
        <v>1</v>
      </c>
      <c r="AP1270" s="264">
        <v>1</v>
      </c>
      <c r="AQ1270" s="264">
        <v>1</v>
      </c>
      <c r="AR1270" s="265">
        <v>1</v>
      </c>
      <c r="AS1270" s="286">
        <v>0.0721861525408278</v>
      </c>
      <c r="AT1270" s="267">
        <v>0</v>
      </c>
      <c r="AU1270" s="268">
        <v>0</v>
      </c>
      <c r="AV1270" s="268">
        <v>0</v>
      </c>
      <c r="AW1270" s="268">
        <v>0.0478260869565217</v>
      </c>
      <c r="AX1270" s="224"/>
      <c r="AY1270" s="222"/>
    </row>
    <row r="1271" ht="15" spans="1:51">
      <c r="A1271" s="220"/>
      <c r="B1271" s="224"/>
      <c r="C1271" s="283" t="s">
        <v>1085</v>
      </c>
      <c r="D1271" s="111" t="s">
        <v>25</v>
      </c>
      <c r="E1271" s="111" t="s">
        <v>1086</v>
      </c>
      <c r="F1271" s="307" t="s">
        <v>1309</v>
      </c>
      <c r="G1271" s="307" t="s">
        <v>1309</v>
      </c>
      <c r="H1271" s="307" t="s">
        <v>1309</v>
      </c>
      <c r="I1271" s="307" t="s">
        <v>1309</v>
      </c>
      <c r="J1271" s="259">
        <v>0.9</v>
      </c>
      <c r="K1271" s="260">
        <v>0.956521739130435</v>
      </c>
      <c r="L1271" s="260">
        <v>1</v>
      </c>
      <c r="M1271" s="261">
        <v>0.962962962962963</v>
      </c>
      <c r="N1271" s="261">
        <v>0.969521044992743</v>
      </c>
      <c r="O1271" s="262">
        <v>0.9</v>
      </c>
      <c r="P1271" s="263">
        <v>0.981838194826637</v>
      </c>
      <c r="Q1271" s="260">
        <v>0.944072948328267</v>
      </c>
      <c r="R1271" s="260">
        <v>0.986800422386484</v>
      </c>
      <c r="S1271" s="260">
        <v>0.980585698812662</v>
      </c>
      <c r="T1271" s="262">
        <v>0.9</v>
      </c>
      <c r="U1271" s="260">
        <v>0.932305998899285</v>
      </c>
      <c r="V1271" s="260">
        <v>0.950151975683891</v>
      </c>
      <c r="W1271" s="260">
        <v>0.968848996832101</v>
      </c>
      <c r="X1271" s="260">
        <v>0.957370281813909</v>
      </c>
      <c r="Y1271" s="262">
        <v>0.92</v>
      </c>
      <c r="Z1271" s="262" t="s">
        <v>33</v>
      </c>
      <c r="AA1271" s="262" t="s">
        <v>33</v>
      </c>
      <c r="AB1271" s="262" t="s">
        <v>33</v>
      </c>
      <c r="AC1271" s="262" t="s">
        <v>33</v>
      </c>
      <c r="AD1271" s="262">
        <v>0.92</v>
      </c>
      <c r="AE1271" s="260">
        <v>1</v>
      </c>
      <c r="AF1271" s="260">
        <v>1</v>
      </c>
      <c r="AG1271" s="260">
        <v>1</v>
      </c>
      <c r="AH1271" s="260">
        <v>0.999662959218065</v>
      </c>
      <c r="AI1271" s="262">
        <v>0.92</v>
      </c>
      <c r="AJ1271" s="260">
        <v>0.960924600990644</v>
      </c>
      <c r="AK1271" s="260">
        <v>0.965957446808511</v>
      </c>
      <c r="AL1271" s="260">
        <v>0.982576557550158</v>
      </c>
      <c r="AM1271" s="260">
        <v>0.980810495984305</v>
      </c>
      <c r="AN1271" s="259">
        <v>0.99</v>
      </c>
      <c r="AO1271" s="264">
        <v>1</v>
      </c>
      <c r="AP1271" s="264">
        <v>1</v>
      </c>
      <c r="AQ1271" s="264">
        <v>1</v>
      </c>
      <c r="AR1271" s="265">
        <v>1</v>
      </c>
      <c r="AS1271" s="286">
        <v>0.0721861525408278</v>
      </c>
      <c r="AT1271" s="267">
        <v>0</v>
      </c>
      <c r="AU1271" s="268">
        <v>0</v>
      </c>
      <c r="AV1271" s="268">
        <v>0.111111111111111</v>
      </c>
      <c r="AW1271" s="268">
        <v>0.0363636363636364</v>
      </c>
      <c r="AX1271" s="224"/>
      <c r="AY1271" s="222"/>
    </row>
    <row r="1272" ht="15" spans="1:51">
      <c r="A1272" s="220"/>
      <c r="B1272" s="224"/>
      <c r="C1272" s="283" t="s">
        <v>1085</v>
      </c>
      <c r="D1272" s="111" t="s">
        <v>25</v>
      </c>
      <c r="E1272" s="111" t="s">
        <v>1086</v>
      </c>
      <c r="F1272" s="307" t="s">
        <v>1310</v>
      </c>
      <c r="G1272" s="307" t="s">
        <v>1310</v>
      </c>
      <c r="H1272" s="307" t="s">
        <v>1310</v>
      </c>
      <c r="I1272" s="307" t="s">
        <v>1310</v>
      </c>
      <c r="J1272" s="259">
        <v>0.9</v>
      </c>
      <c r="K1272" s="260">
        <v>0.9</v>
      </c>
      <c r="L1272" s="260">
        <v>0.884615384615385</v>
      </c>
      <c r="M1272" s="261">
        <v>0.886792452830189</v>
      </c>
      <c r="N1272" s="261">
        <v>0.930397727272727</v>
      </c>
      <c r="O1272" s="262">
        <v>0.9</v>
      </c>
      <c r="P1272" s="263">
        <v>0.957475380483438</v>
      </c>
      <c r="Q1272" s="260">
        <v>0.985036119711042</v>
      </c>
      <c r="R1272" s="260">
        <v>0.969284603421462</v>
      </c>
      <c r="S1272" s="260">
        <v>0.981493053886459</v>
      </c>
      <c r="T1272" s="262">
        <v>0.9</v>
      </c>
      <c r="U1272" s="260">
        <v>0.911817367949866</v>
      </c>
      <c r="V1272" s="260">
        <v>0.936532507739938</v>
      </c>
      <c r="W1272" s="260">
        <v>0.929626749611198</v>
      </c>
      <c r="X1272" s="260">
        <v>0.930811261196302</v>
      </c>
      <c r="Y1272" s="262">
        <v>0.92</v>
      </c>
      <c r="Z1272" s="262">
        <v>0.909561752988048</v>
      </c>
      <c r="AA1272" s="262">
        <v>0.939737199818758</v>
      </c>
      <c r="AB1272" s="262">
        <v>0.949029126213592</v>
      </c>
      <c r="AC1272" s="262">
        <v>0.942548646966818</v>
      </c>
      <c r="AD1272" s="262">
        <v>0.92</v>
      </c>
      <c r="AE1272" s="260">
        <v>0.998699609882965</v>
      </c>
      <c r="AF1272" s="260">
        <v>0.998717948717949</v>
      </c>
      <c r="AG1272" s="260">
        <v>1</v>
      </c>
      <c r="AH1272" s="260">
        <v>0.998270145596079</v>
      </c>
      <c r="AI1272" s="262">
        <v>0.92</v>
      </c>
      <c r="AJ1272" s="260">
        <v>0.928330522765599</v>
      </c>
      <c r="AK1272" s="260">
        <v>0.956815440289505</v>
      </c>
      <c r="AL1272" s="260">
        <v>0.960708117443869</v>
      </c>
      <c r="AM1272" s="260">
        <v>0.961155648185376</v>
      </c>
      <c r="AN1272" s="259">
        <v>0.99</v>
      </c>
      <c r="AO1272" s="264">
        <v>1</v>
      </c>
      <c r="AP1272" s="264">
        <v>1</v>
      </c>
      <c r="AQ1272" s="264">
        <v>1</v>
      </c>
      <c r="AR1272" s="265">
        <v>1</v>
      </c>
      <c r="AS1272" s="286">
        <v>0.0721861525408278</v>
      </c>
      <c r="AT1272" s="267">
        <v>0.0714285714285714</v>
      </c>
      <c r="AU1272" s="268">
        <v>0</v>
      </c>
      <c r="AV1272" s="268">
        <v>0.111111111111111</v>
      </c>
      <c r="AW1272" s="268">
        <v>0.0733082706766917</v>
      </c>
      <c r="AX1272" s="224"/>
      <c r="AY1272" s="222"/>
    </row>
    <row r="1273" ht="15" spans="1:51">
      <c r="A1273" s="220"/>
      <c r="B1273" s="224"/>
      <c r="C1273" s="283" t="s">
        <v>1085</v>
      </c>
      <c r="D1273" s="111" t="s">
        <v>25</v>
      </c>
      <c r="E1273" s="111" t="s">
        <v>1086</v>
      </c>
      <c r="F1273" s="307" t="s">
        <v>1311</v>
      </c>
      <c r="G1273" s="307" t="s">
        <v>1311</v>
      </c>
      <c r="H1273" s="307" t="s">
        <v>1311</v>
      </c>
      <c r="I1273" s="307" t="s">
        <v>1311</v>
      </c>
      <c r="J1273" s="259">
        <v>0.9</v>
      </c>
      <c r="K1273" s="260">
        <v>0.916666666666667</v>
      </c>
      <c r="L1273" s="260">
        <v>0.975</v>
      </c>
      <c r="M1273" s="261">
        <v>0.925</v>
      </c>
      <c r="N1273" s="261">
        <v>0.951727401798391</v>
      </c>
      <c r="O1273" s="262">
        <v>0.9</v>
      </c>
      <c r="P1273" s="263">
        <v>0.987426225301514</v>
      </c>
      <c r="Q1273" s="260">
        <v>0.982643524699599</v>
      </c>
      <c r="R1273" s="260">
        <v>0.982929242949035</v>
      </c>
      <c r="S1273" s="260">
        <v>0.983531684154402</v>
      </c>
      <c r="T1273" s="262">
        <v>0.9</v>
      </c>
      <c r="U1273" s="260">
        <v>0.920708237105466</v>
      </c>
      <c r="V1273" s="260">
        <v>0.933911882510013</v>
      </c>
      <c r="W1273" s="260">
        <v>0.948787728847105</v>
      </c>
      <c r="X1273" s="260">
        <v>0.945514722895687</v>
      </c>
      <c r="Y1273" s="262">
        <v>0.92</v>
      </c>
      <c r="Z1273" s="262">
        <v>0.92265625</v>
      </c>
      <c r="AA1273" s="262">
        <v>0.944363103953148</v>
      </c>
      <c r="AB1273" s="262">
        <v>0.962045169385194</v>
      </c>
      <c r="AC1273" s="262">
        <v>0.959730256639714</v>
      </c>
      <c r="AD1273" s="262">
        <v>0.92</v>
      </c>
      <c r="AE1273" s="260">
        <v>0.988125530110263</v>
      </c>
      <c r="AF1273" s="260">
        <v>0.987134502923977</v>
      </c>
      <c r="AG1273" s="260">
        <v>0.990058279053822</v>
      </c>
      <c r="AH1273" s="260">
        <v>0.990597368384177</v>
      </c>
      <c r="AI1273" s="262">
        <v>0.92</v>
      </c>
      <c r="AJ1273" s="260">
        <v>0.937968467304213</v>
      </c>
      <c r="AK1273" s="260">
        <v>0.958352831071596</v>
      </c>
      <c r="AL1273" s="260">
        <v>0.975933609958506</v>
      </c>
      <c r="AM1273" s="260">
        <v>0.971900578441416</v>
      </c>
      <c r="AN1273" s="259">
        <v>0.99</v>
      </c>
      <c r="AO1273" s="264">
        <v>1</v>
      </c>
      <c r="AP1273" s="264">
        <v>1</v>
      </c>
      <c r="AQ1273" s="264">
        <v>1</v>
      </c>
      <c r="AR1273" s="265">
        <v>1</v>
      </c>
      <c r="AS1273" s="286">
        <v>0.0721861525408278</v>
      </c>
      <c r="AT1273" s="267">
        <v>0.05</v>
      </c>
      <c r="AU1273" s="268">
        <v>0.0526315789473684</v>
      </c>
      <c r="AV1273" s="268">
        <v>0.0666666666666667</v>
      </c>
      <c r="AW1273" s="268">
        <v>0.056353591160221</v>
      </c>
      <c r="AX1273" s="224"/>
      <c r="AY1273" s="222"/>
    </row>
    <row r="1274" ht="15" spans="1:51">
      <c r="A1274" s="220"/>
      <c r="B1274" s="224"/>
      <c r="C1274" s="283" t="s">
        <v>1085</v>
      </c>
      <c r="D1274" s="111" t="s">
        <v>25</v>
      </c>
      <c r="E1274" s="111" t="s">
        <v>1086</v>
      </c>
      <c r="F1274" s="307" t="s">
        <v>1312</v>
      </c>
      <c r="G1274" s="307" t="s">
        <v>1312</v>
      </c>
      <c r="H1274" s="307" t="s">
        <v>1312</v>
      </c>
      <c r="I1274" s="307" t="s">
        <v>1312</v>
      </c>
      <c r="J1274" s="259">
        <v>0.9</v>
      </c>
      <c r="K1274" s="260">
        <v>0.925925925925926</v>
      </c>
      <c r="L1274" s="260">
        <v>0.925925925925926</v>
      </c>
      <c r="M1274" s="261">
        <v>0.962962962962963</v>
      </c>
      <c r="N1274" s="261">
        <v>0.952380952380952</v>
      </c>
      <c r="O1274" s="262">
        <v>0.9</v>
      </c>
      <c r="P1274" s="263">
        <v>0.963713080168776</v>
      </c>
      <c r="Q1274" s="260">
        <v>0.988589685075308</v>
      </c>
      <c r="R1274" s="260">
        <v>0.821763602251407</v>
      </c>
      <c r="S1274" s="260">
        <v>0.966145793709965</v>
      </c>
      <c r="T1274" s="262">
        <v>0.9</v>
      </c>
      <c r="U1274" s="260">
        <v>0.614345991561181</v>
      </c>
      <c r="V1274" s="260">
        <v>0.67001369237791</v>
      </c>
      <c r="W1274" s="260">
        <v>0.676172607879925</v>
      </c>
      <c r="X1274" s="260">
        <v>0.717191850645893</v>
      </c>
      <c r="Y1274" s="262">
        <v>0.92</v>
      </c>
      <c r="Z1274" s="262" t="s">
        <v>33</v>
      </c>
      <c r="AA1274" s="262" t="s">
        <v>33</v>
      </c>
      <c r="AB1274" s="262" t="s">
        <v>33</v>
      </c>
      <c r="AC1274" s="262" t="s">
        <v>33</v>
      </c>
      <c r="AD1274" s="262">
        <v>0.92</v>
      </c>
      <c r="AE1274" s="260">
        <v>1</v>
      </c>
      <c r="AF1274" s="260">
        <v>1</v>
      </c>
      <c r="AG1274" s="260">
        <v>0.994708994708995</v>
      </c>
      <c r="AH1274" s="260">
        <v>0.99853886616014</v>
      </c>
      <c r="AI1274" s="262">
        <v>0.92</v>
      </c>
      <c r="AJ1274" s="260">
        <v>0.916033755274262</v>
      </c>
      <c r="AK1274" s="260">
        <v>0.936558649018713</v>
      </c>
      <c r="AL1274" s="260">
        <v>0.868292682926829</v>
      </c>
      <c r="AM1274" s="260">
        <v>0.943155364179967</v>
      </c>
      <c r="AN1274" s="259">
        <v>0.99</v>
      </c>
      <c r="AO1274" s="264">
        <v>1</v>
      </c>
      <c r="AP1274" s="264">
        <v>1</v>
      </c>
      <c r="AQ1274" s="264">
        <v>1</v>
      </c>
      <c r="AR1274" s="265">
        <v>1</v>
      </c>
      <c r="AS1274" s="286">
        <v>0.0721861525408278</v>
      </c>
      <c r="AT1274" s="267">
        <v>0</v>
      </c>
      <c r="AU1274" s="268">
        <v>0</v>
      </c>
      <c r="AV1274" s="268">
        <v>0</v>
      </c>
      <c r="AW1274" s="268">
        <v>0.0436363636363636</v>
      </c>
      <c r="AX1274" s="224"/>
      <c r="AY1274" s="222"/>
    </row>
    <row r="1275" ht="15" spans="1:51">
      <c r="A1275" s="220"/>
      <c r="B1275" s="224"/>
      <c r="C1275" s="283" t="s">
        <v>1085</v>
      </c>
      <c r="D1275" s="111" t="s">
        <v>25</v>
      </c>
      <c r="E1275" s="111" t="s">
        <v>1086</v>
      </c>
      <c r="F1275" s="307" t="s">
        <v>1313</v>
      </c>
      <c r="G1275" s="307" t="s">
        <v>1313</v>
      </c>
      <c r="H1275" s="307" t="s">
        <v>1313</v>
      </c>
      <c r="I1275" s="307" t="s">
        <v>1313</v>
      </c>
      <c r="J1275" s="259">
        <v>0.9</v>
      </c>
      <c r="K1275" s="260">
        <v>0.96078431372549</v>
      </c>
      <c r="L1275" s="260">
        <v>0.924528301886792</v>
      </c>
      <c r="M1275" s="261">
        <v>0.924528301886792</v>
      </c>
      <c r="N1275" s="261">
        <v>0.887165021156558</v>
      </c>
      <c r="O1275" s="262">
        <v>0.9</v>
      </c>
      <c r="P1275" s="263">
        <v>0.982765374069722</v>
      </c>
      <c r="Q1275" s="260">
        <v>0.97906976744186</v>
      </c>
      <c r="R1275" s="260">
        <v>0.979038670039754</v>
      </c>
      <c r="S1275" s="260">
        <v>0.984336475707034</v>
      </c>
      <c r="T1275" s="262">
        <v>0.9</v>
      </c>
      <c r="U1275" s="260">
        <v>0.794751273012143</v>
      </c>
      <c r="V1275" s="260">
        <v>0.818604651162791</v>
      </c>
      <c r="W1275" s="260">
        <v>0.833032164799422</v>
      </c>
      <c r="X1275" s="260">
        <v>0.830340826686004</v>
      </c>
      <c r="Y1275" s="262">
        <v>0.92</v>
      </c>
      <c r="Z1275" s="262">
        <v>0.901167031363968</v>
      </c>
      <c r="AA1275" s="262">
        <v>0.918918918918919</v>
      </c>
      <c r="AB1275" s="262">
        <v>0.918625678119349</v>
      </c>
      <c r="AC1275" s="262">
        <v>0.925616258403524</v>
      </c>
      <c r="AD1275" s="262">
        <v>0.92</v>
      </c>
      <c r="AE1275" s="260">
        <v>0.970311368573497</v>
      </c>
      <c r="AF1275" s="260">
        <v>0.992818671454219</v>
      </c>
      <c r="AG1275" s="260">
        <v>0.997564935064935</v>
      </c>
      <c r="AH1275" s="260">
        <v>0.994419222677444</v>
      </c>
      <c r="AI1275" s="262">
        <v>0.92</v>
      </c>
      <c r="AJ1275" s="260">
        <v>0.920679886685552</v>
      </c>
      <c r="AK1275" s="260">
        <v>0.934041611332448</v>
      </c>
      <c r="AL1275" s="260">
        <v>0.944768025707973</v>
      </c>
      <c r="AM1275" s="260">
        <v>0.948027561028526</v>
      </c>
      <c r="AN1275" s="259">
        <v>0.99</v>
      </c>
      <c r="AO1275" s="264">
        <v>1</v>
      </c>
      <c r="AP1275" s="264">
        <v>1</v>
      </c>
      <c r="AQ1275" s="264">
        <v>1</v>
      </c>
      <c r="AR1275" s="265">
        <v>1</v>
      </c>
      <c r="AS1275" s="286">
        <v>0.0721861525408278</v>
      </c>
      <c r="AT1275" s="267">
        <v>0.0857142857142857</v>
      </c>
      <c r="AU1275" s="268">
        <v>0.133333333333333</v>
      </c>
      <c r="AV1275" s="268">
        <v>0.0576923076923077</v>
      </c>
      <c r="AW1275" s="268">
        <v>0.0695088044485635</v>
      </c>
      <c r="AX1275" s="224"/>
      <c r="AY1275" s="222"/>
    </row>
    <row r="1276" ht="15" spans="1:51">
      <c r="A1276" s="220"/>
      <c r="B1276" s="224"/>
      <c r="C1276" s="283" t="s">
        <v>1085</v>
      </c>
      <c r="D1276" s="111" t="s">
        <v>25</v>
      </c>
      <c r="E1276" s="111" t="s">
        <v>1086</v>
      </c>
      <c r="F1276" s="307" t="s">
        <v>1314</v>
      </c>
      <c r="G1276" s="307" t="s">
        <v>1314</v>
      </c>
      <c r="H1276" s="307" t="s">
        <v>1314</v>
      </c>
      <c r="I1276" s="307" t="s">
        <v>1314</v>
      </c>
      <c r="J1276" s="259">
        <v>0.9</v>
      </c>
      <c r="K1276" s="260">
        <v>0.96875</v>
      </c>
      <c r="L1276" s="260">
        <v>0.96969696969697</v>
      </c>
      <c r="M1276" s="261">
        <v>0.971428571428571</v>
      </c>
      <c r="N1276" s="261">
        <v>0.977603583426652</v>
      </c>
      <c r="O1276" s="262">
        <v>0.9</v>
      </c>
      <c r="P1276" s="263">
        <v>0.991735537190083</v>
      </c>
      <c r="Q1276" s="260">
        <v>0.996587030716723</v>
      </c>
      <c r="R1276" s="260">
        <v>0.99528936742934</v>
      </c>
      <c r="S1276" s="260">
        <v>0.994993605964139</v>
      </c>
      <c r="T1276" s="262">
        <v>0.9</v>
      </c>
      <c r="U1276" s="260">
        <v>0.965439519158527</v>
      </c>
      <c r="V1276" s="260">
        <v>0.968430034129693</v>
      </c>
      <c r="W1276" s="260">
        <v>0.977119784656797</v>
      </c>
      <c r="X1276" s="260">
        <v>0.971213234293799</v>
      </c>
      <c r="Y1276" s="262">
        <v>0.92</v>
      </c>
      <c r="Z1276" s="262">
        <v>0.964539007092199</v>
      </c>
      <c r="AA1276" s="262">
        <v>0.984536082474227</v>
      </c>
      <c r="AB1276" s="262">
        <v>0.983733539891557</v>
      </c>
      <c r="AC1276" s="262">
        <v>0.983784522832923</v>
      </c>
      <c r="AD1276" s="262">
        <v>0.92</v>
      </c>
      <c r="AE1276" s="260">
        <v>0.997416020671835</v>
      </c>
      <c r="AF1276" s="260">
        <v>0.993377483443709</v>
      </c>
      <c r="AG1276" s="260">
        <v>0.995698924731183</v>
      </c>
      <c r="AH1276" s="260">
        <v>0.997000856898029</v>
      </c>
      <c r="AI1276" s="262">
        <v>0.92</v>
      </c>
      <c r="AJ1276" s="260">
        <v>0.973282442748092</v>
      </c>
      <c r="AK1276" s="260">
        <v>0.98695652173913</v>
      </c>
      <c r="AL1276" s="260">
        <v>0.989557075981275</v>
      </c>
      <c r="AM1276" s="260">
        <v>0.98900814161223</v>
      </c>
      <c r="AN1276" s="259">
        <v>0.99</v>
      </c>
      <c r="AO1276" s="264">
        <v>1</v>
      </c>
      <c r="AP1276" s="264">
        <v>1</v>
      </c>
      <c r="AQ1276" s="264">
        <v>1</v>
      </c>
      <c r="AR1276" s="265">
        <v>1</v>
      </c>
      <c r="AS1276" s="286">
        <v>0.0721861525408278</v>
      </c>
      <c r="AT1276" s="267">
        <v>0</v>
      </c>
      <c r="AU1276" s="268">
        <v>0</v>
      </c>
      <c r="AV1276" s="268">
        <v>0.3</v>
      </c>
      <c r="AW1276" s="268">
        <v>0.0588235294117647</v>
      </c>
      <c r="AX1276" s="224"/>
      <c r="AY1276" s="222"/>
    </row>
    <row r="1277" ht="15" spans="1:51">
      <c r="A1277" s="220"/>
      <c r="B1277" s="224"/>
      <c r="C1277" s="283" t="s">
        <v>1085</v>
      </c>
      <c r="D1277" s="111" t="s">
        <v>25</v>
      </c>
      <c r="E1277" s="111" t="s">
        <v>1086</v>
      </c>
      <c r="F1277" s="307" t="s">
        <v>1315</v>
      </c>
      <c r="G1277" s="307" t="s">
        <v>1315</v>
      </c>
      <c r="H1277" s="307" t="s">
        <v>1315</v>
      </c>
      <c r="I1277" s="307" t="s">
        <v>1315</v>
      </c>
      <c r="J1277" s="259">
        <v>0.9</v>
      </c>
      <c r="K1277" s="260">
        <v>0.890909090909091</v>
      </c>
      <c r="L1277" s="260">
        <v>0.909090909090909</v>
      </c>
      <c r="M1277" s="261">
        <v>0.90625</v>
      </c>
      <c r="N1277" s="261">
        <v>0.943049601959584</v>
      </c>
      <c r="O1277" s="262">
        <v>0.9</v>
      </c>
      <c r="P1277" s="263">
        <v>0.989196488858879</v>
      </c>
      <c r="Q1277" s="260">
        <v>0.987580128205128</v>
      </c>
      <c r="R1277" s="260">
        <v>0.924362089914945</v>
      </c>
      <c r="S1277" s="260">
        <v>0.965429002140894</v>
      </c>
      <c r="T1277" s="262">
        <v>0.9</v>
      </c>
      <c r="U1277" s="260">
        <v>0.914584740040513</v>
      </c>
      <c r="V1277" s="260">
        <v>0.94511217948718</v>
      </c>
      <c r="W1277" s="260">
        <v>0.930437424058323</v>
      </c>
      <c r="X1277" s="260">
        <v>0.936368588403704</v>
      </c>
      <c r="Y1277" s="262">
        <v>0.92</v>
      </c>
      <c r="Z1277" s="262">
        <v>0.937230156094321</v>
      </c>
      <c r="AA1277" s="262">
        <v>0.940915805022157</v>
      </c>
      <c r="AB1277" s="262">
        <v>0.964986533282032</v>
      </c>
      <c r="AC1277" s="262">
        <v>0.962449459266617</v>
      </c>
      <c r="AD1277" s="262">
        <v>0.92</v>
      </c>
      <c r="AE1277" s="260">
        <v>0.994920634920635</v>
      </c>
      <c r="AF1277" s="260">
        <v>0.998202516476932</v>
      </c>
      <c r="AG1277" s="260">
        <v>0.996476805637111</v>
      </c>
      <c r="AH1277" s="260">
        <v>0.993646347157096</v>
      </c>
      <c r="AI1277" s="262">
        <v>0.92</v>
      </c>
      <c r="AJ1277" s="260">
        <v>0.947262682069312</v>
      </c>
      <c r="AK1277" s="260">
        <v>0.961760184473482</v>
      </c>
      <c r="AL1277" s="260">
        <v>0.975895433712443</v>
      </c>
      <c r="AM1277" s="260">
        <v>0.975023766312333</v>
      </c>
      <c r="AN1277" s="259">
        <v>0.99</v>
      </c>
      <c r="AO1277" s="264">
        <v>1</v>
      </c>
      <c r="AP1277" s="264">
        <v>1</v>
      </c>
      <c r="AQ1277" s="264">
        <v>1</v>
      </c>
      <c r="AR1277" s="265">
        <v>1</v>
      </c>
      <c r="AS1277" s="286">
        <v>0.0721861525408278</v>
      </c>
      <c r="AT1277" s="267">
        <v>0.0714285714285714</v>
      </c>
      <c r="AU1277" s="268">
        <v>0.0909090909090909</v>
      </c>
      <c r="AV1277" s="268">
        <v>0.0909090909090909</v>
      </c>
      <c r="AW1277" s="268">
        <v>0.0727272727272727</v>
      </c>
      <c r="AX1277" s="224"/>
      <c r="AY1277" s="222"/>
    </row>
    <row r="1278" ht="15" spans="1:51">
      <c r="A1278" s="220"/>
      <c r="B1278" s="224"/>
      <c r="C1278" s="283" t="s">
        <v>1085</v>
      </c>
      <c r="D1278" s="111" t="s">
        <v>25</v>
      </c>
      <c r="E1278" s="111" t="s">
        <v>1086</v>
      </c>
      <c r="F1278" s="307" t="s">
        <v>1316</v>
      </c>
      <c r="G1278" s="307" t="s">
        <v>1316</v>
      </c>
      <c r="H1278" s="307" t="s">
        <v>1316</v>
      </c>
      <c r="I1278" s="307" t="s">
        <v>1316</v>
      </c>
      <c r="J1278" s="259">
        <v>0.9</v>
      </c>
      <c r="K1278" s="260">
        <v>0.939393939393939</v>
      </c>
      <c r="L1278" s="260">
        <v>0.90625</v>
      </c>
      <c r="M1278" s="261">
        <v>1</v>
      </c>
      <c r="N1278" s="261">
        <v>0.959584295612009</v>
      </c>
      <c r="O1278" s="262">
        <v>0.9</v>
      </c>
      <c r="P1278" s="263">
        <v>0.994360902255639</v>
      </c>
      <c r="Q1278" s="260">
        <v>0.997278911564626</v>
      </c>
      <c r="R1278" s="260">
        <v>0.994736842105263</v>
      </c>
      <c r="S1278" s="260">
        <v>0.990294784580499</v>
      </c>
      <c r="T1278" s="262">
        <v>0.9</v>
      </c>
      <c r="U1278" s="260">
        <v>0.949248120300752</v>
      </c>
      <c r="V1278" s="260">
        <v>0.951700680272109</v>
      </c>
      <c r="W1278" s="260">
        <v>0.962573099415205</v>
      </c>
      <c r="X1278" s="260">
        <v>0.955827664399093</v>
      </c>
      <c r="Y1278" s="262">
        <v>0.92</v>
      </c>
      <c r="Z1278" s="262">
        <v>0.936356986100951</v>
      </c>
      <c r="AA1278" s="262">
        <v>0.959169054441261</v>
      </c>
      <c r="AB1278" s="262">
        <v>0.96852871754524</v>
      </c>
      <c r="AC1278" s="262">
        <v>0.967992645829851</v>
      </c>
      <c r="AD1278" s="262">
        <v>0.92</v>
      </c>
      <c r="AE1278" s="260">
        <v>0.998727735368957</v>
      </c>
      <c r="AF1278" s="260">
        <v>1</v>
      </c>
      <c r="AG1278" s="260">
        <v>0.999137187230371</v>
      </c>
      <c r="AH1278" s="260">
        <v>0.995512951254334</v>
      </c>
      <c r="AI1278" s="262">
        <v>0.92</v>
      </c>
      <c r="AJ1278" s="260">
        <v>0.959163010462369</v>
      </c>
      <c r="AK1278" s="260">
        <v>0.97070108126962</v>
      </c>
      <c r="AL1278" s="260">
        <v>0.981885273398189</v>
      </c>
      <c r="AM1278" s="260">
        <v>0.97977525280934</v>
      </c>
      <c r="AN1278" s="259">
        <v>0.99</v>
      </c>
      <c r="AO1278" s="264">
        <v>1</v>
      </c>
      <c r="AP1278" s="264">
        <v>1</v>
      </c>
      <c r="AQ1278" s="264">
        <v>1</v>
      </c>
      <c r="AR1278" s="265">
        <v>1</v>
      </c>
      <c r="AS1278" s="286">
        <v>0.0721861525408278</v>
      </c>
      <c r="AT1278" s="267">
        <v>0</v>
      </c>
      <c r="AU1278" s="268">
        <v>0</v>
      </c>
      <c r="AV1278" s="268">
        <v>0</v>
      </c>
      <c r="AW1278" s="268">
        <v>0.0304568527918782</v>
      </c>
      <c r="AX1278" s="224"/>
      <c r="AY1278" s="222"/>
    </row>
    <row r="1279" ht="15" spans="1:51">
      <c r="A1279" s="220"/>
      <c r="B1279" s="224"/>
      <c r="C1279" s="283" t="s">
        <v>1085</v>
      </c>
      <c r="D1279" s="111" t="s">
        <v>25</v>
      </c>
      <c r="E1279" s="111" t="s">
        <v>1086</v>
      </c>
      <c r="F1279" s="307" t="s">
        <v>1317</v>
      </c>
      <c r="G1279" s="307" t="s">
        <v>1317</v>
      </c>
      <c r="H1279" s="307" t="s">
        <v>1317</v>
      </c>
      <c r="I1279" s="307" t="s">
        <v>1317</v>
      </c>
      <c r="J1279" s="259">
        <v>0.9</v>
      </c>
      <c r="K1279" s="260">
        <v>1</v>
      </c>
      <c r="L1279" s="260">
        <v>0.935483870967742</v>
      </c>
      <c r="M1279" s="261">
        <v>1</v>
      </c>
      <c r="N1279" s="261">
        <v>0.980792316926771</v>
      </c>
      <c r="O1279" s="262">
        <v>0.9</v>
      </c>
      <c r="P1279" s="263">
        <v>0.995664170279858</v>
      </c>
      <c r="Q1279" s="260">
        <v>0.996178343949045</v>
      </c>
      <c r="R1279" s="260">
        <v>0.995279593318809</v>
      </c>
      <c r="S1279" s="260">
        <v>0.99187255261008</v>
      </c>
      <c r="T1279" s="262">
        <v>0.9</v>
      </c>
      <c r="U1279" s="260">
        <v>0.957824201813165</v>
      </c>
      <c r="V1279" s="260">
        <v>0.971974522292994</v>
      </c>
      <c r="W1279" s="260">
        <v>0.967320261437909</v>
      </c>
      <c r="X1279" s="260">
        <v>0.959390934445164</v>
      </c>
      <c r="Y1279" s="262">
        <v>0.92</v>
      </c>
      <c r="Z1279" s="262" t="s">
        <v>33</v>
      </c>
      <c r="AA1279" s="262" t="s">
        <v>33</v>
      </c>
      <c r="AB1279" s="262" t="s">
        <v>33</v>
      </c>
      <c r="AC1279" s="262">
        <v>1</v>
      </c>
      <c r="AD1279" s="262">
        <v>0.92</v>
      </c>
      <c r="AE1279" s="260">
        <v>1</v>
      </c>
      <c r="AF1279" s="260">
        <v>0.999421965317919</v>
      </c>
      <c r="AG1279" s="260">
        <v>0.996158770806658</v>
      </c>
      <c r="AH1279" s="260">
        <v>0.998826266032139</v>
      </c>
      <c r="AI1279" s="262">
        <v>0.92</v>
      </c>
      <c r="AJ1279" s="260">
        <v>0.966101694915254</v>
      </c>
      <c r="AK1279" s="260">
        <v>0.976220806794055</v>
      </c>
      <c r="AL1279" s="260">
        <v>0.984749455337691</v>
      </c>
      <c r="AM1279" s="260">
        <v>0.979731823431646</v>
      </c>
      <c r="AN1279" s="259">
        <v>0.99</v>
      </c>
      <c r="AO1279" s="264">
        <v>1</v>
      </c>
      <c r="AP1279" s="264">
        <v>1</v>
      </c>
      <c r="AQ1279" s="264">
        <v>1</v>
      </c>
      <c r="AR1279" s="265">
        <v>1</v>
      </c>
      <c r="AS1279" s="286">
        <v>0.0721861525408278</v>
      </c>
      <c r="AT1279" s="267">
        <v>0</v>
      </c>
      <c r="AU1279" s="268">
        <v>0.2</v>
      </c>
      <c r="AV1279" s="268">
        <v>0</v>
      </c>
      <c r="AW1279" s="268">
        <v>0.055</v>
      </c>
      <c r="AX1279" s="224"/>
      <c r="AY1279" s="222"/>
    </row>
    <row r="1280" ht="15" spans="1:51">
      <c r="A1280" s="220"/>
      <c r="B1280" s="224"/>
      <c r="C1280" s="283" t="s">
        <v>1085</v>
      </c>
      <c r="D1280" s="111" t="s">
        <v>25</v>
      </c>
      <c r="E1280" s="111" t="s">
        <v>1086</v>
      </c>
      <c r="F1280" s="307" t="s">
        <v>1318</v>
      </c>
      <c r="G1280" s="307" t="s">
        <v>1318</v>
      </c>
      <c r="H1280" s="307" t="s">
        <v>1318</v>
      </c>
      <c r="I1280" s="307" t="s">
        <v>1318</v>
      </c>
      <c r="J1280" s="259">
        <v>0.9</v>
      </c>
      <c r="K1280" s="260">
        <v>0.942857142857143</v>
      </c>
      <c r="L1280" s="260">
        <v>0.916666666666667</v>
      </c>
      <c r="M1280" s="261">
        <v>0.897435897435897</v>
      </c>
      <c r="N1280" s="261">
        <v>0.943248532289628</v>
      </c>
      <c r="O1280" s="262">
        <v>0.9</v>
      </c>
      <c r="P1280" s="263">
        <v>0.96276357110812</v>
      </c>
      <c r="Q1280" s="260">
        <v>0.962356792144026</v>
      </c>
      <c r="R1280" s="260">
        <v>0.972762645914397</v>
      </c>
      <c r="S1280" s="260">
        <v>0.968241673121611</v>
      </c>
      <c r="T1280" s="262">
        <v>0.9</v>
      </c>
      <c r="U1280" s="260">
        <v>0.93719156572454</v>
      </c>
      <c r="V1280" s="260">
        <v>0.942171303873432</v>
      </c>
      <c r="W1280" s="260">
        <v>0.940769563337657</v>
      </c>
      <c r="X1280" s="260">
        <v>0.948422187047452</v>
      </c>
      <c r="Y1280" s="262">
        <v>0.92</v>
      </c>
      <c r="Z1280" s="262">
        <v>0.933958244567533</v>
      </c>
      <c r="AA1280" s="262">
        <v>0.931244153414406</v>
      </c>
      <c r="AB1280" s="262">
        <v>0.950125944584383</v>
      </c>
      <c r="AC1280" s="262">
        <v>0.952685538843912</v>
      </c>
      <c r="AD1280" s="262">
        <v>0.92</v>
      </c>
      <c r="AE1280" s="260">
        <v>0.997257268239166</v>
      </c>
      <c r="AF1280" s="260">
        <v>0.992888402625821</v>
      </c>
      <c r="AG1280" s="260">
        <v>0.991788856304985</v>
      </c>
      <c r="AH1280" s="260">
        <v>0.996469497643044</v>
      </c>
      <c r="AI1280" s="262">
        <v>0.92</v>
      </c>
      <c r="AJ1280" s="260">
        <v>0.951267482517482</v>
      </c>
      <c r="AK1280" s="260">
        <v>0.951145807101486</v>
      </c>
      <c r="AL1280" s="260">
        <v>0.968590041879944</v>
      </c>
      <c r="AM1280" s="260">
        <v>0.969345368504075</v>
      </c>
      <c r="AN1280" s="259">
        <v>0.99</v>
      </c>
      <c r="AO1280" s="264">
        <v>1</v>
      </c>
      <c r="AP1280" s="264">
        <v>1</v>
      </c>
      <c r="AQ1280" s="264">
        <v>1</v>
      </c>
      <c r="AR1280" s="265">
        <v>1</v>
      </c>
      <c r="AS1280" s="286">
        <v>0.0721861525408278</v>
      </c>
      <c r="AT1280" s="267">
        <v>0.230769230769231</v>
      </c>
      <c r="AU1280" s="268">
        <v>0.0666666666666667</v>
      </c>
      <c r="AV1280" s="268">
        <v>0.0909090909090909</v>
      </c>
      <c r="AW1280" s="268">
        <v>0.0484429065743945</v>
      </c>
      <c r="AX1280" s="224"/>
      <c r="AY1280" s="222"/>
    </row>
    <row r="1281" ht="15" spans="1:51">
      <c r="A1281" s="220"/>
      <c r="B1281" s="224"/>
      <c r="C1281" s="283" t="s">
        <v>1085</v>
      </c>
      <c r="D1281" s="111" t="s">
        <v>25</v>
      </c>
      <c r="E1281" s="111" t="s">
        <v>1086</v>
      </c>
      <c r="F1281" s="307" t="s">
        <v>1319</v>
      </c>
      <c r="G1281" s="307" t="s">
        <v>1319</v>
      </c>
      <c r="H1281" s="307" t="s">
        <v>1319</v>
      </c>
      <c r="I1281" s="307" t="s">
        <v>1319</v>
      </c>
      <c r="J1281" s="259">
        <v>0.9</v>
      </c>
      <c r="K1281" s="260">
        <v>0.869565217391304</v>
      </c>
      <c r="L1281" s="260">
        <v>0.91304347826087</v>
      </c>
      <c r="M1281" s="261">
        <v>0.956521739130435</v>
      </c>
      <c r="N1281" s="261">
        <v>0.908805031446541</v>
      </c>
      <c r="O1281" s="262">
        <v>0.9</v>
      </c>
      <c r="P1281" s="263">
        <v>0.981450252951096</v>
      </c>
      <c r="Q1281" s="260">
        <v>0.942057942057942</v>
      </c>
      <c r="R1281" s="260">
        <v>0.981927710843373</v>
      </c>
      <c r="S1281" s="260">
        <v>0.971640866873065</v>
      </c>
      <c r="T1281" s="262">
        <v>0.9</v>
      </c>
      <c r="U1281" s="260">
        <v>0.890387858347386</v>
      </c>
      <c r="V1281" s="260">
        <v>0.884115884115884</v>
      </c>
      <c r="W1281" s="260">
        <v>0.908885542168675</v>
      </c>
      <c r="X1281" s="260">
        <v>0.904334365325077</v>
      </c>
      <c r="Y1281" s="262">
        <v>0.92</v>
      </c>
      <c r="Z1281" s="262">
        <v>0.925233644859813</v>
      </c>
      <c r="AA1281" s="262">
        <v>0.949829931972789</v>
      </c>
      <c r="AB1281" s="262">
        <v>0.876599634369287</v>
      </c>
      <c r="AC1281" s="262">
        <v>0.947564950476251</v>
      </c>
      <c r="AD1281" s="262">
        <v>0.92</v>
      </c>
      <c r="AE1281" s="260">
        <v>1</v>
      </c>
      <c r="AF1281" s="260">
        <v>0.998575498575499</v>
      </c>
      <c r="AG1281" s="260">
        <v>1</v>
      </c>
      <c r="AH1281" s="260">
        <v>0.998038397328881</v>
      </c>
      <c r="AI1281" s="262">
        <v>0.92</v>
      </c>
      <c r="AJ1281" s="260">
        <v>0.936032388663968</v>
      </c>
      <c r="AK1281" s="260">
        <v>0.955902618282039</v>
      </c>
      <c r="AL1281" s="260">
        <v>0.931048720066061</v>
      </c>
      <c r="AM1281" s="260">
        <v>0.962029475265184</v>
      </c>
      <c r="AN1281" s="259">
        <v>0.99</v>
      </c>
      <c r="AO1281" s="264">
        <v>1</v>
      </c>
      <c r="AP1281" s="264">
        <v>1</v>
      </c>
      <c r="AQ1281" s="264">
        <v>1</v>
      </c>
      <c r="AR1281" s="265">
        <v>1</v>
      </c>
      <c r="AS1281" s="286">
        <v>0.0721861525408278</v>
      </c>
      <c r="AT1281" s="267">
        <v>0</v>
      </c>
      <c r="AU1281" s="268">
        <v>0</v>
      </c>
      <c r="AV1281" s="268">
        <v>0</v>
      </c>
      <c r="AW1281" s="268">
        <v>0.0380434782608696</v>
      </c>
      <c r="AX1281" s="224"/>
      <c r="AY1281" s="222"/>
    </row>
    <row r="1282" ht="15" spans="1:51">
      <c r="A1282" s="220"/>
      <c r="B1282" s="224"/>
      <c r="C1282" s="283" t="s">
        <v>1085</v>
      </c>
      <c r="D1282" s="111" t="s">
        <v>25</v>
      </c>
      <c r="E1282" s="111" t="s">
        <v>1086</v>
      </c>
      <c r="F1282" s="307" t="s">
        <v>1320</v>
      </c>
      <c r="G1282" s="307" t="s">
        <v>1320</v>
      </c>
      <c r="H1282" s="307" t="s">
        <v>1320</v>
      </c>
      <c r="I1282" s="307" t="s">
        <v>1320</v>
      </c>
      <c r="J1282" s="259">
        <v>0.9</v>
      </c>
      <c r="K1282" s="260">
        <v>0.954545454545455</v>
      </c>
      <c r="L1282" s="260">
        <v>0.953488372093023</v>
      </c>
      <c r="M1282" s="261">
        <v>1</v>
      </c>
      <c r="N1282" s="261">
        <v>0.978512396694215</v>
      </c>
      <c r="O1282" s="262">
        <v>0.9</v>
      </c>
      <c r="P1282" s="263">
        <v>0.989033787788975</v>
      </c>
      <c r="Q1282" s="260">
        <v>0.995341098169717</v>
      </c>
      <c r="R1282" s="260">
        <v>0.989877464038359</v>
      </c>
      <c r="S1282" s="260">
        <v>0.980901901396601</v>
      </c>
      <c r="T1282" s="262">
        <v>0.9</v>
      </c>
      <c r="U1282" s="260">
        <v>0.884706579727327</v>
      </c>
      <c r="V1282" s="260">
        <v>0.889184692179701</v>
      </c>
      <c r="W1282" s="260">
        <v>0.87480021310602</v>
      </c>
      <c r="X1282" s="260">
        <v>0.867796146727242</v>
      </c>
      <c r="Y1282" s="262">
        <v>0.92</v>
      </c>
      <c r="Z1282" s="262" t="s">
        <v>33</v>
      </c>
      <c r="AA1282" s="262" t="s">
        <v>33</v>
      </c>
      <c r="AB1282" s="262" t="s">
        <v>33</v>
      </c>
      <c r="AC1282" s="262" t="s">
        <v>33</v>
      </c>
      <c r="AD1282" s="262">
        <v>0.92</v>
      </c>
      <c r="AE1282" s="260">
        <v>0.993589743589744</v>
      </c>
      <c r="AF1282" s="260">
        <v>0.995827538247566</v>
      </c>
      <c r="AG1282" s="260">
        <v>0.998696219035202</v>
      </c>
      <c r="AH1282" s="260">
        <v>0.997875386818161</v>
      </c>
      <c r="AI1282" s="262">
        <v>0.92</v>
      </c>
      <c r="AJ1282" s="260">
        <v>0.947836395969176</v>
      </c>
      <c r="AK1282" s="260">
        <v>0.968718801996672</v>
      </c>
      <c r="AL1282" s="260">
        <v>0.964571124134257</v>
      </c>
      <c r="AM1282" s="260">
        <v>0.97081650681474</v>
      </c>
      <c r="AN1282" s="259">
        <v>0.99</v>
      </c>
      <c r="AO1282" s="264">
        <v>1</v>
      </c>
      <c r="AP1282" s="264">
        <v>1</v>
      </c>
      <c r="AQ1282" s="264">
        <v>1</v>
      </c>
      <c r="AR1282" s="265">
        <v>1</v>
      </c>
      <c r="AS1282" s="286">
        <v>0.0721861525408278</v>
      </c>
      <c r="AT1282" s="267">
        <v>0</v>
      </c>
      <c r="AU1282" s="268">
        <v>0.125</v>
      </c>
      <c r="AV1282" s="268">
        <v>0.1</v>
      </c>
      <c r="AW1282" s="268">
        <v>0.0390879478827362</v>
      </c>
      <c r="AX1282" s="224"/>
      <c r="AY1282" s="222"/>
    </row>
    <row r="1283" ht="15" spans="1:51">
      <c r="A1283" s="220"/>
      <c r="B1283" s="224"/>
      <c r="C1283" s="283" t="s">
        <v>1085</v>
      </c>
      <c r="D1283" s="111" t="s">
        <v>25</v>
      </c>
      <c r="E1283" s="111" t="s">
        <v>1086</v>
      </c>
      <c r="F1283" s="307" t="s">
        <v>1321</v>
      </c>
      <c r="G1283" s="307" t="s">
        <v>1321</v>
      </c>
      <c r="H1283" s="307" t="s">
        <v>1321</v>
      </c>
      <c r="I1283" s="307" t="s">
        <v>1321</v>
      </c>
      <c r="J1283" s="259">
        <v>0.9</v>
      </c>
      <c r="K1283" s="260">
        <v>1</v>
      </c>
      <c r="L1283" s="260">
        <v>1</v>
      </c>
      <c r="M1283" s="261">
        <v>1</v>
      </c>
      <c r="N1283" s="261">
        <v>0.965020576131687</v>
      </c>
      <c r="O1283" s="262">
        <v>0.9</v>
      </c>
      <c r="P1283" s="263">
        <v>0.988571428571429</v>
      </c>
      <c r="Q1283" s="260">
        <v>0.994219653179191</v>
      </c>
      <c r="R1283" s="260">
        <v>0.960042060988433</v>
      </c>
      <c r="S1283" s="260">
        <v>0.972813144943642</v>
      </c>
      <c r="T1283" s="262">
        <v>0.9</v>
      </c>
      <c r="U1283" s="260">
        <v>0.941714285714286</v>
      </c>
      <c r="V1283" s="260">
        <v>0.939884393063584</v>
      </c>
      <c r="W1283" s="260">
        <v>0.948475289169295</v>
      </c>
      <c r="X1283" s="260">
        <v>0.952095570725512</v>
      </c>
      <c r="Y1283" s="262">
        <v>0.92</v>
      </c>
      <c r="Z1283" s="262">
        <v>0.919202518363064</v>
      </c>
      <c r="AA1283" s="262">
        <v>0.964891041162228</v>
      </c>
      <c r="AB1283" s="262">
        <v>0.960651289009498</v>
      </c>
      <c r="AC1283" s="262">
        <v>0.967339008142117</v>
      </c>
      <c r="AD1283" s="262">
        <v>0.92</v>
      </c>
      <c r="AE1283" s="260">
        <v>1</v>
      </c>
      <c r="AF1283" s="260">
        <v>1</v>
      </c>
      <c r="AG1283" s="260">
        <v>1</v>
      </c>
      <c r="AH1283" s="260">
        <v>0.999654258384234</v>
      </c>
      <c r="AI1283" s="262">
        <v>0.92</v>
      </c>
      <c r="AJ1283" s="260">
        <v>0.944748358862144</v>
      </c>
      <c r="AK1283" s="260">
        <v>0.971614429331756</v>
      </c>
      <c r="AL1283" s="260">
        <v>0.975710900473934</v>
      </c>
      <c r="AM1283" s="260">
        <v>0.979153317100261</v>
      </c>
      <c r="AN1283" s="259">
        <v>0.99</v>
      </c>
      <c r="AO1283" s="264">
        <v>1</v>
      </c>
      <c r="AP1283" s="264">
        <v>1</v>
      </c>
      <c r="AQ1283" s="264">
        <v>1</v>
      </c>
      <c r="AR1283" s="265">
        <v>1</v>
      </c>
      <c r="AS1283" s="286">
        <v>0.0721861525408278</v>
      </c>
      <c r="AT1283" s="267">
        <v>0</v>
      </c>
      <c r="AU1283" s="268">
        <v>0.142857142857143</v>
      </c>
      <c r="AV1283" s="268">
        <v>0.166666666666667</v>
      </c>
      <c r="AW1283" s="268">
        <v>0.0460526315789474</v>
      </c>
      <c r="AX1283" s="224"/>
      <c r="AY1283" s="222"/>
    </row>
    <row r="1284" ht="15" spans="1:51">
      <c r="A1284" s="220"/>
      <c r="B1284" s="224"/>
      <c r="C1284" s="283" t="s">
        <v>1085</v>
      </c>
      <c r="D1284" s="111" t="s">
        <v>125</v>
      </c>
      <c r="E1284" s="111" t="s">
        <v>1086</v>
      </c>
      <c r="F1284" s="307" t="s">
        <v>1322</v>
      </c>
      <c r="G1284" s="307" t="s">
        <v>1322</v>
      </c>
      <c r="H1284" s="307" t="s">
        <v>1322</v>
      </c>
      <c r="I1284" s="307" t="s">
        <v>1322</v>
      </c>
      <c r="J1284" s="259">
        <v>0.9</v>
      </c>
      <c r="K1284" s="260" t="s">
        <v>33</v>
      </c>
      <c r="L1284" s="260" t="s">
        <v>33</v>
      </c>
      <c r="M1284" s="261" t="s">
        <v>33</v>
      </c>
      <c r="N1284" s="261" t="s">
        <v>33</v>
      </c>
      <c r="O1284" s="262">
        <v>0.9</v>
      </c>
      <c r="P1284" s="263" t="s">
        <v>33</v>
      </c>
      <c r="Q1284" s="260" t="s">
        <v>33</v>
      </c>
      <c r="R1284" s="260" t="s">
        <v>33</v>
      </c>
      <c r="S1284" s="260">
        <v>0</v>
      </c>
      <c r="T1284" s="262">
        <v>0.9</v>
      </c>
      <c r="U1284" s="260" t="s">
        <v>33</v>
      </c>
      <c r="V1284" s="260" t="s">
        <v>33</v>
      </c>
      <c r="W1284" s="260" t="s">
        <v>33</v>
      </c>
      <c r="X1284" s="260">
        <v>0.857142857142857</v>
      </c>
      <c r="Y1284" s="262">
        <v>0.92</v>
      </c>
      <c r="Z1284" s="262" t="s">
        <v>33</v>
      </c>
      <c r="AA1284" s="262" t="s">
        <v>33</v>
      </c>
      <c r="AB1284" s="262" t="s">
        <v>33</v>
      </c>
      <c r="AC1284" s="262" t="s">
        <v>33</v>
      </c>
      <c r="AD1284" s="262">
        <v>0.92</v>
      </c>
      <c r="AE1284" s="260">
        <v>1</v>
      </c>
      <c r="AF1284" s="260">
        <v>0.995133819951338</v>
      </c>
      <c r="AG1284" s="260">
        <v>1</v>
      </c>
      <c r="AH1284" s="260">
        <v>0.995242782152231</v>
      </c>
      <c r="AI1284" s="262">
        <v>0.92</v>
      </c>
      <c r="AJ1284" s="260" t="s">
        <v>33</v>
      </c>
      <c r="AK1284" s="260" t="s">
        <v>33</v>
      </c>
      <c r="AL1284" s="260" t="s">
        <v>33</v>
      </c>
      <c r="AM1284" s="260">
        <v>0.888888888888889</v>
      </c>
      <c r="AN1284" s="259">
        <v>0.99</v>
      </c>
      <c r="AO1284" s="264">
        <v>1</v>
      </c>
      <c r="AP1284" s="264">
        <v>1</v>
      </c>
      <c r="AQ1284" s="264">
        <v>1</v>
      </c>
      <c r="AR1284" s="265">
        <v>1</v>
      </c>
      <c r="AS1284" s="286">
        <v>0.0721861525408278</v>
      </c>
      <c r="AT1284" s="267" t="s">
        <v>33</v>
      </c>
      <c r="AU1284" s="268" t="s">
        <v>33</v>
      </c>
      <c r="AV1284" s="268" t="s">
        <v>33</v>
      </c>
      <c r="AW1284" s="268" t="s">
        <v>33</v>
      </c>
      <c r="AX1284" s="224"/>
      <c r="AY1284" s="222"/>
    </row>
    <row r="1285" ht="15" spans="1:51">
      <c r="A1285" s="220"/>
      <c r="B1285" s="224"/>
      <c r="C1285" s="283" t="s">
        <v>1085</v>
      </c>
      <c r="D1285" s="111" t="s">
        <v>25</v>
      </c>
      <c r="E1285" s="111" t="s">
        <v>1086</v>
      </c>
      <c r="F1285" s="307" t="s">
        <v>1323</v>
      </c>
      <c r="G1285" s="307" t="s">
        <v>1323</v>
      </c>
      <c r="H1285" s="307" t="s">
        <v>1323</v>
      </c>
      <c r="I1285" s="307" t="s">
        <v>1323</v>
      </c>
      <c r="J1285" s="259">
        <v>0.9</v>
      </c>
      <c r="K1285" s="260">
        <v>0.92</v>
      </c>
      <c r="L1285" s="260">
        <v>0.94</v>
      </c>
      <c r="M1285" s="261">
        <v>0.947368421052632</v>
      </c>
      <c r="N1285" s="261">
        <v>0.940383250532292</v>
      </c>
      <c r="O1285" s="262">
        <v>0.9</v>
      </c>
      <c r="P1285" s="263">
        <v>0.989583333333333</v>
      </c>
      <c r="Q1285" s="260">
        <v>0.990172955974843</v>
      </c>
      <c r="R1285" s="260">
        <v>0.985237258347979</v>
      </c>
      <c r="S1285" s="260">
        <v>0.984450609716756</v>
      </c>
      <c r="T1285" s="262">
        <v>0.9</v>
      </c>
      <c r="U1285" s="260">
        <v>0.951508620689655</v>
      </c>
      <c r="V1285" s="260">
        <v>0.954795597484277</v>
      </c>
      <c r="W1285" s="260">
        <v>0.956414762741652</v>
      </c>
      <c r="X1285" s="260">
        <v>0.958977998580554</v>
      </c>
      <c r="Y1285" s="262">
        <v>0.92</v>
      </c>
      <c r="Z1285" s="262">
        <v>0.936014625228519</v>
      </c>
      <c r="AA1285" s="262">
        <v>0.942617214835549</v>
      </c>
      <c r="AB1285" s="262">
        <v>0.940912490650711</v>
      </c>
      <c r="AC1285" s="262">
        <v>0.955398755435207</v>
      </c>
      <c r="AD1285" s="262">
        <v>0.92</v>
      </c>
      <c r="AE1285" s="260">
        <v>0.995226730310263</v>
      </c>
      <c r="AF1285" s="260">
        <v>0.998552821997106</v>
      </c>
      <c r="AG1285" s="260">
        <v>0.994091580502216</v>
      </c>
      <c r="AH1285" s="260">
        <v>0.99240896061153</v>
      </c>
      <c r="AI1285" s="262">
        <v>0.92</v>
      </c>
      <c r="AJ1285" s="260">
        <v>0.96135593220339</v>
      </c>
      <c r="AK1285" s="260">
        <v>0.965768940347345</v>
      </c>
      <c r="AL1285" s="260">
        <v>0.968197034911526</v>
      </c>
      <c r="AM1285" s="260">
        <v>0.974859805021137</v>
      </c>
      <c r="AN1285" s="259">
        <v>0.99</v>
      </c>
      <c r="AO1285" s="264">
        <v>1</v>
      </c>
      <c r="AP1285" s="264">
        <v>1</v>
      </c>
      <c r="AQ1285" s="264">
        <v>1</v>
      </c>
      <c r="AR1285" s="265">
        <v>1</v>
      </c>
      <c r="AS1285" s="286">
        <v>0.0721861525408278</v>
      </c>
      <c r="AT1285" s="267">
        <v>0.133333333333333</v>
      </c>
      <c r="AU1285" s="268">
        <v>0.0588235294117647</v>
      </c>
      <c r="AV1285" s="268">
        <v>0.1</v>
      </c>
      <c r="AW1285" s="268">
        <v>0.0493827160493827</v>
      </c>
      <c r="AX1285" s="224"/>
      <c r="AY1285" s="222"/>
    </row>
    <row r="1286" ht="15" spans="1:51">
      <c r="A1286" s="220"/>
      <c r="B1286" s="224"/>
      <c r="C1286" s="283" t="s">
        <v>1085</v>
      </c>
      <c r="D1286" s="111" t="s">
        <v>25</v>
      </c>
      <c r="E1286" s="111" t="s">
        <v>1086</v>
      </c>
      <c r="F1286" s="307" t="s">
        <v>1324</v>
      </c>
      <c r="G1286" s="307" t="s">
        <v>1324</v>
      </c>
      <c r="H1286" s="307" t="s">
        <v>1324</v>
      </c>
      <c r="I1286" s="307" t="s">
        <v>1324</v>
      </c>
      <c r="J1286" s="259">
        <v>0.9</v>
      </c>
      <c r="K1286" s="260">
        <v>0.833333333333333</v>
      </c>
      <c r="L1286" s="260">
        <v>0.793103448275862</v>
      </c>
      <c r="M1286" s="261">
        <v>0.888888888888889</v>
      </c>
      <c r="N1286" s="261">
        <v>0.894023413431916</v>
      </c>
      <c r="O1286" s="262">
        <v>0.9</v>
      </c>
      <c r="P1286" s="263">
        <v>0.978189028420357</v>
      </c>
      <c r="Q1286" s="260">
        <v>0.98846027035938</v>
      </c>
      <c r="R1286" s="260">
        <v>0.989804835420915</v>
      </c>
      <c r="S1286" s="260">
        <v>0.986666358017547</v>
      </c>
      <c r="T1286" s="262">
        <v>0.9</v>
      </c>
      <c r="U1286" s="260">
        <v>0.92531394580304</v>
      </c>
      <c r="V1286" s="260">
        <v>0.92416749093307</v>
      </c>
      <c r="W1286" s="260">
        <v>0.924847072531314</v>
      </c>
      <c r="X1286" s="260">
        <v>0.94189680316674</v>
      </c>
      <c r="Y1286" s="262">
        <v>0.92</v>
      </c>
      <c r="Z1286" s="262">
        <v>0.933439829605964</v>
      </c>
      <c r="AA1286" s="262">
        <v>0.958064516129032</v>
      </c>
      <c r="AB1286" s="262">
        <v>0.953429830081812</v>
      </c>
      <c r="AC1286" s="262">
        <v>0.960517520215633</v>
      </c>
      <c r="AD1286" s="262">
        <v>0.92</v>
      </c>
      <c r="AE1286" s="260">
        <v>0.988929889298893</v>
      </c>
      <c r="AF1286" s="260">
        <v>0.989019033674963</v>
      </c>
      <c r="AG1286" s="260">
        <v>0.963172164482603</v>
      </c>
      <c r="AH1286" s="260">
        <v>0.948438264123663</v>
      </c>
      <c r="AI1286" s="262">
        <v>0.92</v>
      </c>
      <c r="AJ1286" s="260">
        <v>0.950876477782307</v>
      </c>
      <c r="AK1286" s="260">
        <v>0.96857953305695</v>
      </c>
      <c r="AL1286" s="260">
        <v>0.972720031859817</v>
      </c>
      <c r="AM1286" s="260">
        <v>0.976021749117007</v>
      </c>
      <c r="AN1286" s="259">
        <v>0.99</v>
      </c>
      <c r="AO1286" s="264">
        <v>1</v>
      </c>
      <c r="AP1286" s="264">
        <v>1</v>
      </c>
      <c r="AQ1286" s="264">
        <v>1</v>
      </c>
      <c r="AR1286" s="265">
        <v>1</v>
      </c>
      <c r="AS1286" s="286">
        <v>0.0721861525408278</v>
      </c>
      <c r="AT1286" s="267">
        <v>0.0689655172413793</v>
      </c>
      <c r="AU1286" s="268">
        <v>0</v>
      </c>
      <c r="AV1286" s="268">
        <v>0.0454545454545455</v>
      </c>
      <c r="AW1286" s="268">
        <v>0.0563380281690141</v>
      </c>
      <c r="AX1286" s="224"/>
      <c r="AY1286" s="222"/>
    </row>
    <row r="1287" ht="15" spans="1:51">
      <c r="A1287" s="220"/>
      <c r="B1287" s="224"/>
      <c r="C1287" s="283" t="s">
        <v>1085</v>
      </c>
      <c r="D1287" s="111" t="s">
        <v>25</v>
      </c>
      <c r="E1287" s="111" t="s">
        <v>1086</v>
      </c>
      <c r="F1287" s="307" t="s">
        <v>1325</v>
      </c>
      <c r="G1287" s="307" t="s">
        <v>1325</v>
      </c>
      <c r="H1287" s="307" t="s">
        <v>1325</v>
      </c>
      <c r="I1287" s="307" t="s">
        <v>1325</v>
      </c>
      <c r="J1287" s="259">
        <v>0.9</v>
      </c>
      <c r="K1287" s="260">
        <v>0.835051546391753</v>
      </c>
      <c r="L1287" s="260">
        <v>0.903846153846154</v>
      </c>
      <c r="M1287" s="261">
        <v>0.918181818181818</v>
      </c>
      <c r="N1287" s="261">
        <v>0.907580477673936</v>
      </c>
      <c r="O1287" s="262">
        <v>0.9</v>
      </c>
      <c r="P1287" s="263">
        <v>0.984451718494272</v>
      </c>
      <c r="Q1287" s="260">
        <v>0.993407110901813</v>
      </c>
      <c r="R1287" s="260">
        <v>0.975092561427129</v>
      </c>
      <c r="S1287" s="260">
        <v>0.986019725304788</v>
      </c>
      <c r="T1287" s="262">
        <v>0.9</v>
      </c>
      <c r="U1287" s="260">
        <v>0.927986906710311</v>
      </c>
      <c r="V1287" s="260">
        <v>0.950788792088533</v>
      </c>
      <c r="W1287" s="260">
        <v>0.957758330528442</v>
      </c>
      <c r="X1287" s="260">
        <v>0.949115447747583</v>
      </c>
      <c r="Y1287" s="262">
        <v>0.92</v>
      </c>
      <c r="Z1287" s="262">
        <v>0.951376684241359</v>
      </c>
      <c r="AA1287" s="262">
        <v>0.969500324464633</v>
      </c>
      <c r="AB1287" s="262">
        <v>0.975964391691395</v>
      </c>
      <c r="AC1287" s="262">
        <v>0.972592967599411</v>
      </c>
      <c r="AD1287" s="262">
        <v>0.92</v>
      </c>
      <c r="AE1287" s="260">
        <v>0.992342342342342</v>
      </c>
      <c r="AF1287" s="260">
        <v>0.983295583238958</v>
      </c>
      <c r="AG1287" s="260">
        <v>0.989143844066124</v>
      </c>
      <c r="AH1287" s="260">
        <v>0.965592513557431</v>
      </c>
      <c r="AI1287" s="262">
        <v>0.92</v>
      </c>
      <c r="AJ1287" s="260">
        <v>0.964591111646393</v>
      </c>
      <c r="AK1287" s="260">
        <v>0.979945429740791</v>
      </c>
      <c r="AL1287" s="260">
        <v>0.987222162568453</v>
      </c>
      <c r="AM1287" s="260">
        <v>0.982950113941866</v>
      </c>
      <c r="AN1287" s="259">
        <v>0.99</v>
      </c>
      <c r="AO1287" s="264">
        <v>1</v>
      </c>
      <c r="AP1287" s="264">
        <v>1</v>
      </c>
      <c r="AQ1287" s="264">
        <v>1</v>
      </c>
      <c r="AR1287" s="265">
        <v>1</v>
      </c>
      <c r="AS1287" s="286">
        <v>0.0721861525408278</v>
      </c>
      <c r="AT1287" s="267">
        <v>0.0789473684210526</v>
      </c>
      <c r="AU1287" s="268">
        <v>0.0434782608695652</v>
      </c>
      <c r="AV1287" s="268">
        <v>0.0476190476190476</v>
      </c>
      <c r="AW1287" s="268">
        <v>0.0688468158347676</v>
      </c>
      <c r="AX1287" s="224"/>
      <c r="AY1287" s="222"/>
    </row>
    <row r="1288" ht="15" spans="1:51">
      <c r="A1288" s="220"/>
      <c r="B1288" s="224"/>
      <c r="C1288" s="283" t="s">
        <v>1085</v>
      </c>
      <c r="D1288" s="111" t="s">
        <v>25</v>
      </c>
      <c r="E1288" s="111" t="s">
        <v>1086</v>
      </c>
      <c r="F1288" s="307" t="s">
        <v>1326</v>
      </c>
      <c r="G1288" s="307" t="s">
        <v>1326</v>
      </c>
      <c r="H1288" s="307" t="s">
        <v>1326</v>
      </c>
      <c r="I1288" s="307" t="s">
        <v>1326</v>
      </c>
      <c r="J1288" s="259">
        <v>0.9</v>
      </c>
      <c r="K1288" s="260">
        <v>0.969230769230769</v>
      </c>
      <c r="L1288" s="260">
        <v>0.971428571428571</v>
      </c>
      <c r="M1288" s="261">
        <v>0.986666666666667</v>
      </c>
      <c r="N1288" s="261">
        <v>0.978779840848806</v>
      </c>
      <c r="O1288" s="262">
        <v>0.9</v>
      </c>
      <c r="P1288" s="263">
        <v>0.916766899206158</v>
      </c>
      <c r="Q1288" s="260">
        <v>0.928939237899073</v>
      </c>
      <c r="R1288" s="260">
        <v>0.969401947148818</v>
      </c>
      <c r="S1288" s="260">
        <v>0.968958431583912</v>
      </c>
      <c r="T1288" s="262">
        <v>0.9</v>
      </c>
      <c r="U1288" s="260">
        <v>0.91219629540534</v>
      </c>
      <c r="V1288" s="260">
        <v>0.923274974253347</v>
      </c>
      <c r="W1288" s="260">
        <v>0.95804357904497</v>
      </c>
      <c r="X1288" s="260">
        <v>0.947753149632824</v>
      </c>
      <c r="Y1288" s="262">
        <v>0.92</v>
      </c>
      <c r="Z1288" s="262">
        <v>0.933438361559669</v>
      </c>
      <c r="AA1288" s="262">
        <v>0.952781673679289</v>
      </c>
      <c r="AB1288" s="262">
        <v>0.958393807450411</v>
      </c>
      <c r="AC1288" s="262">
        <v>0.954066171923315</v>
      </c>
      <c r="AD1288" s="262">
        <v>0.92</v>
      </c>
      <c r="AE1288" s="260">
        <v>0.998257839721254</v>
      </c>
      <c r="AF1288" s="260">
        <v>0.998334919124643</v>
      </c>
      <c r="AG1288" s="260">
        <v>0.9985559566787</v>
      </c>
      <c r="AH1288" s="260">
        <v>0.978729228207438</v>
      </c>
      <c r="AI1288" s="262">
        <v>0.92</v>
      </c>
      <c r="AJ1288" s="260">
        <v>0.941009557945042</v>
      </c>
      <c r="AK1288" s="260">
        <v>0.974099286070065</v>
      </c>
      <c r="AL1288" s="260">
        <v>0.978686726218461</v>
      </c>
      <c r="AM1288" s="260">
        <v>0.973908587378429</v>
      </c>
      <c r="AN1288" s="259">
        <v>0.99</v>
      </c>
      <c r="AO1288" s="264">
        <v>1</v>
      </c>
      <c r="AP1288" s="264">
        <v>1</v>
      </c>
      <c r="AQ1288" s="264">
        <v>1</v>
      </c>
      <c r="AR1288" s="265">
        <v>1</v>
      </c>
      <c r="AS1288" s="286">
        <v>0.0721861525408278</v>
      </c>
      <c r="AT1288" s="267">
        <v>0.137931034482759</v>
      </c>
      <c r="AU1288" s="268">
        <v>0</v>
      </c>
      <c r="AV1288" s="268">
        <v>0.0645161290322581</v>
      </c>
      <c r="AW1288" s="268">
        <v>0.0971014492753623</v>
      </c>
      <c r="AX1288" s="224"/>
      <c r="AY1288" s="222"/>
    </row>
    <row r="1289" ht="15" spans="1:51">
      <c r="A1289" s="220"/>
      <c r="B1289" s="224"/>
      <c r="C1289" s="283" t="s">
        <v>1085</v>
      </c>
      <c r="D1289" s="111" t="s">
        <v>25</v>
      </c>
      <c r="E1289" s="111" t="s">
        <v>1086</v>
      </c>
      <c r="F1289" s="307" t="s">
        <v>1327</v>
      </c>
      <c r="G1289" s="307" t="s">
        <v>1327</v>
      </c>
      <c r="H1289" s="307" t="s">
        <v>1327</v>
      </c>
      <c r="I1289" s="307" t="s">
        <v>1327</v>
      </c>
      <c r="J1289" s="259">
        <v>0.9</v>
      </c>
      <c r="K1289" s="260">
        <v>0.931034482758621</v>
      </c>
      <c r="L1289" s="260">
        <v>0.9375</v>
      </c>
      <c r="M1289" s="261">
        <v>0.967741935483871</v>
      </c>
      <c r="N1289" s="261">
        <v>0.972670807453416</v>
      </c>
      <c r="O1289" s="262">
        <v>0.9</v>
      </c>
      <c r="P1289" s="263">
        <v>0.981938591210114</v>
      </c>
      <c r="Q1289" s="260">
        <v>0.978559648158329</v>
      </c>
      <c r="R1289" s="260">
        <v>0.984590860786397</v>
      </c>
      <c r="S1289" s="260">
        <v>0.979909108123461</v>
      </c>
      <c r="T1289" s="262">
        <v>0.9</v>
      </c>
      <c r="U1289" s="260">
        <v>0.934978928356412</v>
      </c>
      <c r="V1289" s="260">
        <v>0.946673996701484</v>
      </c>
      <c r="W1289" s="260">
        <v>0.937832093517534</v>
      </c>
      <c r="X1289" s="260">
        <v>0.944196174966862</v>
      </c>
      <c r="Y1289" s="262">
        <v>0.92</v>
      </c>
      <c r="Z1289" s="262" t="s">
        <v>33</v>
      </c>
      <c r="AA1289" s="262" t="s">
        <v>33</v>
      </c>
      <c r="AB1289" s="262" t="s">
        <v>33</v>
      </c>
      <c r="AC1289" s="262" t="s">
        <v>33</v>
      </c>
      <c r="AD1289" s="262">
        <v>0.92</v>
      </c>
      <c r="AE1289" s="260">
        <v>1</v>
      </c>
      <c r="AF1289" s="260">
        <v>1</v>
      </c>
      <c r="AG1289" s="260">
        <v>1</v>
      </c>
      <c r="AH1289" s="260">
        <v>0.996370235934664</v>
      </c>
      <c r="AI1289" s="262">
        <v>0.92</v>
      </c>
      <c r="AJ1289" s="260">
        <v>0.967489464178206</v>
      </c>
      <c r="AK1289" s="260">
        <v>0.968664101154481</v>
      </c>
      <c r="AL1289" s="260">
        <v>0.982465462274176</v>
      </c>
      <c r="AM1289" s="260">
        <v>0.980818026888847</v>
      </c>
      <c r="AN1289" s="259">
        <v>0.99</v>
      </c>
      <c r="AO1289" s="264">
        <v>1</v>
      </c>
      <c r="AP1289" s="264">
        <v>1</v>
      </c>
      <c r="AQ1289" s="264">
        <v>1</v>
      </c>
      <c r="AR1289" s="265">
        <v>1</v>
      </c>
      <c r="AS1289" s="286">
        <v>0.0721861525408278</v>
      </c>
      <c r="AT1289" s="267">
        <v>0</v>
      </c>
      <c r="AU1289" s="268">
        <v>0.5</v>
      </c>
      <c r="AV1289" s="268">
        <v>0</v>
      </c>
      <c r="AW1289" s="268">
        <v>0.0636363636363636</v>
      </c>
      <c r="AX1289" s="224"/>
      <c r="AY1289" s="222"/>
    </row>
    <row r="1290" ht="15" spans="1:51">
      <c r="A1290" s="220"/>
      <c r="B1290" s="224"/>
      <c r="C1290" s="283" t="s">
        <v>1085</v>
      </c>
      <c r="D1290" s="111" t="s">
        <v>25</v>
      </c>
      <c r="E1290" s="111" t="s">
        <v>1086</v>
      </c>
      <c r="F1290" s="307" t="s">
        <v>1328</v>
      </c>
      <c r="G1290" s="307" t="s">
        <v>1328</v>
      </c>
      <c r="H1290" s="307" t="s">
        <v>1328</v>
      </c>
      <c r="I1290" s="307" t="s">
        <v>1328</v>
      </c>
      <c r="J1290" s="259">
        <v>0.9</v>
      </c>
      <c r="K1290" s="260">
        <v>1</v>
      </c>
      <c r="L1290" s="260">
        <v>1</v>
      </c>
      <c r="M1290" s="261">
        <v>1</v>
      </c>
      <c r="N1290" s="261">
        <v>0.986706056129985</v>
      </c>
      <c r="O1290" s="262">
        <v>0.9</v>
      </c>
      <c r="P1290" s="263">
        <v>0.989473684210526</v>
      </c>
      <c r="Q1290" s="260">
        <v>0.995854922279793</v>
      </c>
      <c r="R1290" s="260">
        <v>0.990721649484536</v>
      </c>
      <c r="S1290" s="260">
        <v>0.988449288153805</v>
      </c>
      <c r="T1290" s="262">
        <v>0.9</v>
      </c>
      <c r="U1290" s="260">
        <v>0.932631578947368</v>
      </c>
      <c r="V1290" s="260">
        <v>0.926424870466321</v>
      </c>
      <c r="W1290" s="260">
        <v>0.949484536082474</v>
      </c>
      <c r="X1290" s="260">
        <v>0.931079473502437</v>
      </c>
      <c r="Y1290" s="262">
        <v>0.92</v>
      </c>
      <c r="Z1290" s="262">
        <v>0.928712871287129</v>
      </c>
      <c r="AA1290" s="262">
        <v>0.935064935064935</v>
      </c>
      <c r="AB1290" s="262">
        <v>0.939655172413793</v>
      </c>
      <c r="AC1290" s="262">
        <v>0.939329805996473</v>
      </c>
      <c r="AD1290" s="262">
        <v>0.92</v>
      </c>
      <c r="AE1290" s="260">
        <v>1</v>
      </c>
      <c r="AF1290" s="260">
        <v>1</v>
      </c>
      <c r="AG1290" s="260">
        <v>1</v>
      </c>
      <c r="AH1290" s="260">
        <v>0.998091238786028</v>
      </c>
      <c r="AI1290" s="262">
        <v>0.92</v>
      </c>
      <c r="AJ1290" s="260">
        <v>0.960137457044674</v>
      </c>
      <c r="AK1290" s="260">
        <v>0.9614576033637</v>
      </c>
      <c r="AL1290" s="260">
        <v>0.971408647140865</v>
      </c>
      <c r="AM1290" s="260">
        <v>0.965826622924744</v>
      </c>
      <c r="AN1290" s="259">
        <v>0.99</v>
      </c>
      <c r="AO1290" s="264">
        <v>1</v>
      </c>
      <c r="AP1290" s="264">
        <v>1</v>
      </c>
      <c r="AQ1290" s="264">
        <v>1</v>
      </c>
      <c r="AR1290" s="265">
        <v>1</v>
      </c>
      <c r="AS1290" s="286">
        <v>0.0721861525408278</v>
      </c>
      <c r="AT1290" s="267">
        <v>0</v>
      </c>
      <c r="AU1290" s="268">
        <v>0</v>
      </c>
      <c r="AV1290" s="268">
        <v>0</v>
      </c>
      <c r="AW1290" s="268">
        <v>0.0707964601769911</v>
      </c>
      <c r="AX1290" s="224"/>
      <c r="AY1290" s="222"/>
    </row>
    <row r="1291" ht="15" spans="1:51">
      <c r="A1291" s="220"/>
      <c r="B1291" s="224"/>
      <c r="C1291" s="283" t="s">
        <v>1085</v>
      </c>
      <c r="D1291" s="111" t="s">
        <v>25</v>
      </c>
      <c r="E1291" s="111" t="s">
        <v>1086</v>
      </c>
      <c r="F1291" s="307" t="s">
        <v>1329</v>
      </c>
      <c r="G1291" s="307" t="s">
        <v>1329</v>
      </c>
      <c r="H1291" s="307" t="s">
        <v>1329</v>
      </c>
      <c r="I1291" s="307" t="s">
        <v>1329</v>
      </c>
      <c r="J1291" s="259">
        <v>0.9</v>
      </c>
      <c r="K1291" s="260">
        <v>0.882352941176471</v>
      </c>
      <c r="L1291" s="260">
        <v>0.947368421052632</v>
      </c>
      <c r="M1291" s="261">
        <v>0.952380952380952</v>
      </c>
      <c r="N1291" s="261">
        <v>0.945631067961165</v>
      </c>
      <c r="O1291" s="262">
        <v>0.9</v>
      </c>
      <c r="P1291" s="263">
        <v>0.986111111111111</v>
      </c>
      <c r="Q1291" s="260">
        <v>0.989962358845671</v>
      </c>
      <c r="R1291" s="260">
        <v>0.995283018867924</v>
      </c>
      <c r="S1291" s="260">
        <v>0.983325698579936</v>
      </c>
      <c r="T1291" s="262">
        <v>0.9</v>
      </c>
      <c r="U1291" s="260">
        <v>0.925347222222222</v>
      </c>
      <c r="V1291" s="260">
        <v>0.939774153074028</v>
      </c>
      <c r="W1291" s="260">
        <v>0.954009433962264</v>
      </c>
      <c r="X1291" s="260">
        <v>0.93078332569858</v>
      </c>
      <c r="Y1291" s="262">
        <v>0.92</v>
      </c>
      <c r="Z1291" s="262">
        <v>0.776765375854214</v>
      </c>
      <c r="AA1291" s="262">
        <v>0.965853658536585</v>
      </c>
      <c r="AB1291" s="262">
        <v>0.949468085106383</v>
      </c>
      <c r="AC1291" s="262">
        <v>0.927656628591208</v>
      </c>
      <c r="AD1291" s="262">
        <v>0.92</v>
      </c>
      <c r="AE1291" s="260">
        <v>1</v>
      </c>
      <c r="AF1291" s="260">
        <v>1</v>
      </c>
      <c r="AG1291" s="260">
        <v>0.994623655913978</v>
      </c>
      <c r="AH1291" s="260">
        <v>0.997522026431718</v>
      </c>
      <c r="AI1291" s="262">
        <v>0.92</v>
      </c>
      <c r="AJ1291" s="260">
        <v>0.873891625615764</v>
      </c>
      <c r="AK1291" s="260">
        <v>0.976801988400994</v>
      </c>
      <c r="AL1291" s="260">
        <v>0.973039215686274</v>
      </c>
      <c r="AM1291" s="260">
        <v>0.960584641188451</v>
      </c>
      <c r="AN1291" s="259">
        <v>0.99</v>
      </c>
      <c r="AO1291" s="264">
        <v>1</v>
      </c>
      <c r="AP1291" s="264">
        <v>1</v>
      </c>
      <c r="AQ1291" s="264">
        <v>1</v>
      </c>
      <c r="AR1291" s="265">
        <v>1</v>
      </c>
      <c r="AS1291" s="286">
        <v>0.0721861525408278</v>
      </c>
      <c r="AT1291" s="267">
        <v>0</v>
      </c>
      <c r="AU1291" s="268">
        <v>0</v>
      </c>
      <c r="AV1291" s="268">
        <v>0</v>
      </c>
      <c r="AW1291" s="268">
        <v>0</v>
      </c>
      <c r="AX1291" s="224"/>
      <c r="AY1291" s="222"/>
    </row>
    <row r="1292" ht="15" spans="1:51">
      <c r="A1292" s="220"/>
      <c r="B1292" s="224"/>
      <c r="C1292" s="283" t="s">
        <v>1085</v>
      </c>
      <c r="D1292" s="111" t="s">
        <v>25</v>
      </c>
      <c r="E1292" s="111" t="s">
        <v>1086</v>
      </c>
      <c r="F1292" s="307" t="s">
        <v>1330</v>
      </c>
      <c r="G1292" s="307" t="s">
        <v>1330</v>
      </c>
      <c r="H1292" s="307" t="s">
        <v>1330</v>
      </c>
      <c r="I1292" s="307" t="s">
        <v>1330</v>
      </c>
      <c r="J1292" s="259">
        <v>0.9</v>
      </c>
      <c r="K1292" s="260">
        <v>0.9375</v>
      </c>
      <c r="L1292" s="260">
        <v>0.927272727272727</v>
      </c>
      <c r="M1292" s="261">
        <v>0.924528301886792</v>
      </c>
      <c r="N1292" s="261">
        <v>0.927002126151665</v>
      </c>
      <c r="O1292" s="262">
        <v>0.9</v>
      </c>
      <c r="P1292" s="263">
        <v>0.986444212721585</v>
      </c>
      <c r="Q1292" s="260">
        <v>0.990304709141274</v>
      </c>
      <c r="R1292" s="260">
        <v>0.987849331713244</v>
      </c>
      <c r="S1292" s="260">
        <v>0.980313135275866</v>
      </c>
      <c r="T1292" s="262">
        <v>0.9</v>
      </c>
      <c r="U1292" s="260">
        <v>0.927702467848453</v>
      </c>
      <c r="V1292" s="260">
        <v>0.949445983379501</v>
      </c>
      <c r="W1292" s="260">
        <v>0.91767922235723</v>
      </c>
      <c r="X1292" s="260">
        <v>0.946193991702034</v>
      </c>
      <c r="Y1292" s="262">
        <v>0.92</v>
      </c>
      <c r="Z1292" s="262">
        <v>0.940281690140845</v>
      </c>
      <c r="AA1292" s="262">
        <v>0.930754834684966</v>
      </c>
      <c r="AB1292" s="262">
        <v>0.948648648648649</v>
      </c>
      <c r="AC1292" s="262">
        <v>0.958450131114929</v>
      </c>
      <c r="AD1292" s="262">
        <v>0.92</v>
      </c>
      <c r="AE1292" s="260">
        <v>1</v>
      </c>
      <c r="AF1292" s="260">
        <v>1</v>
      </c>
      <c r="AG1292" s="260">
        <v>0.995656894679696</v>
      </c>
      <c r="AH1292" s="260">
        <v>0.994370025237818</v>
      </c>
      <c r="AI1292" s="262">
        <v>0.92</v>
      </c>
      <c r="AJ1292" s="260">
        <v>0.964746345657782</v>
      </c>
      <c r="AK1292" s="260">
        <v>0.961478512580717</v>
      </c>
      <c r="AL1292" s="260">
        <v>0.971081307627829</v>
      </c>
      <c r="AM1292" s="260">
        <v>0.97711939670619</v>
      </c>
      <c r="AN1292" s="259">
        <v>0.99</v>
      </c>
      <c r="AO1292" s="264">
        <v>1</v>
      </c>
      <c r="AP1292" s="264">
        <v>1</v>
      </c>
      <c r="AQ1292" s="264">
        <v>1</v>
      </c>
      <c r="AR1292" s="265">
        <v>1</v>
      </c>
      <c r="AS1292" s="286">
        <v>0.0721861525408278</v>
      </c>
      <c r="AT1292" s="267">
        <v>0</v>
      </c>
      <c r="AU1292" s="268">
        <v>0.153846153846154</v>
      </c>
      <c r="AV1292" s="268">
        <v>0</v>
      </c>
      <c r="AW1292" s="268">
        <v>0.0386740331491713</v>
      </c>
      <c r="AX1292" s="224"/>
      <c r="AY1292" s="222"/>
    </row>
    <row r="1293" ht="15" spans="1:51">
      <c r="A1293" s="220"/>
      <c r="B1293" s="224"/>
      <c r="C1293" s="283" t="s">
        <v>1085</v>
      </c>
      <c r="D1293" s="111" t="s">
        <v>25</v>
      </c>
      <c r="E1293" s="111" t="s">
        <v>1086</v>
      </c>
      <c r="F1293" s="307" t="s">
        <v>1331</v>
      </c>
      <c r="G1293" s="307" t="s">
        <v>1331</v>
      </c>
      <c r="H1293" s="307" t="s">
        <v>1331</v>
      </c>
      <c r="I1293" s="307" t="s">
        <v>1331</v>
      </c>
      <c r="J1293" s="259">
        <v>0.9</v>
      </c>
      <c r="K1293" s="260">
        <v>0.911764705882353</v>
      </c>
      <c r="L1293" s="260">
        <v>0.941176470588235</v>
      </c>
      <c r="M1293" s="261">
        <v>0.971428571428571</v>
      </c>
      <c r="N1293" s="261">
        <v>0.92393509127789</v>
      </c>
      <c r="O1293" s="262">
        <v>0.9</v>
      </c>
      <c r="P1293" s="263">
        <v>0.926767676767677</v>
      </c>
      <c r="Q1293" s="260">
        <v>0.990281329923274</v>
      </c>
      <c r="R1293" s="260">
        <v>0.964749536178108</v>
      </c>
      <c r="S1293" s="260">
        <v>0.980956011836683</v>
      </c>
      <c r="T1293" s="262">
        <v>0.9</v>
      </c>
      <c r="U1293" s="260">
        <v>0.946969696969697</v>
      </c>
      <c r="V1293" s="260">
        <v>0.960613810741688</v>
      </c>
      <c r="W1293" s="260">
        <v>0.962430426716141</v>
      </c>
      <c r="X1293" s="260">
        <v>0.962728972641287</v>
      </c>
      <c r="Y1293" s="262">
        <v>0.92</v>
      </c>
      <c r="Z1293" s="262">
        <v>0.950920245398773</v>
      </c>
      <c r="AA1293" s="262">
        <v>0.949008498583569</v>
      </c>
      <c r="AB1293" s="262">
        <v>0.961864406779661</v>
      </c>
      <c r="AC1293" s="262">
        <v>0.958400747851724</v>
      </c>
      <c r="AD1293" s="262">
        <v>0.92</v>
      </c>
      <c r="AE1293" s="260">
        <v>1</v>
      </c>
      <c r="AF1293" s="260">
        <v>1</v>
      </c>
      <c r="AG1293" s="260">
        <v>0.990521327014218</v>
      </c>
      <c r="AH1293" s="260">
        <v>0.993009659379766</v>
      </c>
      <c r="AI1293" s="262">
        <v>0.92</v>
      </c>
      <c r="AJ1293" s="260">
        <v>0.968920217878885</v>
      </c>
      <c r="AK1293" s="260">
        <v>0.973457199734572</v>
      </c>
      <c r="AL1293" s="260">
        <v>0.982258064516129</v>
      </c>
      <c r="AM1293" s="260">
        <v>0.979167420596147</v>
      </c>
      <c r="AN1293" s="259">
        <v>0.99</v>
      </c>
      <c r="AO1293" s="264">
        <v>1</v>
      </c>
      <c r="AP1293" s="264">
        <v>1</v>
      </c>
      <c r="AQ1293" s="264">
        <v>1</v>
      </c>
      <c r="AR1293" s="265">
        <v>1</v>
      </c>
      <c r="AS1293" s="286">
        <v>0.0721861525408278</v>
      </c>
      <c r="AT1293" s="267">
        <v>0.125</v>
      </c>
      <c r="AU1293" s="268">
        <v>0</v>
      </c>
      <c r="AV1293" s="268">
        <v>0</v>
      </c>
      <c r="AW1293" s="268">
        <v>0.047808764940239</v>
      </c>
      <c r="AX1293" s="224"/>
      <c r="AY1293" s="222"/>
    </row>
    <row r="1294" ht="15" spans="1:51">
      <c r="A1294" s="220"/>
      <c r="B1294" s="224"/>
      <c r="C1294" s="283" t="s">
        <v>1085</v>
      </c>
      <c r="D1294" s="111" t="s">
        <v>25</v>
      </c>
      <c r="E1294" s="111" t="s">
        <v>1086</v>
      </c>
      <c r="F1294" s="307" t="s">
        <v>1332</v>
      </c>
      <c r="G1294" s="307" t="s">
        <v>1332</v>
      </c>
      <c r="H1294" s="307" t="s">
        <v>1332</v>
      </c>
      <c r="I1294" s="307" t="s">
        <v>1332</v>
      </c>
      <c r="J1294" s="259">
        <v>0.9</v>
      </c>
      <c r="K1294" s="260">
        <v>0.936170212765957</v>
      </c>
      <c r="L1294" s="260">
        <v>0.981132075471698</v>
      </c>
      <c r="M1294" s="261">
        <v>0.96078431372549</v>
      </c>
      <c r="N1294" s="261">
        <v>0.96671388101983</v>
      </c>
      <c r="O1294" s="262">
        <v>0.9</v>
      </c>
      <c r="P1294" s="263">
        <v>0.95434719395173</v>
      </c>
      <c r="Q1294" s="260">
        <v>0.994252873563218</v>
      </c>
      <c r="R1294" s="260">
        <v>0.992119089316988</v>
      </c>
      <c r="S1294" s="260">
        <v>0.989407474388147</v>
      </c>
      <c r="T1294" s="262">
        <v>0.9</v>
      </c>
      <c r="U1294" s="260">
        <v>0.833381797034021</v>
      </c>
      <c r="V1294" s="260">
        <v>0.901996370235935</v>
      </c>
      <c r="W1294" s="260">
        <v>0.886748394629305</v>
      </c>
      <c r="X1294" s="260">
        <v>0.892951896419806</v>
      </c>
      <c r="Y1294" s="262">
        <v>0.92</v>
      </c>
      <c r="Z1294" s="262" t="s">
        <v>33</v>
      </c>
      <c r="AA1294" s="262" t="s">
        <v>33</v>
      </c>
      <c r="AB1294" s="262" t="s">
        <v>33</v>
      </c>
      <c r="AC1294" s="262">
        <v>0</v>
      </c>
      <c r="AD1294" s="262">
        <v>0.92</v>
      </c>
      <c r="AE1294" s="260">
        <v>1</v>
      </c>
      <c r="AF1294" s="260">
        <v>0.995744680851064</v>
      </c>
      <c r="AG1294" s="260">
        <v>0.99548532731377</v>
      </c>
      <c r="AH1294" s="260">
        <v>0.996884735202492</v>
      </c>
      <c r="AI1294" s="262">
        <v>0.92</v>
      </c>
      <c r="AJ1294" s="260">
        <v>0.937191043908113</v>
      </c>
      <c r="AK1294" s="260">
        <v>0.970961887477314</v>
      </c>
      <c r="AL1294" s="260">
        <v>0.964973730297723</v>
      </c>
      <c r="AM1294" s="260">
        <v>0.973449656693727</v>
      </c>
      <c r="AN1294" s="259">
        <v>0.99</v>
      </c>
      <c r="AO1294" s="264">
        <v>1</v>
      </c>
      <c r="AP1294" s="264">
        <v>1</v>
      </c>
      <c r="AQ1294" s="264">
        <v>1</v>
      </c>
      <c r="AR1294" s="265">
        <v>1</v>
      </c>
      <c r="AS1294" s="286">
        <v>0.0721861525408278</v>
      </c>
      <c r="AT1294" s="267">
        <v>0</v>
      </c>
      <c r="AU1294" s="268">
        <v>0.166666666666667</v>
      </c>
      <c r="AV1294" s="268">
        <v>0.142857142857143</v>
      </c>
      <c r="AW1294" s="268">
        <v>0.0540540540540541</v>
      </c>
      <c r="AX1294" s="224"/>
      <c r="AY1294" s="222"/>
    </row>
    <row r="1295" ht="15" spans="1:51">
      <c r="A1295" s="220"/>
      <c r="B1295" s="224"/>
      <c r="C1295" s="283" t="s">
        <v>1085</v>
      </c>
      <c r="D1295" s="111" t="s">
        <v>125</v>
      </c>
      <c r="E1295" s="111" t="s">
        <v>1086</v>
      </c>
      <c r="F1295" s="307" t="s">
        <v>1333</v>
      </c>
      <c r="G1295" s="307" t="s">
        <v>1333</v>
      </c>
      <c r="H1295" s="307" t="s">
        <v>1333</v>
      </c>
      <c r="I1295" s="307" t="s">
        <v>1333</v>
      </c>
      <c r="J1295" s="259">
        <v>0.9</v>
      </c>
      <c r="K1295" s="260" t="s">
        <v>33</v>
      </c>
      <c r="L1295" s="260" t="s">
        <v>33</v>
      </c>
      <c r="M1295" s="261" t="s">
        <v>33</v>
      </c>
      <c r="N1295" s="261" t="s">
        <v>33</v>
      </c>
      <c r="O1295" s="262">
        <v>0.9</v>
      </c>
      <c r="P1295" s="263" t="s">
        <v>33</v>
      </c>
      <c r="Q1295" s="260" t="s">
        <v>33</v>
      </c>
      <c r="R1295" s="260" t="s">
        <v>33</v>
      </c>
      <c r="S1295" s="260">
        <v>1</v>
      </c>
      <c r="T1295" s="262">
        <v>0.9</v>
      </c>
      <c r="U1295" s="260" t="s">
        <v>33</v>
      </c>
      <c r="V1295" s="260" t="s">
        <v>33</v>
      </c>
      <c r="W1295" s="260" t="s">
        <v>33</v>
      </c>
      <c r="X1295" s="260">
        <v>1</v>
      </c>
      <c r="Y1295" s="262">
        <v>0.92</v>
      </c>
      <c r="Z1295" s="262" t="s">
        <v>33</v>
      </c>
      <c r="AA1295" s="262" t="s">
        <v>33</v>
      </c>
      <c r="AB1295" s="262" t="s">
        <v>33</v>
      </c>
      <c r="AC1295" s="262">
        <v>1</v>
      </c>
      <c r="AD1295" s="262">
        <v>0.92</v>
      </c>
      <c r="AE1295" s="260">
        <v>1</v>
      </c>
      <c r="AF1295" s="260">
        <v>0.990909090909091</v>
      </c>
      <c r="AG1295" s="260">
        <v>1</v>
      </c>
      <c r="AH1295" s="260">
        <v>0.988481873111782</v>
      </c>
      <c r="AI1295" s="262">
        <v>0.92</v>
      </c>
      <c r="AJ1295" s="260" t="s">
        <v>33</v>
      </c>
      <c r="AK1295" s="260" t="s">
        <v>33</v>
      </c>
      <c r="AL1295" s="260" t="s">
        <v>33</v>
      </c>
      <c r="AM1295" s="260">
        <v>1</v>
      </c>
      <c r="AN1295" s="259">
        <v>0.99</v>
      </c>
      <c r="AO1295" s="264" t="s">
        <v>33</v>
      </c>
      <c r="AP1295" s="264" t="s">
        <v>33</v>
      </c>
      <c r="AQ1295" s="264">
        <v>1</v>
      </c>
      <c r="AR1295" s="265">
        <v>1</v>
      </c>
      <c r="AS1295" s="286">
        <v>0.0721861525408278</v>
      </c>
      <c r="AT1295" s="267" t="s">
        <v>33</v>
      </c>
      <c r="AU1295" s="268" t="s">
        <v>33</v>
      </c>
      <c r="AV1295" s="268" t="s">
        <v>33</v>
      </c>
      <c r="AW1295" s="268">
        <v>0</v>
      </c>
      <c r="AX1295" s="224"/>
      <c r="AY1295" s="222"/>
    </row>
    <row r="1296" ht="15" spans="1:51">
      <c r="A1296" s="220"/>
      <c r="B1296" s="224"/>
      <c r="C1296" s="283" t="s">
        <v>1085</v>
      </c>
      <c r="D1296" s="111" t="s">
        <v>25</v>
      </c>
      <c r="E1296" s="111" t="s">
        <v>1086</v>
      </c>
      <c r="F1296" s="307" t="s">
        <v>1334</v>
      </c>
      <c r="G1296" s="307" t="s">
        <v>1334</v>
      </c>
      <c r="H1296" s="307" t="s">
        <v>1334</v>
      </c>
      <c r="I1296" s="307" t="s">
        <v>1334</v>
      </c>
      <c r="J1296" s="259">
        <v>0.9</v>
      </c>
      <c r="K1296" s="260">
        <v>1</v>
      </c>
      <c r="L1296" s="260">
        <v>1</v>
      </c>
      <c r="M1296" s="261">
        <v>1</v>
      </c>
      <c r="N1296" s="261">
        <v>0.967789165446559</v>
      </c>
      <c r="O1296" s="262">
        <v>0.9</v>
      </c>
      <c r="P1296" s="263">
        <v>0.995951417004049</v>
      </c>
      <c r="Q1296" s="260">
        <v>0.993680884676145</v>
      </c>
      <c r="R1296" s="260">
        <v>0.993836671802773</v>
      </c>
      <c r="S1296" s="260">
        <v>0.994554647996888</v>
      </c>
      <c r="T1296" s="262">
        <v>0.9</v>
      </c>
      <c r="U1296" s="260">
        <v>0.97085020242915</v>
      </c>
      <c r="V1296" s="260">
        <v>0.958925750394945</v>
      </c>
      <c r="W1296" s="260">
        <v>0.962249614791988</v>
      </c>
      <c r="X1296" s="260">
        <v>0.964771906428849</v>
      </c>
      <c r="Y1296" s="262">
        <v>0.92</v>
      </c>
      <c r="Z1296" s="262">
        <v>0.958060288335518</v>
      </c>
      <c r="AA1296" s="262">
        <v>0.959938366718028</v>
      </c>
      <c r="AB1296" s="262">
        <v>0.966981132075472</v>
      </c>
      <c r="AC1296" s="262">
        <v>0.965399886557005</v>
      </c>
      <c r="AD1296" s="262">
        <v>0.92</v>
      </c>
      <c r="AE1296" s="260">
        <v>1</v>
      </c>
      <c r="AF1296" s="260">
        <v>0.984848484848485</v>
      </c>
      <c r="AG1296" s="260">
        <v>1</v>
      </c>
      <c r="AH1296" s="260">
        <v>0.990871549663117</v>
      </c>
      <c r="AI1296" s="262">
        <v>0.92</v>
      </c>
      <c r="AJ1296" s="260">
        <v>0.975475475475476</v>
      </c>
      <c r="AK1296" s="260">
        <v>0.977023498694517</v>
      </c>
      <c r="AL1296" s="260">
        <v>0.983453981385729</v>
      </c>
      <c r="AM1296" s="260">
        <v>0.982882714898378</v>
      </c>
      <c r="AN1296" s="259">
        <v>0.99</v>
      </c>
      <c r="AO1296" s="264">
        <v>1</v>
      </c>
      <c r="AP1296" s="264">
        <v>1</v>
      </c>
      <c r="AQ1296" s="264">
        <v>1</v>
      </c>
      <c r="AR1296" s="265">
        <v>1</v>
      </c>
      <c r="AS1296" s="286">
        <v>0.0721861525408278</v>
      </c>
      <c r="AT1296" s="267">
        <v>0</v>
      </c>
      <c r="AU1296" s="268">
        <v>0</v>
      </c>
      <c r="AV1296" s="268">
        <v>0</v>
      </c>
      <c r="AW1296" s="268">
        <v>0.0485436893203883</v>
      </c>
      <c r="AX1296" s="224"/>
      <c r="AY1296" s="222"/>
    </row>
    <row r="1297" ht="15" spans="1:51">
      <c r="A1297" s="220"/>
      <c r="B1297" s="224"/>
      <c r="C1297" s="283" t="s">
        <v>1085</v>
      </c>
      <c r="D1297" s="111" t="s">
        <v>25</v>
      </c>
      <c r="E1297" s="111" t="s">
        <v>1086</v>
      </c>
      <c r="F1297" s="307" t="s">
        <v>1335</v>
      </c>
      <c r="G1297" s="307" t="s">
        <v>1335</v>
      </c>
      <c r="H1297" s="307" t="s">
        <v>1335</v>
      </c>
      <c r="I1297" s="307" t="s">
        <v>1335</v>
      </c>
      <c r="J1297" s="259">
        <v>0.9</v>
      </c>
      <c r="K1297" s="260">
        <v>0.904761904761905</v>
      </c>
      <c r="L1297" s="260">
        <v>0.854545454545454</v>
      </c>
      <c r="M1297" s="261">
        <v>0.964912280701754</v>
      </c>
      <c r="N1297" s="261">
        <v>0.928979074191503</v>
      </c>
      <c r="O1297" s="262">
        <v>0.9</v>
      </c>
      <c r="P1297" s="263">
        <v>0.963596966413868</v>
      </c>
      <c r="Q1297" s="260">
        <v>0.968641114982578</v>
      </c>
      <c r="R1297" s="260">
        <v>0.980284989264103</v>
      </c>
      <c r="S1297" s="260">
        <v>0.979079342153264</v>
      </c>
      <c r="T1297" s="262">
        <v>0.9</v>
      </c>
      <c r="U1297" s="260">
        <v>0.945395449620802</v>
      </c>
      <c r="V1297" s="260">
        <v>0.915722996515679</v>
      </c>
      <c r="W1297" s="260">
        <v>0.933632637126684</v>
      </c>
      <c r="X1297" s="260">
        <v>0.932502959416902</v>
      </c>
      <c r="Y1297" s="262">
        <v>0.92</v>
      </c>
      <c r="Z1297" s="262" t="s">
        <v>33</v>
      </c>
      <c r="AA1297" s="262" t="s">
        <v>33</v>
      </c>
      <c r="AB1297" s="262" t="s">
        <v>33</v>
      </c>
      <c r="AC1297" s="262">
        <v>0</v>
      </c>
      <c r="AD1297" s="262">
        <v>0.92</v>
      </c>
      <c r="AE1297" s="260">
        <v>0.997101449275362</v>
      </c>
      <c r="AF1297" s="260">
        <v>0.993325917686318</v>
      </c>
      <c r="AG1297" s="260">
        <v>0.996524761077324</v>
      </c>
      <c r="AH1297" s="260">
        <v>0.994415178040955</v>
      </c>
      <c r="AI1297" s="262">
        <v>0.92</v>
      </c>
      <c r="AJ1297" s="260">
        <v>0.96489707475623</v>
      </c>
      <c r="AK1297" s="260">
        <v>0.976045296167247</v>
      </c>
      <c r="AL1297" s="260">
        <v>0.986140933047043</v>
      </c>
      <c r="AM1297" s="260">
        <v>0.981491821708023</v>
      </c>
      <c r="AN1297" s="259">
        <v>0.99</v>
      </c>
      <c r="AO1297" s="264">
        <v>1</v>
      </c>
      <c r="AP1297" s="264">
        <v>1</v>
      </c>
      <c r="AQ1297" s="264">
        <v>1</v>
      </c>
      <c r="AR1297" s="265">
        <v>1</v>
      </c>
      <c r="AS1297" s="286">
        <v>0.0721861525408278</v>
      </c>
      <c r="AT1297" s="267">
        <v>0</v>
      </c>
      <c r="AU1297" s="268">
        <v>0</v>
      </c>
      <c r="AV1297" s="268">
        <v>0</v>
      </c>
      <c r="AW1297" s="268">
        <v>0.0420875420875421</v>
      </c>
      <c r="AX1297" s="224"/>
      <c r="AY1297" s="222"/>
    </row>
    <row r="1298" ht="15" spans="1:51">
      <c r="A1298" s="220"/>
      <c r="B1298" s="224"/>
      <c r="C1298" s="283" t="s">
        <v>1085</v>
      </c>
      <c r="D1298" s="111" t="s">
        <v>25</v>
      </c>
      <c r="E1298" s="111" t="s">
        <v>1086</v>
      </c>
      <c r="F1298" s="307" t="s">
        <v>1336</v>
      </c>
      <c r="G1298" s="307" t="s">
        <v>1336</v>
      </c>
      <c r="H1298" s="307" t="s">
        <v>1336</v>
      </c>
      <c r="I1298" s="307" t="s">
        <v>1336</v>
      </c>
      <c r="J1298" s="259">
        <v>0.9</v>
      </c>
      <c r="K1298" s="260">
        <v>0.933333333333333</v>
      </c>
      <c r="L1298" s="260">
        <v>0.91304347826087</v>
      </c>
      <c r="M1298" s="261">
        <v>0.959183673469388</v>
      </c>
      <c r="N1298" s="261">
        <v>0.927432216905901</v>
      </c>
      <c r="O1298" s="262">
        <v>0.9</v>
      </c>
      <c r="P1298" s="263">
        <v>0.988603156049094</v>
      </c>
      <c r="Q1298" s="260">
        <v>0.984605911330049</v>
      </c>
      <c r="R1298" s="260">
        <v>0.988855667300897</v>
      </c>
      <c r="S1298" s="260">
        <v>0.989955595405832</v>
      </c>
      <c r="T1298" s="262">
        <v>0.9</v>
      </c>
      <c r="U1298" s="260">
        <v>0.892460549386324</v>
      </c>
      <c r="V1298" s="260">
        <v>0.917487684729064</v>
      </c>
      <c r="W1298" s="260">
        <v>0.925795053003534</v>
      </c>
      <c r="X1298" s="260">
        <v>0.939477392084027</v>
      </c>
      <c r="Y1298" s="262">
        <v>0.92</v>
      </c>
      <c r="Z1298" s="262" t="s">
        <v>33</v>
      </c>
      <c r="AA1298" s="262" t="s">
        <v>33</v>
      </c>
      <c r="AB1298" s="262" t="s">
        <v>33</v>
      </c>
      <c r="AC1298" s="262" t="s">
        <v>33</v>
      </c>
      <c r="AD1298" s="262">
        <v>0.92</v>
      </c>
      <c r="AE1298" s="260">
        <v>0.994100294985251</v>
      </c>
      <c r="AF1298" s="260">
        <v>0.955678670360111</v>
      </c>
      <c r="AG1298" s="260">
        <v>0.99749373433584</v>
      </c>
      <c r="AH1298" s="260">
        <v>0.952100840336134</v>
      </c>
      <c r="AI1298" s="262">
        <v>0.92</v>
      </c>
      <c r="AJ1298" s="260">
        <v>0.951782583284629</v>
      </c>
      <c r="AK1298" s="260">
        <v>0.962746305418719</v>
      </c>
      <c r="AL1298" s="260">
        <v>0.97145963577059</v>
      </c>
      <c r="AM1298" s="260">
        <v>0.97960185728772</v>
      </c>
      <c r="AN1298" s="259">
        <v>0.99</v>
      </c>
      <c r="AO1298" s="264">
        <v>1</v>
      </c>
      <c r="AP1298" s="264">
        <v>1</v>
      </c>
      <c r="AQ1298" s="264">
        <v>1</v>
      </c>
      <c r="AR1298" s="265">
        <v>1</v>
      </c>
      <c r="AS1298" s="286">
        <v>0.0721861525408278</v>
      </c>
      <c r="AT1298" s="267">
        <v>0</v>
      </c>
      <c r="AU1298" s="268">
        <v>0.0833333333333333</v>
      </c>
      <c r="AV1298" s="268">
        <v>0</v>
      </c>
      <c r="AW1298" s="268">
        <v>0.0354330708661417</v>
      </c>
      <c r="AX1298" s="224"/>
      <c r="AY1298" s="222"/>
    </row>
    <row r="1299" ht="15" spans="1:51">
      <c r="A1299" s="220"/>
      <c r="B1299" s="224"/>
      <c r="C1299" s="283" t="s">
        <v>1085</v>
      </c>
      <c r="D1299" s="111" t="s">
        <v>25</v>
      </c>
      <c r="E1299" s="111" t="s">
        <v>1086</v>
      </c>
      <c r="F1299" s="307" t="s">
        <v>1337</v>
      </c>
      <c r="G1299" s="307" t="s">
        <v>1337</v>
      </c>
      <c r="H1299" s="307" t="s">
        <v>1337</v>
      </c>
      <c r="I1299" s="307" t="s">
        <v>1337</v>
      </c>
      <c r="J1299" s="259">
        <v>0.9</v>
      </c>
      <c r="K1299" s="260">
        <v>0.882352941176471</v>
      </c>
      <c r="L1299" s="260">
        <v>0.941176470588235</v>
      </c>
      <c r="M1299" s="261">
        <v>0.972222222222222</v>
      </c>
      <c r="N1299" s="261">
        <v>0.954983922829582</v>
      </c>
      <c r="O1299" s="262">
        <v>0.9</v>
      </c>
      <c r="P1299" s="263">
        <v>0.977115326708823</v>
      </c>
      <c r="Q1299" s="260">
        <v>0.984807864164433</v>
      </c>
      <c r="R1299" s="260">
        <v>0.982072829131653</v>
      </c>
      <c r="S1299" s="260">
        <v>0.984610434875865</v>
      </c>
      <c r="T1299" s="262">
        <v>0.9</v>
      </c>
      <c r="U1299" s="260">
        <v>0.953327311050888</v>
      </c>
      <c r="V1299" s="260">
        <v>0.952934167411379</v>
      </c>
      <c r="W1299" s="260">
        <v>0.929411764705882</v>
      </c>
      <c r="X1299" s="260">
        <v>0.949798916832002</v>
      </c>
      <c r="Y1299" s="262">
        <v>0.92</v>
      </c>
      <c r="Z1299" s="262" t="s">
        <v>33</v>
      </c>
      <c r="AA1299" s="262" t="s">
        <v>33</v>
      </c>
      <c r="AB1299" s="262" t="s">
        <v>33</v>
      </c>
      <c r="AC1299" s="262">
        <v>0</v>
      </c>
      <c r="AD1299" s="262">
        <v>0.92</v>
      </c>
      <c r="AE1299" s="260">
        <v>0.997983870967742</v>
      </c>
      <c r="AF1299" s="260">
        <v>0.994475138121547</v>
      </c>
      <c r="AG1299" s="260">
        <v>0.988636363636364</v>
      </c>
      <c r="AH1299" s="260">
        <v>0.995771428571429</v>
      </c>
      <c r="AI1299" s="262">
        <v>0.92</v>
      </c>
      <c r="AJ1299" s="260">
        <v>0.966275218307739</v>
      </c>
      <c r="AK1299" s="260">
        <v>0.97974381888591</v>
      </c>
      <c r="AL1299" s="260">
        <v>0.976750700280112</v>
      </c>
      <c r="AM1299" s="260">
        <v>0.983087746391266</v>
      </c>
      <c r="AN1299" s="259">
        <v>0.99</v>
      </c>
      <c r="AO1299" s="264">
        <v>1</v>
      </c>
      <c r="AP1299" s="264">
        <v>1</v>
      </c>
      <c r="AQ1299" s="264">
        <v>1</v>
      </c>
      <c r="AR1299" s="265">
        <v>1</v>
      </c>
      <c r="AS1299" s="286">
        <v>0.0721861525408278</v>
      </c>
      <c r="AT1299" s="267">
        <v>0.111111111111111</v>
      </c>
      <c r="AU1299" s="268">
        <v>0.0909090909090909</v>
      </c>
      <c r="AV1299" s="268">
        <v>0</v>
      </c>
      <c r="AW1299" s="268">
        <v>0.0488599348534202</v>
      </c>
      <c r="AX1299" s="224"/>
      <c r="AY1299" s="222"/>
    </row>
    <row r="1300" ht="15" spans="1:51">
      <c r="A1300" s="220"/>
      <c r="B1300" s="224"/>
      <c r="C1300" s="283" t="s">
        <v>1085</v>
      </c>
      <c r="D1300" s="111" t="s">
        <v>25</v>
      </c>
      <c r="E1300" s="111" t="s">
        <v>1086</v>
      </c>
      <c r="F1300" s="307" t="s">
        <v>1338</v>
      </c>
      <c r="G1300" s="307" t="s">
        <v>1338</v>
      </c>
      <c r="H1300" s="307" t="s">
        <v>1338</v>
      </c>
      <c r="I1300" s="307" t="s">
        <v>1338</v>
      </c>
      <c r="J1300" s="259">
        <v>0.9</v>
      </c>
      <c r="K1300" s="260">
        <v>0.958333333333333</v>
      </c>
      <c r="L1300" s="260">
        <v>1</v>
      </c>
      <c r="M1300" s="261">
        <v>1</v>
      </c>
      <c r="N1300" s="261">
        <v>0.949579831932773</v>
      </c>
      <c r="O1300" s="262">
        <v>0.9</v>
      </c>
      <c r="P1300" s="263">
        <v>0.984760197220977</v>
      </c>
      <c r="Q1300" s="260">
        <v>0.985624438454627</v>
      </c>
      <c r="R1300" s="260">
        <v>0.987315010570824</v>
      </c>
      <c r="S1300" s="260">
        <v>0.982849181692983</v>
      </c>
      <c r="T1300" s="262">
        <v>0.9</v>
      </c>
      <c r="U1300" s="260">
        <v>0.86015239802779</v>
      </c>
      <c r="V1300" s="260">
        <v>0.919586702605571</v>
      </c>
      <c r="W1300" s="260">
        <v>0.923467230443975</v>
      </c>
      <c r="X1300" s="260">
        <v>0.923325753450982</v>
      </c>
      <c r="Y1300" s="262">
        <v>0.92</v>
      </c>
      <c r="Z1300" s="262" t="s">
        <v>33</v>
      </c>
      <c r="AA1300" s="262" t="s">
        <v>33</v>
      </c>
      <c r="AB1300" s="262" t="s">
        <v>33</v>
      </c>
      <c r="AC1300" s="262" t="s">
        <v>33</v>
      </c>
      <c r="AD1300" s="262">
        <v>0.92</v>
      </c>
      <c r="AE1300" s="260">
        <v>0.970059880239521</v>
      </c>
      <c r="AF1300" s="260">
        <v>0.996515679442509</v>
      </c>
      <c r="AG1300" s="260">
        <v>0.991769547325103</v>
      </c>
      <c r="AH1300" s="260">
        <v>0.989943099113405</v>
      </c>
      <c r="AI1300" s="262">
        <v>0.92</v>
      </c>
      <c r="AJ1300" s="260">
        <v>0.931420887494397</v>
      </c>
      <c r="AK1300" s="260">
        <v>0.954627133872417</v>
      </c>
      <c r="AL1300" s="260">
        <v>0.963213530655391</v>
      </c>
      <c r="AM1300" s="260">
        <v>0.96755596835666</v>
      </c>
      <c r="AN1300" s="259">
        <v>0.99</v>
      </c>
      <c r="AO1300" s="264">
        <v>1</v>
      </c>
      <c r="AP1300" s="264">
        <v>1</v>
      </c>
      <c r="AQ1300" s="264">
        <v>1</v>
      </c>
      <c r="AR1300" s="265">
        <v>1</v>
      </c>
      <c r="AS1300" s="286">
        <v>0.0721861525408278</v>
      </c>
      <c r="AT1300" s="267">
        <v>0</v>
      </c>
      <c r="AU1300" s="268">
        <v>0</v>
      </c>
      <c r="AV1300" s="268">
        <v>0.2</v>
      </c>
      <c r="AW1300" s="268">
        <v>0.0402010050251256</v>
      </c>
      <c r="AX1300" s="224"/>
      <c r="AY1300" s="222"/>
    </row>
    <row r="1301" ht="15" spans="1:51">
      <c r="A1301" s="220"/>
      <c r="B1301" s="224"/>
      <c r="C1301" s="283" t="s">
        <v>1085</v>
      </c>
      <c r="D1301" s="111" t="s">
        <v>25</v>
      </c>
      <c r="E1301" s="111" t="s">
        <v>1086</v>
      </c>
      <c r="F1301" s="307" t="s">
        <v>1339</v>
      </c>
      <c r="G1301" s="307" t="s">
        <v>1339</v>
      </c>
      <c r="H1301" s="307" t="s">
        <v>1339</v>
      </c>
      <c r="I1301" s="307" t="s">
        <v>1339</v>
      </c>
      <c r="J1301" s="259">
        <v>0.9</v>
      </c>
      <c r="K1301" s="260">
        <v>0.948717948717949</v>
      </c>
      <c r="L1301" s="260">
        <v>0.923076923076923</v>
      </c>
      <c r="M1301" s="261">
        <v>0.902439024390244</v>
      </c>
      <c r="N1301" s="261">
        <v>0.953636363636364</v>
      </c>
      <c r="O1301" s="262">
        <v>0.9</v>
      </c>
      <c r="P1301" s="263">
        <v>0.981763925729443</v>
      </c>
      <c r="Q1301" s="260">
        <v>0.958976157082749</v>
      </c>
      <c r="R1301" s="260">
        <v>0.954022988505747</v>
      </c>
      <c r="S1301" s="260">
        <v>0.963780497727563</v>
      </c>
      <c r="T1301" s="262">
        <v>0.9</v>
      </c>
      <c r="U1301" s="260">
        <v>0.935676392572944</v>
      </c>
      <c r="V1301" s="260">
        <v>0.910589060308555</v>
      </c>
      <c r="W1301" s="260">
        <v>0.920161540851196</v>
      </c>
      <c r="X1301" s="260">
        <v>0.929885738861573</v>
      </c>
      <c r="Y1301" s="262">
        <v>0.92</v>
      </c>
      <c r="Z1301" s="262" t="s">
        <v>33</v>
      </c>
      <c r="AA1301" s="262" t="s">
        <v>33</v>
      </c>
      <c r="AB1301" s="262" t="s">
        <v>33</v>
      </c>
      <c r="AC1301" s="262" t="s">
        <v>33</v>
      </c>
      <c r="AD1301" s="262">
        <v>0.92</v>
      </c>
      <c r="AE1301" s="260">
        <v>0.992700729927007</v>
      </c>
      <c r="AF1301" s="260">
        <v>0.997198879551821</v>
      </c>
      <c r="AG1301" s="260">
        <v>1</v>
      </c>
      <c r="AH1301" s="260">
        <v>0.990222876366695</v>
      </c>
      <c r="AI1301" s="262">
        <v>0.92</v>
      </c>
      <c r="AJ1301" s="260">
        <v>0.955238726790451</v>
      </c>
      <c r="AK1301" s="260">
        <v>0.957223001402525</v>
      </c>
      <c r="AL1301" s="260">
        <v>0.964585274930102</v>
      </c>
      <c r="AM1301" s="260">
        <v>0.970719856795806</v>
      </c>
      <c r="AN1301" s="259">
        <v>0.99</v>
      </c>
      <c r="AO1301" s="264">
        <v>1</v>
      </c>
      <c r="AP1301" s="264">
        <v>1</v>
      </c>
      <c r="AQ1301" s="264">
        <v>1</v>
      </c>
      <c r="AR1301" s="265">
        <v>1</v>
      </c>
      <c r="AS1301" s="286">
        <v>0.0721861525408278</v>
      </c>
      <c r="AT1301" s="267">
        <v>0</v>
      </c>
      <c r="AU1301" s="268">
        <v>0</v>
      </c>
      <c r="AV1301" s="268">
        <v>0</v>
      </c>
      <c r="AW1301" s="268">
        <v>0.0610328638497653</v>
      </c>
      <c r="AX1301" s="224"/>
      <c r="AY1301" s="222"/>
    </row>
    <row r="1302" ht="15" spans="1:51">
      <c r="A1302" s="220"/>
      <c r="B1302" s="224"/>
      <c r="C1302" s="283" t="s">
        <v>1085</v>
      </c>
      <c r="D1302" s="111" t="s">
        <v>25</v>
      </c>
      <c r="E1302" s="111" t="s">
        <v>1086</v>
      </c>
      <c r="F1302" s="307" t="s">
        <v>1340</v>
      </c>
      <c r="G1302" s="307" t="s">
        <v>1340</v>
      </c>
      <c r="H1302" s="307" t="s">
        <v>1340</v>
      </c>
      <c r="I1302" s="307" t="s">
        <v>1340</v>
      </c>
      <c r="J1302" s="259">
        <v>0.9</v>
      </c>
      <c r="K1302" s="260">
        <v>0.9</v>
      </c>
      <c r="L1302" s="260">
        <v>0.956521739130435</v>
      </c>
      <c r="M1302" s="261">
        <v>1</v>
      </c>
      <c r="N1302" s="261">
        <v>0.945619335347432</v>
      </c>
      <c r="O1302" s="262">
        <v>0.9</v>
      </c>
      <c r="P1302" s="263">
        <v>0.989930774071743</v>
      </c>
      <c r="Q1302" s="260">
        <v>0.977025392986699</v>
      </c>
      <c r="R1302" s="260">
        <v>0.989099254159495</v>
      </c>
      <c r="S1302" s="260">
        <v>0.986141425271768</v>
      </c>
      <c r="T1302" s="262">
        <v>0.9</v>
      </c>
      <c r="U1302" s="260">
        <v>0.949653870358716</v>
      </c>
      <c r="V1302" s="260">
        <v>0.899637243047158</v>
      </c>
      <c r="W1302" s="260">
        <v>0.911646586345382</v>
      </c>
      <c r="X1302" s="260">
        <v>0.944798796380666</v>
      </c>
      <c r="Y1302" s="262">
        <v>0.92</v>
      </c>
      <c r="Z1302" s="262" t="s">
        <v>33</v>
      </c>
      <c r="AA1302" s="262">
        <v>1</v>
      </c>
      <c r="AB1302" s="262" t="s">
        <v>33</v>
      </c>
      <c r="AC1302" s="262">
        <v>1</v>
      </c>
      <c r="AD1302" s="262">
        <v>0.92</v>
      </c>
      <c r="AE1302" s="260">
        <v>0.992248062015504</v>
      </c>
      <c r="AF1302" s="260">
        <v>0.987421383647799</v>
      </c>
      <c r="AG1302" s="260">
        <v>1</v>
      </c>
      <c r="AH1302" s="260">
        <v>0.990873786407767</v>
      </c>
      <c r="AI1302" s="262">
        <v>0.92</v>
      </c>
      <c r="AJ1302" s="260">
        <v>0.962869729389553</v>
      </c>
      <c r="AK1302" s="260">
        <v>0.958912386706949</v>
      </c>
      <c r="AL1302" s="260">
        <v>0.977051061388411</v>
      </c>
      <c r="AM1302" s="260">
        <v>0.981670622139346</v>
      </c>
      <c r="AN1302" s="259">
        <v>0.99</v>
      </c>
      <c r="AO1302" s="264">
        <v>1</v>
      </c>
      <c r="AP1302" s="264">
        <v>1</v>
      </c>
      <c r="AQ1302" s="264">
        <v>1</v>
      </c>
      <c r="AR1302" s="265">
        <v>1</v>
      </c>
      <c r="AS1302" s="286">
        <v>0.0721861525408278</v>
      </c>
      <c r="AT1302" s="267">
        <v>0.166666666666667</v>
      </c>
      <c r="AU1302" s="268">
        <v>0</v>
      </c>
      <c r="AV1302" s="268">
        <v>0.0833333333333333</v>
      </c>
      <c r="AW1302" s="268">
        <v>0.0548780487804878</v>
      </c>
      <c r="AX1302" s="224"/>
      <c r="AY1302" s="222"/>
    </row>
    <row r="1303" ht="15" spans="1:51">
      <c r="A1303" s="220"/>
      <c r="B1303" s="224"/>
      <c r="C1303" s="283" t="s">
        <v>1085</v>
      </c>
      <c r="D1303" s="111" t="s">
        <v>25</v>
      </c>
      <c r="E1303" s="111" t="s">
        <v>1086</v>
      </c>
      <c r="F1303" s="307" t="s">
        <v>1341</v>
      </c>
      <c r="G1303" s="307" t="s">
        <v>1341</v>
      </c>
      <c r="H1303" s="307" t="s">
        <v>1341</v>
      </c>
      <c r="I1303" s="307" t="s">
        <v>1341</v>
      </c>
      <c r="J1303" s="259">
        <v>0.9</v>
      </c>
      <c r="K1303" s="260">
        <v>1</v>
      </c>
      <c r="L1303" s="260">
        <v>0.956521739130435</v>
      </c>
      <c r="M1303" s="261">
        <v>1</v>
      </c>
      <c r="N1303" s="261">
        <v>0.991869918699187</v>
      </c>
      <c r="O1303" s="262">
        <v>0.9</v>
      </c>
      <c r="P1303" s="263">
        <v>0.990685296074518</v>
      </c>
      <c r="Q1303" s="260">
        <v>0.994888178913738</v>
      </c>
      <c r="R1303" s="260">
        <v>0.992494226327945</v>
      </c>
      <c r="S1303" s="260">
        <v>0.99082590782792</v>
      </c>
      <c r="T1303" s="262">
        <v>0.9</v>
      </c>
      <c r="U1303" s="260">
        <v>0.931470392548237</v>
      </c>
      <c r="V1303" s="260">
        <v>0.958466453674121</v>
      </c>
      <c r="W1303" s="260">
        <v>0.924942263279446</v>
      </c>
      <c r="X1303" s="260">
        <v>0.962776659959759</v>
      </c>
      <c r="Y1303" s="262">
        <v>0.92</v>
      </c>
      <c r="Z1303" s="262" t="s">
        <v>33</v>
      </c>
      <c r="AA1303" s="262" t="s">
        <v>33</v>
      </c>
      <c r="AB1303" s="262" t="s">
        <v>33</v>
      </c>
      <c r="AC1303" s="262" t="s">
        <v>33</v>
      </c>
      <c r="AD1303" s="262">
        <v>0.92</v>
      </c>
      <c r="AE1303" s="260">
        <v>1</v>
      </c>
      <c r="AF1303" s="260">
        <v>1</v>
      </c>
      <c r="AG1303" s="260">
        <v>1</v>
      </c>
      <c r="AH1303" s="260">
        <v>0.998528113040918</v>
      </c>
      <c r="AI1303" s="262">
        <v>0.92</v>
      </c>
      <c r="AJ1303" s="260">
        <v>0.963406520292748</v>
      </c>
      <c r="AK1303" s="260">
        <v>0.973801916932907</v>
      </c>
      <c r="AL1303" s="260">
        <v>0.979214780600462</v>
      </c>
      <c r="AM1303" s="260">
        <v>0.98330458944141</v>
      </c>
      <c r="AN1303" s="259">
        <v>0.99</v>
      </c>
      <c r="AO1303" s="264">
        <v>1</v>
      </c>
      <c r="AP1303" s="264">
        <v>1</v>
      </c>
      <c r="AQ1303" s="264">
        <v>1</v>
      </c>
      <c r="AR1303" s="265">
        <v>1</v>
      </c>
      <c r="AS1303" s="286">
        <v>0.0721861525408278</v>
      </c>
      <c r="AT1303" s="267">
        <v>0</v>
      </c>
      <c r="AU1303" s="268">
        <v>0</v>
      </c>
      <c r="AV1303" s="268">
        <v>0</v>
      </c>
      <c r="AW1303" s="268">
        <v>0.0114942528735632</v>
      </c>
      <c r="AX1303" s="224"/>
      <c r="AY1303" s="222"/>
    </row>
    <row r="1304" ht="15" spans="1:51">
      <c r="A1304" s="220"/>
      <c r="B1304" s="224"/>
      <c r="C1304" s="283" t="s">
        <v>1085</v>
      </c>
      <c r="D1304" s="111" t="s">
        <v>25</v>
      </c>
      <c r="E1304" s="111" t="s">
        <v>1086</v>
      </c>
      <c r="F1304" s="307" t="s">
        <v>1342</v>
      </c>
      <c r="G1304" s="307" t="s">
        <v>1342</v>
      </c>
      <c r="H1304" s="307" t="s">
        <v>1342</v>
      </c>
      <c r="I1304" s="307" t="s">
        <v>1342</v>
      </c>
      <c r="J1304" s="259">
        <v>0.9</v>
      </c>
      <c r="K1304" s="260">
        <v>0.884615384615385</v>
      </c>
      <c r="L1304" s="260">
        <v>0.91304347826087</v>
      </c>
      <c r="M1304" s="261">
        <v>0.923076923076923</v>
      </c>
      <c r="N1304" s="261">
        <v>0.941176470588235</v>
      </c>
      <c r="O1304" s="262">
        <v>0.9</v>
      </c>
      <c r="P1304" s="263">
        <v>0.990181639666176</v>
      </c>
      <c r="Q1304" s="260">
        <v>0.934345908868202</v>
      </c>
      <c r="R1304" s="260">
        <v>0.991739329967875</v>
      </c>
      <c r="S1304" s="260">
        <v>0.977874230684458</v>
      </c>
      <c r="T1304" s="262">
        <v>0.9</v>
      </c>
      <c r="U1304" s="260">
        <v>0.795778105056456</v>
      </c>
      <c r="V1304" s="260">
        <v>0.706026457618814</v>
      </c>
      <c r="W1304" s="260">
        <v>0.806792106470858</v>
      </c>
      <c r="X1304" s="260">
        <v>0.799545616384937</v>
      </c>
      <c r="Y1304" s="262">
        <v>0.92</v>
      </c>
      <c r="Z1304" s="262" t="s">
        <v>33</v>
      </c>
      <c r="AA1304" s="262" t="s">
        <v>33</v>
      </c>
      <c r="AB1304" s="262" t="s">
        <v>33</v>
      </c>
      <c r="AC1304" s="262" t="s">
        <v>33</v>
      </c>
      <c r="AD1304" s="262">
        <v>0.92</v>
      </c>
      <c r="AE1304" s="260">
        <v>1</v>
      </c>
      <c r="AF1304" s="260">
        <v>0.977272727272727</v>
      </c>
      <c r="AG1304" s="260">
        <v>1</v>
      </c>
      <c r="AH1304" s="260">
        <v>0.96998420221169</v>
      </c>
      <c r="AI1304" s="262">
        <v>0.92</v>
      </c>
      <c r="AJ1304" s="260">
        <v>0.952871870397644</v>
      </c>
      <c r="AK1304" s="260">
        <v>0.929936305732484</v>
      </c>
      <c r="AL1304" s="260">
        <v>0.972464433226251</v>
      </c>
      <c r="AM1304" s="260">
        <v>0.97461894508401</v>
      </c>
      <c r="AN1304" s="259">
        <v>0.99</v>
      </c>
      <c r="AO1304" s="264">
        <v>1</v>
      </c>
      <c r="AP1304" s="264">
        <v>1</v>
      </c>
      <c r="AQ1304" s="264">
        <v>1</v>
      </c>
      <c r="AR1304" s="265">
        <v>1</v>
      </c>
      <c r="AS1304" s="286">
        <v>0.0721861525408278</v>
      </c>
      <c r="AT1304" s="267">
        <v>0</v>
      </c>
      <c r="AU1304" s="268">
        <v>0</v>
      </c>
      <c r="AV1304" s="268">
        <v>1</v>
      </c>
      <c r="AW1304" s="268">
        <v>0.0469798657718121</v>
      </c>
      <c r="AX1304" s="224"/>
      <c r="AY1304" s="222"/>
    </row>
    <row r="1305" ht="15" spans="1:51">
      <c r="A1305" s="220"/>
      <c r="B1305" s="224"/>
      <c r="C1305" s="283" t="s">
        <v>1085</v>
      </c>
      <c r="D1305" s="111" t="s">
        <v>25</v>
      </c>
      <c r="E1305" s="111" t="s">
        <v>1086</v>
      </c>
      <c r="F1305" s="307" t="s">
        <v>1343</v>
      </c>
      <c r="G1305" s="307" t="s">
        <v>1343</v>
      </c>
      <c r="H1305" s="307" t="s">
        <v>1343</v>
      </c>
      <c r="I1305" s="307" t="s">
        <v>1343</v>
      </c>
      <c r="J1305" s="259">
        <v>0.9</v>
      </c>
      <c r="K1305" s="260">
        <v>0.92</v>
      </c>
      <c r="L1305" s="260">
        <v>0.925925925925926</v>
      </c>
      <c r="M1305" s="261">
        <v>0.888888888888889</v>
      </c>
      <c r="N1305" s="261">
        <v>0.906555090655509</v>
      </c>
      <c r="O1305" s="262">
        <v>0.9</v>
      </c>
      <c r="P1305" s="263">
        <v>0.949521322889469</v>
      </c>
      <c r="Q1305" s="260">
        <v>0.981799797775531</v>
      </c>
      <c r="R1305" s="260">
        <v>0.9375</v>
      </c>
      <c r="S1305" s="260">
        <v>0.974133100915147</v>
      </c>
      <c r="T1305" s="262">
        <v>0.9</v>
      </c>
      <c r="U1305" s="260">
        <v>0.900783289817232</v>
      </c>
      <c r="V1305" s="260">
        <v>0.931243680485339</v>
      </c>
      <c r="W1305" s="260">
        <v>0.934253246753247</v>
      </c>
      <c r="X1305" s="260">
        <v>0.931893170640603</v>
      </c>
      <c r="Y1305" s="262">
        <v>0.92</v>
      </c>
      <c r="Z1305" s="262">
        <v>0.945859872611465</v>
      </c>
      <c r="AA1305" s="262">
        <v>0.945013979496738</v>
      </c>
      <c r="AB1305" s="262">
        <v>0.962962962962963</v>
      </c>
      <c r="AC1305" s="262">
        <v>0.965752269123056</v>
      </c>
      <c r="AD1305" s="262">
        <v>0.92</v>
      </c>
      <c r="AE1305" s="260">
        <v>0.998491704374057</v>
      </c>
      <c r="AF1305" s="260">
        <v>0.991926182237601</v>
      </c>
      <c r="AG1305" s="260">
        <v>0.993297587131367</v>
      </c>
      <c r="AH1305" s="260">
        <v>0.991170906033214</v>
      </c>
      <c r="AI1305" s="262">
        <v>0.92</v>
      </c>
      <c r="AJ1305" s="260">
        <v>0.958419958419958</v>
      </c>
      <c r="AK1305" s="260">
        <v>0.959747817652764</v>
      </c>
      <c r="AL1305" s="260">
        <v>0.969600725952813</v>
      </c>
      <c r="AM1305" s="260">
        <v>0.974955480006476</v>
      </c>
      <c r="AN1305" s="259">
        <v>0.99</v>
      </c>
      <c r="AO1305" s="264">
        <v>1</v>
      </c>
      <c r="AP1305" s="264">
        <v>1</v>
      </c>
      <c r="AQ1305" s="264">
        <v>1</v>
      </c>
      <c r="AR1305" s="265">
        <v>1</v>
      </c>
      <c r="AS1305" s="286">
        <v>0.0721861525408278</v>
      </c>
      <c r="AT1305" s="267">
        <v>0</v>
      </c>
      <c r="AU1305" s="268">
        <v>0</v>
      </c>
      <c r="AV1305" s="268">
        <v>0</v>
      </c>
      <c r="AW1305" s="268">
        <v>0.0657894736842105</v>
      </c>
      <c r="AX1305" s="224"/>
      <c r="AY1305" s="222"/>
    </row>
    <row r="1306" ht="15" spans="1:51">
      <c r="A1306" s="220"/>
      <c r="B1306" s="224"/>
      <c r="C1306" s="283" t="s">
        <v>1085</v>
      </c>
      <c r="D1306" s="111" t="s">
        <v>25</v>
      </c>
      <c r="E1306" s="111" t="s">
        <v>1086</v>
      </c>
      <c r="F1306" s="307" t="s">
        <v>1344</v>
      </c>
      <c r="G1306" s="307" t="s">
        <v>1344</v>
      </c>
      <c r="H1306" s="307" t="s">
        <v>1344</v>
      </c>
      <c r="I1306" s="307" t="s">
        <v>1344</v>
      </c>
      <c r="J1306" s="259">
        <v>0.9</v>
      </c>
      <c r="K1306" s="260">
        <v>0.916666666666667</v>
      </c>
      <c r="L1306" s="260">
        <v>0.944444444444444</v>
      </c>
      <c r="M1306" s="261">
        <v>1</v>
      </c>
      <c r="N1306" s="261">
        <v>0.93558282208589</v>
      </c>
      <c r="O1306" s="262">
        <v>0.9</v>
      </c>
      <c r="P1306" s="263">
        <v>0.994776552524666</v>
      </c>
      <c r="Q1306" s="260">
        <v>0.947402597402597</v>
      </c>
      <c r="R1306" s="260">
        <v>0.941209095951193</v>
      </c>
      <c r="S1306" s="260">
        <v>0.943795299802328</v>
      </c>
      <c r="T1306" s="262">
        <v>0.9</v>
      </c>
      <c r="U1306" s="260">
        <v>0.950667440510737</v>
      </c>
      <c r="V1306" s="260">
        <v>0.964285714285714</v>
      </c>
      <c r="W1306" s="260">
        <v>0.950083194675541</v>
      </c>
      <c r="X1306" s="260">
        <v>0.9593235229519</v>
      </c>
      <c r="Y1306" s="262">
        <v>0.92</v>
      </c>
      <c r="Z1306" s="262">
        <v>0.950439146800502</v>
      </c>
      <c r="AA1306" s="262">
        <v>0.965616045845272</v>
      </c>
      <c r="AB1306" s="262">
        <v>0.968181818181818</v>
      </c>
      <c r="AC1306" s="262">
        <v>0.97653585789179</v>
      </c>
      <c r="AD1306" s="262">
        <v>0.92</v>
      </c>
      <c r="AE1306" s="260">
        <v>0.997542997542998</v>
      </c>
      <c r="AF1306" s="260">
        <v>1</v>
      </c>
      <c r="AG1306" s="260">
        <v>0.998613037447989</v>
      </c>
      <c r="AH1306" s="260">
        <v>0.996928935569068</v>
      </c>
      <c r="AI1306" s="262">
        <v>0.92</v>
      </c>
      <c r="AJ1306" s="260">
        <v>0.969249321676213</v>
      </c>
      <c r="AK1306" s="260">
        <v>0.979223433242507</v>
      </c>
      <c r="AL1306" s="260">
        <v>0.982068523855267</v>
      </c>
      <c r="AM1306" s="260">
        <v>0.984841519619977</v>
      </c>
      <c r="AN1306" s="259">
        <v>0.99</v>
      </c>
      <c r="AO1306" s="264">
        <v>1</v>
      </c>
      <c r="AP1306" s="264">
        <v>1</v>
      </c>
      <c r="AQ1306" s="264">
        <v>1</v>
      </c>
      <c r="AR1306" s="265">
        <v>1</v>
      </c>
      <c r="AS1306" s="286">
        <v>0.0721861525408278</v>
      </c>
      <c r="AT1306" s="267">
        <v>0.0176991150442478</v>
      </c>
      <c r="AU1306" s="268">
        <v>0.0185185185185185</v>
      </c>
      <c r="AV1306" s="268">
        <v>0.0340136054421769</v>
      </c>
      <c r="AW1306" s="268">
        <v>0.0246699096594858</v>
      </c>
      <c r="AX1306" s="224"/>
      <c r="AY1306" s="222"/>
    </row>
    <row r="1307" ht="15" spans="1:51">
      <c r="A1307" s="220"/>
      <c r="B1307" s="224"/>
      <c r="C1307" s="283" t="s">
        <v>1085</v>
      </c>
      <c r="D1307" s="111" t="s">
        <v>25</v>
      </c>
      <c r="E1307" s="111" t="s">
        <v>1086</v>
      </c>
      <c r="F1307" s="307" t="s">
        <v>1345</v>
      </c>
      <c r="G1307" s="307" t="s">
        <v>1345</v>
      </c>
      <c r="H1307" s="307" t="s">
        <v>1345</v>
      </c>
      <c r="I1307" s="307" t="s">
        <v>1345</v>
      </c>
      <c r="J1307" s="259">
        <v>0.9</v>
      </c>
      <c r="K1307" s="260">
        <v>0.886792452830189</v>
      </c>
      <c r="L1307" s="260">
        <v>0.928571428571429</v>
      </c>
      <c r="M1307" s="261">
        <v>0.932203389830508</v>
      </c>
      <c r="N1307" s="261">
        <v>0.926224010731053</v>
      </c>
      <c r="O1307" s="262">
        <v>0.9</v>
      </c>
      <c r="P1307" s="263">
        <v>0.950757575757576</v>
      </c>
      <c r="Q1307" s="260">
        <v>0.919594594594595</v>
      </c>
      <c r="R1307" s="260">
        <v>0.963987473903967</v>
      </c>
      <c r="S1307" s="260">
        <v>0.945313398504888</v>
      </c>
      <c r="T1307" s="262">
        <v>0.9</v>
      </c>
      <c r="U1307" s="260">
        <v>0.88474025974026</v>
      </c>
      <c r="V1307" s="260">
        <v>0.889864864864865</v>
      </c>
      <c r="W1307" s="260">
        <v>0.8919624217119</v>
      </c>
      <c r="X1307" s="260">
        <v>0.894383745447575</v>
      </c>
      <c r="Y1307" s="262">
        <v>0.92</v>
      </c>
      <c r="Z1307" s="262">
        <v>0.953186892329852</v>
      </c>
      <c r="AA1307" s="262">
        <v>0.960680989055533</v>
      </c>
      <c r="AB1307" s="262">
        <v>0.962864721485411</v>
      </c>
      <c r="AC1307" s="262">
        <v>0.962982981520707</v>
      </c>
      <c r="AD1307" s="262">
        <v>0.92</v>
      </c>
      <c r="AE1307" s="260">
        <v>0.998338870431894</v>
      </c>
      <c r="AF1307" s="260">
        <v>0.989072209127919</v>
      </c>
      <c r="AG1307" s="260">
        <v>0.99221140472879</v>
      </c>
      <c r="AH1307" s="260">
        <v>0.992742927429274</v>
      </c>
      <c r="AI1307" s="262">
        <v>0.92</v>
      </c>
      <c r="AJ1307" s="260">
        <v>0.96172972972973</v>
      </c>
      <c r="AK1307" s="260">
        <v>0.967823663541931</v>
      </c>
      <c r="AL1307" s="260">
        <v>0.969842029679272</v>
      </c>
      <c r="AM1307" s="260">
        <v>0.971451071413769</v>
      </c>
      <c r="AN1307" s="259">
        <v>0.99</v>
      </c>
      <c r="AO1307" s="264">
        <v>1</v>
      </c>
      <c r="AP1307" s="264">
        <v>1</v>
      </c>
      <c r="AQ1307" s="264">
        <v>1</v>
      </c>
      <c r="AR1307" s="265">
        <v>1</v>
      </c>
      <c r="AS1307" s="286">
        <v>0.0721861525408278</v>
      </c>
      <c r="AT1307" s="267">
        <v>0.024390243902439</v>
      </c>
      <c r="AU1307" s="268">
        <v>0.0714285714285714</v>
      </c>
      <c r="AV1307" s="268">
        <v>0</v>
      </c>
      <c r="AW1307" s="268">
        <v>0.0300673924313116</v>
      </c>
      <c r="AX1307" s="224"/>
      <c r="AY1307" s="222"/>
    </row>
    <row r="1308" ht="15" spans="1:51">
      <c r="A1308" s="220"/>
      <c r="B1308" s="224"/>
      <c r="C1308" s="283" t="s">
        <v>1085</v>
      </c>
      <c r="D1308" s="111" t="s">
        <v>25</v>
      </c>
      <c r="E1308" s="111" t="s">
        <v>1086</v>
      </c>
      <c r="F1308" s="307" t="s">
        <v>1346</v>
      </c>
      <c r="G1308" s="307" t="s">
        <v>1346</v>
      </c>
      <c r="H1308" s="307" t="s">
        <v>1346</v>
      </c>
      <c r="I1308" s="307" t="s">
        <v>1346</v>
      </c>
      <c r="J1308" s="259">
        <v>0.9</v>
      </c>
      <c r="K1308" s="260">
        <v>0.872340425531915</v>
      </c>
      <c r="L1308" s="260">
        <v>0.738095238095238</v>
      </c>
      <c r="M1308" s="261">
        <v>0.844444444444444</v>
      </c>
      <c r="N1308" s="261">
        <v>0.896933560477002</v>
      </c>
      <c r="O1308" s="262">
        <v>0.9</v>
      </c>
      <c r="P1308" s="263">
        <v>0.943201376936317</v>
      </c>
      <c r="Q1308" s="260">
        <v>0.9725935828877</v>
      </c>
      <c r="R1308" s="260">
        <v>0.972686733556299</v>
      </c>
      <c r="S1308" s="260">
        <v>0.976524139675047</v>
      </c>
      <c r="T1308" s="262">
        <v>0.9</v>
      </c>
      <c r="U1308" s="260">
        <v>0.905335628227194</v>
      </c>
      <c r="V1308" s="260">
        <v>0.90975935828877</v>
      </c>
      <c r="W1308" s="260">
        <v>0.890189520624303</v>
      </c>
      <c r="X1308" s="260">
        <v>0.907529555560239</v>
      </c>
      <c r="Y1308" s="262">
        <v>0.92</v>
      </c>
      <c r="Z1308" s="262">
        <v>0.919597989949749</v>
      </c>
      <c r="AA1308" s="262">
        <v>0.938634940513463</v>
      </c>
      <c r="AB1308" s="262">
        <v>0.930020993701889</v>
      </c>
      <c r="AC1308" s="262">
        <v>0.946679894790273</v>
      </c>
      <c r="AD1308" s="262">
        <v>0.92</v>
      </c>
      <c r="AE1308" s="260">
        <v>0.997772828507795</v>
      </c>
      <c r="AF1308" s="260">
        <v>0.998946259220232</v>
      </c>
      <c r="AG1308" s="260">
        <v>0.988448844884488</v>
      </c>
      <c r="AH1308" s="260">
        <v>0.985583872194751</v>
      </c>
      <c r="AI1308" s="262">
        <v>0.92</v>
      </c>
      <c r="AJ1308" s="260">
        <v>0.941709111488398</v>
      </c>
      <c r="AK1308" s="260">
        <v>0.953766569673456</v>
      </c>
      <c r="AL1308" s="260">
        <v>0.949736270555383</v>
      </c>
      <c r="AM1308" s="260">
        <v>0.963163632759589</v>
      </c>
      <c r="AN1308" s="259">
        <v>0.99</v>
      </c>
      <c r="AO1308" s="264">
        <v>1</v>
      </c>
      <c r="AP1308" s="264">
        <v>1</v>
      </c>
      <c r="AQ1308" s="264">
        <v>1</v>
      </c>
      <c r="AR1308" s="265">
        <v>1</v>
      </c>
      <c r="AS1308" s="286">
        <v>0.0721861525408278</v>
      </c>
      <c r="AT1308" s="267">
        <v>0</v>
      </c>
      <c r="AU1308" s="268">
        <v>0</v>
      </c>
      <c r="AV1308" s="268">
        <v>0</v>
      </c>
      <c r="AW1308" s="268">
        <v>0.0840336134453782</v>
      </c>
      <c r="AX1308" s="224"/>
      <c r="AY1308" s="222"/>
    </row>
    <row r="1309" ht="15" spans="1:51">
      <c r="A1309" s="220"/>
      <c r="B1309" s="224"/>
      <c r="C1309" s="283" t="s">
        <v>1085</v>
      </c>
      <c r="D1309" s="111" t="s">
        <v>25</v>
      </c>
      <c r="E1309" s="111" t="s">
        <v>1086</v>
      </c>
      <c r="F1309" s="307" t="s">
        <v>1347</v>
      </c>
      <c r="G1309" s="307" t="s">
        <v>1347</v>
      </c>
      <c r="H1309" s="307" t="s">
        <v>1347</v>
      </c>
      <c r="I1309" s="307" t="s">
        <v>1347</v>
      </c>
      <c r="J1309" s="259">
        <v>0.9</v>
      </c>
      <c r="K1309" s="260">
        <v>0.875</v>
      </c>
      <c r="L1309" s="260">
        <v>1</v>
      </c>
      <c r="M1309" s="261">
        <v>0.941176470588235</v>
      </c>
      <c r="N1309" s="261">
        <v>0.916666666666667</v>
      </c>
      <c r="O1309" s="262">
        <v>0.9</v>
      </c>
      <c r="P1309" s="263">
        <v>0.996395097332372</v>
      </c>
      <c r="Q1309" s="260">
        <v>0.996715927750411</v>
      </c>
      <c r="R1309" s="260">
        <v>0.996630727762803</v>
      </c>
      <c r="S1309" s="260">
        <v>0.9960065199674</v>
      </c>
      <c r="T1309" s="262">
        <v>0.9</v>
      </c>
      <c r="U1309" s="260">
        <v>0.876712328767123</v>
      </c>
      <c r="V1309" s="260">
        <v>0.905582922824302</v>
      </c>
      <c r="W1309" s="260">
        <v>0.94743935309973</v>
      </c>
      <c r="X1309" s="260">
        <v>0.926351534908992</v>
      </c>
      <c r="Y1309" s="262">
        <v>0.92</v>
      </c>
      <c r="Z1309" s="262" t="s">
        <v>33</v>
      </c>
      <c r="AA1309" s="262" t="s">
        <v>33</v>
      </c>
      <c r="AB1309" s="262" t="s">
        <v>33</v>
      </c>
      <c r="AC1309" s="262" t="s">
        <v>33</v>
      </c>
      <c r="AD1309" s="262">
        <v>0.92</v>
      </c>
      <c r="AE1309" s="260">
        <v>1</v>
      </c>
      <c r="AF1309" s="260">
        <v>1</v>
      </c>
      <c r="AG1309" s="260">
        <v>1</v>
      </c>
      <c r="AH1309" s="260">
        <v>0.99906629318394</v>
      </c>
      <c r="AI1309" s="262">
        <v>0.92</v>
      </c>
      <c r="AJ1309" s="260">
        <v>0.965392934390771</v>
      </c>
      <c r="AK1309" s="260">
        <v>0.963875205254516</v>
      </c>
      <c r="AL1309" s="260">
        <v>0.985175202156334</v>
      </c>
      <c r="AM1309" s="260">
        <v>0.984134745992937</v>
      </c>
      <c r="AN1309" s="259">
        <v>0.99</v>
      </c>
      <c r="AO1309" s="264">
        <v>1</v>
      </c>
      <c r="AP1309" s="264">
        <v>1</v>
      </c>
      <c r="AQ1309" s="264">
        <v>1</v>
      </c>
      <c r="AR1309" s="265">
        <v>1</v>
      </c>
      <c r="AS1309" s="286">
        <v>0.0721861525408278</v>
      </c>
      <c r="AT1309" s="267">
        <v>0.0072463768115942</v>
      </c>
      <c r="AU1309" s="268">
        <v>0.00909090909090909</v>
      </c>
      <c r="AV1309" s="268">
        <v>0.0141843971631206</v>
      </c>
      <c r="AW1309" s="268">
        <v>0.0265630061548429</v>
      </c>
      <c r="AX1309" s="224"/>
      <c r="AY1309" s="222"/>
    </row>
    <row r="1310" ht="15" spans="1:51">
      <c r="A1310" s="220"/>
      <c r="B1310" s="224"/>
      <c r="C1310" s="283" t="s">
        <v>1085</v>
      </c>
      <c r="D1310" s="111" t="s">
        <v>25</v>
      </c>
      <c r="E1310" s="111" t="s">
        <v>1086</v>
      </c>
      <c r="F1310" s="307" t="s">
        <v>1348</v>
      </c>
      <c r="G1310" s="307" t="s">
        <v>1348</v>
      </c>
      <c r="H1310" s="307" t="s">
        <v>1348</v>
      </c>
      <c r="I1310" s="307" t="s">
        <v>1348</v>
      </c>
      <c r="J1310" s="259">
        <v>0.9</v>
      </c>
      <c r="K1310" s="260">
        <v>0.775862068965517</v>
      </c>
      <c r="L1310" s="260">
        <v>0.833333333333333</v>
      </c>
      <c r="M1310" s="261">
        <v>0.888888888888889</v>
      </c>
      <c r="N1310" s="261">
        <v>0.903321470937129</v>
      </c>
      <c r="O1310" s="262">
        <v>0.9</v>
      </c>
      <c r="P1310" s="263">
        <v>0.966589861751152</v>
      </c>
      <c r="Q1310" s="260">
        <v>0.97593921485859</v>
      </c>
      <c r="R1310" s="260">
        <v>0.975267626430417</v>
      </c>
      <c r="S1310" s="260">
        <v>0.973406944805062</v>
      </c>
      <c r="T1310" s="262">
        <v>0.9</v>
      </c>
      <c r="U1310" s="260">
        <v>0.89900153609831</v>
      </c>
      <c r="V1310" s="260">
        <v>0.91895314478683</v>
      </c>
      <c r="W1310" s="260">
        <v>0.926172019195275</v>
      </c>
      <c r="X1310" s="260">
        <v>0.925167743963267</v>
      </c>
      <c r="Y1310" s="262">
        <v>0.92</v>
      </c>
      <c r="Z1310" s="262">
        <v>0.937711069418386</v>
      </c>
      <c r="AA1310" s="262">
        <v>0.959307010475423</v>
      </c>
      <c r="AB1310" s="262">
        <v>0.967429577464789</v>
      </c>
      <c r="AC1310" s="262">
        <v>0.970178480672068</v>
      </c>
      <c r="AD1310" s="262">
        <v>0.92</v>
      </c>
      <c r="AE1310" s="260">
        <v>0.990731204943357</v>
      </c>
      <c r="AF1310" s="260">
        <v>0.975146198830409</v>
      </c>
      <c r="AG1310" s="260">
        <v>0.974938875305624</v>
      </c>
      <c r="AH1310" s="260">
        <v>0.974824992390974</v>
      </c>
      <c r="AI1310" s="262">
        <v>0.92</v>
      </c>
      <c r="AJ1310" s="260">
        <v>0.955209717213893</v>
      </c>
      <c r="AK1310" s="260">
        <v>0.971964543393115</v>
      </c>
      <c r="AL1310" s="260">
        <v>0.979522184300341</v>
      </c>
      <c r="AM1310" s="260">
        <v>0.979254415397136</v>
      </c>
      <c r="AN1310" s="259">
        <v>0.99</v>
      </c>
      <c r="AO1310" s="264">
        <v>1</v>
      </c>
      <c r="AP1310" s="264">
        <v>1</v>
      </c>
      <c r="AQ1310" s="264">
        <v>1</v>
      </c>
      <c r="AR1310" s="265">
        <v>1</v>
      </c>
      <c r="AS1310" s="286">
        <v>0.0721861525408278</v>
      </c>
      <c r="AT1310" s="267">
        <v>0</v>
      </c>
      <c r="AU1310" s="268">
        <v>0.0909090909090909</v>
      </c>
      <c r="AV1310" s="268">
        <v>0</v>
      </c>
      <c r="AW1310" s="268">
        <v>0.0736842105263158</v>
      </c>
      <c r="AX1310" s="224"/>
      <c r="AY1310" s="222"/>
    </row>
    <row r="1311" ht="15" spans="1:51">
      <c r="A1311" s="220"/>
      <c r="B1311" s="224"/>
      <c r="C1311" s="283" t="s">
        <v>1085</v>
      </c>
      <c r="D1311" s="111" t="s">
        <v>25</v>
      </c>
      <c r="E1311" s="111" t="s">
        <v>1086</v>
      </c>
      <c r="F1311" s="307" t="s">
        <v>1349</v>
      </c>
      <c r="G1311" s="307" t="s">
        <v>1349</v>
      </c>
      <c r="H1311" s="307" t="s">
        <v>1349</v>
      </c>
      <c r="I1311" s="307" t="s">
        <v>1349</v>
      </c>
      <c r="J1311" s="259">
        <v>0.9</v>
      </c>
      <c r="K1311" s="260">
        <v>0.870967741935484</v>
      </c>
      <c r="L1311" s="260">
        <v>0.903225806451613</v>
      </c>
      <c r="M1311" s="261">
        <v>0.878787878787879</v>
      </c>
      <c r="N1311" s="261">
        <v>0.918224299065421</v>
      </c>
      <c r="O1311" s="262">
        <v>0.9</v>
      </c>
      <c r="P1311" s="263">
        <v>0.953294001966568</v>
      </c>
      <c r="Q1311" s="260">
        <v>0.944444444444444</v>
      </c>
      <c r="R1311" s="260">
        <v>0.978177150192555</v>
      </c>
      <c r="S1311" s="260">
        <v>0.975500617199287</v>
      </c>
      <c r="T1311" s="262">
        <v>0.9</v>
      </c>
      <c r="U1311" s="260">
        <v>0.931661750245821</v>
      </c>
      <c r="V1311" s="260">
        <v>0.932721712538226</v>
      </c>
      <c r="W1311" s="260">
        <v>0.910997004706889</v>
      </c>
      <c r="X1311" s="260">
        <v>0.927136195309285</v>
      </c>
      <c r="Y1311" s="262">
        <v>0.92</v>
      </c>
      <c r="Z1311" s="262" t="s">
        <v>33</v>
      </c>
      <c r="AA1311" s="262" t="s">
        <v>33</v>
      </c>
      <c r="AB1311" s="262" t="s">
        <v>33</v>
      </c>
      <c r="AC1311" s="262" t="s">
        <v>33</v>
      </c>
      <c r="AD1311" s="262">
        <v>0.92</v>
      </c>
      <c r="AE1311" s="260">
        <v>0.986277873070326</v>
      </c>
      <c r="AF1311" s="260">
        <v>0.979166666666667</v>
      </c>
      <c r="AG1311" s="260">
        <v>0.995297805642633</v>
      </c>
      <c r="AH1311" s="260">
        <v>0.989083855834724</v>
      </c>
      <c r="AI1311" s="262">
        <v>0.92</v>
      </c>
      <c r="AJ1311" s="260">
        <v>0.972468043264503</v>
      </c>
      <c r="AK1311" s="260">
        <v>0.972477064220184</v>
      </c>
      <c r="AL1311" s="260">
        <v>0.983739837398374</v>
      </c>
      <c r="AM1311" s="260">
        <v>0.981021121931148</v>
      </c>
      <c r="AN1311" s="259">
        <v>0.99</v>
      </c>
      <c r="AO1311" s="264">
        <v>1</v>
      </c>
      <c r="AP1311" s="264">
        <v>1</v>
      </c>
      <c r="AQ1311" s="264">
        <v>1</v>
      </c>
      <c r="AR1311" s="265">
        <v>1</v>
      </c>
      <c r="AS1311" s="286">
        <v>0.0721861525408278</v>
      </c>
      <c r="AT1311" s="267">
        <v>0</v>
      </c>
      <c r="AU1311" s="268">
        <v>0</v>
      </c>
      <c r="AV1311" s="268">
        <v>0</v>
      </c>
      <c r="AW1311" s="268">
        <v>0.0265486725663717</v>
      </c>
      <c r="AX1311" s="224"/>
      <c r="AY1311" s="222"/>
    </row>
    <row r="1312" ht="15" spans="1:51">
      <c r="A1312" s="220"/>
      <c r="B1312" s="224"/>
      <c r="C1312" s="283" t="s">
        <v>1085</v>
      </c>
      <c r="D1312" s="111" t="s">
        <v>25</v>
      </c>
      <c r="E1312" s="111" t="s">
        <v>1086</v>
      </c>
      <c r="F1312" s="307" t="s">
        <v>1350</v>
      </c>
      <c r="G1312" s="307" t="s">
        <v>1350</v>
      </c>
      <c r="H1312" s="307" t="s">
        <v>1350</v>
      </c>
      <c r="I1312" s="307" t="s">
        <v>1350</v>
      </c>
      <c r="J1312" s="259">
        <v>0.9</v>
      </c>
      <c r="K1312" s="260">
        <v>0.964285714285714</v>
      </c>
      <c r="L1312" s="260">
        <v>0.925925925925926</v>
      </c>
      <c r="M1312" s="261">
        <v>0.964285714285714</v>
      </c>
      <c r="N1312" s="261">
        <v>0.962168978562421</v>
      </c>
      <c r="O1312" s="262">
        <v>0.9</v>
      </c>
      <c r="P1312" s="263">
        <v>0.99144385026738</v>
      </c>
      <c r="Q1312" s="260">
        <v>0.983475479744137</v>
      </c>
      <c r="R1312" s="260">
        <v>0.989855846235985</v>
      </c>
      <c r="S1312" s="260">
        <v>0.986179366962285</v>
      </c>
      <c r="T1312" s="262">
        <v>0.9</v>
      </c>
      <c r="U1312" s="260">
        <v>0.914973262032086</v>
      </c>
      <c r="V1312" s="260">
        <v>0.949360341151386</v>
      </c>
      <c r="W1312" s="260">
        <v>0.948211425520555</v>
      </c>
      <c r="X1312" s="260">
        <v>0.953623679602327</v>
      </c>
      <c r="Y1312" s="262">
        <v>0.92</v>
      </c>
      <c r="Z1312" s="262" t="s">
        <v>33</v>
      </c>
      <c r="AA1312" s="262" t="s">
        <v>33</v>
      </c>
      <c r="AB1312" s="262" t="s">
        <v>33</v>
      </c>
      <c r="AC1312" s="262">
        <v>0</v>
      </c>
      <c r="AD1312" s="262">
        <v>0.92</v>
      </c>
      <c r="AE1312" s="260">
        <v>1</v>
      </c>
      <c r="AF1312" s="260">
        <v>1</v>
      </c>
      <c r="AG1312" s="260">
        <v>0.995652173913044</v>
      </c>
      <c r="AH1312" s="260">
        <v>0.999388472710595</v>
      </c>
      <c r="AI1312" s="262">
        <v>0.92</v>
      </c>
      <c r="AJ1312" s="260">
        <v>0.964171122994652</v>
      </c>
      <c r="AK1312" s="260">
        <v>0.973347547974414</v>
      </c>
      <c r="AL1312" s="260">
        <v>0.971703150026695</v>
      </c>
      <c r="AM1312" s="260">
        <v>0.975318171549062</v>
      </c>
      <c r="AN1312" s="259">
        <v>0.99</v>
      </c>
      <c r="AO1312" s="264">
        <v>1</v>
      </c>
      <c r="AP1312" s="264">
        <v>1</v>
      </c>
      <c r="AQ1312" s="264">
        <v>1</v>
      </c>
      <c r="AR1312" s="265">
        <v>1</v>
      </c>
      <c r="AS1312" s="286">
        <v>0.0721861525408278</v>
      </c>
      <c r="AT1312" s="267">
        <v>0.25</v>
      </c>
      <c r="AU1312" s="268">
        <v>0</v>
      </c>
      <c r="AV1312" s="268">
        <v>0</v>
      </c>
      <c r="AW1312" s="268">
        <v>0.088</v>
      </c>
      <c r="AX1312" s="224"/>
      <c r="AY1312" s="222"/>
    </row>
    <row r="1313" ht="15" spans="1:51">
      <c r="A1313" s="220"/>
      <c r="B1313" s="224"/>
      <c r="C1313" s="283" t="s">
        <v>1085</v>
      </c>
      <c r="D1313" s="111" t="s">
        <v>25</v>
      </c>
      <c r="E1313" s="111" t="s">
        <v>1086</v>
      </c>
      <c r="F1313" s="307" t="s">
        <v>1351</v>
      </c>
      <c r="G1313" s="307" t="s">
        <v>1351</v>
      </c>
      <c r="H1313" s="307" t="s">
        <v>1351</v>
      </c>
      <c r="I1313" s="307" t="s">
        <v>1351</v>
      </c>
      <c r="J1313" s="259">
        <v>0.9</v>
      </c>
      <c r="K1313" s="260">
        <v>1</v>
      </c>
      <c r="L1313" s="260">
        <v>1</v>
      </c>
      <c r="M1313" s="261">
        <v>0.967741935483871</v>
      </c>
      <c r="N1313" s="261">
        <v>0.98780487804878</v>
      </c>
      <c r="O1313" s="262">
        <v>0.9</v>
      </c>
      <c r="P1313" s="263">
        <v>0.984754645069081</v>
      </c>
      <c r="Q1313" s="260">
        <v>0.990967741935484</v>
      </c>
      <c r="R1313" s="260">
        <v>0.990449661758854</v>
      </c>
      <c r="S1313" s="260">
        <v>0.949491587478573</v>
      </c>
      <c r="T1313" s="262">
        <v>0.9</v>
      </c>
      <c r="U1313" s="260">
        <v>0.955216769890424</v>
      </c>
      <c r="V1313" s="260">
        <v>0.95741935483871</v>
      </c>
      <c r="W1313" s="260">
        <v>0.971348985276562</v>
      </c>
      <c r="X1313" s="260">
        <v>0.963038160062574</v>
      </c>
      <c r="Y1313" s="262">
        <v>0.92</v>
      </c>
      <c r="Z1313" s="262" t="s">
        <v>33</v>
      </c>
      <c r="AA1313" s="262" t="s">
        <v>33</v>
      </c>
      <c r="AB1313" s="262" t="s">
        <v>33</v>
      </c>
      <c r="AC1313" s="262" t="s">
        <v>33</v>
      </c>
      <c r="AD1313" s="262">
        <v>0.92</v>
      </c>
      <c r="AE1313" s="260">
        <v>1</v>
      </c>
      <c r="AF1313" s="260">
        <v>1</v>
      </c>
      <c r="AG1313" s="260">
        <v>0.995967741935484</v>
      </c>
      <c r="AH1313" s="260">
        <v>0.968788704483527</v>
      </c>
      <c r="AI1313" s="262">
        <v>0.92</v>
      </c>
      <c r="AJ1313" s="260">
        <v>0.977131967603621</v>
      </c>
      <c r="AK1313" s="260">
        <v>0.978494623655914</v>
      </c>
      <c r="AL1313" s="260">
        <v>0.982093115797851</v>
      </c>
      <c r="AM1313" s="260">
        <v>0.984972291101533</v>
      </c>
      <c r="AN1313" s="259">
        <v>0.99</v>
      </c>
      <c r="AO1313" s="264">
        <v>1</v>
      </c>
      <c r="AP1313" s="264">
        <v>1</v>
      </c>
      <c r="AQ1313" s="264">
        <v>1</v>
      </c>
      <c r="AR1313" s="265">
        <v>1</v>
      </c>
      <c r="AS1313" s="286">
        <v>0.0721861525408278</v>
      </c>
      <c r="AT1313" s="267">
        <v>0.0833333333333333</v>
      </c>
      <c r="AU1313" s="268">
        <v>0.1</v>
      </c>
      <c r="AV1313" s="268">
        <v>0</v>
      </c>
      <c r="AW1313" s="268">
        <v>0.0299145299145299</v>
      </c>
      <c r="AX1313" s="224"/>
      <c r="AY1313" s="222"/>
    </row>
    <row r="1314" ht="15" spans="1:51">
      <c r="A1314" s="220"/>
      <c r="B1314" s="224"/>
      <c r="C1314" s="283" t="s">
        <v>1085</v>
      </c>
      <c r="D1314" s="111" t="s">
        <v>25</v>
      </c>
      <c r="E1314" s="111" t="s">
        <v>1086</v>
      </c>
      <c r="F1314" s="307" t="s">
        <v>1352</v>
      </c>
      <c r="G1314" s="307" t="s">
        <v>1352</v>
      </c>
      <c r="H1314" s="307" t="s">
        <v>1352</v>
      </c>
      <c r="I1314" s="307" t="s">
        <v>1352</v>
      </c>
      <c r="J1314" s="259">
        <v>0.9</v>
      </c>
      <c r="K1314" s="260">
        <v>0.583333333333333</v>
      </c>
      <c r="L1314" s="260">
        <v>0.708333333333333</v>
      </c>
      <c r="M1314" s="261">
        <v>0.8</v>
      </c>
      <c r="N1314" s="261">
        <v>0.702279202279202</v>
      </c>
      <c r="O1314" s="262">
        <v>0.9</v>
      </c>
      <c r="P1314" s="263">
        <v>0.894230769230769</v>
      </c>
      <c r="Q1314" s="260">
        <v>0.808792146820316</v>
      </c>
      <c r="R1314" s="260">
        <v>0.908740359897172</v>
      </c>
      <c r="S1314" s="260">
        <v>0.877540248086566</v>
      </c>
      <c r="T1314" s="262">
        <v>0.9</v>
      </c>
      <c r="U1314" s="260">
        <v>0.835096153846154</v>
      </c>
      <c r="V1314" s="260">
        <v>0.845070422535211</v>
      </c>
      <c r="W1314" s="260">
        <v>0.886032562125107</v>
      </c>
      <c r="X1314" s="260">
        <v>0.88933425705991</v>
      </c>
      <c r="Y1314" s="262">
        <v>0.92</v>
      </c>
      <c r="Z1314" s="262">
        <v>1</v>
      </c>
      <c r="AA1314" s="262" t="s">
        <v>33</v>
      </c>
      <c r="AB1314" s="262">
        <v>0.666666666666667</v>
      </c>
      <c r="AC1314" s="262">
        <v>0.880952380952381</v>
      </c>
      <c r="AD1314" s="262">
        <v>0.92</v>
      </c>
      <c r="AE1314" s="260">
        <v>0.995751911639762</v>
      </c>
      <c r="AF1314" s="260">
        <v>0.994181213632585</v>
      </c>
      <c r="AG1314" s="260">
        <v>0.99171469740634</v>
      </c>
      <c r="AH1314" s="260">
        <v>0.978894267035454</v>
      </c>
      <c r="AI1314" s="262">
        <v>0.92</v>
      </c>
      <c r="AJ1314" s="260">
        <v>0.89812590100913</v>
      </c>
      <c r="AK1314" s="260">
        <v>0.941126279863481</v>
      </c>
      <c r="AL1314" s="260">
        <v>0.937981180496151</v>
      </c>
      <c r="AM1314" s="260">
        <v>0.947660626029654</v>
      </c>
      <c r="AN1314" s="259">
        <v>0.99</v>
      </c>
      <c r="AO1314" s="264">
        <v>1</v>
      </c>
      <c r="AP1314" s="264">
        <v>1</v>
      </c>
      <c r="AQ1314" s="264">
        <v>1</v>
      </c>
      <c r="AR1314" s="265">
        <v>1</v>
      </c>
      <c r="AS1314" s="286">
        <v>0.0721861525408278</v>
      </c>
      <c r="AT1314" s="267">
        <v>0.0588235294117647</v>
      </c>
      <c r="AU1314" s="268">
        <v>0</v>
      </c>
      <c r="AV1314" s="268">
        <v>-0.0909090909090909</v>
      </c>
      <c r="AW1314" s="268">
        <v>0.0483383685800604</v>
      </c>
      <c r="AX1314" s="224"/>
      <c r="AY1314" s="222"/>
    </row>
    <row r="1315" ht="15" spans="1:51">
      <c r="A1315" s="220"/>
      <c r="B1315" s="224"/>
      <c r="C1315" s="283" t="s">
        <v>1085</v>
      </c>
      <c r="D1315" s="111" t="s">
        <v>25</v>
      </c>
      <c r="E1315" s="111" t="s">
        <v>1086</v>
      </c>
      <c r="F1315" s="307" t="s">
        <v>1353</v>
      </c>
      <c r="G1315" s="307" t="s">
        <v>1353</v>
      </c>
      <c r="H1315" s="307" t="s">
        <v>1353</v>
      </c>
      <c r="I1315" s="307" t="s">
        <v>1353</v>
      </c>
      <c r="J1315" s="259">
        <v>0.9</v>
      </c>
      <c r="K1315" s="260">
        <v>0.891304347826087</v>
      </c>
      <c r="L1315" s="260">
        <v>0.946428571428571</v>
      </c>
      <c r="M1315" s="261">
        <v>0.913793103448276</v>
      </c>
      <c r="N1315" s="261">
        <v>0.931412894375857</v>
      </c>
      <c r="O1315" s="262">
        <v>0.9</v>
      </c>
      <c r="P1315" s="263">
        <v>0.927045177045177</v>
      </c>
      <c r="Q1315" s="260">
        <v>0.962021857923497</v>
      </c>
      <c r="R1315" s="260">
        <v>0.985137408861469</v>
      </c>
      <c r="S1315" s="260">
        <v>0.967190521045065</v>
      </c>
      <c r="T1315" s="262">
        <v>0.9</v>
      </c>
      <c r="U1315" s="260">
        <v>0.84981684981685</v>
      </c>
      <c r="V1315" s="260">
        <v>0.895901639344262</v>
      </c>
      <c r="W1315" s="260">
        <v>0.915311273135165</v>
      </c>
      <c r="X1315" s="260">
        <v>0.904526300133855</v>
      </c>
      <c r="Y1315" s="262">
        <v>0.92</v>
      </c>
      <c r="Z1315" s="262">
        <v>0.898684851436922</v>
      </c>
      <c r="AA1315" s="262">
        <v>0.924441900400687</v>
      </c>
      <c r="AB1315" s="262">
        <v>0.946031746031746</v>
      </c>
      <c r="AC1315" s="262">
        <v>0.938082374128886</v>
      </c>
      <c r="AD1315" s="262">
        <v>0.92</v>
      </c>
      <c r="AE1315" s="260">
        <v>0.99601593625498</v>
      </c>
      <c r="AF1315" s="260">
        <v>0.994694960212202</v>
      </c>
      <c r="AG1315" s="260">
        <v>0.994981179422836</v>
      </c>
      <c r="AH1315" s="260">
        <v>0.986496350364964</v>
      </c>
      <c r="AI1315" s="262">
        <v>0.92</v>
      </c>
      <c r="AJ1315" s="260">
        <v>0.92737849502721</v>
      </c>
      <c r="AK1315" s="260">
        <v>0.948585167375624</v>
      </c>
      <c r="AL1315" s="260">
        <v>0.963892961876833</v>
      </c>
      <c r="AM1315" s="260">
        <v>0.962814513528277</v>
      </c>
      <c r="AN1315" s="259">
        <v>0.99</v>
      </c>
      <c r="AO1315" s="264">
        <v>1</v>
      </c>
      <c r="AP1315" s="264">
        <v>1</v>
      </c>
      <c r="AQ1315" s="264">
        <v>1</v>
      </c>
      <c r="AR1315" s="265">
        <v>0.999687890137328</v>
      </c>
      <c r="AS1315" s="286">
        <v>0.0721861525408278</v>
      </c>
      <c r="AT1315" s="267">
        <v>0.0483870967741935</v>
      </c>
      <c r="AU1315" s="268">
        <v>0.0555555555555556</v>
      </c>
      <c r="AV1315" s="268">
        <v>0.172413793103448</v>
      </c>
      <c r="AW1315" s="268">
        <v>0.0567190226876091</v>
      </c>
      <c r="AX1315" s="224"/>
      <c r="AY1315" s="222"/>
    </row>
    <row r="1316" ht="15" spans="1:51">
      <c r="A1316" s="220"/>
      <c r="B1316" s="224"/>
      <c r="C1316" s="283" t="s">
        <v>1085</v>
      </c>
      <c r="D1316" s="111" t="s">
        <v>25</v>
      </c>
      <c r="E1316" s="111" t="s">
        <v>1086</v>
      </c>
      <c r="F1316" s="307" t="s">
        <v>1354</v>
      </c>
      <c r="G1316" s="307" t="s">
        <v>1354</v>
      </c>
      <c r="H1316" s="307" t="s">
        <v>1354</v>
      </c>
      <c r="I1316" s="307" t="s">
        <v>1354</v>
      </c>
      <c r="J1316" s="259">
        <v>0.9</v>
      </c>
      <c r="K1316" s="260">
        <v>1</v>
      </c>
      <c r="L1316" s="260">
        <v>0.979591836734694</v>
      </c>
      <c r="M1316" s="261">
        <v>0.978723404255319</v>
      </c>
      <c r="N1316" s="261">
        <v>0.956852791878173</v>
      </c>
      <c r="O1316" s="262">
        <v>0.9</v>
      </c>
      <c r="P1316" s="263">
        <v>0.984769687964339</v>
      </c>
      <c r="Q1316" s="260">
        <v>0.981963927855711</v>
      </c>
      <c r="R1316" s="260">
        <v>0.986988847583643</v>
      </c>
      <c r="S1316" s="260">
        <v>0.949625477454239</v>
      </c>
      <c r="T1316" s="262">
        <v>0.9</v>
      </c>
      <c r="U1316" s="260">
        <v>0.946508172362556</v>
      </c>
      <c r="V1316" s="260">
        <v>0.956913827655311</v>
      </c>
      <c r="W1316" s="260">
        <v>0.950433705080545</v>
      </c>
      <c r="X1316" s="260">
        <v>0.933342427699787</v>
      </c>
      <c r="Y1316" s="262">
        <v>0.92</v>
      </c>
      <c r="Z1316" s="262" t="s">
        <v>33</v>
      </c>
      <c r="AA1316" s="262" t="s">
        <v>33</v>
      </c>
      <c r="AB1316" s="262" t="s">
        <v>33</v>
      </c>
      <c r="AC1316" s="262" t="s">
        <v>33</v>
      </c>
      <c r="AD1316" s="262">
        <v>0.92</v>
      </c>
      <c r="AE1316" s="260">
        <v>1</v>
      </c>
      <c r="AF1316" s="260">
        <v>0.994736842105263</v>
      </c>
      <c r="AG1316" s="260">
        <v>0.996153846153846</v>
      </c>
      <c r="AH1316" s="260">
        <v>0.996022658792335</v>
      </c>
      <c r="AI1316" s="262">
        <v>0.92</v>
      </c>
      <c r="AJ1316" s="260">
        <v>0.956909361069837</v>
      </c>
      <c r="AK1316" s="260">
        <v>0.96626586506346</v>
      </c>
      <c r="AL1316" s="260">
        <v>0.973358116480793</v>
      </c>
      <c r="AM1316" s="260">
        <v>0.96996416037303</v>
      </c>
      <c r="AN1316" s="259">
        <v>0.99</v>
      </c>
      <c r="AO1316" s="264">
        <v>1</v>
      </c>
      <c r="AP1316" s="264">
        <v>1</v>
      </c>
      <c r="AQ1316" s="264">
        <v>1</v>
      </c>
      <c r="AR1316" s="265">
        <v>1</v>
      </c>
      <c r="AS1316" s="286">
        <v>0.0721861525408278</v>
      </c>
      <c r="AT1316" s="267">
        <v>0</v>
      </c>
      <c r="AU1316" s="268">
        <v>0</v>
      </c>
      <c r="AV1316" s="268">
        <v>0.153846153846154</v>
      </c>
      <c r="AW1316" s="268">
        <v>0.0474452554744526</v>
      </c>
      <c r="AX1316" s="224"/>
      <c r="AY1316" s="222"/>
    </row>
    <row r="1317" ht="15" spans="1:51">
      <c r="A1317" s="220"/>
      <c r="B1317" s="224"/>
      <c r="C1317" s="283" t="s">
        <v>1085</v>
      </c>
      <c r="D1317" s="111" t="s">
        <v>25</v>
      </c>
      <c r="E1317" s="111" t="s">
        <v>1086</v>
      </c>
      <c r="F1317" s="307" t="s">
        <v>1355</v>
      </c>
      <c r="G1317" s="307" t="s">
        <v>1355</v>
      </c>
      <c r="H1317" s="307" t="s">
        <v>1355</v>
      </c>
      <c r="I1317" s="307" t="s">
        <v>1355</v>
      </c>
      <c r="J1317" s="259">
        <v>0.9</v>
      </c>
      <c r="K1317" s="260">
        <v>1</v>
      </c>
      <c r="L1317" s="260">
        <v>1</v>
      </c>
      <c r="M1317" s="261">
        <v>1</v>
      </c>
      <c r="N1317" s="261">
        <v>0.965702036441586</v>
      </c>
      <c r="O1317" s="262">
        <v>0.9</v>
      </c>
      <c r="P1317" s="263">
        <v>0.985983566940551</v>
      </c>
      <c r="Q1317" s="260">
        <v>0.985888993414864</v>
      </c>
      <c r="R1317" s="260">
        <v>0.990817263544536</v>
      </c>
      <c r="S1317" s="260">
        <v>0.987277396681648</v>
      </c>
      <c r="T1317" s="262">
        <v>0.9</v>
      </c>
      <c r="U1317" s="260">
        <v>0.951184146930884</v>
      </c>
      <c r="V1317" s="260">
        <v>0.951081843838194</v>
      </c>
      <c r="W1317" s="260">
        <v>0.965105601469238</v>
      </c>
      <c r="X1317" s="260">
        <v>0.959534349339371</v>
      </c>
      <c r="Y1317" s="262">
        <v>0.92</v>
      </c>
      <c r="Z1317" s="262" t="s">
        <v>33</v>
      </c>
      <c r="AA1317" s="262" t="s">
        <v>33</v>
      </c>
      <c r="AB1317" s="262" t="s">
        <v>33</v>
      </c>
      <c r="AC1317" s="262" t="s">
        <v>33</v>
      </c>
      <c r="AD1317" s="262">
        <v>0.92</v>
      </c>
      <c r="AE1317" s="260">
        <v>1</v>
      </c>
      <c r="AF1317" s="260">
        <v>1</v>
      </c>
      <c r="AG1317" s="260">
        <v>0.995983935742972</v>
      </c>
      <c r="AH1317" s="260">
        <v>0.998777804937668</v>
      </c>
      <c r="AI1317" s="262">
        <v>0.92</v>
      </c>
      <c r="AJ1317" s="260">
        <v>0.965683905268246</v>
      </c>
      <c r="AK1317" s="260">
        <v>0.968485418626529</v>
      </c>
      <c r="AL1317" s="260">
        <v>0.97979797979798</v>
      </c>
      <c r="AM1317" s="260">
        <v>0.980552833440341</v>
      </c>
      <c r="AN1317" s="259">
        <v>0.99</v>
      </c>
      <c r="AO1317" s="264">
        <v>1</v>
      </c>
      <c r="AP1317" s="264">
        <v>1</v>
      </c>
      <c r="AQ1317" s="264">
        <v>1</v>
      </c>
      <c r="AR1317" s="265">
        <v>1</v>
      </c>
      <c r="AS1317" s="286">
        <v>0.0721861525408278</v>
      </c>
      <c r="AT1317" s="267">
        <v>0</v>
      </c>
      <c r="AU1317" s="268">
        <v>0.142857142857143</v>
      </c>
      <c r="AV1317" s="268">
        <v>0.166666666666667</v>
      </c>
      <c r="AW1317" s="268">
        <v>0.0693877551020408</v>
      </c>
      <c r="AX1317" s="224"/>
      <c r="AY1317" s="222"/>
    </row>
    <row r="1318" ht="15" spans="1:51">
      <c r="A1318" s="220"/>
      <c r="B1318" s="224"/>
      <c r="C1318" s="283" t="s">
        <v>1085</v>
      </c>
      <c r="D1318" s="111" t="s">
        <v>25</v>
      </c>
      <c r="E1318" s="111" t="s">
        <v>1086</v>
      </c>
      <c r="F1318" s="307" t="s">
        <v>1356</v>
      </c>
      <c r="G1318" s="307" t="s">
        <v>1356</v>
      </c>
      <c r="H1318" s="307" t="s">
        <v>1356</v>
      </c>
      <c r="I1318" s="307" t="s">
        <v>1356</v>
      </c>
      <c r="J1318" s="259">
        <v>0.9</v>
      </c>
      <c r="K1318" s="260">
        <v>0.96969696969697</v>
      </c>
      <c r="L1318" s="260">
        <v>0.918918918918919</v>
      </c>
      <c r="M1318" s="261">
        <v>0.972972972972973</v>
      </c>
      <c r="N1318" s="261">
        <v>0.952772073921971</v>
      </c>
      <c r="O1318" s="262">
        <v>0.9</v>
      </c>
      <c r="P1318" s="263">
        <v>0.979978925184405</v>
      </c>
      <c r="Q1318" s="260">
        <v>0.985811875985286</v>
      </c>
      <c r="R1318" s="260">
        <v>0.991629739044806</v>
      </c>
      <c r="S1318" s="260">
        <v>0.987693122627351</v>
      </c>
      <c r="T1318" s="262">
        <v>0.9</v>
      </c>
      <c r="U1318" s="260">
        <v>0.95100105374078</v>
      </c>
      <c r="V1318" s="260">
        <v>0.957435627955859</v>
      </c>
      <c r="W1318" s="260">
        <v>0.961595273264402</v>
      </c>
      <c r="X1318" s="260">
        <v>0.953403372472852</v>
      </c>
      <c r="Y1318" s="262">
        <v>0.92</v>
      </c>
      <c r="Z1318" s="262" t="s">
        <v>33</v>
      </c>
      <c r="AA1318" s="262" t="s">
        <v>33</v>
      </c>
      <c r="AB1318" s="262" t="s">
        <v>33</v>
      </c>
      <c r="AC1318" s="262" t="s">
        <v>33</v>
      </c>
      <c r="AD1318" s="262">
        <v>0.92</v>
      </c>
      <c r="AE1318" s="260">
        <v>1</v>
      </c>
      <c r="AF1318" s="260">
        <v>1</v>
      </c>
      <c r="AG1318" s="260">
        <v>1</v>
      </c>
      <c r="AH1318" s="260">
        <v>0.99935107073329</v>
      </c>
      <c r="AI1318" s="262">
        <v>0.92</v>
      </c>
      <c r="AJ1318" s="260">
        <v>0.966807165437302</v>
      </c>
      <c r="AK1318" s="260">
        <v>0.980031529164477</v>
      </c>
      <c r="AL1318" s="260">
        <v>0.985236220472441</v>
      </c>
      <c r="AM1318" s="260">
        <v>0.979130619019033</v>
      </c>
      <c r="AN1318" s="259">
        <v>0.99</v>
      </c>
      <c r="AO1318" s="264">
        <v>1</v>
      </c>
      <c r="AP1318" s="264">
        <v>1</v>
      </c>
      <c r="AQ1318" s="264">
        <v>1</v>
      </c>
      <c r="AR1318" s="265">
        <v>1</v>
      </c>
      <c r="AS1318" s="286">
        <v>0.0721861525408278</v>
      </c>
      <c r="AT1318" s="267">
        <v>0</v>
      </c>
      <c r="AU1318" s="268">
        <v>0</v>
      </c>
      <c r="AV1318" s="268">
        <v>0</v>
      </c>
      <c r="AW1318" s="268">
        <v>0.0523255813953488</v>
      </c>
      <c r="AX1318" s="224"/>
      <c r="AY1318" s="222"/>
    </row>
    <row r="1319" ht="15" spans="1:51">
      <c r="A1319" s="220"/>
      <c r="B1319" s="224"/>
      <c r="C1319" s="283" t="s">
        <v>1085</v>
      </c>
      <c r="D1319" s="111" t="s">
        <v>25</v>
      </c>
      <c r="E1319" s="111" t="s">
        <v>1086</v>
      </c>
      <c r="F1319" s="307" t="s">
        <v>1357</v>
      </c>
      <c r="G1319" s="307" t="s">
        <v>1357</v>
      </c>
      <c r="H1319" s="307" t="s">
        <v>1357</v>
      </c>
      <c r="I1319" s="307" t="s">
        <v>1357</v>
      </c>
      <c r="J1319" s="259">
        <v>0.9</v>
      </c>
      <c r="K1319" s="260">
        <v>0.882352941176471</v>
      </c>
      <c r="L1319" s="260">
        <v>0.87719298245614</v>
      </c>
      <c r="M1319" s="261">
        <v>0.824561403508772</v>
      </c>
      <c r="N1319" s="261">
        <v>0.887925283522348</v>
      </c>
      <c r="O1319" s="262">
        <v>0.9</v>
      </c>
      <c r="P1319" s="263">
        <v>0.970795306388527</v>
      </c>
      <c r="Q1319" s="260">
        <v>0.977402532902905</v>
      </c>
      <c r="R1319" s="260">
        <v>0.960939316438038</v>
      </c>
      <c r="S1319" s="260">
        <v>0.974503395895713</v>
      </c>
      <c r="T1319" s="262">
        <v>0.9</v>
      </c>
      <c r="U1319" s="260">
        <v>0.889700130378096</v>
      </c>
      <c r="V1319" s="260">
        <v>0.904395331512292</v>
      </c>
      <c r="W1319" s="260">
        <v>0.901185770750988</v>
      </c>
      <c r="X1319" s="260">
        <v>0.915814649821076</v>
      </c>
      <c r="Y1319" s="262">
        <v>0.92</v>
      </c>
      <c r="Z1319" s="262" t="s">
        <v>33</v>
      </c>
      <c r="AA1319" s="262" t="s">
        <v>33</v>
      </c>
      <c r="AB1319" s="262" t="s">
        <v>33</v>
      </c>
      <c r="AC1319" s="262" t="s">
        <v>33</v>
      </c>
      <c r="AD1319" s="262">
        <v>0.92</v>
      </c>
      <c r="AE1319" s="260">
        <v>0.695121951219512</v>
      </c>
      <c r="AF1319" s="260">
        <v>0.98780487804878</v>
      </c>
      <c r="AG1319" s="260">
        <v>1</v>
      </c>
      <c r="AH1319" s="260">
        <v>0.983151049364469</v>
      </c>
      <c r="AI1319" s="262">
        <v>0.92</v>
      </c>
      <c r="AJ1319" s="260">
        <v>0.934810951760104</v>
      </c>
      <c r="AK1319" s="260">
        <v>0.95604668487708</v>
      </c>
      <c r="AL1319" s="260">
        <v>0.944664031620553</v>
      </c>
      <c r="AM1319" s="260">
        <v>0.962389885435209</v>
      </c>
      <c r="AN1319" s="259">
        <v>0.99</v>
      </c>
      <c r="AO1319" s="264">
        <v>1</v>
      </c>
      <c r="AP1319" s="264">
        <v>1</v>
      </c>
      <c r="AQ1319" s="264">
        <v>1</v>
      </c>
      <c r="AR1319" s="265">
        <v>1</v>
      </c>
      <c r="AS1319" s="286">
        <v>0.0721861525408278</v>
      </c>
      <c r="AT1319" s="267">
        <v>0.0588235294117647</v>
      </c>
      <c r="AU1319" s="268">
        <v>0.0714285714285714</v>
      </c>
      <c r="AV1319" s="268">
        <v>0</v>
      </c>
      <c r="AW1319" s="268">
        <v>0.0615711252653928</v>
      </c>
      <c r="AX1319" s="224"/>
      <c r="AY1319" s="222"/>
    </row>
    <row r="1320" ht="15" spans="1:51">
      <c r="A1320" s="220"/>
      <c r="B1320" s="224"/>
      <c r="C1320" s="283" t="s">
        <v>1085</v>
      </c>
      <c r="D1320" s="111" t="s">
        <v>25</v>
      </c>
      <c r="E1320" s="111" t="s">
        <v>1086</v>
      </c>
      <c r="F1320" s="307" t="s">
        <v>1358</v>
      </c>
      <c r="G1320" s="307" t="s">
        <v>1358</v>
      </c>
      <c r="H1320" s="307" t="s">
        <v>1358</v>
      </c>
      <c r="I1320" s="307" t="s">
        <v>1358</v>
      </c>
      <c r="J1320" s="259">
        <v>0.9</v>
      </c>
      <c r="K1320" s="260">
        <v>0.975609756097561</v>
      </c>
      <c r="L1320" s="260">
        <v>1</v>
      </c>
      <c r="M1320" s="261">
        <v>0.978723404255319</v>
      </c>
      <c r="N1320" s="261">
        <v>0.968736973739058</v>
      </c>
      <c r="O1320" s="262">
        <v>0.9</v>
      </c>
      <c r="P1320" s="263">
        <v>0.987599438465138</v>
      </c>
      <c r="Q1320" s="260">
        <v>0.992702344095533</v>
      </c>
      <c r="R1320" s="260">
        <v>0.964364276286846</v>
      </c>
      <c r="S1320" s="260">
        <v>0.932284563672245</v>
      </c>
      <c r="T1320" s="262">
        <v>0.9</v>
      </c>
      <c r="U1320" s="260">
        <v>0.915301824988301</v>
      </c>
      <c r="V1320" s="260">
        <v>0.937859354268023</v>
      </c>
      <c r="W1320" s="260">
        <v>0.938627364716234</v>
      </c>
      <c r="X1320" s="260">
        <v>0.931305854605548</v>
      </c>
      <c r="Y1320" s="262">
        <v>0.92</v>
      </c>
      <c r="Z1320" s="262">
        <v>0.935371517027864</v>
      </c>
      <c r="AA1320" s="262">
        <v>0.952226345083488</v>
      </c>
      <c r="AB1320" s="262">
        <v>0.949211908931699</v>
      </c>
      <c r="AC1320" s="262">
        <v>0.928678400618367</v>
      </c>
      <c r="AD1320" s="262">
        <v>0.92</v>
      </c>
      <c r="AE1320" s="260">
        <v>0.997524752475248</v>
      </c>
      <c r="AF1320" s="260">
        <v>0.991400491400491</v>
      </c>
      <c r="AG1320" s="260">
        <v>0.994152046783626</v>
      </c>
      <c r="AH1320" s="260">
        <v>0.966659923123609</v>
      </c>
      <c r="AI1320" s="262">
        <v>0.92</v>
      </c>
      <c r="AJ1320" s="260">
        <v>0.959171770195392</v>
      </c>
      <c r="AK1320" s="260">
        <v>0.969751422581611</v>
      </c>
      <c r="AL1320" s="260">
        <v>0.974963396778917</v>
      </c>
      <c r="AM1320" s="260">
        <v>0.96558519097622</v>
      </c>
      <c r="AN1320" s="259">
        <v>0.99</v>
      </c>
      <c r="AO1320" s="264">
        <v>1</v>
      </c>
      <c r="AP1320" s="264">
        <v>1</v>
      </c>
      <c r="AQ1320" s="264">
        <v>1</v>
      </c>
      <c r="AR1320" s="265">
        <v>1</v>
      </c>
      <c r="AS1320" s="286">
        <v>0.0721861525408278</v>
      </c>
      <c r="AT1320" s="267">
        <v>0</v>
      </c>
      <c r="AU1320" s="268">
        <v>0</v>
      </c>
      <c r="AV1320" s="268">
        <v>0.0833333333333333</v>
      </c>
      <c r="AW1320" s="268">
        <v>0.037542662116041</v>
      </c>
      <c r="AX1320" s="224"/>
      <c r="AY1320" s="222"/>
    </row>
    <row r="1321" ht="15" spans="1:51">
      <c r="A1321" s="220"/>
      <c r="B1321" s="224"/>
      <c r="C1321" s="283" t="s">
        <v>1085</v>
      </c>
      <c r="D1321" s="111" t="s">
        <v>25</v>
      </c>
      <c r="E1321" s="111" t="s">
        <v>1086</v>
      </c>
      <c r="F1321" s="307" t="s">
        <v>1359</v>
      </c>
      <c r="G1321" s="307" t="s">
        <v>1359</v>
      </c>
      <c r="H1321" s="307" t="s">
        <v>1359</v>
      </c>
      <c r="I1321" s="307" t="s">
        <v>1359</v>
      </c>
      <c r="J1321" s="259">
        <v>0.9</v>
      </c>
      <c r="K1321" s="260">
        <v>1</v>
      </c>
      <c r="L1321" s="260">
        <v>1</v>
      </c>
      <c r="M1321" s="261">
        <v>1</v>
      </c>
      <c r="N1321" s="261">
        <v>0.99390243902439</v>
      </c>
      <c r="O1321" s="262">
        <v>0.9</v>
      </c>
      <c r="P1321" s="263">
        <v>0.99568345323741</v>
      </c>
      <c r="Q1321" s="260">
        <v>0.992551210428305</v>
      </c>
      <c r="R1321" s="260">
        <v>0.995937318630296</v>
      </c>
      <c r="S1321" s="260">
        <v>0.990640579437494</v>
      </c>
      <c r="T1321" s="262">
        <v>0.9</v>
      </c>
      <c r="U1321" s="260">
        <v>0.941726618705036</v>
      </c>
      <c r="V1321" s="260">
        <v>0.968963376784606</v>
      </c>
      <c r="W1321" s="260">
        <v>0.965177016831109</v>
      </c>
      <c r="X1321" s="260">
        <v>0.965736995578967</v>
      </c>
      <c r="Y1321" s="262">
        <v>0.92</v>
      </c>
      <c r="Z1321" s="262" t="s">
        <v>33</v>
      </c>
      <c r="AA1321" s="262" t="s">
        <v>33</v>
      </c>
      <c r="AB1321" s="262" t="s">
        <v>33</v>
      </c>
      <c r="AC1321" s="262" t="s">
        <v>33</v>
      </c>
      <c r="AD1321" s="262">
        <v>0.92</v>
      </c>
      <c r="AE1321" s="260">
        <v>0.997854077253219</v>
      </c>
      <c r="AF1321" s="260">
        <v>1</v>
      </c>
      <c r="AG1321" s="260">
        <v>1</v>
      </c>
      <c r="AH1321" s="260">
        <v>0.999246278500094</v>
      </c>
      <c r="AI1321" s="262">
        <v>0.92</v>
      </c>
      <c r="AJ1321" s="260">
        <v>0.984184040258807</v>
      </c>
      <c r="AK1321" s="260">
        <v>0.986343885785227</v>
      </c>
      <c r="AL1321" s="260">
        <v>0.993615786419037</v>
      </c>
      <c r="AM1321" s="260">
        <v>0.992053976538073</v>
      </c>
      <c r="AN1321" s="259">
        <v>0.99</v>
      </c>
      <c r="AO1321" s="264">
        <v>1</v>
      </c>
      <c r="AP1321" s="264">
        <v>1</v>
      </c>
      <c r="AQ1321" s="264">
        <v>1</v>
      </c>
      <c r="AR1321" s="265">
        <v>1</v>
      </c>
      <c r="AS1321" s="286">
        <v>0.0721861525408278</v>
      </c>
      <c r="AT1321" s="267">
        <v>0.333333333333333</v>
      </c>
      <c r="AU1321" s="268">
        <v>0.166666666666667</v>
      </c>
      <c r="AV1321" s="268">
        <v>0.142857142857143</v>
      </c>
      <c r="AW1321" s="268">
        <v>0.0662251655629139</v>
      </c>
      <c r="AX1321" s="224"/>
      <c r="AY1321" s="222"/>
    </row>
    <row r="1322" ht="15" spans="1:51">
      <c r="A1322" s="220"/>
      <c r="B1322" s="224"/>
      <c r="C1322" s="283" t="s">
        <v>1085</v>
      </c>
      <c r="D1322" s="111" t="s">
        <v>25</v>
      </c>
      <c r="E1322" s="111" t="s">
        <v>1086</v>
      </c>
      <c r="F1322" s="307" t="s">
        <v>1360</v>
      </c>
      <c r="G1322" s="307" t="s">
        <v>1360</v>
      </c>
      <c r="H1322" s="307" t="s">
        <v>1360</v>
      </c>
      <c r="I1322" s="307" t="s">
        <v>1360</v>
      </c>
      <c r="J1322" s="259">
        <v>0.9</v>
      </c>
      <c r="K1322" s="260">
        <v>1</v>
      </c>
      <c r="L1322" s="260">
        <v>1</v>
      </c>
      <c r="M1322" s="261">
        <v>0.96969696969697</v>
      </c>
      <c r="N1322" s="261">
        <v>0.984752223634053</v>
      </c>
      <c r="O1322" s="262">
        <v>0.9</v>
      </c>
      <c r="P1322" s="263">
        <v>0.988909426987061</v>
      </c>
      <c r="Q1322" s="260">
        <v>0.989565943238731</v>
      </c>
      <c r="R1322" s="260">
        <v>0.98993288590604</v>
      </c>
      <c r="S1322" s="260">
        <v>0.947937582014514</v>
      </c>
      <c r="T1322" s="262">
        <v>0.9</v>
      </c>
      <c r="U1322" s="260">
        <v>0.967190388170055</v>
      </c>
      <c r="V1322" s="260">
        <v>0.969532554257095</v>
      </c>
      <c r="W1322" s="260">
        <v>0.975671140939597</v>
      </c>
      <c r="X1322" s="260">
        <v>0.975652558852824</v>
      </c>
      <c r="Y1322" s="262">
        <v>0.92</v>
      </c>
      <c r="Z1322" s="262" t="s">
        <v>33</v>
      </c>
      <c r="AA1322" s="262" t="s">
        <v>33</v>
      </c>
      <c r="AB1322" s="262" t="s">
        <v>33</v>
      </c>
      <c r="AC1322" s="262">
        <v>1</v>
      </c>
      <c r="AD1322" s="262">
        <v>0.92</v>
      </c>
      <c r="AE1322" s="260">
        <v>0.998895027624309</v>
      </c>
      <c r="AF1322" s="260">
        <v>0.996135265700483</v>
      </c>
      <c r="AG1322" s="260">
        <v>0.996595744680851</v>
      </c>
      <c r="AH1322" s="260">
        <v>0.99315308988764</v>
      </c>
      <c r="AI1322" s="262">
        <v>0.92</v>
      </c>
      <c r="AJ1322" s="260">
        <v>0.982917820867959</v>
      </c>
      <c r="AK1322" s="260">
        <v>0.984140233722871</v>
      </c>
      <c r="AL1322" s="260">
        <v>0.993288590604027</v>
      </c>
      <c r="AM1322" s="260">
        <v>0.991462990482815</v>
      </c>
      <c r="AN1322" s="259">
        <v>0.99</v>
      </c>
      <c r="AO1322" s="264">
        <v>1</v>
      </c>
      <c r="AP1322" s="264">
        <v>1</v>
      </c>
      <c r="AQ1322" s="264">
        <v>1</v>
      </c>
      <c r="AR1322" s="265">
        <v>1</v>
      </c>
      <c r="AS1322" s="286">
        <v>0.0721861525408278</v>
      </c>
      <c r="AT1322" s="267">
        <v>0.0769230769230769</v>
      </c>
      <c r="AU1322" s="268">
        <v>0.230769230769231</v>
      </c>
      <c r="AV1322" s="268">
        <v>0</v>
      </c>
      <c r="AW1322" s="268">
        <v>0.0559210526315789</v>
      </c>
      <c r="AX1322" s="224"/>
      <c r="AY1322" s="222"/>
    </row>
    <row r="1323" ht="15" spans="1:51">
      <c r="A1323" s="220"/>
      <c r="B1323" s="224"/>
      <c r="C1323" s="283" t="s">
        <v>1085</v>
      </c>
      <c r="D1323" s="111" t="s">
        <v>25</v>
      </c>
      <c r="E1323" s="111" t="s">
        <v>1086</v>
      </c>
      <c r="F1323" s="307" t="s">
        <v>1361</v>
      </c>
      <c r="G1323" s="307" t="s">
        <v>1361</v>
      </c>
      <c r="H1323" s="307" t="s">
        <v>1361</v>
      </c>
      <c r="I1323" s="307" t="s">
        <v>1361</v>
      </c>
      <c r="J1323" s="259">
        <v>0.9</v>
      </c>
      <c r="K1323" s="260">
        <v>0.978260869565217</v>
      </c>
      <c r="L1323" s="260">
        <v>1</v>
      </c>
      <c r="M1323" s="261">
        <v>0.979591836734694</v>
      </c>
      <c r="N1323" s="261">
        <v>0.970102281667978</v>
      </c>
      <c r="O1323" s="262">
        <v>0.9</v>
      </c>
      <c r="P1323" s="263">
        <v>0.992805755395683</v>
      </c>
      <c r="Q1323" s="260">
        <v>0.992504258943782</v>
      </c>
      <c r="R1323" s="260">
        <v>0.988502076014053</v>
      </c>
      <c r="S1323" s="260">
        <v>0.984760331370014</v>
      </c>
      <c r="T1323" s="262">
        <v>0.9</v>
      </c>
      <c r="U1323" s="260">
        <v>0.956115107913669</v>
      </c>
      <c r="V1323" s="260">
        <v>0.964906303236797</v>
      </c>
      <c r="W1323" s="260">
        <v>0.972213350367295</v>
      </c>
      <c r="X1323" s="260">
        <v>0.961380069913327</v>
      </c>
      <c r="Y1323" s="262">
        <v>0.92</v>
      </c>
      <c r="Z1323" s="262" t="s">
        <v>33</v>
      </c>
      <c r="AA1323" s="262" t="s">
        <v>33</v>
      </c>
      <c r="AB1323" s="262" t="s">
        <v>33</v>
      </c>
      <c r="AC1323" s="262" t="s">
        <v>33</v>
      </c>
      <c r="AD1323" s="262">
        <v>0.92</v>
      </c>
      <c r="AE1323" s="260">
        <v>1</v>
      </c>
      <c r="AF1323" s="260">
        <v>0.998658618376928</v>
      </c>
      <c r="AG1323" s="260">
        <v>0.998766954377312</v>
      </c>
      <c r="AH1323" s="260">
        <v>0.993542609351433</v>
      </c>
      <c r="AI1323" s="262">
        <v>0.92</v>
      </c>
      <c r="AJ1323" s="260">
        <v>0.973741007194245</v>
      </c>
      <c r="AK1323" s="260">
        <v>0.978534923339012</v>
      </c>
      <c r="AL1323" s="260">
        <v>0.986270753512133</v>
      </c>
      <c r="AM1323" s="260">
        <v>0.983371841068799</v>
      </c>
      <c r="AN1323" s="259">
        <v>0.99</v>
      </c>
      <c r="AO1323" s="264">
        <v>1</v>
      </c>
      <c r="AP1323" s="264">
        <v>1</v>
      </c>
      <c r="AQ1323" s="264">
        <v>1</v>
      </c>
      <c r="AR1323" s="265">
        <v>1</v>
      </c>
      <c r="AS1323" s="286">
        <v>0.0721861525408278</v>
      </c>
      <c r="AT1323" s="267">
        <v>0.0714285714285714</v>
      </c>
      <c r="AU1323" s="268">
        <v>0</v>
      </c>
      <c r="AV1323" s="268">
        <v>0</v>
      </c>
      <c r="AW1323" s="268">
        <v>0.0442176870748299</v>
      </c>
      <c r="AX1323" s="224"/>
      <c r="AY1323" s="222"/>
    </row>
    <row r="1324" ht="15" spans="1:51">
      <c r="A1324" s="220"/>
      <c r="B1324" s="224"/>
      <c r="C1324" s="283" t="s">
        <v>1085</v>
      </c>
      <c r="D1324" s="111" t="s">
        <v>25</v>
      </c>
      <c r="E1324" s="111" t="s">
        <v>1086</v>
      </c>
      <c r="F1324" s="307" t="s">
        <v>1362</v>
      </c>
      <c r="G1324" s="307" t="s">
        <v>1362</v>
      </c>
      <c r="H1324" s="307" t="s">
        <v>1362</v>
      </c>
      <c r="I1324" s="307" t="s">
        <v>1362</v>
      </c>
      <c r="J1324" s="259">
        <v>0.9</v>
      </c>
      <c r="K1324" s="260">
        <v>0.930232558139535</v>
      </c>
      <c r="L1324" s="260">
        <v>0.955555555555556</v>
      </c>
      <c r="M1324" s="261">
        <v>0.979166666666667</v>
      </c>
      <c r="N1324" s="261">
        <v>0.954356846473029</v>
      </c>
      <c r="O1324" s="262">
        <v>0.9</v>
      </c>
      <c r="P1324" s="263">
        <v>0.995247148288973</v>
      </c>
      <c r="Q1324" s="260">
        <v>0.995765275257108</v>
      </c>
      <c r="R1324" s="260">
        <v>0.993326214628938</v>
      </c>
      <c r="S1324" s="260">
        <v>0.993492521099691</v>
      </c>
      <c r="T1324" s="262">
        <v>0.9</v>
      </c>
      <c r="U1324" s="260">
        <v>0.968948035487959</v>
      </c>
      <c r="V1324" s="260">
        <v>0.971869328493648</v>
      </c>
      <c r="W1324" s="260">
        <v>0.971703150026695</v>
      </c>
      <c r="X1324" s="260">
        <v>0.973708949611431</v>
      </c>
      <c r="Y1324" s="262">
        <v>0.92</v>
      </c>
      <c r="Z1324" s="262" t="s">
        <v>33</v>
      </c>
      <c r="AA1324" s="262" t="s">
        <v>33</v>
      </c>
      <c r="AB1324" s="262" t="s">
        <v>33</v>
      </c>
      <c r="AC1324" s="262">
        <v>1</v>
      </c>
      <c r="AD1324" s="262">
        <v>0.92</v>
      </c>
      <c r="AE1324" s="260">
        <v>1</v>
      </c>
      <c r="AF1324" s="260">
        <v>1</v>
      </c>
      <c r="AG1324" s="260">
        <v>1</v>
      </c>
      <c r="AH1324" s="260">
        <v>0.963647566235367</v>
      </c>
      <c r="AI1324" s="262">
        <v>0.92</v>
      </c>
      <c r="AJ1324" s="260">
        <v>0.981622306717364</v>
      </c>
      <c r="AK1324" s="260">
        <v>0.990320629159105</v>
      </c>
      <c r="AL1324" s="260">
        <v>0.995194874532835</v>
      </c>
      <c r="AM1324" s="260">
        <v>0.993221011730052</v>
      </c>
      <c r="AN1324" s="259">
        <v>0.99</v>
      </c>
      <c r="AO1324" s="264">
        <v>1</v>
      </c>
      <c r="AP1324" s="264">
        <v>1</v>
      </c>
      <c r="AQ1324" s="264">
        <v>1</v>
      </c>
      <c r="AR1324" s="265">
        <v>1</v>
      </c>
      <c r="AS1324" s="286">
        <v>0.0721861525408278</v>
      </c>
      <c r="AT1324" s="267">
        <v>0</v>
      </c>
      <c r="AU1324" s="268">
        <v>0.133333333333333</v>
      </c>
      <c r="AV1324" s="268">
        <v>0</v>
      </c>
      <c r="AW1324" s="268">
        <v>0.051413881748072</v>
      </c>
      <c r="AX1324" s="224"/>
      <c r="AY1324" s="222"/>
    </row>
    <row r="1325" ht="15" spans="1:51">
      <c r="A1325" s="220"/>
      <c r="B1325" s="224"/>
      <c r="C1325" s="283" t="s">
        <v>1085</v>
      </c>
      <c r="D1325" s="111" t="s">
        <v>25</v>
      </c>
      <c r="E1325" s="111" t="s">
        <v>1086</v>
      </c>
      <c r="F1325" s="307" t="s">
        <v>1363</v>
      </c>
      <c r="G1325" s="307" t="s">
        <v>1363</v>
      </c>
      <c r="H1325" s="307" t="s">
        <v>1363</v>
      </c>
      <c r="I1325" s="307" t="s">
        <v>1363</v>
      </c>
      <c r="J1325" s="259">
        <v>0.9</v>
      </c>
      <c r="K1325" s="260">
        <v>0.939759036144578</v>
      </c>
      <c r="L1325" s="260">
        <v>0.941176470588235</v>
      </c>
      <c r="M1325" s="261">
        <v>0.885057471264368</v>
      </c>
      <c r="N1325" s="261">
        <v>0.958960328317373</v>
      </c>
      <c r="O1325" s="262">
        <v>0.9</v>
      </c>
      <c r="P1325" s="263">
        <v>0.971856917411889</v>
      </c>
      <c r="Q1325" s="260">
        <v>0.959755476311768</v>
      </c>
      <c r="R1325" s="260">
        <v>0.958459214501511</v>
      </c>
      <c r="S1325" s="260">
        <v>0.963719454484816</v>
      </c>
      <c r="T1325" s="262">
        <v>0.9</v>
      </c>
      <c r="U1325" s="260">
        <v>0.933456075749605</v>
      </c>
      <c r="V1325" s="260">
        <v>0.943453897096281</v>
      </c>
      <c r="W1325" s="260">
        <v>0.9269889224572</v>
      </c>
      <c r="X1325" s="260">
        <v>0.928601689186144</v>
      </c>
      <c r="Y1325" s="262">
        <v>0.92</v>
      </c>
      <c r="Z1325" s="262">
        <v>0.895983086680761</v>
      </c>
      <c r="AA1325" s="262">
        <v>0.927464008859358</v>
      </c>
      <c r="AB1325" s="262">
        <v>0.924528301886792</v>
      </c>
      <c r="AC1325" s="262">
        <v>0.92535120741897</v>
      </c>
      <c r="AD1325" s="262">
        <v>0.92</v>
      </c>
      <c r="AE1325" s="260">
        <v>0.996969696969697</v>
      </c>
      <c r="AF1325" s="260">
        <v>0.998349834983498</v>
      </c>
      <c r="AG1325" s="260">
        <v>0.995471014492754</v>
      </c>
      <c r="AH1325" s="260">
        <v>0.997730327012095</v>
      </c>
      <c r="AI1325" s="262">
        <v>0.92</v>
      </c>
      <c r="AJ1325" s="260">
        <v>0.941300470244852</v>
      </c>
      <c r="AK1325" s="260">
        <v>0.962497819640677</v>
      </c>
      <c r="AL1325" s="260">
        <v>0.962087725263516</v>
      </c>
      <c r="AM1325" s="260">
        <v>0.961692634175539</v>
      </c>
      <c r="AN1325" s="259">
        <v>0.99</v>
      </c>
      <c r="AO1325" s="264">
        <v>1</v>
      </c>
      <c r="AP1325" s="264">
        <v>1</v>
      </c>
      <c r="AQ1325" s="264">
        <v>1</v>
      </c>
      <c r="AR1325" s="265">
        <v>1</v>
      </c>
      <c r="AS1325" s="286">
        <v>0.0721861525408278</v>
      </c>
      <c r="AT1325" s="267">
        <v>0</v>
      </c>
      <c r="AU1325" s="268">
        <v>0.136363636363636</v>
      </c>
      <c r="AV1325" s="268">
        <v>0.03125</v>
      </c>
      <c r="AW1325" s="268">
        <v>0.0483619344773791</v>
      </c>
      <c r="AX1325" s="224"/>
      <c r="AY1325" s="222"/>
    </row>
    <row r="1326" ht="15" spans="1:51">
      <c r="A1326" s="220"/>
      <c r="B1326" s="224"/>
      <c r="C1326" s="283" t="s">
        <v>1085</v>
      </c>
      <c r="D1326" s="111" t="s">
        <v>25</v>
      </c>
      <c r="E1326" s="111" t="s">
        <v>1086</v>
      </c>
      <c r="F1326" s="307" t="s">
        <v>1364</v>
      </c>
      <c r="G1326" s="307" t="s">
        <v>1364</v>
      </c>
      <c r="H1326" s="307" t="s">
        <v>1364</v>
      </c>
      <c r="I1326" s="307" t="s">
        <v>1364</v>
      </c>
      <c r="J1326" s="259">
        <v>0.9</v>
      </c>
      <c r="K1326" s="260">
        <v>0.897435897435897</v>
      </c>
      <c r="L1326" s="260">
        <v>0.928571428571429</v>
      </c>
      <c r="M1326" s="261">
        <v>0.930232558139535</v>
      </c>
      <c r="N1326" s="261">
        <v>0.931918656056587</v>
      </c>
      <c r="O1326" s="262">
        <v>0.9</v>
      </c>
      <c r="P1326" s="263">
        <v>0.923771676300578</v>
      </c>
      <c r="Q1326" s="260">
        <v>0.952021932830706</v>
      </c>
      <c r="R1326" s="260">
        <v>0.981668773704172</v>
      </c>
      <c r="S1326" s="260">
        <v>0.958213134739104</v>
      </c>
      <c r="T1326" s="262">
        <v>0.9</v>
      </c>
      <c r="U1326" s="260">
        <v>0.88114161849711</v>
      </c>
      <c r="V1326" s="260">
        <v>0.885538039753256</v>
      </c>
      <c r="W1326" s="260">
        <v>0.903286978508217</v>
      </c>
      <c r="X1326" s="260">
        <v>0.906577025673213</v>
      </c>
      <c r="Y1326" s="262">
        <v>0.92</v>
      </c>
      <c r="Z1326" s="262" t="s">
        <v>33</v>
      </c>
      <c r="AA1326" s="262" t="s">
        <v>33</v>
      </c>
      <c r="AB1326" s="262" t="s">
        <v>33</v>
      </c>
      <c r="AC1326" s="262" t="s">
        <v>33</v>
      </c>
      <c r="AD1326" s="262">
        <v>0.92</v>
      </c>
      <c r="AE1326" s="260">
        <v>1</v>
      </c>
      <c r="AF1326" s="260">
        <v>0.995633187772926</v>
      </c>
      <c r="AG1326" s="260">
        <v>0.976470588235294</v>
      </c>
      <c r="AH1326" s="260">
        <v>0.984162895927602</v>
      </c>
      <c r="AI1326" s="262">
        <v>0.92</v>
      </c>
      <c r="AJ1326" s="260">
        <v>0.964956647398844</v>
      </c>
      <c r="AK1326" s="260">
        <v>0.9592186429061</v>
      </c>
      <c r="AL1326" s="260">
        <v>0.958596713021492</v>
      </c>
      <c r="AM1326" s="260">
        <v>0.971454091177926</v>
      </c>
      <c r="AN1326" s="259">
        <v>0.99</v>
      </c>
      <c r="AO1326" s="264">
        <v>1</v>
      </c>
      <c r="AP1326" s="264">
        <v>1</v>
      </c>
      <c r="AQ1326" s="264">
        <v>1</v>
      </c>
      <c r="AR1326" s="265">
        <v>1</v>
      </c>
      <c r="AS1326" s="286">
        <v>0.0721861525408278</v>
      </c>
      <c r="AT1326" s="267">
        <v>0</v>
      </c>
      <c r="AU1326" s="268">
        <v>0</v>
      </c>
      <c r="AV1326" s="268">
        <v>0</v>
      </c>
      <c r="AW1326" s="268">
        <v>0.0833333333333333</v>
      </c>
      <c r="AX1326" s="224"/>
      <c r="AY1326" s="222"/>
    </row>
    <row r="1327" ht="15" spans="1:51">
      <c r="A1327" s="220"/>
      <c r="B1327" s="224"/>
      <c r="C1327" s="283" t="s">
        <v>1085</v>
      </c>
      <c r="D1327" s="111" t="s">
        <v>25</v>
      </c>
      <c r="E1327" s="111" t="s">
        <v>1086</v>
      </c>
      <c r="F1327" s="307" t="s">
        <v>1365</v>
      </c>
      <c r="G1327" s="307" t="s">
        <v>1365</v>
      </c>
      <c r="H1327" s="307" t="s">
        <v>1365</v>
      </c>
      <c r="I1327" s="307" t="s">
        <v>1365</v>
      </c>
      <c r="J1327" s="259">
        <v>0.9</v>
      </c>
      <c r="K1327" s="260">
        <v>0.96875</v>
      </c>
      <c r="L1327" s="260">
        <v>1</v>
      </c>
      <c r="M1327" s="261">
        <v>1</v>
      </c>
      <c r="N1327" s="261">
        <v>0.983183856502242</v>
      </c>
      <c r="O1327" s="262">
        <v>0.9</v>
      </c>
      <c r="P1327" s="263">
        <v>0.985520784680056</v>
      </c>
      <c r="Q1327" s="260">
        <v>0.988554472233998</v>
      </c>
      <c r="R1327" s="260">
        <v>0.989975942261427</v>
      </c>
      <c r="S1327" s="260">
        <v>0.988998428346907</v>
      </c>
      <c r="T1327" s="262">
        <v>0.9</v>
      </c>
      <c r="U1327" s="260">
        <v>0.949556282111163</v>
      </c>
      <c r="V1327" s="260">
        <v>0.965663416701992</v>
      </c>
      <c r="W1327" s="260">
        <v>0.973135525260626</v>
      </c>
      <c r="X1327" s="260">
        <v>0.968376434728771</v>
      </c>
      <c r="Y1327" s="262">
        <v>0.92</v>
      </c>
      <c r="Z1327" s="262" t="s">
        <v>33</v>
      </c>
      <c r="AA1327" s="262" t="s">
        <v>33</v>
      </c>
      <c r="AB1327" s="262" t="s">
        <v>33</v>
      </c>
      <c r="AC1327" s="262">
        <v>1</v>
      </c>
      <c r="AD1327" s="262">
        <v>0.92</v>
      </c>
      <c r="AE1327" s="260">
        <v>1</v>
      </c>
      <c r="AF1327" s="260">
        <v>0.99954233409611</v>
      </c>
      <c r="AG1327" s="260">
        <v>0.998385794995964</v>
      </c>
      <c r="AH1327" s="260">
        <v>0.999262453194145</v>
      </c>
      <c r="AI1327" s="262">
        <v>0.92</v>
      </c>
      <c r="AJ1327" s="260">
        <v>0.958897711349836</v>
      </c>
      <c r="AK1327" s="260">
        <v>0.975413310724883</v>
      </c>
      <c r="AL1327" s="260">
        <v>0.978748997594226</v>
      </c>
      <c r="AM1327" s="260">
        <v>0.981505881605893</v>
      </c>
      <c r="AN1327" s="259">
        <v>0.99</v>
      </c>
      <c r="AO1327" s="264">
        <v>1</v>
      </c>
      <c r="AP1327" s="264">
        <v>1</v>
      </c>
      <c r="AQ1327" s="264">
        <v>1</v>
      </c>
      <c r="AR1327" s="265">
        <v>1</v>
      </c>
      <c r="AS1327" s="286">
        <v>0.0721861525408278</v>
      </c>
      <c r="AT1327" s="267">
        <v>0</v>
      </c>
      <c r="AU1327" s="268">
        <v>0</v>
      </c>
      <c r="AV1327" s="268">
        <v>0.133333333333333</v>
      </c>
      <c r="AW1327" s="268">
        <v>0.0431372549019608</v>
      </c>
      <c r="AX1327" s="224"/>
      <c r="AY1327" s="222"/>
    </row>
    <row r="1328" ht="15" spans="1:51">
      <c r="A1328" s="220"/>
      <c r="B1328" s="224"/>
      <c r="C1328" s="283" t="s">
        <v>1085</v>
      </c>
      <c r="D1328" s="111" t="s">
        <v>25</v>
      </c>
      <c r="E1328" s="111" t="s">
        <v>1086</v>
      </c>
      <c r="F1328" s="307" t="s">
        <v>1366</v>
      </c>
      <c r="G1328" s="307" t="s">
        <v>1366</v>
      </c>
      <c r="H1328" s="307" t="s">
        <v>1366</v>
      </c>
      <c r="I1328" s="307" t="s">
        <v>1366</v>
      </c>
      <c r="J1328" s="259">
        <v>0.9</v>
      </c>
      <c r="K1328" s="260">
        <v>0.869565217391304</v>
      </c>
      <c r="L1328" s="260">
        <v>0.916666666666667</v>
      </c>
      <c r="M1328" s="261">
        <v>0.91304347826087</v>
      </c>
      <c r="N1328" s="261">
        <v>0.930348258706468</v>
      </c>
      <c r="O1328" s="262">
        <v>0.9</v>
      </c>
      <c r="P1328" s="263">
        <v>0.947311243889191</v>
      </c>
      <c r="Q1328" s="260">
        <v>0.979407332998493</v>
      </c>
      <c r="R1328" s="260">
        <v>0.979206049149338</v>
      </c>
      <c r="S1328" s="260">
        <v>0.968199133552435</v>
      </c>
      <c r="T1328" s="262">
        <v>0.9</v>
      </c>
      <c r="U1328" s="260">
        <v>0.933731667571972</v>
      </c>
      <c r="V1328" s="260">
        <v>0.969864389753893</v>
      </c>
      <c r="W1328" s="260">
        <v>0.97117202268431</v>
      </c>
      <c r="X1328" s="260">
        <v>0.946089781894234</v>
      </c>
      <c r="Y1328" s="262">
        <v>0.92</v>
      </c>
      <c r="Z1328" s="262" t="s">
        <v>33</v>
      </c>
      <c r="AA1328" s="262" t="s">
        <v>33</v>
      </c>
      <c r="AB1328" s="262" t="s">
        <v>33</v>
      </c>
      <c r="AC1328" s="262">
        <v>1</v>
      </c>
      <c r="AD1328" s="262">
        <v>0.92</v>
      </c>
      <c r="AE1328" s="260">
        <v>0.997097242380261</v>
      </c>
      <c r="AF1328" s="260">
        <v>0.996458087367178</v>
      </c>
      <c r="AG1328" s="260">
        <v>0.998842592592593</v>
      </c>
      <c r="AH1328" s="260">
        <v>0.988235824393762</v>
      </c>
      <c r="AI1328" s="262">
        <v>0.92</v>
      </c>
      <c r="AJ1328" s="260">
        <v>0.942422596414992</v>
      </c>
      <c r="AK1328" s="260">
        <v>0.98041185334003</v>
      </c>
      <c r="AL1328" s="260">
        <v>0.982514177693762</v>
      </c>
      <c r="AM1328" s="260">
        <v>0.973783960414527</v>
      </c>
      <c r="AN1328" s="259">
        <v>0.99</v>
      </c>
      <c r="AO1328" s="264">
        <v>1</v>
      </c>
      <c r="AP1328" s="264">
        <v>1</v>
      </c>
      <c r="AQ1328" s="264">
        <v>1</v>
      </c>
      <c r="AR1328" s="265">
        <v>1</v>
      </c>
      <c r="AS1328" s="286">
        <v>0.0721861525408278</v>
      </c>
      <c r="AT1328" s="267">
        <v>0</v>
      </c>
      <c r="AU1328" s="268">
        <v>0.142857142857143</v>
      </c>
      <c r="AV1328" s="268">
        <v>0</v>
      </c>
      <c r="AW1328" s="268">
        <v>0.0484581497797357</v>
      </c>
      <c r="AX1328" s="224"/>
      <c r="AY1328" s="222"/>
    </row>
    <row r="1329" ht="15" spans="1:51">
      <c r="A1329" s="220"/>
      <c r="B1329" s="224"/>
      <c r="C1329" s="283" t="s">
        <v>1085</v>
      </c>
      <c r="D1329" s="111" t="s">
        <v>25</v>
      </c>
      <c r="E1329" s="111" t="s">
        <v>1086</v>
      </c>
      <c r="F1329" s="307" t="s">
        <v>1367</v>
      </c>
      <c r="G1329" s="307" t="s">
        <v>1367</v>
      </c>
      <c r="H1329" s="307" t="s">
        <v>1367</v>
      </c>
      <c r="I1329" s="307" t="s">
        <v>1367</v>
      </c>
      <c r="J1329" s="259">
        <v>0.9</v>
      </c>
      <c r="K1329" s="260">
        <v>0.885714285714286</v>
      </c>
      <c r="L1329" s="260">
        <v>0.891891891891892</v>
      </c>
      <c r="M1329" s="261">
        <v>0.925</v>
      </c>
      <c r="N1329" s="261">
        <v>0.88</v>
      </c>
      <c r="O1329" s="262">
        <v>0.9</v>
      </c>
      <c r="P1329" s="263">
        <v>0.970754403456298</v>
      </c>
      <c r="Q1329" s="260">
        <v>0.97288339861404</v>
      </c>
      <c r="R1329" s="260">
        <v>0.966244725738397</v>
      </c>
      <c r="S1329" s="260">
        <v>0.91874307248947</v>
      </c>
      <c r="T1329" s="262">
        <v>0.9</v>
      </c>
      <c r="U1329" s="260">
        <v>0.883682286473912</v>
      </c>
      <c r="V1329" s="260">
        <v>0.909912624284423</v>
      </c>
      <c r="W1329" s="260">
        <v>0.910267229254571</v>
      </c>
      <c r="X1329" s="260">
        <v>0.87304367102638</v>
      </c>
      <c r="Y1329" s="262">
        <v>0.92</v>
      </c>
      <c r="Z1329" s="262">
        <v>0</v>
      </c>
      <c r="AA1329" s="262">
        <v>1</v>
      </c>
      <c r="AB1329" s="262" t="s">
        <v>33</v>
      </c>
      <c r="AC1329" s="262">
        <v>0.5</v>
      </c>
      <c r="AD1329" s="262">
        <v>0.92</v>
      </c>
      <c r="AE1329" s="260">
        <v>1</v>
      </c>
      <c r="AF1329" s="260">
        <v>0.984496124031008</v>
      </c>
      <c r="AG1329" s="260">
        <v>0.994219653179191</v>
      </c>
      <c r="AH1329" s="260">
        <v>0.961516587677725</v>
      </c>
      <c r="AI1329" s="262">
        <v>0.92</v>
      </c>
      <c r="AJ1329" s="260">
        <v>0.957503320053121</v>
      </c>
      <c r="AK1329" s="260">
        <v>0.974096385542169</v>
      </c>
      <c r="AL1329" s="260">
        <v>0.973558368495077</v>
      </c>
      <c r="AM1329" s="260">
        <v>0.968932878169888</v>
      </c>
      <c r="AN1329" s="259">
        <v>0.99</v>
      </c>
      <c r="AO1329" s="264">
        <v>1</v>
      </c>
      <c r="AP1329" s="264">
        <v>1</v>
      </c>
      <c r="AQ1329" s="264">
        <v>1</v>
      </c>
      <c r="AR1329" s="265">
        <v>1</v>
      </c>
      <c r="AS1329" s="286">
        <v>0.0721861525408278</v>
      </c>
      <c r="AT1329" s="267">
        <v>0</v>
      </c>
      <c r="AU1329" s="268">
        <v>0.0769230769230769</v>
      </c>
      <c r="AV1329" s="268">
        <v>0.0588235294117647</v>
      </c>
      <c r="AW1329" s="268">
        <v>0.0602739726027397</v>
      </c>
      <c r="AX1329" s="224"/>
      <c r="AY1329" s="222"/>
    </row>
    <row r="1330" ht="15" spans="1:51">
      <c r="A1330" s="220"/>
      <c r="B1330" s="224"/>
      <c r="C1330" s="283" t="s">
        <v>1085</v>
      </c>
      <c r="D1330" s="111" t="s">
        <v>25</v>
      </c>
      <c r="E1330" s="111" t="s">
        <v>1086</v>
      </c>
      <c r="F1330" s="307" t="s">
        <v>1368</v>
      </c>
      <c r="G1330" s="307" t="s">
        <v>1368</v>
      </c>
      <c r="H1330" s="307" t="s">
        <v>1368</v>
      </c>
      <c r="I1330" s="307" t="s">
        <v>1368</v>
      </c>
      <c r="J1330" s="259">
        <v>0.9</v>
      </c>
      <c r="K1330" s="260" t="s">
        <v>33</v>
      </c>
      <c r="L1330" s="260" t="s">
        <v>33</v>
      </c>
      <c r="M1330" s="261" t="s">
        <v>33</v>
      </c>
      <c r="N1330" s="261" t="s">
        <v>33</v>
      </c>
      <c r="O1330" s="262">
        <v>0.9</v>
      </c>
      <c r="P1330" s="263">
        <v>0</v>
      </c>
      <c r="Q1330" s="260">
        <v>0</v>
      </c>
      <c r="R1330" s="260">
        <v>0</v>
      </c>
      <c r="S1330" s="260">
        <v>0</v>
      </c>
      <c r="T1330" s="262">
        <v>0.9</v>
      </c>
      <c r="U1330" s="260">
        <v>1</v>
      </c>
      <c r="V1330" s="260">
        <v>1</v>
      </c>
      <c r="W1330" s="260">
        <v>1</v>
      </c>
      <c r="X1330" s="260">
        <v>1</v>
      </c>
      <c r="Y1330" s="262">
        <v>0.92</v>
      </c>
      <c r="Z1330" s="262">
        <v>1</v>
      </c>
      <c r="AA1330" s="262">
        <v>1</v>
      </c>
      <c r="AB1330" s="262">
        <v>1</v>
      </c>
      <c r="AC1330" s="262">
        <v>1</v>
      </c>
      <c r="AD1330" s="262">
        <v>0.92</v>
      </c>
      <c r="AE1330" s="260">
        <v>1</v>
      </c>
      <c r="AF1330" s="260">
        <v>0.934579439252336</v>
      </c>
      <c r="AG1330" s="260">
        <v>1</v>
      </c>
      <c r="AH1330" s="260">
        <v>0.993148551853005</v>
      </c>
      <c r="AI1330" s="262">
        <v>0.92</v>
      </c>
      <c r="AJ1330" s="260">
        <v>1</v>
      </c>
      <c r="AK1330" s="260">
        <v>1</v>
      </c>
      <c r="AL1330" s="260">
        <v>1</v>
      </c>
      <c r="AM1330" s="260">
        <v>1</v>
      </c>
      <c r="AN1330" s="259">
        <v>0.99</v>
      </c>
      <c r="AO1330" s="264">
        <v>1</v>
      </c>
      <c r="AP1330" s="264">
        <v>1</v>
      </c>
      <c r="AQ1330" s="264">
        <v>1</v>
      </c>
      <c r="AR1330" s="265">
        <v>1</v>
      </c>
      <c r="AS1330" s="286">
        <v>0.0721861525408278</v>
      </c>
      <c r="AT1330" s="267" t="s">
        <v>33</v>
      </c>
      <c r="AU1330" s="268" t="s">
        <v>33</v>
      </c>
      <c r="AV1330" s="268" t="s">
        <v>33</v>
      </c>
      <c r="AW1330" s="268" t="s">
        <v>33</v>
      </c>
      <c r="AX1330" s="224"/>
      <c r="AY1330" s="222"/>
    </row>
    <row r="1331" ht="15" spans="1:51">
      <c r="A1331" s="220"/>
      <c r="B1331" s="224"/>
      <c r="C1331" s="283" t="s">
        <v>1085</v>
      </c>
      <c r="D1331" s="111" t="s">
        <v>25</v>
      </c>
      <c r="E1331" s="111" t="s">
        <v>1086</v>
      </c>
      <c r="F1331" s="307" t="s">
        <v>1369</v>
      </c>
      <c r="G1331" s="307" t="s">
        <v>1369</v>
      </c>
      <c r="H1331" s="307" t="s">
        <v>1369</v>
      </c>
      <c r="I1331" s="307" t="s">
        <v>1369</v>
      </c>
      <c r="J1331" s="259">
        <v>0.9</v>
      </c>
      <c r="K1331" s="260">
        <v>0.942857142857143</v>
      </c>
      <c r="L1331" s="260">
        <v>0.853658536585366</v>
      </c>
      <c r="M1331" s="261">
        <v>0.953488372093023</v>
      </c>
      <c r="N1331" s="261">
        <v>0.929475587703436</v>
      </c>
      <c r="O1331" s="262">
        <v>0.9</v>
      </c>
      <c r="P1331" s="263">
        <v>0.928912213740458</v>
      </c>
      <c r="Q1331" s="260">
        <v>0.938010571840461</v>
      </c>
      <c r="R1331" s="260">
        <v>0.967078189300412</v>
      </c>
      <c r="S1331" s="260">
        <v>0.967789916397394</v>
      </c>
      <c r="T1331" s="262">
        <v>0.9</v>
      </c>
      <c r="U1331" s="260">
        <v>0.928435114503817</v>
      </c>
      <c r="V1331" s="260">
        <v>0.939452186448823</v>
      </c>
      <c r="W1331" s="260">
        <v>0.9519890260631</v>
      </c>
      <c r="X1331" s="260">
        <v>0.947273939580448</v>
      </c>
      <c r="Y1331" s="262">
        <v>0.92</v>
      </c>
      <c r="Z1331" s="262">
        <v>0.937548790007806</v>
      </c>
      <c r="AA1331" s="262">
        <v>0.952519379844961</v>
      </c>
      <c r="AB1331" s="262">
        <v>0.96113074204947</v>
      </c>
      <c r="AC1331" s="262">
        <v>0.957400161899622</v>
      </c>
      <c r="AD1331" s="262">
        <v>0.92</v>
      </c>
      <c r="AE1331" s="260">
        <v>0.999437253798537</v>
      </c>
      <c r="AF1331" s="260">
        <v>0.98617865369849</v>
      </c>
      <c r="AG1331" s="260">
        <v>0.99162712810494</v>
      </c>
      <c r="AH1331" s="260">
        <v>0.991326071007346</v>
      </c>
      <c r="AI1331" s="262">
        <v>0.92</v>
      </c>
      <c r="AJ1331" s="260">
        <v>0.958246964761623</v>
      </c>
      <c r="AK1331" s="260">
        <v>0.972373915836813</v>
      </c>
      <c r="AL1331" s="260">
        <v>0.980717083458873</v>
      </c>
      <c r="AM1331" s="260">
        <v>0.975939559629281</v>
      </c>
      <c r="AN1331" s="259">
        <v>0.99</v>
      </c>
      <c r="AO1331" s="264">
        <v>1</v>
      </c>
      <c r="AP1331" s="264">
        <v>1</v>
      </c>
      <c r="AQ1331" s="264">
        <v>1</v>
      </c>
      <c r="AR1331" s="265">
        <v>1</v>
      </c>
      <c r="AS1331" s="286">
        <v>0.0721861525408278</v>
      </c>
      <c r="AT1331" s="267">
        <v>0</v>
      </c>
      <c r="AU1331" s="268">
        <v>0.0555555555555556</v>
      </c>
      <c r="AV1331" s="268">
        <v>0</v>
      </c>
      <c r="AW1331" s="268">
        <v>0.025</v>
      </c>
      <c r="AX1331" s="224"/>
      <c r="AY1331" s="222"/>
    </row>
    <row r="1332" ht="15" spans="1:51">
      <c r="A1332" s="220"/>
      <c r="B1332" s="224"/>
      <c r="C1332" s="283" t="s">
        <v>1085</v>
      </c>
      <c r="D1332" s="111" t="s">
        <v>25</v>
      </c>
      <c r="E1332" s="111" t="s">
        <v>1086</v>
      </c>
      <c r="F1332" s="307" t="s">
        <v>1370</v>
      </c>
      <c r="G1332" s="307" t="s">
        <v>1370</v>
      </c>
      <c r="H1332" s="307" t="s">
        <v>1370</v>
      </c>
      <c r="I1332" s="307" t="s">
        <v>1370</v>
      </c>
      <c r="J1332" s="259">
        <v>0.9</v>
      </c>
      <c r="K1332" s="260">
        <v>0.911764705882353</v>
      </c>
      <c r="L1332" s="260">
        <v>0.95</v>
      </c>
      <c r="M1332" s="261">
        <v>1</v>
      </c>
      <c r="N1332" s="261">
        <v>0.964388835418672</v>
      </c>
      <c r="O1332" s="262">
        <v>0.9</v>
      </c>
      <c r="P1332" s="263">
        <v>0.949013770003722</v>
      </c>
      <c r="Q1332" s="260">
        <v>0.941682600382409</v>
      </c>
      <c r="R1332" s="260">
        <v>0.969580119965724</v>
      </c>
      <c r="S1332" s="260">
        <v>0.951917076363415</v>
      </c>
      <c r="T1332" s="262">
        <v>0.9</v>
      </c>
      <c r="U1332" s="260">
        <v>0.89839970227019</v>
      </c>
      <c r="V1332" s="260">
        <v>0.937380497131931</v>
      </c>
      <c r="W1332" s="260">
        <v>0.937446443873179</v>
      </c>
      <c r="X1332" s="260">
        <v>0.930425120625885</v>
      </c>
      <c r="Y1332" s="262">
        <v>0.92</v>
      </c>
      <c r="Z1332" s="262">
        <v>0.929292929292929</v>
      </c>
      <c r="AA1332" s="262">
        <v>0.944976076555024</v>
      </c>
      <c r="AB1332" s="262">
        <v>0.948833709556057</v>
      </c>
      <c r="AC1332" s="262">
        <v>0.956740286025667</v>
      </c>
      <c r="AD1332" s="262">
        <v>0.92</v>
      </c>
      <c r="AE1332" s="260">
        <v>0.988529014844804</v>
      </c>
      <c r="AF1332" s="260">
        <v>0.99435180204411</v>
      </c>
      <c r="AG1332" s="260">
        <v>0.997606837606838</v>
      </c>
      <c r="AH1332" s="260">
        <v>0.990752579465374</v>
      </c>
      <c r="AI1332" s="262">
        <v>0.92</v>
      </c>
      <c r="AJ1332" s="260">
        <v>0.93958379950772</v>
      </c>
      <c r="AK1332" s="260">
        <v>0.965755242898859</v>
      </c>
      <c r="AL1332" s="260">
        <v>0.969978165938865</v>
      </c>
      <c r="AM1332" s="260">
        <v>0.968997361477573</v>
      </c>
      <c r="AN1332" s="259">
        <v>0.99</v>
      </c>
      <c r="AO1332" s="264">
        <v>1</v>
      </c>
      <c r="AP1332" s="264">
        <v>1</v>
      </c>
      <c r="AQ1332" s="264">
        <v>1</v>
      </c>
      <c r="AR1332" s="265">
        <v>1</v>
      </c>
      <c r="AS1332" s="286">
        <v>0.0721861525408278</v>
      </c>
      <c r="AT1332" s="267">
        <v>0.05</v>
      </c>
      <c r="AU1332" s="268">
        <v>0.0444444444444444</v>
      </c>
      <c r="AV1332" s="268">
        <v>0.0689655172413793</v>
      </c>
      <c r="AW1332" s="268">
        <v>0.0703883495145631</v>
      </c>
      <c r="AX1332" s="224"/>
      <c r="AY1332" s="222"/>
    </row>
    <row r="1333" ht="15" spans="1:51">
      <c r="A1333" s="220"/>
      <c r="B1333" s="224"/>
      <c r="C1333" s="283" t="s">
        <v>1085</v>
      </c>
      <c r="D1333" s="111" t="s">
        <v>25</v>
      </c>
      <c r="E1333" s="111" t="s">
        <v>1086</v>
      </c>
      <c r="F1333" s="307" t="s">
        <v>1371</v>
      </c>
      <c r="G1333" s="307" t="s">
        <v>1371</v>
      </c>
      <c r="H1333" s="307" t="s">
        <v>1371</v>
      </c>
      <c r="I1333" s="307" t="s">
        <v>1371</v>
      </c>
      <c r="J1333" s="259">
        <v>0.9</v>
      </c>
      <c r="K1333" s="260">
        <v>0.851851851851852</v>
      </c>
      <c r="L1333" s="260">
        <v>1</v>
      </c>
      <c r="M1333" s="261">
        <v>0.96969696969697</v>
      </c>
      <c r="N1333" s="261">
        <v>0.887135922330097</v>
      </c>
      <c r="O1333" s="262">
        <v>0.9</v>
      </c>
      <c r="P1333" s="263">
        <v>0.8270929743374</v>
      </c>
      <c r="Q1333" s="260">
        <v>0.950929752066116</v>
      </c>
      <c r="R1333" s="260">
        <v>0.921835602622289</v>
      </c>
      <c r="S1333" s="260">
        <v>0.940706483287028</v>
      </c>
      <c r="T1333" s="262">
        <v>0.9</v>
      </c>
      <c r="U1333" s="260">
        <v>0.871687000420698</v>
      </c>
      <c r="V1333" s="260">
        <v>0.932851239669422</v>
      </c>
      <c r="W1333" s="260">
        <v>0.939485627836611</v>
      </c>
      <c r="X1333" s="260">
        <v>0.933217139208614</v>
      </c>
      <c r="Y1333" s="262">
        <v>0.92</v>
      </c>
      <c r="Z1333" s="262">
        <v>0.892396907216495</v>
      </c>
      <c r="AA1333" s="262">
        <v>0.935277382645804</v>
      </c>
      <c r="AB1333" s="262">
        <v>0.977011494252874</v>
      </c>
      <c r="AC1333" s="262">
        <v>0.958312202048889</v>
      </c>
      <c r="AD1333" s="262">
        <v>0.92</v>
      </c>
      <c r="AE1333" s="260">
        <v>0.999395039322444</v>
      </c>
      <c r="AF1333" s="260">
        <v>0.997651479567872</v>
      </c>
      <c r="AG1333" s="260">
        <v>0.990582695703355</v>
      </c>
      <c r="AH1333" s="260">
        <v>0.995109104589917</v>
      </c>
      <c r="AI1333" s="262">
        <v>0.92</v>
      </c>
      <c r="AJ1333" s="260">
        <v>0.911173326546195</v>
      </c>
      <c r="AK1333" s="260">
        <v>0.957510472770796</v>
      </c>
      <c r="AL1333" s="260">
        <v>0.978805394990366</v>
      </c>
      <c r="AM1333" s="260">
        <v>0.969790939335442</v>
      </c>
      <c r="AN1333" s="259">
        <v>0.99</v>
      </c>
      <c r="AO1333" s="264">
        <v>1</v>
      </c>
      <c r="AP1333" s="264">
        <v>1</v>
      </c>
      <c r="AQ1333" s="264">
        <v>1</v>
      </c>
      <c r="AR1333" s="265">
        <v>1</v>
      </c>
      <c r="AS1333" s="286">
        <v>0.0721861525408278</v>
      </c>
      <c r="AT1333" s="267">
        <v>0.0512820512820513</v>
      </c>
      <c r="AU1333" s="268">
        <v>0.0444444444444444</v>
      </c>
      <c r="AV1333" s="268">
        <v>0.03125</v>
      </c>
      <c r="AW1333" s="268">
        <v>0.0701149425287356</v>
      </c>
      <c r="AX1333" s="224"/>
      <c r="AY1333" s="222"/>
    </row>
    <row r="1334" ht="15" spans="1:51">
      <c r="A1334" s="220"/>
      <c r="B1334" s="224"/>
      <c r="C1334" s="283" t="s">
        <v>1085</v>
      </c>
      <c r="D1334" s="111" t="s">
        <v>125</v>
      </c>
      <c r="E1334" s="111" t="s">
        <v>1086</v>
      </c>
      <c r="F1334" s="307" t="s">
        <v>1372</v>
      </c>
      <c r="G1334" s="307" t="s">
        <v>1372</v>
      </c>
      <c r="H1334" s="307" t="s">
        <v>1372</v>
      </c>
      <c r="I1334" s="307" t="s">
        <v>1372</v>
      </c>
      <c r="J1334" s="259">
        <v>0.9</v>
      </c>
      <c r="K1334" s="260" t="s">
        <v>33</v>
      </c>
      <c r="L1334" s="260" t="s">
        <v>33</v>
      </c>
      <c r="M1334" s="261" t="s">
        <v>33</v>
      </c>
      <c r="N1334" s="261" t="s">
        <v>33</v>
      </c>
      <c r="O1334" s="262">
        <v>0.9</v>
      </c>
      <c r="P1334" s="263">
        <v>1</v>
      </c>
      <c r="Q1334" s="260">
        <v>0</v>
      </c>
      <c r="R1334" s="260">
        <v>0.333333333333333</v>
      </c>
      <c r="S1334" s="260">
        <v>0.557377049180328</v>
      </c>
      <c r="T1334" s="262">
        <v>0.9</v>
      </c>
      <c r="U1334" s="260">
        <v>1</v>
      </c>
      <c r="V1334" s="260">
        <v>1</v>
      </c>
      <c r="W1334" s="260">
        <v>1</v>
      </c>
      <c r="X1334" s="260">
        <v>1</v>
      </c>
      <c r="Y1334" s="262">
        <v>0.92</v>
      </c>
      <c r="Z1334" s="262" t="s">
        <v>33</v>
      </c>
      <c r="AA1334" s="262" t="s">
        <v>33</v>
      </c>
      <c r="AB1334" s="262" t="s">
        <v>33</v>
      </c>
      <c r="AC1334" s="262">
        <v>1</v>
      </c>
      <c r="AD1334" s="262">
        <v>0.92</v>
      </c>
      <c r="AE1334" s="260">
        <v>0.999623493975904</v>
      </c>
      <c r="AF1334" s="260">
        <v>1</v>
      </c>
      <c r="AG1334" s="260">
        <v>0.999691071980229</v>
      </c>
      <c r="AH1334" s="260">
        <v>0.977211829504292</v>
      </c>
      <c r="AI1334" s="262">
        <v>0.92</v>
      </c>
      <c r="AJ1334" s="260">
        <v>1</v>
      </c>
      <c r="AK1334" s="260">
        <v>1</v>
      </c>
      <c r="AL1334" s="260">
        <v>1</v>
      </c>
      <c r="AM1334" s="260">
        <v>1</v>
      </c>
      <c r="AN1334" s="259">
        <v>0.99</v>
      </c>
      <c r="AO1334" s="264">
        <v>1</v>
      </c>
      <c r="AP1334" s="264">
        <v>1</v>
      </c>
      <c r="AQ1334" s="264">
        <v>1</v>
      </c>
      <c r="AR1334" s="265">
        <v>1</v>
      </c>
      <c r="AS1334" s="286">
        <v>0.0721861525408278</v>
      </c>
      <c r="AT1334" s="267" t="s">
        <v>33</v>
      </c>
      <c r="AU1334" s="268" t="s">
        <v>33</v>
      </c>
      <c r="AV1334" s="268" t="s">
        <v>33</v>
      </c>
      <c r="AW1334" s="268" t="s">
        <v>33</v>
      </c>
      <c r="AX1334" s="224"/>
      <c r="AY1334" s="222"/>
    </row>
    <row r="1335" ht="15" spans="1:51">
      <c r="A1335" s="220"/>
      <c r="B1335" s="224"/>
      <c r="C1335" s="283" t="s">
        <v>1085</v>
      </c>
      <c r="D1335" s="111" t="s">
        <v>25</v>
      </c>
      <c r="E1335" s="111" t="s">
        <v>1086</v>
      </c>
      <c r="F1335" s="307" t="s">
        <v>1373</v>
      </c>
      <c r="G1335" s="307" t="s">
        <v>1373</v>
      </c>
      <c r="H1335" s="307" t="s">
        <v>1373</v>
      </c>
      <c r="I1335" s="307" t="s">
        <v>1373</v>
      </c>
      <c r="J1335" s="259">
        <v>0.9</v>
      </c>
      <c r="K1335" s="260">
        <v>0.846153846153846</v>
      </c>
      <c r="L1335" s="260">
        <v>0.785714285714286</v>
      </c>
      <c r="M1335" s="261">
        <v>0.833333333333333</v>
      </c>
      <c r="N1335" s="261">
        <v>0.868945868945869</v>
      </c>
      <c r="O1335" s="262">
        <v>0.9</v>
      </c>
      <c r="P1335" s="263">
        <v>0.902249134948097</v>
      </c>
      <c r="Q1335" s="260">
        <v>0.929506545820745</v>
      </c>
      <c r="R1335" s="260">
        <v>0.952202436738519</v>
      </c>
      <c r="S1335" s="260">
        <v>0.943824038559452</v>
      </c>
      <c r="T1335" s="262">
        <v>0.9</v>
      </c>
      <c r="U1335" s="260">
        <v>0.859861591695502</v>
      </c>
      <c r="V1335" s="260">
        <v>0.892245720040282</v>
      </c>
      <c r="W1335" s="260">
        <v>0.923149015932521</v>
      </c>
      <c r="X1335" s="260">
        <v>0.888734258850684</v>
      </c>
      <c r="Y1335" s="262">
        <v>0.92</v>
      </c>
      <c r="Z1335" s="262">
        <v>0.859697386519945</v>
      </c>
      <c r="AA1335" s="262">
        <v>0.926302414231258</v>
      </c>
      <c r="AB1335" s="262">
        <v>0.938671209540034</v>
      </c>
      <c r="AC1335" s="262">
        <v>0.936948166614729</v>
      </c>
      <c r="AD1335" s="262">
        <v>0.92</v>
      </c>
      <c r="AE1335" s="260">
        <v>0.994971264367816</v>
      </c>
      <c r="AF1335" s="260">
        <v>0.994677453693847</v>
      </c>
      <c r="AG1335" s="260">
        <v>0.997489730716568</v>
      </c>
      <c r="AH1335" s="260">
        <v>0.988000031578864</v>
      </c>
      <c r="AI1335" s="262">
        <v>0.92</v>
      </c>
      <c r="AJ1335" s="260">
        <v>0.902283590015932</v>
      </c>
      <c r="AK1335" s="260">
        <v>0.939887640449438</v>
      </c>
      <c r="AL1335" s="260">
        <v>0.961329305135952</v>
      </c>
      <c r="AM1335" s="260">
        <v>0.960550082101806</v>
      </c>
      <c r="AN1335" s="259">
        <v>0.99</v>
      </c>
      <c r="AO1335" s="264">
        <v>1</v>
      </c>
      <c r="AP1335" s="264">
        <v>1</v>
      </c>
      <c r="AQ1335" s="264">
        <v>1</v>
      </c>
      <c r="AR1335" s="265">
        <v>1</v>
      </c>
      <c r="AS1335" s="286">
        <v>0.0721861525408278</v>
      </c>
      <c r="AT1335" s="267">
        <v>0.142857142857143</v>
      </c>
      <c r="AU1335" s="268">
        <v>0</v>
      </c>
      <c r="AV1335" s="268">
        <v>0.0769230769230769</v>
      </c>
      <c r="AW1335" s="268">
        <v>0.0552995391705069</v>
      </c>
      <c r="AX1335" s="224"/>
      <c r="AY1335" s="222"/>
    </row>
    <row r="1336" ht="15" spans="1:51">
      <c r="A1336" s="220"/>
      <c r="B1336" s="224"/>
      <c r="C1336" s="283" t="s">
        <v>1085</v>
      </c>
      <c r="D1336" s="111" t="s">
        <v>25</v>
      </c>
      <c r="E1336" s="111" t="s">
        <v>1086</v>
      </c>
      <c r="F1336" s="307" t="s">
        <v>1374</v>
      </c>
      <c r="G1336" s="307" t="s">
        <v>1374</v>
      </c>
      <c r="H1336" s="307" t="s">
        <v>1374</v>
      </c>
      <c r="I1336" s="307" t="s">
        <v>1374</v>
      </c>
      <c r="J1336" s="259">
        <v>0.9</v>
      </c>
      <c r="K1336" s="260">
        <v>0.958333333333333</v>
      </c>
      <c r="L1336" s="260">
        <v>0.88</v>
      </c>
      <c r="M1336" s="261">
        <v>1</v>
      </c>
      <c r="N1336" s="261">
        <v>0.94750656167979</v>
      </c>
      <c r="O1336" s="262">
        <v>0.9</v>
      </c>
      <c r="P1336" s="263">
        <v>0.95465626523647</v>
      </c>
      <c r="Q1336" s="260">
        <v>0.958046336881653</v>
      </c>
      <c r="R1336" s="260">
        <v>0.970116214720531</v>
      </c>
      <c r="S1336" s="260">
        <v>0.946194554026749</v>
      </c>
      <c r="T1336" s="262">
        <v>0.9</v>
      </c>
      <c r="U1336" s="260">
        <v>0.911262798634812</v>
      </c>
      <c r="V1336" s="260">
        <v>0.899812147777082</v>
      </c>
      <c r="W1336" s="260">
        <v>0.952960708356392</v>
      </c>
      <c r="X1336" s="260">
        <v>0.929337053786202</v>
      </c>
      <c r="Y1336" s="262">
        <v>0.92</v>
      </c>
      <c r="Z1336" s="262">
        <v>0.91876523151909</v>
      </c>
      <c r="AA1336" s="262">
        <v>0.937548790007806</v>
      </c>
      <c r="AB1336" s="262">
        <v>0.944897959183673</v>
      </c>
      <c r="AC1336" s="262">
        <v>0.956707549102831</v>
      </c>
      <c r="AD1336" s="262">
        <v>0.92</v>
      </c>
      <c r="AE1336" s="260">
        <v>0.985235786690172</v>
      </c>
      <c r="AF1336" s="260">
        <v>0.991782108476168</v>
      </c>
      <c r="AG1336" s="260">
        <v>0.981507425049033</v>
      </c>
      <c r="AH1336" s="260">
        <v>0.944870560370112</v>
      </c>
      <c r="AI1336" s="262">
        <v>0.92</v>
      </c>
      <c r="AJ1336" s="260">
        <v>0.936643314042035</v>
      </c>
      <c r="AK1336" s="260">
        <v>0.954829742876998</v>
      </c>
      <c r="AL1336" s="260">
        <v>0.972371725870111</v>
      </c>
      <c r="AM1336" s="260">
        <v>0.972358515734651</v>
      </c>
      <c r="AN1336" s="259">
        <v>0.99</v>
      </c>
      <c r="AO1336" s="264">
        <v>1</v>
      </c>
      <c r="AP1336" s="264">
        <v>1</v>
      </c>
      <c r="AQ1336" s="264">
        <v>1</v>
      </c>
      <c r="AR1336" s="265">
        <v>1</v>
      </c>
      <c r="AS1336" s="286">
        <v>0.0721861525408278</v>
      </c>
      <c r="AT1336" s="267">
        <v>0</v>
      </c>
      <c r="AU1336" s="268">
        <v>0.1</v>
      </c>
      <c r="AV1336" s="268">
        <v>0.0476190476190476</v>
      </c>
      <c r="AW1336" s="268">
        <v>0.0623916811091854</v>
      </c>
      <c r="AX1336" s="224"/>
      <c r="AY1336" s="222"/>
    </row>
    <row r="1337" ht="15" spans="1:51">
      <c r="A1337" s="220"/>
      <c r="B1337" s="224"/>
      <c r="C1337" s="283" t="s">
        <v>1085</v>
      </c>
      <c r="D1337" s="111" t="s">
        <v>125</v>
      </c>
      <c r="E1337" s="111" t="s">
        <v>1086</v>
      </c>
      <c r="F1337" s="307" t="s">
        <v>1375</v>
      </c>
      <c r="G1337" s="307" t="s">
        <v>1375</v>
      </c>
      <c r="H1337" s="307" t="s">
        <v>1375</v>
      </c>
      <c r="I1337" s="307" t="s">
        <v>1375</v>
      </c>
      <c r="J1337" s="259">
        <v>0.9</v>
      </c>
      <c r="K1337" s="260" t="s">
        <v>33</v>
      </c>
      <c r="L1337" s="260" t="s">
        <v>33</v>
      </c>
      <c r="M1337" s="261" t="s">
        <v>33</v>
      </c>
      <c r="N1337" s="261" t="s">
        <v>33</v>
      </c>
      <c r="O1337" s="262">
        <v>0.9</v>
      </c>
      <c r="P1337" s="263">
        <v>0.99622641509434</v>
      </c>
      <c r="Q1337" s="260">
        <v>1</v>
      </c>
      <c r="R1337" s="260">
        <v>0.993377483443709</v>
      </c>
      <c r="S1337" s="260">
        <v>0.996852046169989</v>
      </c>
      <c r="T1337" s="262">
        <v>0.9</v>
      </c>
      <c r="U1337" s="260">
        <v>0.99622641509434</v>
      </c>
      <c r="V1337" s="260">
        <v>1</v>
      </c>
      <c r="W1337" s="260">
        <v>1</v>
      </c>
      <c r="X1337" s="260">
        <v>0.999300454704442</v>
      </c>
      <c r="Y1337" s="262">
        <v>0.92</v>
      </c>
      <c r="Z1337" s="262">
        <v>0.992125984251969</v>
      </c>
      <c r="AA1337" s="262">
        <v>1</v>
      </c>
      <c r="AB1337" s="262">
        <v>1</v>
      </c>
      <c r="AC1337" s="262">
        <v>0.999502734957732</v>
      </c>
      <c r="AD1337" s="262">
        <v>0.92</v>
      </c>
      <c r="AE1337" s="260">
        <v>0.993821008570859</v>
      </c>
      <c r="AF1337" s="260">
        <v>0.996899953029591</v>
      </c>
      <c r="AG1337" s="260">
        <v>0.997714916082263</v>
      </c>
      <c r="AH1337" s="260">
        <v>0.993762786883941</v>
      </c>
      <c r="AI1337" s="262">
        <v>0.92</v>
      </c>
      <c r="AJ1337" s="260">
        <v>0.994897959183674</v>
      </c>
      <c r="AK1337" s="260">
        <v>1</v>
      </c>
      <c r="AL1337" s="260">
        <v>1</v>
      </c>
      <c r="AM1337" s="260">
        <v>0.999589575210343</v>
      </c>
      <c r="AN1337" s="259">
        <v>0.99</v>
      </c>
      <c r="AO1337" s="264">
        <v>1</v>
      </c>
      <c r="AP1337" s="264">
        <v>1</v>
      </c>
      <c r="AQ1337" s="264">
        <v>1</v>
      </c>
      <c r="AR1337" s="265">
        <v>1</v>
      </c>
      <c r="AS1337" s="286">
        <v>0.0721861525408278</v>
      </c>
      <c r="AT1337" s="267">
        <v>0</v>
      </c>
      <c r="AU1337" s="268" t="s">
        <v>33</v>
      </c>
      <c r="AV1337" s="268" t="s">
        <v>33</v>
      </c>
      <c r="AW1337" s="268">
        <v>0</v>
      </c>
      <c r="AX1337" s="224"/>
      <c r="AY1337" s="222"/>
    </row>
    <row r="1338" ht="15" spans="1:51">
      <c r="A1338" s="220"/>
      <c r="B1338" s="224"/>
      <c r="C1338" s="283" t="s">
        <v>1085</v>
      </c>
      <c r="D1338" s="111" t="s">
        <v>25</v>
      </c>
      <c r="E1338" s="111" t="s">
        <v>1086</v>
      </c>
      <c r="F1338" s="307" t="s">
        <v>1376</v>
      </c>
      <c r="G1338" s="307" t="s">
        <v>1376</v>
      </c>
      <c r="H1338" s="307" t="s">
        <v>1376</v>
      </c>
      <c r="I1338" s="307" t="s">
        <v>1376</v>
      </c>
      <c r="J1338" s="259">
        <v>0.9</v>
      </c>
      <c r="K1338" s="260">
        <v>0.842105263157895</v>
      </c>
      <c r="L1338" s="260">
        <v>0.857142857142857</v>
      </c>
      <c r="M1338" s="261">
        <v>0.91304347826087</v>
      </c>
      <c r="N1338" s="261">
        <v>0.938311688311688</v>
      </c>
      <c r="O1338" s="262">
        <v>0.9</v>
      </c>
      <c r="P1338" s="263">
        <v>0.908877131099353</v>
      </c>
      <c r="Q1338" s="260">
        <v>0.962910128388017</v>
      </c>
      <c r="R1338" s="260">
        <v>0.972885732730794</v>
      </c>
      <c r="S1338" s="260">
        <v>0.959863127716637</v>
      </c>
      <c r="T1338" s="262">
        <v>0.9</v>
      </c>
      <c r="U1338" s="260">
        <v>0.850088183421517</v>
      </c>
      <c r="V1338" s="260">
        <v>0.8830242510699</v>
      </c>
      <c r="W1338" s="260">
        <v>0.917366042608134</v>
      </c>
      <c r="X1338" s="260">
        <v>0.912373994266161</v>
      </c>
      <c r="Y1338" s="262">
        <v>0.92</v>
      </c>
      <c r="Z1338" s="262">
        <v>0.915207373271889</v>
      </c>
      <c r="AA1338" s="262">
        <v>0.930722891566265</v>
      </c>
      <c r="AB1338" s="262">
        <v>0.949943117178612</v>
      </c>
      <c r="AC1338" s="262">
        <v>0.957817907685982</v>
      </c>
      <c r="AD1338" s="262">
        <v>0.92</v>
      </c>
      <c r="AE1338" s="260">
        <v>0.987209853150166</v>
      </c>
      <c r="AF1338" s="260">
        <v>0.997854077253219</v>
      </c>
      <c r="AG1338" s="260">
        <v>0.9982509838216</v>
      </c>
      <c r="AH1338" s="260">
        <v>0.997367146834524</v>
      </c>
      <c r="AI1338" s="262">
        <v>0.92</v>
      </c>
      <c r="AJ1338" s="260">
        <v>0.930366116295764</v>
      </c>
      <c r="AK1338" s="260">
        <v>0.947456213511259</v>
      </c>
      <c r="AL1338" s="260">
        <v>0.96828665568369</v>
      </c>
      <c r="AM1338" s="260">
        <v>0.971202959772495</v>
      </c>
      <c r="AN1338" s="259">
        <v>0.99</v>
      </c>
      <c r="AO1338" s="264">
        <v>1</v>
      </c>
      <c r="AP1338" s="264">
        <v>1</v>
      </c>
      <c r="AQ1338" s="264">
        <v>1</v>
      </c>
      <c r="AR1338" s="265">
        <v>1</v>
      </c>
      <c r="AS1338" s="286">
        <v>0.0721861525408278</v>
      </c>
      <c r="AT1338" s="267">
        <v>0.0416666666666667</v>
      </c>
      <c r="AU1338" s="268">
        <v>0.0333333333333333</v>
      </c>
      <c r="AV1338" s="268">
        <v>0</v>
      </c>
      <c r="AW1338" s="268">
        <v>0.0577933450087566</v>
      </c>
      <c r="AX1338" s="224"/>
      <c r="AY1338" s="222"/>
    </row>
    <row r="1339" ht="15" spans="1:51">
      <c r="A1339" s="220"/>
      <c r="B1339" s="224"/>
      <c r="C1339" s="283" t="s">
        <v>1085</v>
      </c>
      <c r="D1339" s="111" t="s">
        <v>25</v>
      </c>
      <c r="E1339" s="111" t="s">
        <v>1086</v>
      </c>
      <c r="F1339" s="307" t="s">
        <v>1377</v>
      </c>
      <c r="G1339" s="307" t="s">
        <v>1377</v>
      </c>
      <c r="H1339" s="307" t="s">
        <v>1377</v>
      </c>
      <c r="I1339" s="307" t="s">
        <v>1377</v>
      </c>
      <c r="J1339" s="259">
        <v>0.9</v>
      </c>
      <c r="K1339" s="260">
        <v>0.970588235294118</v>
      </c>
      <c r="L1339" s="260">
        <v>0.953488372093023</v>
      </c>
      <c r="M1339" s="261">
        <v>0.951219512195122</v>
      </c>
      <c r="N1339" s="261">
        <v>0.942829457364341</v>
      </c>
      <c r="O1339" s="262">
        <v>0.9</v>
      </c>
      <c r="P1339" s="263">
        <v>0.884146341463415</v>
      </c>
      <c r="Q1339" s="260">
        <v>0.970527045769764</v>
      </c>
      <c r="R1339" s="260">
        <v>0.945642271484968</v>
      </c>
      <c r="S1339" s="260">
        <v>0.937503950778567</v>
      </c>
      <c r="T1339" s="262">
        <v>0.9</v>
      </c>
      <c r="U1339" s="260">
        <v>0.879904559915164</v>
      </c>
      <c r="V1339" s="260">
        <v>0.933079056865465</v>
      </c>
      <c r="W1339" s="260">
        <v>0.947767992711813</v>
      </c>
      <c r="X1339" s="260">
        <v>0.92921258349312</v>
      </c>
      <c r="Y1339" s="262">
        <v>0.92</v>
      </c>
      <c r="Z1339" s="262">
        <v>0.924870466321243</v>
      </c>
      <c r="AA1339" s="262">
        <v>0.941203281677302</v>
      </c>
      <c r="AB1339" s="262">
        <v>0.973431317128321</v>
      </c>
      <c r="AC1339" s="262">
        <v>0.960585445013107</v>
      </c>
      <c r="AD1339" s="262">
        <v>0.92</v>
      </c>
      <c r="AE1339" s="260">
        <v>0.999560825647782</v>
      </c>
      <c r="AF1339" s="260">
        <v>0.999103407053198</v>
      </c>
      <c r="AG1339" s="260">
        <v>1</v>
      </c>
      <c r="AH1339" s="260">
        <v>0.998916100706593</v>
      </c>
      <c r="AI1339" s="262">
        <v>0.92</v>
      </c>
      <c r="AJ1339" s="260">
        <v>0.939388961892247</v>
      </c>
      <c r="AK1339" s="260">
        <v>0.959440834810002</v>
      </c>
      <c r="AL1339" s="260">
        <v>0.980636237897649</v>
      </c>
      <c r="AM1339" s="260">
        <v>0.97260756373332</v>
      </c>
      <c r="AN1339" s="259">
        <v>0.99</v>
      </c>
      <c r="AO1339" s="264">
        <v>1</v>
      </c>
      <c r="AP1339" s="264">
        <v>1</v>
      </c>
      <c r="AQ1339" s="264">
        <v>1</v>
      </c>
      <c r="AR1339" s="265">
        <v>1</v>
      </c>
      <c r="AS1339" s="286">
        <v>0.0721861525408278</v>
      </c>
      <c r="AT1339" s="267">
        <v>0.0408163265306122</v>
      </c>
      <c r="AU1339" s="268">
        <v>0.0188679245283019</v>
      </c>
      <c r="AV1339" s="268">
        <v>0.087719298245614</v>
      </c>
      <c r="AW1339" s="268">
        <v>0.0702576112412178</v>
      </c>
      <c r="AX1339" s="224"/>
      <c r="AY1339" s="222"/>
    </row>
    <row r="1340" ht="15" spans="1:51">
      <c r="A1340" s="220"/>
      <c r="B1340" s="224"/>
      <c r="C1340" s="283" t="s">
        <v>1085</v>
      </c>
      <c r="D1340" s="111" t="s">
        <v>25</v>
      </c>
      <c r="E1340" s="111" t="s">
        <v>1086</v>
      </c>
      <c r="F1340" s="307" t="s">
        <v>1378</v>
      </c>
      <c r="G1340" s="307" t="s">
        <v>1378</v>
      </c>
      <c r="H1340" s="307" t="s">
        <v>1378</v>
      </c>
      <c r="I1340" s="307" t="s">
        <v>1378</v>
      </c>
      <c r="J1340" s="259">
        <v>0.9</v>
      </c>
      <c r="K1340" s="260">
        <v>1</v>
      </c>
      <c r="L1340" s="260">
        <v>1</v>
      </c>
      <c r="M1340" s="261">
        <v>1</v>
      </c>
      <c r="N1340" s="261">
        <v>0.990147783251232</v>
      </c>
      <c r="O1340" s="262">
        <v>0.9</v>
      </c>
      <c r="P1340" s="263">
        <v>0.973667308927424</v>
      </c>
      <c r="Q1340" s="260">
        <v>0.985538684020246</v>
      </c>
      <c r="R1340" s="260">
        <v>0.981738495252009</v>
      </c>
      <c r="S1340" s="260">
        <v>0.98359369066005</v>
      </c>
      <c r="T1340" s="262">
        <v>0.9</v>
      </c>
      <c r="U1340" s="260">
        <v>0.863198458574181</v>
      </c>
      <c r="V1340" s="260">
        <v>0.927693420101229</v>
      </c>
      <c r="W1340" s="260">
        <v>0.948137326515705</v>
      </c>
      <c r="X1340" s="260">
        <v>0.924272729574398</v>
      </c>
      <c r="Y1340" s="262">
        <v>0.92</v>
      </c>
      <c r="Z1340" s="262">
        <v>0.863168724279835</v>
      </c>
      <c r="AA1340" s="262">
        <v>0.938916256157636</v>
      </c>
      <c r="AB1340" s="262">
        <v>0.961716937354988</v>
      </c>
      <c r="AC1340" s="262">
        <v>0.952854046242775</v>
      </c>
      <c r="AD1340" s="262">
        <v>0.92</v>
      </c>
      <c r="AE1340" s="260">
        <v>1</v>
      </c>
      <c r="AF1340" s="260">
        <v>1</v>
      </c>
      <c r="AG1340" s="260">
        <v>1</v>
      </c>
      <c r="AH1340" s="260">
        <v>0.999470696431171</v>
      </c>
      <c r="AI1340" s="262">
        <v>0.92</v>
      </c>
      <c r="AJ1340" s="260">
        <v>0.901146698299723</v>
      </c>
      <c r="AK1340" s="260">
        <v>0.959549624687239</v>
      </c>
      <c r="AL1340" s="260">
        <v>0.975347377857463</v>
      </c>
      <c r="AM1340" s="260">
        <v>0.964221931182284</v>
      </c>
      <c r="AN1340" s="259">
        <v>0.99</v>
      </c>
      <c r="AO1340" s="264">
        <v>1</v>
      </c>
      <c r="AP1340" s="264">
        <v>1</v>
      </c>
      <c r="AQ1340" s="264">
        <v>1</v>
      </c>
      <c r="AR1340" s="265">
        <v>1</v>
      </c>
      <c r="AS1340" s="286">
        <v>0.0721861525408278</v>
      </c>
      <c r="AT1340" s="267">
        <v>0</v>
      </c>
      <c r="AU1340" s="268">
        <v>0</v>
      </c>
      <c r="AV1340" s="268">
        <v>0.0294117647058824</v>
      </c>
      <c r="AW1340" s="268">
        <v>0.0636042402826855</v>
      </c>
      <c r="AX1340" s="224"/>
      <c r="AY1340" s="222"/>
    </row>
    <row r="1341" ht="15" spans="1:51">
      <c r="A1341" s="220"/>
      <c r="B1341" s="224"/>
      <c r="C1341" s="283" t="s">
        <v>1085</v>
      </c>
      <c r="D1341" s="111" t="s">
        <v>25</v>
      </c>
      <c r="E1341" s="111" t="s">
        <v>1086</v>
      </c>
      <c r="F1341" s="307" t="s">
        <v>1379</v>
      </c>
      <c r="G1341" s="307" t="s">
        <v>1379</v>
      </c>
      <c r="H1341" s="307" t="s">
        <v>1379</v>
      </c>
      <c r="I1341" s="307" t="s">
        <v>1379</v>
      </c>
      <c r="J1341" s="259">
        <v>0.9</v>
      </c>
      <c r="K1341" s="260">
        <v>0.95</v>
      </c>
      <c r="L1341" s="260">
        <v>0.92</v>
      </c>
      <c r="M1341" s="261">
        <v>1</v>
      </c>
      <c r="N1341" s="261">
        <v>0.955792682926829</v>
      </c>
      <c r="O1341" s="262">
        <v>0.9</v>
      </c>
      <c r="P1341" s="263">
        <v>0.964710395090142</v>
      </c>
      <c r="Q1341" s="260">
        <v>0.964121435142594</v>
      </c>
      <c r="R1341" s="260">
        <v>0.953153153153153</v>
      </c>
      <c r="S1341" s="260">
        <v>0.970536769214663</v>
      </c>
      <c r="T1341" s="262">
        <v>0.9</v>
      </c>
      <c r="U1341" s="260">
        <v>0.93632527809743</v>
      </c>
      <c r="V1341" s="260">
        <v>0.956301747930083</v>
      </c>
      <c r="W1341" s="260">
        <v>0.930630630630631</v>
      </c>
      <c r="X1341" s="260">
        <v>0.952903698607601</v>
      </c>
      <c r="Y1341" s="262">
        <v>0.92</v>
      </c>
      <c r="Z1341" s="262">
        <v>0</v>
      </c>
      <c r="AA1341" s="262" t="s">
        <v>33</v>
      </c>
      <c r="AB1341" s="262" t="s">
        <v>33</v>
      </c>
      <c r="AC1341" s="262">
        <v>0</v>
      </c>
      <c r="AD1341" s="262">
        <v>0.92</v>
      </c>
      <c r="AE1341" s="260">
        <v>1</v>
      </c>
      <c r="AF1341" s="260">
        <v>0.984503190519599</v>
      </c>
      <c r="AG1341" s="260">
        <v>0.998911860718172</v>
      </c>
      <c r="AH1341" s="260">
        <v>0.992786439800738</v>
      </c>
      <c r="AI1341" s="262">
        <v>0.92</v>
      </c>
      <c r="AJ1341" s="260">
        <v>0.968941717791411</v>
      </c>
      <c r="AK1341" s="260">
        <v>0.983440662373505</v>
      </c>
      <c r="AL1341" s="260">
        <v>0.975675675675676</v>
      </c>
      <c r="AM1341" s="260">
        <v>0.984596518514087</v>
      </c>
      <c r="AN1341" s="259">
        <v>0.99</v>
      </c>
      <c r="AO1341" s="264">
        <v>1</v>
      </c>
      <c r="AP1341" s="264">
        <v>1</v>
      </c>
      <c r="AQ1341" s="264">
        <v>1</v>
      </c>
      <c r="AR1341" s="265">
        <v>1</v>
      </c>
      <c r="AS1341" s="286">
        <v>0.0721861525408278</v>
      </c>
      <c r="AT1341" s="267">
        <v>0</v>
      </c>
      <c r="AU1341" s="268">
        <v>0.0454545454545455</v>
      </c>
      <c r="AV1341" s="268">
        <v>0.0666666666666667</v>
      </c>
      <c r="AW1341" s="268">
        <v>0.0580110497237569</v>
      </c>
      <c r="AX1341" s="224"/>
      <c r="AY1341" s="222"/>
    </row>
    <row r="1342" ht="15" spans="1:51">
      <c r="A1342" s="220"/>
      <c r="B1342" s="224"/>
      <c r="C1342" s="283" t="s">
        <v>1085</v>
      </c>
      <c r="D1342" s="111" t="s">
        <v>25</v>
      </c>
      <c r="E1342" s="111" t="s">
        <v>1086</v>
      </c>
      <c r="F1342" s="307" t="s">
        <v>1380</v>
      </c>
      <c r="G1342" s="307" t="s">
        <v>1380</v>
      </c>
      <c r="H1342" s="307" t="s">
        <v>1380</v>
      </c>
      <c r="I1342" s="307" t="s">
        <v>1380</v>
      </c>
      <c r="J1342" s="259">
        <v>0.9</v>
      </c>
      <c r="K1342" s="260">
        <v>1</v>
      </c>
      <c r="L1342" s="260">
        <v>0.9</v>
      </c>
      <c r="M1342" s="261">
        <v>0.9</v>
      </c>
      <c r="N1342" s="261">
        <v>0.952380952380952</v>
      </c>
      <c r="O1342" s="262">
        <v>0.9</v>
      </c>
      <c r="P1342" s="263">
        <v>0.73719165085389</v>
      </c>
      <c r="Q1342" s="260">
        <v>0.977363515312916</v>
      </c>
      <c r="R1342" s="260">
        <v>0.857142857142857</v>
      </c>
      <c r="S1342" s="260">
        <v>0.951707588807473</v>
      </c>
      <c r="T1342" s="262">
        <v>0.9</v>
      </c>
      <c r="U1342" s="260">
        <v>0.910815939278937</v>
      </c>
      <c r="V1342" s="260">
        <v>0.96138482023968</v>
      </c>
      <c r="W1342" s="260">
        <v>0.949776785714286</v>
      </c>
      <c r="X1342" s="260">
        <v>0.936924197626087</v>
      </c>
      <c r="Y1342" s="262">
        <v>0.92</v>
      </c>
      <c r="Z1342" s="262">
        <v>0.912912912912913</v>
      </c>
      <c r="AA1342" s="262">
        <v>0.963687150837989</v>
      </c>
      <c r="AB1342" s="262">
        <v>0.958167330677291</v>
      </c>
      <c r="AC1342" s="262">
        <v>0.952727498911488</v>
      </c>
      <c r="AD1342" s="262">
        <v>0.92</v>
      </c>
      <c r="AE1342" s="260">
        <v>0.997663551401869</v>
      </c>
      <c r="AF1342" s="260">
        <v>0.925194607936207</v>
      </c>
      <c r="AG1342" s="260">
        <v>0.993480791618161</v>
      </c>
      <c r="AH1342" s="260">
        <v>0.951614771185599</v>
      </c>
      <c r="AI1342" s="262">
        <v>0.92</v>
      </c>
      <c r="AJ1342" s="260">
        <v>0.929110981987217</v>
      </c>
      <c r="AK1342" s="260">
        <v>0.972733469665985</v>
      </c>
      <c r="AL1342" s="260">
        <v>0.974248927038627</v>
      </c>
      <c r="AM1342" s="260">
        <v>0.965396519356639</v>
      </c>
      <c r="AN1342" s="259">
        <v>0.99</v>
      </c>
      <c r="AO1342" s="264">
        <v>1</v>
      </c>
      <c r="AP1342" s="264">
        <v>1</v>
      </c>
      <c r="AQ1342" s="264">
        <v>1</v>
      </c>
      <c r="AR1342" s="265">
        <v>1</v>
      </c>
      <c r="AS1342" s="286">
        <v>0.0721861525408278</v>
      </c>
      <c r="AT1342" s="267">
        <v>0.125</v>
      </c>
      <c r="AU1342" s="268">
        <v>0.285714285714286</v>
      </c>
      <c r="AV1342" s="268">
        <v>0</v>
      </c>
      <c r="AW1342" s="268">
        <v>0.0629139072847682</v>
      </c>
      <c r="AX1342" s="224"/>
      <c r="AY1342" s="222"/>
    </row>
    <row r="1343" ht="15" spans="1:51">
      <c r="A1343" s="220"/>
      <c r="B1343" s="224"/>
      <c r="C1343" s="283" t="s">
        <v>1085</v>
      </c>
      <c r="D1343" s="111" t="s">
        <v>25</v>
      </c>
      <c r="E1343" s="111" t="s">
        <v>1086</v>
      </c>
      <c r="F1343" s="307" t="s">
        <v>1381</v>
      </c>
      <c r="G1343" s="307" t="s">
        <v>1381</v>
      </c>
      <c r="H1343" s="307" t="s">
        <v>1381</v>
      </c>
      <c r="I1343" s="307" t="s">
        <v>1381</v>
      </c>
      <c r="J1343" s="259">
        <v>0.9</v>
      </c>
      <c r="K1343" s="260">
        <v>0.933333333333333</v>
      </c>
      <c r="L1343" s="260">
        <v>1</v>
      </c>
      <c r="M1343" s="261">
        <v>0.967741935483871</v>
      </c>
      <c r="N1343" s="261">
        <v>0.954063604240283</v>
      </c>
      <c r="O1343" s="262">
        <v>0.9</v>
      </c>
      <c r="P1343" s="263">
        <v>0.952401746724891</v>
      </c>
      <c r="Q1343" s="260">
        <v>0.960042060988433</v>
      </c>
      <c r="R1343" s="260">
        <v>0.966819806023481</v>
      </c>
      <c r="S1343" s="260">
        <v>0.966239278450791</v>
      </c>
      <c r="T1343" s="262">
        <v>0.9</v>
      </c>
      <c r="U1343" s="260">
        <v>0.929257641921397</v>
      </c>
      <c r="V1343" s="260">
        <v>0.928496319663512</v>
      </c>
      <c r="W1343" s="260">
        <v>0.924961715160796</v>
      </c>
      <c r="X1343" s="260">
        <v>0.939941639402246</v>
      </c>
      <c r="Y1343" s="262">
        <v>0.92</v>
      </c>
      <c r="Z1343" s="262">
        <v>0.935689455388181</v>
      </c>
      <c r="AA1343" s="262">
        <v>0.943772241992883</v>
      </c>
      <c r="AB1343" s="262">
        <v>0.954509177972865</v>
      </c>
      <c r="AC1343" s="262">
        <v>0.95584935115621</v>
      </c>
      <c r="AD1343" s="262">
        <v>0.92</v>
      </c>
      <c r="AE1343" s="260">
        <v>0.997804610318331</v>
      </c>
      <c r="AF1343" s="260">
        <v>0.99931129476584</v>
      </c>
      <c r="AG1343" s="260">
        <v>1</v>
      </c>
      <c r="AH1343" s="260">
        <v>0.999028677150786</v>
      </c>
      <c r="AI1343" s="262">
        <v>0.92</v>
      </c>
      <c r="AJ1343" s="260">
        <v>0.953187250996016</v>
      </c>
      <c r="AK1343" s="260">
        <v>0.958875113395827</v>
      </c>
      <c r="AL1343" s="260">
        <v>0.973848069738481</v>
      </c>
      <c r="AM1343" s="260">
        <v>0.971582055277618</v>
      </c>
      <c r="AN1343" s="259">
        <v>0.99</v>
      </c>
      <c r="AO1343" s="264">
        <v>1</v>
      </c>
      <c r="AP1343" s="264">
        <v>1</v>
      </c>
      <c r="AQ1343" s="264">
        <v>1</v>
      </c>
      <c r="AR1343" s="265">
        <v>1</v>
      </c>
      <c r="AS1343" s="286">
        <v>0.0721861525408278</v>
      </c>
      <c r="AT1343" s="267">
        <v>0.0833333333333333</v>
      </c>
      <c r="AU1343" s="268">
        <v>0.0333333333333333</v>
      </c>
      <c r="AV1343" s="268">
        <v>0.0526315789473684</v>
      </c>
      <c r="AW1343" s="268">
        <v>0.0606060606060606</v>
      </c>
      <c r="AX1343" s="224"/>
      <c r="AY1343" s="222"/>
    </row>
    <row r="1344" ht="15" spans="1:51">
      <c r="A1344" s="220"/>
      <c r="B1344" s="224"/>
      <c r="C1344" s="283" t="s">
        <v>1085</v>
      </c>
      <c r="D1344" s="111" t="s">
        <v>25</v>
      </c>
      <c r="E1344" s="111" t="s">
        <v>1086</v>
      </c>
      <c r="F1344" s="307" t="s">
        <v>1382</v>
      </c>
      <c r="G1344" s="307" t="s">
        <v>1382</v>
      </c>
      <c r="H1344" s="307" t="s">
        <v>1382</v>
      </c>
      <c r="I1344" s="307" t="s">
        <v>1382</v>
      </c>
      <c r="J1344" s="259">
        <v>0.9</v>
      </c>
      <c r="K1344" s="260">
        <v>0.948717948717949</v>
      </c>
      <c r="L1344" s="260">
        <v>0.951219512195122</v>
      </c>
      <c r="M1344" s="261">
        <v>0.977272727272727</v>
      </c>
      <c r="N1344" s="261">
        <v>0.932114882506527</v>
      </c>
      <c r="O1344" s="262">
        <v>0.9</v>
      </c>
      <c r="P1344" s="263">
        <v>0.943893366398016</v>
      </c>
      <c r="Q1344" s="260">
        <v>0.981166912850812</v>
      </c>
      <c r="R1344" s="260">
        <v>0.983465380640717</v>
      </c>
      <c r="S1344" s="260">
        <v>0.974024062695463</v>
      </c>
      <c r="T1344" s="262">
        <v>0.9</v>
      </c>
      <c r="U1344" s="260">
        <v>0.909485430874148</v>
      </c>
      <c r="V1344" s="260">
        <v>0.944608567208272</v>
      </c>
      <c r="W1344" s="260">
        <v>0.949018256975543</v>
      </c>
      <c r="X1344" s="260">
        <v>0.943203698934226</v>
      </c>
      <c r="Y1344" s="262">
        <v>0.92</v>
      </c>
      <c r="Z1344" s="262">
        <v>0.924647544968401</v>
      </c>
      <c r="AA1344" s="262">
        <v>0.944225074037512</v>
      </c>
      <c r="AB1344" s="262">
        <v>0.960273122284296</v>
      </c>
      <c r="AC1344" s="262">
        <v>0.951545949040939</v>
      </c>
      <c r="AD1344" s="262">
        <v>0.92</v>
      </c>
      <c r="AE1344" s="260">
        <v>0.975540921919097</v>
      </c>
      <c r="AF1344" s="260">
        <v>0.994186046511628</v>
      </c>
      <c r="AG1344" s="260">
        <v>0.958768007948336</v>
      </c>
      <c r="AH1344" s="260">
        <v>0.990938523726508</v>
      </c>
      <c r="AI1344" s="262">
        <v>0.92</v>
      </c>
      <c r="AJ1344" s="260">
        <v>0.945485519591141</v>
      </c>
      <c r="AK1344" s="260">
        <v>0.965990705534432</v>
      </c>
      <c r="AL1344" s="260">
        <v>0.974745237040319</v>
      </c>
      <c r="AM1344" s="260">
        <v>0.969723428870795</v>
      </c>
      <c r="AN1344" s="259">
        <v>0.99</v>
      </c>
      <c r="AO1344" s="264">
        <v>1</v>
      </c>
      <c r="AP1344" s="264">
        <v>1</v>
      </c>
      <c r="AQ1344" s="264">
        <v>1</v>
      </c>
      <c r="AR1344" s="265">
        <v>1</v>
      </c>
      <c r="AS1344" s="286">
        <v>0.0721861525408278</v>
      </c>
      <c r="AT1344" s="267">
        <v>0.0909090909090909</v>
      </c>
      <c r="AU1344" s="268">
        <v>0.0263157894736842</v>
      </c>
      <c r="AV1344" s="268">
        <v>0.0769230769230769</v>
      </c>
      <c r="AW1344" s="268">
        <v>0.0605738575982997</v>
      </c>
      <c r="AX1344" s="224"/>
      <c r="AY1344" s="222"/>
    </row>
    <row r="1345" ht="15" spans="1:51">
      <c r="A1345" s="220"/>
      <c r="B1345" s="224"/>
      <c r="C1345" s="283" t="s">
        <v>1085</v>
      </c>
      <c r="D1345" s="111" t="s">
        <v>25</v>
      </c>
      <c r="E1345" s="111" t="s">
        <v>1086</v>
      </c>
      <c r="F1345" s="307" t="s">
        <v>1383</v>
      </c>
      <c r="G1345" s="307" t="s">
        <v>1383</v>
      </c>
      <c r="H1345" s="307" t="s">
        <v>1383</v>
      </c>
      <c r="I1345" s="307" t="s">
        <v>1383</v>
      </c>
      <c r="J1345" s="259">
        <v>0.9</v>
      </c>
      <c r="K1345" s="260">
        <v>1</v>
      </c>
      <c r="L1345" s="260">
        <v>1</v>
      </c>
      <c r="M1345" s="261">
        <v>1</v>
      </c>
      <c r="N1345" s="261">
        <v>1</v>
      </c>
      <c r="O1345" s="262">
        <v>0.9</v>
      </c>
      <c r="P1345" s="263">
        <v>0.982791586998088</v>
      </c>
      <c r="Q1345" s="260">
        <v>0.989482200647249</v>
      </c>
      <c r="R1345" s="260">
        <v>0.994619523443505</v>
      </c>
      <c r="S1345" s="260">
        <v>0.986772701452568</v>
      </c>
      <c r="T1345" s="262">
        <v>0.9</v>
      </c>
      <c r="U1345" s="260">
        <v>0.922243467176546</v>
      </c>
      <c r="V1345" s="260">
        <v>0.966019417475728</v>
      </c>
      <c r="W1345" s="260">
        <v>0.970791698693313</v>
      </c>
      <c r="X1345" s="260">
        <v>0.970218291000568</v>
      </c>
      <c r="Y1345" s="262">
        <v>0.92</v>
      </c>
      <c r="Z1345" s="262">
        <v>0.941414141414141</v>
      </c>
      <c r="AA1345" s="262">
        <v>0.966996699669967</v>
      </c>
      <c r="AB1345" s="262">
        <v>0.979924717691342</v>
      </c>
      <c r="AC1345" s="262">
        <v>0.980722130046615</v>
      </c>
      <c r="AD1345" s="262">
        <v>0.92</v>
      </c>
      <c r="AE1345" s="260">
        <v>1</v>
      </c>
      <c r="AF1345" s="260">
        <v>0.998922878069798</v>
      </c>
      <c r="AG1345" s="260">
        <v>1</v>
      </c>
      <c r="AH1345" s="260">
        <v>0.999064316860465</v>
      </c>
      <c r="AI1345" s="262">
        <v>0.92</v>
      </c>
      <c r="AJ1345" s="260">
        <v>0.947245017584994</v>
      </c>
      <c r="AK1345" s="260">
        <v>0.979020979020979</v>
      </c>
      <c r="AL1345" s="260">
        <v>0.988083889418494</v>
      </c>
      <c r="AM1345" s="260">
        <v>0.985266533066132</v>
      </c>
      <c r="AN1345" s="259">
        <v>0.99</v>
      </c>
      <c r="AO1345" s="264">
        <v>1</v>
      </c>
      <c r="AP1345" s="264">
        <v>1</v>
      </c>
      <c r="AQ1345" s="264">
        <v>1</v>
      </c>
      <c r="AR1345" s="265">
        <v>1</v>
      </c>
      <c r="AS1345" s="286">
        <v>0.0721861525408278</v>
      </c>
      <c r="AT1345" s="267">
        <v>0.04</v>
      </c>
      <c r="AU1345" s="268">
        <v>0.04</v>
      </c>
      <c r="AV1345" s="268">
        <v>0.037037037037037</v>
      </c>
      <c r="AW1345" s="268">
        <v>0.0535168195718654</v>
      </c>
      <c r="AX1345" s="224"/>
      <c r="AY1345" s="222"/>
    </row>
    <row r="1346" ht="15" spans="1:51">
      <c r="A1346" s="220"/>
      <c r="B1346" s="224"/>
      <c r="C1346" s="283" t="s">
        <v>1085</v>
      </c>
      <c r="D1346" s="111" t="s">
        <v>25</v>
      </c>
      <c r="E1346" s="111" t="s">
        <v>1086</v>
      </c>
      <c r="F1346" s="307" t="s">
        <v>1384</v>
      </c>
      <c r="G1346" s="307" t="s">
        <v>1384</v>
      </c>
      <c r="H1346" s="307" t="s">
        <v>1384</v>
      </c>
      <c r="I1346" s="307" t="s">
        <v>1384</v>
      </c>
      <c r="J1346" s="259">
        <v>0.9</v>
      </c>
      <c r="K1346" s="260">
        <v>1</v>
      </c>
      <c r="L1346" s="260">
        <v>0.91304347826087</v>
      </c>
      <c r="M1346" s="261">
        <v>0.923076923076923</v>
      </c>
      <c r="N1346" s="261">
        <v>0.946456692913386</v>
      </c>
      <c r="O1346" s="262">
        <v>0.9</v>
      </c>
      <c r="P1346" s="263">
        <v>0.960682141165324</v>
      </c>
      <c r="Q1346" s="260">
        <v>0.97470398277718</v>
      </c>
      <c r="R1346" s="260">
        <v>0.971273712737127</v>
      </c>
      <c r="S1346" s="260">
        <v>0.962010642341315</v>
      </c>
      <c r="T1346" s="262">
        <v>0.9</v>
      </c>
      <c r="U1346" s="260">
        <v>0.926101373756513</v>
      </c>
      <c r="V1346" s="260">
        <v>0.928417653390743</v>
      </c>
      <c r="W1346" s="260">
        <v>0.941463414634146</v>
      </c>
      <c r="X1346" s="260">
        <v>0.940098821740783</v>
      </c>
      <c r="Y1346" s="262">
        <v>0.92</v>
      </c>
      <c r="Z1346" s="262">
        <v>0.935393258426966</v>
      </c>
      <c r="AA1346" s="262">
        <v>0.951770911831198</v>
      </c>
      <c r="AB1346" s="262">
        <v>0.954703832752613</v>
      </c>
      <c r="AC1346" s="262">
        <v>0.959978700148538</v>
      </c>
      <c r="AD1346" s="262">
        <v>0.92</v>
      </c>
      <c r="AE1346" s="260">
        <v>0.998130841121495</v>
      </c>
      <c r="AF1346" s="260">
        <v>0.997518610421836</v>
      </c>
      <c r="AG1346" s="260">
        <v>0.999515972894482</v>
      </c>
      <c r="AH1346" s="260">
        <v>0.997714618133466</v>
      </c>
      <c r="AI1346" s="262">
        <v>0.92</v>
      </c>
      <c r="AJ1346" s="260">
        <v>0.953041018387553</v>
      </c>
      <c r="AK1346" s="260">
        <v>0.965463108320251</v>
      </c>
      <c r="AL1346" s="260">
        <v>0.968927497494153</v>
      </c>
      <c r="AM1346" s="260">
        <v>0.974054947792802</v>
      </c>
      <c r="AN1346" s="259">
        <v>0.99</v>
      </c>
      <c r="AO1346" s="264">
        <v>1</v>
      </c>
      <c r="AP1346" s="264">
        <v>1</v>
      </c>
      <c r="AQ1346" s="264">
        <v>1</v>
      </c>
      <c r="AR1346" s="265">
        <v>1</v>
      </c>
      <c r="AS1346" s="286">
        <v>0.0721861525408278</v>
      </c>
      <c r="AT1346" s="267">
        <v>0.0588235294117647</v>
      </c>
      <c r="AU1346" s="268">
        <v>0.0526315789473684</v>
      </c>
      <c r="AV1346" s="268">
        <v>0</v>
      </c>
      <c r="AW1346" s="268">
        <v>0.0648148148148148</v>
      </c>
      <c r="AX1346" s="224"/>
      <c r="AY1346" s="222"/>
    </row>
    <row r="1347" ht="15" spans="1:51">
      <c r="A1347" s="220"/>
      <c r="B1347" s="224"/>
      <c r="C1347" s="283" t="s">
        <v>1085</v>
      </c>
      <c r="D1347" s="111" t="s">
        <v>25</v>
      </c>
      <c r="E1347" s="111" t="s">
        <v>1086</v>
      </c>
      <c r="F1347" s="307" t="s">
        <v>1385</v>
      </c>
      <c r="G1347" s="307" t="s">
        <v>1385</v>
      </c>
      <c r="H1347" s="307" t="s">
        <v>1385</v>
      </c>
      <c r="I1347" s="307" t="s">
        <v>1385</v>
      </c>
      <c r="J1347" s="259">
        <v>0.9</v>
      </c>
      <c r="K1347" s="260">
        <v>0.88</v>
      </c>
      <c r="L1347" s="260">
        <v>0.964285714285714</v>
      </c>
      <c r="M1347" s="261">
        <v>0.966666666666667</v>
      </c>
      <c r="N1347" s="261">
        <v>0.938697318007663</v>
      </c>
      <c r="O1347" s="262">
        <v>0.9</v>
      </c>
      <c r="P1347" s="263">
        <v>0.95079950799508</v>
      </c>
      <c r="Q1347" s="260">
        <v>0.990384615384615</v>
      </c>
      <c r="R1347" s="260">
        <v>0.988031914893617</v>
      </c>
      <c r="S1347" s="260">
        <v>0.976193304663926</v>
      </c>
      <c r="T1347" s="262">
        <v>0.9</v>
      </c>
      <c r="U1347" s="260">
        <v>0.904674046740467</v>
      </c>
      <c r="V1347" s="260">
        <v>0.933379120879121</v>
      </c>
      <c r="W1347" s="260">
        <v>0.949468085106383</v>
      </c>
      <c r="X1347" s="260">
        <v>0.935446316139609</v>
      </c>
      <c r="Y1347" s="262">
        <v>0.92</v>
      </c>
      <c r="Z1347" s="262">
        <v>0.912240184757506</v>
      </c>
      <c r="AA1347" s="262">
        <v>0.951582867783985</v>
      </c>
      <c r="AB1347" s="262">
        <v>0.956032719836401</v>
      </c>
      <c r="AC1347" s="262">
        <v>0.949783463916163</v>
      </c>
      <c r="AD1347" s="262">
        <v>0.92</v>
      </c>
      <c r="AE1347" s="260">
        <v>0.999529411764706</v>
      </c>
      <c r="AF1347" s="260">
        <v>1</v>
      </c>
      <c r="AG1347" s="260">
        <v>1</v>
      </c>
      <c r="AH1347" s="260">
        <v>0.999818244239352</v>
      </c>
      <c r="AI1347" s="262">
        <v>0.92</v>
      </c>
      <c r="AJ1347" s="260">
        <v>0.932991452991453</v>
      </c>
      <c r="AK1347" s="260">
        <v>0.961660079051383</v>
      </c>
      <c r="AL1347" s="260">
        <v>0.969782433521354</v>
      </c>
      <c r="AM1347" s="260">
        <v>0.967389651501956</v>
      </c>
      <c r="AN1347" s="259">
        <v>0.99</v>
      </c>
      <c r="AO1347" s="264">
        <v>1</v>
      </c>
      <c r="AP1347" s="264">
        <v>1</v>
      </c>
      <c r="AQ1347" s="264">
        <v>1</v>
      </c>
      <c r="AR1347" s="265">
        <v>1</v>
      </c>
      <c r="AS1347" s="286">
        <v>0.0721861525408278</v>
      </c>
      <c r="AT1347" s="267">
        <v>0.111111111111111</v>
      </c>
      <c r="AU1347" s="268">
        <v>0.09375</v>
      </c>
      <c r="AV1347" s="268">
        <v>0.0357142857142857</v>
      </c>
      <c r="AW1347" s="268">
        <v>0.0744274809160305</v>
      </c>
      <c r="AX1347" s="224"/>
      <c r="AY1347" s="222"/>
    </row>
    <row r="1348" ht="15" spans="1:51">
      <c r="A1348" s="220"/>
      <c r="B1348" s="224"/>
      <c r="C1348" s="283" t="s">
        <v>1085</v>
      </c>
      <c r="D1348" s="111" t="s">
        <v>25</v>
      </c>
      <c r="E1348" s="111" t="s">
        <v>1086</v>
      </c>
      <c r="F1348" s="307" t="s">
        <v>1386</v>
      </c>
      <c r="G1348" s="307" t="s">
        <v>1386</v>
      </c>
      <c r="H1348" s="307" t="s">
        <v>1386</v>
      </c>
      <c r="I1348" s="307" t="s">
        <v>1386</v>
      </c>
      <c r="J1348" s="259">
        <v>0.9</v>
      </c>
      <c r="K1348" s="260">
        <v>1</v>
      </c>
      <c r="L1348" s="260">
        <v>0.888888888888889</v>
      </c>
      <c r="M1348" s="261">
        <v>1</v>
      </c>
      <c r="N1348" s="261">
        <v>0.943548387096774</v>
      </c>
      <c r="O1348" s="262">
        <v>0.9</v>
      </c>
      <c r="P1348" s="263">
        <v>0.695095948827292</v>
      </c>
      <c r="Q1348" s="260">
        <v>0.856502242152466</v>
      </c>
      <c r="R1348" s="260">
        <v>0.955094991364421</v>
      </c>
      <c r="S1348" s="260">
        <v>0.917054186867188</v>
      </c>
      <c r="T1348" s="262">
        <v>0.9</v>
      </c>
      <c r="U1348" s="260">
        <v>0.837953091684435</v>
      </c>
      <c r="V1348" s="260">
        <v>0.903139013452915</v>
      </c>
      <c r="W1348" s="260">
        <v>0.90587219343696</v>
      </c>
      <c r="X1348" s="260">
        <v>0.914151907918604</v>
      </c>
      <c r="Y1348" s="262">
        <v>0.92</v>
      </c>
      <c r="Z1348" s="262">
        <v>0.857471264367816</v>
      </c>
      <c r="AA1348" s="262">
        <v>0.901323706377858</v>
      </c>
      <c r="AB1348" s="262">
        <v>0.90288315629742</v>
      </c>
      <c r="AC1348" s="262">
        <v>0.934754065245935</v>
      </c>
      <c r="AD1348" s="262">
        <v>0.92</v>
      </c>
      <c r="AE1348" s="260">
        <v>0.997385620915033</v>
      </c>
      <c r="AF1348" s="260">
        <v>0.997412677878396</v>
      </c>
      <c r="AG1348" s="260">
        <v>0.997361477572559</v>
      </c>
      <c r="AH1348" s="260">
        <v>0.996990927872092</v>
      </c>
      <c r="AI1348" s="262">
        <v>0.92</v>
      </c>
      <c r="AJ1348" s="260">
        <v>0.887571365832235</v>
      </c>
      <c r="AK1348" s="260">
        <v>0.933196300102775</v>
      </c>
      <c r="AL1348" s="260">
        <v>0.94716565767749</v>
      </c>
      <c r="AM1348" s="260">
        <v>0.957824595004389</v>
      </c>
      <c r="AN1348" s="259">
        <v>0.99</v>
      </c>
      <c r="AO1348" s="264">
        <v>1</v>
      </c>
      <c r="AP1348" s="264">
        <v>1</v>
      </c>
      <c r="AQ1348" s="264">
        <v>1</v>
      </c>
      <c r="AR1348" s="265">
        <v>1</v>
      </c>
      <c r="AS1348" s="286">
        <v>0.0721861525408278</v>
      </c>
      <c r="AT1348" s="267">
        <v>0</v>
      </c>
      <c r="AU1348" s="268">
        <v>0</v>
      </c>
      <c r="AV1348" s="268">
        <v>0.111111111111111</v>
      </c>
      <c r="AW1348" s="268">
        <v>0.0666666666666667</v>
      </c>
      <c r="AX1348" s="224"/>
      <c r="AY1348" s="222"/>
    </row>
    <row r="1349" ht="15" spans="1:51">
      <c r="A1349" s="220"/>
      <c r="B1349" s="224"/>
      <c r="C1349" s="283" t="s">
        <v>1085</v>
      </c>
      <c r="D1349" s="111" t="s">
        <v>25</v>
      </c>
      <c r="E1349" s="111" t="s">
        <v>1086</v>
      </c>
      <c r="F1349" s="307" t="s">
        <v>1387</v>
      </c>
      <c r="G1349" s="307" t="s">
        <v>1387</v>
      </c>
      <c r="H1349" s="307" t="s">
        <v>1387</v>
      </c>
      <c r="I1349" s="307" t="s">
        <v>1387</v>
      </c>
      <c r="J1349" s="259">
        <v>0.9</v>
      </c>
      <c r="K1349" s="260">
        <v>1</v>
      </c>
      <c r="L1349" s="260">
        <v>0.9375</v>
      </c>
      <c r="M1349" s="261">
        <v>1</v>
      </c>
      <c r="N1349" s="261">
        <v>0.971502590673575</v>
      </c>
      <c r="O1349" s="262">
        <v>0.9</v>
      </c>
      <c r="P1349" s="263">
        <v>0.992233009708738</v>
      </c>
      <c r="Q1349" s="260">
        <v>0.998005982053839</v>
      </c>
      <c r="R1349" s="260">
        <v>0.99207135777998</v>
      </c>
      <c r="S1349" s="260">
        <v>0.992837330149924</v>
      </c>
      <c r="T1349" s="262">
        <v>0.9</v>
      </c>
      <c r="U1349" s="260">
        <v>0.97378640776699</v>
      </c>
      <c r="V1349" s="260">
        <v>0.970089730807577</v>
      </c>
      <c r="W1349" s="260">
        <v>0.968285431119921</v>
      </c>
      <c r="X1349" s="260">
        <v>0.959727537656683</v>
      </c>
      <c r="Y1349" s="262">
        <v>0.92</v>
      </c>
      <c r="Z1349" s="262">
        <v>0.956683168316832</v>
      </c>
      <c r="AA1349" s="262">
        <v>0.980480480480481</v>
      </c>
      <c r="AB1349" s="262">
        <v>0.978476821192053</v>
      </c>
      <c r="AC1349" s="262">
        <v>0.977878587083949</v>
      </c>
      <c r="AD1349" s="262">
        <v>0.92</v>
      </c>
      <c r="AE1349" s="260">
        <v>1</v>
      </c>
      <c r="AF1349" s="260">
        <v>1</v>
      </c>
      <c r="AG1349" s="260">
        <v>0.926829268292683</v>
      </c>
      <c r="AH1349" s="260">
        <v>0.995422293430991</v>
      </c>
      <c r="AI1349" s="262">
        <v>0.92</v>
      </c>
      <c r="AJ1349" s="260">
        <v>0.97442872687704</v>
      </c>
      <c r="AK1349" s="260">
        <v>0.983223487118035</v>
      </c>
      <c r="AL1349" s="260">
        <v>0.987600743955363</v>
      </c>
      <c r="AM1349" s="260">
        <v>0.986112266112266</v>
      </c>
      <c r="AN1349" s="259">
        <v>0.99</v>
      </c>
      <c r="AO1349" s="264">
        <v>1</v>
      </c>
      <c r="AP1349" s="264">
        <v>1</v>
      </c>
      <c r="AQ1349" s="264">
        <v>1</v>
      </c>
      <c r="AR1349" s="265">
        <v>1</v>
      </c>
      <c r="AS1349" s="286">
        <v>0.0721861525408278</v>
      </c>
      <c r="AT1349" s="267">
        <v>0</v>
      </c>
      <c r="AU1349" s="268">
        <v>0</v>
      </c>
      <c r="AV1349" s="268">
        <v>0</v>
      </c>
      <c r="AW1349" s="268">
        <v>0.029940119760479</v>
      </c>
      <c r="AX1349" s="224"/>
      <c r="AY1349" s="222"/>
    </row>
    <row r="1350" ht="15" spans="1:51">
      <c r="A1350" s="220"/>
      <c r="B1350" s="224"/>
      <c r="C1350" s="283" t="s">
        <v>1085</v>
      </c>
      <c r="D1350" s="111" t="s">
        <v>25</v>
      </c>
      <c r="E1350" s="111" t="s">
        <v>1086</v>
      </c>
      <c r="F1350" s="307" t="s">
        <v>1388</v>
      </c>
      <c r="G1350" s="307" t="s">
        <v>1388</v>
      </c>
      <c r="H1350" s="307" t="s">
        <v>1388</v>
      </c>
      <c r="I1350" s="307" t="s">
        <v>1388</v>
      </c>
      <c r="J1350" s="259">
        <v>0.9</v>
      </c>
      <c r="K1350" s="260">
        <v>1</v>
      </c>
      <c r="L1350" s="260">
        <v>1</v>
      </c>
      <c r="M1350" s="261">
        <v>1</v>
      </c>
      <c r="N1350" s="261">
        <v>0.94170403587444</v>
      </c>
      <c r="O1350" s="262">
        <v>0.9</v>
      </c>
      <c r="P1350" s="263">
        <v>0.988118811881188</v>
      </c>
      <c r="Q1350" s="260">
        <v>0.996955859969559</v>
      </c>
      <c r="R1350" s="260">
        <v>0.991137370753324</v>
      </c>
      <c r="S1350" s="260">
        <v>0.98472850678733</v>
      </c>
      <c r="T1350" s="262">
        <v>0.9</v>
      </c>
      <c r="U1350" s="260">
        <v>0.914191419141914</v>
      </c>
      <c r="V1350" s="260">
        <v>0.942922374429224</v>
      </c>
      <c r="W1350" s="260">
        <v>0.960856720827179</v>
      </c>
      <c r="X1350" s="260">
        <v>0.93906828465652</v>
      </c>
      <c r="Y1350" s="262">
        <v>0.92</v>
      </c>
      <c r="Z1350" s="262">
        <v>0.931760741364785</v>
      </c>
      <c r="AA1350" s="262">
        <v>0.938008130081301</v>
      </c>
      <c r="AB1350" s="262">
        <v>0.959862385321101</v>
      </c>
      <c r="AC1350" s="262">
        <v>0.957328453796889</v>
      </c>
      <c r="AD1350" s="262">
        <v>0.92</v>
      </c>
      <c r="AE1350" s="260">
        <v>0.999522216913521</v>
      </c>
      <c r="AF1350" s="260">
        <v>0.995769881556684</v>
      </c>
      <c r="AG1350" s="260">
        <v>0.993649449618967</v>
      </c>
      <c r="AH1350" s="260">
        <v>0.995750022884492</v>
      </c>
      <c r="AI1350" s="262">
        <v>0.92</v>
      </c>
      <c r="AJ1350" s="260">
        <v>0.950037009622502</v>
      </c>
      <c r="AK1350" s="260">
        <v>0.963881636205396</v>
      </c>
      <c r="AL1350" s="260">
        <v>0.976639712488769</v>
      </c>
      <c r="AM1350" s="260">
        <v>0.97394166314391</v>
      </c>
      <c r="AN1350" s="259">
        <v>0.99</v>
      </c>
      <c r="AO1350" s="264">
        <v>1</v>
      </c>
      <c r="AP1350" s="264">
        <v>1</v>
      </c>
      <c r="AQ1350" s="264">
        <v>1</v>
      </c>
      <c r="AR1350" s="265">
        <v>1</v>
      </c>
      <c r="AS1350" s="286">
        <v>0.0721861525408278</v>
      </c>
      <c r="AT1350" s="267">
        <v>0.222222222222222</v>
      </c>
      <c r="AU1350" s="268">
        <v>0.0666666666666667</v>
      </c>
      <c r="AV1350" s="268">
        <v>0.125</v>
      </c>
      <c r="AW1350" s="268">
        <v>0.0594900849858357</v>
      </c>
      <c r="AX1350" s="224"/>
      <c r="AY1350" s="222"/>
    </row>
    <row r="1351" ht="15" spans="1:51">
      <c r="A1351" s="220"/>
      <c r="B1351" s="224"/>
      <c r="C1351" s="283" t="s">
        <v>1085</v>
      </c>
      <c r="D1351" s="111" t="s">
        <v>25</v>
      </c>
      <c r="E1351" s="111" t="s">
        <v>1086</v>
      </c>
      <c r="F1351" s="307" t="s">
        <v>1389</v>
      </c>
      <c r="G1351" s="307" t="s">
        <v>1389</v>
      </c>
      <c r="H1351" s="307" t="s">
        <v>1389</v>
      </c>
      <c r="I1351" s="307" t="s">
        <v>1389</v>
      </c>
      <c r="J1351" s="259">
        <v>0.9</v>
      </c>
      <c r="K1351" s="260">
        <v>0.894736842105263</v>
      </c>
      <c r="L1351" s="260">
        <v>1</v>
      </c>
      <c r="M1351" s="261">
        <v>0.954545454545455</v>
      </c>
      <c r="N1351" s="261">
        <v>0.858181818181818</v>
      </c>
      <c r="O1351" s="262">
        <v>0.9</v>
      </c>
      <c r="P1351" s="263">
        <v>0.948547717842324</v>
      </c>
      <c r="Q1351" s="260">
        <v>0.991803278688525</v>
      </c>
      <c r="R1351" s="260">
        <v>0.986111111111111</v>
      </c>
      <c r="S1351" s="260">
        <v>0.954866251247977</v>
      </c>
      <c r="T1351" s="262">
        <v>0.9</v>
      </c>
      <c r="U1351" s="260">
        <v>0.89045643153527</v>
      </c>
      <c r="V1351" s="260">
        <v>0.923155737704918</v>
      </c>
      <c r="W1351" s="260">
        <v>0.912037037037037</v>
      </c>
      <c r="X1351" s="260">
        <v>0.921472096946328</v>
      </c>
      <c r="Y1351" s="262">
        <v>0.92</v>
      </c>
      <c r="Z1351" s="262">
        <v>0.864559819413093</v>
      </c>
      <c r="AA1351" s="262">
        <v>0.951515151515152</v>
      </c>
      <c r="AB1351" s="262">
        <v>0.947626841243863</v>
      </c>
      <c r="AC1351" s="262">
        <v>0.921902031535762</v>
      </c>
      <c r="AD1351" s="262">
        <v>0.92</v>
      </c>
      <c r="AE1351" s="260">
        <v>0.99959661153691</v>
      </c>
      <c r="AF1351" s="260">
        <v>0.995433789954338</v>
      </c>
      <c r="AG1351" s="260">
        <v>0.996551724137931</v>
      </c>
      <c r="AH1351" s="260">
        <v>0.992666511951729</v>
      </c>
      <c r="AI1351" s="262">
        <v>0.92</v>
      </c>
      <c r="AJ1351" s="260">
        <v>0.902439024390244</v>
      </c>
      <c r="AK1351" s="260">
        <v>0.963908939478068</v>
      </c>
      <c r="AL1351" s="260">
        <v>0.960378474275577</v>
      </c>
      <c r="AM1351" s="260">
        <v>0.951034902597403</v>
      </c>
      <c r="AN1351" s="259">
        <v>0.99</v>
      </c>
      <c r="AO1351" s="264">
        <v>1</v>
      </c>
      <c r="AP1351" s="264">
        <v>1</v>
      </c>
      <c r="AQ1351" s="264">
        <v>1</v>
      </c>
      <c r="AR1351" s="265">
        <v>1</v>
      </c>
      <c r="AS1351" s="286">
        <v>0.0721861525408278</v>
      </c>
      <c r="AT1351" s="267">
        <v>0</v>
      </c>
      <c r="AU1351" s="268">
        <v>0</v>
      </c>
      <c r="AV1351" s="268">
        <v>0.111111111111111</v>
      </c>
      <c r="AW1351" s="268">
        <v>0.0584795321637427</v>
      </c>
      <c r="AX1351" s="224"/>
      <c r="AY1351" s="222"/>
    </row>
    <row r="1352" ht="15" spans="1:51">
      <c r="A1352" s="220"/>
      <c r="B1352" s="224"/>
      <c r="C1352" s="283" t="s">
        <v>1085</v>
      </c>
      <c r="D1352" s="111" t="s">
        <v>25</v>
      </c>
      <c r="E1352" s="111" t="s">
        <v>1086</v>
      </c>
      <c r="F1352" s="307" t="s">
        <v>1390</v>
      </c>
      <c r="G1352" s="307" t="s">
        <v>1390</v>
      </c>
      <c r="H1352" s="307" t="s">
        <v>1390</v>
      </c>
      <c r="I1352" s="307" t="s">
        <v>1390</v>
      </c>
      <c r="J1352" s="259">
        <v>0.9</v>
      </c>
      <c r="K1352" s="260">
        <v>1</v>
      </c>
      <c r="L1352" s="260">
        <v>0.714285714285714</v>
      </c>
      <c r="M1352" s="261">
        <v>1</v>
      </c>
      <c r="N1352" s="261">
        <v>0.950248756218905</v>
      </c>
      <c r="O1352" s="262">
        <v>0.9</v>
      </c>
      <c r="P1352" s="263">
        <v>0.988505747126437</v>
      </c>
      <c r="Q1352" s="260">
        <v>0.983796296296296</v>
      </c>
      <c r="R1352" s="260">
        <v>0.993227990970655</v>
      </c>
      <c r="S1352" s="260">
        <v>0.989455596344607</v>
      </c>
      <c r="T1352" s="262">
        <v>0.9</v>
      </c>
      <c r="U1352" s="260">
        <v>0.921455938697318</v>
      </c>
      <c r="V1352" s="260">
        <v>0.9375</v>
      </c>
      <c r="W1352" s="260">
        <v>0.945823927765237</v>
      </c>
      <c r="X1352" s="260">
        <v>0.932750136686714</v>
      </c>
      <c r="Y1352" s="262">
        <v>0.92</v>
      </c>
      <c r="Z1352" s="262">
        <v>0.944598337950138</v>
      </c>
      <c r="AA1352" s="262">
        <v>0.957516339869281</v>
      </c>
      <c r="AB1352" s="262">
        <v>0.952205882352941</v>
      </c>
      <c r="AC1352" s="262">
        <v>0.964685237990787</v>
      </c>
      <c r="AD1352" s="262">
        <v>0.92</v>
      </c>
      <c r="AE1352" s="260">
        <v>0.993670886075949</v>
      </c>
      <c r="AF1352" s="260">
        <v>1</v>
      </c>
      <c r="AG1352" s="260">
        <v>0.974619289340102</v>
      </c>
      <c r="AH1352" s="260">
        <v>0.981674512441157</v>
      </c>
      <c r="AI1352" s="262">
        <v>0.92</v>
      </c>
      <c r="AJ1352" s="260">
        <v>0.960362400906002</v>
      </c>
      <c r="AK1352" s="260">
        <v>0.976964769647697</v>
      </c>
      <c r="AL1352" s="260">
        <v>0.974825174825175</v>
      </c>
      <c r="AM1352" s="260">
        <v>0.975459563016011</v>
      </c>
      <c r="AN1352" s="259">
        <v>0.99</v>
      </c>
      <c r="AO1352" s="264">
        <v>1</v>
      </c>
      <c r="AP1352" s="264">
        <v>1</v>
      </c>
      <c r="AQ1352" s="264">
        <v>1</v>
      </c>
      <c r="AR1352" s="265">
        <v>1</v>
      </c>
      <c r="AS1352" s="286">
        <v>0.0721861525408278</v>
      </c>
      <c r="AT1352" s="267">
        <v>0</v>
      </c>
      <c r="AU1352" s="268">
        <v>0</v>
      </c>
      <c r="AV1352" s="268">
        <v>0</v>
      </c>
      <c r="AW1352" s="268">
        <v>0.0238095238095238</v>
      </c>
      <c r="AX1352" s="224"/>
      <c r="AY1352" s="222"/>
    </row>
    <row r="1353" ht="15" spans="1:51">
      <c r="A1353" s="220"/>
      <c r="B1353" s="224"/>
      <c r="C1353" s="283" t="s">
        <v>1085</v>
      </c>
      <c r="D1353" s="111" t="s">
        <v>25</v>
      </c>
      <c r="E1353" s="111" t="s">
        <v>1086</v>
      </c>
      <c r="F1353" s="307" t="s">
        <v>1391</v>
      </c>
      <c r="G1353" s="307" t="s">
        <v>1391</v>
      </c>
      <c r="H1353" s="307" t="s">
        <v>1391</v>
      </c>
      <c r="I1353" s="307" t="s">
        <v>1391</v>
      </c>
      <c r="J1353" s="259">
        <v>0.9</v>
      </c>
      <c r="K1353" s="260">
        <v>0.85</v>
      </c>
      <c r="L1353" s="260">
        <v>0.952380952380952</v>
      </c>
      <c r="M1353" s="261">
        <v>0.904761904761905</v>
      </c>
      <c r="N1353" s="261">
        <v>0.928698752228164</v>
      </c>
      <c r="O1353" s="262">
        <v>0.9</v>
      </c>
      <c r="P1353" s="263">
        <v>0.968675842429995</v>
      </c>
      <c r="Q1353" s="260">
        <v>0.990373725934315</v>
      </c>
      <c r="R1353" s="260">
        <v>0.988894764674775</v>
      </c>
      <c r="S1353" s="260">
        <v>0.936038501462678</v>
      </c>
      <c r="T1353" s="262">
        <v>0.9</v>
      </c>
      <c r="U1353" s="260">
        <v>0.926910299003322</v>
      </c>
      <c r="V1353" s="260">
        <v>0.946206115515289</v>
      </c>
      <c r="W1353" s="260">
        <v>0.945002644103649</v>
      </c>
      <c r="X1353" s="260">
        <v>0.938793998301406</v>
      </c>
      <c r="Y1353" s="262">
        <v>0.92</v>
      </c>
      <c r="Z1353" s="262">
        <v>0.946221919673247</v>
      </c>
      <c r="AA1353" s="262">
        <v>0.945797329143755</v>
      </c>
      <c r="AB1353" s="262">
        <v>0.952846975088968</v>
      </c>
      <c r="AC1353" s="262">
        <v>0.957908591912177</v>
      </c>
      <c r="AD1353" s="262">
        <v>0.92</v>
      </c>
      <c r="AE1353" s="260">
        <v>0.999442213297635</v>
      </c>
      <c r="AF1353" s="260">
        <v>0.99617184176946</v>
      </c>
      <c r="AG1353" s="260">
        <v>0.998505603985056</v>
      </c>
      <c r="AH1353" s="260">
        <v>0.99804686501383</v>
      </c>
      <c r="AI1353" s="262">
        <v>0.92</v>
      </c>
      <c r="AJ1353" s="260">
        <v>0.955816554809843</v>
      </c>
      <c r="AK1353" s="260">
        <v>0.962158604804212</v>
      </c>
      <c r="AL1353" s="260">
        <v>0.972802653399668</v>
      </c>
      <c r="AM1353" s="260">
        <v>0.972456480562821</v>
      </c>
      <c r="AN1353" s="259">
        <v>0.99</v>
      </c>
      <c r="AO1353" s="264">
        <v>1</v>
      </c>
      <c r="AP1353" s="264">
        <v>1</v>
      </c>
      <c r="AQ1353" s="264">
        <v>1</v>
      </c>
      <c r="AR1353" s="265">
        <v>1</v>
      </c>
      <c r="AS1353" s="286">
        <v>0.0721861525408278</v>
      </c>
      <c r="AT1353" s="267">
        <v>0.03125</v>
      </c>
      <c r="AU1353" s="268">
        <v>0</v>
      </c>
      <c r="AV1353" s="268">
        <v>0.130434782608696</v>
      </c>
      <c r="AW1353" s="268">
        <v>0.0726643598615917</v>
      </c>
      <c r="AX1353" s="224"/>
      <c r="AY1353" s="222"/>
    </row>
    <row r="1354" ht="15" spans="1:51">
      <c r="A1354" s="220"/>
      <c r="B1354" s="224"/>
      <c r="C1354" s="283" t="s">
        <v>1085</v>
      </c>
      <c r="D1354" s="111" t="s">
        <v>25</v>
      </c>
      <c r="E1354" s="111" t="s">
        <v>1086</v>
      </c>
      <c r="F1354" s="307" t="s">
        <v>1392</v>
      </c>
      <c r="G1354" s="307" t="s">
        <v>1392</v>
      </c>
      <c r="H1354" s="307" t="s">
        <v>1392</v>
      </c>
      <c r="I1354" s="307" t="s">
        <v>1392</v>
      </c>
      <c r="J1354" s="259">
        <v>0.9</v>
      </c>
      <c r="K1354" s="260">
        <v>0.977272727272727</v>
      </c>
      <c r="L1354" s="260">
        <v>1</v>
      </c>
      <c r="M1354" s="261">
        <v>1</v>
      </c>
      <c r="N1354" s="261">
        <v>0.986588432523051</v>
      </c>
      <c r="O1354" s="262">
        <v>0.9</v>
      </c>
      <c r="P1354" s="263">
        <v>0.993552765524262</v>
      </c>
      <c r="Q1354" s="260">
        <v>0.995038167938931</v>
      </c>
      <c r="R1354" s="260">
        <v>0.961794019933555</v>
      </c>
      <c r="S1354" s="260">
        <v>0.933808789514264</v>
      </c>
      <c r="T1354" s="262">
        <v>0.9</v>
      </c>
      <c r="U1354" s="260">
        <v>0.932813030200204</v>
      </c>
      <c r="V1354" s="260">
        <v>0.943129770992366</v>
      </c>
      <c r="W1354" s="260">
        <v>0.910714285714286</v>
      </c>
      <c r="X1354" s="260">
        <v>0.91515034695451</v>
      </c>
      <c r="Y1354" s="262">
        <v>0.92</v>
      </c>
      <c r="Z1354" s="262">
        <v>0.93506006006006</v>
      </c>
      <c r="AA1354" s="262">
        <v>0.953586497890295</v>
      </c>
      <c r="AB1354" s="262">
        <v>0.968683876428269</v>
      </c>
      <c r="AC1354" s="262">
        <v>0.963343610825625</v>
      </c>
      <c r="AD1354" s="262">
        <v>0.92</v>
      </c>
      <c r="AE1354" s="260">
        <v>0.99645873059112</v>
      </c>
      <c r="AF1354" s="260">
        <v>0.990339302544769</v>
      </c>
      <c r="AG1354" s="260">
        <v>0.994814989394296</v>
      </c>
      <c r="AH1354" s="260">
        <v>0.989403378608798</v>
      </c>
      <c r="AI1354" s="262">
        <v>0.92</v>
      </c>
      <c r="AJ1354" s="260">
        <v>0.954731776866869</v>
      </c>
      <c r="AK1354" s="260">
        <v>0.969939879759519</v>
      </c>
      <c r="AL1354" s="260">
        <v>0.977992035212744</v>
      </c>
      <c r="AM1354" s="260">
        <v>0.97670423259058</v>
      </c>
      <c r="AN1354" s="259">
        <v>0.99</v>
      </c>
      <c r="AO1354" s="264">
        <v>1</v>
      </c>
      <c r="AP1354" s="264">
        <v>1</v>
      </c>
      <c r="AQ1354" s="264">
        <v>1</v>
      </c>
      <c r="AR1354" s="265">
        <v>1</v>
      </c>
      <c r="AS1354" s="286">
        <v>0.0721861525408278</v>
      </c>
      <c r="AT1354" s="267">
        <v>0.0428571428571429</v>
      </c>
      <c r="AU1354" s="268">
        <v>0</v>
      </c>
      <c r="AV1354" s="268">
        <v>0.0158730158730159</v>
      </c>
      <c r="AW1354" s="268">
        <v>0.0368823938761308</v>
      </c>
      <c r="AX1354" s="224"/>
      <c r="AY1354" s="222"/>
    </row>
    <row r="1355" ht="15" spans="1:51">
      <c r="A1355" s="220"/>
      <c r="B1355" s="224"/>
      <c r="C1355" s="283" t="s">
        <v>1085</v>
      </c>
      <c r="D1355" s="111" t="s">
        <v>25</v>
      </c>
      <c r="E1355" s="111" t="s">
        <v>1086</v>
      </c>
      <c r="F1355" s="307" t="s">
        <v>1393</v>
      </c>
      <c r="G1355" s="307" t="s">
        <v>1393</v>
      </c>
      <c r="H1355" s="307" t="s">
        <v>1393</v>
      </c>
      <c r="I1355" s="307" t="s">
        <v>1393</v>
      </c>
      <c r="J1355" s="259">
        <v>0.9</v>
      </c>
      <c r="K1355" s="260">
        <v>0.919354838709677</v>
      </c>
      <c r="L1355" s="260">
        <v>0.987179487179487</v>
      </c>
      <c r="M1355" s="261">
        <v>0.9875</v>
      </c>
      <c r="N1355" s="261">
        <v>0.968781470292044</v>
      </c>
      <c r="O1355" s="262">
        <v>0.9</v>
      </c>
      <c r="P1355" s="263">
        <v>0.987412248850157</v>
      </c>
      <c r="Q1355" s="260">
        <v>0.98906083244397</v>
      </c>
      <c r="R1355" s="260">
        <v>0.988805970149254</v>
      </c>
      <c r="S1355" s="260">
        <v>0.983769063180828</v>
      </c>
      <c r="T1355" s="262">
        <v>0.9</v>
      </c>
      <c r="U1355" s="260">
        <v>0.932703945775841</v>
      </c>
      <c r="V1355" s="260">
        <v>0.951974386339381</v>
      </c>
      <c r="W1355" s="260">
        <v>0.944890929965557</v>
      </c>
      <c r="X1355" s="260">
        <v>0.936038489469862</v>
      </c>
      <c r="Y1355" s="262">
        <v>0.92</v>
      </c>
      <c r="Z1355" s="262">
        <v>0.894736842105263</v>
      </c>
      <c r="AA1355" s="262">
        <v>0.958171496862862</v>
      </c>
      <c r="AB1355" s="262">
        <v>0.968312004875076</v>
      </c>
      <c r="AC1355" s="262">
        <v>0.964749289300188</v>
      </c>
      <c r="AD1355" s="262">
        <v>0.92</v>
      </c>
      <c r="AE1355" s="260">
        <v>0.994778067885117</v>
      </c>
      <c r="AF1355" s="260">
        <v>0.992360580595875</v>
      </c>
      <c r="AG1355" s="260">
        <v>0.972607612949128</v>
      </c>
      <c r="AH1355" s="260">
        <v>0.988962162667789</v>
      </c>
      <c r="AI1355" s="262">
        <v>0.92</v>
      </c>
      <c r="AJ1355" s="260">
        <v>0.973018147086915</v>
      </c>
      <c r="AK1355" s="260">
        <v>0.972515856236786</v>
      </c>
      <c r="AL1355" s="260">
        <v>0.976056754360035</v>
      </c>
      <c r="AM1355" s="260">
        <v>0.975948474351262</v>
      </c>
      <c r="AN1355" s="259">
        <v>0.99</v>
      </c>
      <c r="AO1355" s="264">
        <v>1</v>
      </c>
      <c r="AP1355" s="264">
        <v>1</v>
      </c>
      <c r="AQ1355" s="264">
        <v>1</v>
      </c>
      <c r="AR1355" s="265">
        <v>1</v>
      </c>
      <c r="AS1355" s="286">
        <v>0.0721861525408278</v>
      </c>
      <c r="AT1355" s="267">
        <v>0.0476190476190476</v>
      </c>
      <c r="AU1355" s="268">
        <v>0</v>
      </c>
      <c r="AV1355" s="268">
        <v>0.0204081632653061</v>
      </c>
      <c r="AW1355" s="268">
        <v>0.0386162510056315</v>
      </c>
      <c r="AX1355" s="224"/>
      <c r="AY1355" s="222"/>
    </row>
    <row r="1356" ht="15" spans="1:51">
      <c r="A1356" s="220"/>
      <c r="B1356" s="224"/>
      <c r="C1356" s="283" t="s">
        <v>1085</v>
      </c>
      <c r="D1356" s="111" t="s">
        <v>25</v>
      </c>
      <c r="E1356" s="111" t="s">
        <v>1086</v>
      </c>
      <c r="F1356" s="307" t="s">
        <v>1394</v>
      </c>
      <c r="G1356" s="307" t="s">
        <v>1394</v>
      </c>
      <c r="H1356" s="307" t="s">
        <v>1394</v>
      </c>
      <c r="I1356" s="307" t="s">
        <v>1394</v>
      </c>
      <c r="J1356" s="259">
        <v>0.9</v>
      </c>
      <c r="K1356" s="260">
        <v>1</v>
      </c>
      <c r="L1356" s="260">
        <v>1</v>
      </c>
      <c r="M1356" s="261">
        <v>1</v>
      </c>
      <c r="N1356" s="261">
        <v>0.992673992673993</v>
      </c>
      <c r="O1356" s="262">
        <v>0.9</v>
      </c>
      <c r="P1356" s="263">
        <v>0.985062893081761</v>
      </c>
      <c r="Q1356" s="260">
        <v>0.992647058823529</v>
      </c>
      <c r="R1356" s="260">
        <v>0.993020937188435</v>
      </c>
      <c r="S1356" s="260">
        <v>0.979526950733939</v>
      </c>
      <c r="T1356" s="262">
        <v>0.9</v>
      </c>
      <c r="U1356" s="260">
        <v>0.888364779874214</v>
      </c>
      <c r="V1356" s="260">
        <v>0.947712418300654</v>
      </c>
      <c r="W1356" s="260">
        <v>0.933200398803589</v>
      </c>
      <c r="X1356" s="260">
        <v>0.922356926368337</v>
      </c>
      <c r="Y1356" s="262">
        <v>0.92</v>
      </c>
      <c r="Z1356" s="262">
        <v>0.935285053929122</v>
      </c>
      <c r="AA1356" s="262">
        <v>0.969814995131451</v>
      </c>
      <c r="AB1356" s="262">
        <v>0.970770593445527</v>
      </c>
      <c r="AC1356" s="262">
        <v>0.966903670552568</v>
      </c>
      <c r="AD1356" s="262">
        <v>0.92</v>
      </c>
      <c r="AE1356" s="260">
        <v>0.988505747126437</v>
      </c>
      <c r="AF1356" s="260">
        <v>0.977307110438729</v>
      </c>
      <c r="AG1356" s="260">
        <v>0.975</v>
      </c>
      <c r="AH1356" s="260">
        <v>0.975487540628386</v>
      </c>
      <c r="AI1356" s="262">
        <v>0.92</v>
      </c>
      <c r="AJ1356" s="260">
        <v>0.949027237354086</v>
      </c>
      <c r="AK1356" s="260">
        <v>0.980461811722913</v>
      </c>
      <c r="AL1356" s="260">
        <v>0.978893058161351</v>
      </c>
      <c r="AM1356" s="260">
        <v>0.978651978358647</v>
      </c>
      <c r="AN1356" s="259">
        <v>0.99</v>
      </c>
      <c r="AO1356" s="264">
        <v>1</v>
      </c>
      <c r="AP1356" s="264">
        <v>1</v>
      </c>
      <c r="AQ1356" s="264">
        <v>1</v>
      </c>
      <c r="AR1356" s="265">
        <v>1</v>
      </c>
      <c r="AS1356" s="286">
        <v>0.0721861525408278</v>
      </c>
      <c r="AT1356" s="267">
        <v>0</v>
      </c>
      <c r="AU1356" s="268">
        <v>0.125</v>
      </c>
      <c r="AV1356" s="268">
        <v>0.1</v>
      </c>
      <c r="AW1356" s="268">
        <v>0.0381944444444444</v>
      </c>
      <c r="AX1356" s="224"/>
      <c r="AY1356" s="222"/>
    </row>
    <row r="1357" ht="15" spans="1:51">
      <c r="A1357" s="220"/>
      <c r="B1357" s="224"/>
      <c r="C1357" s="283" t="s">
        <v>1085</v>
      </c>
      <c r="D1357" s="111" t="s">
        <v>25</v>
      </c>
      <c r="E1357" s="111" t="s">
        <v>1086</v>
      </c>
      <c r="F1357" s="307" t="s">
        <v>1395</v>
      </c>
      <c r="G1357" s="307" t="s">
        <v>1395</v>
      </c>
      <c r="H1357" s="307" t="s">
        <v>1395</v>
      </c>
      <c r="I1357" s="307" t="s">
        <v>1395</v>
      </c>
      <c r="J1357" s="259">
        <v>0.9</v>
      </c>
      <c r="K1357" s="260">
        <v>0.934782608695652</v>
      </c>
      <c r="L1357" s="260">
        <v>0.941176470588235</v>
      </c>
      <c r="M1357" s="261">
        <v>0.981481481481482</v>
      </c>
      <c r="N1357" s="261">
        <v>0.924210526315789</v>
      </c>
      <c r="O1357" s="262">
        <v>0.9</v>
      </c>
      <c r="P1357" s="263">
        <v>0.948439241917503</v>
      </c>
      <c r="Q1357" s="260">
        <v>0.964035964035964</v>
      </c>
      <c r="R1357" s="260">
        <v>0.946197991391679</v>
      </c>
      <c r="S1357" s="260">
        <v>0.910242187929046</v>
      </c>
      <c r="T1357" s="262">
        <v>0.9</v>
      </c>
      <c r="U1357" s="260">
        <v>0.858138238573021</v>
      </c>
      <c r="V1357" s="260">
        <v>0.882450882450882</v>
      </c>
      <c r="W1357" s="260">
        <v>0.908177905308465</v>
      </c>
      <c r="X1357" s="260">
        <v>0.900873194574112</v>
      </c>
      <c r="Y1357" s="262">
        <v>0.92</v>
      </c>
      <c r="Z1357" s="262">
        <v>0.880053908355795</v>
      </c>
      <c r="AA1357" s="262">
        <v>0.918416801292407</v>
      </c>
      <c r="AB1357" s="262">
        <v>0.942506707550786</v>
      </c>
      <c r="AC1357" s="262">
        <v>0.936389107134916</v>
      </c>
      <c r="AD1357" s="262">
        <v>0.92</v>
      </c>
      <c r="AE1357" s="260">
        <v>0.99537037037037</v>
      </c>
      <c r="AF1357" s="260">
        <v>0.994575045207957</v>
      </c>
      <c r="AG1357" s="260">
        <v>0.998044965786901</v>
      </c>
      <c r="AH1357" s="260">
        <v>0.98011409613206</v>
      </c>
      <c r="AI1357" s="262">
        <v>0.92</v>
      </c>
      <c r="AJ1357" s="260">
        <v>0.911531421598536</v>
      </c>
      <c r="AK1357" s="260">
        <v>0.943248175182482</v>
      </c>
      <c r="AL1357" s="260">
        <v>0.963127663516769</v>
      </c>
      <c r="AM1357" s="260">
        <v>0.958600936242161</v>
      </c>
      <c r="AN1357" s="259">
        <v>0.99</v>
      </c>
      <c r="AO1357" s="264">
        <v>1</v>
      </c>
      <c r="AP1357" s="264">
        <v>1</v>
      </c>
      <c r="AQ1357" s="264">
        <v>1</v>
      </c>
      <c r="AR1357" s="265">
        <v>1</v>
      </c>
      <c r="AS1357" s="286">
        <v>0.0721861525408278</v>
      </c>
      <c r="AT1357" s="267">
        <v>0.0298507462686567</v>
      </c>
      <c r="AU1357" s="268">
        <v>0.0384615384615385</v>
      </c>
      <c r="AV1357" s="268">
        <v>0.0983606557377049</v>
      </c>
      <c r="AW1357" s="268">
        <v>0.0513000702740689</v>
      </c>
      <c r="AX1357" s="224"/>
      <c r="AY1357" s="222"/>
    </row>
    <row r="1358" ht="15" spans="1:51">
      <c r="A1358" s="220"/>
      <c r="B1358" s="224"/>
      <c r="C1358" s="283" t="s">
        <v>1085</v>
      </c>
      <c r="D1358" s="111" t="s">
        <v>25</v>
      </c>
      <c r="E1358" s="111" t="s">
        <v>1086</v>
      </c>
      <c r="F1358" s="307" t="s">
        <v>1396</v>
      </c>
      <c r="G1358" s="307" t="s">
        <v>1396</v>
      </c>
      <c r="H1358" s="307" t="s">
        <v>1396</v>
      </c>
      <c r="I1358" s="307" t="s">
        <v>1396</v>
      </c>
      <c r="J1358" s="259">
        <v>0.9</v>
      </c>
      <c r="K1358" s="260">
        <v>0.855072463768116</v>
      </c>
      <c r="L1358" s="260">
        <v>0.917808219178082</v>
      </c>
      <c r="M1358" s="261">
        <v>0.875</v>
      </c>
      <c r="N1358" s="261">
        <v>0.913661757237176</v>
      </c>
      <c r="O1358" s="262">
        <v>0.9</v>
      </c>
      <c r="P1358" s="263">
        <v>0.885442176870748</v>
      </c>
      <c r="Q1358" s="260">
        <v>0.906082571698708</v>
      </c>
      <c r="R1358" s="260">
        <v>0.982072427393331</v>
      </c>
      <c r="S1358" s="260">
        <v>0.935119083938414</v>
      </c>
      <c r="T1358" s="262">
        <v>0.9</v>
      </c>
      <c r="U1358" s="260">
        <v>0.672925170068027</v>
      </c>
      <c r="V1358" s="260">
        <v>0.769618657421998</v>
      </c>
      <c r="W1358" s="260">
        <v>0.813911796342775</v>
      </c>
      <c r="X1358" s="260">
        <v>0.725435759757561</v>
      </c>
      <c r="Y1358" s="262">
        <v>0.92</v>
      </c>
      <c r="Z1358" s="262">
        <v>0.772727272727273</v>
      </c>
      <c r="AA1358" s="262">
        <v>0.786551724137931</v>
      </c>
      <c r="AB1358" s="262">
        <v>0.838002436053593</v>
      </c>
      <c r="AC1358" s="262">
        <v>0.874562481013327</v>
      </c>
      <c r="AD1358" s="262">
        <v>0.92</v>
      </c>
      <c r="AE1358" s="260">
        <v>1</v>
      </c>
      <c r="AF1358" s="260">
        <v>0.990670059372349</v>
      </c>
      <c r="AG1358" s="260">
        <v>0.997607655502392</v>
      </c>
      <c r="AH1358" s="260">
        <v>0.988094583447897</v>
      </c>
      <c r="AI1358" s="262">
        <v>0.92</v>
      </c>
      <c r="AJ1358" s="260">
        <v>0.916959697051663</v>
      </c>
      <c r="AK1358" s="260">
        <v>0.86794006257204</v>
      </c>
      <c r="AL1358" s="260">
        <v>0.889510950107031</v>
      </c>
      <c r="AM1358" s="260">
        <v>0.92113231179367</v>
      </c>
      <c r="AN1358" s="259">
        <v>0.99</v>
      </c>
      <c r="AO1358" s="264">
        <v>1</v>
      </c>
      <c r="AP1358" s="264">
        <v>1</v>
      </c>
      <c r="AQ1358" s="264">
        <v>1</v>
      </c>
      <c r="AR1358" s="265">
        <v>1</v>
      </c>
      <c r="AS1358" s="286">
        <v>0.0721861525408278</v>
      </c>
      <c r="AT1358" s="267">
        <v>0.0512820512820513</v>
      </c>
      <c r="AU1358" s="268">
        <v>0.0625</v>
      </c>
      <c r="AV1358" s="268">
        <v>0</v>
      </c>
      <c r="AW1358" s="268">
        <v>0.0404858299595142</v>
      </c>
      <c r="AX1358" s="224"/>
      <c r="AY1358" s="222"/>
    </row>
    <row r="1359" ht="15" spans="1:51">
      <c r="A1359" s="220"/>
      <c r="B1359" s="224"/>
      <c r="C1359" s="283" t="s">
        <v>1085</v>
      </c>
      <c r="D1359" s="111" t="s">
        <v>25</v>
      </c>
      <c r="E1359" s="111" t="s">
        <v>1086</v>
      </c>
      <c r="F1359" s="307" t="s">
        <v>1397</v>
      </c>
      <c r="G1359" s="307" t="s">
        <v>1397</v>
      </c>
      <c r="H1359" s="307" t="s">
        <v>1397</v>
      </c>
      <c r="I1359" s="307" t="s">
        <v>1397</v>
      </c>
      <c r="J1359" s="259">
        <v>0.9</v>
      </c>
      <c r="K1359" s="260">
        <v>1</v>
      </c>
      <c r="L1359" s="260">
        <v>0.944444444444444</v>
      </c>
      <c r="M1359" s="261">
        <v>1</v>
      </c>
      <c r="N1359" s="261">
        <v>0.99492385786802</v>
      </c>
      <c r="O1359" s="262">
        <v>0.9</v>
      </c>
      <c r="P1359" s="263">
        <v>0.984665052461663</v>
      </c>
      <c r="Q1359" s="260">
        <v>0.976894639556377</v>
      </c>
      <c r="R1359" s="260">
        <v>0.989113530326594</v>
      </c>
      <c r="S1359" s="260">
        <v>0.982713326630558</v>
      </c>
      <c r="T1359" s="262">
        <v>0.9</v>
      </c>
      <c r="U1359" s="260">
        <v>0.929782082324455</v>
      </c>
      <c r="V1359" s="260">
        <v>0.94177449168207</v>
      </c>
      <c r="W1359" s="260">
        <v>0.940902021772939</v>
      </c>
      <c r="X1359" s="260">
        <v>0.930139785294976</v>
      </c>
      <c r="Y1359" s="262">
        <v>0.92</v>
      </c>
      <c r="Z1359" s="262">
        <v>0.949288256227758</v>
      </c>
      <c r="AA1359" s="262">
        <v>0.970525187566988</v>
      </c>
      <c r="AB1359" s="262">
        <v>0.9583532790809</v>
      </c>
      <c r="AC1359" s="262">
        <v>0.963222528054203</v>
      </c>
      <c r="AD1359" s="262">
        <v>0.92</v>
      </c>
      <c r="AE1359" s="260">
        <v>0.99265306122449</v>
      </c>
      <c r="AF1359" s="260">
        <v>0.987012987012987</v>
      </c>
      <c r="AG1359" s="260">
        <v>0.978679504814305</v>
      </c>
      <c r="AH1359" s="260">
        <v>0.987000602288697</v>
      </c>
      <c r="AI1359" s="262">
        <v>0.92</v>
      </c>
      <c r="AJ1359" s="260">
        <v>0.96044002538608</v>
      </c>
      <c r="AK1359" s="260">
        <v>0.979404466501241</v>
      </c>
      <c r="AL1359" s="260">
        <v>0.971627675460428</v>
      </c>
      <c r="AM1359" s="260">
        <v>0.976244697067088</v>
      </c>
      <c r="AN1359" s="259">
        <v>0.99</v>
      </c>
      <c r="AO1359" s="264">
        <v>1</v>
      </c>
      <c r="AP1359" s="264">
        <v>1</v>
      </c>
      <c r="AQ1359" s="264">
        <v>1</v>
      </c>
      <c r="AR1359" s="265">
        <v>1</v>
      </c>
      <c r="AS1359" s="286">
        <v>0.0721861525408278</v>
      </c>
      <c r="AT1359" s="267">
        <v>0.0714285714285714</v>
      </c>
      <c r="AU1359" s="268">
        <v>0.0666666666666667</v>
      </c>
      <c r="AV1359" s="268">
        <v>0.037037037037037</v>
      </c>
      <c r="AW1359" s="268">
        <v>0.0421607378129117</v>
      </c>
      <c r="AX1359" s="224"/>
      <c r="AY1359" s="222"/>
    </row>
    <row r="1360" ht="15" spans="1:51">
      <c r="A1360" s="220"/>
      <c r="B1360" s="224"/>
      <c r="C1360" s="283" t="s">
        <v>1085</v>
      </c>
      <c r="D1360" s="111" t="s">
        <v>25</v>
      </c>
      <c r="E1360" s="111" t="s">
        <v>1086</v>
      </c>
      <c r="F1360" s="307" t="s">
        <v>1398</v>
      </c>
      <c r="G1360" s="307" t="s">
        <v>1398</v>
      </c>
      <c r="H1360" s="307" t="s">
        <v>1398</v>
      </c>
      <c r="I1360" s="307" t="s">
        <v>1398</v>
      </c>
      <c r="J1360" s="259">
        <v>0.9</v>
      </c>
      <c r="K1360" s="260">
        <v>1</v>
      </c>
      <c r="L1360" s="260">
        <v>1</v>
      </c>
      <c r="M1360" s="261">
        <v>1</v>
      </c>
      <c r="N1360" s="261">
        <v>0.995990376904571</v>
      </c>
      <c r="O1360" s="262">
        <v>0.9</v>
      </c>
      <c r="P1360" s="263">
        <v>0.993752603082049</v>
      </c>
      <c r="Q1360" s="260">
        <v>0.996517196343056</v>
      </c>
      <c r="R1360" s="260">
        <v>0.994082840236686</v>
      </c>
      <c r="S1360" s="260">
        <v>0.99374904711084</v>
      </c>
      <c r="T1360" s="262">
        <v>0.9</v>
      </c>
      <c r="U1360" s="260">
        <v>0.910037484381508</v>
      </c>
      <c r="V1360" s="260">
        <v>0.923378319547235</v>
      </c>
      <c r="W1360" s="260">
        <v>0.919435593991807</v>
      </c>
      <c r="X1360" s="260">
        <v>0.922838847385272</v>
      </c>
      <c r="Y1360" s="262">
        <v>0.92</v>
      </c>
      <c r="Z1360" s="262">
        <v>0.965037910699242</v>
      </c>
      <c r="AA1360" s="262">
        <v>0.978077571669477</v>
      </c>
      <c r="AB1360" s="262">
        <v>0.9826224328594</v>
      </c>
      <c r="AC1360" s="262">
        <v>0.980317867412761</v>
      </c>
      <c r="AD1360" s="262">
        <v>0.92</v>
      </c>
      <c r="AE1360" s="260">
        <v>0.988465974625144</v>
      </c>
      <c r="AF1360" s="260">
        <v>0.993298585256888</v>
      </c>
      <c r="AG1360" s="260">
        <v>0.994176372712146</v>
      </c>
      <c r="AH1360" s="260">
        <v>0.99405572755418</v>
      </c>
      <c r="AI1360" s="262">
        <v>0.92</v>
      </c>
      <c r="AJ1360" s="260">
        <v>0.974246231155779</v>
      </c>
      <c r="AK1360" s="260">
        <v>0.985034347399411</v>
      </c>
      <c r="AL1360" s="260">
        <v>0.986083984375</v>
      </c>
      <c r="AM1360" s="260">
        <v>0.986459935076029</v>
      </c>
      <c r="AN1360" s="259">
        <v>0.99</v>
      </c>
      <c r="AO1360" s="264">
        <v>1</v>
      </c>
      <c r="AP1360" s="264">
        <v>1</v>
      </c>
      <c r="AQ1360" s="264">
        <v>1</v>
      </c>
      <c r="AR1360" s="265">
        <v>1</v>
      </c>
      <c r="AS1360" s="286">
        <v>0.0721861525408278</v>
      </c>
      <c r="AT1360" s="267">
        <v>0.0454545454545455</v>
      </c>
      <c r="AU1360" s="268">
        <v>0</v>
      </c>
      <c r="AV1360" s="268">
        <v>0.08</v>
      </c>
      <c r="AW1360" s="268">
        <v>0.0444015444015444</v>
      </c>
      <c r="AX1360" s="224"/>
      <c r="AY1360" s="222"/>
    </row>
    <row r="1361" ht="15" spans="1:51">
      <c r="A1361" s="220"/>
      <c r="B1361" s="224"/>
      <c r="C1361" s="283" t="s">
        <v>1085</v>
      </c>
      <c r="D1361" s="111" t="s">
        <v>25</v>
      </c>
      <c r="E1361" s="111" t="s">
        <v>1086</v>
      </c>
      <c r="F1361" s="307" t="s">
        <v>1399</v>
      </c>
      <c r="G1361" s="307" t="s">
        <v>1399</v>
      </c>
      <c r="H1361" s="307" t="s">
        <v>1399</v>
      </c>
      <c r="I1361" s="307" t="s">
        <v>1399</v>
      </c>
      <c r="J1361" s="259">
        <v>0.9</v>
      </c>
      <c r="K1361" s="260">
        <v>0.785714285714286</v>
      </c>
      <c r="L1361" s="260">
        <v>0.866666666666667</v>
      </c>
      <c r="M1361" s="261">
        <v>0.939393939393939</v>
      </c>
      <c r="N1361" s="261">
        <v>0.962605548854041</v>
      </c>
      <c r="O1361" s="262">
        <v>0.9</v>
      </c>
      <c r="P1361" s="263">
        <v>0.983464241422075</v>
      </c>
      <c r="Q1361" s="260">
        <v>0.99907192575406</v>
      </c>
      <c r="R1361" s="260">
        <v>0.999525841631105</v>
      </c>
      <c r="S1361" s="260">
        <v>0.993420839934047</v>
      </c>
      <c r="T1361" s="262">
        <v>0.9</v>
      </c>
      <c r="U1361" s="260">
        <v>0.919801570897065</v>
      </c>
      <c r="V1361" s="260">
        <v>0.955916473317865</v>
      </c>
      <c r="W1361" s="260">
        <v>0.967757230915126</v>
      </c>
      <c r="X1361" s="260">
        <v>0.952377873330962</v>
      </c>
      <c r="Y1361" s="262">
        <v>0.92</v>
      </c>
      <c r="Z1361" s="262">
        <v>0.952799121844127</v>
      </c>
      <c r="AA1361" s="262">
        <v>0.972353337828726</v>
      </c>
      <c r="AB1361" s="262">
        <v>0.981893004115226</v>
      </c>
      <c r="AC1361" s="262">
        <v>0.976238999536823</v>
      </c>
      <c r="AD1361" s="262">
        <v>0.92</v>
      </c>
      <c r="AE1361" s="260">
        <v>0.998792270531401</v>
      </c>
      <c r="AF1361" s="260">
        <v>1</v>
      </c>
      <c r="AG1361" s="260">
        <v>0.999318801089918</v>
      </c>
      <c r="AH1361" s="260">
        <v>0.999873625679262</v>
      </c>
      <c r="AI1361" s="262">
        <v>0.92</v>
      </c>
      <c r="AJ1361" s="260">
        <v>0.955435038905918</v>
      </c>
      <c r="AK1361" s="260">
        <v>0.985156679494228</v>
      </c>
      <c r="AL1361" s="260">
        <v>0.990373044524669</v>
      </c>
      <c r="AM1361" s="260">
        <v>0.984531028377233</v>
      </c>
      <c r="AN1361" s="259">
        <v>0.99</v>
      </c>
      <c r="AO1361" s="264">
        <v>1</v>
      </c>
      <c r="AP1361" s="264">
        <v>1</v>
      </c>
      <c r="AQ1361" s="264">
        <v>1</v>
      </c>
      <c r="AR1361" s="265">
        <v>1</v>
      </c>
      <c r="AS1361" s="286">
        <v>0.0721861525408278</v>
      </c>
      <c r="AT1361" s="267">
        <v>0.0588235294117647</v>
      </c>
      <c r="AU1361" s="268">
        <v>0</v>
      </c>
      <c r="AV1361" s="268">
        <v>0.166666666666667</v>
      </c>
      <c r="AW1361" s="268">
        <v>0.0748792270531401</v>
      </c>
      <c r="AX1361" s="224"/>
      <c r="AY1361" s="222"/>
    </row>
    <row r="1362" ht="15" spans="1:51">
      <c r="A1362" s="220"/>
      <c r="B1362" s="224"/>
      <c r="C1362" s="283" t="s">
        <v>1085</v>
      </c>
      <c r="D1362" s="111" t="s">
        <v>25</v>
      </c>
      <c r="E1362" s="111" t="s">
        <v>1086</v>
      </c>
      <c r="F1362" s="307" t="s">
        <v>1400</v>
      </c>
      <c r="G1362" s="307" t="s">
        <v>1400</v>
      </c>
      <c r="H1362" s="307" t="s">
        <v>1400</v>
      </c>
      <c r="I1362" s="307" t="s">
        <v>1400</v>
      </c>
      <c r="J1362" s="259">
        <v>0.9</v>
      </c>
      <c r="K1362" s="260">
        <v>1</v>
      </c>
      <c r="L1362" s="260">
        <v>1</v>
      </c>
      <c r="M1362" s="261">
        <v>0.973684210526316</v>
      </c>
      <c r="N1362" s="261">
        <v>0.96063829787234</v>
      </c>
      <c r="O1362" s="262">
        <v>0.9</v>
      </c>
      <c r="P1362" s="263">
        <v>0.977569562748438</v>
      </c>
      <c r="Q1362" s="260">
        <v>0.976878612716763</v>
      </c>
      <c r="R1362" s="260">
        <v>0.974067599067599</v>
      </c>
      <c r="S1362" s="260">
        <v>0.979798739166389</v>
      </c>
      <c r="T1362" s="262">
        <v>0.9</v>
      </c>
      <c r="U1362" s="260">
        <v>0.945201590005679</v>
      </c>
      <c r="V1362" s="260">
        <v>0.95239714382863</v>
      </c>
      <c r="W1362" s="260">
        <v>0.961247086247086</v>
      </c>
      <c r="X1362" s="260">
        <v>0.957352893795711</v>
      </c>
      <c r="Y1362" s="262">
        <v>0.92</v>
      </c>
      <c r="Z1362" s="262">
        <v>0</v>
      </c>
      <c r="AA1362" s="262" t="s">
        <v>33</v>
      </c>
      <c r="AB1362" s="262" t="s">
        <v>33</v>
      </c>
      <c r="AC1362" s="262">
        <v>0.333333333333333</v>
      </c>
      <c r="AD1362" s="262">
        <v>0.92</v>
      </c>
      <c r="AE1362" s="260">
        <v>1</v>
      </c>
      <c r="AF1362" s="260">
        <v>0.998664886515354</v>
      </c>
      <c r="AG1362" s="260">
        <v>0.999443516972732</v>
      </c>
      <c r="AH1362" s="260">
        <v>0.998037381463343</v>
      </c>
      <c r="AI1362" s="262">
        <v>0.92</v>
      </c>
      <c r="AJ1362" s="260">
        <v>0.969353007945516</v>
      </c>
      <c r="AK1362" s="260">
        <v>0.981298877932676</v>
      </c>
      <c r="AL1362" s="260">
        <v>0.988927738927739</v>
      </c>
      <c r="AM1362" s="260">
        <v>0.985878133121416</v>
      </c>
      <c r="AN1362" s="259">
        <v>0.99</v>
      </c>
      <c r="AO1362" s="264">
        <v>1</v>
      </c>
      <c r="AP1362" s="264">
        <v>1</v>
      </c>
      <c r="AQ1362" s="264">
        <v>1</v>
      </c>
      <c r="AR1362" s="265">
        <v>1</v>
      </c>
      <c r="AS1362" s="286">
        <v>0.0721861525408278</v>
      </c>
      <c r="AT1362" s="267">
        <v>0</v>
      </c>
      <c r="AU1362" s="268">
        <v>0.0625</v>
      </c>
      <c r="AV1362" s="268">
        <v>0</v>
      </c>
      <c r="AW1362" s="268">
        <v>0.0668257756563246</v>
      </c>
      <c r="AX1362" s="224"/>
      <c r="AY1362" s="222"/>
    </row>
    <row r="1363" ht="15" spans="1:51">
      <c r="A1363" s="220"/>
      <c r="B1363" s="224"/>
      <c r="C1363" s="283" t="s">
        <v>1085</v>
      </c>
      <c r="D1363" s="111" t="s">
        <v>25</v>
      </c>
      <c r="E1363" s="111" t="s">
        <v>1086</v>
      </c>
      <c r="F1363" s="307" t="s">
        <v>1401</v>
      </c>
      <c r="G1363" s="307" t="s">
        <v>1401</v>
      </c>
      <c r="H1363" s="307" t="s">
        <v>1401</v>
      </c>
      <c r="I1363" s="307" t="s">
        <v>1401</v>
      </c>
      <c r="J1363" s="259">
        <v>0.9</v>
      </c>
      <c r="K1363" s="260">
        <v>1</v>
      </c>
      <c r="L1363" s="260">
        <v>1</v>
      </c>
      <c r="M1363" s="261">
        <v>1</v>
      </c>
      <c r="N1363" s="261">
        <v>0.986315789473684</v>
      </c>
      <c r="O1363" s="262">
        <v>0.9</v>
      </c>
      <c r="P1363" s="263">
        <v>0.990591805766313</v>
      </c>
      <c r="Q1363" s="260">
        <v>0.990242139501265</v>
      </c>
      <c r="R1363" s="260">
        <v>0.990954773869347</v>
      </c>
      <c r="S1363" s="260">
        <v>0.990554593741535</v>
      </c>
      <c r="T1363" s="262">
        <v>0.9</v>
      </c>
      <c r="U1363" s="260">
        <v>0.960546282245827</v>
      </c>
      <c r="V1363" s="260">
        <v>0.974340440910734</v>
      </c>
      <c r="W1363" s="260">
        <v>0.975209380234506</v>
      </c>
      <c r="X1363" s="260">
        <v>0.955964620947132</v>
      </c>
      <c r="Y1363" s="262">
        <v>0.92</v>
      </c>
      <c r="Z1363" s="262">
        <v>0</v>
      </c>
      <c r="AA1363" s="262" t="s">
        <v>33</v>
      </c>
      <c r="AB1363" s="262" t="s">
        <v>33</v>
      </c>
      <c r="AC1363" s="262">
        <v>0</v>
      </c>
      <c r="AD1363" s="262">
        <v>0.92</v>
      </c>
      <c r="AE1363" s="260">
        <v>0.998609179415855</v>
      </c>
      <c r="AF1363" s="260">
        <v>0.999538319482918</v>
      </c>
      <c r="AG1363" s="260">
        <v>0.998374864572048</v>
      </c>
      <c r="AH1363" s="260">
        <v>0.998997918754336</v>
      </c>
      <c r="AI1363" s="262">
        <v>0.92</v>
      </c>
      <c r="AJ1363" s="260">
        <v>0.983020012128563</v>
      </c>
      <c r="AK1363" s="260">
        <v>0.992049150704734</v>
      </c>
      <c r="AL1363" s="260">
        <v>0.990284757118928</v>
      </c>
      <c r="AM1363" s="260">
        <v>0.989471576790362</v>
      </c>
      <c r="AN1363" s="259">
        <v>0.99</v>
      </c>
      <c r="AO1363" s="264">
        <v>1</v>
      </c>
      <c r="AP1363" s="264">
        <v>1</v>
      </c>
      <c r="AQ1363" s="264">
        <v>1</v>
      </c>
      <c r="AR1363" s="265">
        <v>1</v>
      </c>
      <c r="AS1363" s="286">
        <v>0.0721861525408278</v>
      </c>
      <c r="AT1363" s="267">
        <v>0.0416666666666667</v>
      </c>
      <c r="AU1363" s="268">
        <v>0.0555555555555556</v>
      </c>
      <c r="AV1363" s="268">
        <v>0.0833333333333333</v>
      </c>
      <c r="AW1363" s="268">
        <v>0.0389908256880734</v>
      </c>
      <c r="AX1363" s="224"/>
      <c r="AY1363" s="222"/>
    </row>
    <row r="1364" ht="15" spans="1:51">
      <c r="A1364" s="220"/>
      <c r="B1364" s="224"/>
      <c r="C1364" s="283" t="s">
        <v>1085</v>
      </c>
      <c r="D1364" s="111" t="s">
        <v>25</v>
      </c>
      <c r="E1364" s="111" t="s">
        <v>1086</v>
      </c>
      <c r="F1364" s="307" t="s">
        <v>1402</v>
      </c>
      <c r="G1364" s="307" t="s">
        <v>1402</v>
      </c>
      <c r="H1364" s="307" t="s">
        <v>1402</v>
      </c>
      <c r="I1364" s="307" t="s">
        <v>1402</v>
      </c>
      <c r="J1364" s="259">
        <v>0.9</v>
      </c>
      <c r="K1364" s="260">
        <v>0.866666666666667</v>
      </c>
      <c r="L1364" s="260">
        <v>0.945945945945946</v>
      </c>
      <c r="M1364" s="261">
        <v>0.973684210526316</v>
      </c>
      <c r="N1364" s="261">
        <v>0.921212121212121</v>
      </c>
      <c r="O1364" s="262">
        <v>0.9</v>
      </c>
      <c r="P1364" s="263">
        <v>0.823797823797824</v>
      </c>
      <c r="Q1364" s="260">
        <v>0.936003140950137</v>
      </c>
      <c r="R1364" s="260">
        <v>0.947239692522711</v>
      </c>
      <c r="S1364" s="260">
        <v>0.952293149438851</v>
      </c>
      <c r="T1364" s="262">
        <v>0.9</v>
      </c>
      <c r="U1364" s="260">
        <v>0.823095823095823</v>
      </c>
      <c r="V1364" s="260">
        <v>0.9195131527287</v>
      </c>
      <c r="W1364" s="260">
        <v>0.923829489867226</v>
      </c>
      <c r="X1364" s="260">
        <v>0.918648818084596</v>
      </c>
      <c r="Y1364" s="262">
        <v>0.92</v>
      </c>
      <c r="Z1364" s="262" t="s">
        <v>33</v>
      </c>
      <c r="AA1364" s="262" t="s">
        <v>33</v>
      </c>
      <c r="AB1364" s="262" t="s">
        <v>33</v>
      </c>
      <c r="AC1364" s="262" t="s">
        <v>33</v>
      </c>
      <c r="AD1364" s="262">
        <v>0.92</v>
      </c>
      <c r="AE1364" s="260">
        <v>0.684210526315789</v>
      </c>
      <c r="AF1364" s="260">
        <v>0.942528735632184</v>
      </c>
      <c r="AG1364" s="260">
        <v>0.998266897746967</v>
      </c>
      <c r="AH1364" s="260">
        <v>0.989215478959611</v>
      </c>
      <c r="AI1364" s="262">
        <v>0.92</v>
      </c>
      <c r="AJ1364" s="260">
        <v>0.896103896103896</v>
      </c>
      <c r="AK1364" s="260">
        <v>0.954063604240283</v>
      </c>
      <c r="AL1364" s="260">
        <v>0.97099930118798</v>
      </c>
      <c r="AM1364" s="260">
        <v>0.96550791621595</v>
      </c>
      <c r="AN1364" s="259">
        <v>0.99</v>
      </c>
      <c r="AO1364" s="264">
        <v>1</v>
      </c>
      <c r="AP1364" s="264">
        <v>1</v>
      </c>
      <c r="AQ1364" s="264">
        <v>1</v>
      </c>
      <c r="AR1364" s="265">
        <v>1</v>
      </c>
      <c r="AS1364" s="286">
        <v>0.0721861525408278</v>
      </c>
      <c r="AT1364" s="267">
        <v>0</v>
      </c>
      <c r="AU1364" s="268">
        <v>0</v>
      </c>
      <c r="AV1364" s="268">
        <v>0</v>
      </c>
      <c r="AW1364" s="268">
        <v>0.0288184438040346</v>
      </c>
      <c r="AX1364" s="224"/>
      <c r="AY1364" s="222"/>
    </row>
    <row r="1365" ht="15" spans="1:51">
      <c r="A1365" s="220"/>
      <c r="B1365" s="224"/>
      <c r="C1365" s="283" t="s">
        <v>1085</v>
      </c>
      <c r="D1365" s="111" t="s">
        <v>25</v>
      </c>
      <c r="E1365" s="111" t="s">
        <v>1086</v>
      </c>
      <c r="F1365" s="307" t="s">
        <v>1403</v>
      </c>
      <c r="G1365" s="307" t="s">
        <v>1403</v>
      </c>
      <c r="H1365" s="307" t="s">
        <v>1403</v>
      </c>
      <c r="I1365" s="307" t="s">
        <v>1403</v>
      </c>
      <c r="J1365" s="259">
        <v>0.9</v>
      </c>
      <c r="K1365" s="260">
        <v>1</v>
      </c>
      <c r="L1365" s="260">
        <v>1</v>
      </c>
      <c r="M1365" s="261">
        <v>1</v>
      </c>
      <c r="N1365" s="261">
        <v>0.993808049535604</v>
      </c>
      <c r="O1365" s="262">
        <v>0.9</v>
      </c>
      <c r="P1365" s="263">
        <v>0.994561933534743</v>
      </c>
      <c r="Q1365" s="260">
        <v>0.990683229813665</v>
      </c>
      <c r="R1365" s="260">
        <v>0.997032640949555</v>
      </c>
      <c r="S1365" s="260">
        <v>0.991547000712904</v>
      </c>
      <c r="T1365" s="262">
        <v>0.9</v>
      </c>
      <c r="U1365" s="260">
        <v>0.954078549848943</v>
      </c>
      <c r="V1365" s="260">
        <v>0.964285714285714</v>
      </c>
      <c r="W1365" s="260">
        <v>0.969584569732938</v>
      </c>
      <c r="X1365" s="260">
        <v>0.950071290355433</v>
      </c>
      <c r="Y1365" s="262">
        <v>0.92</v>
      </c>
      <c r="Z1365" s="262">
        <v>0.974930362116992</v>
      </c>
      <c r="AA1365" s="262">
        <v>0.988832487309645</v>
      </c>
      <c r="AB1365" s="262">
        <v>0.984943538268507</v>
      </c>
      <c r="AC1365" s="262">
        <v>0.984160828510509</v>
      </c>
      <c r="AD1365" s="262">
        <v>0.92</v>
      </c>
      <c r="AE1365" s="260">
        <v>0.998435054773083</v>
      </c>
      <c r="AF1365" s="260">
        <v>1</v>
      </c>
      <c r="AG1365" s="260">
        <v>0.998357963875205</v>
      </c>
      <c r="AH1365" s="260">
        <v>0.989760360263765</v>
      </c>
      <c r="AI1365" s="262">
        <v>0.92</v>
      </c>
      <c r="AJ1365" s="260">
        <v>0.982796486090776</v>
      </c>
      <c r="AK1365" s="260">
        <v>0.989881214254289</v>
      </c>
      <c r="AL1365" s="260">
        <v>0.992074592074592</v>
      </c>
      <c r="AM1365" s="260">
        <v>0.989334757400061</v>
      </c>
      <c r="AN1365" s="259">
        <v>0.99</v>
      </c>
      <c r="AO1365" s="264">
        <v>1</v>
      </c>
      <c r="AP1365" s="264">
        <v>1</v>
      </c>
      <c r="AQ1365" s="264">
        <v>1</v>
      </c>
      <c r="AR1365" s="265">
        <v>1</v>
      </c>
      <c r="AS1365" s="286">
        <v>0.0721861525408278</v>
      </c>
      <c r="AT1365" s="267">
        <v>0</v>
      </c>
      <c r="AU1365" s="268">
        <v>0</v>
      </c>
      <c r="AV1365" s="268">
        <v>0.0769230769230769</v>
      </c>
      <c r="AW1365" s="268">
        <v>0.0727848101265823</v>
      </c>
      <c r="AX1365" s="224"/>
      <c r="AY1365" s="222"/>
    </row>
    <row r="1366" ht="15" spans="1:51">
      <c r="A1366" s="220"/>
      <c r="B1366" s="224"/>
      <c r="C1366" s="283" t="s">
        <v>1085</v>
      </c>
      <c r="D1366" s="111" t="s">
        <v>25</v>
      </c>
      <c r="E1366" s="111" t="s">
        <v>1086</v>
      </c>
      <c r="F1366" s="307" t="s">
        <v>1404</v>
      </c>
      <c r="G1366" s="307" t="s">
        <v>1404</v>
      </c>
      <c r="H1366" s="307" t="s">
        <v>1404</v>
      </c>
      <c r="I1366" s="307" t="s">
        <v>1404</v>
      </c>
      <c r="J1366" s="259">
        <v>0.9</v>
      </c>
      <c r="K1366" s="260">
        <v>0.972222222222222</v>
      </c>
      <c r="L1366" s="260">
        <v>0.976744186046512</v>
      </c>
      <c r="M1366" s="261">
        <v>0.975609756097561</v>
      </c>
      <c r="N1366" s="261">
        <v>0.983962264150943</v>
      </c>
      <c r="O1366" s="262">
        <v>0.9</v>
      </c>
      <c r="P1366" s="263">
        <v>0.980231256993659</v>
      </c>
      <c r="Q1366" s="260">
        <v>0.992349234923492</v>
      </c>
      <c r="R1366" s="260">
        <v>0.989877688738929</v>
      </c>
      <c r="S1366" s="260">
        <v>0.978821158092867</v>
      </c>
      <c r="T1366" s="262">
        <v>0.9</v>
      </c>
      <c r="U1366" s="260">
        <v>0.93248787765759</v>
      </c>
      <c r="V1366" s="260">
        <v>0.95004500450045</v>
      </c>
      <c r="W1366" s="260">
        <v>0.955714888232813</v>
      </c>
      <c r="X1366" s="260">
        <v>0.931039082299587</v>
      </c>
      <c r="Y1366" s="262">
        <v>0.92</v>
      </c>
      <c r="Z1366" s="262">
        <v>0.92781875658588</v>
      </c>
      <c r="AA1366" s="262">
        <v>0.959977129788451</v>
      </c>
      <c r="AB1366" s="262">
        <v>0.965210954848261</v>
      </c>
      <c r="AC1366" s="262">
        <v>0.960893139222132</v>
      </c>
      <c r="AD1366" s="262">
        <v>0.92</v>
      </c>
      <c r="AE1366" s="260">
        <v>1</v>
      </c>
      <c r="AF1366" s="260">
        <v>0.997389033942559</v>
      </c>
      <c r="AG1366" s="260">
        <v>1</v>
      </c>
      <c r="AH1366" s="260">
        <v>0.999233657751552</v>
      </c>
      <c r="AI1366" s="262">
        <v>0.92</v>
      </c>
      <c r="AJ1366" s="260">
        <v>0.955230399650579</v>
      </c>
      <c r="AK1366" s="260">
        <v>0.97280282044825</v>
      </c>
      <c r="AL1366" s="260">
        <v>0.977968833960236</v>
      </c>
      <c r="AM1366" s="260">
        <v>0.97520184039957</v>
      </c>
      <c r="AN1366" s="259">
        <v>0.99</v>
      </c>
      <c r="AO1366" s="264">
        <v>1</v>
      </c>
      <c r="AP1366" s="264">
        <v>1</v>
      </c>
      <c r="AQ1366" s="264">
        <v>1</v>
      </c>
      <c r="AR1366" s="265">
        <v>1</v>
      </c>
      <c r="AS1366" s="286">
        <v>0.0721861525408278</v>
      </c>
      <c r="AT1366" s="267">
        <v>0.0588235294117647</v>
      </c>
      <c r="AU1366" s="268">
        <v>0.117647058823529</v>
      </c>
      <c r="AV1366" s="268">
        <v>0.266666666666667</v>
      </c>
      <c r="AW1366" s="268">
        <v>0.0634573304157549</v>
      </c>
      <c r="AX1366" s="224"/>
      <c r="AY1366" s="222"/>
    </row>
    <row r="1367" ht="15" spans="1:51">
      <c r="A1367" s="220"/>
      <c r="B1367" s="224"/>
      <c r="C1367" s="283" t="s">
        <v>1085</v>
      </c>
      <c r="D1367" s="111" t="s">
        <v>25</v>
      </c>
      <c r="E1367" s="111" t="s">
        <v>1086</v>
      </c>
      <c r="F1367" s="307" t="s">
        <v>1405</v>
      </c>
      <c r="G1367" s="307" t="s">
        <v>1405</v>
      </c>
      <c r="H1367" s="307" t="s">
        <v>1405</v>
      </c>
      <c r="I1367" s="307" t="s">
        <v>1405</v>
      </c>
      <c r="J1367" s="259">
        <v>0.9</v>
      </c>
      <c r="K1367" s="260">
        <v>0.9375</v>
      </c>
      <c r="L1367" s="260">
        <v>0.941176470588235</v>
      </c>
      <c r="M1367" s="261">
        <v>0.947368421052632</v>
      </c>
      <c r="N1367" s="261">
        <v>0.978768577494692</v>
      </c>
      <c r="O1367" s="262">
        <v>0.9</v>
      </c>
      <c r="P1367" s="263">
        <v>0.863718411552347</v>
      </c>
      <c r="Q1367" s="260">
        <v>0.989130434782609</v>
      </c>
      <c r="R1367" s="260">
        <v>0.996011964107677</v>
      </c>
      <c r="S1367" s="260">
        <v>0.982334703295119</v>
      </c>
      <c r="T1367" s="262">
        <v>0.9</v>
      </c>
      <c r="U1367" s="260">
        <v>0.802346570397112</v>
      </c>
      <c r="V1367" s="260">
        <v>0.884782608695652</v>
      </c>
      <c r="W1367" s="260">
        <v>0.900299102691924</v>
      </c>
      <c r="X1367" s="260">
        <v>0.911457206720023</v>
      </c>
      <c r="Y1367" s="262">
        <v>0.92</v>
      </c>
      <c r="Z1367" s="262">
        <v>0.916329284750337</v>
      </c>
      <c r="AA1367" s="262">
        <v>0.94297635605007</v>
      </c>
      <c r="AB1367" s="262">
        <v>0.916403785488959</v>
      </c>
      <c r="AC1367" s="262">
        <v>0.942118834695781</v>
      </c>
      <c r="AD1367" s="262">
        <v>0.92</v>
      </c>
      <c r="AE1367" s="260">
        <v>0.998319327731092</v>
      </c>
      <c r="AF1367" s="260">
        <v>0.996116504854369</v>
      </c>
      <c r="AG1367" s="260">
        <v>0.994729907773386</v>
      </c>
      <c r="AH1367" s="260">
        <v>0.997440692981593</v>
      </c>
      <c r="AI1367" s="262">
        <v>0.92</v>
      </c>
      <c r="AJ1367" s="260">
        <v>0.92644672796106</v>
      </c>
      <c r="AK1367" s="260">
        <v>0.950579621720561</v>
      </c>
      <c r="AL1367" s="260">
        <v>0.954795357361026</v>
      </c>
      <c r="AM1367" s="260">
        <v>0.962145933951181</v>
      </c>
      <c r="AN1367" s="259">
        <v>0.99</v>
      </c>
      <c r="AO1367" s="264">
        <v>1</v>
      </c>
      <c r="AP1367" s="264">
        <v>1</v>
      </c>
      <c r="AQ1367" s="264">
        <v>1</v>
      </c>
      <c r="AR1367" s="265">
        <v>1</v>
      </c>
      <c r="AS1367" s="286">
        <v>0.0721861525408278</v>
      </c>
      <c r="AT1367" s="267">
        <v>0.111111111111111</v>
      </c>
      <c r="AU1367" s="268">
        <v>0</v>
      </c>
      <c r="AV1367" s="268">
        <v>0</v>
      </c>
      <c r="AW1367" s="268">
        <v>0.0830188679245283</v>
      </c>
      <c r="AX1367" s="224"/>
      <c r="AY1367" s="222"/>
    </row>
    <row r="1368" ht="15" spans="1:51">
      <c r="A1368" s="220"/>
      <c r="B1368" s="224"/>
      <c r="C1368" s="283" t="s">
        <v>1085</v>
      </c>
      <c r="D1368" s="111" t="s">
        <v>25</v>
      </c>
      <c r="E1368" s="111" t="s">
        <v>1086</v>
      </c>
      <c r="F1368" s="307" t="s">
        <v>1406</v>
      </c>
      <c r="G1368" s="307" t="s">
        <v>1406</v>
      </c>
      <c r="H1368" s="307" t="s">
        <v>1406</v>
      </c>
      <c r="I1368" s="307" t="s">
        <v>1406</v>
      </c>
      <c r="J1368" s="259">
        <v>0.9</v>
      </c>
      <c r="K1368" s="260">
        <v>0.975609756097561</v>
      </c>
      <c r="L1368" s="260">
        <v>0.953488372093023</v>
      </c>
      <c r="M1368" s="261">
        <v>0.891304347826087</v>
      </c>
      <c r="N1368" s="261">
        <v>0.947322212467076</v>
      </c>
      <c r="O1368" s="262">
        <v>0.9</v>
      </c>
      <c r="P1368" s="263">
        <v>0.928488032691185</v>
      </c>
      <c r="Q1368" s="260">
        <v>0.940625</v>
      </c>
      <c r="R1368" s="260">
        <v>0.973989345032905</v>
      </c>
      <c r="S1368" s="260">
        <v>0.974409830272772</v>
      </c>
      <c r="T1368" s="262">
        <v>0.9</v>
      </c>
      <c r="U1368" s="260">
        <v>0.865440747227087</v>
      </c>
      <c r="V1368" s="260">
        <v>0.926041666666667</v>
      </c>
      <c r="W1368" s="260">
        <v>0.910059542463178</v>
      </c>
      <c r="X1368" s="260">
        <v>0.911967536390475</v>
      </c>
      <c r="Y1368" s="262">
        <v>0.92</v>
      </c>
      <c r="Z1368" s="262">
        <v>0</v>
      </c>
      <c r="AA1368" s="262" t="s">
        <v>33</v>
      </c>
      <c r="AB1368" s="262" t="s">
        <v>33</v>
      </c>
      <c r="AC1368" s="262">
        <v>0</v>
      </c>
      <c r="AD1368" s="262">
        <v>0.92</v>
      </c>
      <c r="AE1368" s="260">
        <v>0.997584541062802</v>
      </c>
      <c r="AF1368" s="260">
        <v>1</v>
      </c>
      <c r="AG1368" s="260">
        <v>1</v>
      </c>
      <c r="AH1368" s="260">
        <v>0.999788962751926</v>
      </c>
      <c r="AI1368" s="262">
        <v>0.92</v>
      </c>
      <c r="AJ1368" s="260">
        <v>0.948366394399067</v>
      </c>
      <c r="AK1368" s="260">
        <v>0.971527777777778</v>
      </c>
      <c r="AL1368" s="260">
        <v>0.973675963647759</v>
      </c>
      <c r="AM1368" s="260">
        <v>0.974137144941412</v>
      </c>
      <c r="AN1368" s="259">
        <v>0.99</v>
      </c>
      <c r="AO1368" s="264">
        <v>1</v>
      </c>
      <c r="AP1368" s="264">
        <v>1</v>
      </c>
      <c r="AQ1368" s="264">
        <v>1</v>
      </c>
      <c r="AR1368" s="265">
        <v>1</v>
      </c>
      <c r="AS1368" s="286">
        <v>0.0721861525408278</v>
      </c>
      <c r="AT1368" s="267">
        <v>0.133333333333333</v>
      </c>
      <c r="AU1368" s="268">
        <v>0</v>
      </c>
      <c r="AV1368" s="268">
        <v>0</v>
      </c>
      <c r="AW1368" s="268">
        <v>0.0674603174603175</v>
      </c>
      <c r="AX1368" s="224"/>
      <c r="AY1368" s="222"/>
    </row>
    <row r="1369" ht="15" spans="1:51">
      <c r="A1369" s="220"/>
      <c r="B1369" s="224"/>
      <c r="C1369" s="283" t="s">
        <v>1085</v>
      </c>
      <c r="D1369" s="111" t="s">
        <v>25</v>
      </c>
      <c r="E1369" s="111" t="s">
        <v>1086</v>
      </c>
      <c r="F1369" s="307" t="s">
        <v>1407</v>
      </c>
      <c r="G1369" s="307" t="s">
        <v>1407</v>
      </c>
      <c r="H1369" s="307" t="s">
        <v>1407</v>
      </c>
      <c r="I1369" s="307" t="s">
        <v>1407</v>
      </c>
      <c r="J1369" s="259">
        <v>0.9</v>
      </c>
      <c r="K1369" s="260">
        <v>0.918918918918919</v>
      </c>
      <c r="L1369" s="260">
        <v>0.837837837837838</v>
      </c>
      <c r="M1369" s="261">
        <v>0.888888888888889</v>
      </c>
      <c r="N1369" s="261">
        <v>0.922233300099701</v>
      </c>
      <c r="O1369" s="262">
        <v>0.9</v>
      </c>
      <c r="P1369" s="263">
        <v>0.990266393442623</v>
      </c>
      <c r="Q1369" s="260">
        <v>0.990734612839179</v>
      </c>
      <c r="R1369" s="260">
        <v>0.992489890236857</v>
      </c>
      <c r="S1369" s="260">
        <v>0.985800200467758</v>
      </c>
      <c r="T1369" s="262">
        <v>0.9</v>
      </c>
      <c r="U1369" s="260">
        <v>0.908299180327869</v>
      </c>
      <c r="V1369" s="260">
        <v>0.954334877564527</v>
      </c>
      <c r="W1369" s="260">
        <v>0.925476603119584</v>
      </c>
      <c r="X1369" s="260">
        <v>0.904631640494487</v>
      </c>
      <c r="Y1369" s="262">
        <v>0.92</v>
      </c>
      <c r="Z1369" s="262">
        <v>0.950738916256158</v>
      </c>
      <c r="AA1369" s="262">
        <v>0.965430016863406</v>
      </c>
      <c r="AB1369" s="262">
        <v>0.95987963891675</v>
      </c>
      <c r="AC1369" s="262">
        <v>0.959700320222343</v>
      </c>
      <c r="AD1369" s="262">
        <v>0.92</v>
      </c>
      <c r="AE1369" s="260">
        <v>1</v>
      </c>
      <c r="AF1369" s="260">
        <v>1</v>
      </c>
      <c r="AG1369" s="260">
        <v>0.969147005444646</v>
      </c>
      <c r="AH1369" s="260">
        <v>0.988443269183683</v>
      </c>
      <c r="AI1369" s="262">
        <v>0.92</v>
      </c>
      <c r="AJ1369" s="260">
        <v>0.962941002075304</v>
      </c>
      <c r="AK1369" s="260">
        <v>0.970337411939192</v>
      </c>
      <c r="AL1369" s="260">
        <v>0.970674486803519</v>
      </c>
      <c r="AM1369" s="260">
        <v>0.969194868692356</v>
      </c>
      <c r="AN1369" s="259">
        <v>0.99</v>
      </c>
      <c r="AO1369" s="264">
        <v>1</v>
      </c>
      <c r="AP1369" s="264">
        <v>1</v>
      </c>
      <c r="AQ1369" s="264">
        <v>1</v>
      </c>
      <c r="AR1369" s="265">
        <v>1</v>
      </c>
      <c r="AS1369" s="286">
        <v>0.0721861525408278</v>
      </c>
      <c r="AT1369" s="267">
        <v>0</v>
      </c>
      <c r="AU1369" s="268">
        <v>0</v>
      </c>
      <c r="AV1369" s="268">
        <v>0</v>
      </c>
      <c r="AW1369" s="268">
        <v>0.0519031141868512</v>
      </c>
      <c r="AX1369" s="224"/>
      <c r="AY1369" s="222"/>
    </row>
    <row r="1370" ht="15" spans="1:51">
      <c r="A1370" s="220"/>
      <c r="B1370" s="224"/>
      <c r="C1370" s="283" t="s">
        <v>1085</v>
      </c>
      <c r="D1370" s="111" t="s">
        <v>25</v>
      </c>
      <c r="E1370" s="111" t="s">
        <v>1086</v>
      </c>
      <c r="F1370" s="307" t="s">
        <v>1408</v>
      </c>
      <c r="G1370" s="307" t="s">
        <v>1408</v>
      </c>
      <c r="H1370" s="307" t="s">
        <v>1408</v>
      </c>
      <c r="I1370" s="307" t="s">
        <v>1408</v>
      </c>
      <c r="J1370" s="259">
        <v>0.9</v>
      </c>
      <c r="K1370" s="260">
        <v>0.938775510204082</v>
      </c>
      <c r="L1370" s="260">
        <v>0.923076923076923</v>
      </c>
      <c r="M1370" s="261">
        <v>0.962264150943396</v>
      </c>
      <c r="N1370" s="261">
        <v>0.949090909090909</v>
      </c>
      <c r="O1370" s="262">
        <v>0.9</v>
      </c>
      <c r="P1370" s="263">
        <v>0.901880341880342</v>
      </c>
      <c r="Q1370" s="260">
        <v>0.956913435174305</v>
      </c>
      <c r="R1370" s="260">
        <v>0.969277515192438</v>
      </c>
      <c r="S1370" s="260">
        <v>0.935170653907496</v>
      </c>
      <c r="T1370" s="262">
        <v>0.9</v>
      </c>
      <c r="U1370" s="260">
        <v>0.855384615384615</v>
      </c>
      <c r="V1370" s="260">
        <v>0.9087348217783</v>
      </c>
      <c r="W1370" s="260">
        <v>0.925725860904794</v>
      </c>
      <c r="X1370" s="260">
        <v>0.896370015948963</v>
      </c>
      <c r="Y1370" s="262">
        <v>0.92</v>
      </c>
      <c r="Z1370" s="262">
        <v>0</v>
      </c>
      <c r="AA1370" s="262">
        <v>0</v>
      </c>
      <c r="AB1370" s="262" t="s">
        <v>33</v>
      </c>
      <c r="AC1370" s="262">
        <v>0.25</v>
      </c>
      <c r="AD1370" s="262">
        <v>0.92</v>
      </c>
      <c r="AE1370" s="260">
        <v>0.986666666666667</v>
      </c>
      <c r="AF1370" s="260">
        <v>0.966850828729282</v>
      </c>
      <c r="AG1370" s="260">
        <v>0.99</v>
      </c>
      <c r="AH1370" s="260">
        <v>0.993077873918418</v>
      </c>
      <c r="AI1370" s="262">
        <v>0.92</v>
      </c>
      <c r="AJ1370" s="260">
        <v>0.934062179706184</v>
      </c>
      <c r="AK1370" s="260">
        <v>0.960062646828504</v>
      </c>
      <c r="AL1370" s="260">
        <v>0.967251856853477</v>
      </c>
      <c r="AM1370" s="260">
        <v>0.959874456168106</v>
      </c>
      <c r="AN1370" s="259">
        <v>0.99</v>
      </c>
      <c r="AO1370" s="264">
        <v>1</v>
      </c>
      <c r="AP1370" s="264">
        <v>1</v>
      </c>
      <c r="AQ1370" s="264">
        <v>1</v>
      </c>
      <c r="AR1370" s="265">
        <v>1</v>
      </c>
      <c r="AS1370" s="286">
        <v>0.0721861525408278</v>
      </c>
      <c r="AT1370" s="267">
        <v>0.2</v>
      </c>
      <c r="AU1370" s="268">
        <v>0</v>
      </c>
      <c r="AV1370" s="268">
        <v>0.133333333333333</v>
      </c>
      <c r="AW1370" s="268">
        <v>0.0485175202156334</v>
      </c>
      <c r="AX1370" s="224"/>
      <c r="AY1370" s="222"/>
    </row>
    <row r="1371" ht="15" spans="1:51">
      <c r="A1371" s="220"/>
      <c r="B1371" s="224"/>
      <c r="C1371" s="283" t="s">
        <v>1085</v>
      </c>
      <c r="D1371" s="111" t="s">
        <v>25</v>
      </c>
      <c r="E1371" s="111" t="s">
        <v>1086</v>
      </c>
      <c r="F1371" s="307" t="s">
        <v>1409</v>
      </c>
      <c r="G1371" s="307" t="s">
        <v>1409</v>
      </c>
      <c r="H1371" s="307" t="s">
        <v>1409</v>
      </c>
      <c r="I1371" s="307" t="s">
        <v>1409</v>
      </c>
      <c r="J1371" s="259">
        <v>0.9</v>
      </c>
      <c r="K1371" s="260">
        <v>0.948717948717949</v>
      </c>
      <c r="L1371" s="260">
        <v>0.894736842105263</v>
      </c>
      <c r="M1371" s="261">
        <v>0.842105263157895</v>
      </c>
      <c r="N1371" s="261">
        <v>0.940886699507389</v>
      </c>
      <c r="O1371" s="262">
        <v>0.9</v>
      </c>
      <c r="P1371" s="263">
        <v>0.950543668888109</v>
      </c>
      <c r="Q1371" s="260">
        <v>0.915793714746172</v>
      </c>
      <c r="R1371" s="260">
        <v>0.951636363636364</v>
      </c>
      <c r="S1371" s="260">
        <v>0.939530261726671</v>
      </c>
      <c r="T1371" s="262">
        <v>0.9</v>
      </c>
      <c r="U1371" s="260">
        <v>0.903542616625745</v>
      </c>
      <c r="V1371" s="260">
        <v>0.888799355358582</v>
      </c>
      <c r="W1371" s="260">
        <v>0.920363636363636</v>
      </c>
      <c r="X1371" s="260">
        <v>0.8978876549344</v>
      </c>
      <c r="Y1371" s="262">
        <v>0.92</v>
      </c>
      <c r="Z1371" s="262">
        <v>0</v>
      </c>
      <c r="AA1371" s="262">
        <v>0</v>
      </c>
      <c r="AB1371" s="262" t="s">
        <v>33</v>
      </c>
      <c r="AC1371" s="262">
        <v>0</v>
      </c>
      <c r="AD1371" s="262">
        <v>0.92</v>
      </c>
      <c r="AE1371" s="260">
        <v>1</v>
      </c>
      <c r="AF1371" s="260">
        <v>1</v>
      </c>
      <c r="AG1371" s="260">
        <v>0.993055555555556</v>
      </c>
      <c r="AH1371" s="260">
        <v>0.96756996890271</v>
      </c>
      <c r="AI1371" s="262">
        <v>0.92</v>
      </c>
      <c r="AJ1371" s="260">
        <v>0.949176305643183</v>
      </c>
      <c r="AK1371" s="260">
        <v>0.951268626661297</v>
      </c>
      <c r="AL1371" s="260">
        <v>0.970909090909091</v>
      </c>
      <c r="AM1371" s="260">
        <v>0.963220088626292</v>
      </c>
      <c r="AN1371" s="259">
        <v>0.99</v>
      </c>
      <c r="AO1371" s="264">
        <v>1</v>
      </c>
      <c r="AP1371" s="264">
        <v>1</v>
      </c>
      <c r="AQ1371" s="264">
        <v>1</v>
      </c>
      <c r="AR1371" s="265">
        <v>1</v>
      </c>
      <c r="AS1371" s="286">
        <v>0.0721861525408278</v>
      </c>
      <c r="AT1371" s="267">
        <v>0</v>
      </c>
      <c r="AU1371" s="268">
        <v>0.0909090909090909</v>
      </c>
      <c r="AV1371" s="268">
        <v>0.166666666666667</v>
      </c>
      <c r="AW1371" s="268">
        <v>0.0392857142857143</v>
      </c>
      <c r="AX1371" s="224"/>
      <c r="AY1371" s="222"/>
    </row>
    <row r="1372" ht="15" spans="1:51">
      <c r="A1372" s="220"/>
      <c r="B1372" s="224"/>
      <c r="C1372" s="283" t="s">
        <v>1085</v>
      </c>
      <c r="D1372" s="111" t="s">
        <v>25</v>
      </c>
      <c r="E1372" s="111" t="s">
        <v>1086</v>
      </c>
      <c r="F1372" s="307" t="s">
        <v>1410</v>
      </c>
      <c r="G1372" s="307" t="s">
        <v>1410</v>
      </c>
      <c r="H1372" s="307" t="s">
        <v>1410</v>
      </c>
      <c r="I1372" s="307" t="s">
        <v>1410</v>
      </c>
      <c r="J1372" s="259">
        <v>0.9</v>
      </c>
      <c r="K1372" s="260">
        <v>1</v>
      </c>
      <c r="L1372" s="260">
        <v>1</v>
      </c>
      <c r="M1372" s="261">
        <v>1</v>
      </c>
      <c r="N1372" s="261">
        <v>0.991898148148148</v>
      </c>
      <c r="O1372" s="262">
        <v>0.9</v>
      </c>
      <c r="P1372" s="263">
        <v>0.990915972747918</v>
      </c>
      <c r="Q1372" s="260">
        <v>0.991957104557641</v>
      </c>
      <c r="R1372" s="260">
        <v>0.994972769166318</v>
      </c>
      <c r="S1372" s="260">
        <v>0.98593010344223</v>
      </c>
      <c r="T1372" s="262">
        <v>0.9</v>
      </c>
      <c r="U1372" s="260">
        <v>0.84330052990159</v>
      </c>
      <c r="V1372" s="260">
        <v>0.949508489722967</v>
      </c>
      <c r="W1372" s="260">
        <v>0.870967741935484</v>
      </c>
      <c r="X1372" s="260">
        <v>0.900984746654199</v>
      </c>
      <c r="Y1372" s="262">
        <v>0.92</v>
      </c>
      <c r="Z1372" s="262" t="s">
        <v>33</v>
      </c>
      <c r="AA1372" s="262" t="s">
        <v>33</v>
      </c>
      <c r="AB1372" s="262" t="s">
        <v>33</v>
      </c>
      <c r="AC1372" s="262">
        <v>1</v>
      </c>
      <c r="AD1372" s="262">
        <v>0.92</v>
      </c>
      <c r="AE1372" s="260">
        <v>1</v>
      </c>
      <c r="AF1372" s="260">
        <v>1</v>
      </c>
      <c r="AG1372" s="260">
        <v>0.994047619047619</v>
      </c>
      <c r="AH1372" s="260">
        <v>0.998166819431714</v>
      </c>
      <c r="AI1372" s="262">
        <v>0.92</v>
      </c>
      <c r="AJ1372" s="260">
        <v>0.961014383043149</v>
      </c>
      <c r="AK1372" s="260">
        <v>0.974977658623771</v>
      </c>
      <c r="AL1372" s="260">
        <v>0.971093422706326</v>
      </c>
      <c r="AM1372" s="260">
        <v>0.971320037986705</v>
      </c>
      <c r="AN1372" s="259">
        <v>0.99</v>
      </c>
      <c r="AO1372" s="264">
        <v>1</v>
      </c>
      <c r="AP1372" s="264">
        <v>1</v>
      </c>
      <c r="AQ1372" s="264">
        <v>1</v>
      </c>
      <c r="AR1372" s="265">
        <v>1</v>
      </c>
      <c r="AS1372" s="286">
        <v>0.0721861525408278</v>
      </c>
      <c r="AT1372" s="267">
        <v>0</v>
      </c>
      <c r="AU1372" s="268">
        <v>0</v>
      </c>
      <c r="AV1372" s="268">
        <v>0.0833333333333333</v>
      </c>
      <c r="AW1372" s="268">
        <v>0.047808764940239</v>
      </c>
      <c r="AX1372" s="224"/>
      <c r="AY1372" s="222"/>
    </row>
    <row r="1373" ht="15" spans="1:51">
      <c r="A1373" s="220"/>
      <c r="B1373" s="224"/>
      <c r="C1373" s="283" t="s">
        <v>1085</v>
      </c>
      <c r="D1373" s="111" t="s">
        <v>25</v>
      </c>
      <c r="E1373" s="111" t="s">
        <v>1086</v>
      </c>
      <c r="F1373" s="307" t="s">
        <v>1411</v>
      </c>
      <c r="G1373" s="307" t="s">
        <v>1411</v>
      </c>
      <c r="H1373" s="307" t="s">
        <v>1411</v>
      </c>
      <c r="I1373" s="307" t="s">
        <v>1411</v>
      </c>
      <c r="J1373" s="259">
        <v>0.9</v>
      </c>
      <c r="K1373" s="260">
        <v>1</v>
      </c>
      <c r="L1373" s="260">
        <v>1</v>
      </c>
      <c r="M1373" s="261">
        <v>1</v>
      </c>
      <c r="N1373" s="261">
        <v>0.986644407345576</v>
      </c>
      <c r="O1373" s="262">
        <v>0.9</v>
      </c>
      <c r="P1373" s="263">
        <v>0.95450852965069</v>
      </c>
      <c r="Q1373" s="260">
        <v>0.959785522788204</v>
      </c>
      <c r="R1373" s="260">
        <v>0.970034246575342</v>
      </c>
      <c r="S1373" s="260">
        <v>0.969423466568429</v>
      </c>
      <c r="T1373" s="262">
        <v>0.9</v>
      </c>
      <c r="U1373" s="260">
        <v>0.930950446791227</v>
      </c>
      <c r="V1373" s="260">
        <v>0.953529937444147</v>
      </c>
      <c r="W1373" s="260">
        <v>0.95291095890411</v>
      </c>
      <c r="X1373" s="260">
        <v>0.949530300239455</v>
      </c>
      <c r="Y1373" s="262">
        <v>0.92</v>
      </c>
      <c r="Z1373" s="262">
        <v>0.950549450549451</v>
      </c>
      <c r="AA1373" s="262">
        <v>0.971534653465347</v>
      </c>
      <c r="AB1373" s="262">
        <v>0.95924308588064</v>
      </c>
      <c r="AC1373" s="262">
        <v>0.963475398167097</v>
      </c>
      <c r="AD1373" s="262">
        <v>0.92</v>
      </c>
      <c r="AE1373" s="260">
        <v>1</v>
      </c>
      <c r="AF1373" s="260">
        <v>1</v>
      </c>
      <c r="AG1373" s="260">
        <v>1</v>
      </c>
      <c r="AH1373" s="260">
        <v>0.999439671273814</v>
      </c>
      <c r="AI1373" s="262">
        <v>0.92</v>
      </c>
      <c r="AJ1373" s="260">
        <v>0.959831854273704</v>
      </c>
      <c r="AK1373" s="260">
        <v>0.981318111053451</v>
      </c>
      <c r="AL1373" s="260">
        <v>0.975741239892183</v>
      </c>
      <c r="AM1373" s="260">
        <v>0.979093633639088</v>
      </c>
      <c r="AN1373" s="259">
        <v>0.99</v>
      </c>
      <c r="AO1373" s="264">
        <v>1</v>
      </c>
      <c r="AP1373" s="264">
        <v>1</v>
      </c>
      <c r="AQ1373" s="264">
        <v>1</v>
      </c>
      <c r="AR1373" s="265">
        <v>1</v>
      </c>
      <c r="AS1373" s="286">
        <v>0.0721861525408278</v>
      </c>
      <c r="AT1373" s="267">
        <v>0</v>
      </c>
      <c r="AU1373" s="268">
        <v>0</v>
      </c>
      <c r="AV1373" s="268">
        <v>0</v>
      </c>
      <c r="AW1373" s="268">
        <v>0.028735632183908</v>
      </c>
      <c r="AX1373" s="224"/>
      <c r="AY1373" s="222"/>
    </row>
    <row r="1374" ht="15" spans="1:51">
      <c r="A1374" s="220"/>
      <c r="B1374" s="224"/>
      <c r="C1374" s="283" t="s">
        <v>1085</v>
      </c>
      <c r="D1374" s="111" t="s">
        <v>25</v>
      </c>
      <c r="E1374" s="111" t="s">
        <v>1086</v>
      </c>
      <c r="F1374" s="307" t="s">
        <v>1412</v>
      </c>
      <c r="G1374" s="307" t="s">
        <v>1412</v>
      </c>
      <c r="H1374" s="307" t="s">
        <v>1412</v>
      </c>
      <c r="I1374" s="307" t="s">
        <v>1412</v>
      </c>
      <c r="J1374" s="259">
        <v>0.9</v>
      </c>
      <c r="K1374" s="260">
        <v>1</v>
      </c>
      <c r="L1374" s="260">
        <v>1</v>
      </c>
      <c r="M1374" s="261">
        <v>0.866666666666667</v>
      </c>
      <c r="N1374" s="261">
        <v>0.954326923076923</v>
      </c>
      <c r="O1374" s="262">
        <v>0.9</v>
      </c>
      <c r="P1374" s="263">
        <v>0.985442329227324</v>
      </c>
      <c r="Q1374" s="260">
        <v>0.972727272727273</v>
      </c>
      <c r="R1374" s="260">
        <v>0.980053191489362</v>
      </c>
      <c r="S1374" s="260">
        <v>0.981848785369848</v>
      </c>
      <c r="T1374" s="262">
        <v>0.9</v>
      </c>
      <c r="U1374" s="260">
        <v>0.93505039193729</v>
      </c>
      <c r="V1374" s="260">
        <v>0.937662337662338</v>
      </c>
      <c r="W1374" s="260">
        <v>0.920212765957447</v>
      </c>
      <c r="X1374" s="260">
        <v>0.939041033572923</v>
      </c>
      <c r="Y1374" s="262">
        <v>0.92</v>
      </c>
      <c r="Z1374" s="262">
        <v>0.936967632027257</v>
      </c>
      <c r="AA1374" s="262">
        <v>0.94661921708185</v>
      </c>
      <c r="AB1374" s="262">
        <v>0.934182590233546</v>
      </c>
      <c r="AC1374" s="262">
        <v>0.957500703630735</v>
      </c>
      <c r="AD1374" s="262">
        <v>0.92</v>
      </c>
      <c r="AE1374" s="260">
        <v>1</v>
      </c>
      <c r="AF1374" s="260">
        <v>1</v>
      </c>
      <c r="AG1374" s="260">
        <v>1</v>
      </c>
      <c r="AH1374" s="260">
        <v>0.999880475706687</v>
      </c>
      <c r="AI1374" s="262">
        <v>0.92</v>
      </c>
      <c r="AJ1374" s="260">
        <v>0.955405405405405</v>
      </c>
      <c r="AK1374" s="260">
        <v>0.965465465465465</v>
      </c>
      <c r="AL1374" s="260">
        <v>0.961569910057236</v>
      </c>
      <c r="AM1374" s="260">
        <v>0.974142217802089</v>
      </c>
      <c r="AN1374" s="259">
        <v>0.99</v>
      </c>
      <c r="AO1374" s="264">
        <v>1</v>
      </c>
      <c r="AP1374" s="264">
        <v>1</v>
      </c>
      <c r="AQ1374" s="264">
        <v>1</v>
      </c>
      <c r="AR1374" s="265">
        <v>1</v>
      </c>
      <c r="AS1374" s="286">
        <v>0.0721861525408278</v>
      </c>
      <c r="AT1374" s="267">
        <v>0</v>
      </c>
      <c r="AU1374" s="268">
        <v>0</v>
      </c>
      <c r="AV1374" s="268">
        <v>0</v>
      </c>
      <c r="AW1374" s="268">
        <v>0.0552147239263804</v>
      </c>
      <c r="AX1374" s="224"/>
      <c r="AY1374" s="222"/>
    </row>
    <row r="1375" ht="15" spans="1:51">
      <c r="A1375" s="220"/>
      <c r="B1375" s="224"/>
      <c r="C1375" s="283" t="s">
        <v>1085</v>
      </c>
      <c r="D1375" s="111" t="s">
        <v>25</v>
      </c>
      <c r="E1375" s="111" t="s">
        <v>1086</v>
      </c>
      <c r="F1375" s="307" t="s">
        <v>1413</v>
      </c>
      <c r="G1375" s="307" t="s">
        <v>1413</v>
      </c>
      <c r="H1375" s="307" t="s">
        <v>1413</v>
      </c>
      <c r="I1375" s="307" t="s">
        <v>1413</v>
      </c>
      <c r="J1375" s="259">
        <v>0.9</v>
      </c>
      <c r="K1375" s="260">
        <v>1</v>
      </c>
      <c r="L1375" s="260">
        <v>0.954545454545455</v>
      </c>
      <c r="M1375" s="261">
        <v>1</v>
      </c>
      <c r="N1375" s="261">
        <v>0.970288624787776</v>
      </c>
      <c r="O1375" s="262">
        <v>0.9</v>
      </c>
      <c r="P1375" s="263">
        <v>0.944145873320537</v>
      </c>
      <c r="Q1375" s="260">
        <v>0.940756108805901</v>
      </c>
      <c r="R1375" s="260">
        <v>0.951773953686</v>
      </c>
      <c r="S1375" s="260">
        <v>0.943883768161225</v>
      </c>
      <c r="T1375" s="262">
        <v>0.9</v>
      </c>
      <c r="U1375" s="260">
        <v>0.910364683301344</v>
      </c>
      <c r="V1375" s="260">
        <v>0.914707238358691</v>
      </c>
      <c r="W1375" s="260">
        <v>0.937539834289356</v>
      </c>
      <c r="X1375" s="260">
        <v>0.922582408998594</v>
      </c>
      <c r="Y1375" s="262">
        <v>0.92</v>
      </c>
      <c r="Z1375" s="262">
        <v>0</v>
      </c>
      <c r="AA1375" s="262">
        <v>0</v>
      </c>
      <c r="AB1375" s="262" t="s">
        <v>33</v>
      </c>
      <c r="AC1375" s="262">
        <v>0.873554356206631</v>
      </c>
      <c r="AD1375" s="262">
        <v>0.92</v>
      </c>
      <c r="AE1375" s="260">
        <v>1</v>
      </c>
      <c r="AF1375" s="260">
        <v>0.988926746166951</v>
      </c>
      <c r="AG1375" s="260">
        <v>0.994108983799705</v>
      </c>
      <c r="AH1375" s="260">
        <v>0.994317034472811</v>
      </c>
      <c r="AI1375" s="262">
        <v>0.92</v>
      </c>
      <c r="AJ1375" s="260">
        <v>0.96223883457926</v>
      </c>
      <c r="AK1375" s="260">
        <v>0.978801843317972</v>
      </c>
      <c r="AL1375" s="260">
        <v>0.982154238368388</v>
      </c>
      <c r="AM1375" s="260">
        <v>0.979546386012667</v>
      </c>
      <c r="AN1375" s="259">
        <v>0.99</v>
      </c>
      <c r="AO1375" s="264">
        <v>1</v>
      </c>
      <c r="AP1375" s="264">
        <v>1</v>
      </c>
      <c r="AQ1375" s="264">
        <v>1</v>
      </c>
      <c r="AR1375" s="265">
        <v>1</v>
      </c>
      <c r="AS1375" s="286">
        <v>0.0721861525408278</v>
      </c>
      <c r="AT1375" s="267">
        <v>0</v>
      </c>
      <c r="AU1375" s="268">
        <v>0.0909090909090909</v>
      </c>
      <c r="AV1375" s="268">
        <v>0</v>
      </c>
      <c r="AW1375" s="268">
        <v>0.0291545189504373</v>
      </c>
      <c r="AX1375" s="224"/>
      <c r="AY1375" s="222"/>
    </row>
    <row r="1376" ht="15" spans="1:51">
      <c r="A1376" s="220"/>
      <c r="B1376" s="224"/>
      <c r="C1376" s="283" t="s">
        <v>1085</v>
      </c>
      <c r="D1376" s="111" t="s">
        <v>25</v>
      </c>
      <c r="E1376" s="111" t="s">
        <v>1086</v>
      </c>
      <c r="F1376" s="307" t="s">
        <v>1414</v>
      </c>
      <c r="G1376" s="307" t="s">
        <v>1414</v>
      </c>
      <c r="H1376" s="307" t="s">
        <v>1414</v>
      </c>
      <c r="I1376" s="307" t="s">
        <v>1414</v>
      </c>
      <c r="J1376" s="259">
        <v>0.9</v>
      </c>
      <c r="K1376" s="260">
        <v>0.966666666666667</v>
      </c>
      <c r="L1376" s="260">
        <v>0.956521739130435</v>
      </c>
      <c r="M1376" s="261">
        <v>0.942028985507246</v>
      </c>
      <c r="N1376" s="261">
        <v>0.957274202271498</v>
      </c>
      <c r="O1376" s="262">
        <v>0.9</v>
      </c>
      <c r="P1376" s="263">
        <v>0.969977426636569</v>
      </c>
      <c r="Q1376" s="260">
        <v>0.978254885769337</v>
      </c>
      <c r="R1376" s="260">
        <v>0.976278334211914</v>
      </c>
      <c r="S1376" s="260">
        <v>0.974156555665959</v>
      </c>
      <c r="T1376" s="262">
        <v>0.9</v>
      </c>
      <c r="U1376" s="260">
        <v>0.887358916478555</v>
      </c>
      <c r="V1376" s="260">
        <v>0.924029727497936</v>
      </c>
      <c r="W1376" s="260">
        <v>0.93384290985767</v>
      </c>
      <c r="X1376" s="260">
        <v>0.922068569449129</v>
      </c>
      <c r="Y1376" s="262">
        <v>0.92</v>
      </c>
      <c r="Z1376" s="262">
        <v>0.898362892223738</v>
      </c>
      <c r="AA1376" s="262">
        <v>0.925378514780101</v>
      </c>
      <c r="AB1376" s="262">
        <v>0.92662192393736</v>
      </c>
      <c r="AC1376" s="262">
        <v>0.938166861238563</v>
      </c>
      <c r="AD1376" s="262">
        <v>0.92</v>
      </c>
      <c r="AE1376" s="260">
        <v>0.996374622356495</v>
      </c>
      <c r="AF1376" s="260">
        <v>0.993493493493493</v>
      </c>
      <c r="AG1376" s="260">
        <v>0.995423340961098</v>
      </c>
      <c r="AH1376" s="260">
        <v>0.995547290842091</v>
      </c>
      <c r="AI1376" s="262">
        <v>0.92</v>
      </c>
      <c r="AJ1376" s="260">
        <v>0.924069546318935</v>
      </c>
      <c r="AK1376" s="260">
        <v>0.952395817075074</v>
      </c>
      <c r="AL1376" s="260">
        <v>0.95621164372201</v>
      </c>
      <c r="AM1376" s="260">
        <v>0.95965578168968</v>
      </c>
      <c r="AN1376" s="259">
        <v>0.99</v>
      </c>
      <c r="AO1376" s="264">
        <v>1</v>
      </c>
      <c r="AP1376" s="264">
        <v>1</v>
      </c>
      <c r="AQ1376" s="264">
        <v>1</v>
      </c>
      <c r="AR1376" s="265">
        <v>1</v>
      </c>
      <c r="AS1376" s="286">
        <v>0.0721861525408278</v>
      </c>
      <c r="AT1376" s="267">
        <v>0.0405405405405405</v>
      </c>
      <c r="AU1376" s="268">
        <v>0.0379746835443038</v>
      </c>
      <c r="AV1376" s="268">
        <v>0.0294117647058824</v>
      </c>
      <c r="AW1376" s="268">
        <v>0.0468085106382979</v>
      </c>
      <c r="AX1376" s="224"/>
      <c r="AY1376" s="222"/>
    </row>
    <row r="1377" ht="15" spans="1:51">
      <c r="A1377" s="220"/>
      <c r="B1377" s="224"/>
      <c r="C1377" s="283" t="s">
        <v>1085</v>
      </c>
      <c r="D1377" s="111" t="s">
        <v>25</v>
      </c>
      <c r="E1377" s="111" t="s">
        <v>1086</v>
      </c>
      <c r="F1377" s="307" t="s">
        <v>1415</v>
      </c>
      <c r="G1377" s="307" t="s">
        <v>1415</v>
      </c>
      <c r="H1377" s="307" t="s">
        <v>1415</v>
      </c>
      <c r="I1377" s="307" t="s">
        <v>1415</v>
      </c>
      <c r="J1377" s="259">
        <v>0.9</v>
      </c>
      <c r="K1377" s="260">
        <v>0.813559322033898</v>
      </c>
      <c r="L1377" s="260">
        <v>0.918032786885246</v>
      </c>
      <c r="M1377" s="261">
        <v>0.761904761904762</v>
      </c>
      <c r="N1377" s="261">
        <v>0.929119905493207</v>
      </c>
      <c r="O1377" s="262">
        <v>0.9</v>
      </c>
      <c r="P1377" s="263">
        <v>0.916105877074922</v>
      </c>
      <c r="Q1377" s="260">
        <v>0.897277575077182</v>
      </c>
      <c r="R1377" s="260">
        <v>0.916982152514873</v>
      </c>
      <c r="S1377" s="260">
        <v>0.906737734567133</v>
      </c>
      <c r="T1377" s="262">
        <v>0.9</v>
      </c>
      <c r="U1377" s="260">
        <v>0.878196500672948</v>
      </c>
      <c r="V1377" s="260">
        <v>0.884647768734213</v>
      </c>
      <c r="W1377" s="260">
        <v>0.886695511087074</v>
      </c>
      <c r="X1377" s="260">
        <v>0.860690328322217</v>
      </c>
      <c r="Y1377" s="262">
        <v>0.92</v>
      </c>
      <c r="Z1377" s="262">
        <v>0.882396449704142</v>
      </c>
      <c r="AA1377" s="262">
        <v>0.928387807565185</v>
      </c>
      <c r="AB1377" s="262">
        <v>0.917016317016317</v>
      </c>
      <c r="AC1377" s="262">
        <v>0.899835750284278</v>
      </c>
      <c r="AD1377" s="262">
        <v>0.92</v>
      </c>
      <c r="AE1377" s="260">
        <v>0.998219056099733</v>
      </c>
      <c r="AF1377" s="260">
        <v>0.990790790790791</v>
      </c>
      <c r="AG1377" s="260">
        <v>0.994275901545507</v>
      </c>
      <c r="AH1377" s="260">
        <v>0.99423129808584</v>
      </c>
      <c r="AI1377" s="262">
        <v>0.92</v>
      </c>
      <c r="AJ1377" s="260">
        <v>0.929628595364423</v>
      </c>
      <c r="AK1377" s="260">
        <v>0.951002227171492</v>
      </c>
      <c r="AL1377" s="260">
        <v>0.945233612870101</v>
      </c>
      <c r="AM1377" s="260">
        <v>0.938608768875385</v>
      </c>
      <c r="AN1377" s="259">
        <v>0.99</v>
      </c>
      <c r="AO1377" s="264">
        <v>1</v>
      </c>
      <c r="AP1377" s="264">
        <v>1</v>
      </c>
      <c r="AQ1377" s="264">
        <v>1</v>
      </c>
      <c r="AR1377" s="265">
        <v>1</v>
      </c>
      <c r="AS1377" s="286">
        <v>0.0721861525408278</v>
      </c>
      <c r="AT1377" s="267">
        <v>0.0222222222222222</v>
      </c>
      <c r="AU1377" s="268">
        <v>0.0967741935483871</v>
      </c>
      <c r="AV1377" s="268">
        <v>0.0769230769230769</v>
      </c>
      <c r="AW1377" s="268">
        <v>0.0981366459627329</v>
      </c>
      <c r="AX1377" s="224"/>
      <c r="AY1377" s="222"/>
    </row>
    <row r="1378" ht="15" spans="1:51">
      <c r="A1378" s="220"/>
      <c r="B1378" s="224"/>
      <c r="C1378" s="283" t="s">
        <v>1085</v>
      </c>
      <c r="D1378" s="111" t="s">
        <v>25</v>
      </c>
      <c r="E1378" s="111" t="s">
        <v>1086</v>
      </c>
      <c r="F1378" s="307" t="s">
        <v>1416</v>
      </c>
      <c r="G1378" s="307" t="s">
        <v>1416</v>
      </c>
      <c r="H1378" s="307" t="s">
        <v>1416</v>
      </c>
      <c r="I1378" s="307" t="s">
        <v>1416</v>
      </c>
      <c r="J1378" s="259">
        <v>0.9</v>
      </c>
      <c r="K1378" s="260">
        <v>0.866666666666667</v>
      </c>
      <c r="L1378" s="260">
        <v>0.816326530612245</v>
      </c>
      <c r="M1378" s="261">
        <v>0.92</v>
      </c>
      <c r="N1378" s="261">
        <v>0.879905808477237</v>
      </c>
      <c r="O1378" s="262">
        <v>0.9</v>
      </c>
      <c r="P1378" s="263">
        <v>0.949780789159028</v>
      </c>
      <c r="Q1378" s="260">
        <v>0.940137812230835</v>
      </c>
      <c r="R1378" s="260">
        <v>0.941842900302115</v>
      </c>
      <c r="S1378" s="260">
        <v>0.953303453303453</v>
      </c>
      <c r="T1378" s="262">
        <v>0.9</v>
      </c>
      <c r="U1378" s="260">
        <v>0.956954962136309</v>
      </c>
      <c r="V1378" s="260">
        <v>0.952627045650301</v>
      </c>
      <c r="W1378" s="260">
        <v>0.957703927492447</v>
      </c>
      <c r="X1378" s="260">
        <v>0.964494964494965</v>
      </c>
      <c r="Y1378" s="262">
        <v>0.92</v>
      </c>
      <c r="Z1378" s="262">
        <v>0.94835485214494</v>
      </c>
      <c r="AA1378" s="262">
        <v>0.927542372881356</v>
      </c>
      <c r="AB1378" s="262">
        <v>0.968963943404838</v>
      </c>
      <c r="AC1378" s="262">
        <v>0.96565471199633</v>
      </c>
      <c r="AD1378" s="262">
        <v>0.92</v>
      </c>
      <c r="AE1378" s="260">
        <v>0.997280761386812</v>
      </c>
      <c r="AF1378" s="260">
        <v>0.993927125506073</v>
      </c>
      <c r="AG1378" s="260">
        <v>0.997162315550511</v>
      </c>
      <c r="AH1378" s="260">
        <v>0.991773070766482</v>
      </c>
      <c r="AI1378" s="262">
        <v>0.92</v>
      </c>
      <c r="AJ1378" s="260">
        <v>0.961099796334012</v>
      </c>
      <c r="AK1378" s="260">
        <v>0.948312686885946</v>
      </c>
      <c r="AL1378" s="260">
        <v>0.976441413515189</v>
      </c>
      <c r="AM1378" s="260">
        <v>0.976670332791912</v>
      </c>
      <c r="AN1378" s="259">
        <v>0.99</v>
      </c>
      <c r="AO1378" s="264">
        <v>1</v>
      </c>
      <c r="AP1378" s="264">
        <v>1</v>
      </c>
      <c r="AQ1378" s="264">
        <v>1</v>
      </c>
      <c r="AR1378" s="265">
        <v>1</v>
      </c>
      <c r="AS1378" s="286">
        <v>0.0721861525408278</v>
      </c>
      <c r="AT1378" s="267">
        <v>0.0625</v>
      </c>
      <c r="AU1378" s="268">
        <v>0</v>
      </c>
      <c r="AV1378" s="268">
        <v>0.0769230769230769</v>
      </c>
      <c r="AW1378" s="268">
        <v>0.041388518024032</v>
      </c>
      <c r="AX1378" s="224"/>
      <c r="AY1378" s="222"/>
    </row>
    <row r="1379" ht="15" spans="1:51">
      <c r="A1379" s="220"/>
      <c r="B1379" s="224"/>
      <c r="C1379" s="283" t="s">
        <v>1085</v>
      </c>
      <c r="D1379" s="111" t="s">
        <v>25</v>
      </c>
      <c r="E1379" s="111" t="s">
        <v>1086</v>
      </c>
      <c r="F1379" s="307" t="s">
        <v>1417</v>
      </c>
      <c r="G1379" s="307" t="s">
        <v>1417</v>
      </c>
      <c r="H1379" s="307" t="s">
        <v>1417</v>
      </c>
      <c r="I1379" s="307" t="s">
        <v>1417</v>
      </c>
      <c r="J1379" s="259">
        <v>0.9</v>
      </c>
      <c r="K1379" s="260">
        <v>0.903225806451613</v>
      </c>
      <c r="L1379" s="260">
        <v>0.918918918918919</v>
      </c>
      <c r="M1379" s="261">
        <v>0.857142857142857</v>
      </c>
      <c r="N1379" s="261">
        <v>0.941621621621622</v>
      </c>
      <c r="O1379" s="262">
        <v>0.9</v>
      </c>
      <c r="P1379" s="263">
        <v>0.986989946777055</v>
      </c>
      <c r="Q1379" s="260">
        <v>0.980971128608924</v>
      </c>
      <c r="R1379" s="260">
        <v>0.976617727025557</v>
      </c>
      <c r="S1379" s="260">
        <v>0.981946063096772</v>
      </c>
      <c r="T1379" s="262">
        <v>0.9</v>
      </c>
      <c r="U1379" s="260">
        <v>0.964518036664695</v>
      </c>
      <c r="V1379" s="260">
        <v>0.967191601049869</v>
      </c>
      <c r="W1379" s="260">
        <v>0.971723762914627</v>
      </c>
      <c r="X1379" s="260">
        <v>0.969289905743319</v>
      </c>
      <c r="Y1379" s="262">
        <v>0.92</v>
      </c>
      <c r="Z1379" s="262">
        <v>0.969194312796208</v>
      </c>
      <c r="AA1379" s="262">
        <v>0.971227621483376</v>
      </c>
      <c r="AB1379" s="262">
        <v>0.959290873276428</v>
      </c>
      <c r="AC1379" s="262">
        <v>0.978333250509367</v>
      </c>
      <c r="AD1379" s="262">
        <v>0.92</v>
      </c>
      <c r="AE1379" s="260">
        <v>0.998498498498498</v>
      </c>
      <c r="AF1379" s="260">
        <v>0.995419847328244</v>
      </c>
      <c r="AG1379" s="260">
        <v>1</v>
      </c>
      <c r="AH1379" s="260">
        <v>0.996553821204135</v>
      </c>
      <c r="AI1379" s="262">
        <v>0.92</v>
      </c>
      <c r="AJ1379" s="260">
        <v>0.977804084048535</v>
      </c>
      <c r="AK1379" s="260">
        <v>0.98089378238342</v>
      </c>
      <c r="AL1379" s="260">
        <v>0.977096966091612</v>
      </c>
      <c r="AM1379" s="260">
        <v>0.986170928667564</v>
      </c>
      <c r="AN1379" s="259">
        <v>0.99</v>
      </c>
      <c r="AO1379" s="264">
        <v>1</v>
      </c>
      <c r="AP1379" s="264">
        <v>1</v>
      </c>
      <c r="AQ1379" s="264">
        <v>1</v>
      </c>
      <c r="AR1379" s="265">
        <v>1</v>
      </c>
      <c r="AS1379" s="286">
        <v>0.0721861525408278</v>
      </c>
      <c r="AT1379" s="267">
        <v>0</v>
      </c>
      <c r="AU1379" s="268">
        <v>0</v>
      </c>
      <c r="AV1379" s="268">
        <v>0.0588235294117647</v>
      </c>
      <c r="AW1379" s="268">
        <v>0.0150602409638554</v>
      </c>
      <c r="AX1379" s="224"/>
      <c r="AY1379" s="222"/>
    </row>
    <row r="1380" ht="15" spans="1:51">
      <c r="A1380" s="220"/>
      <c r="B1380" s="224"/>
      <c r="C1380" s="283" t="s">
        <v>1085</v>
      </c>
      <c r="D1380" s="111" t="s">
        <v>25</v>
      </c>
      <c r="E1380" s="111" t="s">
        <v>1086</v>
      </c>
      <c r="F1380" s="307" t="s">
        <v>1418</v>
      </c>
      <c r="G1380" s="307" t="s">
        <v>1418</v>
      </c>
      <c r="H1380" s="307" t="s">
        <v>1418</v>
      </c>
      <c r="I1380" s="307" t="s">
        <v>1418</v>
      </c>
      <c r="J1380" s="259">
        <v>0.9</v>
      </c>
      <c r="K1380" s="260">
        <v>0.885714285714286</v>
      </c>
      <c r="L1380" s="260">
        <v>0.897435897435897</v>
      </c>
      <c r="M1380" s="261">
        <v>0.888888888888889</v>
      </c>
      <c r="N1380" s="261">
        <v>0.90761421319797</v>
      </c>
      <c r="O1380" s="262">
        <v>0.9</v>
      </c>
      <c r="P1380" s="263">
        <v>0.983466362599772</v>
      </c>
      <c r="Q1380" s="260">
        <v>0.98330122029544</v>
      </c>
      <c r="R1380" s="260">
        <v>0.980984340044743</v>
      </c>
      <c r="S1380" s="260">
        <v>0.967805814143394</v>
      </c>
      <c r="T1380" s="262">
        <v>0.9</v>
      </c>
      <c r="U1380" s="260">
        <v>0.951539338654504</v>
      </c>
      <c r="V1380" s="260">
        <v>0.953757225433526</v>
      </c>
      <c r="W1380" s="260">
        <v>0.95917225950783</v>
      </c>
      <c r="X1380" s="260">
        <v>0.948595459741957</v>
      </c>
      <c r="Y1380" s="262">
        <v>0.92</v>
      </c>
      <c r="Z1380" s="262">
        <v>0.959521094640821</v>
      </c>
      <c r="AA1380" s="262">
        <v>0.958921694480103</v>
      </c>
      <c r="AB1380" s="262">
        <v>0.973913043478261</v>
      </c>
      <c r="AC1380" s="262">
        <v>0.975426266425796</v>
      </c>
      <c r="AD1380" s="262">
        <v>0.92</v>
      </c>
      <c r="AE1380" s="260">
        <v>1</v>
      </c>
      <c r="AF1380" s="260">
        <v>0.99273607748184</v>
      </c>
      <c r="AG1380" s="260">
        <v>1</v>
      </c>
      <c r="AH1380" s="260">
        <v>0.997545948203843</v>
      </c>
      <c r="AI1380" s="262">
        <v>0.92</v>
      </c>
      <c r="AJ1380" s="260">
        <v>0.970931889427187</v>
      </c>
      <c r="AK1380" s="260">
        <v>0.973033707865169</v>
      </c>
      <c r="AL1380" s="260">
        <v>0.982007575757576</v>
      </c>
      <c r="AM1380" s="260">
        <v>0.983712371214748</v>
      </c>
      <c r="AN1380" s="259">
        <v>0.99</v>
      </c>
      <c r="AO1380" s="264">
        <v>1</v>
      </c>
      <c r="AP1380" s="264">
        <v>1</v>
      </c>
      <c r="AQ1380" s="264">
        <v>1</v>
      </c>
      <c r="AR1380" s="265">
        <v>1</v>
      </c>
      <c r="AS1380" s="286">
        <v>0.0721861525408278</v>
      </c>
      <c r="AT1380" s="267">
        <v>0</v>
      </c>
      <c r="AU1380" s="268">
        <v>0</v>
      </c>
      <c r="AV1380" s="268">
        <v>0</v>
      </c>
      <c r="AW1380" s="268">
        <v>0.0163398692810458</v>
      </c>
      <c r="AX1380" s="224"/>
      <c r="AY1380" s="222"/>
    </row>
    <row r="1381" ht="15" spans="1:51">
      <c r="A1381" s="220"/>
      <c r="B1381" s="224"/>
      <c r="C1381" s="283" t="s">
        <v>1085</v>
      </c>
      <c r="D1381" s="111" t="s">
        <v>25</v>
      </c>
      <c r="E1381" s="111" t="s">
        <v>1086</v>
      </c>
      <c r="F1381" s="307" t="s">
        <v>1419</v>
      </c>
      <c r="G1381" s="307" t="s">
        <v>1419</v>
      </c>
      <c r="H1381" s="307" t="s">
        <v>1419</v>
      </c>
      <c r="I1381" s="307" t="s">
        <v>1419</v>
      </c>
      <c r="J1381" s="259">
        <v>0.9</v>
      </c>
      <c r="K1381" s="260">
        <v>0.966666666666667</v>
      </c>
      <c r="L1381" s="260">
        <v>0.90625</v>
      </c>
      <c r="M1381" s="261">
        <v>0.966666666666667</v>
      </c>
      <c r="N1381" s="261">
        <v>0.948084054388133</v>
      </c>
      <c r="O1381" s="262">
        <v>0.9</v>
      </c>
      <c r="P1381" s="263">
        <v>0.963289280469897</v>
      </c>
      <c r="Q1381" s="260">
        <v>0.932432432432432</v>
      </c>
      <c r="R1381" s="260">
        <v>0.986035686578743</v>
      </c>
      <c r="S1381" s="260">
        <v>0.974988064293671</v>
      </c>
      <c r="T1381" s="262">
        <v>0.9</v>
      </c>
      <c r="U1381" s="260">
        <v>0.929515418502203</v>
      </c>
      <c r="V1381" s="260">
        <v>0.904560810810811</v>
      </c>
      <c r="W1381" s="260">
        <v>0.95733126454616</v>
      </c>
      <c r="X1381" s="260">
        <v>0.950877937509946</v>
      </c>
      <c r="Y1381" s="262">
        <v>0.92</v>
      </c>
      <c r="Z1381" s="262">
        <v>0.928139183055976</v>
      </c>
      <c r="AA1381" s="262">
        <v>0.946597760551249</v>
      </c>
      <c r="AB1381" s="262">
        <v>0.942995169082126</v>
      </c>
      <c r="AC1381" s="262">
        <v>0.952277021304319</v>
      </c>
      <c r="AD1381" s="262">
        <v>0.92</v>
      </c>
      <c r="AE1381" s="260">
        <v>0.992857142857143</v>
      </c>
      <c r="AF1381" s="260">
        <v>0.992957746478873</v>
      </c>
      <c r="AG1381" s="260">
        <v>1</v>
      </c>
      <c r="AH1381" s="260">
        <v>0.993562708102109</v>
      </c>
      <c r="AI1381" s="262">
        <v>0.92</v>
      </c>
      <c r="AJ1381" s="260">
        <v>0.945976154992548</v>
      </c>
      <c r="AK1381" s="260">
        <v>0.962046908315565</v>
      </c>
      <c r="AL1381" s="260">
        <v>0.966437177280551</v>
      </c>
      <c r="AM1381" s="260">
        <v>0.97022103970528</v>
      </c>
      <c r="AN1381" s="259">
        <v>0.99</v>
      </c>
      <c r="AO1381" s="264">
        <v>1</v>
      </c>
      <c r="AP1381" s="264">
        <v>1</v>
      </c>
      <c r="AQ1381" s="264">
        <v>1</v>
      </c>
      <c r="AR1381" s="265">
        <v>1</v>
      </c>
      <c r="AS1381" s="286">
        <v>0.0721861525408278</v>
      </c>
      <c r="AT1381" s="267">
        <v>0</v>
      </c>
      <c r="AU1381" s="268">
        <v>0.166666666666667</v>
      </c>
      <c r="AV1381" s="268">
        <v>0</v>
      </c>
      <c r="AW1381" s="268">
        <v>0.0335195530726257</v>
      </c>
      <c r="AX1381" s="224"/>
      <c r="AY1381" s="222"/>
    </row>
    <row r="1382" ht="15" spans="1:51">
      <c r="A1382" s="220"/>
      <c r="B1382" s="224"/>
      <c r="C1382" s="283" t="s">
        <v>1085</v>
      </c>
      <c r="D1382" s="111" t="s">
        <v>25</v>
      </c>
      <c r="E1382" s="111" t="s">
        <v>1086</v>
      </c>
      <c r="F1382" s="307" t="s">
        <v>1420</v>
      </c>
      <c r="G1382" s="307" t="s">
        <v>1420</v>
      </c>
      <c r="H1382" s="307" t="s">
        <v>1420</v>
      </c>
      <c r="I1382" s="307" t="s">
        <v>1420</v>
      </c>
      <c r="J1382" s="259">
        <v>0.9</v>
      </c>
      <c r="K1382" s="260">
        <v>0.95</v>
      </c>
      <c r="L1382" s="260">
        <v>0.954545454545455</v>
      </c>
      <c r="M1382" s="261">
        <v>1</v>
      </c>
      <c r="N1382" s="261">
        <v>0.977031802120141</v>
      </c>
      <c r="O1382" s="262">
        <v>0.9</v>
      </c>
      <c r="P1382" s="263">
        <v>0.991277258566978</v>
      </c>
      <c r="Q1382" s="260">
        <v>0.988087359364659</v>
      </c>
      <c r="R1382" s="260">
        <v>0.98939304655274</v>
      </c>
      <c r="S1382" s="260">
        <v>0.990036252536537</v>
      </c>
      <c r="T1382" s="262">
        <v>0.9</v>
      </c>
      <c r="U1382" s="260">
        <v>0.910903426791277</v>
      </c>
      <c r="V1382" s="260">
        <v>0.937127729980146</v>
      </c>
      <c r="W1382" s="260">
        <v>0.942251031231585</v>
      </c>
      <c r="X1382" s="260">
        <v>0.937367473038601</v>
      </c>
      <c r="Y1382" s="262">
        <v>0.92</v>
      </c>
      <c r="Z1382" s="262" t="s">
        <v>33</v>
      </c>
      <c r="AA1382" s="262" t="s">
        <v>33</v>
      </c>
      <c r="AB1382" s="262" t="s">
        <v>33</v>
      </c>
      <c r="AC1382" s="262" t="s">
        <v>33</v>
      </c>
      <c r="AD1382" s="262">
        <v>0.92</v>
      </c>
      <c r="AE1382" s="260">
        <v>0.99645390070922</v>
      </c>
      <c r="AF1382" s="260">
        <v>1</v>
      </c>
      <c r="AG1382" s="260">
        <v>1</v>
      </c>
      <c r="AH1382" s="260">
        <v>0.998720081914757</v>
      </c>
      <c r="AI1382" s="262">
        <v>0.92</v>
      </c>
      <c r="AJ1382" s="260">
        <v>0.936448598130841</v>
      </c>
      <c r="AK1382" s="260">
        <v>0.954996690933157</v>
      </c>
      <c r="AL1382" s="260">
        <v>0.959929286977018</v>
      </c>
      <c r="AM1382" s="260">
        <v>0.963861465149684</v>
      </c>
      <c r="AN1382" s="259">
        <v>0.99</v>
      </c>
      <c r="AO1382" s="264">
        <v>1</v>
      </c>
      <c r="AP1382" s="264">
        <v>1</v>
      </c>
      <c r="AQ1382" s="264">
        <v>1</v>
      </c>
      <c r="AR1382" s="265">
        <v>1</v>
      </c>
      <c r="AS1382" s="286">
        <v>0.0721861525408278</v>
      </c>
      <c r="AT1382" s="267">
        <v>0</v>
      </c>
      <c r="AU1382" s="268">
        <v>0</v>
      </c>
      <c r="AV1382" s="268">
        <v>0</v>
      </c>
      <c r="AW1382" s="268">
        <v>0.0290697674418605</v>
      </c>
      <c r="AX1382" s="224"/>
      <c r="AY1382" s="222"/>
    </row>
    <row r="1383" ht="15" spans="1:51">
      <c r="A1383" s="220"/>
      <c r="B1383" s="224"/>
      <c r="C1383" s="283" t="s">
        <v>1085</v>
      </c>
      <c r="D1383" s="111" t="s">
        <v>25</v>
      </c>
      <c r="E1383" s="111" t="s">
        <v>1086</v>
      </c>
      <c r="F1383" s="307" t="s">
        <v>1421</v>
      </c>
      <c r="G1383" s="307" t="s">
        <v>1421</v>
      </c>
      <c r="H1383" s="307" t="s">
        <v>1421</v>
      </c>
      <c r="I1383" s="307" t="s">
        <v>1421</v>
      </c>
      <c r="J1383" s="259">
        <v>0.9</v>
      </c>
      <c r="K1383" s="260">
        <v>0.810810810810811</v>
      </c>
      <c r="L1383" s="260">
        <v>0.842105263157895</v>
      </c>
      <c r="M1383" s="261">
        <v>0.894736842105263</v>
      </c>
      <c r="N1383" s="261">
        <v>0.888</v>
      </c>
      <c r="O1383" s="262">
        <v>0.9</v>
      </c>
      <c r="P1383" s="263">
        <v>0.951515151515152</v>
      </c>
      <c r="Q1383" s="260">
        <v>0.924311926605505</v>
      </c>
      <c r="R1383" s="260">
        <v>0.981132075471698</v>
      </c>
      <c r="S1383" s="260">
        <v>0.974301526205932</v>
      </c>
      <c r="T1383" s="262">
        <v>0.9</v>
      </c>
      <c r="U1383" s="260">
        <v>0.871074380165289</v>
      </c>
      <c r="V1383" s="260">
        <v>0.895642201834862</v>
      </c>
      <c r="W1383" s="260">
        <v>0.893081761006289</v>
      </c>
      <c r="X1383" s="260">
        <v>0.89465923670554</v>
      </c>
      <c r="Y1383" s="262">
        <v>0.92</v>
      </c>
      <c r="Z1383" s="262">
        <v>0.90610599078341</v>
      </c>
      <c r="AA1383" s="262">
        <v>0.914765906362545</v>
      </c>
      <c r="AB1383" s="262">
        <v>0.925802139037433</v>
      </c>
      <c r="AC1383" s="262">
        <v>0.931470574807104</v>
      </c>
      <c r="AD1383" s="262">
        <v>0.92</v>
      </c>
      <c r="AE1383" s="260">
        <v>0.99825021872266</v>
      </c>
      <c r="AF1383" s="260">
        <v>0.998433829287392</v>
      </c>
      <c r="AG1383" s="260">
        <v>1</v>
      </c>
      <c r="AH1383" s="260">
        <v>0.998590333716916</v>
      </c>
      <c r="AI1383" s="262">
        <v>0.92</v>
      </c>
      <c r="AJ1383" s="260">
        <v>0.927907631653055</v>
      </c>
      <c r="AK1383" s="260">
        <v>0.940469208211144</v>
      </c>
      <c r="AL1383" s="260">
        <v>0.943889541715629</v>
      </c>
      <c r="AM1383" s="260">
        <v>0.951265229615745</v>
      </c>
      <c r="AN1383" s="259">
        <v>0.99</v>
      </c>
      <c r="AO1383" s="264">
        <v>1</v>
      </c>
      <c r="AP1383" s="264">
        <v>1</v>
      </c>
      <c r="AQ1383" s="264">
        <v>1</v>
      </c>
      <c r="AR1383" s="265">
        <v>1</v>
      </c>
      <c r="AS1383" s="286">
        <v>0.0721861525408278</v>
      </c>
      <c r="AT1383" s="267">
        <v>0</v>
      </c>
      <c r="AU1383" s="268">
        <v>0</v>
      </c>
      <c r="AV1383" s="268">
        <v>0</v>
      </c>
      <c r="AW1383" s="268">
        <v>0.0272277227722772</v>
      </c>
      <c r="AX1383" s="224"/>
      <c r="AY1383" s="222"/>
    </row>
    <row r="1384" ht="15" spans="1:51">
      <c r="A1384" s="220"/>
      <c r="B1384" s="224"/>
      <c r="C1384" s="283" t="s">
        <v>1085</v>
      </c>
      <c r="D1384" s="111" t="s">
        <v>25</v>
      </c>
      <c r="E1384" s="111" t="s">
        <v>1086</v>
      </c>
      <c r="F1384" s="307" t="s">
        <v>1422</v>
      </c>
      <c r="G1384" s="307" t="s">
        <v>1422</v>
      </c>
      <c r="H1384" s="307" t="s">
        <v>1422</v>
      </c>
      <c r="I1384" s="307" t="s">
        <v>1422</v>
      </c>
      <c r="J1384" s="259">
        <v>0.9</v>
      </c>
      <c r="K1384" s="260">
        <v>0.9</v>
      </c>
      <c r="L1384" s="260">
        <v>0.878048780487805</v>
      </c>
      <c r="M1384" s="261">
        <v>0.893617021276596</v>
      </c>
      <c r="N1384" s="261">
        <v>0.900086132644272</v>
      </c>
      <c r="O1384" s="262">
        <v>0.9</v>
      </c>
      <c r="P1384" s="263">
        <v>0.984134179510426</v>
      </c>
      <c r="Q1384" s="260">
        <v>0.992537313432836</v>
      </c>
      <c r="R1384" s="260">
        <v>0.991569086651054</v>
      </c>
      <c r="S1384" s="260">
        <v>0.989477705236838</v>
      </c>
      <c r="T1384" s="262">
        <v>0.9</v>
      </c>
      <c r="U1384" s="260">
        <v>0.932910244786945</v>
      </c>
      <c r="V1384" s="260">
        <v>0.953501722158439</v>
      </c>
      <c r="W1384" s="260">
        <v>0.955971896955504</v>
      </c>
      <c r="X1384" s="260">
        <v>0.95728573412974</v>
      </c>
      <c r="Y1384" s="262">
        <v>0.92</v>
      </c>
      <c r="Z1384" s="262">
        <v>0.926171529619806</v>
      </c>
      <c r="AA1384" s="262">
        <v>0.95130702203998</v>
      </c>
      <c r="AB1384" s="262">
        <v>0.975742574257426</v>
      </c>
      <c r="AC1384" s="262">
        <v>0.969356467787317</v>
      </c>
      <c r="AD1384" s="262">
        <v>0.92</v>
      </c>
      <c r="AE1384" s="260">
        <v>0.994352941176471</v>
      </c>
      <c r="AF1384" s="260">
        <v>0.997428204029147</v>
      </c>
      <c r="AG1384" s="260">
        <v>0.998152424942263</v>
      </c>
      <c r="AH1384" s="260">
        <v>0.996901072705602</v>
      </c>
      <c r="AI1384" s="262">
        <v>0.92</v>
      </c>
      <c r="AJ1384" s="260">
        <v>0.941584601611459</v>
      </c>
      <c r="AK1384" s="260">
        <v>0.961278093690766</v>
      </c>
      <c r="AL1384" s="260">
        <v>0.982671480144404</v>
      </c>
      <c r="AM1384" s="260">
        <v>0.977920297226768</v>
      </c>
      <c r="AN1384" s="259">
        <v>0.99</v>
      </c>
      <c r="AO1384" s="264">
        <v>1</v>
      </c>
      <c r="AP1384" s="264">
        <v>1</v>
      </c>
      <c r="AQ1384" s="264">
        <v>1</v>
      </c>
      <c r="AR1384" s="265">
        <v>1</v>
      </c>
      <c r="AS1384" s="286">
        <v>0.0721861525408278</v>
      </c>
      <c r="AT1384" s="267">
        <v>0.0625</v>
      </c>
      <c r="AU1384" s="268">
        <v>0.0526315789473684</v>
      </c>
      <c r="AV1384" s="268">
        <v>0</v>
      </c>
      <c r="AW1384" s="268">
        <v>0.0672131147540984</v>
      </c>
      <c r="AX1384" s="224"/>
      <c r="AY1384" s="222"/>
    </row>
    <row r="1385" ht="15" spans="1:51">
      <c r="A1385" s="220"/>
      <c r="B1385" s="224"/>
      <c r="C1385" s="283" t="s">
        <v>1085</v>
      </c>
      <c r="D1385" s="111" t="s">
        <v>25</v>
      </c>
      <c r="E1385" s="111" t="s">
        <v>1086</v>
      </c>
      <c r="F1385" s="307" t="s">
        <v>1423</v>
      </c>
      <c r="G1385" s="307" t="s">
        <v>1423</v>
      </c>
      <c r="H1385" s="307" t="s">
        <v>1423</v>
      </c>
      <c r="I1385" s="307" t="s">
        <v>1423</v>
      </c>
      <c r="J1385" s="259">
        <v>0.9</v>
      </c>
      <c r="K1385" s="260">
        <v>0.72</v>
      </c>
      <c r="L1385" s="260">
        <v>0.785714285714286</v>
      </c>
      <c r="M1385" s="261">
        <v>0.888888888888889</v>
      </c>
      <c r="N1385" s="261">
        <v>0.86908077994429</v>
      </c>
      <c r="O1385" s="262">
        <v>0.9</v>
      </c>
      <c r="P1385" s="263">
        <v>0.988003427592117</v>
      </c>
      <c r="Q1385" s="260">
        <v>0.99343339587242</v>
      </c>
      <c r="R1385" s="260">
        <v>0.991150442477876</v>
      </c>
      <c r="S1385" s="260">
        <v>0.985699306809577</v>
      </c>
      <c r="T1385" s="262">
        <v>0.9</v>
      </c>
      <c r="U1385" s="260">
        <v>0.953727506426735</v>
      </c>
      <c r="V1385" s="260">
        <v>0.963414634146341</v>
      </c>
      <c r="W1385" s="260">
        <v>0.952064896755162</v>
      </c>
      <c r="X1385" s="260">
        <v>0.9616706471719</v>
      </c>
      <c r="Y1385" s="262">
        <v>0.92</v>
      </c>
      <c r="Z1385" s="262">
        <v>0.952277657266811</v>
      </c>
      <c r="AA1385" s="262">
        <v>0.978040540540541</v>
      </c>
      <c r="AB1385" s="262">
        <v>0.981244671781756</v>
      </c>
      <c r="AC1385" s="262">
        <v>0.974759503851032</v>
      </c>
      <c r="AD1385" s="262">
        <v>0.92</v>
      </c>
      <c r="AE1385" s="260">
        <v>0.971479500891266</v>
      </c>
      <c r="AF1385" s="260">
        <v>0.990521327014218</v>
      </c>
      <c r="AG1385" s="260">
        <v>0.994818652849741</v>
      </c>
      <c r="AH1385" s="260">
        <v>0.989405779619237</v>
      </c>
      <c r="AI1385" s="262">
        <v>0.92</v>
      </c>
      <c r="AJ1385" s="260">
        <v>0.967058823529412</v>
      </c>
      <c r="AK1385" s="260">
        <v>0.983562860950689</v>
      </c>
      <c r="AL1385" s="260">
        <v>0.983788058521155</v>
      </c>
      <c r="AM1385" s="260">
        <v>0.98315584220789</v>
      </c>
      <c r="AN1385" s="259">
        <v>0.99</v>
      </c>
      <c r="AO1385" s="264">
        <v>1</v>
      </c>
      <c r="AP1385" s="264">
        <v>1</v>
      </c>
      <c r="AQ1385" s="264">
        <v>1</v>
      </c>
      <c r="AR1385" s="265">
        <v>1</v>
      </c>
      <c r="AS1385" s="286">
        <v>0.0721861525408278</v>
      </c>
      <c r="AT1385" s="267">
        <v>0.142857142857143</v>
      </c>
      <c r="AU1385" s="268">
        <v>0.2</v>
      </c>
      <c r="AV1385" s="268">
        <v>0</v>
      </c>
      <c r="AW1385" s="268">
        <v>0.0564971751412429</v>
      </c>
      <c r="AX1385" s="224"/>
      <c r="AY1385" s="222"/>
    </row>
    <row r="1386" ht="15" spans="1:51">
      <c r="A1386" s="220"/>
      <c r="B1386" s="224"/>
      <c r="C1386" s="283" t="s">
        <v>1085</v>
      </c>
      <c r="D1386" s="111" t="s">
        <v>25</v>
      </c>
      <c r="E1386" s="111" t="s">
        <v>1086</v>
      </c>
      <c r="F1386" s="307" t="s">
        <v>1424</v>
      </c>
      <c r="G1386" s="307" t="s">
        <v>1424</v>
      </c>
      <c r="H1386" s="307" t="s">
        <v>1424</v>
      </c>
      <c r="I1386" s="307" t="s">
        <v>1424</v>
      </c>
      <c r="J1386" s="259">
        <v>0.9</v>
      </c>
      <c r="K1386" s="260">
        <v>0.928571428571429</v>
      </c>
      <c r="L1386" s="260">
        <v>0.928571428571429</v>
      </c>
      <c r="M1386" s="261">
        <v>0.967741935483871</v>
      </c>
      <c r="N1386" s="261">
        <v>0.960634920634921</v>
      </c>
      <c r="O1386" s="262">
        <v>0.9</v>
      </c>
      <c r="P1386" s="263">
        <v>0.990331491712707</v>
      </c>
      <c r="Q1386" s="260">
        <v>0.988596146283917</v>
      </c>
      <c r="R1386" s="260">
        <v>0.988065326633166</v>
      </c>
      <c r="S1386" s="260">
        <v>0.984295528504279</v>
      </c>
      <c r="T1386" s="262">
        <v>0.9</v>
      </c>
      <c r="U1386" s="260">
        <v>0.965124309392265</v>
      </c>
      <c r="V1386" s="260">
        <v>0.963429020841526</v>
      </c>
      <c r="W1386" s="260">
        <v>0.97393216080402</v>
      </c>
      <c r="X1386" s="260">
        <v>0.970097625647825</v>
      </c>
      <c r="Y1386" s="262">
        <v>0.92</v>
      </c>
      <c r="Z1386" s="262">
        <v>0.953089615011323</v>
      </c>
      <c r="AA1386" s="262">
        <v>0.956951305575159</v>
      </c>
      <c r="AB1386" s="262">
        <v>0.965864175350341</v>
      </c>
      <c r="AC1386" s="262">
        <v>0.969567003955005</v>
      </c>
      <c r="AD1386" s="262">
        <v>0.92</v>
      </c>
      <c r="AE1386" s="260">
        <v>0.987386124737211</v>
      </c>
      <c r="AF1386" s="260">
        <v>0.994314951677089</v>
      </c>
      <c r="AG1386" s="260">
        <v>0.993714644877436</v>
      </c>
      <c r="AH1386" s="260">
        <v>0.991792590319859</v>
      </c>
      <c r="AI1386" s="262">
        <v>0.92</v>
      </c>
      <c r="AJ1386" s="260">
        <v>0.966260230499415</v>
      </c>
      <c r="AK1386" s="260">
        <v>0.970249163257717</v>
      </c>
      <c r="AL1386" s="260">
        <v>0.979219038042567</v>
      </c>
      <c r="AM1386" s="260">
        <v>0.980790033197807</v>
      </c>
      <c r="AN1386" s="259">
        <v>0.99</v>
      </c>
      <c r="AO1386" s="264">
        <v>1</v>
      </c>
      <c r="AP1386" s="264">
        <v>1</v>
      </c>
      <c r="AQ1386" s="264">
        <v>1</v>
      </c>
      <c r="AR1386" s="265">
        <v>1</v>
      </c>
      <c r="AS1386" s="286">
        <v>0.0721861525408278</v>
      </c>
      <c r="AT1386" s="267">
        <v>0.037037037037037</v>
      </c>
      <c r="AU1386" s="268">
        <v>0.0833333333333333</v>
      </c>
      <c r="AV1386" s="268">
        <v>0.0263157894736842</v>
      </c>
      <c r="AW1386" s="268">
        <v>0.0411985018726592</v>
      </c>
      <c r="AX1386" s="224"/>
      <c r="AY1386" s="222"/>
    </row>
    <row r="1387" ht="15" spans="1:51">
      <c r="A1387" s="220"/>
      <c r="B1387" s="224"/>
      <c r="C1387" s="283" t="s">
        <v>1085</v>
      </c>
      <c r="D1387" s="111" t="s">
        <v>25</v>
      </c>
      <c r="E1387" s="111" t="s">
        <v>1086</v>
      </c>
      <c r="F1387" s="307" t="s">
        <v>1425</v>
      </c>
      <c r="G1387" s="307" t="s">
        <v>1425</v>
      </c>
      <c r="H1387" s="307" t="s">
        <v>1425</v>
      </c>
      <c r="I1387" s="307" t="s">
        <v>1425</v>
      </c>
      <c r="J1387" s="259">
        <v>0.9</v>
      </c>
      <c r="K1387" s="260">
        <v>0.942857142857143</v>
      </c>
      <c r="L1387" s="260">
        <v>0.868421052631579</v>
      </c>
      <c r="M1387" s="261">
        <v>0.902439024390244</v>
      </c>
      <c r="N1387" s="261">
        <v>0.91674733785092</v>
      </c>
      <c r="O1387" s="262">
        <v>0.9</v>
      </c>
      <c r="P1387" s="263">
        <v>0.991299619358347</v>
      </c>
      <c r="Q1387" s="260">
        <v>0.990867579908676</v>
      </c>
      <c r="R1387" s="260">
        <v>0.989955357142857</v>
      </c>
      <c r="S1387" s="260">
        <v>0.985940753262281</v>
      </c>
      <c r="T1387" s="262">
        <v>0.9</v>
      </c>
      <c r="U1387" s="260">
        <v>0.967917346383904</v>
      </c>
      <c r="V1387" s="260">
        <v>0.96542726679713</v>
      </c>
      <c r="W1387" s="260">
        <v>0.977678571428571</v>
      </c>
      <c r="X1387" s="260">
        <v>0.974891257292461</v>
      </c>
      <c r="Y1387" s="262">
        <v>0.92</v>
      </c>
      <c r="Z1387" s="262">
        <v>0.958038422649141</v>
      </c>
      <c r="AA1387" s="262">
        <v>0.955151515151515</v>
      </c>
      <c r="AB1387" s="262">
        <v>0.980466288594833</v>
      </c>
      <c r="AC1387" s="262">
        <v>0.978888060683124</v>
      </c>
      <c r="AD1387" s="262">
        <v>0.92</v>
      </c>
      <c r="AE1387" s="260">
        <v>0.998148719531009</v>
      </c>
      <c r="AF1387" s="260">
        <v>0.849694692343823</v>
      </c>
      <c r="AG1387" s="260">
        <v>0.999300862269867</v>
      </c>
      <c r="AH1387" s="260">
        <v>0.975725775703989</v>
      </c>
      <c r="AI1387" s="262">
        <v>0.92</v>
      </c>
      <c r="AJ1387" s="260">
        <v>0.967775740110034</v>
      </c>
      <c r="AK1387" s="260">
        <v>0.966383914546026</v>
      </c>
      <c r="AL1387" s="260">
        <v>0.984615384615385</v>
      </c>
      <c r="AM1387" s="260">
        <v>0.985180542424017</v>
      </c>
      <c r="AN1387" s="259">
        <v>0.99</v>
      </c>
      <c r="AO1387" s="264">
        <v>1</v>
      </c>
      <c r="AP1387" s="264">
        <v>1</v>
      </c>
      <c r="AQ1387" s="264">
        <v>1</v>
      </c>
      <c r="AR1387" s="265">
        <v>1</v>
      </c>
      <c r="AS1387" s="286">
        <v>0.0721861525408278</v>
      </c>
      <c r="AT1387" s="267">
        <v>0.0294117647058824</v>
      </c>
      <c r="AU1387" s="268">
        <v>0</v>
      </c>
      <c r="AV1387" s="268">
        <v>0.0303030303030303</v>
      </c>
      <c r="AW1387" s="268">
        <v>0.0575447570332481</v>
      </c>
      <c r="AX1387" s="224"/>
      <c r="AY1387" s="222"/>
    </row>
    <row r="1388" ht="15" spans="1:51">
      <c r="A1388" s="220"/>
      <c r="B1388" s="224"/>
      <c r="C1388" s="283" t="s">
        <v>1085</v>
      </c>
      <c r="D1388" s="111" t="s">
        <v>25</v>
      </c>
      <c r="E1388" s="111" t="s">
        <v>1086</v>
      </c>
      <c r="F1388" s="307" t="s">
        <v>1426</v>
      </c>
      <c r="G1388" s="307" t="s">
        <v>1426</v>
      </c>
      <c r="H1388" s="307" t="s">
        <v>1426</v>
      </c>
      <c r="I1388" s="307" t="s">
        <v>1426</v>
      </c>
      <c r="J1388" s="259">
        <v>0.9</v>
      </c>
      <c r="K1388" s="260">
        <v>0.921052631578947</v>
      </c>
      <c r="L1388" s="260">
        <v>0.948717948717949</v>
      </c>
      <c r="M1388" s="261">
        <v>1</v>
      </c>
      <c r="N1388" s="261">
        <v>0.931455399061033</v>
      </c>
      <c r="O1388" s="262">
        <v>0.9</v>
      </c>
      <c r="P1388" s="263">
        <v>0.978711162255466</v>
      </c>
      <c r="Q1388" s="260">
        <v>0.991677336747759</v>
      </c>
      <c r="R1388" s="260">
        <v>0.990229885057471</v>
      </c>
      <c r="S1388" s="260">
        <v>0.985258334009246</v>
      </c>
      <c r="T1388" s="262">
        <v>0.9</v>
      </c>
      <c r="U1388" s="260">
        <v>0.911392405063291</v>
      </c>
      <c r="V1388" s="260">
        <v>0.944302176696543</v>
      </c>
      <c r="W1388" s="260">
        <v>0.950574712643678</v>
      </c>
      <c r="X1388" s="260">
        <v>0.939492254035202</v>
      </c>
      <c r="Y1388" s="262">
        <v>0.92</v>
      </c>
      <c r="Z1388" s="262">
        <v>0.93603744149766</v>
      </c>
      <c r="AA1388" s="262">
        <v>0.939988116458705</v>
      </c>
      <c r="AB1388" s="262">
        <v>0.951891891891892</v>
      </c>
      <c r="AC1388" s="262">
        <v>0.952273597345697</v>
      </c>
      <c r="AD1388" s="262">
        <v>0.92</v>
      </c>
      <c r="AE1388" s="260">
        <v>1</v>
      </c>
      <c r="AF1388" s="260">
        <v>1</v>
      </c>
      <c r="AG1388" s="260">
        <v>1</v>
      </c>
      <c r="AH1388" s="260">
        <v>0.998689040377556</v>
      </c>
      <c r="AI1388" s="262">
        <v>0.92</v>
      </c>
      <c r="AJ1388" s="260">
        <v>0.947828462168806</v>
      </c>
      <c r="AK1388" s="260">
        <v>0.952850539291217</v>
      </c>
      <c r="AL1388" s="260">
        <v>0.969646338067391</v>
      </c>
      <c r="AM1388" s="260">
        <v>0.967520941674711</v>
      </c>
      <c r="AN1388" s="259">
        <v>0.99</v>
      </c>
      <c r="AO1388" s="264">
        <v>1</v>
      </c>
      <c r="AP1388" s="264">
        <v>1</v>
      </c>
      <c r="AQ1388" s="264">
        <v>1</v>
      </c>
      <c r="AR1388" s="265">
        <v>1</v>
      </c>
      <c r="AS1388" s="286">
        <v>0.0721861525408278</v>
      </c>
      <c r="AT1388" s="267">
        <v>0.0769230769230769</v>
      </c>
      <c r="AU1388" s="268">
        <v>0</v>
      </c>
      <c r="AV1388" s="268">
        <v>0</v>
      </c>
      <c r="AW1388" s="268">
        <v>0.046583850931677</v>
      </c>
      <c r="AX1388" s="224"/>
      <c r="AY1388" s="222"/>
    </row>
    <row r="1389" ht="15" spans="1:51">
      <c r="A1389" s="220"/>
      <c r="B1389" s="224"/>
      <c r="C1389" s="283" t="s">
        <v>1085</v>
      </c>
      <c r="D1389" s="111" t="s">
        <v>25</v>
      </c>
      <c r="E1389" s="111" t="s">
        <v>1086</v>
      </c>
      <c r="F1389" s="307" t="s">
        <v>1427</v>
      </c>
      <c r="G1389" s="307" t="s">
        <v>1427</v>
      </c>
      <c r="H1389" s="307" t="s">
        <v>1427</v>
      </c>
      <c r="I1389" s="307" t="s">
        <v>1427</v>
      </c>
      <c r="J1389" s="259">
        <v>0.9</v>
      </c>
      <c r="K1389" s="260">
        <v>0.98</v>
      </c>
      <c r="L1389" s="260">
        <v>0.962962962962963</v>
      </c>
      <c r="M1389" s="261">
        <v>1</v>
      </c>
      <c r="N1389" s="261">
        <v>0.957865168539326</v>
      </c>
      <c r="O1389" s="262">
        <v>0.9</v>
      </c>
      <c r="P1389" s="263">
        <v>0.970982142857143</v>
      </c>
      <c r="Q1389" s="260">
        <v>0.977257672775447</v>
      </c>
      <c r="R1389" s="260">
        <v>0.978479763079961</v>
      </c>
      <c r="S1389" s="260">
        <v>0.978240404944521</v>
      </c>
      <c r="T1389" s="262">
        <v>0.9</v>
      </c>
      <c r="U1389" s="260">
        <v>0.800527597402597</v>
      </c>
      <c r="V1389" s="260">
        <v>0.817840582910135</v>
      </c>
      <c r="W1389" s="260">
        <v>0.824086870681145</v>
      </c>
      <c r="X1389" s="260">
        <v>0.815058874365345</v>
      </c>
      <c r="Y1389" s="262">
        <v>0.92</v>
      </c>
      <c r="Z1389" s="262" t="s">
        <v>33</v>
      </c>
      <c r="AA1389" s="262" t="s">
        <v>33</v>
      </c>
      <c r="AB1389" s="262" t="s">
        <v>33</v>
      </c>
      <c r="AC1389" s="262" t="s">
        <v>33</v>
      </c>
      <c r="AD1389" s="262">
        <v>0.92</v>
      </c>
      <c r="AE1389" s="260">
        <v>0.998445998445998</v>
      </c>
      <c r="AF1389" s="260">
        <v>0.999263080324245</v>
      </c>
      <c r="AG1389" s="260">
        <v>1</v>
      </c>
      <c r="AH1389" s="260">
        <v>0.997443654869955</v>
      </c>
      <c r="AI1389" s="262">
        <v>0.92</v>
      </c>
      <c r="AJ1389" s="260">
        <v>0.939326298701299</v>
      </c>
      <c r="AK1389" s="260">
        <v>0.954515345550894</v>
      </c>
      <c r="AL1389" s="260">
        <v>0.968015794669299</v>
      </c>
      <c r="AM1389" s="260">
        <v>0.960971619932406</v>
      </c>
      <c r="AN1389" s="259">
        <v>0.99</v>
      </c>
      <c r="AO1389" s="264">
        <v>1</v>
      </c>
      <c r="AP1389" s="264">
        <v>1</v>
      </c>
      <c r="AQ1389" s="264">
        <v>1</v>
      </c>
      <c r="AR1389" s="265">
        <v>1</v>
      </c>
      <c r="AS1389" s="286">
        <v>0.0721861525408278</v>
      </c>
      <c r="AT1389" s="267">
        <v>0.0666666666666667</v>
      </c>
      <c r="AU1389" s="268">
        <v>0</v>
      </c>
      <c r="AV1389" s="268">
        <v>0</v>
      </c>
      <c r="AW1389" s="268">
        <v>0.0432098765432099</v>
      </c>
      <c r="AX1389" s="224"/>
      <c r="AY1389" s="222"/>
    </row>
    <row r="1390" ht="15" spans="1:51">
      <c r="A1390" s="220"/>
      <c r="B1390" s="224"/>
      <c r="C1390" s="283" t="s">
        <v>1085</v>
      </c>
      <c r="D1390" s="111" t="s">
        <v>25</v>
      </c>
      <c r="E1390" s="111" t="s">
        <v>1086</v>
      </c>
      <c r="F1390" s="307" t="s">
        <v>1428</v>
      </c>
      <c r="G1390" s="307" t="s">
        <v>1428</v>
      </c>
      <c r="H1390" s="307" t="s">
        <v>1428</v>
      </c>
      <c r="I1390" s="307" t="s">
        <v>1428</v>
      </c>
      <c r="J1390" s="259">
        <v>0.9</v>
      </c>
      <c r="K1390" s="260">
        <v>0.891891891891892</v>
      </c>
      <c r="L1390" s="260">
        <v>0.897435897435897</v>
      </c>
      <c r="M1390" s="261">
        <v>0.974358974358974</v>
      </c>
      <c r="N1390" s="261">
        <v>0.910331384015595</v>
      </c>
      <c r="O1390" s="262">
        <v>0.9</v>
      </c>
      <c r="P1390" s="263">
        <v>0.958288190682557</v>
      </c>
      <c r="Q1390" s="260">
        <v>0.988950276243094</v>
      </c>
      <c r="R1390" s="260">
        <v>0.993773946360153</v>
      </c>
      <c r="S1390" s="260">
        <v>0.982404802100919</v>
      </c>
      <c r="T1390" s="262">
        <v>0.9</v>
      </c>
      <c r="U1390" s="260">
        <v>0.959913326110509</v>
      </c>
      <c r="V1390" s="260">
        <v>0.942909760589319</v>
      </c>
      <c r="W1390" s="260">
        <v>0.957375478927203</v>
      </c>
      <c r="X1390" s="260">
        <v>0.953648471206153</v>
      </c>
      <c r="Y1390" s="262">
        <v>0.92</v>
      </c>
      <c r="Z1390" s="262">
        <v>0.958502024291498</v>
      </c>
      <c r="AA1390" s="262">
        <v>0.956164383561644</v>
      </c>
      <c r="AB1390" s="262">
        <v>0.955223880597015</v>
      </c>
      <c r="AC1390" s="262">
        <v>0.961270020575302</v>
      </c>
      <c r="AD1390" s="262">
        <v>0.92</v>
      </c>
      <c r="AE1390" s="260">
        <v>0.999015263417036</v>
      </c>
      <c r="AF1390" s="260">
        <v>0.998632010943912</v>
      </c>
      <c r="AG1390" s="260">
        <v>0.997467438494935</v>
      </c>
      <c r="AH1390" s="260">
        <v>0.988507584122741</v>
      </c>
      <c r="AI1390" s="262">
        <v>0.92</v>
      </c>
      <c r="AJ1390" s="260">
        <v>0.970957613814757</v>
      </c>
      <c r="AK1390" s="260">
        <v>0.965557163531114</v>
      </c>
      <c r="AL1390" s="260">
        <v>0.968950474724147</v>
      </c>
      <c r="AM1390" s="260">
        <v>0.972592355016474</v>
      </c>
      <c r="AN1390" s="259">
        <v>0.99</v>
      </c>
      <c r="AO1390" s="264">
        <v>1</v>
      </c>
      <c r="AP1390" s="264">
        <v>1</v>
      </c>
      <c r="AQ1390" s="264">
        <v>1</v>
      </c>
      <c r="AR1390" s="265">
        <v>1</v>
      </c>
      <c r="AS1390" s="286">
        <v>0.0721861525408278</v>
      </c>
      <c r="AT1390" s="267">
        <v>0</v>
      </c>
      <c r="AU1390" s="268">
        <v>0.0769230769230769</v>
      </c>
      <c r="AV1390" s="268">
        <v>0.0526315789473684</v>
      </c>
      <c r="AW1390" s="268">
        <v>0.0445205479452055</v>
      </c>
      <c r="AX1390" s="224"/>
      <c r="AY1390" s="222"/>
    </row>
    <row r="1391" ht="15" spans="1:51">
      <c r="A1391" s="220"/>
      <c r="B1391" s="224"/>
      <c r="C1391" s="283" t="s">
        <v>1085</v>
      </c>
      <c r="D1391" s="111" t="s">
        <v>25</v>
      </c>
      <c r="E1391" s="111" t="s">
        <v>1086</v>
      </c>
      <c r="F1391" s="307" t="s">
        <v>1429</v>
      </c>
      <c r="G1391" s="307" t="s">
        <v>1429</v>
      </c>
      <c r="H1391" s="307" t="s">
        <v>1429</v>
      </c>
      <c r="I1391" s="307" t="s">
        <v>1429</v>
      </c>
      <c r="J1391" s="259">
        <v>0.9</v>
      </c>
      <c r="K1391" s="260">
        <v>0.925373134328358</v>
      </c>
      <c r="L1391" s="260">
        <v>0.932432432432432</v>
      </c>
      <c r="M1391" s="261">
        <v>0.986301369863014</v>
      </c>
      <c r="N1391" s="261">
        <v>0.955324675324675</v>
      </c>
      <c r="O1391" s="262">
        <v>0.9</v>
      </c>
      <c r="P1391" s="263">
        <v>0.976532302595251</v>
      </c>
      <c r="Q1391" s="260">
        <v>0.973885350318471</v>
      </c>
      <c r="R1391" s="260">
        <v>0.977643345607575</v>
      </c>
      <c r="S1391" s="260">
        <v>0.978660943858441</v>
      </c>
      <c r="T1391" s="262">
        <v>0.9</v>
      </c>
      <c r="U1391" s="260">
        <v>0.951408061844285</v>
      </c>
      <c r="V1391" s="260">
        <v>0.957006369426752</v>
      </c>
      <c r="W1391" s="260">
        <v>0.96422935297212</v>
      </c>
      <c r="X1391" s="260">
        <v>0.96158362521005</v>
      </c>
      <c r="Y1391" s="262">
        <v>0.92</v>
      </c>
      <c r="Z1391" s="262">
        <v>0.920526449000253</v>
      </c>
      <c r="AA1391" s="262">
        <v>0.961482768607008</v>
      </c>
      <c r="AB1391" s="262">
        <v>0.965506807866868</v>
      </c>
      <c r="AC1391" s="262">
        <v>0.959414190001718</v>
      </c>
      <c r="AD1391" s="262">
        <v>0.92</v>
      </c>
      <c r="AE1391" s="260">
        <v>0.964052287581699</v>
      </c>
      <c r="AF1391" s="260">
        <v>0.991535671100363</v>
      </c>
      <c r="AG1391" s="260">
        <v>0.93431483578709</v>
      </c>
      <c r="AH1391" s="260">
        <v>0.992039840012548</v>
      </c>
      <c r="AI1391" s="262">
        <v>0.92</v>
      </c>
      <c r="AJ1391" s="260">
        <v>0.94877211513071</v>
      </c>
      <c r="AK1391" s="260">
        <v>0.97270245677889</v>
      </c>
      <c r="AL1391" s="260">
        <v>0.978753341775714</v>
      </c>
      <c r="AM1391" s="260">
        <v>0.974757736792748</v>
      </c>
      <c r="AN1391" s="259">
        <v>0.99</v>
      </c>
      <c r="AO1391" s="264">
        <v>1</v>
      </c>
      <c r="AP1391" s="264">
        <v>1</v>
      </c>
      <c r="AQ1391" s="264">
        <v>1</v>
      </c>
      <c r="AR1391" s="265">
        <v>1</v>
      </c>
      <c r="AS1391" s="286">
        <v>0.0721861525408278</v>
      </c>
      <c r="AT1391" s="267">
        <v>0.032258064516129</v>
      </c>
      <c r="AU1391" s="268">
        <v>0</v>
      </c>
      <c r="AV1391" s="268">
        <v>0</v>
      </c>
      <c r="AW1391" s="268">
        <v>0.0418535127055306</v>
      </c>
      <c r="AX1391" s="224"/>
      <c r="AY1391" s="222"/>
    </row>
    <row r="1392" ht="15" spans="1:51">
      <c r="A1392" s="220"/>
      <c r="B1392" s="224"/>
      <c r="C1392" s="283" t="s">
        <v>1085</v>
      </c>
      <c r="D1392" s="111" t="s">
        <v>25</v>
      </c>
      <c r="E1392" s="111" t="s">
        <v>1086</v>
      </c>
      <c r="F1392" s="307" t="s">
        <v>1430</v>
      </c>
      <c r="G1392" s="307" t="s">
        <v>1430</v>
      </c>
      <c r="H1392" s="307" t="s">
        <v>1430</v>
      </c>
      <c r="I1392" s="307" t="s">
        <v>1430</v>
      </c>
      <c r="J1392" s="259">
        <v>0.9</v>
      </c>
      <c r="K1392" s="260">
        <v>0.947368421052632</v>
      </c>
      <c r="L1392" s="260">
        <v>0.933333333333333</v>
      </c>
      <c r="M1392" s="261">
        <v>0.9375</v>
      </c>
      <c r="N1392" s="261">
        <v>0.912087912087912</v>
      </c>
      <c r="O1392" s="262">
        <v>0.9</v>
      </c>
      <c r="P1392" s="263">
        <v>0.994768962510898</v>
      </c>
      <c r="Q1392" s="260">
        <v>0.96646942800789</v>
      </c>
      <c r="R1392" s="260">
        <v>0.943684633950121</v>
      </c>
      <c r="S1392" s="260">
        <v>0.969722401549387</v>
      </c>
      <c r="T1392" s="262">
        <v>0.9</v>
      </c>
      <c r="U1392" s="260">
        <v>0.730601569311247</v>
      </c>
      <c r="V1392" s="260">
        <v>0.578895463510848</v>
      </c>
      <c r="W1392" s="260">
        <v>0.629927594529364</v>
      </c>
      <c r="X1392" s="260">
        <v>0.725984506132989</v>
      </c>
      <c r="Y1392" s="262">
        <v>0.92</v>
      </c>
      <c r="Z1392" s="262" t="s">
        <v>33</v>
      </c>
      <c r="AA1392" s="262" t="s">
        <v>33</v>
      </c>
      <c r="AB1392" s="262" t="s">
        <v>33</v>
      </c>
      <c r="AC1392" s="262">
        <v>1</v>
      </c>
      <c r="AD1392" s="262">
        <v>0.92</v>
      </c>
      <c r="AE1392" s="260">
        <v>0.24</v>
      </c>
      <c r="AF1392" s="260">
        <v>0.833333333333333</v>
      </c>
      <c r="AG1392" s="260">
        <v>0.9375</v>
      </c>
      <c r="AH1392" s="260">
        <v>0.848605577689243</v>
      </c>
      <c r="AI1392" s="262">
        <v>0.92</v>
      </c>
      <c r="AJ1392" s="260">
        <v>0.887532693984307</v>
      </c>
      <c r="AK1392" s="260">
        <v>0.794871794871795</v>
      </c>
      <c r="AL1392" s="260">
        <v>0.811745776347546</v>
      </c>
      <c r="AM1392" s="260">
        <v>0.869920273716149</v>
      </c>
      <c r="AN1392" s="259">
        <v>0.99</v>
      </c>
      <c r="AO1392" s="264">
        <v>1</v>
      </c>
      <c r="AP1392" s="264">
        <v>1</v>
      </c>
      <c r="AQ1392" s="264">
        <v>1</v>
      </c>
      <c r="AR1392" s="265">
        <v>1</v>
      </c>
      <c r="AS1392" s="286">
        <v>0.0721861525408278</v>
      </c>
      <c r="AT1392" s="267">
        <v>0.0540540540540541</v>
      </c>
      <c r="AU1392" s="268">
        <v>0</v>
      </c>
      <c r="AV1392" s="268">
        <v>0</v>
      </c>
      <c r="AW1392" s="268">
        <v>0.0484581497797357</v>
      </c>
      <c r="AX1392" s="224"/>
      <c r="AY1392" s="222"/>
    </row>
    <row r="1393" ht="15" spans="1:51">
      <c r="A1393" s="220"/>
      <c r="B1393" s="224"/>
      <c r="C1393" s="283" t="s">
        <v>1085</v>
      </c>
      <c r="D1393" s="111" t="s">
        <v>25</v>
      </c>
      <c r="E1393" s="111" t="s">
        <v>1086</v>
      </c>
      <c r="F1393" s="307" t="s">
        <v>1431</v>
      </c>
      <c r="G1393" s="307" t="s">
        <v>1431</v>
      </c>
      <c r="H1393" s="307" t="s">
        <v>1431</v>
      </c>
      <c r="I1393" s="307" t="s">
        <v>1431</v>
      </c>
      <c r="J1393" s="259">
        <v>0.9</v>
      </c>
      <c r="K1393" s="260">
        <v>0.911764705882353</v>
      </c>
      <c r="L1393" s="260">
        <v>0.971428571428571</v>
      </c>
      <c r="M1393" s="261">
        <v>0.923076923076923</v>
      </c>
      <c r="N1393" s="261">
        <v>0.971044467425026</v>
      </c>
      <c r="O1393" s="262">
        <v>0.9</v>
      </c>
      <c r="P1393" s="263">
        <v>0.959318306761957</v>
      </c>
      <c r="Q1393" s="260">
        <v>0.990990990990991</v>
      </c>
      <c r="R1393" s="260">
        <v>0.960163432073544</v>
      </c>
      <c r="S1393" s="260">
        <v>0.98366892643934</v>
      </c>
      <c r="T1393" s="262">
        <v>0.9</v>
      </c>
      <c r="U1393" s="260">
        <v>0.916437603078615</v>
      </c>
      <c r="V1393" s="260">
        <v>0.94015444015444</v>
      </c>
      <c r="W1393" s="260">
        <v>0.940755873340143</v>
      </c>
      <c r="X1393" s="260">
        <v>0.956045735100678</v>
      </c>
      <c r="Y1393" s="262">
        <v>0.92</v>
      </c>
      <c r="Z1393" s="262">
        <v>0.942946058091286</v>
      </c>
      <c r="AA1393" s="262">
        <v>0.962572482867686</v>
      </c>
      <c r="AB1393" s="262">
        <v>0.966970387243736</v>
      </c>
      <c r="AC1393" s="262">
        <v>0.966551400273224</v>
      </c>
      <c r="AD1393" s="262">
        <v>0.92</v>
      </c>
      <c r="AE1393" s="260">
        <v>0.984402079722704</v>
      </c>
      <c r="AF1393" s="260">
        <v>0.971133132270573</v>
      </c>
      <c r="AG1393" s="260">
        <v>0.984201537147737</v>
      </c>
      <c r="AH1393" s="260">
        <v>0.99471638098604</v>
      </c>
      <c r="AI1393" s="262">
        <v>0.92</v>
      </c>
      <c r="AJ1393" s="260">
        <v>0.958366693354684</v>
      </c>
      <c r="AK1393" s="260">
        <v>0.964937699217618</v>
      </c>
      <c r="AL1393" s="260">
        <v>0.980883144857297</v>
      </c>
      <c r="AM1393" s="260">
        <v>0.977562637636598</v>
      </c>
      <c r="AN1393" s="259">
        <v>0.99</v>
      </c>
      <c r="AO1393" s="264">
        <v>1</v>
      </c>
      <c r="AP1393" s="264">
        <v>1</v>
      </c>
      <c r="AQ1393" s="264">
        <v>1</v>
      </c>
      <c r="AR1393" s="265">
        <v>1</v>
      </c>
      <c r="AS1393" s="286">
        <v>0.0721861525408278</v>
      </c>
      <c r="AT1393" s="267">
        <v>0.0952380952380952</v>
      </c>
      <c r="AU1393" s="268">
        <v>0.0588235294117647</v>
      </c>
      <c r="AV1393" s="268">
        <v>0.03125</v>
      </c>
      <c r="AW1393" s="268">
        <v>0.0516351118760757</v>
      </c>
      <c r="AX1393" s="224"/>
      <c r="AY1393" s="222"/>
    </row>
    <row r="1394" ht="15" spans="1:51">
      <c r="A1394" s="220"/>
      <c r="B1394" s="224"/>
      <c r="C1394" s="283" t="s">
        <v>1085</v>
      </c>
      <c r="D1394" s="111" t="s">
        <v>25</v>
      </c>
      <c r="E1394" s="111" t="s">
        <v>1086</v>
      </c>
      <c r="F1394" s="307" t="s">
        <v>1432</v>
      </c>
      <c r="G1394" s="307" t="s">
        <v>1432</v>
      </c>
      <c r="H1394" s="307" t="s">
        <v>1432</v>
      </c>
      <c r="I1394" s="307" t="s">
        <v>1432</v>
      </c>
      <c r="J1394" s="259">
        <v>0.9</v>
      </c>
      <c r="K1394" s="260">
        <v>0.916666666666667</v>
      </c>
      <c r="L1394" s="260">
        <v>0.897435897435897</v>
      </c>
      <c r="M1394" s="261">
        <v>0.975609756097561</v>
      </c>
      <c r="N1394" s="261">
        <v>0.939024390243902</v>
      </c>
      <c r="O1394" s="262">
        <v>0.9</v>
      </c>
      <c r="P1394" s="263">
        <v>0.992171189979123</v>
      </c>
      <c r="Q1394" s="260">
        <v>0.969586374695864</v>
      </c>
      <c r="R1394" s="260">
        <v>0.994469582704877</v>
      </c>
      <c r="S1394" s="260">
        <v>0.989031220325188</v>
      </c>
      <c r="T1394" s="262">
        <v>0.9</v>
      </c>
      <c r="U1394" s="260">
        <v>0.916492693110647</v>
      </c>
      <c r="V1394" s="260">
        <v>0.914233576642336</v>
      </c>
      <c r="W1394" s="260">
        <v>0.96078431372549</v>
      </c>
      <c r="X1394" s="260">
        <v>0.943799538768629</v>
      </c>
      <c r="Y1394" s="262">
        <v>0.92</v>
      </c>
      <c r="Z1394" s="262">
        <v>0.91415313225058</v>
      </c>
      <c r="AA1394" s="262">
        <v>0.942350332594235</v>
      </c>
      <c r="AB1394" s="262">
        <v>0.883153715258083</v>
      </c>
      <c r="AC1394" s="262">
        <v>0.959053089927837</v>
      </c>
      <c r="AD1394" s="262">
        <v>0.92</v>
      </c>
      <c r="AE1394" s="260">
        <v>0.9952</v>
      </c>
      <c r="AF1394" s="260">
        <v>0.994616419919246</v>
      </c>
      <c r="AG1394" s="260">
        <v>1</v>
      </c>
      <c r="AH1394" s="260">
        <v>0.997806078767123</v>
      </c>
      <c r="AI1394" s="262">
        <v>0.92</v>
      </c>
      <c r="AJ1394" s="260">
        <v>0.931466470154753</v>
      </c>
      <c r="AK1394" s="260">
        <v>0.951276102088167</v>
      </c>
      <c r="AL1394" s="260">
        <v>0.940031982942431</v>
      </c>
      <c r="AM1394" s="260">
        <v>0.970732483759612</v>
      </c>
      <c r="AN1394" s="259">
        <v>0.99</v>
      </c>
      <c r="AO1394" s="264">
        <v>1</v>
      </c>
      <c r="AP1394" s="264">
        <v>1</v>
      </c>
      <c r="AQ1394" s="264">
        <v>1</v>
      </c>
      <c r="AR1394" s="265">
        <v>1</v>
      </c>
      <c r="AS1394" s="286">
        <v>0.0721861525408278</v>
      </c>
      <c r="AT1394" s="267">
        <v>0</v>
      </c>
      <c r="AU1394" s="268">
        <v>0.0666666666666667</v>
      </c>
      <c r="AV1394" s="268">
        <v>0</v>
      </c>
      <c r="AW1394" s="268">
        <v>0.0588235294117647</v>
      </c>
      <c r="AX1394" s="224"/>
      <c r="AY1394" s="222"/>
    </row>
    <row r="1395" ht="15" spans="1:51">
      <c r="A1395" s="220"/>
      <c r="B1395" s="224"/>
      <c r="C1395" s="283" t="s">
        <v>1085</v>
      </c>
      <c r="D1395" s="111" t="s">
        <v>25</v>
      </c>
      <c r="E1395" s="111" t="s">
        <v>1086</v>
      </c>
      <c r="F1395" s="307" t="s">
        <v>1433</v>
      </c>
      <c r="G1395" s="307" t="s">
        <v>1433</v>
      </c>
      <c r="H1395" s="307" t="s">
        <v>1433</v>
      </c>
      <c r="I1395" s="307" t="s">
        <v>1433</v>
      </c>
      <c r="J1395" s="259">
        <v>0.9</v>
      </c>
      <c r="K1395" s="260">
        <v>0.951219512195122</v>
      </c>
      <c r="L1395" s="260">
        <v>0.954545454545455</v>
      </c>
      <c r="M1395" s="261">
        <v>1</v>
      </c>
      <c r="N1395" s="261">
        <v>0.983399209486166</v>
      </c>
      <c r="O1395" s="262">
        <v>0.9</v>
      </c>
      <c r="P1395" s="263">
        <v>0.987730061349693</v>
      </c>
      <c r="Q1395" s="260">
        <v>0.987750556792873</v>
      </c>
      <c r="R1395" s="260">
        <v>0.987717794915738</v>
      </c>
      <c r="S1395" s="260">
        <v>0.984810888036694</v>
      </c>
      <c r="T1395" s="262">
        <v>0.9</v>
      </c>
      <c r="U1395" s="260">
        <v>0.953732106339468</v>
      </c>
      <c r="V1395" s="260">
        <v>0.955178173719376</v>
      </c>
      <c r="W1395" s="260">
        <v>0.964581548129106</v>
      </c>
      <c r="X1395" s="260">
        <v>0.949856595017885</v>
      </c>
      <c r="Y1395" s="262">
        <v>0.92</v>
      </c>
      <c r="Z1395" s="262">
        <v>0.94469525959368</v>
      </c>
      <c r="AA1395" s="262">
        <v>0.967842323651452</v>
      </c>
      <c r="AB1395" s="262">
        <v>0.960869565217391</v>
      </c>
      <c r="AC1395" s="262">
        <v>0.959853724461404</v>
      </c>
      <c r="AD1395" s="262">
        <v>0.92</v>
      </c>
      <c r="AE1395" s="260">
        <v>1</v>
      </c>
      <c r="AF1395" s="260">
        <v>0.994014732965009</v>
      </c>
      <c r="AG1395" s="260">
        <v>0.999837424808974</v>
      </c>
      <c r="AH1395" s="260">
        <v>0.971858310383659</v>
      </c>
      <c r="AI1395" s="262">
        <v>0.92</v>
      </c>
      <c r="AJ1395" s="260">
        <v>0.973322217590663</v>
      </c>
      <c r="AK1395" s="260">
        <v>0.980026338893766</v>
      </c>
      <c r="AL1395" s="260">
        <v>0.986205336951606</v>
      </c>
      <c r="AM1395" s="260">
        <v>0.983120792882996</v>
      </c>
      <c r="AN1395" s="259">
        <v>0.99</v>
      </c>
      <c r="AO1395" s="264">
        <v>1</v>
      </c>
      <c r="AP1395" s="264">
        <v>1</v>
      </c>
      <c r="AQ1395" s="264">
        <v>1</v>
      </c>
      <c r="AR1395" s="265">
        <v>1</v>
      </c>
      <c r="AS1395" s="286">
        <v>0.0721861525408278</v>
      </c>
      <c r="AT1395" s="267">
        <v>0</v>
      </c>
      <c r="AU1395" s="268">
        <v>0.4</v>
      </c>
      <c r="AV1395" s="268">
        <v>0.0909090909090909</v>
      </c>
      <c r="AW1395" s="268">
        <v>0.0641975308641975</v>
      </c>
      <c r="AX1395" s="224"/>
      <c r="AY1395" s="222"/>
    </row>
    <row r="1396" ht="15" spans="1:51">
      <c r="A1396" s="220"/>
      <c r="B1396" s="224"/>
      <c r="C1396" s="283" t="s">
        <v>1085</v>
      </c>
      <c r="D1396" s="111" t="s">
        <v>25</v>
      </c>
      <c r="E1396" s="111" t="s">
        <v>1086</v>
      </c>
      <c r="F1396" s="307" t="s">
        <v>1434</v>
      </c>
      <c r="G1396" s="307" t="s">
        <v>1434</v>
      </c>
      <c r="H1396" s="307" t="s">
        <v>1434</v>
      </c>
      <c r="I1396" s="307" t="s">
        <v>1434</v>
      </c>
      <c r="J1396" s="259">
        <v>0.9</v>
      </c>
      <c r="K1396" s="260">
        <v>1</v>
      </c>
      <c r="L1396" s="260">
        <v>1</v>
      </c>
      <c r="M1396" s="261">
        <v>1</v>
      </c>
      <c r="N1396" s="261">
        <v>0.995828988529718</v>
      </c>
      <c r="O1396" s="262">
        <v>0.9</v>
      </c>
      <c r="P1396" s="263">
        <v>0.9958238420653</v>
      </c>
      <c r="Q1396" s="260">
        <v>0.988617886178862</v>
      </c>
      <c r="R1396" s="260">
        <v>0.990919857876036</v>
      </c>
      <c r="S1396" s="260">
        <v>0.994513746283753</v>
      </c>
      <c r="T1396" s="262">
        <v>0.9</v>
      </c>
      <c r="U1396" s="260">
        <v>0.946469248291572</v>
      </c>
      <c r="V1396" s="260">
        <v>0.957723577235772</v>
      </c>
      <c r="W1396" s="260">
        <v>0.949467035136202</v>
      </c>
      <c r="X1396" s="260">
        <v>0.956309191773684</v>
      </c>
      <c r="Y1396" s="262">
        <v>0.92</v>
      </c>
      <c r="Z1396" s="262">
        <v>0.962616822429907</v>
      </c>
      <c r="AA1396" s="262">
        <v>0.97770154373928</v>
      </c>
      <c r="AB1396" s="262">
        <v>0.974358974358974</v>
      </c>
      <c r="AC1396" s="262">
        <v>0.971075110456554</v>
      </c>
      <c r="AD1396" s="262">
        <v>0.92</v>
      </c>
      <c r="AE1396" s="260">
        <v>0.99980287798147</v>
      </c>
      <c r="AF1396" s="260">
        <v>0.999290780141844</v>
      </c>
      <c r="AG1396" s="260">
        <v>0.999811320754717</v>
      </c>
      <c r="AH1396" s="260">
        <v>0.999231538173185</v>
      </c>
      <c r="AI1396" s="262">
        <v>0.92</v>
      </c>
      <c r="AJ1396" s="260">
        <v>0.982606042111688</v>
      </c>
      <c r="AK1396" s="260">
        <v>0.980611238908971</v>
      </c>
      <c r="AL1396" s="260">
        <v>0.989048811013767</v>
      </c>
      <c r="AM1396" s="260">
        <v>0.986562245381912</v>
      </c>
      <c r="AN1396" s="259">
        <v>0.99</v>
      </c>
      <c r="AO1396" s="264">
        <v>1</v>
      </c>
      <c r="AP1396" s="264">
        <v>1</v>
      </c>
      <c r="AQ1396" s="264">
        <v>1</v>
      </c>
      <c r="AR1396" s="265">
        <v>1</v>
      </c>
      <c r="AS1396" s="286">
        <v>0.0721861525408278</v>
      </c>
      <c r="AT1396" s="267">
        <v>0.0714285714285714</v>
      </c>
      <c r="AU1396" s="268">
        <v>0</v>
      </c>
      <c r="AV1396" s="268">
        <v>0.0526315789473684</v>
      </c>
      <c r="AW1396" s="268">
        <v>0.0467289719626168</v>
      </c>
      <c r="AX1396" s="224"/>
      <c r="AY1396" s="222"/>
    </row>
    <row r="1397" ht="15" spans="1:51">
      <c r="A1397" s="220"/>
      <c r="B1397" s="224"/>
      <c r="C1397" s="283" t="s">
        <v>1085</v>
      </c>
      <c r="D1397" s="111" t="s">
        <v>25</v>
      </c>
      <c r="E1397" s="111" t="s">
        <v>1086</v>
      </c>
      <c r="F1397" s="307" t="s">
        <v>1435</v>
      </c>
      <c r="G1397" s="307" t="s">
        <v>1435</v>
      </c>
      <c r="H1397" s="307" t="s">
        <v>1435</v>
      </c>
      <c r="I1397" s="307" t="s">
        <v>1435</v>
      </c>
      <c r="J1397" s="259">
        <v>0.9</v>
      </c>
      <c r="K1397" s="260" t="s">
        <v>33</v>
      </c>
      <c r="L1397" s="260" t="s">
        <v>33</v>
      </c>
      <c r="M1397" s="261" t="s">
        <v>33</v>
      </c>
      <c r="N1397" s="261">
        <v>0.941176470588235</v>
      </c>
      <c r="O1397" s="262">
        <v>0.9</v>
      </c>
      <c r="P1397" s="263">
        <v>0</v>
      </c>
      <c r="Q1397" s="260">
        <v>0</v>
      </c>
      <c r="R1397" s="260">
        <v>0</v>
      </c>
      <c r="S1397" s="260">
        <v>0.82773631840796</v>
      </c>
      <c r="T1397" s="262">
        <v>0.9</v>
      </c>
      <c r="U1397" s="260">
        <v>1</v>
      </c>
      <c r="V1397" s="260">
        <v>1</v>
      </c>
      <c r="W1397" s="260">
        <v>1</v>
      </c>
      <c r="X1397" s="260">
        <v>0.955223880597015</v>
      </c>
      <c r="Y1397" s="262">
        <v>0.92</v>
      </c>
      <c r="Z1397" s="262" t="s">
        <v>33</v>
      </c>
      <c r="AA1397" s="262">
        <v>1</v>
      </c>
      <c r="AB1397" s="262">
        <v>1</v>
      </c>
      <c r="AC1397" s="262">
        <v>0.998716302952503</v>
      </c>
      <c r="AD1397" s="262">
        <v>0.92</v>
      </c>
      <c r="AE1397" s="260" t="s">
        <v>33</v>
      </c>
      <c r="AF1397" s="260" t="s">
        <v>33</v>
      </c>
      <c r="AG1397" s="260" t="s">
        <v>33</v>
      </c>
      <c r="AH1397" s="260">
        <v>0.948163173315303</v>
      </c>
      <c r="AI1397" s="262">
        <v>0.92</v>
      </c>
      <c r="AJ1397" s="260">
        <v>1</v>
      </c>
      <c r="AK1397" s="260">
        <v>1</v>
      </c>
      <c r="AL1397" s="260">
        <v>1</v>
      </c>
      <c r="AM1397" s="260">
        <v>0.999165971643036</v>
      </c>
      <c r="AN1397" s="259">
        <v>0.99</v>
      </c>
      <c r="AO1397" s="264" t="s">
        <v>33</v>
      </c>
      <c r="AP1397" s="264" t="s">
        <v>33</v>
      </c>
      <c r="AQ1397" s="264" t="s">
        <v>33</v>
      </c>
      <c r="AR1397" s="265">
        <v>1</v>
      </c>
      <c r="AS1397" s="286">
        <v>0.0721861525408278</v>
      </c>
      <c r="AT1397" s="267" t="s">
        <v>33</v>
      </c>
      <c r="AU1397" s="268" t="s">
        <v>33</v>
      </c>
      <c r="AV1397" s="268" t="s">
        <v>33</v>
      </c>
      <c r="AW1397" s="268">
        <v>0</v>
      </c>
      <c r="AX1397" s="224"/>
      <c r="AY1397" s="222"/>
    </row>
    <row r="1398" ht="15" spans="1:51">
      <c r="A1398" s="220"/>
      <c r="B1398" s="224"/>
      <c r="C1398" s="283" t="s">
        <v>1085</v>
      </c>
      <c r="D1398" s="111" t="s">
        <v>25</v>
      </c>
      <c r="E1398" s="111" t="s">
        <v>1086</v>
      </c>
      <c r="F1398" s="307" t="s">
        <v>1436</v>
      </c>
      <c r="G1398" s="307" t="s">
        <v>1436</v>
      </c>
      <c r="H1398" s="307" t="s">
        <v>1436</v>
      </c>
      <c r="I1398" s="307" t="s">
        <v>1436</v>
      </c>
      <c r="J1398" s="259">
        <v>0.9</v>
      </c>
      <c r="K1398" s="260">
        <v>1</v>
      </c>
      <c r="L1398" s="260">
        <v>1</v>
      </c>
      <c r="M1398" s="261">
        <v>1</v>
      </c>
      <c r="N1398" s="261">
        <v>0.972533062054934</v>
      </c>
      <c r="O1398" s="262">
        <v>0.9</v>
      </c>
      <c r="P1398" s="263">
        <v>0.986147186147186</v>
      </c>
      <c r="Q1398" s="260">
        <v>0.999516674722088</v>
      </c>
      <c r="R1398" s="260">
        <v>0.97223624432105</v>
      </c>
      <c r="S1398" s="260">
        <v>0.99007457676326</v>
      </c>
      <c r="T1398" s="262">
        <v>0.9</v>
      </c>
      <c r="U1398" s="260">
        <v>0.892640692640693</v>
      </c>
      <c r="V1398" s="260">
        <v>0.963267278878685</v>
      </c>
      <c r="W1398" s="260">
        <v>0.949520444220091</v>
      </c>
      <c r="X1398" s="260">
        <v>0.950862804158879</v>
      </c>
      <c r="Y1398" s="262">
        <v>0.92</v>
      </c>
      <c r="Z1398" s="262">
        <v>0.954468802698145</v>
      </c>
      <c r="AA1398" s="262">
        <v>0.941499085923218</v>
      </c>
      <c r="AB1398" s="262">
        <v>0.948905109489051</v>
      </c>
      <c r="AC1398" s="262">
        <v>0.961122675082253</v>
      </c>
      <c r="AD1398" s="262">
        <v>0.92</v>
      </c>
      <c r="AE1398" s="260">
        <v>0.990839694656489</v>
      </c>
      <c r="AF1398" s="260">
        <v>0.996478253213594</v>
      </c>
      <c r="AG1398" s="260">
        <v>0.998455730954015</v>
      </c>
      <c r="AH1398" s="260">
        <v>0.992164012757056</v>
      </c>
      <c r="AI1398" s="262">
        <v>0.92</v>
      </c>
      <c r="AJ1398" s="260">
        <v>0.969686531174647</v>
      </c>
      <c r="AK1398" s="260">
        <v>0.978211009174312</v>
      </c>
      <c r="AL1398" s="260">
        <v>0.977066034005536</v>
      </c>
      <c r="AM1398" s="260">
        <v>0.983158586406879</v>
      </c>
      <c r="AN1398" s="259">
        <v>0.99</v>
      </c>
      <c r="AO1398" s="264">
        <v>1</v>
      </c>
      <c r="AP1398" s="264">
        <v>1</v>
      </c>
      <c r="AQ1398" s="264">
        <v>1</v>
      </c>
      <c r="AR1398" s="265">
        <v>1</v>
      </c>
      <c r="AS1398" s="286">
        <v>0.0721861525408278</v>
      </c>
      <c r="AT1398" s="267">
        <v>0.166666666666667</v>
      </c>
      <c r="AU1398" s="268">
        <v>0.0833333333333333</v>
      </c>
      <c r="AV1398" s="268">
        <v>0</v>
      </c>
      <c r="AW1398" s="268">
        <v>0.0551724137931034</v>
      </c>
      <c r="AX1398" s="224"/>
      <c r="AY1398" s="222"/>
    </row>
    <row r="1399" ht="15" spans="1:51">
      <c r="A1399" s="220"/>
      <c r="B1399" s="224"/>
      <c r="C1399" s="283" t="s">
        <v>1085</v>
      </c>
      <c r="D1399" s="111" t="s">
        <v>25</v>
      </c>
      <c r="E1399" s="111" t="s">
        <v>1086</v>
      </c>
      <c r="F1399" s="307" t="s">
        <v>1437</v>
      </c>
      <c r="G1399" s="307" t="s">
        <v>1437</v>
      </c>
      <c r="H1399" s="307" t="s">
        <v>1437</v>
      </c>
      <c r="I1399" s="307" t="s">
        <v>1437</v>
      </c>
      <c r="J1399" s="259">
        <v>0.9</v>
      </c>
      <c r="K1399" s="260">
        <v>0.914285714285714</v>
      </c>
      <c r="L1399" s="260">
        <v>0.911392405063291</v>
      </c>
      <c r="M1399" s="261">
        <v>0.908045977011494</v>
      </c>
      <c r="N1399" s="261">
        <v>0.923639689071788</v>
      </c>
      <c r="O1399" s="262">
        <v>0.9</v>
      </c>
      <c r="P1399" s="263">
        <v>0.90417501155446</v>
      </c>
      <c r="Q1399" s="260">
        <v>0.968588082901554</v>
      </c>
      <c r="R1399" s="260">
        <v>0.982847066367425</v>
      </c>
      <c r="S1399" s="260">
        <v>0.967418075051867</v>
      </c>
      <c r="T1399" s="262">
        <v>0.9</v>
      </c>
      <c r="U1399" s="260">
        <v>0.861654598675089</v>
      </c>
      <c r="V1399" s="260">
        <v>0.919203367875648</v>
      </c>
      <c r="W1399" s="260">
        <v>0.935235652452709</v>
      </c>
      <c r="X1399" s="260">
        <v>0.917832401150164</v>
      </c>
      <c r="Y1399" s="262">
        <v>0.92</v>
      </c>
      <c r="Z1399" s="262">
        <v>0.82630410654828</v>
      </c>
      <c r="AA1399" s="262">
        <v>0.889847378898474</v>
      </c>
      <c r="AB1399" s="262">
        <v>0.910175879396985</v>
      </c>
      <c r="AC1399" s="262">
        <v>0.909396701388889</v>
      </c>
      <c r="AD1399" s="262">
        <v>0.92</v>
      </c>
      <c r="AE1399" s="260">
        <v>0.922760887428102</v>
      </c>
      <c r="AF1399" s="260">
        <v>0.990999462654487</v>
      </c>
      <c r="AG1399" s="260">
        <v>0.989647786768206</v>
      </c>
      <c r="AH1399" s="260">
        <v>0.93330875066258</v>
      </c>
      <c r="AI1399" s="262">
        <v>0.92</v>
      </c>
      <c r="AJ1399" s="260">
        <v>0.901724345833836</v>
      </c>
      <c r="AK1399" s="260">
        <v>0.947546531302876</v>
      </c>
      <c r="AL1399" s="260">
        <v>0.960919540229885</v>
      </c>
      <c r="AM1399" s="260">
        <v>0.958714791653826</v>
      </c>
      <c r="AN1399" s="259">
        <v>0.99</v>
      </c>
      <c r="AO1399" s="264">
        <v>1</v>
      </c>
      <c r="AP1399" s="264">
        <v>1</v>
      </c>
      <c r="AQ1399" s="264">
        <v>1</v>
      </c>
      <c r="AR1399" s="265">
        <v>1</v>
      </c>
      <c r="AS1399" s="286">
        <v>0.0721861525408278</v>
      </c>
      <c r="AT1399" s="267">
        <v>0.0666666666666667</v>
      </c>
      <c r="AU1399" s="268">
        <v>0.0526315789473684</v>
      </c>
      <c r="AV1399" s="268">
        <v>0.0416666666666667</v>
      </c>
      <c r="AW1399" s="268">
        <v>0.0483531885073581</v>
      </c>
      <c r="AX1399" s="224"/>
      <c r="AY1399" s="222"/>
    </row>
    <row r="1400" ht="15" spans="1:51">
      <c r="A1400" s="220"/>
      <c r="B1400" s="224"/>
      <c r="C1400" s="283" t="s">
        <v>1085</v>
      </c>
      <c r="D1400" s="111" t="s">
        <v>25</v>
      </c>
      <c r="E1400" s="111" t="s">
        <v>1086</v>
      </c>
      <c r="F1400" s="307" t="s">
        <v>1438</v>
      </c>
      <c r="G1400" s="307" t="s">
        <v>1438</v>
      </c>
      <c r="H1400" s="307" t="s">
        <v>1438</v>
      </c>
      <c r="I1400" s="307" t="s">
        <v>1438</v>
      </c>
      <c r="J1400" s="259">
        <v>0.9</v>
      </c>
      <c r="K1400" s="260">
        <v>1</v>
      </c>
      <c r="L1400" s="260">
        <v>1</v>
      </c>
      <c r="M1400" s="261">
        <v>0.96</v>
      </c>
      <c r="N1400" s="261">
        <v>0.982839313572543</v>
      </c>
      <c r="O1400" s="262">
        <v>0.9</v>
      </c>
      <c r="P1400" s="263">
        <v>0.983155530600786</v>
      </c>
      <c r="Q1400" s="260">
        <v>0.991655969191271</v>
      </c>
      <c r="R1400" s="260">
        <v>0.996332518337408</v>
      </c>
      <c r="S1400" s="260">
        <v>0.985403719313284</v>
      </c>
      <c r="T1400" s="262">
        <v>0.9</v>
      </c>
      <c r="U1400" s="260">
        <v>0.918585064570466</v>
      </c>
      <c r="V1400" s="260">
        <v>0.946726572528883</v>
      </c>
      <c r="W1400" s="260">
        <v>0.960880195599022</v>
      </c>
      <c r="X1400" s="260">
        <v>0.946067576255447</v>
      </c>
      <c r="Y1400" s="262">
        <v>0.92</v>
      </c>
      <c r="Z1400" s="262">
        <v>0.933333333333333</v>
      </c>
      <c r="AA1400" s="262">
        <v>0.963282937365011</v>
      </c>
      <c r="AB1400" s="262">
        <v>0.960176991150443</v>
      </c>
      <c r="AC1400" s="262">
        <v>0.951091109790269</v>
      </c>
      <c r="AD1400" s="262">
        <v>0.92</v>
      </c>
      <c r="AE1400" s="260">
        <v>0.996337741607324</v>
      </c>
      <c r="AF1400" s="260">
        <v>0.995925403541765</v>
      </c>
      <c r="AG1400" s="260">
        <v>0.996831314072693</v>
      </c>
      <c r="AH1400" s="260">
        <v>0.994710869041117</v>
      </c>
      <c r="AI1400" s="262">
        <v>0.92</v>
      </c>
      <c r="AJ1400" s="260">
        <v>0.963652885052249</v>
      </c>
      <c r="AK1400" s="260">
        <v>0.981206726013848</v>
      </c>
      <c r="AL1400" s="260">
        <v>0.984195402298851</v>
      </c>
      <c r="AM1400" s="260">
        <v>0.97920928329676</v>
      </c>
      <c r="AN1400" s="259">
        <v>0.99</v>
      </c>
      <c r="AO1400" s="264">
        <v>1</v>
      </c>
      <c r="AP1400" s="264">
        <v>1</v>
      </c>
      <c r="AQ1400" s="264">
        <v>1</v>
      </c>
      <c r="AR1400" s="265">
        <v>1</v>
      </c>
      <c r="AS1400" s="286">
        <v>0.0721861525408278</v>
      </c>
      <c r="AT1400" s="267">
        <v>0</v>
      </c>
      <c r="AU1400" s="268">
        <v>0</v>
      </c>
      <c r="AV1400" s="268">
        <v>0.125</v>
      </c>
      <c r="AW1400" s="268">
        <v>0.037344398340249</v>
      </c>
      <c r="AX1400" s="224"/>
      <c r="AY1400" s="222"/>
    </row>
    <row r="1401" ht="15" spans="1:51">
      <c r="A1401" s="220"/>
      <c r="B1401" s="224"/>
      <c r="C1401" s="283" t="s">
        <v>1085</v>
      </c>
      <c r="D1401" s="111" t="s">
        <v>25</v>
      </c>
      <c r="E1401" s="111" t="s">
        <v>1086</v>
      </c>
      <c r="F1401" s="307" t="s">
        <v>1439</v>
      </c>
      <c r="G1401" s="307" t="s">
        <v>1439</v>
      </c>
      <c r="H1401" s="307" t="s">
        <v>1439</v>
      </c>
      <c r="I1401" s="307" t="s">
        <v>1439</v>
      </c>
      <c r="J1401" s="259">
        <v>0.9</v>
      </c>
      <c r="K1401" s="260">
        <v>0.981132075471698</v>
      </c>
      <c r="L1401" s="260">
        <v>0.96551724137931</v>
      </c>
      <c r="M1401" s="261">
        <v>0.96551724137931</v>
      </c>
      <c r="N1401" s="261">
        <v>0.98019801980198</v>
      </c>
      <c r="O1401" s="262">
        <v>0.9</v>
      </c>
      <c r="P1401" s="263">
        <v>0.985330073349633</v>
      </c>
      <c r="Q1401" s="260">
        <v>0.98710407239819</v>
      </c>
      <c r="R1401" s="260">
        <v>0.985853432282004</v>
      </c>
      <c r="S1401" s="260">
        <v>0.978566028658809</v>
      </c>
      <c r="T1401" s="262">
        <v>0.9</v>
      </c>
      <c r="U1401" s="260">
        <v>0.927057864710676</v>
      </c>
      <c r="V1401" s="260">
        <v>0.946153846153846</v>
      </c>
      <c r="W1401" s="260">
        <v>0.941094619666048</v>
      </c>
      <c r="X1401" s="260">
        <v>0.937613827703515</v>
      </c>
      <c r="Y1401" s="262">
        <v>0.92</v>
      </c>
      <c r="Z1401" s="262">
        <v>0.939759036144578</v>
      </c>
      <c r="AA1401" s="262">
        <v>0.961173425366695</v>
      </c>
      <c r="AB1401" s="262">
        <v>0.933786078098472</v>
      </c>
      <c r="AC1401" s="262">
        <v>0.948211825316001</v>
      </c>
      <c r="AD1401" s="262">
        <v>0.92</v>
      </c>
      <c r="AE1401" s="260">
        <v>0.997204327215267</v>
      </c>
      <c r="AF1401" s="260">
        <v>0.995238095238095</v>
      </c>
      <c r="AG1401" s="260">
        <v>0.997902391273948</v>
      </c>
      <c r="AH1401" s="260">
        <v>0.810873779255282</v>
      </c>
      <c r="AI1401" s="262">
        <v>0.92</v>
      </c>
      <c r="AJ1401" s="260">
        <v>0.95996835443038</v>
      </c>
      <c r="AK1401" s="260">
        <v>0.972037999641513</v>
      </c>
      <c r="AL1401" s="260">
        <v>0.972677595628415</v>
      </c>
      <c r="AM1401" s="260">
        <v>0.975888172387552</v>
      </c>
      <c r="AN1401" s="259">
        <v>0.99</v>
      </c>
      <c r="AO1401" s="264">
        <v>1</v>
      </c>
      <c r="AP1401" s="264">
        <v>1</v>
      </c>
      <c r="AQ1401" s="264">
        <v>1</v>
      </c>
      <c r="AR1401" s="265">
        <v>1</v>
      </c>
      <c r="AS1401" s="286">
        <v>0.0721861525408278</v>
      </c>
      <c r="AT1401" s="267">
        <v>0</v>
      </c>
      <c r="AU1401" s="268">
        <v>0.0285714285714286</v>
      </c>
      <c r="AV1401" s="268">
        <v>0</v>
      </c>
      <c r="AW1401" s="268">
        <v>0.0440251572327044</v>
      </c>
      <c r="AX1401" s="224"/>
      <c r="AY1401" s="222"/>
    </row>
    <row r="1402" ht="15" spans="1:51">
      <c r="A1402" s="220"/>
      <c r="B1402" s="224"/>
      <c r="C1402" s="283" t="s">
        <v>1085</v>
      </c>
      <c r="D1402" s="111" t="s">
        <v>25</v>
      </c>
      <c r="E1402" s="111" t="s">
        <v>1086</v>
      </c>
      <c r="F1402" s="307" t="s">
        <v>1440</v>
      </c>
      <c r="G1402" s="307" t="s">
        <v>1440</v>
      </c>
      <c r="H1402" s="307" t="s">
        <v>1440</v>
      </c>
      <c r="I1402" s="307" t="s">
        <v>1440</v>
      </c>
      <c r="J1402" s="259">
        <v>0.9</v>
      </c>
      <c r="K1402" s="260">
        <v>0.84</v>
      </c>
      <c r="L1402" s="260">
        <v>0.919642857142857</v>
      </c>
      <c r="M1402" s="261">
        <v>0.931623931623932</v>
      </c>
      <c r="N1402" s="261">
        <v>0.942410119840213</v>
      </c>
      <c r="O1402" s="262">
        <v>0.9</v>
      </c>
      <c r="P1402" s="263">
        <v>0.938592456301748</v>
      </c>
      <c r="Q1402" s="260">
        <v>0.914068165337201</v>
      </c>
      <c r="R1402" s="260">
        <v>0.963809288537549</v>
      </c>
      <c r="S1402" s="260">
        <v>0.915565331678288</v>
      </c>
      <c r="T1402" s="262">
        <v>0.9</v>
      </c>
      <c r="U1402" s="260">
        <v>0.863155473781049</v>
      </c>
      <c r="V1402" s="260">
        <v>0.930142615421803</v>
      </c>
      <c r="W1402" s="260">
        <v>0.939846837944664</v>
      </c>
      <c r="X1402" s="260">
        <v>0.923172757475083</v>
      </c>
      <c r="Y1402" s="262">
        <v>0.92</v>
      </c>
      <c r="Z1402" s="262">
        <v>0.847044233154196</v>
      </c>
      <c r="AA1402" s="262">
        <v>0.87203302373581</v>
      </c>
      <c r="AB1402" s="262">
        <v>0.894013738959764</v>
      </c>
      <c r="AC1402" s="262">
        <v>0.903123879143965</v>
      </c>
      <c r="AD1402" s="262">
        <v>0.92</v>
      </c>
      <c r="AE1402" s="260">
        <v>0.978814182727674</v>
      </c>
      <c r="AF1402" s="260">
        <v>0.722613286405631</v>
      </c>
      <c r="AG1402" s="260">
        <v>0.765353632399675</v>
      </c>
      <c r="AH1402" s="260">
        <v>0.790773046664575</v>
      </c>
      <c r="AI1402" s="262">
        <v>0.92</v>
      </c>
      <c r="AJ1402" s="260">
        <v>0.922461095619322</v>
      </c>
      <c r="AK1402" s="260">
        <v>0.949583945178659</v>
      </c>
      <c r="AL1402" s="260">
        <v>0.954518547750592</v>
      </c>
      <c r="AM1402" s="260">
        <v>0.956398991717681</v>
      </c>
      <c r="AN1402" s="259">
        <v>0.99</v>
      </c>
      <c r="AO1402" s="264">
        <v>1</v>
      </c>
      <c r="AP1402" s="264">
        <v>1</v>
      </c>
      <c r="AQ1402" s="264">
        <v>1</v>
      </c>
      <c r="AR1402" s="265">
        <v>1</v>
      </c>
      <c r="AS1402" s="286">
        <v>0.0721861525408278</v>
      </c>
      <c r="AT1402" s="267">
        <v>0</v>
      </c>
      <c r="AU1402" s="268">
        <v>0.0117647058823529</v>
      </c>
      <c r="AV1402" s="268">
        <v>0.0609756097560976</v>
      </c>
      <c r="AW1402" s="268">
        <v>0.0392947103274559</v>
      </c>
      <c r="AX1402" s="224"/>
      <c r="AY1402" s="222"/>
    </row>
    <row r="1403" ht="15" spans="1:51">
      <c r="A1403" s="220"/>
      <c r="B1403" s="224"/>
      <c r="C1403" s="283" t="s">
        <v>1085</v>
      </c>
      <c r="D1403" s="111" t="s">
        <v>25</v>
      </c>
      <c r="E1403" s="111" t="s">
        <v>1086</v>
      </c>
      <c r="F1403" s="307" t="s">
        <v>1441</v>
      </c>
      <c r="G1403" s="307" t="s">
        <v>1441</v>
      </c>
      <c r="H1403" s="307" t="s">
        <v>1441</v>
      </c>
      <c r="I1403" s="307" t="s">
        <v>1441</v>
      </c>
      <c r="J1403" s="259">
        <v>0.9</v>
      </c>
      <c r="K1403" s="260">
        <v>0.95</v>
      </c>
      <c r="L1403" s="260">
        <v>0.957142857142857</v>
      </c>
      <c r="M1403" s="261">
        <v>0.960526315789474</v>
      </c>
      <c r="N1403" s="261">
        <v>0.936623376623377</v>
      </c>
      <c r="O1403" s="262">
        <v>0.9</v>
      </c>
      <c r="P1403" s="263">
        <v>0.932608337452628</v>
      </c>
      <c r="Q1403" s="260">
        <v>0.965641025641026</v>
      </c>
      <c r="R1403" s="260">
        <v>0.973305954825462</v>
      </c>
      <c r="S1403" s="260">
        <v>0.958731684857677</v>
      </c>
      <c r="T1403" s="262">
        <v>0.9</v>
      </c>
      <c r="U1403" s="260">
        <v>0.855000823858955</v>
      </c>
      <c r="V1403" s="260">
        <v>0.938632478632479</v>
      </c>
      <c r="W1403" s="260">
        <v>0.952772073921971</v>
      </c>
      <c r="X1403" s="260">
        <v>0.929718603580424</v>
      </c>
      <c r="Y1403" s="262">
        <v>0.92</v>
      </c>
      <c r="Z1403" s="262">
        <v>0.811346548188653</v>
      </c>
      <c r="AA1403" s="262">
        <v>0.867598684210526</v>
      </c>
      <c r="AB1403" s="262">
        <v>0.923410404624277</v>
      </c>
      <c r="AC1403" s="262">
        <v>0.885900295689163</v>
      </c>
      <c r="AD1403" s="262">
        <v>0.92</v>
      </c>
      <c r="AE1403" s="260">
        <v>0.989130434782609</v>
      </c>
      <c r="AF1403" s="260">
        <v>0.917797376752601</v>
      </c>
      <c r="AG1403" s="260">
        <v>0.978749858709167</v>
      </c>
      <c r="AH1403" s="260">
        <v>0.952188535391958</v>
      </c>
      <c r="AI1403" s="262">
        <v>0.92</v>
      </c>
      <c r="AJ1403" s="260">
        <v>0.891085168479703</v>
      </c>
      <c r="AK1403" s="260">
        <v>0.951754385964912</v>
      </c>
      <c r="AL1403" s="260">
        <v>0.967660584483014</v>
      </c>
      <c r="AM1403" s="260">
        <v>0.955788411367467</v>
      </c>
      <c r="AN1403" s="259">
        <v>0.99</v>
      </c>
      <c r="AO1403" s="264">
        <v>1</v>
      </c>
      <c r="AP1403" s="264">
        <v>1</v>
      </c>
      <c r="AQ1403" s="264">
        <v>1</v>
      </c>
      <c r="AR1403" s="265">
        <v>0.999843014128728</v>
      </c>
      <c r="AS1403" s="286">
        <v>0.0721861525408278</v>
      </c>
      <c r="AT1403" s="267">
        <v>0.0493827160493827</v>
      </c>
      <c r="AU1403" s="268">
        <v>0.05</v>
      </c>
      <c r="AV1403" s="268">
        <v>0.0547945205479452</v>
      </c>
      <c r="AW1403" s="268">
        <v>0.0610583446404342</v>
      </c>
      <c r="AX1403" s="224"/>
      <c r="AY1403" s="222"/>
    </row>
    <row r="1404" ht="15" spans="1:51">
      <c r="A1404" s="220"/>
      <c r="B1404" s="224"/>
      <c r="C1404" s="283" t="s">
        <v>1085</v>
      </c>
      <c r="D1404" s="111" t="s">
        <v>25</v>
      </c>
      <c r="E1404" s="111" t="s">
        <v>1086</v>
      </c>
      <c r="F1404" s="307" t="s">
        <v>1442</v>
      </c>
      <c r="G1404" s="307" t="s">
        <v>1442</v>
      </c>
      <c r="H1404" s="307" t="s">
        <v>1442</v>
      </c>
      <c r="I1404" s="307" t="s">
        <v>1442</v>
      </c>
      <c r="J1404" s="259">
        <v>0.9</v>
      </c>
      <c r="K1404" s="260">
        <v>0.982142857142857</v>
      </c>
      <c r="L1404" s="260">
        <v>0.967741935483871</v>
      </c>
      <c r="M1404" s="261">
        <v>0.945205479452055</v>
      </c>
      <c r="N1404" s="261">
        <v>0.940226171243942</v>
      </c>
      <c r="O1404" s="262">
        <v>0.9</v>
      </c>
      <c r="P1404" s="263">
        <v>0.958768359582375</v>
      </c>
      <c r="Q1404" s="260">
        <v>0.954468485418626</v>
      </c>
      <c r="R1404" s="260">
        <v>0.968662113298513</v>
      </c>
      <c r="S1404" s="260">
        <v>0.958389768412638</v>
      </c>
      <c r="T1404" s="262">
        <v>0.9</v>
      </c>
      <c r="U1404" s="260">
        <v>0.877012918067599</v>
      </c>
      <c r="V1404" s="260">
        <v>0.892003762935089</v>
      </c>
      <c r="W1404" s="260">
        <v>0.952390518280434</v>
      </c>
      <c r="X1404" s="260">
        <v>0.932448135236953</v>
      </c>
      <c r="Y1404" s="262">
        <v>0.92</v>
      </c>
      <c r="Z1404" s="262">
        <v>0.885388739946381</v>
      </c>
      <c r="AA1404" s="262">
        <v>0.903087478559177</v>
      </c>
      <c r="AB1404" s="262">
        <v>0.912167606768735</v>
      </c>
      <c r="AC1404" s="262">
        <v>0.924948958758677</v>
      </c>
      <c r="AD1404" s="262">
        <v>0.92</v>
      </c>
      <c r="AE1404" s="260">
        <v>0.998468137254902</v>
      </c>
      <c r="AF1404" s="260">
        <v>0.997866793078929</v>
      </c>
      <c r="AG1404" s="260">
        <v>0.998564249820531</v>
      </c>
      <c r="AH1404" s="260">
        <v>0.99652763593284</v>
      </c>
      <c r="AI1404" s="262">
        <v>0.92</v>
      </c>
      <c r="AJ1404" s="260">
        <v>0.943456962911127</v>
      </c>
      <c r="AK1404" s="260">
        <v>0.955871007560562</v>
      </c>
      <c r="AL1404" s="260">
        <v>0.96784048882457</v>
      </c>
      <c r="AM1404" s="260">
        <v>0.967990084549004</v>
      </c>
      <c r="AN1404" s="259">
        <v>0.99</v>
      </c>
      <c r="AO1404" s="264">
        <v>1</v>
      </c>
      <c r="AP1404" s="264">
        <v>1</v>
      </c>
      <c r="AQ1404" s="264">
        <v>1</v>
      </c>
      <c r="AR1404" s="265">
        <v>1</v>
      </c>
      <c r="AS1404" s="286">
        <v>0.0721861525408278</v>
      </c>
      <c r="AT1404" s="267">
        <v>0.0689655172413793</v>
      </c>
      <c r="AU1404" s="268">
        <v>0.0576923076923077</v>
      </c>
      <c r="AV1404" s="268">
        <v>0</v>
      </c>
      <c r="AW1404" s="268">
        <v>0.0617828773168579</v>
      </c>
      <c r="AX1404" s="224"/>
      <c r="AY1404" s="222"/>
    </row>
    <row r="1405" ht="15" spans="1:51">
      <c r="A1405" s="220"/>
      <c r="B1405" s="224"/>
      <c r="C1405" s="283" t="s">
        <v>1085</v>
      </c>
      <c r="D1405" s="111" t="s">
        <v>25</v>
      </c>
      <c r="E1405" s="111" t="s">
        <v>1086</v>
      </c>
      <c r="F1405" s="307" t="s">
        <v>1443</v>
      </c>
      <c r="G1405" s="307" t="s">
        <v>1443</v>
      </c>
      <c r="H1405" s="307" t="s">
        <v>1443</v>
      </c>
      <c r="I1405" s="307" t="s">
        <v>1443</v>
      </c>
      <c r="J1405" s="259">
        <v>0.9</v>
      </c>
      <c r="K1405" s="260">
        <v>0.95</v>
      </c>
      <c r="L1405" s="260">
        <v>0.96</v>
      </c>
      <c r="M1405" s="261">
        <v>1</v>
      </c>
      <c r="N1405" s="261">
        <v>0.983870967741935</v>
      </c>
      <c r="O1405" s="262">
        <v>0.9</v>
      </c>
      <c r="P1405" s="263">
        <v>0.98105625717566</v>
      </c>
      <c r="Q1405" s="260">
        <v>0.983860555196901</v>
      </c>
      <c r="R1405" s="260">
        <v>0.984076433121019</v>
      </c>
      <c r="S1405" s="260">
        <v>0.981817747977761</v>
      </c>
      <c r="T1405" s="262">
        <v>0.9</v>
      </c>
      <c r="U1405" s="260">
        <v>0.932835820895522</v>
      </c>
      <c r="V1405" s="260">
        <v>0.945125887669464</v>
      </c>
      <c r="W1405" s="260">
        <v>0.931210191082803</v>
      </c>
      <c r="X1405" s="260">
        <v>0.947529170345272</v>
      </c>
      <c r="Y1405" s="262">
        <v>0.92</v>
      </c>
      <c r="Z1405" s="262">
        <v>0.954887218045113</v>
      </c>
      <c r="AA1405" s="262">
        <v>0.956834532374101</v>
      </c>
      <c r="AB1405" s="262">
        <v>0.974299065420561</v>
      </c>
      <c r="AC1405" s="262">
        <v>0.95509590736321</v>
      </c>
      <c r="AD1405" s="262">
        <v>0.92</v>
      </c>
      <c r="AE1405" s="260">
        <v>0.999182338511856</v>
      </c>
      <c r="AF1405" s="260">
        <v>1</v>
      </c>
      <c r="AG1405" s="260">
        <v>1</v>
      </c>
      <c r="AH1405" s="260">
        <v>0.999558994002318</v>
      </c>
      <c r="AI1405" s="262">
        <v>0.92</v>
      </c>
      <c r="AJ1405" s="260">
        <v>0.964035497431107</v>
      </c>
      <c r="AK1405" s="260">
        <v>0.967446592065107</v>
      </c>
      <c r="AL1405" s="260">
        <v>0.978978978978979</v>
      </c>
      <c r="AM1405" s="260">
        <v>0.977626660154415</v>
      </c>
      <c r="AN1405" s="259">
        <v>0.99</v>
      </c>
      <c r="AO1405" s="264">
        <v>1</v>
      </c>
      <c r="AP1405" s="264">
        <v>1</v>
      </c>
      <c r="AQ1405" s="264">
        <v>1</v>
      </c>
      <c r="AR1405" s="265">
        <v>1</v>
      </c>
      <c r="AS1405" s="286">
        <v>0.0721861525408278</v>
      </c>
      <c r="AT1405" s="267">
        <v>0.0625</v>
      </c>
      <c r="AU1405" s="268">
        <v>0.115384615384615</v>
      </c>
      <c r="AV1405" s="268">
        <v>0</v>
      </c>
      <c r="AW1405" s="268">
        <v>0.0551558752997602</v>
      </c>
      <c r="AX1405" s="224"/>
      <c r="AY1405" s="222"/>
    </row>
    <row r="1406" ht="15" spans="1:51">
      <c r="A1406" s="220"/>
      <c r="B1406" s="224"/>
      <c r="C1406" s="283" t="s">
        <v>1085</v>
      </c>
      <c r="D1406" s="111" t="s">
        <v>25</v>
      </c>
      <c r="E1406" s="111" t="s">
        <v>1086</v>
      </c>
      <c r="F1406" s="307" t="s">
        <v>1444</v>
      </c>
      <c r="G1406" s="307" t="s">
        <v>1444</v>
      </c>
      <c r="H1406" s="307" t="s">
        <v>1444</v>
      </c>
      <c r="I1406" s="307" t="s">
        <v>1444</v>
      </c>
      <c r="J1406" s="259">
        <v>0.9</v>
      </c>
      <c r="K1406" s="260">
        <v>1</v>
      </c>
      <c r="L1406" s="260">
        <v>0.962962962962963</v>
      </c>
      <c r="M1406" s="261">
        <v>1</v>
      </c>
      <c r="N1406" s="261">
        <v>0.981912144702842</v>
      </c>
      <c r="O1406" s="262">
        <v>0.9</v>
      </c>
      <c r="P1406" s="263">
        <v>0.99647355163728</v>
      </c>
      <c r="Q1406" s="260">
        <v>0.993962678375412</v>
      </c>
      <c r="R1406" s="260">
        <v>0.993170176437109</v>
      </c>
      <c r="S1406" s="260">
        <v>0.989458903567756</v>
      </c>
      <c r="T1406" s="262">
        <v>0.9</v>
      </c>
      <c r="U1406" s="260">
        <v>0.943576826196474</v>
      </c>
      <c r="V1406" s="260">
        <v>0.946761800219539</v>
      </c>
      <c r="W1406" s="260">
        <v>0.951052931132612</v>
      </c>
      <c r="X1406" s="260">
        <v>0.9465627719326</v>
      </c>
      <c r="Y1406" s="262">
        <v>0.92</v>
      </c>
      <c r="Z1406" s="262">
        <v>0.98233995584989</v>
      </c>
      <c r="AA1406" s="262">
        <v>0.958536585365854</v>
      </c>
      <c r="AB1406" s="262">
        <v>0.975609756097561</v>
      </c>
      <c r="AC1406" s="262">
        <v>0.964341546936649</v>
      </c>
      <c r="AD1406" s="262">
        <v>0.92</v>
      </c>
      <c r="AE1406" s="260">
        <v>1</v>
      </c>
      <c r="AF1406" s="260">
        <v>1</v>
      </c>
      <c r="AG1406" s="260">
        <v>1</v>
      </c>
      <c r="AH1406" s="260">
        <v>0.984249536751081</v>
      </c>
      <c r="AI1406" s="262">
        <v>0.92</v>
      </c>
      <c r="AJ1406" s="260">
        <v>0.97292863002461</v>
      </c>
      <c r="AK1406" s="260">
        <v>0.980286738351254</v>
      </c>
      <c r="AL1406" s="260">
        <v>0.984437527790129</v>
      </c>
      <c r="AM1406" s="260">
        <v>0.981764770223604</v>
      </c>
      <c r="AN1406" s="259">
        <v>0.99</v>
      </c>
      <c r="AO1406" s="264">
        <v>1</v>
      </c>
      <c r="AP1406" s="264">
        <v>1</v>
      </c>
      <c r="AQ1406" s="264">
        <v>1</v>
      </c>
      <c r="AR1406" s="265">
        <v>1</v>
      </c>
      <c r="AS1406" s="286">
        <v>0.0721861525408278</v>
      </c>
      <c r="AT1406" s="267">
        <v>0.105263157894737</v>
      </c>
      <c r="AU1406" s="268">
        <v>0.0769230769230769</v>
      </c>
      <c r="AV1406" s="268">
        <v>0</v>
      </c>
      <c r="AW1406" s="268">
        <v>0.0759162303664921</v>
      </c>
      <c r="AX1406" s="224"/>
      <c r="AY1406" s="222"/>
    </row>
    <row r="1407" ht="15" spans="1:51">
      <c r="A1407" s="220"/>
      <c r="B1407" s="224"/>
      <c r="C1407" s="283" t="s">
        <v>1085</v>
      </c>
      <c r="D1407" s="111" t="s">
        <v>25</v>
      </c>
      <c r="E1407" s="111" t="s">
        <v>1086</v>
      </c>
      <c r="F1407" s="307" t="s">
        <v>1445</v>
      </c>
      <c r="G1407" s="307" t="s">
        <v>1445</v>
      </c>
      <c r="H1407" s="307" t="s">
        <v>1445</v>
      </c>
      <c r="I1407" s="307" t="s">
        <v>1445</v>
      </c>
      <c r="J1407" s="259">
        <v>0.9</v>
      </c>
      <c r="K1407" s="260">
        <v>0.9</v>
      </c>
      <c r="L1407" s="260">
        <v>0.837209302325581</v>
      </c>
      <c r="M1407" s="261">
        <v>0.931818181818182</v>
      </c>
      <c r="N1407" s="261">
        <v>0.93744787322769</v>
      </c>
      <c r="O1407" s="262">
        <v>0.9</v>
      </c>
      <c r="P1407" s="263">
        <v>0.952571276312284</v>
      </c>
      <c r="Q1407" s="260">
        <v>0.981031416716064</v>
      </c>
      <c r="R1407" s="260">
        <v>0.983338382308391</v>
      </c>
      <c r="S1407" s="260">
        <v>0.968391879110485</v>
      </c>
      <c r="T1407" s="262">
        <v>0.9</v>
      </c>
      <c r="U1407" s="260">
        <v>0.93072208899547</v>
      </c>
      <c r="V1407" s="260">
        <v>0.966804979253112</v>
      </c>
      <c r="W1407" s="260">
        <v>0.964556195092396</v>
      </c>
      <c r="X1407" s="260">
        <v>0.957360930866859</v>
      </c>
      <c r="Y1407" s="262">
        <v>0.92</v>
      </c>
      <c r="Z1407" s="262">
        <v>0.909653465346535</v>
      </c>
      <c r="AA1407" s="262">
        <v>0.935897435897436</v>
      </c>
      <c r="AB1407" s="262">
        <v>0.924205378973105</v>
      </c>
      <c r="AC1407" s="262">
        <v>0.921920527004772</v>
      </c>
      <c r="AD1407" s="262">
        <v>0.92</v>
      </c>
      <c r="AE1407" s="260">
        <v>0.997393117831074</v>
      </c>
      <c r="AF1407" s="260">
        <v>0.948424068767908</v>
      </c>
      <c r="AG1407" s="260">
        <v>0.913529357882202</v>
      </c>
      <c r="AH1407" s="260">
        <v>0.929763356837806</v>
      </c>
      <c r="AI1407" s="262">
        <v>0.92</v>
      </c>
      <c r="AJ1407" s="260">
        <v>0.948083242059146</v>
      </c>
      <c r="AK1407" s="260">
        <v>0.971119133574007</v>
      </c>
      <c r="AL1407" s="260">
        <v>0.969204655674103</v>
      </c>
      <c r="AM1407" s="260">
        <v>0.968280394686378</v>
      </c>
      <c r="AN1407" s="259">
        <v>0.99</v>
      </c>
      <c r="AO1407" s="264">
        <v>1</v>
      </c>
      <c r="AP1407" s="264">
        <v>1</v>
      </c>
      <c r="AQ1407" s="264">
        <v>1</v>
      </c>
      <c r="AR1407" s="265">
        <v>1</v>
      </c>
      <c r="AS1407" s="286">
        <v>0.0721861525408278</v>
      </c>
      <c r="AT1407" s="267">
        <v>0.0967741935483871</v>
      </c>
      <c r="AU1407" s="268">
        <v>0.0666666666666667</v>
      </c>
      <c r="AV1407" s="268">
        <v>0.0967741935483871</v>
      </c>
      <c r="AW1407" s="268">
        <v>0.0557491289198606</v>
      </c>
      <c r="AX1407" s="224"/>
      <c r="AY1407" s="222"/>
    </row>
    <row r="1408" ht="15" spans="1:51">
      <c r="A1408" s="220"/>
      <c r="B1408" s="224"/>
      <c r="C1408" s="283" t="s">
        <v>1085</v>
      </c>
      <c r="D1408" s="111" t="s">
        <v>125</v>
      </c>
      <c r="E1408" s="111" t="s">
        <v>1086</v>
      </c>
      <c r="F1408" s="307" t="s">
        <v>1446</v>
      </c>
      <c r="G1408" s="307" t="s">
        <v>1446</v>
      </c>
      <c r="H1408" s="307" t="s">
        <v>1446</v>
      </c>
      <c r="I1408" s="307" t="s">
        <v>1446</v>
      </c>
      <c r="J1408" s="259">
        <v>0.9</v>
      </c>
      <c r="K1408" s="260" t="s">
        <v>33</v>
      </c>
      <c r="L1408" s="260" t="s">
        <v>33</v>
      </c>
      <c r="M1408" s="261" t="s">
        <v>33</v>
      </c>
      <c r="N1408" s="261" t="s">
        <v>33</v>
      </c>
      <c r="O1408" s="262">
        <v>0.9</v>
      </c>
      <c r="P1408" s="263" t="s">
        <v>33</v>
      </c>
      <c r="Q1408" s="260" t="s">
        <v>33</v>
      </c>
      <c r="R1408" s="260" t="s">
        <v>33</v>
      </c>
      <c r="S1408" s="260" t="s">
        <v>33</v>
      </c>
      <c r="T1408" s="262">
        <v>0.9</v>
      </c>
      <c r="U1408" s="260" t="s">
        <v>33</v>
      </c>
      <c r="V1408" s="260" t="s">
        <v>33</v>
      </c>
      <c r="W1408" s="260" t="s">
        <v>33</v>
      </c>
      <c r="X1408" s="260" t="s">
        <v>33</v>
      </c>
      <c r="Y1408" s="262">
        <v>0.92</v>
      </c>
      <c r="Z1408" s="262" t="s">
        <v>33</v>
      </c>
      <c r="AA1408" s="262">
        <v>1</v>
      </c>
      <c r="AB1408" s="262" t="s">
        <v>33</v>
      </c>
      <c r="AC1408" s="262">
        <v>1</v>
      </c>
      <c r="AD1408" s="262">
        <v>0.92</v>
      </c>
      <c r="AE1408" s="260">
        <v>0.982993197278912</v>
      </c>
      <c r="AF1408" s="260">
        <v>0.998745294855709</v>
      </c>
      <c r="AG1408" s="260">
        <v>1</v>
      </c>
      <c r="AH1408" s="260">
        <v>0.996841222052219</v>
      </c>
      <c r="AI1408" s="262">
        <v>0.92</v>
      </c>
      <c r="AJ1408" s="260" t="s">
        <v>33</v>
      </c>
      <c r="AK1408" s="260">
        <v>1</v>
      </c>
      <c r="AL1408" s="260" t="s">
        <v>33</v>
      </c>
      <c r="AM1408" s="260">
        <v>1</v>
      </c>
      <c r="AN1408" s="259">
        <v>0.99</v>
      </c>
      <c r="AO1408" s="264">
        <v>1</v>
      </c>
      <c r="AP1408" s="264">
        <v>1</v>
      </c>
      <c r="AQ1408" s="264">
        <v>1</v>
      </c>
      <c r="AR1408" s="265">
        <v>1</v>
      </c>
      <c r="AS1408" s="286">
        <v>0.0721861525408278</v>
      </c>
      <c r="AT1408" s="267" t="s">
        <v>33</v>
      </c>
      <c r="AU1408" s="268" t="s">
        <v>33</v>
      </c>
      <c r="AV1408" s="268" t="s">
        <v>33</v>
      </c>
      <c r="AW1408" s="268" t="s">
        <v>33</v>
      </c>
      <c r="AX1408" s="224"/>
      <c r="AY1408" s="222"/>
    </row>
    <row r="1409" ht="15" spans="1:51">
      <c r="A1409" s="220"/>
      <c r="B1409" s="224"/>
      <c r="C1409" s="283" t="s">
        <v>1085</v>
      </c>
      <c r="D1409" s="111" t="s">
        <v>25</v>
      </c>
      <c r="E1409" s="111" t="s">
        <v>1086</v>
      </c>
      <c r="F1409" s="307" t="s">
        <v>1447</v>
      </c>
      <c r="G1409" s="307" t="s">
        <v>1447</v>
      </c>
      <c r="H1409" s="307" t="s">
        <v>1447</v>
      </c>
      <c r="I1409" s="307" t="s">
        <v>1447</v>
      </c>
      <c r="J1409" s="259">
        <v>0.9</v>
      </c>
      <c r="K1409" s="260">
        <v>0.867924528301887</v>
      </c>
      <c r="L1409" s="260">
        <v>0.896551724137931</v>
      </c>
      <c r="M1409" s="261">
        <v>0.954545454545455</v>
      </c>
      <c r="N1409" s="261">
        <v>0.922347362181387</v>
      </c>
      <c r="O1409" s="262">
        <v>0.9</v>
      </c>
      <c r="P1409" s="263">
        <v>0.822434444804144</v>
      </c>
      <c r="Q1409" s="260">
        <v>0.913672828740844</v>
      </c>
      <c r="R1409" s="260">
        <v>0.959726443768997</v>
      </c>
      <c r="S1409" s="260">
        <v>0.948771023911802</v>
      </c>
      <c r="T1409" s="262">
        <v>0.9</v>
      </c>
      <c r="U1409" s="260">
        <v>0.833764972483004</v>
      </c>
      <c r="V1409" s="260">
        <v>0.883501918381584</v>
      </c>
      <c r="W1409" s="260">
        <v>0.926671732522796</v>
      </c>
      <c r="X1409" s="260">
        <v>0.913908611364597</v>
      </c>
      <c r="Y1409" s="262">
        <v>0.92</v>
      </c>
      <c r="Z1409" s="262">
        <v>0.805445263754963</v>
      </c>
      <c r="AA1409" s="262">
        <v>0.876659292035398</v>
      </c>
      <c r="AB1409" s="262">
        <v>0.913461538461538</v>
      </c>
      <c r="AC1409" s="262">
        <v>0.921049938600082</v>
      </c>
      <c r="AD1409" s="262">
        <v>0.92</v>
      </c>
      <c r="AE1409" s="260">
        <v>0.995161129402375</v>
      </c>
      <c r="AF1409" s="260">
        <v>0.918047431057834</v>
      </c>
      <c r="AG1409" s="260">
        <v>0.988100367927343</v>
      </c>
      <c r="AH1409" s="260">
        <v>0.971344726818009</v>
      </c>
      <c r="AI1409" s="262">
        <v>0.92</v>
      </c>
      <c r="AJ1409" s="260">
        <v>0.886455186304129</v>
      </c>
      <c r="AK1409" s="260">
        <v>0.933589607635207</v>
      </c>
      <c r="AL1409" s="260">
        <v>0.96422539536312</v>
      </c>
      <c r="AM1409" s="260">
        <v>0.959791657085039</v>
      </c>
      <c r="AN1409" s="259">
        <v>0.99</v>
      </c>
      <c r="AO1409" s="264">
        <v>1</v>
      </c>
      <c r="AP1409" s="264">
        <v>1</v>
      </c>
      <c r="AQ1409" s="264">
        <v>1</v>
      </c>
      <c r="AR1409" s="265">
        <v>1</v>
      </c>
      <c r="AS1409" s="286">
        <v>0.0721861525408278</v>
      </c>
      <c r="AT1409" s="267">
        <v>0.05</v>
      </c>
      <c r="AU1409" s="268">
        <v>0.0133333333333333</v>
      </c>
      <c r="AV1409" s="268">
        <v>0.0555555555555556</v>
      </c>
      <c r="AW1409" s="268">
        <v>0.0512029611351018</v>
      </c>
      <c r="AX1409" s="224"/>
      <c r="AY1409" s="222"/>
    </row>
    <row r="1410" ht="15" spans="1:51">
      <c r="A1410" s="220"/>
      <c r="B1410" s="224"/>
      <c r="C1410" s="283" t="s">
        <v>1085</v>
      </c>
      <c r="D1410" s="111" t="s">
        <v>25</v>
      </c>
      <c r="E1410" s="111" t="s">
        <v>1086</v>
      </c>
      <c r="F1410" s="307" t="s">
        <v>1448</v>
      </c>
      <c r="G1410" s="307" t="s">
        <v>1448</v>
      </c>
      <c r="H1410" s="307" t="s">
        <v>1448</v>
      </c>
      <c r="I1410" s="307" t="s">
        <v>1448</v>
      </c>
      <c r="J1410" s="259">
        <v>0.9</v>
      </c>
      <c r="K1410" s="260">
        <v>0.933333333333333</v>
      </c>
      <c r="L1410" s="260">
        <v>0.942307692307692</v>
      </c>
      <c r="M1410" s="261">
        <v>0.981481481481482</v>
      </c>
      <c r="N1410" s="261">
        <v>0.938405797101449</v>
      </c>
      <c r="O1410" s="262">
        <v>0.9</v>
      </c>
      <c r="P1410" s="263">
        <v>0.960858027421495</v>
      </c>
      <c r="Q1410" s="260">
        <v>0.977110157367668</v>
      </c>
      <c r="R1410" s="260">
        <v>0.981857764876633</v>
      </c>
      <c r="S1410" s="260">
        <v>0.983031152590516</v>
      </c>
      <c r="T1410" s="262">
        <v>0.9</v>
      </c>
      <c r="U1410" s="260">
        <v>0.884343210968598</v>
      </c>
      <c r="V1410" s="260">
        <v>0.92894611349547</v>
      </c>
      <c r="W1410" s="260">
        <v>0.955732946298984</v>
      </c>
      <c r="X1410" s="260">
        <v>0.936781821199993</v>
      </c>
      <c r="Y1410" s="262">
        <v>0.92</v>
      </c>
      <c r="Z1410" s="262">
        <v>0.852093023255814</v>
      </c>
      <c r="AA1410" s="262">
        <v>0.919096895578551</v>
      </c>
      <c r="AB1410" s="262">
        <v>0.911538461538462</v>
      </c>
      <c r="AC1410" s="262">
        <v>0.91594317284925</v>
      </c>
      <c r="AD1410" s="262">
        <v>0.92</v>
      </c>
      <c r="AE1410" s="260">
        <v>0.98775662560657</v>
      </c>
      <c r="AF1410" s="260">
        <v>0.986114368813623</v>
      </c>
      <c r="AG1410" s="260">
        <v>0.901171788635861</v>
      </c>
      <c r="AH1410" s="260">
        <v>0.964207423602096</v>
      </c>
      <c r="AI1410" s="262">
        <v>0.92</v>
      </c>
      <c r="AJ1410" s="260">
        <v>0.924080028581636</v>
      </c>
      <c r="AK1410" s="260">
        <v>0.950751093363757</v>
      </c>
      <c r="AL1410" s="260">
        <v>0.961538461538462</v>
      </c>
      <c r="AM1410" s="260">
        <v>0.960621146246508</v>
      </c>
      <c r="AN1410" s="259">
        <v>0.99</v>
      </c>
      <c r="AO1410" s="264">
        <v>1</v>
      </c>
      <c r="AP1410" s="264">
        <v>1</v>
      </c>
      <c r="AQ1410" s="264">
        <v>1</v>
      </c>
      <c r="AR1410" s="265">
        <v>1</v>
      </c>
      <c r="AS1410" s="286">
        <v>0.0721861525408278</v>
      </c>
      <c r="AT1410" s="267">
        <v>0.0185185185185185</v>
      </c>
      <c r="AU1410" s="268">
        <v>0.0338983050847458</v>
      </c>
      <c r="AV1410" s="268">
        <v>0.0327868852459016</v>
      </c>
      <c r="AW1410" s="268">
        <v>0.0645669291338583</v>
      </c>
      <c r="AX1410" s="224"/>
      <c r="AY1410" s="222"/>
    </row>
    <row r="1411" ht="15" spans="1:51">
      <c r="A1411" s="220"/>
      <c r="B1411" s="224"/>
      <c r="C1411" s="283" t="s">
        <v>1085</v>
      </c>
      <c r="D1411" s="111" t="s">
        <v>25</v>
      </c>
      <c r="E1411" s="111" t="s">
        <v>1086</v>
      </c>
      <c r="F1411" s="307" t="s">
        <v>1449</v>
      </c>
      <c r="G1411" s="307" t="s">
        <v>1449</v>
      </c>
      <c r="H1411" s="307" t="s">
        <v>1449</v>
      </c>
      <c r="I1411" s="307" t="s">
        <v>1449</v>
      </c>
      <c r="J1411" s="259">
        <v>0.9</v>
      </c>
      <c r="K1411" s="260">
        <v>0.892857142857143</v>
      </c>
      <c r="L1411" s="260">
        <v>0.852459016393443</v>
      </c>
      <c r="M1411" s="261">
        <v>0.828125</v>
      </c>
      <c r="N1411" s="261">
        <v>0.910604192355117</v>
      </c>
      <c r="O1411" s="262">
        <v>0.9</v>
      </c>
      <c r="P1411" s="263">
        <v>0.942488018337154</v>
      </c>
      <c r="Q1411" s="260">
        <v>0.980362208160593</v>
      </c>
      <c r="R1411" s="260">
        <v>0.96753853339561</v>
      </c>
      <c r="S1411" s="260">
        <v>0.951277450226438</v>
      </c>
      <c r="T1411" s="262">
        <v>0.9</v>
      </c>
      <c r="U1411" s="260">
        <v>0.863929985413628</v>
      </c>
      <c r="V1411" s="260">
        <v>0.903338424612699</v>
      </c>
      <c r="W1411" s="260">
        <v>0.941148995796357</v>
      </c>
      <c r="X1411" s="260">
        <v>0.911227890284542</v>
      </c>
      <c r="Y1411" s="262">
        <v>0.92</v>
      </c>
      <c r="Z1411" s="262">
        <v>0.881458966565349</v>
      </c>
      <c r="AA1411" s="262">
        <v>0.92754662840746</v>
      </c>
      <c r="AB1411" s="262">
        <v>0.919634703196347</v>
      </c>
      <c r="AC1411" s="262">
        <v>0.920824703445679</v>
      </c>
      <c r="AD1411" s="262">
        <v>0.92</v>
      </c>
      <c r="AE1411" s="260">
        <v>0.996588089330025</v>
      </c>
      <c r="AF1411" s="260">
        <v>0.99630314232902</v>
      </c>
      <c r="AG1411" s="260">
        <v>0.998264206102686</v>
      </c>
      <c r="AH1411" s="260">
        <v>0.971172647474546</v>
      </c>
      <c r="AI1411" s="262">
        <v>0.92</v>
      </c>
      <c r="AJ1411" s="260">
        <v>0.939339437540876</v>
      </c>
      <c r="AK1411" s="260">
        <v>0.966543994647039</v>
      </c>
      <c r="AL1411" s="260">
        <v>0.970806991446634</v>
      </c>
      <c r="AM1411" s="260">
        <v>0.964553579222314</v>
      </c>
      <c r="AN1411" s="259">
        <v>0.99</v>
      </c>
      <c r="AO1411" s="264">
        <v>1</v>
      </c>
      <c r="AP1411" s="264">
        <v>1</v>
      </c>
      <c r="AQ1411" s="264">
        <v>1</v>
      </c>
      <c r="AR1411" s="265">
        <v>1</v>
      </c>
      <c r="AS1411" s="286">
        <v>0.0721861525408278</v>
      </c>
      <c r="AT1411" s="267">
        <v>0.1</v>
      </c>
      <c r="AU1411" s="268">
        <v>0.0303030303030303</v>
      </c>
      <c r="AV1411" s="268">
        <v>0.0294117647058824</v>
      </c>
      <c r="AW1411" s="268">
        <v>0.0750853242320819</v>
      </c>
      <c r="AX1411" s="224"/>
      <c r="AY1411" s="222"/>
    </row>
    <row r="1412" ht="15" spans="1:51">
      <c r="A1412" s="220"/>
      <c r="B1412" s="224"/>
      <c r="C1412" s="283" t="s">
        <v>1085</v>
      </c>
      <c r="D1412" s="111" t="s">
        <v>25</v>
      </c>
      <c r="E1412" s="111" t="s">
        <v>1086</v>
      </c>
      <c r="F1412" s="307" t="s">
        <v>1450</v>
      </c>
      <c r="G1412" s="307" t="s">
        <v>1450</v>
      </c>
      <c r="H1412" s="307" t="s">
        <v>1450</v>
      </c>
      <c r="I1412" s="307" t="s">
        <v>1450</v>
      </c>
      <c r="J1412" s="259">
        <v>0.9</v>
      </c>
      <c r="K1412" s="260">
        <v>0.963636363636364</v>
      </c>
      <c r="L1412" s="260">
        <v>0.964285714285714</v>
      </c>
      <c r="M1412" s="261">
        <v>0.983870967741935</v>
      </c>
      <c r="N1412" s="261">
        <v>0.946598855689765</v>
      </c>
      <c r="O1412" s="262">
        <v>0.9</v>
      </c>
      <c r="P1412" s="263">
        <v>0.950769230769231</v>
      </c>
      <c r="Q1412" s="260">
        <v>0.925500114968958</v>
      </c>
      <c r="R1412" s="260">
        <v>0.97623666343356</v>
      </c>
      <c r="S1412" s="260">
        <v>0.963649444669275</v>
      </c>
      <c r="T1412" s="262">
        <v>0.9</v>
      </c>
      <c r="U1412" s="260">
        <v>0.894285714285714</v>
      </c>
      <c r="V1412" s="260">
        <v>0.882271786617613</v>
      </c>
      <c r="W1412" s="260">
        <v>0.92992240543162</v>
      </c>
      <c r="X1412" s="260">
        <v>0.929349341247358</v>
      </c>
      <c r="Y1412" s="262">
        <v>0.92</v>
      </c>
      <c r="Z1412" s="262">
        <v>0.888979591836735</v>
      </c>
      <c r="AA1412" s="262">
        <v>0.924284395198523</v>
      </c>
      <c r="AB1412" s="262">
        <v>0.901622718052738</v>
      </c>
      <c r="AC1412" s="262">
        <v>0.92092485549133</v>
      </c>
      <c r="AD1412" s="262">
        <v>0.92</v>
      </c>
      <c r="AE1412" s="260">
        <v>0.986960514233241</v>
      </c>
      <c r="AF1412" s="260">
        <v>0.982057509989814</v>
      </c>
      <c r="AG1412" s="260">
        <v>0.978593978593979</v>
      </c>
      <c r="AH1412" s="260">
        <v>0.928385505943538</v>
      </c>
      <c r="AI1412" s="262">
        <v>0.92</v>
      </c>
      <c r="AJ1412" s="260">
        <v>0.935238095238095</v>
      </c>
      <c r="AK1412" s="260">
        <v>0.952319587628866</v>
      </c>
      <c r="AL1412" s="260">
        <v>0.960281745255332</v>
      </c>
      <c r="AM1412" s="260">
        <v>0.964824369213372</v>
      </c>
      <c r="AN1412" s="259">
        <v>0.99</v>
      </c>
      <c r="AO1412" s="264">
        <v>1</v>
      </c>
      <c r="AP1412" s="264">
        <v>1</v>
      </c>
      <c r="AQ1412" s="264">
        <v>1</v>
      </c>
      <c r="AR1412" s="265">
        <v>1</v>
      </c>
      <c r="AS1412" s="286">
        <v>0.0721861525408278</v>
      </c>
      <c r="AT1412" s="267">
        <v>0.0434782608695652</v>
      </c>
      <c r="AU1412" s="268">
        <v>0</v>
      </c>
      <c r="AV1412" s="268">
        <v>0.04</v>
      </c>
      <c r="AW1412" s="268">
        <v>0.0780780780780781</v>
      </c>
      <c r="AX1412" s="224"/>
      <c r="AY1412" s="222"/>
    </row>
    <row r="1413" ht="15" spans="1:51">
      <c r="A1413" s="220"/>
      <c r="B1413" s="224"/>
      <c r="C1413" s="283" t="s">
        <v>1085</v>
      </c>
      <c r="D1413" s="111" t="s">
        <v>25</v>
      </c>
      <c r="E1413" s="111" t="s">
        <v>1086</v>
      </c>
      <c r="F1413" s="307" t="s">
        <v>1451</v>
      </c>
      <c r="G1413" s="307" t="s">
        <v>1451</v>
      </c>
      <c r="H1413" s="307" t="s">
        <v>1451</v>
      </c>
      <c r="I1413" s="307" t="s">
        <v>1451</v>
      </c>
      <c r="J1413" s="259">
        <v>0.9</v>
      </c>
      <c r="K1413" s="260">
        <v>0.918367346938776</v>
      </c>
      <c r="L1413" s="260">
        <v>0.962264150943396</v>
      </c>
      <c r="M1413" s="261">
        <v>0.910714285714286</v>
      </c>
      <c r="N1413" s="261">
        <v>0.940735694822888</v>
      </c>
      <c r="O1413" s="262">
        <v>0.9</v>
      </c>
      <c r="P1413" s="263">
        <v>0.982069672131147</v>
      </c>
      <c r="Q1413" s="260">
        <v>0.980237154150198</v>
      </c>
      <c r="R1413" s="260">
        <v>0.988775776559645</v>
      </c>
      <c r="S1413" s="260">
        <v>0.982405620701598</v>
      </c>
      <c r="T1413" s="262">
        <v>0.9</v>
      </c>
      <c r="U1413" s="260">
        <v>0.919825819672131</v>
      </c>
      <c r="V1413" s="260">
        <v>0.956785243741765</v>
      </c>
      <c r="W1413" s="260">
        <v>0.955364134690681</v>
      </c>
      <c r="X1413" s="260">
        <v>0.953451090990055</v>
      </c>
      <c r="Y1413" s="262">
        <v>0.92</v>
      </c>
      <c r="Z1413" s="262">
        <v>0.877725118483412</v>
      </c>
      <c r="AA1413" s="262">
        <v>0.883899233296824</v>
      </c>
      <c r="AB1413" s="262">
        <v>0.947368421052632</v>
      </c>
      <c r="AC1413" s="262">
        <v>0.933416031230618</v>
      </c>
      <c r="AD1413" s="262">
        <v>0.92</v>
      </c>
      <c r="AE1413" s="260">
        <v>0.997496871088861</v>
      </c>
      <c r="AF1413" s="260">
        <v>0.995062274301717</v>
      </c>
      <c r="AG1413" s="260">
        <v>0.995589161940769</v>
      </c>
      <c r="AH1413" s="260">
        <v>0.97742206826767</v>
      </c>
      <c r="AI1413" s="262">
        <v>0.92</v>
      </c>
      <c r="AJ1413" s="260">
        <v>0.930443548387097</v>
      </c>
      <c r="AK1413" s="260">
        <v>0.961987683159907</v>
      </c>
      <c r="AL1413" s="260">
        <v>0.975640487190256</v>
      </c>
      <c r="AM1413" s="260">
        <v>0.970633104500381</v>
      </c>
      <c r="AN1413" s="259">
        <v>0.99</v>
      </c>
      <c r="AO1413" s="264">
        <v>1</v>
      </c>
      <c r="AP1413" s="264">
        <v>1</v>
      </c>
      <c r="AQ1413" s="264">
        <v>1</v>
      </c>
      <c r="AR1413" s="265">
        <v>1</v>
      </c>
      <c r="AS1413" s="286">
        <v>0.0721861525408278</v>
      </c>
      <c r="AT1413" s="267">
        <v>0</v>
      </c>
      <c r="AU1413" s="268">
        <v>0.075</v>
      </c>
      <c r="AV1413" s="268">
        <v>0.0487804878048781</v>
      </c>
      <c r="AW1413" s="268">
        <v>0.0647342995169082</v>
      </c>
      <c r="AX1413" s="224"/>
      <c r="AY1413" s="222"/>
    </row>
    <row r="1414" ht="15" spans="1:51">
      <c r="A1414" s="220"/>
      <c r="B1414" s="224"/>
      <c r="C1414" s="283" t="s">
        <v>1085</v>
      </c>
      <c r="D1414" s="111" t="s">
        <v>1452</v>
      </c>
      <c r="E1414" s="111" t="s">
        <v>1086</v>
      </c>
      <c r="F1414" s="307" t="s">
        <v>1453</v>
      </c>
      <c r="G1414" s="307" t="s">
        <v>1453</v>
      </c>
      <c r="H1414" s="307" t="s">
        <v>1453</v>
      </c>
      <c r="I1414" s="307" t="s">
        <v>1453</v>
      </c>
      <c r="J1414" s="259">
        <v>0.9</v>
      </c>
      <c r="K1414" s="260" t="s">
        <v>33</v>
      </c>
      <c r="L1414" s="260" t="s">
        <v>33</v>
      </c>
      <c r="M1414" s="261" t="s">
        <v>33</v>
      </c>
      <c r="N1414" s="261" t="s">
        <v>33</v>
      </c>
      <c r="O1414" s="262">
        <v>0.9</v>
      </c>
      <c r="P1414" s="263" t="s">
        <v>33</v>
      </c>
      <c r="Q1414" s="260" t="s">
        <v>33</v>
      </c>
      <c r="R1414" s="260" t="s">
        <v>33</v>
      </c>
      <c r="S1414" s="260" t="s">
        <v>33</v>
      </c>
      <c r="T1414" s="262">
        <v>0.9</v>
      </c>
      <c r="U1414" s="260" t="s">
        <v>33</v>
      </c>
      <c r="V1414" s="260" t="s">
        <v>33</v>
      </c>
      <c r="W1414" s="260" t="s">
        <v>33</v>
      </c>
      <c r="X1414" s="260" t="s">
        <v>33</v>
      </c>
      <c r="Y1414" s="262">
        <v>0.92</v>
      </c>
      <c r="Z1414" s="262" t="s">
        <v>33</v>
      </c>
      <c r="AA1414" s="262" t="s">
        <v>33</v>
      </c>
      <c r="AB1414" s="262" t="s">
        <v>33</v>
      </c>
      <c r="AC1414" s="262" t="s">
        <v>33</v>
      </c>
      <c r="AD1414" s="262">
        <v>0.92</v>
      </c>
      <c r="AE1414" s="260" t="s">
        <v>33</v>
      </c>
      <c r="AF1414" s="260" t="s">
        <v>33</v>
      </c>
      <c r="AG1414" s="260" t="s">
        <v>33</v>
      </c>
      <c r="AH1414" s="260" t="s">
        <v>33</v>
      </c>
      <c r="AI1414" s="262">
        <v>0.92</v>
      </c>
      <c r="AJ1414" s="260" t="s">
        <v>33</v>
      </c>
      <c r="AK1414" s="260" t="s">
        <v>33</v>
      </c>
      <c r="AL1414" s="260" t="s">
        <v>33</v>
      </c>
      <c r="AM1414" s="260" t="s">
        <v>33</v>
      </c>
      <c r="AN1414" s="259">
        <v>0.99</v>
      </c>
      <c r="AO1414" s="264" t="s">
        <v>33</v>
      </c>
      <c r="AP1414" s="264" t="s">
        <v>33</v>
      </c>
      <c r="AQ1414" s="264" t="s">
        <v>33</v>
      </c>
      <c r="AR1414" s="265" t="s">
        <v>33</v>
      </c>
      <c r="AS1414" s="286">
        <v>0.0721861525408278</v>
      </c>
      <c r="AT1414" s="267" t="s">
        <v>33</v>
      </c>
      <c r="AU1414" s="268" t="s">
        <v>33</v>
      </c>
      <c r="AV1414" s="268" t="s">
        <v>33</v>
      </c>
      <c r="AW1414" s="268" t="s">
        <v>33</v>
      </c>
      <c r="AX1414" s="224"/>
      <c r="AY1414" s="222"/>
    </row>
    <row r="1415" ht="15" spans="1:51">
      <c r="A1415" s="220"/>
      <c r="B1415" s="224"/>
      <c r="C1415" s="283" t="s">
        <v>1085</v>
      </c>
      <c r="D1415" s="111" t="s">
        <v>25</v>
      </c>
      <c r="E1415" s="111" t="s">
        <v>1086</v>
      </c>
      <c r="F1415" s="307" t="s">
        <v>1454</v>
      </c>
      <c r="G1415" s="307" t="s">
        <v>1454</v>
      </c>
      <c r="H1415" s="307" t="s">
        <v>1454</v>
      </c>
      <c r="I1415" s="307" t="s">
        <v>1454</v>
      </c>
      <c r="J1415" s="259">
        <v>0.9</v>
      </c>
      <c r="K1415" s="260" t="s">
        <v>33</v>
      </c>
      <c r="L1415" s="260" t="s">
        <v>33</v>
      </c>
      <c r="M1415" s="261" t="s">
        <v>33</v>
      </c>
      <c r="N1415" s="261" t="s">
        <v>33</v>
      </c>
      <c r="O1415" s="262">
        <v>0.9</v>
      </c>
      <c r="P1415" s="263" t="s">
        <v>33</v>
      </c>
      <c r="Q1415" s="260" t="s">
        <v>33</v>
      </c>
      <c r="R1415" s="260" t="s">
        <v>33</v>
      </c>
      <c r="S1415" s="260" t="s">
        <v>33</v>
      </c>
      <c r="T1415" s="262">
        <v>0.9</v>
      </c>
      <c r="U1415" s="260" t="s">
        <v>33</v>
      </c>
      <c r="V1415" s="260" t="s">
        <v>33</v>
      </c>
      <c r="W1415" s="260" t="s">
        <v>33</v>
      </c>
      <c r="X1415" s="260" t="s">
        <v>33</v>
      </c>
      <c r="Y1415" s="262">
        <v>0.92</v>
      </c>
      <c r="Z1415" s="262" t="s">
        <v>33</v>
      </c>
      <c r="AA1415" s="262" t="s">
        <v>33</v>
      </c>
      <c r="AB1415" s="262" t="s">
        <v>33</v>
      </c>
      <c r="AC1415" s="262" t="s">
        <v>33</v>
      </c>
      <c r="AD1415" s="262">
        <v>0.92</v>
      </c>
      <c r="AE1415" s="260" t="s">
        <v>33</v>
      </c>
      <c r="AF1415" s="260" t="s">
        <v>33</v>
      </c>
      <c r="AG1415" s="260" t="s">
        <v>33</v>
      </c>
      <c r="AH1415" s="260" t="s">
        <v>33</v>
      </c>
      <c r="AI1415" s="262">
        <v>0.92</v>
      </c>
      <c r="AJ1415" s="260" t="s">
        <v>33</v>
      </c>
      <c r="AK1415" s="260" t="s">
        <v>33</v>
      </c>
      <c r="AL1415" s="260" t="s">
        <v>33</v>
      </c>
      <c r="AM1415" s="260" t="s">
        <v>33</v>
      </c>
      <c r="AN1415" s="259">
        <v>0.99</v>
      </c>
      <c r="AO1415" s="264" t="s">
        <v>33</v>
      </c>
      <c r="AP1415" s="264" t="s">
        <v>33</v>
      </c>
      <c r="AQ1415" s="264" t="s">
        <v>33</v>
      </c>
      <c r="AR1415" s="265" t="s">
        <v>33</v>
      </c>
      <c r="AS1415" s="286">
        <v>0.0721861525408278</v>
      </c>
      <c r="AT1415" s="267" t="s">
        <v>33</v>
      </c>
      <c r="AU1415" s="268" t="s">
        <v>33</v>
      </c>
      <c r="AV1415" s="268" t="s">
        <v>33</v>
      </c>
      <c r="AW1415" s="268" t="s">
        <v>33</v>
      </c>
      <c r="AX1415" s="224"/>
      <c r="AY1415" s="222"/>
    </row>
    <row r="1416" ht="15" spans="1:51">
      <c r="A1416" s="220"/>
      <c r="B1416" s="224"/>
      <c r="C1416" s="283" t="s">
        <v>1455</v>
      </c>
      <c r="D1416" s="111" t="s">
        <v>125</v>
      </c>
      <c r="E1416" s="111" t="s">
        <v>1456</v>
      </c>
      <c r="F1416" s="311" t="s">
        <v>1457</v>
      </c>
      <c r="G1416" s="311" t="s">
        <v>1457</v>
      </c>
      <c r="H1416" s="311" t="s">
        <v>1457</v>
      </c>
      <c r="I1416" s="311" t="s">
        <v>1457</v>
      </c>
      <c r="J1416" s="259">
        <v>0.9</v>
      </c>
      <c r="K1416" s="260" t="s">
        <v>33</v>
      </c>
      <c r="L1416" s="260" t="s">
        <v>33</v>
      </c>
      <c r="M1416" s="261" t="s">
        <v>33</v>
      </c>
      <c r="N1416" s="261" t="s">
        <v>33</v>
      </c>
      <c r="O1416" s="262">
        <v>0.9</v>
      </c>
      <c r="P1416" s="263">
        <v>0</v>
      </c>
      <c r="Q1416" s="260">
        <v>0</v>
      </c>
      <c r="R1416" s="260" t="s">
        <v>33</v>
      </c>
      <c r="S1416" s="260">
        <v>0</v>
      </c>
      <c r="T1416" s="262">
        <v>0.9</v>
      </c>
      <c r="U1416" s="260">
        <v>0</v>
      </c>
      <c r="V1416" s="260">
        <v>1</v>
      </c>
      <c r="W1416" s="260" t="s">
        <v>33</v>
      </c>
      <c r="X1416" s="260">
        <v>0.666666666666667</v>
      </c>
      <c r="Y1416" s="262">
        <v>0.92</v>
      </c>
      <c r="Z1416" s="262" t="s">
        <v>33</v>
      </c>
      <c r="AA1416" s="262" t="s">
        <v>33</v>
      </c>
      <c r="AB1416" s="262" t="s">
        <v>33</v>
      </c>
      <c r="AC1416" s="262">
        <v>1</v>
      </c>
      <c r="AD1416" s="262">
        <v>0.92</v>
      </c>
      <c r="AE1416" s="260">
        <v>0.999157955268941</v>
      </c>
      <c r="AF1416" s="260">
        <v>0.995687331536388</v>
      </c>
      <c r="AG1416" s="260">
        <v>0.991821771009588</v>
      </c>
      <c r="AH1416" s="260">
        <v>0.922983655969479</v>
      </c>
      <c r="AI1416" s="262">
        <v>0.92</v>
      </c>
      <c r="AJ1416" s="260">
        <v>0</v>
      </c>
      <c r="AK1416" s="260">
        <v>1</v>
      </c>
      <c r="AL1416" s="260" t="s">
        <v>33</v>
      </c>
      <c r="AM1416" s="260">
        <v>0.761904761904762</v>
      </c>
      <c r="AN1416" s="259">
        <v>0.99</v>
      </c>
      <c r="AO1416" s="264" t="s">
        <v>33</v>
      </c>
      <c r="AP1416" s="264">
        <v>1</v>
      </c>
      <c r="AQ1416" s="264">
        <v>1</v>
      </c>
      <c r="AR1416" s="265">
        <v>1</v>
      </c>
      <c r="AS1416" s="286">
        <v>0.110069253262963</v>
      </c>
      <c r="AT1416" s="267" t="s">
        <v>33</v>
      </c>
      <c r="AU1416" s="268" t="s">
        <v>33</v>
      </c>
      <c r="AV1416" s="268" t="s">
        <v>33</v>
      </c>
      <c r="AW1416" s="268" t="s">
        <v>33</v>
      </c>
      <c r="AX1416" s="224"/>
      <c r="AY1416" s="222"/>
    </row>
    <row r="1417" ht="15" spans="1:51">
      <c r="A1417" s="220"/>
      <c r="B1417" s="224"/>
      <c r="C1417" s="283" t="s">
        <v>1455</v>
      </c>
      <c r="D1417" s="111" t="s">
        <v>125</v>
      </c>
      <c r="E1417" s="111" t="s">
        <v>1456</v>
      </c>
      <c r="F1417" s="312" t="s">
        <v>1458</v>
      </c>
      <c r="G1417" s="312" t="s">
        <v>1458</v>
      </c>
      <c r="H1417" s="312" t="s">
        <v>1458</v>
      </c>
      <c r="I1417" s="312" t="s">
        <v>1458</v>
      </c>
      <c r="J1417" s="259">
        <v>0.9</v>
      </c>
      <c r="K1417" s="260" t="s">
        <v>33</v>
      </c>
      <c r="L1417" s="260" t="s">
        <v>33</v>
      </c>
      <c r="M1417" s="261" t="s">
        <v>33</v>
      </c>
      <c r="N1417" s="261" t="s">
        <v>33</v>
      </c>
      <c r="O1417" s="262">
        <v>0.9</v>
      </c>
      <c r="P1417" s="263" t="s">
        <v>33</v>
      </c>
      <c r="Q1417" s="260" t="s">
        <v>33</v>
      </c>
      <c r="R1417" s="260" t="s">
        <v>33</v>
      </c>
      <c r="S1417" s="260">
        <v>0</v>
      </c>
      <c r="T1417" s="262">
        <v>0.9</v>
      </c>
      <c r="U1417" s="260" t="s">
        <v>33</v>
      </c>
      <c r="V1417" s="260" t="s">
        <v>33</v>
      </c>
      <c r="W1417" s="260" t="s">
        <v>33</v>
      </c>
      <c r="X1417" s="260">
        <v>1</v>
      </c>
      <c r="Y1417" s="262">
        <v>0.92</v>
      </c>
      <c r="Z1417" s="262" t="s">
        <v>33</v>
      </c>
      <c r="AA1417" s="262" t="s">
        <v>33</v>
      </c>
      <c r="AB1417" s="262" t="s">
        <v>33</v>
      </c>
      <c r="AC1417" s="262" t="s">
        <v>33</v>
      </c>
      <c r="AD1417" s="262">
        <v>0.92</v>
      </c>
      <c r="AE1417" s="260">
        <v>0.922651933701657</v>
      </c>
      <c r="AF1417" s="260">
        <v>0.944723618090452</v>
      </c>
      <c r="AG1417" s="260">
        <v>0.991869918699187</v>
      </c>
      <c r="AH1417" s="260">
        <v>0.988600379987334</v>
      </c>
      <c r="AI1417" s="262">
        <v>0.92</v>
      </c>
      <c r="AJ1417" s="260" t="s">
        <v>33</v>
      </c>
      <c r="AK1417" s="260" t="s">
        <v>33</v>
      </c>
      <c r="AL1417" s="260" t="s">
        <v>33</v>
      </c>
      <c r="AM1417" s="260">
        <v>1</v>
      </c>
      <c r="AN1417" s="259">
        <v>0.99</v>
      </c>
      <c r="AO1417" s="264" t="s">
        <v>33</v>
      </c>
      <c r="AP1417" s="264" t="s">
        <v>33</v>
      </c>
      <c r="AQ1417" s="264" t="s">
        <v>33</v>
      </c>
      <c r="AR1417" s="265">
        <v>1</v>
      </c>
      <c r="AS1417" s="286">
        <v>0.110069253262963</v>
      </c>
      <c r="AT1417" s="267" t="s">
        <v>33</v>
      </c>
      <c r="AU1417" s="268" t="s">
        <v>33</v>
      </c>
      <c r="AV1417" s="268" t="s">
        <v>33</v>
      </c>
      <c r="AW1417" s="268" t="s">
        <v>33</v>
      </c>
      <c r="AX1417" s="224"/>
      <c r="AY1417" s="222"/>
    </row>
    <row r="1418" ht="15" spans="1:51">
      <c r="A1418" s="220"/>
      <c r="B1418" s="224"/>
      <c r="C1418" s="283" t="s">
        <v>1455</v>
      </c>
      <c r="D1418" s="111" t="s">
        <v>125</v>
      </c>
      <c r="E1418" s="111" t="s">
        <v>1456</v>
      </c>
      <c r="F1418" s="311" t="s">
        <v>1459</v>
      </c>
      <c r="G1418" s="311" t="s">
        <v>1459</v>
      </c>
      <c r="H1418" s="311" t="s">
        <v>1459</v>
      </c>
      <c r="I1418" s="311" t="s">
        <v>1459</v>
      </c>
      <c r="J1418" s="259">
        <v>0.9</v>
      </c>
      <c r="K1418" s="260" t="s">
        <v>33</v>
      </c>
      <c r="L1418" s="260" t="s">
        <v>33</v>
      </c>
      <c r="M1418" s="261" t="s">
        <v>33</v>
      </c>
      <c r="N1418" s="261" t="s">
        <v>33</v>
      </c>
      <c r="O1418" s="262">
        <v>0.9</v>
      </c>
      <c r="P1418" s="263" t="s">
        <v>33</v>
      </c>
      <c r="Q1418" s="260" t="s">
        <v>33</v>
      </c>
      <c r="R1418" s="260" t="s">
        <v>33</v>
      </c>
      <c r="S1418" s="260" t="s">
        <v>33</v>
      </c>
      <c r="T1418" s="262">
        <v>0.9</v>
      </c>
      <c r="U1418" s="260" t="s">
        <v>33</v>
      </c>
      <c r="V1418" s="260" t="s">
        <v>33</v>
      </c>
      <c r="W1418" s="260" t="s">
        <v>33</v>
      </c>
      <c r="X1418" s="260" t="s">
        <v>33</v>
      </c>
      <c r="Y1418" s="262">
        <v>0.92</v>
      </c>
      <c r="Z1418" s="262" t="s">
        <v>33</v>
      </c>
      <c r="AA1418" s="262" t="s">
        <v>33</v>
      </c>
      <c r="AB1418" s="262" t="s">
        <v>33</v>
      </c>
      <c r="AC1418" s="262" t="s">
        <v>33</v>
      </c>
      <c r="AD1418" s="262">
        <v>0.92</v>
      </c>
      <c r="AE1418" s="260">
        <v>0.964285714285714</v>
      </c>
      <c r="AF1418" s="260">
        <v>0.992307692307692</v>
      </c>
      <c r="AG1418" s="260">
        <v>1</v>
      </c>
      <c r="AH1418" s="260">
        <v>0.976729944886712</v>
      </c>
      <c r="AI1418" s="262">
        <v>0.92</v>
      </c>
      <c r="AJ1418" s="260" t="s">
        <v>33</v>
      </c>
      <c r="AK1418" s="260" t="s">
        <v>33</v>
      </c>
      <c r="AL1418" s="260" t="s">
        <v>33</v>
      </c>
      <c r="AM1418" s="260" t="s">
        <v>33</v>
      </c>
      <c r="AN1418" s="259">
        <v>0.99</v>
      </c>
      <c r="AO1418" s="264" t="s">
        <v>33</v>
      </c>
      <c r="AP1418" s="264" t="s">
        <v>33</v>
      </c>
      <c r="AQ1418" s="264" t="s">
        <v>33</v>
      </c>
      <c r="AR1418" s="265">
        <v>1</v>
      </c>
      <c r="AS1418" s="286">
        <v>0.110069253262963</v>
      </c>
      <c r="AT1418" s="267" t="s">
        <v>33</v>
      </c>
      <c r="AU1418" s="268" t="s">
        <v>33</v>
      </c>
      <c r="AV1418" s="268" t="s">
        <v>33</v>
      </c>
      <c r="AW1418" s="268" t="s">
        <v>33</v>
      </c>
      <c r="AX1418" s="224"/>
      <c r="AY1418" s="222"/>
    </row>
    <row r="1419" ht="15" spans="1:51">
      <c r="A1419" s="220"/>
      <c r="B1419" s="224"/>
      <c r="C1419" s="283" t="s">
        <v>1455</v>
      </c>
      <c r="D1419" s="111" t="s">
        <v>125</v>
      </c>
      <c r="E1419" s="111" t="s">
        <v>1456</v>
      </c>
      <c r="F1419" s="312" t="s">
        <v>1460</v>
      </c>
      <c r="G1419" s="312" t="s">
        <v>1460</v>
      </c>
      <c r="H1419" s="312" t="s">
        <v>1460</v>
      </c>
      <c r="I1419" s="312" t="s">
        <v>1460</v>
      </c>
      <c r="J1419" s="259">
        <v>0.9</v>
      </c>
      <c r="K1419" s="260" t="s">
        <v>33</v>
      </c>
      <c r="L1419" s="260" t="s">
        <v>33</v>
      </c>
      <c r="M1419" s="261" t="s">
        <v>33</v>
      </c>
      <c r="N1419" s="261" t="s">
        <v>33</v>
      </c>
      <c r="O1419" s="262">
        <v>0.9</v>
      </c>
      <c r="P1419" s="263">
        <v>0</v>
      </c>
      <c r="Q1419" s="260">
        <v>0</v>
      </c>
      <c r="R1419" s="260">
        <v>0</v>
      </c>
      <c r="S1419" s="260">
        <v>0</v>
      </c>
      <c r="T1419" s="262">
        <v>0.9</v>
      </c>
      <c r="U1419" s="260">
        <v>1</v>
      </c>
      <c r="V1419" s="260">
        <v>1</v>
      </c>
      <c r="W1419" s="260">
        <v>1</v>
      </c>
      <c r="X1419" s="260">
        <v>0.989130434782609</v>
      </c>
      <c r="Y1419" s="262">
        <v>0.92</v>
      </c>
      <c r="Z1419" s="262" t="s">
        <v>33</v>
      </c>
      <c r="AA1419" s="262">
        <v>1</v>
      </c>
      <c r="AB1419" s="262">
        <v>1</v>
      </c>
      <c r="AC1419" s="262">
        <v>1</v>
      </c>
      <c r="AD1419" s="262">
        <v>0.92</v>
      </c>
      <c r="AE1419" s="260">
        <v>1</v>
      </c>
      <c r="AF1419" s="260">
        <v>1</v>
      </c>
      <c r="AG1419" s="260">
        <v>1</v>
      </c>
      <c r="AH1419" s="260">
        <v>0.986157888893001</v>
      </c>
      <c r="AI1419" s="262">
        <v>0.92</v>
      </c>
      <c r="AJ1419" s="260">
        <v>1</v>
      </c>
      <c r="AK1419" s="260">
        <v>1</v>
      </c>
      <c r="AL1419" s="260">
        <v>1</v>
      </c>
      <c r="AM1419" s="260">
        <v>0.992094861660079</v>
      </c>
      <c r="AN1419" s="259">
        <v>0.99</v>
      </c>
      <c r="AO1419" s="264">
        <v>1</v>
      </c>
      <c r="AP1419" s="264">
        <v>1</v>
      </c>
      <c r="AQ1419" s="264">
        <v>1</v>
      </c>
      <c r="AR1419" s="265">
        <v>1</v>
      </c>
      <c r="AS1419" s="286">
        <v>0.110069253262963</v>
      </c>
      <c r="AT1419" s="267" t="s">
        <v>33</v>
      </c>
      <c r="AU1419" s="268" t="s">
        <v>33</v>
      </c>
      <c r="AV1419" s="268" t="s">
        <v>33</v>
      </c>
      <c r="AW1419" s="268" t="s">
        <v>33</v>
      </c>
      <c r="AX1419" s="224"/>
      <c r="AY1419" s="222"/>
    </row>
    <row r="1420" ht="15" spans="1:51">
      <c r="A1420" s="220"/>
      <c r="B1420" s="224"/>
      <c r="C1420" s="283" t="s">
        <v>1455</v>
      </c>
      <c r="D1420" s="111" t="s">
        <v>125</v>
      </c>
      <c r="E1420" s="111" t="s">
        <v>1456</v>
      </c>
      <c r="F1420" s="312" t="s">
        <v>1461</v>
      </c>
      <c r="G1420" s="312" t="s">
        <v>1461</v>
      </c>
      <c r="H1420" s="312" t="s">
        <v>1461</v>
      </c>
      <c r="I1420" s="312" t="s">
        <v>1461</v>
      </c>
      <c r="J1420" s="259">
        <v>0.9</v>
      </c>
      <c r="K1420" s="260" t="s">
        <v>33</v>
      </c>
      <c r="L1420" s="260" t="s">
        <v>33</v>
      </c>
      <c r="M1420" s="261" t="s">
        <v>33</v>
      </c>
      <c r="N1420" s="261" t="s">
        <v>33</v>
      </c>
      <c r="O1420" s="262">
        <v>0.9</v>
      </c>
      <c r="P1420" s="263">
        <v>0</v>
      </c>
      <c r="Q1420" s="260" t="s">
        <v>33</v>
      </c>
      <c r="R1420" s="260" t="s">
        <v>33</v>
      </c>
      <c r="S1420" s="260">
        <v>0</v>
      </c>
      <c r="T1420" s="262">
        <v>0.9</v>
      </c>
      <c r="U1420" s="260">
        <v>1</v>
      </c>
      <c r="V1420" s="260" t="s">
        <v>33</v>
      </c>
      <c r="W1420" s="260" t="s">
        <v>33</v>
      </c>
      <c r="X1420" s="260">
        <v>0.6</v>
      </c>
      <c r="Y1420" s="262">
        <v>0.92</v>
      </c>
      <c r="Z1420" s="262" t="s">
        <v>33</v>
      </c>
      <c r="AA1420" s="262" t="s">
        <v>33</v>
      </c>
      <c r="AB1420" s="262" t="s">
        <v>33</v>
      </c>
      <c r="AC1420" s="262">
        <v>1</v>
      </c>
      <c r="AD1420" s="262">
        <v>0.92</v>
      </c>
      <c r="AE1420" s="260">
        <v>0.94238683127572</v>
      </c>
      <c r="AF1420" s="260">
        <v>0.965909090909091</v>
      </c>
      <c r="AG1420" s="260">
        <v>0.992753623188406</v>
      </c>
      <c r="AH1420" s="260">
        <v>0.957944394258757</v>
      </c>
      <c r="AI1420" s="262">
        <v>0.92</v>
      </c>
      <c r="AJ1420" s="260">
        <v>1</v>
      </c>
      <c r="AK1420" s="260" t="s">
        <v>33</v>
      </c>
      <c r="AL1420" s="260" t="s">
        <v>33</v>
      </c>
      <c r="AM1420" s="260">
        <v>1</v>
      </c>
      <c r="AN1420" s="259">
        <v>0.99</v>
      </c>
      <c r="AO1420" s="264">
        <v>1</v>
      </c>
      <c r="AP1420" s="264">
        <v>1</v>
      </c>
      <c r="AQ1420" s="264">
        <v>1</v>
      </c>
      <c r="AR1420" s="265">
        <v>1</v>
      </c>
      <c r="AS1420" s="286">
        <v>0.110069253262963</v>
      </c>
      <c r="AT1420" s="267" t="s">
        <v>33</v>
      </c>
      <c r="AU1420" s="268" t="s">
        <v>33</v>
      </c>
      <c r="AV1420" s="268" t="s">
        <v>33</v>
      </c>
      <c r="AW1420" s="268" t="s">
        <v>33</v>
      </c>
      <c r="AX1420" s="224"/>
      <c r="AY1420" s="222"/>
    </row>
    <row r="1421" ht="15" spans="1:51">
      <c r="A1421" s="220"/>
      <c r="B1421" s="224"/>
      <c r="C1421" s="283" t="s">
        <v>1455</v>
      </c>
      <c r="D1421" s="111" t="s">
        <v>125</v>
      </c>
      <c r="E1421" s="111" t="s">
        <v>1456</v>
      </c>
      <c r="F1421" s="312" t="s">
        <v>1462</v>
      </c>
      <c r="G1421" s="312" t="s">
        <v>1462</v>
      </c>
      <c r="H1421" s="312" t="s">
        <v>1462</v>
      </c>
      <c r="I1421" s="312" t="s">
        <v>1462</v>
      </c>
      <c r="J1421" s="259">
        <v>0.9</v>
      </c>
      <c r="K1421" s="260" t="s">
        <v>33</v>
      </c>
      <c r="L1421" s="260" t="s">
        <v>33</v>
      </c>
      <c r="M1421" s="261" t="s">
        <v>33</v>
      </c>
      <c r="N1421" s="261" t="s">
        <v>33</v>
      </c>
      <c r="O1421" s="262">
        <v>0.9</v>
      </c>
      <c r="P1421" s="263" t="s">
        <v>33</v>
      </c>
      <c r="Q1421" s="260" t="s">
        <v>33</v>
      </c>
      <c r="R1421" s="260">
        <v>0</v>
      </c>
      <c r="S1421" s="260">
        <v>0</v>
      </c>
      <c r="T1421" s="262">
        <v>0.9</v>
      </c>
      <c r="U1421" s="260" t="s">
        <v>33</v>
      </c>
      <c r="V1421" s="260" t="s">
        <v>33</v>
      </c>
      <c r="W1421" s="260">
        <v>1</v>
      </c>
      <c r="X1421" s="260">
        <v>1</v>
      </c>
      <c r="Y1421" s="262">
        <v>0.92</v>
      </c>
      <c r="Z1421" s="262" t="s">
        <v>33</v>
      </c>
      <c r="AA1421" s="262" t="s">
        <v>33</v>
      </c>
      <c r="AB1421" s="262" t="s">
        <v>33</v>
      </c>
      <c r="AC1421" s="262" t="s">
        <v>33</v>
      </c>
      <c r="AD1421" s="262">
        <v>0.92</v>
      </c>
      <c r="AE1421" s="260">
        <v>0.998585572842999</v>
      </c>
      <c r="AF1421" s="260">
        <v>1</v>
      </c>
      <c r="AG1421" s="260">
        <v>1</v>
      </c>
      <c r="AH1421" s="260">
        <v>0.965436462271905</v>
      </c>
      <c r="AI1421" s="262">
        <v>0.92</v>
      </c>
      <c r="AJ1421" s="260" t="s">
        <v>33</v>
      </c>
      <c r="AK1421" s="260" t="s">
        <v>33</v>
      </c>
      <c r="AL1421" s="260">
        <v>1</v>
      </c>
      <c r="AM1421" s="260">
        <v>1</v>
      </c>
      <c r="AN1421" s="259">
        <v>0.99</v>
      </c>
      <c r="AO1421" s="264">
        <v>1</v>
      </c>
      <c r="AP1421" s="264">
        <v>1</v>
      </c>
      <c r="AQ1421" s="264">
        <v>1</v>
      </c>
      <c r="AR1421" s="265">
        <v>1</v>
      </c>
      <c r="AS1421" s="286">
        <v>0.110069253262963</v>
      </c>
      <c r="AT1421" s="267" t="s">
        <v>33</v>
      </c>
      <c r="AU1421" s="268" t="s">
        <v>33</v>
      </c>
      <c r="AV1421" s="268" t="s">
        <v>33</v>
      </c>
      <c r="AW1421" s="268" t="s">
        <v>33</v>
      </c>
      <c r="AX1421" s="224"/>
      <c r="AY1421" s="222"/>
    </row>
    <row r="1422" ht="15" spans="1:51">
      <c r="A1422" s="220"/>
      <c r="B1422" s="224"/>
      <c r="C1422" s="283" t="s">
        <v>1455</v>
      </c>
      <c r="D1422" s="111" t="s">
        <v>125</v>
      </c>
      <c r="E1422" s="111" t="s">
        <v>1456</v>
      </c>
      <c r="F1422" s="312" t="s">
        <v>1463</v>
      </c>
      <c r="G1422" s="312" t="s">
        <v>1463</v>
      </c>
      <c r="H1422" s="312" t="s">
        <v>1463</v>
      </c>
      <c r="I1422" s="312" t="s">
        <v>1463</v>
      </c>
      <c r="J1422" s="259">
        <v>0.9</v>
      </c>
      <c r="K1422" s="260" t="s">
        <v>33</v>
      </c>
      <c r="L1422" s="260" t="s">
        <v>33</v>
      </c>
      <c r="M1422" s="261" t="s">
        <v>33</v>
      </c>
      <c r="N1422" s="261" t="s">
        <v>33</v>
      </c>
      <c r="O1422" s="262">
        <v>0.9</v>
      </c>
      <c r="P1422" s="263" t="s">
        <v>33</v>
      </c>
      <c r="Q1422" s="260">
        <v>0</v>
      </c>
      <c r="R1422" s="260" t="s">
        <v>33</v>
      </c>
      <c r="S1422" s="260">
        <v>0</v>
      </c>
      <c r="T1422" s="262">
        <v>0.9</v>
      </c>
      <c r="U1422" s="260" t="s">
        <v>33</v>
      </c>
      <c r="V1422" s="260">
        <v>1</v>
      </c>
      <c r="W1422" s="260" t="s">
        <v>33</v>
      </c>
      <c r="X1422" s="260">
        <v>1</v>
      </c>
      <c r="Y1422" s="262">
        <v>0.92</v>
      </c>
      <c r="Z1422" s="262" t="s">
        <v>33</v>
      </c>
      <c r="AA1422" s="262" t="s">
        <v>33</v>
      </c>
      <c r="AB1422" s="262" t="s">
        <v>33</v>
      </c>
      <c r="AC1422" s="262" t="s">
        <v>33</v>
      </c>
      <c r="AD1422" s="262">
        <v>0.92</v>
      </c>
      <c r="AE1422" s="260">
        <v>1</v>
      </c>
      <c r="AF1422" s="260">
        <v>1</v>
      </c>
      <c r="AG1422" s="260">
        <v>1</v>
      </c>
      <c r="AH1422" s="260">
        <v>0.979876029549121</v>
      </c>
      <c r="AI1422" s="262">
        <v>0.92</v>
      </c>
      <c r="AJ1422" s="260" t="s">
        <v>33</v>
      </c>
      <c r="AK1422" s="260">
        <v>1</v>
      </c>
      <c r="AL1422" s="260" t="s">
        <v>33</v>
      </c>
      <c r="AM1422" s="260">
        <v>1</v>
      </c>
      <c r="AN1422" s="259">
        <v>0.99</v>
      </c>
      <c r="AO1422" s="264">
        <v>1</v>
      </c>
      <c r="AP1422" s="264">
        <v>1</v>
      </c>
      <c r="AQ1422" s="264">
        <v>1</v>
      </c>
      <c r="AR1422" s="265">
        <v>1</v>
      </c>
      <c r="AS1422" s="286">
        <v>0.110069253262963</v>
      </c>
      <c r="AT1422" s="267" t="s">
        <v>33</v>
      </c>
      <c r="AU1422" s="268" t="s">
        <v>33</v>
      </c>
      <c r="AV1422" s="268" t="s">
        <v>33</v>
      </c>
      <c r="AW1422" s="268" t="s">
        <v>33</v>
      </c>
      <c r="AX1422" s="224"/>
      <c r="AY1422" s="222"/>
    </row>
    <row r="1423" ht="15" spans="1:51">
      <c r="A1423" s="220"/>
      <c r="B1423" s="224"/>
      <c r="C1423" s="283" t="s">
        <v>1455</v>
      </c>
      <c r="D1423" s="111" t="s">
        <v>125</v>
      </c>
      <c r="E1423" s="111" t="s">
        <v>1456</v>
      </c>
      <c r="F1423" s="312" t="s">
        <v>1464</v>
      </c>
      <c r="G1423" s="312" t="s">
        <v>1464</v>
      </c>
      <c r="H1423" s="312" t="s">
        <v>1464</v>
      </c>
      <c r="I1423" s="312" t="s">
        <v>1464</v>
      </c>
      <c r="J1423" s="259">
        <v>0.9</v>
      </c>
      <c r="K1423" s="260" t="s">
        <v>33</v>
      </c>
      <c r="L1423" s="260" t="s">
        <v>33</v>
      </c>
      <c r="M1423" s="261" t="s">
        <v>33</v>
      </c>
      <c r="N1423" s="261" t="s">
        <v>33</v>
      </c>
      <c r="O1423" s="262">
        <v>0.9</v>
      </c>
      <c r="P1423" s="263" t="s">
        <v>33</v>
      </c>
      <c r="Q1423" s="260" t="s">
        <v>33</v>
      </c>
      <c r="R1423" s="260" t="s">
        <v>33</v>
      </c>
      <c r="S1423" s="260">
        <v>0</v>
      </c>
      <c r="T1423" s="262">
        <v>0.9</v>
      </c>
      <c r="U1423" s="260" t="s">
        <v>33</v>
      </c>
      <c r="V1423" s="260" t="s">
        <v>33</v>
      </c>
      <c r="W1423" s="260" t="s">
        <v>33</v>
      </c>
      <c r="X1423" s="260">
        <v>1</v>
      </c>
      <c r="Y1423" s="262">
        <v>0.92</v>
      </c>
      <c r="Z1423" s="262" t="s">
        <v>33</v>
      </c>
      <c r="AA1423" s="262" t="s">
        <v>33</v>
      </c>
      <c r="AB1423" s="262" t="s">
        <v>33</v>
      </c>
      <c r="AC1423" s="262" t="s">
        <v>33</v>
      </c>
      <c r="AD1423" s="262">
        <v>0.92</v>
      </c>
      <c r="AE1423" s="260">
        <v>0.983922829581994</v>
      </c>
      <c r="AF1423" s="260">
        <v>1</v>
      </c>
      <c r="AG1423" s="260">
        <v>0.993079584775087</v>
      </c>
      <c r="AH1423" s="260">
        <v>0.989348945475065</v>
      </c>
      <c r="AI1423" s="262">
        <v>0.92</v>
      </c>
      <c r="AJ1423" s="260" t="s">
        <v>33</v>
      </c>
      <c r="AK1423" s="260" t="s">
        <v>33</v>
      </c>
      <c r="AL1423" s="260" t="s">
        <v>33</v>
      </c>
      <c r="AM1423" s="260">
        <v>1</v>
      </c>
      <c r="AN1423" s="259">
        <v>0.99</v>
      </c>
      <c r="AO1423" s="264" t="s">
        <v>33</v>
      </c>
      <c r="AP1423" s="264" t="s">
        <v>33</v>
      </c>
      <c r="AQ1423" s="264" t="s">
        <v>33</v>
      </c>
      <c r="AR1423" s="265">
        <v>1</v>
      </c>
      <c r="AS1423" s="286">
        <v>0.110069253262963</v>
      </c>
      <c r="AT1423" s="267" t="s">
        <v>33</v>
      </c>
      <c r="AU1423" s="268" t="s">
        <v>33</v>
      </c>
      <c r="AV1423" s="268" t="s">
        <v>33</v>
      </c>
      <c r="AW1423" s="268" t="s">
        <v>33</v>
      </c>
      <c r="AX1423" s="224"/>
      <c r="AY1423" s="222"/>
    </row>
    <row r="1424" ht="15" spans="1:51">
      <c r="A1424" s="220"/>
      <c r="B1424" s="224"/>
      <c r="C1424" s="283" t="s">
        <v>1455</v>
      </c>
      <c r="D1424" s="111" t="s">
        <v>125</v>
      </c>
      <c r="E1424" s="111" t="s">
        <v>1456</v>
      </c>
      <c r="F1424" s="311" t="s">
        <v>1465</v>
      </c>
      <c r="G1424" s="311" t="s">
        <v>1465</v>
      </c>
      <c r="H1424" s="311" t="s">
        <v>1465</v>
      </c>
      <c r="I1424" s="311" t="s">
        <v>1465</v>
      </c>
      <c r="J1424" s="259">
        <v>0.9</v>
      </c>
      <c r="K1424" s="260" t="s">
        <v>33</v>
      </c>
      <c r="L1424" s="260" t="s">
        <v>33</v>
      </c>
      <c r="M1424" s="261" t="s">
        <v>33</v>
      </c>
      <c r="N1424" s="261" t="s">
        <v>33</v>
      </c>
      <c r="O1424" s="262">
        <v>0.9</v>
      </c>
      <c r="P1424" s="263" t="s">
        <v>33</v>
      </c>
      <c r="Q1424" s="260">
        <v>0</v>
      </c>
      <c r="R1424" s="260">
        <v>0</v>
      </c>
      <c r="S1424" s="260">
        <v>0</v>
      </c>
      <c r="T1424" s="262">
        <v>0.9</v>
      </c>
      <c r="U1424" s="260" t="s">
        <v>33</v>
      </c>
      <c r="V1424" s="260">
        <v>1</v>
      </c>
      <c r="W1424" s="260">
        <v>1</v>
      </c>
      <c r="X1424" s="260">
        <v>0.933333333333333</v>
      </c>
      <c r="Y1424" s="262">
        <v>0.92</v>
      </c>
      <c r="Z1424" s="262" t="s">
        <v>33</v>
      </c>
      <c r="AA1424" s="262" t="s">
        <v>33</v>
      </c>
      <c r="AB1424" s="262" t="s">
        <v>33</v>
      </c>
      <c r="AC1424" s="262" t="s">
        <v>33</v>
      </c>
      <c r="AD1424" s="262">
        <v>0.92</v>
      </c>
      <c r="AE1424" s="260">
        <v>1</v>
      </c>
      <c r="AF1424" s="260">
        <v>1</v>
      </c>
      <c r="AG1424" s="260">
        <v>1</v>
      </c>
      <c r="AH1424" s="260">
        <v>0.993250843644544</v>
      </c>
      <c r="AI1424" s="262">
        <v>0.92</v>
      </c>
      <c r="AJ1424" s="260" t="s">
        <v>33</v>
      </c>
      <c r="AK1424" s="260">
        <v>1</v>
      </c>
      <c r="AL1424" s="260">
        <v>1</v>
      </c>
      <c r="AM1424" s="260">
        <v>1</v>
      </c>
      <c r="AN1424" s="259">
        <v>0.99</v>
      </c>
      <c r="AO1424" s="264" t="s">
        <v>33</v>
      </c>
      <c r="AP1424" s="264" t="s">
        <v>33</v>
      </c>
      <c r="AQ1424" s="264" t="s">
        <v>33</v>
      </c>
      <c r="AR1424" s="265">
        <v>1</v>
      </c>
      <c r="AS1424" s="286">
        <v>0.110069253262963</v>
      </c>
      <c r="AT1424" s="267" t="s">
        <v>33</v>
      </c>
      <c r="AU1424" s="268" t="s">
        <v>33</v>
      </c>
      <c r="AV1424" s="268" t="s">
        <v>33</v>
      </c>
      <c r="AW1424" s="268" t="s">
        <v>33</v>
      </c>
      <c r="AX1424" s="224"/>
      <c r="AY1424" s="222"/>
    </row>
    <row r="1425" ht="15" spans="1:51">
      <c r="A1425" s="220"/>
      <c r="B1425" s="224"/>
      <c r="C1425" s="283" t="s">
        <v>1455</v>
      </c>
      <c r="D1425" s="111" t="s">
        <v>125</v>
      </c>
      <c r="E1425" s="111" t="s">
        <v>1456</v>
      </c>
      <c r="F1425" s="312" t="s">
        <v>1466</v>
      </c>
      <c r="G1425" s="312" t="s">
        <v>1466</v>
      </c>
      <c r="H1425" s="312" t="s">
        <v>1466</v>
      </c>
      <c r="I1425" s="312" t="s">
        <v>1466</v>
      </c>
      <c r="J1425" s="259">
        <v>0.9</v>
      </c>
      <c r="K1425" s="260" t="s">
        <v>33</v>
      </c>
      <c r="L1425" s="260" t="s">
        <v>33</v>
      </c>
      <c r="M1425" s="261" t="s">
        <v>33</v>
      </c>
      <c r="N1425" s="261" t="s">
        <v>33</v>
      </c>
      <c r="O1425" s="262">
        <v>0.9</v>
      </c>
      <c r="P1425" s="263" t="s">
        <v>33</v>
      </c>
      <c r="Q1425" s="260" t="s">
        <v>33</v>
      </c>
      <c r="R1425" s="260" t="s">
        <v>33</v>
      </c>
      <c r="S1425" s="260" t="s">
        <v>33</v>
      </c>
      <c r="T1425" s="262">
        <v>0.9</v>
      </c>
      <c r="U1425" s="260" t="s">
        <v>33</v>
      </c>
      <c r="V1425" s="260" t="s">
        <v>33</v>
      </c>
      <c r="W1425" s="260" t="s">
        <v>33</v>
      </c>
      <c r="X1425" s="260" t="s">
        <v>33</v>
      </c>
      <c r="Y1425" s="262">
        <v>0.92</v>
      </c>
      <c r="Z1425" s="262" t="s">
        <v>33</v>
      </c>
      <c r="AA1425" s="262" t="s">
        <v>33</v>
      </c>
      <c r="AB1425" s="262" t="s">
        <v>33</v>
      </c>
      <c r="AC1425" s="262" t="s">
        <v>33</v>
      </c>
      <c r="AD1425" s="262">
        <v>0.92</v>
      </c>
      <c r="AE1425" s="260">
        <v>1</v>
      </c>
      <c r="AF1425" s="260">
        <v>1</v>
      </c>
      <c r="AG1425" s="260">
        <v>1</v>
      </c>
      <c r="AH1425" s="260">
        <v>0.990450204638472</v>
      </c>
      <c r="AI1425" s="262">
        <v>0.92</v>
      </c>
      <c r="AJ1425" s="260" t="s">
        <v>33</v>
      </c>
      <c r="AK1425" s="260" t="s">
        <v>33</v>
      </c>
      <c r="AL1425" s="260" t="s">
        <v>33</v>
      </c>
      <c r="AM1425" s="260">
        <v>1</v>
      </c>
      <c r="AN1425" s="259">
        <v>0.99</v>
      </c>
      <c r="AO1425" s="264" t="s">
        <v>33</v>
      </c>
      <c r="AP1425" s="264" t="s">
        <v>33</v>
      </c>
      <c r="AQ1425" s="264" t="s">
        <v>33</v>
      </c>
      <c r="AR1425" s="265">
        <v>1</v>
      </c>
      <c r="AS1425" s="286">
        <v>0.110069253262963</v>
      </c>
      <c r="AT1425" s="267" t="s">
        <v>33</v>
      </c>
      <c r="AU1425" s="268" t="s">
        <v>33</v>
      </c>
      <c r="AV1425" s="268" t="s">
        <v>33</v>
      </c>
      <c r="AW1425" s="268" t="s">
        <v>33</v>
      </c>
      <c r="AX1425" s="224"/>
      <c r="AY1425" s="222"/>
    </row>
    <row r="1426" ht="15" spans="1:51">
      <c r="A1426" s="220"/>
      <c r="B1426" s="224"/>
      <c r="C1426" s="283" t="s">
        <v>1455</v>
      </c>
      <c r="D1426" s="111" t="s">
        <v>125</v>
      </c>
      <c r="E1426" s="111" t="s">
        <v>1456</v>
      </c>
      <c r="F1426" s="311" t="s">
        <v>1467</v>
      </c>
      <c r="G1426" s="311" t="s">
        <v>1467</v>
      </c>
      <c r="H1426" s="311" t="s">
        <v>1467</v>
      </c>
      <c r="I1426" s="311" t="s">
        <v>1467</v>
      </c>
      <c r="J1426" s="259">
        <v>0.9</v>
      </c>
      <c r="K1426" s="260" t="s">
        <v>33</v>
      </c>
      <c r="L1426" s="260" t="s">
        <v>33</v>
      </c>
      <c r="M1426" s="261" t="s">
        <v>33</v>
      </c>
      <c r="N1426" s="261" t="s">
        <v>33</v>
      </c>
      <c r="O1426" s="262">
        <v>0.9</v>
      </c>
      <c r="P1426" s="263">
        <v>0</v>
      </c>
      <c r="Q1426" s="260">
        <v>0</v>
      </c>
      <c r="R1426" s="260">
        <v>0</v>
      </c>
      <c r="S1426" s="260">
        <v>0</v>
      </c>
      <c r="T1426" s="262">
        <v>0.9</v>
      </c>
      <c r="U1426" s="260">
        <v>0.25</v>
      </c>
      <c r="V1426" s="260">
        <v>0.75</v>
      </c>
      <c r="W1426" s="260">
        <v>0.833333333333333</v>
      </c>
      <c r="X1426" s="260">
        <v>0.855072463768116</v>
      </c>
      <c r="Y1426" s="262">
        <v>0.92</v>
      </c>
      <c r="Z1426" s="262" t="s">
        <v>33</v>
      </c>
      <c r="AA1426" s="262" t="s">
        <v>33</v>
      </c>
      <c r="AB1426" s="262" t="s">
        <v>33</v>
      </c>
      <c r="AC1426" s="262">
        <v>0.5</v>
      </c>
      <c r="AD1426" s="262">
        <v>0.92</v>
      </c>
      <c r="AE1426" s="260">
        <v>1</v>
      </c>
      <c r="AF1426" s="260">
        <v>1</v>
      </c>
      <c r="AG1426" s="260">
        <v>0.991489361702128</v>
      </c>
      <c r="AH1426" s="260">
        <v>0.952667232627038</v>
      </c>
      <c r="AI1426" s="262">
        <v>0.92</v>
      </c>
      <c r="AJ1426" s="260">
        <v>0.4</v>
      </c>
      <c r="AK1426" s="260">
        <v>0.75</v>
      </c>
      <c r="AL1426" s="260">
        <v>0.875</v>
      </c>
      <c r="AM1426" s="260">
        <v>0.89247311827957</v>
      </c>
      <c r="AN1426" s="259">
        <v>0.99</v>
      </c>
      <c r="AO1426" s="264" t="s">
        <v>33</v>
      </c>
      <c r="AP1426" s="264">
        <v>1</v>
      </c>
      <c r="AQ1426" s="264">
        <v>1</v>
      </c>
      <c r="AR1426" s="265">
        <v>1</v>
      </c>
      <c r="AS1426" s="286">
        <v>0.110069253262963</v>
      </c>
      <c r="AT1426" s="267" t="s">
        <v>33</v>
      </c>
      <c r="AU1426" s="268" t="s">
        <v>33</v>
      </c>
      <c r="AV1426" s="268" t="s">
        <v>33</v>
      </c>
      <c r="AW1426" s="268" t="s">
        <v>33</v>
      </c>
      <c r="AX1426" s="224"/>
      <c r="AY1426" s="222"/>
    </row>
    <row r="1427" ht="15" spans="1:51">
      <c r="A1427" s="220"/>
      <c r="B1427" s="224"/>
      <c r="C1427" s="283" t="s">
        <v>1455</v>
      </c>
      <c r="D1427" s="111" t="s">
        <v>125</v>
      </c>
      <c r="E1427" s="111" t="s">
        <v>1456</v>
      </c>
      <c r="F1427" s="311" t="s">
        <v>1468</v>
      </c>
      <c r="G1427" s="311" t="s">
        <v>1468</v>
      </c>
      <c r="H1427" s="311" t="s">
        <v>1468</v>
      </c>
      <c r="I1427" s="311" t="s">
        <v>1468</v>
      </c>
      <c r="J1427" s="259">
        <v>0.9</v>
      </c>
      <c r="K1427" s="260" t="s">
        <v>33</v>
      </c>
      <c r="L1427" s="260" t="s">
        <v>33</v>
      </c>
      <c r="M1427" s="261" t="s">
        <v>33</v>
      </c>
      <c r="N1427" s="261" t="s">
        <v>33</v>
      </c>
      <c r="O1427" s="262">
        <v>0.9</v>
      </c>
      <c r="P1427" s="263" t="s">
        <v>33</v>
      </c>
      <c r="Q1427" s="260" t="s">
        <v>33</v>
      </c>
      <c r="R1427" s="260" t="s">
        <v>33</v>
      </c>
      <c r="S1427" s="260" t="s">
        <v>33</v>
      </c>
      <c r="T1427" s="262">
        <v>0.9</v>
      </c>
      <c r="U1427" s="260" t="s">
        <v>33</v>
      </c>
      <c r="V1427" s="260" t="s">
        <v>33</v>
      </c>
      <c r="W1427" s="260" t="s">
        <v>33</v>
      </c>
      <c r="X1427" s="260" t="s">
        <v>33</v>
      </c>
      <c r="Y1427" s="262">
        <v>0.92</v>
      </c>
      <c r="Z1427" s="262" t="s">
        <v>33</v>
      </c>
      <c r="AA1427" s="262" t="s">
        <v>33</v>
      </c>
      <c r="AB1427" s="262" t="s">
        <v>33</v>
      </c>
      <c r="AC1427" s="262" t="s">
        <v>33</v>
      </c>
      <c r="AD1427" s="262">
        <v>0.92</v>
      </c>
      <c r="AE1427" s="260">
        <v>1</v>
      </c>
      <c r="AF1427" s="260">
        <v>1</v>
      </c>
      <c r="AG1427" s="260">
        <v>1</v>
      </c>
      <c r="AH1427" s="260">
        <v>0.996869821395691</v>
      </c>
      <c r="AI1427" s="262">
        <v>0.92</v>
      </c>
      <c r="AJ1427" s="260" t="s">
        <v>33</v>
      </c>
      <c r="AK1427" s="260" t="s">
        <v>33</v>
      </c>
      <c r="AL1427" s="260" t="s">
        <v>33</v>
      </c>
      <c r="AM1427" s="260" t="s">
        <v>33</v>
      </c>
      <c r="AN1427" s="259">
        <v>0.99</v>
      </c>
      <c r="AO1427" s="264" t="s">
        <v>33</v>
      </c>
      <c r="AP1427" s="264" t="s">
        <v>33</v>
      </c>
      <c r="AQ1427" s="264">
        <v>1</v>
      </c>
      <c r="AR1427" s="265">
        <v>1</v>
      </c>
      <c r="AS1427" s="286">
        <v>0.110069253262963</v>
      </c>
      <c r="AT1427" s="267" t="s">
        <v>33</v>
      </c>
      <c r="AU1427" s="268" t="s">
        <v>33</v>
      </c>
      <c r="AV1427" s="268" t="s">
        <v>33</v>
      </c>
      <c r="AW1427" s="268" t="s">
        <v>33</v>
      </c>
      <c r="AX1427" s="224"/>
      <c r="AY1427" s="222"/>
    </row>
    <row r="1428" ht="15" spans="1:51">
      <c r="A1428" s="220"/>
      <c r="B1428" s="224"/>
      <c r="C1428" s="283" t="s">
        <v>1455</v>
      </c>
      <c r="D1428" s="111" t="s">
        <v>125</v>
      </c>
      <c r="E1428" s="111" t="s">
        <v>1456</v>
      </c>
      <c r="F1428" s="312" t="s">
        <v>1469</v>
      </c>
      <c r="G1428" s="312" t="s">
        <v>1469</v>
      </c>
      <c r="H1428" s="312" t="s">
        <v>1469</v>
      </c>
      <c r="I1428" s="312" t="s">
        <v>1469</v>
      </c>
      <c r="J1428" s="259">
        <v>0.9</v>
      </c>
      <c r="K1428" s="260" t="s">
        <v>33</v>
      </c>
      <c r="L1428" s="260" t="s">
        <v>33</v>
      </c>
      <c r="M1428" s="261" t="s">
        <v>33</v>
      </c>
      <c r="N1428" s="261" t="s">
        <v>33</v>
      </c>
      <c r="O1428" s="262">
        <v>0.9</v>
      </c>
      <c r="P1428" s="263" t="s">
        <v>33</v>
      </c>
      <c r="Q1428" s="260">
        <v>0</v>
      </c>
      <c r="R1428" s="260" t="s">
        <v>33</v>
      </c>
      <c r="S1428" s="260">
        <v>0</v>
      </c>
      <c r="T1428" s="262">
        <v>0.9</v>
      </c>
      <c r="U1428" s="260" t="s">
        <v>33</v>
      </c>
      <c r="V1428" s="260">
        <v>0</v>
      </c>
      <c r="W1428" s="260" t="s">
        <v>33</v>
      </c>
      <c r="X1428" s="260">
        <v>0.857142857142857</v>
      </c>
      <c r="Y1428" s="262">
        <v>0.92</v>
      </c>
      <c r="Z1428" s="262" t="s">
        <v>33</v>
      </c>
      <c r="AA1428" s="262" t="s">
        <v>33</v>
      </c>
      <c r="AB1428" s="262" t="s">
        <v>33</v>
      </c>
      <c r="AC1428" s="262">
        <v>1</v>
      </c>
      <c r="AD1428" s="262">
        <v>0.92</v>
      </c>
      <c r="AE1428" s="260">
        <v>1</v>
      </c>
      <c r="AF1428" s="260">
        <v>0.998765432098765</v>
      </c>
      <c r="AG1428" s="260">
        <v>0.991554054054054</v>
      </c>
      <c r="AH1428" s="260">
        <v>0.979621713415705</v>
      </c>
      <c r="AI1428" s="262">
        <v>0.92</v>
      </c>
      <c r="AJ1428" s="260">
        <v>1</v>
      </c>
      <c r="AK1428" s="260">
        <v>1</v>
      </c>
      <c r="AL1428" s="260" t="s">
        <v>33</v>
      </c>
      <c r="AM1428" s="260">
        <v>1</v>
      </c>
      <c r="AN1428" s="259">
        <v>0.99</v>
      </c>
      <c r="AO1428" s="264">
        <v>1</v>
      </c>
      <c r="AP1428" s="264">
        <v>1</v>
      </c>
      <c r="AQ1428" s="264">
        <v>1</v>
      </c>
      <c r="AR1428" s="265">
        <v>1</v>
      </c>
      <c r="AS1428" s="286">
        <v>0.110069253262963</v>
      </c>
      <c r="AT1428" s="267" t="s">
        <v>33</v>
      </c>
      <c r="AU1428" s="268" t="s">
        <v>33</v>
      </c>
      <c r="AV1428" s="268" t="s">
        <v>33</v>
      </c>
      <c r="AW1428" s="268" t="s">
        <v>33</v>
      </c>
      <c r="AX1428" s="224"/>
      <c r="AY1428" s="222"/>
    </row>
    <row r="1429" ht="15" spans="1:51">
      <c r="A1429" s="220"/>
      <c r="B1429" s="224"/>
      <c r="C1429" s="283" t="s">
        <v>1455</v>
      </c>
      <c r="D1429" s="111" t="s">
        <v>125</v>
      </c>
      <c r="E1429" s="111" t="s">
        <v>1456</v>
      </c>
      <c r="F1429" s="312" t="s">
        <v>1470</v>
      </c>
      <c r="G1429" s="312" t="s">
        <v>1470</v>
      </c>
      <c r="H1429" s="312" t="s">
        <v>1470</v>
      </c>
      <c r="I1429" s="312" t="s">
        <v>1470</v>
      </c>
      <c r="J1429" s="259">
        <v>0.9</v>
      </c>
      <c r="K1429" s="260" t="s">
        <v>33</v>
      </c>
      <c r="L1429" s="260" t="s">
        <v>33</v>
      </c>
      <c r="M1429" s="261" t="s">
        <v>33</v>
      </c>
      <c r="N1429" s="261" t="s">
        <v>33</v>
      </c>
      <c r="O1429" s="262">
        <v>0.9</v>
      </c>
      <c r="P1429" s="263">
        <v>0</v>
      </c>
      <c r="Q1429" s="260" t="s">
        <v>33</v>
      </c>
      <c r="R1429" s="260">
        <v>0</v>
      </c>
      <c r="S1429" s="260">
        <v>0</v>
      </c>
      <c r="T1429" s="262">
        <v>0.9</v>
      </c>
      <c r="U1429" s="260">
        <v>1</v>
      </c>
      <c r="V1429" s="260" t="s">
        <v>33</v>
      </c>
      <c r="W1429" s="260">
        <v>1</v>
      </c>
      <c r="X1429" s="260">
        <v>1</v>
      </c>
      <c r="Y1429" s="262">
        <v>0.92</v>
      </c>
      <c r="Z1429" s="262" t="s">
        <v>33</v>
      </c>
      <c r="AA1429" s="262" t="s">
        <v>33</v>
      </c>
      <c r="AB1429" s="262" t="s">
        <v>33</v>
      </c>
      <c r="AC1429" s="262" t="s">
        <v>33</v>
      </c>
      <c r="AD1429" s="262">
        <v>0.92</v>
      </c>
      <c r="AE1429" s="260">
        <v>0.95</v>
      </c>
      <c r="AF1429" s="260">
        <v>0.971830985915493</v>
      </c>
      <c r="AG1429" s="260">
        <v>1</v>
      </c>
      <c r="AH1429" s="260">
        <v>0.989954337899543</v>
      </c>
      <c r="AI1429" s="262">
        <v>0.92</v>
      </c>
      <c r="AJ1429" s="260">
        <v>1</v>
      </c>
      <c r="AK1429" s="260" t="s">
        <v>33</v>
      </c>
      <c r="AL1429" s="260">
        <v>1</v>
      </c>
      <c r="AM1429" s="260">
        <v>1</v>
      </c>
      <c r="AN1429" s="259">
        <v>0.99</v>
      </c>
      <c r="AO1429" s="264" t="s">
        <v>33</v>
      </c>
      <c r="AP1429" s="264">
        <v>1</v>
      </c>
      <c r="AQ1429" s="264">
        <v>1</v>
      </c>
      <c r="AR1429" s="265">
        <v>1</v>
      </c>
      <c r="AS1429" s="286">
        <v>0.110069253262963</v>
      </c>
      <c r="AT1429" s="267" t="s">
        <v>33</v>
      </c>
      <c r="AU1429" s="268" t="s">
        <v>33</v>
      </c>
      <c r="AV1429" s="268" t="s">
        <v>33</v>
      </c>
      <c r="AW1429" s="268" t="s">
        <v>33</v>
      </c>
      <c r="AX1429" s="224"/>
      <c r="AY1429" s="222"/>
    </row>
    <row r="1430" ht="15" spans="1:51">
      <c r="A1430" s="220"/>
      <c r="B1430" s="224"/>
      <c r="C1430" s="283" t="s">
        <v>1455</v>
      </c>
      <c r="D1430" s="111" t="s">
        <v>125</v>
      </c>
      <c r="E1430" s="111" t="s">
        <v>1456</v>
      </c>
      <c r="F1430" s="312" t="s">
        <v>1471</v>
      </c>
      <c r="G1430" s="312" t="s">
        <v>1471</v>
      </c>
      <c r="H1430" s="312" t="s">
        <v>1471</v>
      </c>
      <c r="I1430" s="312" t="s">
        <v>1471</v>
      </c>
      <c r="J1430" s="259">
        <v>0.9</v>
      </c>
      <c r="K1430" s="260" t="s">
        <v>33</v>
      </c>
      <c r="L1430" s="260" t="s">
        <v>33</v>
      </c>
      <c r="M1430" s="261" t="s">
        <v>33</v>
      </c>
      <c r="N1430" s="261" t="s">
        <v>33</v>
      </c>
      <c r="O1430" s="262">
        <v>0.9</v>
      </c>
      <c r="P1430" s="263" t="s">
        <v>33</v>
      </c>
      <c r="Q1430" s="260" t="s">
        <v>33</v>
      </c>
      <c r="R1430" s="260" t="s">
        <v>33</v>
      </c>
      <c r="S1430" s="260" t="s">
        <v>33</v>
      </c>
      <c r="T1430" s="262">
        <v>0.9</v>
      </c>
      <c r="U1430" s="260" t="s">
        <v>33</v>
      </c>
      <c r="V1430" s="260" t="s">
        <v>33</v>
      </c>
      <c r="W1430" s="260" t="s">
        <v>33</v>
      </c>
      <c r="X1430" s="260" t="s">
        <v>33</v>
      </c>
      <c r="Y1430" s="262">
        <v>0.92</v>
      </c>
      <c r="Z1430" s="262" t="s">
        <v>33</v>
      </c>
      <c r="AA1430" s="262" t="s">
        <v>33</v>
      </c>
      <c r="AB1430" s="262" t="s">
        <v>33</v>
      </c>
      <c r="AC1430" s="262" t="s">
        <v>33</v>
      </c>
      <c r="AD1430" s="262">
        <v>0.92</v>
      </c>
      <c r="AE1430" s="260">
        <v>1</v>
      </c>
      <c r="AF1430" s="260">
        <v>1</v>
      </c>
      <c r="AG1430" s="260">
        <v>1</v>
      </c>
      <c r="AH1430" s="260">
        <v>0.988363547280745</v>
      </c>
      <c r="AI1430" s="262">
        <v>0.92</v>
      </c>
      <c r="AJ1430" s="260" t="s">
        <v>33</v>
      </c>
      <c r="AK1430" s="260" t="s">
        <v>33</v>
      </c>
      <c r="AL1430" s="260" t="s">
        <v>33</v>
      </c>
      <c r="AM1430" s="260" t="s">
        <v>33</v>
      </c>
      <c r="AN1430" s="259">
        <v>0.99</v>
      </c>
      <c r="AO1430" s="264" t="s">
        <v>33</v>
      </c>
      <c r="AP1430" s="264" t="s">
        <v>33</v>
      </c>
      <c r="AQ1430" s="264" t="s">
        <v>33</v>
      </c>
      <c r="AR1430" s="265">
        <v>1</v>
      </c>
      <c r="AS1430" s="286">
        <v>0.110069253262963</v>
      </c>
      <c r="AT1430" s="267" t="s">
        <v>33</v>
      </c>
      <c r="AU1430" s="268" t="s">
        <v>33</v>
      </c>
      <c r="AV1430" s="268" t="s">
        <v>33</v>
      </c>
      <c r="AW1430" s="268" t="s">
        <v>33</v>
      </c>
      <c r="AX1430" s="224"/>
      <c r="AY1430" s="222"/>
    </row>
    <row r="1431" ht="15" spans="1:51">
      <c r="A1431" s="220"/>
      <c r="B1431" s="224"/>
      <c r="C1431" s="283" t="s">
        <v>1455</v>
      </c>
      <c r="D1431" s="111" t="s">
        <v>125</v>
      </c>
      <c r="E1431" s="111" t="s">
        <v>1456</v>
      </c>
      <c r="F1431" s="312" t="s">
        <v>1472</v>
      </c>
      <c r="G1431" s="312" t="s">
        <v>1472</v>
      </c>
      <c r="H1431" s="312" t="s">
        <v>1472</v>
      </c>
      <c r="I1431" s="312" t="s">
        <v>1472</v>
      </c>
      <c r="J1431" s="259">
        <v>0.9</v>
      </c>
      <c r="K1431" s="260" t="s">
        <v>33</v>
      </c>
      <c r="L1431" s="260" t="s">
        <v>33</v>
      </c>
      <c r="M1431" s="261" t="s">
        <v>33</v>
      </c>
      <c r="N1431" s="261" t="s">
        <v>33</v>
      </c>
      <c r="O1431" s="262">
        <v>0.9</v>
      </c>
      <c r="P1431" s="263">
        <v>0</v>
      </c>
      <c r="Q1431" s="260" t="s">
        <v>33</v>
      </c>
      <c r="R1431" s="260" t="s">
        <v>33</v>
      </c>
      <c r="S1431" s="260">
        <v>0</v>
      </c>
      <c r="T1431" s="262">
        <v>0.9</v>
      </c>
      <c r="U1431" s="260">
        <v>1</v>
      </c>
      <c r="V1431" s="260" t="s">
        <v>33</v>
      </c>
      <c r="W1431" s="260" t="s">
        <v>33</v>
      </c>
      <c r="X1431" s="260">
        <v>1</v>
      </c>
      <c r="Y1431" s="262">
        <v>0.92</v>
      </c>
      <c r="Z1431" s="262" t="s">
        <v>33</v>
      </c>
      <c r="AA1431" s="262" t="s">
        <v>33</v>
      </c>
      <c r="AB1431" s="262" t="s">
        <v>33</v>
      </c>
      <c r="AC1431" s="262" t="s">
        <v>33</v>
      </c>
      <c r="AD1431" s="262">
        <v>0.92</v>
      </c>
      <c r="AE1431" s="260">
        <v>1</v>
      </c>
      <c r="AF1431" s="260">
        <v>0.989010989010989</v>
      </c>
      <c r="AG1431" s="260">
        <v>0.996941896024465</v>
      </c>
      <c r="AH1431" s="260">
        <v>0.949177877428999</v>
      </c>
      <c r="AI1431" s="262">
        <v>0.92</v>
      </c>
      <c r="AJ1431" s="260">
        <v>1</v>
      </c>
      <c r="AK1431" s="260" t="s">
        <v>33</v>
      </c>
      <c r="AL1431" s="260" t="s">
        <v>33</v>
      </c>
      <c r="AM1431" s="260">
        <v>1</v>
      </c>
      <c r="AN1431" s="259">
        <v>0.99</v>
      </c>
      <c r="AO1431" s="264" t="s">
        <v>33</v>
      </c>
      <c r="AP1431" s="264" t="s">
        <v>33</v>
      </c>
      <c r="AQ1431" s="264" t="s">
        <v>33</v>
      </c>
      <c r="AR1431" s="265">
        <v>1</v>
      </c>
      <c r="AS1431" s="286">
        <v>0.110069253262963</v>
      </c>
      <c r="AT1431" s="267" t="s">
        <v>33</v>
      </c>
      <c r="AU1431" s="268" t="s">
        <v>33</v>
      </c>
      <c r="AV1431" s="268" t="s">
        <v>33</v>
      </c>
      <c r="AW1431" s="268" t="s">
        <v>33</v>
      </c>
      <c r="AX1431" s="224"/>
      <c r="AY1431" s="222"/>
    </row>
    <row r="1432" ht="15" spans="1:51">
      <c r="A1432" s="220"/>
      <c r="B1432" s="224"/>
      <c r="C1432" s="283" t="s">
        <v>1455</v>
      </c>
      <c r="D1432" s="111" t="s">
        <v>125</v>
      </c>
      <c r="E1432" s="111" t="s">
        <v>1456</v>
      </c>
      <c r="F1432" s="312" t="s">
        <v>1473</v>
      </c>
      <c r="G1432" s="312" t="s">
        <v>1473</v>
      </c>
      <c r="H1432" s="312" t="s">
        <v>1473</v>
      </c>
      <c r="I1432" s="312" t="s">
        <v>1473</v>
      </c>
      <c r="J1432" s="259">
        <v>0.9</v>
      </c>
      <c r="K1432" s="260" t="s">
        <v>33</v>
      </c>
      <c r="L1432" s="260" t="s">
        <v>33</v>
      </c>
      <c r="M1432" s="261" t="s">
        <v>33</v>
      </c>
      <c r="N1432" s="261" t="s">
        <v>33</v>
      </c>
      <c r="O1432" s="262">
        <v>0.9</v>
      </c>
      <c r="P1432" s="263">
        <v>0</v>
      </c>
      <c r="Q1432" s="260">
        <v>0</v>
      </c>
      <c r="R1432" s="260">
        <v>0</v>
      </c>
      <c r="S1432" s="260">
        <v>0</v>
      </c>
      <c r="T1432" s="262">
        <v>0.9</v>
      </c>
      <c r="U1432" s="260">
        <v>1</v>
      </c>
      <c r="V1432" s="260">
        <v>1</v>
      </c>
      <c r="W1432" s="260">
        <v>1</v>
      </c>
      <c r="X1432" s="260">
        <v>1</v>
      </c>
      <c r="Y1432" s="262">
        <v>0.92</v>
      </c>
      <c r="Z1432" s="262" t="s">
        <v>33</v>
      </c>
      <c r="AA1432" s="262" t="s">
        <v>33</v>
      </c>
      <c r="AB1432" s="262" t="s">
        <v>33</v>
      </c>
      <c r="AC1432" s="262">
        <v>1</v>
      </c>
      <c r="AD1432" s="262">
        <v>0.92</v>
      </c>
      <c r="AE1432" s="260">
        <v>0.982575024201355</v>
      </c>
      <c r="AF1432" s="260">
        <v>0.981034482758621</v>
      </c>
      <c r="AG1432" s="260">
        <v>1</v>
      </c>
      <c r="AH1432" s="260">
        <v>0.996212233302755</v>
      </c>
      <c r="AI1432" s="262">
        <v>0.92</v>
      </c>
      <c r="AJ1432" s="260">
        <v>1</v>
      </c>
      <c r="AK1432" s="260">
        <v>1</v>
      </c>
      <c r="AL1432" s="260">
        <v>1</v>
      </c>
      <c r="AM1432" s="260">
        <v>1</v>
      </c>
      <c r="AN1432" s="259">
        <v>0.99</v>
      </c>
      <c r="AO1432" s="264" t="s">
        <v>33</v>
      </c>
      <c r="AP1432" s="264" t="s">
        <v>33</v>
      </c>
      <c r="AQ1432" s="264" t="s">
        <v>33</v>
      </c>
      <c r="AR1432" s="265">
        <v>1</v>
      </c>
      <c r="AS1432" s="286">
        <v>0.110069253262963</v>
      </c>
      <c r="AT1432" s="267" t="s">
        <v>33</v>
      </c>
      <c r="AU1432" s="268" t="s">
        <v>33</v>
      </c>
      <c r="AV1432" s="268" t="s">
        <v>33</v>
      </c>
      <c r="AW1432" s="268" t="s">
        <v>33</v>
      </c>
      <c r="AX1432" s="224"/>
      <c r="AY1432" s="222"/>
    </row>
    <row r="1433" ht="15" spans="1:51">
      <c r="A1433" s="220"/>
      <c r="B1433" s="224"/>
      <c r="C1433" s="283" t="s">
        <v>1455</v>
      </c>
      <c r="D1433" s="111" t="s">
        <v>125</v>
      </c>
      <c r="E1433" s="111" t="s">
        <v>1456</v>
      </c>
      <c r="F1433" s="312" t="s">
        <v>1474</v>
      </c>
      <c r="G1433" s="312" t="s">
        <v>1474</v>
      </c>
      <c r="H1433" s="312" t="s">
        <v>1474</v>
      </c>
      <c r="I1433" s="312" t="s">
        <v>1474</v>
      </c>
      <c r="J1433" s="259">
        <v>0.9</v>
      </c>
      <c r="K1433" s="260" t="s">
        <v>33</v>
      </c>
      <c r="L1433" s="260" t="s">
        <v>33</v>
      </c>
      <c r="M1433" s="261" t="s">
        <v>33</v>
      </c>
      <c r="N1433" s="261" t="s">
        <v>33</v>
      </c>
      <c r="O1433" s="262">
        <v>0.9</v>
      </c>
      <c r="P1433" s="263" t="s">
        <v>33</v>
      </c>
      <c r="Q1433" s="260" t="s">
        <v>33</v>
      </c>
      <c r="R1433" s="260" t="s">
        <v>33</v>
      </c>
      <c r="S1433" s="260" t="s">
        <v>33</v>
      </c>
      <c r="T1433" s="262">
        <v>0.9</v>
      </c>
      <c r="U1433" s="260" t="s">
        <v>33</v>
      </c>
      <c r="V1433" s="260" t="s">
        <v>33</v>
      </c>
      <c r="W1433" s="260" t="s">
        <v>33</v>
      </c>
      <c r="X1433" s="260" t="s">
        <v>33</v>
      </c>
      <c r="Y1433" s="262">
        <v>0.92</v>
      </c>
      <c r="Z1433" s="262" t="s">
        <v>33</v>
      </c>
      <c r="AA1433" s="262" t="s">
        <v>33</v>
      </c>
      <c r="AB1433" s="262" t="s">
        <v>33</v>
      </c>
      <c r="AC1433" s="262" t="s">
        <v>33</v>
      </c>
      <c r="AD1433" s="262">
        <v>0.92</v>
      </c>
      <c r="AE1433" s="260">
        <v>0.985507246376812</v>
      </c>
      <c r="AF1433" s="260">
        <v>0.978768577494692</v>
      </c>
      <c r="AG1433" s="260">
        <v>0.996168582375479</v>
      </c>
      <c r="AH1433" s="260">
        <v>0.916495110653628</v>
      </c>
      <c r="AI1433" s="262">
        <v>0.92</v>
      </c>
      <c r="AJ1433" s="260" t="s">
        <v>33</v>
      </c>
      <c r="AK1433" s="260" t="s">
        <v>33</v>
      </c>
      <c r="AL1433" s="260" t="s">
        <v>33</v>
      </c>
      <c r="AM1433" s="260" t="s">
        <v>33</v>
      </c>
      <c r="AN1433" s="259">
        <v>0.99</v>
      </c>
      <c r="AO1433" s="264">
        <v>1</v>
      </c>
      <c r="AP1433" s="264" t="s">
        <v>33</v>
      </c>
      <c r="AQ1433" s="264" t="s">
        <v>33</v>
      </c>
      <c r="AR1433" s="265">
        <v>1</v>
      </c>
      <c r="AS1433" s="286">
        <v>0.110069253262963</v>
      </c>
      <c r="AT1433" s="267" t="s">
        <v>33</v>
      </c>
      <c r="AU1433" s="268" t="s">
        <v>33</v>
      </c>
      <c r="AV1433" s="268" t="s">
        <v>33</v>
      </c>
      <c r="AW1433" s="268" t="s">
        <v>33</v>
      </c>
      <c r="AX1433" s="224"/>
      <c r="AY1433" s="222"/>
    </row>
    <row r="1434" ht="15" spans="1:51">
      <c r="A1434" s="220"/>
      <c r="B1434" s="224"/>
      <c r="C1434" s="283" t="s">
        <v>1455</v>
      </c>
      <c r="D1434" s="111" t="s">
        <v>125</v>
      </c>
      <c r="E1434" s="111" t="s">
        <v>1456</v>
      </c>
      <c r="F1434" s="311" t="s">
        <v>1475</v>
      </c>
      <c r="G1434" s="311" t="s">
        <v>1475</v>
      </c>
      <c r="H1434" s="311" t="s">
        <v>1475</v>
      </c>
      <c r="I1434" s="311" t="s">
        <v>1475</v>
      </c>
      <c r="J1434" s="259">
        <v>0.9</v>
      </c>
      <c r="K1434" s="260" t="s">
        <v>33</v>
      </c>
      <c r="L1434" s="260" t="s">
        <v>33</v>
      </c>
      <c r="M1434" s="261" t="s">
        <v>33</v>
      </c>
      <c r="N1434" s="261" t="s">
        <v>33</v>
      </c>
      <c r="O1434" s="262">
        <v>0.9</v>
      </c>
      <c r="P1434" s="263" t="s">
        <v>33</v>
      </c>
      <c r="Q1434" s="260" t="s">
        <v>33</v>
      </c>
      <c r="R1434" s="260" t="s">
        <v>33</v>
      </c>
      <c r="S1434" s="260">
        <v>0</v>
      </c>
      <c r="T1434" s="262">
        <v>0.9</v>
      </c>
      <c r="U1434" s="260" t="s">
        <v>33</v>
      </c>
      <c r="V1434" s="260" t="s">
        <v>33</v>
      </c>
      <c r="W1434" s="260" t="s">
        <v>33</v>
      </c>
      <c r="X1434" s="260">
        <v>1</v>
      </c>
      <c r="Y1434" s="262">
        <v>0.92</v>
      </c>
      <c r="Z1434" s="262" t="s">
        <v>33</v>
      </c>
      <c r="AA1434" s="262" t="s">
        <v>33</v>
      </c>
      <c r="AB1434" s="262" t="s">
        <v>33</v>
      </c>
      <c r="AC1434" s="262" t="s">
        <v>33</v>
      </c>
      <c r="AD1434" s="262">
        <v>0.92</v>
      </c>
      <c r="AE1434" s="260">
        <v>1</v>
      </c>
      <c r="AF1434" s="260">
        <v>1</v>
      </c>
      <c r="AG1434" s="260">
        <v>1</v>
      </c>
      <c r="AH1434" s="260">
        <v>0.999285459092533</v>
      </c>
      <c r="AI1434" s="262">
        <v>0.92</v>
      </c>
      <c r="AJ1434" s="260" t="s">
        <v>33</v>
      </c>
      <c r="AK1434" s="260" t="s">
        <v>33</v>
      </c>
      <c r="AL1434" s="260" t="s">
        <v>33</v>
      </c>
      <c r="AM1434" s="260">
        <v>1</v>
      </c>
      <c r="AN1434" s="259">
        <v>0.99</v>
      </c>
      <c r="AO1434" s="264" t="s">
        <v>33</v>
      </c>
      <c r="AP1434" s="264" t="s">
        <v>33</v>
      </c>
      <c r="AQ1434" s="264" t="s">
        <v>33</v>
      </c>
      <c r="AR1434" s="265">
        <v>1</v>
      </c>
      <c r="AS1434" s="286">
        <v>0.110069253262963</v>
      </c>
      <c r="AT1434" s="267" t="s">
        <v>33</v>
      </c>
      <c r="AU1434" s="268" t="s">
        <v>33</v>
      </c>
      <c r="AV1434" s="268" t="s">
        <v>33</v>
      </c>
      <c r="AW1434" s="268" t="s">
        <v>33</v>
      </c>
      <c r="AX1434" s="224"/>
      <c r="AY1434" s="222"/>
    </row>
    <row r="1435" ht="15" spans="1:51">
      <c r="A1435" s="220"/>
      <c r="B1435" s="224"/>
      <c r="C1435" s="283" t="s">
        <v>1455</v>
      </c>
      <c r="D1435" s="111" t="s">
        <v>125</v>
      </c>
      <c r="E1435" s="111" t="s">
        <v>1456</v>
      </c>
      <c r="F1435" s="311" t="s">
        <v>1476</v>
      </c>
      <c r="G1435" s="311" t="s">
        <v>1476</v>
      </c>
      <c r="H1435" s="311" t="s">
        <v>1476</v>
      </c>
      <c r="I1435" s="311" t="s">
        <v>1476</v>
      </c>
      <c r="J1435" s="259">
        <v>0.9</v>
      </c>
      <c r="K1435" s="260" t="s">
        <v>33</v>
      </c>
      <c r="L1435" s="260" t="s">
        <v>33</v>
      </c>
      <c r="M1435" s="261" t="s">
        <v>33</v>
      </c>
      <c r="N1435" s="261" t="s">
        <v>33</v>
      </c>
      <c r="O1435" s="262">
        <v>0.9</v>
      </c>
      <c r="P1435" s="263" t="s">
        <v>33</v>
      </c>
      <c r="Q1435" s="260" t="s">
        <v>33</v>
      </c>
      <c r="R1435" s="260" t="s">
        <v>33</v>
      </c>
      <c r="S1435" s="260" t="s">
        <v>33</v>
      </c>
      <c r="T1435" s="262">
        <v>0.9</v>
      </c>
      <c r="U1435" s="260" t="s">
        <v>33</v>
      </c>
      <c r="V1435" s="260" t="s">
        <v>33</v>
      </c>
      <c r="W1435" s="260" t="s">
        <v>33</v>
      </c>
      <c r="X1435" s="260" t="s">
        <v>33</v>
      </c>
      <c r="Y1435" s="262">
        <v>0.92</v>
      </c>
      <c r="Z1435" s="262" t="s">
        <v>33</v>
      </c>
      <c r="AA1435" s="262" t="s">
        <v>33</v>
      </c>
      <c r="AB1435" s="262" t="s">
        <v>33</v>
      </c>
      <c r="AC1435" s="262" t="s">
        <v>33</v>
      </c>
      <c r="AD1435" s="262">
        <v>0.92</v>
      </c>
      <c r="AE1435" s="260">
        <v>1</v>
      </c>
      <c r="AF1435" s="260">
        <v>0.75</v>
      </c>
      <c r="AG1435" s="260">
        <v>0</v>
      </c>
      <c r="AH1435" s="260">
        <v>0.631372549019608</v>
      </c>
      <c r="AI1435" s="262">
        <v>0.92</v>
      </c>
      <c r="AJ1435" s="260" t="s">
        <v>33</v>
      </c>
      <c r="AK1435" s="260" t="s">
        <v>33</v>
      </c>
      <c r="AL1435" s="260" t="s">
        <v>33</v>
      </c>
      <c r="AM1435" s="260" t="s">
        <v>33</v>
      </c>
      <c r="AN1435" s="259">
        <v>0.99</v>
      </c>
      <c r="AO1435" s="264" t="s">
        <v>33</v>
      </c>
      <c r="AP1435" s="264" t="s">
        <v>33</v>
      </c>
      <c r="AQ1435" s="264" t="s">
        <v>33</v>
      </c>
      <c r="AR1435" s="265">
        <v>1</v>
      </c>
      <c r="AS1435" s="286">
        <v>0.110069253262963</v>
      </c>
      <c r="AT1435" s="267" t="s">
        <v>33</v>
      </c>
      <c r="AU1435" s="268" t="s">
        <v>33</v>
      </c>
      <c r="AV1435" s="268" t="s">
        <v>33</v>
      </c>
      <c r="AW1435" s="268" t="s">
        <v>33</v>
      </c>
      <c r="AX1435" s="224"/>
      <c r="AY1435" s="222"/>
    </row>
    <row r="1436" ht="15" spans="1:51">
      <c r="A1436" s="220"/>
      <c r="B1436" s="224"/>
      <c r="C1436" s="283" t="s">
        <v>1455</v>
      </c>
      <c r="D1436" s="111" t="s">
        <v>125</v>
      </c>
      <c r="E1436" s="111" t="s">
        <v>1456</v>
      </c>
      <c r="F1436" s="311" t="s">
        <v>1477</v>
      </c>
      <c r="G1436" s="311" t="s">
        <v>1477</v>
      </c>
      <c r="H1436" s="311" t="s">
        <v>1477</v>
      </c>
      <c r="I1436" s="311" t="s">
        <v>1477</v>
      </c>
      <c r="J1436" s="259">
        <v>0.9</v>
      </c>
      <c r="K1436" s="260" t="s">
        <v>33</v>
      </c>
      <c r="L1436" s="260" t="s">
        <v>33</v>
      </c>
      <c r="M1436" s="261" t="s">
        <v>33</v>
      </c>
      <c r="N1436" s="261" t="s">
        <v>33</v>
      </c>
      <c r="O1436" s="262">
        <v>0.9</v>
      </c>
      <c r="P1436" s="263" t="s">
        <v>33</v>
      </c>
      <c r="Q1436" s="260" t="s">
        <v>33</v>
      </c>
      <c r="R1436" s="260" t="s">
        <v>33</v>
      </c>
      <c r="S1436" s="260" t="s">
        <v>33</v>
      </c>
      <c r="T1436" s="262">
        <v>0.9</v>
      </c>
      <c r="U1436" s="260" t="s">
        <v>33</v>
      </c>
      <c r="V1436" s="260" t="s">
        <v>33</v>
      </c>
      <c r="W1436" s="260" t="s">
        <v>33</v>
      </c>
      <c r="X1436" s="260" t="s">
        <v>33</v>
      </c>
      <c r="Y1436" s="262">
        <v>0.92</v>
      </c>
      <c r="Z1436" s="262" t="s">
        <v>33</v>
      </c>
      <c r="AA1436" s="262" t="s">
        <v>33</v>
      </c>
      <c r="AB1436" s="262" t="s">
        <v>33</v>
      </c>
      <c r="AC1436" s="262" t="s">
        <v>33</v>
      </c>
      <c r="AD1436" s="262">
        <v>0.92</v>
      </c>
      <c r="AE1436" s="260">
        <v>1</v>
      </c>
      <c r="AF1436" s="260">
        <v>0.8</v>
      </c>
      <c r="AG1436" s="260">
        <v>1</v>
      </c>
      <c r="AH1436" s="260">
        <v>0.862068965517241</v>
      </c>
      <c r="AI1436" s="262">
        <v>0.92</v>
      </c>
      <c r="AJ1436" s="260" t="s">
        <v>33</v>
      </c>
      <c r="AK1436" s="260" t="s">
        <v>33</v>
      </c>
      <c r="AL1436" s="260" t="s">
        <v>33</v>
      </c>
      <c r="AM1436" s="260" t="s">
        <v>33</v>
      </c>
      <c r="AN1436" s="259">
        <v>0.99</v>
      </c>
      <c r="AO1436" s="264" t="s">
        <v>33</v>
      </c>
      <c r="AP1436" s="264" t="s">
        <v>33</v>
      </c>
      <c r="AQ1436" s="264" t="s">
        <v>33</v>
      </c>
      <c r="AR1436" s="265" t="s">
        <v>33</v>
      </c>
      <c r="AS1436" s="286">
        <v>0.110069253262963</v>
      </c>
      <c r="AT1436" s="267" t="s">
        <v>33</v>
      </c>
      <c r="AU1436" s="268" t="s">
        <v>33</v>
      </c>
      <c r="AV1436" s="268" t="s">
        <v>33</v>
      </c>
      <c r="AW1436" s="268" t="s">
        <v>33</v>
      </c>
      <c r="AX1436" s="224"/>
      <c r="AY1436" s="222"/>
    </row>
    <row r="1437" ht="15" spans="1:51">
      <c r="A1437" s="220"/>
      <c r="B1437" s="224"/>
      <c r="C1437" s="283" t="s">
        <v>1455</v>
      </c>
      <c r="D1437" s="111" t="s">
        <v>125</v>
      </c>
      <c r="E1437" s="111" t="s">
        <v>1456</v>
      </c>
      <c r="F1437" s="312" t="s">
        <v>1478</v>
      </c>
      <c r="G1437" s="312" t="s">
        <v>1478</v>
      </c>
      <c r="H1437" s="312" t="s">
        <v>1478</v>
      </c>
      <c r="I1437" s="312" t="s">
        <v>1478</v>
      </c>
      <c r="J1437" s="259">
        <v>0.9</v>
      </c>
      <c r="K1437" s="260" t="s">
        <v>33</v>
      </c>
      <c r="L1437" s="260" t="s">
        <v>33</v>
      </c>
      <c r="M1437" s="261" t="s">
        <v>33</v>
      </c>
      <c r="N1437" s="261" t="s">
        <v>33</v>
      </c>
      <c r="O1437" s="262">
        <v>0.9</v>
      </c>
      <c r="P1437" s="263">
        <v>0</v>
      </c>
      <c r="Q1437" s="260">
        <v>0</v>
      </c>
      <c r="R1437" s="260">
        <v>0</v>
      </c>
      <c r="S1437" s="260">
        <v>0</v>
      </c>
      <c r="T1437" s="262">
        <v>0.9</v>
      </c>
      <c r="U1437" s="260">
        <v>1</v>
      </c>
      <c r="V1437" s="260">
        <v>0.333333333333333</v>
      </c>
      <c r="W1437" s="260">
        <v>1</v>
      </c>
      <c r="X1437" s="260">
        <v>0.725352112676056</v>
      </c>
      <c r="Y1437" s="262">
        <v>0.92</v>
      </c>
      <c r="Z1437" s="262" t="s">
        <v>33</v>
      </c>
      <c r="AA1437" s="262" t="s">
        <v>33</v>
      </c>
      <c r="AB1437" s="262" t="s">
        <v>33</v>
      </c>
      <c r="AC1437" s="262">
        <v>0.857142857142857</v>
      </c>
      <c r="AD1437" s="262">
        <v>0.92</v>
      </c>
      <c r="AE1437" s="260">
        <v>0.996802557953637</v>
      </c>
      <c r="AF1437" s="260">
        <v>0.997872340425532</v>
      </c>
      <c r="AG1437" s="260">
        <v>1</v>
      </c>
      <c r="AH1437" s="260">
        <v>0.999237945889753</v>
      </c>
      <c r="AI1437" s="262">
        <v>0.92</v>
      </c>
      <c r="AJ1437" s="260">
        <v>0.666666666666667</v>
      </c>
      <c r="AK1437" s="260">
        <v>0.333333333333333</v>
      </c>
      <c r="AL1437" s="260">
        <v>1</v>
      </c>
      <c r="AM1437" s="260">
        <v>0.762430939226519</v>
      </c>
      <c r="AN1437" s="259">
        <v>0.99</v>
      </c>
      <c r="AO1437" s="264" t="s">
        <v>33</v>
      </c>
      <c r="AP1437" s="264">
        <v>1</v>
      </c>
      <c r="AQ1437" s="264">
        <v>1</v>
      </c>
      <c r="AR1437" s="265">
        <v>1</v>
      </c>
      <c r="AS1437" s="286">
        <v>0.110069253262963</v>
      </c>
      <c r="AT1437" s="267" t="s">
        <v>33</v>
      </c>
      <c r="AU1437" s="268" t="s">
        <v>33</v>
      </c>
      <c r="AV1437" s="268" t="s">
        <v>33</v>
      </c>
      <c r="AW1437" s="268" t="s">
        <v>33</v>
      </c>
      <c r="AX1437" s="224"/>
      <c r="AY1437" s="222"/>
    </row>
    <row r="1438" ht="15" spans="1:51">
      <c r="A1438" s="220"/>
      <c r="B1438" s="224"/>
      <c r="C1438" s="283" t="s">
        <v>1455</v>
      </c>
      <c r="D1438" s="111" t="s">
        <v>125</v>
      </c>
      <c r="E1438" s="111" t="s">
        <v>1456</v>
      </c>
      <c r="F1438" s="312" t="s">
        <v>1479</v>
      </c>
      <c r="G1438" s="312" t="s">
        <v>1479</v>
      </c>
      <c r="H1438" s="312" t="s">
        <v>1479</v>
      </c>
      <c r="I1438" s="312" t="s">
        <v>1479</v>
      </c>
      <c r="J1438" s="259">
        <v>0.9</v>
      </c>
      <c r="K1438" s="260" t="s">
        <v>33</v>
      </c>
      <c r="L1438" s="260" t="s">
        <v>33</v>
      </c>
      <c r="M1438" s="261" t="s">
        <v>33</v>
      </c>
      <c r="N1438" s="261" t="s">
        <v>33</v>
      </c>
      <c r="O1438" s="262">
        <v>0.9</v>
      </c>
      <c r="P1438" s="263" t="s">
        <v>33</v>
      </c>
      <c r="Q1438" s="260" t="s">
        <v>33</v>
      </c>
      <c r="R1438" s="260" t="s">
        <v>33</v>
      </c>
      <c r="S1438" s="260" t="s">
        <v>33</v>
      </c>
      <c r="T1438" s="262">
        <v>0.9</v>
      </c>
      <c r="U1438" s="260" t="s">
        <v>33</v>
      </c>
      <c r="V1438" s="260" t="s">
        <v>33</v>
      </c>
      <c r="W1438" s="260" t="s">
        <v>33</v>
      </c>
      <c r="X1438" s="260" t="s">
        <v>33</v>
      </c>
      <c r="Y1438" s="262">
        <v>0.92</v>
      </c>
      <c r="Z1438" s="262" t="s">
        <v>33</v>
      </c>
      <c r="AA1438" s="262" t="s">
        <v>33</v>
      </c>
      <c r="AB1438" s="262" t="s">
        <v>33</v>
      </c>
      <c r="AC1438" s="262" t="s">
        <v>33</v>
      </c>
      <c r="AD1438" s="262">
        <v>0.92</v>
      </c>
      <c r="AE1438" s="260">
        <v>0.89261744966443</v>
      </c>
      <c r="AF1438" s="260">
        <v>1</v>
      </c>
      <c r="AG1438" s="260">
        <v>0.854368932038835</v>
      </c>
      <c r="AH1438" s="260">
        <v>0.890913393279697</v>
      </c>
      <c r="AI1438" s="262">
        <v>0.92</v>
      </c>
      <c r="AJ1438" s="260" t="s">
        <v>33</v>
      </c>
      <c r="AK1438" s="260" t="s">
        <v>33</v>
      </c>
      <c r="AL1438" s="260" t="s">
        <v>33</v>
      </c>
      <c r="AM1438" s="260" t="s">
        <v>33</v>
      </c>
      <c r="AN1438" s="259">
        <v>0.99</v>
      </c>
      <c r="AO1438" s="264" t="s">
        <v>33</v>
      </c>
      <c r="AP1438" s="264">
        <v>1</v>
      </c>
      <c r="AQ1438" s="264">
        <v>1</v>
      </c>
      <c r="AR1438" s="265">
        <v>1</v>
      </c>
      <c r="AS1438" s="286">
        <v>0.110069253262963</v>
      </c>
      <c r="AT1438" s="267" t="s">
        <v>33</v>
      </c>
      <c r="AU1438" s="268" t="s">
        <v>33</v>
      </c>
      <c r="AV1438" s="268" t="s">
        <v>33</v>
      </c>
      <c r="AW1438" s="268" t="s">
        <v>33</v>
      </c>
      <c r="AX1438" s="224"/>
      <c r="AY1438" s="222"/>
    </row>
    <row r="1439" ht="15" spans="1:51">
      <c r="A1439" s="220"/>
      <c r="B1439" s="224"/>
      <c r="C1439" s="283" t="s">
        <v>1455</v>
      </c>
      <c r="D1439" s="111" t="s">
        <v>125</v>
      </c>
      <c r="E1439" s="111" t="s">
        <v>1456</v>
      </c>
      <c r="F1439" s="312" t="s">
        <v>1480</v>
      </c>
      <c r="G1439" s="312" t="s">
        <v>1480</v>
      </c>
      <c r="H1439" s="312" t="s">
        <v>1480</v>
      </c>
      <c r="I1439" s="312" t="s">
        <v>1480</v>
      </c>
      <c r="J1439" s="259">
        <v>0.9</v>
      </c>
      <c r="K1439" s="260" t="s">
        <v>33</v>
      </c>
      <c r="L1439" s="260" t="s">
        <v>33</v>
      </c>
      <c r="M1439" s="261" t="s">
        <v>33</v>
      </c>
      <c r="N1439" s="261" t="s">
        <v>33</v>
      </c>
      <c r="O1439" s="262">
        <v>0.9</v>
      </c>
      <c r="P1439" s="263" t="s">
        <v>33</v>
      </c>
      <c r="Q1439" s="260" t="s">
        <v>33</v>
      </c>
      <c r="R1439" s="260" t="s">
        <v>33</v>
      </c>
      <c r="S1439" s="260">
        <v>0</v>
      </c>
      <c r="T1439" s="262">
        <v>0.9</v>
      </c>
      <c r="U1439" s="260" t="s">
        <v>33</v>
      </c>
      <c r="V1439" s="260" t="s">
        <v>33</v>
      </c>
      <c r="W1439" s="260" t="s">
        <v>33</v>
      </c>
      <c r="X1439" s="260">
        <v>1</v>
      </c>
      <c r="Y1439" s="262">
        <v>0.92</v>
      </c>
      <c r="Z1439" s="262" t="s">
        <v>33</v>
      </c>
      <c r="AA1439" s="262" t="s">
        <v>33</v>
      </c>
      <c r="AB1439" s="262" t="s">
        <v>33</v>
      </c>
      <c r="AC1439" s="262" t="s">
        <v>33</v>
      </c>
      <c r="AD1439" s="262">
        <v>0.92</v>
      </c>
      <c r="AE1439" s="260">
        <v>1</v>
      </c>
      <c r="AF1439" s="260">
        <v>1</v>
      </c>
      <c r="AG1439" s="260">
        <v>1</v>
      </c>
      <c r="AH1439" s="260">
        <v>0.937034860947904</v>
      </c>
      <c r="AI1439" s="262">
        <v>0.92</v>
      </c>
      <c r="AJ1439" s="260" t="s">
        <v>33</v>
      </c>
      <c r="AK1439" s="260" t="s">
        <v>33</v>
      </c>
      <c r="AL1439" s="260" t="s">
        <v>33</v>
      </c>
      <c r="AM1439" s="260">
        <v>1</v>
      </c>
      <c r="AN1439" s="259">
        <v>0.99</v>
      </c>
      <c r="AO1439" s="264" t="s">
        <v>33</v>
      </c>
      <c r="AP1439" s="264">
        <v>1</v>
      </c>
      <c r="AQ1439" s="264">
        <v>1</v>
      </c>
      <c r="AR1439" s="265">
        <v>1</v>
      </c>
      <c r="AS1439" s="286">
        <v>0.110069253262963</v>
      </c>
      <c r="AT1439" s="267" t="s">
        <v>33</v>
      </c>
      <c r="AU1439" s="268" t="s">
        <v>33</v>
      </c>
      <c r="AV1439" s="268" t="s">
        <v>33</v>
      </c>
      <c r="AW1439" s="268" t="s">
        <v>33</v>
      </c>
      <c r="AX1439" s="224"/>
      <c r="AY1439" s="222"/>
    </row>
    <row r="1440" ht="15" spans="1:51">
      <c r="A1440" s="220"/>
      <c r="B1440" s="224"/>
      <c r="C1440" s="283" t="s">
        <v>1455</v>
      </c>
      <c r="D1440" s="111" t="s">
        <v>125</v>
      </c>
      <c r="E1440" s="111" t="s">
        <v>1456</v>
      </c>
      <c r="F1440" s="311" t="s">
        <v>1481</v>
      </c>
      <c r="G1440" s="311" t="s">
        <v>1481</v>
      </c>
      <c r="H1440" s="311" t="s">
        <v>1481</v>
      </c>
      <c r="I1440" s="311" t="s">
        <v>1481</v>
      </c>
      <c r="J1440" s="259">
        <v>0.9</v>
      </c>
      <c r="K1440" s="260" t="s">
        <v>33</v>
      </c>
      <c r="L1440" s="260" t="s">
        <v>33</v>
      </c>
      <c r="M1440" s="261" t="s">
        <v>33</v>
      </c>
      <c r="N1440" s="261" t="s">
        <v>33</v>
      </c>
      <c r="O1440" s="262">
        <v>0.9</v>
      </c>
      <c r="P1440" s="263" t="s">
        <v>33</v>
      </c>
      <c r="Q1440" s="260" t="s">
        <v>33</v>
      </c>
      <c r="R1440" s="260" t="s">
        <v>33</v>
      </c>
      <c r="S1440" s="260">
        <v>0</v>
      </c>
      <c r="T1440" s="262">
        <v>0.9</v>
      </c>
      <c r="U1440" s="260" t="s">
        <v>33</v>
      </c>
      <c r="V1440" s="260" t="s">
        <v>33</v>
      </c>
      <c r="W1440" s="260" t="s">
        <v>33</v>
      </c>
      <c r="X1440" s="260">
        <v>1</v>
      </c>
      <c r="Y1440" s="262">
        <v>0.92</v>
      </c>
      <c r="Z1440" s="262" t="s">
        <v>33</v>
      </c>
      <c r="AA1440" s="262" t="s">
        <v>33</v>
      </c>
      <c r="AB1440" s="262" t="s">
        <v>33</v>
      </c>
      <c r="AC1440" s="262" t="s">
        <v>33</v>
      </c>
      <c r="AD1440" s="262">
        <v>0.92</v>
      </c>
      <c r="AE1440" s="260">
        <v>0.72972972972973</v>
      </c>
      <c r="AF1440" s="260">
        <v>0.171428571428571</v>
      </c>
      <c r="AG1440" s="260">
        <v>0.60377358490566</v>
      </c>
      <c r="AH1440" s="260">
        <v>0.56989247311828</v>
      </c>
      <c r="AI1440" s="262">
        <v>0.92</v>
      </c>
      <c r="AJ1440" s="260" t="s">
        <v>33</v>
      </c>
      <c r="AK1440" s="260" t="s">
        <v>33</v>
      </c>
      <c r="AL1440" s="260" t="s">
        <v>33</v>
      </c>
      <c r="AM1440" s="260">
        <v>1</v>
      </c>
      <c r="AN1440" s="259">
        <v>0.99</v>
      </c>
      <c r="AO1440" s="264" t="s">
        <v>33</v>
      </c>
      <c r="AP1440" s="264" t="s">
        <v>33</v>
      </c>
      <c r="AQ1440" s="264" t="s">
        <v>33</v>
      </c>
      <c r="AR1440" s="265">
        <v>1</v>
      </c>
      <c r="AS1440" s="286">
        <v>0.110069253262963</v>
      </c>
      <c r="AT1440" s="267" t="s">
        <v>33</v>
      </c>
      <c r="AU1440" s="268" t="s">
        <v>33</v>
      </c>
      <c r="AV1440" s="268" t="s">
        <v>33</v>
      </c>
      <c r="AW1440" s="268" t="s">
        <v>33</v>
      </c>
      <c r="AX1440" s="224"/>
      <c r="AY1440" s="222"/>
    </row>
    <row r="1441" ht="15" spans="1:51">
      <c r="A1441" s="220"/>
      <c r="B1441" s="224"/>
      <c r="C1441" s="283" t="s">
        <v>1455</v>
      </c>
      <c r="D1441" s="111" t="s">
        <v>125</v>
      </c>
      <c r="E1441" s="111" t="s">
        <v>1456</v>
      </c>
      <c r="F1441" s="311" t="s">
        <v>1482</v>
      </c>
      <c r="G1441" s="311" t="s">
        <v>1482</v>
      </c>
      <c r="H1441" s="311" t="s">
        <v>1482</v>
      </c>
      <c r="I1441" s="311" t="s">
        <v>1482</v>
      </c>
      <c r="J1441" s="259">
        <v>0.9</v>
      </c>
      <c r="K1441" s="260" t="s">
        <v>33</v>
      </c>
      <c r="L1441" s="260" t="s">
        <v>33</v>
      </c>
      <c r="M1441" s="261" t="s">
        <v>33</v>
      </c>
      <c r="N1441" s="261" t="s">
        <v>33</v>
      </c>
      <c r="O1441" s="262">
        <v>0.9</v>
      </c>
      <c r="P1441" s="263" t="s">
        <v>33</v>
      </c>
      <c r="Q1441" s="260" t="s">
        <v>33</v>
      </c>
      <c r="R1441" s="260" t="s">
        <v>33</v>
      </c>
      <c r="S1441" s="260">
        <v>0.08</v>
      </c>
      <c r="T1441" s="262">
        <v>0.9</v>
      </c>
      <c r="U1441" s="260" t="s">
        <v>33</v>
      </c>
      <c r="V1441" s="260" t="s">
        <v>33</v>
      </c>
      <c r="W1441" s="260" t="s">
        <v>33</v>
      </c>
      <c r="X1441" s="260">
        <v>0.84</v>
      </c>
      <c r="Y1441" s="262">
        <v>0.92</v>
      </c>
      <c r="Z1441" s="262" t="s">
        <v>33</v>
      </c>
      <c r="AA1441" s="262" t="s">
        <v>33</v>
      </c>
      <c r="AB1441" s="262" t="s">
        <v>33</v>
      </c>
      <c r="AC1441" s="262">
        <v>1</v>
      </c>
      <c r="AD1441" s="262">
        <v>0.92</v>
      </c>
      <c r="AE1441" s="260">
        <v>1</v>
      </c>
      <c r="AF1441" s="260">
        <v>1</v>
      </c>
      <c r="AG1441" s="260">
        <v>0.997638724911452</v>
      </c>
      <c r="AH1441" s="260">
        <v>0.817119215938303</v>
      </c>
      <c r="AI1441" s="262">
        <v>0.92</v>
      </c>
      <c r="AJ1441" s="260" t="s">
        <v>33</v>
      </c>
      <c r="AK1441" s="260" t="s">
        <v>33</v>
      </c>
      <c r="AL1441" s="260" t="s">
        <v>33</v>
      </c>
      <c r="AM1441" s="260">
        <v>0.878048780487805</v>
      </c>
      <c r="AN1441" s="259">
        <v>0.99</v>
      </c>
      <c r="AO1441" s="264" t="s">
        <v>33</v>
      </c>
      <c r="AP1441" s="264">
        <v>1</v>
      </c>
      <c r="AQ1441" s="264">
        <v>1</v>
      </c>
      <c r="AR1441" s="265">
        <v>1</v>
      </c>
      <c r="AS1441" s="286">
        <v>0.110069253262963</v>
      </c>
      <c r="AT1441" s="267" t="s">
        <v>33</v>
      </c>
      <c r="AU1441" s="268" t="s">
        <v>33</v>
      </c>
      <c r="AV1441" s="268" t="s">
        <v>33</v>
      </c>
      <c r="AW1441" s="268" t="s">
        <v>33</v>
      </c>
      <c r="AX1441" s="224"/>
      <c r="AY1441" s="222"/>
    </row>
    <row r="1442" ht="15" spans="1:51">
      <c r="A1442" s="220"/>
      <c r="B1442" s="224"/>
      <c r="C1442" s="283" t="s">
        <v>1455</v>
      </c>
      <c r="D1442" s="111" t="s">
        <v>125</v>
      </c>
      <c r="E1442" s="111" t="s">
        <v>1456</v>
      </c>
      <c r="F1442" s="311" t="s">
        <v>1483</v>
      </c>
      <c r="G1442" s="311" t="s">
        <v>1483</v>
      </c>
      <c r="H1442" s="311" t="s">
        <v>1483</v>
      </c>
      <c r="I1442" s="311" t="s">
        <v>1483</v>
      </c>
      <c r="J1442" s="259">
        <v>0.9</v>
      </c>
      <c r="K1442" s="260" t="s">
        <v>33</v>
      </c>
      <c r="L1442" s="260" t="s">
        <v>33</v>
      </c>
      <c r="M1442" s="261" t="s">
        <v>33</v>
      </c>
      <c r="N1442" s="261" t="s">
        <v>33</v>
      </c>
      <c r="O1442" s="262">
        <v>0.9</v>
      </c>
      <c r="P1442" s="263" t="s">
        <v>33</v>
      </c>
      <c r="Q1442" s="260" t="s">
        <v>33</v>
      </c>
      <c r="R1442" s="260" t="s">
        <v>33</v>
      </c>
      <c r="S1442" s="260" t="s">
        <v>33</v>
      </c>
      <c r="T1442" s="262">
        <v>0.9</v>
      </c>
      <c r="U1442" s="260" t="s">
        <v>33</v>
      </c>
      <c r="V1442" s="260" t="s">
        <v>33</v>
      </c>
      <c r="W1442" s="260" t="s">
        <v>33</v>
      </c>
      <c r="X1442" s="260" t="s">
        <v>33</v>
      </c>
      <c r="Y1442" s="262">
        <v>0.92</v>
      </c>
      <c r="Z1442" s="262" t="s">
        <v>33</v>
      </c>
      <c r="AA1442" s="262" t="s">
        <v>33</v>
      </c>
      <c r="AB1442" s="262" t="s">
        <v>33</v>
      </c>
      <c r="AC1442" s="262" t="s">
        <v>33</v>
      </c>
      <c r="AD1442" s="262">
        <v>0.92</v>
      </c>
      <c r="AE1442" s="260">
        <v>1</v>
      </c>
      <c r="AF1442" s="260">
        <v>1</v>
      </c>
      <c r="AG1442" s="260">
        <v>1</v>
      </c>
      <c r="AH1442" s="260">
        <v>0.969905417024935</v>
      </c>
      <c r="AI1442" s="262">
        <v>0.92</v>
      </c>
      <c r="AJ1442" s="260" t="s">
        <v>33</v>
      </c>
      <c r="AK1442" s="260" t="s">
        <v>33</v>
      </c>
      <c r="AL1442" s="260" t="s">
        <v>33</v>
      </c>
      <c r="AM1442" s="260">
        <v>1</v>
      </c>
      <c r="AN1442" s="259">
        <v>0.99</v>
      </c>
      <c r="AO1442" s="264" t="s">
        <v>33</v>
      </c>
      <c r="AP1442" s="264" t="s">
        <v>33</v>
      </c>
      <c r="AQ1442" s="264" t="s">
        <v>33</v>
      </c>
      <c r="AR1442" s="265">
        <v>1</v>
      </c>
      <c r="AS1442" s="286">
        <v>0.110069253262963</v>
      </c>
      <c r="AT1442" s="267" t="s">
        <v>33</v>
      </c>
      <c r="AU1442" s="268" t="s">
        <v>33</v>
      </c>
      <c r="AV1442" s="268" t="s">
        <v>33</v>
      </c>
      <c r="AW1442" s="268" t="s">
        <v>33</v>
      </c>
      <c r="AX1442" s="224"/>
      <c r="AY1442" s="222"/>
    </row>
    <row r="1443" ht="15" spans="1:51">
      <c r="A1443" s="220"/>
      <c r="B1443" s="224"/>
      <c r="C1443" s="283" t="s">
        <v>1455</v>
      </c>
      <c r="D1443" s="111" t="s">
        <v>125</v>
      </c>
      <c r="E1443" s="111" t="s">
        <v>1456</v>
      </c>
      <c r="F1443" s="311" t="s">
        <v>1484</v>
      </c>
      <c r="G1443" s="311" t="s">
        <v>1484</v>
      </c>
      <c r="H1443" s="311" t="s">
        <v>1484</v>
      </c>
      <c r="I1443" s="311" t="s">
        <v>1484</v>
      </c>
      <c r="J1443" s="259">
        <v>0.9</v>
      </c>
      <c r="K1443" s="260" t="s">
        <v>33</v>
      </c>
      <c r="L1443" s="260" t="s">
        <v>33</v>
      </c>
      <c r="M1443" s="261" t="s">
        <v>33</v>
      </c>
      <c r="N1443" s="261" t="s">
        <v>33</v>
      </c>
      <c r="O1443" s="262">
        <v>0.9</v>
      </c>
      <c r="P1443" s="263" t="s">
        <v>33</v>
      </c>
      <c r="Q1443" s="260" t="s">
        <v>33</v>
      </c>
      <c r="R1443" s="260" t="s">
        <v>33</v>
      </c>
      <c r="S1443" s="260">
        <v>0</v>
      </c>
      <c r="T1443" s="262">
        <v>0.9</v>
      </c>
      <c r="U1443" s="260" t="s">
        <v>33</v>
      </c>
      <c r="V1443" s="260" t="s">
        <v>33</v>
      </c>
      <c r="W1443" s="260" t="s">
        <v>33</v>
      </c>
      <c r="X1443" s="260">
        <v>1</v>
      </c>
      <c r="Y1443" s="262">
        <v>0.92</v>
      </c>
      <c r="Z1443" s="262" t="s">
        <v>33</v>
      </c>
      <c r="AA1443" s="262" t="s">
        <v>33</v>
      </c>
      <c r="AB1443" s="262" t="s">
        <v>33</v>
      </c>
      <c r="AC1443" s="262" t="s">
        <v>33</v>
      </c>
      <c r="AD1443" s="262">
        <v>0.92</v>
      </c>
      <c r="AE1443" s="260">
        <v>1</v>
      </c>
      <c r="AF1443" s="260">
        <v>0.966666666666667</v>
      </c>
      <c r="AG1443" s="260">
        <v>1</v>
      </c>
      <c r="AH1443" s="260">
        <v>0.984742268041237</v>
      </c>
      <c r="AI1443" s="262">
        <v>0.92</v>
      </c>
      <c r="AJ1443" s="260" t="s">
        <v>33</v>
      </c>
      <c r="AK1443" s="260" t="s">
        <v>33</v>
      </c>
      <c r="AL1443" s="260" t="s">
        <v>33</v>
      </c>
      <c r="AM1443" s="260">
        <v>1</v>
      </c>
      <c r="AN1443" s="259">
        <v>0.99</v>
      </c>
      <c r="AO1443" s="264" t="s">
        <v>33</v>
      </c>
      <c r="AP1443" s="264" t="s">
        <v>33</v>
      </c>
      <c r="AQ1443" s="264" t="s">
        <v>33</v>
      </c>
      <c r="AR1443" s="265">
        <v>1</v>
      </c>
      <c r="AS1443" s="286">
        <v>0.110069253262963</v>
      </c>
      <c r="AT1443" s="267" t="s">
        <v>33</v>
      </c>
      <c r="AU1443" s="268" t="s">
        <v>33</v>
      </c>
      <c r="AV1443" s="268" t="s">
        <v>33</v>
      </c>
      <c r="AW1443" s="268" t="s">
        <v>33</v>
      </c>
      <c r="AX1443" s="224"/>
      <c r="AY1443" s="222"/>
    </row>
    <row r="1444" ht="15" spans="1:51">
      <c r="A1444" s="220"/>
      <c r="B1444" s="224"/>
      <c r="C1444" s="283" t="s">
        <v>1455</v>
      </c>
      <c r="D1444" s="111" t="s">
        <v>125</v>
      </c>
      <c r="E1444" s="111" t="s">
        <v>1456</v>
      </c>
      <c r="F1444" s="311" t="s">
        <v>1485</v>
      </c>
      <c r="G1444" s="311" t="s">
        <v>1485</v>
      </c>
      <c r="H1444" s="311" t="s">
        <v>1485</v>
      </c>
      <c r="I1444" s="311" t="s">
        <v>1485</v>
      </c>
      <c r="J1444" s="259">
        <v>0.9</v>
      </c>
      <c r="K1444" s="260" t="s">
        <v>33</v>
      </c>
      <c r="L1444" s="260" t="s">
        <v>33</v>
      </c>
      <c r="M1444" s="261" t="s">
        <v>33</v>
      </c>
      <c r="N1444" s="261" t="s">
        <v>33</v>
      </c>
      <c r="O1444" s="262">
        <v>0.9</v>
      </c>
      <c r="P1444" s="263" t="s">
        <v>33</v>
      </c>
      <c r="Q1444" s="260" t="s">
        <v>33</v>
      </c>
      <c r="R1444" s="260" t="s">
        <v>33</v>
      </c>
      <c r="S1444" s="260" t="s">
        <v>33</v>
      </c>
      <c r="T1444" s="262">
        <v>0.9</v>
      </c>
      <c r="U1444" s="260" t="s">
        <v>33</v>
      </c>
      <c r="V1444" s="260" t="s">
        <v>33</v>
      </c>
      <c r="W1444" s="260" t="s">
        <v>33</v>
      </c>
      <c r="X1444" s="260" t="s">
        <v>33</v>
      </c>
      <c r="Y1444" s="262">
        <v>0.92</v>
      </c>
      <c r="Z1444" s="262" t="s">
        <v>33</v>
      </c>
      <c r="AA1444" s="262" t="s">
        <v>33</v>
      </c>
      <c r="AB1444" s="262" t="s">
        <v>33</v>
      </c>
      <c r="AC1444" s="262" t="s">
        <v>33</v>
      </c>
      <c r="AD1444" s="262">
        <v>0.92</v>
      </c>
      <c r="AE1444" s="260">
        <v>1</v>
      </c>
      <c r="AF1444" s="260">
        <v>1</v>
      </c>
      <c r="AG1444" s="260">
        <v>1</v>
      </c>
      <c r="AH1444" s="260">
        <v>0.997780244173141</v>
      </c>
      <c r="AI1444" s="262">
        <v>0.92</v>
      </c>
      <c r="AJ1444" s="260" t="s">
        <v>33</v>
      </c>
      <c r="AK1444" s="260" t="s">
        <v>33</v>
      </c>
      <c r="AL1444" s="260" t="s">
        <v>33</v>
      </c>
      <c r="AM1444" s="260" t="s">
        <v>33</v>
      </c>
      <c r="AN1444" s="259">
        <v>0.99</v>
      </c>
      <c r="AO1444" s="264" t="s">
        <v>33</v>
      </c>
      <c r="AP1444" s="264" t="s">
        <v>33</v>
      </c>
      <c r="AQ1444" s="264" t="s">
        <v>33</v>
      </c>
      <c r="AR1444" s="265">
        <v>1</v>
      </c>
      <c r="AS1444" s="286">
        <v>0.110069253262963</v>
      </c>
      <c r="AT1444" s="267" t="s">
        <v>33</v>
      </c>
      <c r="AU1444" s="268" t="s">
        <v>33</v>
      </c>
      <c r="AV1444" s="268" t="s">
        <v>33</v>
      </c>
      <c r="AW1444" s="268" t="s">
        <v>33</v>
      </c>
      <c r="AX1444" s="224"/>
      <c r="AY1444" s="222"/>
    </row>
    <row r="1445" ht="15" spans="1:51">
      <c r="A1445" s="220"/>
      <c r="B1445" s="224"/>
      <c r="C1445" s="283" t="s">
        <v>1455</v>
      </c>
      <c r="D1445" s="111" t="s">
        <v>125</v>
      </c>
      <c r="E1445" s="111" t="s">
        <v>1456</v>
      </c>
      <c r="F1445" s="311" t="s">
        <v>1486</v>
      </c>
      <c r="G1445" s="311" t="s">
        <v>1486</v>
      </c>
      <c r="H1445" s="311" t="s">
        <v>1486</v>
      </c>
      <c r="I1445" s="311" t="s">
        <v>1486</v>
      </c>
      <c r="J1445" s="259">
        <v>0.9</v>
      </c>
      <c r="K1445" s="260" t="s">
        <v>33</v>
      </c>
      <c r="L1445" s="260" t="s">
        <v>33</v>
      </c>
      <c r="M1445" s="261" t="s">
        <v>33</v>
      </c>
      <c r="N1445" s="261" t="s">
        <v>33</v>
      </c>
      <c r="O1445" s="262">
        <v>0.9</v>
      </c>
      <c r="P1445" s="263">
        <v>0</v>
      </c>
      <c r="Q1445" s="260">
        <v>0</v>
      </c>
      <c r="R1445" s="260">
        <v>0</v>
      </c>
      <c r="S1445" s="260">
        <v>0</v>
      </c>
      <c r="T1445" s="262">
        <v>0.9</v>
      </c>
      <c r="U1445" s="260">
        <v>0.75</v>
      </c>
      <c r="V1445" s="260">
        <v>0.75</v>
      </c>
      <c r="W1445" s="260">
        <v>1</v>
      </c>
      <c r="X1445" s="260">
        <v>0.966666666666667</v>
      </c>
      <c r="Y1445" s="262">
        <v>0.92</v>
      </c>
      <c r="Z1445" s="262">
        <v>0</v>
      </c>
      <c r="AA1445" s="262" t="s">
        <v>33</v>
      </c>
      <c r="AB1445" s="262">
        <v>1</v>
      </c>
      <c r="AC1445" s="262">
        <v>0.304347826086957</v>
      </c>
      <c r="AD1445" s="262">
        <v>0.92</v>
      </c>
      <c r="AE1445" s="260">
        <v>1</v>
      </c>
      <c r="AF1445" s="260">
        <v>0.99835481217439</v>
      </c>
      <c r="AG1445" s="260">
        <v>0.999305555555556</v>
      </c>
      <c r="AH1445" s="260">
        <v>0.98174939445164</v>
      </c>
      <c r="AI1445" s="262">
        <v>0.92</v>
      </c>
      <c r="AJ1445" s="260">
        <v>0.269230769230769</v>
      </c>
      <c r="AK1445" s="260">
        <v>0.8</v>
      </c>
      <c r="AL1445" s="260">
        <v>1</v>
      </c>
      <c r="AM1445" s="260">
        <v>0.938337801608579</v>
      </c>
      <c r="AN1445" s="259">
        <v>0.99</v>
      </c>
      <c r="AO1445" s="264">
        <v>1</v>
      </c>
      <c r="AP1445" s="264">
        <v>1</v>
      </c>
      <c r="AQ1445" s="264">
        <v>1</v>
      </c>
      <c r="AR1445" s="265">
        <v>1</v>
      </c>
      <c r="AS1445" s="286">
        <v>0.110069253262963</v>
      </c>
      <c r="AT1445" s="267" t="s">
        <v>33</v>
      </c>
      <c r="AU1445" s="268" t="s">
        <v>33</v>
      </c>
      <c r="AV1445" s="268" t="s">
        <v>33</v>
      </c>
      <c r="AW1445" s="268" t="s">
        <v>33</v>
      </c>
      <c r="AX1445" s="224"/>
      <c r="AY1445" s="222"/>
    </row>
    <row r="1446" ht="15" spans="1:51">
      <c r="A1446" s="220"/>
      <c r="B1446" s="224"/>
      <c r="C1446" s="283" t="s">
        <v>1455</v>
      </c>
      <c r="D1446" s="111" t="s">
        <v>125</v>
      </c>
      <c r="E1446" s="111" t="s">
        <v>1456</v>
      </c>
      <c r="F1446" s="311" t="s">
        <v>1487</v>
      </c>
      <c r="G1446" s="311" t="s">
        <v>1487</v>
      </c>
      <c r="H1446" s="311" t="s">
        <v>1487</v>
      </c>
      <c r="I1446" s="311" t="s">
        <v>1487</v>
      </c>
      <c r="J1446" s="259">
        <v>0.9</v>
      </c>
      <c r="K1446" s="260" t="s">
        <v>33</v>
      </c>
      <c r="L1446" s="260" t="s">
        <v>33</v>
      </c>
      <c r="M1446" s="261" t="s">
        <v>33</v>
      </c>
      <c r="N1446" s="261" t="s">
        <v>33</v>
      </c>
      <c r="O1446" s="262">
        <v>0.9</v>
      </c>
      <c r="P1446" s="263" t="s">
        <v>33</v>
      </c>
      <c r="Q1446" s="260" t="s">
        <v>33</v>
      </c>
      <c r="R1446" s="260" t="s">
        <v>33</v>
      </c>
      <c r="S1446" s="260">
        <v>0</v>
      </c>
      <c r="T1446" s="262">
        <v>0.9</v>
      </c>
      <c r="U1446" s="260" t="s">
        <v>33</v>
      </c>
      <c r="V1446" s="260" t="s">
        <v>33</v>
      </c>
      <c r="W1446" s="260" t="s">
        <v>33</v>
      </c>
      <c r="X1446" s="260">
        <v>1</v>
      </c>
      <c r="Y1446" s="262">
        <v>0.92</v>
      </c>
      <c r="Z1446" s="262" t="s">
        <v>33</v>
      </c>
      <c r="AA1446" s="262" t="s">
        <v>33</v>
      </c>
      <c r="AB1446" s="262" t="s">
        <v>33</v>
      </c>
      <c r="AC1446" s="262" t="s">
        <v>33</v>
      </c>
      <c r="AD1446" s="262">
        <v>0.92</v>
      </c>
      <c r="AE1446" s="260">
        <v>1</v>
      </c>
      <c r="AF1446" s="260">
        <v>0.997727272727273</v>
      </c>
      <c r="AG1446" s="260">
        <v>1</v>
      </c>
      <c r="AH1446" s="260">
        <v>0.999865301724138</v>
      </c>
      <c r="AI1446" s="262">
        <v>0.92</v>
      </c>
      <c r="AJ1446" s="260" t="s">
        <v>33</v>
      </c>
      <c r="AK1446" s="260" t="s">
        <v>33</v>
      </c>
      <c r="AL1446" s="260" t="s">
        <v>33</v>
      </c>
      <c r="AM1446" s="260">
        <v>1</v>
      </c>
      <c r="AN1446" s="259">
        <v>0.99</v>
      </c>
      <c r="AO1446" s="264" t="s">
        <v>33</v>
      </c>
      <c r="AP1446" s="264">
        <v>1</v>
      </c>
      <c r="AQ1446" s="264" t="s">
        <v>33</v>
      </c>
      <c r="AR1446" s="265">
        <v>1</v>
      </c>
      <c r="AS1446" s="286">
        <v>0.110069253262963</v>
      </c>
      <c r="AT1446" s="267" t="s">
        <v>33</v>
      </c>
      <c r="AU1446" s="268" t="s">
        <v>33</v>
      </c>
      <c r="AV1446" s="268" t="s">
        <v>33</v>
      </c>
      <c r="AW1446" s="268" t="s">
        <v>33</v>
      </c>
      <c r="AX1446" s="224"/>
      <c r="AY1446" s="222"/>
    </row>
    <row r="1447" ht="15" spans="1:51">
      <c r="A1447" s="220"/>
      <c r="B1447" s="224"/>
      <c r="C1447" s="283" t="s">
        <v>1455</v>
      </c>
      <c r="D1447" s="111" t="s">
        <v>125</v>
      </c>
      <c r="E1447" s="111" t="s">
        <v>1456</v>
      </c>
      <c r="F1447" s="311" t="s">
        <v>1488</v>
      </c>
      <c r="G1447" s="311" t="s">
        <v>1488</v>
      </c>
      <c r="H1447" s="311" t="s">
        <v>1488</v>
      </c>
      <c r="I1447" s="311" t="s">
        <v>1488</v>
      </c>
      <c r="J1447" s="259">
        <v>0.9</v>
      </c>
      <c r="K1447" s="260" t="s">
        <v>33</v>
      </c>
      <c r="L1447" s="260" t="s">
        <v>33</v>
      </c>
      <c r="M1447" s="261" t="s">
        <v>33</v>
      </c>
      <c r="N1447" s="261" t="s">
        <v>33</v>
      </c>
      <c r="O1447" s="262">
        <v>0.9</v>
      </c>
      <c r="P1447" s="263" t="s">
        <v>33</v>
      </c>
      <c r="Q1447" s="260" t="s">
        <v>33</v>
      </c>
      <c r="R1447" s="260" t="s">
        <v>33</v>
      </c>
      <c r="S1447" s="260" t="s">
        <v>33</v>
      </c>
      <c r="T1447" s="262">
        <v>0.9</v>
      </c>
      <c r="U1447" s="260" t="s">
        <v>33</v>
      </c>
      <c r="V1447" s="260" t="s">
        <v>33</v>
      </c>
      <c r="W1447" s="260" t="s">
        <v>33</v>
      </c>
      <c r="X1447" s="260" t="s">
        <v>33</v>
      </c>
      <c r="Y1447" s="262">
        <v>0.92</v>
      </c>
      <c r="Z1447" s="262" t="s">
        <v>33</v>
      </c>
      <c r="AA1447" s="262" t="s">
        <v>33</v>
      </c>
      <c r="AB1447" s="262" t="s">
        <v>33</v>
      </c>
      <c r="AC1447" s="262" t="s">
        <v>33</v>
      </c>
      <c r="AD1447" s="262">
        <v>0.92</v>
      </c>
      <c r="AE1447" s="260">
        <v>1</v>
      </c>
      <c r="AF1447" s="260">
        <v>1</v>
      </c>
      <c r="AG1447" s="260">
        <v>1</v>
      </c>
      <c r="AH1447" s="260">
        <v>0.973036487322202</v>
      </c>
      <c r="AI1447" s="262">
        <v>0.92</v>
      </c>
      <c r="AJ1447" s="260" t="s">
        <v>33</v>
      </c>
      <c r="AK1447" s="260" t="s">
        <v>33</v>
      </c>
      <c r="AL1447" s="260" t="s">
        <v>33</v>
      </c>
      <c r="AM1447" s="260" t="s">
        <v>33</v>
      </c>
      <c r="AN1447" s="259">
        <v>0.99</v>
      </c>
      <c r="AO1447" s="264" t="s">
        <v>33</v>
      </c>
      <c r="AP1447" s="264" t="s">
        <v>33</v>
      </c>
      <c r="AQ1447" s="264" t="s">
        <v>33</v>
      </c>
      <c r="AR1447" s="265" t="s">
        <v>33</v>
      </c>
      <c r="AS1447" s="286">
        <v>0.110069253262963</v>
      </c>
      <c r="AT1447" s="267" t="s">
        <v>33</v>
      </c>
      <c r="AU1447" s="268" t="s">
        <v>33</v>
      </c>
      <c r="AV1447" s="268" t="s">
        <v>33</v>
      </c>
      <c r="AW1447" s="268" t="s">
        <v>33</v>
      </c>
      <c r="AX1447" s="224"/>
      <c r="AY1447" s="222"/>
    </row>
    <row r="1448" ht="15" spans="1:51">
      <c r="A1448" s="220"/>
      <c r="B1448" s="224"/>
      <c r="C1448" s="283" t="s">
        <v>1455</v>
      </c>
      <c r="D1448" s="111" t="s">
        <v>125</v>
      </c>
      <c r="E1448" s="111" t="s">
        <v>1456</v>
      </c>
      <c r="F1448" s="108" t="s">
        <v>1489</v>
      </c>
      <c r="G1448" s="108" t="s">
        <v>1489</v>
      </c>
      <c r="H1448" s="108" t="s">
        <v>1489</v>
      </c>
      <c r="I1448" s="108" t="s">
        <v>1489</v>
      </c>
      <c r="J1448" s="259">
        <v>0.9</v>
      </c>
      <c r="K1448" s="260" t="s">
        <v>33</v>
      </c>
      <c r="L1448" s="260" t="s">
        <v>33</v>
      </c>
      <c r="M1448" s="261" t="s">
        <v>33</v>
      </c>
      <c r="N1448" s="261" t="s">
        <v>33</v>
      </c>
      <c r="O1448" s="262">
        <v>0.9</v>
      </c>
      <c r="P1448" s="263" t="s">
        <v>33</v>
      </c>
      <c r="Q1448" s="260" t="s">
        <v>33</v>
      </c>
      <c r="R1448" s="260" t="s">
        <v>33</v>
      </c>
      <c r="S1448" s="260" t="s">
        <v>33</v>
      </c>
      <c r="T1448" s="262">
        <v>0.9</v>
      </c>
      <c r="U1448" s="260" t="s">
        <v>33</v>
      </c>
      <c r="V1448" s="260" t="s">
        <v>33</v>
      </c>
      <c r="W1448" s="260" t="s">
        <v>33</v>
      </c>
      <c r="X1448" s="260" t="s">
        <v>33</v>
      </c>
      <c r="Y1448" s="262">
        <v>0.92</v>
      </c>
      <c r="Z1448" s="262" t="s">
        <v>33</v>
      </c>
      <c r="AA1448" s="262" t="s">
        <v>33</v>
      </c>
      <c r="AB1448" s="262" t="s">
        <v>33</v>
      </c>
      <c r="AC1448" s="262" t="s">
        <v>33</v>
      </c>
      <c r="AD1448" s="262">
        <v>0.92</v>
      </c>
      <c r="AE1448" s="260">
        <v>0.986622073578595</v>
      </c>
      <c r="AF1448" s="260">
        <v>0.976510067114094</v>
      </c>
      <c r="AG1448" s="260">
        <v>0.99203187250996</v>
      </c>
      <c r="AH1448" s="260">
        <v>0.956395699963764</v>
      </c>
      <c r="AI1448" s="262">
        <v>0.92</v>
      </c>
      <c r="AJ1448" s="260" t="s">
        <v>33</v>
      </c>
      <c r="AK1448" s="260" t="s">
        <v>33</v>
      </c>
      <c r="AL1448" s="260" t="s">
        <v>33</v>
      </c>
      <c r="AM1448" s="260" t="s">
        <v>33</v>
      </c>
      <c r="AN1448" s="259">
        <v>0.99</v>
      </c>
      <c r="AO1448" s="264">
        <v>1</v>
      </c>
      <c r="AP1448" s="264">
        <v>1</v>
      </c>
      <c r="AQ1448" s="264">
        <v>1</v>
      </c>
      <c r="AR1448" s="265">
        <v>1</v>
      </c>
      <c r="AS1448" s="286">
        <v>0.110069253262963</v>
      </c>
      <c r="AT1448" s="267" t="s">
        <v>33</v>
      </c>
      <c r="AU1448" s="268" t="s">
        <v>33</v>
      </c>
      <c r="AV1448" s="268" t="s">
        <v>33</v>
      </c>
      <c r="AW1448" s="268" t="s">
        <v>33</v>
      </c>
      <c r="AX1448" s="224"/>
      <c r="AY1448" s="222"/>
    </row>
    <row r="1449" ht="15" spans="1:51">
      <c r="A1449" s="220"/>
      <c r="B1449" s="224"/>
      <c r="C1449" s="283" t="s">
        <v>1455</v>
      </c>
      <c r="D1449" s="111" t="s">
        <v>125</v>
      </c>
      <c r="E1449" s="111" t="s">
        <v>1456</v>
      </c>
      <c r="F1449" s="108" t="s">
        <v>1490</v>
      </c>
      <c r="G1449" s="108" t="s">
        <v>1490</v>
      </c>
      <c r="H1449" s="108" t="s">
        <v>1490</v>
      </c>
      <c r="I1449" s="108" t="s">
        <v>1490</v>
      </c>
      <c r="J1449" s="259">
        <v>0.9</v>
      </c>
      <c r="K1449" s="260" t="s">
        <v>33</v>
      </c>
      <c r="L1449" s="260" t="s">
        <v>33</v>
      </c>
      <c r="M1449" s="261" t="s">
        <v>33</v>
      </c>
      <c r="N1449" s="261" t="s">
        <v>33</v>
      </c>
      <c r="O1449" s="262">
        <v>0.9</v>
      </c>
      <c r="P1449" s="263" t="s">
        <v>33</v>
      </c>
      <c r="Q1449" s="260" t="s">
        <v>33</v>
      </c>
      <c r="R1449" s="260" t="s">
        <v>33</v>
      </c>
      <c r="S1449" s="260" t="s">
        <v>33</v>
      </c>
      <c r="T1449" s="262">
        <v>0.9</v>
      </c>
      <c r="U1449" s="260" t="s">
        <v>33</v>
      </c>
      <c r="V1449" s="260" t="s">
        <v>33</v>
      </c>
      <c r="W1449" s="260" t="s">
        <v>33</v>
      </c>
      <c r="X1449" s="260" t="s">
        <v>33</v>
      </c>
      <c r="Y1449" s="262">
        <v>0.92</v>
      </c>
      <c r="Z1449" s="262" t="s">
        <v>33</v>
      </c>
      <c r="AA1449" s="262" t="s">
        <v>33</v>
      </c>
      <c r="AB1449" s="262" t="s">
        <v>33</v>
      </c>
      <c r="AC1449" s="262" t="s">
        <v>33</v>
      </c>
      <c r="AD1449" s="262">
        <v>0.92</v>
      </c>
      <c r="AE1449" s="260">
        <v>1</v>
      </c>
      <c r="AF1449" s="260">
        <v>1</v>
      </c>
      <c r="AG1449" s="260">
        <v>1</v>
      </c>
      <c r="AH1449" s="260">
        <v>0.992740471869328</v>
      </c>
      <c r="AI1449" s="262">
        <v>0.92</v>
      </c>
      <c r="AJ1449" s="260" t="s">
        <v>33</v>
      </c>
      <c r="AK1449" s="260" t="s">
        <v>33</v>
      </c>
      <c r="AL1449" s="260" t="s">
        <v>33</v>
      </c>
      <c r="AM1449" s="260" t="s">
        <v>33</v>
      </c>
      <c r="AN1449" s="259">
        <v>0.99</v>
      </c>
      <c r="AO1449" s="264">
        <v>1</v>
      </c>
      <c r="AP1449" s="264">
        <v>1</v>
      </c>
      <c r="AQ1449" s="264">
        <v>1</v>
      </c>
      <c r="AR1449" s="265">
        <v>1</v>
      </c>
      <c r="AS1449" s="286">
        <v>0.110069253262963</v>
      </c>
      <c r="AT1449" s="267" t="s">
        <v>33</v>
      </c>
      <c r="AU1449" s="268" t="s">
        <v>33</v>
      </c>
      <c r="AV1449" s="268" t="s">
        <v>33</v>
      </c>
      <c r="AW1449" s="268" t="s">
        <v>33</v>
      </c>
      <c r="AX1449" s="224"/>
      <c r="AY1449" s="222"/>
    </row>
    <row r="1450" ht="15" spans="1:51">
      <c r="A1450" s="220"/>
      <c r="B1450" s="224"/>
      <c r="C1450" s="283" t="s">
        <v>1455</v>
      </c>
      <c r="D1450" s="111" t="s">
        <v>125</v>
      </c>
      <c r="E1450" s="111" t="s">
        <v>1456</v>
      </c>
      <c r="F1450" s="311" t="s">
        <v>1491</v>
      </c>
      <c r="G1450" s="311" t="s">
        <v>1491</v>
      </c>
      <c r="H1450" s="311" t="s">
        <v>1491</v>
      </c>
      <c r="I1450" s="311" t="s">
        <v>1491</v>
      </c>
      <c r="J1450" s="259">
        <v>0.9</v>
      </c>
      <c r="K1450" s="260" t="s">
        <v>33</v>
      </c>
      <c r="L1450" s="260" t="s">
        <v>33</v>
      </c>
      <c r="M1450" s="261" t="s">
        <v>33</v>
      </c>
      <c r="N1450" s="261" t="s">
        <v>33</v>
      </c>
      <c r="O1450" s="262">
        <v>0.9</v>
      </c>
      <c r="P1450" s="263">
        <v>0</v>
      </c>
      <c r="Q1450" s="260">
        <v>0</v>
      </c>
      <c r="R1450" s="260">
        <v>0</v>
      </c>
      <c r="S1450" s="260">
        <v>0</v>
      </c>
      <c r="T1450" s="262">
        <v>0.9</v>
      </c>
      <c r="U1450" s="260">
        <v>1</v>
      </c>
      <c r="V1450" s="260">
        <v>1</v>
      </c>
      <c r="W1450" s="260">
        <v>1</v>
      </c>
      <c r="X1450" s="260">
        <v>0.973684210526316</v>
      </c>
      <c r="Y1450" s="262">
        <v>0.92</v>
      </c>
      <c r="Z1450" s="262" t="s">
        <v>33</v>
      </c>
      <c r="AA1450" s="262" t="s">
        <v>33</v>
      </c>
      <c r="AB1450" s="262" t="s">
        <v>33</v>
      </c>
      <c r="AC1450" s="262">
        <v>1</v>
      </c>
      <c r="AD1450" s="262">
        <v>0.92</v>
      </c>
      <c r="AE1450" s="260">
        <v>0.996941896024465</v>
      </c>
      <c r="AF1450" s="260">
        <v>1</v>
      </c>
      <c r="AG1450" s="260">
        <v>1</v>
      </c>
      <c r="AH1450" s="260">
        <v>0.991713747645951</v>
      </c>
      <c r="AI1450" s="262">
        <v>0.92</v>
      </c>
      <c r="AJ1450" s="260">
        <v>1</v>
      </c>
      <c r="AK1450" s="260">
        <v>1</v>
      </c>
      <c r="AL1450" s="260">
        <v>1</v>
      </c>
      <c r="AM1450" s="260">
        <v>0.98</v>
      </c>
      <c r="AN1450" s="259">
        <v>0.99</v>
      </c>
      <c r="AO1450" s="264">
        <v>1</v>
      </c>
      <c r="AP1450" s="264">
        <v>1</v>
      </c>
      <c r="AQ1450" s="264">
        <v>1</v>
      </c>
      <c r="AR1450" s="265">
        <v>1</v>
      </c>
      <c r="AS1450" s="286">
        <v>0.110069253262963</v>
      </c>
      <c r="AT1450" s="267" t="s">
        <v>33</v>
      </c>
      <c r="AU1450" s="268" t="s">
        <v>33</v>
      </c>
      <c r="AV1450" s="268" t="s">
        <v>33</v>
      </c>
      <c r="AW1450" s="268" t="s">
        <v>33</v>
      </c>
      <c r="AX1450" s="224"/>
      <c r="AY1450" s="222"/>
    </row>
    <row r="1451" ht="15" spans="1:51">
      <c r="A1451" s="220"/>
      <c r="B1451" s="224"/>
      <c r="C1451" s="283" t="s">
        <v>1455</v>
      </c>
      <c r="D1451" s="111" t="s">
        <v>25</v>
      </c>
      <c r="E1451" s="111" t="s">
        <v>1456</v>
      </c>
      <c r="F1451" s="290" t="s">
        <v>1492</v>
      </c>
      <c r="G1451" s="290" t="s">
        <v>1492</v>
      </c>
      <c r="H1451" s="290" t="s">
        <v>1492</v>
      </c>
      <c r="I1451" s="290" t="s">
        <v>1492</v>
      </c>
      <c r="J1451" s="259">
        <v>0.9</v>
      </c>
      <c r="K1451" s="260">
        <v>1</v>
      </c>
      <c r="L1451" s="260">
        <v>1</v>
      </c>
      <c r="M1451" s="261">
        <v>1</v>
      </c>
      <c r="N1451" s="261">
        <v>1</v>
      </c>
      <c r="O1451" s="262">
        <v>0.9</v>
      </c>
      <c r="P1451" s="263">
        <v>0.999242424242424</v>
      </c>
      <c r="Q1451" s="260">
        <v>0.996702390766694</v>
      </c>
      <c r="R1451" s="260">
        <v>0.996315401621223</v>
      </c>
      <c r="S1451" s="260">
        <v>0.989618388469109</v>
      </c>
      <c r="T1451" s="262">
        <v>0.9</v>
      </c>
      <c r="U1451" s="260">
        <v>0.914393939393939</v>
      </c>
      <c r="V1451" s="260">
        <v>0.969497114591921</v>
      </c>
      <c r="W1451" s="260">
        <v>0.95725865880619</v>
      </c>
      <c r="X1451" s="260">
        <v>0.945298114165979</v>
      </c>
      <c r="Y1451" s="262">
        <v>0.92</v>
      </c>
      <c r="Z1451" s="262" t="s">
        <v>33</v>
      </c>
      <c r="AA1451" s="262" t="s">
        <v>33</v>
      </c>
      <c r="AB1451" s="262" t="s">
        <v>33</v>
      </c>
      <c r="AC1451" s="262" t="s">
        <v>33</v>
      </c>
      <c r="AD1451" s="262">
        <v>0.92</v>
      </c>
      <c r="AE1451" s="260">
        <v>1</v>
      </c>
      <c r="AF1451" s="260">
        <v>0.928571428571429</v>
      </c>
      <c r="AG1451" s="260">
        <v>1</v>
      </c>
      <c r="AH1451" s="260">
        <v>0.99</v>
      </c>
      <c r="AI1451" s="262">
        <v>0.92</v>
      </c>
      <c r="AJ1451" s="260">
        <v>0.938636363636364</v>
      </c>
      <c r="AK1451" s="260">
        <v>0.991755976916735</v>
      </c>
      <c r="AL1451" s="260">
        <v>0.991156963890936</v>
      </c>
      <c r="AM1451" s="260">
        <v>0.986856308337037</v>
      </c>
      <c r="AN1451" s="259">
        <v>0.99</v>
      </c>
      <c r="AO1451" s="264" t="s">
        <v>33</v>
      </c>
      <c r="AP1451" s="264">
        <v>1</v>
      </c>
      <c r="AQ1451" s="264">
        <v>1</v>
      </c>
      <c r="AR1451" s="265">
        <v>1</v>
      </c>
      <c r="AS1451" s="286">
        <v>0.110069253262963</v>
      </c>
      <c r="AT1451" s="267">
        <v>0</v>
      </c>
      <c r="AU1451" s="268">
        <v>0</v>
      </c>
      <c r="AV1451" s="268">
        <v>0</v>
      </c>
      <c r="AW1451" s="268">
        <v>0.0622568093385214</v>
      </c>
      <c r="AX1451" s="224"/>
      <c r="AY1451" s="222"/>
    </row>
    <row r="1452" ht="15" spans="1:51">
      <c r="A1452" s="220"/>
      <c r="B1452" s="224"/>
      <c r="C1452" s="283" t="s">
        <v>1455</v>
      </c>
      <c r="D1452" s="111" t="s">
        <v>25</v>
      </c>
      <c r="E1452" s="111" t="s">
        <v>1456</v>
      </c>
      <c r="F1452" s="290" t="s">
        <v>1493</v>
      </c>
      <c r="G1452" s="290" t="s">
        <v>1493</v>
      </c>
      <c r="H1452" s="290" t="s">
        <v>1493</v>
      </c>
      <c r="I1452" s="290" t="s">
        <v>1493</v>
      </c>
      <c r="J1452" s="259">
        <v>0.9</v>
      </c>
      <c r="K1452" s="260">
        <v>1</v>
      </c>
      <c r="L1452" s="260">
        <v>1</v>
      </c>
      <c r="M1452" s="261">
        <v>0.970588235294118</v>
      </c>
      <c r="N1452" s="261">
        <v>0.97787610619469</v>
      </c>
      <c r="O1452" s="262">
        <v>0.9</v>
      </c>
      <c r="P1452" s="263">
        <v>0.999725877192982</v>
      </c>
      <c r="Q1452" s="260">
        <v>0.99946552645644</v>
      </c>
      <c r="R1452" s="260">
        <v>0.99875868917577</v>
      </c>
      <c r="S1452" s="260">
        <v>0.998438267484477</v>
      </c>
      <c r="T1452" s="262">
        <v>0.9</v>
      </c>
      <c r="U1452" s="260">
        <v>0.933662280701754</v>
      </c>
      <c r="V1452" s="260">
        <v>0.94762159273116</v>
      </c>
      <c r="W1452" s="260">
        <v>0.964250248262165</v>
      </c>
      <c r="X1452" s="260">
        <v>0.960087658534742</v>
      </c>
      <c r="Y1452" s="262">
        <v>0.92</v>
      </c>
      <c r="Z1452" s="262" t="s">
        <v>33</v>
      </c>
      <c r="AA1452" s="262" t="s">
        <v>33</v>
      </c>
      <c r="AB1452" s="262" t="s">
        <v>33</v>
      </c>
      <c r="AC1452" s="262" t="s">
        <v>33</v>
      </c>
      <c r="AD1452" s="262">
        <v>0.92</v>
      </c>
      <c r="AE1452" s="260">
        <v>0.966666666666667</v>
      </c>
      <c r="AF1452" s="260">
        <v>1</v>
      </c>
      <c r="AG1452" s="260">
        <v>1</v>
      </c>
      <c r="AH1452" s="260">
        <v>0.901926444833625</v>
      </c>
      <c r="AI1452" s="262">
        <v>0.92</v>
      </c>
      <c r="AJ1452" s="260">
        <v>0.96984649122807</v>
      </c>
      <c r="AK1452" s="260">
        <v>0.969000534473544</v>
      </c>
      <c r="AL1452" s="260">
        <v>0.986593843098312</v>
      </c>
      <c r="AM1452" s="260">
        <v>0.986095542765022</v>
      </c>
      <c r="AN1452" s="259">
        <v>0.99</v>
      </c>
      <c r="AO1452" s="264">
        <v>1</v>
      </c>
      <c r="AP1452" s="264">
        <v>1</v>
      </c>
      <c r="AQ1452" s="264">
        <v>1</v>
      </c>
      <c r="AR1452" s="265">
        <v>1</v>
      </c>
      <c r="AS1452" s="286">
        <v>0.110069253262963</v>
      </c>
      <c r="AT1452" s="267">
        <v>0.0833333333333333</v>
      </c>
      <c r="AU1452" s="268">
        <v>0</v>
      </c>
      <c r="AV1452" s="268">
        <v>0</v>
      </c>
      <c r="AW1452" s="268">
        <v>0.025706940874036</v>
      </c>
      <c r="AX1452" s="224"/>
      <c r="AY1452" s="222"/>
    </row>
    <row r="1453" ht="15" spans="1:51">
      <c r="A1453" s="220"/>
      <c r="B1453" s="224"/>
      <c r="C1453" s="283" t="s">
        <v>1455</v>
      </c>
      <c r="D1453" s="111" t="s">
        <v>922</v>
      </c>
      <c r="E1453" s="111" t="s">
        <v>1456</v>
      </c>
      <c r="F1453" s="290" t="s">
        <v>1494</v>
      </c>
      <c r="G1453" s="290" t="s">
        <v>1494</v>
      </c>
      <c r="H1453" s="290" t="s">
        <v>1494</v>
      </c>
      <c r="I1453" s="290" t="s">
        <v>1494</v>
      </c>
      <c r="J1453" s="259">
        <v>0.9</v>
      </c>
      <c r="K1453" s="260" t="s">
        <v>33</v>
      </c>
      <c r="L1453" s="260" t="s">
        <v>33</v>
      </c>
      <c r="M1453" s="261" t="s">
        <v>33</v>
      </c>
      <c r="N1453" s="261" t="s">
        <v>33</v>
      </c>
      <c r="O1453" s="262">
        <v>0.9</v>
      </c>
      <c r="P1453" s="263" t="s">
        <v>33</v>
      </c>
      <c r="Q1453" s="260" t="s">
        <v>33</v>
      </c>
      <c r="R1453" s="260" t="s">
        <v>33</v>
      </c>
      <c r="S1453" s="260" t="s">
        <v>33</v>
      </c>
      <c r="T1453" s="262">
        <v>0.9</v>
      </c>
      <c r="U1453" s="260" t="s">
        <v>33</v>
      </c>
      <c r="V1453" s="260" t="s">
        <v>33</v>
      </c>
      <c r="W1453" s="260" t="s">
        <v>33</v>
      </c>
      <c r="X1453" s="260" t="s">
        <v>33</v>
      </c>
      <c r="Y1453" s="262">
        <v>0.92</v>
      </c>
      <c r="Z1453" s="262" t="s">
        <v>33</v>
      </c>
      <c r="AA1453" s="262" t="s">
        <v>33</v>
      </c>
      <c r="AB1453" s="262" t="s">
        <v>33</v>
      </c>
      <c r="AC1453" s="262" t="s">
        <v>33</v>
      </c>
      <c r="AD1453" s="262">
        <v>0.92</v>
      </c>
      <c r="AE1453" s="260" t="s">
        <v>33</v>
      </c>
      <c r="AF1453" s="260" t="s">
        <v>33</v>
      </c>
      <c r="AG1453" s="260" t="s">
        <v>33</v>
      </c>
      <c r="AH1453" s="260" t="s">
        <v>33</v>
      </c>
      <c r="AI1453" s="262">
        <v>0.92</v>
      </c>
      <c r="AJ1453" s="260" t="s">
        <v>33</v>
      </c>
      <c r="AK1453" s="260" t="s">
        <v>33</v>
      </c>
      <c r="AL1453" s="260" t="s">
        <v>33</v>
      </c>
      <c r="AM1453" s="260" t="s">
        <v>33</v>
      </c>
      <c r="AN1453" s="259">
        <v>0.99</v>
      </c>
      <c r="AO1453" s="264" t="s">
        <v>33</v>
      </c>
      <c r="AP1453" s="264" t="s">
        <v>33</v>
      </c>
      <c r="AQ1453" s="264" t="s">
        <v>33</v>
      </c>
      <c r="AR1453" s="265" t="s">
        <v>33</v>
      </c>
      <c r="AS1453" s="286">
        <v>0.110069253262963</v>
      </c>
      <c r="AT1453" s="267" t="s">
        <v>33</v>
      </c>
      <c r="AU1453" s="268" t="s">
        <v>33</v>
      </c>
      <c r="AV1453" s="268" t="s">
        <v>33</v>
      </c>
      <c r="AW1453" s="268" t="s">
        <v>33</v>
      </c>
      <c r="AX1453" s="224"/>
      <c r="AY1453" s="222"/>
    </row>
    <row r="1454" ht="15" spans="1:51">
      <c r="A1454" s="220"/>
      <c r="B1454" s="224"/>
      <c r="C1454" s="283" t="s">
        <v>1455</v>
      </c>
      <c r="D1454" s="111" t="s">
        <v>25</v>
      </c>
      <c r="E1454" s="111" t="s">
        <v>1456</v>
      </c>
      <c r="F1454" s="290" t="s">
        <v>1495</v>
      </c>
      <c r="G1454" s="290" t="s">
        <v>1495</v>
      </c>
      <c r="H1454" s="290" t="s">
        <v>1495</v>
      </c>
      <c r="I1454" s="290" t="s">
        <v>1495</v>
      </c>
      <c r="J1454" s="259">
        <v>0.9</v>
      </c>
      <c r="K1454" s="260">
        <v>0.833333333333333</v>
      </c>
      <c r="L1454" s="260">
        <v>1</v>
      </c>
      <c r="M1454" s="261">
        <v>1</v>
      </c>
      <c r="N1454" s="261">
        <v>0.958823529411765</v>
      </c>
      <c r="O1454" s="262">
        <v>0.9</v>
      </c>
      <c r="P1454" s="263">
        <v>1</v>
      </c>
      <c r="Q1454" s="260">
        <v>1</v>
      </c>
      <c r="R1454" s="260">
        <v>0.995268138801262</v>
      </c>
      <c r="S1454" s="260">
        <v>0.906231867239178</v>
      </c>
      <c r="T1454" s="262">
        <v>0.9</v>
      </c>
      <c r="U1454" s="260">
        <v>0.95049504950495</v>
      </c>
      <c r="V1454" s="260">
        <v>0.939393939393939</v>
      </c>
      <c r="W1454" s="260">
        <v>0.598580441640379</v>
      </c>
      <c r="X1454" s="260">
        <v>0.716026459324591</v>
      </c>
      <c r="Y1454" s="262">
        <v>0.92</v>
      </c>
      <c r="Z1454" s="262" t="s">
        <v>33</v>
      </c>
      <c r="AA1454" s="262" t="s">
        <v>33</v>
      </c>
      <c r="AB1454" s="262" t="s">
        <v>33</v>
      </c>
      <c r="AC1454" s="262" t="s">
        <v>33</v>
      </c>
      <c r="AD1454" s="262">
        <v>0.92</v>
      </c>
      <c r="AE1454" s="260" t="s">
        <v>33</v>
      </c>
      <c r="AF1454" s="260">
        <v>0</v>
      </c>
      <c r="AG1454" s="260">
        <v>1</v>
      </c>
      <c r="AH1454" s="260">
        <v>0.992727272727273</v>
      </c>
      <c r="AI1454" s="262">
        <v>0.92</v>
      </c>
      <c r="AJ1454" s="260">
        <v>0.95049504950495</v>
      </c>
      <c r="AK1454" s="260">
        <v>0.815789473684211</v>
      </c>
      <c r="AL1454" s="260">
        <v>0.693217665615142</v>
      </c>
      <c r="AM1454" s="260">
        <v>0.799908686223034</v>
      </c>
      <c r="AN1454" s="259">
        <v>0.99</v>
      </c>
      <c r="AO1454" s="264" t="s">
        <v>33</v>
      </c>
      <c r="AP1454" s="264" t="s">
        <v>33</v>
      </c>
      <c r="AQ1454" s="264">
        <v>1</v>
      </c>
      <c r="AR1454" s="265">
        <v>1</v>
      </c>
      <c r="AS1454" s="286">
        <v>0.110069253262963</v>
      </c>
      <c r="AT1454" s="267">
        <v>0</v>
      </c>
      <c r="AU1454" s="268">
        <v>0.0625</v>
      </c>
      <c r="AV1454" s="268">
        <v>0.04</v>
      </c>
      <c r="AW1454" s="268">
        <v>0.090316573556797</v>
      </c>
      <c r="AX1454" s="224"/>
      <c r="AY1454" s="222"/>
    </row>
    <row r="1455" ht="15" spans="1:51">
      <c r="A1455" s="220"/>
      <c r="B1455" s="224"/>
      <c r="C1455" s="283" t="s">
        <v>1455</v>
      </c>
      <c r="D1455" s="111" t="s">
        <v>25</v>
      </c>
      <c r="E1455" s="111" t="s">
        <v>1456</v>
      </c>
      <c r="F1455" s="290" t="s">
        <v>1496</v>
      </c>
      <c r="G1455" s="290" t="s">
        <v>1496</v>
      </c>
      <c r="H1455" s="290" t="s">
        <v>1496</v>
      </c>
      <c r="I1455" s="290" t="s">
        <v>1496</v>
      </c>
      <c r="J1455" s="259">
        <v>0.9</v>
      </c>
      <c r="K1455" s="260">
        <v>0.857142857142857</v>
      </c>
      <c r="L1455" s="260">
        <v>0.714285714285714</v>
      </c>
      <c r="M1455" s="261">
        <v>1</v>
      </c>
      <c r="N1455" s="261">
        <v>0.940860215053763</v>
      </c>
      <c r="O1455" s="262">
        <v>0.9</v>
      </c>
      <c r="P1455" s="263" t="s">
        <v>33</v>
      </c>
      <c r="Q1455" s="260" t="s">
        <v>33</v>
      </c>
      <c r="R1455" s="260" t="s">
        <v>33</v>
      </c>
      <c r="S1455" s="260" t="s">
        <v>33</v>
      </c>
      <c r="T1455" s="262">
        <v>0.9</v>
      </c>
      <c r="U1455" s="260" t="s">
        <v>33</v>
      </c>
      <c r="V1455" s="260" t="s">
        <v>33</v>
      </c>
      <c r="W1455" s="260" t="s">
        <v>33</v>
      </c>
      <c r="X1455" s="260" t="s">
        <v>33</v>
      </c>
      <c r="Y1455" s="262">
        <v>0.92</v>
      </c>
      <c r="Z1455" s="262" t="s">
        <v>33</v>
      </c>
      <c r="AA1455" s="262" t="s">
        <v>33</v>
      </c>
      <c r="AB1455" s="262" t="s">
        <v>33</v>
      </c>
      <c r="AC1455" s="262" t="s">
        <v>33</v>
      </c>
      <c r="AD1455" s="262">
        <v>0.92</v>
      </c>
      <c r="AE1455" s="260" t="s">
        <v>33</v>
      </c>
      <c r="AF1455" s="260">
        <v>0</v>
      </c>
      <c r="AG1455" s="260" t="s">
        <v>33</v>
      </c>
      <c r="AH1455" s="260">
        <v>0.0634920634920635</v>
      </c>
      <c r="AI1455" s="262">
        <v>0.92</v>
      </c>
      <c r="AJ1455" s="260">
        <v>0.800356506238859</v>
      </c>
      <c r="AK1455" s="260">
        <v>0.895348837209302</v>
      </c>
      <c r="AL1455" s="260">
        <v>0.888659793814433</v>
      </c>
      <c r="AM1455" s="260">
        <v>0.89571679718715</v>
      </c>
      <c r="AN1455" s="259">
        <v>0.99</v>
      </c>
      <c r="AO1455" s="264" t="s">
        <v>33</v>
      </c>
      <c r="AP1455" s="264" t="s">
        <v>33</v>
      </c>
      <c r="AQ1455" s="264" t="s">
        <v>33</v>
      </c>
      <c r="AR1455" s="265">
        <v>1</v>
      </c>
      <c r="AS1455" s="286">
        <v>0.110069253262963</v>
      </c>
      <c r="AT1455" s="267">
        <v>0.25</v>
      </c>
      <c r="AU1455" s="268">
        <v>0</v>
      </c>
      <c r="AV1455" s="268">
        <v>-0.1</v>
      </c>
      <c r="AW1455" s="268">
        <v>0.06</v>
      </c>
      <c r="AX1455" s="224"/>
      <c r="AY1455" s="222"/>
    </row>
    <row r="1456" ht="15" spans="1:51">
      <c r="A1456" s="220"/>
      <c r="B1456" s="224"/>
      <c r="C1456" s="283" t="s">
        <v>1455</v>
      </c>
      <c r="D1456" s="111" t="s">
        <v>25</v>
      </c>
      <c r="E1456" s="111" t="s">
        <v>1456</v>
      </c>
      <c r="F1456" s="290" t="s">
        <v>1497</v>
      </c>
      <c r="G1456" s="290" t="s">
        <v>1497</v>
      </c>
      <c r="H1456" s="290" t="s">
        <v>1497</v>
      </c>
      <c r="I1456" s="290" t="s">
        <v>1497</v>
      </c>
      <c r="J1456" s="259">
        <v>0.9</v>
      </c>
      <c r="K1456" s="260">
        <v>0.769230769230769</v>
      </c>
      <c r="L1456" s="260">
        <v>0.75</v>
      </c>
      <c r="M1456" s="261">
        <v>0.681818181818182</v>
      </c>
      <c r="N1456" s="261">
        <v>0.678720445062587</v>
      </c>
      <c r="O1456" s="262">
        <v>0.9</v>
      </c>
      <c r="P1456" s="263">
        <v>0.670641447368421</v>
      </c>
      <c r="Q1456" s="260">
        <v>0.539255271422162</v>
      </c>
      <c r="R1456" s="260">
        <v>0.740240963855422</v>
      </c>
      <c r="S1456" s="260">
        <v>0.653891375256011</v>
      </c>
      <c r="T1456" s="262">
        <v>0.9</v>
      </c>
      <c r="U1456" s="260">
        <v>0.563733552631579</v>
      </c>
      <c r="V1456" s="260">
        <v>0.41274113952445</v>
      </c>
      <c r="W1456" s="260">
        <v>0.60144578313253</v>
      </c>
      <c r="X1456" s="260">
        <v>0.514147007509672</v>
      </c>
      <c r="Y1456" s="262">
        <v>0.92</v>
      </c>
      <c r="Z1456" s="262" t="s">
        <v>33</v>
      </c>
      <c r="AA1456" s="262" t="s">
        <v>33</v>
      </c>
      <c r="AB1456" s="262" t="s">
        <v>33</v>
      </c>
      <c r="AC1456" s="262" t="s">
        <v>33</v>
      </c>
      <c r="AD1456" s="262">
        <v>0.92</v>
      </c>
      <c r="AE1456" s="260">
        <v>1</v>
      </c>
      <c r="AF1456" s="260">
        <v>1</v>
      </c>
      <c r="AG1456" s="260">
        <v>1</v>
      </c>
      <c r="AH1456" s="260">
        <v>0.991023339317774</v>
      </c>
      <c r="AI1456" s="262">
        <v>0.92</v>
      </c>
      <c r="AJ1456" s="260">
        <v>0.758734073160707</v>
      </c>
      <c r="AK1456" s="260">
        <v>0.795872588604756</v>
      </c>
      <c r="AL1456" s="260">
        <v>0.780240963855422</v>
      </c>
      <c r="AM1456" s="260">
        <v>0.823753626761231</v>
      </c>
      <c r="AN1456" s="259">
        <v>0.99</v>
      </c>
      <c r="AO1456" s="264">
        <v>1</v>
      </c>
      <c r="AP1456" s="264">
        <v>1</v>
      </c>
      <c r="AQ1456" s="264">
        <v>1</v>
      </c>
      <c r="AR1456" s="265">
        <v>1</v>
      </c>
      <c r="AS1456" s="286">
        <v>0.110069253262963</v>
      </c>
      <c r="AT1456" s="267">
        <v>0.0476190476190476</v>
      </c>
      <c r="AU1456" s="268">
        <v>0</v>
      </c>
      <c r="AV1456" s="268">
        <v>0.172413793103448</v>
      </c>
      <c r="AW1456" s="268">
        <v>0.0683760683760684</v>
      </c>
      <c r="AX1456" s="224"/>
      <c r="AY1456" s="222"/>
    </row>
    <row r="1457" ht="15" spans="1:51">
      <c r="A1457" s="220"/>
      <c r="B1457" s="224"/>
      <c r="C1457" s="283" t="s">
        <v>1455</v>
      </c>
      <c r="D1457" s="111" t="s">
        <v>25</v>
      </c>
      <c r="E1457" s="111" t="s">
        <v>1456</v>
      </c>
      <c r="F1457" s="290" t="s">
        <v>1498</v>
      </c>
      <c r="G1457" s="290" t="s">
        <v>1498</v>
      </c>
      <c r="H1457" s="290" t="s">
        <v>1498</v>
      </c>
      <c r="I1457" s="290" t="s">
        <v>1498</v>
      </c>
      <c r="J1457" s="259">
        <v>0.9</v>
      </c>
      <c r="K1457" s="260">
        <v>0.642857142857143</v>
      </c>
      <c r="L1457" s="260">
        <v>0.714285714285714</v>
      </c>
      <c r="M1457" s="261">
        <v>0.733333333333333</v>
      </c>
      <c r="N1457" s="261">
        <v>0.713498622589532</v>
      </c>
      <c r="O1457" s="262">
        <v>0.9</v>
      </c>
      <c r="P1457" s="263">
        <v>0.630456852791878</v>
      </c>
      <c r="Q1457" s="260">
        <v>0.997267759562842</v>
      </c>
      <c r="R1457" s="260">
        <v>0.996555683122847</v>
      </c>
      <c r="S1457" s="260">
        <v>0.942625075607016</v>
      </c>
      <c r="T1457" s="262">
        <v>0.9</v>
      </c>
      <c r="U1457" s="260">
        <v>0.607106598984772</v>
      </c>
      <c r="V1457" s="260">
        <v>0.747723132969035</v>
      </c>
      <c r="W1457" s="260">
        <v>0.907003444316877</v>
      </c>
      <c r="X1457" s="260">
        <v>0.869826319882485</v>
      </c>
      <c r="Y1457" s="262">
        <v>0.92</v>
      </c>
      <c r="Z1457" s="262" t="s">
        <v>33</v>
      </c>
      <c r="AA1457" s="262" t="s">
        <v>33</v>
      </c>
      <c r="AB1457" s="262" t="s">
        <v>33</v>
      </c>
      <c r="AC1457" s="262" t="s">
        <v>33</v>
      </c>
      <c r="AD1457" s="262">
        <v>0.92</v>
      </c>
      <c r="AE1457" s="260">
        <v>0</v>
      </c>
      <c r="AF1457" s="260">
        <v>0</v>
      </c>
      <c r="AG1457" s="260">
        <v>0</v>
      </c>
      <c r="AH1457" s="260">
        <v>0.130841121495327</v>
      </c>
      <c r="AI1457" s="262">
        <v>0.92</v>
      </c>
      <c r="AJ1457" s="260">
        <v>0.778680203045685</v>
      </c>
      <c r="AK1457" s="260">
        <v>0.907103825136612</v>
      </c>
      <c r="AL1457" s="260">
        <v>0.956371986222732</v>
      </c>
      <c r="AM1457" s="260">
        <v>0.93165824806804</v>
      </c>
      <c r="AN1457" s="259">
        <v>0.99</v>
      </c>
      <c r="AO1457" s="264" t="s">
        <v>33</v>
      </c>
      <c r="AP1457" s="264" t="s">
        <v>33</v>
      </c>
      <c r="AQ1457" s="264">
        <v>1</v>
      </c>
      <c r="AR1457" s="265">
        <v>1</v>
      </c>
      <c r="AS1457" s="286">
        <v>0.110069253262963</v>
      </c>
      <c r="AT1457" s="267">
        <v>0.185185185185185</v>
      </c>
      <c r="AU1457" s="268">
        <v>0</v>
      </c>
      <c r="AV1457" s="268">
        <v>0.0833333333333333</v>
      </c>
      <c r="AW1457" s="268">
        <v>0.0727272727272727</v>
      </c>
      <c r="AX1457" s="224"/>
      <c r="AY1457" s="222"/>
    </row>
    <row r="1458" ht="15" spans="1:51">
      <c r="A1458" s="220"/>
      <c r="B1458" s="224"/>
      <c r="C1458" s="283" t="s">
        <v>1455</v>
      </c>
      <c r="D1458" s="111" t="s">
        <v>25</v>
      </c>
      <c r="E1458" s="111" t="s">
        <v>1456</v>
      </c>
      <c r="F1458" s="290" t="s">
        <v>1499</v>
      </c>
      <c r="G1458" s="290" t="s">
        <v>1499</v>
      </c>
      <c r="H1458" s="290" t="s">
        <v>1499</v>
      </c>
      <c r="I1458" s="290" t="s">
        <v>1499</v>
      </c>
      <c r="J1458" s="259">
        <v>0.9</v>
      </c>
      <c r="K1458" s="260">
        <v>1</v>
      </c>
      <c r="L1458" s="260">
        <v>0.933333333333333</v>
      </c>
      <c r="M1458" s="261">
        <v>0.941176470588235</v>
      </c>
      <c r="N1458" s="261">
        <v>0.969837587006961</v>
      </c>
      <c r="O1458" s="262">
        <v>0.9</v>
      </c>
      <c r="P1458" s="263">
        <v>0.980673316708229</v>
      </c>
      <c r="Q1458" s="260">
        <v>0.959195402298851</v>
      </c>
      <c r="R1458" s="260">
        <v>0.992227979274611</v>
      </c>
      <c r="S1458" s="260">
        <v>0.972473334289951</v>
      </c>
      <c r="T1458" s="262">
        <v>0.9</v>
      </c>
      <c r="U1458" s="260">
        <v>0.489401496259352</v>
      </c>
      <c r="V1458" s="260">
        <v>0.306896551724138</v>
      </c>
      <c r="W1458" s="260">
        <v>0.658894645941278</v>
      </c>
      <c r="X1458" s="260">
        <v>0.524274166547089</v>
      </c>
      <c r="Y1458" s="262">
        <v>0.92</v>
      </c>
      <c r="Z1458" s="262" t="s">
        <v>33</v>
      </c>
      <c r="AA1458" s="262" t="s">
        <v>33</v>
      </c>
      <c r="AB1458" s="262" t="s">
        <v>33</v>
      </c>
      <c r="AC1458" s="262" t="s">
        <v>33</v>
      </c>
      <c r="AD1458" s="262">
        <v>0.92</v>
      </c>
      <c r="AE1458" s="260">
        <v>1</v>
      </c>
      <c r="AF1458" s="260">
        <v>0.828571428571429</v>
      </c>
      <c r="AG1458" s="260">
        <v>1</v>
      </c>
      <c r="AH1458" s="260">
        <v>0.944940476190476</v>
      </c>
      <c r="AI1458" s="262">
        <v>0.92</v>
      </c>
      <c r="AJ1458" s="260">
        <v>0.882793017456359</v>
      </c>
      <c r="AK1458" s="260">
        <v>0.84367816091954</v>
      </c>
      <c r="AL1458" s="260">
        <v>0.964594127806563</v>
      </c>
      <c r="AM1458" s="260">
        <v>0.924762041421534</v>
      </c>
      <c r="AN1458" s="259">
        <v>0.99</v>
      </c>
      <c r="AO1458" s="264">
        <v>1</v>
      </c>
      <c r="AP1458" s="264">
        <v>1</v>
      </c>
      <c r="AQ1458" s="264">
        <v>1</v>
      </c>
      <c r="AR1458" s="265">
        <v>1</v>
      </c>
      <c r="AS1458" s="286">
        <v>0.110069253262963</v>
      </c>
      <c r="AT1458" s="267">
        <v>0</v>
      </c>
      <c r="AU1458" s="268">
        <v>0</v>
      </c>
      <c r="AV1458" s="268">
        <v>0.2</v>
      </c>
      <c r="AW1458" s="268">
        <v>0.105263157894737</v>
      </c>
      <c r="AX1458" s="224"/>
      <c r="AY1458" s="222"/>
    </row>
    <row r="1459" ht="15" spans="1:51">
      <c r="A1459" s="220"/>
      <c r="B1459" s="224"/>
      <c r="C1459" s="283" t="s">
        <v>1455</v>
      </c>
      <c r="D1459" s="111" t="s">
        <v>25</v>
      </c>
      <c r="E1459" s="111" t="s">
        <v>1456</v>
      </c>
      <c r="F1459" s="290" t="s">
        <v>1500</v>
      </c>
      <c r="G1459" s="290" t="s">
        <v>1500</v>
      </c>
      <c r="H1459" s="290" t="s">
        <v>1500</v>
      </c>
      <c r="I1459" s="290" t="s">
        <v>1500</v>
      </c>
      <c r="J1459" s="259">
        <v>0.9</v>
      </c>
      <c r="K1459" s="260">
        <v>1</v>
      </c>
      <c r="L1459" s="260">
        <v>1</v>
      </c>
      <c r="M1459" s="261">
        <v>1</v>
      </c>
      <c r="N1459" s="261">
        <v>0.984375</v>
      </c>
      <c r="O1459" s="262">
        <v>0.9</v>
      </c>
      <c r="P1459" s="263" t="s">
        <v>33</v>
      </c>
      <c r="Q1459" s="260" t="s">
        <v>33</v>
      </c>
      <c r="R1459" s="260" t="s">
        <v>33</v>
      </c>
      <c r="S1459" s="260">
        <v>0</v>
      </c>
      <c r="T1459" s="262">
        <v>0.9</v>
      </c>
      <c r="U1459" s="260" t="s">
        <v>33</v>
      </c>
      <c r="V1459" s="260" t="s">
        <v>33</v>
      </c>
      <c r="W1459" s="260" t="s">
        <v>33</v>
      </c>
      <c r="X1459" s="260">
        <v>1</v>
      </c>
      <c r="Y1459" s="262">
        <v>0.92</v>
      </c>
      <c r="Z1459" s="262" t="s">
        <v>33</v>
      </c>
      <c r="AA1459" s="262" t="s">
        <v>33</v>
      </c>
      <c r="AB1459" s="262" t="s">
        <v>33</v>
      </c>
      <c r="AC1459" s="262">
        <v>1</v>
      </c>
      <c r="AD1459" s="262">
        <v>0.92</v>
      </c>
      <c r="AE1459" s="260">
        <v>0.4</v>
      </c>
      <c r="AF1459" s="260">
        <v>0</v>
      </c>
      <c r="AG1459" s="260">
        <v>0</v>
      </c>
      <c r="AH1459" s="260">
        <v>0.0530973451327434</v>
      </c>
      <c r="AI1459" s="262">
        <v>0.92</v>
      </c>
      <c r="AJ1459" s="260">
        <v>0.887983706720978</v>
      </c>
      <c r="AK1459" s="260">
        <v>0.987538940809969</v>
      </c>
      <c r="AL1459" s="260">
        <v>0.994764397905759</v>
      </c>
      <c r="AM1459" s="260">
        <v>0.98281036834925</v>
      </c>
      <c r="AN1459" s="259">
        <v>0.99</v>
      </c>
      <c r="AO1459" s="264">
        <v>1</v>
      </c>
      <c r="AP1459" s="264">
        <v>1</v>
      </c>
      <c r="AQ1459" s="264">
        <v>1</v>
      </c>
      <c r="AR1459" s="265">
        <v>1</v>
      </c>
      <c r="AS1459" s="286">
        <v>0.110069253262963</v>
      </c>
      <c r="AT1459" s="267">
        <v>0</v>
      </c>
      <c r="AU1459" s="268">
        <v>0.25</v>
      </c>
      <c r="AV1459" s="268">
        <v>0</v>
      </c>
      <c r="AW1459" s="268">
        <v>0.065359477124183</v>
      </c>
      <c r="AX1459" s="224"/>
      <c r="AY1459" s="222"/>
    </row>
    <row r="1460" ht="15" spans="1:51">
      <c r="A1460" s="220"/>
      <c r="B1460" s="224"/>
      <c r="C1460" s="283" t="s">
        <v>1455</v>
      </c>
      <c r="D1460" s="111" t="s">
        <v>25</v>
      </c>
      <c r="E1460" s="111" t="s">
        <v>1456</v>
      </c>
      <c r="F1460" s="290" t="s">
        <v>1501</v>
      </c>
      <c r="G1460" s="290" t="s">
        <v>1501</v>
      </c>
      <c r="H1460" s="290" t="s">
        <v>1501</v>
      </c>
      <c r="I1460" s="290" t="s">
        <v>1501</v>
      </c>
      <c r="J1460" s="259">
        <v>0.9</v>
      </c>
      <c r="K1460" s="260">
        <v>1</v>
      </c>
      <c r="L1460" s="260">
        <v>1</v>
      </c>
      <c r="M1460" s="261">
        <v>1</v>
      </c>
      <c r="N1460" s="261">
        <v>0.93730407523511</v>
      </c>
      <c r="O1460" s="262">
        <v>0.9</v>
      </c>
      <c r="P1460" s="263" t="s">
        <v>33</v>
      </c>
      <c r="Q1460" s="260" t="s">
        <v>33</v>
      </c>
      <c r="R1460" s="260" t="s">
        <v>33</v>
      </c>
      <c r="S1460" s="260" t="s">
        <v>33</v>
      </c>
      <c r="T1460" s="262">
        <v>0.9</v>
      </c>
      <c r="U1460" s="260" t="s">
        <v>33</v>
      </c>
      <c r="V1460" s="260" t="s">
        <v>33</v>
      </c>
      <c r="W1460" s="260" t="s">
        <v>33</v>
      </c>
      <c r="X1460" s="260" t="s">
        <v>33</v>
      </c>
      <c r="Y1460" s="262">
        <v>0.92</v>
      </c>
      <c r="Z1460" s="262" t="s">
        <v>33</v>
      </c>
      <c r="AA1460" s="262" t="s">
        <v>33</v>
      </c>
      <c r="AB1460" s="262" t="s">
        <v>33</v>
      </c>
      <c r="AC1460" s="262" t="s">
        <v>33</v>
      </c>
      <c r="AD1460" s="262">
        <v>0.92</v>
      </c>
      <c r="AE1460" s="260">
        <v>1</v>
      </c>
      <c r="AF1460" s="260">
        <v>0.571428571428571</v>
      </c>
      <c r="AG1460" s="260">
        <v>0.25</v>
      </c>
      <c r="AH1460" s="260">
        <v>0.178343949044586</v>
      </c>
      <c r="AI1460" s="262">
        <v>0.92</v>
      </c>
      <c r="AJ1460" s="260">
        <v>0.919724770642202</v>
      </c>
      <c r="AK1460" s="260">
        <v>0.955555555555556</v>
      </c>
      <c r="AL1460" s="260">
        <v>0.980538922155689</v>
      </c>
      <c r="AM1460" s="260">
        <v>0.968030070325762</v>
      </c>
      <c r="AN1460" s="259">
        <v>0.99</v>
      </c>
      <c r="AO1460" s="264" t="s">
        <v>33</v>
      </c>
      <c r="AP1460" s="264" t="s">
        <v>33</v>
      </c>
      <c r="AQ1460" s="264" t="s">
        <v>33</v>
      </c>
      <c r="AR1460" s="265">
        <v>1</v>
      </c>
      <c r="AS1460" s="286">
        <v>0.110069253262963</v>
      </c>
      <c r="AT1460" s="267">
        <v>0</v>
      </c>
      <c r="AU1460" s="268">
        <v>0.1</v>
      </c>
      <c r="AV1460" s="268">
        <v>0</v>
      </c>
      <c r="AW1460" s="268">
        <v>0.0560344827586207</v>
      </c>
      <c r="AX1460" s="224"/>
      <c r="AY1460" s="222"/>
    </row>
    <row r="1461" ht="15" spans="1:51">
      <c r="A1461" s="220"/>
      <c r="B1461" s="224"/>
      <c r="C1461" s="283" t="s">
        <v>1455</v>
      </c>
      <c r="D1461" s="111" t="s">
        <v>25</v>
      </c>
      <c r="E1461" s="111" t="s">
        <v>1456</v>
      </c>
      <c r="F1461" s="290" t="s">
        <v>1502</v>
      </c>
      <c r="G1461" s="290" t="s">
        <v>1502</v>
      </c>
      <c r="H1461" s="290" t="s">
        <v>1502</v>
      </c>
      <c r="I1461" s="290" t="s">
        <v>1502</v>
      </c>
      <c r="J1461" s="259">
        <v>0.9</v>
      </c>
      <c r="K1461" s="260">
        <v>0.666666666666667</v>
      </c>
      <c r="L1461" s="260">
        <v>0.75</v>
      </c>
      <c r="M1461" s="261">
        <v>0.681818181818182</v>
      </c>
      <c r="N1461" s="261">
        <v>0.557761732851986</v>
      </c>
      <c r="O1461" s="262">
        <v>0.9</v>
      </c>
      <c r="P1461" s="263">
        <v>0.845637583892617</v>
      </c>
      <c r="Q1461" s="260">
        <v>0.916666666666667</v>
      </c>
      <c r="R1461" s="260">
        <v>0.90547263681592</v>
      </c>
      <c r="S1461" s="260">
        <v>0.917934515241514</v>
      </c>
      <c r="T1461" s="262">
        <v>0.9</v>
      </c>
      <c r="U1461" s="260">
        <v>0.687036382903568</v>
      </c>
      <c r="V1461" s="260">
        <v>0.802845528455285</v>
      </c>
      <c r="W1461" s="260">
        <v>0.784292821606254</v>
      </c>
      <c r="X1461" s="260">
        <v>0.77222455040723</v>
      </c>
      <c r="Y1461" s="262">
        <v>0.92</v>
      </c>
      <c r="Z1461" s="262" t="s">
        <v>33</v>
      </c>
      <c r="AA1461" s="262" t="s">
        <v>33</v>
      </c>
      <c r="AB1461" s="262" t="s">
        <v>33</v>
      </c>
      <c r="AC1461" s="262" t="s">
        <v>33</v>
      </c>
      <c r="AD1461" s="262">
        <v>0.92</v>
      </c>
      <c r="AE1461" s="260">
        <v>0.769230769230769</v>
      </c>
      <c r="AF1461" s="260">
        <v>0.866666666666667</v>
      </c>
      <c r="AG1461" s="260">
        <v>0.64</v>
      </c>
      <c r="AH1461" s="260">
        <v>0.825974025974026</v>
      </c>
      <c r="AI1461" s="262">
        <v>0.92</v>
      </c>
      <c r="AJ1461" s="260">
        <v>0.761568350406217</v>
      </c>
      <c r="AK1461" s="260">
        <v>0.903794037940379</v>
      </c>
      <c r="AL1461" s="260">
        <v>0.932835820895522</v>
      </c>
      <c r="AM1461" s="260">
        <v>0.909297961117286</v>
      </c>
      <c r="AN1461" s="259">
        <v>0.99</v>
      </c>
      <c r="AO1461" s="264" t="s">
        <v>33</v>
      </c>
      <c r="AP1461" s="264">
        <v>1</v>
      </c>
      <c r="AQ1461" s="264">
        <v>1</v>
      </c>
      <c r="AR1461" s="265">
        <v>1</v>
      </c>
      <c r="AS1461" s="286">
        <v>0.110069253262963</v>
      </c>
      <c r="AT1461" s="267">
        <v>0</v>
      </c>
      <c r="AU1461" s="268">
        <v>0.0588235294117647</v>
      </c>
      <c r="AV1461" s="268">
        <v>0.108108108108108</v>
      </c>
      <c r="AW1461" s="268">
        <v>0.075885328836425</v>
      </c>
      <c r="AX1461" s="224"/>
      <c r="AY1461" s="222"/>
    </row>
    <row r="1462" ht="15" spans="1:51">
      <c r="A1462" s="220"/>
      <c r="B1462" s="224"/>
      <c r="C1462" s="283" t="s">
        <v>1455</v>
      </c>
      <c r="D1462" s="111" t="s">
        <v>25</v>
      </c>
      <c r="E1462" s="111" t="s">
        <v>1456</v>
      </c>
      <c r="F1462" s="290" t="s">
        <v>1503</v>
      </c>
      <c r="G1462" s="290" t="s">
        <v>1503</v>
      </c>
      <c r="H1462" s="290" t="s">
        <v>1503</v>
      </c>
      <c r="I1462" s="290" t="s">
        <v>1503</v>
      </c>
      <c r="J1462" s="259">
        <v>0.9</v>
      </c>
      <c r="K1462" s="260">
        <v>1</v>
      </c>
      <c r="L1462" s="260">
        <v>1</v>
      </c>
      <c r="M1462" s="261">
        <v>1</v>
      </c>
      <c r="N1462" s="261">
        <v>0.995461422087746</v>
      </c>
      <c r="O1462" s="262">
        <v>0.9</v>
      </c>
      <c r="P1462" s="263">
        <v>0.968582375478927</v>
      </c>
      <c r="Q1462" s="260">
        <v>0.984060402684564</v>
      </c>
      <c r="R1462" s="260">
        <v>0.985594237695078</v>
      </c>
      <c r="S1462" s="260">
        <v>0.970495718529737</v>
      </c>
      <c r="T1462" s="262">
        <v>0.9</v>
      </c>
      <c r="U1462" s="260">
        <v>0.752490421455939</v>
      </c>
      <c r="V1462" s="260">
        <v>0.815436241610738</v>
      </c>
      <c r="W1462" s="260">
        <v>0.841536614645858</v>
      </c>
      <c r="X1462" s="260">
        <v>0.85003203821285</v>
      </c>
      <c r="Y1462" s="262">
        <v>0.92</v>
      </c>
      <c r="Z1462" s="262">
        <v>0.841717791411043</v>
      </c>
      <c r="AA1462" s="262">
        <v>0.907149489322191</v>
      </c>
      <c r="AB1462" s="262">
        <v>0.892278360343184</v>
      </c>
      <c r="AC1462" s="262">
        <v>0.905802968960864</v>
      </c>
      <c r="AD1462" s="262">
        <v>0.92</v>
      </c>
      <c r="AE1462" s="260">
        <v>0.944444444444444</v>
      </c>
      <c r="AF1462" s="260">
        <v>0.886792452830189</v>
      </c>
      <c r="AG1462" s="260">
        <v>0.828571428571429</v>
      </c>
      <c r="AH1462" s="260">
        <v>0.909365558912387</v>
      </c>
      <c r="AI1462" s="262">
        <v>0.92</v>
      </c>
      <c r="AJ1462" s="260">
        <v>0.870283018867924</v>
      </c>
      <c r="AK1462" s="260">
        <v>0.926840017628911</v>
      </c>
      <c r="AL1462" s="260">
        <v>0.915515409139214</v>
      </c>
      <c r="AM1462" s="260">
        <v>0.933018085282894</v>
      </c>
      <c r="AN1462" s="259">
        <v>0.99</v>
      </c>
      <c r="AO1462" s="264">
        <v>1</v>
      </c>
      <c r="AP1462" s="264">
        <v>1</v>
      </c>
      <c r="AQ1462" s="264">
        <v>1</v>
      </c>
      <c r="AR1462" s="265">
        <v>1</v>
      </c>
      <c r="AS1462" s="286">
        <v>0.110069253262963</v>
      </c>
      <c r="AT1462" s="267">
        <v>0.0833333333333333</v>
      </c>
      <c r="AU1462" s="268">
        <v>0</v>
      </c>
      <c r="AV1462" s="268">
        <v>0</v>
      </c>
      <c r="AW1462" s="268">
        <v>0.0504587155963303</v>
      </c>
      <c r="AX1462" s="224"/>
      <c r="AY1462" s="222"/>
    </row>
    <row r="1463" ht="15" spans="1:51">
      <c r="A1463" s="220"/>
      <c r="B1463" s="224"/>
      <c r="C1463" s="283" t="s">
        <v>1455</v>
      </c>
      <c r="D1463" s="111" t="s">
        <v>25</v>
      </c>
      <c r="E1463" s="111" t="s">
        <v>1456</v>
      </c>
      <c r="F1463" s="290" t="s">
        <v>1504</v>
      </c>
      <c r="G1463" s="290" t="s">
        <v>1504</v>
      </c>
      <c r="H1463" s="290" t="s">
        <v>1504</v>
      </c>
      <c r="I1463" s="290" t="s">
        <v>1504</v>
      </c>
      <c r="J1463" s="259">
        <v>0.9</v>
      </c>
      <c r="K1463" s="260">
        <v>0.884615384615385</v>
      </c>
      <c r="L1463" s="260">
        <v>0.774193548387097</v>
      </c>
      <c r="M1463" s="261">
        <v>0.78125</v>
      </c>
      <c r="N1463" s="261">
        <v>0.822429906542056</v>
      </c>
      <c r="O1463" s="262">
        <v>0.9</v>
      </c>
      <c r="P1463" s="263">
        <v>0.829076151826212</v>
      </c>
      <c r="Q1463" s="260">
        <v>0.915942769545222</v>
      </c>
      <c r="R1463" s="260">
        <v>0.84195017412269</v>
      </c>
      <c r="S1463" s="260">
        <v>0.918469067863506</v>
      </c>
      <c r="T1463" s="262">
        <v>0.9</v>
      </c>
      <c r="U1463" s="260">
        <v>0.59751730723323</v>
      </c>
      <c r="V1463" s="260">
        <v>0.705416453755749</v>
      </c>
      <c r="W1463" s="260">
        <v>0.722207339941066</v>
      </c>
      <c r="X1463" s="260">
        <v>0.767879293624123</v>
      </c>
      <c r="Y1463" s="262">
        <v>0.92</v>
      </c>
      <c r="Z1463" s="262" t="s">
        <v>33</v>
      </c>
      <c r="AA1463" s="262" t="s">
        <v>33</v>
      </c>
      <c r="AB1463" s="262" t="s">
        <v>33</v>
      </c>
      <c r="AC1463" s="262" t="s">
        <v>33</v>
      </c>
      <c r="AD1463" s="262">
        <v>0.92</v>
      </c>
      <c r="AE1463" s="260">
        <v>0.991489361702128</v>
      </c>
      <c r="AF1463" s="260">
        <v>1</v>
      </c>
      <c r="AG1463" s="260">
        <v>0.9</v>
      </c>
      <c r="AH1463" s="260">
        <v>0.971807628524046</v>
      </c>
      <c r="AI1463" s="262">
        <v>0.92</v>
      </c>
      <c r="AJ1463" s="260">
        <v>0.681308188111721</v>
      </c>
      <c r="AK1463" s="260">
        <v>0.804292284108329</v>
      </c>
      <c r="AL1463" s="260">
        <v>0.862041253683365</v>
      </c>
      <c r="AM1463" s="260">
        <v>0.887889039242219</v>
      </c>
      <c r="AN1463" s="259">
        <v>0.99</v>
      </c>
      <c r="AO1463" s="264">
        <v>1</v>
      </c>
      <c r="AP1463" s="264">
        <v>1</v>
      </c>
      <c r="AQ1463" s="264">
        <v>1</v>
      </c>
      <c r="AR1463" s="265">
        <v>1</v>
      </c>
      <c r="AS1463" s="286">
        <v>0.110069253262963</v>
      </c>
      <c r="AT1463" s="267">
        <v>0</v>
      </c>
      <c r="AU1463" s="268">
        <v>0</v>
      </c>
      <c r="AV1463" s="268">
        <v>0.0454545454545455</v>
      </c>
      <c r="AW1463" s="268">
        <v>0.153846153846154</v>
      </c>
      <c r="AX1463" s="224"/>
      <c r="AY1463" s="222"/>
    </row>
    <row r="1464" ht="15" spans="1:51">
      <c r="A1464" s="220"/>
      <c r="B1464" s="224"/>
      <c r="C1464" s="283" t="s">
        <v>1455</v>
      </c>
      <c r="D1464" s="111" t="s">
        <v>25</v>
      </c>
      <c r="E1464" s="111" t="s">
        <v>1456</v>
      </c>
      <c r="F1464" s="290" t="s">
        <v>1505</v>
      </c>
      <c r="G1464" s="290" t="s">
        <v>1505</v>
      </c>
      <c r="H1464" s="290" t="s">
        <v>1505</v>
      </c>
      <c r="I1464" s="290" t="s">
        <v>1505</v>
      </c>
      <c r="J1464" s="259">
        <v>0.9</v>
      </c>
      <c r="K1464" s="260">
        <v>0.882352941176471</v>
      </c>
      <c r="L1464" s="260">
        <v>1</v>
      </c>
      <c r="M1464" s="261">
        <v>0.888888888888889</v>
      </c>
      <c r="N1464" s="261">
        <v>0.93801652892562</v>
      </c>
      <c r="O1464" s="262">
        <v>0.9</v>
      </c>
      <c r="P1464" s="263">
        <v>0.666666666666667</v>
      </c>
      <c r="Q1464" s="260" t="s">
        <v>33</v>
      </c>
      <c r="R1464" s="260" t="s">
        <v>33</v>
      </c>
      <c r="S1464" s="260">
        <v>0.666666666666667</v>
      </c>
      <c r="T1464" s="262">
        <v>0.9</v>
      </c>
      <c r="U1464" s="260">
        <v>0</v>
      </c>
      <c r="V1464" s="260" t="s">
        <v>33</v>
      </c>
      <c r="W1464" s="260" t="s">
        <v>33</v>
      </c>
      <c r="X1464" s="260">
        <v>0.111111111111111</v>
      </c>
      <c r="Y1464" s="262">
        <v>0.92</v>
      </c>
      <c r="Z1464" s="262">
        <v>0</v>
      </c>
      <c r="AA1464" s="262" t="s">
        <v>33</v>
      </c>
      <c r="AB1464" s="262" t="s">
        <v>33</v>
      </c>
      <c r="AC1464" s="262">
        <v>0</v>
      </c>
      <c r="AD1464" s="262">
        <v>0.92</v>
      </c>
      <c r="AE1464" s="260">
        <v>0.971428571428571</v>
      </c>
      <c r="AF1464" s="260">
        <v>0.833333333333333</v>
      </c>
      <c r="AG1464" s="260">
        <v>0.7</v>
      </c>
      <c r="AH1464" s="260">
        <v>0.724550898203593</v>
      </c>
      <c r="AI1464" s="262">
        <v>0.92</v>
      </c>
      <c r="AJ1464" s="260">
        <v>0.587285570131181</v>
      </c>
      <c r="AK1464" s="260">
        <v>0.633953304313415</v>
      </c>
      <c r="AL1464" s="260">
        <v>0.808777429467085</v>
      </c>
      <c r="AM1464" s="260">
        <v>0.46512458339946</v>
      </c>
      <c r="AN1464" s="259">
        <v>0.99</v>
      </c>
      <c r="AO1464" s="264">
        <v>1</v>
      </c>
      <c r="AP1464" s="264">
        <v>1</v>
      </c>
      <c r="AQ1464" s="264">
        <v>1</v>
      </c>
      <c r="AR1464" s="265">
        <v>1</v>
      </c>
      <c r="AS1464" s="286">
        <v>0.110069253262963</v>
      </c>
      <c r="AT1464" s="267">
        <v>0.0793650793650794</v>
      </c>
      <c r="AU1464" s="268">
        <v>0.0153846153846154</v>
      </c>
      <c r="AV1464" s="268">
        <v>0.0588235294117647</v>
      </c>
      <c r="AW1464" s="268">
        <v>0.123581336696091</v>
      </c>
      <c r="AX1464" s="224"/>
      <c r="AY1464" s="222"/>
    </row>
    <row r="1465" ht="15" spans="1:51">
      <c r="A1465" s="220"/>
      <c r="B1465" s="224"/>
      <c r="C1465" s="283" t="s">
        <v>1455</v>
      </c>
      <c r="D1465" s="111" t="s">
        <v>25</v>
      </c>
      <c r="E1465" s="111" t="s">
        <v>1456</v>
      </c>
      <c r="F1465" s="290" t="s">
        <v>1506</v>
      </c>
      <c r="G1465" s="290" t="s">
        <v>1506</v>
      </c>
      <c r="H1465" s="290" t="s">
        <v>1506</v>
      </c>
      <c r="I1465" s="290" t="s">
        <v>1506</v>
      </c>
      <c r="J1465" s="259">
        <v>0.9</v>
      </c>
      <c r="K1465" s="260">
        <v>0.5</v>
      </c>
      <c r="L1465" s="260">
        <v>1</v>
      </c>
      <c r="M1465" s="261">
        <v>1</v>
      </c>
      <c r="N1465" s="261">
        <v>0.939189189189189</v>
      </c>
      <c r="O1465" s="262">
        <v>0.9</v>
      </c>
      <c r="P1465" s="263">
        <v>1</v>
      </c>
      <c r="Q1465" s="260">
        <v>0.944444444444444</v>
      </c>
      <c r="R1465" s="260">
        <v>0.980392156862745</v>
      </c>
      <c r="S1465" s="260">
        <v>0.953969594594595</v>
      </c>
      <c r="T1465" s="262">
        <v>0.9</v>
      </c>
      <c r="U1465" s="260">
        <v>0.289377289377289</v>
      </c>
      <c r="V1465" s="260">
        <v>0.361111111111111</v>
      </c>
      <c r="W1465" s="260">
        <v>0.411764705882353</v>
      </c>
      <c r="X1465" s="260">
        <v>0.542018581081081</v>
      </c>
      <c r="Y1465" s="262">
        <v>0.92</v>
      </c>
      <c r="Z1465" s="262" t="s">
        <v>33</v>
      </c>
      <c r="AA1465" s="262" t="s">
        <v>33</v>
      </c>
      <c r="AB1465" s="262" t="s">
        <v>33</v>
      </c>
      <c r="AC1465" s="262" t="s">
        <v>33</v>
      </c>
      <c r="AD1465" s="262">
        <v>0.92</v>
      </c>
      <c r="AE1465" s="260">
        <v>0.966666666666667</v>
      </c>
      <c r="AF1465" s="260">
        <v>1</v>
      </c>
      <c r="AG1465" s="260">
        <v>0</v>
      </c>
      <c r="AH1465" s="260">
        <v>0.683908045977011</v>
      </c>
      <c r="AI1465" s="262">
        <v>0.92</v>
      </c>
      <c r="AJ1465" s="260">
        <v>0.3003663003663</v>
      </c>
      <c r="AK1465" s="260">
        <v>0.388888888888889</v>
      </c>
      <c r="AL1465" s="260">
        <v>0.450980392156863</v>
      </c>
      <c r="AM1465" s="260">
        <v>0.592116357504216</v>
      </c>
      <c r="AN1465" s="259">
        <v>0.99</v>
      </c>
      <c r="AO1465" s="264" t="s">
        <v>33</v>
      </c>
      <c r="AP1465" s="264" t="s">
        <v>33</v>
      </c>
      <c r="AQ1465" s="264" t="s">
        <v>33</v>
      </c>
      <c r="AR1465" s="265">
        <v>1</v>
      </c>
      <c r="AS1465" s="286">
        <v>0.110069253262963</v>
      </c>
      <c r="AT1465" s="267">
        <v>0.0930232558139535</v>
      </c>
      <c r="AU1465" s="268">
        <v>0.115384615384615</v>
      </c>
      <c r="AV1465" s="268">
        <v>0.0238095238095238</v>
      </c>
      <c r="AW1465" s="268">
        <v>0.0555555555555556</v>
      </c>
      <c r="AX1465" s="224"/>
      <c r="AY1465" s="222"/>
    </row>
    <row r="1466" ht="15" spans="1:51">
      <c r="A1466" s="220"/>
      <c r="B1466" s="224"/>
      <c r="C1466" s="283" t="s">
        <v>1455</v>
      </c>
      <c r="D1466" s="111" t="s">
        <v>25</v>
      </c>
      <c r="E1466" s="111" t="s">
        <v>1456</v>
      </c>
      <c r="F1466" s="290" t="s">
        <v>1507</v>
      </c>
      <c r="G1466" s="290" t="s">
        <v>1507</v>
      </c>
      <c r="H1466" s="290" t="s">
        <v>1507</v>
      </c>
      <c r="I1466" s="290" t="s">
        <v>1507</v>
      </c>
      <c r="J1466" s="259">
        <v>0.9</v>
      </c>
      <c r="K1466" s="260">
        <v>0.72</v>
      </c>
      <c r="L1466" s="260">
        <v>0.666666666666667</v>
      </c>
      <c r="M1466" s="261">
        <v>0.85</v>
      </c>
      <c r="N1466" s="261">
        <v>0.823529411764706</v>
      </c>
      <c r="O1466" s="262">
        <v>0.9</v>
      </c>
      <c r="P1466" s="263" t="s">
        <v>33</v>
      </c>
      <c r="Q1466" s="260" t="s">
        <v>33</v>
      </c>
      <c r="R1466" s="260">
        <v>1</v>
      </c>
      <c r="S1466" s="260">
        <v>0.333333333333333</v>
      </c>
      <c r="T1466" s="262">
        <v>0.9</v>
      </c>
      <c r="U1466" s="260" t="s">
        <v>33</v>
      </c>
      <c r="V1466" s="260" t="s">
        <v>33</v>
      </c>
      <c r="W1466" s="260">
        <v>0</v>
      </c>
      <c r="X1466" s="260">
        <v>0.333333333333333</v>
      </c>
      <c r="Y1466" s="262">
        <v>0.92</v>
      </c>
      <c r="Z1466" s="262" t="s">
        <v>33</v>
      </c>
      <c r="AA1466" s="262" t="s">
        <v>33</v>
      </c>
      <c r="AB1466" s="262" t="s">
        <v>33</v>
      </c>
      <c r="AC1466" s="262" t="s">
        <v>33</v>
      </c>
      <c r="AD1466" s="262">
        <v>0.92</v>
      </c>
      <c r="AE1466" s="260">
        <v>0</v>
      </c>
      <c r="AF1466" s="260">
        <v>0</v>
      </c>
      <c r="AG1466" s="260">
        <v>0.166666666666667</v>
      </c>
      <c r="AH1466" s="260">
        <v>0.15668202764977</v>
      </c>
      <c r="AI1466" s="262">
        <v>0.92</v>
      </c>
      <c r="AJ1466" s="260">
        <v>0.846933033202026</v>
      </c>
      <c r="AK1466" s="260">
        <v>0.85042735042735</v>
      </c>
      <c r="AL1466" s="260">
        <v>0.870835468990261</v>
      </c>
      <c r="AM1466" s="260">
        <v>0.927548063186252</v>
      </c>
      <c r="AN1466" s="259">
        <v>0.99</v>
      </c>
      <c r="AO1466" s="264">
        <v>1</v>
      </c>
      <c r="AP1466" s="264">
        <v>1</v>
      </c>
      <c r="AQ1466" s="264">
        <v>1</v>
      </c>
      <c r="AR1466" s="265">
        <v>1</v>
      </c>
      <c r="AS1466" s="286">
        <v>0.110069253262963</v>
      </c>
      <c r="AT1466" s="267">
        <v>0.0357142857142857</v>
      </c>
      <c r="AU1466" s="268">
        <v>0</v>
      </c>
      <c r="AV1466" s="268">
        <v>0</v>
      </c>
      <c r="AW1466" s="268">
        <v>0.0653120464441219</v>
      </c>
      <c r="AX1466" s="224"/>
      <c r="AY1466" s="222"/>
    </row>
    <row r="1467" ht="15" spans="1:51">
      <c r="A1467" s="220"/>
      <c r="B1467" s="224"/>
      <c r="C1467" s="283" t="s">
        <v>1455</v>
      </c>
      <c r="D1467" s="111" t="s">
        <v>25</v>
      </c>
      <c r="E1467" s="111" t="s">
        <v>1456</v>
      </c>
      <c r="F1467" s="290" t="s">
        <v>1508</v>
      </c>
      <c r="G1467" s="290" t="s">
        <v>1508</v>
      </c>
      <c r="H1467" s="290" t="s">
        <v>1508</v>
      </c>
      <c r="I1467" s="290" t="s">
        <v>1508</v>
      </c>
      <c r="J1467" s="259">
        <v>0.9</v>
      </c>
      <c r="K1467" s="260">
        <v>0.705882352941177</v>
      </c>
      <c r="L1467" s="260">
        <v>0.615384615384615</v>
      </c>
      <c r="M1467" s="261">
        <v>0.75</v>
      </c>
      <c r="N1467" s="261">
        <v>0.748129675810474</v>
      </c>
      <c r="O1467" s="262">
        <v>0.9</v>
      </c>
      <c r="P1467" s="263" t="s">
        <v>33</v>
      </c>
      <c r="Q1467" s="260" t="s">
        <v>33</v>
      </c>
      <c r="R1467" s="260">
        <v>0</v>
      </c>
      <c r="S1467" s="260">
        <v>0</v>
      </c>
      <c r="T1467" s="262">
        <v>0.9</v>
      </c>
      <c r="U1467" s="260" t="s">
        <v>33</v>
      </c>
      <c r="V1467" s="260" t="s">
        <v>33</v>
      </c>
      <c r="W1467" s="260">
        <v>1</v>
      </c>
      <c r="X1467" s="260">
        <v>1</v>
      </c>
      <c r="Y1467" s="262">
        <v>0.92</v>
      </c>
      <c r="Z1467" s="262" t="s">
        <v>33</v>
      </c>
      <c r="AA1467" s="262" t="s">
        <v>33</v>
      </c>
      <c r="AB1467" s="262" t="s">
        <v>33</v>
      </c>
      <c r="AC1467" s="262" t="s">
        <v>33</v>
      </c>
      <c r="AD1467" s="262">
        <v>0.92</v>
      </c>
      <c r="AE1467" s="260">
        <v>0.75</v>
      </c>
      <c r="AF1467" s="260">
        <v>0.925925925925926</v>
      </c>
      <c r="AG1467" s="260">
        <v>0.760869565217391</v>
      </c>
      <c r="AH1467" s="260">
        <v>0.440625</v>
      </c>
      <c r="AI1467" s="262">
        <v>0.92</v>
      </c>
      <c r="AJ1467" s="260">
        <v>0.80184331797235</v>
      </c>
      <c r="AK1467" s="260">
        <v>0.888817891373802</v>
      </c>
      <c r="AL1467" s="260">
        <v>0.921130952380952</v>
      </c>
      <c r="AM1467" s="260">
        <v>0.777820823244552</v>
      </c>
      <c r="AN1467" s="259">
        <v>0.99</v>
      </c>
      <c r="AO1467" s="264">
        <v>1</v>
      </c>
      <c r="AP1467" s="264" t="s">
        <v>33</v>
      </c>
      <c r="AQ1467" s="264" t="s">
        <v>33</v>
      </c>
      <c r="AR1467" s="265">
        <v>1</v>
      </c>
      <c r="AS1467" s="286">
        <v>0.110069253262963</v>
      </c>
      <c r="AT1467" s="267">
        <v>0.125</v>
      </c>
      <c r="AU1467" s="268">
        <v>0.0454545454545455</v>
      </c>
      <c r="AV1467" s="268">
        <v>0.0967741935483871</v>
      </c>
      <c r="AW1467" s="268">
        <v>0.0956521739130435</v>
      </c>
      <c r="AX1467" s="224"/>
      <c r="AY1467" s="222"/>
    </row>
    <row r="1468" ht="15" spans="1:51">
      <c r="A1468" s="220"/>
      <c r="B1468" s="224"/>
      <c r="C1468" s="283" t="s">
        <v>1455</v>
      </c>
      <c r="D1468" s="111" t="s">
        <v>25</v>
      </c>
      <c r="E1468" s="111" t="s">
        <v>1456</v>
      </c>
      <c r="F1468" s="290" t="s">
        <v>1509</v>
      </c>
      <c r="G1468" s="290" t="s">
        <v>1509</v>
      </c>
      <c r="H1468" s="290" t="s">
        <v>1509</v>
      </c>
      <c r="I1468" s="290" t="s">
        <v>1509</v>
      </c>
      <c r="J1468" s="259">
        <v>0.9</v>
      </c>
      <c r="K1468" s="260">
        <v>0.818181818181818</v>
      </c>
      <c r="L1468" s="260">
        <v>0.909090909090909</v>
      </c>
      <c r="M1468" s="261">
        <v>1</v>
      </c>
      <c r="N1468" s="261">
        <v>0.942760942760943</v>
      </c>
      <c r="O1468" s="262">
        <v>0.9</v>
      </c>
      <c r="P1468" s="263" t="s">
        <v>33</v>
      </c>
      <c r="Q1468" s="260" t="s">
        <v>33</v>
      </c>
      <c r="R1468" s="260" t="s">
        <v>33</v>
      </c>
      <c r="S1468" s="260">
        <v>1</v>
      </c>
      <c r="T1468" s="262">
        <v>0.9</v>
      </c>
      <c r="U1468" s="260" t="s">
        <v>33</v>
      </c>
      <c r="V1468" s="260" t="s">
        <v>33</v>
      </c>
      <c r="W1468" s="260" t="s">
        <v>33</v>
      </c>
      <c r="X1468" s="260">
        <v>1</v>
      </c>
      <c r="Y1468" s="262">
        <v>0.92</v>
      </c>
      <c r="Z1468" s="262" t="s">
        <v>33</v>
      </c>
      <c r="AA1468" s="262">
        <v>0</v>
      </c>
      <c r="AB1468" s="262" t="s">
        <v>33</v>
      </c>
      <c r="AC1468" s="262">
        <v>0</v>
      </c>
      <c r="AD1468" s="262">
        <v>0.92</v>
      </c>
      <c r="AE1468" s="260">
        <v>0.877551020408163</v>
      </c>
      <c r="AF1468" s="260">
        <v>1</v>
      </c>
      <c r="AG1468" s="260">
        <v>0.941176470588235</v>
      </c>
      <c r="AH1468" s="260">
        <v>0.771704180064309</v>
      </c>
      <c r="AI1468" s="262">
        <v>0.92</v>
      </c>
      <c r="AJ1468" s="260">
        <v>0.577659574468085</v>
      </c>
      <c r="AK1468" s="260">
        <v>0.605873261205564</v>
      </c>
      <c r="AL1468" s="260">
        <v>0.691380908248378</v>
      </c>
      <c r="AM1468" s="260">
        <v>0.722792759512375</v>
      </c>
      <c r="AN1468" s="259">
        <v>0.99</v>
      </c>
      <c r="AO1468" s="264">
        <v>1</v>
      </c>
      <c r="AP1468" s="264">
        <v>1</v>
      </c>
      <c r="AQ1468" s="264">
        <v>1</v>
      </c>
      <c r="AR1468" s="265">
        <v>1</v>
      </c>
      <c r="AS1468" s="286">
        <v>0.110069253262963</v>
      </c>
      <c r="AT1468" s="267">
        <v>0.0833333333333333</v>
      </c>
      <c r="AU1468" s="268">
        <v>0.142857142857143</v>
      </c>
      <c r="AV1468" s="268">
        <v>0</v>
      </c>
      <c r="AW1468" s="268">
        <v>0.110544217687075</v>
      </c>
      <c r="AX1468" s="224"/>
      <c r="AY1468" s="222"/>
    </row>
    <row r="1469" ht="15" spans="1:51">
      <c r="A1469" s="220"/>
      <c r="B1469" s="224"/>
      <c r="C1469" s="283" t="s">
        <v>1455</v>
      </c>
      <c r="D1469" s="111" t="s">
        <v>25</v>
      </c>
      <c r="E1469" s="111" t="s">
        <v>1456</v>
      </c>
      <c r="F1469" s="290" t="s">
        <v>1510</v>
      </c>
      <c r="G1469" s="290" t="s">
        <v>1510</v>
      </c>
      <c r="H1469" s="290" t="s">
        <v>1510</v>
      </c>
      <c r="I1469" s="290" t="s">
        <v>1510</v>
      </c>
      <c r="J1469" s="259">
        <v>0.9</v>
      </c>
      <c r="K1469" s="260">
        <v>1</v>
      </c>
      <c r="L1469" s="260">
        <v>1</v>
      </c>
      <c r="M1469" s="261">
        <v>1</v>
      </c>
      <c r="N1469" s="261">
        <v>0.967065868263473</v>
      </c>
      <c r="O1469" s="262">
        <v>0.9</v>
      </c>
      <c r="P1469" s="263">
        <v>0.998161764705882</v>
      </c>
      <c r="Q1469" s="260">
        <v>0.993055555555556</v>
      </c>
      <c r="R1469" s="260">
        <v>1</v>
      </c>
      <c r="S1469" s="260">
        <v>0.995766625615764</v>
      </c>
      <c r="T1469" s="262">
        <v>0.9</v>
      </c>
      <c r="U1469" s="260">
        <v>0.939338235294118</v>
      </c>
      <c r="V1469" s="260">
        <v>0.934027777777778</v>
      </c>
      <c r="W1469" s="260">
        <v>0.955172413793103</v>
      </c>
      <c r="X1469" s="260">
        <v>0.952278325123153</v>
      </c>
      <c r="Y1469" s="262">
        <v>0.92</v>
      </c>
      <c r="Z1469" s="262" t="s">
        <v>33</v>
      </c>
      <c r="AA1469" s="262" t="s">
        <v>33</v>
      </c>
      <c r="AB1469" s="262" t="s">
        <v>33</v>
      </c>
      <c r="AC1469" s="262" t="s">
        <v>33</v>
      </c>
      <c r="AD1469" s="262">
        <v>0.92</v>
      </c>
      <c r="AE1469" s="260">
        <v>0</v>
      </c>
      <c r="AF1469" s="260">
        <v>1</v>
      </c>
      <c r="AG1469" s="260">
        <v>0.75</v>
      </c>
      <c r="AH1469" s="260">
        <v>0.669758812615955</v>
      </c>
      <c r="AI1469" s="262">
        <v>0.92</v>
      </c>
      <c r="AJ1469" s="260">
        <v>0.948529411764706</v>
      </c>
      <c r="AK1469" s="260">
        <v>0.965277777777778</v>
      </c>
      <c r="AL1469" s="260">
        <v>0.963218390804598</v>
      </c>
      <c r="AM1469" s="260">
        <v>0.976602786115601</v>
      </c>
      <c r="AN1469" s="259">
        <v>0.99</v>
      </c>
      <c r="AO1469" s="264">
        <v>1</v>
      </c>
      <c r="AP1469" s="264">
        <v>1</v>
      </c>
      <c r="AQ1469" s="264">
        <v>1</v>
      </c>
      <c r="AR1469" s="265">
        <v>1</v>
      </c>
      <c r="AS1469" s="286">
        <v>0.110069253262963</v>
      </c>
      <c r="AT1469" s="267">
        <v>0.103448275862069</v>
      </c>
      <c r="AU1469" s="268">
        <v>0.142857142857143</v>
      </c>
      <c r="AV1469" s="268">
        <v>0.0612244897959184</v>
      </c>
      <c r="AW1469" s="268">
        <v>0.0972382048331415</v>
      </c>
      <c r="AX1469" s="224"/>
      <c r="AY1469" s="222"/>
    </row>
    <row r="1470" ht="15" spans="1:51">
      <c r="A1470" s="220"/>
      <c r="B1470" s="224"/>
      <c r="C1470" s="283" t="s">
        <v>1455</v>
      </c>
      <c r="D1470" s="111" t="s">
        <v>25</v>
      </c>
      <c r="E1470" s="111" t="s">
        <v>1456</v>
      </c>
      <c r="F1470" s="290" t="s">
        <v>1511</v>
      </c>
      <c r="G1470" s="290" t="s">
        <v>1511</v>
      </c>
      <c r="H1470" s="290" t="s">
        <v>1511</v>
      </c>
      <c r="I1470" s="290" t="s">
        <v>1511</v>
      </c>
      <c r="J1470" s="259">
        <v>0.9</v>
      </c>
      <c r="K1470" s="260">
        <v>1</v>
      </c>
      <c r="L1470" s="260">
        <v>0.966666666666667</v>
      </c>
      <c r="M1470" s="261">
        <v>1</v>
      </c>
      <c r="N1470" s="261">
        <v>0.979809976247031</v>
      </c>
      <c r="O1470" s="262">
        <v>0.9</v>
      </c>
      <c r="P1470" s="263">
        <v>0.951397961850013</v>
      </c>
      <c r="Q1470" s="260">
        <v>0.997518610421836</v>
      </c>
      <c r="R1470" s="260">
        <v>0.998501124156882</v>
      </c>
      <c r="S1470" s="260">
        <v>0.993588821781229</v>
      </c>
      <c r="T1470" s="262">
        <v>0.9</v>
      </c>
      <c r="U1470" s="260">
        <v>0.903579827541155</v>
      </c>
      <c r="V1470" s="260">
        <v>0.955334987593052</v>
      </c>
      <c r="W1470" s="260">
        <v>0.937047214589058</v>
      </c>
      <c r="X1470" s="260">
        <v>0.926349343303614</v>
      </c>
      <c r="Y1470" s="262">
        <v>0.92</v>
      </c>
      <c r="Z1470" s="262" t="s">
        <v>33</v>
      </c>
      <c r="AA1470" s="262" t="s">
        <v>33</v>
      </c>
      <c r="AB1470" s="262" t="s">
        <v>33</v>
      </c>
      <c r="AC1470" s="262" t="s">
        <v>33</v>
      </c>
      <c r="AD1470" s="262">
        <v>0.92</v>
      </c>
      <c r="AE1470" s="260">
        <v>1</v>
      </c>
      <c r="AF1470" s="260">
        <v>1</v>
      </c>
      <c r="AG1470" s="260">
        <v>0.972972972972973</v>
      </c>
      <c r="AH1470" s="260">
        <v>0.99687255668491</v>
      </c>
      <c r="AI1470" s="262">
        <v>0.92</v>
      </c>
      <c r="AJ1470" s="260">
        <v>0.950352756728508</v>
      </c>
      <c r="AK1470" s="260">
        <v>0.979652605459057</v>
      </c>
      <c r="AL1470" s="260">
        <v>0.99000999000999</v>
      </c>
      <c r="AM1470" s="260">
        <v>0.98340303658522</v>
      </c>
      <c r="AN1470" s="259">
        <v>0.99</v>
      </c>
      <c r="AO1470" s="264">
        <v>1</v>
      </c>
      <c r="AP1470" s="264">
        <v>1</v>
      </c>
      <c r="AQ1470" s="264">
        <v>1</v>
      </c>
      <c r="AR1470" s="265">
        <v>1</v>
      </c>
      <c r="AS1470" s="286">
        <v>0.110069253262963</v>
      </c>
      <c r="AT1470" s="267">
        <v>0</v>
      </c>
      <c r="AU1470" s="268">
        <v>0</v>
      </c>
      <c r="AV1470" s="268">
        <v>0.1</v>
      </c>
      <c r="AW1470" s="268">
        <v>0.0592255125284738</v>
      </c>
      <c r="AX1470" s="224"/>
      <c r="AY1470" s="222"/>
    </row>
    <row r="1471" ht="15" spans="1:51">
      <c r="A1471" s="220"/>
      <c r="B1471" s="224"/>
      <c r="C1471" s="283" t="s">
        <v>1455</v>
      </c>
      <c r="D1471" s="111" t="s">
        <v>25</v>
      </c>
      <c r="E1471" s="111" t="s">
        <v>1456</v>
      </c>
      <c r="F1471" s="290" t="s">
        <v>1512</v>
      </c>
      <c r="G1471" s="290" t="s">
        <v>1512</v>
      </c>
      <c r="H1471" s="290" t="s">
        <v>1512</v>
      </c>
      <c r="I1471" s="290" t="s">
        <v>1512</v>
      </c>
      <c r="J1471" s="259">
        <v>0.9</v>
      </c>
      <c r="K1471" s="260">
        <v>0.333333333333333</v>
      </c>
      <c r="L1471" s="260">
        <v>0.545454545454545</v>
      </c>
      <c r="M1471" s="261">
        <v>0.384615384615385</v>
      </c>
      <c r="N1471" s="261">
        <v>0.482758620689655</v>
      </c>
      <c r="O1471" s="262">
        <v>0.9</v>
      </c>
      <c r="P1471" s="263">
        <v>0.828485456369107</v>
      </c>
      <c r="Q1471" s="260">
        <v>0.959798994974874</v>
      </c>
      <c r="R1471" s="260">
        <v>0.907407407407407</v>
      </c>
      <c r="S1471" s="260">
        <v>0.859581732821169</v>
      </c>
      <c r="T1471" s="262">
        <v>0.9</v>
      </c>
      <c r="U1471" s="260">
        <v>0.80641925777332</v>
      </c>
      <c r="V1471" s="260">
        <v>0.868341708542714</v>
      </c>
      <c r="W1471" s="260">
        <v>0.87037037037037</v>
      </c>
      <c r="X1471" s="260">
        <v>0.92936406316688</v>
      </c>
      <c r="Y1471" s="262">
        <v>0.92</v>
      </c>
      <c r="Z1471" s="262" t="s">
        <v>33</v>
      </c>
      <c r="AA1471" s="262" t="s">
        <v>33</v>
      </c>
      <c r="AB1471" s="262" t="s">
        <v>33</v>
      </c>
      <c r="AC1471" s="262" t="s">
        <v>33</v>
      </c>
      <c r="AD1471" s="262">
        <v>0.92</v>
      </c>
      <c r="AE1471" s="260">
        <v>0.73109243697479</v>
      </c>
      <c r="AF1471" s="260">
        <v>0.75</v>
      </c>
      <c r="AG1471" s="260">
        <v>0.958333333333333</v>
      </c>
      <c r="AH1471" s="260">
        <v>0.725409836065574</v>
      </c>
      <c r="AI1471" s="262">
        <v>0.92</v>
      </c>
      <c r="AJ1471" s="260">
        <v>0.816950852557673</v>
      </c>
      <c r="AK1471" s="260">
        <v>0.878391959798995</v>
      </c>
      <c r="AL1471" s="260">
        <v>0.87037037037037</v>
      </c>
      <c r="AM1471" s="260">
        <v>0.950111928365846</v>
      </c>
      <c r="AN1471" s="259">
        <v>0.99</v>
      </c>
      <c r="AO1471" s="264" t="s">
        <v>33</v>
      </c>
      <c r="AP1471" s="264">
        <v>1</v>
      </c>
      <c r="AQ1471" s="264">
        <v>1</v>
      </c>
      <c r="AR1471" s="265">
        <v>1</v>
      </c>
      <c r="AS1471" s="286">
        <v>0.110069253262963</v>
      </c>
      <c r="AT1471" s="267">
        <v>0</v>
      </c>
      <c r="AU1471" s="268">
        <v>0</v>
      </c>
      <c r="AV1471" s="268">
        <v>0.08</v>
      </c>
      <c r="AW1471" s="268">
        <v>0.182008368200837</v>
      </c>
      <c r="AX1471" s="224"/>
      <c r="AY1471" s="222"/>
    </row>
    <row r="1472" ht="15" spans="1:51">
      <c r="A1472" s="220"/>
      <c r="B1472" s="224"/>
      <c r="C1472" s="283" t="s">
        <v>1455</v>
      </c>
      <c r="D1472" s="111" t="s">
        <v>25</v>
      </c>
      <c r="E1472" s="111" t="s">
        <v>1456</v>
      </c>
      <c r="F1472" s="290" t="s">
        <v>1513</v>
      </c>
      <c r="G1472" s="290" t="s">
        <v>1513</v>
      </c>
      <c r="H1472" s="290" t="s">
        <v>1513</v>
      </c>
      <c r="I1472" s="290" t="s">
        <v>1513</v>
      </c>
      <c r="J1472" s="259">
        <v>0.9</v>
      </c>
      <c r="K1472" s="260">
        <v>0.538461538461538</v>
      </c>
      <c r="L1472" s="260">
        <v>0.628571428571429</v>
      </c>
      <c r="M1472" s="261">
        <v>0.588235294117647</v>
      </c>
      <c r="N1472" s="261">
        <v>0.669689119170985</v>
      </c>
      <c r="O1472" s="262">
        <v>0.9</v>
      </c>
      <c r="P1472" s="263">
        <v>0.878971255673222</v>
      </c>
      <c r="Q1472" s="260">
        <v>0.794048551292091</v>
      </c>
      <c r="R1472" s="260">
        <v>0.891304347826087</v>
      </c>
      <c r="S1472" s="260">
        <v>0.881379950016747</v>
      </c>
      <c r="T1472" s="262">
        <v>0.9</v>
      </c>
      <c r="U1472" s="260">
        <v>0.561018658598084</v>
      </c>
      <c r="V1472" s="260">
        <v>0.611589663273297</v>
      </c>
      <c r="W1472" s="260">
        <v>0.692714453584019</v>
      </c>
      <c r="X1472" s="260">
        <v>0.702805760956381</v>
      </c>
      <c r="Y1472" s="262">
        <v>0.92</v>
      </c>
      <c r="Z1472" s="262">
        <v>0</v>
      </c>
      <c r="AA1472" s="262" t="s">
        <v>33</v>
      </c>
      <c r="AB1472" s="262" t="s">
        <v>33</v>
      </c>
      <c r="AC1472" s="262">
        <v>0</v>
      </c>
      <c r="AD1472" s="262">
        <v>0.92</v>
      </c>
      <c r="AE1472" s="260">
        <v>0.792592592592593</v>
      </c>
      <c r="AF1472" s="260">
        <v>1</v>
      </c>
      <c r="AG1472" s="260">
        <v>1</v>
      </c>
      <c r="AH1472" s="260">
        <v>0.825059101654846</v>
      </c>
      <c r="AI1472" s="262">
        <v>0.92</v>
      </c>
      <c r="AJ1472" s="260">
        <v>0.655659188303504</v>
      </c>
      <c r="AK1472" s="260">
        <v>0.745236230749152</v>
      </c>
      <c r="AL1472" s="260">
        <v>0.808754406580494</v>
      </c>
      <c r="AM1472" s="260">
        <v>0.830563928175799</v>
      </c>
      <c r="AN1472" s="259">
        <v>0.99</v>
      </c>
      <c r="AO1472" s="264">
        <v>1</v>
      </c>
      <c r="AP1472" s="264">
        <v>1</v>
      </c>
      <c r="AQ1472" s="264">
        <v>1</v>
      </c>
      <c r="AR1472" s="265">
        <v>1</v>
      </c>
      <c r="AS1472" s="286">
        <v>0.110069253262963</v>
      </c>
      <c r="AT1472" s="267">
        <v>0.2</v>
      </c>
      <c r="AU1472" s="268">
        <v>0.0909090909090909</v>
      </c>
      <c r="AV1472" s="268">
        <v>0.16</v>
      </c>
      <c r="AW1472" s="268">
        <v>0.107413010590015</v>
      </c>
      <c r="AX1472" s="224"/>
      <c r="AY1472" s="222"/>
    </row>
    <row r="1473" ht="15" spans="1:51">
      <c r="A1473" s="220"/>
      <c r="B1473" s="224"/>
      <c r="C1473" s="283" t="s">
        <v>1455</v>
      </c>
      <c r="D1473" s="111" t="s">
        <v>25</v>
      </c>
      <c r="E1473" s="111" t="s">
        <v>1456</v>
      </c>
      <c r="F1473" s="290" t="s">
        <v>1514</v>
      </c>
      <c r="G1473" s="290" t="s">
        <v>1514</v>
      </c>
      <c r="H1473" s="290" t="s">
        <v>1514</v>
      </c>
      <c r="I1473" s="290" t="s">
        <v>1514</v>
      </c>
      <c r="J1473" s="259">
        <v>0.9</v>
      </c>
      <c r="K1473" s="260">
        <v>0.64</v>
      </c>
      <c r="L1473" s="260">
        <v>0.821428571428571</v>
      </c>
      <c r="M1473" s="261">
        <v>0.740740740740741</v>
      </c>
      <c r="N1473" s="261">
        <v>0.829850746268657</v>
      </c>
      <c r="O1473" s="262">
        <v>0.9</v>
      </c>
      <c r="P1473" s="263">
        <v>0.81999063670412</v>
      </c>
      <c r="Q1473" s="260">
        <v>0.798205190395343</v>
      </c>
      <c r="R1473" s="260">
        <v>0.872426868905742</v>
      </c>
      <c r="S1473" s="260">
        <v>0.892717130760098</v>
      </c>
      <c r="T1473" s="262">
        <v>0.9</v>
      </c>
      <c r="U1473" s="260">
        <v>0.555945692883895</v>
      </c>
      <c r="V1473" s="260">
        <v>0.619936939121999</v>
      </c>
      <c r="W1473" s="260">
        <v>0.717497291440953</v>
      </c>
      <c r="X1473" s="260">
        <v>0.751047290485898</v>
      </c>
      <c r="Y1473" s="262">
        <v>0.92</v>
      </c>
      <c r="Z1473" s="262" t="s">
        <v>33</v>
      </c>
      <c r="AA1473" s="262" t="s">
        <v>33</v>
      </c>
      <c r="AB1473" s="262" t="s">
        <v>33</v>
      </c>
      <c r="AC1473" s="262">
        <v>0</v>
      </c>
      <c r="AD1473" s="262">
        <v>0.92</v>
      </c>
      <c r="AE1473" s="260">
        <v>1</v>
      </c>
      <c r="AF1473" s="260">
        <v>1</v>
      </c>
      <c r="AG1473" s="260">
        <v>0.9375</v>
      </c>
      <c r="AH1473" s="260">
        <v>0.908759124087591</v>
      </c>
      <c r="AI1473" s="262">
        <v>0.92</v>
      </c>
      <c r="AJ1473" s="260">
        <v>0.646535580524345</v>
      </c>
      <c r="AK1473" s="260">
        <v>0.746543778801843</v>
      </c>
      <c r="AL1473" s="260">
        <v>0.859154929577465</v>
      </c>
      <c r="AM1473" s="260">
        <v>0.876013437849944</v>
      </c>
      <c r="AN1473" s="259">
        <v>0.99</v>
      </c>
      <c r="AO1473" s="264">
        <v>1</v>
      </c>
      <c r="AP1473" s="264">
        <v>1</v>
      </c>
      <c r="AQ1473" s="264">
        <v>1</v>
      </c>
      <c r="AR1473" s="265">
        <v>1</v>
      </c>
      <c r="AS1473" s="286">
        <v>0.110069253262963</v>
      </c>
      <c r="AT1473" s="267">
        <v>0.0555555555555556</v>
      </c>
      <c r="AU1473" s="268">
        <v>0.05</v>
      </c>
      <c r="AV1473" s="268">
        <v>0.05</v>
      </c>
      <c r="AW1473" s="268">
        <v>0.0839936608557845</v>
      </c>
      <c r="AX1473" s="224"/>
      <c r="AY1473" s="222"/>
    </row>
    <row r="1474" ht="15" spans="1:51">
      <c r="A1474" s="220"/>
      <c r="B1474" s="224"/>
      <c r="C1474" s="283" t="s">
        <v>1455</v>
      </c>
      <c r="D1474" s="111" t="s">
        <v>125</v>
      </c>
      <c r="E1474" s="111" t="s">
        <v>1456</v>
      </c>
      <c r="F1474" s="290" t="s">
        <v>1515</v>
      </c>
      <c r="G1474" s="290" t="s">
        <v>1515</v>
      </c>
      <c r="H1474" s="290" t="s">
        <v>1515</v>
      </c>
      <c r="I1474" s="290" t="s">
        <v>1515</v>
      </c>
      <c r="J1474" s="259">
        <v>0.9</v>
      </c>
      <c r="K1474" s="260" t="s">
        <v>33</v>
      </c>
      <c r="L1474" s="260" t="s">
        <v>33</v>
      </c>
      <c r="M1474" s="261" t="s">
        <v>33</v>
      </c>
      <c r="N1474" s="261" t="s">
        <v>33</v>
      </c>
      <c r="O1474" s="262">
        <v>0.9</v>
      </c>
      <c r="P1474" s="263" t="s">
        <v>33</v>
      </c>
      <c r="Q1474" s="260" t="s">
        <v>33</v>
      </c>
      <c r="R1474" s="260" t="s">
        <v>33</v>
      </c>
      <c r="S1474" s="260" t="s">
        <v>33</v>
      </c>
      <c r="T1474" s="262">
        <v>0.9</v>
      </c>
      <c r="U1474" s="260" t="s">
        <v>33</v>
      </c>
      <c r="V1474" s="260" t="s">
        <v>33</v>
      </c>
      <c r="W1474" s="260" t="s">
        <v>33</v>
      </c>
      <c r="X1474" s="260" t="s">
        <v>33</v>
      </c>
      <c r="Y1474" s="262">
        <v>0.92</v>
      </c>
      <c r="Z1474" s="262" t="s">
        <v>33</v>
      </c>
      <c r="AA1474" s="262" t="s">
        <v>33</v>
      </c>
      <c r="AB1474" s="262" t="s">
        <v>33</v>
      </c>
      <c r="AC1474" s="262" t="s">
        <v>33</v>
      </c>
      <c r="AD1474" s="262">
        <v>0.92</v>
      </c>
      <c r="AE1474" s="260">
        <v>1</v>
      </c>
      <c r="AF1474" s="260">
        <v>1</v>
      </c>
      <c r="AG1474" s="260">
        <v>1</v>
      </c>
      <c r="AH1474" s="260">
        <v>0.981170781742252</v>
      </c>
      <c r="AI1474" s="262">
        <v>0.92</v>
      </c>
      <c r="AJ1474" s="260" t="s">
        <v>33</v>
      </c>
      <c r="AK1474" s="260" t="s">
        <v>33</v>
      </c>
      <c r="AL1474" s="260" t="s">
        <v>33</v>
      </c>
      <c r="AM1474" s="260" t="s">
        <v>33</v>
      </c>
      <c r="AN1474" s="259">
        <v>0.99</v>
      </c>
      <c r="AO1474" s="264">
        <v>1</v>
      </c>
      <c r="AP1474" s="264">
        <v>1</v>
      </c>
      <c r="AQ1474" s="264">
        <v>1</v>
      </c>
      <c r="AR1474" s="265">
        <v>1</v>
      </c>
      <c r="AS1474" s="286">
        <v>0.110069253262963</v>
      </c>
      <c r="AT1474" s="267" t="s">
        <v>33</v>
      </c>
      <c r="AU1474" s="268" t="s">
        <v>33</v>
      </c>
      <c r="AV1474" s="268" t="s">
        <v>33</v>
      </c>
      <c r="AW1474" s="268" t="s">
        <v>33</v>
      </c>
      <c r="AX1474" s="224"/>
      <c r="AY1474" s="222"/>
    </row>
    <row r="1475" ht="15" spans="1:51">
      <c r="A1475" s="220"/>
      <c r="B1475" s="224"/>
      <c r="C1475" s="283" t="s">
        <v>1455</v>
      </c>
      <c r="D1475" s="111" t="s">
        <v>25</v>
      </c>
      <c r="E1475" s="111" t="s">
        <v>1456</v>
      </c>
      <c r="F1475" s="290" t="s">
        <v>1516</v>
      </c>
      <c r="G1475" s="290" t="s">
        <v>1516</v>
      </c>
      <c r="H1475" s="290" t="s">
        <v>1516</v>
      </c>
      <c r="I1475" s="290" t="s">
        <v>1516</v>
      </c>
      <c r="J1475" s="259">
        <v>0.9</v>
      </c>
      <c r="K1475" s="260">
        <v>1</v>
      </c>
      <c r="L1475" s="260">
        <v>1</v>
      </c>
      <c r="M1475" s="261">
        <v>0.925925925925926</v>
      </c>
      <c r="N1475" s="261">
        <v>0.989345509893455</v>
      </c>
      <c r="O1475" s="262">
        <v>0.9</v>
      </c>
      <c r="P1475" s="263">
        <v>0.862022772940388</v>
      </c>
      <c r="Q1475" s="260">
        <v>0.939226519337017</v>
      </c>
      <c r="R1475" s="260">
        <v>0.967213114754098</v>
      </c>
      <c r="S1475" s="260">
        <v>0.953523504843153</v>
      </c>
      <c r="T1475" s="262">
        <v>0.9</v>
      </c>
      <c r="U1475" s="260">
        <v>0.791024782317482</v>
      </c>
      <c r="V1475" s="260">
        <v>0.848756906077348</v>
      </c>
      <c r="W1475" s="260">
        <v>0.867591424968474</v>
      </c>
      <c r="X1475" s="260">
        <v>0.843597262952102</v>
      </c>
      <c r="Y1475" s="262">
        <v>0.92</v>
      </c>
      <c r="Z1475" s="262">
        <v>0.772431729518856</v>
      </c>
      <c r="AA1475" s="262">
        <v>0.886301369863014</v>
      </c>
      <c r="AB1475" s="262">
        <v>0.865107913669065</v>
      </c>
      <c r="AC1475" s="262">
        <v>0.841795378473202</v>
      </c>
      <c r="AD1475" s="262">
        <v>0.92</v>
      </c>
      <c r="AE1475" s="260">
        <v>0.351351351351351</v>
      </c>
      <c r="AF1475" s="260">
        <v>0.975</v>
      </c>
      <c r="AG1475" s="260">
        <v>0.389830508474576</v>
      </c>
      <c r="AH1475" s="260">
        <v>0.712522045855379</v>
      </c>
      <c r="AI1475" s="262">
        <v>0.92</v>
      </c>
      <c r="AJ1475" s="260">
        <v>0.834659593280283</v>
      </c>
      <c r="AK1475" s="260">
        <v>0.923783287419651</v>
      </c>
      <c r="AL1475" s="260">
        <v>0.901312335958005</v>
      </c>
      <c r="AM1475" s="260">
        <v>0.895522388059702</v>
      </c>
      <c r="AN1475" s="259">
        <v>0.99</v>
      </c>
      <c r="AO1475" s="264">
        <v>1</v>
      </c>
      <c r="AP1475" s="264">
        <v>1</v>
      </c>
      <c r="AQ1475" s="264">
        <v>1</v>
      </c>
      <c r="AR1475" s="265">
        <v>1</v>
      </c>
      <c r="AS1475" s="286">
        <v>0.110069253262963</v>
      </c>
      <c r="AT1475" s="267">
        <v>0</v>
      </c>
      <c r="AU1475" s="268">
        <v>0.111111111111111</v>
      </c>
      <c r="AV1475" s="268">
        <v>0.3</v>
      </c>
      <c r="AW1475" s="268">
        <v>0.0663716814159292</v>
      </c>
      <c r="AX1475" s="224"/>
      <c r="AY1475" s="222"/>
    </row>
    <row r="1476" ht="15" spans="1:51">
      <c r="A1476" s="220"/>
      <c r="B1476" s="224"/>
      <c r="C1476" s="283" t="s">
        <v>1455</v>
      </c>
      <c r="D1476" s="111" t="s">
        <v>25</v>
      </c>
      <c r="E1476" s="111" t="s">
        <v>1456</v>
      </c>
      <c r="F1476" s="290" t="s">
        <v>1517</v>
      </c>
      <c r="G1476" s="290" t="s">
        <v>1517</v>
      </c>
      <c r="H1476" s="290" t="s">
        <v>1517</v>
      </c>
      <c r="I1476" s="290" t="s">
        <v>1517</v>
      </c>
      <c r="J1476" s="259">
        <v>0.9</v>
      </c>
      <c r="K1476" s="260">
        <v>0.956521739130435</v>
      </c>
      <c r="L1476" s="260">
        <v>1</v>
      </c>
      <c r="M1476" s="261">
        <v>0.958333333333333</v>
      </c>
      <c r="N1476" s="261">
        <v>0.987480438184664</v>
      </c>
      <c r="O1476" s="262">
        <v>0.9</v>
      </c>
      <c r="P1476" s="263">
        <v>0.966386554621849</v>
      </c>
      <c r="Q1476" s="260">
        <v>0.962376237623762</v>
      </c>
      <c r="R1476" s="260">
        <v>0.990291262135922</v>
      </c>
      <c r="S1476" s="260">
        <v>0.968363379285967</v>
      </c>
      <c r="T1476" s="262">
        <v>0.9</v>
      </c>
      <c r="U1476" s="260">
        <v>0.840336134453782</v>
      </c>
      <c r="V1476" s="260">
        <v>0.904950495049505</v>
      </c>
      <c r="W1476" s="260">
        <v>0.920943134535368</v>
      </c>
      <c r="X1476" s="260">
        <v>0.892423706845764</v>
      </c>
      <c r="Y1476" s="262">
        <v>0.92</v>
      </c>
      <c r="Z1476" s="262">
        <v>0.847368421052632</v>
      </c>
      <c r="AA1476" s="262">
        <v>0.922149122807018</v>
      </c>
      <c r="AB1476" s="262">
        <v>0.87360594795539</v>
      </c>
      <c r="AC1476" s="262">
        <v>0.925873156455774</v>
      </c>
      <c r="AD1476" s="262">
        <v>0.92</v>
      </c>
      <c r="AE1476" s="260">
        <v>1</v>
      </c>
      <c r="AF1476" s="260">
        <v>1</v>
      </c>
      <c r="AG1476" s="260">
        <v>1</v>
      </c>
      <c r="AH1476" s="260">
        <v>0.965210355987055</v>
      </c>
      <c r="AI1476" s="262">
        <v>0.92</v>
      </c>
      <c r="AJ1476" s="260">
        <v>0.894151764137264</v>
      </c>
      <c r="AK1476" s="260">
        <v>0.950968273588793</v>
      </c>
      <c r="AL1476" s="260">
        <v>0.915971062882582</v>
      </c>
      <c r="AM1476" s="260">
        <v>0.952685336626723</v>
      </c>
      <c r="AN1476" s="259">
        <v>0.99</v>
      </c>
      <c r="AO1476" s="264">
        <v>1</v>
      </c>
      <c r="AP1476" s="264">
        <v>1</v>
      </c>
      <c r="AQ1476" s="264">
        <v>1</v>
      </c>
      <c r="AR1476" s="265">
        <v>1</v>
      </c>
      <c r="AS1476" s="286">
        <v>0.110069253262963</v>
      </c>
      <c r="AT1476" s="267">
        <v>0</v>
      </c>
      <c r="AU1476" s="268">
        <v>0</v>
      </c>
      <c r="AV1476" s="268">
        <v>0</v>
      </c>
      <c r="AW1476" s="268">
        <v>0.0341880341880342</v>
      </c>
      <c r="AX1476" s="224"/>
      <c r="AY1476" s="222"/>
    </row>
    <row r="1477" ht="15" spans="1:51">
      <c r="A1477" s="220"/>
      <c r="B1477" s="224"/>
      <c r="C1477" s="283" t="s">
        <v>1455</v>
      </c>
      <c r="D1477" s="111" t="s">
        <v>25</v>
      </c>
      <c r="E1477" s="111" t="s">
        <v>1456</v>
      </c>
      <c r="F1477" s="290" t="s">
        <v>1518</v>
      </c>
      <c r="G1477" s="290" t="s">
        <v>1518</v>
      </c>
      <c r="H1477" s="290" t="s">
        <v>1518</v>
      </c>
      <c r="I1477" s="290" t="s">
        <v>1518</v>
      </c>
      <c r="J1477" s="259">
        <v>0.9</v>
      </c>
      <c r="K1477" s="260">
        <v>0</v>
      </c>
      <c r="L1477" s="260">
        <v>0</v>
      </c>
      <c r="M1477" s="261">
        <v>0.75</v>
      </c>
      <c r="N1477" s="261">
        <v>0.16030534351145</v>
      </c>
      <c r="O1477" s="262">
        <v>0.9</v>
      </c>
      <c r="P1477" s="263">
        <v>1</v>
      </c>
      <c r="Q1477" s="260" t="s">
        <v>33</v>
      </c>
      <c r="R1477" s="260">
        <v>0</v>
      </c>
      <c r="S1477" s="260">
        <v>0.257347868083345</v>
      </c>
      <c r="T1477" s="262">
        <v>0.9</v>
      </c>
      <c r="U1477" s="260">
        <v>1</v>
      </c>
      <c r="V1477" s="260" t="s">
        <v>33</v>
      </c>
      <c r="W1477" s="260">
        <v>0</v>
      </c>
      <c r="X1477" s="260">
        <v>0.0597488615979026</v>
      </c>
      <c r="Y1477" s="262">
        <v>0.92</v>
      </c>
      <c r="Z1477" s="262" t="s">
        <v>33</v>
      </c>
      <c r="AA1477" s="262" t="s">
        <v>33</v>
      </c>
      <c r="AB1477" s="262" t="s">
        <v>33</v>
      </c>
      <c r="AC1477" s="262" t="s">
        <v>33</v>
      </c>
      <c r="AD1477" s="262">
        <v>0.92</v>
      </c>
      <c r="AE1477" s="260" t="s">
        <v>33</v>
      </c>
      <c r="AF1477" s="260" t="s">
        <v>33</v>
      </c>
      <c r="AG1477" s="260">
        <v>0.75</v>
      </c>
      <c r="AH1477" s="260">
        <v>0.766666666666667</v>
      </c>
      <c r="AI1477" s="262">
        <v>0.92</v>
      </c>
      <c r="AJ1477" s="260">
        <v>1</v>
      </c>
      <c r="AK1477" s="260" t="s">
        <v>33</v>
      </c>
      <c r="AL1477" s="260">
        <v>0</v>
      </c>
      <c r="AM1477" s="260">
        <v>0.0746515799641231</v>
      </c>
      <c r="AN1477" s="259">
        <v>0.99</v>
      </c>
      <c r="AO1477" s="264" t="s">
        <v>33</v>
      </c>
      <c r="AP1477" s="264" t="s">
        <v>33</v>
      </c>
      <c r="AQ1477" s="264" t="s">
        <v>33</v>
      </c>
      <c r="AR1477" s="265">
        <v>1</v>
      </c>
      <c r="AS1477" s="286">
        <v>0.110069253262963</v>
      </c>
      <c r="AT1477" s="267">
        <v>0</v>
      </c>
      <c r="AU1477" s="268">
        <v>0.0869565217391304</v>
      </c>
      <c r="AV1477" s="268">
        <v>0.0845070422535211</v>
      </c>
      <c r="AW1477" s="268">
        <v>0.0924556213017751</v>
      </c>
      <c r="AX1477" s="224"/>
      <c r="AY1477" s="222"/>
    </row>
    <row r="1478" ht="15" spans="1:51">
      <c r="A1478" s="220"/>
      <c r="B1478" s="224"/>
      <c r="C1478" s="283" t="s">
        <v>1455</v>
      </c>
      <c r="D1478" s="111" t="s">
        <v>125</v>
      </c>
      <c r="E1478" s="111" t="s">
        <v>1456</v>
      </c>
      <c r="F1478" s="290" t="s">
        <v>1519</v>
      </c>
      <c r="G1478" s="290" t="s">
        <v>1519</v>
      </c>
      <c r="H1478" s="290" t="s">
        <v>1519</v>
      </c>
      <c r="I1478" s="290" t="s">
        <v>1519</v>
      </c>
      <c r="J1478" s="259">
        <v>0.9</v>
      </c>
      <c r="K1478" s="260" t="s">
        <v>33</v>
      </c>
      <c r="L1478" s="260" t="s">
        <v>33</v>
      </c>
      <c r="M1478" s="261" t="s">
        <v>33</v>
      </c>
      <c r="N1478" s="261" t="s">
        <v>33</v>
      </c>
      <c r="O1478" s="262">
        <v>0.9</v>
      </c>
      <c r="P1478" s="263" t="s">
        <v>33</v>
      </c>
      <c r="Q1478" s="260" t="s">
        <v>33</v>
      </c>
      <c r="R1478" s="260" t="s">
        <v>33</v>
      </c>
      <c r="S1478" s="260">
        <v>0</v>
      </c>
      <c r="T1478" s="262">
        <v>0.9</v>
      </c>
      <c r="U1478" s="260" t="s">
        <v>33</v>
      </c>
      <c r="V1478" s="260" t="s">
        <v>33</v>
      </c>
      <c r="W1478" s="260" t="s">
        <v>33</v>
      </c>
      <c r="X1478" s="260">
        <v>1</v>
      </c>
      <c r="Y1478" s="262">
        <v>0.92</v>
      </c>
      <c r="Z1478" s="262" t="s">
        <v>33</v>
      </c>
      <c r="AA1478" s="262" t="s">
        <v>33</v>
      </c>
      <c r="AB1478" s="262" t="s">
        <v>33</v>
      </c>
      <c r="AC1478" s="262" t="s">
        <v>33</v>
      </c>
      <c r="AD1478" s="262">
        <v>0.92</v>
      </c>
      <c r="AE1478" s="260">
        <v>0.221476510067114</v>
      </c>
      <c r="AF1478" s="260">
        <v>1</v>
      </c>
      <c r="AG1478" s="260">
        <v>0.937007874015748</v>
      </c>
      <c r="AH1478" s="260">
        <v>0.851304347826087</v>
      </c>
      <c r="AI1478" s="262">
        <v>0.92</v>
      </c>
      <c r="AJ1478" s="260" t="s">
        <v>33</v>
      </c>
      <c r="AK1478" s="260" t="s">
        <v>33</v>
      </c>
      <c r="AL1478" s="260" t="s">
        <v>33</v>
      </c>
      <c r="AM1478" s="260">
        <v>1</v>
      </c>
      <c r="AN1478" s="259">
        <v>0.99</v>
      </c>
      <c r="AO1478" s="264">
        <v>1</v>
      </c>
      <c r="AP1478" s="264">
        <v>1</v>
      </c>
      <c r="AQ1478" s="264">
        <v>1</v>
      </c>
      <c r="AR1478" s="265">
        <v>1</v>
      </c>
      <c r="AS1478" s="286">
        <v>0.110069253262963</v>
      </c>
      <c r="AT1478" s="267" t="s">
        <v>33</v>
      </c>
      <c r="AU1478" s="268" t="s">
        <v>33</v>
      </c>
      <c r="AV1478" s="268" t="s">
        <v>33</v>
      </c>
      <c r="AW1478" s="268" t="s">
        <v>33</v>
      </c>
      <c r="AX1478" s="224"/>
      <c r="AY1478" s="222"/>
    </row>
    <row r="1479" ht="15" spans="1:51">
      <c r="A1479" s="220"/>
      <c r="B1479" s="224"/>
      <c r="C1479" s="283" t="s">
        <v>1455</v>
      </c>
      <c r="D1479" s="111" t="s">
        <v>25</v>
      </c>
      <c r="E1479" s="111" t="s">
        <v>1456</v>
      </c>
      <c r="F1479" s="290" t="s">
        <v>1520</v>
      </c>
      <c r="G1479" s="290" t="s">
        <v>1520</v>
      </c>
      <c r="H1479" s="290" t="s">
        <v>1520</v>
      </c>
      <c r="I1479" s="290" t="s">
        <v>1520</v>
      </c>
      <c r="J1479" s="259">
        <v>0.9</v>
      </c>
      <c r="K1479" s="260">
        <v>0.766666666666667</v>
      </c>
      <c r="L1479" s="260">
        <v>0.733333333333333</v>
      </c>
      <c r="M1479" s="261">
        <v>0.6875</v>
      </c>
      <c r="N1479" s="261">
        <v>0.770804911323329</v>
      </c>
      <c r="O1479" s="262">
        <v>0.9</v>
      </c>
      <c r="P1479" s="263">
        <v>0.82103134479272</v>
      </c>
      <c r="Q1479" s="260">
        <v>0.880264900662252</v>
      </c>
      <c r="R1479" s="260">
        <v>0.946733950098122</v>
      </c>
      <c r="S1479" s="260">
        <v>0.909727976514595</v>
      </c>
      <c r="T1479" s="262">
        <v>0.9</v>
      </c>
      <c r="U1479" s="260">
        <v>0.575075834175935</v>
      </c>
      <c r="V1479" s="260">
        <v>0.701986754966887</v>
      </c>
      <c r="W1479" s="260">
        <v>0.8017942248388</v>
      </c>
      <c r="X1479" s="260">
        <v>0.7895073273515</v>
      </c>
      <c r="Y1479" s="262">
        <v>0.92</v>
      </c>
      <c r="Z1479" s="262" t="s">
        <v>33</v>
      </c>
      <c r="AA1479" s="262" t="s">
        <v>33</v>
      </c>
      <c r="AB1479" s="262" t="s">
        <v>33</v>
      </c>
      <c r="AC1479" s="262" t="s">
        <v>33</v>
      </c>
      <c r="AD1479" s="262">
        <v>0.92</v>
      </c>
      <c r="AE1479" s="260">
        <v>0.984674329501916</v>
      </c>
      <c r="AF1479" s="260">
        <v>1</v>
      </c>
      <c r="AG1479" s="260">
        <v>1</v>
      </c>
      <c r="AH1479" s="260">
        <v>0.95995670995671</v>
      </c>
      <c r="AI1479" s="262">
        <v>0.92</v>
      </c>
      <c r="AJ1479" s="260">
        <v>0.669110212335693</v>
      </c>
      <c r="AK1479" s="260">
        <v>0.793907284768212</v>
      </c>
      <c r="AL1479" s="260">
        <v>0.906924586487244</v>
      </c>
      <c r="AM1479" s="260">
        <v>0.888941499562016</v>
      </c>
      <c r="AN1479" s="259">
        <v>0.99</v>
      </c>
      <c r="AO1479" s="264">
        <v>1</v>
      </c>
      <c r="AP1479" s="264">
        <v>1</v>
      </c>
      <c r="AQ1479" s="264">
        <v>1</v>
      </c>
      <c r="AR1479" s="265">
        <v>1</v>
      </c>
      <c r="AS1479" s="286">
        <v>0.110069253262963</v>
      </c>
      <c r="AT1479" s="267">
        <v>0.032258064516129</v>
      </c>
      <c r="AU1479" s="268">
        <v>0.111111111111111</v>
      </c>
      <c r="AV1479" s="268">
        <v>0.0625</v>
      </c>
      <c r="AW1479" s="268">
        <v>0.0711111111111111</v>
      </c>
      <c r="AX1479" s="224"/>
      <c r="AY1479" s="222"/>
    </row>
    <row r="1480" ht="15" spans="1:51">
      <c r="A1480" s="220"/>
      <c r="B1480" s="224"/>
      <c r="C1480" s="283" t="s">
        <v>1455</v>
      </c>
      <c r="D1480" s="111" t="s">
        <v>25</v>
      </c>
      <c r="E1480" s="111" t="s">
        <v>1456</v>
      </c>
      <c r="F1480" s="290" t="s">
        <v>1521</v>
      </c>
      <c r="G1480" s="290" t="s">
        <v>1521</v>
      </c>
      <c r="H1480" s="290" t="s">
        <v>1521</v>
      </c>
      <c r="I1480" s="290" t="s">
        <v>1521</v>
      </c>
      <c r="J1480" s="259">
        <v>0.9</v>
      </c>
      <c r="K1480" s="260">
        <v>1</v>
      </c>
      <c r="L1480" s="260">
        <v>1</v>
      </c>
      <c r="M1480" s="261">
        <v>1</v>
      </c>
      <c r="N1480" s="261">
        <v>0.994091580502216</v>
      </c>
      <c r="O1480" s="262">
        <v>0.9</v>
      </c>
      <c r="P1480" s="263">
        <v>0.961270333075136</v>
      </c>
      <c r="Q1480" s="260">
        <v>0.979094076655052</v>
      </c>
      <c r="R1480" s="260">
        <v>0.953791469194313</v>
      </c>
      <c r="S1480" s="260">
        <v>0.968893436632071</v>
      </c>
      <c r="T1480" s="262">
        <v>0.9</v>
      </c>
      <c r="U1480" s="260">
        <v>0.756003098373354</v>
      </c>
      <c r="V1480" s="260">
        <v>0.881533101045296</v>
      </c>
      <c r="W1480" s="260">
        <v>0.888625592417062</v>
      </c>
      <c r="X1480" s="260">
        <v>0.872211664961263</v>
      </c>
      <c r="Y1480" s="262">
        <v>0.92</v>
      </c>
      <c r="Z1480" s="262">
        <v>0.752403846153846</v>
      </c>
      <c r="AA1480" s="262">
        <v>0.84234752589183</v>
      </c>
      <c r="AB1480" s="262">
        <v>0.884476534296029</v>
      </c>
      <c r="AC1480" s="262">
        <v>0.865830908141183</v>
      </c>
      <c r="AD1480" s="262">
        <v>0.92</v>
      </c>
      <c r="AE1480" s="260">
        <v>0.642857142857143</v>
      </c>
      <c r="AF1480" s="260">
        <v>0.372093023255814</v>
      </c>
      <c r="AG1480" s="260">
        <v>0.468085106382979</v>
      </c>
      <c r="AH1480" s="260">
        <v>0.332181126857933</v>
      </c>
      <c r="AI1480" s="262">
        <v>0.92</v>
      </c>
      <c r="AJ1480" s="260">
        <v>0.814413565708902</v>
      </c>
      <c r="AK1480" s="260">
        <v>0.907118055555556</v>
      </c>
      <c r="AL1480" s="260">
        <v>0.92469262295082</v>
      </c>
      <c r="AM1480" s="260">
        <v>0.913832385385763</v>
      </c>
      <c r="AN1480" s="259">
        <v>0.99</v>
      </c>
      <c r="AO1480" s="264">
        <v>1</v>
      </c>
      <c r="AP1480" s="264">
        <v>1</v>
      </c>
      <c r="AQ1480" s="264">
        <v>1</v>
      </c>
      <c r="AR1480" s="265">
        <v>1</v>
      </c>
      <c r="AS1480" s="286">
        <v>0.110069253262963</v>
      </c>
      <c r="AT1480" s="267">
        <v>0</v>
      </c>
      <c r="AU1480" s="268">
        <v>0</v>
      </c>
      <c r="AV1480" s="268">
        <v>0.15</v>
      </c>
      <c r="AW1480" s="268">
        <v>0.0477941176470588</v>
      </c>
      <c r="AX1480" s="224"/>
      <c r="AY1480" s="222"/>
    </row>
    <row r="1481" ht="15" spans="1:51">
      <c r="A1481" s="220"/>
      <c r="B1481" s="224"/>
      <c r="C1481" s="283" t="s">
        <v>1455</v>
      </c>
      <c r="D1481" s="111" t="s">
        <v>25</v>
      </c>
      <c r="E1481" s="111" t="s">
        <v>1456</v>
      </c>
      <c r="F1481" s="290" t="s">
        <v>1522</v>
      </c>
      <c r="G1481" s="290" t="s">
        <v>1522</v>
      </c>
      <c r="H1481" s="290" t="s">
        <v>1522</v>
      </c>
      <c r="I1481" s="290" t="s">
        <v>1522</v>
      </c>
      <c r="J1481" s="259">
        <v>0.9</v>
      </c>
      <c r="K1481" s="260">
        <v>0.75</v>
      </c>
      <c r="L1481" s="260">
        <v>0.923076923076923</v>
      </c>
      <c r="M1481" s="261">
        <v>0.909090909090909</v>
      </c>
      <c r="N1481" s="261">
        <v>0.848888888888889</v>
      </c>
      <c r="O1481" s="262">
        <v>0.9</v>
      </c>
      <c r="P1481" s="263" t="s">
        <v>33</v>
      </c>
      <c r="Q1481" s="260">
        <v>0</v>
      </c>
      <c r="R1481" s="260" t="s">
        <v>33</v>
      </c>
      <c r="S1481" s="260">
        <v>0.346153846153846</v>
      </c>
      <c r="T1481" s="262">
        <v>0.9</v>
      </c>
      <c r="U1481" s="260" t="s">
        <v>33</v>
      </c>
      <c r="V1481" s="260">
        <v>0</v>
      </c>
      <c r="W1481" s="260" t="s">
        <v>33</v>
      </c>
      <c r="X1481" s="260">
        <v>0.5</v>
      </c>
      <c r="Y1481" s="262">
        <v>0.92</v>
      </c>
      <c r="Z1481" s="262" t="s">
        <v>33</v>
      </c>
      <c r="AA1481" s="262">
        <v>0</v>
      </c>
      <c r="AB1481" s="262" t="s">
        <v>33</v>
      </c>
      <c r="AC1481" s="262">
        <v>0</v>
      </c>
      <c r="AD1481" s="262">
        <v>0.92</v>
      </c>
      <c r="AE1481" s="260">
        <v>0</v>
      </c>
      <c r="AF1481" s="260">
        <v>1</v>
      </c>
      <c r="AG1481" s="260">
        <v>1</v>
      </c>
      <c r="AH1481" s="260">
        <v>0.975155279503106</v>
      </c>
      <c r="AI1481" s="262">
        <v>0.92</v>
      </c>
      <c r="AJ1481" s="260">
        <v>0.761904761904762</v>
      </c>
      <c r="AK1481" s="260">
        <v>0.745454545454545</v>
      </c>
      <c r="AL1481" s="260">
        <v>0.994117647058824</v>
      </c>
      <c r="AM1481" s="260">
        <v>0.885326400924321</v>
      </c>
      <c r="AN1481" s="259">
        <v>0.99</v>
      </c>
      <c r="AO1481" s="264" t="s">
        <v>33</v>
      </c>
      <c r="AP1481" s="264">
        <v>1</v>
      </c>
      <c r="AQ1481" s="264" t="s">
        <v>33</v>
      </c>
      <c r="AR1481" s="265">
        <v>1</v>
      </c>
      <c r="AS1481" s="286">
        <v>0.110069253262963</v>
      </c>
      <c r="AT1481" s="267">
        <v>0.0256410256410256</v>
      </c>
      <c r="AU1481" s="268">
        <v>0.0978260869565217</v>
      </c>
      <c r="AV1481" s="268">
        <v>0.00970873786407767</v>
      </c>
      <c r="AW1481" s="268">
        <v>0.0940643863179074</v>
      </c>
      <c r="AX1481" s="224"/>
      <c r="AY1481" s="222"/>
    </row>
    <row r="1482" ht="15" spans="1:51">
      <c r="A1482" s="220"/>
      <c r="B1482" s="224"/>
      <c r="C1482" s="283" t="s">
        <v>1455</v>
      </c>
      <c r="D1482" s="111" t="s">
        <v>25</v>
      </c>
      <c r="E1482" s="111" t="s">
        <v>1456</v>
      </c>
      <c r="F1482" s="290" t="s">
        <v>1523</v>
      </c>
      <c r="G1482" s="290" t="s">
        <v>1523</v>
      </c>
      <c r="H1482" s="290" t="s">
        <v>1523</v>
      </c>
      <c r="I1482" s="290" t="s">
        <v>1523</v>
      </c>
      <c r="J1482" s="259">
        <v>0.9</v>
      </c>
      <c r="K1482" s="260">
        <v>1</v>
      </c>
      <c r="L1482" s="260">
        <v>1</v>
      </c>
      <c r="M1482" s="261">
        <v>0.909090909090909</v>
      </c>
      <c r="N1482" s="261">
        <v>0.961451247165533</v>
      </c>
      <c r="O1482" s="262">
        <v>0.9</v>
      </c>
      <c r="P1482" s="263" t="s">
        <v>33</v>
      </c>
      <c r="Q1482" s="260">
        <v>0</v>
      </c>
      <c r="R1482" s="260" t="s">
        <v>33</v>
      </c>
      <c r="S1482" s="260">
        <v>0.0833333333333333</v>
      </c>
      <c r="T1482" s="262">
        <v>0.9</v>
      </c>
      <c r="U1482" s="260" t="s">
        <v>33</v>
      </c>
      <c r="V1482" s="260">
        <v>0</v>
      </c>
      <c r="W1482" s="260" t="s">
        <v>33</v>
      </c>
      <c r="X1482" s="260">
        <v>0.25</v>
      </c>
      <c r="Y1482" s="262">
        <v>0.92</v>
      </c>
      <c r="Z1482" s="262" t="s">
        <v>33</v>
      </c>
      <c r="AA1482" s="262" t="s">
        <v>33</v>
      </c>
      <c r="AB1482" s="262" t="s">
        <v>33</v>
      </c>
      <c r="AC1482" s="262">
        <v>0</v>
      </c>
      <c r="AD1482" s="262">
        <v>0.92</v>
      </c>
      <c r="AE1482" s="260">
        <v>0.833333333333333</v>
      </c>
      <c r="AF1482" s="260">
        <v>1</v>
      </c>
      <c r="AG1482" s="260">
        <v>0.928571428571429</v>
      </c>
      <c r="AH1482" s="260">
        <v>0.871331828442438</v>
      </c>
      <c r="AI1482" s="262">
        <v>0.92</v>
      </c>
      <c r="AJ1482" s="260">
        <v>0.99406528189911</v>
      </c>
      <c r="AK1482" s="260">
        <v>0.977186311787072</v>
      </c>
      <c r="AL1482" s="260">
        <v>0.994077834179357</v>
      </c>
      <c r="AM1482" s="260">
        <v>0.887326966412705</v>
      </c>
      <c r="AN1482" s="259">
        <v>0.99</v>
      </c>
      <c r="AO1482" s="264">
        <v>1</v>
      </c>
      <c r="AP1482" s="264">
        <v>1</v>
      </c>
      <c r="AQ1482" s="264">
        <v>1</v>
      </c>
      <c r="AR1482" s="265">
        <v>1</v>
      </c>
      <c r="AS1482" s="286">
        <v>0.110069253262963</v>
      </c>
      <c r="AT1482" s="267">
        <v>0.0533333333333333</v>
      </c>
      <c r="AU1482" s="268">
        <v>0.0879120879120879</v>
      </c>
      <c r="AV1482" s="268">
        <v>0.406779661016949</v>
      </c>
      <c r="AW1482" s="268">
        <v>0.103984819734345</v>
      </c>
      <c r="AX1482" s="224"/>
      <c r="AY1482" s="222"/>
    </row>
    <row r="1483" ht="15" spans="1:51">
      <c r="A1483" s="220"/>
      <c r="B1483" s="224"/>
      <c r="C1483" s="283" t="s">
        <v>1455</v>
      </c>
      <c r="D1483" s="111" t="s">
        <v>25</v>
      </c>
      <c r="E1483" s="111" t="s">
        <v>1456</v>
      </c>
      <c r="F1483" s="290" t="s">
        <v>1524</v>
      </c>
      <c r="G1483" s="290" t="s">
        <v>1524</v>
      </c>
      <c r="H1483" s="290" t="s">
        <v>1524</v>
      </c>
      <c r="I1483" s="290" t="s">
        <v>1524</v>
      </c>
      <c r="J1483" s="259">
        <v>0.9</v>
      </c>
      <c r="K1483" s="260">
        <v>0.545454545454545</v>
      </c>
      <c r="L1483" s="260">
        <v>0.846153846153846</v>
      </c>
      <c r="M1483" s="261">
        <v>0.916666666666667</v>
      </c>
      <c r="N1483" s="261">
        <v>0.88562091503268</v>
      </c>
      <c r="O1483" s="262">
        <v>0.9</v>
      </c>
      <c r="P1483" s="263" t="s">
        <v>33</v>
      </c>
      <c r="Q1483" s="260" t="s">
        <v>33</v>
      </c>
      <c r="R1483" s="260" t="s">
        <v>33</v>
      </c>
      <c r="S1483" s="260" t="s">
        <v>33</v>
      </c>
      <c r="T1483" s="262">
        <v>0.9</v>
      </c>
      <c r="U1483" s="260" t="s">
        <v>33</v>
      </c>
      <c r="V1483" s="260" t="s">
        <v>33</v>
      </c>
      <c r="W1483" s="260" t="s">
        <v>33</v>
      </c>
      <c r="X1483" s="260" t="s">
        <v>33</v>
      </c>
      <c r="Y1483" s="262">
        <v>0.92</v>
      </c>
      <c r="Z1483" s="262" t="s">
        <v>33</v>
      </c>
      <c r="AA1483" s="262" t="s">
        <v>33</v>
      </c>
      <c r="AB1483" s="262" t="s">
        <v>33</v>
      </c>
      <c r="AC1483" s="262" t="s">
        <v>33</v>
      </c>
      <c r="AD1483" s="262">
        <v>0.92</v>
      </c>
      <c r="AE1483" s="260">
        <v>0.5</v>
      </c>
      <c r="AF1483" s="260">
        <v>0.958333333333333</v>
      </c>
      <c r="AG1483" s="260">
        <v>0.897959183673469</v>
      </c>
      <c r="AH1483" s="260">
        <v>0.742009132420091</v>
      </c>
      <c r="AI1483" s="262">
        <v>0.92</v>
      </c>
      <c r="AJ1483" s="260">
        <v>0.689589905362776</v>
      </c>
      <c r="AK1483" s="260">
        <v>0.757941550190597</v>
      </c>
      <c r="AL1483" s="260">
        <v>0.971141781681305</v>
      </c>
      <c r="AM1483" s="260">
        <v>0.889891375319048</v>
      </c>
      <c r="AN1483" s="259">
        <v>0.99</v>
      </c>
      <c r="AO1483" s="264">
        <v>1</v>
      </c>
      <c r="AP1483" s="264">
        <v>1</v>
      </c>
      <c r="AQ1483" s="264">
        <v>1</v>
      </c>
      <c r="AR1483" s="265">
        <v>1</v>
      </c>
      <c r="AS1483" s="286">
        <v>0.110069253262963</v>
      </c>
      <c r="AT1483" s="267">
        <v>0.0384615384615385</v>
      </c>
      <c r="AU1483" s="268">
        <v>0.0701754385964912</v>
      </c>
      <c r="AV1483" s="268">
        <v>0.138888888888889</v>
      </c>
      <c r="AW1483" s="268">
        <v>0.101808785529716</v>
      </c>
      <c r="AX1483" s="224"/>
      <c r="AY1483" s="222"/>
    </row>
    <row r="1484" ht="15" spans="1:51">
      <c r="A1484" s="220"/>
      <c r="B1484" s="224"/>
      <c r="C1484" s="283" t="s">
        <v>1455</v>
      </c>
      <c r="D1484" s="111" t="s">
        <v>25</v>
      </c>
      <c r="E1484" s="111" t="s">
        <v>1456</v>
      </c>
      <c r="F1484" s="290" t="s">
        <v>1525</v>
      </c>
      <c r="G1484" s="290" t="s">
        <v>1525</v>
      </c>
      <c r="H1484" s="290" t="s">
        <v>1525</v>
      </c>
      <c r="I1484" s="290" t="s">
        <v>1525</v>
      </c>
      <c r="J1484" s="259">
        <v>0.9</v>
      </c>
      <c r="K1484" s="260" t="s">
        <v>33</v>
      </c>
      <c r="L1484" s="260" t="s">
        <v>33</v>
      </c>
      <c r="M1484" s="261" t="s">
        <v>33</v>
      </c>
      <c r="N1484" s="261" t="s">
        <v>33</v>
      </c>
      <c r="O1484" s="262">
        <v>0.9</v>
      </c>
      <c r="P1484" s="263" t="s">
        <v>33</v>
      </c>
      <c r="Q1484" s="260" t="s">
        <v>33</v>
      </c>
      <c r="R1484" s="260" t="s">
        <v>33</v>
      </c>
      <c r="S1484" s="260">
        <v>0.0526315789473684</v>
      </c>
      <c r="T1484" s="262">
        <v>0.9</v>
      </c>
      <c r="U1484" s="260" t="s">
        <v>33</v>
      </c>
      <c r="V1484" s="260" t="s">
        <v>33</v>
      </c>
      <c r="W1484" s="260" t="s">
        <v>33</v>
      </c>
      <c r="X1484" s="260">
        <v>0.0526315789473684</v>
      </c>
      <c r="Y1484" s="262">
        <v>0.92</v>
      </c>
      <c r="Z1484" s="262" t="s">
        <v>33</v>
      </c>
      <c r="AA1484" s="262" t="s">
        <v>33</v>
      </c>
      <c r="AB1484" s="262">
        <v>0</v>
      </c>
      <c r="AC1484" s="262">
        <v>0.0188679245283019</v>
      </c>
      <c r="AD1484" s="262">
        <v>0.92</v>
      </c>
      <c r="AE1484" s="260">
        <v>0.994094488188976</v>
      </c>
      <c r="AF1484" s="260">
        <v>1</v>
      </c>
      <c r="AG1484" s="260">
        <v>0.992467043314501</v>
      </c>
      <c r="AH1484" s="260">
        <v>0.906332453825857</v>
      </c>
      <c r="AI1484" s="262">
        <v>0.92</v>
      </c>
      <c r="AJ1484" s="260" t="s">
        <v>33</v>
      </c>
      <c r="AK1484" s="260" t="s">
        <v>33</v>
      </c>
      <c r="AL1484" s="260">
        <v>0</v>
      </c>
      <c r="AM1484" s="260">
        <v>0.0277777777777778</v>
      </c>
      <c r="AN1484" s="259">
        <v>0.99</v>
      </c>
      <c r="AO1484" s="264" t="s">
        <v>33</v>
      </c>
      <c r="AP1484" s="264">
        <v>1</v>
      </c>
      <c r="AQ1484" s="264">
        <v>1</v>
      </c>
      <c r="AR1484" s="265">
        <v>1</v>
      </c>
      <c r="AS1484" s="286">
        <v>0.110069253262963</v>
      </c>
      <c r="AT1484" s="267" t="s">
        <v>33</v>
      </c>
      <c r="AU1484" s="268" t="s">
        <v>33</v>
      </c>
      <c r="AV1484" s="268" t="s">
        <v>33</v>
      </c>
      <c r="AW1484" s="268" t="s">
        <v>33</v>
      </c>
      <c r="AX1484" s="224"/>
      <c r="AY1484" s="222"/>
    </row>
    <row r="1485" ht="15" spans="1:51">
      <c r="A1485" s="220"/>
      <c r="B1485" s="224"/>
      <c r="C1485" s="283" t="s">
        <v>1455</v>
      </c>
      <c r="D1485" s="111" t="s">
        <v>25</v>
      </c>
      <c r="E1485" s="111" t="s">
        <v>1456</v>
      </c>
      <c r="F1485" s="290" t="s">
        <v>1526</v>
      </c>
      <c r="G1485" s="290" t="s">
        <v>1526</v>
      </c>
      <c r="H1485" s="290" t="s">
        <v>1526</v>
      </c>
      <c r="I1485" s="290" t="s">
        <v>1526</v>
      </c>
      <c r="J1485" s="259">
        <v>0.9</v>
      </c>
      <c r="K1485" s="260">
        <v>0.448275862068966</v>
      </c>
      <c r="L1485" s="260">
        <v>0.588235294117647</v>
      </c>
      <c r="M1485" s="261">
        <v>0.705882352941177</v>
      </c>
      <c r="N1485" s="261">
        <v>0.64247311827957</v>
      </c>
      <c r="O1485" s="262">
        <v>0.9</v>
      </c>
      <c r="P1485" s="263">
        <v>0.970798740337819</v>
      </c>
      <c r="Q1485" s="260">
        <v>0.97301394784718</v>
      </c>
      <c r="R1485" s="260">
        <v>0.949451887941535</v>
      </c>
      <c r="S1485" s="260">
        <v>0.972231836213093</v>
      </c>
      <c r="T1485" s="262">
        <v>0.9</v>
      </c>
      <c r="U1485" s="260">
        <v>0.657887202977383</v>
      </c>
      <c r="V1485" s="260">
        <v>0.745603395997574</v>
      </c>
      <c r="W1485" s="260">
        <v>0.69884287454324</v>
      </c>
      <c r="X1485" s="260">
        <v>0.776283911503954</v>
      </c>
      <c r="Y1485" s="262">
        <v>0.92</v>
      </c>
      <c r="Z1485" s="262" t="s">
        <v>33</v>
      </c>
      <c r="AA1485" s="262" t="s">
        <v>33</v>
      </c>
      <c r="AB1485" s="262">
        <v>0</v>
      </c>
      <c r="AC1485" s="262">
        <v>0</v>
      </c>
      <c r="AD1485" s="262">
        <v>0.92</v>
      </c>
      <c r="AE1485" s="260">
        <v>0.974522292993631</v>
      </c>
      <c r="AF1485" s="260">
        <v>0.894736842105263</v>
      </c>
      <c r="AG1485" s="260">
        <v>1</v>
      </c>
      <c r="AH1485" s="260">
        <v>0.954268292682927</v>
      </c>
      <c r="AI1485" s="262">
        <v>0.92</v>
      </c>
      <c r="AJ1485" s="260">
        <v>0.735832856325129</v>
      </c>
      <c r="AK1485" s="260">
        <v>0.858399029714979</v>
      </c>
      <c r="AL1485" s="260">
        <v>0.894672754946728</v>
      </c>
      <c r="AM1485" s="260">
        <v>0.901631925032612</v>
      </c>
      <c r="AN1485" s="259">
        <v>0.99</v>
      </c>
      <c r="AO1485" s="264">
        <v>1</v>
      </c>
      <c r="AP1485" s="264">
        <v>1</v>
      </c>
      <c r="AQ1485" s="264">
        <v>1</v>
      </c>
      <c r="AR1485" s="265">
        <v>1</v>
      </c>
      <c r="AS1485" s="286">
        <v>0.110069253262963</v>
      </c>
      <c r="AT1485" s="267">
        <v>0.0416666666666667</v>
      </c>
      <c r="AU1485" s="268">
        <v>0</v>
      </c>
      <c r="AV1485" s="268">
        <v>0.0769230769230769</v>
      </c>
      <c r="AW1485" s="268">
        <v>0.0663329161451815</v>
      </c>
      <c r="AX1485" s="224"/>
      <c r="AY1485" s="222"/>
    </row>
    <row r="1486" ht="15" spans="1:51">
      <c r="A1486" s="220"/>
      <c r="B1486" s="224"/>
      <c r="C1486" s="283" t="s">
        <v>1455</v>
      </c>
      <c r="D1486" s="111" t="s">
        <v>25</v>
      </c>
      <c r="E1486" s="111" t="s">
        <v>1456</v>
      </c>
      <c r="F1486" s="290" t="s">
        <v>1527</v>
      </c>
      <c r="G1486" s="290" t="s">
        <v>1527</v>
      </c>
      <c r="H1486" s="290" t="s">
        <v>1527</v>
      </c>
      <c r="I1486" s="290" t="s">
        <v>1527</v>
      </c>
      <c r="J1486" s="259">
        <v>0.9</v>
      </c>
      <c r="K1486" s="260">
        <v>0.956521739130435</v>
      </c>
      <c r="L1486" s="260">
        <v>0.9375</v>
      </c>
      <c r="M1486" s="261">
        <v>0.925925925925926</v>
      </c>
      <c r="N1486" s="261">
        <v>0.869123252858958</v>
      </c>
      <c r="O1486" s="262">
        <v>0.9</v>
      </c>
      <c r="P1486" s="263" t="s">
        <v>33</v>
      </c>
      <c r="Q1486" s="260" t="s">
        <v>33</v>
      </c>
      <c r="R1486" s="260">
        <v>1</v>
      </c>
      <c r="S1486" s="260">
        <v>1</v>
      </c>
      <c r="T1486" s="262">
        <v>0.9</v>
      </c>
      <c r="U1486" s="260" t="s">
        <v>33</v>
      </c>
      <c r="V1486" s="260" t="s">
        <v>33</v>
      </c>
      <c r="W1486" s="260">
        <v>1</v>
      </c>
      <c r="X1486" s="260">
        <v>1</v>
      </c>
      <c r="Y1486" s="262">
        <v>0.92</v>
      </c>
      <c r="Z1486" s="262" t="s">
        <v>33</v>
      </c>
      <c r="AA1486" s="262" t="s">
        <v>33</v>
      </c>
      <c r="AB1486" s="262" t="s">
        <v>33</v>
      </c>
      <c r="AC1486" s="262" t="s">
        <v>33</v>
      </c>
      <c r="AD1486" s="262">
        <v>0.92</v>
      </c>
      <c r="AE1486" s="260">
        <v>0.5</v>
      </c>
      <c r="AF1486" s="260" t="s">
        <v>33</v>
      </c>
      <c r="AG1486" s="260">
        <v>1</v>
      </c>
      <c r="AH1486" s="260">
        <v>0.714285714285714</v>
      </c>
      <c r="AI1486" s="262">
        <v>0.92</v>
      </c>
      <c r="AJ1486" s="260">
        <v>0.774944567627494</v>
      </c>
      <c r="AK1486" s="260">
        <v>0.794236602628918</v>
      </c>
      <c r="AL1486" s="260">
        <v>0.767895878524946</v>
      </c>
      <c r="AM1486" s="260">
        <v>0.803777456707917</v>
      </c>
      <c r="AN1486" s="259">
        <v>0.99</v>
      </c>
      <c r="AO1486" s="264" t="s">
        <v>33</v>
      </c>
      <c r="AP1486" s="264" t="s">
        <v>33</v>
      </c>
      <c r="AQ1486" s="264" t="s">
        <v>33</v>
      </c>
      <c r="AR1486" s="265">
        <v>1</v>
      </c>
      <c r="AS1486" s="286">
        <v>0.110069253262963</v>
      </c>
      <c r="AT1486" s="267">
        <v>0.105263157894737</v>
      </c>
      <c r="AU1486" s="268">
        <v>0.116666666666667</v>
      </c>
      <c r="AV1486" s="268">
        <v>0.0487804878048781</v>
      </c>
      <c r="AW1486" s="268">
        <v>0.152485256950295</v>
      </c>
      <c r="AX1486" s="224"/>
      <c r="AY1486" s="222"/>
    </row>
    <row r="1487" ht="15" spans="1:51">
      <c r="A1487" s="220"/>
      <c r="B1487" s="224"/>
      <c r="C1487" s="283" t="s">
        <v>1455</v>
      </c>
      <c r="D1487" s="111" t="s">
        <v>25</v>
      </c>
      <c r="E1487" s="111" t="s">
        <v>1456</v>
      </c>
      <c r="F1487" s="290" t="s">
        <v>1528</v>
      </c>
      <c r="G1487" s="290" t="s">
        <v>1528</v>
      </c>
      <c r="H1487" s="290" t="s">
        <v>1528</v>
      </c>
      <c r="I1487" s="290" t="s">
        <v>1528</v>
      </c>
      <c r="J1487" s="259">
        <v>0.9</v>
      </c>
      <c r="K1487" s="260">
        <v>1</v>
      </c>
      <c r="L1487" s="260">
        <v>1</v>
      </c>
      <c r="M1487" s="261">
        <v>1</v>
      </c>
      <c r="N1487" s="261">
        <v>0.96830985915493</v>
      </c>
      <c r="O1487" s="262">
        <v>0.9</v>
      </c>
      <c r="P1487" s="263">
        <v>1</v>
      </c>
      <c r="Q1487" s="260">
        <v>0.998726520216492</v>
      </c>
      <c r="R1487" s="260" t="s">
        <v>33</v>
      </c>
      <c r="S1487" s="260">
        <v>0.995921851289833</v>
      </c>
      <c r="T1487" s="262">
        <v>0.9</v>
      </c>
      <c r="U1487" s="260">
        <v>1</v>
      </c>
      <c r="V1487" s="260">
        <v>0.85354982489653</v>
      </c>
      <c r="W1487" s="260" t="s">
        <v>33</v>
      </c>
      <c r="X1487" s="260">
        <v>0.92801593323217</v>
      </c>
      <c r="Y1487" s="262">
        <v>0.92</v>
      </c>
      <c r="Z1487" s="262" t="s">
        <v>33</v>
      </c>
      <c r="AA1487" s="262" t="s">
        <v>33</v>
      </c>
      <c r="AB1487" s="262" t="s">
        <v>33</v>
      </c>
      <c r="AC1487" s="262" t="s">
        <v>33</v>
      </c>
      <c r="AD1487" s="262">
        <v>0.92</v>
      </c>
      <c r="AE1487" s="260">
        <v>1</v>
      </c>
      <c r="AF1487" s="260">
        <v>0.933333333333333</v>
      </c>
      <c r="AG1487" s="260">
        <v>1</v>
      </c>
      <c r="AH1487" s="260">
        <v>0.982716049382716</v>
      </c>
      <c r="AI1487" s="262">
        <v>0.92</v>
      </c>
      <c r="AJ1487" s="260">
        <v>1</v>
      </c>
      <c r="AK1487" s="260">
        <v>0.860502065459167</v>
      </c>
      <c r="AL1487" s="260" t="s">
        <v>33</v>
      </c>
      <c r="AM1487" s="260">
        <v>0.94280844616987</v>
      </c>
      <c r="AN1487" s="259">
        <v>0.99</v>
      </c>
      <c r="AO1487" s="264">
        <v>1</v>
      </c>
      <c r="AP1487" s="264">
        <v>1</v>
      </c>
      <c r="AQ1487" s="264">
        <v>1</v>
      </c>
      <c r="AR1487" s="265">
        <v>1</v>
      </c>
      <c r="AS1487" s="286">
        <v>0.110069253262963</v>
      </c>
      <c r="AT1487" s="267">
        <v>0</v>
      </c>
      <c r="AU1487" s="268">
        <v>1.33333333333333</v>
      </c>
      <c r="AV1487" s="268">
        <v>0.125</v>
      </c>
      <c r="AW1487" s="268">
        <v>0.0932420872540633</v>
      </c>
      <c r="AX1487" s="224"/>
      <c r="AY1487" s="222"/>
    </row>
    <row r="1488" ht="15" spans="1:51">
      <c r="A1488" s="220"/>
      <c r="B1488" s="224"/>
      <c r="C1488" s="283" t="s">
        <v>1455</v>
      </c>
      <c r="D1488" s="111" t="s">
        <v>25</v>
      </c>
      <c r="E1488" s="111" t="s">
        <v>1456</v>
      </c>
      <c r="F1488" s="290" t="s">
        <v>1529</v>
      </c>
      <c r="G1488" s="290" t="s">
        <v>1529</v>
      </c>
      <c r="H1488" s="290" t="s">
        <v>1529</v>
      </c>
      <c r="I1488" s="290" t="s">
        <v>1529</v>
      </c>
      <c r="J1488" s="259">
        <v>0.9</v>
      </c>
      <c r="K1488" s="260">
        <v>0.357142857142857</v>
      </c>
      <c r="L1488" s="260">
        <v>0.5</v>
      </c>
      <c r="M1488" s="261">
        <v>0.482758620689655</v>
      </c>
      <c r="N1488" s="261">
        <v>0.586107091172214</v>
      </c>
      <c r="O1488" s="262">
        <v>0.9</v>
      </c>
      <c r="P1488" s="263">
        <v>0.950727597651264</v>
      </c>
      <c r="Q1488" s="260">
        <v>0.912121212121212</v>
      </c>
      <c r="R1488" s="260">
        <v>0.969883040935673</v>
      </c>
      <c r="S1488" s="260">
        <v>0.935839635446965</v>
      </c>
      <c r="T1488" s="262">
        <v>0.9</v>
      </c>
      <c r="U1488" s="260">
        <v>0.680367628286954</v>
      </c>
      <c r="V1488" s="260">
        <v>0.736914600550964</v>
      </c>
      <c r="W1488" s="260">
        <v>0.775146198830409</v>
      </c>
      <c r="X1488" s="260">
        <v>0.784249563699825</v>
      </c>
      <c r="Y1488" s="262">
        <v>0.92</v>
      </c>
      <c r="Z1488" s="262" t="s">
        <v>33</v>
      </c>
      <c r="AA1488" s="262" t="s">
        <v>33</v>
      </c>
      <c r="AB1488" s="262" t="s">
        <v>33</v>
      </c>
      <c r="AC1488" s="262" t="s">
        <v>33</v>
      </c>
      <c r="AD1488" s="262">
        <v>0.92</v>
      </c>
      <c r="AE1488" s="260">
        <v>1</v>
      </c>
      <c r="AF1488" s="260">
        <v>1</v>
      </c>
      <c r="AG1488" s="260">
        <v>1</v>
      </c>
      <c r="AH1488" s="260">
        <v>0.953757225433526</v>
      </c>
      <c r="AI1488" s="262">
        <v>0.92</v>
      </c>
      <c r="AJ1488" s="260">
        <v>0.744002041858091</v>
      </c>
      <c r="AK1488" s="260">
        <v>0.846640969162996</v>
      </c>
      <c r="AL1488" s="260">
        <v>0.909383221280327</v>
      </c>
      <c r="AM1488" s="260">
        <v>0.901017935046049</v>
      </c>
      <c r="AN1488" s="259">
        <v>0.99</v>
      </c>
      <c r="AO1488" s="264">
        <v>1</v>
      </c>
      <c r="AP1488" s="264">
        <v>1</v>
      </c>
      <c r="AQ1488" s="264">
        <v>1</v>
      </c>
      <c r="AR1488" s="265">
        <v>1</v>
      </c>
      <c r="AS1488" s="286">
        <v>0.110069253262963</v>
      </c>
      <c r="AT1488" s="267">
        <v>0.0476190476190476</v>
      </c>
      <c r="AU1488" s="268">
        <v>0.0714285714285714</v>
      </c>
      <c r="AV1488" s="268">
        <v>0.0588235294117647</v>
      </c>
      <c r="AW1488" s="268">
        <v>0.0846153846153846</v>
      </c>
      <c r="AX1488" s="224"/>
      <c r="AY1488" s="222"/>
    </row>
    <row r="1489" ht="15" spans="1:51">
      <c r="A1489" s="220"/>
      <c r="B1489" s="224"/>
      <c r="C1489" s="283" t="s">
        <v>1455</v>
      </c>
      <c r="D1489" s="111" t="s">
        <v>25</v>
      </c>
      <c r="E1489" s="111" t="s">
        <v>1456</v>
      </c>
      <c r="F1489" s="290" t="s">
        <v>1530</v>
      </c>
      <c r="G1489" s="290" t="s">
        <v>1530</v>
      </c>
      <c r="H1489" s="290" t="s">
        <v>1530</v>
      </c>
      <c r="I1489" s="290" t="s">
        <v>1530</v>
      </c>
      <c r="J1489" s="259">
        <v>0.9</v>
      </c>
      <c r="K1489" s="260">
        <v>0.909090909090909</v>
      </c>
      <c r="L1489" s="260">
        <v>0.875</v>
      </c>
      <c r="M1489" s="261">
        <v>0.875</v>
      </c>
      <c r="N1489" s="261">
        <v>0.854227405247813</v>
      </c>
      <c r="O1489" s="262">
        <v>0.9</v>
      </c>
      <c r="P1489" s="263" t="s">
        <v>33</v>
      </c>
      <c r="Q1489" s="260" t="s">
        <v>33</v>
      </c>
      <c r="R1489" s="260">
        <v>0</v>
      </c>
      <c r="S1489" s="260">
        <v>0.333333333333333</v>
      </c>
      <c r="T1489" s="262">
        <v>0.9</v>
      </c>
      <c r="U1489" s="260" t="s">
        <v>33</v>
      </c>
      <c r="V1489" s="260" t="s">
        <v>33</v>
      </c>
      <c r="W1489" s="260">
        <v>0</v>
      </c>
      <c r="X1489" s="260">
        <v>0.166666666666667</v>
      </c>
      <c r="Y1489" s="262">
        <v>0.92</v>
      </c>
      <c r="Z1489" s="262" t="s">
        <v>33</v>
      </c>
      <c r="AA1489" s="262" t="s">
        <v>33</v>
      </c>
      <c r="AB1489" s="262" t="s">
        <v>33</v>
      </c>
      <c r="AC1489" s="262">
        <v>0</v>
      </c>
      <c r="AD1489" s="262">
        <v>0.92</v>
      </c>
      <c r="AE1489" s="260">
        <v>0</v>
      </c>
      <c r="AF1489" s="260" t="s">
        <v>33</v>
      </c>
      <c r="AG1489" s="260">
        <v>0</v>
      </c>
      <c r="AH1489" s="260">
        <v>0.453125</v>
      </c>
      <c r="AI1489" s="262">
        <v>0.92</v>
      </c>
      <c r="AJ1489" s="260">
        <v>0.757952973720609</v>
      </c>
      <c r="AK1489" s="260">
        <v>0.644602048857368</v>
      </c>
      <c r="AL1489" s="260">
        <v>0.844638949671772</v>
      </c>
      <c r="AM1489" s="260">
        <v>0.614847214628516</v>
      </c>
      <c r="AN1489" s="259">
        <v>0.99</v>
      </c>
      <c r="AO1489" s="264" t="s">
        <v>33</v>
      </c>
      <c r="AP1489" s="264">
        <v>1</v>
      </c>
      <c r="AQ1489" s="264">
        <v>1</v>
      </c>
      <c r="AR1489" s="265">
        <v>1</v>
      </c>
      <c r="AS1489" s="286">
        <v>0.110069253262963</v>
      </c>
      <c r="AT1489" s="267">
        <v>0.210526315789474</v>
      </c>
      <c r="AU1489" s="268">
        <v>0.102941176470588</v>
      </c>
      <c r="AV1489" s="268">
        <v>0</v>
      </c>
      <c r="AW1489" s="268">
        <v>0.100923076923077</v>
      </c>
      <c r="AX1489" s="224"/>
      <c r="AY1489" s="222"/>
    </row>
    <row r="1490" ht="15" spans="1:51">
      <c r="A1490" s="220"/>
      <c r="B1490" s="224"/>
      <c r="C1490" s="283" t="s">
        <v>1455</v>
      </c>
      <c r="D1490" s="111" t="s">
        <v>25</v>
      </c>
      <c r="E1490" s="111" t="s">
        <v>1456</v>
      </c>
      <c r="F1490" s="290" t="s">
        <v>1531</v>
      </c>
      <c r="G1490" s="290" t="s">
        <v>1531</v>
      </c>
      <c r="H1490" s="290" t="s">
        <v>1531</v>
      </c>
      <c r="I1490" s="290" t="s">
        <v>1531</v>
      </c>
      <c r="J1490" s="259">
        <v>0.9</v>
      </c>
      <c r="K1490" s="260">
        <v>1</v>
      </c>
      <c r="L1490" s="260">
        <v>1</v>
      </c>
      <c r="M1490" s="261">
        <v>1</v>
      </c>
      <c r="N1490" s="261">
        <v>1</v>
      </c>
      <c r="O1490" s="262">
        <v>0.9</v>
      </c>
      <c r="P1490" s="263" t="s">
        <v>33</v>
      </c>
      <c r="Q1490" s="260">
        <v>1</v>
      </c>
      <c r="R1490" s="260" t="s">
        <v>33</v>
      </c>
      <c r="S1490" s="260">
        <v>1</v>
      </c>
      <c r="T1490" s="262">
        <v>0.9</v>
      </c>
      <c r="U1490" s="260" t="s">
        <v>33</v>
      </c>
      <c r="V1490" s="260">
        <v>1</v>
      </c>
      <c r="W1490" s="260" t="s">
        <v>33</v>
      </c>
      <c r="X1490" s="260">
        <v>1</v>
      </c>
      <c r="Y1490" s="262">
        <v>0.92</v>
      </c>
      <c r="Z1490" s="262" t="s">
        <v>33</v>
      </c>
      <c r="AA1490" s="262" t="s">
        <v>33</v>
      </c>
      <c r="AB1490" s="262" t="s">
        <v>33</v>
      </c>
      <c r="AC1490" s="262" t="s">
        <v>33</v>
      </c>
      <c r="AD1490" s="262">
        <v>0.92</v>
      </c>
      <c r="AE1490" s="260">
        <v>0.862068965517241</v>
      </c>
      <c r="AF1490" s="260">
        <v>0.818181818181818</v>
      </c>
      <c r="AG1490" s="260">
        <v>0</v>
      </c>
      <c r="AH1490" s="260">
        <v>0.843511450381679</v>
      </c>
      <c r="AI1490" s="262">
        <v>0.92</v>
      </c>
      <c r="AJ1490" s="260">
        <v>0.962264150943396</v>
      </c>
      <c r="AK1490" s="260">
        <v>0.98936170212766</v>
      </c>
      <c r="AL1490" s="260">
        <v>0.862348178137652</v>
      </c>
      <c r="AM1490" s="260">
        <v>0.952658884565499</v>
      </c>
      <c r="AN1490" s="259">
        <v>0.99</v>
      </c>
      <c r="AO1490" s="264" t="s">
        <v>33</v>
      </c>
      <c r="AP1490" s="264">
        <v>1</v>
      </c>
      <c r="AQ1490" s="264">
        <v>1</v>
      </c>
      <c r="AR1490" s="265">
        <v>1</v>
      </c>
      <c r="AS1490" s="286">
        <v>0.110069253262963</v>
      </c>
      <c r="AT1490" s="267">
        <v>0.0625</v>
      </c>
      <c r="AU1490" s="268">
        <v>0.112903225806452</v>
      </c>
      <c r="AV1490" s="268">
        <v>0.0689655172413793</v>
      </c>
      <c r="AW1490" s="268">
        <v>0.0747812251392204</v>
      </c>
      <c r="AX1490" s="224"/>
      <c r="AY1490" s="222"/>
    </row>
    <row r="1491" ht="15" spans="1:51">
      <c r="A1491" s="220"/>
      <c r="B1491" s="224"/>
      <c r="C1491" s="283" t="s">
        <v>1455</v>
      </c>
      <c r="D1491" s="111" t="s">
        <v>25</v>
      </c>
      <c r="E1491" s="111" t="s">
        <v>1456</v>
      </c>
      <c r="F1491" s="290" t="s">
        <v>1532</v>
      </c>
      <c r="G1491" s="290" t="s">
        <v>1532</v>
      </c>
      <c r="H1491" s="290" t="s">
        <v>1532</v>
      </c>
      <c r="I1491" s="290" t="s">
        <v>1532</v>
      </c>
      <c r="J1491" s="259">
        <v>0.9</v>
      </c>
      <c r="K1491" s="260">
        <v>0.875</v>
      </c>
      <c r="L1491" s="260">
        <v>0.875</v>
      </c>
      <c r="M1491" s="261">
        <v>1</v>
      </c>
      <c r="N1491" s="261">
        <v>0.947115384615385</v>
      </c>
      <c r="O1491" s="262">
        <v>0.9</v>
      </c>
      <c r="P1491" s="263">
        <v>0.300411522633745</v>
      </c>
      <c r="Q1491" s="260">
        <v>0.75</v>
      </c>
      <c r="R1491" s="260">
        <v>0.996124031007752</v>
      </c>
      <c r="S1491" s="260">
        <v>0.795722445011545</v>
      </c>
      <c r="T1491" s="262">
        <v>0.9</v>
      </c>
      <c r="U1491" s="260">
        <v>0.279835390946502</v>
      </c>
      <c r="V1491" s="260">
        <v>0.583333333333333</v>
      </c>
      <c r="W1491" s="260">
        <v>0.961240310077519</v>
      </c>
      <c r="X1491" s="260">
        <v>0.608943978612225</v>
      </c>
      <c r="Y1491" s="262">
        <v>0.92</v>
      </c>
      <c r="Z1491" s="262" t="s">
        <v>33</v>
      </c>
      <c r="AA1491" s="262" t="s">
        <v>33</v>
      </c>
      <c r="AB1491" s="262" t="s">
        <v>33</v>
      </c>
      <c r="AC1491" s="262" t="s">
        <v>33</v>
      </c>
      <c r="AD1491" s="262">
        <v>0.92</v>
      </c>
      <c r="AE1491" s="260">
        <v>1</v>
      </c>
      <c r="AF1491" s="260">
        <v>0.727272727272727</v>
      </c>
      <c r="AG1491" s="260">
        <v>1</v>
      </c>
      <c r="AH1491" s="260">
        <v>0.965299684542587</v>
      </c>
      <c r="AI1491" s="262">
        <v>0.92</v>
      </c>
      <c r="AJ1491" s="260">
        <v>0.395061728395062</v>
      </c>
      <c r="AK1491" s="260">
        <v>0.633333333333333</v>
      </c>
      <c r="AL1491" s="260">
        <v>0.965116279069767</v>
      </c>
      <c r="AM1491" s="260">
        <v>0.691008505467801</v>
      </c>
      <c r="AN1491" s="259">
        <v>0.99</v>
      </c>
      <c r="AO1491" s="264" t="s">
        <v>33</v>
      </c>
      <c r="AP1491" s="264">
        <v>1</v>
      </c>
      <c r="AQ1491" s="264">
        <v>1</v>
      </c>
      <c r="AR1491" s="265">
        <v>1</v>
      </c>
      <c r="AS1491" s="286">
        <v>0.110069253262963</v>
      </c>
      <c r="AT1491" s="267">
        <v>0.087378640776699</v>
      </c>
      <c r="AU1491" s="268">
        <v>0</v>
      </c>
      <c r="AV1491" s="268">
        <v>0</v>
      </c>
      <c r="AW1491" s="268">
        <v>0.107777777777778</v>
      </c>
      <c r="AX1491" s="224"/>
      <c r="AY1491" s="222"/>
    </row>
    <row r="1492" ht="15" spans="1:51">
      <c r="A1492" s="220"/>
      <c r="B1492" s="224"/>
      <c r="C1492" s="283" t="s">
        <v>1455</v>
      </c>
      <c r="D1492" s="111" t="s">
        <v>25</v>
      </c>
      <c r="E1492" s="111" t="s">
        <v>1456</v>
      </c>
      <c r="F1492" s="290" t="s">
        <v>1533</v>
      </c>
      <c r="G1492" s="290" t="s">
        <v>1533</v>
      </c>
      <c r="H1492" s="290" t="s">
        <v>1533</v>
      </c>
      <c r="I1492" s="290" t="s">
        <v>1533</v>
      </c>
      <c r="J1492" s="259">
        <v>0.9</v>
      </c>
      <c r="K1492" s="260">
        <v>1</v>
      </c>
      <c r="L1492" s="260">
        <v>0.8</v>
      </c>
      <c r="M1492" s="261">
        <v>0.7</v>
      </c>
      <c r="N1492" s="261">
        <v>0.879194630872483</v>
      </c>
      <c r="O1492" s="262">
        <v>0.9</v>
      </c>
      <c r="P1492" s="263" t="s">
        <v>33</v>
      </c>
      <c r="Q1492" s="260">
        <v>0</v>
      </c>
      <c r="R1492" s="260">
        <v>0</v>
      </c>
      <c r="S1492" s="260">
        <v>0</v>
      </c>
      <c r="T1492" s="262">
        <v>0.9</v>
      </c>
      <c r="U1492" s="260" t="s">
        <v>33</v>
      </c>
      <c r="V1492" s="260">
        <v>0</v>
      </c>
      <c r="W1492" s="260">
        <v>0</v>
      </c>
      <c r="X1492" s="260">
        <v>0</v>
      </c>
      <c r="Y1492" s="262">
        <v>0.92</v>
      </c>
      <c r="Z1492" s="262" t="s">
        <v>33</v>
      </c>
      <c r="AA1492" s="262">
        <v>0</v>
      </c>
      <c r="AB1492" s="262" t="s">
        <v>33</v>
      </c>
      <c r="AC1492" s="262">
        <v>0</v>
      </c>
      <c r="AD1492" s="262">
        <v>0.92</v>
      </c>
      <c r="AE1492" s="260" t="s">
        <v>33</v>
      </c>
      <c r="AF1492" s="260" t="s">
        <v>33</v>
      </c>
      <c r="AG1492" s="260" t="s">
        <v>33</v>
      </c>
      <c r="AH1492" s="260">
        <v>0.898305084745763</v>
      </c>
      <c r="AI1492" s="262">
        <v>0.92</v>
      </c>
      <c r="AJ1492" s="260">
        <v>1</v>
      </c>
      <c r="AK1492" s="260">
        <v>0.298412698412698</v>
      </c>
      <c r="AL1492" s="260">
        <v>0.361860465116279</v>
      </c>
      <c r="AM1492" s="260">
        <v>0.427954926876049</v>
      </c>
      <c r="AN1492" s="259">
        <v>0.99</v>
      </c>
      <c r="AO1492" s="264" t="s">
        <v>33</v>
      </c>
      <c r="AP1492" s="264" t="s">
        <v>33</v>
      </c>
      <c r="AQ1492" s="264" t="s">
        <v>33</v>
      </c>
      <c r="AR1492" s="265">
        <v>1</v>
      </c>
      <c r="AS1492" s="286">
        <v>0.110069253262963</v>
      </c>
      <c r="AT1492" s="267">
        <v>0.265822784810127</v>
      </c>
      <c r="AU1492" s="268">
        <v>0.213483146067416</v>
      </c>
      <c r="AV1492" s="268">
        <v>0.137096774193548</v>
      </c>
      <c r="AW1492" s="268">
        <v>0.0840597758405978</v>
      </c>
      <c r="AX1492" s="224"/>
      <c r="AY1492" s="222"/>
    </row>
    <row r="1493" ht="15" spans="1:51">
      <c r="A1493" s="220"/>
      <c r="B1493" s="224"/>
      <c r="C1493" s="283" t="s">
        <v>1455</v>
      </c>
      <c r="D1493" s="111" t="s">
        <v>25</v>
      </c>
      <c r="E1493" s="111" t="s">
        <v>1456</v>
      </c>
      <c r="F1493" s="290" t="s">
        <v>1534</v>
      </c>
      <c r="G1493" s="290" t="s">
        <v>1534</v>
      </c>
      <c r="H1493" s="290" t="s">
        <v>1534</v>
      </c>
      <c r="I1493" s="290" t="s">
        <v>1534</v>
      </c>
      <c r="J1493" s="259">
        <v>0.9</v>
      </c>
      <c r="K1493" s="260">
        <v>1</v>
      </c>
      <c r="L1493" s="260">
        <v>0.5</v>
      </c>
      <c r="M1493" s="261">
        <v>1</v>
      </c>
      <c r="N1493" s="261">
        <v>0.855721393034826</v>
      </c>
      <c r="O1493" s="262">
        <v>0.9</v>
      </c>
      <c r="P1493" s="263" t="s">
        <v>33</v>
      </c>
      <c r="Q1493" s="260" t="s">
        <v>33</v>
      </c>
      <c r="R1493" s="260" t="s">
        <v>33</v>
      </c>
      <c r="S1493" s="260" t="s">
        <v>33</v>
      </c>
      <c r="T1493" s="262">
        <v>0.9</v>
      </c>
      <c r="U1493" s="260" t="s">
        <v>33</v>
      </c>
      <c r="V1493" s="260" t="s">
        <v>33</v>
      </c>
      <c r="W1493" s="260" t="s">
        <v>33</v>
      </c>
      <c r="X1493" s="260" t="s">
        <v>33</v>
      </c>
      <c r="Y1493" s="262">
        <v>0.92</v>
      </c>
      <c r="Z1493" s="262" t="s">
        <v>33</v>
      </c>
      <c r="AA1493" s="262" t="s">
        <v>33</v>
      </c>
      <c r="AB1493" s="262" t="s">
        <v>33</v>
      </c>
      <c r="AC1493" s="262" t="s">
        <v>33</v>
      </c>
      <c r="AD1493" s="262">
        <v>0.92</v>
      </c>
      <c r="AE1493" s="260">
        <v>0</v>
      </c>
      <c r="AF1493" s="260">
        <v>0</v>
      </c>
      <c r="AG1493" s="260">
        <v>0.571428571428571</v>
      </c>
      <c r="AH1493" s="260">
        <v>0.259541984732824</v>
      </c>
      <c r="AI1493" s="262">
        <v>0.92</v>
      </c>
      <c r="AJ1493" s="260">
        <v>0.848684210526316</v>
      </c>
      <c r="AK1493" s="260">
        <v>0.936363636363636</v>
      </c>
      <c r="AL1493" s="260">
        <v>0.908883826879271</v>
      </c>
      <c r="AM1493" s="260">
        <v>0.889339586766384</v>
      </c>
      <c r="AN1493" s="259">
        <v>0.99</v>
      </c>
      <c r="AO1493" s="264" t="s">
        <v>33</v>
      </c>
      <c r="AP1493" s="264" t="s">
        <v>33</v>
      </c>
      <c r="AQ1493" s="264">
        <v>1</v>
      </c>
      <c r="AR1493" s="265">
        <v>1</v>
      </c>
      <c r="AS1493" s="286">
        <v>0.110069253262963</v>
      </c>
      <c r="AT1493" s="267">
        <v>0.147058823529412</v>
      </c>
      <c r="AU1493" s="268">
        <v>0.0806451612903226</v>
      </c>
      <c r="AV1493" s="268">
        <v>0.05</v>
      </c>
      <c r="AW1493" s="268">
        <v>0.0864836872087002</v>
      </c>
      <c r="AX1493" s="224"/>
      <c r="AY1493" s="222"/>
    </row>
    <row r="1494" ht="15" spans="1:51">
      <c r="A1494" s="220"/>
      <c r="B1494" s="224"/>
      <c r="C1494" s="283" t="s">
        <v>1455</v>
      </c>
      <c r="D1494" s="111" t="s">
        <v>25</v>
      </c>
      <c r="E1494" s="111" t="s">
        <v>1456</v>
      </c>
      <c r="F1494" s="290" t="s">
        <v>1535</v>
      </c>
      <c r="G1494" s="290" t="s">
        <v>1535</v>
      </c>
      <c r="H1494" s="290" t="s">
        <v>1535</v>
      </c>
      <c r="I1494" s="290" t="s">
        <v>1535</v>
      </c>
      <c r="J1494" s="259">
        <v>0.9</v>
      </c>
      <c r="K1494" s="260">
        <v>0.866666666666667</v>
      </c>
      <c r="L1494" s="260">
        <v>0.888888888888889</v>
      </c>
      <c r="M1494" s="261">
        <v>0.941176470588235</v>
      </c>
      <c r="N1494" s="261">
        <v>0.897790055248619</v>
      </c>
      <c r="O1494" s="262">
        <v>0.9</v>
      </c>
      <c r="P1494" s="263" t="s">
        <v>33</v>
      </c>
      <c r="Q1494" s="260">
        <v>0</v>
      </c>
      <c r="R1494" s="260" t="s">
        <v>33</v>
      </c>
      <c r="S1494" s="260">
        <v>0</v>
      </c>
      <c r="T1494" s="262">
        <v>0.9</v>
      </c>
      <c r="U1494" s="260" t="s">
        <v>33</v>
      </c>
      <c r="V1494" s="260">
        <v>0</v>
      </c>
      <c r="W1494" s="260" t="s">
        <v>33</v>
      </c>
      <c r="X1494" s="260">
        <v>0</v>
      </c>
      <c r="Y1494" s="262">
        <v>0.92</v>
      </c>
      <c r="Z1494" s="262" t="s">
        <v>33</v>
      </c>
      <c r="AA1494" s="262" t="s">
        <v>33</v>
      </c>
      <c r="AB1494" s="262" t="s">
        <v>33</v>
      </c>
      <c r="AC1494" s="262" t="s">
        <v>33</v>
      </c>
      <c r="AD1494" s="262">
        <v>0.92</v>
      </c>
      <c r="AE1494" s="260">
        <v>0.851851851851852</v>
      </c>
      <c r="AF1494" s="260">
        <v>1</v>
      </c>
      <c r="AG1494" s="260">
        <v>0.90625</v>
      </c>
      <c r="AH1494" s="260">
        <v>0.922480620155039</v>
      </c>
      <c r="AI1494" s="262">
        <v>0.92</v>
      </c>
      <c r="AJ1494" s="260">
        <v>1</v>
      </c>
      <c r="AK1494" s="260">
        <v>0.913776015857284</v>
      </c>
      <c r="AL1494" s="260">
        <v>0.993103448275862</v>
      </c>
      <c r="AM1494" s="260">
        <v>0.935008151771158</v>
      </c>
      <c r="AN1494" s="259">
        <v>0.99</v>
      </c>
      <c r="AO1494" s="264">
        <v>1</v>
      </c>
      <c r="AP1494" s="264">
        <v>1</v>
      </c>
      <c r="AQ1494" s="264">
        <v>1</v>
      </c>
      <c r="AR1494" s="265">
        <v>1</v>
      </c>
      <c r="AS1494" s="286">
        <v>0.110069253262963</v>
      </c>
      <c r="AT1494" s="267">
        <v>0.19047619047619</v>
      </c>
      <c r="AU1494" s="268">
        <v>0.0285714285714286</v>
      </c>
      <c r="AV1494" s="268">
        <v>0.02</v>
      </c>
      <c r="AW1494" s="268">
        <v>0.0759144237405107</v>
      </c>
      <c r="AX1494" s="224"/>
      <c r="AY1494" s="222"/>
    </row>
    <row r="1495" ht="15" spans="1:51">
      <c r="A1495" s="220"/>
      <c r="B1495" s="224"/>
      <c r="C1495" s="283" t="s">
        <v>1455</v>
      </c>
      <c r="D1495" s="111" t="s">
        <v>25</v>
      </c>
      <c r="E1495" s="111" t="s">
        <v>1456</v>
      </c>
      <c r="F1495" s="290" t="s">
        <v>1536</v>
      </c>
      <c r="G1495" s="290" t="s">
        <v>1536</v>
      </c>
      <c r="H1495" s="290" t="s">
        <v>1536</v>
      </c>
      <c r="I1495" s="290" t="s">
        <v>1536</v>
      </c>
      <c r="J1495" s="259">
        <v>0.9</v>
      </c>
      <c r="K1495" s="260">
        <v>1</v>
      </c>
      <c r="L1495" s="260">
        <v>1</v>
      </c>
      <c r="M1495" s="261">
        <v>1</v>
      </c>
      <c r="N1495" s="261">
        <v>0.975460122699387</v>
      </c>
      <c r="O1495" s="262">
        <v>0.9</v>
      </c>
      <c r="P1495" s="263">
        <v>1</v>
      </c>
      <c r="Q1495" s="260">
        <v>1</v>
      </c>
      <c r="R1495" s="260">
        <v>1</v>
      </c>
      <c r="S1495" s="260">
        <v>0.915772815192544</v>
      </c>
      <c r="T1495" s="262">
        <v>0.9</v>
      </c>
      <c r="U1495" s="260">
        <v>0.987012987012987</v>
      </c>
      <c r="V1495" s="260">
        <v>0.964601769911504</v>
      </c>
      <c r="W1495" s="260">
        <v>0.983379501385042</v>
      </c>
      <c r="X1495" s="260">
        <v>0.814137506593986</v>
      </c>
      <c r="Y1495" s="262">
        <v>0.92</v>
      </c>
      <c r="Z1495" s="262" t="s">
        <v>33</v>
      </c>
      <c r="AA1495" s="262" t="s">
        <v>33</v>
      </c>
      <c r="AB1495" s="262" t="s">
        <v>33</v>
      </c>
      <c r="AC1495" s="262" t="s">
        <v>33</v>
      </c>
      <c r="AD1495" s="262">
        <v>0.92</v>
      </c>
      <c r="AE1495" s="260">
        <v>0.571428571428571</v>
      </c>
      <c r="AF1495" s="260">
        <v>0.947368421052632</v>
      </c>
      <c r="AG1495" s="260">
        <v>1</v>
      </c>
      <c r="AH1495" s="260">
        <v>0.976878612716763</v>
      </c>
      <c r="AI1495" s="262">
        <v>0.92</v>
      </c>
      <c r="AJ1495" s="260">
        <v>0.987012987012987</v>
      </c>
      <c r="AK1495" s="260">
        <v>0.973451327433628</v>
      </c>
      <c r="AL1495" s="260">
        <v>0.994459833795014</v>
      </c>
      <c r="AM1495" s="260">
        <v>0.859855811499912</v>
      </c>
      <c r="AN1495" s="259">
        <v>0.99</v>
      </c>
      <c r="AO1495" s="264" t="s">
        <v>33</v>
      </c>
      <c r="AP1495" s="264" t="s">
        <v>33</v>
      </c>
      <c r="AQ1495" s="264" t="s">
        <v>33</v>
      </c>
      <c r="AR1495" s="265">
        <v>1</v>
      </c>
      <c r="AS1495" s="286">
        <v>0.110069253262963</v>
      </c>
      <c r="AT1495" s="267">
        <v>0.5</v>
      </c>
      <c r="AU1495" s="268">
        <v>0</v>
      </c>
      <c r="AV1495" s="268">
        <v>0.333333333333333</v>
      </c>
      <c r="AW1495" s="268">
        <v>0.0416666666666667</v>
      </c>
      <c r="AX1495" s="224"/>
      <c r="AY1495" s="222"/>
    </row>
    <row r="1496" ht="15" spans="1:51">
      <c r="A1496" s="220"/>
      <c r="B1496" s="224"/>
      <c r="C1496" s="283" t="s">
        <v>1455</v>
      </c>
      <c r="D1496" s="111" t="s">
        <v>25</v>
      </c>
      <c r="E1496" s="111" t="s">
        <v>1456</v>
      </c>
      <c r="F1496" s="290" t="s">
        <v>1537</v>
      </c>
      <c r="G1496" s="290" t="s">
        <v>1537</v>
      </c>
      <c r="H1496" s="290" t="s">
        <v>1537</v>
      </c>
      <c r="I1496" s="290" t="s">
        <v>1537</v>
      </c>
      <c r="J1496" s="259">
        <v>0.9</v>
      </c>
      <c r="K1496" s="260">
        <v>0.846153846153846</v>
      </c>
      <c r="L1496" s="260">
        <v>0.882352941176471</v>
      </c>
      <c r="M1496" s="261">
        <v>0.823529411764706</v>
      </c>
      <c r="N1496" s="261">
        <v>0.865196078431373</v>
      </c>
      <c r="O1496" s="262">
        <v>0.9</v>
      </c>
      <c r="P1496" s="263">
        <v>0</v>
      </c>
      <c r="Q1496" s="260" t="s">
        <v>33</v>
      </c>
      <c r="R1496" s="260" t="s">
        <v>33</v>
      </c>
      <c r="S1496" s="260">
        <v>0</v>
      </c>
      <c r="T1496" s="262">
        <v>0.9</v>
      </c>
      <c r="U1496" s="260">
        <v>0</v>
      </c>
      <c r="V1496" s="260" t="s">
        <v>33</v>
      </c>
      <c r="W1496" s="260" t="s">
        <v>33</v>
      </c>
      <c r="X1496" s="260">
        <v>0</v>
      </c>
      <c r="Y1496" s="262">
        <v>0.92</v>
      </c>
      <c r="Z1496" s="262" t="s">
        <v>33</v>
      </c>
      <c r="AA1496" s="262" t="s">
        <v>33</v>
      </c>
      <c r="AB1496" s="262" t="s">
        <v>33</v>
      </c>
      <c r="AC1496" s="262" t="s">
        <v>33</v>
      </c>
      <c r="AD1496" s="262">
        <v>0.92</v>
      </c>
      <c r="AE1496" s="260">
        <v>0</v>
      </c>
      <c r="AF1496" s="260">
        <v>0</v>
      </c>
      <c r="AG1496" s="260">
        <v>0.285714285714286</v>
      </c>
      <c r="AH1496" s="260">
        <v>0.130044843049327</v>
      </c>
      <c r="AI1496" s="262">
        <v>0.92</v>
      </c>
      <c r="AJ1496" s="260">
        <v>0.554842847979474</v>
      </c>
      <c r="AK1496" s="260">
        <v>0.704617834394904</v>
      </c>
      <c r="AL1496" s="260">
        <v>0.773391812865497</v>
      </c>
      <c r="AM1496" s="260">
        <v>0.719907043934303</v>
      </c>
      <c r="AN1496" s="259">
        <v>0.99</v>
      </c>
      <c r="AO1496" s="264" t="s">
        <v>33</v>
      </c>
      <c r="AP1496" s="264">
        <v>1</v>
      </c>
      <c r="AQ1496" s="264">
        <v>1</v>
      </c>
      <c r="AR1496" s="265">
        <v>1</v>
      </c>
      <c r="AS1496" s="286">
        <v>0.110069253262963</v>
      </c>
      <c r="AT1496" s="267">
        <v>0</v>
      </c>
      <c r="AU1496" s="268">
        <v>0.0909090909090909</v>
      </c>
      <c r="AV1496" s="268">
        <v>0</v>
      </c>
      <c r="AW1496" s="268">
        <v>0.0823529411764706</v>
      </c>
      <c r="AX1496" s="224"/>
      <c r="AY1496" s="222"/>
    </row>
    <row r="1497" ht="15" spans="1:51">
      <c r="A1497" s="220"/>
      <c r="B1497" s="224"/>
      <c r="C1497" s="283" t="s">
        <v>1455</v>
      </c>
      <c r="D1497" s="111" t="s">
        <v>25</v>
      </c>
      <c r="E1497" s="111" t="s">
        <v>1456</v>
      </c>
      <c r="F1497" s="290" t="s">
        <v>1538</v>
      </c>
      <c r="G1497" s="290" t="s">
        <v>1538</v>
      </c>
      <c r="H1497" s="290" t="s">
        <v>1538</v>
      </c>
      <c r="I1497" s="290" t="s">
        <v>1538</v>
      </c>
      <c r="J1497" s="259">
        <v>0.9</v>
      </c>
      <c r="K1497" s="260" t="s">
        <v>33</v>
      </c>
      <c r="L1497" s="260">
        <v>1</v>
      </c>
      <c r="M1497" s="261">
        <v>1</v>
      </c>
      <c r="N1497" s="261">
        <v>0.950649350649351</v>
      </c>
      <c r="O1497" s="262">
        <v>0.9</v>
      </c>
      <c r="P1497" s="263">
        <v>1</v>
      </c>
      <c r="Q1497" s="260">
        <v>1</v>
      </c>
      <c r="R1497" s="260">
        <v>1</v>
      </c>
      <c r="S1497" s="260">
        <v>0.834407971864009</v>
      </c>
      <c r="T1497" s="262">
        <v>0.9</v>
      </c>
      <c r="U1497" s="260">
        <v>1</v>
      </c>
      <c r="V1497" s="260">
        <v>1</v>
      </c>
      <c r="W1497" s="260">
        <v>0.915068493150685</v>
      </c>
      <c r="X1497" s="260">
        <v>0.781946072684642</v>
      </c>
      <c r="Y1497" s="262">
        <v>0.92</v>
      </c>
      <c r="Z1497" s="262" t="s">
        <v>33</v>
      </c>
      <c r="AA1497" s="262" t="s">
        <v>33</v>
      </c>
      <c r="AB1497" s="262" t="s">
        <v>33</v>
      </c>
      <c r="AC1497" s="262" t="s">
        <v>33</v>
      </c>
      <c r="AD1497" s="262">
        <v>0.92</v>
      </c>
      <c r="AE1497" s="260">
        <v>0</v>
      </c>
      <c r="AF1497" s="260" t="s">
        <v>33</v>
      </c>
      <c r="AG1497" s="260">
        <v>1</v>
      </c>
      <c r="AH1497" s="260">
        <v>0.986274509803922</v>
      </c>
      <c r="AI1497" s="262">
        <v>0.92</v>
      </c>
      <c r="AJ1497" s="260">
        <v>1</v>
      </c>
      <c r="AK1497" s="260">
        <v>1</v>
      </c>
      <c r="AL1497" s="260">
        <v>0.926027397260274</v>
      </c>
      <c r="AM1497" s="260">
        <v>0.822223523898782</v>
      </c>
      <c r="AN1497" s="259">
        <v>0.99</v>
      </c>
      <c r="AO1497" s="264" t="s">
        <v>33</v>
      </c>
      <c r="AP1497" s="264">
        <v>1</v>
      </c>
      <c r="AQ1497" s="264">
        <v>1</v>
      </c>
      <c r="AR1497" s="265">
        <v>1</v>
      </c>
      <c r="AS1497" s="286">
        <v>0.110069253262963</v>
      </c>
      <c r="AT1497" s="267">
        <v>0.0897435897435897</v>
      </c>
      <c r="AU1497" s="268">
        <v>0.0666666666666667</v>
      </c>
      <c r="AV1497" s="268">
        <v>0.166666666666667</v>
      </c>
      <c r="AW1497" s="268">
        <v>0.109857773418342</v>
      </c>
      <c r="AX1497" s="224"/>
      <c r="AY1497" s="222"/>
    </row>
    <row r="1498" ht="15" spans="1:51">
      <c r="A1498" s="220"/>
      <c r="B1498" s="224"/>
      <c r="C1498" s="283" t="s">
        <v>1455</v>
      </c>
      <c r="D1498" s="111" t="s">
        <v>25</v>
      </c>
      <c r="E1498" s="111" t="s">
        <v>1456</v>
      </c>
      <c r="F1498" s="290" t="s">
        <v>1539</v>
      </c>
      <c r="G1498" s="290" t="s">
        <v>1539</v>
      </c>
      <c r="H1498" s="290" t="s">
        <v>1539</v>
      </c>
      <c r="I1498" s="290" t="s">
        <v>1539</v>
      </c>
      <c r="J1498" s="259">
        <v>0.9</v>
      </c>
      <c r="K1498" s="260">
        <v>0.6</v>
      </c>
      <c r="L1498" s="260">
        <v>0.777777777777778</v>
      </c>
      <c r="M1498" s="261">
        <v>0.6</v>
      </c>
      <c r="N1498" s="261">
        <v>0.73134328358209</v>
      </c>
      <c r="O1498" s="262">
        <v>0.9</v>
      </c>
      <c r="P1498" s="263" t="s">
        <v>33</v>
      </c>
      <c r="Q1498" s="260">
        <v>0</v>
      </c>
      <c r="R1498" s="260" t="s">
        <v>33</v>
      </c>
      <c r="S1498" s="260">
        <v>0</v>
      </c>
      <c r="T1498" s="262">
        <v>0.9</v>
      </c>
      <c r="U1498" s="260" t="s">
        <v>33</v>
      </c>
      <c r="V1498" s="260">
        <v>0</v>
      </c>
      <c r="W1498" s="260" t="s">
        <v>33</v>
      </c>
      <c r="X1498" s="260">
        <v>0</v>
      </c>
      <c r="Y1498" s="262">
        <v>0.92</v>
      </c>
      <c r="Z1498" s="262" t="s">
        <v>33</v>
      </c>
      <c r="AA1498" s="262" t="s">
        <v>33</v>
      </c>
      <c r="AB1498" s="262" t="s">
        <v>33</v>
      </c>
      <c r="AC1498" s="262" t="s">
        <v>33</v>
      </c>
      <c r="AD1498" s="262">
        <v>0.92</v>
      </c>
      <c r="AE1498" s="260">
        <v>0</v>
      </c>
      <c r="AF1498" s="260">
        <v>1</v>
      </c>
      <c r="AG1498" s="260">
        <v>0.25</v>
      </c>
      <c r="AH1498" s="260">
        <v>0.175141242937853</v>
      </c>
      <c r="AI1498" s="262">
        <v>0.92</v>
      </c>
      <c r="AJ1498" s="260">
        <v>0.186046511627907</v>
      </c>
      <c r="AK1498" s="260">
        <v>0.261904761904762</v>
      </c>
      <c r="AL1498" s="260">
        <v>0.679775280898876</v>
      </c>
      <c r="AM1498" s="260">
        <v>0.286386956216178</v>
      </c>
      <c r="AN1498" s="259">
        <v>0.99</v>
      </c>
      <c r="AO1498" s="264" t="s">
        <v>33</v>
      </c>
      <c r="AP1498" s="264" t="s">
        <v>33</v>
      </c>
      <c r="AQ1498" s="264">
        <v>1</v>
      </c>
      <c r="AR1498" s="265">
        <v>1</v>
      </c>
      <c r="AS1498" s="286">
        <v>0.110069253262963</v>
      </c>
      <c r="AT1498" s="267">
        <v>0.116666666666667</v>
      </c>
      <c r="AU1498" s="268">
        <v>0.0847457627118644</v>
      </c>
      <c r="AV1498" s="268">
        <v>0.0537634408602151</v>
      </c>
      <c r="AW1498" s="268">
        <v>0.0771653543307087</v>
      </c>
      <c r="AX1498" s="224"/>
      <c r="AY1498" s="222"/>
    </row>
    <row r="1499" ht="15" spans="1:51">
      <c r="A1499" s="220"/>
      <c r="B1499" s="224"/>
      <c r="C1499" s="283" t="s">
        <v>1455</v>
      </c>
      <c r="D1499" s="111" t="s">
        <v>25</v>
      </c>
      <c r="E1499" s="111" t="s">
        <v>1456</v>
      </c>
      <c r="F1499" s="290" t="s">
        <v>1540</v>
      </c>
      <c r="G1499" s="290" t="s">
        <v>1540</v>
      </c>
      <c r="H1499" s="290" t="s">
        <v>1540</v>
      </c>
      <c r="I1499" s="290" t="s">
        <v>1540</v>
      </c>
      <c r="J1499" s="259">
        <v>0.9</v>
      </c>
      <c r="K1499" s="260">
        <v>1</v>
      </c>
      <c r="L1499" s="260">
        <v>1</v>
      </c>
      <c r="M1499" s="261">
        <v>0.958333333333333</v>
      </c>
      <c r="N1499" s="261">
        <v>0.986899563318777</v>
      </c>
      <c r="O1499" s="262">
        <v>0.9</v>
      </c>
      <c r="P1499" s="263">
        <v>0.91904047976012</v>
      </c>
      <c r="Q1499" s="260">
        <v>0.882502113271344</v>
      </c>
      <c r="R1499" s="260">
        <v>0.962797619047619</v>
      </c>
      <c r="S1499" s="260">
        <v>0.935829044809841</v>
      </c>
      <c r="T1499" s="262">
        <v>0.9</v>
      </c>
      <c r="U1499" s="260">
        <v>0.613943028485757</v>
      </c>
      <c r="V1499" s="260">
        <v>0.748098055790363</v>
      </c>
      <c r="W1499" s="260">
        <v>0.836309523809524</v>
      </c>
      <c r="X1499" s="260">
        <v>0.798857788377055</v>
      </c>
      <c r="Y1499" s="262">
        <v>0.92</v>
      </c>
      <c r="Z1499" s="262">
        <v>0.6626936829559</v>
      </c>
      <c r="AA1499" s="262">
        <v>0.757126567844926</v>
      </c>
      <c r="AB1499" s="262">
        <v>0.632459970887918</v>
      </c>
      <c r="AC1499" s="262">
        <v>0.801689915140037</v>
      </c>
      <c r="AD1499" s="262">
        <v>0.92</v>
      </c>
      <c r="AE1499" s="260">
        <v>0.974358974358974</v>
      </c>
      <c r="AF1499" s="260">
        <v>0.98</v>
      </c>
      <c r="AG1499" s="260">
        <v>1</v>
      </c>
      <c r="AH1499" s="260">
        <v>0.954545454545455</v>
      </c>
      <c r="AI1499" s="262">
        <v>0.92</v>
      </c>
      <c r="AJ1499" s="260">
        <v>0.752069917203312</v>
      </c>
      <c r="AK1499" s="260">
        <v>0.817961165048544</v>
      </c>
      <c r="AL1499" s="260">
        <v>0.721055202735711</v>
      </c>
      <c r="AM1499" s="260">
        <v>0.866858818770227</v>
      </c>
      <c r="AN1499" s="259">
        <v>0.99</v>
      </c>
      <c r="AO1499" s="264">
        <v>1</v>
      </c>
      <c r="AP1499" s="264">
        <v>1</v>
      </c>
      <c r="AQ1499" s="264">
        <v>1</v>
      </c>
      <c r="AR1499" s="265">
        <v>1</v>
      </c>
      <c r="AS1499" s="286">
        <v>0.110069253262963</v>
      </c>
      <c r="AT1499" s="267">
        <v>0</v>
      </c>
      <c r="AU1499" s="268">
        <v>0.166666666666667</v>
      </c>
      <c r="AV1499" s="268">
        <v>0.166666666666667</v>
      </c>
      <c r="AW1499" s="268">
        <v>0.104347826086957</v>
      </c>
      <c r="AX1499" s="224"/>
      <c r="AY1499" s="222"/>
    </row>
    <row r="1500" ht="15" spans="1:51">
      <c r="A1500" s="220"/>
      <c r="B1500" s="224"/>
      <c r="C1500" s="283" t="s">
        <v>1455</v>
      </c>
      <c r="D1500" s="111" t="s">
        <v>25</v>
      </c>
      <c r="E1500" s="111" t="s">
        <v>1456</v>
      </c>
      <c r="F1500" s="290" t="s">
        <v>1541</v>
      </c>
      <c r="G1500" s="290" t="s">
        <v>1541</v>
      </c>
      <c r="H1500" s="290" t="s">
        <v>1541</v>
      </c>
      <c r="I1500" s="290" t="s">
        <v>1541</v>
      </c>
      <c r="J1500" s="259">
        <v>0.9</v>
      </c>
      <c r="K1500" s="260">
        <v>0.952380952380952</v>
      </c>
      <c r="L1500" s="260">
        <v>0.962962962962963</v>
      </c>
      <c r="M1500" s="261">
        <v>0.909090909090909</v>
      </c>
      <c r="N1500" s="261">
        <v>0.973756906077348</v>
      </c>
      <c r="O1500" s="262">
        <v>0.9</v>
      </c>
      <c r="P1500" s="263">
        <v>0.956589753617521</v>
      </c>
      <c r="Q1500" s="260">
        <v>0.914648212226067</v>
      </c>
      <c r="R1500" s="260">
        <v>0.972794403420132</v>
      </c>
      <c r="S1500" s="260">
        <v>0.92684953110479</v>
      </c>
      <c r="T1500" s="262">
        <v>0.9</v>
      </c>
      <c r="U1500" s="260">
        <v>0.816190848650763</v>
      </c>
      <c r="V1500" s="260">
        <v>0.823913879277201</v>
      </c>
      <c r="W1500" s="260">
        <v>0.854255732607851</v>
      </c>
      <c r="X1500" s="260">
        <v>0.817750429468585</v>
      </c>
      <c r="Y1500" s="262">
        <v>0.92</v>
      </c>
      <c r="Z1500" s="262" t="s">
        <v>33</v>
      </c>
      <c r="AA1500" s="262" t="s">
        <v>33</v>
      </c>
      <c r="AB1500" s="262" t="s">
        <v>33</v>
      </c>
      <c r="AC1500" s="262" t="s">
        <v>33</v>
      </c>
      <c r="AD1500" s="262">
        <v>0.92</v>
      </c>
      <c r="AE1500" s="260">
        <v>0.98780487804878</v>
      </c>
      <c r="AF1500" s="260">
        <v>0.641025641025641</v>
      </c>
      <c r="AG1500" s="260">
        <v>1</v>
      </c>
      <c r="AH1500" s="260">
        <v>0.902697787208245</v>
      </c>
      <c r="AI1500" s="262">
        <v>0.92</v>
      </c>
      <c r="AJ1500" s="260">
        <v>0.908486507626124</v>
      </c>
      <c r="AK1500" s="260">
        <v>0.941945405613226</v>
      </c>
      <c r="AL1500" s="260">
        <v>0.942090944422853</v>
      </c>
      <c r="AM1500" s="260">
        <v>0.937888985890901</v>
      </c>
      <c r="AN1500" s="259">
        <v>0.99</v>
      </c>
      <c r="AO1500" s="264">
        <v>1</v>
      </c>
      <c r="AP1500" s="264">
        <v>1</v>
      </c>
      <c r="AQ1500" s="264">
        <v>1</v>
      </c>
      <c r="AR1500" s="265">
        <v>1</v>
      </c>
      <c r="AS1500" s="286">
        <v>0.110069253262963</v>
      </c>
      <c r="AT1500" s="267">
        <v>0.0493827160493827</v>
      </c>
      <c r="AU1500" s="268">
        <v>0.00840336134453781</v>
      </c>
      <c r="AV1500" s="268">
        <v>0.0222222222222222</v>
      </c>
      <c r="AW1500" s="268">
        <v>0.0290581162324649</v>
      </c>
      <c r="AX1500" s="224"/>
      <c r="AY1500" s="222"/>
    </row>
    <row r="1501" ht="15" spans="1:51">
      <c r="A1501" s="220"/>
      <c r="B1501" s="224"/>
      <c r="C1501" s="283" t="s">
        <v>1455</v>
      </c>
      <c r="D1501" s="111" t="s">
        <v>25</v>
      </c>
      <c r="E1501" s="111" t="s">
        <v>1456</v>
      </c>
      <c r="F1501" s="290" t="s">
        <v>1542</v>
      </c>
      <c r="G1501" s="290" t="s">
        <v>1542</v>
      </c>
      <c r="H1501" s="290" t="s">
        <v>1542</v>
      </c>
      <c r="I1501" s="290" t="s">
        <v>1542</v>
      </c>
      <c r="J1501" s="259">
        <v>0.9</v>
      </c>
      <c r="K1501" s="260">
        <v>1</v>
      </c>
      <c r="L1501" s="260">
        <v>0.962962962962963</v>
      </c>
      <c r="M1501" s="261">
        <v>0.964285714285714</v>
      </c>
      <c r="N1501" s="261">
        <v>0.984827586206897</v>
      </c>
      <c r="O1501" s="262">
        <v>0.9</v>
      </c>
      <c r="P1501" s="263">
        <v>0.921241050119332</v>
      </c>
      <c r="Q1501" s="260">
        <v>0.917119565217391</v>
      </c>
      <c r="R1501" s="260">
        <v>0.981958762886598</v>
      </c>
      <c r="S1501" s="260">
        <v>0.949832775919732</v>
      </c>
      <c r="T1501" s="262">
        <v>0.9</v>
      </c>
      <c r="U1501" s="260">
        <v>0.642800318217979</v>
      </c>
      <c r="V1501" s="260">
        <v>0.74320652173913</v>
      </c>
      <c r="W1501" s="260">
        <v>0.867268041237113</v>
      </c>
      <c r="X1501" s="260">
        <v>0.774338704773487</v>
      </c>
      <c r="Y1501" s="262">
        <v>0.92</v>
      </c>
      <c r="Z1501" s="262">
        <v>0.703337453646477</v>
      </c>
      <c r="AA1501" s="262">
        <v>0.775219298245614</v>
      </c>
      <c r="AB1501" s="262">
        <v>0.859712230215827</v>
      </c>
      <c r="AC1501" s="262">
        <v>0.819105377008653</v>
      </c>
      <c r="AD1501" s="262">
        <v>0.92</v>
      </c>
      <c r="AE1501" s="260">
        <v>1</v>
      </c>
      <c r="AF1501" s="260">
        <v>1</v>
      </c>
      <c r="AG1501" s="260">
        <v>1</v>
      </c>
      <c r="AH1501" s="260">
        <v>0.99030233884769</v>
      </c>
      <c r="AI1501" s="262">
        <v>0.92</v>
      </c>
      <c r="AJ1501" s="260">
        <v>0.76621490803485</v>
      </c>
      <c r="AK1501" s="260">
        <v>0.861577181208054</v>
      </c>
      <c r="AL1501" s="260">
        <v>0.89989406779661</v>
      </c>
      <c r="AM1501" s="260">
        <v>0.87892140183736</v>
      </c>
      <c r="AN1501" s="259">
        <v>0.99</v>
      </c>
      <c r="AO1501" s="264">
        <v>1</v>
      </c>
      <c r="AP1501" s="264">
        <v>1</v>
      </c>
      <c r="AQ1501" s="264">
        <v>1</v>
      </c>
      <c r="AR1501" s="265">
        <v>1</v>
      </c>
      <c r="AS1501" s="286">
        <v>0.110069253262963</v>
      </c>
      <c r="AT1501" s="267">
        <v>0</v>
      </c>
      <c r="AU1501" s="268">
        <v>0</v>
      </c>
      <c r="AV1501" s="268">
        <v>0.285714285714286</v>
      </c>
      <c r="AW1501" s="268">
        <v>0.0616438356164384</v>
      </c>
      <c r="AX1501" s="224"/>
      <c r="AY1501" s="222"/>
    </row>
    <row r="1502" ht="15" spans="1:51">
      <c r="A1502" s="220"/>
      <c r="B1502" s="224"/>
      <c r="C1502" s="283" t="s">
        <v>1455</v>
      </c>
      <c r="D1502" s="111" t="s">
        <v>25</v>
      </c>
      <c r="E1502" s="111" t="s">
        <v>1456</v>
      </c>
      <c r="F1502" s="290" t="s">
        <v>1543</v>
      </c>
      <c r="G1502" s="290" t="s">
        <v>1543</v>
      </c>
      <c r="H1502" s="290" t="s">
        <v>1543</v>
      </c>
      <c r="I1502" s="290" t="s">
        <v>1543</v>
      </c>
      <c r="J1502" s="259">
        <v>0.9</v>
      </c>
      <c r="K1502" s="260">
        <v>1</v>
      </c>
      <c r="L1502" s="260">
        <v>1</v>
      </c>
      <c r="M1502" s="261">
        <v>1</v>
      </c>
      <c r="N1502" s="261">
        <v>0.992700729927007</v>
      </c>
      <c r="O1502" s="262">
        <v>0.9</v>
      </c>
      <c r="P1502" s="263">
        <v>0.971552257266543</v>
      </c>
      <c r="Q1502" s="260">
        <v>0.855614973262032</v>
      </c>
      <c r="R1502" s="260">
        <v>0.923881464264962</v>
      </c>
      <c r="S1502" s="260">
        <v>0.917881250268713</v>
      </c>
      <c r="T1502" s="262">
        <v>0.9</v>
      </c>
      <c r="U1502" s="260">
        <v>0.871366728509586</v>
      </c>
      <c r="V1502" s="260">
        <v>0.852644087938206</v>
      </c>
      <c r="W1502" s="260">
        <v>0.864032539221383</v>
      </c>
      <c r="X1502" s="260">
        <v>0.866266821445462</v>
      </c>
      <c r="Y1502" s="262">
        <v>0.92</v>
      </c>
      <c r="Z1502" s="262" t="s">
        <v>33</v>
      </c>
      <c r="AA1502" s="262" t="s">
        <v>33</v>
      </c>
      <c r="AB1502" s="262" t="s">
        <v>33</v>
      </c>
      <c r="AC1502" s="262" t="s">
        <v>33</v>
      </c>
      <c r="AD1502" s="262">
        <v>0.92</v>
      </c>
      <c r="AE1502" s="260">
        <v>0.944444444444444</v>
      </c>
      <c r="AF1502" s="260">
        <v>0.685714285714286</v>
      </c>
      <c r="AG1502" s="260">
        <v>1</v>
      </c>
      <c r="AH1502" s="260">
        <v>0.897537728355838</v>
      </c>
      <c r="AI1502" s="262">
        <v>0.92</v>
      </c>
      <c r="AJ1502" s="260">
        <v>0.9004329004329</v>
      </c>
      <c r="AK1502" s="260">
        <v>0.916221033868093</v>
      </c>
      <c r="AL1502" s="260">
        <v>0.904125508425334</v>
      </c>
      <c r="AM1502" s="260">
        <v>0.931531880132422</v>
      </c>
      <c r="AN1502" s="259">
        <v>0.99</v>
      </c>
      <c r="AO1502" s="264">
        <v>1</v>
      </c>
      <c r="AP1502" s="264">
        <v>1</v>
      </c>
      <c r="AQ1502" s="264">
        <v>1</v>
      </c>
      <c r="AR1502" s="265">
        <v>1</v>
      </c>
      <c r="AS1502" s="286">
        <v>0.110069253262963</v>
      </c>
      <c r="AT1502" s="267">
        <v>0.0833333333333333</v>
      </c>
      <c r="AU1502" s="268">
        <v>0.032258064516129</v>
      </c>
      <c r="AV1502" s="268">
        <v>0.0612244897959184</v>
      </c>
      <c r="AW1502" s="268">
        <v>0.0498466257668712</v>
      </c>
      <c r="AX1502" s="224"/>
      <c r="AY1502" s="222"/>
    </row>
    <row r="1503" ht="15" spans="1:51">
      <c r="A1503" s="220"/>
      <c r="B1503" s="224"/>
      <c r="C1503" s="283" t="s">
        <v>1455</v>
      </c>
      <c r="D1503" s="111" t="s">
        <v>25</v>
      </c>
      <c r="E1503" s="111" t="s">
        <v>1456</v>
      </c>
      <c r="F1503" s="290" t="s">
        <v>1544</v>
      </c>
      <c r="G1503" s="290" t="s">
        <v>1544</v>
      </c>
      <c r="H1503" s="290" t="s">
        <v>1544</v>
      </c>
      <c r="I1503" s="290" t="s">
        <v>1544</v>
      </c>
      <c r="J1503" s="259">
        <v>0.9</v>
      </c>
      <c r="K1503" s="260">
        <v>1</v>
      </c>
      <c r="L1503" s="260">
        <v>1</v>
      </c>
      <c r="M1503" s="261">
        <v>0.954545454545455</v>
      </c>
      <c r="N1503" s="261">
        <v>0.998106060606061</v>
      </c>
      <c r="O1503" s="262">
        <v>0.9</v>
      </c>
      <c r="P1503" s="263">
        <v>0.689839572192513</v>
      </c>
      <c r="Q1503" s="260">
        <v>0.672862453531598</v>
      </c>
      <c r="R1503" s="260">
        <v>0.609311740890688</v>
      </c>
      <c r="S1503" s="260">
        <v>0.70416542453725</v>
      </c>
      <c r="T1503" s="262">
        <v>0.9</v>
      </c>
      <c r="U1503" s="260">
        <v>0.948051948051948</v>
      </c>
      <c r="V1503" s="260">
        <v>0.956009913258984</v>
      </c>
      <c r="W1503" s="260">
        <v>0.975708502024291</v>
      </c>
      <c r="X1503" s="260">
        <v>0.900485107997507</v>
      </c>
      <c r="Y1503" s="262">
        <v>0.92</v>
      </c>
      <c r="Z1503" s="262" t="s">
        <v>33</v>
      </c>
      <c r="AA1503" s="262" t="s">
        <v>33</v>
      </c>
      <c r="AB1503" s="262" t="s">
        <v>33</v>
      </c>
      <c r="AC1503" s="262" t="s">
        <v>33</v>
      </c>
      <c r="AD1503" s="262">
        <v>0.92</v>
      </c>
      <c r="AE1503" s="260">
        <v>0.923076923076923</v>
      </c>
      <c r="AF1503" s="260">
        <v>1</v>
      </c>
      <c r="AG1503" s="260">
        <v>1</v>
      </c>
      <c r="AH1503" s="260">
        <v>0.992700729927007</v>
      </c>
      <c r="AI1503" s="262">
        <v>0.92</v>
      </c>
      <c r="AJ1503" s="260">
        <v>0.987012987012987</v>
      </c>
      <c r="AK1503" s="260">
        <v>0.995662949194548</v>
      </c>
      <c r="AL1503" s="260">
        <v>0.991902834008097</v>
      </c>
      <c r="AM1503" s="260">
        <v>0.983793598742513</v>
      </c>
      <c r="AN1503" s="259">
        <v>0.99</v>
      </c>
      <c r="AO1503" s="264">
        <v>1</v>
      </c>
      <c r="AP1503" s="264">
        <v>1</v>
      </c>
      <c r="AQ1503" s="264">
        <v>1</v>
      </c>
      <c r="AR1503" s="265">
        <v>1</v>
      </c>
      <c r="AS1503" s="286">
        <v>0.110069253262963</v>
      </c>
      <c r="AT1503" s="267">
        <v>0</v>
      </c>
      <c r="AU1503" s="268">
        <v>0</v>
      </c>
      <c r="AV1503" s="268">
        <v>0</v>
      </c>
      <c r="AW1503" s="268">
        <v>0.0333333333333333</v>
      </c>
      <c r="AX1503" s="224"/>
      <c r="AY1503" s="222"/>
    </row>
    <row r="1504" ht="15" spans="1:51">
      <c r="A1504" s="220"/>
      <c r="B1504" s="224"/>
      <c r="C1504" s="283" t="s">
        <v>1455</v>
      </c>
      <c r="D1504" s="111" t="s">
        <v>25</v>
      </c>
      <c r="E1504" s="111" t="s">
        <v>1456</v>
      </c>
      <c r="F1504" s="290" t="s">
        <v>1545</v>
      </c>
      <c r="G1504" s="290" t="s">
        <v>1545</v>
      </c>
      <c r="H1504" s="290" t="s">
        <v>1545</v>
      </c>
      <c r="I1504" s="290" t="s">
        <v>1545</v>
      </c>
      <c r="J1504" s="259">
        <v>0.9</v>
      </c>
      <c r="K1504" s="260">
        <v>0.956521739130435</v>
      </c>
      <c r="L1504" s="260">
        <v>1</v>
      </c>
      <c r="M1504" s="261">
        <v>1</v>
      </c>
      <c r="N1504" s="261">
        <v>0.984025559105431</v>
      </c>
      <c r="O1504" s="262">
        <v>0.9</v>
      </c>
      <c r="P1504" s="263">
        <v>0.989878542510121</v>
      </c>
      <c r="Q1504" s="260">
        <v>0.984487534626039</v>
      </c>
      <c r="R1504" s="260">
        <v>0.995708154506438</v>
      </c>
      <c r="S1504" s="260">
        <v>0.985962514129492</v>
      </c>
      <c r="T1504" s="262">
        <v>0.9</v>
      </c>
      <c r="U1504" s="260">
        <v>0.801619433198381</v>
      </c>
      <c r="V1504" s="260">
        <v>0.70415512465374</v>
      </c>
      <c r="W1504" s="260">
        <v>0.88068669527897</v>
      </c>
      <c r="X1504" s="260">
        <v>0.763623458899608</v>
      </c>
      <c r="Y1504" s="262">
        <v>0.92</v>
      </c>
      <c r="Z1504" s="262" t="s">
        <v>33</v>
      </c>
      <c r="AA1504" s="262" t="s">
        <v>33</v>
      </c>
      <c r="AB1504" s="262" t="s">
        <v>33</v>
      </c>
      <c r="AC1504" s="262" t="s">
        <v>33</v>
      </c>
      <c r="AD1504" s="262">
        <v>0.92</v>
      </c>
      <c r="AE1504" s="260">
        <v>1</v>
      </c>
      <c r="AF1504" s="260">
        <v>1</v>
      </c>
      <c r="AG1504" s="260">
        <v>1</v>
      </c>
      <c r="AH1504" s="260">
        <v>0.992079207920792</v>
      </c>
      <c r="AI1504" s="262">
        <v>0.92</v>
      </c>
      <c r="AJ1504" s="260">
        <v>0.937246963562753</v>
      </c>
      <c r="AK1504" s="260">
        <v>0.97617728531856</v>
      </c>
      <c r="AL1504" s="260">
        <v>0.983690987124464</v>
      </c>
      <c r="AM1504" s="260">
        <v>0.965090297310796</v>
      </c>
      <c r="AN1504" s="259">
        <v>0.99</v>
      </c>
      <c r="AO1504" s="264">
        <v>1</v>
      </c>
      <c r="AP1504" s="264">
        <v>1</v>
      </c>
      <c r="AQ1504" s="264">
        <v>1</v>
      </c>
      <c r="AR1504" s="265">
        <v>1</v>
      </c>
      <c r="AS1504" s="286">
        <v>0.110069253262963</v>
      </c>
      <c r="AT1504" s="267">
        <v>0</v>
      </c>
      <c r="AU1504" s="268">
        <v>0</v>
      </c>
      <c r="AV1504" s="268">
        <v>0</v>
      </c>
      <c r="AW1504" s="268">
        <v>0.0346020761245675</v>
      </c>
      <c r="AX1504" s="224"/>
      <c r="AY1504" s="222"/>
    </row>
    <row r="1505" ht="15" spans="1:51">
      <c r="A1505" s="220"/>
      <c r="B1505" s="224"/>
      <c r="C1505" s="283" t="s">
        <v>1455</v>
      </c>
      <c r="D1505" s="111" t="s">
        <v>25</v>
      </c>
      <c r="E1505" s="111" t="s">
        <v>1456</v>
      </c>
      <c r="F1505" s="290" t="s">
        <v>1546</v>
      </c>
      <c r="G1505" s="290" t="s">
        <v>1546</v>
      </c>
      <c r="H1505" s="290" t="s">
        <v>1546</v>
      </c>
      <c r="I1505" s="290" t="s">
        <v>1546</v>
      </c>
      <c r="J1505" s="259">
        <v>0.9</v>
      </c>
      <c r="K1505" s="260">
        <v>0.974358974358974</v>
      </c>
      <c r="L1505" s="260">
        <v>0.975609756097561</v>
      </c>
      <c r="M1505" s="261">
        <v>0.953488372093023</v>
      </c>
      <c r="N1505" s="261">
        <v>0.930933852140078</v>
      </c>
      <c r="O1505" s="262">
        <v>0.9</v>
      </c>
      <c r="P1505" s="263">
        <v>0.865339271679329</v>
      </c>
      <c r="Q1505" s="260">
        <v>0.855766793409379</v>
      </c>
      <c r="R1505" s="260">
        <v>0.841971544715447</v>
      </c>
      <c r="S1505" s="260">
        <v>0.780696321321321</v>
      </c>
      <c r="T1505" s="262">
        <v>0.9</v>
      </c>
      <c r="U1505" s="260">
        <v>0.793293162169243</v>
      </c>
      <c r="V1505" s="260">
        <v>0.831939163498099</v>
      </c>
      <c r="W1505" s="260">
        <v>0.807926829268293</v>
      </c>
      <c r="X1505" s="260">
        <v>0.778875750750751</v>
      </c>
      <c r="Y1505" s="262">
        <v>0.92</v>
      </c>
      <c r="Z1505" s="262" t="s">
        <v>33</v>
      </c>
      <c r="AA1505" s="262" t="s">
        <v>33</v>
      </c>
      <c r="AB1505" s="262" t="s">
        <v>33</v>
      </c>
      <c r="AC1505" s="262" t="s">
        <v>33</v>
      </c>
      <c r="AD1505" s="262">
        <v>0.92</v>
      </c>
      <c r="AE1505" s="260">
        <v>0.686131386861314</v>
      </c>
      <c r="AF1505" s="260">
        <v>0.935412026726058</v>
      </c>
      <c r="AG1505" s="260">
        <v>0.865979381443299</v>
      </c>
      <c r="AH1505" s="260">
        <v>0.729434664861205</v>
      </c>
      <c r="AI1505" s="262">
        <v>0.92</v>
      </c>
      <c r="AJ1505" s="260">
        <v>0.872023030620256</v>
      </c>
      <c r="AK1505" s="260">
        <v>0.912294043092522</v>
      </c>
      <c r="AL1505" s="260">
        <v>0.921767843535687</v>
      </c>
      <c r="AM1505" s="260">
        <v>0.922630107163636</v>
      </c>
      <c r="AN1505" s="259">
        <v>0.99</v>
      </c>
      <c r="AO1505" s="264">
        <v>1</v>
      </c>
      <c r="AP1505" s="264">
        <v>1</v>
      </c>
      <c r="AQ1505" s="264">
        <v>1</v>
      </c>
      <c r="AR1505" s="265">
        <v>1</v>
      </c>
      <c r="AS1505" s="286">
        <v>0.110069253262963</v>
      </c>
      <c r="AT1505" s="267">
        <v>0.133333333333333</v>
      </c>
      <c r="AU1505" s="268">
        <v>0.0333333333333333</v>
      </c>
      <c r="AV1505" s="268">
        <v>0.0463576158940397</v>
      </c>
      <c r="AW1505" s="268">
        <v>0.056477093206951</v>
      </c>
      <c r="AX1505" s="224"/>
      <c r="AY1505" s="222"/>
    </row>
    <row r="1506" ht="15" spans="1:51">
      <c r="A1506" s="220"/>
      <c r="B1506" s="224"/>
      <c r="C1506" s="283" t="s">
        <v>1455</v>
      </c>
      <c r="D1506" s="111" t="s">
        <v>25</v>
      </c>
      <c r="E1506" s="111" t="s">
        <v>1456</v>
      </c>
      <c r="F1506" s="290" t="s">
        <v>1547</v>
      </c>
      <c r="G1506" s="290" t="s">
        <v>1547</v>
      </c>
      <c r="H1506" s="290" t="s">
        <v>1547</v>
      </c>
      <c r="I1506" s="290" t="s">
        <v>1547</v>
      </c>
      <c r="J1506" s="259">
        <v>0.9</v>
      </c>
      <c r="K1506" s="260">
        <v>0.952380952380952</v>
      </c>
      <c r="L1506" s="260">
        <v>1</v>
      </c>
      <c r="M1506" s="261">
        <v>1</v>
      </c>
      <c r="N1506" s="261">
        <v>0.990243902439024</v>
      </c>
      <c r="O1506" s="262">
        <v>0.9</v>
      </c>
      <c r="P1506" s="263">
        <v>0</v>
      </c>
      <c r="Q1506" s="260" t="s">
        <v>33</v>
      </c>
      <c r="R1506" s="260" t="s">
        <v>33</v>
      </c>
      <c r="S1506" s="260">
        <v>0.357142857142857</v>
      </c>
      <c r="T1506" s="262">
        <v>0.9</v>
      </c>
      <c r="U1506" s="260">
        <v>0</v>
      </c>
      <c r="V1506" s="260" t="s">
        <v>33</v>
      </c>
      <c r="W1506" s="260" t="s">
        <v>33</v>
      </c>
      <c r="X1506" s="260">
        <v>0.285714285714286</v>
      </c>
      <c r="Y1506" s="262">
        <v>0.92</v>
      </c>
      <c r="Z1506" s="262" t="s">
        <v>33</v>
      </c>
      <c r="AA1506" s="262" t="s">
        <v>33</v>
      </c>
      <c r="AB1506" s="262" t="s">
        <v>33</v>
      </c>
      <c r="AC1506" s="262" t="s">
        <v>33</v>
      </c>
      <c r="AD1506" s="262">
        <v>0.92</v>
      </c>
      <c r="AE1506" s="260">
        <v>0</v>
      </c>
      <c r="AF1506" s="260">
        <v>0</v>
      </c>
      <c r="AG1506" s="260">
        <v>1</v>
      </c>
      <c r="AH1506" s="260">
        <v>0.915584415584416</v>
      </c>
      <c r="AI1506" s="262">
        <v>0.92</v>
      </c>
      <c r="AJ1506" s="260">
        <v>0.872137404580153</v>
      </c>
      <c r="AK1506" s="260">
        <v>0.915475450590429</v>
      </c>
      <c r="AL1506" s="260">
        <v>0.912526242127362</v>
      </c>
      <c r="AM1506" s="260">
        <v>0.868518392447863</v>
      </c>
      <c r="AN1506" s="259">
        <v>0.99</v>
      </c>
      <c r="AO1506" s="264" t="s">
        <v>33</v>
      </c>
      <c r="AP1506" s="264">
        <v>1</v>
      </c>
      <c r="AQ1506" s="264" t="s">
        <v>33</v>
      </c>
      <c r="AR1506" s="265">
        <v>1</v>
      </c>
      <c r="AS1506" s="286">
        <v>0.110069253262963</v>
      </c>
      <c r="AT1506" s="267">
        <v>0</v>
      </c>
      <c r="AU1506" s="268">
        <v>0.181818181818182</v>
      </c>
      <c r="AV1506" s="268">
        <v>0.1</v>
      </c>
      <c r="AW1506" s="268">
        <v>0.0608974358974359</v>
      </c>
      <c r="AX1506" s="224"/>
      <c r="AY1506" s="222"/>
    </row>
    <row r="1507" ht="15" spans="1:51">
      <c r="A1507" s="220"/>
      <c r="B1507" s="224"/>
      <c r="C1507" s="283" t="s">
        <v>1455</v>
      </c>
      <c r="D1507" s="111" t="s">
        <v>25</v>
      </c>
      <c r="E1507" s="111" t="s">
        <v>1456</v>
      </c>
      <c r="F1507" s="290" t="s">
        <v>1548</v>
      </c>
      <c r="G1507" s="290" t="s">
        <v>1548</v>
      </c>
      <c r="H1507" s="290" t="s">
        <v>1548</v>
      </c>
      <c r="I1507" s="290" t="s">
        <v>1548</v>
      </c>
      <c r="J1507" s="259">
        <v>0.9</v>
      </c>
      <c r="K1507" s="260">
        <v>1</v>
      </c>
      <c r="L1507" s="260">
        <v>1</v>
      </c>
      <c r="M1507" s="261">
        <v>1</v>
      </c>
      <c r="N1507" s="261">
        <v>0.998087954110899</v>
      </c>
      <c r="O1507" s="262">
        <v>0.9</v>
      </c>
      <c r="P1507" s="263">
        <v>0.962622549019608</v>
      </c>
      <c r="Q1507" s="260">
        <v>0.997725549658832</v>
      </c>
      <c r="R1507" s="260">
        <v>0.995975855130785</v>
      </c>
      <c r="S1507" s="260">
        <v>0.992920310015898</v>
      </c>
      <c r="T1507" s="262">
        <v>0.9</v>
      </c>
      <c r="U1507" s="260">
        <v>0.957107843137255</v>
      </c>
      <c r="V1507" s="260">
        <v>0.983320697498105</v>
      </c>
      <c r="W1507" s="260">
        <v>0.976525821596244</v>
      </c>
      <c r="X1507" s="260">
        <v>0.962738473767886</v>
      </c>
      <c r="Y1507" s="262">
        <v>0.92</v>
      </c>
      <c r="Z1507" s="262" t="s">
        <v>33</v>
      </c>
      <c r="AA1507" s="262" t="s">
        <v>33</v>
      </c>
      <c r="AB1507" s="262" t="s">
        <v>33</v>
      </c>
      <c r="AC1507" s="262" t="s">
        <v>33</v>
      </c>
      <c r="AD1507" s="262">
        <v>0.92</v>
      </c>
      <c r="AE1507" s="260">
        <v>0.976190476190476</v>
      </c>
      <c r="AF1507" s="260">
        <v>1</v>
      </c>
      <c r="AG1507" s="260">
        <v>1</v>
      </c>
      <c r="AH1507" s="260">
        <v>0.989757412398922</v>
      </c>
      <c r="AI1507" s="262">
        <v>0.92</v>
      </c>
      <c r="AJ1507" s="260">
        <v>0.966299019607843</v>
      </c>
      <c r="AK1507" s="260">
        <v>0.995451099317665</v>
      </c>
      <c r="AL1507" s="260">
        <v>0.993293091884641</v>
      </c>
      <c r="AM1507" s="260">
        <v>0.987554650238474</v>
      </c>
      <c r="AN1507" s="259">
        <v>0.99</v>
      </c>
      <c r="AO1507" s="264">
        <v>1</v>
      </c>
      <c r="AP1507" s="264">
        <v>1</v>
      </c>
      <c r="AQ1507" s="264">
        <v>1</v>
      </c>
      <c r="AR1507" s="265">
        <v>1</v>
      </c>
      <c r="AS1507" s="286">
        <v>0.110069253262963</v>
      </c>
      <c r="AT1507" s="267">
        <v>0.153846153846154</v>
      </c>
      <c r="AU1507" s="268">
        <v>0.0714285714285714</v>
      </c>
      <c r="AV1507" s="268">
        <v>0.0789473684210526</v>
      </c>
      <c r="AW1507" s="268">
        <v>0.0531443755535872</v>
      </c>
      <c r="AX1507" s="224"/>
      <c r="AY1507" s="222"/>
    </row>
    <row r="1508" ht="15" spans="1:51">
      <c r="A1508" s="220"/>
      <c r="B1508" s="224"/>
      <c r="C1508" s="283" t="s">
        <v>1455</v>
      </c>
      <c r="D1508" s="111" t="s">
        <v>25</v>
      </c>
      <c r="E1508" s="111" t="s">
        <v>1456</v>
      </c>
      <c r="F1508" s="290" t="s">
        <v>1549</v>
      </c>
      <c r="G1508" s="290" t="s">
        <v>1549</v>
      </c>
      <c r="H1508" s="290" t="s">
        <v>1549</v>
      </c>
      <c r="I1508" s="290" t="s">
        <v>1549</v>
      </c>
      <c r="J1508" s="259">
        <v>0.9</v>
      </c>
      <c r="K1508" s="260">
        <v>1</v>
      </c>
      <c r="L1508" s="260">
        <v>1</v>
      </c>
      <c r="M1508" s="261">
        <v>1</v>
      </c>
      <c r="N1508" s="261">
        <v>0.995717344753747</v>
      </c>
      <c r="O1508" s="262">
        <v>0.9</v>
      </c>
      <c r="P1508" s="263">
        <v>0.857823129251701</v>
      </c>
      <c r="Q1508" s="260">
        <v>0.935240963855422</v>
      </c>
      <c r="R1508" s="260">
        <v>0.990727532097004</v>
      </c>
      <c r="S1508" s="260">
        <v>0.971349976644003</v>
      </c>
      <c r="T1508" s="262">
        <v>0.9</v>
      </c>
      <c r="U1508" s="260">
        <v>0.914965986394558</v>
      </c>
      <c r="V1508" s="260">
        <v>0.943524096385542</v>
      </c>
      <c r="W1508" s="260">
        <v>0.912268188302425</v>
      </c>
      <c r="X1508" s="260">
        <v>0.919707271500493</v>
      </c>
      <c r="Y1508" s="262">
        <v>0.92</v>
      </c>
      <c r="Z1508" s="262" t="s">
        <v>33</v>
      </c>
      <c r="AA1508" s="262" t="s">
        <v>33</v>
      </c>
      <c r="AB1508" s="262" t="s">
        <v>33</v>
      </c>
      <c r="AC1508" s="262">
        <v>1</v>
      </c>
      <c r="AD1508" s="262">
        <v>0.92</v>
      </c>
      <c r="AE1508" s="260">
        <v>0.971698113207547</v>
      </c>
      <c r="AF1508" s="260">
        <v>1</v>
      </c>
      <c r="AG1508" s="260">
        <v>0.990291262135922</v>
      </c>
      <c r="AH1508" s="260">
        <v>0.996135799061551</v>
      </c>
      <c r="AI1508" s="262">
        <v>0.92</v>
      </c>
      <c r="AJ1508" s="260">
        <v>0.953061224489796</v>
      </c>
      <c r="AK1508" s="260">
        <v>0.969172932330827</v>
      </c>
      <c r="AL1508" s="260">
        <v>0.965763195435093</v>
      </c>
      <c r="AM1508" s="260">
        <v>0.97084003528252</v>
      </c>
      <c r="AN1508" s="259">
        <v>0.99</v>
      </c>
      <c r="AO1508" s="264">
        <v>1</v>
      </c>
      <c r="AP1508" s="264">
        <v>1</v>
      </c>
      <c r="AQ1508" s="264">
        <v>1</v>
      </c>
      <c r="AR1508" s="265">
        <v>1</v>
      </c>
      <c r="AS1508" s="286">
        <v>0.110069253262963</v>
      </c>
      <c r="AT1508" s="267">
        <v>0</v>
      </c>
      <c r="AU1508" s="268">
        <v>0</v>
      </c>
      <c r="AV1508" s="268">
        <v>0</v>
      </c>
      <c r="AW1508" s="268">
        <v>0.036427732079906</v>
      </c>
      <c r="AX1508" s="224"/>
      <c r="AY1508" s="222"/>
    </row>
    <row r="1509" ht="15" spans="1:51">
      <c r="A1509" s="220"/>
      <c r="B1509" s="224"/>
      <c r="C1509" s="283" t="s">
        <v>1455</v>
      </c>
      <c r="D1509" s="111" t="s">
        <v>25</v>
      </c>
      <c r="E1509" s="111" t="s">
        <v>1456</v>
      </c>
      <c r="F1509" s="290" t="s">
        <v>1550</v>
      </c>
      <c r="G1509" s="290" t="s">
        <v>1550</v>
      </c>
      <c r="H1509" s="290" t="s">
        <v>1550</v>
      </c>
      <c r="I1509" s="290" t="s">
        <v>1550</v>
      </c>
      <c r="J1509" s="259">
        <v>0.9</v>
      </c>
      <c r="K1509" s="260">
        <v>0.954545454545455</v>
      </c>
      <c r="L1509" s="260">
        <v>1</v>
      </c>
      <c r="M1509" s="261">
        <v>1</v>
      </c>
      <c r="N1509" s="261">
        <v>0.998316498316498</v>
      </c>
      <c r="O1509" s="262">
        <v>0.9</v>
      </c>
      <c r="P1509" s="263">
        <v>1</v>
      </c>
      <c r="Q1509" s="260">
        <v>1</v>
      </c>
      <c r="R1509" s="260">
        <v>0.998652896273013</v>
      </c>
      <c r="S1509" s="260">
        <v>0.998700194970754</v>
      </c>
      <c r="T1509" s="262">
        <v>0.9</v>
      </c>
      <c r="U1509" s="260">
        <v>0.984736355226642</v>
      </c>
      <c r="V1509" s="260">
        <v>0.99353945546839</v>
      </c>
      <c r="W1509" s="260">
        <v>0.993264481365065</v>
      </c>
      <c r="X1509" s="260">
        <v>0.989084970587745</v>
      </c>
      <c r="Y1509" s="262">
        <v>0.92</v>
      </c>
      <c r="Z1509" s="262" t="s">
        <v>33</v>
      </c>
      <c r="AA1509" s="262" t="s">
        <v>33</v>
      </c>
      <c r="AB1509" s="262" t="s">
        <v>33</v>
      </c>
      <c r="AC1509" s="262" t="s">
        <v>33</v>
      </c>
      <c r="AD1509" s="262">
        <v>0.92</v>
      </c>
      <c r="AE1509" s="260">
        <v>0.875</v>
      </c>
      <c r="AF1509" s="260">
        <v>0.958333333333333</v>
      </c>
      <c r="AG1509" s="260">
        <v>0.972972972972973</v>
      </c>
      <c r="AH1509" s="260">
        <v>0.935172413793103</v>
      </c>
      <c r="AI1509" s="262">
        <v>0.92</v>
      </c>
      <c r="AJ1509" s="260">
        <v>0.991211840888067</v>
      </c>
      <c r="AK1509" s="260">
        <v>0.996769727734195</v>
      </c>
      <c r="AL1509" s="260">
        <v>0.995958688819039</v>
      </c>
      <c r="AM1509" s="260">
        <v>0.995100734889767</v>
      </c>
      <c r="AN1509" s="259">
        <v>0.99</v>
      </c>
      <c r="AO1509" s="264">
        <v>1</v>
      </c>
      <c r="AP1509" s="264">
        <v>1</v>
      </c>
      <c r="AQ1509" s="264">
        <v>1</v>
      </c>
      <c r="AR1509" s="265">
        <v>1</v>
      </c>
      <c r="AS1509" s="286">
        <v>0.110069253262963</v>
      </c>
      <c r="AT1509" s="267">
        <v>0</v>
      </c>
      <c r="AU1509" s="268">
        <v>0.0833333333333333</v>
      </c>
      <c r="AV1509" s="268">
        <v>0</v>
      </c>
      <c r="AW1509" s="268">
        <v>0.0399579390115668</v>
      </c>
      <c r="AX1509" s="224"/>
      <c r="AY1509" s="222"/>
    </row>
    <row r="1510" ht="15" spans="1:51">
      <c r="A1510" s="220"/>
      <c r="B1510" s="224"/>
      <c r="C1510" s="283" t="s">
        <v>1455</v>
      </c>
      <c r="D1510" s="111" t="s">
        <v>25</v>
      </c>
      <c r="E1510" s="111" t="s">
        <v>1456</v>
      </c>
      <c r="F1510" s="290" t="s">
        <v>1551</v>
      </c>
      <c r="G1510" s="290" t="s">
        <v>1551</v>
      </c>
      <c r="H1510" s="290" t="s">
        <v>1551</v>
      </c>
      <c r="I1510" s="290" t="s">
        <v>1551</v>
      </c>
      <c r="J1510" s="259">
        <v>0.9</v>
      </c>
      <c r="K1510" s="260">
        <v>1</v>
      </c>
      <c r="L1510" s="260">
        <v>0.953488372093023</v>
      </c>
      <c r="M1510" s="261">
        <v>1</v>
      </c>
      <c r="N1510" s="261">
        <v>0.98780487804878</v>
      </c>
      <c r="O1510" s="262">
        <v>0.9</v>
      </c>
      <c r="P1510" s="263">
        <v>0.947023341201154</v>
      </c>
      <c r="Q1510" s="260">
        <v>0.923076923076923</v>
      </c>
      <c r="R1510" s="260">
        <v>0.94598021810804</v>
      </c>
      <c r="S1510" s="260">
        <v>0.963731151898616</v>
      </c>
      <c r="T1510" s="262">
        <v>0.9</v>
      </c>
      <c r="U1510" s="260">
        <v>0.920535011801731</v>
      </c>
      <c r="V1510" s="260">
        <v>0.943846153846154</v>
      </c>
      <c r="W1510" s="260">
        <v>0.942936850114126</v>
      </c>
      <c r="X1510" s="260">
        <v>0.946509298864668</v>
      </c>
      <c r="Y1510" s="262">
        <v>0.92</v>
      </c>
      <c r="Z1510" s="262" t="s">
        <v>33</v>
      </c>
      <c r="AA1510" s="262" t="s">
        <v>33</v>
      </c>
      <c r="AB1510" s="262">
        <v>0</v>
      </c>
      <c r="AC1510" s="262">
        <v>0</v>
      </c>
      <c r="AD1510" s="262">
        <v>0.92</v>
      </c>
      <c r="AE1510" s="260">
        <v>1</v>
      </c>
      <c r="AF1510" s="260">
        <v>0.958083832335329</v>
      </c>
      <c r="AG1510" s="260">
        <v>0.995594713656388</v>
      </c>
      <c r="AH1510" s="260">
        <v>0.979099307159353</v>
      </c>
      <c r="AI1510" s="262">
        <v>0.92</v>
      </c>
      <c r="AJ1510" s="260">
        <v>0.968536969061353</v>
      </c>
      <c r="AK1510" s="260">
        <v>0.981794871794872</v>
      </c>
      <c r="AL1510" s="260">
        <v>0.983012170385396</v>
      </c>
      <c r="AM1510" s="260">
        <v>0.983854966118828</v>
      </c>
      <c r="AN1510" s="259">
        <v>0.99</v>
      </c>
      <c r="AO1510" s="264">
        <v>1</v>
      </c>
      <c r="AP1510" s="264">
        <v>1</v>
      </c>
      <c r="AQ1510" s="264">
        <v>1</v>
      </c>
      <c r="AR1510" s="265">
        <v>1</v>
      </c>
      <c r="AS1510" s="286">
        <v>0.110069253262963</v>
      </c>
      <c r="AT1510" s="267">
        <v>0.0285714285714286</v>
      </c>
      <c r="AU1510" s="268">
        <v>0</v>
      </c>
      <c r="AV1510" s="268">
        <v>0.027027027027027</v>
      </c>
      <c r="AW1510" s="268">
        <v>0.0234997901804448</v>
      </c>
      <c r="AX1510" s="224"/>
      <c r="AY1510" s="222"/>
    </row>
    <row r="1511" ht="15" spans="1:51">
      <c r="A1511" s="220"/>
      <c r="B1511" s="224"/>
      <c r="C1511" s="283" t="s">
        <v>1455</v>
      </c>
      <c r="D1511" s="111" t="s">
        <v>25</v>
      </c>
      <c r="E1511" s="111" t="s">
        <v>1456</v>
      </c>
      <c r="F1511" s="290" t="s">
        <v>1552</v>
      </c>
      <c r="G1511" s="290" t="s">
        <v>1552</v>
      </c>
      <c r="H1511" s="290" t="s">
        <v>1552</v>
      </c>
      <c r="I1511" s="290" t="s">
        <v>1552</v>
      </c>
      <c r="J1511" s="259">
        <v>0.9</v>
      </c>
      <c r="K1511" s="260">
        <v>1</v>
      </c>
      <c r="L1511" s="260">
        <v>1</v>
      </c>
      <c r="M1511" s="261">
        <v>1</v>
      </c>
      <c r="N1511" s="261">
        <v>0.991094147582697</v>
      </c>
      <c r="O1511" s="262">
        <v>0.9</v>
      </c>
      <c r="P1511" s="263">
        <v>0.987940630797774</v>
      </c>
      <c r="Q1511" s="260">
        <v>0.746913580246914</v>
      </c>
      <c r="R1511" s="260">
        <v>0.990466633216257</v>
      </c>
      <c r="S1511" s="260">
        <v>0.963436213608509</v>
      </c>
      <c r="T1511" s="262">
        <v>0.9</v>
      </c>
      <c r="U1511" s="260">
        <v>0.942022263450835</v>
      </c>
      <c r="V1511" s="260">
        <v>0.922839506172839</v>
      </c>
      <c r="W1511" s="260">
        <v>0.9568489713999</v>
      </c>
      <c r="X1511" s="260">
        <v>0.941699107791458</v>
      </c>
      <c r="Y1511" s="262">
        <v>0.92</v>
      </c>
      <c r="Z1511" s="262" t="s">
        <v>33</v>
      </c>
      <c r="AA1511" s="262" t="s">
        <v>33</v>
      </c>
      <c r="AB1511" s="262" t="s">
        <v>33</v>
      </c>
      <c r="AC1511" s="262" t="s">
        <v>33</v>
      </c>
      <c r="AD1511" s="262">
        <v>0.92</v>
      </c>
      <c r="AE1511" s="260">
        <v>0.9</v>
      </c>
      <c r="AF1511" s="260">
        <v>0.988505747126437</v>
      </c>
      <c r="AG1511" s="260">
        <v>0.876923076923077</v>
      </c>
      <c r="AH1511" s="260">
        <v>0.980733944954128</v>
      </c>
      <c r="AI1511" s="262">
        <v>0.92</v>
      </c>
      <c r="AJ1511" s="260">
        <v>0.956864564007421</v>
      </c>
      <c r="AK1511" s="260">
        <v>0.965534979423868</v>
      </c>
      <c r="AL1511" s="260">
        <v>0.97491219267436</v>
      </c>
      <c r="AM1511" s="260">
        <v>0.975301283364688</v>
      </c>
      <c r="AN1511" s="259">
        <v>0.99</v>
      </c>
      <c r="AO1511" s="264">
        <v>1</v>
      </c>
      <c r="AP1511" s="264">
        <v>1</v>
      </c>
      <c r="AQ1511" s="264">
        <v>1</v>
      </c>
      <c r="AR1511" s="265">
        <v>1</v>
      </c>
      <c r="AS1511" s="286">
        <v>0.110069253262963</v>
      </c>
      <c r="AT1511" s="267">
        <v>0.0149253731343284</v>
      </c>
      <c r="AU1511" s="268">
        <v>0.00909090909090909</v>
      </c>
      <c r="AV1511" s="268">
        <v>0.0149253731343284</v>
      </c>
      <c r="AW1511" s="268">
        <v>0.0265432098765432</v>
      </c>
      <c r="AX1511" s="224"/>
      <c r="AY1511" s="222"/>
    </row>
    <row r="1512" ht="15" spans="1:51">
      <c r="A1512" s="220"/>
      <c r="B1512" s="224"/>
      <c r="C1512" s="283" t="s">
        <v>1455</v>
      </c>
      <c r="D1512" s="111" t="s">
        <v>25</v>
      </c>
      <c r="E1512" s="111" t="s">
        <v>1456</v>
      </c>
      <c r="F1512" s="290" t="s">
        <v>1553</v>
      </c>
      <c r="G1512" s="290" t="s">
        <v>1553</v>
      </c>
      <c r="H1512" s="290" t="s">
        <v>1553</v>
      </c>
      <c r="I1512" s="290" t="s">
        <v>1553</v>
      </c>
      <c r="J1512" s="259">
        <v>0.9</v>
      </c>
      <c r="K1512" s="260">
        <v>0.95</v>
      </c>
      <c r="L1512" s="260">
        <v>0.95</v>
      </c>
      <c r="M1512" s="261">
        <v>1</v>
      </c>
      <c r="N1512" s="261">
        <v>0.981034482758621</v>
      </c>
      <c r="O1512" s="262">
        <v>0.9</v>
      </c>
      <c r="P1512" s="263">
        <v>0.906556530717605</v>
      </c>
      <c r="Q1512" s="260">
        <v>0.955382436260623</v>
      </c>
      <c r="R1512" s="260">
        <v>0.986146741918933</v>
      </c>
      <c r="S1512" s="260">
        <v>0.969113394450255</v>
      </c>
      <c r="T1512" s="262">
        <v>0.9</v>
      </c>
      <c r="U1512" s="260">
        <v>0.60144553433144</v>
      </c>
      <c r="V1512" s="260">
        <v>0.825070821529745</v>
      </c>
      <c r="W1512" s="260">
        <v>0.920985120574654</v>
      </c>
      <c r="X1512" s="260">
        <v>0.783363071432966</v>
      </c>
      <c r="Y1512" s="262">
        <v>0.92</v>
      </c>
      <c r="Z1512" s="262" t="s">
        <v>33</v>
      </c>
      <c r="AA1512" s="262" t="s">
        <v>33</v>
      </c>
      <c r="AB1512" s="262" t="s">
        <v>33</v>
      </c>
      <c r="AC1512" s="262" t="s">
        <v>33</v>
      </c>
      <c r="AD1512" s="262">
        <v>0.92</v>
      </c>
      <c r="AE1512" s="260">
        <v>1</v>
      </c>
      <c r="AF1512" s="260">
        <v>1</v>
      </c>
      <c r="AG1512" s="260">
        <v>1</v>
      </c>
      <c r="AH1512" s="260">
        <v>0.981927710843373</v>
      </c>
      <c r="AI1512" s="262">
        <v>0.92</v>
      </c>
      <c r="AJ1512" s="260">
        <v>0.944759938048529</v>
      </c>
      <c r="AK1512" s="260">
        <v>0.95042492917847</v>
      </c>
      <c r="AL1512" s="260">
        <v>0.978963571062083</v>
      </c>
      <c r="AM1512" s="260">
        <v>0.969503066100617</v>
      </c>
      <c r="AN1512" s="259">
        <v>0.99</v>
      </c>
      <c r="AO1512" s="264">
        <v>1</v>
      </c>
      <c r="AP1512" s="264" t="s">
        <v>33</v>
      </c>
      <c r="AQ1512" s="264">
        <v>1</v>
      </c>
      <c r="AR1512" s="265">
        <v>1</v>
      </c>
      <c r="AS1512" s="286">
        <v>0.110069253262963</v>
      </c>
      <c r="AT1512" s="267">
        <v>0.0446927374301676</v>
      </c>
      <c r="AU1512" s="268">
        <v>0.0666666666666667</v>
      </c>
      <c r="AV1512" s="268">
        <v>0.0434782608695652</v>
      </c>
      <c r="AW1512" s="268">
        <v>0.0490322580645161</v>
      </c>
      <c r="AX1512" s="224"/>
      <c r="AY1512" s="222"/>
    </row>
    <row r="1513" ht="15" spans="1:51">
      <c r="A1513" s="220"/>
      <c r="B1513" s="224"/>
      <c r="C1513" s="283" t="s">
        <v>1455</v>
      </c>
      <c r="D1513" s="111" t="s">
        <v>25</v>
      </c>
      <c r="E1513" s="111" t="s">
        <v>1456</v>
      </c>
      <c r="F1513" s="290" t="s">
        <v>1554</v>
      </c>
      <c r="G1513" s="290" t="s">
        <v>1554</v>
      </c>
      <c r="H1513" s="290" t="s">
        <v>1554</v>
      </c>
      <c r="I1513" s="290" t="s">
        <v>1554</v>
      </c>
      <c r="J1513" s="259">
        <v>0.9</v>
      </c>
      <c r="K1513" s="260">
        <v>1</v>
      </c>
      <c r="L1513" s="260">
        <v>1</v>
      </c>
      <c r="M1513" s="261">
        <v>1</v>
      </c>
      <c r="N1513" s="261">
        <v>0.992957746478873</v>
      </c>
      <c r="O1513" s="262">
        <v>0.9</v>
      </c>
      <c r="P1513" s="263">
        <v>0.951437699680511</v>
      </c>
      <c r="Q1513" s="260">
        <v>0.994724943481537</v>
      </c>
      <c r="R1513" s="260">
        <v>0.970661672908864</v>
      </c>
      <c r="S1513" s="260">
        <v>0.98232371949455</v>
      </c>
      <c r="T1513" s="262">
        <v>0.9</v>
      </c>
      <c r="U1513" s="260">
        <v>0.867731629392971</v>
      </c>
      <c r="V1513" s="260">
        <v>0.93594574227581</v>
      </c>
      <c r="W1513" s="260">
        <v>0.881398252184769</v>
      </c>
      <c r="X1513" s="260">
        <v>0.90554162245587</v>
      </c>
      <c r="Y1513" s="262">
        <v>0.92</v>
      </c>
      <c r="Z1513" s="262" t="s">
        <v>33</v>
      </c>
      <c r="AA1513" s="262" t="s">
        <v>33</v>
      </c>
      <c r="AB1513" s="262" t="s">
        <v>33</v>
      </c>
      <c r="AC1513" s="262" t="s">
        <v>33</v>
      </c>
      <c r="AD1513" s="262">
        <v>0.92</v>
      </c>
      <c r="AE1513" s="260">
        <v>0.0882352941176471</v>
      </c>
      <c r="AF1513" s="260">
        <v>0.229166666666667</v>
      </c>
      <c r="AG1513" s="260">
        <v>0.932203389830508</v>
      </c>
      <c r="AH1513" s="260">
        <v>0.730113636363636</v>
      </c>
      <c r="AI1513" s="262">
        <v>0.92</v>
      </c>
      <c r="AJ1513" s="260">
        <v>0.949520766773163</v>
      </c>
      <c r="AK1513" s="260">
        <v>0.974378296910324</v>
      </c>
      <c r="AL1513" s="260">
        <v>0.968164794007491</v>
      </c>
      <c r="AM1513" s="260">
        <v>0.973401176811035</v>
      </c>
      <c r="AN1513" s="259">
        <v>0.99</v>
      </c>
      <c r="AO1513" s="264">
        <v>1</v>
      </c>
      <c r="AP1513" s="264">
        <v>1</v>
      </c>
      <c r="AQ1513" s="264">
        <v>1</v>
      </c>
      <c r="AR1513" s="265">
        <v>1</v>
      </c>
      <c r="AS1513" s="286">
        <v>0.110069253262963</v>
      </c>
      <c r="AT1513" s="267">
        <v>0</v>
      </c>
      <c r="AU1513" s="268">
        <v>0.0869565217391304</v>
      </c>
      <c r="AV1513" s="268">
        <v>0.0444444444444444</v>
      </c>
      <c r="AW1513" s="268">
        <v>0.039454806312769</v>
      </c>
      <c r="AX1513" s="224"/>
      <c r="AY1513" s="222"/>
    </row>
    <row r="1514" ht="15" spans="1:51">
      <c r="A1514" s="220"/>
      <c r="B1514" s="224"/>
      <c r="C1514" s="283" t="s">
        <v>1455</v>
      </c>
      <c r="D1514" s="111" t="s">
        <v>125</v>
      </c>
      <c r="E1514" s="111" t="s">
        <v>1456</v>
      </c>
      <c r="F1514" s="290" t="s">
        <v>1555</v>
      </c>
      <c r="G1514" s="290" t="s">
        <v>1555</v>
      </c>
      <c r="H1514" s="290" t="s">
        <v>1555</v>
      </c>
      <c r="I1514" s="290" t="s">
        <v>1555</v>
      </c>
      <c r="J1514" s="259">
        <v>0.9</v>
      </c>
      <c r="K1514" s="260" t="s">
        <v>33</v>
      </c>
      <c r="L1514" s="260" t="s">
        <v>33</v>
      </c>
      <c r="M1514" s="261" t="s">
        <v>33</v>
      </c>
      <c r="N1514" s="261" t="s">
        <v>33</v>
      </c>
      <c r="O1514" s="262">
        <v>0.9</v>
      </c>
      <c r="P1514" s="263" t="s">
        <v>33</v>
      </c>
      <c r="Q1514" s="260" t="s">
        <v>33</v>
      </c>
      <c r="R1514" s="260">
        <v>0</v>
      </c>
      <c r="S1514" s="260">
        <v>0</v>
      </c>
      <c r="T1514" s="262">
        <v>0.9</v>
      </c>
      <c r="U1514" s="260" t="s">
        <v>33</v>
      </c>
      <c r="V1514" s="260" t="s">
        <v>33</v>
      </c>
      <c r="W1514" s="260">
        <v>0</v>
      </c>
      <c r="X1514" s="260">
        <v>0</v>
      </c>
      <c r="Y1514" s="262">
        <v>0.92</v>
      </c>
      <c r="Z1514" s="262" t="s">
        <v>33</v>
      </c>
      <c r="AA1514" s="262" t="s">
        <v>33</v>
      </c>
      <c r="AB1514" s="262" t="s">
        <v>33</v>
      </c>
      <c r="AC1514" s="262" t="s">
        <v>33</v>
      </c>
      <c r="AD1514" s="262">
        <v>0.92</v>
      </c>
      <c r="AE1514" s="260">
        <v>1</v>
      </c>
      <c r="AF1514" s="260">
        <v>1</v>
      </c>
      <c r="AG1514" s="260">
        <v>1</v>
      </c>
      <c r="AH1514" s="260">
        <v>0.942484023339817</v>
      </c>
      <c r="AI1514" s="262">
        <v>0.92</v>
      </c>
      <c r="AJ1514" s="260" t="s">
        <v>33</v>
      </c>
      <c r="AK1514" s="260" t="s">
        <v>33</v>
      </c>
      <c r="AL1514" s="260">
        <v>0</v>
      </c>
      <c r="AM1514" s="260">
        <v>0</v>
      </c>
      <c r="AN1514" s="259">
        <v>0.99</v>
      </c>
      <c r="AO1514" s="264" t="s">
        <v>33</v>
      </c>
      <c r="AP1514" s="264" t="s">
        <v>33</v>
      </c>
      <c r="AQ1514" s="264" t="s">
        <v>33</v>
      </c>
      <c r="AR1514" s="265">
        <v>1</v>
      </c>
      <c r="AS1514" s="286">
        <v>0.110069253262963</v>
      </c>
      <c r="AT1514" s="267" t="s">
        <v>33</v>
      </c>
      <c r="AU1514" s="268" t="s">
        <v>33</v>
      </c>
      <c r="AV1514" s="268" t="s">
        <v>33</v>
      </c>
      <c r="AW1514" s="268" t="s">
        <v>33</v>
      </c>
      <c r="AX1514" s="224"/>
      <c r="AY1514" s="222"/>
    </row>
    <row r="1515" ht="15" spans="1:51">
      <c r="A1515" s="220"/>
      <c r="B1515" s="224"/>
      <c r="C1515" s="283" t="s">
        <v>1455</v>
      </c>
      <c r="D1515" s="111" t="s">
        <v>25</v>
      </c>
      <c r="E1515" s="111" t="s">
        <v>1456</v>
      </c>
      <c r="F1515" s="290" t="s">
        <v>1556</v>
      </c>
      <c r="G1515" s="290" t="s">
        <v>1556</v>
      </c>
      <c r="H1515" s="290" t="s">
        <v>1556</v>
      </c>
      <c r="I1515" s="290" t="s">
        <v>1556</v>
      </c>
      <c r="J1515" s="259">
        <v>0.9</v>
      </c>
      <c r="K1515" s="260">
        <v>0.977272727272727</v>
      </c>
      <c r="L1515" s="260">
        <v>1</v>
      </c>
      <c r="M1515" s="261">
        <v>1</v>
      </c>
      <c r="N1515" s="261">
        <v>0.99021207177814</v>
      </c>
      <c r="O1515" s="262">
        <v>0.9</v>
      </c>
      <c r="P1515" s="263">
        <v>0.978292939936776</v>
      </c>
      <c r="Q1515" s="260">
        <v>0.970636215334421</v>
      </c>
      <c r="R1515" s="260">
        <v>0.997191574724173</v>
      </c>
      <c r="S1515" s="260">
        <v>0.993889941904366</v>
      </c>
      <c r="T1515" s="262">
        <v>0.9</v>
      </c>
      <c r="U1515" s="260">
        <v>0.904531085353003</v>
      </c>
      <c r="V1515" s="260">
        <v>0.931717548357026</v>
      </c>
      <c r="W1515" s="260">
        <v>0.963289869608826</v>
      </c>
      <c r="X1515" s="260">
        <v>0.951312160017259</v>
      </c>
      <c r="Y1515" s="262">
        <v>0.92</v>
      </c>
      <c r="Z1515" s="262" t="s">
        <v>33</v>
      </c>
      <c r="AA1515" s="262" t="s">
        <v>33</v>
      </c>
      <c r="AB1515" s="262" t="s">
        <v>33</v>
      </c>
      <c r="AC1515" s="262" t="s">
        <v>33</v>
      </c>
      <c r="AD1515" s="262">
        <v>0.92</v>
      </c>
      <c r="AE1515" s="260">
        <v>0.526666666666667</v>
      </c>
      <c r="AF1515" s="260">
        <v>0.983471074380165</v>
      </c>
      <c r="AG1515" s="260">
        <v>0.864406779661017</v>
      </c>
      <c r="AH1515" s="260">
        <v>0.956747404844291</v>
      </c>
      <c r="AI1515" s="262">
        <v>0.92</v>
      </c>
      <c r="AJ1515" s="260">
        <v>0.943097997892518</v>
      </c>
      <c r="AK1515" s="260">
        <v>0.970170123514332</v>
      </c>
      <c r="AL1515" s="260">
        <v>0.98074222668004</v>
      </c>
      <c r="AM1515" s="260">
        <v>0.982147672725311</v>
      </c>
      <c r="AN1515" s="259">
        <v>0.99</v>
      </c>
      <c r="AO1515" s="264">
        <v>1</v>
      </c>
      <c r="AP1515" s="264">
        <v>1</v>
      </c>
      <c r="AQ1515" s="264">
        <v>1</v>
      </c>
      <c r="AR1515" s="265">
        <v>1</v>
      </c>
      <c r="AS1515" s="286">
        <v>0.110069253262963</v>
      </c>
      <c r="AT1515" s="267">
        <v>0.0918367346938776</v>
      </c>
      <c r="AU1515" s="268">
        <v>0.0483870967741935</v>
      </c>
      <c r="AV1515" s="268">
        <v>0.0686274509803922</v>
      </c>
      <c r="AW1515" s="268">
        <v>0.0443677594281489</v>
      </c>
      <c r="AX1515" s="224"/>
      <c r="AY1515" s="222"/>
    </row>
    <row r="1516" ht="15" spans="1:51">
      <c r="A1516" s="220"/>
      <c r="B1516" s="224"/>
      <c r="C1516" s="283" t="s">
        <v>1455</v>
      </c>
      <c r="D1516" s="111" t="s">
        <v>25</v>
      </c>
      <c r="E1516" s="111" t="s">
        <v>1456</v>
      </c>
      <c r="F1516" s="290" t="s">
        <v>1557</v>
      </c>
      <c r="G1516" s="290" t="s">
        <v>1557</v>
      </c>
      <c r="H1516" s="290" t="s">
        <v>1557</v>
      </c>
      <c r="I1516" s="290" t="s">
        <v>1557</v>
      </c>
      <c r="J1516" s="259">
        <v>0.9</v>
      </c>
      <c r="K1516" s="260">
        <v>1</v>
      </c>
      <c r="L1516" s="260">
        <v>1</v>
      </c>
      <c r="M1516" s="261">
        <v>1</v>
      </c>
      <c r="N1516" s="261">
        <v>0.98340874811463</v>
      </c>
      <c r="O1516" s="262">
        <v>0.9</v>
      </c>
      <c r="P1516" s="263">
        <v>0.988106565176023</v>
      </c>
      <c r="Q1516" s="260">
        <v>0.985363303711448</v>
      </c>
      <c r="R1516" s="260">
        <v>0.993200836820084</v>
      </c>
      <c r="S1516" s="260">
        <v>0.950630985411259</v>
      </c>
      <c r="T1516" s="262">
        <v>0.9</v>
      </c>
      <c r="U1516" s="260">
        <v>0.921503330161751</v>
      </c>
      <c r="V1516" s="260">
        <v>0.926293779404077</v>
      </c>
      <c r="W1516" s="260">
        <v>0.922071129707113</v>
      </c>
      <c r="X1516" s="260">
        <v>0.866911304036517</v>
      </c>
      <c r="Y1516" s="262">
        <v>0.92</v>
      </c>
      <c r="Z1516" s="262" t="s">
        <v>33</v>
      </c>
      <c r="AA1516" s="262" t="s">
        <v>33</v>
      </c>
      <c r="AB1516" s="262" t="s">
        <v>33</v>
      </c>
      <c r="AC1516" s="262" t="s">
        <v>33</v>
      </c>
      <c r="AD1516" s="262">
        <v>0.92</v>
      </c>
      <c r="AE1516" s="260">
        <v>0.99009900990099</v>
      </c>
      <c r="AF1516" s="260">
        <v>1</v>
      </c>
      <c r="AG1516" s="260">
        <v>1</v>
      </c>
      <c r="AH1516" s="260">
        <v>0.898340248962656</v>
      </c>
      <c r="AI1516" s="262">
        <v>0.92</v>
      </c>
      <c r="AJ1516" s="260">
        <v>0.940057088487155</v>
      </c>
      <c r="AK1516" s="260">
        <v>0.952430737062206</v>
      </c>
      <c r="AL1516" s="260">
        <v>0.949267782426778</v>
      </c>
      <c r="AM1516" s="260">
        <v>0.933876308959098</v>
      </c>
      <c r="AN1516" s="259">
        <v>0.99</v>
      </c>
      <c r="AO1516" s="264" t="s">
        <v>33</v>
      </c>
      <c r="AP1516" s="264" t="s">
        <v>33</v>
      </c>
      <c r="AQ1516" s="264">
        <v>1</v>
      </c>
      <c r="AR1516" s="265">
        <v>1</v>
      </c>
      <c r="AS1516" s="286">
        <v>0.110069253262963</v>
      </c>
      <c r="AT1516" s="267">
        <v>0.266666666666667</v>
      </c>
      <c r="AU1516" s="268">
        <v>0.0909090909090909</v>
      </c>
      <c r="AV1516" s="268">
        <v>0.024390243902439</v>
      </c>
      <c r="AW1516" s="268">
        <v>0.0399188092016238</v>
      </c>
      <c r="AX1516" s="224"/>
      <c r="AY1516" s="222"/>
    </row>
    <row r="1517" ht="15" spans="1:51">
      <c r="A1517" s="220"/>
      <c r="B1517" s="224"/>
      <c r="C1517" s="283" t="s">
        <v>1455</v>
      </c>
      <c r="D1517" s="111" t="s">
        <v>25</v>
      </c>
      <c r="E1517" s="111" t="s">
        <v>1456</v>
      </c>
      <c r="F1517" s="290" t="s">
        <v>1558</v>
      </c>
      <c r="G1517" s="290" t="s">
        <v>1558</v>
      </c>
      <c r="H1517" s="290" t="s">
        <v>1558</v>
      </c>
      <c r="I1517" s="290" t="s">
        <v>1558</v>
      </c>
      <c r="J1517" s="259">
        <v>0.9</v>
      </c>
      <c r="K1517" s="260">
        <v>1</v>
      </c>
      <c r="L1517" s="260">
        <v>1</v>
      </c>
      <c r="M1517" s="261">
        <v>1</v>
      </c>
      <c r="N1517" s="261">
        <v>0.995682210708117</v>
      </c>
      <c r="O1517" s="262">
        <v>0.9</v>
      </c>
      <c r="P1517" s="263">
        <v>0.997502081598668</v>
      </c>
      <c r="Q1517" s="260">
        <v>0.997925925925926</v>
      </c>
      <c r="R1517" s="260">
        <v>0.998369565217391</v>
      </c>
      <c r="S1517" s="260">
        <v>0.996566451720961</v>
      </c>
      <c r="T1517" s="262">
        <v>0.9</v>
      </c>
      <c r="U1517" s="260">
        <v>0.953094643352762</v>
      </c>
      <c r="V1517" s="260">
        <v>0.971555555555556</v>
      </c>
      <c r="W1517" s="260">
        <v>0.973641304347826</v>
      </c>
      <c r="X1517" s="260">
        <v>0.971746503642911</v>
      </c>
      <c r="Y1517" s="262">
        <v>0.92</v>
      </c>
      <c r="Z1517" s="262" t="s">
        <v>33</v>
      </c>
      <c r="AA1517" s="262" t="s">
        <v>33</v>
      </c>
      <c r="AB1517" s="262" t="s">
        <v>33</v>
      </c>
      <c r="AC1517" s="262">
        <v>1</v>
      </c>
      <c r="AD1517" s="262">
        <v>0.92</v>
      </c>
      <c r="AE1517" s="260">
        <v>0.95679012345679</v>
      </c>
      <c r="AF1517" s="260">
        <v>0.910179640718563</v>
      </c>
      <c r="AG1517" s="260">
        <v>1</v>
      </c>
      <c r="AH1517" s="260">
        <v>0.962235649546828</v>
      </c>
      <c r="AI1517" s="262">
        <v>0.92</v>
      </c>
      <c r="AJ1517" s="260">
        <v>0.971690258118235</v>
      </c>
      <c r="AK1517" s="260">
        <v>0.986666666666667</v>
      </c>
      <c r="AL1517" s="260">
        <v>0.988315217391304</v>
      </c>
      <c r="AM1517" s="260">
        <v>0.988255121374214</v>
      </c>
      <c r="AN1517" s="259">
        <v>0.99</v>
      </c>
      <c r="AO1517" s="264">
        <v>1</v>
      </c>
      <c r="AP1517" s="264">
        <v>1</v>
      </c>
      <c r="AQ1517" s="264">
        <v>1</v>
      </c>
      <c r="AR1517" s="265">
        <v>1</v>
      </c>
      <c r="AS1517" s="286">
        <v>0.110069253262963</v>
      </c>
      <c r="AT1517" s="267">
        <v>0.0588235294117647</v>
      </c>
      <c r="AU1517" s="268">
        <v>0.0454545454545455</v>
      </c>
      <c r="AV1517" s="268">
        <v>0</v>
      </c>
      <c r="AW1517" s="268">
        <v>0.0482758620689655</v>
      </c>
      <c r="AX1517" s="224"/>
      <c r="AY1517" s="222"/>
    </row>
    <row r="1518" ht="15" spans="1:51">
      <c r="A1518" s="220"/>
      <c r="B1518" s="224"/>
      <c r="C1518" s="283" t="s">
        <v>1455</v>
      </c>
      <c r="D1518" s="111" t="s">
        <v>25</v>
      </c>
      <c r="E1518" s="111" t="s">
        <v>1456</v>
      </c>
      <c r="F1518" s="290" t="s">
        <v>1559</v>
      </c>
      <c r="G1518" s="290" t="s">
        <v>1559</v>
      </c>
      <c r="H1518" s="290" t="s">
        <v>1559</v>
      </c>
      <c r="I1518" s="290" t="s">
        <v>1559</v>
      </c>
      <c r="J1518" s="259">
        <v>0.9</v>
      </c>
      <c r="K1518" s="260">
        <v>0.972222222222222</v>
      </c>
      <c r="L1518" s="260">
        <v>0.976190476190476</v>
      </c>
      <c r="M1518" s="261">
        <v>0.977777777777778</v>
      </c>
      <c r="N1518" s="261">
        <v>0.958222222222222</v>
      </c>
      <c r="O1518" s="262">
        <v>0.9</v>
      </c>
      <c r="P1518" s="263">
        <v>0.950872817955112</v>
      </c>
      <c r="Q1518" s="260">
        <v>0.981873883073781</v>
      </c>
      <c r="R1518" s="260">
        <v>0.978834661354582</v>
      </c>
      <c r="S1518" s="260">
        <v>0.95376662136595</v>
      </c>
      <c r="T1518" s="262">
        <v>0.9</v>
      </c>
      <c r="U1518" s="260">
        <v>0.90573566084788</v>
      </c>
      <c r="V1518" s="260">
        <v>0.919836609650242</v>
      </c>
      <c r="W1518" s="260">
        <v>0.918575697211155</v>
      </c>
      <c r="X1518" s="260">
        <v>0.902212629129249</v>
      </c>
      <c r="Y1518" s="262">
        <v>0.92</v>
      </c>
      <c r="Z1518" s="262" t="s">
        <v>33</v>
      </c>
      <c r="AA1518" s="262" t="s">
        <v>33</v>
      </c>
      <c r="AB1518" s="262" t="s">
        <v>33</v>
      </c>
      <c r="AC1518" s="262">
        <v>1</v>
      </c>
      <c r="AD1518" s="262">
        <v>0.92</v>
      </c>
      <c r="AE1518" s="260">
        <v>0.990740740740741</v>
      </c>
      <c r="AF1518" s="260">
        <v>0.995708154506438</v>
      </c>
      <c r="AG1518" s="260">
        <v>1</v>
      </c>
      <c r="AH1518" s="260">
        <v>0.947663252240717</v>
      </c>
      <c r="AI1518" s="262">
        <v>0.92</v>
      </c>
      <c r="AJ1518" s="260">
        <v>0.939152119700748</v>
      </c>
      <c r="AK1518" s="260">
        <v>0.956344140924177</v>
      </c>
      <c r="AL1518" s="260">
        <v>0.977844162310182</v>
      </c>
      <c r="AM1518" s="260">
        <v>0.9699157962055</v>
      </c>
      <c r="AN1518" s="259">
        <v>0.99</v>
      </c>
      <c r="AO1518" s="264">
        <v>1</v>
      </c>
      <c r="AP1518" s="264">
        <v>1</v>
      </c>
      <c r="AQ1518" s="264">
        <v>1</v>
      </c>
      <c r="AR1518" s="265">
        <v>1</v>
      </c>
      <c r="AS1518" s="286">
        <v>0.110069253262963</v>
      </c>
      <c r="AT1518" s="267">
        <v>0.0434782608695652</v>
      </c>
      <c r="AU1518" s="268">
        <v>0.0447761194029851</v>
      </c>
      <c r="AV1518" s="268">
        <v>0.0287769784172662</v>
      </c>
      <c r="AW1518" s="268">
        <v>0.0461725394896719</v>
      </c>
      <c r="AX1518" s="224"/>
      <c r="AY1518" s="222"/>
    </row>
    <row r="1519" ht="15" spans="1:51">
      <c r="A1519" s="220"/>
      <c r="B1519" s="224"/>
      <c r="C1519" s="283" t="s">
        <v>1455</v>
      </c>
      <c r="D1519" s="111" t="s">
        <v>25</v>
      </c>
      <c r="E1519" s="111" t="s">
        <v>1456</v>
      </c>
      <c r="F1519" s="290" t="s">
        <v>1560</v>
      </c>
      <c r="G1519" s="290" t="s">
        <v>1560</v>
      </c>
      <c r="H1519" s="290" t="s">
        <v>1560</v>
      </c>
      <c r="I1519" s="290" t="s">
        <v>1560</v>
      </c>
      <c r="J1519" s="259">
        <v>0.9</v>
      </c>
      <c r="K1519" s="260">
        <v>0.894736842105263</v>
      </c>
      <c r="L1519" s="260">
        <v>0.944444444444444</v>
      </c>
      <c r="M1519" s="261">
        <v>0.944444444444444</v>
      </c>
      <c r="N1519" s="261">
        <v>0.944223107569721</v>
      </c>
      <c r="O1519" s="262">
        <v>0.9</v>
      </c>
      <c r="P1519" s="263">
        <v>0.994229915667998</v>
      </c>
      <c r="Q1519" s="260">
        <v>0.9771714922049</v>
      </c>
      <c r="R1519" s="260">
        <v>0.998673153471915</v>
      </c>
      <c r="S1519" s="260">
        <v>0.993488246874527</v>
      </c>
      <c r="T1519" s="262">
        <v>0.9</v>
      </c>
      <c r="U1519" s="260">
        <v>0.918774966711052</v>
      </c>
      <c r="V1519" s="260">
        <v>0.956570155902004</v>
      </c>
      <c r="W1519" s="260">
        <v>0.938522777532065</v>
      </c>
      <c r="X1519" s="260">
        <v>0.945146472379734</v>
      </c>
      <c r="Y1519" s="262">
        <v>0.92</v>
      </c>
      <c r="Z1519" s="262" t="s">
        <v>33</v>
      </c>
      <c r="AA1519" s="262" t="s">
        <v>33</v>
      </c>
      <c r="AB1519" s="262" t="s">
        <v>33</v>
      </c>
      <c r="AC1519" s="262" t="s">
        <v>33</v>
      </c>
      <c r="AD1519" s="262">
        <v>0.92</v>
      </c>
      <c r="AE1519" s="260">
        <v>0.708333333333333</v>
      </c>
      <c r="AF1519" s="260">
        <v>0.775862068965517</v>
      </c>
      <c r="AG1519" s="260">
        <v>0.98</v>
      </c>
      <c r="AH1519" s="260">
        <v>0.971737323358271</v>
      </c>
      <c r="AI1519" s="262">
        <v>0.92</v>
      </c>
      <c r="AJ1519" s="260">
        <v>0.962272525521527</v>
      </c>
      <c r="AK1519" s="260">
        <v>0.983296213808463</v>
      </c>
      <c r="AL1519" s="260">
        <v>0.978328173374613</v>
      </c>
      <c r="AM1519" s="260">
        <v>0.98189527527258</v>
      </c>
      <c r="AN1519" s="259">
        <v>0.99</v>
      </c>
      <c r="AO1519" s="264">
        <v>1</v>
      </c>
      <c r="AP1519" s="264">
        <v>1</v>
      </c>
      <c r="AQ1519" s="264">
        <v>1</v>
      </c>
      <c r="AR1519" s="265">
        <v>1</v>
      </c>
      <c r="AS1519" s="286">
        <v>0.110069253262963</v>
      </c>
      <c r="AT1519" s="267">
        <v>0.117647058823529</v>
      </c>
      <c r="AU1519" s="268">
        <v>0.0526315789473684</v>
      </c>
      <c r="AV1519" s="268">
        <v>0</v>
      </c>
      <c r="AW1519" s="268">
        <v>0.0515463917525773</v>
      </c>
      <c r="AX1519" s="224"/>
      <c r="AY1519" s="222"/>
    </row>
    <row r="1520" ht="15" spans="1:51">
      <c r="A1520" s="220"/>
      <c r="B1520" s="224"/>
      <c r="C1520" s="283" t="s">
        <v>1455</v>
      </c>
      <c r="D1520" s="111" t="s">
        <v>25</v>
      </c>
      <c r="E1520" s="111" t="s">
        <v>1456</v>
      </c>
      <c r="F1520" s="290" t="s">
        <v>1561</v>
      </c>
      <c r="G1520" s="290" t="s">
        <v>1561</v>
      </c>
      <c r="H1520" s="290" t="s">
        <v>1561</v>
      </c>
      <c r="I1520" s="290" t="s">
        <v>1561</v>
      </c>
      <c r="J1520" s="259">
        <v>0.9</v>
      </c>
      <c r="K1520" s="260">
        <v>0.947368421052632</v>
      </c>
      <c r="L1520" s="260">
        <v>0.956521739130435</v>
      </c>
      <c r="M1520" s="261">
        <v>0.961538461538462</v>
      </c>
      <c r="N1520" s="261">
        <v>0.957055214723926</v>
      </c>
      <c r="O1520" s="262">
        <v>0.9</v>
      </c>
      <c r="P1520" s="263">
        <v>0.929959100204499</v>
      </c>
      <c r="Q1520" s="260">
        <v>0.932702418506835</v>
      </c>
      <c r="R1520" s="260">
        <v>0.906520484708598</v>
      </c>
      <c r="S1520" s="260">
        <v>0.938153346382908</v>
      </c>
      <c r="T1520" s="262">
        <v>0.9</v>
      </c>
      <c r="U1520" s="260">
        <v>0.901840490797546</v>
      </c>
      <c r="V1520" s="260">
        <v>0.913249211356467</v>
      </c>
      <c r="W1520" s="260">
        <v>0.855164454702827</v>
      </c>
      <c r="X1520" s="260">
        <v>0.898650618466536</v>
      </c>
      <c r="Y1520" s="262">
        <v>0.92</v>
      </c>
      <c r="Z1520" s="262" t="s">
        <v>33</v>
      </c>
      <c r="AA1520" s="262" t="s">
        <v>33</v>
      </c>
      <c r="AB1520" s="262" t="s">
        <v>33</v>
      </c>
      <c r="AC1520" s="262" t="s">
        <v>33</v>
      </c>
      <c r="AD1520" s="262">
        <v>0.92</v>
      </c>
      <c r="AE1520" s="260">
        <v>0.978165938864629</v>
      </c>
      <c r="AF1520" s="260">
        <v>0.961290322580645</v>
      </c>
      <c r="AG1520" s="260">
        <v>1</v>
      </c>
      <c r="AH1520" s="260">
        <v>0.976659256906955</v>
      </c>
      <c r="AI1520" s="262">
        <v>0.92</v>
      </c>
      <c r="AJ1520" s="260">
        <v>0.928936605316973</v>
      </c>
      <c r="AK1520" s="260">
        <v>0.945846477392219</v>
      </c>
      <c r="AL1520" s="260">
        <v>0.9399884593191</v>
      </c>
      <c r="AM1520" s="260">
        <v>0.950293615426263</v>
      </c>
      <c r="AN1520" s="259">
        <v>0.99</v>
      </c>
      <c r="AO1520" s="264">
        <v>1</v>
      </c>
      <c r="AP1520" s="264">
        <v>1</v>
      </c>
      <c r="AQ1520" s="264">
        <v>1</v>
      </c>
      <c r="AR1520" s="265">
        <v>1</v>
      </c>
      <c r="AS1520" s="286">
        <v>0.110069253262963</v>
      </c>
      <c r="AT1520" s="267">
        <v>0</v>
      </c>
      <c r="AU1520" s="268">
        <v>0</v>
      </c>
      <c r="AV1520" s="268">
        <v>0</v>
      </c>
      <c r="AW1520" s="268">
        <v>0.061003861003861</v>
      </c>
      <c r="AX1520" s="224"/>
      <c r="AY1520" s="222"/>
    </row>
    <row r="1521" ht="15" spans="1:51">
      <c r="A1521" s="220"/>
      <c r="B1521" s="224"/>
      <c r="C1521" s="283" t="s">
        <v>1455</v>
      </c>
      <c r="D1521" s="111" t="s">
        <v>25</v>
      </c>
      <c r="E1521" s="111" t="s">
        <v>1456</v>
      </c>
      <c r="F1521" s="290" t="s">
        <v>1562</v>
      </c>
      <c r="G1521" s="290" t="s">
        <v>1562</v>
      </c>
      <c r="H1521" s="290" t="s">
        <v>1562</v>
      </c>
      <c r="I1521" s="290" t="s">
        <v>1562</v>
      </c>
      <c r="J1521" s="259">
        <v>0.9</v>
      </c>
      <c r="K1521" s="260">
        <v>1</v>
      </c>
      <c r="L1521" s="260">
        <v>1</v>
      </c>
      <c r="M1521" s="261">
        <v>1</v>
      </c>
      <c r="N1521" s="261">
        <v>0.992603550295858</v>
      </c>
      <c r="O1521" s="262">
        <v>0.9</v>
      </c>
      <c r="P1521" s="263">
        <v>0.996972754793138</v>
      </c>
      <c r="Q1521" s="260">
        <v>0.997013142174432</v>
      </c>
      <c r="R1521" s="260">
        <v>0.997990959316926</v>
      </c>
      <c r="S1521" s="260">
        <v>0.994978999618175</v>
      </c>
      <c r="T1521" s="262">
        <v>0.9</v>
      </c>
      <c r="U1521" s="260">
        <v>0.8970736629667</v>
      </c>
      <c r="V1521" s="260">
        <v>0.93010752688172</v>
      </c>
      <c r="W1521" s="260">
        <v>0.947262682069312</v>
      </c>
      <c r="X1521" s="260">
        <v>0.936903398243604</v>
      </c>
      <c r="Y1521" s="262">
        <v>0.92</v>
      </c>
      <c r="Z1521" s="262" t="s">
        <v>33</v>
      </c>
      <c r="AA1521" s="262" t="s">
        <v>33</v>
      </c>
      <c r="AB1521" s="262" t="s">
        <v>33</v>
      </c>
      <c r="AC1521" s="262" t="s">
        <v>33</v>
      </c>
      <c r="AD1521" s="262">
        <v>0.92</v>
      </c>
      <c r="AE1521" s="260">
        <v>1</v>
      </c>
      <c r="AF1521" s="260">
        <v>0.961538461538462</v>
      </c>
      <c r="AG1521" s="260">
        <v>0.919191919191919</v>
      </c>
      <c r="AH1521" s="260">
        <v>0.929811866859624</v>
      </c>
      <c r="AI1521" s="262">
        <v>0.92</v>
      </c>
      <c r="AJ1521" s="260">
        <v>0.94904137235116</v>
      </c>
      <c r="AK1521" s="260">
        <v>0.962962962962963</v>
      </c>
      <c r="AL1521" s="260">
        <v>0.974384731290809</v>
      </c>
      <c r="AM1521" s="260">
        <v>0.977128675066819</v>
      </c>
      <c r="AN1521" s="259">
        <v>0.99</v>
      </c>
      <c r="AO1521" s="264">
        <v>1</v>
      </c>
      <c r="AP1521" s="264">
        <v>1</v>
      </c>
      <c r="AQ1521" s="264">
        <v>1</v>
      </c>
      <c r="AR1521" s="265">
        <v>1</v>
      </c>
      <c r="AS1521" s="286">
        <v>0.110069253262963</v>
      </c>
      <c r="AT1521" s="267">
        <v>0.0666666666666667</v>
      </c>
      <c r="AU1521" s="268">
        <v>0</v>
      </c>
      <c r="AV1521" s="268">
        <v>0</v>
      </c>
      <c r="AW1521" s="268">
        <v>0.0537944284341979</v>
      </c>
      <c r="AX1521" s="224"/>
      <c r="AY1521" s="222"/>
    </row>
    <row r="1522" ht="15" spans="1:51">
      <c r="A1522" s="220"/>
      <c r="B1522" s="224"/>
      <c r="C1522" s="283" t="s">
        <v>1455</v>
      </c>
      <c r="D1522" s="111" t="s">
        <v>25</v>
      </c>
      <c r="E1522" s="111" t="s">
        <v>1456</v>
      </c>
      <c r="F1522" s="290" t="s">
        <v>1563</v>
      </c>
      <c r="G1522" s="290" t="s">
        <v>1563</v>
      </c>
      <c r="H1522" s="290" t="s">
        <v>1563</v>
      </c>
      <c r="I1522" s="290" t="s">
        <v>1563</v>
      </c>
      <c r="J1522" s="259">
        <v>0.9</v>
      </c>
      <c r="K1522" s="260">
        <v>1</v>
      </c>
      <c r="L1522" s="260">
        <v>0.96969696969697</v>
      </c>
      <c r="M1522" s="261">
        <v>0.941176470588235</v>
      </c>
      <c r="N1522" s="261">
        <v>0.978260869565217</v>
      </c>
      <c r="O1522" s="262">
        <v>0.9</v>
      </c>
      <c r="P1522" s="263">
        <v>0.988049713193117</v>
      </c>
      <c r="Q1522" s="260">
        <v>0.983324367939753</v>
      </c>
      <c r="R1522" s="260">
        <v>0.989622641509434</v>
      </c>
      <c r="S1522" s="260">
        <v>0.991644058600109</v>
      </c>
      <c r="T1522" s="262">
        <v>0.9</v>
      </c>
      <c r="U1522" s="260">
        <v>0.912523900573614</v>
      </c>
      <c r="V1522" s="260">
        <v>0.927918235610543</v>
      </c>
      <c r="W1522" s="260">
        <v>0.92122641509434</v>
      </c>
      <c r="X1522" s="260">
        <v>0.920926026406222</v>
      </c>
      <c r="Y1522" s="262">
        <v>0.92</v>
      </c>
      <c r="Z1522" s="262" t="s">
        <v>33</v>
      </c>
      <c r="AA1522" s="262" t="s">
        <v>33</v>
      </c>
      <c r="AB1522" s="262" t="s">
        <v>33</v>
      </c>
      <c r="AC1522" s="262" t="s">
        <v>33</v>
      </c>
      <c r="AD1522" s="262">
        <v>0.92</v>
      </c>
      <c r="AE1522" s="260">
        <v>0.973509933774834</v>
      </c>
      <c r="AF1522" s="260">
        <v>0.938271604938272</v>
      </c>
      <c r="AG1522" s="260">
        <v>0.991379310344828</v>
      </c>
      <c r="AH1522" s="260">
        <v>0.980415508799788</v>
      </c>
      <c r="AI1522" s="262">
        <v>0.92</v>
      </c>
      <c r="AJ1522" s="260">
        <v>0.934512428298279</v>
      </c>
      <c r="AK1522" s="260">
        <v>0.948897256589564</v>
      </c>
      <c r="AL1522" s="260">
        <v>0.943867924528302</v>
      </c>
      <c r="AM1522" s="260">
        <v>0.947802495930548</v>
      </c>
      <c r="AN1522" s="259">
        <v>0.99</v>
      </c>
      <c r="AO1522" s="264">
        <v>1</v>
      </c>
      <c r="AP1522" s="264">
        <v>1</v>
      </c>
      <c r="AQ1522" s="264">
        <v>1</v>
      </c>
      <c r="AR1522" s="265">
        <v>1</v>
      </c>
      <c r="AS1522" s="286">
        <v>0.110069253262963</v>
      </c>
      <c r="AT1522" s="267">
        <v>0</v>
      </c>
      <c r="AU1522" s="268">
        <v>0</v>
      </c>
      <c r="AV1522" s="268">
        <v>0.0909090909090909</v>
      </c>
      <c r="AW1522" s="268">
        <v>0.0481099656357388</v>
      </c>
      <c r="AX1522" s="224"/>
      <c r="AY1522" s="222"/>
    </row>
    <row r="1523" ht="15" spans="1:51">
      <c r="A1523" s="220"/>
      <c r="B1523" s="224"/>
      <c r="C1523" s="283" t="s">
        <v>1455</v>
      </c>
      <c r="D1523" s="111" t="s">
        <v>125</v>
      </c>
      <c r="E1523" s="111" t="s">
        <v>1456</v>
      </c>
      <c r="F1523" s="290" t="s">
        <v>1564</v>
      </c>
      <c r="G1523" s="290" t="s">
        <v>1564</v>
      </c>
      <c r="H1523" s="290" t="s">
        <v>1564</v>
      </c>
      <c r="I1523" s="290" t="s">
        <v>1564</v>
      </c>
      <c r="J1523" s="259">
        <v>0.9</v>
      </c>
      <c r="K1523" s="260" t="s">
        <v>33</v>
      </c>
      <c r="L1523" s="260" t="s">
        <v>33</v>
      </c>
      <c r="M1523" s="261" t="s">
        <v>33</v>
      </c>
      <c r="N1523" s="261" t="s">
        <v>33</v>
      </c>
      <c r="O1523" s="262">
        <v>0.9</v>
      </c>
      <c r="P1523" s="263" t="s">
        <v>33</v>
      </c>
      <c r="Q1523" s="260" t="s">
        <v>33</v>
      </c>
      <c r="R1523" s="260" t="s">
        <v>33</v>
      </c>
      <c r="S1523" s="260">
        <v>1</v>
      </c>
      <c r="T1523" s="262">
        <v>0.9</v>
      </c>
      <c r="U1523" s="260" t="s">
        <v>33</v>
      </c>
      <c r="V1523" s="260" t="s">
        <v>33</v>
      </c>
      <c r="W1523" s="260" t="s">
        <v>33</v>
      </c>
      <c r="X1523" s="260">
        <v>1</v>
      </c>
      <c r="Y1523" s="262">
        <v>0.92</v>
      </c>
      <c r="Z1523" s="262" t="s">
        <v>33</v>
      </c>
      <c r="AA1523" s="262" t="s">
        <v>33</v>
      </c>
      <c r="AB1523" s="262" t="s">
        <v>33</v>
      </c>
      <c r="AC1523" s="262" t="s">
        <v>33</v>
      </c>
      <c r="AD1523" s="262">
        <v>0.92</v>
      </c>
      <c r="AE1523" s="260">
        <v>1</v>
      </c>
      <c r="AF1523" s="260">
        <v>0.983471074380165</v>
      </c>
      <c r="AG1523" s="260">
        <v>0.962962962962963</v>
      </c>
      <c r="AH1523" s="260">
        <v>0.987554019014693</v>
      </c>
      <c r="AI1523" s="262">
        <v>0.92</v>
      </c>
      <c r="AJ1523" s="260" t="s">
        <v>33</v>
      </c>
      <c r="AK1523" s="260" t="s">
        <v>33</v>
      </c>
      <c r="AL1523" s="260" t="s">
        <v>33</v>
      </c>
      <c r="AM1523" s="260">
        <v>1</v>
      </c>
      <c r="AN1523" s="259">
        <v>0.99</v>
      </c>
      <c r="AO1523" s="264" t="s">
        <v>33</v>
      </c>
      <c r="AP1523" s="264" t="s">
        <v>33</v>
      </c>
      <c r="AQ1523" s="264" t="s">
        <v>33</v>
      </c>
      <c r="AR1523" s="265">
        <v>1</v>
      </c>
      <c r="AS1523" s="286">
        <v>0.110069253262963</v>
      </c>
      <c r="AT1523" s="267" t="s">
        <v>33</v>
      </c>
      <c r="AU1523" s="268" t="s">
        <v>33</v>
      </c>
      <c r="AV1523" s="268" t="s">
        <v>33</v>
      </c>
      <c r="AW1523" s="268" t="s">
        <v>33</v>
      </c>
      <c r="AX1523" s="224"/>
      <c r="AY1523" s="222"/>
    </row>
    <row r="1524" ht="15" spans="1:51">
      <c r="A1524" s="220"/>
      <c r="B1524" s="224"/>
      <c r="C1524" s="283" t="s">
        <v>1455</v>
      </c>
      <c r="D1524" s="111" t="s">
        <v>25</v>
      </c>
      <c r="E1524" s="111" t="s">
        <v>1456</v>
      </c>
      <c r="F1524" s="290" t="s">
        <v>1565</v>
      </c>
      <c r="G1524" s="290" t="s">
        <v>1565</v>
      </c>
      <c r="H1524" s="290" t="s">
        <v>1565</v>
      </c>
      <c r="I1524" s="290" t="s">
        <v>1565</v>
      </c>
      <c r="J1524" s="259">
        <v>0.9</v>
      </c>
      <c r="K1524" s="260">
        <v>0.967741935483871</v>
      </c>
      <c r="L1524" s="260">
        <v>0.967741935483871</v>
      </c>
      <c r="M1524" s="261">
        <v>0.971830985915493</v>
      </c>
      <c r="N1524" s="261">
        <v>0.967831392124237</v>
      </c>
      <c r="O1524" s="262">
        <v>0.9</v>
      </c>
      <c r="P1524" s="263">
        <v>0.933654664020414</v>
      </c>
      <c r="Q1524" s="260">
        <v>0.963137665967855</v>
      </c>
      <c r="R1524" s="260">
        <v>0.950613588745884</v>
      </c>
      <c r="S1524" s="260">
        <v>0.969473924137893</v>
      </c>
      <c r="T1524" s="262">
        <v>0.9</v>
      </c>
      <c r="U1524" s="260">
        <v>0.860646441735186</v>
      </c>
      <c r="V1524" s="260">
        <v>0.917540181691125</v>
      </c>
      <c r="W1524" s="260">
        <v>0.882969170906914</v>
      </c>
      <c r="X1524" s="260">
        <v>0.91146826477799</v>
      </c>
      <c r="Y1524" s="262">
        <v>0.92</v>
      </c>
      <c r="Z1524" s="262" t="s">
        <v>33</v>
      </c>
      <c r="AA1524" s="262" t="s">
        <v>33</v>
      </c>
      <c r="AB1524" s="262" t="s">
        <v>33</v>
      </c>
      <c r="AC1524" s="262" t="s">
        <v>33</v>
      </c>
      <c r="AD1524" s="262">
        <v>0.92</v>
      </c>
      <c r="AE1524" s="260">
        <v>0.998477929984779</v>
      </c>
      <c r="AF1524" s="260">
        <v>0.995798319327731</v>
      </c>
      <c r="AG1524" s="260">
        <v>0.997630331753555</v>
      </c>
      <c r="AH1524" s="260">
        <v>0.990513916397373</v>
      </c>
      <c r="AI1524" s="262">
        <v>0.92</v>
      </c>
      <c r="AJ1524" s="260">
        <v>0.922171817408562</v>
      </c>
      <c r="AK1524" s="260">
        <v>0.965059399021663</v>
      </c>
      <c r="AL1524" s="260">
        <v>0.962586052080216</v>
      </c>
      <c r="AM1524" s="260">
        <v>0.970591505448076</v>
      </c>
      <c r="AN1524" s="259">
        <v>0.99</v>
      </c>
      <c r="AO1524" s="264">
        <v>1</v>
      </c>
      <c r="AP1524" s="264">
        <v>1</v>
      </c>
      <c r="AQ1524" s="264">
        <v>1</v>
      </c>
      <c r="AR1524" s="265">
        <v>1</v>
      </c>
      <c r="AS1524" s="286">
        <v>0.110069253262963</v>
      </c>
      <c r="AT1524" s="267">
        <v>0.0434782608695652</v>
      </c>
      <c r="AU1524" s="268">
        <v>0.032258064516129</v>
      </c>
      <c r="AV1524" s="268">
        <v>0.0784313725490196</v>
      </c>
      <c r="AW1524" s="268">
        <v>0.0503225806451613</v>
      </c>
      <c r="AX1524" s="224"/>
      <c r="AY1524" s="222"/>
    </row>
    <row r="1525" ht="15" spans="1:51">
      <c r="A1525" s="220"/>
      <c r="B1525" s="224"/>
      <c r="C1525" s="283" t="s">
        <v>1455</v>
      </c>
      <c r="D1525" s="111" t="s">
        <v>25</v>
      </c>
      <c r="E1525" s="111" t="s">
        <v>1456</v>
      </c>
      <c r="F1525" s="290" t="s">
        <v>1566</v>
      </c>
      <c r="G1525" s="290" t="s">
        <v>1566</v>
      </c>
      <c r="H1525" s="290" t="s">
        <v>1566</v>
      </c>
      <c r="I1525" s="290" t="s">
        <v>1566</v>
      </c>
      <c r="J1525" s="259">
        <v>0.9</v>
      </c>
      <c r="K1525" s="260">
        <v>0.866666666666667</v>
      </c>
      <c r="L1525" s="260">
        <v>1</v>
      </c>
      <c r="M1525" s="261">
        <v>0.9375</v>
      </c>
      <c r="N1525" s="261">
        <v>0.946015424164524</v>
      </c>
      <c r="O1525" s="262">
        <v>0.9</v>
      </c>
      <c r="P1525" s="263">
        <v>0.948529411764706</v>
      </c>
      <c r="Q1525" s="260">
        <v>0.999079189686924</v>
      </c>
      <c r="R1525" s="260">
        <v>0.99581589958159</v>
      </c>
      <c r="S1525" s="260">
        <v>0.994159900062461</v>
      </c>
      <c r="T1525" s="262">
        <v>0.9</v>
      </c>
      <c r="U1525" s="260">
        <v>0.930147058823529</v>
      </c>
      <c r="V1525" s="260">
        <v>0.965930018416206</v>
      </c>
      <c r="W1525" s="260">
        <v>0.96652719665272</v>
      </c>
      <c r="X1525" s="260">
        <v>0.960868207370393</v>
      </c>
      <c r="Y1525" s="262">
        <v>0.92</v>
      </c>
      <c r="Z1525" s="262" t="s">
        <v>33</v>
      </c>
      <c r="AA1525" s="262" t="s">
        <v>33</v>
      </c>
      <c r="AB1525" s="262" t="s">
        <v>33</v>
      </c>
      <c r="AC1525" s="262" t="s">
        <v>33</v>
      </c>
      <c r="AD1525" s="262">
        <v>0.92</v>
      </c>
      <c r="AE1525" s="260">
        <v>0.866666666666667</v>
      </c>
      <c r="AF1525" s="260">
        <v>0.909090909090909</v>
      </c>
      <c r="AG1525" s="260">
        <v>1</v>
      </c>
      <c r="AH1525" s="260">
        <v>0.991970802919708</v>
      </c>
      <c r="AI1525" s="262">
        <v>0.92</v>
      </c>
      <c r="AJ1525" s="260">
        <v>0.974264705882353</v>
      </c>
      <c r="AK1525" s="260">
        <v>0.98158379373849</v>
      </c>
      <c r="AL1525" s="260">
        <v>0.989958158995816</v>
      </c>
      <c r="AM1525" s="260">
        <v>0.986976889444097</v>
      </c>
      <c r="AN1525" s="259">
        <v>0.99</v>
      </c>
      <c r="AO1525" s="264">
        <v>1</v>
      </c>
      <c r="AP1525" s="264" t="s">
        <v>33</v>
      </c>
      <c r="AQ1525" s="264" t="s">
        <v>33</v>
      </c>
      <c r="AR1525" s="265">
        <v>1</v>
      </c>
      <c r="AS1525" s="286">
        <v>0.110069253262963</v>
      </c>
      <c r="AT1525" s="267">
        <v>0.0208333333333333</v>
      </c>
      <c r="AU1525" s="268">
        <v>0.0454545454545455</v>
      </c>
      <c r="AV1525" s="268">
        <v>0.120689655172414</v>
      </c>
      <c r="AW1525" s="268">
        <v>0.0415869980879541</v>
      </c>
      <c r="AX1525" s="224"/>
      <c r="AY1525" s="222"/>
    </row>
    <row r="1526" ht="15" spans="1:51">
      <c r="A1526" s="220"/>
      <c r="B1526" s="224"/>
      <c r="C1526" s="283" t="s">
        <v>1455</v>
      </c>
      <c r="D1526" s="111" t="s">
        <v>25</v>
      </c>
      <c r="E1526" s="111" t="s">
        <v>1456</v>
      </c>
      <c r="F1526" s="290" t="s">
        <v>1567</v>
      </c>
      <c r="G1526" s="290" t="s">
        <v>1567</v>
      </c>
      <c r="H1526" s="290" t="s">
        <v>1567</v>
      </c>
      <c r="I1526" s="290" t="s">
        <v>1567</v>
      </c>
      <c r="J1526" s="259">
        <v>0.9</v>
      </c>
      <c r="K1526" s="260">
        <v>0.928571428571429</v>
      </c>
      <c r="L1526" s="260">
        <v>1</v>
      </c>
      <c r="M1526" s="261">
        <v>0.928571428571429</v>
      </c>
      <c r="N1526" s="261">
        <v>0.975308641975309</v>
      </c>
      <c r="O1526" s="262">
        <v>0.9</v>
      </c>
      <c r="P1526" s="263">
        <v>0.993626062322946</v>
      </c>
      <c r="Q1526" s="260">
        <v>0.998364677023712</v>
      </c>
      <c r="R1526" s="260">
        <v>0.998509687034277</v>
      </c>
      <c r="S1526" s="260">
        <v>0.966160755768933</v>
      </c>
      <c r="T1526" s="262">
        <v>0.9</v>
      </c>
      <c r="U1526" s="260">
        <v>0.793201133144476</v>
      </c>
      <c r="V1526" s="260">
        <v>0.742436631234669</v>
      </c>
      <c r="W1526" s="260">
        <v>0.824888226527571</v>
      </c>
      <c r="X1526" s="260">
        <v>0.756362603892416</v>
      </c>
      <c r="Y1526" s="262">
        <v>0.92</v>
      </c>
      <c r="Z1526" s="262" t="s">
        <v>33</v>
      </c>
      <c r="AA1526" s="262" t="s">
        <v>33</v>
      </c>
      <c r="AB1526" s="262" t="s">
        <v>33</v>
      </c>
      <c r="AC1526" s="262" t="s">
        <v>33</v>
      </c>
      <c r="AD1526" s="262">
        <v>0.92</v>
      </c>
      <c r="AE1526" s="260">
        <v>0.0549132947976879</v>
      </c>
      <c r="AF1526" s="260">
        <v>0.309677419354839</v>
      </c>
      <c r="AG1526" s="260">
        <v>1</v>
      </c>
      <c r="AH1526" s="260">
        <v>0.785611510791367</v>
      </c>
      <c r="AI1526" s="262">
        <v>0.92</v>
      </c>
      <c r="AJ1526" s="260">
        <v>0.828611898016997</v>
      </c>
      <c r="AK1526" s="260">
        <v>0.833197056418643</v>
      </c>
      <c r="AL1526" s="260">
        <v>0.853949329359165</v>
      </c>
      <c r="AM1526" s="260">
        <v>0.841670538433741</v>
      </c>
      <c r="AN1526" s="259">
        <v>0.99</v>
      </c>
      <c r="AO1526" s="264">
        <v>1</v>
      </c>
      <c r="AP1526" s="264">
        <v>1</v>
      </c>
      <c r="AQ1526" s="264">
        <v>1</v>
      </c>
      <c r="AR1526" s="265">
        <v>1</v>
      </c>
      <c r="AS1526" s="286">
        <v>0.110069253262963</v>
      </c>
      <c r="AT1526" s="267">
        <v>0.0526315789473684</v>
      </c>
      <c r="AU1526" s="268">
        <v>0</v>
      </c>
      <c r="AV1526" s="268">
        <v>0</v>
      </c>
      <c r="AW1526" s="268">
        <v>0.0296208530805687</v>
      </c>
      <c r="AX1526" s="224"/>
      <c r="AY1526" s="222"/>
    </row>
    <row r="1527" ht="15" spans="1:51">
      <c r="A1527" s="220"/>
      <c r="B1527" s="224"/>
      <c r="C1527" s="283" t="s">
        <v>1455</v>
      </c>
      <c r="D1527" s="111" t="s">
        <v>25</v>
      </c>
      <c r="E1527" s="111" t="s">
        <v>1456</v>
      </c>
      <c r="F1527" s="290" t="s">
        <v>1568</v>
      </c>
      <c r="G1527" s="290" t="s">
        <v>1568</v>
      </c>
      <c r="H1527" s="290" t="s">
        <v>1568</v>
      </c>
      <c r="I1527" s="290" t="s">
        <v>1568</v>
      </c>
      <c r="J1527" s="259">
        <v>0.9</v>
      </c>
      <c r="K1527" s="260">
        <v>1</v>
      </c>
      <c r="L1527" s="260">
        <v>1</v>
      </c>
      <c r="M1527" s="261">
        <v>1</v>
      </c>
      <c r="N1527" s="261">
        <v>1</v>
      </c>
      <c r="O1527" s="262">
        <v>0.9</v>
      </c>
      <c r="P1527" s="263">
        <v>0.967360454115421</v>
      </c>
      <c r="Q1527" s="260">
        <v>0.962663975782038</v>
      </c>
      <c r="R1527" s="260">
        <v>0.98019801980198</v>
      </c>
      <c r="S1527" s="260">
        <v>0.966481970846475</v>
      </c>
      <c r="T1527" s="262">
        <v>0.9</v>
      </c>
      <c r="U1527" s="260">
        <v>0.871333964049196</v>
      </c>
      <c r="V1527" s="260">
        <v>0.880423814328961</v>
      </c>
      <c r="W1527" s="260">
        <v>0.897218293257897</v>
      </c>
      <c r="X1527" s="260">
        <v>0.907492967351462</v>
      </c>
      <c r="Y1527" s="262">
        <v>0.92</v>
      </c>
      <c r="Z1527" s="262" t="s">
        <v>33</v>
      </c>
      <c r="AA1527" s="262" t="s">
        <v>33</v>
      </c>
      <c r="AB1527" s="262" t="s">
        <v>33</v>
      </c>
      <c r="AC1527" s="262">
        <v>1</v>
      </c>
      <c r="AD1527" s="262">
        <v>0.92</v>
      </c>
      <c r="AE1527" s="260">
        <v>1</v>
      </c>
      <c r="AF1527" s="260">
        <v>0.814814814814815</v>
      </c>
      <c r="AG1527" s="260">
        <v>1</v>
      </c>
      <c r="AH1527" s="260">
        <v>0.98508353221957</v>
      </c>
      <c r="AI1527" s="262">
        <v>0.92</v>
      </c>
      <c r="AJ1527" s="260">
        <v>0.950804162724692</v>
      </c>
      <c r="AK1527" s="260">
        <v>0.936427850655903</v>
      </c>
      <c r="AL1527" s="260">
        <v>0.945780292314946</v>
      </c>
      <c r="AM1527" s="260">
        <v>0.957736633933442</v>
      </c>
      <c r="AN1527" s="259">
        <v>0.99</v>
      </c>
      <c r="AO1527" s="264">
        <v>1</v>
      </c>
      <c r="AP1527" s="264">
        <v>1</v>
      </c>
      <c r="AQ1527" s="264">
        <v>1</v>
      </c>
      <c r="AR1527" s="265">
        <v>1</v>
      </c>
      <c r="AS1527" s="286">
        <v>0.110069253262963</v>
      </c>
      <c r="AT1527" s="267">
        <v>0.0487804878048781</v>
      </c>
      <c r="AU1527" s="268">
        <v>0.05</v>
      </c>
      <c r="AV1527" s="268">
        <v>0.0579710144927536</v>
      </c>
      <c r="AW1527" s="268">
        <v>0.0284629981024668</v>
      </c>
      <c r="AX1527" s="224"/>
      <c r="AY1527" s="222"/>
    </row>
    <row r="1528" ht="15" spans="1:51">
      <c r="A1528" s="220"/>
      <c r="B1528" s="224"/>
      <c r="C1528" s="283" t="s">
        <v>1455</v>
      </c>
      <c r="D1528" s="111" t="s">
        <v>25</v>
      </c>
      <c r="E1528" s="111" t="s">
        <v>1456</v>
      </c>
      <c r="F1528" s="290" t="s">
        <v>1569</v>
      </c>
      <c r="G1528" s="290" t="s">
        <v>1569</v>
      </c>
      <c r="H1528" s="290" t="s">
        <v>1569</v>
      </c>
      <c r="I1528" s="290" t="s">
        <v>1569</v>
      </c>
      <c r="J1528" s="259">
        <v>0.9</v>
      </c>
      <c r="K1528" s="260">
        <v>0.970588235294118</v>
      </c>
      <c r="L1528" s="260">
        <v>1</v>
      </c>
      <c r="M1528" s="261">
        <v>0.972222222222222</v>
      </c>
      <c r="N1528" s="261">
        <v>0.98810703666997</v>
      </c>
      <c r="O1528" s="262">
        <v>0.9</v>
      </c>
      <c r="P1528" s="263">
        <v>0.952405454077695</v>
      </c>
      <c r="Q1528" s="260">
        <v>0.940596928426543</v>
      </c>
      <c r="R1528" s="260">
        <v>0.97983651226158</v>
      </c>
      <c r="S1528" s="260">
        <v>0.97844059331165</v>
      </c>
      <c r="T1528" s="262">
        <v>0.9</v>
      </c>
      <c r="U1528" s="260">
        <v>0.922305119629534</v>
      </c>
      <c r="V1528" s="260">
        <v>0.946392350043466</v>
      </c>
      <c r="W1528" s="260">
        <v>0.950953678474114</v>
      </c>
      <c r="X1528" s="260">
        <v>0.949912896371857</v>
      </c>
      <c r="Y1528" s="262">
        <v>0.92</v>
      </c>
      <c r="Z1528" s="262" t="s">
        <v>33</v>
      </c>
      <c r="AA1528" s="262" t="s">
        <v>33</v>
      </c>
      <c r="AB1528" s="262" t="s">
        <v>33</v>
      </c>
      <c r="AC1528" s="262" t="s">
        <v>33</v>
      </c>
      <c r="AD1528" s="262">
        <v>0.92</v>
      </c>
      <c r="AE1528" s="260">
        <v>0.950549450549451</v>
      </c>
      <c r="AF1528" s="260">
        <v>0.801418439716312</v>
      </c>
      <c r="AG1528" s="260">
        <v>0.987654320987654</v>
      </c>
      <c r="AH1528" s="260">
        <v>0.967319087807506</v>
      </c>
      <c r="AI1528" s="262">
        <v>0.92</v>
      </c>
      <c r="AJ1528" s="260">
        <v>0.976331360946746</v>
      </c>
      <c r="AK1528" s="260">
        <v>0.976528542451463</v>
      </c>
      <c r="AL1528" s="260">
        <v>0.983378746594005</v>
      </c>
      <c r="AM1528" s="260">
        <v>0.984985952651877</v>
      </c>
      <c r="AN1528" s="259">
        <v>0.99</v>
      </c>
      <c r="AO1528" s="264">
        <v>1</v>
      </c>
      <c r="AP1528" s="264">
        <v>1</v>
      </c>
      <c r="AQ1528" s="264">
        <v>1</v>
      </c>
      <c r="AR1528" s="265">
        <v>1</v>
      </c>
      <c r="AS1528" s="286">
        <v>0.110069253262963</v>
      </c>
      <c r="AT1528" s="267">
        <v>0.161290322580645</v>
      </c>
      <c r="AU1528" s="268">
        <v>0</v>
      </c>
      <c r="AV1528" s="268">
        <v>0</v>
      </c>
      <c r="AW1528" s="268">
        <v>0.0547945205479452</v>
      </c>
      <c r="AX1528" s="224"/>
      <c r="AY1528" s="222"/>
    </row>
    <row r="1529" ht="15" spans="1:51">
      <c r="A1529" s="220"/>
      <c r="B1529" s="224"/>
      <c r="C1529" s="283" t="s">
        <v>1455</v>
      </c>
      <c r="D1529" s="111" t="s">
        <v>25</v>
      </c>
      <c r="E1529" s="111" t="s">
        <v>1456</v>
      </c>
      <c r="F1529" s="290" t="s">
        <v>1570</v>
      </c>
      <c r="G1529" s="290" t="s">
        <v>1570</v>
      </c>
      <c r="H1529" s="290" t="s">
        <v>1570</v>
      </c>
      <c r="I1529" s="290" t="s">
        <v>1570</v>
      </c>
      <c r="J1529" s="259">
        <v>0.9</v>
      </c>
      <c r="K1529" s="260">
        <v>0.95</v>
      </c>
      <c r="L1529" s="260">
        <v>0.945945945945946</v>
      </c>
      <c r="M1529" s="261">
        <v>0.972222222222222</v>
      </c>
      <c r="N1529" s="261">
        <v>0.968127490039841</v>
      </c>
      <c r="O1529" s="262">
        <v>0.9</v>
      </c>
      <c r="P1529" s="263">
        <v>0.946853146853147</v>
      </c>
      <c r="Q1529" s="260">
        <v>0.572405590246803</v>
      </c>
      <c r="R1529" s="260">
        <v>0.903486924034869</v>
      </c>
      <c r="S1529" s="260">
        <v>0.882622531991663</v>
      </c>
      <c r="T1529" s="262">
        <v>0.9</v>
      </c>
      <c r="U1529" s="260">
        <v>0.676573426573427</v>
      </c>
      <c r="V1529" s="260">
        <v>0.456437704430568</v>
      </c>
      <c r="W1529" s="260">
        <v>0.547945205479452</v>
      </c>
      <c r="X1529" s="260">
        <v>0.566941574594922</v>
      </c>
      <c r="Y1529" s="262">
        <v>0.92</v>
      </c>
      <c r="Z1529" s="262" t="s">
        <v>33</v>
      </c>
      <c r="AA1529" s="262" t="s">
        <v>33</v>
      </c>
      <c r="AB1529" s="262" t="s">
        <v>33</v>
      </c>
      <c r="AC1529" s="262" t="s">
        <v>33</v>
      </c>
      <c r="AD1529" s="262">
        <v>0.92</v>
      </c>
      <c r="AE1529" s="260">
        <v>0.286195286195286</v>
      </c>
      <c r="AF1529" s="260">
        <v>0.52755905511811</v>
      </c>
      <c r="AG1529" s="260">
        <v>1</v>
      </c>
      <c r="AH1529" s="260">
        <v>0.878153846153846</v>
      </c>
      <c r="AI1529" s="262">
        <v>0.92</v>
      </c>
      <c r="AJ1529" s="260">
        <v>0.899300699300699</v>
      </c>
      <c r="AK1529" s="260">
        <v>0.869461790068391</v>
      </c>
      <c r="AL1529" s="260">
        <v>0.900684931506849</v>
      </c>
      <c r="AM1529" s="260">
        <v>0.919410143206114</v>
      </c>
      <c r="AN1529" s="259">
        <v>0.99</v>
      </c>
      <c r="AO1529" s="264">
        <v>1</v>
      </c>
      <c r="AP1529" s="264">
        <v>1</v>
      </c>
      <c r="AQ1529" s="264">
        <v>1</v>
      </c>
      <c r="AR1529" s="265">
        <v>1</v>
      </c>
      <c r="AS1529" s="286">
        <v>0.110069253262963</v>
      </c>
      <c r="AT1529" s="267">
        <v>0.08</v>
      </c>
      <c r="AU1529" s="268">
        <v>0.0285714285714286</v>
      </c>
      <c r="AV1529" s="268">
        <v>0.1</v>
      </c>
      <c r="AW1529" s="268">
        <v>0.0547536087605774</v>
      </c>
      <c r="AX1529" s="224"/>
      <c r="AY1529" s="222"/>
    </row>
    <row r="1530" ht="15" spans="1:51">
      <c r="A1530" s="220"/>
      <c r="B1530" s="224"/>
      <c r="C1530" s="283" t="s">
        <v>1455</v>
      </c>
      <c r="D1530" s="111" t="s">
        <v>25</v>
      </c>
      <c r="E1530" s="111" t="s">
        <v>1456</v>
      </c>
      <c r="F1530" s="290" t="s">
        <v>1571</v>
      </c>
      <c r="G1530" s="290" t="s">
        <v>1571</v>
      </c>
      <c r="H1530" s="290" t="s">
        <v>1571</v>
      </c>
      <c r="I1530" s="290" t="s">
        <v>1571</v>
      </c>
      <c r="J1530" s="259">
        <v>0.9</v>
      </c>
      <c r="K1530" s="260">
        <v>1</v>
      </c>
      <c r="L1530" s="260">
        <v>1</v>
      </c>
      <c r="M1530" s="261">
        <v>1</v>
      </c>
      <c r="N1530" s="261">
        <v>0.988142292490119</v>
      </c>
      <c r="O1530" s="262">
        <v>0.9</v>
      </c>
      <c r="P1530" s="263">
        <v>0.982367758186398</v>
      </c>
      <c r="Q1530" s="260">
        <v>0.972878998609179</v>
      </c>
      <c r="R1530" s="260">
        <v>0.995110024449878</v>
      </c>
      <c r="S1530" s="260">
        <v>0.971731448763251</v>
      </c>
      <c r="T1530" s="262">
        <v>0.9</v>
      </c>
      <c r="U1530" s="260">
        <v>0.799328295549958</v>
      </c>
      <c r="V1530" s="260">
        <v>0.718358831710709</v>
      </c>
      <c r="W1530" s="260">
        <v>0.809290953545232</v>
      </c>
      <c r="X1530" s="260">
        <v>0.775685809079384</v>
      </c>
      <c r="Y1530" s="262">
        <v>0.92</v>
      </c>
      <c r="Z1530" s="262" t="s">
        <v>33</v>
      </c>
      <c r="AA1530" s="262" t="s">
        <v>33</v>
      </c>
      <c r="AB1530" s="262" t="s">
        <v>33</v>
      </c>
      <c r="AC1530" s="262" t="s">
        <v>33</v>
      </c>
      <c r="AD1530" s="262">
        <v>0.92</v>
      </c>
      <c r="AE1530" s="260">
        <v>1</v>
      </c>
      <c r="AF1530" s="260">
        <v>1</v>
      </c>
      <c r="AG1530" s="260">
        <v>1</v>
      </c>
      <c r="AH1530" s="260">
        <v>0.994556765163297</v>
      </c>
      <c r="AI1530" s="262">
        <v>0.92</v>
      </c>
      <c r="AJ1530" s="260">
        <v>0.92527287993283</v>
      </c>
      <c r="AK1530" s="260">
        <v>0.924895688456189</v>
      </c>
      <c r="AL1530" s="260">
        <v>0.942950285248574</v>
      </c>
      <c r="AM1530" s="260">
        <v>0.950988590079033</v>
      </c>
      <c r="AN1530" s="259">
        <v>0.99</v>
      </c>
      <c r="AO1530" s="264">
        <v>1</v>
      </c>
      <c r="AP1530" s="264">
        <v>1</v>
      </c>
      <c r="AQ1530" s="264">
        <v>1</v>
      </c>
      <c r="AR1530" s="265">
        <v>1</v>
      </c>
      <c r="AS1530" s="286">
        <v>0.110069253262963</v>
      </c>
      <c r="AT1530" s="267">
        <v>0.333333333333333</v>
      </c>
      <c r="AU1530" s="268">
        <v>0</v>
      </c>
      <c r="AV1530" s="268">
        <v>0</v>
      </c>
      <c r="AW1530" s="268">
        <v>0.0354838709677419</v>
      </c>
      <c r="AX1530" s="224"/>
      <c r="AY1530" s="222"/>
    </row>
    <row r="1531" ht="15" spans="1:51">
      <c r="A1531" s="220"/>
      <c r="B1531" s="224"/>
      <c r="C1531" s="283" t="s">
        <v>1455</v>
      </c>
      <c r="D1531" s="111" t="s">
        <v>25</v>
      </c>
      <c r="E1531" s="111" t="s">
        <v>1456</v>
      </c>
      <c r="F1531" s="290" t="s">
        <v>1572</v>
      </c>
      <c r="G1531" s="290" t="s">
        <v>1572</v>
      </c>
      <c r="H1531" s="290" t="s">
        <v>1572</v>
      </c>
      <c r="I1531" s="290" t="s">
        <v>1572</v>
      </c>
      <c r="J1531" s="259">
        <v>0.9</v>
      </c>
      <c r="K1531" s="260">
        <v>0.838709677419355</v>
      </c>
      <c r="L1531" s="260">
        <v>0.806451612903226</v>
      </c>
      <c r="M1531" s="261">
        <v>0.833333333333333</v>
      </c>
      <c r="N1531" s="261">
        <v>0.824444444444444</v>
      </c>
      <c r="O1531" s="262">
        <v>0.9</v>
      </c>
      <c r="P1531" s="263">
        <v>0.787433155080214</v>
      </c>
      <c r="Q1531" s="260">
        <v>0.812438944969065</v>
      </c>
      <c r="R1531" s="260">
        <v>0.910443648387986</v>
      </c>
      <c r="S1531" s="260">
        <v>0.890854227463125</v>
      </c>
      <c r="T1531" s="262">
        <v>0.9</v>
      </c>
      <c r="U1531" s="260">
        <v>0.757219251336898</v>
      </c>
      <c r="V1531" s="260">
        <v>0.727450341908173</v>
      </c>
      <c r="W1531" s="260">
        <v>0.858914301460457</v>
      </c>
      <c r="X1531" s="260">
        <v>0.841383280725786</v>
      </c>
      <c r="Y1531" s="262">
        <v>0.92</v>
      </c>
      <c r="Z1531" s="262">
        <v>0</v>
      </c>
      <c r="AA1531" s="262">
        <v>0.2</v>
      </c>
      <c r="AB1531" s="262">
        <v>0</v>
      </c>
      <c r="AC1531" s="262">
        <v>0.259259259259259</v>
      </c>
      <c r="AD1531" s="262">
        <v>0.92</v>
      </c>
      <c r="AE1531" s="260">
        <v>0.813852813852814</v>
      </c>
      <c r="AF1531" s="260">
        <v>0.787096774193548</v>
      </c>
      <c r="AG1531" s="260">
        <v>0.968421052631579</v>
      </c>
      <c r="AH1531" s="260">
        <v>0.746653687028474</v>
      </c>
      <c r="AI1531" s="262">
        <v>0.92</v>
      </c>
      <c r="AJ1531" s="260">
        <v>0.857028327097809</v>
      </c>
      <c r="AK1531" s="260">
        <v>0.862808842652796</v>
      </c>
      <c r="AL1531" s="260">
        <v>0.912971633158909</v>
      </c>
      <c r="AM1531" s="260">
        <v>0.931708575624665</v>
      </c>
      <c r="AN1531" s="259">
        <v>0.99</v>
      </c>
      <c r="AO1531" s="264">
        <v>1</v>
      </c>
      <c r="AP1531" s="264" t="s">
        <v>33</v>
      </c>
      <c r="AQ1531" s="264">
        <v>1</v>
      </c>
      <c r="AR1531" s="265">
        <v>1</v>
      </c>
      <c r="AS1531" s="286">
        <v>0.110069253262963</v>
      </c>
      <c r="AT1531" s="267">
        <v>0.314285714285714</v>
      </c>
      <c r="AU1531" s="268">
        <v>0.215686274509804</v>
      </c>
      <c r="AV1531" s="268">
        <v>0.0396039603960396</v>
      </c>
      <c r="AW1531" s="268">
        <v>0.101884159106769</v>
      </c>
      <c r="AX1531" s="224"/>
      <c r="AY1531" s="222"/>
    </row>
    <row r="1532" ht="15" spans="1:51">
      <c r="A1532" s="220"/>
      <c r="B1532" s="224"/>
      <c r="C1532" s="283" t="s">
        <v>1455</v>
      </c>
      <c r="D1532" s="111" t="s">
        <v>125</v>
      </c>
      <c r="E1532" s="111" t="s">
        <v>1456</v>
      </c>
      <c r="F1532" s="290" t="s">
        <v>1573</v>
      </c>
      <c r="G1532" s="290" t="s">
        <v>1573</v>
      </c>
      <c r="H1532" s="290" t="s">
        <v>1573</v>
      </c>
      <c r="I1532" s="290" t="s">
        <v>1573</v>
      </c>
      <c r="J1532" s="259">
        <v>0.9</v>
      </c>
      <c r="K1532" s="260" t="s">
        <v>33</v>
      </c>
      <c r="L1532" s="260" t="s">
        <v>33</v>
      </c>
      <c r="M1532" s="261" t="s">
        <v>33</v>
      </c>
      <c r="N1532" s="261" t="s">
        <v>33</v>
      </c>
      <c r="O1532" s="262">
        <v>0.9</v>
      </c>
      <c r="P1532" s="263" t="s">
        <v>33</v>
      </c>
      <c r="Q1532" s="260">
        <v>0</v>
      </c>
      <c r="R1532" s="260" t="s">
        <v>33</v>
      </c>
      <c r="S1532" s="260">
        <v>0.166666666666667</v>
      </c>
      <c r="T1532" s="262">
        <v>0.9</v>
      </c>
      <c r="U1532" s="260" t="s">
        <v>33</v>
      </c>
      <c r="V1532" s="260">
        <v>0</v>
      </c>
      <c r="W1532" s="260" t="s">
        <v>33</v>
      </c>
      <c r="X1532" s="260">
        <v>0.833333333333333</v>
      </c>
      <c r="Y1532" s="262">
        <v>0.92</v>
      </c>
      <c r="Z1532" s="262" t="s">
        <v>33</v>
      </c>
      <c r="AA1532" s="262" t="s">
        <v>33</v>
      </c>
      <c r="AB1532" s="262" t="s">
        <v>33</v>
      </c>
      <c r="AC1532" s="262">
        <v>0.5</v>
      </c>
      <c r="AD1532" s="262">
        <v>0.92</v>
      </c>
      <c r="AE1532" s="260">
        <v>0.995180722891566</v>
      </c>
      <c r="AF1532" s="260">
        <v>0.993006993006993</v>
      </c>
      <c r="AG1532" s="260">
        <v>0.99250936329588</v>
      </c>
      <c r="AH1532" s="260">
        <v>0.959747102212856</v>
      </c>
      <c r="AI1532" s="262">
        <v>0.92</v>
      </c>
      <c r="AJ1532" s="260">
        <v>0</v>
      </c>
      <c r="AK1532" s="260">
        <v>0</v>
      </c>
      <c r="AL1532" s="260">
        <v>1</v>
      </c>
      <c r="AM1532" s="260">
        <v>0.814814814814815</v>
      </c>
      <c r="AN1532" s="259">
        <v>0.99</v>
      </c>
      <c r="AO1532" s="264">
        <v>1</v>
      </c>
      <c r="AP1532" s="264">
        <v>1</v>
      </c>
      <c r="AQ1532" s="264">
        <v>1</v>
      </c>
      <c r="AR1532" s="265">
        <v>1</v>
      </c>
      <c r="AS1532" s="286">
        <v>0.110069253262963</v>
      </c>
      <c r="AT1532" s="267" t="s">
        <v>33</v>
      </c>
      <c r="AU1532" s="268" t="s">
        <v>33</v>
      </c>
      <c r="AV1532" s="268" t="s">
        <v>33</v>
      </c>
      <c r="AW1532" s="268" t="s">
        <v>33</v>
      </c>
      <c r="AX1532" s="224"/>
      <c r="AY1532" s="222"/>
    </row>
    <row r="1533" ht="15" spans="1:51">
      <c r="A1533" s="220"/>
      <c r="B1533" s="224"/>
      <c r="C1533" s="283" t="s">
        <v>1455</v>
      </c>
      <c r="D1533" s="111" t="s">
        <v>125</v>
      </c>
      <c r="E1533" s="111" t="s">
        <v>1456</v>
      </c>
      <c r="F1533" s="290" t="s">
        <v>1574</v>
      </c>
      <c r="G1533" s="290" t="s">
        <v>1574</v>
      </c>
      <c r="H1533" s="290" t="s">
        <v>1574</v>
      </c>
      <c r="I1533" s="290" t="s">
        <v>1574</v>
      </c>
      <c r="J1533" s="259">
        <v>0.9</v>
      </c>
      <c r="K1533" s="260" t="s">
        <v>33</v>
      </c>
      <c r="L1533" s="260" t="s">
        <v>33</v>
      </c>
      <c r="M1533" s="261" t="s">
        <v>33</v>
      </c>
      <c r="N1533" s="261" t="s">
        <v>33</v>
      </c>
      <c r="O1533" s="262">
        <v>0.9</v>
      </c>
      <c r="P1533" s="263">
        <v>0</v>
      </c>
      <c r="Q1533" s="260">
        <v>0</v>
      </c>
      <c r="R1533" s="260">
        <v>0</v>
      </c>
      <c r="S1533" s="260">
        <v>0</v>
      </c>
      <c r="T1533" s="262">
        <v>0.9</v>
      </c>
      <c r="U1533" s="260">
        <v>0</v>
      </c>
      <c r="V1533" s="260">
        <v>1</v>
      </c>
      <c r="W1533" s="260">
        <v>1</v>
      </c>
      <c r="X1533" s="260">
        <v>0.742857142857143</v>
      </c>
      <c r="Y1533" s="262">
        <v>0.92</v>
      </c>
      <c r="Z1533" s="262" t="s">
        <v>33</v>
      </c>
      <c r="AA1533" s="262" t="s">
        <v>33</v>
      </c>
      <c r="AB1533" s="262" t="s">
        <v>33</v>
      </c>
      <c r="AC1533" s="262" t="s">
        <v>33</v>
      </c>
      <c r="AD1533" s="262">
        <v>0.92</v>
      </c>
      <c r="AE1533" s="260">
        <v>1</v>
      </c>
      <c r="AF1533" s="260">
        <v>1</v>
      </c>
      <c r="AG1533" s="260">
        <v>0.997150997150997</v>
      </c>
      <c r="AH1533" s="260">
        <v>0.975753471046394</v>
      </c>
      <c r="AI1533" s="262">
        <v>0.92</v>
      </c>
      <c r="AJ1533" s="260">
        <v>0</v>
      </c>
      <c r="AK1533" s="260">
        <v>0.8</v>
      </c>
      <c r="AL1533" s="260">
        <v>1</v>
      </c>
      <c r="AM1533" s="260">
        <v>0.765957446808511</v>
      </c>
      <c r="AN1533" s="259">
        <v>0.99</v>
      </c>
      <c r="AO1533" s="264">
        <v>1</v>
      </c>
      <c r="AP1533" s="264">
        <v>1</v>
      </c>
      <c r="AQ1533" s="264">
        <v>1</v>
      </c>
      <c r="AR1533" s="265">
        <v>1</v>
      </c>
      <c r="AS1533" s="286">
        <v>0.110069253262963</v>
      </c>
      <c r="AT1533" s="267" t="s">
        <v>33</v>
      </c>
      <c r="AU1533" s="268" t="s">
        <v>33</v>
      </c>
      <c r="AV1533" s="268" t="s">
        <v>33</v>
      </c>
      <c r="AW1533" s="268" t="s">
        <v>33</v>
      </c>
      <c r="AX1533" s="224"/>
      <c r="AY1533" s="222"/>
    </row>
    <row r="1534" ht="15" spans="1:51">
      <c r="A1534" s="220"/>
      <c r="B1534" s="224"/>
      <c r="C1534" s="283" t="s">
        <v>1455</v>
      </c>
      <c r="D1534" s="111" t="s">
        <v>125</v>
      </c>
      <c r="E1534" s="111" t="s">
        <v>1456</v>
      </c>
      <c r="F1534" s="290" t="s">
        <v>1575</v>
      </c>
      <c r="G1534" s="290" t="s">
        <v>1575</v>
      </c>
      <c r="H1534" s="290" t="s">
        <v>1575</v>
      </c>
      <c r="I1534" s="290" t="s">
        <v>1575</v>
      </c>
      <c r="J1534" s="259">
        <v>0.9</v>
      </c>
      <c r="K1534" s="260" t="s">
        <v>33</v>
      </c>
      <c r="L1534" s="260" t="s">
        <v>33</v>
      </c>
      <c r="M1534" s="261" t="s">
        <v>33</v>
      </c>
      <c r="N1534" s="261" t="s">
        <v>33</v>
      </c>
      <c r="O1534" s="262">
        <v>0.9</v>
      </c>
      <c r="P1534" s="263">
        <v>0</v>
      </c>
      <c r="Q1534" s="260" t="s">
        <v>33</v>
      </c>
      <c r="R1534" s="260" t="s">
        <v>33</v>
      </c>
      <c r="S1534" s="260">
        <v>0</v>
      </c>
      <c r="T1534" s="262">
        <v>0.9</v>
      </c>
      <c r="U1534" s="260">
        <v>1</v>
      </c>
      <c r="V1534" s="260" t="s">
        <v>33</v>
      </c>
      <c r="W1534" s="260" t="s">
        <v>33</v>
      </c>
      <c r="X1534" s="260">
        <v>1</v>
      </c>
      <c r="Y1534" s="262">
        <v>0.92</v>
      </c>
      <c r="Z1534" s="262" t="s">
        <v>33</v>
      </c>
      <c r="AA1534" s="262" t="s">
        <v>33</v>
      </c>
      <c r="AB1534" s="262" t="s">
        <v>33</v>
      </c>
      <c r="AC1534" s="262" t="s">
        <v>33</v>
      </c>
      <c r="AD1534" s="262">
        <v>0.92</v>
      </c>
      <c r="AE1534" s="260">
        <v>1</v>
      </c>
      <c r="AF1534" s="260">
        <v>1</v>
      </c>
      <c r="AG1534" s="260">
        <v>1</v>
      </c>
      <c r="AH1534" s="260">
        <v>0.950114766641163</v>
      </c>
      <c r="AI1534" s="262">
        <v>0.92</v>
      </c>
      <c r="AJ1534" s="260">
        <v>1</v>
      </c>
      <c r="AK1534" s="260" t="s">
        <v>33</v>
      </c>
      <c r="AL1534" s="260" t="s">
        <v>33</v>
      </c>
      <c r="AM1534" s="260">
        <v>1</v>
      </c>
      <c r="AN1534" s="259">
        <v>0.99</v>
      </c>
      <c r="AO1534" s="264">
        <v>1</v>
      </c>
      <c r="AP1534" s="264">
        <v>1</v>
      </c>
      <c r="AQ1534" s="264">
        <v>1</v>
      </c>
      <c r="AR1534" s="265">
        <v>1</v>
      </c>
      <c r="AS1534" s="286">
        <v>0.110069253262963</v>
      </c>
      <c r="AT1534" s="267" t="s">
        <v>33</v>
      </c>
      <c r="AU1534" s="268" t="s">
        <v>33</v>
      </c>
      <c r="AV1534" s="268" t="s">
        <v>33</v>
      </c>
      <c r="AW1534" s="268" t="s">
        <v>33</v>
      </c>
      <c r="AX1534" s="224"/>
      <c r="AY1534" s="222"/>
    </row>
    <row r="1535" ht="15" spans="1:51">
      <c r="A1535" s="220"/>
      <c r="B1535" s="224"/>
      <c r="C1535" s="283" t="s">
        <v>1455</v>
      </c>
      <c r="D1535" s="111" t="s">
        <v>25</v>
      </c>
      <c r="E1535" s="111" t="s">
        <v>1456</v>
      </c>
      <c r="F1535" s="290" t="s">
        <v>1576</v>
      </c>
      <c r="G1535" s="290" t="s">
        <v>1576</v>
      </c>
      <c r="H1535" s="290" t="s">
        <v>1576</v>
      </c>
      <c r="I1535" s="290" t="s">
        <v>1576</v>
      </c>
      <c r="J1535" s="259">
        <v>0.9</v>
      </c>
      <c r="K1535" s="260">
        <v>1</v>
      </c>
      <c r="L1535" s="260">
        <v>0.921052631578947</v>
      </c>
      <c r="M1535" s="261">
        <v>0.888888888888889</v>
      </c>
      <c r="N1535" s="261">
        <v>0.929460580912863</v>
      </c>
      <c r="O1535" s="262">
        <v>0.9</v>
      </c>
      <c r="P1535" s="263">
        <v>0.796025855877424</v>
      </c>
      <c r="Q1535" s="260">
        <v>0.825598155087922</v>
      </c>
      <c r="R1535" s="260">
        <v>0.86651411136537</v>
      </c>
      <c r="S1535" s="260">
        <v>0.909682074408117</v>
      </c>
      <c r="T1535" s="262">
        <v>0.9</v>
      </c>
      <c r="U1535" s="260">
        <v>0.926502274359588</v>
      </c>
      <c r="V1535" s="260">
        <v>0.927356586912655</v>
      </c>
      <c r="W1535" s="260">
        <v>0.935672514619883</v>
      </c>
      <c r="X1535" s="260">
        <v>0.937298759864713</v>
      </c>
      <c r="Y1535" s="262">
        <v>0.92</v>
      </c>
      <c r="Z1535" s="262">
        <v>0</v>
      </c>
      <c r="AA1535" s="262">
        <v>0</v>
      </c>
      <c r="AB1535" s="262" t="s">
        <v>33</v>
      </c>
      <c r="AC1535" s="262">
        <v>0.111111111111111</v>
      </c>
      <c r="AD1535" s="262">
        <v>0.92</v>
      </c>
      <c r="AE1535" s="260">
        <v>0.982300884955752</v>
      </c>
      <c r="AF1535" s="260">
        <v>1</v>
      </c>
      <c r="AG1535" s="260">
        <v>1</v>
      </c>
      <c r="AH1535" s="260">
        <v>0.930383663366337</v>
      </c>
      <c r="AI1535" s="262">
        <v>0.92</v>
      </c>
      <c r="AJ1535" s="260">
        <v>0.950945202201484</v>
      </c>
      <c r="AK1535" s="260">
        <v>0.964583933198963</v>
      </c>
      <c r="AL1535" s="260">
        <v>0.975591151792525</v>
      </c>
      <c r="AM1535" s="260">
        <v>0.973657630359108</v>
      </c>
      <c r="AN1535" s="259">
        <v>0.99</v>
      </c>
      <c r="AO1535" s="264">
        <v>1</v>
      </c>
      <c r="AP1535" s="264">
        <v>1</v>
      </c>
      <c r="AQ1535" s="264">
        <v>1</v>
      </c>
      <c r="AR1535" s="265">
        <v>1</v>
      </c>
      <c r="AS1535" s="286">
        <v>0.110069253262963</v>
      </c>
      <c r="AT1535" s="267">
        <v>0.181818181818182</v>
      </c>
      <c r="AU1535" s="268">
        <v>0.4</v>
      </c>
      <c r="AV1535" s="268">
        <v>0.0967741935483871</v>
      </c>
      <c r="AW1535" s="268">
        <v>0.0796221322537112</v>
      </c>
      <c r="AX1535" s="224"/>
      <c r="AY1535" s="222"/>
    </row>
    <row r="1536" ht="15" spans="1:51">
      <c r="A1536" s="220"/>
      <c r="B1536" s="224"/>
      <c r="C1536" s="283" t="s">
        <v>1455</v>
      </c>
      <c r="D1536" s="111" t="s">
        <v>25</v>
      </c>
      <c r="E1536" s="111" t="s">
        <v>1456</v>
      </c>
      <c r="F1536" s="290" t="s">
        <v>1577</v>
      </c>
      <c r="G1536" s="290" t="s">
        <v>1577</v>
      </c>
      <c r="H1536" s="290" t="s">
        <v>1577</v>
      </c>
      <c r="I1536" s="290" t="s">
        <v>1577</v>
      </c>
      <c r="J1536" s="259">
        <v>0.9</v>
      </c>
      <c r="K1536" s="260">
        <v>0.961538461538462</v>
      </c>
      <c r="L1536" s="260">
        <v>0.793103448275862</v>
      </c>
      <c r="M1536" s="261">
        <v>0.875</v>
      </c>
      <c r="N1536" s="261">
        <v>0.857321652065081</v>
      </c>
      <c r="O1536" s="262">
        <v>0.9</v>
      </c>
      <c r="P1536" s="263">
        <v>0.897696839850027</v>
      </c>
      <c r="Q1536" s="260">
        <v>0.877896055103319</v>
      </c>
      <c r="R1536" s="260">
        <v>0.960426179604262</v>
      </c>
      <c r="S1536" s="260">
        <v>0.874322860238353</v>
      </c>
      <c r="T1536" s="262">
        <v>0.9</v>
      </c>
      <c r="U1536" s="260">
        <v>0.826995179432244</v>
      </c>
      <c r="V1536" s="260">
        <v>0.853475266123983</v>
      </c>
      <c r="W1536" s="260">
        <v>0.933028919330289</v>
      </c>
      <c r="X1536" s="260">
        <v>0.861542474218531</v>
      </c>
      <c r="Y1536" s="262">
        <v>0.92</v>
      </c>
      <c r="Z1536" s="262">
        <v>0.919970082273747</v>
      </c>
      <c r="AA1536" s="262">
        <v>0.959775967413442</v>
      </c>
      <c r="AB1536" s="262">
        <v>0.915589353612167</v>
      </c>
      <c r="AC1536" s="262">
        <v>0.9239789729074</v>
      </c>
      <c r="AD1536" s="262">
        <v>0.92</v>
      </c>
      <c r="AE1536" s="260">
        <v>1</v>
      </c>
      <c r="AF1536" s="260">
        <v>0.973451327433628</v>
      </c>
      <c r="AG1536" s="260">
        <v>0.992723492723493</v>
      </c>
      <c r="AH1536" s="260">
        <v>0.958920991373408</v>
      </c>
      <c r="AI1536" s="262">
        <v>0.92</v>
      </c>
      <c r="AJ1536" s="260">
        <v>0.923533083645443</v>
      </c>
      <c r="AK1536" s="260">
        <v>0.960976979225154</v>
      </c>
      <c r="AL1536" s="260">
        <v>0.952525867315886</v>
      </c>
      <c r="AM1536" s="260">
        <v>0.949614284386521</v>
      </c>
      <c r="AN1536" s="259">
        <v>0.99</v>
      </c>
      <c r="AO1536" s="264">
        <v>1</v>
      </c>
      <c r="AP1536" s="264">
        <v>1</v>
      </c>
      <c r="AQ1536" s="264">
        <v>1</v>
      </c>
      <c r="AR1536" s="265">
        <v>1</v>
      </c>
      <c r="AS1536" s="286">
        <v>0.110069253262963</v>
      </c>
      <c r="AT1536" s="267">
        <v>0.111111111111111</v>
      </c>
      <c r="AU1536" s="268">
        <v>0.087719298245614</v>
      </c>
      <c r="AV1536" s="268">
        <v>0.0405405405405405</v>
      </c>
      <c r="AW1536" s="268">
        <v>0.0492549668874172</v>
      </c>
      <c r="AX1536" s="224"/>
      <c r="AY1536" s="222"/>
    </row>
    <row r="1537" ht="15" spans="1:51">
      <c r="A1537" s="220"/>
      <c r="B1537" s="224"/>
      <c r="C1537" s="283" t="s">
        <v>1455</v>
      </c>
      <c r="D1537" s="111" t="s">
        <v>25</v>
      </c>
      <c r="E1537" s="111" t="s">
        <v>1456</v>
      </c>
      <c r="F1537" s="290" t="s">
        <v>1578</v>
      </c>
      <c r="G1537" s="290" t="s">
        <v>1578</v>
      </c>
      <c r="H1537" s="290" t="s">
        <v>1578</v>
      </c>
      <c r="I1537" s="290" t="s">
        <v>1578</v>
      </c>
      <c r="J1537" s="259">
        <v>0.9</v>
      </c>
      <c r="K1537" s="260">
        <v>1</v>
      </c>
      <c r="L1537" s="260">
        <v>1</v>
      </c>
      <c r="M1537" s="261">
        <v>1</v>
      </c>
      <c r="N1537" s="261">
        <v>1</v>
      </c>
      <c r="O1537" s="262">
        <v>0.9</v>
      </c>
      <c r="P1537" s="263">
        <v>0.996923076923077</v>
      </c>
      <c r="Q1537" s="260">
        <v>0.998663101604278</v>
      </c>
      <c r="R1537" s="260">
        <v>1</v>
      </c>
      <c r="S1537" s="260">
        <v>0.997387643299178</v>
      </c>
      <c r="T1537" s="262">
        <v>0.9</v>
      </c>
      <c r="U1537" s="260">
        <v>0.969230769230769</v>
      </c>
      <c r="V1537" s="260">
        <v>0.974598930481283</v>
      </c>
      <c r="W1537" s="260">
        <v>0.986043265875785</v>
      </c>
      <c r="X1537" s="260">
        <v>0.975296743431064</v>
      </c>
      <c r="Y1537" s="262">
        <v>0.92</v>
      </c>
      <c r="Z1537" s="262" t="s">
        <v>33</v>
      </c>
      <c r="AA1537" s="262" t="s">
        <v>33</v>
      </c>
      <c r="AB1537" s="262" t="s">
        <v>33</v>
      </c>
      <c r="AC1537" s="262" t="s">
        <v>33</v>
      </c>
      <c r="AD1537" s="262">
        <v>0.92</v>
      </c>
      <c r="AE1537" s="260">
        <v>0.975609756097561</v>
      </c>
      <c r="AF1537" s="260">
        <v>0.994652406417112</v>
      </c>
      <c r="AG1537" s="260">
        <v>1</v>
      </c>
      <c r="AH1537" s="260">
        <v>0.995113608600049</v>
      </c>
      <c r="AI1537" s="262">
        <v>0.92</v>
      </c>
      <c r="AJ1537" s="260">
        <v>0.978461538461538</v>
      </c>
      <c r="AK1537" s="260">
        <v>0.980614973262032</v>
      </c>
      <c r="AL1537" s="260">
        <v>0.988136775994417</v>
      </c>
      <c r="AM1537" s="260">
        <v>0.987496195597038</v>
      </c>
      <c r="AN1537" s="259">
        <v>0.99</v>
      </c>
      <c r="AO1537" s="264">
        <v>1</v>
      </c>
      <c r="AP1537" s="264">
        <v>1</v>
      </c>
      <c r="AQ1537" s="264">
        <v>1</v>
      </c>
      <c r="AR1537" s="265">
        <v>1</v>
      </c>
      <c r="AS1537" s="286">
        <v>0.110069253262963</v>
      </c>
      <c r="AT1537" s="267">
        <v>0</v>
      </c>
      <c r="AU1537" s="268">
        <v>0</v>
      </c>
      <c r="AV1537" s="268">
        <v>0</v>
      </c>
      <c r="AW1537" s="268">
        <v>0.0528</v>
      </c>
      <c r="AX1537" s="224"/>
      <c r="AY1537" s="222"/>
    </row>
    <row r="1538" ht="15" spans="1:51">
      <c r="A1538" s="220"/>
      <c r="B1538" s="224"/>
      <c r="C1538" s="283" t="s">
        <v>1455</v>
      </c>
      <c r="D1538" s="111" t="s">
        <v>25</v>
      </c>
      <c r="E1538" s="111" t="s">
        <v>1456</v>
      </c>
      <c r="F1538" s="290" t="s">
        <v>1579</v>
      </c>
      <c r="G1538" s="290" t="s">
        <v>1579</v>
      </c>
      <c r="H1538" s="290" t="s">
        <v>1579</v>
      </c>
      <c r="I1538" s="290" t="s">
        <v>1579</v>
      </c>
      <c r="J1538" s="259">
        <v>0.9</v>
      </c>
      <c r="K1538" s="260">
        <v>0.952380952380952</v>
      </c>
      <c r="L1538" s="260">
        <v>0.958333333333333</v>
      </c>
      <c r="M1538" s="261">
        <v>1</v>
      </c>
      <c r="N1538" s="261">
        <v>0.959712230215827</v>
      </c>
      <c r="O1538" s="262">
        <v>0.9</v>
      </c>
      <c r="P1538" s="263">
        <v>0.954829742876998</v>
      </c>
      <c r="Q1538" s="260">
        <v>0.926054303870595</v>
      </c>
      <c r="R1538" s="260">
        <v>0.975446428571429</v>
      </c>
      <c r="S1538" s="260">
        <v>0.966617526617527</v>
      </c>
      <c r="T1538" s="262">
        <v>0.9</v>
      </c>
      <c r="U1538" s="260">
        <v>0.730715774843641</v>
      </c>
      <c r="V1538" s="260">
        <v>0.775852108607741</v>
      </c>
      <c r="W1538" s="260">
        <v>0.796875</v>
      </c>
      <c r="X1538" s="260">
        <v>0.823996723996724</v>
      </c>
      <c r="Y1538" s="262">
        <v>0.92</v>
      </c>
      <c r="Z1538" s="262" t="s">
        <v>33</v>
      </c>
      <c r="AA1538" s="262" t="s">
        <v>33</v>
      </c>
      <c r="AB1538" s="262" t="s">
        <v>33</v>
      </c>
      <c r="AC1538" s="262">
        <v>1</v>
      </c>
      <c r="AD1538" s="262">
        <v>0.92</v>
      </c>
      <c r="AE1538" s="260">
        <v>1</v>
      </c>
      <c r="AF1538" s="260">
        <v>1</v>
      </c>
      <c r="AG1538" s="260">
        <v>0.933333333333333</v>
      </c>
      <c r="AH1538" s="260">
        <v>0.950561797752809</v>
      </c>
      <c r="AI1538" s="262">
        <v>0.92</v>
      </c>
      <c r="AJ1538" s="260">
        <v>0.853717859624739</v>
      </c>
      <c r="AK1538" s="260">
        <v>0.88734835355286</v>
      </c>
      <c r="AL1538" s="260">
        <v>0.906887755102041</v>
      </c>
      <c r="AM1538" s="260">
        <v>0.937101767374818</v>
      </c>
      <c r="AN1538" s="259">
        <v>0.99</v>
      </c>
      <c r="AO1538" s="264">
        <v>1</v>
      </c>
      <c r="AP1538" s="264">
        <v>1</v>
      </c>
      <c r="AQ1538" s="264">
        <v>1</v>
      </c>
      <c r="AR1538" s="265">
        <v>1</v>
      </c>
      <c r="AS1538" s="286">
        <v>0.110069253262963</v>
      </c>
      <c r="AT1538" s="267">
        <v>0.0555555555555556</v>
      </c>
      <c r="AU1538" s="268">
        <v>0</v>
      </c>
      <c r="AV1538" s="268">
        <v>0.1</v>
      </c>
      <c r="AW1538" s="268">
        <v>0.0389105058365759</v>
      </c>
      <c r="AX1538" s="224"/>
      <c r="AY1538" s="222"/>
    </row>
    <row r="1539" ht="15" spans="1:51">
      <c r="A1539" s="220"/>
      <c r="B1539" s="224"/>
      <c r="C1539" s="283" t="s">
        <v>1455</v>
      </c>
      <c r="D1539" s="111" t="s">
        <v>25</v>
      </c>
      <c r="E1539" s="111" t="s">
        <v>1456</v>
      </c>
      <c r="F1539" s="290" t="s">
        <v>1580</v>
      </c>
      <c r="G1539" s="290" t="s">
        <v>1580</v>
      </c>
      <c r="H1539" s="290" t="s">
        <v>1580</v>
      </c>
      <c r="I1539" s="290" t="s">
        <v>1580</v>
      </c>
      <c r="J1539" s="259">
        <v>0.9</v>
      </c>
      <c r="K1539" s="260">
        <v>0.956521739130435</v>
      </c>
      <c r="L1539" s="260">
        <v>1</v>
      </c>
      <c r="M1539" s="261">
        <v>1</v>
      </c>
      <c r="N1539" s="261">
        <v>0.981104651162791</v>
      </c>
      <c r="O1539" s="262">
        <v>0.9</v>
      </c>
      <c r="P1539" s="263">
        <v>0.971738106453132</v>
      </c>
      <c r="Q1539" s="260">
        <v>0.981150793650794</v>
      </c>
      <c r="R1539" s="260">
        <v>0.971937639198218</v>
      </c>
      <c r="S1539" s="260">
        <v>0.960567139860988</v>
      </c>
      <c r="T1539" s="262">
        <v>0.9</v>
      </c>
      <c r="U1539" s="260">
        <v>0.910975035327367</v>
      </c>
      <c r="V1539" s="260">
        <v>0.948412698412698</v>
      </c>
      <c r="W1539" s="260">
        <v>0.934966592427617</v>
      </c>
      <c r="X1539" s="260">
        <v>0.922815592879552</v>
      </c>
      <c r="Y1539" s="262">
        <v>0.92</v>
      </c>
      <c r="Z1539" s="262" t="s">
        <v>33</v>
      </c>
      <c r="AA1539" s="262" t="s">
        <v>33</v>
      </c>
      <c r="AB1539" s="262" t="s">
        <v>33</v>
      </c>
      <c r="AC1539" s="262" t="s">
        <v>33</v>
      </c>
      <c r="AD1539" s="262">
        <v>0.92</v>
      </c>
      <c r="AE1539" s="260">
        <v>0.996</v>
      </c>
      <c r="AF1539" s="260">
        <v>0.81651376146789</v>
      </c>
      <c r="AG1539" s="260">
        <v>1</v>
      </c>
      <c r="AH1539" s="260">
        <v>0.978549540347293</v>
      </c>
      <c r="AI1539" s="262">
        <v>0.92</v>
      </c>
      <c r="AJ1539" s="260">
        <v>0.961846443711729</v>
      </c>
      <c r="AK1539" s="260">
        <v>0.97718253968254</v>
      </c>
      <c r="AL1539" s="260">
        <v>0.980846325167038</v>
      </c>
      <c r="AM1539" s="260">
        <v>0.973705648865547</v>
      </c>
      <c r="AN1539" s="259">
        <v>0.99</v>
      </c>
      <c r="AO1539" s="264">
        <v>1</v>
      </c>
      <c r="AP1539" s="264">
        <v>1</v>
      </c>
      <c r="AQ1539" s="264">
        <v>1</v>
      </c>
      <c r="AR1539" s="265">
        <v>1</v>
      </c>
      <c r="AS1539" s="286">
        <v>0.110069253262963</v>
      </c>
      <c r="AT1539" s="267">
        <v>0.7</v>
      </c>
      <c r="AU1539" s="268">
        <v>0.0555555555555556</v>
      </c>
      <c r="AV1539" s="268">
        <v>0.0140845070422535</v>
      </c>
      <c r="AW1539" s="268">
        <v>0.0308022922636103</v>
      </c>
      <c r="AX1539" s="224"/>
      <c r="AY1539" s="222"/>
    </row>
    <row r="1540" ht="15" spans="1:51">
      <c r="A1540" s="220"/>
      <c r="B1540" s="224"/>
      <c r="C1540" s="283" t="s">
        <v>1455</v>
      </c>
      <c r="D1540" s="111" t="s">
        <v>25</v>
      </c>
      <c r="E1540" s="111" t="s">
        <v>1456</v>
      </c>
      <c r="F1540" s="290" t="s">
        <v>1581</v>
      </c>
      <c r="G1540" s="290" t="s">
        <v>1581</v>
      </c>
      <c r="H1540" s="290" t="s">
        <v>1581</v>
      </c>
      <c r="I1540" s="290" t="s">
        <v>1581</v>
      </c>
      <c r="J1540" s="259">
        <v>0.9</v>
      </c>
      <c r="K1540" s="260">
        <v>1</v>
      </c>
      <c r="L1540" s="260">
        <v>1</v>
      </c>
      <c r="M1540" s="261">
        <v>1</v>
      </c>
      <c r="N1540" s="261">
        <v>1</v>
      </c>
      <c r="O1540" s="262">
        <v>0.9</v>
      </c>
      <c r="P1540" s="263">
        <v>0.954242928452579</v>
      </c>
      <c r="Q1540" s="260">
        <v>0.916725978647687</v>
      </c>
      <c r="R1540" s="260">
        <v>0.987437185929648</v>
      </c>
      <c r="S1540" s="260">
        <v>0.959721984845895</v>
      </c>
      <c r="T1540" s="262">
        <v>0.9</v>
      </c>
      <c r="U1540" s="260">
        <v>0.747920133111481</v>
      </c>
      <c r="V1540" s="260">
        <v>0.664056939501779</v>
      </c>
      <c r="W1540" s="260">
        <v>0.778056951423786</v>
      </c>
      <c r="X1540" s="260">
        <v>0.785136443912722</v>
      </c>
      <c r="Y1540" s="262">
        <v>0.92</v>
      </c>
      <c r="Z1540" s="262" t="s">
        <v>33</v>
      </c>
      <c r="AA1540" s="262" t="s">
        <v>33</v>
      </c>
      <c r="AB1540" s="262" t="s">
        <v>33</v>
      </c>
      <c r="AC1540" s="262" t="s">
        <v>33</v>
      </c>
      <c r="AD1540" s="262">
        <v>0.92</v>
      </c>
      <c r="AE1540" s="260">
        <v>1</v>
      </c>
      <c r="AF1540" s="260">
        <v>1</v>
      </c>
      <c r="AG1540" s="260">
        <v>1</v>
      </c>
      <c r="AH1540" s="260">
        <v>0.99625468164794</v>
      </c>
      <c r="AI1540" s="262">
        <v>0.92</v>
      </c>
      <c r="AJ1540" s="260">
        <v>0.945923460898503</v>
      </c>
      <c r="AK1540" s="260">
        <v>0.933807829181495</v>
      </c>
      <c r="AL1540" s="260">
        <v>0.957286432160804</v>
      </c>
      <c r="AM1540" s="260">
        <v>0.95336979433715</v>
      </c>
      <c r="AN1540" s="259">
        <v>0.99</v>
      </c>
      <c r="AO1540" s="264">
        <v>1</v>
      </c>
      <c r="AP1540" s="264" t="s">
        <v>33</v>
      </c>
      <c r="AQ1540" s="264" t="s">
        <v>33</v>
      </c>
      <c r="AR1540" s="265">
        <v>1</v>
      </c>
      <c r="AS1540" s="286">
        <v>0.110069253262963</v>
      </c>
      <c r="AT1540" s="267">
        <v>0</v>
      </c>
      <c r="AU1540" s="268">
        <v>0.25</v>
      </c>
      <c r="AV1540" s="268">
        <v>0</v>
      </c>
      <c r="AW1540" s="268">
        <v>0.0532319391634981</v>
      </c>
      <c r="AX1540" s="224"/>
      <c r="AY1540" s="222"/>
    </row>
    <row r="1541" ht="15" spans="1:51">
      <c r="A1541" s="220"/>
      <c r="B1541" s="224"/>
      <c r="C1541" s="283" t="s">
        <v>1455</v>
      </c>
      <c r="D1541" s="111" t="s">
        <v>25</v>
      </c>
      <c r="E1541" s="111" t="s">
        <v>1456</v>
      </c>
      <c r="F1541" s="290" t="s">
        <v>1582</v>
      </c>
      <c r="G1541" s="290" t="s">
        <v>1582</v>
      </c>
      <c r="H1541" s="290" t="s">
        <v>1582</v>
      </c>
      <c r="I1541" s="290" t="s">
        <v>1582</v>
      </c>
      <c r="J1541" s="259">
        <v>0.9</v>
      </c>
      <c r="K1541" s="260">
        <v>0.916666666666667</v>
      </c>
      <c r="L1541" s="260">
        <v>0.884615384615385</v>
      </c>
      <c r="M1541" s="261">
        <v>0.892857142857143</v>
      </c>
      <c r="N1541" s="261">
        <v>0.904477611940299</v>
      </c>
      <c r="O1541" s="262">
        <v>0.9</v>
      </c>
      <c r="P1541" s="263">
        <v>0.876694915254237</v>
      </c>
      <c r="Q1541" s="260">
        <v>0.676916932907348</v>
      </c>
      <c r="R1541" s="260">
        <v>0.948683015440509</v>
      </c>
      <c r="S1541" s="260">
        <v>0.849311252128154</v>
      </c>
      <c r="T1541" s="262">
        <v>0.9</v>
      </c>
      <c r="U1541" s="260">
        <v>0.598728813559322</v>
      </c>
      <c r="V1541" s="260">
        <v>0.572683706070288</v>
      </c>
      <c r="W1541" s="260">
        <v>0.805631244323342</v>
      </c>
      <c r="X1541" s="260">
        <v>0.64262498065315</v>
      </c>
      <c r="Y1541" s="262">
        <v>0.92</v>
      </c>
      <c r="Z1541" s="262" t="s">
        <v>33</v>
      </c>
      <c r="AA1541" s="262" t="s">
        <v>33</v>
      </c>
      <c r="AB1541" s="262" t="s">
        <v>33</v>
      </c>
      <c r="AC1541" s="262" t="s">
        <v>33</v>
      </c>
      <c r="AD1541" s="262">
        <v>0.92</v>
      </c>
      <c r="AE1541" s="260">
        <v>1</v>
      </c>
      <c r="AF1541" s="260">
        <v>1</v>
      </c>
      <c r="AG1541" s="260">
        <v>1</v>
      </c>
      <c r="AH1541" s="260">
        <v>0.995507212106881</v>
      </c>
      <c r="AI1541" s="262">
        <v>0.92</v>
      </c>
      <c r="AJ1541" s="260">
        <v>0.846610169491525</v>
      </c>
      <c r="AK1541" s="260">
        <v>0.819888178913738</v>
      </c>
      <c r="AL1541" s="260">
        <v>0.926430517711172</v>
      </c>
      <c r="AM1541" s="260">
        <v>0.899334468348553</v>
      </c>
      <c r="AN1541" s="259">
        <v>0.99</v>
      </c>
      <c r="AO1541" s="264">
        <v>1</v>
      </c>
      <c r="AP1541" s="264">
        <v>1</v>
      </c>
      <c r="AQ1541" s="264">
        <v>1</v>
      </c>
      <c r="AR1541" s="265">
        <v>1</v>
      </c>
      <c r="AS1541" s="286">
        <v>0.110069253262963</v>
      </c>
      <c r="AT1541" s="267">
        <v>0.0353982300884956</v>
      </c>
      <c r="AU1541" s="268">
        <v>0.0706521739130435</v>
      </c>
      <c r="AV1541" s="268">
        <v>0.0568181818181818</v>
      </c>
      <c r="AW1541" s="268">
        <v>0.0412474849094567</v>
      </c>
      <c r="AX1541" s="224"/>
      <c r="AY1541" s="222"/>
    </row>
    <row r="1542" ht="15" spans="1:51">
      <c r="A1542" s="220"/>
      <c r="B1542" s="224"/>
      <c r="C1542" s="283" t="s">
        <v>1455</v>
      </c>
      <c r="D1542" s="111" t="s">
        <v>25</v>
      </c>
      <c r="E1542" s="111" t="s">
        <v>1456</v>
      </c>
      <c r="F1542" s="290" t="s">
        <v>1583</v>
      </c>
      <c r="G1542" s="290" t="s">
        <v>1583</v>
      </c>
      <c r="H1542" s="290" t="s">
        <v>1583</v>
      </c>
      <c r="I1542" s="290" t="s">
        <v>1583</v>
      </c>
      <c r="J1542" s="259">
        <v>0.9</v>
      </c>
      <c r="K1542" s="260">
        <v>1</v>
      </c>
      <c r="L1542" s="260">
        <v>0.888888888888889</v>
      </c>
      <c r="M1542" s="261">
        <v>0.944444444444444</v>
      </c>
      <c r="N1542" s="261">
        <v>0.963675213675214</v>
      </c>
      <c r="O1542" s="262">
        <v>0.9</v>
      </c>
      <c r="P1542" s="263" t="s">
        <v>33</v>
      </c>
      <c r="Q1542" s="260">
        <v>1</v>
      </c>
      <c r="R1542" s="260" t="s">
        <v>33</v>
      </c>
      <c r="S1542" s="260">
        <v>0.4</v>
      </c>
      <c r="T1542" s="262">
        <v>0.9</v>
      </c>
      <c r="U1542" s="260" t="s">
        <v>33</v>
      </c>
      <c r="V1542" s="260">
        <v>0</v>
      </c>
      <c r="W1542" s="260" t="s">
        <v>33</v>
      </c>
      <c r="X1542" s="260">
        <v>0.1</v>
      </c>
      <c r="Y1542" s="262">
        <v>0.92</v>
      </c>
      <c r="Z1542" s="262" t="s">
        <v>33</v>
      </c>
      <c r="AA1542" s="262" t="s">
        <v>33</v>
      </c>
      <c r="AB1542" s="262" t="s">
        <v>33</v>
      </c>
      <c r="AC1542" s="262" t="s">
        <v>33</v>
      </c>
      <c r="AD1542" s="262">
        <v>0.92</v>
      </c>
      <c r="AE1542" s="260">
        <v>0.833333333333333</v>
      </c>
      <c r="AF1542" s="260">
        <v>1</v>
      </c>
      <c r="AG1542" s="260">
        <v>0.538461538461538</v>
      </c>
      <c r="AH1542" s="260">
        <v>0.748333333333333</v>
      </c>
      <c r="AI1542" s="262">
        <v>0.92</v>
      </c>
      <c r="AJ1542" s="260">
        <v>0.931702814951546</v>
      </c>
      <c r="AK1542" s="260">
        <v>0.981762917933131</v>
      </c>
      <c r="AL1542" s="260">
        <v>0.988752556237219</v>
      </c>
      <c r="AM1542" s="260">
        <v>0.977530172973173</v>
      </c>
      <c r="AN1542" s="259">
        <v>0.99</v>
      </c>
      <c r="AO1542" s="264">
        <v>1</v>
      </c>
      <c r="AP1542" s="264">
        <v>1</v>
      </c>
      <c r="AQ1542" s="264">
        <v>1</v>
      </c>
      <c r="AR1542" s="265">
        <v>1</v>
      </c>
      <c r="AS1542" s="286">
        <v>0.110069253262963</v>
      </c>
      <c r="AT1542" s="267">
        <v>0</v>
      </c>
      <c r="AU1542" s="268">
        <v>0</v>
      </c>
      <c r="AV1542" s="268">
        <v>0</v>
      </c>
      <c r="AW1542" s="268">
        <v>0.0531697341513292</v>
      </c>
      <c r="AX1542" s="224"/>
      <c r="AY1542" s="222"/>
    </row>
    <row r="1543" ht="15" spans="1:51">
      <c r="A1543" s="220"/>
      <c r="B1543" s="224"/>
      <c r="C1543" s="283" t="s">
        <v>1455</v>
      </c>
      <c r="D1543" s="111" t="s">
        <v>25</v>
      </c>
      <c r="E1543" s="111" t="s">
        <v>1456</v>
      </c>
      <c r="F1543" s="290" t="s">
        <v>1584</v>
      </c>
      <c r="G1543" s="290" t="s">
        <v>1584</v>
      </c>
      <c r="H1543" s="290" t="s">
        <v>1584</v>
      </c>
      <c r="I1543" s="290" t="s">
        <v>1584</v>
      </c>
      <c r="J1543" s="259">
        <v>0.9</v>
      </c>
      <c r="K1543" s="260">
        <v>1</v>
      </c>
      <c r="L1543" s="260">
        <v>0.941176470588235</v>
      </c>
      <c r="M1543" s="261">
        <v>0.970588235294118</v>
      </c>
      <c r="N1543" s="261">
        <v>0.980392156862745</v>
      </c>
      <c r="O1543" s="262">
        <v>0.9</v>
      </c>
      <c r="P1543" s="263">
        <v>0.934579439252336</v>
      </c>
      <c r="Q1543" s="260">
        <v>0.973319824383654</v>
      </c>
      <c r="R1543" s="260">
        <v>0.9732868757259</v>
      </c>
      <c r="S1543" s="260">
        <v>0.981984871273113</v>
      </c>
      <c r="T1543" s="262">
        <v>0.9</v>
      </c>
      <c r="U1543" s="260">
        <v>0.843953554233928</v>
      </c>
      <c r="V1543" s="260">
        <v>0.857818304626815</v>
      </c>
      <c r="W1543" s="260">
        <v>0.912311265969803</v>
      </c>
      <c r="X1543" s="260">
        <v>0.892539591258958</v>
      </c>
      <c r="Y1543" s="262">
        <v>0.92</v>
      </c>
      <c r="Z1543" s="262" t="s">
        <v>33</v>
      </c>
      <c r="AA1543" s="262" t="s">
        <v>33</v>
      </c>
      <c r="AB1543" s="262" t="s">
        <v>33</v>
      </c>
      <c r="AC1543" s="262" t="s">
        <v>33</v>
      </c>
      <c r="AD1543" s="262">
        <v>0.92</v>
      </c>
      <c r="AE1543" s="260">
        <v>0.977777777777778</v>
      </c>
      <c r="AF1543" s="260">
        <v>1</v>
      </c>
      <c r="AG1543" s="260">
        <v>1</v>
      </c>
      <c r="AH1543" s="260">
        <v>0.97807848443843</v>
      </c>
      <c r="AI1543" s="262">
        <v>0.92</v>
      </c>
      <c r="AJ1543" s="260">
        <v>0.931180968564146</v>
      </c>
      <c r="AK1543" s="260">
        <v>0.939547450185748</v>
      </c>
      <c r="AL1543" s="260">
        <v>0.961672473867596</v>
      </c>
      <c r="AM1543" s="260">
        <v>0.967598531428319</v>
      </c>
      <c r="AN1543" s="259">
        <v>0.99</v>
      </c>
      <c r="AO1543" s="264">
        <v>1</v>
      </c>
      <c r="AP1543" s="264">
        <v>1</v>
      </c>
      <c r="AQ1543" s="264">
        <v>1</v>
      </c>
      <c r="AR1543" s="265">
        <v>1</v>
      </c>
      <c r="AS1543" s="286">
        <v>0.110069253262963</v>
      </c>
      <c r="AT1543" s="267">
        <v>0.0666666666666667</v>
      </c>
      <c r="AU1543" s="268">
        <v>0.0230769230769231</v>
      </c>
      <c r="AV1543" s="268">
        <v>0.0131578947368421</v>
      </c>
      <c r="AW1543" s="268">
        <v>0.0433252098564852</v>
      </c>
      <c r="AX1543" s="224"/>
      <c r="AY1543" s="222"/>
    </row>
    <row r="1544" ht="15" spans="1:51">
      <c r="A1544" s="220"/>
      <c r="B1544" s="224"/>
      <c r="C1544" s="283" t="s">
        <v>1455</v>
      </c>
      <c r="D1544" s="111" t="s">
        <v>922</v>
      </c>
      <c r="E1544" s="111" t="s">
        <v>1456</v>
      </c>
      <c r="F1544" s="290" t="s">
        <v>1585</v>
      </c>
      <c r="G1544" s="290" t="s">
        <v>1585</v>
      </c>
      <c r="H1544" s="290" t="s">
        <v>1585</v>
      </c>
      <c r="I1544" s="290" t="s">
        <v>1585</v>
      </c>
      <c r="J1544" s="259">
        <v>0.9</v>
      </c>
      <c r="K1544" s="260" t="s">
        <v>33</v>
      </c>
      <c r="L1544" s="260" t="s">
        <v>33</v>
      </c>
      <c r="M1544" s="261" t="s">
        <v>33</v>
      </c>
      <c r="N1544" s="261" t="s">
        <v>33</v>
      </c>
      <c r="O1544" s="262">
        <v>0.9</v>
      </c>
      <c r="P1544" s="263" t="s">
        <v>33</v>
      </c>
      <c r="Q1544" s="260" t="s">
        <v>33</v>
      </c>
      <c r="R1544" s="260" t="s">
        <v>33</v>
      </c>
      <c r="S1544" s="260" t="s">
        <v>33</v>
      </c>
      <c r="T1544" s="262">
        <v>0.9</v>
      </c>
      <c r="U1544" s="260" t="s">
        <v>33</v>
      </c>
      <c r="V1544" s="260" t="s">
        <v>33</v>
      </c>
      <c r="W1544" s="260" t="s">
        <v>33</v>
      </c>
      <c r="X1544" s="260" t="s">
        <v>33</v>
      </c>
      <c r="Y1544" s="262">
        <v>0.92</v>
      </c>
      <c r="Z1544" s="262" t="s">
        <v>33</v>
      </c>
      <c r="AA1544" s="262" t="s">
        <v>33</v>
      </c>
      <c r="AB1544" s="262" t="s">
        <v>33</v>
      </c>
      <c r="AC1544" s="262" t="s">
        <v>33</v>
      </c>
      <c r="AD1544" s="262">
        <v>0.92</v>
      </c>
      <c r="AE1544" s="260" t="s">
        <v>33</v>
      </c>
      <c r="AF1544" s="260" t="s">
        <v>33</v>
      </c>
      <c r="AG1544" s="260" t="s">
        <v>33</v>
      </c>
      <c r="AH1544" s="260" t="s">
        <v>33</v>
      </c>
      <c r="AI1544" s="262">
        <v>0.92</v>
      </c>
      <c r="AJ1544" s="260" t="s">
        <v>33</v>
      </c>
      <c r="AK1544" s="260" t="s">
        <v>33</v>
      </c>
      <c r="AL1544" s="260" t="s">
        <v>33</v>
      </c>
      <c r="AM1544" s="260" t="s">
        <v>33</v>
      </c>
      <c r="AN1544" s="259">
        <v>0.99</v>
      </c>
      <c r="AO1544" s="264" t="s">
        <v>33</v>
      </c>
      <c r="AP1544" s="264" t="s">
        <v>33</v>
      </c>
      <c r="AQ1544" s="264" t="s">
        <v>33</v>
      </c>
      <c r="AR1544" s="265" t="s">
        <v>33</v>
      </c>
      <c r="AS1544" s="286">
        <v>0.110069253262963</v>
      </c>
      <c r="AT1544" s="267" t="s">
        <v>33</v>
      </c>
      <c r="AU1544" s="268" t="s">
        <v>33</v>
      </c>
      <c r="AV1544" s="268" t="s">
        <v>33</v>
      </c>
      <c r="AW1544" s="268" t="s">
        <v>33</v>
      </c>
      <c r="AX1544" s="224"/>
      <c r="AY1544" s="222"/>
    </row>
    <row r="1545" ht="15" spans="1:51">
      <c r="A1545" s="220"/>
      <c r="B1545" s="224"/>
      <c r="C1545" s="283" t="s">
        <v>1455</v>
      </c>
      <c r="D1545" s="111" t="s">
        <v>25</v>
      </c>
      <c r="E1545" s="111" t="s">
        <v>1456</v>
      </c>
      <c r="F1545" s="290" t="s">
        <v>1586</v>
      </c>
      <c r="G1545" s="290" t="s">
        <v>1586</v>
      </c>
      <c r="H1545" s="290" t="s">
        <v>1586</v>
      </c>
      <c r="I1545" s="290" t="s">
        <v>1586</v>
      </c>
      <c r="J1545" s="259">
        <v>0.9</v>
      </c>
      <c r="K1545" s="260">
        <v>1</v>
      </c>
      <c r="L1545" s="260">
        <v>0.894736842105263</v>
      </c>
      <c r="M1545" s="261">
        <v>0.904761904761905</v>
      </c>
      <c r="N1545" s="261">
        <v>0.963178294573643</v>
      </c>
      <c r="O1545" s="262">
        <v>0.9</v>
      </c>
      <c r="P1545" s="263">
        <v>0.940165876777251</v>
      </c>
      <c r="Q1545" s="260">
        <v>0.938785750125439</v>
      </c>
      <c r="R1545" s="260">
        <v>0.969669937555754</v>
      </c>
      <c r="S1545" s="260">
        <v>0.961820685918132</v>
      </c>
      <c r="T1545" s="262">
        <v>0.9</v>
      </c>
      <c r="U1545" s="260">
        <v>0.518957345971564</v>
      </c>
      <c r="V1545" s="260">
        <v>0.474661314601104</v>
      </c>
      <c r="W1545" s="260">
        <v>0.756467439785905</v>
      </c>
      <c r="X1545" s="260">
        <v>0.53742295274435</v>
      </c>
      <c r="Y1545" s="262">
        <v>0.92</v>
      </c>
      <c r="Z1545" s="262" t="s">
        <v>33</v>
      </c>
      <c r="AA1545" s="262" t="s">
        <v>33</v>
      </c>
      <c r="AB1545" s="262" t="s">
        <v>33</v>
      </c>
      <c r="AC1545" s="262" t="s">
        <v>33</v>
      </c>
      <c r="AD1545" s="262">
        <v>0.92</v>
      </c>
      <c r="AE1545" s="260">
        <v>1</v>
      </c>
      <c r="AF1545" s="260">
        <v>1</v>
      </c>
      <c r="AG1545" s="260">
        <v>0.833333333333333</v>
      </c>
      <c r="AH1545" s="260">
        <v>0.987206823027719</v>
      </c>
      <c r="AI1545" s="262">
        <v>0.92</v>
      </c>
      <c r="AJ1545" s="260">
        <v>0.864928909952607</v>
      </c>
      <c r="AK1545" s="260">
        <v>0.896136477671851</v>
      </c>
      <c r="AL1545" s="260">
        <v>0.913470115967886</v>
      </c>
      <c r="AM1545" s="260">
        <v>0.904608159671265</v>
      </c>
      <c r="AN1545" s="259">
        <v>0.99</v>
      </c>
      <c r="AO1545" s="264">
        <v>1</v>
      </c>
      <c r="AP1545" s="264">
        <v>1</v>
      </c>
      <c r="AQ1545" s="264">
        <v>1</v>
      </c>
      <c r="AR1545" s="265">
        <v>1</v>
      </c>
      <c r="AS1545" s="286">
        <v>0.110069253262963</v>
      </c>
      <c r="AT1545" s="267">
        <v>0.0714285714285714</v>
      </c>
      <c r="AU1545" s="268">
        <v>0</v>
      </c>
      <c r="AV1545" s="268">
        <v>0</v>
      </c>
      <c r="AW1545" s="268">
        <v>0.0526315789473684</v>
      </c>
      <c r="AX1545" s="224"/>
      <c r="AY1545" s="222"/>
    </row>
    <row r="1546" ht="15" spans="1:51">
      <c r="A1546" s="220"/>
      <c r="B1546" s="224"/>
      <c r="C1546" s="283" t="s">
        <v>1455</v>
      </c>
      <c r="D1546" s="111" t="s">
        <v>25</v>
      </c>
      <c r="E1546" s="111" t="s">
        <v>1456</v>
      </c>
      <c r="F1546" s="290" t="s">
        <v>1587</v>
      </c>
      <c r="G1546" s="290" t="s">
        <v>1587</v>
      </c>
      <c r="H1546" s="290" t="s">
        <v>1587</v>
      </c>
      <c r="I1546" s="290" t="s">
        <v>1587</v>
      </c>
      <c r="J1546" s="259">
        <v>0.9</v>
      </c>
      <c r="K1546" s="260">
        <v>1</v>
      </c>
      <c r="L1546" s="260">
        <v>0.947368421052632</v>
      </c>
      <c r="M1546" s="261">
        <v>0.9</v>
      </c>
      <c r="N1546" s="261">
        <v>0.939271255060729</v>
      </c>
      <c r="O1546" s="262">
        <v>0.9</v>
      </c>
      <c r="P1546" s="263" t="s">
        <v>33</v>
      </c>
      <c r="Q1546" s="260" t="s">
        <v>33</v>
      </c>
      <c r="R1546" s="260" t="s">
        <v>33</v>
      </c>
      <c r="S1546" s="260" t="s">
        <v>33</v>
      </c>
      <c r="T1546" s="262">
        <v>0.9</v>
      </c>
      <c r="U1546" s="260" t="s">
        <v>33</v>
      </c>
      <c r="V1546" s="260" t="s">
        <v>33</v>
      </c>
      <c r="W1546" s="260" t="s">
        <v>33</v>
      </c>
      <c r="X1546" s="260" t="s">
        <v>33</v>
      </c>
      <c r="Y1546" s="262">
        <v>0.92</v>
      </c>
      <c r="Z1546" s="262" t="s">
        <v>33</v>
      </c>
      <c r="AA1546" s="262" t="s">
        <v>33</v>
      </c>
      <c r="AB1546" s="262" t="s">
        <v>33</v>
      </c>
      <c r="AC1546" s="262" t="s">
        <v>33</v>
      </c>
      <c r="AD1546" s="262">
        <v>0.92</v>
      </c>
      <c r="AE1546" s="260" t="s">
        <v>33</v>
      </c>
      <c r="AF1546" s="260">
        <v>1</v>
      </c>
      <c r="AG1546" s="260">
        <v>0.333333333333333</v>
      </c>
      <c r="AH1546" s="260">
        <v>0.317460317460317</v>
      </c>
      <c r="AI1546" s="262">
        <v>0.92</v>
      </c>
      <c r="AJ1546" s="260">
        <v>0.812144212523719</v>
      </c>
      <c r="AK1546" s="260">
        <v>0.850796311818944</v>
      </c>
      <c r="AL1546" s="260">
        <v>0.821917808219178</v>
      </c>
      <c r="AM1546" s="260">
        <v>0.900355206580669</v>
      </c>
      <c r="AN1546" s="259">
        <v>0.99</v>
      </c>
      <c r="AO1546" s="264" t="s">
        <v>33</v>
      </c>
      <c r="AP1546" s="264" t="s">
        <v>33</v>
      </c>
      <c r="AQ1546" s="264" t="s">
        <v>33</v>
      </c>
      <c r="AR1546" s="265" t="s">
        <v>33</v>
      </c>
      <c r="AS1546" s="286">
        <v>0.110069253262963</v>
      </c>
      <c r="AT1546" s="267">
        <v>0.111111111111111</v>
      </c>
      <c r="AU1546" s="268">
        <v>0.1</v>
      </c>
      <c r="AV1546" s="268">
        <v>-0.0303030303030303</v>
      </c>
      <c r="AW1546" s="268">
        <v>0.0977272727272727</v>
      </c>
      <c r="AX1546" s="224"/>
      <c r="AY1546" s="222"/>
    </row>
    <row r="1547" ht="15" spans="1:51">
      <c r="A1547" s="220"/>
      <c r="B1547" s="224"/>
      <c r="C1547" s="283" t="s">
        <v>1455</v>
      </c>
      <c r="D1547" s="111" t="s">
        <v>25</v>
      </c>
      <c r="E1547" s="111" t="s">
        <v>1456</v>
      </c>
      <c r="F1547" s="290" t="s">
        <v>1588</v>
      </c>
      <c r="G1547" s="290" t="s">
        <v>1588</v>
      </c>
      <c r="H1547" s="290" t="s">
        <v>1588</v>
      </c>
      <c r="I1547" s="290" t="s">
        <v>1588</v>
      </c>
      <c r="J1547" s="259">
        <v>0.9</v>
      </c>
      <c r="K1547" s="260">
        <v>0.971428571428571</v>
      </c>
      <c r="L1547" s="260">
        <v>1</v>
      </c>
      <c r="M1547" s="261">
        <v>0.975609756097561</v>
      </c>
      <c r="N1547" s="261">
        <v>0.958415841584158</v>
      </c>
      <c r="O1547" s="262">
        <v>0.9</v>
      </c>
      <c r="P1547" s="263">
        <v>0.998568019093079</v>
      </c>
      <c r="Q1547" s="260">
        <v>0.9880810488677</v>
      </c>
      <c r="R1547" s="260">
        <v>0.948799660080731</v>
      </c>
      <c r="S1547" s="260">
        <v>0.989617457184015</v>
      </c>
      <c r="T1547" s="262">
        <v>0.9</v>
      </c>
      <c r="U1547" s="260">
        <v>0.837708830548926</v>
      </c>
      <c r="V1547" s="260">
        <v>0.90425109257052</v>
      </c>
      <c r="W1547" s="260">
        <v>0.872105374973444</v>
      </c>
      <c r="X1547" s="260">
        <v>0.875110707997652</v>
      </c>
      <c r="Y1547" s="262">
        <v>0.92</v>
      </c>
      <c r="Z1547" s="262" t="s">
        <v>33</v>
      </c>
      <c r="AA1547" s="262" t="s">
        <v>33</v>
      </c>
      <c r="AB1547" s="262" t="s">
        <v>33</v>
      </c>
      <c r="AC1547" s="262" t="s">
        <v>33</v>
      </c>
      <c r="AD1547" s="262">
        <v>0.92</v>
      </c>
      <c r="AE1547" s="260">
        <v>1</v>
      </c>
      <c r="AF1547" s="260">
        <v>1</v>
      </c>
      <c r="AG1547" s="260">
        <v>0.84</v>
      </c>
      <c r="AH1547" s="260">
        <v>0.844892812105927</v>
      </c>
      <c r="AI1547" s="262">
        <v>0.92</v>
      </c>
      <c r="AJ1547" s="260">
        <v>0.92291169451074</v>
      </c>
      <c r="AK1547" s="260">
        <v>0.957489074294795</v>
      </c>
      <c r="AL1547" s="260">
        <v>0.956872742723603</v>
      </c>
      <c r="AM1547" s="260">
        <v>0.960006829143369</v>
      </c>
      <c r="AN1547" s="259">
        <v>0.99</v>
      </c>
      <c r="AO1547" s="264">
        <v>1</v>
      </c>
      <c r="AP1547" s="264">
        <v>1</v>
      </c>
      <c r="AQ1547" s="264">
        <v>1</v>
      </c>
      <c r="AR1547" s="265">
        <v>1</v>
      </c>
      <c r="AS1547" s="286">
        <v>0.110069253262963</v>
      </c>
      <c r="AT1547" s="267">
        <v>0</v>
      </c>
      <c r="AU1547" s="268">
        <v>0.0769230769230769</v>
      </c>
      <c r="AV1547" s="268">
        <v>0.142857142857143</v>
      </c>
      <c r="AW1547" s="268">
        <v>0.087719298245614</v>
      </c>
      <c r="AX1547" s="224"/>
      <c r="AY1547" s="222"/>
    </row>
    <row r="1548" ht="15" spans="1:51">
      <c r="A1548" s="220"/>
      <c r="B1548" s="224"/>
      <c r="C1548" s="283" t="s">
        <v>1455</v>
      </c>
      <c r="D1548" s="111" t="s">
        <v>25</v>
      </c>
      <c r="E1548" s="111" t="s">
        <v>1456</v>
      </c>
      <c r="F1548" s="290" t="s">
        <v>1589</v>
      </c>
      <c r="G1548" s="290" t="s">
        <v>1589</v>
      </c>
      <c r="H1548" s="290" t="s">
        <v>1589</v>
      </c>
      <c r="I1548" s="290" t="s">
        <v>1589</v>
      </c>
      <c r="J1548" s="259">
        <v>0.9</v>
      </c>
      <c r="K1548" s="260">
        <v>0.958333333333333</v>
      </c>
      <c r="L1548" s="260">
        <v>0.964285714285714</v>
      </c>
      <c r="M1548" s="261">
        <v>0.966666666666667</v>
      </c>
      <c r="N1548" s="261">
        <v>0.934426229508197</v>
      </c>
      <c r="O1548" s="262">
        <v>0.9</v>
      </c>
      <c r="P1548" s="263">
        <v>0.921400778210117</v>
      </c>
      <c r="Q1548" s="260">
        <v>0.95013698630137</v>
      </c>
      <c r="R1548" s="260">
        <v>0.950626118067979</v>
      </c>
      <c r="S1548" s="260">
        <v>0.938414125419284</v>
      </c>
      <c r="T1548" s="262">
        <v>0.9</v>
      </c>
      <c r="U1548" s="260">
        <v>0.908171206225681</v>
      </c>
      <c r="V1548" s="260">
        <v>0.93972602739726</v>
      </c>
      <c r="W1548" s="260">
        <v>0.917710196779964</v>
      </c>
      <c r="X1548" s="260">
        <v>0.90289625581039</v>
      </c>
      <c r="Y1548" s="262">
        <v>0.92</v>
      </c>
      <c r="Z1548" s="262" t="s">
        <v>33</v>
      </c>
      <c r="AA1548" s="262" t="s">
        <v>33</v>
      </c>
      <c r="AB1548" s="262" t="s">
        <v>33</v>
      </c>
      <c r="AC1548" s="262" t="s">
        <v>33</v>
      </c>
      <c r="AD1548" s="262">
        <v>0.92</v>
      </c>
      <c r="AE1548" s="260">
        <v>1</v>
      </c>
      <c r="AF1548" s="260">
        <v>1</v>
      </c>
      <c r="AG1548" s="260">
        <v>1</v>
      </c>
      <c r="AH1548" s="260">
        <v>0.922222222222222</v>
      </c>
      <c r="AI1548" s="262">
        <v>0.92</v>
      </c>
      <c r="AJ1548" s="260">
        <v>0.956420233463035</v>
      </c>
      <c r="AK1548" s="260">
        <v>0.988493150684931</v>
      </c>
      <c r="AL1548" s="260">
        <v>0.98211091234347</v>
      </c>
      <c r="AM1548" s="260">
        <v>0.967427763872572</v>
      </c>
      <c r="AN1548" s="259">
        <v>0.99</v>
      </c>
      <c r="AO1548" s="264">
        <v>1</v>
      </c>
      <c r="AP1548" s="264">
        <v>1</v>
      </c>
      <c r="AQ1548" s="264">
        <v>1</v>
      </c>
      <c r="AR1548" s="265">
        <v>1</v>
      </c>
      <c r="AS1548" s="286">
        <v>0.110069253262963</v>
      </c>
      <c r="AT1548" s="267">
        <v>0.4</v>
      </c>
      <c r="AU1548" s="268">
        <v>0.2</v>
      </c>
      <c r="AV1548" s="268">
        <v>0.153846153846154</v>
      </c>
      <c r="AW1548" s="268">
        <v>0.0898203592814371</v>
      </c>
      <c r="AX1548" s="224"/>
      <c r="AY1548" s="222"/>
    </row>
    <row r="1549" ht="15" spans="1:51">
      <c r="A1549" s="220"/>
      <c r="B1549" s="224"/>
      <c r="C1549" s="283" t="s">
        <v>1455</v>
      </c>
      <c r="D1549" s="111" t="s">
        <v>25</v>
      </c>
      <c r="E1549" s="111" t="s">
        <v>1456</v>
      </c>
      <c r="F1549" s="290" t="s">
        <v>1590</v>
      </c>
      <c r="G1549" s="290" t="s">
        <v>1590</v>
      </c>
      <c r="H1549" s="290" t="s">
        <v>1590</v>
      </c>
      <c r="I1549" s="290" t="s">
        <v>1590</v>
      </c>
      <c r="J1549" s="259">
        <v>0.9</v>
      </c>
      <c r="K1549" s="260">
        <v>1</v>
      </c>
      <c r="L1549" s="260">
        <v>1</v>
      </c>
      <c r="M1549" s="261">
        <v>1</v>
      </c>
      <c r="N1549" s="261">
        <v>0.985611510791367</v>
      </c>
      <c r="O1549" s="262">
        <v>0.9</v>
      </c>
      <c r="P1549" s="263">
        <v>0.937002172338885</v>
      </c>
      <c r="Q1549" s="260">
        <v>0.913645352669743</v>
      </c>
      <c r="R1549" s="260">
        <v>0.988864142538975</v>
      </c>
      <c r="S1549" s="260">
        <v>0.948261903557152</v>
      </c>
      <c r="T1549" s="262">
        <v>0.9</v>
      </c>
      <c r="U1549" s="260">
        <v>0.609703113685735</v>
      </c>
      <c r="V1549" s="260">
        <v>0.663150955833883</v>
      </c>
      <c r="W1549" s="260">
        <v>0.714179658500371</v>
      </c>
      <c r="X1549" s="260">
        <v>0.63773212568942</v>
      </c>
      <c r="Y1549" s="262">
        <v>0.92</v>
      </c>
      <c r="Z1549" s="262" t="s">
        <v>33</v>
      </c>
      <c r="AA1549" s="262" t="s">
        <v>33</v>
      </c>
      <c r="AB1549" s="262" t="s">
        <v>33</v>
      </c>
      <c r="AC1549" s="262" t="s">
        <v>33</v>
      </c>
      <c r="AD1549" s="262">
        <v>0.92</v>
      </c>
      <c r="AE1549" s="260">
        <v>0.888888888888889</v>
      </c>
      <c r="AF1549" s="260">
        <v>0.981651376146789</v>
      </c>
      <c r="AG1549" s="260">
        <v>1</v>
      </c>
      <c r="AH1549" s="260">
        <v>0.990254237288136</v>
      </c>
      <c r="AI1549" s="262">
        <v>0.92</v>
      </c>
      <c r="AJ1549" s="260">
        <v>0.867487328023172</v>
      </c>
      <c r="AK1549" s="260">
        <v>0.866842452208306</v>
      </c>
      <c r="AL1549" s="260">
        <v>0.911655530809206</v>
      </c>
      <c r="AM1549" s="260">
        <v>0.891210848555381</v>
      </c>
      <c r="AN1549" s="259">
        <v>0.99</v>
      </c>
      <c r="AO1549" s="264">
        <v>1</v>
      </c>
      <c r="AP1549" s="264">
        <v>1</v>
      </c>
      <c r="AQ1549" s="264">
        <v>1</v>
      </c>
      <c r="AR1549" s="265">
        <v>1</v>
      </c>
      <c r="AS1549" s="286">
        <v>0.110069253262963</v>
      </c>
      <c r="AT1549" s="267">
        <v>0</v>
      </c>
      <c r="AU1549" s="268">
        <v>0.181818181818182</v>
      </c>
      <c r="AV1549" s="268">
        <v>0.0555555555555556</v>
      </c>
      <c r="AW1549" s="268">
        <v>0.0469135802469136</v>
      </c>
      <c r="AX1549" s="224"/>
      <c r="AY1549" s="222"/>
    </row>
    <row r="1550" ht="15" spans="1:51">
      <c r="A1550" s="220"/>
      <c r="B1550" s="224"/>
      <c r="C1550" s="283" t="s">
        <v>1455</v>
      </c>
      <c r="D1550" s="111" t="s">
        <v>25</v>
      </c>
      <c r="E1550" s="111" t="s">
        <v>1456</v>
      </c>
      <c r="F1550" s="290" t="s">
        <v>1591</v>
      </c>
      <c r="G1550" s="290" t="s">
        <v>1591</v>
      </c>
      <c r="H1550" s="290" t="s">
        <v>1591</v>
      </c>
      <c r="I1550" s="290" t="s">
        <v>1591</v>
      </c>
      <c r="J1550" s="259">
        <v>0.9</v>
      </c>
      <c r="K1550" s="260">
        <v>0.857142857142857</v>
      </c>
      <c r="L1550" s="260">
        <v>0.857142857142857</v>
      </c>
      <c r="M1550" s="261">
        <v>0.846153846153846</v>
      </c>
      <c r="N1550" s="261">
        <v>0.75</v>
      </c>
      <c r="O1550" s="262">
        <v>0.9</v>
      </c>
      <c r="P1550" s="263" t="s">
        <v>33</v>
      </c>
      <c r="Q1550" s="260" t="s">
        <v>33</v>
      </c>
      <c r="R1550" s="260" t="s">
        <v>33</v>
      </c>
      <c r="S1550" s="260" t="s">
        <v>33</v>
      </c>
      <c r="T1550" s="262">
        <v>0.9</v>
      </c>
      <c r="U1550" s="260" t="s">
        <v>33</v>
      </c>
      <c r="V1550" s="260" t="s">
        <v>33</v>
      </c>
      <c r="W1550" s="260" t="s">
        <v>33</v>
      </c>
      <c r="X1550" s="260" t="s">
        <v>33</v>
      </c>
      <c r="Y1550" s="262">
        <v>0.92</v>
      </c>
      <c r="Z1550" s="262" t="s">
        <v>33</v>
      </c>
      <c r="AA1550" s="262" t="s">
        <v>33</v>
      </c>
      <c r="AB1550" s="262" t="s">
        <v>33</v>
      </c>
      <c r="AC1550" s="262" t="s">
        <v>33</v>
      </c>
      <c r="AD1550" s="262">
        <v>0.92</v>
      </c>
      <c r="AE1550" s="260">
        <v>0.5</v>
      </c>
      <c r="AF1550" s="260">
        <v>1</v>
      </c>
      <c r="AG1550" s="260">
        <v>1</v>
      </c>
      <c r="AH1550" s="260">
        <v>0.86875</v>
      </c>
      <c r="AI1550" s="262">
        <v>0.92</v>
      </c>
      <c r="AJ1550" s="260">
        <v>0.716699801192843</v>
      </c>
      <c r="AK1550" s="260">
        <v>0.765460910151692</v>
      </c>
      <c r="AL1550" s="260">
        <v>0.73974358974359</v>
      </c>
      <c r="AM1550" s="260">
        <v>0.611048525055284</v>
      </c>
      <c r="AN1550" s="259">
        <v>0.99</v>
      </c>
      <c r="AO1550" s="264" t="s">
        <v>33</v>
      </c>
      <c r="AP1550" s="264" t="s">
        <v>33</v>
      </c>
      <c r="AQ1550" s="264">
        <v>1</v>
      </c>
      <c r="AR1550" s="265">
        <v>1</v>
      </c>
      <c r="AS1550" s="286">
        <v>0.110069253262963</v>
      </c>
      <c r="AT1550" s="267">
        <v>0</v>
      </c>
      <c r="AU1550" s="268">
        <v>0</v>
      </c>
      <c r="AV1550" s="268">
        <v>0</v>
      </c>
      <c r="AW1550" s="268">
        <v>0.0438871473354232</v>
      </c>
      <c r="AX1550" s="224"/>
      <c r="AY1550" s="222"/>
    </row>
    <row r="1551" ht="15" spans="1:51">
      <c r="A1551" s="220"/>
      <c r="B1551" s="224"/>
      <c r="C1551" s="283" t="s">
        <v>1455</v>
      </c>
      <c r="D1551" s="111" t="s">
        <v>25</v>
      </c>
      <c r="E1551" s="111" t="s">
        <v>1456</v>
      </c>
      <c r="F1551" s="290" t="s">
        <v>1592</v>
      </c>
      <c r="G1551" s="290" t="s">
        <v>1592</v>
      </c>
      <c r="H1551" s="290" t="s">
        <v>1592</v>
      </c>
      <c r="I1551" s="290" t="s">
        <v>1592</v>
      </c>
      <c r="J1551" s="259">
        <v>0.9</v>
      </c>
      <c r="K1551" s="260">
        <v>1</v>
      </c>
      <c r="L1551" s="260">
        <v>1</v>
      </c>
      <c r="M1551" s="261">
        <v>0.9</v>
      </c>
      <c r="N1551" s="261">
        <v>0.934210526315789</v>
      </c>
      <c r="O1551" s="262">
        <v>0.9</v>
      </c>
      <c r="P1551" s="263" t="s">
        <v>33</v>
      </c>
      <c r="Q1551" s="260" t="s">
        <v>33</v>
      </c>
      <c r="R1551" s="260" t="s">
        <v>33</v>
      </c>
      <c r="S1551" s="260" t="s">
        <v>33</v>
      </c>
      <c r="T1551" s="262">
        <v>0.9</v>
      </c>
      <c r="U1551" s="260" t="s">
        <v>33</v>
      </c>
      <c r="V1551" s="260" t="s">
        <v>33</v>
      </c>
      <c r="W1551" s="260" t="s">
        <v>33</v>
      </c>
      <c r="X1551" s="260" t="s">
        <v>33</v>
      </c>
      <c r="Y1551" s="262">
        <v>0.92</v>
      </c>
      <c r="Z1551" s="262" t="s">
        <v>33</v>
      </c>
      <c r="AA1551" s="262" t="s">
        <v>33</v>
      </c>
      <c r="AB1551" s="262" t="s">
        <v>33</v>
      </c>
      <c r="AC1551" s="262" t="s">
        <v>33</v>
      </c>
      <c r="AD1551" s="262">
        <v>0.92</v>
      </c>
      <c r="AE1551" s="260">
        <v>0</v>
      </c>
      <c r="AF1551" s="260">
        <v>0</v>
      </c>
      <c r="AG1551" s="260">
        <v>0.461538461538462</v>
      </c>
      <c r="AH1551" s="260">
        <v>0.211428571428571</v>
      </c>
      <c r="AI1551" s="262">
        <v>0.92</v>
      </c>
      <c r="AJ1551" s="260">
        <v>0.732084309133489</v>
      </c>
      <c r="AK1551" s="260">
        <v>0.790204678362573</v>
      </c>
      <c r="AL1551" s="260">
        <v>0.759782608695652</v>
      </c>
      <c r="AM1551" s="260">
        <v>0.80530343914046</v>
      </c>
      <c r="AN1551" s="259">
        <v>0.99</v>
      </c>
      <c r="AO1551" s="264">
        <v>1</v>
      </c>
      <c r="AP1551" s="264" t="s">
        <v>33</v>
      </c>
      <c r="AQ1551" s="264">
        <v>1</v>
      </c>
      <c r="AR1551" s="265">
        <v>1</v>
      </c>
      <c r="AS1551" s="286">
        <v>0.110069253262963</v>
      </c>
      <c r="AT1551" s="267">
        <v>0.0833333333333333</v>
      </c>
      <c r="AU1551" s="268">
        <v>0.03125</v>
      </c>
      <c r="AV1551" s="268">
        <v>0.037037037037037</v>
      </c>
      <c r="AW1551" s="268">
        <v>0.0629669156883671</v>
      </c>
      <c r="AX1551" s="224"/>
      <c r="AY1551" s="222"/>
    </row>
    <row r="1552" ht="15" spans="1:51">
      <c r="A1552" s="220"/>
      <c r="B1552" s="224"/>
      <c r="C1552" s="283" t="s">
        <v>1455</v>
      </c>
      <c r="D1552" s="111" t="s">
        <v>25</v>
      </c>
      <c r="E1552" s="111" t="s">
        <v>1456</v>
      </c>
      <c r="F1552" s="290" t="s">
        <v>1593</v>
      </c>
      <c r="G1552" s="290" t="s">
        <v>1593</v>
      </c>
      <c r="H1552" s="290" t="s">
        <v>1593</v>
      </c>
      <c r="I1552" s="290" t="s">
        <v>1593</v>
      </c>
      <c r="J1552" s="259">
        <v>0.9</v>
      </c>
      <c r="K1552" s="260">
        <v>1</v>
      </c>
      <c r="L1552" s="260">
        <v>1</v>
      </c>
      <c r="M1552" s="261">
        <v>1</v>
      </c>
      <c r="N1552" s="261">
        <v>0.996774193548387</v>
      </c>
      <c r="O1552" s="262">
        <v>0.9</v>
      </c>
      <c r="P1552" s="263">
        <v>0.641509433962264</v>
      </c>
      <c r="Q1552" s="260">
        <v>0.614143920595533</v>
      </c>
      <c r="R1552" s="260">
        <v>0.360089186176143</v>
      </c>
      <c r="S1552" s="260">
        <v>0.765271519487156</v>
      </c>
      <c r="T1552" s="262">
        <v>0.9</v>
      </c>
      <c r="U1552" s="260">
        <v>0.669811320754717</v>
      </c>
      <c r="V1552" s="260">
        <v>0.48014888337469</v>
      </c>
      <c r="W1552" s="260">
        <v>0.383500557413601</v>
      </c>
      <c r="X1552" s="260">
        <v>0.700840804571004</v>
      </c>
      <c r="Y1552" s="262">
        <v>0.92</v>
      </c>
      <c r="Z1552" s="262" t="s">
        <v>33</v>
      </c>
      <c r="AA1552" s="262" t="s">
        <v>33</v>
      </c>
      <c r="AB1552" s="262" t="s">
        <v>33</v>
      </c>
      <c r="AC1552" s="262" t="s">
        <v>33</v>
      </c>
      <c r="AD1552" s="262">
        <v>0.92</v>
      </c>
      <c r="AE1552" s="260">
        <v>0</v>
      </c>
      <c r="AF1552" s="260" t="s">
        <v>33</v>
      </c>
      <c r="AG1552" s="260">
        <v>0.5</v>
      </c>
      <c r="AH1552" s="260">
        <v>0.131578947368421</v>
      </c>
      <c r="AI1552" s="262">
        <v>0.92</v>
      </c>
      <c r="AJ1552" s="260">
        <v>0.839622641509434</v>
      </c>
      <c r="AK1552" s="260">
        <v>0.668734491315137</v>
      </c>
      <c r="AL1552" s="260">
        <v>0.705685618729097</v>
      </c>
      <c r="AM1552" s="260">
        <v>0.805417690987523</v>
      </c>
      <c r="AN1552" s="259">
        <v>0.99</v>
      </c>
      <c r="AO1552" s="264" t="s">
        <v>33</v>
      </c>
      <c r="AP1552" s="264" t="s">
        <v>33</v>
      </c>
      <c r="AQ1552" s="264" t="s">
        <v>33</v>
      </c>
      <c r="AR1552" s="265">
        <v>1</v>
      </c>
      <c r="AS1552" s="286">
        <v>0.110069253262963</v>
      </c>
      <c r="AT1552" s="267">
        <v>0.111111111111111</v>
      </c>
      <c r="AU1552" s="268">
        <v>0.111111111111111</v>
      </c>
      <c r="AV1552" s="268">
        <v>0</v>
      </c>
      <c r="AW1552" s="268">
        <v>0.0567685589519651</v>
      </c>
      <c r="AX1552" s="224"/>
      <c r="AY1552" s="222"/>
    </row>
    <row r="1553" ht="15" spans="1:51">
      <c r="A1553" s="220"/>
      <c r="B1553" s="224"/>
      <c r="C1553" s="283" t="s">
        <v>1455</v>
      </c>
      <c r="D1553" s="111" t="s">
        <v>25</v>
      </c>
      <c r="E1553" s="111" t="s">
        <v>1456</v>
      </c>
      <c r="F1553" s="290" t="s">
        <v>1594</v>
      </c>
      <c r="G1553" s="290" t="s">
        <v>1594</v>
      </c>
      <c r="H1553" s="290" t="s">
        <v>1594</v>
      </c>
      <c r="I1553" s="290" t="s">
        <v>1594</v>
      </c>
      <c r="J1553" s="259">
        <v>0.9</v>
      </c>
      <c r="K1553" s="260">
        <v>0.7</v>
      </c>
      <c r="L1553" s="260">
        <v>0.714285714285714</v>
      </c>
      <c r="M1553" s="261">
        <v>0.818181818181818</v>
      </c>
      <c r="N1553" s="261">
        <v>0.87220447284345</v>
      </c>
      <c r="O1553" s="262">
        <v>0.9</v>
      </c>
      <c r="P1553" s="263">
        <v>1</v>
      </c>
      <c r="Q1553" s="260">
        <v>1</v>
      </c>
      <c r="R1553" s="260">
        <v>0.998735777496839</v>
      </c>
      <c r="S1553" s="260">
        <v>0.97988639538132</v>
      </c>
      <c r="T1553" s="262">
        <v>0.9</v>
      </c>
      <c r="U1553" s="260">
        <v>1</v>
      </c>
      <c r="V1553" s="260">
        <v>0.987514188422247</v>
      </c>
      <c r="W1553" s="260">
        <v>0.982300884955752</v>
      </c>
      <c r="X1553" s="260">
        <v>0.97197131948971</v>
      </c>
      <c r="Y1553" s="262">
        <v>0.92</v>
      </c>
      <c r="Z1553" s="262" t="s">
        <v>33</v>
      </c>
      <c r="AA1553" s="262" t="s">
        <v>33</v>
      </c>
      <c r="AB1553" s="262" t="s">
        <v>33</v>
      </c>
      <c r="AC1553" s="262" t="s">
        <v>33</v>
      </c>
      <c r="AD1553" s="262">
        <v>0.92</v>
      </c>
      <c r="AE1553" s="260">
        <v>0</v>
      </c>
      <c r="AF1553" s="260">
        <v>0.5</v>
      </c>
      <c r="AG1553" s="260">
        <v>0.142857142857143</v>
      </c>
      <c r="AH1553" s="260">
        <v>0.050314465408805</v>
      </c>
      <c r="AI1553" s="262">
        <v>0.92</v>
      </c>
      <c r="AJ1553" s="260">
        <v>1</v>
      </c>
      <c r="AK1553" s="260">
        <v>0.993189557321226</v>
      </c>
      <c r="AL1553" s="260">
        <v>0.991150442477876</v>
      </c>
      <c r="AM1553" s="260">
        <v>0.981240107997393</v>
      </c>
      <c r="AN1553" s="259">
        <v>0.99</v>
      </c>
      <c r="AO1553" s="264">
        <v>1</v>
      </c>
      <c r="AP1553" s="264">
        <v>1</v>
      </c>
      <c r="AQ1553" s="264">
        <v>1</v>
      </c>
      <c r="AR1553" s="265">
        <v>1</v>
      </c>
      <c r="AS1553" s="286">
        <v>0.110069253262963</v>
      </c>
      <c r="AT1553" s="267">
        <v>0.0666666666666667</v>
      </c>
      <c r="AU1553" s="268">
        <v>0.222222222222222</v>
      </c>
      <c r="AV1553" s="268">
        <v>0.0555555555555556</v>
      </c>
      <c r="AW1553" s="268">
        <v>0.0739644970414201</v>
      </c>
      <c r="AX1553" s="224"/>
      <c r="AY1553" s="222"/>
    </row>
    <row r="1554" ht="15" spans="1:51">
      <c r="A1554" s="220"/>
      <c r="B1554" s="224"/>
      <c r="C1554" s="283" t="s">
        <v>1455</v>
      </c>
      <c r="D1554" s="111" t="s">
        <v>25</v>
      </c>
      <c r="E1554" s="111" t="s">
        <v>1456</v>
      </c>
      <c r="F1554" s="290" t="s">
        <v>1595</v>
      </c>
      <c r="G1554" s="290" t="s">
        <v>1595</v>
      </c>
      <c r="H1554" s="290" t="s">
        <v>1595</v>
      </c>
      <c r="I1554" s="290" t="s">
        <v>1595</v>
      </c>
      <c r="J1554" s="259">
        <v>0.9</v>
      </c>
      <c r="K1554" s="260">
        <v>0.769230769230769</v>
      </c>
      <c r="L1554" s="260">
        <v>0.733333333333333</v>
      </c>
      <c r="M1554" s="261">
        <v>0.846153846153846</v>
      </c>
      <c r="N1554" s="261">
        <v>0.79144385026738</v>
      </c>
      <c r="O1554" s="262">
        <v>0.9</v>
      </c>
      <c r="P1554" s="263" t="s">
        <v>33</v>
      </c>
      <c r="Q1554" s="260" t="s">
        <v>33</v>
      </c>
      <c r="R1554" s="260" t="s">
        <v>33</v>
      </c>
      <c r="S1554" s="260">
        <v>0</v>
      </c>
      <c r="T1554" s="262">
        <v>0.9</v>
      </c>
      <c r="U1554" s="260" t="s">
        <v>33</v>
      </c>
      <c r="V1554" s="260" t="s">
        <v>33</v>
      </c>
      <c r="W1554" s="260" t="s">
        <v>33</v>
      </c>
      <c r="X1554" s="260">
        <v>0</v>
      </c>
      <c r="Y1554" s="262">
        <v>0.92</v>
      </c>
      <c r="Z1554" s="262" t="s">
        <v>33</v>
      </c>
      <c r="AA1554" s="262" t="s">
        <v>33</v>
      </c>
      <c r="AB1554" s="262" t="s">
        <v>33</v>
      </c>
      <c r="AC1554" s="262" t="s">
        <v>33</v>
      </c>
      <c r="AD1554" s="262">
        <v>0.92</v>
      </c>
      <c r="AE1554" s="260">
        <v>0.2</v>
      </c>
      <c r="AF1554" s="260">
        <v>0</v>
      </c>
      <c r="AG1554" s="260">
        <v>0.111111111111111</v>
      </c>
      <c r="AH1554" s="260">
        <v>0.899463806970509</v>
      </c>
      <c r="AI1554" s="262">
        <v>0.92</v>
      </c>
      <c r="AJ1554" s="260">
        <v>0.602040816326531</v>
      </c>
      <c r="AK1554" s="260">
        <v>0.683211678832117</v>
      </c>
      <c r="AL1554" s="260">
        <v>0.708174904942966</v>
      </c>
      <c r="AM1554" s="260">
        <v>0.715077639275979</v>
      </c>
      <c r="AN1554" s="259">
        <v>0.99</v>
      </c>
      <c r="AO1554" s="264">
        <v>1</v>
      </c>
      <c r="AP1554" s="264">
        <v>1</v>
      </c>
      <c r="AQ1554" s="264">
        <v>1</v>
      </c>
      <c r="AR1554" s="265">
        <v>1</v>
      </c>
      <c r="AS1554" s="286">
        <v>0.110069253262963</v>
      </c>
      <c r="AT1554" s="267">
        <v>0</v>
      </c>
      <c r="AU1554" s="268">
        <v>0</v>
      </c>
      <c r="AV1554" s="268">
        <v>0</v>
      </c>
      <c r="AW1554" s="268">
        <v>0.084788029925187</v>
      </c>
      <c r="AX1554" s="224"/>
      <c r="AY1554" s="222"/>
    </row>
    <row r="1555" ht="15" spans="1:51">
      <c r="A1555" s="220"/>
      <c r="B1555" s="224"/>
      <c r="C1555" s="283" t="s">
        <v>1455</v>
      </c>
      <c r="D1555" s="111" t="s">
        <v>25</v>
      </c>
      <c r="E1555" s="111" t="s">
        <v>1456</v>
      </c>
      <c r="F1555" s="290" t="s">
        <v>1596</v>
      </c>
      <c r="G1555" s="290" t="s">
        <v>1596</v>
      </c>
      <c r="H1555" s="290" t="s">
        <v>1596</v>
      </c>
      <c r="I1555" s="290" t="s">
        <v>1596</v>
      </c>
      <c r="J1555" s="259">
        <v>0.9</v>
      </c>
      <c r="K1555" s="260">
        <v>0.96</v>
      </c>
      <c r="L1555" s="260">
        <v>0.923076923076923</v>
      </c>
      <c r="M1555" s="261">
        <v>0.964285714285714</v>
      </c>
      <c r="N1555" s="261">
        <v>0.961595273264402</v>
      </c>
      <c r="O1555" s="262">
        <v>0.9</v>
      </c>
      <c r="P1555" s="263">
        <v>0.994642857142857</v>
      </c>
      <c r="Q1555" s="260">
        <v>0.997181113460183</v>
      </c>
      <c r="R1555" s="260">
        <v>0.998829496683574</v>
      </c>
      <c r="S1555" s="260">
        <v>0.992519699335488</v>
      </c>
      <c r="T1555" s="262">
        <v>0.9</v>
      </c>
      <c r="U1555" s="260">
        <v>0.949553571428571</v>
      </c>
      <c r="V1555" s="260">
        <v>0.976039464411557</v>
      </c>
      <c r="W1555" s="260">
        <v>0.978540772532189</v>
      </c>
      <c r="X1555" s="260">
        <v>0.956389120883111</v>
      </c>
      <c r="Y1555" s="262">
        <v>0.92</v>
      </c>
      <c r="Z1555" s="262" t="s">
        <v>33</v>
      </c>
      <c r="AA1555" s="262" t="s">
        <v>33</v>
      </c>
      <c r="AB1555" s="262" t="s">
        <v>33</v>
      </c>
      <c r="AC1555" s="262" t="s">
        <v>33</v>
      </c>
      <c r="AD1555" s="262">
        <v>0.92</v>
      </c>
      <c r="AE1555" s="260">
        <v>0.792452830188679</v>
      </c>
      <c r="AF1555" s="260">
        <v>1</v>
      </c>
      <c r="AG1555" s="260">
        <v>1</v>
      </c>
      <c r="AH1555" s="260">
        <v>0.902849740932642</v>
      </c>
      <c r="AI1555" s="262">
        <v>0.92</v>
      </c>
      <c r="AJ1555" s="260">
        <v>0.969196428571429</v>
      </c>
      <c r="AK1555" s="260">
        <v>0.988019732205779</v>
      </c>
      <c r="AL1555" s="260">
        <v>0.988685134607881</v>
      </c>
      <c r="AM1555" s="260">
        <v>0.986110606775845</v>
      </c>
      <c r="AN1555" s="259">
        <v>0.99</v>
      </c>
      <c r="AO1555" s="264">
        <v>1</v>
      </c>
      <c r="AP1555" s="264">
        <v>1</v>
      </c>
      <c r="AQ1555" s="264">
        <v>1</v>
      </c>
      <c r="AR1555" s="265">
        <v>1</v>
      </c>
      <c r="AS1555" s="286">
        <v>0.110069253262963</v>
      </c>
      <c r="AT1555" s="267">
        <v>0</v>
      </c>
      <c r="AU1555" s="268">
        <v>0.222222222222222</v>
      </c>
      <c r="AV1555" s="268">
        <v>0</v>
      </c>
      <c r="AW1555" s="268">
        <v>0.037914691943128</v>
      </c>
      <c r="AX1555" s="224"/>
      <c r="AY1555" s="222"/>
    </row>
    <row r="1556" ht="15" spans="1:51">
      <c r="A1556" s="220"/>
      <c r="B1556" s="224"/>
      <c r="C1556" s="283" t="s">
        <v>1455</v>
      </c>
      <c r="D1556" s="111" t="s">
        <v>25</v>
      </c>
      <c r="E1556" s="111" t="s">
        <v>1456</v>
      </c>
      <c r="F1556" s="290" t="s">
        <v>1597</v>
      </c>
      <c r="G1556" s="290" t="s">
        <v>1597</v>
      </c>
      <c r="H1556" s="290" t="s">
        <v>1597</v>
      </c>
      <c r="I1556" s="290" t="s">
        <v>1597</v>
      </c>
      <c r="J1556" s="259">
        <v>0.9</v>
      </c>
      <c r="K1556" s="260">
        <v>1</v>
      </c>
      <c r="L1556" s="260">
        <v>1</v>
      </c>
      <c r="M1556" s="261">
        <v>1</v>
      </c>
      <c r="N1556" s="261">
        <v>0.998031496062992</v>
      </c>
      <c r="O1556" s="262">
        <v>0.9</v>
      </c>
      <c r="P1556" s="263">
        <v>0.999230769230769</v>
      </c>
      <c r="Q1556" s="260">
        <v>0.999284180386543</v>
      </c>
      <c r="R1556" s="260">
        <v>1</v>
      </c>
      <c r="S1556" s="260">
        <v>0.997935961894681</v>
      </c>
      <c r="T1556" s="262">
        <v>0.9</v>
      </c>
      <c r="U1556" s="260">
        <v>0.956923076923077</v>
      </c>
      <c r="V1556" s="260">
        <v>0.98067287043665</v>
      </c>
      <c r="W1556" s="260">
        <v>0.981599433828733</v>
      </c>
      <c r="X1556" s="260">
        <v>0.961127282349828</v>
      </c>
      <c r="Y1556" s="262">
        <v>0.92</v>
      </c>
      <c r="Z1556" s="262" t="s">
        <v>33</v>
      </c>
      <c r="AA1556" s="262" t="s">
        <v>33</v>
      </c>
      <c r="AB1556" s="262" t="s">
        <v>33</v>
      </c>
      <c r="AC1556" s="262" t="s">
        <v>33</v>
      </c>
      <c r="AD1556" s="262">
        <v>0.92</v>
      </c>
      <c r="AE1556" s="260">
        <v>1</v>
      </c>
      <c r="AF1556" s="260">
        <v>0.923076923076923</v>
      </c>
      <c r="AG1556" s="260">
        <v>1</v>
      </c>
      <c r="AH1556" s="260">
        <v>0.963682432432432</v>
      </c>
      <c r="AI1556" s="262">
        <v>0.92</v>
      </c>
      <c r="AJ1556" s="260">
        <v>0.971538461538462</v>
      </c>
      <c r="AK1556" s="260">
        <v>0.989978525411596</v>
      </c>
      <c r="AL1556" s="260">
        <v>0.995753715498938</v>
      </c>
      <c r="AM1556" s="260">
        <v>0.983699391373379</v>
      </c>
      <c r="AN1556" s="259">
        <v>0.99</v>
      </c>
      <c r="AO1556" s="264">
        <v>1</v>
      </c>
      <c r="AP1556" s="264">
        <v>1</v>
      </c>
      <c r="AQ1556" s="264">
        <v>1</v>
      </c>
      <c r="AR1556" s="265">
        <v>1</v>
      </c>
      <c r="AS1556" s="286">
        <v>0.110069253262963</v>
      </c>
      <c r="AT1556" s="267">
        <v>0.222222222222222</v>
      </c>
      <c r="AU1556" s="268">
        <v>0.0588235294117647</v>
      </c>
      <c r="AV1556" s="268">
        <v>0</v>
      </c>
      <c r="AW1556" s="268">
        <v>0.0362473347547974</v>
      </c>
      <c r="AX1556" s="224"/>
      <c r="AY1556" s="222"/>
    </row>
    <row r="1557" ht="15" spans="1:51">
      <c r="A1557" s="220"/>
      <c r="B1557" s="224"/>
      <c r="C1557" s="283" t="s">
        <v>1455</v>
      </c>
      <c r="D1557" s="111" t="s">
        <v>25</v>
      </c>
      <c r="E1557" s="111" t="s">
        <v>1456</v>
      </c>
      <c r="F1557" s="290" t="s">
        <v>1598</v>
      </c>
      <c r="G1557" s="290" t="s">
        <v>1598</v>
      </c>
      <c r="H1557" s="290" t="s">
        <v>1598</v>
      </c>
      <c r="I1557" s="290" t="s">
        <v>1598</v>
      </c>
      <c r="J1557" s="259">
        <v>0.9</v>
      </c>
      <c r="K1557" s="260">
        <v>0.75</v>
      </c>
      <c r="L1557" s="260">
        <v>0.857142857142857</v>
      </c>
      <c r="M1557" s="261">
        <v>0.75</v>
      </c>
      <c r="N1557" s="261">
        <v>0.818604651162791</v>
      </c>
      <c r="O1557" s="262">
        <v>0.9</v>
      </c>
      <c r="P1557" s="263">
        <v>0.999328859060403</v>
      </c>
      <c r="Q1557" s="260">
        <v>1</v>
      </c>
      <c r="R1557" s="260">
        <v>0.99625468164794</v>
      </c>
      <c r="S1557" s="260">
        <v>0.995138438744328</v>
      </c>
      <c r="T1557" s="262">
        <v>0.9</v>
      </c>
      <c r="U1557" s="260">
        <v>0.795973154362416</v>
      </c>
      <c r="V1557" s="260">
        <v>1</v>
      </c>
      <c r="W1557" s="260">
        <v>0.830212234706617</v>
      </c>
      <c r="X1557" s="260">
        <v>0.859987035836652</v>
      </c>
      <c r="Y1557" s="262">
        <v>0.92</v>
      </c>
      <c r="Z1557" s="262" t="s">
        <v>33</v>
      </c>
      <c r="AA1557" s="262" t="s">
        <v>33</v>
      </c>
      <c r="AB1557" s="262" t="s">
        <v>33</v>
      </c>
      <c r="AC1557" s="262" t="s">
        <v>33</v>
      </c>
      <c r="AD1557" s="262">
        <v>0.92</v>
      </c>
      <c r="AE1557" s="260">
        <v>0</v>
      </c>
      <c r="AF1557" s="260">
        <v>0</v>
      </c>
      <c r="AG1557" s="260">
        <v>0</v>
      </c>
      <c r="AH1557" s="260">
        <v>0.0291666666666667</v>
      </c>
      <c r="AI1557" s="262">
        <v>0.92</v>
      </c>
      <c r="AJ1557" s="260">
        <v>0.873154362416107</v>
      </c>
      <c r="AK1557" s="260">
        <v>1</v>
      </c>
      <c r="AL1557" s="260">
        <v>0.907615480649189</v>
      </c>
      <c r="AM1557" s="260">
        <v>0.934670116429495</v>
      </c>
      <c r="AN1557" s="259">
        <v>0.99</v>
      </c>
      <c r="AO1557" s="264" t="s">
        <v>33</v>
      </c>
      <c r="AP1557" s="264">
        <v>1</v>
      </c>
      <c r="AQ1557" s="264">
        <v>1</v>
      </c>
      <c r="AR1557" s="265">
        <v>1</v>
      </c>
      <c r="AS1557" s="286">
        <v>0.110069253262963</v>
      </c>
      <c r="AT1557" s="267">
        <v>0</v>
      </c>
      <c r="AU1557" s="268">
        <v>0.0625</v>
      </c>
      <c r="AV1557" s="268">
        <v>0</v>
      </c>
      <c r="AW1557" s="268">
        <v>0.047808764940239</v>
      </c>
      <c r="AX1557" s="224"/>
      <c r="AY1557" s="222"/>
    </row>
    <row r="1558" ht="15" spans="1:51">
      <c r="A1558" s="220"/>
      <c r="B1558" s="224"/>
      <c r="C1558" s="283" t="s">
        <v>1455</v>
      </c>
      <c r="D1558" s="111" t="s">
        <v>25</v>
      </c>
      <c r="E1558" s="111" t="s">
        <v>1456</v>
      </c>
      <c r="F1558" s="290" t="s">
        <v>1599</v>
      </c>
      <c r="G1558" s="290" t="s">
        <v>1599</v>
      </c>
      <c r="H1558" s="290" t="s">
        <v>1599</v>
      </c>
      <c r="I1558" s="290" t="s">
        <v>1599</v>
      </c>
      <c r="J1558" s="259">
        <v>0.9</v>
      </c>
      <c r="K1558" s="260">
        <v>1</v>
      </c>
      <c r="L1558" s="260">
        <v>1</v>
      </c>
      <c r="M1558" s="261">
        <v>1</v>
      </c>
      <c r="N1558" s="261">
        <v>0.978599221789883</v>
      </c>
      <c r="O1558" s="262">
        <v>0.9</v>
      </c>
      <c r="P1558" s="263" t="s">
        <v>33</v>
      </c>
      <c r="Q1558" s="260" t="s">
        <v>33</v>
      </c>
      <c r="R1558" s="260" t="s">
        <v>33</v>
      </c>
      <c r="S1558" s="260">
        <v>0</v>
      </c>
      <c r="T1558" s="262">
        <v>0.9</v>
      </c>
      <c r="U1558" s="260" t="s">
        <v>33</v>
      </c>
      <c r="V1558" s="260" t="s">
        <v>33</v>
      </c>
      <c r="W1558" s="260" t="s">
        <v>33</v>
      </c>
      <c r="X1558" s="260">
        <v>0</v>
      </c>
      <c r="Y1558" s="262">
        <v>0.92</v>
      </c>
      <c r="Z1558" s="262" t="s">
        <v>33</v>
      </c>
      <c r="AA1558" s="262" t="s">
        <v>33</v>
      </c>
      <c r="AB1558" s="262" t="s">
        <v>33</v>
      </c>
      <c r="AC1558" s="262" t="s">
        <v>33</v>
      </c>
      <c r="AD1558" s="262">
        <v>0.92</v>
      </c>
      <c r="AE1558" s="260">
        <v>0</v>
      </c>
      <c r="AF1558" s="260">
        <v>0</v>
      </c>
      <c r="AG1558" s="260">
        <v>0.555555555555556</v>
      </c>
      <c r="AH1558" s="260">
        <v>0.292929292929293</v>
      </c>
      <c r="AI1558" s="262">
        <v>0.92</v>
      </c>
      <c r="AJ1558" s="260">
        <v>0.942326490713588</v>
      </c>
      <c r="AK1558" s="260">
        <v>0.95480690221857</v>
      </c>
      <c r="AL1558" s="260">
        <v>0.960259529602595</v>
      </c>
      <c r="AM1558" s="260">
        <v>0.955442273199283</v>
      </c>
      <c r="AN1558" s="259">
        <v>0.99</v>
      </c>
      <c r="AO1558" s="264" t="s">
        <v>33</v>
      </c>
      <c r="AP1558" s="264">
        <v>1</v>
      </c>
      <c r="AQ1558" s="264">
        <v>1</v>
      </c>
      <c r="AR1558" s="265">
        <v>1</v>
      </c>
      <c r="AS1558" s="286">
        <v>0.110069253262963</v>
      </c>
      <c r="AT1558" s="267">
        <v>0.1</v>
      </c>
      <c r="AU1558" s="268">
        <v>0.0526315789473684</v>
      </c>
      <c r="AV1558" s="268">
        <v>0</v>
      </c>
      <c r="AW1558" s="268">
        <v>0.0848484848484849</v>
      </c>
      <c r="AX1558" s="224"/>
      <c r="AY1558" s="222"/>
    </row>
    <row r="1559" ht="15" spans="1:51">
      <c r="A1559" s="220"/>
      <c r="B1559" s="224"/>
      <c r="C1559" s="283" t="s">
        <v>1455</v>
      </c>
      <c r="D1559" s="111" t="s">
        <v>25</v>
      </c>
      <c r="E1559" s="111" t="s">
        <v>1456</v>
      </c>
      <c r="F1559" s="290" t="s">
        <v>1600</v>
      </c>
      <c r="G1559" s="290" t="s">
        <v>1600</v>
      </c>
      <c r="H1559" s="290" t="s">
        <v>1600</v>
      </c>
      <c r="I1559" s="290" t="s">
        <v>1600</v>
      </c>
      <c r="J1559" s="259">
        <v>0.9</v>
      </c>
      <c r="K1559" s="260">
        <v>1</v>
      </c>
      <c r="L1559" s="260">
        <v>1</v>
      </c>
      <c r="M1559" s="261">
        <v>1</v>
      </c>
      <c r="N1559" s="261">
        <v>0.995515695067265</v>
      </c>
      <c r="O1559" s="262">
        <v>0.9</v>
      </c>
      <c r="P1559" s="263">
        <v>0.991022443890274</v>
      </c>
      <c r="Q1559" s="260">
        <v>0.999429549343982</v>
      </c>
      <c r="R1559" s="260">
        <v>0.995983935742972</v>
      </c>
      <c r="S1559" s="260">
        <v>0.97462053360988</v>
      </c>
      <c r="T1559" s="262">
        <v>0.9</v>
      </c>
      <c r="U1559" s="260">
        <v>0.947630922693267</v>
      </c>
      <c r="V1559" s="260">
        <v>0.974900171135197</v>
      </c>
      <c r="W1559" s="260">
        <v>0.973393574297189</v>
      </c>
      <c r="X1559" s="260">
        <v>0.94115206938814</v>
      </c>
      <c r="Y1559" s="262">
        <v>0.92</v>
      </c>
      <c r="Z1559" s="262" t="s">
        <v>33</v>
      </c>
      <c r="AA1559" s="262" t="s">
        <v>33</v>
      </c>
      <c r="AB1559" s="262" t="s">
        <v>33</v>
      </c>
      <c r="AC1559" s="262" t="s">
        <v>33</v>
      </c>
      <c r="AD1559" s="262">
        <v>0.92</v>
      </c>
      <c r="AE1559" s="260">
        <v>0</v>
      </c>
      <c r="AF1559" s="260">
        <v>0.719512195121951</v>
      </c>
      <c r="AG1559" s="260">
        <v>0.904761904761905</v>
      </c>
      <c r="AH1559" s="260">
        <v>0.80327868852459</v>
      </c>
      <c r="AI1559" s="262">
        <v>0.92</v>
      </c>
      <c r="AJ1559" s="260">
        <v>0.961155378486056</v>
      </c>
      <c r="AK1559" s="260">
        <v>0.988020536223617</v>
      </c>
      <c r="AL1559" s="260">
        <v>0.985971943887776</v>
      </c>
      <c r="AM1559" s="260">
        <v>0.972611249152925</v>
      </c>
      <c r="AN1559" s="259">
        <v>0.99</v>
      </c>
      <c r="AO1559" s="264">
        <v>1</v>
      </c>
      <c r="AP1559" s="264">
        <v>1</v>
      </c>
      <c r="AQ1559" s="264">
        <v>1</v>
      </c>
      <c r="AR1559" s="265">
        <v>1</v>
      </c>
      <c r="AS1559" s="286">
        <v>0.110069253262963</v>
      </c>
      <c r="AT1559" s="267">
        <v>0</v>
      </c>
      <c r="AU1559" s="268">
        <v>0</v>
      </c>
      <c r="AV1559" s="268">
        <v>0</v>
      </c>
      <c r="AW1559" s="268">
        <v>0.0374064837905237</v>
      </c>
      <c r="AX1559" s="224"/>
      <c r="AY1559" s="222"/>
    </row>
    <row r="1560" ht="15" spans="1:51">
      <c r="A1560" s="220"/>
      <c r="B1560" s="224"/>
      <c r="C1560" s="283" t="s">
        <v>1455</v>
      </c>
      <c r="D1560" s="111" t="s">
        <v>25</v>
      </c>
      <c r="E1560" s="111" t="s">
        <v>1456</v>
      </c>
      <c r="F1560" s="290" t="s">
        <v>1601</v>
      </c>
      <c r="G1560" s="290" t="s">
        <v>1601</v>
      </c>
      <c r="H1560" s="290" t="s">
        <v>1601</v>
      </c>
      <c r="I1560" s="290" t="s">
        <v>1601</v>
      </c>
      <c r="J1560" s="259">
        <v>0.9</v>
      </c>
      <c r="K1560" s="260">
        <v>1</v>
      </c>
      <c r="L1560" s="260">
        <v>1</v>
      </c>
      <c r="M1560" s="261">
        <v>1</v>
      </c>
      <c r="N1560" s="261">
        <v>0.979192166462668</v>
      </c>
      <c r="O1560" s="262">
        <v>0.9</v>
      </c>
      <c r="P1560" s="263">
        <v>0.994936034115139</v>
      </c>
      <c r="Q1560" s="260">
        <v>0.992599444958372</v>
      </c>
      <c r="R1560" s="260">
        <v>0.995225590833134</v>
      </c>
      <c r="S1560" s="260">
        <v>0.993863818754244</v>
      </c>
      <c r="T1560" s="262">
        <v>0.9</v>
      </c>
      <c r="U1560" s="260">
        <v>0.908848614072495</v>
      </c>
      <c r="V1560" s="260">
        <v>0.933395004625347</v>
      </c>
      <c r="W1560" s="260">
        <v>0.915015516829792</v>
      </c>
      <c r="X1560" s="260">
        <v>0.91801963084141</v>
      </c>
      <c r="Y1560" s="262">
        <v>0.92</v>
      </c>
      <c r="Z1560" s="262" t="s">
        <v>33</v>
      </c>
      <c r="AA1560" s="262" t="s">
        <v>33</v>
      </c>
      <c r="AB1560" s="262" t="s">
        <v>33</v>
      </c>
      <c r="AC1560" s="262" t="s">
        <v>33</v>
      </c>
      <c r="AD1560" s="262">
        <v>0.92</v>
      </c>
      <c r="AE1560" s="260">
        <v>1</v>
      </c>
      <c r="AF1560" s="260">
        <v>0.166666666666667</v>
      </c>
      <c r="AG1560" s="260">
        <v>0.307692307692308</v>
      </c>
      <c r="AH1560" s="260">
        <v>0.565527065527066</v>
      </c>
      <c r="AI1560" s="262">
        <v>0.92</v>
      </c>
      <c r="AJ1560" s="260">
        <v>0.943496801705757</v>
      </c>
      <c r="AK1560" s="260">
        <v>0.970860314523589</v>
      </c>
      <c r="AL1560" s="260">
        <v>0.973740749582239</v>
      </c>
      <c r="AM1560" s="260">
        <v>0.974405827520217</v>
      </c>
      <c r="AN1560" s="259">
        <v>0.99</v>
      </c>
      <c r="AO1560" s="264">
        <v>1</v>
      </c>
      <c r="AP1560" s="264">
        <v>1</v>
      </c>
      <c r="AQ1560" s="264">
        <v>1</v>
      </c>
      <c r="AR1560" s="265">
        <v>1</v>
      </c>
      <c r="AS1560" s="286">
        <v>0.110069253262963</v>
      </c>
      <c r="AT1560" s="267">
        <v>0.0526315789473684</v>
      </c>
      <c r="AU1560" s="268">
        <v>0</v>
      </c>
      <c r="AV1560" s="268">
        <v>0</v>
      </c>
      <c r="AW1560" s="268">
        <v>0.0582010582010582</v>
      </c>
      <c r="AX1560" s="224"/>
      <c r="AY1560" s="222"/>
    </row>
    <row r="1561" ht="15" spans="1:51">
      <c r="A1561" s="220"/>
      <c r="B1561" s="224"/>
      <c r="C1561" s="283" t="s">
        <v>1455</v>
      </c>
      <c r="D1561" s="111" t="s">
        <v>25</v>
      </c>
      <c r="E1561" s="111" t="s">
        <v>1456</v>
      </c>
      <c r="F1561" s="290" t="s">
        <v>1602</v>
      </c>
      <c r="G1561" s="290" t="s">
        <v>1602</v>
      </c>
      <c r="H1561" s="290" t="s">
        <v>1602</v>
      </c>
      <c r="I1561" s="290" t="s">
        <v>1602</v>
      </c>
      <c r="J1561" s="259">
        <v>0.9</v>
      </c>
      <c r="K1561" s="260">
        <v>1</v>
      </c>
      <c r="L1561" s="260">
        <v>0.95</v>
      </c>
      <c r="M1561" s="261">
        <v>0.956521739130435</v>
      </c>
      <c r="N1561" s="261">
        <v>0.948333333333333</v>
      </c>
      <c r="O1561" s="262">
        <v>0.9</v>
      </c>
      <c r="P1561" s="263">
        <v>0.799076212471132</v>
      </c>
      <c r="Q1561" s="260">
        <v>0.851063829787234</v>
      </c>
      <c r="R1561" s="260">
        <v>0.897504456327986</v>
      </c>
      <c r="S1561" s="260">
        <v>0.872405120312324</v>
      </c>
      <c r="T1561" s="262">
        <v>0.9</v>
      </c>
      <c r="U1561" s="260">
        <v>0.67066974595843</v>
      </c>
      <c r="V1561" s="260">
        <v>0.694343539180073</v>
      </c>
      <c r="W1561" s="260">
        <v>0.728609625668449</v>
      </c>
      <c r="X1561" s="260">
        <v>0.745354555351177</v>
      </c>
      <c r="Y1561" s="262">
        <v>0.92</v>
      </c>
      <c r="Z1561" s="262" t="s">
        <v>33</v>
      </c>
      <c r="AA1561" s="262" t="s">
        <v>33</v>
      </c>
      <c r="AB1561" s="262" t="s">
        <v>33</v>
      </c>
      <c r="AC1561" s="262" t="s">
        <v>33</v>
      </c>
      <c r="AD1561" s="262">
        <v>0.92</v>
      </c>
      <c r="AE1561" s="260">
        <v>0.806818181818182</v>
      </c>
      <c r="AF1561" s="260">
        <v>1</v>
      </c>
      <c r="AG1561" s="260">
        <v>1</v>
      </c>
      <c r="AH1561" s="260">
        <v>0.9309963099631</v>
      </c>
      <c r="AI1561" s="262">
        <v>0.92</v>
      </c>
      <c r="AJ1561" s="260">
        <v>0.823094688221709</v>
      </c>
      <c r="AK1561" s="260">
        <v>0.826673585884795</v>
      </c>
      <c r="AL1561" s="260">
        <v>0.850267379679144</v>
      </c>
      <c r="AM1561" s="260">
        <v>0.873681444498667</v>
      </c>
      <c r="AN1561" s="259">
        <v>0.99</v>
      </c>
      <c r="AO1561" s="264">
        <v>1</v>
      </c>
      <c r="AP1561" s="264" t="s">
        <v>33</v>
      </c>
      <c r="AQ1561" s="264" t="s">
        <v>33</v>
      </c>
      <c r="AR1561" s="265">
        <v>1</v>
      </c>
      <c r="AS1561" s="286">
        <v>0.110069253262963</v>
      </c>
      <c r="AT1561" s="267">
        <v>0.0303030303030303</v>
      </c>
      <c r="AU1561" s="268">
        <v>0.04</v>
      </c>
      <c r="AV1561" s="268">
        <v>0</v>
      </c>
      <c r="AW1561" s="268">
        <v>0.0664414414414414</v>
      </c>
      <c r="AX1561" s="224"/>
      <c r="AY1561" s="222"/>
    </row>
    <row r="1562" ht="15" spans="1:51">
      <c r="A1562" s="220"/>
      <c r="B1562" s="224"/>
      <c r="C1562" s="283" t="s">
        <v>1455</v>
      </c>
      <c r="D1562" s="111" t="s">
        <v>25</v>
      </c>
      <c r="E1562" s="111" t="s">
        <v>1456</v>
      </c>
      <c r="F1562" s="290" t="s">
        <v>1603</v>
      </c>
      <c r="G1562" s="290" t="s">
        <v>1603</v>
      </c>
      <c r="H1562" s="290" t="s">
        <v>1603</v>
      </c>
      <c r="I1562" s="290" t="s">
        <v>1603</v>
      </c>
      <c r="J1562" s="259">
        <v>0.9</v>
      </c>
      <c r="K1562" s="260">
        <v>0.967741935483871</v>
      </c>
      <c r="L1562" s="260">
        <v>0.942857142857143</v>
      </c>
      <c r="M1562" s="261">
        <v>0.842105263157895</v>
      </c>
      <c r="N1562" s="261">
        <v>0.897979797979798</v>
      </c>
      <c r="O1562" s="262">
        <v>0.9</v>
      </c>
      <c r="P1562" s="263">
        <v>0</v>
      </c>
      <c r="Q1562" s="260">
        <v>0</v>
      </c>
      <c r="R1562" s="260">
        <v>0</v>
      </c>
      <c r="S1562" s="260">
        <v>0.1</v>
      </c>
      <c r="T1562" s="262">
        <v>0.9</v>
      </c>
      <c r="U1562" s="260">
        <v>1</v>
      </c>
      <c r="V1562" s="260">
        <v>0.666666666666667</v>
      </c>
      <c r="W1562" s="260">
        <v>0</v>
      </c>
      <c r="X1562" s="260">
        <v>0.6</v>
      </c>
      <c r="Y1562" s="262">
        <v>0.92</v>
      </c>
      <c r="Z1562" s="262">
        <v>1</v>
      </c>
      <c r="AA1562" s="262" t="s">
        <v>33</v>
      </c>
      <c r="AB1562" s="262" t="s">
        <v>33</v>
      </c>
      <c r="AC1562" s="262">
        <v>0.666666666666667</v>
      </c>
      <c r="AD1562" s="262">
        <v>0.92</v>
      </c>
      <c r="AE1562" s="260">
        <v>0</v>
      </c>
      <c r="AF1562" s="260">
        <v>0.0526315789473684</v>
      </c>
      <c r="AG1562" s="260">
        <v>0.111111111111111</v>
      </c>
      <c r="AH1562" s="260">
        <v>0.462450592885375</v>
      </c>
      <c r="AI1562" s="262">
        <v>0.92</v>
      </c>
      <c r="AJ1562" s="260">
        <v>0.801810865191147</v>
      </c>
      <c r="AK1562" s="260">
        <v>0.858940972222222</v>
      </c>
      <c r="AL1562" s="260">
        <v>0.87603305785124</v>
      </c>
      <c r="AM1562" s="260">
        <v>0.907322497600804</v>
      </c>
      <c r="AN1562" s="259">
        <v>0.99</v>
      </c>
      <c r="AO1562" s="264" t="s">
        <v>33</v>
      </c>
      <c r="AP1562" s="264" t="s">
        <v>33</v>
      </c>
      <c r="AQ1562" s="264" t="s">
        <v>33</v>
      </c>
      <c r="AR1562" s="265">
        <v>1</v>
      </c>
      <c r="AS1562" s="286">
        <v>0.110069253262963</v>
      </c>
      <c r="AT1562" s="267">
        <v>0.1</v>
      </c>
      <c r="AU1562" s="268">
        <v>0</v>
      </c>
      <c r="AV1562" s="268">
        <v>0</v>
      </c>
      <c r="AW1562" s="268">
        <v>0.064453125</v>
      </c>
      <c r="AX1562" s="224"/>
      <c r="AY1562" s="222"/>
    </row>
    <row r="1563" ht="15" spans="1:51">
      <c r="A1563" s="220"/>
      <c r="B1563" s="224"/>
      <c r="C1563" s="283" t="s">
        <v>1455</v>
      </c>
      <c r="D1563" s="111" t="s">
        <v>25</v>
      </c>
      <c r="E1563" s="111" t="s">
        <v>1456</v>
      </c>
      <c r="F1563" s="290" t="s">
        <v>1604</v>
      </c>
      <c r="G1563" s="290" t="s">
        <v>1604</v>
      </c>
      <c r="H1563" s="290" t="s">
        <v>1604</v>
      </c>
      <c r="I1563" s="290" t="s">
        <v>1604</v>
      </c>
      <c r="J1563" s="259">
        <v>0.9</v>
      </c>
      <c r="K1563" s="260">
        <v>0.928571428571429</v>
      </c>
      <c r="L1563" s="260">
        <v>1</v>
      </c>
      <c r="M1563" s="261">
        <v>1</v>
      </c>
      <c r="N1563" s="261">
        <v>0.986449864498645</v>
      </c>
      <c r="O1563" s="262">
        <v>0.9</v>
      </c>
      <c r="P1563" s="263">
        <v>1</v>
      </c>
      <c r="Q1563" s="260">
        <v>1</v>
      </c>
      <c r="R1563" s="260">
        <v>0.998871331828442</v>
      </c>
      <c r="S1563" s="260">
        <v>0.993944812451741</v>
      </c>
      <c r="T1563" s="262">
        <v>0.9</v>
      </c>
      <c r="U1563" s="260">
        <v>1</v>
      </c>
      <c r="V1563" s="260">
        <v>0.975609756097561</v>
      </c>
      <c r="W1563" s="260">
        <v>0.967268623024831</v>
      </c>
      <c r="X1563" s="260">
        <v>0.980859105132686</v>
      </c>
      <c r="Y1563" s="262">
        <v>0.92</v>
      </c>
      <c r="Z1563" s="262" t="s">
        <v>33</v>
      </c>
      <c r="AA1563" s="262" t="s">
        <v>33</v>
      </c>
      <c r="AB1563" s="262" t="s">
        <v>33</v>
      </c>
      <c r="AC1563" s="262" t="s">
        <v>33</v>
      </c>
      <c r="AD1563" s="262">
        <v>0.92</v>
      </c>
      <c r="AE1563" s="260">
        <v>1</v>
      </c>
      <c r="AF1563" s="260">
        <v>0.444444444444444</v>
      </c>
      <c r="AG1563" s="260">
        <v>0</v>
      </c>
      <c r="AH1563" s="260">
        <v>0.0576923076923077</v>
      </c>
      <c r="AI1563" s="262">
        <v>0.92</v>
      </c>
      <c r="AJ1563" s="260">
        <v>1</v>
      </c>
      <c r="AK1563" s="260">
        <v>0.980769230769231</v>
      </c>
      <c r="AL1563" s="260">
        <v>0.974040632054176</v>
      </c>
      <c r="AM1563" s="260">
        <v>0.9878568817772</v>
      </c>
      <c r="AN1563" s="259">
        <v>0.99</v>
      </c>
      <c r="AO1563" s="264" t="s">
        <v>33</v>
      </c>
      <c r="AP1563" s="264" t="s">
        <v>33</v>
      </c>
      <c r="AQ1563" s="264">
        <v>1</v>
      </c>
      <c r="AR1563" s="265">
        <v>1</v>
      </c>
      <c r="AS1563" s="286">
        <v>0.110069253262963</v>
      </c>
      <c r="AT1563" s="267">
        <v>0.176470588235294</v>
      </c>
      <c r="AU1563" s="268">
        <v>0</v>
      </c>
      <c r="AV1563" s="268">
        <v>0.166666666666667</v>
      </c>
      <c r="AW1563" s="268">
        <v>0.0654761904761905</v>
      </c>
      <c r="AX1563" s="224"/>
      <c r="AY1563" s="222"/>
    </row>
    <row r="1564" ht="15" spans="1:51">
      <c r="A1564" s="220"/>
      <c r="B1564" s="224"/>
      <c r="C1564" s="283" t="s">
        <v>1455</v>
      </c>
      <c r="D1564" s="111" t="s">
        <v>25</v>
      </c>
      <c r="E1564" s="111" t="s">
        <v>1456</v>
      </c>
      <c r="F1564" s="290" t="s">
        <v>1605</v>
      </c>
      <c r="G1564" s="290" t="s">
        <v>1605</v>
      </c>
      <c r="H1564" s="290" t="s">
        <v>1605</v>
      </c>
      <c r="I1564" s="290" t="s">
        <v>1605</v>
      </c>
      <c r="J1564" s="259">
        <v>0.9</v>
      </c>
      <c r="K1564" s="260">
        <v>0.945945945945946</v>
      </c>
      <c r="L1564" s="260">
        <v>0.95</v>
      </c>
      <c r="M1564" s="261">
        <v>0.948717948717949</v>
      </c>
      <c r="N1564" s="261">
        <v>0.950592885375494</v>
      </c>
      <c r="O1564" s="262">
        <v>0.9</v>
      </c>
      <c r="P1564" s="263">
        <v>0.995135135135135</v>
      </c>
      <c r="Q1564" s="260">
        <v>0.993741618238713</v>
      </c>
      <c r="R1564" s="260">
        <v>0.997774480712166</v>
      </c>
      <c r="S1564" s="260">
        <v>0.994457961611246</v>
      </c>
      <c r="T1564" s="262">
        <v>0.9</v>
      </c>
      <c r="U1564" s="260">
        <v>0.948378378378378</v>
      </c>
      <c r="V1564" s="260">
        <v>0.956191327670988</v>
      </c>
      <c r="W1564" s="260">
        <v>0.97082096933729</v>
      </c>
      <c r="X1564" s="260">
        <v>0.953795866204625</v>
      </c>
      <c r="Y1564" s="262">
        <v>0.92</v>
      </c>
      <c r="Z1564" s="262" t="s">
        <v>33</v>
      </c>
      <c r="AA1564" s="262" t="s">
        <v>33</v>
      </c>
      <c r="AB1564" s="262" t="s">
        <v>33</v>
      </c>
      <c r="AC1564" s="262" t="s">
        <v>33</v>
      </c>
      <c r="AD1564" s="262">
        <v>0.92</v>
      </c>
      <c r="AE1564" s="260">
        <v>1</v>
      </c>
      <c r="AF1564" s="260">
        <v>0.969230769230769</v>
      </c>
      <c r="AG1564" s="260">
        <v>1</v>
      </c>
      <c r="AH1564" s="260">
        <v>0.972484952708512</v>
      </c>
      <c r="AI1564" s="262">
        <v>0.92</v>
      </c>
      <c r="AJ1564" s="260">
        <v>0.966756756756757</v>
      </c>
      <c r="AK1564" s="260">
        <v>0.984801072865445</v>
      </c>
      <c r="AL1564" s="260">
        <v>0.986152324431256</v>
      </c>
      <c r="AM1564" s="260">
        <v>0.983128118164615</v>
      </c>
      <c r="AN1564" s="259">
        <v>0.99</v>
      </c>
      <c r="AO1564" s="264">
        <v>1</v>
      </c>
      <c r="AP1564" s="264">
        <v>1</v>
      </c>
      <c r="AQ1564" s="264">
        <v>1</v>
      </c>
      <c r="AR1564" s="265">
        <v>1</v>
      </c>
      <c r="AS1564" s="286">
        <v>0.110069253262963</v>
      </c>
      <c r="AT1564" s="267">
        <v>0.1</v>
      </c>
      <c r="AU1564" s="268">
        <v>0</v>
      </c>
      <c r="AV1564" s="268">
        <v>0</v>
      </c>
      <c r="AW1564" s="268">
        <v>0.0525059665871122</v>
      </c>
      <c r="AX1564" s="224"/>
      <c r="AY1564" s="222"/>
    </row>
    <row r="1565" ht="15" spans="1:51">
      <c r="A1565" s="220"/>
      <c r="B1565" s="224"/>
      <c r="C1565" s="283" t="s">
        <v>1455</v>
      </c>
      <c r="D1565" s="111" t="s">
        <v>25</v>
      </c>
      <c r="E1565" s="111" t="s">
        <v>1456</v>
      </c>
      <c r="F1565" s="290" t="s">
        <v>1606</v>
      </c>
      <c r="G1565" s="290" t="s">
        <v>1606</v>
      </c>
      <c r="H1565" s="290" t="s">
        <v>1606</v>
      </c>
      <c r="I1565" s="290" t="s">
        <v>1606</v>
      </c>
      <c r="J1565" s="259">
        <v>0.9</v>
      </c>
      <c r="K1565" s="260">
        <v>0.785714285714286</v>
      </c>
      <c r="L1565" s="260">
        <v>0.823529411764706</v>
      </c>
      <c r="M1565" s="261">
        <v>0.8125</v>
      </c>
      <c r="N1565" s="261">
        <v>0.752577319587629</v>
      </c>
      <c r="O1565" s="262">
        <v>0.9</v>
      </c>
      <c r="P1565" s="263" t="s">
        <v>33</v>
      </c>
      <c r="Q1565" s="260" t="s">
        <v>33</v>
      </c>
      <c r="R1565" s="260" t="s">
        <v>33</v>
      </c>
      <c r="S1565" s="260" t="s">
        <v>33</v>
      </c>
      <c r="T1565" s="262">
        <v>0.9</v>
      </c>
      <c r="U1565" s="260" t="s">
        <v>33</v>
      </c>
      <c r="V1565" s="260" t="s">
        <v>33</v>
      </c>
      <c r="W1565" s="260" t="s">
        <v>33</v>
      </c>
      <c r="X1565" s="260" t="s">
        <v>33</v>
      </c>
      <c r="Y1565" s="262">
        <v>0.92</v>
      </c>
      <c r="Z1565" s="262" t="s">
        <v>33</v>
      </c>
      <c r="AA1565" s="262" t="s">
        <v>33</v>
      </c>
      <c r="AB1565" s="262" t="s">
        <v>33</v>
      </c>
      <c r="AC1565" s="262" t="s">
        <v>33</v>
      </c>
      <c r="AD1565" s="262">
        <v>0.92</v>
      </c>
      <c r="AE1565" s="260">
        <v>0.166666666666667</v>
      </c>
      <c r="AF1565" s="260">
        <v>0.1</v>
      </c>
      <c r="AG1565" s="260">
        <v>0</v>
      </c>
      <c r="AH1565" s="260">
        <v>0.115</v>
      </c>
      <c r="AI1565" s="262">
        <v>0.92</v>
      </c>
      <c r="AJ1565" s="260">
        <v>0.571428571428571</v>
      </c>
      <c r="AK1565" s="260">
        <v>0.711092003439381</v>
      </c>
      <c r="AL1565" s="260">
        <v>0.724014336917563</v>
      </c>
      <c r="AM1565" s="260">
        <v>0.722465007283552</v>
      </c>
      <c r="AN1565" s="259">
        <v>0.99</v>
      </c>
      <c r="AO1565" s="264" t="s">
        <v>33</v>
      </c>
      <c r="AP1565" s="264" t="s">
        <v>33</v>
      </c>
      <c r="AQ1565" s="264" t="s">
        <v>33</v>
      </c>
      <c r="AR1565" s="265" t="s">
        <v>33</v>
      </c>
      <c r="AS1565" s="286">
        <v>0.110069253262963</v>
      </c>
      <c r="AT1565" s="267">
        <v>0</v>
      </c>
      <c r="AU1565" s="268">
        <v>0</v>
      </c>
      <c r="AV1565" s="268">
        <v>0</v>
      </c>
      <c r="AW1565" s="268">
        <v>0.0775193798449612</v>
      </c>
      <c r="AX1565" s="224"/>
      <c r="AY1565" s="222"/>
    </row>
    <row r="1566" ht="15" spans="1:51">
      <c r="A1566" s="220"/>
      <c r="B1566" s="224"/>
      <c r="C1566" s="283" t="s">
        <v>1455</v>
      </c>
      <c r="D1566" s="111" t="s">
        <v>25</v>
      </c>
      <c r="E1566" s="111" t="s">
        <v>1456</v>
      </c>
      <c r="F1566" s="290" t="s">
        <v>1607</v>
      </c>
      <c r="G1566" s="290" t="s">
        <v>1607</v>
      </c>
      <c r="H1566" s="290" t="s">
        <v>1607</v>
      </c>
      <c r="I1566" s="290" t="s">
        <v>1607</v>
      </c>
      <c r="J1566" s="259">
        <v>0.9</v>
      </c>
      <c r="K1566" s="260">
        <v>0.875</v>
      </c>
      <c r="L1566" s="260">
        <v>0.631578947368421</v>
      </c>
      <c r="M1566" s="261">
        <v>0.736842105263158</v>
      </c>
      <c r="N1566" s="261">
        <v>0.746861924686193</v>
      </c>
      <c r="O1566" s="262">
        <v>0.9</v>
      </c>
      <c r="P1566" s="263" t="s">
        <v>33</v>
      </c>
      <c r="Q1566" s="260" t="s">
        <v>33</v>
      </c>
      <c r="R1566" s="260">
        <v>0</v>
      </c>
      <c r="S1566" s="260">
        <v>0.333333333333333</v>
      </c>
      <c r="T1566" s="262">
        <v>0.9</v>
      </c>
      <c r="U1566" s="260" t="s">
        <v>33</v>
      </c>
      <c r="V1566" s="260" t="s">
        <v>33</v>
      </c>
      <c r="W1566" s="260">
        <v>0</v>
      </c>
      <c r="X1566" s="260">
        <v>0.666666666666667</v>
      </c>
      <c r="Y1566" s="262">
        <v>0.92</v>
      </c>
      <c r="Z1566" s="262" t="s">
        <v>33</v>
      </c>
      <c r="AA1566" s="262" t="s">
        <v>33</v>
      </c>
      <c r="AB1566" s="262" t="s">
        <v>33</v>
      </c>
      <c r="AC1566" s="262" t="s">
        <v>33</v>
      </c>
      <c r="AD1566" s="262">
        <v>0.92</v>
      </c>
      <c r="AE1566" s="260">
        <v>0</v>
      </c>
      <c r="AF1566" s="260">
        <v>0</v>
      </c>
      <c r="AG1566" s="260">
        <v>0.25</v>
      </c>
      <c r="AH1566" s="260">
        <v>0.0863309352517986</v>
      </c>
      <c r="AI1566" s="262">
        <v>0.92</v>
      </c>
      <c r="AJ1566" s="260">
        <v>0.915511551155116</v>
      </c>
      <c r="AK1566" s="260">
        <v>0.893738140417457</v>
      </c>
      <c r="AL1566" s="260">
        <v>0.904624277456647</v>
      </c>
      <c r="AM1566" s="260">
        <v>0.93757936619917</v>
      </c>
      <c r="AN1566" s="259">
        <v>0.99</v>
      </c>
      <c r="AO1566" s="264" t="s">
        <v>33</v>
      </c>
      <c r="AP1566" s="264" t="s">
        <v>33</v>
      </c>
      <c r="AQ1566" s="264" t="s">
        <v>33</v>
      </c>
      <c r="AR1566" s="265">
        <v>1</v>
      </c>
      <c r="AS1566" s="286">
        <v>0.110069253262963</v>
      </c>
      <c r="AT1566" s="267">
        <v>0.0416666666666667</v>
      </c>
      <c r="AU1566" s="268">
        <v>0</v>
      </c>
      <c r="AV1566" s="268">
        <v>0.0588235294117647</v>
      </c>
      <c r="AW1566" s="268">
        <v>0.0683229813664596</v>
      </c>
      <c r="AX1566" s="224"/>
      <c r="AY1566" s="222"/>
    </row>
    <row r="1567" ht="15" spans="1:51">
      <c r="A1567" s="220"/>
      <c r="B1567" s="224"/>
      <c r="C1567" s="283" t="s">
        <v>1455</v>
      </c>
      <c r="D1567" s="111" t="s">
        <v>25</v>
      </c>
      <c r="E1567" s="111" t="s">
        <v>1456</v>
      </c>
      <c r="F1567" s="290" t="s">
        <v>1608</v>
      </c>
      <c r="G1567" s="290" t="s">
        <v>1608</v>
      </c>
      <c r="H1567" s="290" t="s">
        <v>1608</v>
      </c>
      <c r="I1567" s="290" t="s">
        <v>1608</v>
      </c>
      <c r="J1567" s="259">
        <v>0.9</v>
      </c>
      <c r="K1567" s="260">
        <v>0.363636363636364</v>
      </c>
      <c r="L1567" s="260">
        <v>0.583333333333333</v>
      </c>
      <c r="M1567" s="261">
        <v>0.538461538461538</v>
      </c>
      <c r="N1567" s="261">
        <v>0.473684210526316</v>
      </c>
      <c r="O1567" s="262">
        <v>0.9</v>
      </c>
      <c r="P1567" s="263">
        <v>1</v>
      </c>
      <c r="Q1567" s="260">
        <v>1</v>
      </c>
      <c r="R1567" s="260" t="s">
        <v>33</v>
      </c>
      <c r="S1567" s="260">
        <v>0.5</v>
      </c>
      <c r="T1567" s="262">
        <v>0.9</v>
      </c>
      <c r="U1567" s="260">
        <v>1</v>
      </c>
      <c r="V1567" s="260">
        <v>0</v>
      </c>
      <c r="W1567" s="260" t="s">
        <v>33</v>
      </c>
      <c r="X1567" s="260">
        <v>0.5</v>
      </c>
      <c r="Y1567" s="262">
        <v>0.92</v>
      </c>
      <c r="Z1567" s="262" t="s">
        <v>33</v>
      </c>
      <c r="AA1567" s="262" t="s">
        <v>33</v>
      </c>
      <c r="AB1567" s="262" t="s">
        <v>33</v>
      </c>
      <c r="AC1567" s="262" t="s">
        <v>33</v>
      </c>
      <c r="AD1567" s="262">
        <v>0.92</v>
      </c>
      <c r="AE1567" s="260">
        <v>0</v>
      </c>
      <c r="AF1567" s="260">
        <v>0.222222222222222</v>
      </c>
      <c r="AG1567" s="260">
        <v>0.333333333333333</v>
      </c>
      <c r="AH1567" s="260">
        <v>0.1328125</v>
      </c>
      <c r="AI1567" s="262">
        <v>0.92</v>
      </c>
      <c r="AJ1567" s="260">
        <v>0.892572944297082</v>
      </c>
      <c r="AK1567" s="260">
        <v>0.919064748201439</v>
      </c>
      <c r="AL1567" s="260">
        <v>0.946251768033946</v>
      </c>
      <c r="AM1567" s="260">
        <v>0.914322250639386</v>
      </c>
      <c r="AN1567" s="259">
        <v>0.99</v>
      </c>
      <c r="AO1567" s="264">
        <v>1</v>
      </c>
      <c r="AP1567" s="264" t="s">
        <v>33</v>
      </c>
      <c r="AQ1567" s="264" t="s">
        <v>33</v>
      </c>
      <c r="AR1567" s="265">
        <v>1</v>
      </c>
      <c r="AS1567" s="286">
        <v>0.110069253262963</v>
      </c>
      <c r="AT1567" s="267">
        <v>0</v>
      </c>
      <c r="AU1567" s="268">
        <v>0.2</v>
      </c>
      <c r="AV1567" s="268">
        <v>0</v>
      </c>
      <c r="AW1567" s="268">
        <v>0.087431693989071</v>
      </c>
      <c r="AX1567" s="224"/>
      <c r="AY1567" s="222"/>
    </row>
    <row r="1568" ht="15" spans="1:51">
      <c r="A1568" s="220"/>
      <c r="B1568" s="224"/>
      <c r="C1568" s="283" t="s">
        <v>1455</v>
      </c>
      <c r="D1568" s="111" t="s">
        <v>25</v>
      </c>
      <c r="E1568" s="111" t="s">
        <v>1456</v>
      </c>
      <c r="F1568" s="290" t="s">
        <v>1609</v>
      </c>
      <c r="G1568" s="290" t="s">
        <v>1609</v>
      </c>
      <c r="H1568" s="290" t="s">
        <v>1609</v>
      </c>
      <c r="I1568" s="290" t="s">
        <v>1609</v>
      </c>
      <c r="J1568" s="259">
        <v>0.9</v>
      </c>
      <c r="K1568" s="260">
        <v>0.866666666666667</v>
      </c>
      <c r="L1568" s="260">
        <v>0.857142857142857</v>
      </c>
      <c r="M1568" s="261">
        <v>0.875</v>
      </c>
      <c r="N1568" s="261">
        <v>0.88295165394402</v>
      </c>
      <c r="O1568" s="262">
        <v>0.9</v>
      </c>
      <c r="P1568" s="263" t="s">
        <v>33</v>
      </c>
      <c r="Q1568" s="260" t="s">
        <v>33</v>
      </c>
      <c r="R1568" s="260" t="s">
        <v>33</v>
      </c>
      <c r="S1568" s="260">
        <v>0</v>
      </c>
      <c r="T1568" s="262">
        <v>0.9</v>
      </c>
      <c r="U1568" s="260" t="s">
        <v>33</v>
      </c>
      <c r="V1568" s="260" t="s">
        <v>33</v>
      </c>
      <c r="W1568" s="260" t="s">
        <v>33</v>
      </c>
      <c r="X1568" s="260">
        <v>1</v>
      </c>
      <c r="Y1568" s="262">
        <v>0.92</v>
      </c>
      <c r="Z1568" s="262" t="s">
        <v>33</v>
      </c>
      <c r="AA1568" s="262" t="s">
        <v>33</v>
      </c>
      <c r="AB1568" s="262" t="s">
        <v>33</v>
      </c>
      <c r="AC1568" s="262">
        <v>1</v>
      </c>
      <c r="AD1568" s="262">
        <v>0.92</v>
      </c>
      <c r="AE1568" s="260">
        <v>0.666666666666667</v>
      </c>
      <c r="AF1568" s="260">
        <v>1</v>
      </c>
      <c r="AG1568" s="260">
        <v>1</v>
      </c>
      <c r="AH1568" s="260">
        <v>0.64</v>
      </c>
      <c r="AI1568" s="262">
        <v>0.92</v>
      </c>
      <c r="AJ1568" s="260">
        <v>0.886171213546566</v>
      </c>
      <c r="AK1568" s="260">
        <v>0.961608775137112</v>
      </c>
      <c r="AL1568" s="260">
        <v>0.931129476584022</v>
      </c>
      <c r="AM1568" s="260">
        <v>0.942222941009987</v>
      </c>
      <c r="AN1568" s="259">
        <v>0.99</v>
      </c>
      <c r="AO1568" s="264" t="s">
        <v>33</v>
      </c>
      <c r="AP1568" s="264">
        <v>1</v>
      </c>
      <c r="AQ1568" s="264" t="s">
        <v>33</v>
      </c>
      <c r="AR1568" s="265">
        <v>1</v>
      </c>
      <c r="AS1568" s="286">
        <v>0.110069253262963</v>
      </c>
      <c r="AT1568" s="267">
        <v>0.0952380952380952</v>
      </c>
      <c r="AU1568" s="268">
        <v>0</v>
      </c>
      <c r="AV1568" s="268">
        <v>0.0588235294117647</v>
      </c>
      <c r="AW1568" s="268">
        <v>0.0673684210526316</v>
      </c>
      <c r="AX1568" s="224"/>
      <c r="AY1568" s="222"/>
    </row>
    <row r="1569" ht="15" spans="1:51">
      <c r="A1569" s="220"/>
      <c r="B1569" s="224"/>
      <c r="C1569" s="283" t="s">
        <v>1455</v>
      </c>
      <c r="D1569" s="111" t="s">
        <v>25</v>
      </c>
      <c r="E1569" s="111" t="s">
        <v>1456</v>
      </c>
      <c r="F1569" s="290" t="s">
        <v>1610</v>
      </c>
      <c r="G1569" s="290" t="s">
        <v>1610</v>
      </c>
      <c r="H1569" s="290" t="s">
        <v>1610</v>
      </c>
      <c r="I1569" s="290" t="s">
        <v>1610</v>
      </c>
      <c r="J1569" s="259">
        <v>0.9</v>
      </c>
      <c r="K1569" s="260">
        <v>0.882352941176471</v>
      </c>
      <c r="L1569" s="260">
        <v>0.8</v>
      </c>
      <c r="M1569" s="261">
        <v>0.894736842105263</v>
      </c>
      <c r="N1569" s="261">
        <v>0.804123711340206</v>
      </c>
      <c r="O1569" s="262">
        <v>0.9</v>
      </c>
      <c r="P1569" s="263">
        <v>1</v>
      </c>
      <c r="Q1569" s="260" t="s">
        <v>33</v>
      </c>
      <c r="R1569" s="260" t="s">
        <v>33</v>
      </c>
      <c r="S1569" s="260">
        <v>0.75</v>
      </c>
      <c r="T1569" s="262">
        <v>0.9</v>
      </c>
      <c r="U1569" s="260">
        <v>1</v>
      </c>
      <c r="V1569" s="260" t="s">
        <v>33</v>
      </c>
      <c r="W1569" s="260" t="s">
        <v>33</v>
      </c>
      <c r="X1569" s="260">
        <v>0.75</v>
      </c>
      <c r="Y1569" s="262">
        <v>0.92</v>
      </c>
      <c r="Z1569" s="262" t="s">
        <v>33</v>
      </c>
      <c r="AA1569" s="262" t="s">
        <v>33</v>
      </c>
      <c r="AB1569" s="262" t="s">
        <v>33</v>
      </c>
      <c r="AC1569" s="262" t="s">
        <v>33</v>
      </c>
      <c r="AD1569" s="262">
        <v>0.92</v>
      </c>
      <c r="AE1569" s="260">
        <v>0</v>
      </c>
      <c r="AF1569" s="260">
        <v>0</v>
      </c>
      <c r="AG1569" s="260">
        <v>0.333333333333333</v>
      </c>
      <c r="AH1569" s="260">
        <v>0.131004366812227</v>
      </c>
      <c r="AI1569" s="262">
        <v>0.92</v>
      </c>
      <c r="AJ1569" s="260">
        <v>0.959459459459459</v>
      </c>
      <c r="AK1569" s="260">
        <v>0.978967495219885</v>
      </c>
      <c r="AL1569" s="260">
        <v>0.986861313868613</v>
      </c>
      <c r="AM1569" s="260">
        <v>0.984009295634372</v>
      </c>
      <c r="AN1569" s="259">
        <v>0.99</v>
      </c>
      <c r="AO1569" s="264" t="s">
        <v>33</v>
      </c>
      <c r="AP1569" s="264" t="s">
        <v>33</v>
      </c>
      <c r="AQ1569" s="264">
        <v>1</v>
      </c>
      <c r="AR1569" s="265">
        <v>1</v>
      </c>
      <c r="AS1569" s="286">
        <v>0.110069253262963</v>
      </c>
      <c r="AT1569" s="267">
        <v>0.0714285714285714</v>
      </c>
      <c r="AU1569" s="268">
        <v>0.1875</v>
      </c>
      <c r="AV1569" s="268">
        <v>0.0476190476190476</v>
      </c>
      <c r="AW1569" s="268">
        <v>0.074398249452954</v>
      </c>
      <c r="AX1569" s="224"/>
      <c r="AY1569" s="222"/>
    </row>
    <row r="1570" ht="15" spans="1:51">
      <c r="A1570" s="220"/>
      <c r="B1570" s="224"/>
      <c r="C1570" s="283" t="s">
        <v>1455</v>
      </c>
      <c r="D1570" s="111" t="s">
        <v>25</v>
      </c>
      <c r="E1570" s="111" t="s">
        <v>1456</v>
      </c>
      <c r="F1570" s="290" t="s">
        <v>1611</v>
      </c>
      <c r="G1570" s="290" t="s">
        <v>1611</v>
      </c>
      <c r="H1570" s="290" t="s">
        <v>1611</v>
      </c>
      <c r="I1570" s="290" t="s">
        <v>1611</v>
      </c>
      <c r="J1570" s="259">
        <v>0.9</v>
      </c>
      <c r="K1570" s="260">
        <v>1</v>
      </c>
      <c r="L1570" s="260">
        <v>1</v>
      </c>
      <c r="M1570" s="261">
        <v>1</v>
      </c>
      <c r="N1570" s="261">
        <v>0.985594237695078</v>
      </c>
      <c r="O1570" s="262">
        <v>0.9</v>
      </c>
      <c r="P1570" s="263">
        <v>0.992540406133444</v>
      </c>
      <c r="Q1570" s="260">
        <v>0.979685703334611</v>
      </c>
      <c r="R1570" s="260">
        <v>0.999014292755052</v>
      </c>
      <c r="S1570" s="260">
        <v>0.983888924231821</v>
      </c>
      <c r="T1570" s="262">
        <v>0.9</v>
      </c>
      <c r="U1570" s="260">
        <v>0.760878574388728</v>
      </c>
      <c r="V1570" s="260">
        <v>0.630509773859716</v>
      </c>
      <c r="W1570" s="260">
        <v>0.894529324790537</v>
      </c>
      <c r="X1570" s="260">
        <v>0.700076340734143</v>
      </c>
      <c r="Y1570" s="262">
        <v>0.92</v>
      </c>
      <c r="Z1570" s="262" t="s">
        <v>33</v>
      </c>
      <c r="AA1570" s="262" t="s">
        <v>33</v>
      </c>
      <c r="AB1570" s="262" t="s">
        <v>33</v>
      </c>
      <c r="AC1570" s="262" t="s">
        <v>33</v>
      </c>
      <c r="AD1570" s="262">
        <v>0.92</v>
      </c>
      <c r="AE1570" s="260">
        <v>1</v>
      </c>
      <c r="AF1570" s="260">
        <v>1</v>
      </c>
      <c r="AG1570" s="260">
        <v>1</v>
      </c>
      <c r="AH1570" s="260">
        <v>0.988950276243094</v>
      </c>
      <c r="AI1570" s="262">
        <v>0.92</v>
      </c>
      <c r="AJ1570" s="260">
        <v>0.894322420223788</v>
      </c>
      <c r="AK1570" s="260">
        <v>0.905711000383289</v>
      </c>
      <c r="AL1570" s="260">
        <v>0.930507639231148</v>
      </c>
      <c r="AM1570" s="260">
        <v>0.909871654181974</v>
      </c>
      <c r="AN1570" s="259">
        <v>0.99</v>
      </c>
      <c r="AO1570" s="264">
        <v>1</v>
      </c>
      <c r="AP1570" s="264">
        <v>1</v>
      </c>
      <c r="AQ1570" s="264">
        <v>1</v>
      </c>
      <c r="AR1570" s="265">
        <v>1</v>
      </c>
      <c r="AS1570" s="286">
        <v>0.110069253262963</v>
      </c>
      <c r="AT1570" s="267">
        <v>0</v>
      </c>
      <c r="AU1570" s="268">
        <v>0.125</v>
      </c>
      <c r="AV1570" s="268">
        <v>0.157894736842105</v>
      </c>
      <c r="AW1570" s="268">
        <v>0.0744047619047619</v>
      </c>
      <c r="AX1570" s="224"/>
      <c r="AY1570" s="222"/>
    </row>
    <row r="1571" ht="15" spans="1:51">
      <c r="A1571" s="220"/>
      <c r="B1571" s="224"/>
      <c r="C1571" s="283" t="s">
        <v>1455</v>
      </c>
      <c r="D1571" s="111" t="s">
        <v>25</v>
      </c>
      <c r="E1571" s="111" t="s">
        <v>1456</v>
      </c>
      <c r="F1571" s="290" t="s">
        <v>1612</v>
      </c>
      <c r="G1571" s="290" t="s">
        <v>1612</v>
      </c>
      <c r="H1571" s="290" t="s">
        <v>1612</v>
      </c>
      <c r="I1571" s="290" t="s">
        <v>1612</v>
      </c>
      <c r="J1571" s="259">
        <v>0.9</v>
      </c>
      <c r="K1571" s="260">
        <v>1</v>
      </c>
      <c r="L1571" s="260">
        <v>0.975609756097561</v>
      </c>
      <c r="M1571" s="261">
        <v>0.978260869565217</v>
      </c>
      <c r="N1571" s="261">
        <v>0.977836879432624</v>
      </c>
      <c r="O1571" s="262">
        <v>0.9</v>
      </c>
      <c r="P1571" s="263">
        <v>0.910742248668963</v>
      </c>
      <c r="Q1571" s="260">
        <v>0.91162933415158</v>
      </c>
      <c r="R1571" s="260">
        <v>0.755117513267627</v>
      </c>
      <c r="S1571" s="260">
        <v>0.889802851076736</v>
      </c>
      <c r="T1571" s="262">
        <v>0.9</v>
      </c>
      <c r="U1571" s="260">
        <v>0.497024741622299</v>
      </c>
      <c r="V1571" s="260">
        <v>0.472537588217245</v>
      </c>
      <c r="W1571" s="260">
        <v>0.514783927217589</v>
      </c>
      <c r="X1571" s="260">
        <v>0.505950864422202</v>
      </c>
      <c r="Y1571" s="262">
        <v>0.92</v>
      </c>
      <c r="Z1571" s="262" t="s">
        <v>33</v>
      </c>
      <c r="AA1571" s="262">
        <v>0</v>
      </c>
      <c r="AB1571" s="262">
        <v>0</v>
      </c>
      <c r="AC1571" s="262">
        <v>0</v>
      </c>
      <c r="AD1571" s="262">
        <v>0.92</v>
      </c>
      <c r="AE1571" s="260">
        <v>0.818181818181818</v>
      </c>
      <c r="AF1571" s="260">
        <v>1</v>
      </c>
      <c r="AG1571" s="260">
        <v>1</v>
      </c>
      <c r="AH1571" s="260">
        <v>0.974569319114028</v>
      </c>
      <c r="AI1571" s="262">
        <v>0.92</v>
      </c>
      <c r="AJ1571" s="260">
        <v>0.884121515815847</v>
      </c>
      <c r="AK1571" s="260">
        <v>0.882858019012573</v>
      </c>
      <c r="AL1571" s="260">
        <v>0.730958696475938</v>
      </c>
      <c r="AM1571" s="260">
        <v>0.901137962828165</v>
      </c>
      <c r="AN1571" s="259">
        <v>0.99</v>
      </c>
      <c r="AO1571" s="264" t="s">
        <v>33</v>
      </c>
      <c r="AP1571" s="264">
        <v>1</v>
      </c>
      <c r="AQ1571" s="264">
        <v>1</v>
      </c>
      <c r="AR1571" s="265">
        <v>1</v>
      </c>
      <c r="AS1571" s="286">
        <v>0.110069253262963</v>
      </c>
      <c r="AT1571" s="267">
        <v>0.0588235294117647</v>
      </c>
      <c r="AU1571" s="268">
        <v>0.0625</v>
      </c>
      <c r="AV1571" s="268">
        <v>0.0833333333333333</v>
      </c>
      <c r="AW1571" s="268">
        <v>0.0656455142231947</v>
      </c>
      <c r="AX1571" s="224"/>
      <c r="AY1571" s="222"/>
    </row>
    <row r="1572" ht="15" spans="1:51">
      <c r="A1572" s="220"/>
      <c r="B1572" s="224"/>
      <c r="C1572" s="283" t="s">
        <v>1455</v>
      </c>
      <c r="D1572" s="111" t="s">
        <v>25</v>
      </c>
      <c r="E1572" s="111" t="s">
        <v>1456</v>
      </c>
      <c r="F1572" s="290" t="s">
        <v>1613</v>
      </c>
      <c r="G1572" s="290" t="s">
        <v>1613</v>
      </c>
      <c r="H1572" s="290" t="s">
        <v>1613</v>
      </c>
      <c r="I1572" s="290" t="s">
        <v>1613</v>
      </c>
      <c r="J1572" s="259">
        <v>0.9</v>
      </c>
      <c r="K1572" s="260">
        <v>1</v>
      </c>
      <c r="L1572" s="260">
        <v>1</v>
      </c>
      <c r="M1572" s="261">
        <v>1</v>
      </c>
      <c r="N1572" s="261">
        <v>0.992805755395683</v>
      </c>
      <c r="O1572" s="262">
        <v>0.9</v>
      </c>
      <c r="P1572" s="263">
        <v>0.962036238136324</v>
      </c>
      <c r="Q1572" s="260">
        <v>0.972203078336779</v>
      </c>
      <c r="R1572" s="260">
        <v>0.989370400654129</v>
      </c>
      <c r="S1572" s="260">
        <v>0.97933290531658</v>
      </c>
      <c r="T1572" s="262">
        <v>0.9</v>
      </c>
      <c r="U1572" s="260">
        <v>0.764164509634743</v>
      </c>
      <c r="V1572" s="260">
        <v>0.747530438777854</v>
      </c>
      <c r="W1572" s="260">
        <v>0.896565821749796</v>
      </c>
      <c r="X1572" s="260">
        <v>0.77506700500372</v>
      </c>
      <c r="Y1572" s="262">
        <v>0.92</v>
      </c>
      <c r="Z1572" s="262" t="s">
        <v>33</v>
      </c>
      <c r="AA1572" s="262" t="s">
        <v>33</v>
      </c>
      <c r="AB1572" s="262" t="s">
        <v>33</v>
      </c>
      <c r="AC1572" s="262">
        <v>0.0714285714285714</v>
      </c>
      <c r="AD1572" s="262">
        <v>0.92</v>
      </c>
      <c r="AE1572" s="260">
        <v>0.923076923076923</v>
      </c>
      <c r="AF1572" s="260">
        <v>0.657894736842105</v>
      </c>
      <c r="AG1572" s="260">
        <v>0.961538461538462</v>
      </c>
      <c r="AH1572" s="260">
        <v>0.923076923076923</v>
      </c>
      <c r="AI1572" s="262">
        <v>0.92</v>
      </c>
      <c r="AJ1572" s="260">
        <v>0.911130284728214</v>
      </c>
      <c r="AK1572" s="260">
        <v>0.934757638410292</v>
      </c>
      <c r="AL1572" s="260">
        <v>0.956255110384301</v>
      </c>
      <c r="AM1572" s="260">
        <v>0.94864531643248</v>
      </c>
      <c r="AN1572" s="259">
        <v>0.99</v>
      </c>
      <c r="AO1572" s="264">
        <v>1</v>
      </c>
      <c r="AP1572" s="264">
        <v>1</v>
      </c>
      <c r="AQ1572" s="264">
        <v>1</v>
      </c>
      <c r="AR1572" s="265">
        <v>1</v>
      </c>
      <c r="AS1572" s="286">
        <v>0.110069253262963</v>
      </c>
      <c r="AT1572" s="267">
        <v>0</v>
      </c>
      <c r="AU1572" s="268">
        <v>0</v>
      </c>
      <c r="AV1572" s="268">
        <v>0.176470588235294</v>
      </c>
      <c r="AW1572" s="268">
        <v>0.0430327868852459</v>
      </c>
      <c r="AX1572" s="224"/>
      <c r="AY1572" s="222"/>
    </row>
    <row r="1573" ht="15" spans="1:51">
      <c r="A1573" s="220"/>
      <c r="B1573" s="224"/>
      <c r="C1573" s="283" t="s">
        <v>1455</v>
      </c>
      <c r="D1573" s="111" t="s">
        <v>25</v>
      </c>
      <c r="E1573" s="111" t="s">
        <v>1456</v>
      </c>
      <c r="F1573" s="290" t="s">
        <v>1614</v>
      </c>
      <c r="G1573" s="290" t="s">
        <v>1614</v>
      </c>
      <c r="H1573" s="290" t="s">
        <v>1614</v>
      </c>
      <c r="I1573" s="290" t="s">
        <v>1614</v>
      </c>
      <c r="J1573" s="259">
        <v>0.9</v>
      </c>
      <c r="K1573" s="260">
        <v>0.972972972972973</v>
      </c>
      <c r="L1573" s="260">
        <v>1</v>
      </c>
      <c r="M1573" s="261">
        <v>0.976190476190476</v>
      </c>
      <c r="N1573" s="261">
        <v>0.977422389463782</v>
      </c>
      <c r="O1573" s="262">
        <v>0.9</v>
      </c>
      <c r="P1573" s="263">
        <v>0.999044205495818</v>
      </c>
      <c r="Q1573" s="260">
        <v>0.996640067198656</v>
      </c>
      <c r="R1573" s="260">
        <v>0.996450939457203</v>
      </c>
      <c r="S1573" s="260">
        <v>0.996116173363778</v>
      </c>
      <c r="T1573" s="262">
        <v>0.9</v>
      </c>
      <c r="U1573" s="260">
        <v>0.94026284348865</v>
      </c>
      <c r="V1573" s="260">
        <v>0.928601427971441</v>
      </c>
      <c r="W1573" s="260">
        <v>0.949895615866388</v>
      </c>
      <c r="X1573" s="260">
        <v>0.948678005164209</v>
      </c>
      <c r="Y1573" s="262">
        <v>0.92</v>
      </c>
      <c r="Z1573" s="262" t="s">
        <v>33</v>
      </c>
      <c r="AA1573" s="262" t="s">
        <v>33</v>
      </c>
      <c r="AB1573" s="262" t="s">
        <v>33</v>
      </c>
      <c r="AC1573" s="262" t="s">
        <v>33</v>
      </c>
      <c r="AD1573" s="262">
        <v>0.92</v>
      </c>
      <c r="AE1573" s="260">
        <v>1</v>
      </c>
      <c r="AF1573" s="260">
        <v>1</v>
      </c>
      <c r="AG1573" s="260">
        <v>1</v>
      </c>
      <c r="AH1573" s="260">
        <v>0.998984771573604</v>
      </c>
      <c r="AI1573" s="262">
        <v>0.92</v>
      </c>
      <c r="AJ1573" s="260">
        <v>0.975149342891278</v>
      </c>
      <c r="AK1573" s="260">
        <v>0.976480470390592</v>
      </c>
      <c r="AL1573" s="260">
        <v>0.98768267223382</v>
      </c>
      <c r="AM1573" s="260">
        <v>0.987570018671646</v>
      </c>
      <c r="AN1573" s="259">
        <v>0.99</v>
      </c>
      <c r="AO1573" s="264">
        <v>1</v>
      </c>
      <c r="AP1573" s="264">
        <v>1</v>
      </c>
      <c r="AQ1573" s="264">
        <v>1</v>
      </c>
      <c r="AR1573" s="265">
        <v>1</v>
      </c>
      <c r="AS1573" s="286">
        <v>0.110069253262963</v>
      </c>
      <c r="AT1573" s="267">
        <v>0.153846153846154</v>
      </c>
      <c r="AU1573" s="268">
        <v>0</v>
      </c>
      <c r="AV1573" s="268">
        <v>0.0666666666666667</v>
      </c>
      <c r="AW1573" s="268">
        <v>0.0464037122969838</v>
      </c>
      <c r="AX1573" s="224"/>
      <c r="AY1573" s="222"/>
    </row>
    <row r="1574" ht="15" spans="1:51">
      <c r="A1574" s="220"/>
      <c r="B1574" s="224"/>
      <c r="C1574" s="283" t="s">
        <v>1455</v>
      </c>
      <c r="D1574" s="111" t="s">
        <v>25</v>
      </c>
      <c r="E1574" s="111" t="s">
        <v>1456</v>
      </c>
      <c r="F1574" s="290" t="s">
        <v>1615</v>
      </c>
      <c r="G1574" s="290" t="s">
        <v>1615</v>
      </c>
      <c r="H1574" s="290" t="s">
        <v>1615</v>
      </c>
      <c r="I1574" s="290" t="s">
        <v>1615</v>
      </c>
      <c r="J1574" s="259">
        <v>0.9</v>
      </c>
      <c r="K1574" s="260">
        <v>0.85</v>
      </c>
      <c r="L1574" s="260">
        <v>0.96</v>
      </c>
      <c r="M1574" s="261">
        <v>0.88</v>
      </c>
      <c r="N1574" s="261">
        <v>0.868501529051988</v>
      </c>
      <c r="O1574" s="262">
        <v>0.9</v>
      </c>
      <c r="P1574" s="263">
        <v>0.985166240409207</v>
      </c>
      <c r="Q1574" s="260">
        <v>0.983074753173484</v>
      </c>
      <c r="R1574" s="260">
        <v>0.995227995758218</v>
      </c>
      <c r="S1574" s="260">
        <v>0.988948573441353</v>
      </c>
      <c r="T1574" s="262">
        <v>0.9</v>
      </c>
      <c r="U1574" s="260">
        <v>0.693606138107417</v>
      </c>
      <c r="V1574" s="260">
        <v>0.755289139633286</v>
      </c>
      <c r="W1574" s="260">
        <v>0.799575821845175</v>
      </c>
      <c r="X1574" s="260">
        <v>0.731485558295174</v>
      </c>
      <c r="Y1574" s="262">
        <v>0.92</v>
      </c>
      <c r="Z1574" s="262" t="s">
        <v>33</v>
      </c>
      <c r="AA1574" s="262" t="s">
        <v>33</v>
      </c>
      <c r="AB1574" s="262" t="s">
        <v>33</v>
      </c>
      <c r="AC1574" s="262" t="s">
        <v>33</v>
      </c>
      <c r="AD1574" s="262">
        <v>0.92</v>
      </c>
      <c r="AE1574" s="260">
        <v>0.459770114942529</v>
      </c>
      <c r="AF1574" s="260">
        <v>0.166666666666667</v>
      </c>
      <c r="AG1574" s="260">
        <v>0.944444444444444</v>
      </c>
      <c r="AH1574" s="260">
        <v>0.867469879518072</v>
      </c>
      <c r="AI1574" s="262">
        <v>0.92</v>
      </c>
      <c r="AJ1574" s="260">
        <v>0.770332480818414</v>
      </c>
      <c r="AK1574" s="260">
        <v>0.825811001410437</v>
      </c>
      <c r="AL1574" s="260">
        <v>0.886002120890774</v>
      </c>
      <c r="AM1574" s="260">
        <v>0.818047728073265</v>
      </c>
      <c r="AN1574" s="259">
        <v>0.99</v>
      </c>
      <c r="AO1574" s="264">
        <v>1</v>
      </c>
      <c r="AP1574" s="264">
        <v>1</v>
      </c>
      <c r="AQ1574" s="264">
        <v>1</v>
      </c>
      <c r="AR1574" s="265">
        <v>1</v>
      </c>
      <c r="AS1574" s="286">
        <v>0.110069253262963</v>
      </c>
      <c r="AT1574" s="267">
        <v>0.25</v>
      </c>
      <c r="AU1574" s="268">
        <v>0.176470588235294</v>
      </c>
      <c r="AV1574" s="268">
        <v>0</v>
      </c>
      <c r="AW1574" s="268">
        <v>0.0754716981132075</v>
      </c>
      <c r="AX1574" s="224"/>
      <c r="AY1574" s="222"/>
    </row>
    <row r="1575" ht="15" spans="1:51">
      <c r="A1575" s="220"/>
      <c r="B1575" s="224"/>
      <c r="C1575" s="283" t="s">
        <v>1455</v>
      </c>
      <c r="D1575" s="111" t="s">
        <v>25</v>
      </c>
      <c r="E1575" s="111" t="s">
        <v>1456</v>
      </c>
      <c r="F1575" s="290" t="s">
        <v>1616</v>
      </c>
      <c r="G1575" s="290" t="s">
        <v>1616</v>
      </c>
      <c r="H1575" s="290" t="s">
        <v>1616</v>
      </c>
      <c r="I1575" s="290" t="s">
        <v>1616</v>
      </c>
      <c r="J1575" s="259">
        <v>0.9</v>
      </c>
      <c r="K1575" s="260">
        <v>1</v>
      </c>
      <c r="L1575" s="260">
        <v>1</v>
      </c>
      <c r="M1575" s="261">
        <v>1</v>
      </c>
      <c r="N1575" s="261">
        <v>1</v>
      </c>
      <c r="O1575" s="262">
        <v>0.9</v>
      </c>
      <c r="P1575" s="263">
        <v>0.972099853157122</v>
      </c>
      <c r="Q1575" s="260">
        <v>0.961904761904762</v>
      </c>
      <c r="R1575" s="260">
        <v>0.951188986232791</v>
      </c>
      <c r="S1575" s="260">
        <v>0.966474095015672</v>
      </c>
      <c r="T1575" s="262">
        <v>0.9</v>
      </c>
      <c r="U1575" s="260">
        <v>0.716593245227606</v>
      </c>
      <c r="V1575" s="260">
        <v>0.81038961038961</v>
      </c>
      <c r="W1575" s="260">
        <v>0.827284105131414</v>
      </c>
      <c r="X1575" s="260">
        <v>0.847120644090714</v>
      </c>
      <c r="Y1575" s="262">
        <v>0.92</v>
      </c>
      <c r="Z1575" s="262">
        <v>0.726474278544542</v>
      </c>
      <c r="AA1575" s="262">
        <v>0.901098901098901</v>
      </c>
      <c r="AB1575" s="262">
        <v>0.803404255319149</v>
      </c>
      <c r="AC1575" s="262">
        <v>0.878297495012192</v>
      </c>
      <c r="AD1575" s="262">
        <v>0.92</v>
      </c>
      <c r="AE1575" s="260">
        <v>0.748502994011976</v>
      </c>
      <c r="AF1575" s="260">
        <v>0.896551724137931</v>
      </c>
      <c r="AG1575" s="260">
        <v>1</v>
      </c>
      <c r="AH1575" s="260">
        <v>0.916014606155451</v>
      </c>
      <c r="AI1575" s="262">
        <v>0.92</v>
      </c>
      <c r="AJ1575" s="260">
        <v>0.785185185185185</v>
      </c>
      <c r="AK1575" s="260">
        <v>0.935593220338983</v>
      </c>
      <c r="AL1575" s="260">
        <v>0.871327254305978</v>
      </c>
      <c r="AM1575" s="260">
        <v>0.921088389726728</v>
      </c>
      <c r="AN1575" s="259">
        <v>0.99</v>
      </c>
      <c r="AO1575" s="264">
        <v>1</v>
      </c>
      <c r="AP1575" s="264">
        <v>1</v>
      </c>
      <c r="AQ1575" s="264">
        <v>1</v>
      </c>
      <c r="AR1575" s="265">
        <v>1</v>
      </c>
      <c r="AS1575" s="286">
        <v>0.110069253262963</v>
      </c>
      <c r="AT1575" s="267">
        <v>0.166666666666667</v>
      </c>
      <c r="AU1575" s="268">
        <v>0.0833333333333333</v>
      </c>
      <c r="AV1575" s="268">
        <v>0</v>
      </c>
      <c r="AW1575" s="268">
        <v>0.0707547169811321</v>
      </c>
      <c r="AX1575" s="224"/>
      <c r="AY1575" s="222"/>
    </row>
    <row r="1576" ht="15" spans="1:51">
      <c r="A1576" s="220"/>
      <c r="B1576" s="224"/>
      <c r="C1576" s="283" t="s">
        <v>1455</v>
      </c>
      <c r="D1576" s="111" t="s">
        <v>25</v>
      </c>
      <c r="E1576" s="111" t="s">
        <v>1456</v>
      </c>
      <c r="F1576" s="290" t="s">
        <v>1617</v>
      </c>
      <c r="G1576" s="290" t="s">
        <v>1617</v>
      </c>
      <c r="H1576" s="290" t="s">
        <v>1617</v>
      </c>
      <c r="I1576" s="290" t="s">
        <v>1617</v>
      </c>
      <c r="J1576" s="259">
        <v>0.9</v>
      </c>
      <c r="K1576" s="260">
        <v>0.875</v>
      </c>
      <c r="L1576" s="260">
        <v>0.76</v>
      </c>
      <c r="M1576" s="261">
        <v>0.777777777777778</v>
      </c>
      <c r="N1576" s="261">
        <v>0.757396449704142</v>
      </c>
      <c r="O1576" s="262">
        <v>0.9</v>
      </c>
      <c r="P1576" s="263" t="s">
        <v>33</v>
      </c>
      <c r="Q1576" s="260" t="s">
        <v>33</v>
      </c>
      <c r="R1576" s="260" t="s">
        <v>33</v>
      </c>
      <c r="S1576" s="260">
        <v>1</v>
      </c>
      <c r="T1576" s="262">
        <v>0.9</v>
      </c>
      <c r="U1576" s="260" t="s">
        <v>33</v>
      </c>
      <c r="V1576" s="260" t="s">
        <v>33</v>
      </c>
      <c r="W1576" s="260" t="s">
        <v>33</v>
      </c>
      <c r="X1576" s="260">
        <v>0</v>
      </c>
      <c r="Y1576" s="262">
        <v>0.92</v>
      </c>
      <c r="Z1576" s="262" t="s">
        <v>33</v>
      </c>
      <c r="AA1576" s="262" t="s">
        <v>33</v>
      </c>
      <c r="AB1576" s="262" t="s">
        <v>33</v>
      </c>
      <c r="AC1576" s="262" t="s">
        <v>33</v>
      </c>
      <c r="AD1576" s="262">
        <v>0.92</v>
      </c>
      <c r="AE1576" s="260">
        <v>0</v>
      </c>
      <c r="AF1576" s="260">
        <v>0.0666666666666667</v>
      </c>
      <c r="AG1576" s="260">
        <v>0.111111111111111</v>
      </c>
      <c r="AH1576" s="260">
        <v>0.0769230769230769</v>
      </c>
      <c r="AI1576" s="262">
        <v>0.92</v>
      </c>
      <c r="AJ1576" s="260">
        <v>0.874160322436184</v>
      </c>
      <c r="AK1576" s="260">
        <v>0.913964262078094</v>
      </c>
      <c r="AL1576" s="260">
        <v>0.923042304230423</v>
      </c>
      <c r="AM1576" s="260">
        <v>0.920750882037122</v>
      </c>
      <c r="AN1576" s="259">
        <v>0.99</v>
      </c>
      <c r="AO1576" s="264" t="s">
        <v>33</v>
      </c>
      <c r="AP1576" s="264">
        <v>1</v>
      </c>
      <c r="AQ1576" s="264">
        <v>1</v>
      </c>
      <c r="AR1576" s="265">
        <v>1</v>
      </c>
      <c r="AS1576" s="286">
        <v>0.110069253262963</v>
      </c>
      <c r="AT1576" s="267">
        <v>0.0769230769230769</v>
      </c>
      <c r="AU1576" s="268">
        <v>0.210526315789474</v>
      </c>
      <c r="AV1576" s="268">
        <v>-0.0476190476190476</v>
      </c>
      <c r="AW1576" s="268">
        <v>0.0896414342629482</v>
      </c>
      <c r="AX1576" s="224"/>
      <c r="AY1576" s="222"/>
    </row>
    <row r="1577" ht="15" spans="1:51">
      <c r="A1577" s="220"/>
      <c r="B1577" s="224"/>
      <c r="C1577" s="283" t="s">
        <v>1455</v>
      </c>
      <c r="D1577" s="111" t="s">
        <v>25</v>
      </c>
      <c r="E1577" s="111" t="s">
        <v>1456</v>
      </c>
      <c r="F1577" s="290" t="s">
        <v>1618</v>
      </c>
      <c r="G1577" s="290" t="s">
        <v>1618</v>
      </c>
      <c r="H1577" s="290" t="s">
        <v>1618</v>
      </c>
      <c r="I1577" s="290" t="s">
        <v>1618</v>
      </c>
      <c r="J1577" s="259">
        <v>0.9</v>
      </c>
      <c r="K1577" s="260">
        <v>1</v>
      </c>
      <c r="L1577" s="260">
        <v>1</v>
      </c>
      <c r="M1577" s="261">
        <v>1</v>
      </c>
      <c r="N1577" s="261">
        <v>0.993630573248408</v>
      </c>
      <c r="O1577" s="262">
        <v>0.9</v>
      </c>
      <c r="P1577" s="263">
        <v>0.996588971006254</v>
      </c>
      <c r="Q1577" s="260">
        <v>0.999342537804076</v>
      </c>
      <c r="R1577" s="260">
        <v>0.997694524495677</v>
      </c>
      <c r="S1577" s="260">
        <v>0.992780105178715</v>
      </c>
      <c r="T1577" s="262">
        <v>0.9</v>
      </c>
      <c r="U1577" s="260">
        <v>0.927799886299034</v>
      </c>
      <c r="V1577" s="260">
        <v>0.952005259697567</v>
      </c>
      <c r="W1577" s="260">
        <v>0.914697406340058</v>
      </c>
      <c r="X1577" s="260">
        <v>0.914185756306266</v>
      </c>
      <c r="Y1577" s="262">
        <v>0.92</v>
      </c>
      <c r="Z1577" s="262" t="s">
        <v>33</v>
      </c>
      <c r="AA1577" s="262" t="s">
        <v>33</v>
      </c>
      <c r="AB1577" s="262" t="s">
        <v>33</v>
      </c>
      <c r="AC1577" s="262" t="s">
        <v>33</v>
      </c>
      <c r="AD1577" s="262">
        <v>0.92</v>
      </c>
      <c r="AE1577" s="260">
        <v>0.326923076923077</v>
      </c>
      <c r="AF1577" s="260">
        <v>0.181818181818182</v>
      </c>
      <c r="AG1577" s="260">
        <v>0.203125</v>
      </c>
      <c r="AH1577" s="260">
        <v>0.328319162851537</v>
      </c>
      <c r="AI1577" s="262">
        <v>0.92</v>
      </c>
      <c r="AJ1577" s="260">
        <v>0.964184195565662</v>
      </c>
      <c r="AK1577" s="260">
        <v>0.96646942800789</v>
      </c>
      <c r="AL1577" s="260">
        <v>0.987319884726225</v>
      </c>
      <c r="AM1577" s="260">
        <v>0.977783224886353</v>
      </c>
      <c r="AN1577" s="259">
        <v>0.99</v>
      </c>
      <c r="AO1577" s="264">
        <v>1</v>
      </c>
      <c r="AP1577" s="264">
        <v>1</v>
      </c>
      <c r="AQ1577" s="264" t="s">
        <v>33</v>
      </c>
      <c r="AR1577" s="265">
        <v>1</v>
      </c>
      <c r="AS1577" s="286">
        <v>0.110069253262963</v>
      </c>
      <c r="AT1577" s="267">
        <v>0</v>
      </c>
      <c r="AU1577" s="268">
        <v>0.0526315789473684</v>
      </c>
      <c r="AV1577" s="268">
        <v>0</v>
      </c>
      <c r="AW1577" s="268">
        <v>0.0339366515837104</v>
      </c>
      <c r="AX1577" s="224"/>
      <c r="AY1577" s="222"/>
    </row>
    <row r="1578" ht="15" spans="1:51">
      <c r="A1578" s="220"/>
      <c r="B1578" s="224"/>
      <c r="C1578" s="283" t="s">
        <v>1455</v>
      </c>
      <c r="D1578" s="111" t="s">
        <v>25</v>
      </c>
      <c r="E1578" s="111" t="s">
        <v>1456</v>
      </c>
      <c r="F1578" s="290" t="s">
        <v>1619</v>
      </c>
      <c r="G1578" s="290" t="s">
        <v>1619</v>
      </c>
      <c r="H1578" s="290" t="s">
        <v>1619</v>
      </c>
      <c r="I1578" s="290" t="s">
        <v>1619</v>
      </c>
      <c r="J1578" s="259">
        <v>0.9</v>
      </c>
      <c r="K1578" s="260">
        <v>0.914285714285714</v>
      </c>
      <c r="L1578" s="260">
        <v>1</v>
      </c>
      <c r="M1578" s="261">
        <v>0.921052631578947</v>
      </c>
      <c r="N1578" s="261">
        <v>0.940096618357488</v>
      </c>
      <c r="O1578" s="262">
        <v>0.9</v>
      </c>
      <c r="P1578" s="263">
        <v>0.994206008583691</v>
      </c>
      <c r="Q1578" s="260">
        <v>0.994324631101022</v>
      </c>
      <c r="R1578" s="260">
        <v>0.990805516689986</v>
      </c>
      <c r="S1578" s="260">
        <v>0.99082523407035</v>
      </c>
      <c r="T1578" s="262">
        <v>0.9</v>
      </c>
      <c r="U1578" s="260">
        <v>0.934549356223176</v>
      </c>
      <c r="V1578" s="260">
        <v>0.967461218312524</v>
      </c>
      <c r="W1578" s="260">
        <v>0.964021587047771</v>
      </c>
      <c r="X1578" s="260">
        <v>0.948603495714484</v>
      </c>
      <c r="Y1578" s="262">
        <v>0.92</v>
      </c>
      <c r="Z1578" s="262" t="s">
        <v>33</v>
      </c>
      <c r="AA1578" s="262" t="s">
        <v>33</v>
      </c>
      <c r="AB1578" s="262" t="s">
        <v>33</v>
      </c>
      <c r="AC1578" s="262" t="s">
        <v>33</v>
      </c>
      <c r="AD1578" s="262">
        <v>0.92</v>
      </c>
      <c r="AE1578" s="260">
        <v>0.970149253731343</v>
      </c>
      <c r="AF1578" s="260">
        <v>0.968325791855204</v>
      </c>
      <c r="AG1578" s="260">
        <v>0.951351351351351</v>
      </c>
      <c r="AH1578" s="260">
        <v>0.959401309635173</v>
      </c>
      <c r="AI1578" s="262">
        <v>0.92</v>
      </c>
      <c r="AJ1578" s="260">
        <v>0.959442060085837</v>
      </c>
      <c r="AK1578" s="260">
        <v>0.987892546348846</v>
      </c>
      <c r="AL1578" s="260">
        <v>0.988606835898461</v>
      </c>
      <c r="AM1578" s="260">
        <v>0.984975949642709</v>
      </c>
      <c r="AN1578" s="259">
        <v>0.99</v>
      </c>
      <c r="AO1578" s="264">
        <v>1</v>
      </c>
      <c r="AP1578" s="264">
        <v>1</v>
      </c>
      <c r="AQ1578" s="264">
        <v>1</v>
      </c>
      <c r="AR1578" s="265">
        <v>1</v>
      </c>
      <c r="AS1578" s="286">
        <v>0.110069253262963</v>
      </c>
      <c r="AT1578" s="267">
        <v>0.0588235294117647</v>
      </c>
      <c r="AU1578" s="268">
        <v>0</v>
      </c>
      <c r="AV1578" s="268">
        <v>0</v>
      </c>
      <c r="AW1578" s="268">
        <v>0.0666666666666667</v>
      </c>
      <c r="AX1578" s="224"/>
      <c r="AY1578" s="222"/>
    </row>
    <row r="1579" ht="15" spans="1:51">
      <c r="A1579" s="220"/>
      <c r="B1579" s="224"/>
      <c r="C1579" s="283" t="s">
        <v>1455</v>
      </c>
      <c r="D1579" s="111" t="s">
        <v>25</v>
      </c>
      <c r="E1579" s="111" t="s">
        <v>1456</v>
      </c>
      <c r="F1579" s="290" t="s">
        <v>1620</v>
      </c>
      <c r="G1579" s="290" t="s">
        <v>1620</v>
      </c>
      <c r="H1579" s="290" t="s">
        <v>1620</v>
      </c>
      <c r="I1579" s="290" t="s">
        <v>1620</v>
      </c>
      <c r="J1579" s="259">
        <v>0.9</v>
      </c>
      <c r="K1579" s="260">
        <v>1</v>
      </c>
      <c r="L1579" s="260">
        <v>0.791666666666667</v>
      </c>
      <c r="M1579" s="261">
        <v>0.739130434782609</v>
      </c>
      <c r="N1579" s="261">
        <v>0.754884547069272</v>
      </c>
      <c r="O1579" s="262">
        <v>0.9</v>
      </c>
      <c r="P1579" s="263">
        <v>0.284210526315789</v>
      </c>
      <c r="Q1579" s="260">
        <v>0.916829109811566</v>
      </c>
      <c r="R1579" s="260">
        <v>0.912557527942143</v>
      </c>
      <c r="S1579" s="260">
        <v>0.9785806191185</v>
      </c>
      <c r="T1579" s="262">
        <v>0.9</v>
      </c>
      <c r="U1579" s="260">
        <v>0.673684210526316</v>
      </c>
      <c r="V1579" s="260">
        <v>0.909681611435997</v>
      </c>
      <c r="W1579" s="260">
        <v>0.880999342537804</v>
      </c>
      <c r="X1579" s="260">
        <v>0.959810278275349</v>
      </c>
      <c r="Y1579" s="262">
        <v>0.92</v>
      </c>
      <c r="Z1579" s="262" t="s">
        <v>33</v>
      </c>
      <c r="AA1579" s="262" t="s">
        <v>33</v>
      </c>
      <c r="AB1579" s="262" t="s">
        <v>33</v>
      </c>
      <c r="AC1579" s="262" t="s">
        <v>33</v>
      </c>
      <c r="AD1579" s="262">
        <v>0.92</v>
      </c>
      <c r="AE1579" s="260">
        <v>0.125</v>
      </c>
      <c r="AF1579" s="260">
        <v>0</v>
      </c>
      <c r="AG1579" s="260">
        <v>0</v>
      </c>
      <c r="AH1579" s="260">
        <v>0.0628930817610063</v>
      </c>
      <c r="AI1579" s="262">
        <v>0.92</v>
      </c>
      <c r="AJ1579" s="260">
        <v>0.868421052631579</v>
      </c>
      <c r="AK1579" s="260">
        <v>0.949350649350649</v>
      </c>
      <c r="AL1579" s="260">
        <v>0.959290873276428</v>
      </c>
      <c r="AM1579" s="260">
        <v>0.981189167381109</v>
      </c>
      <c r="AN1579" s="259">
        <v>0.99</v>
      </c>
      <c r="AO1579" s="264">
        <v>1</v>
      </c>
      <c r="AP1579" s="264">
        <v>1</v>
      </c>
      <c r="AQ1579" s="264">
        <v>1</v>
      </c>
      <c r="AR1579" s="265">
        <v>1</v>
      </c>
      <c r="AS1579" s="286">
        <v>0.110069253262963</v>
      </c>
      <c r="AT1579" s="267">
        <v>0.105263157894737</v>
      </c>
      <c r="AU1579" s="268">
        <v>0.0769230769230769</v>
      </c>
      <c r="AV1579" s="268">
        <v>0.0869565217391304</v>
      </c>
      <c r="AW1579" s="268">
        <v>0.0793388429752066</v>
      </c>
      <c r="AX1579" s="224"/>
      <c r="AY1579" s="222"/>
    </row>
    <row r="1580" ht="15" spans="1:51">
      <c r="A1580" s="220"/>
      <c r="B1580" s="224"/>
      <c r="C1580" s="283" t="s">
        <v>1455</v>
      </c>
      <c r="D1580" s="111" t="s">
        <v>25</v>
      </c>
      <c r="E1580" s="111" t="s">
        <v>1456</v>
      </c>
      <c r="F1580" s="290" t="s">
        <v>1621</v>
      </c>
      <c r="G1580" s="290" t="s">
        <v>1621</v>
      </c>
      <c r="H1580" s="290" t="s">
        <v>1621</v>
      </c>
      <c r="I1580" s="290" t="s">
        <v>1621</v>
      </c>
      <c r="J1580" s="259">
        <v>0.9</v>
      </c>
      <c r="K1580" s="260">
        <v>0.681818181818182</v>
      </c>
      <c r="L1580" s="260">
        <v>0.695652173913043</v>
      </c>
      <c r="M1580" s="261">
        <v>0.818181818181818</v>
      </c>
      <c r="N1580" s="261">
        <v>0.722408026755853</v>
      </c>
      <c r="O1580" s="262">
        <v>0.9</v>
      </c>
      <c r="P1580" s="263">
        <v>0</v>
      </c>
      <c r="Q1580" s="260">
        <v>1</v>
      </c>
      <c r="R1580" s="260" t="s">
        <v>33</v>
      </c>
      <c r="S1580" s="260">
        <v>0.2</v>
      </c>
      <c r="T1580" s="262">
        <v>0.9</v>
      </c>
      <c r="U1580" s="260">
        <v>1</v>
      </c>
      <c r="V1580" s="260">
        <v>1</v>
      </c>
      <c r="W1580" s="260" t="s">
        <v>33</v>
      </c>
      <c r="X1580" s="260">
        <v>0.266666666666667</v>
      </c>
      <c r="Y1580" s="262">
        <v>0.92</v>
      </c>
      <c r="Z1580" s="262" t="s">
        <v>33</v>
      </c>
      <c r="AA1580" s="262" t="s">
        <v>33</v>
      </c>
      <c r="AB1580" s="262" t="s">
        <v>33</v>
      </c>
      <c r="AC1580" s="262" t="s">
        <v>33</v>
      </c>
      <c r="AD1580" s="262">
        <v>0.92</v>
      </c>
      <c r="AE1580" s="260">
        <v>1</v>
      </c>
      <c r="AF1580" s="260">
        <v>0.538461538461538</v>
      </c>
      <c r="AG1580" s="260">
        <v>0</v>
      </c>
      <c r="AH1580" s="260">
        <v>0.581818181818182</v>
      </c>
      <c r="AI1580" s="262">
        <v>0.92</v>
      </c>
      <c r="AJ1580" s="260">
        <v>0.777955271565495</v>
      </c>
      <c r="AK1580" s="260">
        <v>0.818673395818313</v>
      </c>
      <c r="AL1580" s="260">
        <v>0.860702875399361</v>
      </c>
      <c r="AM1580" s="260">
        <v>0.8677534133223</v>
      </c>
      <c r="AN1580" s="259">
        <v>0.99</v>
      </c>
      <c r="AO1580" s="264">
        <v>1</v>
      </c>
      <c r="AP1580" s="264" t="s">
        <v>33</v>
      </c>
      <c r="AQ1580" s="264">
        <v>1</v>
      </c>
      <c r="AR1580" s="265">
        <v>1</v>
      </c>
      <c r="AS1580" s="286">
        <v>0.110069253262963</v>
      </c>
      <c r="AT1580" s="267">
        <v>0.125</v>
      </c>
      <c r="AU1580" s="268">
        <v>0.03125</v>
      </c>
      <c r="AV1580" s="268">
        <v>0.0833333333333333</v>
      </c>
      <c r="AW1580" s="268">
        <v>0.057618437900128</v>
      </c>
      <c r="AX1580" s="224"/>
      <c r="AY1580" s="222"/>
    </row>
    <row r="1581" ht="15" spans="1:51">
      <c r="A1581" s="220"/>
      <c r="B1581" s="224"/>
      <c r="C1581" s="283" t="s">
        <v>1455</v>
      </c>
      <c r="D1581" s="111" t="s">
        <v>25</v>
      </c>
      <c r="E1581" s="111" t="s">
        <v>1456</v>
      </c>
      <c r="F1581" s="290" t="s">
        <v>1622</v>
      </c>
      <c r="G1581" s="290" t="s">
        <v>1622</v>
      </c>
      <c r="H1581" s="290" t="s">
        <v>1622</v>
      </c>
      <c r="I1581" s="290" t="s">
        <v>1622</v>
      </c>
      <c r="J1581" s="259">
        <v>0.9</v>
      </c>
      <c r="K1581" s="260">
        <v>1</v>
      </c>
      <c r="L1581" s="260">
        <v>1</v>
      </c>
      <c r="M1581" s="261">
        <v>0.971428571428571</v>
      </c>
      <c r="N1581" s="261">
        <v>0.983981693363844</v>
      </c>
      <c r="O1581" s="262">
        <v>0.9</v>
      </c>
      <c r="P1581" s="263">
        <v>0.851372672767435</v>
      </c>
      <c r="Q1581" s="260">
        <v>0.9</v>
      </c>
      <c r="R1581" s="260">
        <v>0.949559918754232</v>
      </c>
      <c r="S1581" s="260">
        <v>0.976164177231078</v>
      </c>
      <c r="T1581" s="262">
        <v>0.9</v>
      </c>
      <c r="U1581" s="260">
        <v>0.880088355948249</v>
      </c>
      <c r="V1581" s="260">
        <v>0.928461538461538</v>
      </c>
      <c r="W1581" s="260">
        <v>0.931618144888287</v>
      </c>
      <c r="X1581" s="260">
        <v>0.926647420610016</v>
      </c>
      <c r="Y1581" s="262">
        <v>0.92</v>
      </c>
      <c r="Z1581" s="262" t="s">
        <v>33</v>
      </c>
      <c r="AA1581" s="262" t="s">
        <v>33</v>
      </c>
      <c r="AB1581" s="262">
        <v>0</v>
      </c>
      <c r="AC1581" s="262">
        <v>0</v>
      </c>
      <c r="AD1581" s="262">
        <v>0.92</v>
      </c>
      <c r="AE1581" s="260">
        <v>0.91304347826087</v>
      </c>
      <c r="AF1581" s="260">
        <v>0.99390243902439</v>
      </c>
      <c r="AG1581" s="260">
        <v>0.977736549165121</v>
      </c>
      <c r="AH1581" s="260">
        <v>0.98222351741221</v>
      </c>
      <c r="AI1581" s="262">
        <v>0.92</v>
      </c>
      <c r="AJ1581" s="260">
        <v>0.941640378548896</v>
      </c>
      <c r="AK1581" s="260">
        <v>0.965384615384615</v>
      </c>
      <c r="AL1581" s="260">
        <v>0.983772819472617</v>
      </c>
      <c r="AM1581" s="260">
        <v>0.976491998744901</v>
      </c>
      <c r="AN1581" s="259">
        <v>0.99</v>
      </c>
      <c r="AO1581" s="264">
        <v>1</v>
      </c>
      <c r="AP1581" s="264">
        <v>1</v>
      </c>
      <c r="AQ1581" s="264">
        <v>1</v>
      </c>
      <c r="AR1581" s="265">
        <v>1</v>
      </c>
      <c r="AS1581" s="286">
        <v>0.110069253262963</v>
      </c>
      <c r="AT1581" s="267">
        <v>0.12</v>
      </c>
      <c r="AU1581" s="268">
        <v>0.0571428571428571</v>
      </c>
      <c r="AV1581" s="268">
        <v>0</v>
      </c>
      <c r="AW1581" s="268">
        <v>0.0484749455337691</v>
      </c>
      <c r="AX1581" s="224"/>
      <c r="AY1581" s="222"/>
    </row>
    <row r="1582" ht="15" spans="1:51">
      <c r="A1582" s="220"/>
      <c r="B1582" s="224"/>
      <c r="C1582" s="283" t="s">
        <v>1455</v>
      </c>
      <c r="D1582" s="111" t="s">
        <v>25</v>
      </c>
      <c r="E1582" s="111" t="s">
        <v>1456</v>
      </c>
      <c r="F1582" s="290" t="s">
        <v>1623</v>
      </c>
      <c r="G1582" s="290" t="s">
        <v>1623</v>
      </c>
      <c r="H1582" s="290" t="s">
        <v>1623</v>
      </c>
      <c r="I1582" s="290" t="s">
        <v>1623</v>
      </c>
      <c r="J1582" s="259">
        <v>0.9</v>
      </c>
      <c r="K1582" s="260">
        <v>0.952380952380952</v>
      </c>
      <c r="L1582" s="260">
        <v>0.954545454545455</v>
      </c>
      <c r="M1582" s="261">
        <v>1</v>
      </c>
      <c r="N1582" s="261">
        <v>0.930817610062893</v>
      </c>
      <c r="O1582" s="262">
        <v>0.9</v>
      </c>
      <c r="P1582" s="263">
        <v>0.939052795031056</v>
      </c>
      <c r="Q1582" s="260">
        <v>0.951649344780841</v>
      </c>
      <c r="R1582" s="260">
        <v>0.920677705044282</v>
      </c>
      <c r="S1582" s="260">
        <v>0.970396340025469</v>
      </c>
      <c r="T1582" s="262">
        <v>0.9</v>
      </c>
      <c r="U1582" s="260">
        <v>0.807453416149068</v>
      </c>
      <c r="V1582" s="260">
        <v>0.903750564844103</v>
      </c>
      <c r="W1582" s="260">
        <v>0.875625721986908</v>
      </c>
      <c r="X1582" s="260">
        <v>0.87043878818369</v>
      </c>
      <c r="Y1582" s="262">
        <v>0.92</v>
      </c>
      <c r="Z1582" s="262" t="s">
        <v>33</v>
      </c>
      <c r="AA1582" s="262" t="s">
        <v>33</v>
      </c>
      <c r="AB1582" s="262" t="s">
        <v>33</v>
      </c>
      <c r="AC1582" s="262" t="s">
        <v>33</v>
      </c>
      <c r="AD1582" s="262">
        <v>0.92</v>
      </c>
      <c r="AE1582" s="260">
        <v>0.921965317919075</v>
      </c>
      <c r="AF1582" s="260">
        <v>1</v>
      </c>
      <c r="AG1582" s="260">
        <v>1</v>
      </c>
      <c r="AH1582" s="260">
        <v>0.882337175020102</v>
      </c>
      <c r="AI1582" s="262">
        <v>0.92</v>
      </c>
      <c r="AJ1582" s="260">
        <v>0.911878881987578</v>
      </c>
      <c r="AK1582" s="260">
        <v>0.961138725711704</v>
      </c>
      <c r="AL1582" s="260">
        <v>0.968425105891413</v>
      </c>
      <c r="AM1582" s="260">
        <v>0.946563325367878</v>
      </c>
      <c r="AN1582" s="259">
        <v>0.99</v>
      </c>
      <c r="AO1582" s="264" t="s">
        <v>33</v>
      </c>
      <c r="AP1582" s="264" t="s">
        <v>33</v>
      </c>
      <c r="AQ1582" s="264">
        <v>1</v>
      </c>
      <c r="AR1582" s="265">
        <v>1</v>
      </c>
      <c r="AS1582" s="286">
        <v>0.110069253262963</v>
      </c>
      <c r="AT1582" s="267">
        <v>0.08</v>
      </c>
      <c r="AU1582" s="268">
        <v>0</v>
      </c>
      <c r="AV1582" s="268">
        <v>0.0740740740740741</v>
      </c>
      <c r="AW1582" s="268">
        <v>0.0344370860927152</v>
      </c>
      <c r="AX1582" s="224"/>
      <c r="AY1582" s="222"/>
    </row>
    <row r="1583" ht="15" spans="1:51">
      <c r="A1583" s="220"/>
      <c r="B1583" s="224"/>
      <c r="C1583" s="283" t="s">
        <v>1455</v>
      </c>
      <c r="D1583" s="111" t="s">
        <v>25</v>
      </c>
      <c r="E1583" s="111" t="s">
        <v>1456</v>
      </c>
      <c r="F1583" s="290" t="s">
        <v>1624</v>
      </c>
      <c r="G1583" s="290" t="s">
        <v>1624</v>
      </c>
      <c r="H1583" s="290" t="s">
        <v>1624</v>
      </c>
      <c r="I1583" s="290" t="s">
        <v>1624</v>
      </c>
      <c r="J1583" s="259">
        <v>0.9</v>
      </c>
      <c r="K1583" s="260">
        <v>0.977272727272727</v>
      </c>
      <c r="L1583" s="260">
        <v>1</v>
      </c>
      <c r="M1583" s="261">
        <v>0.961538461538462</v>
      </c>
      <c r="N1583" s="261">
        <v>0.989096573208723</v>
      </c>
      <c r="O1583" s="262">
        <v>0.9</v>
      </c>
      <c r="P1583" s="263">
        <v>0.987765383231378</v>
      </c>
      <c r="Q1583" s="260">
        <v>0.962832425504646</v>
      </c>
      <c r="R1583" s="260">
        <v>0.996116504854369</v>
      </c>
      <c r="S1583" s="260">
        <v>0.969549431747047</v>
      </c>
      <c r="T1583" s="262">
        <v>0.9</v>
      </c>
      <c r="U1583" s="260">
        <v>0.741633681180281</v>
      </c>
      <c r="V1583" s="260">
        <v>0.803909003524511</v>
      </c>
      <c r="W1583" s="260">
        <v>0.888025889967638</v>
      </c>
      <c r="X1583" s="260">
        <v>0.826324648406527</v>
      </c>
      <c r="Y1583" s="262">
        <v>0.92</v>
      </c>
      <c r="Z1583" s="262">
        <v>0.806206459784674</v>
      </c>
      <c r="AA1583" s="262">
        <v>0.881365416899832</v>
      </c>
      <c r="AB1583" s="262">
        <v>0.931478405315615</v>
      </c>
      <c r="AC1583" s="262">
        <v>0.899996291351432</v>
      </c>
      <c r="AD1583" s="262">
        <v>0.92</v>
      </c>
      <c r="AE1583" s="260">
        <v>0.964912280701754</v>
      </c>
      <c r="AF1583" s="260">
        <v>0.923469387755102</v>
      </c>
      <c r="AG1583" s="260">
        <v>0.962962962962963</v>
      </c>
      <c r="AH1583" s="260">
        <v>0.950483330045374</v>
      </c>
      <c r="AI1583" s="262">
        <v>0.92</v>
      </c>
      <c r="AJ1583" s="260">
        <v>0.853373106929784</v>
      </c>
      <c r="AK1583" s="260">
        <v>0.921760391198044</v>
      </c>
      <c r="AL1583" s="260">
        <v>0.947381735390842</v>
      </c>
      <c r="AM1583" s="260">
        <v>0.932609006660414</v>
      </c>
      <c r="AN1583" s="259">
        <v>0.99</v>
      </c>
      <c r="AO1583" s="264">
        <v>1</v>
      </c>
      <c r="AP1583" s="264">
        <v>1</v>
      </c>
      <c r="AQ1583" s="264">
        <v>1</v>
      </c>
      <c r="AR1583" s="265">
        <v>1</v>
      </c>
      <c r="AS1583" s="286">
        <v>0.110069253262963</v>
      </c>
      <c r="AT1583" s="267">
        <v>0.25</v>
      </c>
      <c r="AU1583" s="268">
        <v>0</v>
      </c>
      <c r="AV1583" s="268">
        <v>0</v>
      </c>
      <c r="AW1583" s="268">
        <v>0.0556844547563805</v>
      </c>
      <c r="AX1583" s="224"/>
      <c r="AY1583" s="222"/>
    </row>
    <row r="1584" ht="15" spans="1:51">
      <c r="A1584" s="220"/>
      <c r="B1584" s="224"/>
      <c r="C1584" s="283" t="s">
        <v>1455</v>
      </c>
      <c r="D1584" s="111" t="s">
        <v>25</v>
      </c>
      <c r="E1584" s="111" t="s">
        <v>1456</v>
      </c>
      <c r="F1584" s="290" t="s">
        <v>1625</v>
      </c>
      <c r="G1584" s="290" t="s">
        <v>1625</v>
      </c>
      <c r="H1584" s="290" t="s">
        <v>1625</v>
      </c>
      <c r="I1584" s="290" t="s">
        <v>1625</v>
      </c>
      <c r="J1584" s="259">
        <v>0.9</v>
      </c>
      <c r="K1584" s="260">
        <v>0.961538461538462</v>
      </c>
      <c r="L1584" s="260">
        <v>0.96</v>
      </c>
      <c r="M1584" s="261">
        <v>0.96</v>
      </c>
      <c r="N1584" s="261">
        <v>0.964028776978417</v>
      </c>
      <c r="O1584" s="262">
        <v>0.9</v>
      </c>
      <c r="P1584" s="263">
        <v>0.975965665236052</v>
      </c>
      <c r="Q1584" s="260">
        <v>0.967953386744355</v>
      </c>
      <c r="R1584" s="260">
        <v>0.983651226158038</v>
      </c>
      <c r="S1584" s="260">
        <v>0.959517603090355</v>
      </c>
      <c r="T1584" s="262">
        <v>0.9</v>
      </c>
      <c r="U1584" s="260">
        <v>0.733047210300429</v>
      </c>
      <c r="V1584" s="260">
        <v>0.801893663510561</v>
      </c>
      <c r="W1584" s="260">
        <v>0.843324250681199</v>
      </c>
      <c r="X1584" s="260">
        <v>0.788103388712666</v>
      </c>
      <c r="Y1584" s="262">
        <v>0.92</v>
      </c>
      <c r="Z1584" s="262">
        <v>0.802690582959641</v>
      </c>
      <c r="AA1584" s="262">
        <v>0.844127332601537</v>
      </c>
      <c r="AB1584" s="262">
        <v>0.900801603206413</v>
      </c>
      <c r="AC1584" s="262">
        <v>0.889073923639318</v>
      </c>
      <c r="AD1584" s="262">
        <v>0.92</v>
      </c>
      <c r="AE1584" s="260" t="s">
        <v>33</v>
      </c>
      <c r="AF1584" s="260" t="s">
        <v>33</v>
      </c>
      <c r="AG1584" s="260" t="s">
        <v>33</v>
      </c>
      <c r="AH1584" s="260">
        <v>0.72416085078099</v>
      </c>
      <c r="AI1584" s="262">
        <v>0.92</v>
      </c>
      <c r="AJ1584" s="260">
        <v>0.849509269356598</v>
      </c>
      <c r="AK1584" s="260">
        <v>0.898423817863398</v>
      </c>
      <c r="AL1584" s="260">
        <v>0.927251732101617</v>
      </c>
      <c r="AM1584" s="260">
        <v>0.920779979809787</v>
      </c>
      <c r="AN1584" s="259">
        <v>0.99</v>
      </c>
      <c r="AO1584" s="264">
        <v>1</v>
      </c>
      <c r="AP1584" s="264">
        <v>1</v>
      </c>
      <c r="AQ1584" s="264">
        <v>1</v>
      </c>
      <c r="AR1584" s="265">
        <v>1</v>
      </c>
      <c r="AS1584" s="286">
        <v>0.110069253262963</v>
      </c>
      <c r="AT1584" s="267">
        <v>0</v>
      </c>
      <c r="AU1584" s="268">
        <v>0</v>
      </c>
      <c r="AV1584" s="268">
        <v>0.0666666666666667</v>
      </c>
      <c r="AW1584" s="268">
        <v>0.0457746478873239</v>
      </c>
      <c r="AX1584" s="224"/>
      <c r="AY1584" s="222"/>
    </row>
    <row r="1585" ht="15" spans="1:51">
      <c r="A1585" s="220"/>
      <c r="B1585" s="224"/>
      <c r="C1585" s="283" t="s">
        <v>1455</v>
      </c>
      <c r="D1585" s="111" t="s">
        <v>25</v>
      </c>
      <c r="E1585" s="111" t="s">
        <v>1456</v>
      </c>
      <c r="F1585" s="290" t="s">
        <v>1626</v>
      </c>
      <c r="G1585" s="290" t="s">
        <v>1626</v>
      </c>
      <c r="H1585" s="290" t="s">
        <v>1626</v>
      </c>
      <c r="I1585" s="290" t="s">
        <v>1626</v>
      </c>
      <c r="J1585" s="259">
        <v>0.9</v>
      </c>
      <c r="K1585" s="260">
        <v>0.827586206896552</v>
      </c>
      <c r="L1585" s="260">
        <v>0.970588235294118</v>
      </c>
      <c r="M1585" s="261">
        <v>1</v>
      </c>
      <c r="N1585" s="261">
        <v>0.943329397874852</v>
      </c>
      <c r="O1585" s="262">
        <v>0.9</v>
      </c>
      <c r="P1585" s="263">
        <v>0.988781551885323</v>
      </c>
      <c r="Q1585" s="260">
        <v>0.891623488773748</v>
      </c>
      <c r="R1585" s="260">
        <v>0.953218210361067</v>
      </c>
      <c r="S1585" s="260">
        <v>0.912594631796284</v>
      </c>
      <c r="T1585" s="262">
        <v>0.9</v>
      </c>
      <c r="U1585" s="260">
        <v>0.740417575568713</v>
      </c>
      <c r="V1585" s="260">
        <v>0.583765112262522</v>
      </c>
      <c r="W1585" s="260">
        <v>0.790266875981162</v>
      </c>
      <c r="X1585" s="260">
        <v>0.718050187940071</v>
      </c>
      <c r="Y1585" s="262">
        <v>0.92</v>
      </c>
      <c r="Z1585" s="262" t="s">
        <v>33</v>
      </c>
      <c r="AA1585" s="262" t="s">
        <v>33</v>
      </c>
      <c r="AB1585" s="262" t="s">
        <v>33</v>
      </c>
      <c r="AC1585" s="262">
        <v>0.5</v>
      </c>
      <c r="AD1585" s="262">
        <v>0.92</v>
      </c>
      <c r="AE1585" s="260">
        <v>1</v>
      </c>
      <c r="AF1585" s="260">
        <v>0.921052631578947</v>
      </c>
      <c r="AG1585" s="260">
        <v>0.925</v>
      </c>
      <c r="AH1585" s="260">
        <v>0.944606413994169</v>
      </c>
      <c r="AI1585" s="262">
        <v>0.92</v>
      </c>
      <c r="AJ1585" s="260">
        <v>0.926145216578373</v>
      </c>
      <c r="AK1585" s="260">
        <v>0.916234887737478</v>
      </c>
      <c r="AL1585" s="260">
        <v>0.950721908349027</v>
      </c>
      <c r="AM1585" s="260">
        <v>0.953281541576781</v>
      </c>
      <c r="AN1585" s="259">
        <v>0.99</v>
      </c>
      <c r="AO1585" s="264">
        <v>1</v>
      </c>
      <c r="AP1585" s="264">
        <v>1</v>
      </c>
      <c r="AQ1585" s="264">
        <v>1</v>
      </c>
      <c r="AR1585" s="265">
        <v>1</v>
      </c>
      <c r="AS1585" s="286">
        <v>0.110069253262963</v>
      </c>
      <c r="AT1585" s="267">
        <v>0.0833333333333333</v>
      </c>
      <c r="AU1585" s="268">
        <v>0</v>
      </c>
      <c r="AV1585" s="268">
        <v>0</v>
      </c>
      <c r="AW1585" s="268">
        <v>0.0656934306569343</v>
      </c>
      <c r="AX1585" s="224"/>
      <c r="AY1585" s="222"/>
    </row>
    <row r="1586" ht="15" spans="1:51">
      <c r="A1586" s="220"/>
      <c r="B1586" s="224"/>
      <c r="C1586" s="283" t="s">
        <v>1455</v>
      </c>
      <c r="D1586" s="111" t="s">
        <v>25</v>
      </c>
      <c r="E1586" s="111" t="s">
        <v>1456</v>
      </c>
      <c r="F1586" s="290" t="s">
        <v>1627</v>
      </c>
      <c r="G1586" s="290" t="s">
        <v>1627</v>
      </c>
      <c r="H1586" s="290" t="s">
        <v>1627</v>
      </c>
      <c r="I1586" s="290" t="s">
        <v>1627</v>
      </c>
      <c r="J1586" s="259">
        <v>0.9</v>
      </c>
      <c r="K1586" s="260">
        <v>1</v>
      </c>
      <c r="L1586" s="260">
        <v>1</v>
      </c>
      <c r="M1586" s="261">
        <v>1</v>
      </c>
      <c r="N1586" s="261">
        <v>0.988372093023256</v>
      </c>
      <c r="O1586" s="262">
        <v>0.9</v>
      </c>
      <c r="P1586" s="263">
        <v>0.952298352124892</v>
      </c>
      <c r="Q1586" s="260">
        <v>0.997516556291391</v>
      </c>
      <c r="R1586" s="260">
        <v>1</v>
      </c>
      <c r="S1586" s="260">
        <v>0.997144660515163</v>
      </c>
      <c r="T1586" s="262">
        <v>0.9</v>
      </c>
      <c r="U1586" s="260">
        <v>0.961838681699913</v>
      </c>
      <c r="V1586" s="260">
        <v>0.964403973509934</v>
      </c>
      <c r="W1586" s="260">
        <v>0.968075927523727</v>
      </c>
      <c r="X1586" s="260">
        <v>0.949205013375011</v>
      </c>
      <c r="Y1586" s="262">
        <v>0.92</v>
      </c>
      <c r="Z1586" s="262" t="s">
        <v>33</v>
      </c>
      <c r="AA1586" s="262" t="s">
        <v>33</v>
      </c>
      <c r="AB1586" s="262" t="s">
        <v>33</v>
      </c>
      <c r="AC1586" s="262" t="s">
        <v>33</v>
      </c>
      <c r="AD1586" s="262">
        <v>0.92</v>
      </c>
      <c r="AE1586" s="260">
        <v>1</v>
      </c>
      <c r="AF1586" s="260">
        <v>0.894736842105263</v>
      </c>
      <c r="AG1586" s="260">
        <v>0.96875</v>
      </c>
      <c r="AH1586" s="260">
        <v>0.997348886532344</v>
      </c>
      <c r="AI1586" s="262">
        <v>0.92</v>
      </c>
      <c r="AJ1586" s="260">
        <v>0.971379011274935</v>
      </c>
      <c r="AK1586" s="260">
        <v>0.978476821192053</v>
      </c>
      <c r="AL1586" s="260">
        <v>0.973252804141501</v>
      </c>
      <c r="AM1586" s="260">
        <v>0.972077785458808</v>
      </c>
      <c r="AN1586" s="259">
        <v>0.99</v>
      </c>
      <c r="AO1586" s="264">
        <v>1</v>
      </c>
      <c r="AP1586" s="264">
        <v>1</v>
      </c>
      <c r="AQ1586" s="264">
        <v>1</v>
      </c>
      <c r="AR1586" s="265">
        <v>1</v>
      </c>
      <c r="AS1586" s="286">
        <v>0.110069253262963</v>
      </c>
      <c r="AT1586" s="267">
        <v>0.0555555555555556</v>
      </c>
      <c r="AU1586" s="268">
        <v>0.075</v>
      </c>
      <c r="AV1586" s="268">
        <v>-0.0178571428571429</v>
      </c>
      <c r="AW1586" s="268">
        <v>0.035377358490566</v>
      </c>
      <c r="AX1586" s="224"/>
      <c r="AY1586" s="222"/>
    </row>
    <row r="1587" ht="15" spans="1:51">
      <c r="A1587" s="220"/>
      <c r="B1587" s="224"/>
      <c r="C1587" s="283" t="s">
        <v>1455</v>
      </c>
      <c r="D1587" s="111" t="s">
        <v>25</v>
      </c>
      <c r="E1587" s="111" t="s">
        <v>1456</v>
      </c>
      <c r="F1587" s="290" t="s">
        <v>1628</v>
      </c>
      <c r="G1587" s="290" t="s">
        <v>1628</v>
      </c>
      <c r="H1587" s="290" t="s">
        <v>1628</v>
      </c>
      <c r="I1587" s="290" t="s">
        <v>1628</v>
      </c>
      <c r="J1587" s="259">
        <v>0.9</v>
      </c>
      <c r="K1587" s="260">
        <v>1</v>
      </c>
      <c r="L1587" s="260">
        <v>0.846153846153846</v>
      </c>
      <c r="M1587" s="261">
        <v>0.857142857142857</v>
      </c>
      <c r="N1587" s="261">
        <v>0.920547945205479</v>
      </c>
      <c r="O1587" s="262">
        <v>0.9</v>
      </c>
      <c r="P1587" s="263">
        <v>0.804572271386431</v>
      </c>
      <c r="Q1587" s="260">
        <v>0.849280270956816</v>
      </c>
      <c r="R1587" s="260">
        <v>0.967559943582511</v>
      </c>
      <c r="S1587" s="260">
        <v>0.848572147791794</v>
      </c>
      <c r="T1587" s="262">
        <v>0.9</v>
      </c>
      <c r="U1587" s="260">
        <v>0.799410029498525</v>
      </c>
      <c r="V1587" s="260">
        <v>0.812870448772227</v>
      </c>
      <c r="W1587" s="260">
        <v>0.926657263751763</v>
      </c>
      <c r="X1587" s="260">
        <v>0.847788996727547</v>
      </c>
      <c r="Y1587" s="262">
        <v>0.92</v>
      </c>
      <c r="Z1587" s="262">
        <v>0.884433962264151</v>
      </c>
      <c r="AA1587" s="262">
        <v>0.92378263937897</v>
      </c>
      <c r="AB1587" s="262">
        <v>0.951063829787234</v>
      </c>
      <c r="AC1587" s="262">
        <v>0.938194608654528</v>
      </c>
      <c r="AD1587" s="262">
        <v>0.92</v>
      </c>
      <c r="AE1587" s="260">
        <v>0.942028985507246</v>
      </c>
      <c r="AF1587" s="260">
        <v>0.487654320987654</v>
      </c>
      <c r="AG1587" s="260">
        <v>0.96113074204947</v>
      </c>
      <c r="AH1587" s="260">
        <v>0.863464651915812</v>
      </c>
      <c r="AI1587" s="262">
        <v>0.92</v>
      </c>
      <c r="AJ1587" s="260">
        <v>0.886605783866058</v>
      </c>
      <c r="AK1587" s="260">
        <v>0.926096997690531</v>
      </c>
      <c r="AL1587" s="260">
        <v>0.960559796437659</v>
      </c>
      <c r="AM1587" s="260">
        <v>0.945365713464578</v>
      </c>
      <c r="AN1587" s="259">
        <v>0.99</v>
      </c>
      <c r="AO1587" s="264">
        <v>1</v>
      </c>
      <c r="AP1587" s="264" t="s">
        <v>33</v>
      </c>
      <c r="AQ1587" s="264" t="s">
        <v>33</v>
      </c>
      <c r="AR1587" s="265">
        <v>1</v>
      </c>
      <c r="AS1587" s="286">
        <v>0.110069253262963</v>
      </c>
      <c r="AT1587" s="267">
        <v>0.0476190476190476</v>
      </c>
      <c r="AU1587" s="268">
        <v>0.302325581395349</v>
      </c>
      <c r="AV1587" s="268">
        <v>0.0142857142857143</v>
      </c>
      <c r="AW1587" s="268">
        <v>0.077581594435527</v>
      </c>
      <c r="AX1587" s="224"/>
      <c r="AY1587" s="222"/>
    </row>
    <row r="1588" ht="15" spans="1:51">
      <c r="A1588" s="220"/>
      <c r="B1588" s="224"/>
      <c r="C1588" s="283" t="s">
        <v>1455</v>
      </c>
      <c r="D1588" s="111" t="s">
        <v>25</v>
      </c>
      <c r="E1588" s="111" t="s">
        <v>1456</v>
      </c>
      <c r="F1588" s="290" t="s">
        <v>1629</v>
      </c>
      <c r="G1588" s="290" t="s">
        <v>1629</v>
      </c>
      <c r="H1588" s="290" t="s">
        <v>1629</v>
      </c>
      <c r="I1588" s="290" t="s">
        <v>1629</v>
      </c>
      <c r="J1588" s="259">
        <v>0.9</v>
      </c>
      <c r="K1588" s="260">
        <v>0.974358974358974</v>
      </c>
      <c r="L1588" s="260">
        <v>0.909090909090909</v>
      </c>
      <c r="M1588" s="261">
        <v>0.976190476190476</v>
      </c>
      <c r="N1588" s="261">
        <v>0.937027707808564</v>
      </c>
      <c r="O1588" s="262">
        <v>0.9</v>
      </c>
      <c r="P1588" s="263">
        <v>0.931806350858928</v>
      </c>
      <c r="Q1588" s="260">
        <v>0.901622718052738</v>
      </c>
      <c r="R1588" s="260">
        <v>0.857877152402981</v>
      </c>
      <c r="S1588" s="260">
        <v>0.911948642237447</v>
      </c>
      <c r="T1588" s="262">
        <v>0.9</v>
      </c>
      <c r="U1588" s="260">
        <v>0.932066631962519</v>
      </c>
      <c r="V1588" s="260">
        <v>0.953853955375254</v>
      </c>
      <c r="W1588" s="260">
        <v>0.963762528912876</v>
      </c>
      <c r="X1588" s="260">
        <v>0.937693877212481</v>
      </c>
      <c r="Y1588" s="262">
        <v>0.92</v>
      </c>
      <c r="Z1588" s="262" t="s">
        <v>33</v>
      </c>
      <c r="AA1588" s="262">
        <v>0.25</v>
      </c>
      <c r="AB1588" s="262">
        <v>0</v>
      </c>
      <c r="AC1588" s="262">
        <v>0.114285714285714</v>
      </c>
      <c r="AD1588" s="262">
        <v>0.92</v>
      </c>
      <c r="AE1588" s="260">
        <v>0.99375</v>
      </c>
      <c r="AF1588" s="260">
        <v>1</v>
      </c>
      <c r="AG1588" s="260">
        <v>0.998823529411765</v>
      </c>
      <c r="AH1588" s="260">
        <v>0.871709566333975</v>
      </c>
      <c r="AI1588" s="262">
        <v>0.92</v>
      </c>
      <c r="AJ1588" s="260">
        <v>0.956793336803748</v>
      </c>
      <c r="AK1588" s="260">
        <v>0.975430597771023</v>
      </c>
      <c r="AL1588" s="260">
        <v>0.972535934291581</v>
      </c>
      <c r="AM1588" s="260">
        <v>0.968152760619201</v>
      </c>
      <c r="AN1588" s="259">
        <v>0.99</v>
      </c>
      <c r="AO1588" s="264" t="s">
        <v>33</v>
      </c>
      <c r="AP1588" s="264" t="s">
        <v>33</v>
      </c>
      <c r="AQ1588" s="264">
        <v>1</v>
      </c>
      <c r="AR1588" s="265">
        <v>1</v>
      </c>
      <c r="AS1588" s="286">
        <v>0.110069253262963</v>
      </c>
      <c r="AT1588" s="267">
        <v>0.0416666666666667</v>
      </c>
      <c r="AU1588" s="268">
        <v>0</v>
      </c>
      <c r="AV1588" s="268">
        <v>0.0454545454545455</v>
      </c>
      <c r="AW1588" s="268">
        <v>0.0377358490566038</v>
      </c>
      <c r="AX1588" s="224"/>
      <c r="AY1588" s="222"/>
    </row>
    <row r="1589" ht="15" spans="1:51">
      <c r="A1589" s="220"/>
      <c r="B1589" s="224"/>
      <c r="C1589" s="283" t="s">
        <v>1455</v>
      </c>
      <c r="D1589" s="111" t="s">
        <v>25</v>
      </c>
      <c r="E1589" s="111" t="s">
        <v>1456</v>
      </c>
      <c r="F1589" s="290" t="s">
        <v>1630</v>
      </c>
      <c r="G1589" s="290" t="s">
        <v>1630</v>
      </c>
      <c r="H1589" s="290" t="s">
        <v>1630</v>
      </c>
      <c r="I1589" s="290" t="s">
        <v>1630</v>
      </c>
      <c r="J1589" s="259">
        <v>0.9</v>
      </c>
      <c r="K1589" s="260">
        <v>0.761904761904762</v>
      </c>
      <c r="L1589" s="260">
        <v>0.8</v>
      </c>
      <c r="M1589" s="261">
        <v>0.916666666666667</v>
      </c>
      <c r="N1589" s="261">
        <v>0.754385964912281</v>
      </c>
      <c r="O1589" s="262">
        <v>0.9</v>
      </c>
      <c r="P1589" s="263">
        <v>0.731530965105313</v>
      </c>
      <c r="Q1589" s="260">
        <v>0.740431266846361</v>
      </c>
      <c r="R1589" s="260">
        <v>0.814419225634179</v>
      </c>
      <c r="S1589" s="260">
        <v>0.816055671885906</v>
      </c>
      <c r="T1589" s="262">
        <v>0.9</v>
      </c>
      <c r="U1589" s="260">
        <v>0.613014775227916</v>
      </c>
      <c r="V1589" s="260">
        <v>0.618598382749326</v>
      </c>
      <c r="W1589" s="260">
        <v>0.690587449933244</v>
      </c>
      <c r="X1589" s="260">
        <v>0.636715942119574</v>
      </c>
      <c r="Y1589" s="262">
        <v>0.92</v>
      </c>
      <c r="Z1589" s="262" t="s">
        <v>33</v>
      </c>
      <c r="AA1589" s="262">
        <v>0</v>
      </c>
      <c r="AB1589" s="262" t="s">
        <v>33</v>
      </c>
      <c r="AC1589" s="262">
        <v>0.333333333333333</v>
      </c>
      <c r="AD1589" s="262">
        <v>0.92</v>
      </c>
      <c r="AE1589" s="260">
        <v>0.676229508196721</v>
      </c>
      <c r="AF1589" s="260">
        <v>0.880952380952381</v>
      </c>
      <c r="AG1589" s="260">
        <v>0.983050847457627</v>
      </c>
      <c r="AH1589" s="260">
        <v>0.934938524590164</v>
      </c>
      <c r="AI1589" s="262">
        <v>0.92</v>
      </c>
      <c r="AJ1589" s="260">
        <v>0.827098396730588</v>
      </c>
      <c r="AK1589" s="260">
        <v>0.850754310344828</v>
      </c>
      <c r="AL1589" s="260">
        <v>0.855140186915888</v>
      </c>
      <c r="AM1589" s="260">
        <v>0.899374017019238</v>
      </c>
      <c r="AN1589" s="259">
        <v>0.99</v>
      </c>
      <c r="AO1589" s="264">
        <v>1</v>
      </c>
      <c r="AP1589" s="264">
        <v>1</v>
      </c>
      <c r="AQ1589" s="264">
        <v>1</v>
      </c>
      <c r="AR1589" s="265">
        <v>1</v>
      </c>
      <c r="AS1589" s="286">
        <v>0.110069253262963</v>
      </c>
      <c r="AT1589" s="267">
        <v>0.032258064516129</v>
      </c>
      <c r="AU1589" s="268">
        <v>0.137931034482759</v>
      </c>
      <c r="AV1589" s="268">
        <v>0.0227272727272727</v>
      </c>
      <c r="AW1589" s="268">
        <v>0.0527356624917601</v>
      </c>
      <c r="AX1589" s="224"/>
      <c r="AY1589" s="222"/>
    </row>
    <row r="1590" ht="15" spans="1:51">
      <c r="A1590" s="220"/>
      <c r="B1590" s="224"/>
      <c r="C1590" s="283" t="s">
        <v>1455</v>
      </c>
      <c r="D1590" s="111" t="s">
        <v>125</v>
      </c>
      <c r="E1590" s="111" t="s">
        <v>1456</v>
      </c>
      <c r="F1590" s="290" t="s">
        <v>1631</v>
      </c>
      <c r="G1590" s="290" t="s">
        <v>1631</v>
      </c>
      <c r="H1590" s="290" t="s">
        <v>1631</v>
      </c>
      <c r="I1590" s="290" t="s">
        <v>1631</v>
      </c>
      <c r="J1590" s="259">
        <v>0.9</v>
      </c>
      <c r="K1590" s="260" t="s">
        <v>33</v>
      </c>
      <c r="L1590" s="260" t="s">
        <v>33</v>
      </c>
      <c r="M1590" s="261" t="s">
        <v>33</v>
      </c>
      <c r="N1590" s="261" t="s">
        <v>33</v>
      </c>
      <c r="O1590" s="262">
        <v>0.9</v>
      </c>
      <c r="P1590" s="263" t="s">
        <v>33</v>
      </c>
      <c r="Q1590" s="260" t="s">
        <v>33</v>
      </c>
      <c r="R1590" s="260" t="s">
        <v>33</v>
      </c>
      <c r="S1590" s="260">
        <v>0</v>
      </c>
      <c r="T1590" s="262">
        <v>0.9</v>
      </c>
      <c r="U1590" s="260" t="s">
        <v>33</v>
      </c>
      <c r="V1590" s="260" t="s">
        <v>33</v>
      </c>
      <c r="W1590" s="260" t="s">
        <v>33</v>
      </c>
      <c r="X1590" s="260">
        <v>1</v>
      </c>
      <c r="Y1590" s="262">
        <v>0.92</v>
      </c>
      <c r="Z1590" s="262" t="s">
        <v>33</v>
      </c>
      <c r="AA1590" s="262" t="s">
        <v>33</v>
      </c>
      <c r="AB1590" s="262" t="s">
        <v>33</v>
      </c>
      <c r="AC1590" s="262" t="s">
        <v>33</v>
      </c>
      <c r="AD1590" s="262">
        <v>0.92</v>
      </c>
      <c r="AE1590" s="260">
        <v>1</v>
      </c>
      <c r="AF1590" s="260">
        <v>1</v>
      </c>
      <c r="AG1590" s="260">
        <v>1</v>
      </c>
      <c r="AH1590" s="260">
        <v>0.792718731650029</v>
      </c>
      <c r="AI1590" s="262">
        <v>0.92</v>
      </c>
      <c r="AJ1590" s="260" t="s">
        <v>33</v>
      </c>
      <c r="AK1590" s="260" t="s">
        <v>33</v>
      </c>
      <c r="AL1590" s="260" t="s">
        <v>33</v>
      </c>
      <c r="AM1590" s="260">
        <v>1</v>
      </c>
      <c r="AN1590" s="259">
        <v>0.99</v>
      </c>
      <c r="AO1590" s="264" t="s">
        <v>33</v>
      </c>
      <c r="AP1590" s="264">
        <v>1</v>
      </c>
      <c r="AQ1590" s="264">
        <v>1</v>
      </c>
      <c r="AR1590" s="265">
        <v>1</v>
      </c>
      <c r="AS1590" s="286">
        <v>0.110069253262963</v>
      </c>
      <c r="AT1590" s="267" t="s">
        <v>33</v>
      </c>
      <c r="AU1590" s="268" t="s">
        <v>33</v>
      </c>
      <c r="AV1590" s="268" t="s">
        <v>33</v>
      </c>
      <c r="AW1590" s="268" t="s">
        <v>33</v>
      </c>
      <c r="AX1590" s="224"/>
      <c r="AY1590" s="222"/>
    </row>
    <row r="1591" ht="15" spans="1:51">
      <c r="A1591" s="220"/>
      <c r="B1591" s="224"/>
      <c r="C1591" s="283" t="s">
        <v>1455</v>
      </c>
      <c r="D1591" s="111" t="s">
        <v>125</v>
      </c>
      <c r="E1591" s="111" t="s">
        <v>1456</v>
      </c>
      <c r="F1591" s="290" t="s">
        <v>1632</v>
      </c>
      <c r="G1591" s="290" t="s">
        <v>1632</v>
      </c>
      <c r="H1591" s="290" t="s">
        <v>1632</v>
      </c>
      <c r="I1591" s="290" t="s">
        <v>1632</v>
      </c>
      <c r="J1591" s="259">
        <v>0.9</v>
      </c>
      <c r="K1591" s="260" t="s">
        <v>33</v>
      </c>
      <c r="L1591" s="260" t="s">
        <v>33</v>
      </c>
      <c r="M1591" s="261" t="s">
        <v>33</v>
      </c>
      <c r="N1591" s="261" t="s">
        <v>33</v>
      </c>
      <c r="O1591" s="262">
        <v>0.9</v>
      </c>
      <c r="P1591" s="263" t="s">
        <v>33</v>
      </c>
      <c r="Q1591" s="260" t="s">
        <v>33</v>
      </c>
      <c r="R1591" s="260" t="s">
        <v>33</v>
      </c>
      <c r="S1591" s="260">
        <v>0</v>
      </c>
      <c r="T1591" s="262">
        <v>0.9</v>
      </c>
      <c r="U1591" s="260" t="s">
        <v>33</v>
      </c>
      <c r="V1591" s="260" t="s">
        <v>33</v>
      </c>
      <c r="W1591" s="260" t="s">
        <v>33</v>
      </c>
      <c r="X1591" s="260">
        <v>1</v>
      </c>
      <c r="Y1591" s="262">
        <v>0.92</v>
      </c>
      <c r="Z1591" s="262" t="s">
        <v>33</v>
      </c>
      <c r="AA1591" s="262" t="s">
        <v>33</v>
      </c>
      <c r="AB1591" s="262" t="s">
        <v>33</v>
      </c>
      <c r="AC1591" s="262" t="s">
        <v>33</v>
      </c>
      <c r="AD1591" s="262">
        <v>0.92</v>
      </c>
      <c r="AE1591" s="260">
        <v>1</v>
      </c>
      <c r="AF1591" s="260">
        <v>1</v>
      </c>
      <c r="AG1591" s="260">
        <v>1</v>
      </c>
      <c r="AH1591" s="260">
        <v>0.965190164840225</v>
      </c>
      <c r="AI1591" s="262">
        <v>0.92</v>
      </c>
      <c r="AJ1591" s="260" t="s">
        <v>33</v>
      </c>
      <c r="AK1591" s="260" t="s">
        <v>33</v>
      </c>
      <c r="AL1591" s="260" t="s">
        <v>33</v>
      </c>
      <c r="AM1591" s="260">
        <v>1</v>
      </c>
      <c r="AN1591" s="259">
        <v>0.99</v>
      </c>
      <c r="AO1591" s="264">
        <v>1</v>
      </c>
      <c r="AP1591" s="264">
        <v>1</v>
      </c>
      <c r="AQ1591" s="264">
        <v>1</v>
      </c>
      <c r="AR1591" s="265">
        <v>1</v>
      </c>
      <c r="AS1591" s="286">
        <v>0.110069253262963</v>
      </c>
      <c r="AT1591" s="267" t="s">
        <v>33</v>
      </c>
      <c r="AU1591" s="268" t="s">
        <v>33</v>
      </c>
      <c r="AV1591" s="268" t="s">
        <v>33</v>
      </c>
      <c r="AW1591" s="268" t="s">
        <v>33</v>
      </c>
      <c r="AX1591" s="224"/>
      <c r="AY1591" s="222"/>
    </row>
    <row r="1592" ht="15" spans="1:51">
      <c r="A1592" s="220"/>
      <c r="B1592" s="224"/>
      <c r="C1592" s="283" t="s">
        <v>1455</v>
      </c>
      <c r="D1592" s="111" t="s">
        <v>125</v>
      </c>
      <c r="E1592" s="111" t="s">
        <v>1456</v>
      </c>
      <c r="F1592" s="290" t="s">
        <v>1633</v>
      </c>
      <c r="G1592" s="290" t="s">
        <v>1633</v>
      </c>
      <c r="H1592" s="290" t="s">
        <v>1633</v>
      </c>
      <c r="I1592" s="290" t="s">
        <v>1633</v>
      </c>
      <c r="J1592" s="259">
        <v>0.9</v>
      </c>
      <c r="K1592" s="260" t="s">
        <v>33</v>
      </c>
      <c r="L1592" s="260" t="s">
        <v>33</v>
      </c>
      <c r="M1592" s="261" t="s">
        <v>33</v>
      </c>
      <c r="N1592" s="261" t="s">
        <v>33</v>
      </c>
      <c r="O1592" s="262">
        <v>0.9</v>
      </c>
      <c r="P1592" s="263" t="s">
        <v>33</v>
      </c>
      <c r="Q1592" s="260" t="s">
        <v>33</v>
      </c>
      <c r="R1592" s="260" t="s">
        <v>33</v>
      </c>
      <c r="S1592" s="260">
        <v>0</v>
      </c>
      <c r="T1592" s="262">
        <v>0.9</v>
      </c>
      <c r="U1592" s="260" t="s">
        <v>33</v>
      </c>
      <c r="V1592" s="260" t="s">
        <v>33</v>
      </c>
      <c r="W1592" s="260" t="s">
        <v>33</v>
      </c>
      <c r="X1592" s="260">
        <v>1</v>
      </c>
      <c r="Y1592" s="262">
        <v>0.92</v>
      </c>
      <c r="Z1592" s="262" t="s">
        <v>33</v>
      </c>
      <c r="AA1592" s="262" t="s">
        <v>33</v>
      </c>
      <c r="AB1592" s="262" t="s">
        <v>33</v>
      </c>
      <c r="AC1592" s="262" t="s">
        <v>33</v>
      </c>
      <c r="AD1592" s="262">
        <v>0.92</v>
      </c>
      <c r="AE1592" s="260">
        <v>0.994897959183674</v>
      </c>
      <c r="AF1592" s="260">
        <v>1</v>
      </c>
      <c r="AG1592" s="260">
        <v>1</v>
      </c>
      <c r="AH1592" s="260">
        <v>0.876146242705728</v>
      </c>
      <c r="AI1592" s="262">
        <v>0.92</v>
      </c>
      <c r="AJ1592" s="260" t="s">
        <v>33</v>
      </c>
      <c r="AK1592" s="260" t="s">
        <v>33</v>
      </c>
      <c r="AL1592" s="260" t="s">
        <v>33</v>
      </c>
      <c r="AM1592" s="260">
        <v>1</v>
      </c>
      <c r="AN1592" s="259">
        <v>0.99</v>
      </c>
      <c r="AO1592" s="264" t="s">
        <v>33</v>
      </c>
      <c r="AP1592" s="264">
        <v>1</v>
      </c>
      <c r="AQ1592" s="264">
        <v>1</v>
      </c>
      <c r="AR1592" s="265">
        <v>1</v>
      </c>
      <c r="AS1592" s="286">
        <v>0.110069253262963</v>
      </c>
      <c r="AT1592" s="267" t="s">
        <v>33</v>
      </c>
      <c r="AU1592" s="268" t="s">
        <v>33</v>
      </c>
      <c r="AV1592" s="268" t="s">
        <v>33</v>
      </c>
      <c r="AW1592" s="268" t="s">
        <v>33</v>
      </c>
      <c r="AX1592" s="224"/>
      <c r="AY1592" s="222"/>
    </row>
    <row r="1593" ht="15" spans="1:51">
      <c r="A1593" s="220"/>
      <c r="B1593" s="224"/>
      <c r="C1593" s="283" t="s">
        <v>1455</v>
      </c>
      <c r="D1593" s="111" t="s">
        <v>125</v>
      </c>
      <c r="E1593" s="111" t="s">
        <v>1456</v>
      </c>
      <c r="F1593" s="290" t="s">
        <v>1634</v>
      </c>
      <c r="G1593" s="290" t="s">
        <v>1634</v>
      </c>
      <c r="H1593" s="290" t="s">
        <v>1634</v>
      </c>
      <c r="I1593" s="290" t="s">
        <v>1634</v>
      </c>
      <c r="J1593" s="259">
        <v>0.9</v>
      </c>
      <c r="K1593" s="260" t="s">
        <v>33</v>
      </c>
      <c r="L1593" s="260" t="s">
        <v>33</v>
      </c>
      <c r="M1593" s="261" t="s">
        <v>33</v>
      </c>
      <c r="N1593" s="261" t="s">
        <v>33</v>
      </c>
      <c r="O1593" s="262">
        <v>0.9</v>
      </c>
      <c r="P1593" s="263" t="s">
        <v>33</v>
      </c>
      <c r="Q1593" s="260" t="s">
        <v>33</v>
      </c>
      <c r="R1593" s="260" t="s">
        <v>33</v>
      </c>
      <c r="S1593" s="260" t="s">
        <v>33</v>
      </c>
      <c r="T1593" s="262">
        <v>0.9</v>
      </c>
      <c r="U1593" s="260" t="s">
        <v>33</v>
      </c>
      <c r="V1593" s="260" t="s">
        <v>33</v>
      </c>
      <c r="W1593" s="260" t="s">
        <v>33</v>
      </c>
      <c r="X1593" s="260" t="s">
        <v>33</v>
      </c>
      <c r="Y1593" s="262">
        <v>0.92</v>
      </c>
      <c r="Z1593" s="262" t="s">
        <v>33</v>
      </c>
      <c r="AA1593" s="262" t="s">
        <v>33</v>
      </c>
      <c r="AB1593" s="262" t="s">
        <v>33</v>
      </c>
      <c r="AC1593" s="262" t="s">
        <v>33</v>
      </c>
      <c r="AD1593" s="262">
        <v>0.92</v>
      </c>
      <c r="AE1593" s="260">
        <v>1</v>
      </c>
      <c r="AF1593" s="260">
        <v>1</v>
      </c>
      <c r="AG1593" s="260">
        <v>0.983754512635379</v>
      </c>
      <c r="AH1593" s="260">
        <v>0.932232725336174</v>
      </c>
      <c r="AI1593" s="262">
        <v>0.92</v>
      </c>
      <c r="AJ1593" s="260" t="s">
        <v>33</v>
      </c>
      <c r="AK1593" s="260" t="s">
        <v>33</v>
      </c>
      <c r="AL1593" s="260" t="s">
        <v>33</v>
      </c>
      <c r="AM1593" s="260" t="s">
        <v>33</v>
      </c>
      <c r="AN1593" s="259">
        <v>0.99</v>
      </c>
      <c r="AO1593" s="264">
        <v>1</v>
      </c>
      <c r="AP1593" s="264" t="s">
        <v>33</v>
      </c>
      <c r="AQ1593" s="264" t="s">
        <v>33</v>
      </c>
      <c r="AR1593" s="265">
        <v>1</v>
      </c>
      <c r="AS1593" s="286">
        <v>0.110069253262963</v>
      </c>
      <c r="AT1593" s="267" t="s">
        <v>33</v>
      </c>
      <c r="AU1593" s="268" t="s">
        <v>33</v>
      </c>
      <c r="AV1593" s="268" t="s">
        <v>33</v>
      </c>
      <c r="AW1593" s="268" t="s">
        <v>33</v>
      </c>
      <c r="AX1593" s="224"/>
      <c r="AY1593" s="222"/>
    </row>
    <row r="1594" ht="15" spans="1:51">
      <c r="A1594" s="220"/>
      <c r="B1594" s="224"/>
      <c r="C1594" s="283" t="s">
        <v>1455</v>
      </c>
      <c r="D1594" s="111" t="s">
        <v>25</v>
      </c>
      <c r="E1594" s="111" t="s">
        <v>1456</v>
      </c>
      <c r="F1594" s="290" t="s">
        <v>1635</v>
      </c>
      <c r="G1594" s="290" t="s">
        <v>1635</v>
      </c>
      <c r="H1594" s="290" t="s">
        <v>1635</v>
      </c>
      <c r="I1594" s="290" t="s">
        <v>1635</v>
      </c>
      <c r="J1594" s="259">
        <v>0.9</v>
      </c>
      <c r="K1594" s="260">
        <v>1</v>
      </c>
      <c r="L1594" s="260">
        <v>1</v>
      </c>
      <c r="M1594" s="261">
        <v>1</v>
      </c>
      <c r="N1594" s="261">
        <v>0.992039800995025</v>
      </c>
      <c r="O1594" s="262">
        <v>0.9</v>
      </c>
      <c r="P1594" s="263">
        <v>0.987883475122454</v>
      </c>
      <c r="Q1594" s="260">
        <v>0.94596312778131</v>
      </c>
      <c r="R1594" s="260">
        <v>0.845640671727628</v>
      </c>
      <c r="S1594" s="260">
        <v>0.939664351742789</v>
      </c>
      <c r="T1594" s="262">
        <v>0.9</v>
      </c>
      <c r="U1594" s="260">
        <v>0.953080690899716</v>
      </c>
      <c r="V1594" s="260">
        <v>0.964717101080737</v>
      </c>
      <c r="W1594" s="260">
        <v>0.973314929836669</v>
      </c>
      <c r="X1594" s="260">
        <v>0.969196121481677</v>
      </c>
      <c r="Y1594" s="262">
        <v>0.92</v>
      </c>
      <c r="Z1594" s="262">
        <v>1</v>
      </c>
      <c r="AA1594" s="262">
        <v>0.5</v>
      </c>
      <c r="AB1594" s="262">
        <v>0</v>
      </c>
      <c r="AC1594" s="262">
        <v>0.167785234899329</v>
      </c>
      <c r="AD1594" s="262">
        <v>0.92</v>
      </c>
      <c r="AE1594" s="260">
        <v>1</v>
      </c>
      <c r="AF1594" s="260">
        <v>1</v>
      </c>
      <c r="AG1594" s="260">
        <v>1</v>
      </c>
      <c r="AH1594" s="260">
        <v>0.836393989983305</v>
      </c>
      <c r="AI1594" s="262">
        <v>0.92</v>
      </c>
      <c r="AJ1594" s="260">
        <v>0.965463917525773</v>
      </c>
      <c r="AK1594" s="260">
        <v>0.978730158730159</v>
      </c>
      <c r="AL1594" s="260">
        <v>0.982992415536658</v>
      </c>
      <c r="AM1594" s="260">
        <v>0.984567901234568</v>
      </c>
      <c r="AN1594" s="259">
        <v>0.99</v>
      </c>
      <c r="AO1594" s="264">
        <v>1</v>
      </c>
      <c r="AP1594" s="264">
        <v>1</v>
      </c>
      <c r="AQ1594" s="264">
        <v>1</v>
      </c>
      <c r="AR1594" s="265">
        <v>1</v>
      </c>
      <c r="AS1594" s="286">
        <v>0.110069253262963</v>
      </c>
      <c r="AT1594" s="267">
        <v>0.0466666666666667</v>
      </c>
      <c r="AU1594" s="268">
        <v>0.0476190476190476</v>
      </c>
      <c r="AV1594" s="268">
        <v>0.0416666666666667</v>
      </c>
      <c r="AW1594" s="268">
        <v>0.0458739783812286</v>
      </c>
      <c r="AX1594" s="224"/>
      <c r="AY1594" s="222"/>
    </row>
    <row r="1595" ht="15" spans="1:51">
      <c r="A1595" s="220"/>
      <c r="B1595" s="224"/>
      <c r="C1595" s="283" t="s">
        <v>1455</v>
      </c>
      <c r="D1595" s="111" t="s">
        <v>125</v>
      </c>
      <c r="E1595" s="111" t="s">
        <v>1456</v>
      </c>
      <c r="F1595" s="290" t="s">
        <v>1636</v>
      </c>
      <c r="G1595" s="290" t="s">
        <v>1636</v>
      </c>
      <c r="H1595" s="290" t="s">
        <v>1636</v>
      </c>
      <c r="I1595" s="290" t="s">
        <v>1636</v>
      </c>
      <c r="J1595" s="259">
        <v>0.9</v>
      </c>
      <c r="K1595" s="260" t="s">
        <v>33</v>
      </c>
      <c r="L1595" s="260" t="s">
        <v>33</v>
      </c>
      <c r="M1595" s="261" t="s">
        <v>33</v>
      </c>
      <c r="N1595" s="261" t="s">
        <v>33</v>
      </c>
      <c r="O1595" s="262">
        <v>0.9</v>
      </c>
      <c r="P1595" s="263" t="s">
        <v>33</v>
      </c>
      <c r="Q1595" s="260" t="s">
        <v>33</v>
      </c>
      <c r="R1595" s="260" t="s">
        <v>33</v>
      </c>
      <c r="S1595" s="260" t="s">
        <v>33</v>
      </c>
      <c r="T1595" s="262">
        <v>0.9</v>
      </c>
      <c r="U1595" s="260" t="s">
        <v>33</v>
      </c>
      <c r="V1595" s="260" t="s">
        <v>33</v>
      </c>
      <c r="W1595" s="260" t="s">
        <v>33</v>
      </c>
      <c r="X1595" s="260" t="s">
        <v>33</v>
      </c>
      <c r="Y1595" s="262">
        <v>0.92</v>
      </c>
      <c r="Z1595" s="262" t="s">
        <v>33</v>
      </c>
      <c r="AA1595" s="262" t="s">
        <v>33</v>
      </c>
      <c r="AB1595" s="262" t="s">
        <v>33</v>
      </c>
      <c r="AC1595" s="262" t="s">
        <v>33</v>
      </c>
      <c r="AD1595" s="262">
        <v>0.92</v>
      </c>
      <c r="AE1595" s="260">
        <v>1</v>
      </c>
      <c r="AF1595" s="260">
        <v>0.950617283950617</v>
      </c>
      <c r="AG1595" s="260">
        <v>1</v>
      </c>
      <c r="AH1595" s="260">
        <v>0.904024767801858</v>
      </c>
      <c r="AI1595" s="262">
        <v>0.92</v>
      </c>
      <c r="AJ1595" s="260" t="s">
        <v>33</v>
      </c>
      <c r="AK1595" s="260" t="s">
        <v>33</v>
      </c>
      <c r="AL1595" s="260" t="s">
        <v>33</v>
      </c>
      <c r="AM1595" s="260" t="s">
        <v>33</v>
      </c>
      <c r="AN1595" s="259">
        <v>0.99</v>
      </c>
      <c r="AO1595" s="264" t="s">
        <v>33</v>
      </c>
      <c r="AP1595" s="264" t="s">
        <v>33</v>
      </c>
      <c r="AQ1595" s="264" t="s">
        <v>33</v>
      </c>
      <c r="AR1595" s="265">
        <v>1</v>
      </c>
      <c r="AS1595" s="286">
        <v>0.110069253262963</v>
      </c>
      <c r="AT1595" s="267" t="s">
        <v>33</v>
      </c>
      <c r="AU1595" s="268" t="s">
        <v>33</v>
      </c>
      <c r="AV1595" s="268" t="s">
        <v>33</v>
      </c>
      <c r="AW1595" s="268" t="s">
        <v>33</v>
      </c>
      <c r="AX1595" s="224"/>
      <c r="AY1595" s="222"/>
    </row>
    <row r="1596" ht="15" spans="1:51">
      <c r="A1596" s="220"/>
      <c r="B1596" s="224"/>
      <c r="C1596" s="283" t="s">
        <v>1455</v>
      </c>
      <c r="D1596" s="111" t="s">
        <v>25</v>
      </c>
      <c r="E1596" s="111" t="s">
        <v>1456</v>
      </c>
      <c r="F1596" s="290" t="s">
        <v>1637</v>
      </c>
      <c r="G1596" s="290" t="s">
        <v>1637</v>
      </c>
      <c r="H1596" s="290" t="s">
        <v>1637</v>
      </c>
      <c r="I1596" s="290" t="s">
        <v>1637</v>
      </c>
      <c r="J1596" s="259">
        <v>0.9</v>
      </c>
      <c r="K1596" s="260">
        <v>0.973684210526316</v>
      </c>
      <c r="L1596" s="260">
        <v>0.957446808510638</v>
      </c>
      <c r="M1596" s="261">
        <v>0.882352941176471</v>
      </c>
      <c r="N1596" s="261">
        <v>0.962309542902967</v>
      </c>
      <c r="O1596" s="262">
        <v>0.9</v>
      </c>
      <c r="P1596" s="263">
        <v>0.98970189701897</v>
      </c>
      <c r="Q1596" s="260">
        <v>0.991387337057728</v>
      </c>
      <c r="R1596" s="260">
        <v>0.990509666080844</v>
      </c>
      <c r="S1596" s="260">
        <v>0.989643324492838</v>
      </c>
      <c r="T1596" s="262">
        <v>0.9</v>
      </c>
      <c r="U1596" s="260">
        <v>0.79349593495935</v>
      </c>
      <c r="V1596" s="260">
        <v>0.860567970204842</v>
      </c>
      <c r="W1596" s="260">
        <v>0.854833040421793</v>
      </c>
      <c r="X1596" s="260">
        <v>0.808709404281226</v>
      </c>
      <c r="Y1596" s="262">
        <v>0.92</v>
      </c>
      <c r="Z1596" s="262" t="s">
        <v>33</v>
      </c>
      <c r="AA1596" s="262">
        <v>0.25</v>
      </c>
      <c r="AB1596" s="262">
        <v>0</v>
      </c>
      <c r="AC1596" s="262">
        <v>0.131313131313131</v>
      </c>
      <c r="AD1596" s="262">
        <v>0.92</v>
      </c>
      <c r="AE1596" s="260">
        <v>0.854545454545454</v>
      </c>
      <c r="AF1596" s="260">
        <v>0.83710407239819</v>
      </c>
      <c r="AG1596" s="260">
        <v>0.66079295154185</v>
      </c>
      <c r="AH1596" s="260">
        <v>0.758601398601399</v>
      </c>
      <c r="AI1596" s="262">
        <v>0.92</v>
      </c>
      <c r="AJ1596" s="260">
        <v>0.89286359530262</v>
      </c>
      <c r="AK1596" s="260">
        <v>0.93953488372093</v>
      </c>
      <c r="AL1596" s="260">
        <v>0.93516078017923</v>
      </c>
      <c r="AM1596" s="260">
        <v>0.924772387172566</v>
      </c>
      <c r="AN1596" s="259">
        <v>0.99</v>
      </c>
      <c r="AO1596" s="264" t="s">
        <v>33</v>
      </c>
      <c r="AP1596" s="264">
        <v>1</v>
      </c>
      <c r="AQ1596" s="264">
        <v>1</v>
      </c>
      <c r="AR1596" s="265">
        <v>1</v>
      </c>
      <c r="AS1596" s="286">
        <v>0.110069253262963</v>
      </c>
      <c r="AT1596" s="267">
        <v>0.016304347826087</v>
      </c>
      <c r="AU1596" s="268">
        <v>0.0111731843575419</v>
      </c>
      <c r="AV1596" s="268">
        <v>0.0194805194805195</v>
      </c>
      <c r="AW1596" s="268">
        <v>0.0235753052917232</v>
      </c>
      <c r="AX1596" s="224"/>
      <c r="AY1596" s="222"/>
    </row>
    <row r="1597" ht="15" spans="1:51">
      <c r="A1597" s="220"/>
      <c r="B1597" s="224"/>
      <c r="C1597" s="283" t="s">
        <v>1455</v>
      </c>
      <c r="D1597" s="111" t="s">
        <v>25</v>
      </c>
      <c r="E1597" s="111" t="s">
        <v>1456</v>
      </c>
      <c r="F1597" s="290" t="s">
        <v>1638</v>
      </c>
      <c r="G1597" s="290" t="s">
        <v>1638</v>
      </c>
      <c r="H1597" s="290" t="s">
        <v>1638</v>
      </c>
      <c r="I1597" s="290" t="s">
        <v>1638</v>
      </c>
      <c r="J1597" s="259">
        <v>0.9</v>
      </c>
      <c r="K1597" s="260">
        <v>0.964285714285714</v>
      </c>
      <c r="L1597" s="260">
        <v>0.967741935483871</v>
      </c>
      <c r="M1597" s="261">
        <v>0.970588235294118</v>
      </c>
      <c r="N1597" s="261">
        <v>0.956031567080045</v>
      </c>
      <c r="O1597" s="262">
        <v>0.9</v>
      </c>
      <c r="P1597" s="263">
        <v>0.991399082568807</v>
      </c>
      <c r="Q1597" s="260">
        <v>0.989000478240077</v>
      </c>
      <c r="R1597" s="260">
        <v>0.99046483909416</v>
      </c>
      <c r="S1597" s="260">
        <v>0.970775011896753</v>
      </c>
      <c r="T1597" s="262">
        <v>0.9</v>
      </c>
      <c r="U1597" s="260">
        <v>0.662844036697248</v>
      </c>
      <c r="V1597" s="260">
        <v>0.664275466284075</v>
      </c>
      <c r="W1597" s="260">
        <v>0.768772348033373</v>
      </c>
      <c r="X1597" s="260">
        <v>0.6608851183932</v>
      </c>
      <c r="Y1597" s="262">
        <v>0.92</v>
      </c>
      <c r="Z1597" s="262">
        <v>0.777070063694268</v>
      </c>
      <c r="AA1597" s="262">
        <v>0.877373011800924</v>
      </c>
      <c r="AB1597" s="262">
        <v>0.890638670166229</v>
      </c>
      <c r="AC1597" s="262">
        <v>0.89484715536688</v>
      </c>
      <c r="AD1597" s="262">
        <v>0.92</v>
      </c>
      <c r="AE1597" s="260">
        <v>1</v>
      </c>
      <c r="AF1597" s="260">
        <v>0.909090909090909</v>
      </c>
      <c r="AG1597" s="260">
        <v>0.982758620689655</v>
      </c>
      <c r="AH1597" s="260">
        <v>0.993205944798301</v>
      </c>
      <c r="AI1597" s="262">
        <v>0.92</v>
      </c>
      <c r="AJ1597" s="260">
        <v>0.855096882898062</v>
      </c>
      <c r="AK1597" s="260">
        <v>0.894828012868102</v>
      </c>
      <c r="AL1597" s="260">
        <v>0.916015132408575</v>
      </c>
      <c r="AM1597" s="260">
        <v>0.911290528846564</v>
      </c>
      <c r="AN1597" s="259">
        <v>0.99</v>
      </c>
      <c r="AO1597" s="264" t="s">
        <v>33</v>
      </c>
      <c r="AP1597" s="264">
        <v>1</v>
      </c>
      <c r="AQ1597" s="264" t="s">
        <v>33</v>
      </c>
      <c r="AR1597" s="265">
        <v>1</v>
      </c>
      <c r="AS1597" s="286">
        <v>0.110069253262963</v>
      </c>
      <c r="AT1597" s="267">
        <v>0.0769230769230769</v>
      </c>
      <c r="AU1597" s="268">
        <v>0.09375</v>
      </c>
      <c r="AV1597" s="268">
        <v>0.075</v>
      </c>
      <c r="AW1597" s="268">
        <v>0.041838538597525</v>
      </c>
      <c r="AX1597" s="224"/>
      <c r="AY1597" s="222"/>
    </row>
    <row r="1598" ht="15" spans="1:51">
      <c r="A1598" s="220"/>
      <c r="B1598" s="224"/>
      <c r="C1598" s="283" t="s">
        <v>1455</v>
      </c>
      <c r="D1598" s="111" t="s">
        <v>125</v>
      </c>
      <c r="E1598" s="111" t="s">
        <v>1456</v>
      </c>
      <c r="F1598" s="290" t="s">
        <v>1639</v>
      </c>
      <c r="G1598" s="290" t="s">
        <v>1639</v>
      </c>
      <c r="H1598" s="290" t="s">
        <v>1639</v>
      </c>
      <c r="I1598" s="290" t="s">
        <v>1639</v>
      </c>
      <c r="J1598" s="259">
        <v>0.9</v>
      </c>
      <c r="K1598" s="260" t="s">
        <v>33</v>
      </c>
      <c r="L1598" s="260" t="s">
        <v>33</v>
      </c>
      <c r="M1598" s="261" t="s">
        <v>33</v>
      </c>
      <c r="N1598" s="261" t="s">
        <v>33</v>
      </c>
      <c r="O1598" s="262">
        <v>0.9</v>
      </c>
      <c r="P1598" s="263" t="s">
        <v>33</v>
      </c>
      <c r="Q1598" s="260" t="s">
        <v>33</v>
      </c>
      <c r="R1598" s="260" t="s">
        <v>33</v>
      </c>
      <c r="S1598" s="260">
        <v>0</v>
      </c>
      <c r="T1598" s="262">
        <v>0.9</v>
      </c>
      <c r="U1598" s="260" t="s">
        <v>33</v>
      </c>
      <c r="V1598" s="260" t="s">
        <v>33</v>
      </c>
      <c r="W1598" s="260" t="s">
        <v>33</v>
      </c>
      <c r="X1598" s="260">
        <v>0</v>
      </c>
      <c r="Y1598" s="262">
        <v>0.92</v>
      </c>
      <c r="Z1598" s="262" t="s">
        <v>33</v>
      </c>
      <c r="AA1598" s="262" t="s">
        <v>33</v>
      </c>
      <c r="AB1598" s="262" t="s">
        <v>33</v>
      </c>
      <c r="AC1598" s="262" t="s">
        <v>33</v>
      </c>
      <c r="AD1598" s="262">
        <v>0.92</v>
      </c>
      <c r="AE1598" s="260">
        <v>0.554140127388535</v>
      </c>
      <c r="AF1598" s="260">
        <v>0.976837865055388</v>
      </c>
      <c r="AG1598" s="260">
        <v>0.993421052631579</v>
      </c>
      <c r="AH1598" s="260">
        <v>0.771728748806113</v>
      </c>
      <c r="AI1598" s="262">
        <v>0.92</v>
      </c>
      <c r="AJ1598" s="260" t="s">
        <v>33</v>
      </c>
      <c r="AK1598" s="260" t="s">
        <v>33</v>
      </c>
      <c r="AL1598" s="260" t="s">
        <v>33</v>
      </c>
      <c r="AM1598" s="260">
        <v>0</v>
      </c>
      <c r="AN1598" s="259">
        <v>0.99</v>
      </c>
      <c r="AO1598" s="264" t="s">
        <v>33</v>
      </c>
      <c r="AP1598" s="264">
        <v>1</v>
      </c>
      <c r="AQ1598" s="264">
        <v>1</v>
      </c>
      <c r="AR1598" s="265">
        <v>1</v>
      </c>
      <c r="AS1598" s="286">
        <v>0.110069253262963</v>
      </c>
      <c r="AT1598" s="267" t="s">
        <v>33</v>
      </c>
      <c r="AU1598" s="268" t="s">
        <v>33</v>
      </c>
      <c r="AV1598" s="268" t="s">
        <v>33</v>
      </c>
      <c r="AW1598" s="268" t="s">
        <v>33</v>
      </c>
      <c r="AX1598" s="224"/>
      <c r="AY1598" s="222"/>
    </row>
    <row r="1599" ht="15" spans="1:51">
      <c r="A1599" s="220"/>
      <c r="B1599" s="224"/>
      <c r="C1599" s="283" t="s">
        <v>1455</v>
      </c>
      <c r="D1599" s="111" t="s">
        <v>125</v>
      </c>
      <c r="E1599" s="111" t="s">
        <v>1456</v>
      </c>
      <c r="F1599" s="290" t="s">
        <v>1640</v>
      </c>
      <c r="G1599" s="290" t="s">
        <v>1640</v>
      </c>
      <c r="H1599" s="290" t="s">
        <v>1640</v>
      </c>
      <c r="I1599" s="290" t="s">
        <v>1640</v>
      </c>
      <c r="J1599" s="259">
        <v>0.9</v>
      </c>
      <c r="K1599" s="260" t="s">
        <v>33</v>
      </c>
      <c r="L1599" s="260" t="s">
        <v>33</v>
      </c>
      <c r="M1599" s="261" t="s">
        <v>33</v>
      </c>
      <c r="N1599" s="261" t="s">
        <v>33</v>
      </c>
      <c r="O1599" s="262">
        <v>0.9</v>
      </c>
      <c r="P1599" s="263">
        <v>0</v>
      </c>
      <c r="Q1599" s="260">
        <v>0</v>
      </c>
      <c r="R1599" s="260" t="s">
        <v>33</v>
      </c>
      <c r="S1599" s="260">
        <v>0.0588235294117647</v>
      </c>
      <c r="T1599" s="262">
        <v>0.9</v>
      </c>
      <c r="U1599" s="260">
        <v>1</v>
      </c>
      <c r="V1599" s="260">
        <v>1</v>
      </c>
      <c r="W1599" s="260" t="s">
        <v>33</v>
      </c>
      <c r="X1599" s="260">
        <v>0.941176470588235</v>
      </c>
      <c r="Y1599" s="262">
        <v>0.92</v>
      </c>
      <c r="Z1599" s="262" t="s">
        <v>33</v>
      </c>
      <c r="AA1599" s="262" t="s">
        <v>33</v>
      </c>
      <c r="AB1599" s="262" t="s">
        <v>33</v>
      </c>
      <c r="AC1599" s="262" t="s">
        <v>33</v>
      </c>
      <c r="AD1599" s="262">
        <v>0.92</v>
      </c>
      <c r="AE1599" s="260">
        <v>0.387755102040816</v>
      </c>
      <c r="AF1599" s="260">
        <v>0.655502392344498</v>
      </c>
      <c r="AG1599" s="260">
        <v>1</v>
      </c>
      <c r="AH1599" s="260">
        <v>0.5320885509839</v>
      </c>
      <c r="AI1599" s="262">
        <v>0.92</v>
      </c>
      <c r="AJ1599" s="260">
        <v>1</v>
      </c>
      <c r="AK1599" s="260">
        <v>1</v>
      </c>
      <c r="AL1599" s="260" t="s">
        <v>33</v>
      </c>
      <c r="AM1599" s="260">
        <v>1</v>
      </c>
      <c r="AN1599" s="259">
        <v>0.99</v>
      </c>
      <c r="AO1599" s="264">
        <v>1</v>
      </c>
      <c r="AP1599" s="264">
        <v>1</v>
      </c>
      <c r="AQ1599" s="264">
        <v>1</v>
      </c>
      <c r="AR1599" s="265">
        <v>1</v>
      </c>
      <c r="AS1599" s="286">
        <v>0.110069253262963</v>
      </c>
      <c r="AT1599" s="267" t="s">
        <v>33</v>
      </c>
      <c r="AU1599" s="268" t="s">
        <v>33</v>
      </c>
      <c r="AV1599" s="268" t="s">
        <v>33</v>
      </c>
      <c r="AW1599" s="268">
        <v>0.333333333333333</v>
      </c>
      <c r="AX1599" s="224"/>
      <c r="AY1599" s="222"/>
    </row>
    <row r="1600" ht="15" spans="1:51">
      <c r="A1600" s="220"/>
      <c r="B1600" s="224"/>
      <c r="C1600" s="283" t="s">
        <v>1455</v>
      </c>
      <c r="D1600" s="111" t="s">
        <v>25</v>
      </c>
      <c r="E1600" s="111" t="s">
        <v>1456</v>
      </c>
      <c r="F1600" s="290" t="s">
        <v>1641</v>
      </c>
      <c r="G1600" s="290" t="s">
        <v>1641</v>
      </c>
      <c r="H1600" s="290" t="s">
        <v>1641</v>
      </c>
      <c r="I1600" s="290" t="s">
        <v>1641</v>
      </c>
      <c r="J1600" s="259">
        <v>0.9</v>
      </c>
      <c r="K1600" s="260">
        <v>1</v>
      </c>
      <c r="L1600" s="260">
        <v>1</v>
      </c>
      <c r="M1600" s="261">
        <v>1</v>
      </c>
      <c r="N1600" s="261">
        <v>0.985305491105955</v>
      </c>
      <c r="O1600" s="262">
        <v>0.9</v>
      </c>
      <c r="P1600" s="263">
        <v>0.983539094650206</v>
      </c>
      <c r="Q1600" s="260">
        <v>0.974615384615385</v>
      </c>
      <c r="R1600" s="260">
        <v>0.875943905070119</v>
      </c>
      <c r="S1600" s="260">
        <v>0.972806076595251</v>
      </c>
      <c r="T1600" s="262">
        <v>0.9</v>
      </c>
      <c r="U1600" s="260">
        <v>0.844650205761317</v>
      </c>
      <c r="V1600" s="260">
        <v>0.884615384615385</v>
      </c>
      <c r="W1600" s="260">
        <v>0.798274002157497</v>
      </c>
      <c r="X1600" s="260">
        <v>0.874235352100426</v>
      </c>
      <c r="Y1600" s="262">
        <v>0.92</v>
      </c>
      <c r="Z1600" s="262">
        <v>0.938818565400844</v>
      </c>
      <c r="AA1600" s="262">
        <v>0.92936170212766</v>
      </c>
      <c r="AB1600" s="262">
        <v>0.938170347003155</v>
      </c>
      <c r="AC1600" s="262">
        <v>0.939737136465324</v>
      </c>
      <c r="AD1600" s="262">
        <v>0.92</v>
      </c>
      <c r="AE1600" s="260">
        <v>1</v>
      </c>
      <c r="AF1600" s="260">
        <v>1</v>
      </c>
      <c r="AG1600" s="260">
        <v>1</v>
      </c>
      <c r="AH1600" s="260">
        <v>0.996872905963815</v>
      </c>
      <c r="AI1600" s="262">
        <v>0.92</v>
      </c>
      <c r="AJ1600" s="260">
        <v>0.928769017980636</v>
      </c>
      <c r="AK1600" s="260">
        <v>0.94020202020202</v>
      </c>
      <c r="AL1600" s="260">
        <v>0.94546178343949</v>
      </c>
      <c r="AM1600" s="260">
        <v>0.950692804506786</v>
      </c>
      <c r="AN1600" s="259">
        <v>0.99</v>
      </c>
      <c r="AO1600" s="264">
        <v>1</v>
      </c>
      <c r="AP1600" s="264" t="s">
        <v>33</v>
      </c>
      <c r="AQ1600" s="264" t="s">
        <v>33</v>
      </c>
      <c r="AR1600" s="265">
        <v>1</v>
      </c>
      <c r="AS1600" s="286">
        <v>0.110069253262963</v>
      </c>
      <c r="AT1600" s="267">
        <v>0</v>
      </c>
      <c r="AU1600" s="268">
        <v>0</v>
      </c>
      <c r="AV1600" s="268">
        <v>0.0224719101123595</v>
      </c>
      <c r="AW1600" s="268">
        <v>0.0273609885260371</v>
      </c>
      <c r="AX1600" s="224"/>
      <c r="AY1600" s="222"/>
    </row>
    <row r="1601" ht="15" spans="1:51">
      <c r="A1601" s="220"/>
      <c r="B1601" s="224"/>
      <c r="C1601" s="283" t="s">
        <v>1455</v>
      </c>
      <c r="D1601" s="111" t="s">
        <v>125</v>
      </c>
      <c r="E1601" s="111" t="s">
        <v>1456</v>
      </c>
      <c r="F1601" s="290" t="s">
        <v>1642</v>
      </c>
      <c r="G1601" s="290" t="s">
        <v>1642</v>
      </c>
      <c r="H1601" s="290" t="s">
        <v>1642</v>
      </c>
      <c r="I1601" s="290" t="s">
        <v>1642</v>
      </c>
      <c r="J1601" s="259">
        <v>0.9</v>
      </c>
      <c r="K1601" s="260" t="s">
        <v>33</v>
      </c>
      <c r="L1601" s="260" t="s">
        <v>33</v>
      </c>
      <c r="M1601" s="261" t="s">
        <v>33</v>
      </c>
      <c r="N1601" s="261" t="s">
        <v>33</v>
      </c>
      <c r="O1601" s="262">
        <v>0.9</v>
      </c>
      <c r="P1601" s="263" t="s">
        <v>33</v>
      </c>
      <c r="Q1601" s="260">
        <v>0</v>
      </c>
      <c r="R1601" s="260">
        <v>0</v>
      </c>
      <c r="S1601" s="260">
        <v>0</v>
      </c>
      <c r="T1601" s="262">
        <v>0.9</v>
      </c>
      <c r="U1601" s="260" t="s">
        <v>33</v>
      </c>
      <c r="V1601" s="260">
        <v>0</v>
      </c>
      <c r="W1601" s="260">
        <v>1</v>
      </c>
      <c r="X1601" s="260">
        <v>0.947368421052632</v>
      </c>
      <c r="Y1601" s="262">
        <v>0.92</v>
      </c>
      <c r="Z1601" s="262" t="s">
        <v>33</v>
      </c>
      <c r="AA1601" s="262" t="s">
        <v>33</v>
      </c>
      <c r="AB1601" s="262" t="s">
        <v>33</v>
      </c>
      <c r="AC1601" s="262">
        <v>1</v>
      </c>
      <c r="AD1601" s="262">
        <v>0.92</v>
      </c>
      <c r="AE1601" s="260">
        <v>0.947712418300654</v>
      </c>
      <c r="AF1601" s="260">
        <v>0.974955277280859</v>
      </c>
      <c r="AG1601" s="260">
        <v>0.986342943854325</v>
      </c>
      <c r="AH1601" s="260">
        <v>0.978353386223927</v>
      </c>
      <c r="AI1601" s="262">
        <v>0.92</v>
      </c>
      <c r="AJ1601" s="260" t="s">
        <v>33</v>
      </c>
      <c r="AK1601" s="260">
        <v>0</v>
      </c>
      <c r="AL1601" s="260">
        <v>1</v>
      </c>
      <c r="AM1601" s="260">
        <v>0.888888888888889</v>
      </c>
      <c r="AN1601" s="259">
        <v>0.99</v>
      </c>
      <c r="AO1601" s="264">
        <v>1</v>
      </c>
      <c r="AP1601" s="264">
        <v>1</v>
      </c>
      <c r="AQ1601" s="264">
        <v>1</v>
      </c>
      <c r="AR1601" s="265">
        <v>1</v>
      </c>
      <c r="AS1601" s="286">
        <v>0.110069253262963</v>
      </c>
      <c r="AT1601" s="267" t="s">
        <v>33</v>
      </c>
      <c r="AU1601" s="268" t="s">
        <v>33</v>
      </c>
      <c r="AV1601" s="268" t="s">
        <v>33</v>
      </c>
      <c r="AW1601" s="268" t="s">
        <v>33</v>
      </c>
      <c r="AX1601" s="224"/>
      <c r="AY1601" s="222"/>
    </row>
    <row r="1602" ht="15" spans="1:51">
      <c r="A1602" s="220"/>
      <c r="B1602" s="224"/>
      <c r="C1602" s="283" t="s">
        <v>1455</v>
      </c>
      <c r="D1602" s="111" t="s">
        <v>125</v>
      </c>
      <c r="E1602" s="111" t="s">
        <v>1456</v>
      </c>
      <c r="F1602" s="290" t="s">
        <v>1643</v>
      </c>
      <c r="G1602" s="290" t="s">
        <v>1643</v>
      </c>
      <c r="H1602" s="290" t="s">
        <v>1643</v>
      </c>
      <c r="I1602" s="290" t="s">
        <v>1643</v>
      </c>
      <c r="J1602" s="259">
        <v>0.9</v>
      </c>
      <c r="K1602" s="260" t="s">
        <v>33</v>
      </c>
      <c r="L1602" s="260" t="s">
        <v>33</v>
      </c>
      <c r="M1602" s="261" t="s">
        <v>33</v>
      </c>
      <c r="N1602" s="261" t="s">
        <v>33</v>
      </c>
      <c r="O1602" s="262">
        <v>0.9</v>
      </c>
      <c r="P1602" s="263" t="s">
        <v>33</v>
      </c>
      <c r="Q1602" s="260" t="s">
        <v>33</v>
      </c>
      <c r="R1602" s="260">
        <v>0</v>
      </c>
      <c r="S1602" s="260">
        <v>0</v>
      </c>
      <c r="T1602" s="262">
        <v>0.9</v>
      </c>
      <c r="U1602" s="260" t="s">
        <v>33</v>
      </c>
      <c r="V1602" s="260" t="s">
        <v>33</v>
      </c>
      <c r="W1602" s="260">
        <v>1</v>
      </c>
      <c r="X1602" s="260">
        <v>1</v>
      </c>
      <c r="Y1602" s="262">
        <v>0.92</v>
      </c>
      <c r="Z1602" s="262" t="s">
        <v>33</v>
      </c>
      <c r="AA1602" s="262" t="s">
        <v>33</v>
      </c>
      <c r="AB1602" s="262" t="s">
        <v>33</v>
      </c>
      <c r="AC1602" s="262" t="s">
        <v>33</v>
      </c>
      <c r="AD1602" s="262">
        <v>0.92</v>
      </c>
      <c r="AE1602" s="260">
        <v>0.909738717339667</v>
      </c>
      <c r="AF1602" s="260">
        <v>0.952112676056338</v>
      </c>
      <c r="AG1602" s="260">
        <v>0.992690058479532</v>
      </c>
      <c r="AH1602" s="260">
        <v>0.831934067626897</v>
      </c>
      <c r="AI1602" s="262">
        <v>0.92</v>
      </c>
      <c r="AJ1602" s="260" t="s">
        <v>33</v>
      </c>
      <c r="AK1602" s="260" t="s">
        <v>33</v>
      </c>
      <c r="AL1602" s="260">
        <v>1</v>
      </c>
      <c r="AM1602" s="260">
        <v>1</v>
      </c>
      <c r="AN1602" s="259">
        <v>0.99</v>
      </c>
      <c r="AO1602" s="264">
        <v>1</v>
      </c>
      <c r="AP1602" s="264">
        <v>1</v>
      </c>
      <c r="AQ1602" s="264">
        <v>1</v>
      </c>
      <c r="AR1602" s="265">
        <v>1</v>
      </c>
      <c r="AS1602" s="286">
        <v>0.110069253262963</v>
      </c>
      <c r="AT1602" s="267" t="s">
        <v>33</v>
      </c>
      <c r="AU1602" s="268" t="s">
        <v>33</v>
      </c>
      <c r="AV1602" s="268" t="s">
        <v>33</v>
      </c>
      <c r="AW1602" s="268" t="s">
        <v>33</v>
      </c>
      <c r="AX1602" s="224"/>
      <c r="AY1602" s="222"/>
    </row>
    <row r="1603" ht="15" spans="1:51">
      <c r="A1603" s="220"/>
      <c r="B1603" s="224"/>
      <c r="C1603" s="283" t="s">
        <v>1455</v>
      </c>
      <c r="D1603" s="111" t="s">
        <v>125</v>
      </c>
      <c r="E1603" s="111" t="s">
        <v>1456</v>
      </c>
      <c r="F1603" s="290" t="s">
        <v>1644</v>
      </c>
      <c r="G1603" s="290" t="s">
        <v>1644</v>
      </c>
      <c r="H1603" s="290" t="s">
        <v>1644</v>
      </c>
      <c r="I1603" s="290" t="s">
        <v>1644</v>
      </c>
      <c r="J1603" s="259">
        <v>0.9</v>
      </c>
      <c r="K1603" s="260" t="s">
        <v>33</v>
      </c>
      <c r="L1603" s="260" t="s">
        <v>33</v>
      </c>
      <c r="M1603" s="261" t="s">
        <v>33</v>
      </c>
      <c r="N1603" s="261" t="s">
        <v>33</v>
      </c>
      <c r="O1603" s="262">
        <v>0.9</v>
      </c>
      <c r="P1603" s="263" t="s">
        <v>33</v>
      </c>
      <c r="Q1603" s="260" t="s">
        <v>33</v>
      </c>
      <c r="R1603" s="260" t="s">
        <v>33</v>
      </c>
      <c r="S1603" s="260">
        <v>0</v>
      </c>
      <c r="T1603" s="262">
        <v>0.9</v>
      </c>
      <c r="U1603" s="260" t="s">
        <v>33</v>
      </c>
      <c r="V1603" s="260" t="s">
        <v>33</v>
      </c>
      <c r="W1603" s="260" t="s">
        <v>33</v>
      </c>
      <c r="X1603" s="260">
        <v>1</v>
      </c>
      <c r="Y1603" s="262">
        <v>0.92</v>
      </c>
      <c r="Z1603" s="262" t="s">
        <v>33</v>
      </c>
      <c r="AA1603" s="262" t="s">
        <v>33</v>
      </c>
      <c r="AB1603" s="262" t="s">
        <v>33</v>
      </c>
      <c r="AC1603" s="262" t="s">
        <v>33</v>
      </c>
      <c r="AD1603" s="262">
        <v>0.92</v>
      </c>
      <c r="AE1603" s="260">
        <v>1</v>
      </c>
      <c r="AF1603" s="260">
        <v>0.987654320987654</v>
      </c>
      <c r="AG1603" s="260">
        <v>0.99660441426146</v>
      </c>
      <c r="AH1603" s="260">
        <v>0.734660033167496</v>
      </c>
      <c r="AI1603" s="262">
        <v>0.92</v>
      </c>
      <c r="AJ1603" s="260" t="s">
        <v>33</v>
      </c>
      <c r="AK1603" s="260" t="s">
        <v>33</v>
      </c>
      <c r="AL1603" s="260" t="s">
        <v>33</v>
      </c>
      <c r="AM1603" s="260">
        <v>1</v>
      </c>
      <c r="AN1603" s="259">
        <v>0.99</v>
      </c>
      <c r="AO1603" s="264">
        <v>1</v>
      </c>
      <c r="AP1603" s="264">
        <v>1</v>
      </c>
      <c r="AQ1603" s="264">
        <v>1</v>
      </c>
      <c r="AR1603" s="265">
        <v>1</v>
      </c>
      <c r="AS1603" s="286">
        <v>0.110069253262963</v>
      </c>
      <c r="AT1603" s="267" t="s">
        <v>33</v>
      </c>
      <c r="AU1603" s="268" t="s">
        <v>33</v>
      </c>
      <c r="AV1603" s="268" t="s">
        <v>33</v>
      </c>
      <c r="AW1603" s="268" t="s">
        <v>33</v>
      </c>
      <c r="AX1603" s="224"/>
      <c r="AY1603" s="222"/>
    </row>
    <row r="1604" ht="15" spans="1:51">
      <c r="A1604" s="220"/>
      <c r="B1604" s="224"/>
      <c r="C1604" s="283" t="s">
        <v>1455</v>
      </c>
      <c r="D1604" s="111" t="s">
        <v>125</v>
      </c>
      <c r="E1604" s="111" t="s">
        <v>1456</v>
      </c>
      <c r="F1604" s="290" t="s">
        <v>1645</v>
      </c>
      <c r="G1604" s="290" t="s">
        <v>1645</v>
      </c>
      <c r="H1604" s="290" t="s">
        <v>1645</v>
      </c>
      <c r="I1604" s="290" t="s">
        <v>1645</v>
      </c>
      <c r="J1604" s="259">
        <v>0.9</v>
      </c>
      <c r="K1604" s="260" t="s">
        <v>33</v>
      </c>
      <c r="L1604" s="260" t="s">
        <v>33</v>
      </c>
      <c r="M1604" s="261" t="s">
        <v>33</v>
      </c>
      <c r="N1604" s="261" t="s">
        <v>33</v>
      </c>
      <c r="O1604" s="262">
        <v>0.9</v>
      </c>
      <c r="P1604" s="263" t="s">
        <v>33</v>
      </c>
      <c r="Q1604" s="260" t="s">
        <v>33</v>
      </c>
      <c r="R1604" s="260" t="s">
        <v>33</v>
      </c>
      <c r="S1604" s="260">
        <v>0</v>
      </c>
      <c r="T1604" s="262">
        <v>0.9</v>
      </c>
      <c r="U1604" s="260" t="s">
        <v>33</v>
      </c>
      <c r="V1604" s="260" t="s">
        <v>33</v>
      </c>
      <c r="W1604" s="260" t="s">
        <v>33</v>
      </c>
      <c r="X1604" s="260">
        <v>0.6</v>
      </c>
      <c r="Y1604" s="262">
        <v>0.92</v>
      </c>
      <c r="Z1604" s="262" t="s">
        <v>33</v>
      </c>
      <c r="AA1604" s="262" t="s">
        <v>33</v>
      </c>
      <c r="AB1604" s="262" t="s">
        <v>33</v>
      </c>
      <c r="AC1604" s="262" t="s">
        <v>33</v>
      </c>
      <c r="AD1604" s="262">
        <v>0.92</v>
      </c>
      <c r="AE1604" s="260">
        <v>0.96218487394958</v>
      </c>
      <c r="AF1604" s="260">
        <v>0.65251572327044</v>
      </c>
      <c r="AG1604" s="260">
        <v>0.743988684582744</v>
      </c>
      <c r="AH1604" s="260">
        <v>0.848660436137072</v>
      </c>
      <c r="AI1604" s="262">
        <v>0.92</v>
      </c>
      <c r="AJ1604" s="260" t="s">
        <v>33</v>
      </c>
      <c r="AK1604" s="260" t="s">
        <v>33</v>
      </c>
      <c r="AL1604" s="260" t="s">
        <v>33</v>
      </c>
      <c r="AM1604" s="260">
        <v>0.6</v>
      </c>
      <c r="AN1604" s="259">
        <v>0.99</v>
      </c>
      <c r="AO1604" s="264">
        <v>1</v>
      </c>
      <c r="AP1604" s="264">
        <v>1</v>
      </c>
      <c r="AQ1604" s="264">
        <v>1</v>
      </c>
      <c r="AR1604" s="265">
        <v>1</v>
      </c>
      <c r="AS1604" s="286">
        <v>0.110069253262963</v>
      </c>
      <c r="AT1604" s="267" t="s">
        <v>33</v>
      </c>
      <c r="AU1604" s="268" t="s">
        <v>33</v>
      </c>
      <c r="AV1604" s="268" t="s">
        <v>33</v>
      </c>
      <c r="AW1604" s="268" t="s">
        <v>33</v>
      </c>
      <c r="AX1604" s="224"/>
      <c r="AY1604" s="222"/>
    </row>
    <row r="1605" ht="15" spans="1:51">
      <c r="A1605" s="220"/>
      <c r="B1605" s="224"/>
      <c r="C1605" s="283" t="s">
        <v>1455</v>
      </c>
      <c r="D1605" s="111" t="s">
        <v>125</v>
      </c>
      <c r="E1605" s="111" t="s">
        <v>1456</v>
      </c>
      <c r="F1605" s="290" t="s">
        <v>1646</v>
      </c>
      <c r="G1605" s="290" t="s">
        <v>1646</v>
      </c>
      <c r="H1605" s="290" t="s">
        <v>1646</v>
      </c>
      <c r="I1605" s="290" t="s">
        <v>1646</v>
      </c>
      <c r="J1605" s="259">
        <v>0.9</v>
      </c>
      <c r="K1605" s="260" t="s">
        <v>33</v>
      </c>
      <c r="L1605" s="260" t="s">
        <v>33</v>
      </c>
      <c r="M1605" s="261" t="s">
        <v>33</v>
      </c>
      <c r="N1605" s="261" t="s">
        <v>33</v>
      </c>
      <c r="O1605" s="262">
        <v>0.9</v>
      </c>
      <c r="P1605" s="263">
        <v>0</v>
      </c>
      <c r="Q1605" s="260" t="s">
        <v>33</v>
      </c>
      <c r="R1605" s="260" t="s">
        <v>33</v>
      </c>
      <c r="S1605" s="260">
        <v>0</v>
      </c>
      <c r="T1605" s="262">
        <v>0.9</v>
      </c>
      <c r="U1605" s="260">
        <v>1</v>
      </c>
      <c r="V1605" s="260" t="s">
        <v>33</v>
      </c>
      <c r="W1605" s="260" t="s">
        <v>33</v>
      </c>
      <c r="X1605" s="260">
        <v>1</v>
      </c>
      <c r="Y1605" s="262">
        <v>0.92</v>
      </c>
      <c r="Z1605" s="262" t="s">
        <v>33</v>
      </c>
      <c r="AA1605" s="262" t="s">
        <v>33</v>
      </c>
      <c r="AB1605" s="262" t="s">
        <v>33</v>
      </c>
      <c r="AC1605" s="262" t="s">
        <v>33</v>
      </c>
      <c r="AD1605" s="262">
        <v>0.92</v>
      </c>
      <c r="AE1605" s="260">
        <v>0.606942889137738</v>
      </c>
      <c r="AF1605" s="260">
        <v>0.70703125</v>
      </c>
      <c r="AG1605" s="260">
        <v>1</v>
      </c>
      <c r="AH1605" s="260">
        <v>0.867475269672416</v>
      </c>
      <c r="AI1605" s="262">
        <v>0.92</v>
      </c>
      <c r="AJ1605" s="260">
        <v>1</v>
      </c>
      <c r="AK1605" s="260" t="s">
        <v>33</v>
      </c>
      <c r="AL1605" s="260" t="s">
        <v>33</v>
      </c>
      <c r="AM1605" s="260">
        <v>1</v>
      </c>
      <c r="AN1605" s="259">
        <v>0.99</v>
      </c>
      <c r="AO1605" s="264">
        <v>1</v>
      </c>
      <c r="AP1605" s="264">
        <v>1</v>
      </c>
      <c r="AQ1605" s="264">
        <v>1</v>
      </c>
      <c r="AR1605" s="265">
        <v>1</v>
      </c>
      <c r="AS1605" s="286">
        <v>0.110069253262963</v>
      </c>
      <c r="AT1605" s="267" t="s">
        <v>33</v>
      </c>
      <c r="AU1605" s="268" t="s">
        <v>33</v>
      </c>
      <c r="AV1605" s="268" t="s">
        <v>33</v>
      </c>
      <c r="AW1605" s="268" t="s">
        <v>33</v>
      </c>
      <c r="AX1605" s="224"/>
      <c r="AY1605" s="222"/>
    </row>
    <row r="1606" ht="15" spans="1:51">
      <c r="A1606" s="220"/>
      <c r="B1606" s="224"/>
      <c r="C1606" s="283" t="s">
        <v>1455</v>
      </c>
      <c r="D1606" s="111" t="s">
        <v>125</v>
      </c>
      <c r="E1606" s="111" t="s">
        <v>1456</v>
      </c>
      <c r="F1606" s="290" t="s">
        <v>1647</v>
      </c>
      <c r="G1606" s="290" t="s">
        <v>1647</v>
      </c>
      <c r="H1606" s="290" t="s">
        <v>1647</v>
      </c>
      <c r="I1606" s="290" t="s">
        <v>1647</v>
      </c>
      <c r="J1606" s="259">
        <v>0.9</v>
      </c>
      <c r="K1606" s="260" t="s">
        <v>33</v>
      </c>
      <c r="L1606" s="260" t="s">
        <v>33</v>
      </c>
      <c r="M1606" s="261" t="s">
        <v>33</v>
      </c>
      <c r="N1606" s="261" t="s">
        <v>33</v>
      </c>
      <c r="O1606" s="262">
        <v>0.9</v>
      </c>
      <c r="P1606" s="263" t="s">
        <v>33</v>
      </c>
      <c r="Q1606" s="260" t="s">
        <v>33</v>
      </c>
      <c r="R1606" s="260" t="s">
        <v>33</v>
      </c>
      <c r="S1606" s="260">
        <v>0</v>
      </c>
      <c r="T1606" s="262">
        <v>0.9</v>
      </c>
      <c r="U1606" s="260" t="s">
        <v>33</v>
      </c>
      <c r="V1606" s="260" t="s">
        <v>33</v>
      </c>
      <c r="W1606" s="260" t="s">
        <v>33</v>
      </c>
      <c r="X1606" s="260">
        <v>1</v>
      </c>
      <c r="Y1606" s="262">
        <v>0.92</v>
      </c>
      <c r="Z1606" s="262" t="s">
        <v>33</v>
      </c>
      <c r="AA1606" s="262" t="s">
        <v>33</v>
      </c>
      <c r="AB1606" s="262" t="s">
        <v>33</v>
      </c>
      <c r="AC1606" s="262">
        <v>1</v>
      </c>
      <c r="AD1606" s="262">
        <v>0.92</v>
      </c>
      <c r="AE1606" s="260">
        <v>1</v>
      </c>
      <c r="AF1606" s="260">
        <v>1</v>
      </c>
      <c r="AG1606" s="260">
        <v>1</v>
      </c>
      <c r="AH1606" s="260">
        <v>0.979434447300771</v>
      </c>
      <c r="AI1606" s="262">
        <v>0.92</v>
      </c>
      <c r="AJ1606" s="260" t="s">
        <v>33</v>
      </c>
      <c r="AK1606" s="260" t="s">
        <v>33</v>
      </c>
      <c r="AL1606" s="260">
        <v>1</v>
      </c>
      <c r="AM1606" s="260">
        <v>1</v>
      </c>
      <c r="AN1606" s="259">
        <v>0.99</v>
      </c>
      <c r="AO1606" s="264" t="s">
        <v>33</v>
      </c>
      <c r="AP1606" s="264" t="s">
        <v>33</v>
      </c>
      <c r="AQ1606" s="264">
        <v>1</v>
      </c>
      <c r="AR1606" s="265">
        <v>1</v>
      </c>
      <c r="AS1606" s="286">
        <v>0.110069253262963</v>
      </c>
      <c r="AT1606" s="267" t="s">
        <v>33</v>
      </c>
      <c r="AU1606" s="268" t="s">
        <v>33</v>
      </c>
      <c r="AV1606" s="268" t="s">
        <v>33</v>
      </c>
      <c r="AW1606" s="268" t="s">
        <v>33</v>
      </c>
      <c r="AX1606" s="224"/>
      <c r="AY1606" s="222"/>
    </row>
    <row r="1607" ht="15" spans="1:51">
      <c r="A1607" s="220"/>
      <c r="B1607" s="224"/>
      <c r="C1607" s="283" t="s">
        <v>1455</v>
      </c>
      <c r="D1607" s="111" t="s">
        <v>125</v>
      </c>
      <c r="E1607" s="111" t="s">
        <v>1456</v>
      </c>
      <c r="F1607" s="290" t="s">
        <v>1648</v>
      </c>
      <c r="G1607" s="290" t="s">
        <v>1648</v>
      </c>
      <c r="H1607" s="290" t="s">
        <v>1648</v>
      </c>
      <c r="I1607" s="290" t="s">
        <v>1648</v>
      </c>
      <c r="J1607" s="259">
        <v>0.9</v>
      </c>
      <c r="K1607" s="260" t="s">
        <v>33</v>
      </c>
      <c r="L1607" s="260" t="s">
        <v>33</v>
      </c>
      <c r="M1607" s="261" t="s">
        <v>33</v>
      </c>
      <c r="N1607" s="261" t="s">
        <v>33</v>
      </c>
      <c r="O1607" s="262">
        <v>0.9</v>
      </c>
      <c r="P1607" s="263" t="s">
        <v>33</v>
      </c>
      <c r="Q1607" s="260">
        <v>0</v>
      </c>
      <c r="R1607" s="260" t="s">
        <v>33</v>
      </c>
      <c r="S1607" s="260">
        <v>0</v>
      </c>
      <c r="T1607" s="262">
        <v>0.9</v>
      </c>
      <c r="U1607" s="260" t="s">
        <v>33</v>
      </c>
      <c r="V1607" s="260">
        <v>1</v>
      </c>
      <c r="W1607" s="260" t="s">
        <v>33</v>
      </c>
      <c r="X1607" s="260">
        <v>0.6</v>
      </c>
      <c r="Y1607" s="262">
        <v>0.92</v>
      </c>
      <c r="Z1607" s="262" t="s">
        <v>33</v>
      </c>
      <c r="AA1607" s="262" t="s">
        <v>33</v>
      </c>
      <c r="AB1607" s="262" t="s">
        <v>33</v>
      </c>
      <c r="AC1607" s="262" t="s">
        <v>33</v>
      </c>
      <c r="AD1607" s="262">
        <v>0.92</v>
      </c>
      <c r="AE1607" s="260">
        <v>0.097542242703533</v>
      </c>
      <c r="AF1607" s="260">
        <v>1</v>
      </c>
      <c r="AG1607" s="260">
        <v>0.888888888888889</v>
      </c>
      <c r="AH1607" s="260">
        <v>0.702668838491417</v>
      </c>
      <c r="AI1607" s="262">
        <v>0.92</v>
      </c>
      <c r="AJ1607" s="260" t="s">
        <v>33</v>
      </c>
      <c r="AK1607" s="260">
        <v>1</v>
      </c>
      <c r="AL1607" s="260" t="s">
        <v>33</v>
      </c>
      <c r="AM1607" s="260">
        <v>0.714285714285714</v>
      </c>
      <c r="AN1607" s="259">
        <v>0.99</v>
      </c>
      <c r="AO1607" s="264">
        <v>1</v>
      </c>
      <c r="AP1607" s="264">
        <v>1</v>
      </c>
      <c r="AQ1607" s="264">
        <v>1</v>
      </c>
      <c r="AR1607" s="265">
        <v>1</v>
      </c>
      <c r="AS1607" s="286">
        <v>0.110069253262963</v>
      </c>
      <c r="AT1607" s="267" t="s">
        <v>33</v>
      </c>
      <c r="AU1607" s="268" t="s">
        <v>33</v>
      </c>
      <c r="AV1607" s="268" t="s">
        <v>33</v>
      </c>
      <c r="AW1607" s="268" t="s">
        <v>33</v>
      </c>
      <c r="AX1607" s="224"/>
      <c r="AY1607" s="222"/>
    </row>
    <row r="1608" ht="15" spans="1:51">
      <c r="A1608" s="220"/>
      <c r="B1608" s="224"/>
      <c r="C1608" s="283" t="s">
        <v>1455</v>
      </c>
      <c r="D1608" s="111" t="s">
        <v>125</v>
      </c>
      <c r="E1608" s="111" t="s">
        <v>1456</v>
      </c>
      <c r="F1608" s="290" t="s">
        <v>1649</v>
      </c>
      <c r="G1608" s="290" t="s">
        <v>1649</v>
      </c>
      <c r="H1608" s="290" t="s">
        <v>1649</v>
      </c>
      <c r="I1608" s="290" t="s">
        <v>1649</v>
      </c>
      <c r="J1608" s="259">
        <v>0.9</v>
      </c>
      <c r="K1608" s="260" t="s">
        <v>33</v>
      </c>
      <c r="L1608" s="260" t="s">
        <v>33</v>
      </c>
      <c r="M1608" s="261" t="s">
        <v>33</v>
      </c>
      <c r="N1608" s="261" t="s">
        <v>33</v>
      </c>
      <c r="O1608" s="262">
        <v>0.9</v>
      </c>
      <c r="P1608" s="263" t="s">
        <v>33</v>
      </c>
      <c r="Q1608" s="260" t="s">
        <v>33</v>
      </c>
      <c r="R1608" s="260">
        <v>0</v>
      </c>
      <c r="S1608" s="260">
        <v>0</v>
      </c>
      <c r="T1608" s="262">
        <v>0.9</v>
      </c>
      <c r="U1608" s="260" t="s">
        <v>33</v>
      </c>
      <c r="V1608" s="260" t="s">
        <v>33</v>
      </c>
      <c r="W1608" s="260">
        <v>0</v>
      </c>
      <c r="X1608" s="260">
        <v>0</v>
      </c>
      <c r="Y1608" s="262">
        <v>0.92</v>
      </c>
      <c r="Z1608" s="262" t="s">
        <v>33</v>
      </c>
      <c r="AA1608" s="262" t="s">
        <v>33</v>
      </c>
      <c r="AB1608" s="262" t="s">
        <v>33</v>
      </c>
      <c r="AC1608" s="262" t="s">
        <v>33</v>
      </c>
      <c r="AD1608" s="262">
        <v>0.92</v>
      </c>
      <c r="AE1608" s="260">
        <v>1</v>
      </c>
      <c r="AF1608" s="260">
        <v>1</v>
      </c>
      <c r="AG1608" s="260">
        <v>1</v>
      </c>
      <c r="AH1608" s="260">
        <v>0.957872340425532</v>
      </c>
      <c r="AI1608" s="262">
        <v>0.92</v>
      </c>
      <c r="AJ1608" s="260" t="s">
        <v>33</v>
      </c>
      <c r="AK1608" s="260" t="s">
        <v>33</v>
      </c>
      <c r="AL1608" s="260">
        <v>0</v>
      </c>
      <c r="AM1608" s="260">
        <v>0</v>
      </c>
      <c r="AN1608" s="259">
        <v>0.99</v>
      </c>
      <c r="AO1608" s="264" t="s">
        <v>33</v>
      </c>
      <c r="AP1608" s="264">
        <v>1</v>
      </c>
      <c r="AQ1608" s="264">
        <v>1</v>
      </c>
      <c r="AR1608" s="265">
        <v>1</v>
      </c>
      <c r="AS1608" s="286">
        <v>0.110069253262963</v>
      </c>
      <c r="AT1608" s="267" t="s">
        <v>33</v>
      </c>
      <c r="AU1608" s="268" t="s">
        <v>33</v>
      </c>
      <c r="AV1608" s="268" t="s">
        <v>33</v>
      </c>
      <c r="AW1608" s="268" t="s">
        <v>33</v>
      </c>
      <c r="AX1608" s="224"/>
      <c r="AY1608" s="222"/>
    </row>
    <row r="1609" ht="15" spans="1:51">
      <c r="A1609" s="220"/>
      <c r="B1609" s="224"/>
      <c r="C1609" s="283" t="s">
        <v>1455</v>
      </c>
      <c r="D1609" s="111" t="s">
        <v>125</v>
      </c>
      <c r="E1609" s="111" t="s">
        <v>1456</v>
      </c>
      <c r="F1609" s="290" t="s">
        <v>1650</v>
      </c>
      <c r="G1609" s="290" t="s">
        <v>1650</v>
      </c>
      <c r="H1609" s="290" t="s">
        <v>1650</v>
      </c>
      <c r="I1609" s="290" t="s">
        <v>1650</v>
      </c>
      <c r="J1609" s="259">
        <v>0.9</v>
      </c>
      <c r="K1609" s="260" t="s">
        <v>33</v>
      </c>
      <c r="L1609" s="260" t="s">
        <v>33</v>
      </c>
      <c r="M1609" s="261" t="s">
        <v>33</v>
      </c>
      <c r="N1609" s="261" t="s">
        <v>33</v>
      </c>
      <c r="O1609" s="262">
        <v>0.9</v>
      </c>
      <c r="P1609" s="263" t="s">
        <v>33</v>
      </c>
      <c r="Q1609" s="260">
        <v>0</v>
      </c>
      <c r="R1609" s="260" t="s">
        <v>33</v>
      </c>
      <c r="S1609" s="260">
        <v>0</v>
      </c>
      <c r="T1609" s="262">
        <v>0.9</v>
      </c>
      <c r="U1609" s="260" t="s">
        <v>33</v>
      </c>
      <c r="V1609" s="260">
        <v>1</v>
      </c>
      <c r="W1609" s="260" t="s">
        <v>33</v>
      </c>
      <c r="X1609" s="260">
        <v>1</v>
      </c>
      <c r="Y1609" s="262">
        <v>0.92</v>
      </c>
      <c r="Z1609" s="262" t="s">
        <v>33</v>
      </c>
      <c r="AA1609" s="262" t="s">
        <v>33</v>
      </c>
      <c r="AB1609" s="262" t="s">
        <v>33</v>
      </c>
      <c r="AC1609" s="262" t="s">
        <v>33</v>
      </c>
      <c r="AD1609" s="262">
        <v>0.92</v>
      </c>
      <c r="AE1609" s="260">
        <v>0.99171270718232</v>
      </c>
      <c r="AF1609" s="260">
        <v>0.97953216374269</v>
      </c>
      <c r="AG1609" s="260">
        <v>1</v>
      </c>
      <c r="AH1609" s="260">
        <v>0.93032523460599</v>
      </c>
      <c r="AI1609" s="262">
        <v>0.92</v>
      </c>
      <c r="AJ1609" s="260" t="s">
        <v>33</v>
      </c>
      <c r="AK1609" s="260">
        <v>1</v>
      </c>
      <c r="AL1609" s="260" t="s">
        <v>33</v>
      </c>
      <c r="AM1609" s="260">
        <v>1</v>
      </c>
      <c r="AN1609" s="259">
        <v>0.99</v>
      </c>
      <c r="AO1609" s="264">
        <v>1</v>
      </c>
      <c r="AP1609" s="264">
        <v>1</v>
      </c>
      <c r="AQ1609" s="264">
        <v>1</v>
      </c>
      <c r="AR1609" s="265">
        <v>1</v>
      </c>
      <c r="AS1609" s="286">
        <v>0.110069253262963</v>
      </c>
      <c r="AT1609" s="267" t="s">
        <v>33</v>
      </c>
      <c r="AU1609" s="268" t="s">
        <v>33</v>
      </c>
      <c r="AV1609" s="268" t="s">
        <v>33</v>
      </c>
      <c r="AW1609" s="268" t="s">
        <v>33</v>
      </c>
      <c r="AX1609" s="224"/>
      <c r="AY1609" s="222"/>
    </row>
    <row r="1610" ht="15" spans="1:51">
      <c r="A1610" s="220"/>
      <c r="B1610" s="224"/>
      <c r="C1610" s="283" t="s">
        <v>1455</v>
      </c>
      <c r="D1610" s="111" t="s">
        <v>25</v>
      </c>
      <c r="E1610" s="111" t="s">
        <v>1456</v>
      </c>
      <c r="F1610" s="290" t="s">
        <v>1651</v>
      </c>
      <c r="G1610" s="290" t="s">
        <v>1651</v>
      </c>
      <c r="H1610" s="290" t="s">
        <v>1651</v>
      </c>
      <c r="I1610" s="290" t="s">
        <v>1651</v>
      </c>
      <c r="J1610" s="259">
        <v>0.9</v>
      </c>
      <c r="K1610" s="260">
        <v>1</v>
      </c>
      <c r="L1610" s="260">
        <v>0.952380952380952</v>
      </c>
      <c r="M1610" s="261">
        <v>1</v>
      </c>
      <c r="N1610" s="261">
        <v>0.977720651242502</v>
      </c>
      <c r="O1610" s="262">
        <v>0.9</v>
      </c>
      <c r="P1610" s="263">
        <v>0.962962962962963</v>
      </c>
      <c r="Q1610" s="260">
        <v>0.969515242378811</v>
      </c>
      <c r="R1610" s="260">
        <v>0.964668769716088</v>
      </c>
      <c r="S1610" s="260">
        <v>0.940144428032168</v>
      </c>
      <c r="T1610" s="262">
        <v>0.9</v>
      </c>
      <c r="U1610" s="260">
        <v>0.61768219832736</v>
      </c>
      <c r="V1610" s="260">
        <v>0.664167916041979</v>
      </c>
      <c r="W1610" s="260">
        <v>0.675078864353312</v>
      </c>
      <c r="X1610" s="260">
        <v>0.675036927621861</v>
      </c>
      <c r="Y1610" s="262">
        <v>0.92</v>
      </c>
      <c r="Z1610" s="262">
        <v>0.7872</v>
      </c>
      <c r="AA1610" s="262">
        <v>0.906708129720124</v>
      </c>
      <c r="AB1610" s="262">
        <v>0.890873015873016</v>
      </c>
      <c r="AC1610" s="262">
        <v>0.899264308302338</v>
      </c>
      <c r="AD1610" s="262">
        <v>0.92</v>
      </c>
      <c r="AE1610" s="260">
        <v>1</v>
      </c>
      <c r="AF1610" s="260">
        <v>1</v>
      </c>
      <c r="AG1610" s="260">
        <v>1</v>
      </c>
      <c r="AH1610" s="260">
        <v>0.993385826771654</v>
      </c>
      <c r="AI1610" s="262">
        <v>0.92</v>
      </c>
      <c r="AJ1610" s="260">
        <v>0.867333623314485</v>
      </c>
      <c r="AK1610" s="260">
        <v>0.917705149306372</v>
      </c>
      <c r="AL1610" s="260">
        <v>0.905237515225335</v>
      </c>
      <c r="AM1610" s="260">
        <v>0.922356354338259</v>
      </c>
      <c r="AN1610" s="259">
        <v>0.99</v>
      </c>
      <c r="AO1610" s="264" t="s">
        <v>33</v>
      </c>
      <c r="AP1610" s="264">
        <v>1</v>
      </c>
      <c r="AQ1610" s="264">
        <v>1</v>
      </c>
      <c r="AR1610" s="265">
        <v>1</v>
      </c>
      <c r="AS1610" s="286">
        <v>0.110069253262963</v>
      </c>
      <c r="AT1610" s="267">
        <v>0.0588235294117647</v>
      </c>
      <c r="AU1610" s="268">
        <v>0.0888888888888889</v>
      </c>
      <c r="AV1610" s="268">
        <v>0</v>
      </c>
      <c r="AW1610" s="268">
        <v>0.0552455357142857</v>
      </c>
      <c r="AX1610" s="224"/>
      <c r="AY1610" s="222"/>
    </row>
    <row r="1611" ht="15" spans="1:51">
      <c r="A1611" s="220"/>
      <c r="B1611" s="224"/>
      <c r="C1611" s="283" t="s">
        <v>1455</v>
      </c>
      <c r="D1611" s="111" t="s">
        <v>125</v>
      </c>
      <c r="E1611" s="111" t="s">
        <v>1456</v>
      </c>
      <c r="F1611" s="290" t="s">
        <v>1652</v>
      </c>
      <c r="G1611" s="290" t="s">
        <v>1652</v>
      </c>
      <c r="H1611" s="290" t="s">
        <v>1652</v>
      </c>
      <c r="I1611" s="290" t="s">
        <v>1652</v>
      </c>
      <c r="J1611" s="259">
        <v>0.9</v>
      </c>
      <c r="K1611" s="260" t="s">
        <v>33</v>
      </c>
      <c r="L1611" s="260" t="s">
        <v>33</v>
      </c>
      <c r="M1611" s="261" t="s">
        <v>33</v>
      </c>
      <c r="N1611" s="261" t="s">
        <v>33</v>
      </c>
      <c r="O1611" s="262">
        <v>0.9</v>
      </c>
      <c r="P1611" s="263" t="s">
        <v>33</v>
      </c>
      <c r="Q1611" s="260" t="s">
        <v>33</v>
      </c>
      <c r="R1611" s="260" t="s">
        <v>33</v>
      </c>
      <c r="S1611" s="260">
        <v>0</v>
      </c>
      <c r="T1611" s="262">
        <v>0.9</v>
      </c>
      <c r="U1611" s="260" t="s">
        <v>33</v>
      </c>
      <c r="V1611" s="260" t="s">
        <v>33</v>
      </c>
      <c r="W1611" s="260" t="s">
        <v>33</v>
      </c>
      <c r="X1611" s="260">
        <v>0.666666666666667</v>
      </c>
      <c r="Y1611" s="262">
        <v>0.92</v>
      </c>
      <c r="Z1611" s="262" t="s">
        <v>33</v>
      </c>
      <c r="AA1611" s="262" t="s">
        <v>33</v>
      </c>
      <c r="AB1611" s="262" t="s">
        <v>33</v>
      </c>
      <c r="AC1611" s="262" t="s">
        <v>33</v>
      </c>
      <c r="AD1611" s="262">
        <v>0.92</v>
      </c>
      <c r="AE1611" s="260">
        <v>1</v>
      </c>
      <c r="AF1611" s="260">
        <v>0.983425414364641</v>
      </c>
      <c r="AG1611" s="260">
        <v>1</v>
      </c>
      <c r="AH1611" s="260">
        <v>0.966581415174766</v>
      </c>
      <c r="AI1611" s="262">
        <v>0.92</v>
      </c>
      <c r="AJ1611" s="260" t="s">
        <v>33</v>
      </c>
      <c r="AK1611" s="260" t="s">
        <v>33</v>
      </c>
      <c r="AL1611" s="260">
        <v>1</v>
      </c>
      <c r="AM1611" s="260">
        <v>0.8</v>
      </c>
      <c r="AN1611" s="259">
        <v>0.99</v>
      </c>
      <c r="AO1611" s="264">
        <v>1</v>
      </c>
      <c r="AP1611" s="264">
        <v>1</v>
      </c>
      <c r="AQ1611" s="264">
        <v>1</v>
      </c>
      <c r="AR1611" s="265">
        <v>1</v>
      </c>
      <c r="AS1611" s="286">
        <v>0.110069253262963</v>
      </c>
      <c r="AT1611" s="267" t="s">
        <v>33</v>
      </c>
      <c r="AU1611" s="268" t="s">
        <v>33</v>
      </c>
      <c r="AV1611" s="268" t="s">
        <v>33</v>
      </c>
      <c r="AW1611" s="268" t="s">
        <v>33</v>
      </c>
      <c r="AX1611" s="224"/>
      <c r="AY1611" s="222"/>
    </row>
    <row r="1612" ht="15" spans="1:51">
      <c r="A1612" s="220"/>
      <c r="B1612" s="224"/>
      <c r="C1612" s="283" t="s">
        <v>1455</v>
      </c>
      <c r="D1612" s="111" t="s">
        <v>125</v>
      </c>
      <c r="E1612" s="111" t="s">
        <v>1456</v>
      </c>
      <c r="F1612" s="290" t="s">
        <v>1653</v>
      </c>
      <c r="G1612" s="290" t="s">
        <v>1653</v>
      </c>
      <c r="H1612" s="290" t="s">
        <v>1653</v>
      </c>
      <c r="I1612" s="290" t="s">
        <v>1653</v>
      </c>
      <c r="J1612" s="259">
        <v>0.9</v>
      </c>
      <c r="K1612" s="260" t="s">
        <v>33</v>
      </c>
      <c r="L1612" s="260" t="s">
        <v>33</v>
      </c>
      <c r="M1612" s="261" t="s">
        <v>33</v>
      </c>
      <c r="N1612" s="261" t="s">
        <v>33</v>
      </c>
      <c r="O1612" s="262">
        <v>0.9</v>
      </c>
      <c r="P1612" s="263" t="s">
        <v>33</v>
      </c>
      <c r="Q1612" s="260" t="s">
        <v>33</v>
      </c>
      <c r="R1612" s="260" t="s">
        <v>33</v>
      </c>
      <c r="S1612" s="260" t="s">
        <v>33</v>
      </c>
      <c r="T1612" s="262">
        <v>0.9</v>
      </c>
      <c r="U1612" s="260" t="s">
        <v>33</v>
      </c>
      <c r="V1612" s="260" t="s">
        <v>33</v>
      </c>
      <c r="W1612" s="260" t="s">
        <v>33</v>
      </c>
      <c r="X1612" s="260" t="s">
        <v>33</v>
      </c>
      <c r="Y1612" s="262">
        <v>0.92</v>
      </c>
      <c r="Z1612" s="262" t="s">
        <v>33</v>
      </c>
      <c r="AA1612" s="262" t="s">
        <v>33</v>
      </c>
      <c r="AB1612" s="262" t="s">
        <v>33</v>
      </c>
      <c r="AC1612" s="262" t="s">
        <v>33</v>
      </c>
      <c r="AD1612" s="262">
        <v>0.92</v>
      </c>
      <c r="AE1612" s="260">
        <v>1</v>
      </c>
      <c r="AF1612" s="260">
        <v>1</v>
      </c>
      <c r="AG1612" s="260">
        <v>1</v>
      </c>
      <c r="AH1612" s="260">
        <v>0.992925170068027</v>
      </c>
      <c r="AI1612" s="262">
        <v>0.92</v>
      </c>
      <c r="AJ1612" s="260">
        <v>1</v>
      </c>
      <c r="AK1612" s="260" t="s">
        <v>33</v>
      </c>
      <c r="AL1612" s="260" t="s">
        <v>33</v>
      </c>
      <c r="AM1612" s="260">
        <v>1</v>
      </c>
      <c r="AN1612" s="259">
        <v>0.99</v>
      </c>
      <c r="AO1612" s="264">
        <v>1</v>
      </c>
      <c r="AP1612" s="264">
        <v>1</v>
      </c>
      <c r="AQ1612" s="264">
        <v>1</v>
      </c>
      <c r="AR1612" s="265">
        <v>1</v>
      </c>
      <c r="AS1612" s="286">
        <v>0.110069253262963</v>
      </c>
      <c r="AT1612" s="267" t="s">
        <v>33</v>
      </c>
      <c r="AU1612" s="268" t="s">
        <v>33</v>
      </c>
      <c r="AV1612" s="268" t="s">
        <v>33</v>
      </c>
      <c r="AW1612" s="268" t="s">
        <v>33</v>
      </c>
      <c r="AX1612" s="224"/>
      <c r="AY1612" s="222"/>
    </row>
    <row r="1613" ht="15" spans="1:51">
      <c r="A1613" s="220"/>
      <c r="B1613" s="224"/>
      <c r="C1613" s="283" t="s">
        <v>1455</v>
      </c>
      <c r="D1613" s="111" t="s">
        <v>125</v>
      </c>
      <c r="E1613" s="111" t="s">
        <v>1456</v>
      </c>
      <c r="F1613" s="290" t="s">
        <v>1654</v>
      </c>
      <c r="G1613" s="290" t="s">
        <v>1654</v>
      </c>
      <c r="H1613" s="290" t="s">
        <v>1654</v>
      </c>
      <c r="I1613" s="290" t="s">
        <v>1654</v>
      </c>
      <c r="J1613" s="259">
        <v>0.9</v>
      </c>
      <c r="K1613" s="260" t="s">
        <v>33</v>
      </c>
      <c r="L1613" s="260" t="s">
        <v>33</v>
      </c>
      <c r="M1613" s="261" t="s">
        <v>33</v>
      </c>
      <c r="N1613" s="261" t="s">
        <v>33</v>
      </c>
      <c r="O1613" s="262">
        <v>0.9</v>
      </c>
      <c r="P1613" s="263" t="s">
        <v>33</v>
      </c>
      <c r="Q1613" s="260" t="s">
        <v>33</v>
      </c>
      <c r="R1613" s="260">
        <v>0</v>
      </c>
      <c r="S1613" s="260">
        <v>0</v>
      </c>
      <c r="T1613" s="262">
        <v>0.9</v>
      </c>
      <c r="U1613" s="260" t="s">
        <v>33</v>
      </c>
      <c r="V1613" s="260" t="s">
        <v>33</v>
      </c>
      <c r="W1613" s="260">
        <v>1</v>
      </c>
      <c r="X1613" s="260">
        <v>0.846153846153846</v>
      </c>
      <c r="Y1613" s="262">
        <v>0.92</v>
      </c>
      <c r="Z1613" s="262" t="s">
        <v>33</v>
      </c>
      <c r="AA1613" s="262" t="s">
        <v>33</v>
      </c>
      <c r="AB1613" s="262">
        <v>1</v>
      </c>
      <c r="AC1613" s="262">
        <v>1</v>
      </c>
      <c r="AD1613" s="262">
        <v>0.92</v>
      </c>
      <c r="AE1613" s="260">
        <v>1</v>
      </c>
      <c r="AF1613" s="260">
        <v>0.998430141287284</v>
      </c>
      <c r="AG1613" s="260">
        <v>1</v>
      </c>
      <c r="AH1613" s="260">
        <v>0.996077576814121</v>
      </c>
      <c r="AI1613" s="262">
        <v>0.92</v>
      </c>
      <c r="AJ1613" s="260" t="s">
        <v>33</v>
      </c>
      <c r="AK1613" s="260">
        <v>0</v>
      </c>
      <c r="AL1613" s="260">
        <v>1</v>
      </c>
      <c r="AM1613" s="260">
        <v>0.842105263157895</v>
      </c>
      <c r="AN1613" s="259">
        <v>0.99</v>
      </c>
      <c r="AO1613" s="264">
        <v>1</v>
      </c>
      <c r="AP1613" s="264">
        <v>1</v>
      </c>
      <c r="AQ1613" s="264">
        <v>1</v>
      </c>
      <c r="AR1613" s="265">
        <v>1</v>
      </c>
      <c r="AS1613" s="286">
        <v>0.110069253262963</v>
      </c>
      <c r="AT1613" s="267" t="s">
        <v>33</v>
      </c>
      <c r="AU1613" s="268" t="s">
        <v>33</v>
      </c>
      <c r="AV1613" s="268" t="s">
        <v>33</v>
      </c>
      <c r="AW1613" s="268" t="s">
        <v>33</v>
      </c>
      <c r="AX1613" s="224"/>
      <c r="AY1613" s="222"/>
    </row>
    <row r="1614" ht="15" spans="1:51">
      <c r="A1614" s="220"/>
      <c r="B1614" s="224"/>
      <c r="C1614" s="283" t="s">
        <v>1455</v>
      </c>
      <c r="D1614" s="111" t="s">
        <v>25</v>
      </c>
      <c r="E1614" s="111" t="s">
        <v>1456</v>
      </c>
      <c r="F1614" s="290" t="s">
        <v>1655</v>
      </c>
      <c r="G1614" s="290" t="s">
        <v>1655</v>
      </c>
      <c r="H1614" s="290" t="s">
        <v>1655</v>
      </c>
      <c r="I1614" s="290" t="s">
        <v>1655</v>
      </c>
      <c r="J1614" s="259">
        <v>0.9</v>
      </c>
      <c r="K1614" s="260">
        <v>1</v>
      </c>
      <c r="L1614" s="260">
        <v>0.970588235294118</v>
      </c>
      <c r="M1614" s="261">
        <v>1</v>
      </c>
      <c r="N1614" s="261">
        <v>0.956379498364231</v>
      </c>
      <c r="O1614" s="262">
        <v>0.9</v>
      </c>
      <c r="P1614" s="263">
        <v>0.943061605476042</v>
      </c>
      <c r="Q1614" s="260">
        <v>0.884991230268103</v>
      </c>
      <c r="R1614" s="260">
        <v>0.835889070146819</v>
      </c>
      <c r="S1614" s="260">
        <v>0.903062046736503</v>
      </c>
      <c r="T1614" s="262">
        <v>0.9</v>
      </c>
      <c r="U1614" s="260">
        <v>0.991599253266957</v>
      </c>
      <c r="V1614" s="260">
        <v>0.990228013029316</v>
      </c>
      <c r="W1614" s="260">
        <v>0.991517128874388</v>
      </c>
      <c r="X1614" s="260">
        <v>0.991045527800161</v>
      </c>
      <c r="Y1614" s="262">
        <v>0.92</v>
      </c>
      <c r="Z1614" s="262">
        <v>1</v>
      </c>
      <c r="AA1614" s="262">
        <v>1</v>
      </c>
      <c r="AB1614" s="262">
        <v>0.4</v>
      </c>
      <c r="AC1614" s="262">
        <v>0.539772727272727</v>
      </c>
      <c r="AD1614" s="262">
        <v>0.92</v>
      </c>
      <c r="AE1614" s="260">
        <v>1</v>
      </c>
      <c r="AF1614" s="260">
        <v>1</v>
      </c>
      <c r="AG1614" s="260">
        <v>1</v>
      </c>
      <c r="AH1614" s="260">
        <v>0.998925501432665</v>
      </c>
      <c r="AI1614" s="262">
        <v>0.92</v>
      </c>
      <c r="AJ1614" s="260">
        <v>0.993470149253731</v>
      </c>
      <c r="AK1614" s="260">
        <v>0.996745117676515</v>
      </c>
      <c r="AL1614" s="260">
        <v>0.996742671009772</v>
      </c>
      <c r="AM1614" s="260">
        <v>0.994993163355586</v>
      </c>
      <c r="AN1614" s="259">
        <v>0.99</v>
      </c>
      <c r="AO1614" s="264">
        <v>1</v>
      </c>
      <c r="AP1614" s="264">
        <v>1</v>
      </c>
      <c r="AQ1614" s="264">
        <v>1</v>
      </c>
      <c r="AR1614" s="265">
        <v>1</v>
      </c>
      <c r="AS1614" s="286">
        <v>0.110069253262963</v>
      </c>
      <c r="AT1614" s="267">
        <v>0.037037037037037</v>
      </c>
      <c r="AU1614" s="268">
        <v>0.0595238095238095</v>
      </c>
      <c r="AV1614" s="268">
        <v>0.0508474576271186</v>
      </c>
      <c r="AW1614" s="268">
        <v>0.0479725870930897</v>
      </c>
      <c r="AX1614" s="224"/>
      <c r="AY1614" s="222"/>
    </row>
    <row r="1615" ht="15" spans="1:51">
      <c r="A1615" s="220"/>
      <c r="B1615" s="224"/>
      <c r="C1615" s="283" t="s">
        <v>1455</v>
      </c>
      <c r="D1615" s="111" t="s">
        <v>125</v>
      </c>
      <c r="E1615" s="111" t="s">
        <v>1456</v>
      </c>
      <c r="F1615" s="290" t="s">
        <v>1656</v>
      </c>
      <c r="G1615" s="290" t="s">
        <v>1656</v>
      </c>
      <c r="H1615" s="290" t="s">
        <v>1656</v>
      </c>
      <c r="I1615" s="290" t="s">
        <v>1656</v>
      </c>
      <c r="J1615" s="259">
        <v>0.9</v>
      </c>
      <c r="K1615" s="260" t="s">
        <v>33</v>
      </c>
      <c r="L1615" s="260" t="s">
        <v>33</v>
      </c>
      <c r="M1615" s="261" t="s">
        <v>33</v>
      </c>
      <c r="N1615" s="261" t="s">
        <v>33</v>
      </c>
      <c r="O1615" s="262">
        <v>0.9</v>
      </c>
      <c r="P1615" s="263">
        <v>0</v>
      </c>
      <c r="Q1615" s="260" t="s">
        <v>33</v>
      </c>
      <c r="R1615" s="260">
        <v>0</v>
      </c>
      <c r="S1615" s="260">
        <v>0</v>
      </c>
      <c r="T1615" s="262">
        <v>0.9</v>
      </c>
      <c r="U1615" s="260">
        <v>1</v>
      </c>
      <c r="V1615" s="260" t="s">
        <v>33</v>
      </c>
      <c r="W1615" s="260">
        <v>1</v>
      </c>
      <c r="X1615" s="260">
        <v>1</v>
      </c>
      <c r="Y1615" s="262">
        <v>0.92</v>
      </c>
      <c r="Z1615" s="262" t="s">
        <v>33</v>
      </c>
      <c r="AA1615" s="262" t="s">
        <v>33</v>
      </c>
      <c r="AB1615" s="262" t="s">
        <v>33</v>
      </c>
      <c r="AC1615" s="262" t="s">
        <v>33</v>
      </c>
      <c r="AD1615" s="262">
        <v>0.92</v>
      </c>
      <c r="AE1615" s="260">
        <v>1</v>
      </c>
      <c r="AF1615" s="260">
        <v>1</v>
      </c>
      <c r="AG1615" s="260">
        <v>0.998563218390805</v>
      </c>
      <c r="AH1615" s="260">
        <v>0.880530973451327</v>
      </c>
      <c r="AI1615" s="262">
        <v>0.92</v>
      </c>
      <c r="AJ1615" s="260">
        <v>1</v>
      </c>
      <c r="AK1615" s="260" t="s">
        <v>33</v>
      </c>
      <c r="AL1615" s="260">
        <v>1</v>
      </c>
      <c r="AM1615" s="260">
        <v>1</v>
      </c>
      <c r="AN1615" s="259">
        <v>0.99</v>
      </c>
      <c r="AO1615" s="264">
        <v>1</v>
      </c>
      <c r="AP1615" s="264">
        <v>1</v>
      </c>
      <c r="AQ1615" s="264">
        <v>1</v>
      </c>
      <c r="AR1615" s="265">
        <v>1</v>
      </c>
      <c r="AS1615" s="286">
        <v>0.110069253262963</v>
      </c>
      <c r="AT1615" s="267" t="s">
        <v>33</v>
      </c>
      <c r="AU1615" s="268" t="s">
        <v>33</v>
      </c>
      <c r="AV1615" s="268" t="s">
        <v>33</v>
      </c>
      <c r="AW1615" s="268" t="s">
        <v>33</v>
      </c>
      <c r="AX1615" s="224"/>
      <c r="AY1615" s="222"/>
    </row>
    <row r="1616" ht="15" spans="1:51">
      <c r="A1616" s="220"/>
      <c r="B1616" s="224"/>
      <c r="C1616" s="283" t="s">
        <v>1455</v>
      </c>
      <c r="D1616" s="111" t="s">
        <v>125</v>
      </c>
      <c r="E1616" s="111" t="s">
        <v>1456</v>
      </c>
      <c r="F1616" s="290" t="s">
        <v>1657</v>
      </c>
      <c r="G1616" s="290" t="s">
        <v>1657</v>
      </c>
      <c r="H1616" s="290" t="s">
        <v>1657</v>
      </c>
      <c r="I1616" s="290" t="s">
        <v>1657</v>
      </c>
      <c r="J1616" s="259">
        <v>0.9</v>
      </c>
      <c r="K1616" s="260" t="s">
        <v>33</v>
      </c>
      <c r="L1616" s="260" t="s">
        <v>33</v>
      </c>
      <c r="M1616" s="261" t="s">
        <v>33</v>
      </c>
      <c r="N1616" s="261" t="s">
        <v>33</v>
      </c>
      <c r="O1616" s="262">
        <v>0.9</v>
      </c>
      <c r="P1616" s="263">
        <v>0</v>
      </c>
      <c r="Q1616" s="260">
        <v>0</v>
      </c>
      <c r="R1616" s="260">
        <v>0</v>
      </c>
      <c r="S1616" s="260">
        <v>0</v>
      </c>
      <c r="T1616" s="262">
        <v>0.9</v>
      </c>
      <c r="U1616" s="260">
        <v>1</v>
      </c>
      <c r="V1616" s="260">
        <v>1</v>
      </c>
      <c r="W1616" s="260">
        <v>1</v>
      </c>
      <c r="X1616" s="260">
        <v>1</v>
      </c>
      <c r="Y1616" s="262">
        <v>0.92</v>
      </c>
      <c r="Z1616" s="262" t="s">
        <v>33</v>
      </c>
      <c r="AA1616" s="262" t="s">
        <v>33</v>
      </c>
      <c r="AB1616" s="262" t="s">
        <v>33</v>
      </c>
      <c r="AC1616" s="262">
        <v>1</v>
      </c>
      <c r="AD1616" s="262">
        <v>0.92</v>
      </c>
      <c r="AE1616" s="260">
        <v>1</v>
      </c>
      <c r="AF1616" s="260">
        <v>1</v>
      </c>
      <c r="AG1616" s="260">
        <v>1</v>
      </c>
      <c r="AH1616" s="260">
        <v>0.983975379390852</v>
      </c>
      <c r="AI1616" s="262">
        <v>0.92</v>
      </c>
      <c r="AJ1616" s="260">
        <v>1</v>
      </c>
      <c r="AK1616" s="260">
        <v>1</v>
      </c>
      <c r="AL1616" s="260">
        <v>1</v>
      </c>
      <c r="AM1616" s="260">
        <v>1</v>
      </c>
      <c r="AN1616" s="259">
        <v>0.99</v>
      </c>
      <c r="AO1616" s="264">
        <v>1</v>
      </c>
      <c r="AP1616" s="264">
        <v>1</v>
      </c>
      <c r="AQ1616" s="264">
        <v>1</v>
      </c>
      <c r="AR1616" s="265">
        <v>1</v>
      </c>
      <c r="AS1616" s="286">
        <v>0.110069253262963</v>
      </c>
      <c r="AT1616" s="267" t="s">
        <v>33</v>
      </c>
      <c r="AU1616" s="268" t="s">
        <v>33</v>
      </c>
      <c r="AV1616" s="268" t="s">
        <v>33</v>
      </c>
      <c r="AW1616" s="268" t="s">
        <v>33</v>
      </c>
      <c r="AX1616" s="224"/>
      <c r="AY1616" s="222"/>
    </row>
    <row r="1617" ht="15" spans="1:51">
      <c r="A1617" s="220"/>
      <c r="B1617" s="224"/>
      <c r="C1617" s="283" t="s">
        <v>1455</v>
      </c>
      <c r="D1617" s="111" t="s">
        <v>125</v>
      </c>
      <c r="E1617" s="111" t="s">
        <v>1456</v>
      </c>
      <c r="F1617" s="290" t="s">
        <v>1658</v>
      </c>
      <c r="G1617" s="290" t="s">
        <v>1658</v>
      </c>
      <c r="H1617" s="290" t="s">
        <v>1658</v>
      </c>
      <c r="I1617" s="290" t="s">
        <v>1658</v>
      </c>
      <c r="J1617" s="259">
        <v>0.9</v>
      </c>
      <c r="K1617" s="260" t="s">
        <v>33</v>
      </c>
      <c r="L1617" s="260" t="s">
        <v>33</v>
      </c>
      <c r="M1617" s="261" t="s">
        <v>33</v>
      </c>
      <c r="N1617" s="261" t="s">
        <v>33</v>
      </c>
      <c r="O1617" s="262">
        <v>0.9</v>
      </c>
      <c r="P1617" s="263" t="s">
        <v>33</v>
      </c>
      <c r="Q1617" s="260">
        <v>0</v>
      </c>
      <c r="R1617" s="260" t="s">
        <v>33</v>
      </c>
      <c r="S1617" s="260">
        <v>0</v>
      </c>
      <c r="T1617" s="262">
        <v>0.9</v>
      </c>
      <c r="U1617" s="260" t="s">
        <v>33</v>
      </c>
      <c r="V1617" s="260">
        <v>1</v>
      </c>
      <c r="W1617" s="260" t="s">
        <v>33</v>
      </c>
      <c r="X1617" s="260">
        <v>1</v>
      </c>
      <c r="Y1617" s="262">
        <v>0.92</v>
      </c>
      <c r="Z1617" s="262" t="s">
        <v>33</v>
      </c>
      <c r="AA1617" s="262" t="s">
        <v>33</v>
      </c>
      <c r="AB1617" s="262" t="s">
        <v>33</v>
      </c>
      <c r="AC1617" s="262" t="s">
        <v>33</v>
      </c>
      <c r="AD1617" s="262">
        <v>0.92</v>
      </c>
      <c r="AE1617" s="260">
        <v>0.932059447983015</v>
      </c>
      <c r="AF1617" s="260">
        <v>0.941037735849057</v>
      </c>
      <c r="AG1617" s="260">
        <v>1</v>
      </c>
      <c r="AH1617" s="260">
        <v>0.935230309699733</v>
      </c>
      <c r="AI1617" s="262">
        <v>0.92</v>
      </c>
      <c r="AJ1617" s="260" t="s">
        <v>33</v>
      </c>
      <c r="AK1617" s="260">
        <v>1</v>
      </c>
      <c r="AL1617" s="260" t="s">
        <v>33</v>
      </c>
      <c r="AM1617" s="260">
        <v>1</v>
      </c>
      <c r="AN1617" s="259">
        <v>0.99</v>
      </c>
      <c r="AO1617" s="264">
        <v>1</v>
      </c>
      <c r="AP1617" s="264">
        <v>1</v>
      </c>
      <c r="AQ1617" s="264">
        <v>1</v>
      </c>
      <c r="AR1617" s="265">
        <v>1</v>
      </c>
      <c r="AS1617" s="286">
        <v>0.110069253262963</v>
      </c>
      <c r="AT1617" s="267" t="s">
        <v>33</v>
      </c>
      <c r="AU1617" s="268" t="s">
        <v>33</v>
      </c>
      <c r="AV1617" s="268" t="s">
        <v>33</v>
      </c>
      <c r="AW1617" s="268" t="s">
        <v>33</v>
      </c>
      <c r="AX1617" s="224"/>
      <c r="AY1617" s="222"/>
    </row>
    <row r="1618" ht="15" spans="1:51">
      <c r="A1618" s="220"/>
      <c r="B1618" s="224"/>
      <c r="C1618" s="283" t="s">
        <v>1455</v>
      </c>
      <c r="D1618" s="111" t="s">
        <v>125</v>
      </c>
      <c r="E1618" s="111" t="s">
        <v>1456</v>
      </c>
      <c r="F1618" s="290" t="s">
        <v>1659</v>
      </c>
      <c r="G1618" s="290" t="s">
        <v>1659</v>
      </c>
      <c r="H1618" s="290" t="s">
        <v>1659</v>
      </c>
      <c r="I1618" s="290" t="s">
        <v>1659</v>
      </c>
      <c r="J1618" s="259">
        <v>0.9</v>
      </c>
      <c r="K1618" s="260" t="s">
        <v>33</v>
      </c>
      <c r="L1618" s="260" t="s">
        <v>33</v>
      </c>
      <c r="M1618" s="261" t="s">
        <v>33</v>
      </c>
      <c r="N1618" s="261" t="s">
        <v>33</v>
      </c>
      <c r="O1618" s="262">
        <v>0.9</v>
      </c>
      <c r="P1618" s="263" t="s">
        <v>33</v>
      </c>
      <c r="Q1618" s="260" t="s">
        <v>33</v>
      </c>
      <c r="R1618" s="260" t="s">
        <v>33</v>
      </c>
      <c r="S1618" s="260">
        <v>0</v>
      </c>
      <c r="T1618" s="262">
        <v>0.9</v>
      </c>
      <c r="U1618" s="260" t="s">
        <v>33</v>
      </c>
      <c r="V1618" s="260" t="s">
        <v>33</v>
      </c>
      <c r="W1618" s="260" t="s">
        <v>33</v>
      </c>
      <c r="X1618" s="260">
        <v>1</v>
      </c>
      <c r="Y1618" s="262">
        <v>0.92</v>
      </c>
      <c r="Z1618" s="262" t="s">
        <v>33</v>
      </c>
      <c r="AA1618" s="262" t="s">
        <v>33</v>
      </c>
      <c r="AB1618" s="262" t="s">
        <v>33</v>
      </c>
      <c r="AC1618" s="262">
        <v>1</v>
      </c>
      <c r="AD1618" s="262">
        <v>0.92</v>
      </c>
      <c r="AE1618" s="260">
        <v>1</v>
      </c>
      <c r="AF1618" s="260">
        <v>1</v>
      </c>
      <c r="AG1618" s="260">
        <v>0.99492385786802</v>
      </c>
      <c r="AH1618" s="260">
        <v>0.986823855755895</v>
      </c>
      <c r="AI1618" s="262">
        <v>0.92</v>
      </c>
      <c r="AJ1618" s="260" t="s">
        <v>33</v>
      </c>
      <c r="AK1618" s="260" t="s">
        <v>33</v>
      </c>
      <c r="AL1618" s="260" t="s">
        <v>33</v>
      </c>
      <c r="AM1618" s="260">
        <v>1</v>
      </c>
      <c r="AN1618" s="259">
        <v>0.99</v>
      </c>
      <c r="AO1618" s="264">
        <v>1</v>
      </c>
      <c r="AP1618" s="264">
        <v>1</v>
      </c>
      <c r="AQ1618" s="264" t="s">
        <v>33</v>
      </c>
      <c r="AR1618" s="265">
        <v>1</v>
      </c>
      <c r="AS1618" s="286">
        <v>0.110069253262963</v>
      </c>
      <c r="AT1618" s="267" t="s">
        <v>33</v>
      </c>
      <c r="AU1618" s="268" t="s">
        <v>33</v>
      </c>
      <c r="AV1618" s="268" t="s">
        <v>33</v>
      </c>
      <c r="AW1618" s="268" t="s">
        <v>33</v>
      </c>
      <c r="AX1618" s="224"/>
      <c r="AY1618" s="222"/>
    </row>
    <row r="1619" ht="15" spans="1:51">
      <c r="A1619" s="220"/>
      <c r="B1619" s="224"/>
      <c r="C1619" s="283" t="s">
        <v>1455</v>
      </c>
      <c r="D1619" s="111" t="s">
        <v>125</v>
      </c>
      <c r="E1619" s="111" t="s">
        <v>1456</v>
      </c>
      <c r="F1619" s="290" t="s">
        <v>1660</v>
      </c>
      <c r="G1619" s="290" t="s">
        <v>1660</v>
      </c>
      <c r="H1619" s="290" t="s">
        <v>1660</v>
      </c>
      <c r="I1619" s="290" t="s">
        <v>1660</v>
      </c>
      <c r="J1619" s="259">
        <v>0.9</v>
      </c>
      <c r="K1619" s="260" t="s">
        <v>33</v>
      </c>
      <c r="L1619" s="260" t="s">
        <v>33</v>
      </c>
      <c r="M1619" s="261" t="s">
        <v>33</v>
      </c>
      <c r="N1619" s="261" t="s">
        <v>33</v>
      </c>
      <c r="O1619" s="262">
        <v>0.9</v>
      </c>
      <c r="P1619" s="263">
        <v>0</v>
      </c>
      <c r="Q1619" s="260">
        <v>0</v>
      </c>
      <c r="R1619" s="260" t="s">
        <v>33</v>
      </c>
      <c r="S1619" s="260">
        <v>0</v>
      </c>
      <c r="T1619" s="262">
        <v>0.9</v>
      </c>
      <c r="U1619" s="260">
        <v>1</v>
      </c>
      <c r="V1619" s="260">
        <v>1</v>
      </c>
      <c r="W1619" s="260" t="s">
        <v>33</v>
      </c>
      <c r="X1619" s="260">
        <v>0.777777777777778</v>
      </c>
      <c r="Y1619" s="262">
        <v>0.92</v>
      </c>
      <c r="Z1619" s="262" t="s">
        <v>33</v>
      </c>
      <c r="AA1619" s="262" t="s">
        <v>33</v>
      </c>
      <c r="AB1619" s="262" t="s">
        <v>33</v>
      </c>
      <c r="AC1619" s="262">
        <v>1</v>
      </c>
      <c r="AD1619" s="262">
        <v>0.92</v>
      </c>
      <c r="AE1619" s="260">
        <v>0.904632152588556</v>
      </c>
      <c r="AF1619" s="260">
        <v>0.905311778290993</v>
      </c>
      <c r="AG1619" s="260">
        <v>0.936293436293436</v>
      </c>
      <c r="AH1619" s="260">
        <v>0.893714466203411</v>
      </c>
      <c r="AI1619" s="262">
        <v>0.92</v>
      </c>
      <c r="AJ1619" s="260">
        <v>1</v>
      </c>
      <c r="AK1619" s="260">
        <v>1</v>
      </c>
      <c r="AL1619" s="260" t="s">
        <v>33</v>
      </c>
      <c r="AM1619" s="260">
        <v>0.8</v>
      </c>
      <c r="AN1619" s="259">
        <v>0.99</v>
      </c>
      <c r="AO1619" s="264">
        <v>1</v>
      </c>
      <c r="AP1619" s="264">
        <v>1</v>
      </c>
      <c r="AQ1619" s="264">
        <v>1</v>
      </c>
      <c r="AR1619" s="265">
        <v>1</v>
      </c>
      <c r="AS1619" s="286">
        <v>0.110069253262963</v>
      </c>
      <c r="AT1619" s="267" t="s">
        <v>33</v>
      </c>
      <c r="AU1619" s="268" t="s">
        <v>33</v>
      </c>
      <c r="AV1619" s="268" t="s">
        <v>33</v>
      </c>
      <c r="AW1619" s="268" t="s">
        <v>33</v>
      </c>
      <c r="AX1619" s="224"/>
      <c r="AY1619" s="222"/>
    </row>
    <row r="1620" ht="15" spans="1:51">
      <c r="A1620" s="220"/>
      <c r="B1620" s="224"/>
      <c r="C1620" s="283" t="s">
        <v>1455</v>
      </c>
      <c r="D1620" s="111" t="s">
        <v>25</v>
      </c>
      <c r="E1620" s="111" t="s">
        <v>1456</v>
      </c>
      <c r="F1620" s="290" t="s">
        <v>1661</v>
      </c>
      <c r="G1620" s="290" t="s">
        <v>1661</v>
      </c>
      <c r="H1620" s="290" t="s">
        <v>1661</v>
      </c>
      <c r="I1620" s="290" t="s">
        <v>1661</v>
      </c>
      <c r="J1620" s="259">
        <v>0.9</v>
      </c>
      <c r="K1620" s="260">
        <v>0.9375</v>
      </c>
      <c r="L1620" s="260">
        <v>0.909090909090909</v>
      </c>
      <c r="M1620" s="261">
        <v>0.909090909090909</v>
      </c>
      <c r="N1620" s="261">
        <v>0.928343949044586</v>
      </c>
      <c r="O1620" s="262">
        <v>0.9</v>
      </c>
      <c r="P1620" s="263">
        <v>0.61139896373057</v>
      </c>
      <c r="Q1620" s="260">
        <v>0.682344428364689</v>
      </c>
      <c r="R1620" s="260">
        <v>0.844621513944223</v>
      </c>
      <c r="S1620" s="260">
        <v>0.786341761515545</v>
      </c>
      <c r="T1620" s="262">
        <v>0.9</v>
      </c>
      <c r="U1620" s="260">
        <v>0.402417962003454</v>
      </c>
      <c r="V1620" s="260">
        <v>0.555716353111433</v>
      </c>
      <c r="W1620" s="260">
        <v>0.584661354581673</v>
      </c>
      <c r="X1620" s="260">
        <v>0.528581977439971</v>
      </c>
      <c r="Y1620" s="262">
        <v>0.92</v>
      </c>
      <c r="Z1620" s="262">
        <v>0.497716894977169</v>
      </c>
      <c r="AA1620" s="262">
        <v>0.714395099540582</v>
      </c>
      <c r="AB1620" s="262">
        <v>0.830457614403601</v>
      </c>
      <c r="AC1620" s="262">
        <v>0.701056998351992</v>
      </c>
      <c r="AD1620" s="262">
        <v>0.92</v>
      </c>
      <c r="AE1620" s="260">
        <v>0.130030959752322</v>
      </c>
      <c r="AF1620" s="260">
        <v>0.396739130434783</v>
      </c>
      <c r="AG1620" s="260">
        <v>1</v>
      </c>
      <c r="AH1620" s="260">
        <v>0.804204581110762</v>
      </c>
      <c r="AI1620" s="262">
        <v>0.92</v>
      </c>
      <c r="AJ1620" s="260">
        <v>0.547902316844083</v>
      </c>
      <c r="AK1620" s="260">
        <v>0.775092936802974</v>
      </c>
      <c r="AL1620" s="260">
        <v>0.852928601966652</v>
      </c>
      <c r="AM1620" s="260">
        <v>0.761120506832031</v>
      </c>
      <c r="AN1620" s="259">
        <v>0.99</v>
      </c>
      <c r="AO1620" s="264" t="s">
        <v>33</v>
      </c>
      <c r="AP1620" s="264">
        <v>1</v>
      </c>
      <c r="AQ1620" s="264">
        <v>1</v>
      </c>
      <c r="AR1620" s="265">
        <v>1</v>
      </c>
      <c r="AS1620" s="286">
        <v>0.110069253262963</v>
      </c>
      <c r="AT1620" s="267">
        <v>0.133333333333333</v>
      </c>
      <c r="AU1620" s="268">
        <v>0.0882352941176471</v>
      </c>
      <c r="AV1620" s="268">
        <v>0.277777777777778</v>
      </c>
      <c r="AW1620" s="268">
        <v>0.126396648044693</v>
      </c>
      <c r="AX1620" s="224"/>
      <c r="AY1620" s="222"/>
    </row>
    <row r="1621" ht="15" spans="1:51">
      <c r="A1621" s="220"/>
      <c r="B1621" s="224"/>
      <c r="C1621" s="283" t="s">
        <v>1455</v>
      </c>
      <c r="D1621" s="111" t="s">
        <v>125</v>
      </c>
      <c r="E1621" s="111" t="s">
        <v>1456</v>
      </c>
      <c r="F1621" s="290" t="s">
        <v>1662</v>
      </c>
      <c r="G1621" s="290" t="s">
        <v>1662</v>
      </c>
      <c r="H1621" s="290" t="s">
        <v>1662</v>
      </c>
      <c r="I1621" s="290" t="s">
        <v>1662</v>
      </c>
      <c r="J1621" s="259">
        <v>0.9</v>
      </c>
      <c r="K1621" s="260" t="s">
        <v>33</v>
      </c>
      <c r="L1621" s="260" t="s">
        <v>33</v>
      </c>
      <c r="M1621" s="261" t="s">
        <v>33</v>
      </c>
      <c r="N1621" s="261" t="s">
        <v>33</v>
      </c>
      <c r="O1621" s="262">
        <v>0.9</v>
      </c>
      <c r="P1621" s="263" t="s">
        <v>33</v>
      </c>
      <c r="Q1621" s="260">
        <v>0</v>
      </c>
      <c r="R1621" s="260">
        <v>0</v>
      </c>
      <c r="S1621" s="260">
        <v>0</v>
      </c>
      <c r="T1621" s="262">
        <v>0.9</v>
      </c>
      <c r="U1621" s="260" t="s">
        <v>33</v>
      </c>
      <c r="V1621" s="260">
        <v>1</v>
      </c>
      <c r="W1621" s="260">
        <v>0</v>
      </c>
      <c r="X1621" s="260">
        <v>0.764705882352941</v>
      </c>
      <c r="Y1621" s="262">
        <v>0.92</v>
      </c>
      <c r="Z1621" s="262" t="s">
        <v>33</v>
      </c>
      <c r="AA1621" s="262" t="s">
        <v>33</v>
      </c>
      <c r="AB1621" s="262" t="s">
        <v>33</v>
      </c>
      <c r="AC1621" s="262">
        <v>1</v>
      </c>
      <c r="AD1621" s="262">
        <v>0.92</v>
      </c>
      <c r="AE1621" s="260">
        <v>1</v>
      </c>
      <c r="AF1621" s="260">
        <v>1</v>
      </c>
      <c r="AG1621" s="260">
        <v>1</v>
      </c>
      <c r="AH1621" s="260">
        <v>0.976663961038961</v>
      </c>
      <c r="AI1621" s="262">
        <v>0.92</v>
      </c>
      <c r="AJ1621" s="260" t="s">
        <v>33</v>
      </c>
      <c r="AK1621" s="260">
        <v>1</v>
      </c>
      <c r="AL1621" s="260">
        <v>0</v>
      </c>
      <c r="AM1621" s="260">
        <v>0.904761904761905</v>
      </c>
      <c r="AN1621" s="259">
        <v>0.99</v>
      </c>
      <c r="AO1621" s="264">
        <v>1</v>
      </c>
      <c r="AP1621" s="264">
        <v>1</v>
      </c>
      <c r="AQ1621" s="264">
        <v>1</v>
      </c>
      <c r="AR1621" s="265">
        <v>1</v>
      </c>
      <c r="AS1621" s="286">
        <v>0.110069253262963</v>
      </c>
      <c r="AT1621" s="267" t="s">
        <v>33</v>
      </c>
      <c r="AU1621" s="268" t="s">
        <v>33</v>
      </c>
      <c r="AV1621" s="268" t="s">
        <v>33</v>
      </c>
      <c r="AW1621" s="268" t="s">
        <v>33</v>
      </c>
      <c r="AX1621" s="224"/>
      <c r="AY1621" s="222"/>
    </row>
    <row r="1622" ht="15" spans="1:51">
      <c r="A1622" s="220"/>
      <c r="B1622" s="224"/>
      <c r="C1622" s="283" t="s">
        <v>1455</v>
      </c>
      <c r="D1622" s="111" t="s">
        <v>25</v>
      </c>
      <c r="E1622" s="111" t="s">
        <v>1456</v>
      </c>
      <c r="F1622" s="290" t="s">
        <v>1663</v>
      </c>
      <c r="G1622" s="290" t="s">
        <v>1663</v>
      </c>
      <c r="H1622" s="290" t="s">
        <v>1663</v>
      </c>
      <c r="I1622" s="290" t="s">
        <v>1663</v>
      </c>
      <c r="J1622" s="259">
        <v>0.9</v>
      </c>
      <c r="K1622" s="260">
        <v>0.846153846153846</v>
      </c>
      <c r="L1622" s="260">
        <v>0.9375</v>
      </c>
      <c r="M1622" s="261">
        <v>1</v>
      </c>
      <c r="N1622" s="261">
        <v>0.959677419354839</v>
      </c>
      <c r="O1622" s="262">
        <v>0.9</v>
      </c>
      <c r="P1622" s="263">
        <v>0.964033850493653</v>
      </c>
      <c r="Q1622" s="260">
        <v>0.989278752436647</v>
      </c>
      <c r="R1622" s="260">
        <v>0.998436278342455</v>
      </c>
      <c r="S1622" s="260">
        <v>0.990317326254826</v>
      </c>
      <c r="T1622" s="262">
        <v>0.9</v>
      </c>
      <c r="U1622" s="260">
        <v>0.910437235543018</v>
      </c>
      <c r="V1622" s="260">
        <v>0.917153996101364</v>
      </c>
      <c r="W1622" s="260">
        <v>0.938232994526974</v>
      </c>
      <c r="X1622" s="260">
        <v>0.939249517374517</v>
      </c>
      <c r="Y1622" s="262">
        <v>0.92</v>
      </c>
      <c r="Z1622" s="262" t="s">
        <v>33</v>
      </c>
      <c r="AA1622" s="262" t="s">
        <v>33</v>
      </c>
      <c r="AB1622" s="262" t="s">
        <v>33</v>
      </c>
      <c r="AC1622" s="262" t="s">
        <v>33</v>
      </c>
      <c r="AD1622" s="262">
        <v>0.92</v>
      </c>
      <c r="AE1622" s="260">
        <v>1</v>
      </c>
      <c r="AF1622" s="260">
        <v>1</v>
      </c>
      <c r="AG1622" s="260">
        <v>1</v>
      </c>
      <c r="AH1622" s="260">
        <v>0.989263803680982</v>
      </c>
      <c r="AI1622" s="262">
        <v>0.92</v>
      </c>
      <c r="AJ1622" s="260">
        <v>0.952045133991537</v>
      </c>
      <c r="AK1622" s="260">
        <v>0.964912280701754</v>
      </c>
      <c r="AL1622" s="260">
        <v>0.985144644253323</v>
      </c>
      <c r="AM1622" s="260">
        <v>0.979307432432432</v>
      </c>
      <c r="AN1622" s="259">
        <v>0.99</v>
      </c>
      <c r="AO1622" s="264">
        <v>1</v>
      </c>
      <c r="AP1622" s="264">
        <v>1</v>
      </c>
      <c r="AQ1622" s="264">
        <v>1</v>
      </c>
      <c r="AR1622" s="265">
        <v>1</v>
      </c>
      <c r="AS1622" s="286">
        <v>0.110069253262963</v>
      </c>
      <c r="AT1622" s="267">
        <v>0.0476190476190476</v>
      </c>
      <c r="AU1622" s="268">
        <v>0.0285714285714286</v>
      </c>
      <c r="AV1622" s="268">
        <v>0.204545454545455</v>
      </c>
      <c r="AW1622" s="268">
        <v>0.0518453427065026</v>
      </c>
      <c r="AX1622" s="224"/>
      <c r="AY1622" s="222"/>
    </row>
    <row r="1623" ht="15" spans="1:51">
      <c r="A1623" s="220"/>
      <c r="B1623" s="224"/>
      <c r="C1623" s="283" t="s">
        <v>1455</v>
      </c>
      <c r="D1623" s="111" t="s">
        <v>25</v>
      </c>
      <c r="E1623" s="111" t="s">
        <v>1456</v>
      </c>
      <c r="F1623" s="290" t="s">
        <v>1664</v>
      </c>
      <c r="G1623" s="290" t="s">
        <v>1664</v>
      </c>
      <c r="H1623" s="290" t="s">
        <v>1664</v>
      </c>
      <c r="I1623" s="290" t="s">
        <v>1664</v>
      </c>
      <c r="J1623" s="259">
        <v>0.9</v>
      </c>
      <c r="K1623" s="260">
        <v>0.857142857142857</v>
      </c>
      <c r="L1623" s="260">
        <v>0.916666666666667</v>
      </c>
      <c r="M1623" s="261">
        <v>0.88</v>
      </c>
      <c r="N1623" s="261">
        <v>0.928104575163399</v>
      </c>
      <c r="O1623" s="262">
        <v>0.9</v>
      </c>
      <c r="P1623" s="263">
        <v>0.99335232668566</v>
      </c>
      <c r="Q1623" s="260">
        <v>0.985518905872888</v>
      </c>
      <c r="R1623" s="260">
        <v>0.989495798319328</v>
      </c>
      <c r="S1623" s="260">
        <v>0.920338889805799</v>
      </c>
      <c r="T1623" s="262">
        <v>0.9</v>
      </c>
      <c r="U1623" s="260">
        <v>0.618233618233618</v>
      </c>
      <c r="V1623" s="260">
        <v>0.714400643604183</v>
      </c>
      <c r="W1623" s="260">
        <v>0.660714285714286</v>
      </c>
      <c r="X1623" s="260">
        <v>0.659184683941244</v>
      </c>
      <c r="Y1623" s="262">
        <v>0.92</v>
      </c>
      <c r="Z1623" s="262">
        <v>0.879012345679012</v>
      </c>
      <c r="AA1623" s="262">
        <v>0.871681415929204</v>
      </c>
      <c r="AB1623" s="262">
        <v>0.903871829105474</v>
      </c>
      <c r="AC1623" s="262">
        <v>0.84101872659176</v>
      </c>
      <c r="AD1623" s="262">
        <v>0.92</v>
      </c>
      <c r="AE1623" s="260">
        <v>1</v>
      </c>
      <c r="AF1623" s="260">
        <v>1</v>
      </c>
      <c r="AG1623" s="260">
        <v>1</v>
      </c>
      <c r="AH1623" s="260">
        <v>0.969135802469136</v>
      </c>
      <c r="AI1623" s="262">
        <v>0.92</v>
      </c>
      <c r="AJ1623" s="260">
        <v>0.899931459904044</v>
      </c>
      <c r="AK1623" s="260">
        <v>0.915332771693345</v>
      </c>
      <c r="AL1623" s="260">
        <v>0.926212800652263</v>
      </c>
      <c r="AM1623" s="260">
        <v>0.885948944343314</v>
      </c>
      <c r="AN1623" s="259">
        <v>0.99</v>
      </c>
      <c r="AO1623" s="264">
        <v>1</v>
      </c>
      <c r="AP1623" s="264" t="s">
        <v>33</v>
      </c>
      <c r="AQ1623" s="264">
        <v>1</v>
      </c>
      <c r="AR1623" s="265">
        <v>1</v>
      </c>
      <c r="AS1623" s="286">
        <v>0.110069253262963</v>
      </c>
      <c r="AT1623" s="267">
        <v>0</v>
      </c>
      <c r="AU1623" s="268">
        <v>0.0476190476190476</v>
      </c>
      <c r="AV1623" s="268">
        <v>0.0303030303030303</v>
      </c>
      <c r="AW1623" s="268">
        <v>0.0785123966942149</v>
      </c>
      <c r="AX1623" s="224"/>
      <c r="AY1623" s="222"/>
    </row>
    <row r="1624" ht="15" spans="1:51">
      <c r="A1624" s="220"/>
      <c r="B1624" s="224"/>
      <c r="C1624" s="283" t="s">
        <v>1455</v>
      </c>
      <c r="D1624" s="111" t="s">
        <v>25</v>
      </c>
      <c r="E1624" s="111" t="s">
        <v>1456</v>
      </c>
      <c r="F1624" s="290" t="s">
        <v>1665</v>
      </c>
      <c r="G1624" s="290" t="s">
        <v>1665</v>
      </c>
      <c r="H1624" s="290" t="s">
        <v>1665</v>
      </c>
      <c r="I1624" s="290" t="s">
        <v>1665</v>
      </c>
      <c r="J1624" s="259">
        <v>0.9</v>
      </c>
      <c r="K1624" s="260">
        <v>1</v>
      </c>
      <c r="L1624" s="260">
        <v>1</v>
      </c>
      <c r="M1624" s="261">
        <v>1</v>
      </c>
      <c r="N1624" s="261">
        <v>0.996309963099631</v>
      </c>
      <c r="O1624" s="262">
        <v>0.9</v>
      </c>
      <c r="P1624" s="263">
        <v>0.952112676056338</v>
      </c>
      <c r="Q1624" s="260">
        <v>0.963265306122449</v>
      </c>
      <c r="R1624" s="260">
        <v>0.988039867109635</v>
      </c>
      <c r="S1624" s="260">
        <v>0.875356143638184</v>
      </c>
      <c r="T1624" s="262">
        <v>0.9</v>
      </c>
      <c r="U1624" s="260">
        <v>0.890140845070423</v>
      </c>
      <c r="V1624" s="260">
        <v>0.933061224489796</v>
      </c>
      <c r="W1624" s="260">
        <v>0.970099667774086</v>
      </c>
      <c r="X1624" s="260">
        <v>0.90487435509125</v>
      </c>
      <c r="Y1624" s="262">
        <v>0.92</v>
      </c>
      <c r="Z1624" s="262">
        <v>0.930646672914714</v>
      </c>
      <c r="AA1624" s="262">
        <v>0.777698355968549</v>
      </c>
      <c r="AB1624" s="262">
        <v>0.730978260869565</v>
      </c>
      <c r="AC1624" s="262">
        <v>0.804602985720467</v>
      </c>
      <c r="AD1624" s="262">
        <v>0.92</v>
      </c>
      <c r="AE1624" s="260">
        <v>1</v>
      </c>
      <c r="AF1624" s="260">
        <v>1</v>
      </c>
      <c r="AG1624" s="260">
        <v>1</v>
      </c>
      <c r="AH1624" s="260">
        <v>0.905030938929244</v>
      </c>
      <c r="AI1624" s="262">
        <v>0.92</v>
      </c>
      <c r="AJ1624" s="260">
        <v>0.940088459991958</v>
      </c>
      <c r="AK1624" s="260">
        <v>0.863948170731707</v>
      </c>
      <c r="AL1624" s="260">
        <v>0.879310344827586</v>
      </c>
      <c r="AM1624" s="260">
        <v>0.890684047666074</v>
      </c>
      <c r="AN1624" s="259">
        <v>0.99</v>
      </c>
      <c r="AO1624" s="264">
        <v>1</v>
      </c>
      <c r="AP1624" s="264">
        <v>1</v>
      </c>
      <c r="AQ1624" s="264">
        <v>1</v>
      </c>
      <c r="AR1624" s="265">
        <v>1</v>
      </c>
      <c r="AS1624" s="286">
        <v>0.110069253262963</v>
      </c>
      <c r="AT1624" s="267">
        <v>0.0277777777777778</v>
      </c>
      <c r="AU1624" s="268">
        <v>0.102564102564103</v>
      </c>
      <c r="AV1624" s="268">
        <v>0.12280701754386</v>
      </c>
      <c r="AW1624" s="268">
        <v>0.0386329866270431</v>
      </c>
      <c r="AX1624" s="224"/>
      <c r="AY1624" s="222"/>
    </row>
    <row r="1625" ht="15" spans="1:51">
      <c r="A1625" s="220"/>
      <c r="B1625" s="224"/>
      <c r="C1625" s="283" t="s">
        <v>1455</v>
      </c>
      <c r="D1625" s="111" t="s">
        <v>25</v>
      </c>
      <c r="E1625" s="111" t="s">
        <v>1456</v>
      </c>
      <c r="F1625" s="290" t="s">
        <v>1666</v>
      </c>
      <c r="G1625" s="290" t="s">
        <v>1666</v>
      </c>
      <c r="H1625" s="290" t="s">
        <v>1666</v>
      </c>
      <c r="I1625" s="290" t="s">
        <v>1666</v>
      </c>
      <c r="J1625" s="259">
        <v>0.9</v>
      </c>
      <c r="K1625" s="260">
        <v>1</v>
      </c>
      <c r="L1625" s="260">
        <v>1</v>
      </c>
      <c r="M1625" s="261">
        <v>0.962962962962963</v>
      </c>
      <c r="N1625" s="261">
        <v>0.945244956772334</v>
      </c>
      <c r="O1625" s="262">
        <v>0.9</v>
      </c>
      <c r="P1625" s="263">
        <v>0.975728155339806</v>
      </c>
      <c r="Q1625" s="260">
        <v>0.920906801007557</v>
      </c>
      <c r="R1625" s="260">
        <v>0.978661087866109</v>
      </c>
      <c r="S1625" s="260">
        <v>0.975477493041559</v>
      </c>
      <c r="T1625" s="262">
        <v>0.9</v>
      </c>
      <c r="U1625" s="260">
        <v>0.932921447484554</v>
      </c>
      <c r="V1625" s="260">
        <v>0.95264483627204</v>
      </c>
      <c r="W1625" s="260">
        <v>0.955230125523013</v>
      </c>
      <c r="X1625" s="260">
        <v>0.939741497904469</v>
      </c>
      <c r="Y1625" s="262">
        <v>0.92</v>
      </c>
      <c r="Z1625" s="262" t="s">
        <v>33</v>
      </c>
      <c r="AA1625" s="262">
        <v>0</v>
      </c>
      <c r="AB1625" s="262">
        <v>0</v>
      </c>
      <c r="AC1625" s="262">
        <v>0.147727272727273</v>
      </c>
      <c r="AD1625" s="262">
        <v>0.92</v>
      </c>
      <c r="AE1625" s="260">
        <v>0.983050847457627</v>
      </c>
      <c r="AF1625" s="260">
        <v>1</v>
      </c>
      <c r="AG1625" s="260">
        <v>1</v>
      </c>
      <c r="AH1625" s="260">
        <v>0.94700533082471</v>
      </c>
      <c r="AI1625" s="262">
        <v>0.92</v>
      </c>
      <c r="AJ1625" s="260">
        <v>0.955447728275254</v>
      </c>
      <c r="AK1625" s="260">
        <v>0.974346076458752</v>
      </c>
      <c r="AL1625" s="260">
        <v>0.972826086956522</v>
      </c>
      <c r="AM1625" s="260">
        <v>0.974234873171043</v>
      </c>
      <c r="AN1625" s="259">
        <v>0.99</v>
      </c>
      <c r="AO1625" s="264" t="s">
        <v>33</v>
      </c>
      <c r="AP1625" s="264" t="s">
        <v>33</v>
      </c>
      <c r="AQ1625" s="264">
        <v>1</v>
      </c>
      <c r="AR1625" s="265">
        <v>1</v>
      </c>
      <c r="AS1625" s="286">
        <v>0.110069253262963</v>
      </c>
      <c r="AT1625" s="267">
        <v>0.0352941176470588</v>
      </c>
      <c r="AU1625" s="268">
        <v>0.0941176470588235</v>
      </c>
      <c r="AV1625" s="268">
        <v>0.133333333333333</v>
      </c>
      <c r="AW1625" s="268">
        <v>0.0330068915487849</v>
      </c>
      <c r="AX1625" s="224"/>
      <c r="AY1625" s="222"/>
    </row>
    <row r="1626" ht="15" spans="1:51">
      <c r="A1626" s="220"/>
      <c r="B1626" s="224"/>
      <c r="C1626" s="283" t="s">
        <v>1455</v>
      </c>
      <c r="D1626" s="111" t="s">
        <v>25</v>
      </c>
      <c r="E1626" s="111" t="s">
        <v>1456</v>
      </c>
      <c r="F1626" s="290" t="s">
        <v>1667</v>
      </c>
      <c r="G1626" s="290" t="s">
        <v>1667</v>
      </c>
      <c r="H1626" s="290" t="s">
        <v>1667</v>
      </c>
      <c r="I1626" s="290" t="s">
        <v>1667</v>
      </c>
      <c r="J1626" s="259">
        <v>0.9</v>
      </c>
      <c r="K1626" s="260">
        <v>0.914285714285714</v>
      </c>
      <c r="L1626" s="260">
        <v>0.828571428571429</v>
      </c>
      <c r="M1626" s="261">
        <v>0.904761904761905</v>
      </c>
      <c r="N1626" s="261">
        <v>0.898225957049486</v>
      </c>
      <c r="O1626" s="262">
        <v>0.9</v>
      </c>
      <c r="P1626" s="263">
        <v>0.988085106382979</v>
      </c>
      <c r="Q1626" s="260">
        <v>0.986339754816112</v>
      </c>
      <c r="R1626" s="260">
        <v>0.974883177570093</v>
      </c>
      <c r="S1626" s="260">
        <v>0.957228157114424</v>
      </c>
      <c r="T1626" s="262">
        <v>0.9</v>
      </c>
      <c r="U1626" s="260">
        <v>0.94468085106383</v>
      </c>
      <c r="V1626" s="260">
        <v>0.961120840630473</v>
      </c>
      <c r="W1626" s="260">
        <v>0.975467289719626</v>
      </c>
      <c r="X1626" s="260">
        <v>0.970754295462854</v>
      </c>
      <c r="Y1626" s="262">
        <v>0.92</v>
      </c>
      <c r="Z1626" s="262">
        <v>0</v>
      </c>
      <c r="AA1626" s="262">
        <v>0</v>
      </c>
      <c r="AB1626" s="262" t="s">
        <v>33</v>
      </c>
      <c r="AC1626" s="262">
        <v>0.0666666666666667</v>
      </c>
      <c r="AD1626" s="262">
        <v>0.92</v>
      </c>
      <c r="AE1626" s="260">
        <v>0.0763546798029557</v>
      </c>
      <c r="AF1626" s="260">
        <v>0.21259842519685</v>
      </c>
      <c r="AG1626" s="260">
        <v>1</v>
      </c>
      <c r="AH1626" s="260">
        <v>0.796353629170967</v>
      </c>
      <c r="AI1626" s="262">
        <v>0.92</v>
      </c>
      <c r="AJ1626" s="260">
        <v>0.96796144031755</v>
      </c>
      <c r="AK1626" s="260">
        <v>0.973398669933497</v>
      </c>
      <c r="AL1626" s="260">
        <v>0.988025700934579</v>
      </c>
      <c r="AM1626" s="260">
        <v>0.986140865662852</v>
      </c>
      <c r="AN1626" s="259">
        <v>0.99</v>
      </c>
      <c r="AO1626" s="264" t="s">
        <v>33</v>
      </c>
      <c r="AP1626" s="264">
        <v>1</v>
      </c>
      <c r="AQ1626" s="264" t="s">
        <v>33</v>
      </c>
      <c r="AR1626" s="265">
        <v>1</v>
      </c>
      <c r="AS1626" s="286">
        <v>0.110069253262963</v>
      </c>
      <c r="AT1626" s="267">
        <v>0.115384615384615</v>
      </c>
      <c r="AU1626" s="268">
        <v>0.0740740740740741</v>
      </c>
      <c r="AV1626" s="268">
        <v>0.192307692307692</v>
      </c>
      <c r="AW1626" s="268">
        <v>0.0571895424836601</v>
      </c>
      <c r="AX1626" s="224"/>
      <c r="AY1626" s="222"/>
    </row>
    <row r="1627" ht="15" spans="1:51">
      <c r="A1627" s="220"/>
      <c r="B1627" s="224"/>
      <c r="C1627" s="283" t="s">
        <v>1455</v>
      </c>
      <c r="D1627" s="111" t="s">
        <v>25</v>
      </c>
      <c r="E1627" s="111" t="s">
        <v>1456</v>
      </c>
      <c r="F1627" s="290" t="s">
        <v>1668</v>
      </c>
      <c r="G1627" s="290" t="s">
        <v>1668</v>
      </c>
      <c r="H1627" s="290" t="s">
        <v>1668</v>
      </c>
      <c r="I1627" s="290" t="s">
        <v>1668</v>
      </c>
      <c r="J1627" s="259">
        <v>0.9</v>
      </c>
      <c r="K1627" s="260">
        <v>0.863636363636364</v>
      </c>
      <c r="L1627" s="260">
        <v>1</v>
      </c>
      <c r="M1627" s="261">
        <v>1</v>
      </c>
      <c r="N1627" s="261">
        <v>0.986772486772487</v>
      </c>
      <c r="O1627" s="262">
        <v>0.9</v>
      </c>
      <c r="P1627" s="263">
        <v>0.946212952799122</v>
      </c>
      <c r="Q1627" s="260">
        <v>0.952702702702703</v>
      </c>
      <c r="R1627" s="260">
        <v>0.964946445959104</v>
      </c>
      <c r="S1627" s="260">
        <v>0.934409444076372</v>
      </c>
      <c r="T1627" s="262">
        <v>0.9</v>
      </c>
      <c r="U1627" s="260">
        <v>0.816684961580681</v>
      </c>
      <c r="V1627" s="260">
        <v>0.874155405405405</v>
      </c>
      <c r="W1627" s="260">
        <v>0.861733203505355</v>
      </c>
      <c r="X1627" s="260">
        <v>0.867523941456363</v>
      </c>
      <c r="Y1627" s="262">
        <v>0.92</v>
      </c>
      <c r="Z1627" s="262">
        <v>0.857482185273159</v>
      </c>
      <c r="AA1627" s="262">
        <v>0.914204003813155</v>
      </c>
      <c r="AB1627" s="262">
        <v>0.934749620637329</v>
      </c>
      <c r="AC1627" s="262">
        <v>0.92546831406935</v>
      </c>
      <c r="AD1627" s="262">
        <v>0.92</v>
      </c>
      <c r="AE1627" s="260">
        <v>1</v>
      </c>
      <c r="AF1627" s="260">
        <v>0.993589743589744</v>
      </c>
      <c r="AG1627" s="260">
        <v>1</v>
      </c>
      <c r="AH1627" s="260">
        <v>0.986591906387128</v>
      </c>
      <c r="AI1627" s="262">
        <v>0.92</v>
      </c>
      <c r="AJ1627" s="260">
        <v>0.884384384384384</v>
      </c>
      <c r="AK1627" s="260">
        <v>0.942256042972247</v>
      </c>
      <c r="AL1627" s="260">
        <v>0.956076759061834</v>
      </c>
      <c r="AM1627" s="260">
        <v>0.9462406414676</v>
      </c>
      <c r="AN1627" s="259">
        <v>0.99</v>
      </c>
      <c r="AO1627" s="264">
        <v>1</v>
      </c>
      <c r="AP1627" s="264">
        <v>1</v>
      </c>
      <c r="AQ1627" s="264">
        <v>1</v>
      </c>
      <c r="AR1627" s="265">
        <v>1</v>
      </c>
      <c r="AS1627" s="286">
        <v>0.110069253262963</v>
      </c>
      <c r="AT1627" s="267">
        <v>0.147058823529412</v>
      </c>
      <c r="AU1627" s="268">
        <v>0.120689655172414</v>
      </c>
      <c r="AV1627" s="268">
        <v>0.0112359550561798</v>
      </c>
      <c r="AW1627" s="268">
        <v>0.0570975416336241</v>
      </c>
      <c r="AX1627" s="224"/>
      <c r="AY1627" s="222"/>
    </row>
    <row r="1628" ht="15" spans="1:51">
      <c r="A1628" s="220"/>
      <c r="B1628" s="224"/>
      <c r="C1628" s="283" t="s">
        <v>1455</v>
      </c>
      <c r="D1628" s="111" t="s">
        <v>25</v>
      </c>
      <c r="E1628" s="111" t="s">
        <v>1456</v>
      </c>
      <c r="F1628" s="290" t="s">
        <v>1669</v>
      </c>
      <c r="G1628" s="290" t="s">
        <v>1669</v>
      </c>
      <c r="H1628" s="290" t="s">
        <v>1669</v>
      </c>
      <c r="I1628" s="290" t="s">
        <v>1669</v>
      </c>
      <c r="J1628" s="259">
        <v>0.9</v>
      </c>
      <c r="K1628" s="260">
        <v>0.954545454545455</v>
      </c>
      <c r="L1628" s="260">
        <v>1</v>
      </c>
      <c r="M1628" s="261">
        <v>1</v>
      </c>
      <c r="N1628" s="261">
        <v>0.990979381443299</v>
      </c>
      <c r="O1628" s="262">
        <v>0.9</v>
      </c>
      <c r="P1628" s="263">
        <v>0.997986914947157</v>
      </c>
      <c r="Q1628" s="260">
        <v>0.825983313468415</v>
      </c>
      <c r="R1628" s="260">
        <v>0.899349023535303</v>
      </c>
      <c r="S1628" s="260">
        <v>0.885458484674696</v>
      </c>
      <c r="T1628" s="262">
        <v>0.9</v>
      </c>
      <c r="U1628" s="260">
        <v>0.858580775037745</v>
      </c>
      <c r="V1628" s="260">
        <v>0.887961859356377</v>
      </c>
      <c r="W1628" s="260">
        <v>0.894341512268403</v>
      </c>
      <c r="X1628" s="260">
        <v>0.892117504619894</v>
      </c>
      <c r="Y1628" s="262">
        <v>0.92</v>
      </c>
      <c r="Z1628" s="262" t="s">
        <v>33</v>
      </c>
      <c r="AA1628" s="262">
        <v>0</v>
      </c>
      <c r="AB1628" s="262">
        <v>0.5</v>
      </c>
      <c r="AC1628" s="262">
        <v>0.493333333333333</v>
      </c>
      <c r="AD1628" s="262">
        <v>0.92</v>
      </c>
      <c r="AE1628" s="260">
        <v>1</v>
      </c>
      <c r="AF1628" s="260">
        <v>1</v>
      </c>
      <c r="AG1628" s="260">
        <v>1</v>
      </c>
      <c r="AH1628" s="260">
        <v>0.99431125558716</v>
      </c>
      <c r="AI1628" s="262">
        <v>0.92</v>
      </c>
      <c r="AJ1628" s="260">
        <v>0.915953699043785</v>
      </c>
      <c r="AK1628" s="260">
        <v>0.957903097696585</v>
      </c>
      <c r="AL1628" s="260">
        <v>0.965482741370685</v>
      </c>
      <c r="AM1628" s="260">
        <v>0.961975976453743</v>
      </c>
      <c r="AN1628" s="259">
        <v>0.99</v>
      </c>
      <c r="AO1628" s="264">
        <v>1</v>
      </c>
      <c r="AP1628" s="264">
        <v>1</v>
      </c>
      <c r="AQ1628" s="264">
        <v>1</v>
      </c>
      <c r="AR1628" s="265">
        <v>1</v>
      </c>
      <c r="AS1628" s="286">
        <v>0.110069253262963</v>
      </c>
      <c r="AT1628" s="267">
        <v>0.0714285714285714</v>
      </c>
      <c r="AU1628" s="268">
        <v>0</v>
      </c>
      <c r="AV1628" s="268">
        <v>0.0735294117647059</v>
      </c>
      <c r="AW1628" s="268">
        <v>0.0346638655462185</v>
      </c>
      <c r="AX1628" s="224"/>
      <c r="AY1628" s="222"/>
    </row>
    <row r="1629" ht="15" spans="1:51">
      <c r="A1629" s="220"/>
      <c r="B1629" s="224"/>
      <c r="C1629" s="283" t="s">
        <v>1455</v>
      </c>
      <c r="D1629" s="111" t="s">
        <v>25</v>
      </c>
      <c r="E1629" s="111" t="s">
        <v>1456</v>
      </c>
      <c r="F1629" s="290" t="s">
        <v>1670</v>
      </c>
      <c r="G1629" s="290" t="s">
        <v>1670</v>
      </c>
      <c r="H1629" s="290" t="s">
        <v>1670</v>
      </c>
      <c r="I1629" s="290" t="s">
        <v>1670</v>
      </c>
      <c r="J1629" s="259">
        <v>0.9</v>
      </c>
      <c r="K1629" s="260">
        <v>1</v>
      </c>
      <c r="L1629" s="260">
        <v>1</v>
      </c>
      <c r="M1629" s="261">
        <v>1</v>
      </c>
      <c r="N1629" s="261">
        <v>0.993399339933993</v>
      </c>
      <c r="O1629" s="262">
        <v>0.9</v>
      </c>
      <c r="P1629" s="263">
        <v>0.995118974984747</v>
      </c>
      <c r="Q1629" s="260">
        <v>0.995515695067265</v>
      </c>
      <c r="R1629" s="260">
        <v>0.997560975609756</v>
      </c>
      <c r="S1629" s="260">
        <v>0.996781189361945</v>
      </c>
      <c r="T1629" s="262">
        <v>0.9</v>
      </c>
      <c r="U1629" s="260">
        <v>0.929835265405735</v>
      </c>
      <c r="V1629" s="260">
        <v>0.924407431133889</v>
      </c>
      <c r="W1629" s="260">
        <v>0.935365853658537</v>
      </c>
      <c r="X1629" s="260">
        <v>0.945873758703344</v>
      </c>
      <c r="Y1629" s="262">
        <v>0.92</v>
      </c>
      <c r="Z1629" s="262" t="s">
        <v>33</v>
      </c>
      <c r="AA1629" s="262" t="s">
        <v>33</v>
      </c>
      <c r="AB1629" s="262" t="s">
        <v>33</v>
      </c>
      <c r="AC1629" s="262" t="s">
        <v>33</v>
      </c>
      <c r="AD1629" s="262">
        <v>0.92</v>
      </c>
      <c r="AE1629" s="260">
        <v>1</v>
      </c>
      <c r="AF1629" s="260">
        <v>0.962962962962963</v>
      </c>
      <c r="AG1629" s="260">
        <v>0.870967741935484</v>
      </c>
      <c r="AH1629" s="260">
        <v>0.968068121341139</v>
      </c>
      <c r="AI1629" s="262">
        <v>0.92</v>
      </c>
      <c r="AJ1629" s="260">
        <v>0.952410006101281</v>
      </c>
      <c r="AK1629" s="260">
        <v>0.95003203074952</v>
      </c>
      <c r="AL1629" s="260">
        <v>0.962195121951219</v>
      </c>
      <c r="AM1629" s="260">
        <v>0.97769660997603</v>
      </c>
      <c r="AN1629" s="259">
        <v>0.99</v>
      </c>
      <c r="AO1629" s="264">
        <v>1</v>
      </c>
      <c r="AP1629" s="264">
        <v>1</v>
      </c>
      <c r="AQ1629" s="264">
        <v>1</v>
      </c>
      <c r="AR1629" s="265">
        <v>1</v>
      </c>
      <c r="AS1629" s="286">
        <v>0.110069253262963</v>
      </c>
      <c r="AT1629" s="267">
        <v>0.0526315789473684</v>
      </c>
      <c r="AU1629" s="268">
        <v>0.04</v>
      </c>
      <c r="AV1629" s="268">
        <v>0.0217391304347826</v>
      </c>
      <c r="AW1629" s="268">
        <v>0.0444444444444444</v>
      </c>
      <c r="AX1629" s="224"/>
      <c r="AY1629" s="222"/>
    </row>
    <row r="1630" ht="15" spans="1:51">
      <c r="A1630" s="220"/>
      <c r="B1630" s="224"/>
      <c r="C1630" s="283" t="s">
        <v>1455</v>
      </c>
      <c r="D1630" s="111" t="s">
        <v>25</v>
      </c>
      <c r="E1630" s="111" t="s">
        <v>1456</v>
      </c>
      <c r="F1630" s="290" t="s">
        <v>1671</v>
      </c>
      <c r="G1630" s="290" t="s">
        <v>1671</v>
      </c>
      <c r="H1630" s="290" t="s">
        <v>1671</v>
      </c>
      <c r="I1630" s="290" t="s">
        <v>1671</v>
      </c>
      <c r="J1630" s="259">
        <v>0.9</v>
      </c>
      <c r="K1630" s="260">
        <v>1</v>
      </c>
      <c r="L1630" s="260">
        <v>1</v>
      </c>
      <c r="M1630" s="261">
        <v>0.91304347826087</v>
      </c>
      <c r="N1630" s="261">
        <v>0.960831334932054</v>
      </c>
      <c r="O1630" s="262">
        <v>0.9</v>
      </c>
      <c r="P1630" s="263">
        <v>0.935270425776755</v>
      </c>
      <c r="Q1630" s="260">
        <v>0.945286195286195</v>
      </c>
      <c r="R1630" s="260">
        <v>0.970715835140998</v>
      </c>
      <c r="S1630" s="260">
        <v>0.952488755175598</v>
      </c>
      <c r="T1630" s="262">
        <v>0.9</v>
      </c>
      <c r="U1630" s="260">
        <v>0.842635212888377</v>
      </c>
      <c r="V1630" s="260">
        <v>0.875420875420875</v>
      </c>
      <c r="W1630" s="260">
        <v>0.895065075921909</v>
      </c>
      <c r="X1630" s="260">
        <v>0.904828572279646</v>
      </c>
      <c r="Y1630" s="262">
        <v>0.92</v>
      </c>
      <c r="Z1630" s="262" t="s">
        <v>33</v>
      </c>
      <c r="AA1630" s="262" t="s">
        <v>33</v>
      </c>
      <c r="AB1630" s="262">
        <v>1</v>
      </c>
      <c r="AC1630" s="262">
        <v>1</v>
      </c>
      <c r="AD1630" s="262">
        <v>0.92</v>
      </c>
      <c r="AE1630" s="260">
        <v>0.937759336099585</v>
      </c>
      <c r="AF1630" s="260">
        <v>0.974082073434125</v>
      </c>
      <c r="AG1630" s="260">
        <v>0.993243243243243</v>
      </c>
      <c r="AH1630" s="260">
        <v>0.945763500931099</v>
      </c>
      <c r="AI1630" s="262">
        <v>0.92</v>
      </c>
      <c r="AJ1630" s="260">
        <v>0.900460299194476</v>
      </c>
      <c r="AK1630" s="260">
        <v>0.936623667975322</v>
      </c>
      <c r="AL1630" s="260">
        <v>0.947411222553537</v>
      </c>
      <c r="AM1630" s="260">
        <v>0.958830945786302</v>
      </c>
      <c r="AN1630" s="259">
        <v>0.99</v>
      </c>
      <c r="AO1630" s="264">
        <v>1</v>
      </c>
      <c r="AP1630" s="264">
        <v>1</v>
      </c>
      <c r="AQ1630" s="264">
        <v>1</v>
      </c>
      <c r="AR1630" s="265">
        <v>1</v>
      </c>
      <c r="AS1630" s="286">
        <v>0.110069253262963</v>
      </c>
      <c r="AT1630" s="267">
        <v>0.0303030303030303</v>
      </c>
      <c r="AU1630" s="268">
        <v>0.0363636363636364</v>
      </c>
      <c r="AV1630" s="268">
        <v>0.0531914893617021</v>
      </c>
      <c r="AW1630" s="268">
        <v>0.036427732079906</v>
      </c>
      <c r="AX1630" s="224"/>
      <c r="AY1630" s="222"/>
    </row>
    <row r="1631" ht="15" spans="1:51">
      <c r="A1631" s="220"/>
      <c r="B1631" s="224"/>
      <c r="C1631" s="283" t="s">
        <v>1455</v>
      </c>
      <c r="D1631" s="111" t="s">
        <v>25</v>
      </c>
      <c r="E1631" s="111" t="s">
        <v>1456</v>
      </c>
      <c r="F1631" s="290" t="s">
        <v>1672</v>
      </c>
      <c r="G1631" s="290" t="s">
        <v>1672</v>
      </c>
      <c r="H1631" s="290" t="s">
        <v>1672</v>
      </c>
      <c r="I1631" s="290" t="s">
        <v>1672</v>
      </c>
      <c r="J1631" s="259">
        <v>0.9</v>
      </c>
      <c r="K1631" s="260">
        <v>1</v>
      </c>
      <c r="L1631" s="260">
        <v>0.964285714285714</v>
      </c>
      <c r="M1631" s="261">
        <v>0.967741935483871</v>
      </c>
      <c r="N1631" s="261">
        <v>0.962073324905183</v>
      </c>
      <c r="O1631" s="262">
        <v>0.9</v>
      </c>
      <c r="P1631" s="263">
        <v>0.992618323925315</v>
      </c>
      <c r="Q1631" s="260">
        <v>0.98312813497492</v>
      </c>
      <c r="R1631" s="260">
        <v>0.957609156422213</v>
      </c>
      <c r="S1631" s="260">
        <v>0.96793984684934</v>
      </c>
      <c r="T1631" s="262">
        <v>0.9</v>
      </c>
      <c r="U1631" s="260">
        <v>0.837168910117238</v>
      </c>
      <c r="V1631" s="260">
        <v>0.887824897400821</v>
      </c>
      <c r="W1631" s="260">
        <v>0.877066553624417</v>
      </c>
      <c r="X1631" s="260">
        <v>0.884644954946643</v>
      </c>
      <c r="Y1631" s="262">
        <v>0.92</v>
      </c>
      <c r="Z1631" s="262" t="s">
        <v>33</v>
      </c>
      <c r="AA1631" s="262" t="s">
        <v>33</v>
      </c>
      <c r="AB1631" s="262" t="s">
        <v>33</v>
      </c>
      <c r="AC1631" s="262" t="s">
        <v>33</v>
      </c>
      <c r="AD1631" s="262">
        <v>0.92</v>
      </c>
      <c r="AE1631" s="260">
        <v>0.981927710843373</v>
      </c>
      <c r="AF1631" s="260">
        <v>0.867088607594937</v>
      </c>
      <c r="AG1631" s="260">
        <v>0.992857142857143</v>
      </c>
      <c r="AH1631" s="260">
        <v>0.949456615490771</v>
      </c>
      <c r="AI1631" s="262">
        <v>0.92</v>
      </c>
      <c r="AJ1631" s="260">
        <v>0.902301346070343</v>
      </c>
      <c r="AK1631" s="260">
        <v>0.927040583675331</v>
      </c>
      <c r="AL1631" s="260">
        <v>0.943620178041543</v>
      </c>
      <c r="AM1631" s="260">
        <v>0.937326055201046</v>
      </c>
      <c r="AN1631" s="259">
        <v>0.99</v>
      </c>
      <c r="AO1631" s="264">
        <v>1</v>
      </c>
      <c r="AP1631" s="264">
        <v>1</v>
      </c>
      <c r="AQ1631" s="264">
        <v>1</v>
      </c>
      <c r="AR1631" s="265">
        <v>1</v>
      </c>
      <c r="AS1631" s="286">
        <v>0.110069253262963</v>
      </c>
      <c r="AT1631" s="267">
        <v>0.09375</v>
      </c>
      <c r="AU1631" s="268">
        <v>0.0555555555555556</v>
      </c>
      <c r="AV1631" s="268">
        <v>0.087719298245614</v>
      </c>
      <c r="AW1631" s="268">
        <v>0.0571799870045484</v>
      </c>
      <c r="AX1631" s="224"/>
      <c r="AY1631" s="222"/>
    </row>
    <row r="1632" ht="15" spans="1:51">
      <c r="A1632" s="220"/>
      <c r="B1632" s="224"/>
      <c r="C1632" s="283" t="s">
        <v>1455</v>
      </c>
      <c r="D1632" s="111" t="s">
        <v>25</v>
      </c>
      <c r="E1632" s="111" t="s">
        <v>1456</v>
      </c>
      <c r="F1632" s="290" t="s">
        <v>1673</v>
      </c>
      <c r="G1632" s="290" t="s">
        <v>1673</v>
      </c>
      <c r="H1632" s="290" t="s">
        <v>1673</v>
      </c>
      <c r="I1632" s="290" t="s">
        <v>1673</v>
      </c>
      <c r="J1632" s="259">
        <v>0.9</v>
      </c>
      <c r="K1632" s="260">
        <v>1</v>
      </c>
      <c r="L1632" s="260">
        <v>1</v>
      </c>
      <c r="M1632" s="261">
        <v>1</v>
      </c>
      <c r="N1632" s="261">
        <v>0.936813186813187</v>
      </c>
      <c r="O1632" s="262">
        <v>0.9</v>
      </c>
      <c r="P1632" s="263">
        <v>0.996212121212121</v>
      </c>
      <c r="Q1632" s="260">
        <v>0.972195589645254</v>
      </c>
      <c r="R1632" s="260">
        <v>0.97111416781293</v>
      </c>
      <c r="S1632" s="260">
        <v>0.951478791706136</v>
      </c>
      <c r="T1632" s="262">
        <v>0.9</v>
      </c>
      <c r="U1632" s="260">
        <v>0.777777777777778</v>
      </c>
      <c r="V1632" s="260">
        <v>0.808245445829338</v>
      </c>
      <c r="W1632" s="260">
        <v>0.817056396148556</v>
      </c>
      <c r="X1632" s="260">
        <v>0.755148580851138</v>
      </c>
      <c r="Y1632" s="262">
        <v>0.92</v>
      </c>
      <c r="Z1632" s="262">
        <v>0.778048780487805</v>
      </c>
      <c r="AA1632" s="262">
        <v>0.858018386108274</v>
      </c>
      <c r="AB1632" s="262">
        <v>0.916730917501927</v>
      </c>
      <c r="AC1632" s="262">
        <v>0.884749463009261</v>
      </c>
      <c r="AD1632" s="262">
        <v>0.92</v>
      </c>
      <c r="AE1632" s="260">
        <v>0.806451612903226</v>
      </c>
      <c r="AF1632" s="260">
        <v>1</v>
      </c>
      <c r="AG1632" s="260">
        <v>0.966666666666667</v>
      </c>
      <c r="AH1632" s="260">
        <v>0.867975365665897</v>
      </c>
      <c r="AI1632" s="262">
        <v>0.92</v>
      </c>
      <c r="AJ1632" s="260">
        <v>0.812811980033278</v>
      </c>
      <c r="AK1632" s="260">
        <v>0.896142433234421</v>
      </c>
      <c r="AL1632" s="260">
        <v>0.925925925925926</v>
      </c>
      <c r="AM1632" s="260">
        <v>0.903824195900012</v>
      </c>
      <c r="AN1632" s="259">
        <v>0.99</v>
      </c>
      <c r="AO1632" s="264" t="s">
        <v>33</v>
      </c>
      <c r="AP1632" s="264">
        <v>1</v>
      </c>
      <c r="AQ1632" s="264">
        <v>1</v>
      </c>
      <c r="AR1632" s="265">
        <v>1</v>
      </c>
      <c r="AS1632" s="286">
        <v>0.110069253262963</v>
      </c>
      <c r="AT1632" s="267">
        <v>0</v>
      </c>
      <c r="AU1632" s="268">
        <v>0.0408163265306122</v>
      </c>
      <c r="AV1632" s="268">
        <v>0.103448275862069</v>
      </c>
      <c r="AW1632" s="268">
        <v>0.0532825880114177</v>
      </c>
      <c r="AX1632" s="224"/>
      <c r="AY1632" s="222"/>
    </row>
    <row r="1633" ht="15" spans="1:51">
      <c r="A1633" s="220"/>
      <c r="B1633" s="224"/>
      <c r="C1633" s="283" t="s">
        <v>1455</v>
      </c>
      <c r="D1633" s="111" t="s">
        <v>25</v>
      </c>
      <c r="E1633" s="111" t="s">
        <v>1456</v>
      </c>
      <c r="F1633" s="290" t="s">
        <v>1674</v>
      </c>
      <c r="G1633" s="290" t="s">
        <v>1674</v>
      </c>
      <c r="H1633" s="290" t="s">
        <v>1674</v>
      </c>
      <c r="I1633" s="290" t="s">
        <v>1674</v>
      </c>
      <c r="J1633" s="259">
        <v>0.9</v>
      </c>
      <c r="K1633" s="260">
        <v>0.96551724137931</v>
      </c>
      <c r="L1633" s="260">
        <v>1</v>
      </c>
      <c r="M1633" s="261">
        <v>1</v>
      </c>
      <c r="N1633" s="261">
        <v>0.928492849284928</v>
      </c>
      <c r="O1633" s="262">
        <v>0.9</v>
      </c>
      <c r="P1633" s="263">
        <v>0.993006993006993</v>
      </c>
      <c r="Q1633" s="260">
        <v>0.981422505307856</v>
      </c>
      <c r="R1633" s="260">
        <v>0.987671232876712</v>
      </c>
      <c r="S1633" s="260">
        <v>0.905211091497499</v>
      </c>
      <c r="T1633" s="262">
        <v>0.9</v>
      </c>
      <c r="U1633" s="260">
        <v>0.675778766687858</v>
      </c>
      <c r="V1633" s="260">
        <v>0.735138004246285</v>
      </c>
      <c r="W1633" s="260">
        <v>0.735616438356164</v>
      </c>
      <c r="X1633" s="260">
        <v>0.671833627537511</v>
      </c>
      <c r="Y1633" s="262">
        <v>0.92</v>
      </c>
      <c r="Z1633" s="262">
        <v>0.73037542662116</v>
      </c>
      <c r="AA1633" s="262">
        <v>0.826599326599327</v>
      </c>
      <c r="AB1633" s="262">
        <v>0.84925907000511</v>
      </c>
      <c r="AC1633" s="262">
        <v>0.787371959026889</v>
      </c>
      <c r="AD1633" s="262">
        <v>0.92</v>
      </c>
      <c r="AE1633" s="260">
        <v>1</v>
      </c>
      <c r="AF1633" s="260">
        <v>0.361702127659574</v>
      </c>
      <c r="AG1633" s="260">
        <v>1</v>
      </c>
      <c r="AH1633" s="260">
        <v>0.98559932232105</v>
      </c>
      <c r="AI1633" s="262">
        <v>0.92</v>
      </c>
      <c r="AJ1633" s="260">
        <v>0.80787037037037</v>
      </c>
      <c r="AK1633" s="260">
        <v>0.873431533006001</v>
      </c>
      <c r="AL1633" s="260">
        <v>0.882387361029842</v>
      </c>
      <c r="AM1633" s="260">
        <v>0.843489336436158</v>
      </c>
      <c r="AN1633" s="259">
        <v>0.99</v>
      </c>
      <c r="AO1633" s="264" t="s">
        <v>33</v>
      </c>
      <c r="AP1633" s="264">
        <v>1</v>
      </c>
      <c r="AQ1633" s="264" t="s">
        <v>33</v>
      </c>
      <c r="AR1633" s="265">
        <v>1</v>
      </c>
      <c r="AS1633" s="286">
        <v>0.110069253262963</v>
      </c>
      <c r="AT1633" s="267">
        <v>0.473684210526316</v>
      </c>
      <c r="AU1633" s="268">
        <v>0.111111111111111</v>
      </c>
      <c r="AV1633" s="268">
        <v>0</v>
      </c>
      <c r="AW1633" s="268">
        <v>0.0748560460652591</v>
      </c>
      <c r="AX1633" s="224"/>
      <c r="AY1633" s="222"/>
    </row>
    <row r="1634" ht="15" spans="1:51">
      <c r="A1634" s="220"/>
      <c r="B1634" s="224"/>
      <c r="C1634" s="283" t="s">
        <v>1455</v>
      </c>
      <c r="D1634" s="111" t="s">
        <v>25</v>
      </c>
      <c r="E1634" s="111" t="s">
        <v>1456</v>
      </c>
      <c r="F1634" s="290" t="s">
        <v>1675</v>
      </c>
      <c r="G1634" s="290" t="s">
        <v>1675</v>
      </c>
      <c r="H1634" s="290" t="s">
        <v>1675</v>
      </c>
      <c r="I1634" s="290" t="s">
        <v>1675</v>
      </c>
      <c r="J1634" s="259">
        <v>0.9</v>
      </c>
      <c r="K1634" s="260">
        <v>1</v>
      </c>
      <c r="L1634" s="260">
        <v>1</v>
      </c>
      <c r="M1634" s="261">
        <v>1</v>
      </c>
      <c r="N1634" s="261">
        <v>0.997011952191235</v>
      </c>
      <c r="O1634" s="262">
        <v>0.9</v>
      </c>
      <c r="P1634" s="263">
        <v>0.834064080944351</v>
      </c>
      <c r="Q1634" s="260">
        <v>0.817860059896542</v>
      </c>
      <c r="R1634" s="260">
        <v>0.875495376486129</v>
      </c>
      <c r="S1634" s="260">
        <v>0.880896049833788</v>
      </c>
      <c r="T1634" s="262">
        <v>0.9</v>
      </c>
      <c r="U1634" s="260">
        <v>0.890725126475548</v>
      </c>
      <c r="V1634" s="260">
        <v>0.920773209910155</v>
      </c>
      <c r="W1634" s="260">
        <v>0.920409511228534</v>
      </c>
      <c r="X1634" s="260">
        <v>0.884330108911583</v>
      </c>
      <c r="Y1634" s="262">
        <v>0.92</v>
      </c>
      <c r="Z1634" s="262" t="s">
        <v>33</v>
      </c>
      <c r="AA1634" s="262">
        <v>0</v>
      </c>
      <c r="AB1634" s="262">
        <v>0.0714285714285714</v>
      </c>
      <c r="AC1634" s="262">
        <v>0.0526315789473684</v>
      </c>
      <c r="AD1634" s="262">
        <v>0.92</v>
      </c>
      <c r="AE1634" s="260">
        <v>1</v>
      </c>
      <c r="AF1634" s="260">
        <v>0.44</v>
      </c>
      <c r="AG1634" s="260">
        <v>0.99492385786802</v>
      </c>
      <c r="AH1634" s="260">
        <v>0.97347294938918</v>
      </c>
      <c r="AI1634" s="262">
        <v>0.92</v>
      </c>
      <c r="AJ1634" s="260">
        <v>0.961888701517707</v>
      </c>
      <c r="AK1634" s="260">
        <v>0.969046972576704</v>
      </c>
      <c r="AL1634" s="260">
        <v>0.976018396846255</v>
      </c>
      <c r="AM1634" s="260">
        <v>0.969376192748092</v>
      </c>
      <c r="AN1634" s="259">
        <v>0.99</v>
      </c>
      <c r="AO1634" s="264">
        <v>1</v>
      </c>
      <c r="AP1634" s="264">
        <v>1</v>
      </c>
      <c r="AQ1634" s="264">
        <v>1</v>
      </c>
      <c r="AR1634" s="265">
        <v>1</v>
      </c>
      <c r="AS1634" s="286">
        <v>0.110069253262963</v>
      </c>
      <c r="AT1634" s="267">
        <v>0.1875</v>
      </c>
      <c r="AU1634" s="268">
        <v>0.0285714285714286</v>
      </c>
      <c r="AV1634" s="268">
        <v>0</v>
      </c>
      <c r="AW1634" s="268">
        <v>0.0458651841556637</v>
      </c>
      <c r="AX1634" s="224"/>
      <c r="AY1634" s="222"/>
    </row>
    <row r="1635" ht="15" spans="1:51">
      <c r="A1635" s="220"/>
      <c r="B1635" s="224"/>
      <c r="C1635" s="283" t="s">
        <v>1455</v>
      </c>
      <c r="D1635" s="111" t="s">
        <v>25</v>
      </c>
      <c r="E1635" s="111" t="s">
        <v>1456</v>
      </c>
      <c r="F1635" s="290" t="s">
        <v>1676</v>
      </c>
      <c r="G1635" s="290" t="s">
        <v>1676</v>
      </c>
      <c r="H1635" s="290" t="s">
        <v>1676</v>
      </c>
      <c r="I1635" s="290" t="s">
        <v>1676</v>
      </c>
      <c r="J1635" s="259">
        <v>0.9</v>
      </c>
      <c r="K1635" s="260">
        <v>0.971428571428571</v>
      </c>
      <c r="L1635" s="260">
        <v>0.9375</v>
      </c>
      <c r="M1635" s="261">
        <v>0.938775510204082</v>
      </c>
      <c r="N1635" s="261">
        <v>0.929930795847751</v>
      </c>
      <c r="O1635" s="262">
        <v>0.9</v>
      </c>
      <c r="P1635" s="263">
        <v>0.907008830022075</v>
      </c>
      <c r="Q1635" s="260">
        <v>0.887284841754581</v>
      </c>
      <c r="R1635" s="260">
        <v>0.859681697612732</v>
      </c>
      <c r="S1635" s="260">
        <v>0.922881233437726</v>
      </c>
      <c r="T1635" s="262">
        <v>0.9</v>
      </c>
      <c r="U1635" s="260">
        <v>0.85182119205298</v>
      </c>
      <c r="V1635" s="260">
        <v>0.817601332593004</v>
      </c>
      <c r="W1635" s="260">
        <v>0.796816976127321</v>
      </c>
      <c r="X1635" s="260">
        <v>0.814126716453867</v>
      </c>
      <c r="Y1635" s="262">
        <v>0.92</v>
      </c>
      <c r="Z1635" s="262" t="s">
        <v>33</v>
      </c>
      <c r="AA1635" s="262" t="s">
        <v>33</v>
      </c>
      <c r="AB1635" s="262" t="s">
        <v>33</v>
      </c>
      <c r="AC1635" s="262">
        <v>1</v>
      </c>
      <c r="AD1635" s="262">
        <v>0.92</v>
      </c>
      <c r="AE1635" s="260">
        <v>0.973760932944606</v>
      </c>
      <c r="AF1635" s="260">
        <v>0.941295546558704</v>
      </c>
      <c r="AG1635" s="260">
        <v>0.97165991902834</v>
      </c>
      <c r="AH1635" s="260">
        <v>0.960626375825495</v>
      </c>
      <c r="AI1635" s="262">
        <v>0.92</v>
      </c>
      <c r="AJ1635" s="260">
        <v>0.912251655629139</v>
      </c>
      <c r="AK1635" s="260">
        <v>0.939478067740144</v>
      </c>
      <c r="AL1635" s="260">
        <v>0.921220159151194</v>
      </c>
      <c r="AM1635" s="260">
        <v>0.929444187480728</v>
      </c>
      <c r="AN1635" s="259">
        <v>0.99</v>
      </c>
      <c r="AO1635" s="264">
        <v>1</v>
      </c>
      <c r="AP1635" s="264">
        <v>1</v>
      </c>
      <c r="AQ1635" s="264">
        <v>1</v>
      </c>
      <c r="AR1635" s="265">
        <v>1</v>
      </c>
      <c r="AS1635" s="286">
        <v>0.110069253262963</v>
      </c>
      <c r="AT1635" s="267">
        <v>0.0238095238095238</v>
      </c>
      <c r="AU1635" s="268">
        <v>0.103448275862069</v>
      </c>
      <c r="AV1635" s="268">
        <v>0.0263157894736842</v>
      </c>
      <c r="AW1635" s="268">
        <v>0.059402460456942</v>
      </c>
      <c r="AX1635" s="224"/>
      <c r="AY1635" s="222"/>
    </row>
    <row r="1636" ht="15" spans="1:51">
      <c r="A1636" s="220"/>
      <c r="B1636" s="224"/>
      <c r="C1636" s="283" t="s">
        <v>1455</v>
      </c>
      <c r="D1636" s="111" t="s">
        <v>25</v>
      </c>
      <c r="E1636" s="111" t="s">
        <v>1456</v>
      </c>
      <c r="F1636" s="290" t="s">
        <v>1677</v>
      </c>
      <c r="G1636" s="290" t="s">
        <v>1677</v>
      </c>
      <c r="H1636" s="290" t="s">
        <v>1677</v>
      </c>
      <c r="I1636" s="290" t="s">
        <v>1677</v>
      </c>
      <c r="J1636" s="259">
        <v>0.9</v>
      </c>
      <c r="K1636" s="260">
        <v>0.952380952380952</v>
      </c>
      <c r="L1636" s="260">
        <v>1</v>
      </c>
      <c r="M1636" s="261">
        <v>0.952380952380952</v>
      </c>
      <c r="N1636" s="261">
        <v>0.962235649546828</v>
      </c>
      <c r="O1636" s="262">
        <v>0.9</v>
      </c>
      <c r="P1636" s="263">
        <v>0.791894353369763</v>
      </c>
      <c r="Q1636" s="260">
        <v>0.81721221037146</v>
      </c>
      <c r="R1636" s="260">
        <v>0.913862718707941</v>
      </c>
      <c r="S1636" s="260">
        <v>0.861019769954501</v>
      </c>
      <c r="T1636" s="262">
        <v>0.9</v>
      </c>
      <c r="U1636" s="260">
        <v>0.897540983606557</v>
      </c>
      <c r="V1636" s="260">
        <v>0.888561971312983</v>
      </c>
      <c r="W1636" s="260">
        <v>0.900852400179453</v>
      </c>
      <c r="X1636" s="260">
        <v>0.886346249345699</v>
      </c>
      <c r="Y1636" s="262">
        <v>0.92</v>
      </c>
      <c r="Z1636" s="262" t="s">
        <v>33</v>
      </c>
      <c r="AA1636" s="262">
        <v>0</v>
      </c>
      <c r="AB1636" s="262">
        <v>0</v>
      </c>
      <c r="AC1636" s="262">
        <v>0.123655913978495</v>
      </c>
      <c r="AD1636" s="262">
        <v>0.92</v>
      </c>
      <c r="AE1636" s="260">
        <v>0.975</v>
      </c>
      <c r="AF1636" s="260">
        <v>1</v>
      </c>
      <c r="AG1636" s="260">
        <v>1</v>
      </c>
      <c r="AH1636" s="260">
        <v>0.994210526315789</v>
      </c>
      <c r="AI1636" s="262">
        <v>0.92</v>
      </c>
      <c r="AJ1636" s="260">
        <v>0.939435336976321</v>
      </c>
      <c r="AK1636" s="260">
        <v>0.956985294117647</v>
      </c>
      <c r="AL1636" s="260">
        <v>0.958351992834751</v>
      </c>
      <c r="AM1636" s="260">
        <v>0.963350154603986</v>
      </c>
      <c r="AN1636" s="259">
        <v>0.99</v>
      </c>
      <c r="AO1636" s="264">
        <v>1</v>
      </c>
      <c r="AP1636" s="264">
        <v>1</v>
      </c>
      <c r="AQ1636" s="264">
        <v>1</v>
      </c>
      <c r="AR1636" s="265">
        <v>1</v>
      </c>
      <c r="AS1636" s="286">
        <v>0.110069253262963</v>
      </c>
      <c r="AT1636" s="267">
        <v>0</v>
      </c>
      <c r="AU1636" s="268">
        <v>0.133333333333333</v>
      </c>
      <c r="AV1636" s="268">
        <v>0</v>
      </c>
      <c r="AW1636" s="268">
        <v>0.0355665839536807</v>
      </c>
      <c r="AX1636" s="224"/>
      <c r="AY1636" s="222"/>
    </row>
    <row r="1637" ht="15" spans="1:51">
      <c r="A1637" s="220"/>
      <c r="B1637" s="224"/>
      <c r="C1637" s="283" t="s">
        <v>1455</v>
      </c>
      <c r="D1637" s="111" t="s">
        <v>25</v>
      </c>
      <c r="E1637" s="111" t="s">
        <v>1456</v>
      </c>
      <c r="F1637" s="290" t="s">
        <v>1678</v>
      </c>
      <c r="G1637" s="290" t="s">
        <v>1678</v>
      </c>
      <c r="H1637" s="290" t="s">
        <v>1678</v>
      </c>
      <c r="I1637" s="290" t="s">
        <v>1678</v>
      </c>
      <c r="J1637" s="259">
        <v>0.9</v>
      </c>
      <c r="K1637" s="260">
        <v>0.916666666666667</v>
      </c>
      <c r="L1637" s="260">
        <v>0.925925925925926</v>
      </c>
      <c r="M1637" s="261">
        <v>0.923076923076923</v>
      </c>
      <c r="N1637" s="261">
        <v>0.963431786216596</v>
      </c>
      <c r="O1637" s="262">
        <v>0.9</v>
      </c>
      <c r="P1637" s="263">
        <v>0.984126984126984</v>
      </c>
      <c r="Q1637" s="260">
        <v>0.992558139534884</v>
      </c>
      <c r="R1637" s="260">
        <v>0.980877390326209</v>
      </c>
      <c r="S1637" s="260">
        <v>0.981957215533858</v>
      </c>
      <c r="T1637" s="262">
        <v>0.9</v>
      </c>
      <c r="U1637" s="260">
        <v>0.827664399092971</v>
      </c>
      <c r="V1637" s="260">
        <v>0.851162790697674</v>
      </c>
      <c r="W1637" s="260">
        <v>0.869516310461192</v>
      </c>
      <c r="X1637" s="260">
        <v>0.854172591398869</v>
      </c>
      <c r="Y1637" s="262">
        <v>0.92</v>
      </c>
      <c r="Z1637" s="262">
        <v>0.783673469387755</v>
      </c>
      <c r="AA1637" s="262">
        <v>0.852913968547641</v>
      </c>
      <c r="AB1637" s="262">
        <v>0.869565217391304</v>
      </c>
      <c r="AC1637" s="262">
        <v>0.859597974528157</v>
      </c>
      <c r="AD1637" s="262">
        <v>0.92</v>
      </c>
      <c r="AE1637" s="260">
        <v>0.642857142857143</v>
      </c>
      <c r="AF1637" s="260">
        <v>0.83625730994152</v>
      </c>
      <c r="AG1637" s="260">
        <v>1</v>
      </c>
      <c r="AH1637" s="260">
        <v>0.835437120149603</v>
      </c>
      <c r="AI1637" s="262">
        <v>0.92</v>
      </c>
      <c r="AJ1637" s="260">
        <v>0.862973760932945</v>
      </c>
      <c r="AK1637" s="260">
        <v>0.895640074211503</v>
      </c>
      <c r="AL1637" s="260">
        <v>0.9</v>
      </c>
      <c r="AM1637" s="260">
        <v>0.903226308499214</v>
      </c>
      <c r="AN1637" s="259">
        <v>0.99</v>
      </c>
      <c r="AO1637" s="264" t="s">
        <v>33</v>
      </c>
      <c r="AP1637" s="264">
        <v>1</v>
      </c>
      <c r="AQ1637" s="264" t="s">
        <v>33</v>
      </c>
      <c r="AR1637" s="265">
        <v>1</v>
      </c>
      <c r="AS1637" s="286">
        <v>0.110069253262963</v>
      </c>
      <c r="AT1637" s="267">
        <v>0.2</v>
      </c>
      <c r="AU1637" s="268">
        <v>0.0652173913043478</v>
      </c>
      <c r="AV1637" s="268">
        <v>0</v>
      </c>
      <c r="AW1637" s="268">
        <v>0.0331061343719572</v>
      </c>
      <c r="AX1637" s="224"/>
      <c r="AY1637" s="222"/>
    </row>
    <row r="1638" ht="15" spans="1:51">
      <c r="A1638" s="220"/>
      <c r="B1638" s="224"/>
      <c r="C1638" s="283" t="s">
        <v>1455</v>
      </c>
      <c r="D1638" s="111" t="s">
        <v>25</v>
      </c>
      <c r="E1638" s="111" t="s">
        <v>1456</v>
      </c>
      <c r="F1638" s="290" t="s">
        <v>1679</v>
      </c>
      <c r="G1638" s="290" t="s">
        <v>1679</v>
      </c>
      <c r="H1638" s="290" t="s">
        <v>1679</v>
      </c>
      <c r="I1638" s="290" t="s">
        <v>1679</v>
      </c>
      <c r="J1638" s="259">
        <v>0.9</v>
      </c>
      <c r="K1638" s="260">
        <v>1</v>
      </c>
      <c r="L1638" s="260">
        <v>0.966666666666667</v>
      </c>
      <c r="M1638" s="261">
        <v>1</v>
      </c>
      <c r="N1638" s="261">
        <v>0.962056303549572</v>
      </c>
      <c r="O1638" s="262">
        <v>0.9</v>
      </c>
      <c r="P1638" s="263">
        <v>0.979712595097211</v>
      </c>
      <c r="Q1638" s="260">
        <v>0.945788156797331</v>
      </c>
      <c r="R1638" s="260">
        <v>0.979452054794521</v>
      </c>
      <c r="S1638" s="260">
        <v>0.972378184690912</v>
      </c>
      <c r="T1638" s="262">
        <v>0.9</v>
      </c>
      <c r="U1638" s="260">
        <v>0.610312764158918</v>
      </c>
      <c r="V1638" s="260">
        <v>0.735613010842369</v>
      </c>
      <c r="W1638" s="260">
        <v>0.789628180039139</v>
      </c>
      <c r="X1638" s="260">
        <v>0.740936151003019</v>
      </c>
      <c r="Y1638" s="262">
        <v>0.92</v>
      </c>
      <c r="Z1638" s="262">
        <v>0.478615071283096</v>
      </c>
      <c r="AA1638" s="262">
        <v>0.85073409461664</v>
      </c>
      <c r="AB1638" s="262">
        <v>0.813660477453581</v>
      </c>
      <c r="AC1638" s="262">
        <v>0.793075868372943</v>
      </c>
      <c r="AD1638" s="262">
        <v>0.92</v>
      </c>
      <c r="AE1638" s="260" t="s">
        <v>33</v>
      </c>
      <c r="AF1638" s="260">
        <v>1</v>
      </c>
      <c r="AG1638" s="260" t="s">
        <v>33</v>
      </c>
      <c r="AH1638" s="260">
        <v>0.850340136054422</v>
      </c>
      <c r="AI1638" s="262">
        <v>0.92</v>
      </c>
      <c r="AJ1638" s="260">
        <v>0.644563918757467</v>
      </c>
      <c r="AK1638" s="260">
        <v>0.880824742268041</v>
      </c>
      <c r="AL1638" s="260">
        <v>0.853754940711462</v>
      </c>
      <c r="AM1638" s="260">
        <v>0.838379682179342</v>
      </c>
      <c r="AN1638" s="259">
        <v>0.99</v>
      </c>
      <c r="AO1638" s="264">
        <v>1</v>
      </c>
      <c r="AP1638" s="264" t="s">
        <v>33</v>
      </c>
      <c r="AQ1638" s="264" t="s">
        <v>33</v>
      </c>
      <c r="AR1638" s="265">
        <v>1</v>
      </c>
      <c r="AS1638" s="286">
        <v>0.110069253262963</v>
      </c>
      <c r="AT1638" s="267">
        <v>0.15625</v>
      </c>
      <c r="AU1638" s="268">
        <v>0.0422535211267606</v>
      </c>
      <c r="AV1638" s="268">
        <v>0.0779220779220779</v>
      </c>
      <c r="AW1638" s="268">
        <v>0.0496936691626957</v>
      </c>
      <c r="AX1638" s="224"/>
      <c r="AY1638" s="222"/>
    </row>
    <row r="1639" ht="15" spans="1:51">
      <c r="A1639" s="220"/>
      <c r="B1639" s="224"/>
      <c r="C1639" s="283" t="s">
        <v>1455</v>
      </c>
      <c r="D1639" s="111" t="s">
        <v>25</v>
      </c>
      <c r="E1639" s="111" t="s">
        <v>1456</v>
      </c>
      <c r="F1639" s="290" t="s">
        <v>1680</v>
      </c>
      <c r="G1639" s="290" t="s">
        <v>1680</v>
      </c>
      <c r="H1639" s="290" t="s">
        <v>1680</v>
      </c>
      <c r="I1639" s="290" t="s">
        <v>1680</v>
      </c>
      <c r="J1639" s="259">
        <v>0.9</v>
      </c>
      <c r="K1639" s="260">
        <v>1</v>
      </c>
      <c r="L1639" s="260">
        <v>0.964285714285714</v>
      </c>
      <c r="M1639" s="261">
        <v>0.928571428571429</v>
      </c>
      <c r="N1639" s="261">
        <v>0.96</v>
      </c>
      <c r="O1639" s="262">
        <v>0.9</v>
      </c>
      <c r="P1639" s="263">
        <v>0.791921664626683</v>
      </c>
      <c r="Q1639" s="260">
        <v>0.808355437665782</v>
      </c>
      <c r="R1639" s="260">
        <v>0.885924207269915</v>
      </c>
      <c r="S1639" s="260">
        <v>0.8298600720587</v>
      </c>
      <c r="T1639" s="262">
        <v>0.9</v>
      </c>
      <c r="U1639" s="260">
        <v>0.760505915952672</v>
      </c>
      <c r="V1639" s="260">
        <v>0.852453580901857</v>
      </c>
      <c r="W1639" s="260">
        <v>0.84184068058778</v>
      </c>
      <c r="X1639" s="260">
        <v>0.77248841913745</v>
      </c>
      <c r="Y1639" s="262">
        <v>0.92</v>
      </c>
      <c r="Z1639" s="262">
        <v>1</v>
      </c>
      <c r="AA1639" s="262">
        <v>0.5</v>
      </c>
      <c r="AB1639" s="262">
        <v>0</v>
      </c>
      <c r="AC1639" s="262">
        <v>0.0643564356435644</v>
      </c>
      <c r="AD1639" s="262">
        <v>0.92</v>
      </c>
      <c r="AE1639" s="260">
        <v>0.962962962962963</v>
      </c>
      <c r="AF1639" s="260">
        <v>1</v>
      </c>
      <c r="AG1639" s="260">
        <v>1</v>
      </c>
      <c r="AH1639" s="260">
        <v>0.977756286266925</v>
      </c>
      <c r="AI1639" s="262">
        <v>0.92</v>
      </c>
      <c r="AJ1639" s="260">
        <v>0.876427406199021</v>
      </c>
      <c r="AK1639" s="260">
        <v>0.916500994035785</v>
      </c>
      <c r="AL1639" s="260">
        <v>0.918564260903126</v>
      </c>
      <c r="AM1639" s="260">
        <v>0.915916632845513</v>
      </c>
      <c r="AN1639" s="259">
        <v>0.99</v>
      </c>
      <c r="AO1639" s="264">
        <v>1</v>
      </c>
      <c r="AP1639" s="264" t="s">
        <v>33</v>
      </c>
      <c r="AQ1639" s="264">
        <v>1</v>
      </c>
      <c r="AR1639" s="265">
        <v>1</v>
      </c>
      <c r="AS1639" s="286">
        <v>0.110069253262963</v>
      </c>
      <c r="AT1639" s="267">
        <v>0.0526315789473684</v>
      </c>
      <c r="AU1639" s="268">
        <v>0.391304347826087</v>
      </c>
      <c r="AV1639" s="268">
        <v>0.0408163265306122</v>
      </c>
      <c r="AW1639" s="268">
        <v>0.0474879559532003</v>
      </c>
      <c r="AX1639" s="224"/>
      <c r="AY1639" s="222"/>
    </row>
    <row r="1640" ht="15" spans="1:51">
      <c r="A1640" s="220"/>
      <c r="B1640" s="224"/>
      <c r="C1640" s="283" t="s">
        <v>1455</v>
      </c>
      <c r="D1640" s="111" t="s">
        <v>25</v>
      </c>
      <c r="E1640" s="111" t="s">
        <v>1456</v>
      </c>
      <c r="F1640" s="290" t="s">
        <v>1681</v>
      </c>
      <c r="G1640" s="290" t="s">
        <v>1681</v>
      </c>
      <c r="H1640" s="290" t="s">
        <v>1681</v>
      </c>
      <c r="I1640" s="290" t="s">
        <v>1681</v>
      </c>
      <c r="J1640" s="259">
        <v>0.9</v>
      </c>
      <c r="K1640" s="260">
        <v>0.925925925925926</v>
      </c>
      <c r="L1640" s="260">
        <v>0.944444444444444</v>
      </c>
      <c r="M1640" s="261">
        <v>0.944444444444444</v>
      </c>
      <c r="N1640" s="261">
        <v>0.960292580982236</v>
      </c>
      <c r="O1640" s="262">
        <v>0.9</v>
      </c>
      <c r="P1640" s="263">
        <v>0.983633387888707</v>
      </c>
      <c r="Q1640" s="260">
        <v>0.972620599739244</v>
      </c>
      <c r="R1640" s="260">
        <v>0.961508248232522</v>
      </c>
      <c r="S1640" s="260">
        <v>0.961678009403379</v>
      </c>
      <c r="T1640" s="262">
        <v>0.9</v>
      </c>
      <c r="U1640" s="260">
        <v>0.687397708674304</v>
      </c>
      <c r="V1640" s="260">
        <v>0.6877444589309</v>
      </c>
      <c r="W1640" s="260">
        <v>0.666142969363708</v>
      </c>
      <c r="X1640" s="260">
        <v>0.655467055969428</v>
      </c>
      <c r="Y1640" s="262">
        <v>0.92</v>
      </c>
      <c r="Z1640" s="262">
        <v>0.823665893271462</v>
      </c>
      <c r="AA1640" s="262">
        <v>0.762643290627107</v>
      </c>
      <c r="AB1640" s="262">
        <v>0.883835279655808</v>
      </c>
      <c r="AC1640" s="262">
        <v>0.811514815328433</v>
      </c>
      <c r="AD1640" s="262">
        <v>0.92</v>
      </c>
      <c r="AE1640" s="260">
        <v>0.998538011695906</v>
      </c>
      <c r="AF1640" s="260">
        <v>0.99740932642487</v>
      </c>
      <c r="AG1640" s="260">
        <v>0.997549019607843</v>
      </c>
      <c r="AH1640" s="260">
        <v>0.983252698176405</v>
      </c>
      <c r="AI1640" s="262">
        <v>0.92</v>
      </c>
      <c r="AJ1640" s="260">
        <v>0.875378100423473</v>
      </c>
      <c r="AK1640" s="260">
        <v>0.830019880715706</v>
      </c>
      <c r="AL1640" s="260">
        <v>0.897656788421778</v>
      </c>
      <c r="AM1640" s="260">
        <v>0.849701338138619</v>
      </c>
      <c r="AN1640" s="259">
        <v>0.99</v>
      </c>
      <c r="AO1640" s="264" t="s">
        <v>33</v>
      </c>
      <c r="AP1640" s="264">
        <v>1</v>
      </c>
      <c r="AQ1640" s="264" t="s">
        <v>33</v>
      </c>
      <c r="AR1640" s="265">
        <v>1</v>
      </c>
      <c r="AS1640" s="286">
        <v>0.110069253262963</v>
      </c>
      <c r="AT1640" s="267">
        <v>0.125</v>
      </c>
      <c r="AU1640" s="268">
        <v>0.12</v>
      </c>
      <c r="AV1640" s="268">
        <v>0</v>
      </c>
      <c r="AW1640" s="268">
        <v>0.066793893129771</v>
      </c>
      <c r="AX1640" s="224"/>
      <c r="AY1640" s="222"/>
    </row>
    <row r="1641" ht="15" spans="1:51">
      <c r="A1641" s="220"/>
      <c r="B1641" s="224"/>
      <c r="C1641" s="283" t="s">
        <v>1455</v>
      </c>
      <c r="D1641" s="111" t="s">
        <v>25</v>
      </c>
      <c r="E1641" s="111" t="s">
        <v>1456</v>
      </c>
      <c r="F1641" s="290" t="s">
        <v>1682</v>
      </c>
      <c r="G1641" s="290" t="s">
        <v>1682</v>
      </c>
      <c r="H1641" s="290" t="s">
        <v>1682</v>
      </c>
      <c r="I1641" s="290" t="s">
        <v>1682</v>
      </c>
      <c r="J1641" s="259">
        <v>0.9</v>
      </c>
      <c r="K1641" s="260">
        <v>0.942857142857143</v>
      </c>
      <c r="L1641" s="260">
        <v>0.894736842105263</v>
      </c>
      <c r="M1641" s="261">
        <v>0.888888888888889</v>
      </c>
      <c r="N1641" s="261">
        <v>0.924509803921569</v>
      </c>
      <c r="O1641" s="262">
        <v>0.9</v>
      </c>
      <c r="P1641" s="263">
        <v>0.77028653985071</v>
      </c>
      <c r="Q1641" s="260">
        <v>0.747844019497563</v>
      </c>
      <c r="R1641" s="260">
        <v>0.823544903871477</v>
      </c>
      <c r="S1641" s="260">
        <v>0.856752714257012</v>
      </c>
      <c r="T1641" s="262">
        <v>0.9</v>
      </c>
      <c r="U1641" s="260">
        <v>0.861545870455093</v>
      </c>
      <c r="V1641" s="260">
        <v>0.791713535808024</v>
      </c>
      <c r="W1641" s="260">
        <v>0.833026073215697</v>
      </c>
      <c r="X1641" s="260">
        <v>0.818585684201127</v>
      </c>
      <c r="Y1641" s="262">
        <v>0.92</v>
      </c>
      <c r="Z1641" s="262">
        <v>0</v>
      </c>
      <c r="AA1641" s="262">
        <v>0</v>
      </c>
      <c r="AB1641" s="262" t="s">
        <v>33</v>
      </c>
      <c r="AC1641" s="262">
        <v>0</v>
      </c>
      <c r="AD1641" s="262">
        <v>0.92</v>
      </c>
      <c r="AE1641" s="260">
        <v>1</v>
      </c>
      <c r="AF1641" s="260">
        <v>0.8125</v>
      </c>
      <c r="AG1641" s="260">
        <v>1</v>
      </c>
      <c r="AH1641" s="260">
        <v>0.916087962962963</v>
      </c>
      <c r="AI1641" s="262">
        <v>0.92</v>
      </c>
      <c r="AJ1641" s="260">
        <v>0.927797833935018</v>
      </c>
      <c r="AK1641" s="260">
        <v>0.957654112797452</v>
      </c>
      <c r="AL1641" s="260">
        <v>0.955754543060311</v>
      </c>
      <c r="AM1641" s="260">
        <v>0.962199568420269</v>
      </c>
      <c r="AN1641" s="259">
        <v>0.99</v>
      </c>
      <c r="AO1641" s="264" t="s">
        <v>33</v>
      </c>
      <c r="AP1641" s="264" t="s">
        <v>33</v>
      </c>
      <c r="AQ1641" s="264">
        <v>1</v>
      </c>
      <c r="AR1641" s="265">
        <v>1</v>
      </c>
      <c r="AS1641" s="286">
        <v>0.110069253262963</v>
      </c>
      <c r="AT1641" s="267">
        <v>0.0909090909090909</v>
      </c>
      <c r="AU1641" s="268">
        <v>0</v>
      </c>
      <c r="AV1641" s="268">
        <v>0.0434782608695652</v>
      </c>
      <c r="AW1641" s="268">
        <v>0.0438709677419355</v>
      </c>
      <c r="AX1641" s="224"/>
      <c r="AY1641" s="222"/>
    </row>
    <row r="1642" ht="15" spans="1:51">
      <c r="A1642" s="220"/>
      <c r="B1642" s="224"/>
      <c r="C1642" s="283" t="s">
        <v>1455</v>
      </c>
      <c r="D1642" s="111" t="s">
        <v>25</v>
      </c>
      <c r="E1642" s="111" t="s">
        <v>1456</v>
      </c>
      <c r="F1642" s="290" t="s">
        <v>1683</v>
      </c>
      <c r="G1642" s="290" t="s">
        <v>1683</v>
      </c>
      <c r="H1642" s="290" t="s">
        <v>1683</v>
      </c>
      <c r="I1642" s="290" t="s">
        <v>1683</v>
      </c>
      <c r="J1642" s="259">
        <v>0.9</v>
      </c>
      <c r="K1642" s="260">
        <v>1</v>
      </c>
      <c r="L1642" s="260">
        <v>0.928571428571429</v>
      </c>
      <c r="M1642" s="261">
        <v>0.930232558139535</v>
      </c>
      <c r="N1642" s="261">
        <v>0.94017094017094</v>
      </c>
      <c r="O1642" s="262">
        <v>0.9</v>
      </c>
      <c r="P1642" s="263">
        <v>0.963848162281583</v>
      </c>
      <c r="Q1642" s="260">
        <v>0.926601103382106</v>
      </c>
      <c r="R1642" s="260">
        <v>0.951112801978315</v>
      </c>
      <c r="S1642" s="260">
        <v>0.953065425709274</v>
      </c>
      <c r="T1642" s="262">
        <v>0.9</v>
      </c>
      <c r="U1642" s="260">
        <v>0.921269331191002</v>
      </c>
      <c r="V1642" s="260">
        <v>0.895658431278484</v>
      </c>
      <c r="W1642" s="260">
        <v>0.939319003233783</v>
      </c>
      <c r="X1642" s="260">
        <v>0.915640992186028</v>
      </c>
      <c r="Y1642" s="262">
        <v>0.92</v>
      </c>
      <c r="Z1642" s="262" t="s">
        <v>33</v>
      </c>
      <c r="AA1642" s="262">
        <v>0.333333333333333</v>
      </c>
      <c r="AB1642" s="262">
        <v>0</v>
      </c>
      <c r="AC1642" s="262">
        <v>0.0303030303030303</v>
      </c>
      <c r="AD1642" s="262">
        <v>0.92</v>
      </c>
      <c r="AE1642" s="260">
        <v>0.45</v>
      </c>
      <c r="AF1642" s="260">
        <v>0.347826086956522</v>
      </c>
      <c r="AG1642" s="260">
        <v>1</v>
      </c>
      <c r="AH1642" s="260">
        <v>0.952488687782805</v>
      </c>
      <c r="AI1642" s="262">
        <v>0.92</v>
      </c>
      <c r="AJ1642" s="260">
        <v>0.953805985137578</v>
      </c>
      <c r="AK1642" s="260">
        <v>0.958772770853308</v>
      </c>
      <c r="AL1642" s="260">
        <v>0.983453784709015</v>
      </c>
      <c r="AM1642" s="260">
        <v>0.969926010739675</v>
      </c>
      <c r="AN1642" s="259">
        <v>0.99</v>
      </c>
      <c r="AO1642" s="264" t="s">
        <v>33</v>
      </c>
      <c r="AP1642" s="264" t="s">
        <v>33</v>
      </c>
      <c r="AQ1642" s="264" t="s">
        <v>33</v>
      </c>
      <c r="AR1642" s="265">
        <v>1</v>
      </c>
      <c r="AS1642" s="286">
        <v>0.110069253262963</v>
      </c>
      <c r="AT1642" s="267">
        <v>0.0449438202247191</v>
      </c>
      <c r="AU1642" s="268">
        <v>0.0133333333333333</v>
      </c>
      <c r="AV1642" s="268">
        <v>0.0588235294117647</v>
      </c>
      <c r="AW1642" s="268">
        <v>0.0465346534653465</v>
      </c>
      <c r="AX1642" s="224"/>
      <c r="AY1642" s="222"/>
    </row>
    <row r="1643" ht="15" spans="1:51">
      <c r="A1643" s="220"/>
      <c r="B1643" s="224"/>
      <c r="C1643" s="283" t="s">
        <v>1455</v>
      </c>
      <c r="D1643" s="111" t="s">
        <v>25</v>
      </c>
      <c r="E1643" s="111" t="s">
        <v>1456</v>
      </c>
      <c r="F1643" s="290" t="s">
        <v>1684</v>
      </c>
      <c r="G1643" s="290" t="s">
        <v>1684</v>
      </c>
      <c r="H1643" s="290" t="s">
        <v>1684</v>
      </c>
      <c r="I1643" s="290" t="s">
        <v>1684</v>
      </c>
      <c r="J1643" s="259">
        <v>0.9</v>
      </c>
      <c r="K1643" s="260">
        <v>0.96875</v>
      </c>
      <c r="L1643" s="260">
        <v>0.941176470588235</v>
      </c>
      <c r="M1643" s="261">
        <v>0.972222222222222</v>
      </c>
      <c r="N1643" s="261">
        <v>0.970649895178197</v>
      </c>
      <c r="O1643" s="262">
        <v>0.9</v>
      </c>
      <c r="P1643" s="263">
        <v>0.967023907666941</v>
      </c>
      <c r="Q1643" s="260">
        <v>0.970783532536521</v>
      </c>
      <c r="R1643" s="260">
        <v>0.973058637083994</v>
      </c>
      <c r="S1643" s="260">
        <v>0.970861559840195</v>
      </c>
      <c r="T1643" s="262">
        <v>0.9</v>
      </c>
      <c r="U1643" s="260">
        <v>0.818631492168178</v>
      </c>
      <c r="V1643" s="260">
        <v>0.837317397078353</v>
      </c>
      <c r="W1643" s="260">
        <v>0.893026941362916</v>
      </c>
      <c r="X1643" s="260">
        <v>0.881361820392566</v>
      </c>
      <c r="Y1643" s="262">
        <v>0.92</v>
      </c>
      <c r="Z1643" s="262">
        <v>0.906976744186046</v>
      </c>
      <c r="AA1643" s="262">
        <v>0.907506702412869</v>
      </c>
      <c r="AB1643" s="262">
        <v>0.937059142702116</v>
      </c>
      <c r="AC1643" s="262">
        <v>0.931964756108638</v>
      </c>
      <c r="AD1643" s="262">
        <v>0.92</v>
      </c>
      <c r="AE1643" s="260">
        <v>0.506849315068493</v>
      </c>
      <c r="AF1643" s="260">
        <v>0.987951807228916</v>
      </c>
      <c r="AG1643" s="260">
        <v>1</v>
      </c>
      <c r="AH1643" s="260">
        <v>0.984922976073418</v>
      </c>
      <c r="AI1643" s="262">
        <v>0.92</v>
      </c>
      <c r="AJ1643" s="260">
        <v>0.909142212189616</v>
      </c>
      <c r="AK1643" s="260">
        <v>0.920640213404468</v>
      </c>
      <c r="AL1643" s="260">
        <v>0.950740502253703</v>
      </c>
      <c r="AM1643" s="260">
        <v>0.947106209222848</v>
      </c>
      <c r="AN1643" s="259">
        <v>0.99</v>
      </c>
      <c r="AO1643" s="264">
        <v>1</v>
      </c>
      <c r="AP1643" s="264">
        <v>1</v>
      </c>
      <c r="AQ1643" s="264">
        <v>1</v>
      </c>
      <c r="AR1643" s="265">
        <v>1</v>
      </c>
      <c r="AS1643" s="286">
        <v>0.110069253262963</v>
      </c>
      <c r="AT1643" s="267">
        <v>0</v>
      </c>
      <c r="AU1643" s="268">
        <v>0</v>
      </c>
      <c r="AV1643" s="268">
        <v>0.0535714285714286</v>
      </c>
      <c r="AW1643" s="268">
        <v>0.0368722186904005</v>
      </c>
      <c r="AX1643" s="224"/>
      <c r="AY1643" s="222"/>
    </row>
    <row r="1644" ht="15" spans="1:51">
      <c r="A1644" s="220"/>
      <c r="B1644" s="224"/>
      <c r="C1644" s="283" t="s">
        <v>1455</v>
      </c>
      <c r="D1644" s="111" t="s">
        <v>25</v>
      </c>
      <c r="E1644" s="111" t="s">
        <v>1456</v>
      </c>
      <c r="F1644" s="290" t="s">
        <v>1685</v>
      </c>
      <c r="G1644" s="290" t="s">
        <v>1685</v>
      </c>
      <c r="H1644" s="290" t="s">
        <v>1685</v>
      </c>
      <c r="I1644" s="290" t="s">
        <v>1685</v>
      </c>
      <c r="J1644" s="259">
        <v>0.9</v>
      </c>
      <c r="K1644" s="260">
        <v>1</v>
      </c>
      <c r="L1644" s="260">
        <v>1</v>
      </c>
      <c r="M1644" s="261">
        <v>1</v>
      </c>
      <c r="N1644" s="261">
        <v>0.996007984031936</v>
      </c>
      <c r="O1644" s="262">
        <v>0.9</v>
      </c>
      <c r="P1644" s="263">
        <v>0.998615916955017</v>
      </c>
      <c r="Q1644" s="260">
        <v>0.993329627570873</v>
      </c>
      <c r="R1644" s="260">
        <v>0.991951710261569</v>
      </c>
      <c r="S1644" s="260">
        <v>0.985903814262023</v>
      </c>
      <c r="T1644" s="262">
        <v>0.9</v>
      </c>
      <c r="U1644" s="260">
        <v>0.890657439446367</v>
      </c>
      <c r="V1644" s="260">
        <v>0.946637020566982</v>
      </c>
      <c r="W1644" s="260">
        <v>0.974849094567404</v>
      </c>
      <c r="X1644" s="260">
        <v>0.929494683445518</v>
      </c>
      <c r="Y1644" s="262">
        <v>0.92</v>
      </c>
      <c r="Z1644" s="262">
        <v>0.939295039164491</v>
      </c>
      <c r="AA1644" s="262">
        <v>0.955894826123834</v>
      </c>
      <c r="AB1644" s="262">
        <v>0.945404284727021</v>
      </c>
      <c r="AC1644" s="262">
        <v>0.955924376471664</v>
      </c>
      <c r="AD1644" s="262">
        <v>0.92</v>
      </c>
      <c r="AE1644" s="260" t="s">
        <v>33</v>
      </c>
      <c r="AF1644" s="260">
        <v>1</v>
      </c>
      <c r="AG1644" s="260">
        <v>1</v>
      </c>
      <c r="AH1644" s="260">
        <v>1</v>
      </c>
      <c r="AI1644" s="262">
        <v>0.92</v>
      </c>
      <c r="AJ1644" s="260">
        <v>0.934833725226738</v>
      </c>
      <c r="AK1644" s="260">
        <v>0.9670920080591</v>
      </c>
      <c r="AL1644" s="260">
        <v>0.960671855796805</v>
      </c>
      <c r="AM1644" s="260">
        <v>0.962993110607776</v>
      </c>
      <c r="AN1644" s="259">
        <v>0.99</v>
      </c>
      <c r="AO1644" s="264">
        <v>1</v>
      </c>
      <c r="AP1644" s="264" t="s">
        <v>33</v>
      </c>
      <c r="AQ1644" s="264">
        <v>1</v>
      </c>
      <c r="AR1644" s="265">
        <v>1</v>
      </c>
      <c r="AS1644" s="286">
        <v>0.110069253262963</v>
      </c>
      <c r="AT1644" s="267">
        <v>0</v>
      </c>
      <c r="AU1644" s="268">
        <v>0.0476190476190476</v>
      </c>
      <c r="AV1644" s="268">
        <v>0.0416666666666667</v>
      </c>
      <c r="AW1644" s="268">
        <v>0.0494269340974212</v>
      </c>
      <c r="AX1644" s="224"/>
      <c r="AY1644" s="222"/>
    </row>
    <row r="1645" ht="15" spans="1:51">
      <c r="A1645" s="220"/>
      <c r="B1645" s="224"/>
      <c r="C1645" s="283" t="s">
        <v>1455</v>
      </c>
      <c r="D1645" s="111" t="s">
        <v>922</v>
      </c>
      <c r="E1645" s="111" t="s">
        <v>1456</v>
      </c>
      <c r="F1645" s="290" t="s">
        <v>1686</v>
      </c>
      <c r="G1645" s="290" t="s">
        <v>1686</v>
      </c>
      <c r="H1645" s="290" t="s">
        <v>1686</v>
      </c>
      <c r="I1645" s="290" t="s">
        <v>1686</v>
      </c>
      <c r="J1645" s="259">
        <v>0.9</v>
      </c>
      <c r="K1645" s="260" t="s">
        <v>33</v>
      </c>
      <c r="L1645" s="260" t="s">
        <v>33</v>
      </c>
      <c r="M1645" s="261" t="s">
        <v>33</v>
      </c>
      <c r="N1645" s="261" t="s">
        <v>33</v>
      </c>
      <c r="O1645" s="262">
        <v>0.9</v>
      </c>
      <c r="P1645" s="263" t="s">
        <v>33</v>
      </c>
      <c r="Q1645" s="260" t="s">
        <v>33</v>
      </c>
      <c r="R1645" s="260" t="s">
        <v>33</v>
      </c>
      <c r="S1645" s="260" t="s">
        <v>33</v>
      </c>
      <c r="T1645" s="262">
        <v>0.9</v>
      </c>
      <c r="U1645" s="260" t="s">
        <v>33</v>
      </c>
      <c r="V1645" s="260" t="s">
        <v>33</v>
      </c>
      <c r="W1645" s="260" t="s">
        <v>33</v>
      </c>
      <c r="X1645" s="260" t="s">
        <v>33</v>
      </c>
      <c r="Y1645" s="262">
        <v>0.92</v>
      </c>
      <c r="Z1645" s="262" t="s">
        <v>33</v>
      </c>
      <c r="AA1645" s="262" t="s">
        <v>33</v>
      </c>
      <c r="AB1645" s="262" t="s">
        <v>33</v>
      </c>
      <c r="AC1645" s="262" t="s">
        <v>33</v>
      </c>
      <c r="AD1645" s="262">
        <v>0.92</v>
      </c>
      <c r="AE1645" s="260" t="s">
        <v>33</v>
      </c>
      <c r="AF1645" s="260" t="s">
        <v>33</v>
      </c>
      <c r="AG1645" s="260" t="s">
        <v>33</v>
      </c>
      <c r="AH1645" s="260" t="s">
        <v>33</v>
      </c>
      <c r="AI1645" s="262">
        <v>0.92</v>
      </c>
      <c r="AJ1645" s="260" t="s">
        <v>33</v>
      </c>
      <c r="AK1645" s="260" t="s">
        <v>33</v>
      </c>
      <c r="AL1645" s="260" t="s">
        <v>33</v>
      </c>
      <c r="AM1645" s="260" t="s">
        <v>33</v>
      </c>
      <c r="AN1645" s="259">
        <v>0.99</v>
      </c>
      <c r="AO1645" s="264" t="s">
        <v>33</v>
      </c>
      <c r="AP1645" s="264" t="s">
        <v>33</v>
      </c>
      <c r="AQ1645" s="264" t="s">
        <v>33</v>
      </c>
      <c r="AR1645" s="265" t="s">
        <v>33</v>
      </c>
      <c r="AS1645" s="286">
        <v>0.110069253262963</v>
      </c>
      <c r="AT1645" s="267" t="s">
        <v>33</v>
      </c>
      <c r="AU1645" s="268" t="s">
        <v>33</v>
      </c>
      <c r="AV1645" s="268" t="s">
        <v>33</v>
      </c>
      <c r="AW1645" s="268" t="s">
        <v>33</v>
      </c>
      <c r="AX1645" s="224"/>
      <c r="AY1645" s="222"/>
    </row>
    <row r="1646" ht="15" spans="1:51">
      <c r="A1646" s="220"/>
      <c r="B1646" s="224"/>
      <c r="C1646" s="283" t="s">
        <v>1455</v>
      </c>
      <c r="D1646" s="111" t="s">
        <v>922</v>
      </c>
      <c r="E1646" s="111" t="s">
        <v>1456</v>
      </c>
      <c r="F1646" s="290" t="s">
        <v>1687</v>
      </c>
      <c r="G1646" s="290" t="s">
        <v>1687</v>
      </c>
      <c r="H1646" s="290" t="s">
        <v>1687</v>
      </c>
      <c r="I1646" s="290" t="s">
        <v>1687</v>
      </c>
      <c r="J1646" s="259">
        <v>0.9</v>
      </c>
      <c r="K1646" s="260" t="s">
        <v>33</v>
      </c>
      <c r="L1646" s="260" t="s">
        <v>33</v>
      </c>
      <c r="M1646" s="261" t="s">
        <v>33</v>
      </c>
      <c r="N1646" s="261" t="s">
        <v>33</v>
      </c>
      <c r="O1646" s="262">
        <v>0.9</v>
      </c>
      <c r="P1646" s="263" t="s">
        <v>33</v>
      </c>
      <c r="Q1646" s="260" t="s">
        <v>33</v>
      </c>
      <c r="R1646" s="260" t="s">
        <v>33</v>
      </c>
      <c r="S1646" s="260" t="s">
        <v>33</v>
      </c>
      <c r="T1646" s="262">
        <v>0.9</v>
      </c>
      <c r="U1646" s="260" t="s">
        <v>33</v>
      </c>
      <c r="V1646" s="260" t="s">
        <v>33</v>
      </c>
      <c r="W1646" s="260" t="s">
        <v>33</v>
      </c>
      <c r="X1646" s="260" t="s">
        <v>33</v>
      </c>
      <c r="Y1646" s="262">
        <v>0.92</v>
      </c>
      <c r="Z1646" s="262" t="s">
        <v>33</v>
      </c>
      <c r="AA1646" s="262" t="s">
        <v>33</v>
      </c>
      <c r="AB1646" s="262" t="s">
        <v>33</v>
      </c>
      <c r="AC1646" s="262" t="s">
        <v>33</v>
      </c>
      <c r="AD1646" s="262">
        <v>0.92</v>
      </c>
      <c r="AE1646" s="260" t="s">
        <v>33</v>
      </c>
      <c r="AF1646" s="260" t="s">
        <v>33</v>
      </c>
      <c r="AG1646" s="260" t="s">
        <v>33</v>
      </c>
      <c r="AH1646" s="260" t="s">
        <v>33</v>
      </c>
      <c r="AI1646" s="262">
        <v>0.92</v>
      </c>
      <c r="AJ1646" s="260" t="s">
        <v>33</v>
      </c>
      <c r="AK1646" s="260" t="s">
        <v>33</v>
      </c>
      <c r="AL1646" s="260" t="s">
        <v>33</v>
      </c>
      <c r="AM1646" s="260" t="s">
        <v>33</v>
      </c>
      <c r="AN1646" s="259">
        <v>0.99</v>
      </c>
      <c r="AO1646" s="264" t="s">
        <v>33</v>
      </c>
      <c r="AP1646" s="264" t="s">
        <v>33</v>
      </c>
      <c r="AQ1646" s="264" t="s">
        <v>33</v>
      </c>
      <c r="AR1646" s="265" t="s">
        <v>33</v>
      </c>
      <c r="AS1646" s="286">
        <v>0.110069253262963</v>
      </c>
      <c r="AT1646" s="267" t="s">
        <v>33</v>
      </c>
      <c r="AU1646" s="268" t="s">
        <v>33</v>
      </c>
      <c r="AV1646" s="268" t="s">
        <v>33</v>
      </c>
      <c r="AW1646" s="268" t="s">
        <v>33</v>
      </c>
      <c r="AX1646" s="224"/>
      <c r="AY1646" s="222"/>
    </row>
    <row r="1647" ht="15" spans="1:51">
      <c r="A1647" s="220"/>
      <c r="B1647" s="224"/>
      <c r="C1647" s="283" t="s">
        <v>1455</v>
      </c>
      <c r="D1647" s="111" t="s">
        <v>125</v>
      </c>
      <c r="E1647" s="111" t="s">
        <v>1456</v>
      </c>
      <c r="F1647" s="290" t="s">
        <v>1688</v>
      </c>
      <c r="G1647" s="290" t="s">
        <v>1688</v>
      </c>
      <c r="H1647" s="290" t="s">
        <v>1688</v>
      </c>
      <c r="I1647" s="290" t="s">
        <v>1688</v>
      </c>
      <c r="J1647" s="259">
        <v>0.9</v>
      </c>
      <c r="K1647" s="260" t="s">
        <v>33</v>
      </c>
      <c r="L1647" s="260" t="s">
        <v>33</v>
      </c>
      <c r="M1647" s="261" t="s">
        <v>33</v>
      </c>
      <c r="N1647" s="261" t="s">
        <v>33</v>
      </c>
      <c r="O1647" s="262">
        <v>0.9</v>
      </c>
      <c r="P1647" s="263" t="s">
        <v>33</v>
      </c>
      <c r="Q1647" s="260" t="s">
        <v>33</v>
      </c>
      <c r="R1647" s="260" t="s">
        <v>33</v>
      </c>
      <c r="S1647" s="260" t="s">
        <v>33</v>
      </c>
      <c r="T1647" s="262">
        <v>0.9</v>
      </c>
      <c r="U1647" s="260" t="s">
        <v>33</v>
      </c>
      <c r="V1647" s="260" t="s">
        <v>33</v>
      </c>
      <c r="W1647" s="260" t="s">
        <v>33</v>
      </c>
      <c r="X1647" s="260" t="s">
        <v>33</v>
      </c>
      <c r="Y1647" s="262">
        <v>0.92</v>
      </c>
      <c r="Z1647" s="262" t="s">
        <v>33</v>
      </c>
      <c r="AA1647" s="262" t="s">
        <v>33</v>
      </c>
      <c r="AB1647" s="262" t="s">
        <v>33</v>
      </c>
      <c r="AC1647" s="262" t="s">
        <v>33</v>
      </c>
      <c r="AD1647" s="262">
        <v>0.92</v>
      </c>
      <c r="AE1647" s="260" t="s">
        <v>33</v>
      </c>
      <c r="AF1647" s="260" t="s">
        <v>33</v>
      </c>
      <c r="AG1647" s="260" t="s">
        <v>33</v>
      </c>
      <c r="AH1647" s="260" t="s">
        <v>33</v>
      </c>
      <c r="AI1647" s="262">
        <v>0.92</v>
      </c>
      <c r="AJ1647" s="260" t="s">
        <v>33</v>
      </c>
      <c r="AK1647" s="260" t="s">
        <v>33</v>
      </c>
      <c r="AL1647" s="260" t="s">
        <v>33</v>
      </c>
      <c r="AM1647" s="260" t="s">
        <v>33</v>
      </c>
      <c r="AN1647" s="259">
        <v>0.99</v>
      </c>
      <c r="AO1647" s="264" t="s">
        <v>33</v>
      </c>
      <c r="AP1647" s="264" t="s">
        <v>33</v>
      </c>
      <c r="AQ1647" s="264" t="s">
        <v>33</v>
      </c>
      <c r="AR1647" s="265" t="s">
        <v>33</v>
      </c>
      <c r="AS1647" s="286">
        <v>0.110069253262963</v>
      </c>
      <c r="AT1647" s="267" t="s">
        <v>33</v>
      </c>
      <c r="AU1647" s="268" t="s">
        <v>33</v>
      </c>
      <c r="AV1647" s="268" t="s">
        <v>33</v>
      </c>
      <c r="AW1647" s="268" t="s">
        <v>33</v>
      </c>
      <c r="AX1647" s="224"/>
      <c r="AY1647" s="222"/>
    </row>
    <row r="1648" ht="15" spans="1:51">
      <c r="A1648" s="220"/>
      <c r="B1648" s="224"/>
      <c r="C1648" s="283" t="s">
        <v>1455</v>
      </c>
      <c r="D1648" s="111" t="s">
        <v>25</v>
      </c>
      <c r="E1648" s="111" t="s">
        <v>1456</v>
      </c>
      <c r="F1648" s="290" t="s">
        <v>1689</v>
      </c>
      <c r="G1648" s="290" t="s">
        <v>1689</v>
      </c>
      <c r="H1648" s="290" t="s">
        <v>1689</v>
      </c>
      <c r="I1648" s="290" t="s">
        <v>1689</v>
      </c>
      <c r="J1648" s="259">
        <v>0.9</v>
      </c>
      <c r="K1648" s="260">
        <v>1</v>
      </c>
      <c r="L1648" s="260">
        <v>0.964285714285714</v>
      </c>
      <c r="M1648" s="261">
        <v>0.923076923076923</v>
      </c>
      <c r="N1648" s="261">
        <v>0.943768996960486</v>
      </c>
      <c r="O1648" s="262">
        <v>0.9</v>
      </c>
      <c r="P1648" s="263">
        <v>0.991902834008097</v>
      </c>
      <c r="Q1648" s="260">
        <v>0.984527687296417</v>
      </c>
      <c r="R1648" s="260">
        <v>0.989339019189765</v>
      </c>
      <c r="S1648" s="260">
        <v>0.971253806573559</v>
      </c>
      <c r="T1648" s="262">
        <v>0.9</v>
      </c>
      <c r="U1648" s="260">
        <v>0.828947368421053</v>
      </c>
      <c r="V1648" s="260">
        <v>0.810260586319218</v>
      </c>
      <c r="W1648" s="260">
        <v>0.871002132196162</v>
      </c>
      <c r="X1648" s="260">
        <v>0.793736217578494</v>
      </c>
      <c r="Y1648" s="262">
        <v>0.92</v>
      </c>
      <c r="Z1648" s="262">
        <v>0.845238095238095</v>
      </c>
      <c r="AA1648" s="262">
        <v>0.91673894189072</v>
      </c>
      <c r="AB1648" s="262">
        <v>0.944257891202149</v>
      </c>
      <c r="AC1648" s="262">
        <v>0.925265748830164</v>
      </c>
      <c r="AD1648" s="262">
        <v>0.92</v>
      </c>
      <c r="AE1648" s="260">
        <v>0.0714285714285714</v>
      </c>
      <c r="AF1648" s="260">
        <v>0.5</v>
      </c>
      <c r="AG1648" s="260">
        <v>1</v>
      </c>
      <c r="AH1648" s="260">
        <v>0.897121535181237</v>
      </c>
      <c r="AI1648" s="262">
        <v>0.92</v>
      </c>
      <c r="AJ1648" s="260">
        <v>0.900568181818182</v>
      </c>
      <c r="AK1648" s="260">
        <v>0.938261234775305</v>
      </c>
      <c r="AL1648" s="260">
        <v>0.957560774618871</v>
      </c>
      <c r="AM1648" s="260">
        <v>0.943286404986747</v>
      </c>
      <c r="AN1648" s="259">
        <v>0.99</v>
      </c>
      <c r="AO1648" s="264">
        <v>1</v>
      </c>
      <c r="AP1648" s="264">
        <v>1</v>
      </c>
      <c r="AQ1648" s="264">
        <v>1</v>
      </c>
      <c r="AR1648" s="265">
        <v>1</v>
      </c>
      <c r="AS1648" s="286">
        <v>0.110069253262963</v>
      </c>
      <c r="AT1648" s="267">
        <v>0</v>
      </c>
      <c r="AU1648" s="268">
        <v>0.025</v>
      </c>
      <c r="AV1648" s="268">
        <v>0.148648648648649</v>
      </c>
      <c r="AW1648" s="268">
        <v>0.0476190476190476</v>
      </c>
      <c r="AX1648" s="224"/>
      <c r="AY1648" s="222"/>
    </row>
    <row r="1649" ht="15" spans="1:51">
      <c r="A1649" s="220"/>
      <c r="B1649" s="224"/>
      <c r="C1649" s="283" t="s">
        <v>1455</v>
      </c>
      <c r="D1649" s="111" t="s">
        <v>125</v>
      </c>
      <c r="E1649" s="111" t="s">
        <v>1456</v>
      </c>
      <c r="F1649" s="290" t="s">
        <v>1690</v>
      </c>
      <c r="G1649" s="290" t="s">
        <v>1690</v>
      </c>
      <c r="H1649" s="290" t="s">
        <v>1690</v>
      </c>
      <c r="I1649" s="290" t="s">
        <v>1690</v>
      </c>
      <c r="J1649" s="259">
        <v>0.9</v>
      </c>
      <c r="K1649" s="260" t="s">
        <v>33</v>
      </c>
      <c r="L1649" s="260" t="s">
        <v>33</v>
      </c>
      <c r="M1649" s="261" t="s">
        <v>33</v>
      </c>
      <c r="N1649" s="261" t="s">
        <v>33</v>
      </c>
      <c r="O1649" s="262">
        <v>0.9</v>
      </c>
      <c r="P1649" s="263" t="s">
        <v>33</v>
      </c>
      <c r="Q1649" s="260" t="s">
        <v>33</v>
      </c>
      <c r="R1649" s="260" t="s">
        <v>33</v>
      </c>
      <c r="S1649" s="260" t="s">
        <v>33</v>
      </c>
      <c r="T1649" s="262">
        <v>0.9</v>
      </c>
      <c r="U1649" s="260" t="s">
        <v>33</v>
      </c>
      <c r="V1649" s="260" t="s">
        <v>33</v>
      </c>
      <c r="W1649" s="260" t="s">
        <v>33</v>
      </c>
      <c r="X1649" s="260" t="s">
        <v>33</v>
      </c>
      <c r="Y1649" s="262">
        <v>0.92</v>
      </c>
      <c r="Z1649" s="262" t="s">
        <v>33</v>
      </c>
      <c r="AA1649" s="262" t="s">
        <v>33</v>
      </c>
      <c r="AB1649" s="262" t="s">
        <v>33</v>
      </c>
      <c r="AC1649" s="262" t="s">
        <v>33</v>
      </c>
      <c r="AD1649" s="262">
        <v>0.92</v>
      </c>
      <c r="AE1649" s="260">
        <v>1</v>
      </c>
      <c r="AF1649" s="260">
        <v>1</v>
      </c>
      <c r="AG1649" s="260">
        <v>1</v>
      </c>
      <c r="AH1649" s="260">
        <v>0.995988093697425</v>
      </c>
      <c r="AI1649" s="262">
        <v>0.92</v>
      </c>
      <c r="AJ1649" s="260" t="s">
        <v>33</v>
      </c>
      <c r="AK1649" s="260" t="s">
        <v>33</v>
      </c>
      <c r="AL1649" s="260" t="s">
        <v>33</v>
      </c>
      <c r="AM1649" s="260" t="s">
        <v>33</v>
      </c>
      <c r="AN1649" s="259">
        <v>0.99</v>
      </c>
      <c r="AO1649" s="264">
        <v>1</v>
      </c>
      <c r="AP1649" s="264">
        <v>1</v>
      </c>
      <c r="AQ1649" s="264">
        <v>1</v>
      </c>
      <c r="AR1649" s="265">
        <v>1</v>
      </c>
      <c r="AS1649" s="286">
        <v>0.110069253262963</v>
      </c>
      <c r="AT1649" s="267" t="s">
        <v>33</v>
      </c>
      <c r="AU1649" s="268" t="s">
        <v>33</v>
      </c>
      <c r="AV1649" s="268" t="s">
        <v>33</v>
      </c>
      <c r="AW1649" s="268" t="s">
        <v>33</v>
      </c>
      <c r="AX1649" s="224"/>
      <c r="AY1649" s="222"/>
    </row>
    <row r="1650" ht="15" spans="1:51">
      <c r="A1650" s="220"/>
      <c r="B1650" s="224"/>
      <c r="C1650" s="283" t="s">
        <v>1455</v>
      </c>
      <c r="D1650" s="111" t="s">
        <v>25</v>
      </c>
      <c r="E1650" s="111" t="s">
        <v>1456</v>
      </c>
      <c r="F1650" s="290" t="s">
        <v>1691</v>
      </c>
      <c r="G1650" s="290" t="s">
        <v>1691</v>
      </c>
      <c r="H1650" s="290" t="s">
        <v>1691</v>
      </c>
      <c r="I1650" s="290" t="s">
        <v>1691</v>
      </c>
      <c r="J1650" s="259">
        <v>0.9</v>
      </c>
      <c r="K1650" s="260">
        <v>0.821428571428571</v>
      </c>
      <c r="L1650" s="260">
        <v>0.818181818181818</v>
      </c>
      <c r="M1650" s="261">
        <v>0.787878787878788</v>
      </c>
      <c r="N1650" s="261">
        <v>0.800219538968167</v>
      </c>
      <c r="O1650" s="262">
        <v>0.9</v>
      </c>
      <c r="P1650" s="263">
        <v>0.9623944742901</v>
      </c>
      <c r="Q1650" s="260">
        <v>0.97576099210823</v>
      </c>
      <c r="R1650" s="260">
        <v>0.980020232675771</v>
      </c>
      <c r="S1650" s="260">
        <v>0.981263320183195</v>
      </c>
      <c r="T1650" s="262">
        <v>0.9</v>
      </c>
      <c r="U1650" s="260">
        <v>0.814530570478383</v>
      </c>
      <c r="V1650" s="260">
        <v>0.82130777903044</v>
      </c>
      <c r="W1650" s="260">
        <v>0.825746079919069</v>
      </c>
      <c r="X1650" s="260">
        <v>0.818455538928944</v>
      </c>
      <c r="Y1650" s="262">
        <v>0.92</v>
      </c>
      <c r="Z1650" s="262">
        <v>0</v>
      </c>
      <c r="AA1650" s="262">
        <v>0.333333333333333</v>
      </c>
      <c r="AB1650" s="262" t="s">
        <v>33</v>
      </c>
      <c r="AC1650" s="262">
        <v>0.294117647058824</v>
      </c>
      <c r="AD1650" s="262">
        <v>0.92</v>
      </c>
      <c r="AE1650" s="260">
        <v>0.75177304964539</v>
      </c>
      <c r="AF1650" s="260">
        <v>0.65</v>
      </c>
      <c r="AG1650" s="260">
        <v>0.992805755395683</v>
      </c>
      <c r="AH1650" s="260">
        <v>0.738374038139846</v>
      </c>
      <c r="AI1650" s="262">
        <v>0.92</v>
      </c>
      <c r="AJ1650" s="260">
        <v>0.866308793456033</v>
      </c>
      <c r="AK1650" s="260">
        <v>0.895522388059702</v>
      </c>
      <c r="AL1650" s="260">
        <v>0.907435508345979</v>
      </c>
      <c r="AM1650" s="260">
        <v>0.903248914157214</v>
      </c>
      <c r="AN1650" s="259">
        <v>0.99</v>
      </c>
      <c r="AO1650" s="264">
        <v>1</v>
      </c>
      <c r="AP1650" s="264">
        <v>1</v>
      </c>
      <c r="AQ1650" s="264">
        <v>1</v>
      </c>
      <c r="AR1650" s="265">
        <v>1</v>
      </c>
      <c r="AS1650" s="286">
        <v>0.110069253262963</v>
      </c>
      <c r="AT1650" s="267">
        <v>0.0625</v>
      </c>
      <c r="AU1650" s="268">
        <v>0.0958904109589041</v>
      </c>
      <c r="AV1650" s="268">
        <v>0.036697247706422</v>
      </c>
      <c r="AW1650" s="268">
        <v>0.0670454545454545</v>
      </c>
      <c r="AX1650" s="224"/>
      <c r="AY1650" s="222"/>
    </row>
    <row r="1651" ht="15" spans="1:51">
      <c r="A1651" s="220"/>
      <c r="B1651" s="224"/>
      <c r="C1651" s="283" t="s">
        <v>1455</v>
      </c>
      <c r="D1651" s="111" t="s">
        <v>25</v>
      </c>
      <c r="E1651" s="111" t="s">
        <v>1456</v>
      </c>
      <c r="F1651" s="290" t="s">
        <v>1692</v>
      </c>
      <c r="G1651" s="290" t="s">
        <v>1692</v>
      </c>
      <c r="H1651" s="290" t="s">
        <v>1692</v>
      </c>
      <c r="I1651" s="290" t="s">
        <v>1692</v>
      </c>
      <c r="J1651" s="259">
        <v>0.9</v>
      </c>
      <c r="K1651" s="260">
        <v>1</v>
      </c>
      <c r="L1651" s="260">
        <v>0.974358974358974</v>
      </c>
      <c r="M1651" s="261">
        <v>1</v>
      </c>
      <c r="N1651" s="261">
        <v>0.978464419475655</v>
      </c>
      <c r="O1651" s="262">
        <v>0.9</v>
      </c>
      <c r="P1651" s="263">
        <v>0.932824427480916</v>
      </c>
      <c r="Q1651" s="260">
        <v>0.986138613861386</v>
      </c>
      <c r="R1651" s="260">
        <v>0.978902953586498</v>
      </c>
      <c r="S1651" s="260">
        <v>0.964215110448959</v>
      </c>
      <c r="T1651" s="262">
        <v>0.9</v>
      </c>
      <c r="U1651" s="260">
        <v>0.880152671755725</v>
      </c>
      <c r="V1651" s="260">
        <v>0.914851485148515</v>
      </c>
      <c r="W1651" s="260">
        <v>0.947960618846695</v>
      </c>
      <c r="X1651" s="260">
        <v>0.916196315502965</v>
      </c>
      <c r="Y1651" s="262">
        <v>0.92</v>
      </c>
      <c r="Z1651" s="262">
        <v>0.918005071851226</v>
      </c>
      <c r="AA1651" s="262">
        <v>0.943357363542739</v>
      </c>
      <c r="AB1651" s="262">
        <v>0.951406649616368</v>
      </c>
      <c r="AC1651" s="262">
        <v>0.9640097659055</v>
      </c>
      <c r="AD1651" s="262">
        <v>0.92</v>
      </c>
      <c r="AE1651" s="260">
        <v>0.1</v>
      </c>
      <c r="AF1651" s="260">
        <v>0.241469816272966</v>
      </c>
      <c r="AG1651" s="260">
        <v>0.997506234413965</v>
      </c>
      <c r="AH1651" s="260">
        <v>0.692949203942381</v>
      </c>
      <c r="AI1651" s="262">
        <v>0.92</v>
      </c>
      <c r="AJ1651" s="260">
        <v>0.929058116232465</v>
      </c>
      <c r="AK1651" s="260">
        <v>0.965822275834339</v>
      </c>
      <c r="AL1651" s="260">
        <v>0.961252653927813</v>
      </c>
      <c r="AM1651" s="260">
        <v>0.968873213184796</v>
      </c>
      <c r="AN1651" s="259">
        <v>0.99</v>
      </c>
      <c r="AO1651" s="264">
        <v>1</v>
      </c>
      <c r="AP1651" s="264">
        <v>1</v>
      </c>
      <c r="AQ1651" s="264">
        <v>1</v>
      </c>
      <c r="AR1651" s="265">
        <v>1</v>
      </c>
      <c r="AS1651" s="286">
        <v>0.110069253262963</v>
      </c>
      <c r="AT1651" s="267">
        <v>0.35</v>
      </c>
      <c r="AU1651" s="268">
        <v>0</v>
      </c>
      <c r="AV1651" s="268">
        <v>0.0163934426229508</v>
      </c>
      <c r="AW1651" s="268">
        <v>0.0731922398589065</v>
      </c>
      <c r="AX1651" s="224"/>
      <c r="AY1651" s="222"/>
    </row>
    <row r="1652" ht="15" spans="1:51">
      <c r="A1652" s="220"/>
      <c r="B1652" s="224"/>
      <c r="C1652" s="283" t="s">
        <v>1455</v>
      </c>
      <c r="D1652" s="111" t="s">
        <v>125</v>
      </c>
      <c r="E1652" s="111" t="s">
        <v>1456</v>
      </c>
      <c r="F1652" s="290" t="s">
        <v>1693</v>
      </c>
      <c r="G1652" s="290" t="s">
        <v>1693</v>
      </c>
      <c r="H1652" s="290" t="s">
        <v>1693</v>
      </c>
      <c r="I1652" s="290" t="s">
        <v>1693</v>
      </c>
      <c r="J1652" s="259">
        <v>0.9</v>
      </c>
      <c r="K1652" s="260" t="s">
        <v>33</v>
      </c>
      <c r="L1652" s="260" t="s">
        <v>33</v>
      </c>
      <c r="M1652" s="261" t="s">
        <v>33</v>
      </c>
      <c r="N1652" s="261" t="s">
        <v>33</v>
      </c>
      <c r="O1652" s="262">
        <v>0.9</v>
      </c>
      <c r="P1652" s="263" t="s">
        <v>33</v>
      </c>
      <c r="Q1652" s="260" t="s">
        <v>33</v>
      </c>
      <c r="R1652" s="260" t="s">
        <v>33</v>
      </c>
      <c r="S1652" s="260" t="s">
        <v>33</v>
      </c>
      <c r="T1652" s="262">
        <v>0.9</v>
      </c>
      <c r="U1652" s="260" t="s">
        <v>33</v>
      </c>
      <c r="V1652" s="260" t="s">
        <v>33</v>
      </c>
      <c r="W1652" s="260" t="s">
        <v>33</v>
      </c>
      <c r="X1652" s="260" t="s">
        <v>33</v>
      </c>
      <c r="Y1652" s="262">
        <v>0.92</v>
      </c>
      <c r="Z1652" s="262" t="s">
        <v>33</v>
      </c>
      <c r="AA1652" s="262" t="s">
        <v>33</v>
      </c>
      <c r="AB1652" s="262" t="s">
        <v>33</v>
      </c>
      <c r="AC1652" s="262" t="s">
        <v>33</v>
      </c>
      <c r="AD1652" s="262">
        <v>0.92</v>
      </c>
      <c r="AE1652" s="260">
        <v>1</v>
      </c>
      <c r="AF1652" s="260">
        <v>1</v>
      </c>
      <c r="AG1652" s="260">
        <v>1</v>
      </c>
      <c r="AH1652" s="260">
        <v>0.999140376515086</v>
      </c>
      <c r="AI1652" s="262">
        <v>0.92</v>
      </c>
      <c r="AJ1652" s="260" t="s">
        <v>33</v>
      </c>
      <c r="AK1652" s="260" t="s">
        <v>33</v>
      </c>
      <c r="AL1652" s="260" t="s">
        <v>33</v>
      </c>
      <c r="AM1652" s="260" t="s">
        <v>33</v>
      </c>
      <c r="AN1652" s="259">
        <v>0.99</v>
      </c>
      <c r="AO1652" s="264">
        <v>1</v>
      </c>
      <c r="AP1652" s="264">
        <v>1</v>
      </c>
      <c r="AQ1652" s="264">
        <v>1</v>
      </c>
      <c r="AR1652" s="265">
        <v>1</v>
      </c>
      <c r="AS1652" s="286">
        <v>0.110069253262963</v>
      </c>
      <c r="AT1652" s="267" t="s">
        <v>33</v>
      </c>
      <c r="AU1652" s="268" t="s">
        <v>33</v>
      </c>
      <c r="AV1652" s="268" t="s">
        <v>33</v>
      </c>
      <c r="AW1652" s="268" t="s">
        <v>33</v>
      </c>
      <c r="AX1652" s="224"/>
      <c r="AY1652" s="222"/>
    </row>
    <row r="1653" ht="15" spans="1:51">
      <c r="A1653" s="220"/>
      <c r="B1653" s="224"/>
      <c r="C1653" s="283" t="s">
        <v>1455</v>
      </c>
      <c r="D1653" s="111" t="s">
        <v>125</v>
      </c>
      <c r="E1653" s="111" t="s">
        <v>1456</v>
      </c>
      <c r="F1653" s="290" t="s">
        <v>1694</v>
      </c>
      <c r="G1653" s="290" t="s">
        <v>1694</v>
      </c>
      <c r="H1653" s="290" t="s">
        <v>1694</v>
      </c>
      <c r="I1653" s="290" t="s">
        <v>1694</v>
      </c>
      <c r="J1653" s="259">
        <v>0.9</v>
      </c>
      <c r="K1653" s="260" t="s">
        <v>33</v>
      </c>
      <c r="L1653" s="260" t="s">
        <v>33</v>
      </c>
      <c r="M1653" s="261" t="s">
        <v>33</v>
      </c>
      <c r="N1653" s="261" t="s">
        <v>33</v>
      </c>
      <c r="O1653" s="262">
        <v>0.9</v>
      </c>
      <c r="P1653" s="263">
        <v>0</v>
      </c>
      <c r="Q1653" s="260">
        <v>0</v>
      </c>
      <c r="R1653" s="260">
        <v>0</v>
      </c>
      <c r="S1653" s="260">
        <v>0</v>
      </c>
      <c r="T1653" s="262">
        <v>0.9</v>
      </c>
      <c r="U1653" s="260">
        <v>0</v>
      </c>
      <c r="V1653" s="260">
        <v>1</v>
      </c>
      <c r="W1653" s="260">
        <v>1</v>
      </c>
      <c r="X1653" s="260">
        <v>0.625</v>
      </c>
      <c r="Y1653" s="262">
        <v>0.92</v>
      </c>
      <c r="Z1653" s="262" t="s">
        <v>33</v>
      </c>
      <c r="AA1653" s="262" t="s">
        <v>33</v>
      </c>
      <c r="AB1653" s="262" t="s">
        <v>33</v>
      </c>
      <c r="AC1653" s="262" t="s">
        <v>33</v>
      </c>
      <c r="AD1653" s="262">
        <v>0.92</v>
      </c>
      <c r="AE1653" s="260">
        <v>0.999232540291635</v>
      </c>
      <c r="AF1653" s="260">
        <v>1</v>
      </c>
      <c r="AG1653" s="260">
        <v>0.960159362549801</v>
      </c>
      <c r="AH1653" s="260">
        <v>0.997079682937005</v>
      </c>
      <c r="AI1653" s="262">
        <v>0.92</v>
      </c>
      <c r="AJ1653" s="260">
        <v>0</v>
      </c>
      <c r="AK1653" s="260">
        <v>1</v>
      </c>
      <c r="AL1653" s="260">
        <v>1</v>
      </c>
      <c r="AM1653" s="260">
        <v>0.75</v>
      </c>
      <c r="AN1653" s="259">
        <v>0.99</v>
      </c>
      <c r="AO1653" s="264">
        <v>1</v>
      </c>
      <c r="AP1653" s="264">
        <v>1</v>
      </c>
      <c r="AQ1653" s="264" t="s">
        <v>33</v>
      </c>
      <c r="AR1653" s="265">
        <v>1</v>
      </c>
      <c r="AS1653" s="286">
        <v>0.110069253262963</v>
      </c>
      <c r="AT1653" s="267" t="s">
        <v>33</v>
      </c>
      <c r="AU1653" s="268" t="s">
        <v>33</v>
      </c>
      <c r="AV1653" s="268" t="s">
        <v>33</v>
      </c>
      <c r="AW1653" s="268" t="s">
        <v>33</v>
      </c>
      <c r="AX1653" s="224"/>
      <c r="AY1653" s="222"/>
    </row>
    <row r="1654" ht="15" spans="1:51">
      <c r="A1654" s="220"/>
      <c r="B1654" s="224"/>
      <c r="C1654" s="283" t="s">
        <v>1455</v>
      </c>
      <c r="D1654" s="111" t="s">
        <v>25</v>
      </c>
      <c r="E1654" s="111" t="s">
        <v>1456</v>
      </c>
      <c r="F1654" s="290" t="s">
        <v>1695</v>
      </c>
      <c r="G1654" s="290" t="s">
        <v>1695</v>
      </c>
      <c r="H1654" s="290" t="s">
        <v>1695</v>
      </c>
      <c r="I1654" s="290" t="s">
        <v>1695</v>
      </c>
      <c r="J1654" s="259">
        <v>0.9</v>
      </c>
      <c r="K1654" s="260">
        <v>0.8</v>
      </c>
      <c r="L1654" s="260">
        <v>0.885714285714286</v>
      </c>
      <c r="M1654" s="261">
        <v>0.757575757575758</v>
      </c>
      <c r="N1654" s="261">
        <v>0.798491379310345</v>
      </c>
      <c r="O1654" s="262">
        <v>0.9</v>
      </c>
      <c r="P1654" s="263">
        <v>0.930753564154786</v>
      </c>
      <c r="Q1654" s="260">
        <v>0.928159261396422</v>
      </c>
      <c r="R1654" s="260">
        <v>0.900974858902001</v>
      </c>
      <c r="S1654" s="260">
        <v>0.89888408320695</v>
      </c>
      <c r="T1654" s="262">
        <v>0.9</v>
      </c>
      <c r="U1654" s="260">
        <v>0.781624801991401</v>
      </c>
      <c r="V1654" s="260">
        <v>0.825158684362377</v>
      </c>
      <c r="W1654" s="260">
        <v>0.826321190354028</v>
      </c>
      <c r="X1654" s="260">
        <v>0.75962852702728</v>
      </c>
      <c r="Y1654" s="262">
        <v>0.92</v>
      </c>
      <c r="Z1654" s="262" t="s">
        <v>33</v>
      </c>
      <c r="AA1654" s="262">
        <v>0</v>
      </c>
      <c r="AB1654" s="262">
        <v>0</v>
      </c>
      <c r="AC1654" s="262">
        <v>0.214285714285714</v>
      </c>
      <c r="AD1654" s="262">
        <v>0.92</v>
      </c>
      <c r="AE1654" s="260">
        <v>0.809734513274336</v>
      </c>
      <c r="AF1654" s="260">
        <v>0.983333333333333</v>
      </c>
      <c r="AG1654" s="260">
        <v>0.989583333333333</v>
      </c>
      <c r="AH1654" s="260">
        <v>0.842999038769625</v>
      </c>
      <c r="AI1654" s="262">
        <v>0.92</v>
      </c>
      <c r="AJ1654" s="260">
        <v>0.842724598325413</v>
      </c>
      <c r="AK1654" s="260">
        <v>0.881556195965418</v>
      </c>
      <c r="AL1654" s="260">
        <v>0.899487179487179</v>
      </c>
      <c r="AM1654" s="260">
        <v>0.900127286000412</v>
      </c>
      <c r="AN1654" s="259">
        <v>0.99</v>
      </c>
      <c r="AO1654" s="264">
        <v>1</v>
      </c>
      <c r="AP1654" s="264">
        <v>1</v>
      </c>
      <c r="AQ1654" s="264">
        <v>1</v>
      </c>
      <c r="AR1654" s="265">
        <v>1</v>
      </c>
      <c r="AS1654" s="286">
        <v>0.110069253262963</v>
      </c>
      <c r="AT1654" s="267">
        <v>0.160714285714286</v>
      </c>
      <c r="AU1654" s="268">
        <v>0.280701754385965</v>
      </c>
      <c r="AV1654" s="268">
        <v>0.0614035087719298</v>
      </c>
      <c r="AW1654" s="268">
        <v>0.101053769251554</v>
      </c>
      <c r="AX1654" s="224"/>
      <c r="AY1654" s="222"/>
    </row>
    <row r="1655" ht="15" spans="1:51">
      <c r="A1655" s="220"/>
      <c r="B1655" s="224"/>
      <c r="C1655" s="283" t="s">
        <v>1455</v>
      </c>
      <c r="D1655" s="111" t="s">
        <v>125</v>
      </c>
      <c r="E1655" s="111" t="s">
        <v>1456</v>
      </c>
      <c r="F1655" s="290" t="s">
        <v>1696</v>
      </c>
      <c r="G1655" s="290" t="s">
        <v>1696</v>
      </c>
      <c r="H1655" s="290" t="s">
        <v>1696</v>
      </c>
      <c r="I1655" s="290" t="s">
        <v>1696</v>
      </c>
      <c r="J1655" s="259">
        <v>0.9</v>
      </c>
      <c r="K1655" s="260" t="s">
        <v>33</v>
      </c>
      <c r="L1655" s="260" t="s">
        <v>33</v>
      </c>
      <c r="M1655" s="261" t="s">
        <v>33</v>
      </c>
      <c r="N1655" s="261" t="s">
        <v>33</v>
      </c>
      <c r="O1655" s="262">
        <v>0.9</v>
      </c>
      <c r="P1655" s="263" t="s">
        <v>33</v>
      </c>
      <c r="Q1655" s="260" t="s">
        <v>33</v>
      </c>
      <c r="R1655" s="260" t="s">
        <v>33</v>
      </c>
      <c r="S1655" s="260">
        <v>0</v>
      </c>
      <c r="T1655" s="262">
        <v>0.9</v>
      </c>
      <c r="U1655" s="260" t="s">
        <v>33</v>
      </c>
      <c r="V1655" s="260" t="s">
        <v>33</v>
      </c>
      <c r="W1655" s="260" t="s">
        <v>33</v>
      </c>
      <c r="X1655" s="260">
        <v>1</v>
      </c>
      <c r="Y1655" s="262">
        <v>0.92</v>
      </c>
      <c r="Z1655" s="262" t="s">
        <v>33</v>
      </c>
      <c r="AA1655" s="262" t="s">
        <v>33</v>
      </c>
      <c r="AB1655" s="262" t="s">
        <v>33</v>
      </c>
      <c r="AC1655" s="262">
        <v>1</v>
      </c>
      <c r="AD1655" s="262">
        <v>0.92</v>
      </c>
      <c r="AE1655" s="260">
        <v>0.909774436090226</v>
      </c>
      <c r="AF1655" s="260">
        <v>0.96031746031746</v>
      </c>
      <c r="AG1655" s="260">
        <v>1</v>
      </c>
      <c r="AH1655" s="260">
        <v>0.966473757732987</v>
      </c>
      <c r="AI1655" s="262">
        <v>0.92</v>
      </c>
      <c r="AJ1655" s="260">
        <v>1</v>
      </c>
      <c r="AK1655" s="260" t="s">
        <v>33</v>
      </c>
      <c r="AL1655" s="260" t="s">
        <v>33</v>
      </c>
      <c r="AM1655" s="260">
        <v>0.909090909090909</v>
      </c>
      <c r="AN1655" s="259">
        <v>0.99</v>
      </c>
      <c r="AO1655" s="264">
        <v>1</v>
      </c>
      <c r="AP1655" s="264">
        <v>1</v>
      </c>
      <c r="AQ1655" s="264">
        <v>1</v>
      </c>
      <c r="AR1655" s="265">
        <v>1</v>
      </c>
      <c r="AS1655" s="286">
        <v>0.110069253262963</v>
      </c>
      <c r="AT1655" s="267" t="s">
        <v>33</v>
      </c>
      <c r="AU1655" s="268" t="s">
        <v>33</v>
      </c>
      <c r="AV1655" s="268" t="s">
        <v>33</v>
      </c>
      <c r="AW1655" s="268" t="s">
        <v>33</v>
      </c>
      <c r="AX1655" s="224"/>
      <c r="AY1655" s="222"/>
    </row>
    <row r="1656" ht="15" spans="1:51">
      <c r="A1656" s="220"/>
      <c r="B1656" s="224"/>
      <c r="C1656" s="283" t="s">
        <v>1455</v>
      </c>
      <c r="D1656" s="111" t="s">
        <v>125</v>
      </c>
      <c r="E1656" s="111" t="s">
        <v>1456</v>
      </c>
      <c r="F1656" s="290" t="s">
        <v>1697</v>
      </c>
      <c r="G1656" s="290" t="s">
        <v>1697</v>
      </c>
      <c r="H1656" s="290" t="s">
        <v>1697</v>
      </c>
      <c r="I1656" s="290" t="s">
        <v>1697</v>
      </c>
      <c r="J1656" s="259">
        <v>0.9</v>
      </c>
      <c r="K1656" s="260" t="s">
        <v>33</v>
      </c>
      <c r="L1656" s="260" t="s">
        <v>33</v>
      </c>
      <c r="M1656" s="261" t="s">
        <v>33</v>
      </c>
      <c r="N1656" s="261" t="s">
        <v>33</v>
      </c>
      <c r="O1656" s="262">
        <v>0.9</v>
      </c>
      <c r="P1656" s="263" t="s">
        <v>33</v>
      </c>
      <c r="Q1656" s="260" t="s">
        <v>33</v>
      </c>
      <c r="R1656" s="260" t="s">
        <v>33</v>
      </c>
      <c r="S1656" s="260">
        <v>0</v>
      </c>
      <c r="T1656" s="262">
        <v>0.9</v>
      </c>
      <c r="U1656" s="260" t="s">
        <v>33</v>
      </c>
      <c r="V1656" s="260" t="s">
        <v>33</v>
      </c>
      <c r="W1656" s="260" t="s">
        <v>33</v>
      </c>
      <c r="X1656" s="260">
        <v>1</v>
      </c>
      <c r="Y1656" s="262">
        <v>0.92</v>
      </c>
      <c r="Z1656" s="262" t="s">
        <v>33</v>
      </c>
      <c r="AA1656" s="262" t="s">
        <v>33</v>
      </c>
      <c r="AB1656" s="262" t="s">
        <v>33</v>
      </c>
      <c r="AC1656" s="262" t="s">
        <v>33</v>
      </c>
      <c r="AD1656" s="262">
        <v>0.92</v>
      </c>
      <c r="AE1656" s="260">
        <v>1</v>
      </c>
      <c r="AF1656" s="260">
        <v>1</v>
      </c>
      <c r="AG1656" s="260">
        <v>1</v>
      </c>
      <c r="AH1656" s="260">
        <v>0.837886520564395</v>
      </c>
      <c r="AI1656" s="262">
        <v>0.92</v>
      </c>
      <c r="AJ1656" s="260" t="s">
        <v>33</v>
      </c>
      <c r="AK1656" s="260" t="s">
        <v>33</v>
      </c>
      <c r="AL1656" s="260" t="s">
        <v>33</v>
      </c>
      <c r="AM1656" s="260">
        <v>1</v>
      </c>
      <c r="AN1656" s="259">
        <v>0.99</v>
      </c>
      <c r="AO1656" s="264">
        <v>1</v>
      </c>
      <c r="AP1656" s="264">
        <v>1</v>
      </c>
      <c r="AQ1656" s="264">
        <v>1</v>
      </c>
      <c r="AR1656" s="265">
        <v>1</v>
      </c>
      <c r="AS1656" s="286">
        <v>0.110069253262963</v>
      </c>
      <c r="AT1656" s="267" t="s">
        <v>33</v>
      </c>
      <c r="AU1656" s="268" t="s">
        <v>33</v>
      </c>
      <c r="AV1656" s="268" t="s">
        <v>33</v>
      </c>
      <c r="AW1656" s="268" t="s">
        <v>33</v>
      </c>
      <c r="AX1656" s="224"/>
      <c r="AY1656" s="222"/>
    </row>
    <row r="1657" ht="15" spans="1:51">
      <c r="A1657" s="220"/>
      <c r="B1657" s="224"/>
      <c r="C1657" s="283" t="s">
        <v>1455</v>
      </c>
      <c r="D1657" s="111" t="s">
        <v>125</v>
      </c>
      <c r="E1657" s="111" t="s">
        <v>1456</v>
      </c>
      <c r="F1657" s="290" t="s">
        <v>1698</v>
      </c>
      <c r="G1657" s="290" t="s">
        <v>1698</v>
      </c>
      <c r="H1657" s="290" t="s">
        <v>1698</v>
      </c>
      <c r="I1657" s="290" t="s">
        <v>1698</v>
      </c>
      <c r="J1657" s="259">
        <v>0.9</v>
      </c>
      <c r="K1657" s="260" t="s">
        <v>33</v>
      </c>
      <c r="L1657" s="260" t="s">
        <v>33</v>
      </c>
      <c r="M1657" s="261" t="s">
        <v>33</v>
      </c>
      <c r="N1657" s="261" t="s">
        <v>33</v>
      </c>
      <c r="O1657" s="262">
        <v>0.9</v>
      </c>
      <c r="P1657" s="263" t="s">
        <v>33</v>
      </c>
      <c r="Q1657" s="260" t="s">
        <v>33</v>
      </c>
      <c r="R1657" s="260" t="s">
        <v>33</v>
      </c>
      <c r="S1657" s="260">
        <v>0</v>
      </c>
      <c r="T1657" s="262">
        <v>0.9</v>
      </c>
      <c r="U1657" s="260" t="s">
        <v>33</v>
      </c>
      <c r="V1657" s="260" t="s">
        <v>33</v>
      </c>
      <c r="W1657" s="260" t="s">
        <v>33</v>
      </c>
      <c r="X1657" s="260">
        <v>0.8</v>
      </c>
      <c r="Y1657" s="262">
        <v>0.92</v>
      </c>
      <c r="Z1657" s="262" t="s">
        <v>33</v>
      </c>
      <c r="AA1657" s="262" t="s">
        <v>33</v>
      </c>
      <c r="AB1657" s="262" t="s">
        <v>33</v>
      </c>
      <c r="AC1657" s="262" t="s">
        <v>33</v>
      </c>
      <c r="AD1657" s="262">
        <v>0.92</v>
      </c>
      <c r="AE1657" s="260">
        <v>1</v>
      </c>
      <c r="AF1657" s="260">
        <v>1</v>
      </c>
      <c r="AG1657" s="260">
        <v>1</v>
      </c>
      <c r="AH1657" s="260">
        <v>0.801846285959639</v>
      </c>
      <c r="AI1657" s="262">
        <v>0.92</v>
      </c>
      <c r="AJ1657" s="260" t="s">
        <v>33</v>
      </c>
      <c r="AK1657" s="260" t="s">
        <v>33</v>
      </c>
      <c r="AL1657" s="260" t="s">
        <v>33</v>
      </c>
      <c r="AM1657" s="260">
        <v>0.888888888888889</v>
      </c>
      <c r="AN1657" s="259">
        <v>0.99</v>
      </c>
      <c r="AO1657" s="264">
        <v>1</v>
      </c>
      <c r="AP1657" s="264">
        <v>1</v>
      </c>
      <c r="AQ1657" s="264">
        <v>1</v>
      </c>
      <c r="AR1657" s="265">
        <v>1</v>
      </c>
      <c r="AS1657" s="286">
        <v>0.110069253262963</v>
      </c>
      <c r="AT1657" s="267" t="s">
        <v>33</v>
      </c>
      <c r="AU1657" s="268" t="s">
        <v>33</v>
      </c>
      <c r="AV1657" s="268" t="s">
        <v>33</v>
      </c>
      <c r="AW1657" s="268" t="s">
        <v>33</v>
      </c>
      <c r="AX1657" s="224"/>
      <c r="AY1657" s="222"/>
    </row>
    <row r="1658" ht="15" spans="1:51">
      <c r="A1658" s="220"/>
      <c r="B1658" s="224"/>
      <c r="C1658" s="283" t="s">
        <v>1455</v>
      </c>
      <c r="D1658" s="111" t="s">
        <v>25</v>
      </c>
      <c r="E1658" s="111" t="s">
        <v>1456</v>
      </c>
      <c r="F1658" s="290" t="s">
        <v>1699</v>
      </c>
      <c r="G1658" s="290" t="s">
        <v>1699</v>
      </c>
      <c r="H1658" s="290" t="s">
        <v>1699</v>
      </c>
      <c r="I1658" s="290" t="s">
        <v>1699</v>
      </c>
      <c r="J1658" s="259">
        <v>0.9</v>
      </c>
      <c r="K1658" s="260">
        <v>1</v>
      </c>
      <c r="L1658" s="260">
        <v>1</v>
      </c>
      <c r="M1658" s="261">
        <v>1</v>
      </c>
      <c r="N1658" s="261">
        <v>0.965686274509804</v>
      </c>
      <c r="O1658" s="262">
        <v>0.9</v>
      </c>
      <c r="P1658" s="263" t="s">
        <v>33</v>
      </c>
      <c r="Q1658" s="260" t="s">
        <v>33</v>
      </c>
      <c r="R1658" s="260" t="s">
        <v>33</v>
      </c>
      <c r="S1658" s="260">
        <v>0</v>
      </c>
      <c r="T1658" s="262">
        <v>0.9</v>
      </c>
      <c r="U1658" s="260" t="s">
        <v>33</v>
      </c>
      <c r="V1658" s="260" t="s">
        <v>33</v>
      </c>
      <c r="W1658" s="260" t="s">
        <v>33</v>
      </c>
      <c r="X1658" s="260">
        <v>0</v>
      </c>
      <c r="Y1658" s="262">
        <v>0.92</v>
      </c>
      <c r="Z1658" s="262" t="s">
        <v>33</v>
      </c>
      <c r="AA1658" s="262" t="s">
        <v>33</v>
      </c>
      <c r="AB1658" s="262" t="s">
        <v>33</v>
      </c>
      <c r="AC1658" s="262" t="s">
        <v>33</v>
      </c>
      <c r="AD1658" s="262">
        <v>0.92</v>
      </c>
      <c r="AE1658" s="260">
        <v>1</v>
      </c>
      <c r="AF1658" s="260">
        <v>0</v>
      </c>
      <c r="AG1658" s="260">
        <v>1</v>
      </c>
      <c r="AH1658" s="260">
        <v>0.612903225806452</v>
      </c>
      <c r="AI1658" s="262">
        <v>0.92</v>
      </c>
      <c r="AJ1658" s="260">
        <v>0.493413173652695</v>
      </c>
      <c r="AK1658" s="260">
        <v>0.458742632612967</v>
      </c>
      <c r="AL1658" s="260">
        <v>0.532467532467532</v>
      </c>
      <c r="AM1658" s="260">
        <v>0.316440542697526</v>
      </c>
      <c r="AN1658" s="259">
        <v>0.99</v>
      </c>
      <c r="AO1658" s="264" t="s">
        <v>33</v>
      </c>
      <c r="AP1658" s="264" t="s">
        <v>33</v>
      </c>
      <c r="AQ1658" s="264" t="s">
        <v>33</v>
      </c>
      <c r="AR1658" s="265">
        <v>1</v>
      </c>
      <c r="AS1658" s="286">
        <v>0.110069253262963</v>
      </c>
      <c r="AT1658" s="267">
        <v>0</v>
      </c>
      <c r="AU1658" s="268">
        <v>0.0714285714285714</v>
      </c>
      <c r="AV1658" s="268">
        <v>0.133333333333333</v>
      </c>
      <c r="AW1658" s="268">
        <v>0.0521920668058455</v>
      </c>
      <c r="AX1658" s="224"/>
      <c r="AY1658" s="222"/>
    </row>
    <row r="1659" ht="15" spans="1:51">
      <c r="A1659" s="220"/>
      <c r="B1659" s="224"/>
      <c r="C1659" s="283" t="s">
        <v>1455</v>
      </c>
      <c r="D1659" s="111" t="s">
        <v>25</v>
      </c>
      <c r="E1659" s="111" t="s">
        <v>1456</v>
      </c>
      <c r="F1659" s="290" t="s">
        <v>1700</v>
      </c>
      <c r="G1659" s="290" t="s">
        <v>1700</v>
      </c>
      <c r="H1659" s="290" t="s">
        <v>1700</v>
      </c>
      <c r="I1659" s="290" t="s">
        <v>1700</v>
      </c>
      <c r="J1659" s="259">
        <v>0.9</v>
      </c>
      <c r="K1659" s="260">
        <v>1</v>
      </c>
      <c r="L1659" s="260">
        <v>1</v>
      </c>
      <c r="M1659" s="261">
        <v>1</v>
      </c>
      <c r="N1659" s="261">
        <v>0.98766954377312</v>
      </c>
      <c r="O1659" s="262">
        <v>0.9</v>
      </c>
      <c r="P1659" s="263">
        <v>0.984882005899705</v>
      </c>
      <c r="Q1659" s="260">
        <v>0.982621951219512</v>
      </c>
      <c r="R1659" s="260">
        <v>0.987757373400111</v>
      </c>
      <c r="S1659" s="260">
        <v>0.955636513610118</v>
      </c>
      <c r="T1659" s="262">
        <v>0.9</v>
      </c>
      <c r="U1659" s="260">
        <v>0.643436578171091</v>
      </c>
      <c r="V1659" s="260">
        <v>0.54969512195122</v>
      </c>
      <c r="W1659" s="260">
        <v>0.800779076238175</v>
      </c>
      <c r="X1659" s="260">
        <v>0.591407753643112</v>
      </c>
      <c r="Y1659" s="262">
        <v>0.92</v>
      </c>
      <c r="Z1659" s="262" t="s">
        <v>33</v>
      </c>
      <c r="AA1659" s="262" t="s">
        <v>33</v>
      </c>
      <c r="AB1659" s="262" t="s">
        <v>33</v>
      </c>
      <c r="AC1659" s="262">
        <v>1</v>
      </c>
      <c r="AD1659" s="262">
        <v>0.92</v>
      </c>
      <c r="AE1659" s="260">
        <v>1</v>
      </c>
      <c r="AF1659" s="260">
        <v>1</v>
      </c>
      <c r="AG1659" s="260">
        <v>1</v>
      </c>
      <c r="AH1659" s="260">
        <v>0.997827661115134</v>
      </c>
      <c r="AI1659" s="262">
        <v>0.92</v>
      </c>
      <c r="AJ1659" s="260">
        <v>0.858407079646018</v>
      </c>
      <c r="AK1659" s="260">
        <v>0.897560975609756</v>
      </c>
      <c r="AL1659" s="260">
        <v>0.931552587646077</v>
      </c>
      <c r="AM1659" s="260">
        <v>0.920347534402881</v>
      </c>
      <c r="AN1659" s="259">
        <v>0.99</v>
      </c>
      <c r="AO1659" s="264">
        <v>1</v>
      </c>
      <c r="AP1659" s="264">
        <v>1</v>
      </c>
      <c r="AQ1659" s="264">
        <v>1</v>
      </c>
      <c r="AR1659" s="265">
        <v>1</v>
      </c>
      <c r="AS1659" s="286">
        <v>0.110069253262963</v>
      </c>
      <c r="AT1659" s="267">
        <v>0.153846153846154</v>
      </c>
      <c r="AU1659" s="268">
        <v>0.111111111111111</v>
      </c>
      <c r="AV1659" s="268">
        <v>0</v>
      </c>
      <c r="AW1659" s="268">
        <v>0.0394431554524362</v>
      </c>
      <c r="AX1659" s="224"/>
      <c r="AY1659" s="222"/>
    </row>
    <row r="1660" ht="15" spans="1:51">
      <c r="A1660" s="220"/>
      <c r="B1660" s="224"/>
      <c r="C1660" s="283" t="s">
        <v>1455</v>
      </c>
      <c r="D1660" s="111" t="s">
        <v>922</v>
      </c>
      <c r="E1660" s="111" t="s">
        <v>1456</v>
      </c>
      <c r="F1660" s="290" t="s">
        <v>1701</v>
      </c>
      <c r="G1660" s="290" t="s">
        <v>1701</v>
      </c>
      <c r="H1660" s="290" t="s">
        <v>1701</v>
      </c>
      <c r="I1660" s="290" t="s">
        <v>1701</v>
      </c>
      <c r="J1660" s="259">
        <v>0.9</v>
      </c>
      <c r="K1660" s="260" t="s">
        <v>33</v>
      </c>
      <c r="L1660" s="260" t="s">
        <v>33</v>
      </c>
      <c r="M1660" s="261" t="s">
        <v>33</v>
      </c>
      <c r="N1660" s="261" t="s">
        <v>33</v>
      </c>
      <c r="O1660" s="262">
        <v>0.9</v>
      </c>
      <c r="P1660" s="263" t="s">
        <v>33</v>
      </c>
      <c r="Q1660" s="260" t="s">
        <v>33</v>
      </c>
      <c r="R1660" s="260" t="s">
        <v>33</v>
      </c>
      <c r="S1660" s="260" t="s">
        <v>33</v>
      </c>
      <c r="T1660" s="262">
        <v>0.9</v>
      </c>
      <c r="U1660" s="260" t="s">
        <v>33</v>
      </c>
      <c r="V1660" s="260" t="s">
        <v>33</v>
      </c>
      <c r="W1660" s="260" t="s">
        <v>33</v>
      </c>
      <c r="X1660" s="260" t="s">
        <v>33</v>
      </c>
      <c r="Y1660" s="262">
        <v>0.92</v>
      </c>
      <c r="Z1660" s="262" t="s">
        <v>33</v>
      </c>
      <c r="AA1660" s="262" t="s">
        <v>33</v>
      </c>
      <c r="AB1660" s="262" t="s">
        <v>33</v>
      </c>
      <c r="AC1660" s="262" t="s">
        <v>33</v>
      </c>
      <c r="AD1660" s="262">
        <v>0.92</v>
      </c>
      <c r="AE1660" s="260" t="s">
        <v>33</v>
      </c>
      <c r="AF1660" s="260" t="s">
        <v>33</v>
      </c>
      <c r="AG1660" s="260" t="s">
        <v>33</v>
      </c>
      <c r="AH1660" s="260" t="s">
        <v>33</v>
      </c>
      <c r="AI1660" s="262">
        <v>0.92</v>
      </c>
      <c r="AJ1660" s="260" t="s">
        <v>33</v>
      </c>
      <c r="AK1660" s="260" t="s">
        <v>33</v>
      </c>
      <c r="AL1660" s="260" t="s">
        <v>33</v>
      </c>
      <c r="AM1660" s="260" t="s">
        <v>33</v>
      </c>
      <c r="AN1660" s="259">
        <v>0.99</v>
      </c>
      <c r="AO1660" s="264" t="s">
        <v>33</v>
      </c>
      <c r="AP1660" s="264" t="s">
        <v>33</v>
      </c>
      <c r="AQ1660" s="264" t="s">
        <v>33</v>
      </c>
      <c r="AR1660" s="265" t="s">
        <v>33</v>
      </c>
      <c r="AS1660" s="286">
        <v>0.110069253262963</v>
      </c>
      <c r="AT1660" s="267" t="s">
        <v>33</v>
      </c>
      <c r="AU1660" s="268" t="s">
        <v>33</v>
      </c>
      <c r="AV1660" s="268" t="s">
        <v>33</v>
      </c>
      <c r="AW1660" s="268" t="s">
        <v>33</v>
      </c>
      <c r="AX1660" s="224"/>
      <c r="AY1660" s="222"/>
    </row>
    <row r="1661" ht="15" spans="1:51">
      <c r="A1661" s="220"/>
      <c r="B1661" s="224"/>
      <c r="C1661" s="283" t="s">
        <v>1455</v>
      </c>
      <c r="D1661" s="111" t="s">
        <v>922</v>
      </c>
      <c r="E1661" s="111" t="s">
        <v>1456</v>
      </c>
      <c r="F1661" s="290" t="s">
        <v>1702</v>
      </c>
      <c r="G1661" s="290" t="s">
        <v>1702</v>
      </c>
      <c r="H1661" s="290" t="s">
        <v>1702</v>
      </c>
      <c r="I1661" s="290" t="s">
        <v>1702</v>
      </c>
      <c r="J1661" s="259">
        <v>0.9</v>
      </c>
      <c r="K1661" s="260" t="s">
        <v>33</v>
      </c>
      <c r="L1661" s="260" t="s">
        <v>33</v>
      </c>
      <c r="M1661" s="261" t="s">
        <v>33</v>
      </c>
      <c r="N1661" s="261" t="s">
        <v>33</v>
      </c>
      <c r="O1661" s="262">
        <v>0.9</v>
      </c>
      <c r="P1661" s="263" t="s">
        <v>33</v>
      </c>
      <c r="Q1661" s="260" t="s">
        <v>33</v>
      </c>
      <c r="R1661" s="260" t="s">
        <v>33</v>
      </c>
      <c r="S1661" s="260" t="s">
        <v>33</v>
      </c>
      <c r="T1661" s="262">
        <v>0.9</v>
      </c>
      <c r="U1661" s="260" t="s">
        <v>33</v>
      </c>
      <c r="V1661" s="260" t="s">
        <v>33</v>
      </c>
      <c r="W1661" s="260" t="s">
        <v>33</v>
      </c>
      <c r="X1661" s="260" t="s">
        <v>33</v>
      </c>
      <c r="Y1661" s="262">
        <v>0.92</v>
      </c>
      <c r="Z1661" s="262" t="s">
        <v>33</v>
      </c>
      <c r="AA1661" s="262" t="s">
        <v>33</v>
      </c>
      <c r="AB1661" s="262" t="s">
        <v>33</v>
      </c>
      <c r="AC1661" s="262" t="s">
        <v>33</v>
      </c>
      <c r="AD1661" s="262">
        <v>0.92</v>
      </c>
      <c r="AE1661" s="260" t="s">
        <v>33</v>
      </c>
      <c r="AF1661" s="260" t="s">
        <v>33</v>
      </c>
      <c r="AG1661" s="260" t="s">
        <v>33</v>
      </c>
      <c r="AH1661" s="260" t="s">
        <v>33</v>
      </c>
      <c r="AI1661" s="262">
        <v>0.92</v>
      </c>
      <c r="AJ1661" s="260" t="s">
        <v>33</v>
      </c>
      <c r="AK1661" s="260" t="s">
        <v>33</v>
      </c>
      <c r="AL1661" s="260" t="s">
        <v>33</v>
      </c>
      <c r="AM1661" s="260" t="s">
        <v>33</v>
      </c>
      <c r="AN1661" s="259">
        <v>0.99</v>
      </c>
      <c r="AO1661" s="264" t="s">
        <v>33</v>
      </c>
      <c r="AP1661" s="264" t="s">
        <v>33</v>
      </c>
      <c r="AQ1661" s="264" t="s">
        <v>33</v>
      </c>
      <c r="AR1661" s="265" t="s">
        <v>33</v>
      </c>
      <c r="AS1661" s="286">
        <v>0.110069253262963</v>
      </c>
      <c r="AT1661" s="267" t="s">
        <v>33</v>
      </c>
      <c r="AU1661" s="268" t="s">
        <v>33</v>
      </c>
      <c r="AV1661" s="268" t="s">
        <v>33</v>
      </c>
      <c r="AW1661" s="268" t="s">
        <v>33</v>
      </c>
      <c r="AX1661" s="224"/>
      <c r="AY1661" s="222"/>
    </row>
    <row r="1662" ht="15" spans="1:51">
      <c r="A1662" s="220"/>
      <c r="B1662" s="224"/>
      <c r="C1662" s="283" t="s">
        <v>1455</v>
      </c>
      <c r="D1662" s="111" t="s">
        <v>125</v>
      </c>
      <c r="E1662" s="111" t="s">
        <v>1456</v>
      </c>
      <c r="F1662" s="290" t="s">
        <v>1703</v>
      </c>
      <c r="G1662" s="290" t="s">
        <v>1703</v>
      </c>
      <c r="H1662" s="290" t="s">
        <v>1703</v>
      </c>
      <c r="I1662" s="290" t="s">
        <v>1703</v>
      </c>
      <c r="J1662" s="259">
        <v>0.9</v>
      </c>
      <c r="K1662" s="260" t="s">
        <v>33</v>
      </c>
      <c r="L1662" s="260" t="s">
        <v>33</v>
      </c>
      <c r="M1662" s="261" t="s">
        <v>33</v>
      </c>
      <c r="N1662" s="261" t="s">
        <v>33</v>
      </c>
      <c r="O1662" s="262">
        <v>0.9</v>
      </c>
      <c r="P1662" s="263" t="s">
        <v>33</v>
      </c>
      <c r="Q1662" s="260" t="s">
        <v>33</v>
      </c>
      <c r="R1662" s="260" t="s">
        <v>33</v>
      </c>
      <c r="S1662" s="260">
        <v>0</v>
      </c>
      <c r="T1662" s="262">
        <v>0.9</v>
      </c>
      <c r="U1662" s="260" t="s">
        <v>33</v>
      </c>
      <c r="V1662" s="260" t="s">
        <v>33</v>
      </c>
      <c r="W1662" s="260" t="s">
        <v>33</v>
      </c>
      <c r="X1662" s="260">
        <v>0.466666666666667</v>
      </c>
      <c r="Y1662" s="262">
        <v>0.92</v>
      </c>
      <c r="Z1662" s="262" t="s">
        <v>33</v>
      </c>
      <c r="AA1662" s="262" t="s">
        <v>33</v>
      </c>
      <c r="AB1662" s="262" t="s">
        <v>33</v>
      </c>
      <c r="AC1662" s="262" t="s">
        <v>33</v>
      </c>
      <c r="AD1662" s="262">
        <v>0.92</v>
      </c>
      <c r="AE1662" s="260">
        <v>1</v>
      </c>
      <c r="AF1662" s="260">
        <v>0.998615916955017</v>
      </c>
      <c r="AG1662" s="260">
        <v>0.998063266623628</v>
      </c>
      <c r="AH1662" s="260">
        <v>0.97768171307932</v>
      </c>
      <c r="AI1662" s="262">
        <v>0.92</v>
      </c>
      <c r="AJ1662" s="260" t="s">
        <v>33</v>
      </c>
      <c r="AK1662" s="260" t="s">
        <v>33</v>
      </c>
      <c r="AL1662" s="260" t="s">
        <v>33</v>
      </c>
      <c r="AM1662" s="260">
        <v>0.71875</v>
      </c>
      <c r="AN1662" s="259">
        <v>0.99</v>
      </c>
      <c r="AO1662" s="264" t="s">
        <v>33</v>
      </c>
      <c r="AP1662" s="264" t="s">
        <v>33</v>
      </c>
      <c r="AQ1662" s="264">
        <v>1</v>
      </c>
      <c r="AR1662" s="265">
        <v>1</v>
      </c>
      <c r="AS1662" s="286">
        <v>0.110069253262963</v>
      </c>
      <c r="AT1662" s="267" t="s">
        <v>33</v>
      </c>
      <c r="AU1662" s="268" t="s">
        <v>33</v>
      </c>
      <c r="AV1662" s="268" t="s">
        <v>33</v>
      </c>
      <c r="AW1662" s="268" t="s">
        <v>33</v>
      </c>
      <c r="AX1662" s="224"/>
      <c r="AY1662" s="222"/>
    </row>
    <row r="1663" ht="15" spans="1:51">
      <c r="A1663" s="220"/>
      <c r="B1663" s="224"/>
      <c r="C1663" s="283" t="s">
        <v>1455</v>
      </c>
      <c r="D1663" s="111" t="s">
        <v>125</v>
      </c>
      <c r="E1663" s="111" t="s">
        <v>1456</v>
      </c>
      <c r="F1663" s="290" t="s">
        <v>1704</v>
      </c>
      <c r="G1663" s="290" t="s">
        <v>1704</v>
      </c>
      <c r="H1663" s="290" t="s">
        <v>1704</v>
      </c>
      <c r="I1663" s="290" t="s">
        <v>1704</v>
      </c>
      <c r="J1663" s="259">
        <v>0.9</v>
      </c>
      <c r="K1663" s="260" t="s">
        <v>33</v>
      </c>
      <c r="L1663" s="260" t="s">
        <v>33</v>
      </c>
      <c r="M1663" s="261" t="s">
        <v>33</v>
      </c>
      <c r="N1663" s="261" t="s">
        <v>33</v>
      </c>
      <c r="O1663" s="262">
        <v>0.9</v>
      </c>
      <c r="P1663" s="263" t="s">
        <v>33</v>
      </c>
      <c r="Q1663" s="260" t="s">
        <v>33</v>
      </c>
      <c r="R1663" s="260" t="s">
        <v>33</v>
      </c>
      <c r="S1663" s="260" t="s">
        <v>33</v>
      </c>
      <c r="T1663" s="262">
        <v>0.9</v>
      </c>
      <c r="U1663" s="260" t="s">
        <v>33</v>
      </c>
      <c r="V1663" s="260" t="s">
        <v>33</v>
      </c>
      <c r="W1663" s="260" t="s">
        <v>33</v>
      </c>
      <c r="X1663" s="260" t="s">
        <v>33</v>
      </c>
      <c r="Y1663" s="262">
        <v>0.92</v>
      </c>
      <c r="Z1663" s="262" t="s">
        <v>33</v>
      </c>
      <c r="AA1663" s="262" t="s">
        <v>33</v>
      </c>
      <c r="AB1663" s="262" t="s">
        <v>33</v>
      </c>
      <c r="AC1663" s="262" t="s">
        <v>33</v>
      </c>
      <c r="AD1663" s="262">
        <v>0.92</v>
      </c>
      <c r="AE1663" s="260">
        <v>0.998430141287284</v>
      </c>
      <c r="AF1663" s="260">
        <v>0.975767366720517</v>
      </c>
      <c r="AG1663" s="260">
        <v>0.906200317965024</v>
      </c>
      <c r="AH1663" s="260">
        <v>0.877634476250393</v>
      </c>
      <c r="AI1663" s="262">
        <v>0.92</v>
      </c>
      <c r="AJ1663" s="260" t="s">
        <v>33</v>
      </c>
      <c r="AK1663" s="260" t="s">
        <v>33</v>
      </c>
      <c r="AL1663" s="260" t="s">
        <v>33</v>
      </c>
      <c r="AM1663" s="260" t="s">
        <v>33</v>
      </c>
      <c r="AN1663" s="259">
        <v>0.99</v>
      </c>
      <c r="AO1663" s="264" t="s">
        <v>33</v>
      </c>
      <c r="AP1663" s="264">
        <v>1</v>
      </c>
      <c r="AQ1663" s="264" t="s">
        <v>33</v>
      </c>
      <c r="AR1663" s="265">
        <v>1</v>
      </c>
      <c r="AS1663" s="286">
        <v>0.110069253262963</v>
      </c>
      <c r="AT1663" s="267" t="s">
        <v>33</v>
      </c>
      <c r="AU1663" s="268" t="s">
        <v>33</v>
      </c>
      <c r="AV1663" s="268" t="s">
        <v>33</v>
      </c>
      <c r="AW1663" s="268" t="s">
        <v>33</v>
      </c>
      <c r="AX1663" s="224"/>
      <c r="AY1663" s="222"/>
    </row>
    <row r="1664" ht="15" spans="1:51">
      <c r="A1664" s="220"/>
      <c r="B1664" s="224"/>
      <c r="C1664" s="283" t="s">
        <v>1455</v>
      </c>
      <c r="D1664" s="111" t="s">
        <v>25</v>
      </c>
      <c r="E1664" s="111" t="s">
        <v>1456</v>
      </c>
      <c r="F1664" s="290" t="s">
        <v>1705</v>
      </c>
      <c r="G1664" s="290" t="s">
        <v>1705</v>
      </c>
      <c r="H1664" s="290" t="s">
        <v>1705</v>
      </c>
      <c r="I1664" s="290" t="s">
        <v>1705</v>
      </c>
      <c r="J1664" s="259">
        <v>0.9</v>
      </c>
      <c r="K1664" s="260" t="s">
        <v>33</v>
      </c>
      <c r="L1664" s="260" t="s">
        <v>33</v>
      </c>
      <c r="M1664" s="261" t="s">
        <v>33</v>
      </c>
      <c r="N1664" s="261" t="s">
        <v>33</v>
      </c>
      <c r="O1664" s="262">
        <v>0.9</v>
      </c>
      <c r="P1664" s="263">
        <v>0</v>
      </c>
      <c r="Q1664" s="260">
        <v>0</v>
      </c>
      <c r="R1664" s="260">
        <v>0</v>
      </c>
      <c r="S1664" s="260">
        <v>0</v>
      </c>
      <c r="T1664" s="262">
        <v>0.9</v>
      </c>
      <c r="U1664" s="260">
        <v>1</v>
      </c>
      <c r="V1664" s="260">
        <v>0.933333333333333</v>
      </c>
      <c r="W1664" s="260">
        <v>0.857142857142857</v>
      </c>
      <c r="X1664" s="260">
        <v>0.888111888111888</v>
      </c>
      <c r="Y1664" s="262">
        <v>0.92</v>
      </c>
      <c r="Z1664" s="262" t="s">
        <v>33</v>
      </c>
      <c r="AA1664" s="262" t="s">
        <v>33</v>
      </c>
      <c r="AB1664" s="262" t="s">
        <v>33</v>
      </c>
      <c r="AC1664" s="262">
        <v>0.882352941176471</v>
      </c>
      <c r="AD1664" s="262">
        <v>0.92</v>
      </c>
      <c r="AE1664" s="260">
        <v>0.997869043006587</v>
      </c>
      <c r="AF1664" s="260">
        <v>0.931233805062787</v>
      </c>
      <c r="AG1664" s="260">
        <v>0.997783839072622</v>
      </c>
      <c r="AH1664" s="260">
        <v>0.985286819833957</v>
      </c>
      <c r="AI1664" s="262">
        <v>0.92</v>
      </c>
      <c r="AJ1664" s="260">
        <v>1</v>
      </c>
      <c r="AK1664" s="260">
        <v>0.9375</v>
      </c>
      <c r="AL1664" s="260">
        <v>1</v>
      </c>
      <c r="AM1664" s="260">
        <v>0.899038461538462</v>
      </c>
      <c r="AN1664" s="259">
        <v>0.99</v>
      </c>
      <c r="AO1664" s="264">
        <v>1</v>
      </c>
      <c r="AP1664" s="264">
        <v>1</v>
      </c>
      <c r="AQ1664" s="264">
        <v>1</v>
      </c>
      <c r="AR1664" s="265">
        <v>1</v>
      </c>
      <c r="AS1664" s="286">
        <v>0.110069253262963</v>
      </c>
      <c r="AT1664" s="267" t="s">
        <v>33</v>
      </c>
      <c r="AU1664" s="268" t="s">
        <v>33</v>
      </c>
      <c r="AV1664" s="268" t="s">
        <v>33</v>
      </c>
      <c r="AW1664" s="268" t="s">
        <v>33</v>
      </c>
      <c r="AX1664" s="224"/>
      <c r="AY1664" s="222"/>
    </row>
    <row r="1665" ht="15" spans="1:73">
      <c r="A1665" s="220"/>
      <c r="B1665" s="224"/>
      <c r="C1665" s="283" t="s">
        <v>1455</v>
      </c>
      <c r="D1665" s="111" t="s">
        <v>25</v>
      </c>
      <c r="E1665" s="111" t="s">
        <v>1456</v>
      </c>
      <c r="F1665" s="290" t="s">
        <v>1706</v>
      </c>
      <c r="G1665" s="290" t="s">
        <v>1706</v>
      </c>
      <c r="H1665" s="290" t="s">
        <v>1706</v>
      </c>
      <c r="I1665" s="290" t="s">
        <v>1706</v>
      </c>
      <c r="J1665" s="259">
        <v>0.9</v>
      </c>
      <c r="K1665" s="260">
        <v>1</v>
      </c>
      <c r="L1665" s="260">
        <v>1</v>
      </c>
      <c r="M1665" s="261">
        <v>1</v>
      </c>
      <c r="N1665" s="261">
        <v>0.988142292490119</v>
      </c>
      <c r="O1665" s="262">
        <v>0.9</v>
      </c>
      <c r="P1665" s="263">
        <v>0.924067796610169</v>
      </c>
      <c r="Q1665" s="260">
        <v>0.889252591380251</v>
      </c>
      <c r="R1665" s="260">
        <v>0.981909547738693</v>
      </c>
      <c r="S1665" s="260">
        <v>0.84806031671493</v>
      </c>
      <c r="T1665" s="262">
        <v>0.9</v>
      </c>
      <c r="U1665" s="260">
        <v>0.644745762711864</v>
      </c>
      <c r="V1665" s="260">
        <v>0.549918166939444</v>
      </c>
      <c r="W1665" s="260">
        <v>0.768844221105528</v>
      </c>
      <c r="X1665" s="260">
        <v>0.643787013122538</v>
      </c>
      <c r="Y1665" s="262">
        <v>0.92</v>
      </c>
      <c r="Z1665" s="262" t="s">
        <v>33</v>
      </c>
      <c r="AA1665" s="262" t="s">
        <v>33</v>
      </c>
      <c r="AB1665" s="262" t="s">
        <v>33</v>
      </c>
      <c r="AC1665" s="262" t="s">
        <v>33</v>
      </c>
      <c r="AD1665" s="262">
        <v>0.92</v>
      </c>
      <c r="AE1665" s="260">
        <v>0.767123287671233</v>
      </c>
      <c r="AF1665" s="260">
        <v>0.258064516129032</v>
      </c>
      <c r="AG1665" s="260">
        <v>1</v>
      </c>
      <c r="AH1665" s="260">
        <v>0.914512922465209</v>
      </c>
      <c r="AI1665" s="262">
        <v>0.92</v>
      </c>
      <c r="AJ1665" s="260">
        <v>0.858305084745763</v>
      </c>
      <c r="AK1665" s="260">
        <v>0.905073649754501</v>
      </c>
      <c r="AL1665" s="260">
        <v>0.905527638190955</v>
      </c>
      <c r="AM1665" s="260">
        <v>0.899141686885289</v>
      </c>
      <c r="AN1665" s="259">
        <v>0.99</v>
      </c>
      <c r="AO1665" s="264">
        <v>1</v>
      </c>
      <c r="AP1665" s="264">
        <v>1</v>
      </c>
      <c r="AQ1665" s="264">
        <v>1</v>
      </c>
      <c r="AR1665" s="265">
        <v>1</v>
      </c>
      <c r="AS1665" s="286">
        <v>0.110069253262963</v>
      </c>
      <c r="AT1665" s="267">
        <v>0</v>
      </c>
      <c r="AU1665" s="268">
        <v>0</v>
      </c>
      <c r="AV1665" s="268">
        <v>0</v>
      </c>
      <c r="AW1665" s="268">
        <v>0.0523560209424084</v>
      </c>
      <c r="AX1665" s="224"/>
      <c r="AY1665" s="222"/>
    </row>
    <row r="1666" ht="15" spans="1:73">
      <c r="A1666" s="220"/>
      <c r="B1666" s="224"/>
      <c r="C1666" s="283" t="s">
        <v>1455</v>
      </c>
      <c r="D1666" s="111" t="s">
        <v>25</v>
      </c>
      <c r="E1666" s="111" t="s">
        <v>1456</v>
      </c>
      <c r="F1666" s="290" t="s">
        <v>1707</v>
      </c>
      <c r="G1666" s="290" t="s">
        <v>1707</v>
      </c>
      <c r="H1666" s="290" t="s">
        <v>1707</v>
      </c>
      <c r="I1666" s="290" t="s">
        <v>1707</v>
      </c>
      <c r="J1666" s="259">
        <v>0.9</v>
      </c>
      <c r="K1666" s="260">
        <v>0.333333333333333</v>
      </c>
      <c r="L1666" s="260">
        <v>0.4</v>
      </c>
      <c r="M1666" s="261">
        <v>0.571428571428571</v>
      </c>
      <c r="N1666" s="261">
        <v>0.348837209302326</v>
      </c>
      <c r="O1666" s="262">
        <v>0.9</v>
      </c>
      <c r="P1666" s="263" t="s">
        <v>33</v>
      </c>
      <c r="Q1666" s="260" t="s">
        <v>33</v>
      </c>
      <c r="R1666" s="260" t="s">
        <v>33</v>
      </c>
      <c r="S1666" s="260" t="s">
        <v>33</v>
      </c>
      <c r="T1666" s="262">
        <v>0.9</v>
      </c>
      <c r="U1666" s="260" t="s">
        <v>33</v>
      </c>
      <c r="V1666" s="260" t="s">
        <v>33</v>
      </c>
      <c r="W1666" s="260" t="s">
        <v>33</v>
      </c>
      <c r="X1666" s="260" t="s">
        <v>33</v>
      </c>
      <c r="Y1666" s="262">
        <v>0.92</v>
      </c>
      <c r="Z1666" s="262" t="s">
        <v>33</v>
      </c>
      <c r="AA1666" s="262" t="s">
        <v>33</v>
      </c>
      <c r="AB1666" s="262" t="s">
        <v>33</v>
      </c>
      <c r="AC1666" s="262" t="s">
        <v>33</v>
      </c>
      <c r="AD1666" s="262">
        <v>0.92</v>
      </c>
      <c r="AE1666" s="260" t="s">
        <v>33</v>
      </c>
      <c r="AF1666" s="260">
        <v>0</v>
      </c>
      <c r="AG1666" s="260" t="s">
        <v>33</v>
      </c>
      <c r="AH1666" s="260">
        <v>0.454545454545455</v>
      </c>
      <c r="AI1666" s="262">
        <v>0.92</v>
      </c>
      <c r="AJ1666" s="260">
        <v>0.61219512195122</v>
      </c>
      <c r="AK1666" s="260">
        <v>0.698080279232112</v>
      </c>
      <c r="AL1666" s="260">
        <v>0.759295499021526</v>
      </c>
      <c r="AM1666" s="260">
        <v>0.762588084561179</v>
      </c>
      <c r="AN1666" s="259">
        <v>0.99</v>
      </c>
      <c r="AO1666" s="264" t="s">
        <v>33</v>
      </c>
      <c r="AP1666" s="264" t="s">
        <v>33</v>
      </c>
      <c r="AQ1666" s="264" t="s">
        <v>33</v>
      </c>
      <c r="AR1666" s="265" t="s">
        <v>33</v>
      </c>
      <c r="AS1666" s="286">
        <v>0.110069253262963</v>
      </c>
      <c r="AT1666" s="267" t="s">
        <v>33</v>
      </c>
      <c r="AU1666" s="268">
        <v>0.2</v>
      </c>
      <c r="AV1666" s="268">
        <v>0</v>
      </c>
      <c r="AW1666" s="268">
        <v>0.0718232044198895</v>
      </c>
      <c r="AX1666" s="224"/>
      <c r="AY1666" s="222"/>
    </row>
    <row r="1667" ht="15" spans="1:73">
      <c r="A1667" s="220"/>
      <c r="B1667" s="224"/>
      <c r="C1667" s="283" t="s">
        <v>1455</v>
      </c>
      <c r="D1667" s="111" t="s">
        <v>25</v>
      </c>
      <c r="E1667" s="111" t="s">
        <v>1456</v>
      </c>
      <c r="F1667" s="290" t="s">
        <v>1708</v>
      </c>
      <c r="G1667" s="290" t="s">
        <v>1708</v>
      </c>
      <c r="H1667" s="290" t="s">
        <v>1708</v>
      </c>
      <c r="I1667" s="290" t="s">
        <v>1708</v>
      </c>
      <c r="J1667" s="259">
        <v>0.9</v>
      </c>
      <c r="K1667" s="260">
        <v>1</v>
      </c>
      <c r="L1667" s="260">
        <v>1</v>
      </c>
      <c r="M1667" s="261">
        <v>1</v>
      </c>
      <c r="N1667" s="261">
        <v>0.997674418604651</v>
      </c>
      <c r="O1667" s="262">
        <v>0.9</v>
      </c>
      <c r="P1667" s="263">
        <v>0.867009551800147</v>
      </c>
      <c r="Q1667" s="260">
        <v>0.857674418604651</v>
      </c>
      <c r="R1667" s="260">
        <v>0.991507430997877</v>
      </c>
      <c r="S1667" s="260">
        <v>0.937130480594743</v>
      </c>
      <c r="T1667" s="262">
        <v>0.9</v>
      </c>
      <c r="U1667" s="260">
        <v>0.906686260102866</v>
      </c>
      <c r="V1667" s="260">
        <v>0.893023255813953</v>
      </c>
      <c r="W1667" s="260">
        <v>0.970276008492569</v>
      </c>
      <c r="X1667" s="260">
        <v>0.937569513551484</v>
      </c>
      <c r="Y1667" s="262">
        <v>0.92</v>
      </c>
      <c r="Z1667" s="262" t="s">
        <v>33</v>
      </c>
      <c r="AA1667" s="262" t="s">
        <v>33</v>
      </c>
      <c r="AB1667" s="262" t="s">
        <v>33</v>
      </c>
      <c r="AC1667" s="262" t="s">
        <v>33</v>
      </c>
      <c r="AD1667" s="262">
        <v>0.92</v>
      </c>
      <c r="AE1667" s="260">
        <v>0.115384615384615</v>
      </c>
      <c r="AF1667" s="260">
        <v>0.0851063829787234</v>
      </c>
      <c r="AG1667" s="260">
        <v>0.76</v>
      </c>
      <c r="AH1667" s="260">
        <v>0.329782082324455</v>
      </c>
      <c r="AI1667" s="262">
        <v>0.92</v>
      </c>
      <c r="AJ1667" s="260">
        <v>0.9478324761205</v>
      </c>
      <c r="AK1667" s="260">
        <v>0.986046511627907</v>
      </c>
      <c r="AL1667" s="260">
        <v>0.990092002830856</v>
      </c>
      <c r="AM1667" s="260">
        <v>0.987736346075045</v>
      </c>
      <c r="AN1667" s="259">
        <v>0.99</v>
      </c>
      <c r="AO1667" s="264">
        <v>1</v>
      </c>
      <c r="AP1667" s="264">
        <v>1</v>
      </c>
      <c r="AQ1667" s="264">
        <v>1</v>
      </c>
      <c r="AR1667" s="265">
        <v>1</v>
      </c>
      <c r="AS1667" s="286">
        <v>0.110069253262963</v>
      </c>
      <c r="AT1667" s="267">
        <v>0.073394495412844</v>
      </c>
      <c r="AU1667" s="268">
        <v>0.127272727272727</v>
      </c>
      <c r="AV1667" s="268">
        <v>0.0769230769230769</v>
      </c>
      <c r="AW1667" s="268">
        <v>0.0540746382330541</v>
      </c>
      <c r="AX1667" s="224"/>
      <c r="AY1667" s="222"/>
    </row>
    <row r="1668" ht="15" spans="1:73">
      <c r="A1668" s="220"/>
      <c r="B1668" s="224"/>
      <c r="C1668" s="283" t="s">
        <v>1455</v>
      </c>
      <c r="D1668" s="111" t="s">
        <v>25</v>
      </c>
      <c r="E1668" s="111" t="s">
        <v>1456</v>
      </c>
      <c r="F1668" s="290" t="s">
        <v>1709</v>
      </c>
      <c r="G1668" s="290" t="s">
        <v>1709</v>
      </c>
      <c r="H1668" s="290" t="s">
        <v>1709</v>
      </c>
      <c r="I1668" s="290" t="s">
        <v>1709</v>
      </c>
      <c r="J1668" s="259">
        <v>0.9</v>
      </c>
      <c r="K1668" s="260">
        <v>1</v>
      </c>
      <c r="L1668" s="260">
        <v>0.952380952380952</v>
      </c>
      <c r="M1668" s="261">
        <v>1</v>
      </c>
      <c r="N1668" s="261">
        <v>0.972413793103448</v>
      </c>
      <c r="O1668" s="262">
        <v>0.9</v>
      </c>
      <c r="P1668" s="263">
        <v>0.851917930419269</v>
      </c>
      <c r="Q1668" s="260">
        <v>0.944593867670791</v>
      </c>
      <c r="R1668" s="260">
        <v>0.964117091595845</v>
      </c>
      <c r="S1668" s="260">
        <v>0.958013898611846</v>
      </c>
      <c r="T1668" s="262">
        <v>0.9</v>
      </c>
      <c r="U1668" s="260">
        <v>0.878679750223015</v>
      </c>
      <c r="V1668" s="260">
        <v>0.935987089833244</v>
      </c>
      <c r="W1668" s="260">
        <v>0.953729933899906</v>
      </c>
      <c r="X1668" s="260">
        <v>0.932914439872283</v>
      </c>
      <c r="Y1668" s="262">
        <v>0.92</v>
      </c>
      <c r="Z1668" s="262" t="s">
        <v>33</v>
      </c>
      <c r="AA1668" s="262" t="s">
        <v>33</v>
      </c>
      <c r="AB1668" s="262" t="s">
        <v>33</v>
      </c>
      <c r="AC1668" s="262" t="s">
        <v>33</v>
      </c>
      <c r="AD1668" s="262">
        <v>0.92</v>
      </c>
      <c r="AE1668" s="260">
        <v>0.830845771144279</v>
      </c>
      <c r="AF1668" s="260">
        <v>0.839416058394161</v>
      </c>
      <c r="AG1668" s="260">
        <v>0.993197278911565</v>
      </c>
      <c r="AH1668" s="260">
        <v>0.950321199143469</v>
      </c>
      <c r="AI1668" s="262">
        <v>0.92</v>
      </c>
      <c r="AJ1668" s="260">
        <v>0.933987511150758</v>
      </c>
      <c r="AK1668" s="260">
        <v>0.949973103819258</v>
      </c>
      <c r="AL1668" s="260">
        <v>0.969310670443815</v>
      </c>
      <c r="AM1668" s="260">
        <v>0.960797705231526</v>
      </c>
      <c r="AN1668" s="259">
        <v>0.99</v>
      </c>
      <c r="AO1668" s="264">
        <v>1</v>
      </c>
      <c r="AP1668" s="264">
        <v>1</v>
      </c>
      <c r="AQ1668" s="264">
        <v>1</v>
      </c>
      <c r="AR1668" s="265">
        <v>1</v>
      </c>
      <c r="AS1668" s="286">
        <v>0.110069253262963</v>
      </c>
      <c r="AT1668" s="267">
        <v>0.0689655172413793</v>
      </c>
      <c r="AU1668" s="268">
        <v>0.0408163265306122</v>
      </c>
      <c r="AV1668" s="268">
        <v>0.0138888888888889</v>
      </c>
      <c r="AW1668" s="268">
        <v>0.0442427680090754</v>
      </c>
      <c r="AX1668" s="224"/>
      <c r="AY1668" s="222"/>
    </row>
    <row r="1669" ht="15" spans="1:73">
      <c r="A1669" s="220"/>
      <c r="B1669" s="224"/>
      <c r="C1669" s="283" t="s">
        <v>1455</v>
      </c>
      <c r="D1669" s="111" t="s">
        <v>25</v>
      </c>
      <c r="E1669" s="111" t="s">
        <v>1456</v>
      </c>
      <c r="F1669" s="290" t="s">
        <v>1710</v>
      </c>
      <c r="G1669" s="290" t="s">
        <v>1710</v>
      </c>
      <c r="H1669" s="290" t="s">
        <v>1710</v>
      </c>
      <c r="I1669" s="290" t="s">
        <v>1710</v>
      </c>
      <c r="J1669" s="259">
        <v>0.9</v>
      </c>
      <c r="K1669" s="260">
        <v>0.933333333333333</v>
      </c>
      <c r="L1669" s="260">
        <v>0.941176470588235</v>
      </c>
      <c r="M1669" s="261">
        <v>0.952380952380952</v>
      </c>
      <c r="N1669" s="261">
        <v>0.932270916334661</v>
      </c>
      <c r="O1669" s="262">
        <v>0.9</v>
      </c>
      <c r="P1669" s="263">
        <v>0.932203389830508</v>
      </c>
      <c r="Q1669" s="260">
        <v>0.934060485870104</v>
      </c>
      <c r="R1669" s="260">
        <v>0.898941798941799</v>
      </c>
      <c r="S1669" s="260">
        <v>0.908353280051929</v>
      </c>
      <c r="T1669" s="262">
        <v>0.9</v>
      </c>
      <c r="U1669" s="260">
        <v>0.639693821760525</v>
      </c>
      <c r="V1669" s="260">
        <v>0.67476450173525</v>
      </c>
      <c r="W1669" s="260">
        <v>0.68042328042328</v>
      </c>
      <c r="X1669" s="260">
        <v>0.653129944419652</v>
      </c>
      <c r="Y1669" s="262">
        <v>0.92</v>
      </c>
      <c r="Z1669" s="262" t="s">
        <v>33</v>
      </c>
      <c r="AA1669" s="262" t="s">
        <v>33</v>
      </c>
      <c r="AB1669" s="262" t="s">
        <v>33</v>
      </c>
      <c r="AC1669" s="262" t="s">
        <v>33</v>
      </c>
      <c r="AD1669" s="262">
        <v>0.92</v>
      </c>
      <c r="AE1669" s="260">
        <v>0.307692307692308</v>
      </c>
      <c r="AF1669" s="260">
        <v>0.379310344827586</v>
      </c>
      <c r="AG1669" s="260">
        <v>1</v>
      </c>
      <c r="AH1669" s="260">
        <v>0.588014981273408</v>
      </c>
      <c r="AI1669" s="262">
        <v>0.92</v>
      </c>
      <c r="AJ1669" s="260">
        <v>0.689994532531438</v>
      </c>
      <c r="AK1669" s="260">
        <v>0.728309370352008</v>
      </c>
      <c r="AL1669" s="260">
        <v>0.753439153439153</v>
      </c>
      <c r="AM1669" s="260">
        <v>0.740009736703314</v>
      </c>
      <c r="AN1669" s="259">
        <v>0.99</v>
      </c>
      <c r="AO1669" s="264" t="s">
        <v>33</v>
      </c>
      <c r="AP1669" s="264">
        <v>1</v>
      </c>
      <c r="AQ1669" s="264">
        <v>1</v>
      </c>
      <c r="AR1669" s="265">
        <v>1</v>
      </c>
      <c r="AS1669" s="286">
        <v>0.110069253262963</v>
      </c>
      <c r="AT1669" s="267">
        <v>0.0416666666666667</v>
      </c>
      <c r="AU1669" s="268">
        <v>0.0952380952380952</v>
      </c>
      <c r="AV1669" s="268">
        <v>0</v>
      </c>
      <c r="AW1669" s="268">
        <v>0.083969465648855</v>
      </c>
      <c r="AX1669" s="224"/>
      <c r="AY1669" s="222"/>
    </row>
    <row r="1670" ht="15" spans="1:73">
      <c r="A1670" s="220"/>
      <c r="B1670" s="224"/>
      <c r="C1670" s="283" t="s">
        <v>1455</v>
      </c>
      <c r="D1670" s="111" t="s">
        <v>25</v>
      </c>
      <c r="E1670" s="111" t="s">
        <v>1456</v>
      </c>
      <c r="F1670" s="290" t="s">
        <v>1711</v>
      </c>
      <c r="G1670" s="290" t="s">
        <v>1711</v>
      </c>
      <c r="H1670" s="290" t="s">
        <v>1711</v>
      </c>
      <c r="I1670" s="290" t="s">
        <v>1711</v>
      </c>
      <c r="J1670" s="259">
        <v>0.9</v>
      </c>
      <c r="K1670" s="260">
        <v>0.75</v>
      </c>
      <c r="L1670" s="260">
        <v>1</v>
      </c>
      <c r="M1670" s="261">
        <v>0.8</v>
      </c>
      <c r="N1670" s="261">
        <v>0.801418439716312</v>
      </c>
      <c r="O1670" s="262">
        <v>0.9</v>
      </c>
      <c r="P1670" s="263">
        <v>0.998756218905473</v>
      </c>
      <c r="Q1670" s="260">
        <v>1</v>
      </c>
      <c r="R1670" s="260">
        <v>0.997555012224939</v>
      </c>
      <c r="S1670" s="260">
        <v>0.995362525639882</v>
      </c>
      <c r="T1670" s="262">
        <v>0.9</v>
      </c>
      <c r="U1670" s="260">
        <v>0.941542288557214</v>
      </c>
      <c r="V1670" s="260">
        <v>1</v>
      </c>
      <c r="W1670" s="260">
        <v>0.902200488997555</v>
      </c>
      <c r="X1670" s="260">
        <v>0.964594666904486</v>
      </c>
      <c r="Y1670" s="262">
        <v>0.92</v>
      </c>
      <c r="Z1670" s="262" t="s">
        <v>33</v>
      </c>
      <c r="AA1670" s="262" t="s">
        <v>33</v>
      </c>
      <c r="AB1670" s="262" t="s">
        <v>33</v>
      </c>
      <c r="AC1670" s="262" t="s">
        <v>33</v>
      </c>
      <c r="AD1670" s="262">
        <v>0.92</v>
      </c>
      <c r="AE1670" s="260" t="s">
        <v>33</v>
      </c>
      <c r="AF1670" s="260">
        <v>0.333333333333333</v>
      </c>
      <c r="AG1670" s="260" t="s">
        <v>33</v>
      </c>
      <c r="AH1670" s="260">
        <v>0.0930232558139535</v>
      </c>
      <c r="AI1670" s="262">
        <v>0.92</v>
      </c>
      <c r="AJ1670" s="260">
        <v>0.950248756218905</v>
      </c>
      <c r="AK1670" s="260">
        <v>1</v>
      </c>
      <c r="AL1670" s="260">
        <v>0.951100244498778</v>
      </c>
      <c r="AM1670" s="260">
        <v>0.985642946317104</v>
      </c>
      <c r="AN1670" s="259">
        <v>0.99</v>
      </c>
      <c r="AO1670" s="264" t="s">
        <v>33</v>
      </c>
      <c r="AP1670" s="264" t="s">
        <v>33</v>
      </c>
      <c r="AQ1670" s="264" t="s">
        <v>33</v>
      </c>
      <c r="AR1670" s="265">
        <v>1</v>
      </c>
      <c r="AS1670" s="286">
        <v>0.110069253262963</v>
      </c>
      <c r="AT1670" s="267">
        <v>0</v>
      </c>
      <c r="AU1670" s="268">
        <v>0.2</v>
      </c>
      <c r="AV1670" s="268">
        <v>0</v>
      </c>
      <c r="AW1670" s="268">
        <v>0.0634920634920635</v>
      </c>
      <c r="AX1670" s="224"/>
      <c r="AY1670" s="222"/>
    </row>
    <row r="1671" ht="15" spans="1:73">
      <c r="A1671" s="220"/>
      <c r="B1671" s="224"/>
      <c r="C1671" s="283" t="s">
        <v>1455</v>
      </c>
      <c r="D1671" s="111" t="s">
        <v>25</v>
      </c>
      <c r="E1671" s="111" t="s">
        <v>1456</v>
      </c>
      <c r="F1671" s="290" t="s">
        <v>1712</v>
      </c>
      <c r="G1671" s="290" t="s">
        <v>1712</v>
      </c>
      <c r="H1671" s="290" t="s">
        <v>1712</v>
      </c>
      <c r="I1671" s="290" t="s">
        <v>1712</v>
      </c>
      <c r="J1671" s="259">
        <v>0.9</v>
      </c>
      <c r="K1671" s="260">
        <v>1</v>
      </c>
      <c r="L1671" s="260">
        <v>1</v>
      </c>
      <c r="M1671" s="261">
        <v>1</v>
      </c>
      <c r="N1671" s="261">
        <v>0.928191489361702</v>
      </c>
      <c r="O1671" s="262">
        <v>0.9</v>
      </c>
      <c r="P1671" s="263" t="s">
        <v>33</v>
      </c>
      <c r="Q1671" s="260" t="s">
        <v>33</v>
      </c>
      <c r="R1671" s="260" t="s">
        <v>33</v>
      </c>
      <c r="S1671" s="260">
        <v>1</v>
      </c>
      <c r="T1671" s="262">
        <v>0.9</v>
      </c>
      <c r="U1671" s="260" t="s">
        <v>33</v>
      </c>
      <c r="V1671" s="260" t="s">
        <v>33</v>
      </c>
      <c r="W1671" s="260" t="s">
        <v>33</v>
      </c>
      <c r="X1671" s="260">
        <v>0.5</v>
      </c>
      <c r="Y1671" s="262">
        <v>0.92</v>
      </c>
      <c r="Z1671" s="262" t="s">
        <v>33</v>
      </c>
      <c r="AA1671" s="262" t="s">
        <v>33</v>
      </c>
      <c r="AB1671" s="262">
        <v>0</v>
      </c>
      <c r="AC1671" s="262">
        <v>0</v>
      </c>
      <c r="AD1671" s="262">
        <v>0.92</v>
      </c>
      <c r="AE1671" s="260">
        <v>0</v>
      </c>
      <c r="AF1671" s="260">
        <v>0</v>
      </c>
      <c r="AG1671" s="260">
        <v>0.285714285714286</v>
      </c>
      <c r="AH1671" s="260">
        <v>0.0547445255474453</v>
      </c>
      <c r="AI1671" s="262">
        <v>0.92</v>
      </c>
      <c r="AJ1671" s="260">
        <v>0.73741610738255</v>
      </c>
      <c r="AK1671" s="260">
        <v>0.83745963401507</v>
      </c>
      <c r="AL1671" s="260">
        <v>0.883333333333333</v>
      </c>
      <c r="AM1671" s="260">
        <v>0.888090594957063</v>
      </c>
      <c r="AN1671" s="259">
        <v>0.99</v>
      </c>
      <c r="AO1671" s="264">
        <v>1</v>
      </c>
      <c r="AP1671" s="264">
        <v>1</v>
      </c>
      <c r="AQ1671" s="264">
        <v>1</v>
      </c>
      <c r="AR1671" s="265">
        <v>1</v>
      </c>
      <c r="AS1671" s="286">
        <v>0.110069253262963</v>
      </c>
      <c r="AT1671" s="267">
        <v>0</v>
      </c>
      <c r="AU1671" s="268">
        <v>0.1</v>
      </c>
      <c r="AV1671" s="268">
        <v>0</v>
      </c>
      <c r="AW1671" s="268">
        <v>0.0690690690690691</v>
      </c>
      <c r="AX1671" s="224"/>
      <c r="AY1671" s="222"/>
    </row>
    <row r="1672" ht="15" spans="1:73">
      <c r="A1672" s="220"/>
      <c r="B1672" s="224"/>
      <c r="C1672" s="283" t="s">
        <v>1455</v>
      </c>
      <c r="D1672" s="111" t="s">
        <v>25</v>
      </c>
      <c r="E1672" s="111" t="s">
        <v>1456</v>
      </c>
      <c r="F1672" s="290" t="s">
        <v>1713</v>
      </c>
      <c r="G1672" s="290" t="s">
        <v>1713</v>
      </c>
      <c r="H1672" s="290" t="s">
        <v>1713</v>
      </c>
      <c r="I1672" s="290" t="s">
        <v>1713</v>
      </c>
      <c r="J1672" s="259">
        <v>0.9</v>
      </c>
      <c r="K1672" s="260">
        <v>0.941176470588235</v>
      </c>
      <c r="L1672" s="260">
        <v>0.916666666666667</v>
      </c>
      <c r="M1672" s="261">
        <v>1</v>
      </c>
      <c r="N1672" s="261">
        <v>0.963080168776371</v>
      </c>
      <c r="O1672" s="262">
        <v>0.9</v>
      </c>
      <c r="P1672" s="263">
        <v>0.803343465045593</v>
      </c>
      <c r="Q1672" s="260">
        <v>0.900473933649289</v>
      </c>
      <c r="R1672" s="260">
        <v>0.878778718258767</v>
      </c>
      <c r="S1672" s="260">
        <v>0.793657961692238</v>
      </c>
      <c r="T1672" s="262">
        <v>0.9</v>
      </c>
      <c r="U1672" s="260">
        <v>0.665957446808511</v>
      </c>
      <c r="V1672" s="260">
        <v>0.75414691943128</v>
      </c>
      <c r="W1672" s="260">
        <v>0.754232164449819</v>
      </c>
      <c r="X1672" s="260">
        <v>0.702602680882466</v>
      </c>
      <c r="Y1672" s="262">
        <v>0.92</v>
      </c>
      <c r="Z1672" s="262" t="s">
        <v>33</v>
      </c>
      <c r="AA1672" s="262" t="s">
        <v>33</v>
      </c>
      <c r="AB1672" s="262" t="s">
        <v>33</v>
      </c>
      <c r="AC1672" s="262" t="s">
        <v>33</v>
      </c>
      <c r="AD1672" s="262">
        <v>0.92</v>
      </c>
      <c r="AE1672" s="260">
        <v>0.983870967741935</v>
      </c>
      <c r="AF1672" s="260">
        <v>0.983606557377049</v>
      </c>
      <c r="AG1672" s="260">
        <v>1</v>
      </c>
      <c r="AH1672" s="260">
        <v>0.967173738991193</v>
      </c>
      <c r="AI1672" s="262">
        <v>0.92</v>
      </c>
      <c r="AJ1672" s="260">
        <v>0.837082066869301</v>
      </c>
      <c r="AK1672" s="260">
        <v>0.899585308056872</v>
      </c>
      <c r="AL1672" s="260">
        <v>0.90447400241838</v>
      </c>
      <c r="AM1672" s="260">
        <v>0.905486226608364</v>
      </c>
      <c r="AN1672" s="259">
        <v>0.99</v>
      </c>
      <c r="AO1672" s="264">
        <v>1</v>
      </c>
      <c r="AP1672" s="264" t="s">
        <v>33</v>
      </c>
      <c r="AQ1672" s="264">
        <v>1</v>
      </c>
      <c r="AR1672" s="265">
        <v>1</v>
      </c>
      <c r="AS1672" s="286">
        <v>0.110069253262963</v>
      </c>
      <c r="AT1672" s="267">
        <v>0.127659574468085</v>
      </c>
      <c r="AU1672" s="268">
        <v>0.0625</v>
      </c>
      <c r="AV1672" s="268">
        <v>0.0272727272727273</v>
      </c>
      <c r="AW1672" s="268">
        <v>0.0378693300041615</v>
      </c>
      <c r="AX1672" s="224"/>
      <c r="AY1672" s="222"/>
    </row>
    <row r="1673" ht="15" spans="1:73">
      <c r="A1673" s="220"/>
      <c r="B1673" s="224"/>
      <c r="C1673" s="283" t="s">
        <v>1455</v>
      </c>
      <c r="D1673" s="111" t="s">
        <v>25</v>
      </c>
      <c r="E1673" s="111" t="s">
        <v>1456</v>
      </c>
      <c r="F1673" s="290" t="s">
        <v>1714</v>
      </c>
      <c r="G1673" s="290" t="s">
        <v>1714</v>
      </c>
      <c r="H1673" s="290" t="s">
        <v>1714</v>
      </c>
      <c r="I1673" s="290" t="s">
        <v>1714</v>
      </c>
      <c r="J1673" s="259">
        <v>0.9</v>
      </c>
      <c r="K1673" s="260">
        <v>0.954545454545455</v>
      </c>
      <c r="L1673" s="260">
        <v>0.956521739130435</v>
      </c>
      <c r="M1673" s="261">
        <v>0.958333333333333</v>
      </c>
      <c r="N1673" s="261">
        <v>0.921779141104294</v>
      </c>
      <c r="O1673" s="262">
        <v>0.9</v>
      </c>
      <c r="P1673" s="263">
        <v>0.893809763462506</v>
      </c>
      <c r="Q1673" s="260">
        <v>0.968366383380548</v>
      </c>
      <c r="R1673" s="260">
        <v>0.931268151016457</v>
      </c>
      <c r="S1673" s="260">
        <v>0.923133920222995</v>
      </c>
      <c r="T1673" s="262">
        <v>0.9</v>
      </c>
      <c r="U1673" s="260">
        <v>0.642174131857071</v>
      </c>
      <c r="V1673" s="260">
        <v>0.597261567516525</v>
      </c>
      <c r="W1673" s="260">
        <v>0.636979670861568</v>
      </c>
      <c r="X1673" s="260">
        <v>0.622391193126687</v>
      </c>
      <c r="Y1673" s="262">
        <v>0.92</v>
      </c>
      <c r="Z1673" s="262" t="s">
        <v>33</v>
      </c>
      <c r="AA1673" s="262" t="s">
        <v>33</v>
      </c>
      <c r="AB1673" s="262" t="s">
        <v>33</v>
      </c>
      <c r="AC1673" s="262" t="s">
        <v>33</v>
      </c>
      <c r="AD1673" s="262">
        <v>0.92</v>
      </c>
      <c r="AE1673" s="260">
        <v>1</v>
      </c>
      <c r="AF1673" s="260">
        <v>1</v>
      </c>
      <c r="AG1673" s="260">
        <v>0.976190476190476</v>
      </c>
      <c r="AH1673" s="260">
        <v>0.37043795620438</v>
      </c>
      <c r="AI1673" s="262">
        <v>0.92</v>
      </c>
      <c r="AJ1673" s="260">
        <v>0.879718168092602</v>
      </c>
      <c r="AK1673" s="260">
        <v>0.862134088762984</v>
      </c>
      <c r="AL1673" s="260">
        <v>0.912875121006776</v>
      </c>
      <c r="AM1673" s="260">
        <v>0.912883933454475</v>
      </c>
      <c r="AN1673" s="259">
        <v>0.99</v>
      </c>
      <c r="AO1673" s="264" t="s">
        <v>33</v>
      </c>
      <c r="AP1673" s="264">
        <v>1</v>
      </c>
      <c r="AQ1673" s="264" t="s">
        <v>33</v>
      </c>
      <c r="AR1673" s="265">
        <v>1</v>
      </c>
      <c r="AS1673" s="286">
        <v>0.110069253262963</v>
      </c>
      <c r="AT1673" s="267">
        <v>0</v>
      </c>
      <c r="AU1673" s="268">
        <v>0</v>
      </c>
      <c r="AV1673" s="268">
        <v>0.0645161290322581</v>
      </c>
      <c r="AW1673" s="268">
        <v>0.065989847715736</v>
      </c>
      <c r="AX1673" s="224"/>
      <c r="AY1673" s="222"/>
    </row>
    <row r="1674" ht="15" spans="1:73">
      <c r="A1674" s="220"/>
      <c r="B1674" s="224"/>
      <c r="C1674" s="283" t="s">
        <v>1455</v>
      </c>
      <c r="D1674" s="111" t="s">
        <v>25</v>
      </c>
      <c r="E1674" s="111" t="s">
        <v>1456</v>
      </c>
      <c r="F1674" s="290" t="s">
        <v>1715</v>
      </c>
      <c r="G1674" s="290" t="s">
        <v>1715</v>
      </c>
      <c r="H1674" s="290" t="s">
        <v>1715</v>
      </c>
      <c r="I1674" s="290" t="s">
        <v>1715</v>
      </c>
      <c r="J1674" s="259">
        <v>0.9</v>
      </c>
      <c r="K1674" s="260">
        <v>0.333333333333333</v>
      </c>
      <c r="L1674" s="260">
        <v>0.0909090909090909</v>
      </c>
      <c r="M1674" s="261">
        <v>0.0909090909090909</v>
      </c>
      <c r="N1674" s="261">
        <v>0.235294117647059</v>
      </c>
      <c r="O1674" s="262">
        <v>0.9</v>
      </c>
      <c r="P1674" s="263">
        <v>0.900304414003044</v>
      </c>
      <c r="Q1674" s="260">
        <v>0.85</v>
      </c>
      <c r="R1674" s="260">
        <v>0.955277280858676</v>
      </c>
      <c r="S1674" s="260">
        <v>0.909395037635907</v>
      </c>
      <c r="T1674" s="262">
        <v>0.9</v>
      </c>
      <c r="U1674" s="260">
        <v>0.665144596651446</v>
      </c>
      <c r="V1674" s="260">
        <v>0.6725</v>
      </c>
      <c r="W1674" s="260">
        <v>0.658318425760286</v>
      </c>
      <c r="X1674" s="260">
        <v>0.729764891738686</v>
      </c>
      <c r="Y1674" s="262">
        <v>0.92</v>
      </c>
      <c r="Z1674" s="262" t="s">
        <v>33</v>
      </c>
      <c r="AA1674" s="262" t="s">
        <v>33</v>
      </c>
      <c r="AB1674" s="262" t="s">
        <v>33</v>
      </c>
      <c r="AC1674" s="262" t="s">
        <v>33</v>
      </c>
      <c r="AD1674" s="262">
        <v>0.92</v>
      </c>
      <c r="AE1674" s="260">
        <v>1</v>
      </c>
      <c r="AF1674" s="260">
        <v>1</v>
      </c>
      <c r="AG1674" s="260">
        <v>1</v>
      </c>
      <c r="AH1674" s="260">
        <v>0.625</v>
      </c>
      <c r="AI1674" s="262">
        <v>0.92</v>
      </c>
      <c r="AJ1674" s="260">
        <v>0.703196347031963</v>
      </c>
      <c r="AK1674" s="260">
        <v>0.73</v>
      </c>
      <c r="AL1674" s="260">
        <v>0.729874776386404</v>
      </c>
      <c r="AM1674" s="260">
        <v>0.837217043941411</v>
      </c>
      <c r="AN1674" s="259">
        <v>0.99</v>
      </c>
      <c r="AO1674" s="264" t="s">
        <v>33</v>
      </c>
      <c r="AP1674" s="264">
        <v>1</v>
      </c>
      <c r="AQ1674" s="264" t="s">
        <v>33</v>
      </c>
      <c r="AR1674" s="265">
        <v>1</v>
      </c>
      <c r="AS1674" s="286">
        <v>0.110069253262963</v>
      </c>
      <c r="AT1674" s="267">
        <v>0.145833333333333</v>
      </c>
      <c r="AU1674" s="268">
        <v>0.0416666666666667</v>
      </c>
      <c r="AV1674" s="268">
        <v>0.0909090909090909</v>
      </c>
      <c r="AW1674" s="268">
        <v>0.0910798122065728</v>
      </c>
      <c r="AX1674" s="224"/>
      <c r="AY1674" s="222"/>
    </row>
    <row r="1675" ht="17.25" customHeight="1" spans="1:73">
      <c r="A1675" s="220"/>
      <c r="B1675" s="224"/>
      <c r="C1675" s="313" t="s">
        <v>1716</v>
      </c>
      <c r="D1675" s="314"/>
      <c r="E1675" s="314"/>
      <c r="F1675" s="314"/>
      <c r="G1675" s="314"/>
      <c r="H1675" s="314"/>
      <c r="I1675" s="314"/>
      <c r="J1675" s="315" t="s">
        <v>33</v>
      </c>
      <c r="K1675" s="316">
        <v>0.927892568685329</v>
      </c>
      <c r="L1675" s="316">
        <v>0.933599263577785</v>
      </c>
      <c r="M1675" s="316">
        <v>0.940389776076723</v>
      </c>
      <c r="N1675" s="316">
        <v>0.937816106750975</v>
      </c>
      <c r="O1675" s="315" t="s">
        <v>33</v>
      </c>
      <c r="P1675" s="317">
        <v>0.942781156741415</v>
      </c>
      <c r="Q1675" s="317">
        <v>0.956081231387815</v>
      </c>
      <c r="R1675" s="317">
        <v>0.961326557833912</v>
      </c>
      <c r="S1675" s="316">
        <v>0.953298405115771</v>
      </c>
      <c r="T1675" s="315" t="s">
        <v>33</v>
      </c>
      <c r="U1675" s="317">
        <v>0.868408413086302</v>
      </c>
      <c r="V1675" s="317">
        <v>0.894709115772377</v>
      </c>
      <c r="W1675" s="317">
        <v>0.908277453593268</v>
      </c>
      <c r="X1675" s="318">
        <v>0.896866776283821</v>
      </c>
      <c r="Y1675" s="315" t="s">
        <v>33</v>
      </c>
      <c r="Z1675" s="319">
        <v>0.895438021965671</v>
      </c>
      <c r="AA1675" s="319">
        <v>0.928939838328922</v>
      </c>
      <c r="AB1675" s="319">
        <v>0.941002910558601</v>
      </c>
      <c r="AC1675" s="319">
        <v>0.936369653474814</v>
      </c>
      <c r="AD1675" s="315" t="s">
        <v>33</v>
      </c>
      <c r="AE1675" s="317">
        <v>0.988420497684988</v>
      </c>
      <c r="AF1675" s="317">
        <v>0.976666147901152</v>
      </c>
      <c r="AG1675" s="317">
        <v>0.973721199752279</v>
      </c>
      <c r="AH1675" s="318">
        <v>0.972928544278489</v>
      </c>
      <c r="AI1675" s="315" t="s">
        <v>33</v>
      </c>
      <c r="AJ1675" s="317">
        <v>0.927071515521522</v>
      </c>
      <c r="AK1675" s="317">
        <v>0.951581242910474</v>
      </c>
      <c r="AL1675" s="317">
        <v>0.962515154701669</v>
      </c>
      <c r="AM1675" s="318">
        <v>0.959422039333489</v>
      </c>
      <c r="AN1675" s="315" t="s">
        <v>33</v>
      </c>
      <c r="AO1675" s="318">
        <v>0.993601388393292</v>
      </c>
      <c r="AP1675" s="318">
        <v>0.994451866491482</v>
      </c>
      <c r="AQ1675" s="318">
        <v>0.992257451997839</v>
      </c>
      <c r="AR1675" s="318">
        <v>0.993951291646069</v>
      </c>
      <c r="AS1675" s="315" t="s">
        <v>33</v>
      </c>
      <c r="AT1675" s="318">
        <v>0.0368718916137884</v>
      </c>
      <c r="AU1675" s="318">
        <v>0.0375838266722346</v>
      </c>
      <c r="AV1675" s="318">
        <v>0.0353166181980141</v>
      </c>
      <c r="AW1675" s="318">
        <v>0.053605534983434</v>
      </c>
      <c r="AX1675" s="224"/>
      <c r="AY1675" s="222"/>
    </row>
    <row r="1676" ht="24" customHeight="1" spans="1:73">
      <c r="A1676" s="220"/>
      <c r="B1676" s="224"/>
      <c r="C1676" s="320"/>
      <c r="D1676" s="320"/>
      <c r="E1676" s="320"/>
      <c r="F1676" s="320"/>
      <c r="G1676" s="320"/>
      <c r="H1676" s="320"/>
      <c r="I1676" s="320"/>
      <c r="J1676" s="321"/>
      <c r="K1676" s="321"/>
      <c r="L1676" s="321"/>
      <c r="M1676" s="321"/>
      <c r="N1676" s="321"/>
      <c r="O1676" s="321"/>
      <c r="P1676" s="321"/>
      <c r="Q1676" s="321"/>
      <c r="R1676" s="321"/>
      <c r="S1676" s="321"/>
      <c r="T1676" s="321"/>
      <c r="U1676" s="322"/>
      <c r="V1676" s="321"/>
      <c r="W1676" s="321"/>
      <c r="X1676" s="321"/>
      <c r="Y1676" s="321"/>
      <c r="Z1676" s="321"/>
      <c r="AA1676" s="321"/>
      <c r="AB1676" s="321"/>
      <c r="AC1676" s="321"/>
      <c r="AD1676" s="321"/>
      <c r="AE1676" s="321"/>
      <c r="AF1676" s="321"/>
      <c r="AG1676" s="321"/>
      <c r="AH1676" s="321"/>
      <c r="AI1676" s="321"/>
      <c r="AJ1676" s="321"/>
      <c r="AK1676" s="321"/>
      <c r="AL1676" s="321"/>
      <c r="AM1676" s="321"/>
      <c r="AN1676" s="321"/>
      <c r="AO1676" s="321"/>
      <c r="AP1676" s="321"/>
      <c r="AQ1676" s="321"/>
      <c r="AR1676" s="321"/>
      <c r="AS1676" s="321"/>
      <c r="AT1676" s="321"/>
      <c r="AU1676" s="321"/>
      <c r="AV1676" s="321"/>
      <c r="AW1676" s="321"/>
      <c r="AX1676" s="224"/>
      <c r="AY1676" s="222"/>
    </row>
    <row r="1677" ht="10.5" customHeight="1" spans="1:73">
      <c r="A1677" s="222" t="s">
        <v>1717</v>
      </c>
      <c r="B1677" s="222"/>
      <c r="C1677" s="323"/>
      <c r="D1677" s="323"/>
      <c r="E1677" s="323"/>
      <c r="F1677" s="323"/>
      <c r="G1677" s="323"/>
      <c r="H1677" s="323"/>
      <c r="I1677" s="324"/>
      <c r="J1677" s="325"/>
      <c r="K1677" s="325"/>
      <c r="L1677" s="325"/>
      <c r="M1677" s="325"/>
      <c r="N1677" s="325"/>
      <c r="O1677" s="325"/>
      <c r="P1677" s="325"/>
      <c r="Q1677" s="325"/>
      <c r="R1677" s="325"/>
      <c r="S1677" s="325"/>
      <c r="T1677" s="325"/>
      <c r="U1677" s="325"/>
      <c r="V1677" s="325"/>
      <c r="W1677" s="325"/>
      <c r="X1677" s="325"/>
      <c r="Y1677" s="325"/>
      <c r="Z1677" s="325"/>
      <c r="AA1677" s="325"/>
      <c r="AB1677" s="325"/>
      <c r="AC1677" s="325"/>
      <c r="AD1677" s="325"/>
      <c r="AE1677" s="325"/>
      <c r="AF1677" s="325"/>
      <c r="AG1677" s="325"/>
      <c r="AH1677" s="325"/>
      <c r="AI1677" s="325"/>
      <c r="AJ1677" s="325"/>
      <c r="AK1677" s="325"/>
      <c r="AL1677" s="325"/>
      <c r="AM1677" s="325"/>
      <c r="AN1677" s="325"/>
      <c r="AO1677" s="325"/>
      <c r="AP1677" s="325"/>
      <c r="AQ1677" s="325"/>
      <c r="AR1677" s="325"/>
      <c r="AS1677" s="326"/>
      <c r="AT1677" s="325"/>
      <c r="AU1677" s="325"/>
      <c r="AV1677" s="325"/>
      <c r="AW1677" s="325"/>
      <c r="AX1677" s="222"/>
      <c r="AY1677" s="222"/>
    </row>
    <row r="1678" ht="409.5" hidden="1" customHeight="1" spans="1:73">
      <c r="C1678" s="327" t="s">
        <v>1718</v>
      </c>
      <c r="D1678" s="328"/>
      <c r="E1678" s="328"/>
      <c r="F1678" s="328"/>
      <c r="G1678" s="328"/>
      <c r="H1678" s="328"/>
      <c r="I1678" s="328"/>
      <c r="J1678" s="328"/>
      <c r="K1678" s="328"/>
      <c r="L1678" s="328"/>
      <c r="M1678" s="328"/>
      <c r="N1678" s="328"/>
      <c r="O1678" s="328"/>
      <c r="P1678" s="328"/>
      <c r="Q1678" s="328"/>
      <c r="R1678" s="328"/>
      <c r="S1678" s="328"/>
      <c r="T1678" s="328"/>
      <c r="U1678" s="328" t="s">
        <v>1719</v>
      </c>
      <c r="V1678" s="328"/>
      <c r="W1678" s="328"/>
      <c r="X1678" s="328"/>
      <c r="Y1678" s="328"/>
      <c r="Z1678" s="328"/>
      <c r="AA1678" s="328"/>
      <c r="AB1678" s="328"/>
      <c r="AC1678" s="328"/>
      <c r="AD1678" s="328"/>
      <c r="AE1678" s="328"/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BE1678" s="329" t="s">
        <v>1720</v>
      </c>
      <c r="BF1678" s="330"/>
      <c r="BG1678" s="330"/>
      <c r="BH1678" s="330"/>
      <c r="BI1678" s="330"/>
      <c r="BJ1678" s="330"/>
      <c r="BK1678" s="330"/>
      <c r="BL1678" s="330"/>
      <c r="BM1678" s="330"/>
      <c r="BN1678" s="330"/>
      <c r="BO1678" s="330"/>
      <c r="BP1678" s="330"/>
      <c r="BQ1678" s="330"/>
      <c r="BR1678" s="330"/>
      <c r="BS1678" s="330"/>
      <c r="BT1678" s="330"/>
      <c r="BU1678" s="331"/>
    </row>
    <row r="1679" ht="327" hidden="1" customHeight="1" spans="1:73">
      <c r="C1679" s="327"/>
      <c r="D1679" s="328"/>
      <c r="E1679" s="328"/>
      <c r="F1679" s="328"/>
      <c r="G1679" s="328"/>
      <c r="H1679" s="328"/>
      <c r="I1679" s="328"/>
      <c r="J1679" s="328"/>
      <c r="K1679" s="328"/>
      <c r="L1679" s="328"/>
      <c r="M1679" s="328"/>
      <c r="N1679" s="328"/>
      <c r="O1679" s="328"/>
      <c r="P1679" s="328"/>
      <c r="Q1679" s="328"/>
      <c r="R1679" s="328"/>
      <c r="S1679" s="328"/>
      <c r="T1679" s="328"/>
      <c r="U1679" s="328"/>
      <c r="V1679" s="328"/>
      <c r="W1679" s="328"/>
      <c r="X1679" s="328"/>
      <c r="Y1679" s="328"/>
      <c r="Z1679" s="328"/>
      <c r="AA1679" s="328"/>
      <c r="AB1679" s="328"/>
      <c r="AC1679" s="328"/>
      <c r="AD1679" s="328"/>
      <c r="AE1679" s="328"/>
      <c r="AF1679" s="328"/>
      <c r="AG1679" s="328"/>
      <c r="AH1679" s="328"/>
      <c r="AI1679" s="328"/>
      <c r="AJ1679" s="328"/>
      <c r="AK1679" s="328"/>
      <c r="AL1679" s="328"/>
      <c r="AM1679" s="328"/>
      <c r="AN1679" s="328"/>
      <c r="AO1679" s="328"/>
      <c r="AP1679" s="328"/>
      <c r="AQ1679" s="328"/>
      <c r="AR1679" s="328"/>
      <c r="AS1679" s="328"/>
      <c r="AT1679" s="328"/>
      <c r="AU1679" s="328"/>
      <c r="AV1679" s="328"/>
      <c r="AW1679" s="328"/>
      <c r="AX1679" s="328"/>
      <c r="BE1679" s="332"/>
      <c r="BF1679" s="333"/>
      <c r="BG1679" s="333"/>
      <c r="BH1679" s="333"/>
      <c r="BI1679" s="333"/>
      <c r="BJ1679" s="333"/>
      <c r="BK1679" s="333"/>
      <c r="BL1679" s="333"/>
      <c r="BM1679" s="333"/>
      <c r="BN1679" s="333"/>
      <c r="BO1679" s="333"/>
      <c r="BP1679" s="333"/>
      <c r="BQ1679" s="333"/>
      <c r="BR1679" s="333"/>
      <c r="BS1679" s="333"/>
      <c r="BT1679" s="333"/>
      <c r="BU1679" s="334"/>
    </row>
  </sheetData>
  <autoFilter xmlns:etc="http://www.wps.cn/officeDocument/2017/etCustomData" ref="C8:AW1675" etc:filterBottomFollowUsedRange="0">
    <extLst/>
  </autoFilter>
  <mergeCells count="25">
    <mergeCell ref="C4:S4"/>
    <mergeCell ref="U4:AW4"/>
    <mergeCell ref="J6:X6"/>
    <mergeCell ref="Y6:AC6"/>
    <mergeCell ref="AD6:AM6"/>
    <mergeCell ref="AN6:AW6"/>
    <mergeCell ref="J7:N7"/>
    <mergeCell ref="O7:S7"/>
    <mergeCell ref="T7:X7"/>
    <mergeCell ref="Y7:AC7"/>
    <mergeCell ref="AD7:AH7"/>
    <mergeCell ref="AI7:AM7"/>
    <mergeCell ref="AN7:AR7"/>
    <mergeCell ref="AS7:AW7"/>
    <mergeCell ref="C1675:I1675"/>
    <mergeCell ref="C6:C8"/>
    <mergeCell ref="D6:D8"/>
    <mergeCell ref="E6:E8"/>
    <mergeCell ref="F6:F8"/>
    <mergeCell ref="G6:G8"/>
    <mergeCell ref="I6:I8"/>
    <mergeCell ref="B1:AX2"/>
    <mergeCell ref="C1678:S1679"/>
    <mergeCell ref="U1678:AX1679"/>
    <mergeCell ref="BE1678:BU1679"/>
  </mergeCells>
  <conditionalFormatting sqref="F367">
    <cfRule type="duplicateValues" dxfId="0" priority="167"/>
  </conditionalFormatting>
  <conditionalFormatting sqref="G367">
    <cfRule type="duplicateValues" dxfId="0" priority="137"/>
  </conditionalFormatting>
  <conditionalFormatting sqref="H367">
    <cfRule type="duplicateValues" dxfId="0" priority="107"/>
  </conditionalFormatting>
  <conditionalFormatting sqref="I367">
    <cfRule type="duplicateValues" dxfId="0" priority="77"/>
  </conditionalFormatting>
  <conditionalFormatting sqref="F397">
    <cfRule type="duplicateValues" dxfId="0" priority="164"/>
  </conditionalFormatting>
  <conditionalFormatting sqref="G397">
    <cfRule type="duplicateValues" dxfId="0" priority="134"/>
  </conditionalFormatting>
  <conditionalFormatting sqref="H397">
    <cfRule type="duplicateValues" dxfId="0" priority="104"/>
  </conditionalFormatting>
  <conditionalFormatting sqref="I397">
    <cfRule type="duplicateValues" dxfId="0" priority="74"/>
  </conditionalFormatting>
  <conditionalFormatting sqref="F456">
    <cfRule type="duplicateValues" dxfId="0" priority="162"/>
  </conditionalFormatting>
  <conditionalFormatting sqref="G456">
    <cfRule type="duplicateValues" dxfId="0" priority="132"/>
  </conditionalFormatting>
  <conditionalFormatting sqref="H456">
    <cfRule type="duplicateValues" dxfId="0" priority="102"/>
  </conditionalFormatting>
  <conditionalFormatting sqref="I456">
    <cfRule type="duplicateValues" dxfId="0" priority="72"/>
  </conditionalFormatting>
  <conditionalFormatting sqref="F468">
    <cfRule type="duplicateValues" dxfId="0" priority="161"/>
  </conditionalFormatting>
  <conditionalFormatting sqref="G468">
    <cfRule type="duplicateValues" dxfId="0" priority="131"/>
  </conditionalFormatting>
  <conditionalFormatting sqref="H468">
    <cfRule type="duplicateValues" dxfId="0" priority="101"/>
  </conditionalFormatting>
  <conditionalFormatting sqref="I468">
    <cfRule type="duplicateValues" dxfId="0" priority="71"/>
  </conditionalFormatting>
  <conditionalFormatting sqref="F481">
    <cfRule type="duplicateValues" dxfId="0" priority="157"/>
  </conditionalFormatting>
  <conditionalFormatting sqref="G481">
    <cfRule type="duplicateValues" dxfId="0" priority="127"/>
  </conditionalFormatting>
  <conditionalFormatting sqref="H481">
    <cfRule type="duplicateValues" dxfId="0" priority="97"/>
  </conditionalFormatting>
  <conditionalFormatting sqref="I481">
    <cfRule type="duplicateValues" dxfId="0" priority="67"/>
  </conditionalFormatting>
  <conditionalFormatting sqref="F501">
    <cfRule type="duplicateValues" dxfId="0" priority="155"/>
  </conditionalFormatting>
  <conditionalFormatting sqref="G501">
    <cfRule type="duplicateValues" dxfId="0" priority="125"/>
  </conditionalFormatting>
  <conditionalFormatting sqref="H501">
    <cfRule type="duplicateValues" dxfId="0" priority="95"/>
  </conditionalFormatting>
  <conditionalFormatting sqref="I501">
    <cfRule type="duplicateValues" dxfId="0" priority="65"/>
  </conditionalFormatting>
  <conditionalFormatting sqref="F544">
    <cfRule type="duplicateValues" dxfId="0" priority="151"/>
  </conditionalFormatting>
  <conditionalFormatting sqref="G544">
    <cfRule type="duplicateValues" dxfId="0" priority="121"/>
  </conditionalFormatting>
  <conditionalFormatting sqref="H544">
    <cfRule type="duplicateValues" dxfId="0" priority="91"/>
  </conditionalFormatting>
  <conditionalFormatting sqref="I544">
    <cfRule type="duplicateValues" dxfId="0" priority="61"/>
  </conditionalFormatting>
  <conditionalFormatting sqref="F547">
    <cfRule type="duplicateValues" dxfId="0" priority="149"/>
  </conditionalFormatting>
  <conditionalFormatting sqref="G547">
    <cfRule type="duplicateValues" dxfId="0" priority="119"/>
  </conditionalFormatting>
  <conditionalFormatting sqref="H547">
    <cfRule type="duplicateValues" dxfId="0" priority="89"/>
  </conditionalFormatting>
  <conditionalFormatting sqref="I547">
    <cfRule type="duplicateValues" dxfId="0" priority="59"/>
  </conditionalFormatting>
  <conditionalFormatting sqref="F591">
    <cfRule type="duplicateValues" dxfId="0" priority="147"/>
  </conditionalFormatting>
  <conditionalFormatting sqref="G591">
    <cfRule type="duplicateValues" dxfId="0" priority="117"/>
  </conditionalFormatting>
  <conditionalFormatting sqref="H591">
    <cfRule type="duplicateValues" dxfId="0" priority="87"/>
  </conditionalFormatting>
  <conditionalFormatting sqref="I591">
    <cfRule type="duplicateValues" dxfId="0" priority="57"/>
  </conditionalFormatting>
  <conditionalFormatting sqref="F617">
    <cfRule type="duplicateValues" dxfId="0" priority="144"/>
  </conditionalFormatting>
  <conditionalFormatting sqref="G617">
    <cfRule type="duplicateValues" dxfId="0" priority="114"/>
  </conditionalFormatting>
  <conditionalFormatting sqref="H617">
    <cfRule type="duplicateValues" dxfId="0" priority="84"/>
  </conditionalFormatting>
  <conditionalFormatting sqref="I617">
    <cfRule type="duplicateValues" dxfId="0" priority="54"/>
  </conditionalFormatting>
  <conditionalFormatting sqref="F618">
    <cfRule type="duplicateValues" dxfId="0" priority="143"/>
  </conditionalFormatting>
  <conditionalFormatting sqref="G618">
    <cfRule type="duplicateValues" dxfId="0" priority="113"/>
  </conditionalFormatting>
  <conditionalFormatting sqref="H618">
    <cfRule type="duplicateValues" dxfId="0" priority="83"/>
  </conditionalFormatting>
  <conditionalFormatting sqref="I618">
    <cfRule type="duplicateValues" dxfId="0" priority="53"/>
  </conditionalFormatting>
  <conditionalFormatting sqref="F632">
    <cfRule type="duplicateValues" dxfId="0" priority="141"/>
  </conditionalFormatting>
  <conditionalFormatting sqref="G632">
    <cfRule type="duplicateValues" dxfId="0" priority="111"/>
  </conditionalFormatting>
  <conditionalFormatting sqref="H632">
    <cfRule type="duplicateValues" dxfId="0" priority="81"/>
  </conditionalFormatting>
  <conditionalFormatting sqref="I632">
    <cfRule type="duplicateValues" dxfId="0" priority="51"/>
  </conditionalFormatting>
  <conditionalFormatting sqref="F634">
    <cfRule type="duplicateValues" dxfId="0" priority="140"/>
  </conditionalFormatting>
  <conditionalFormatting sqref="G634">
    <cfRule type="duplicateValues" dxfId="0" priority="110"/>
  </conditionalFormatting>
  <conditionalFormatting sqref="H634">
    <cfRule type="duplicateValues" dxfId="0" priority="80"/>
  </conditionalFormatting>
  <conditionalFormatting sqref="I634">
    <cfRule type="duplicateValues" dxfId="0" priority="50"/>
  </conditionalFormatting>
  <conditionalFormatting sqref="F636">
    <cfRule type="duplicateValues" dxfId="0" priority="139"/>
  </conditionalFormatting>
  <conditionalFormatting sqref="G636">
    <cfRule type="duplicateValues" dxfId="0" priority="109"/>
  </conditionalFormatting>
  <conditionalFormatting sqref="H636">
    <cfRule type="duplicateValues" dxfId="0" priority="79"/>
  </conditionalFormatting>
  <conditionalFormatting sqref="I636">
    <cfRule type="duplicateValues" dxfId="0" priority="49"/>
  </conditionalFormatting>
  <conditionalFormatting sqref="J1677:AR1677">
    <cfRule type="cellIs" dxfId="1" priority="169" operator="greaterThan">
      <formula>0.97</formula>
    </cfRule>
  </conditionalFormatting>
  <conditionalFormatting sqref="F363:F367">
    <cfRule type="duplicateValues" dxfId="0" priority="165"/>
  </conditionalFormatting>
  <conditionalFormatting sqref="F365:F367">
    <cfRule type="duplicateValues" dxfId="0" priority="166"/>
  </conditionalFormatting>
  <conditionalFormatting sqref="F375:F379">
    <cfRule type="duplicateValues" dxfId="0" priority="168"/>
  </conditionalFormatting>
  <conditionalFormatting sqref="F465:F467">
    <cfRule type="duplicateValues" dxfId="0" priority="163"/>
  </conditionalFormatting>
  <conditionalFormatting sqref="F475:F476">
    <cfRule type="duplicateValues" dxfId="0" priority="160"/>
  </conditionalFormatting>
  <conditionalFormatting sqref="F477:F478">
    <cfRule type="duplicateValues" dxfId="0" priority="159"/>
  </conditionalFormatting>
  <conditionalFormatting sqref="F479:F480">
    <cfRule type="duplicateValues" dxfId="0" priority="158"/>
  </conditionalFormatting>
  <conditionalFormatting sqref="F510:F514">
    <cfRule type="duplicateValues" dxfId="0" priority="153"/>
  </conditionalFormatting>
  <conditionalFormatting sqref="F513:F514">
    <cfRule type="duplicateValues" dxfId="0" priority="154"/>
  </conditionalFormatting>
  <conditionalFormatting sqref="F532:F533">
    <cfRule type="duplicateValues" dxfId="0" priority="152"/>
  </conditionalFormatting>
  <conditionalFormatting sqref="F545:F546">
    <cfRule type="duplicateValues" dxfId="0" priority="150"/>
  </conditionalFormatting>
  <conditionalFormatting sqref="F580:F582">
    <cfRule type="duplicateValues" dxfId="0" priority="148"/>
  </conditionalFormatting>
  <conditionalFormatting sqref="F593:F596">
    <cfRule type="duplicateValues" dxfId="0" priority="146"/>
  </conditionalFormatting>
  <conditionalFormatting sqref="F597:F604">
    <cfRule type="duplicateValues" dxfId="0" priority="156"/>
  </conditionalFormatting>
  <conditionalFormatting sqref="F597:F600">
    <cfRule type="duplicateValues" dxfId="0" priority="145"/>
  </conditionalFormatting>
  <conditionalFormatting sqref="F619:F620">
    <cfRule type="duplicateValues" dxfId="0" priority="142"/>
  </conditionalFormatting>
  <conditionalFormatting sqref="F637:F892">
    <cfRule type="duplicateValues" dxfId="0" priority="46"/>
  </conditionalFormatting>
  <conditionalFormatting sqref="G363:G367">
    <cfRule type="duplicateValues" dxfId="0" priority="135"/>
  </conditionalFormatting>
  <conditionalFormatting sqref="G365:G367">
    <cfRule type="duplicateValues" dxfId="0" priority="136"/>
  </conditionalFormatting>
  <conditionalFormatting sqref="G375:G379">
    <cfRule type="duplicateValues" dxfId="0" priority="138"/>
  </conditionalFormatting>
  <conditionalFormatting sqref="G465:G467">
    <cfRule type="duplicateValues" dxfId="0" priority="133"/>
  </conditionalFormatting>
  <conditionalFormatting sqref="G475:G476">
    <cfRule type="duplicateValues" dxfId="0" priority="130"/>
  </conditionalFormatting>
  <conditionalFormatting sqref="G477:G478">
    <cfRule type="duplicateValues" dxfId="0" priority="129"/>
  </conditionalFormatting>
  <conditionalFormatting sqref="G479:G480">
    <cfRule type="duplicateValues" dxfId="0" priority="128"/>
  </conditionalFormatting>
  <conditionalFormatting sqref="G510:G514">
    <cfRule type="duplicateValues" dxfId="0" priority="123"/>
  </conditionalFormatting>
  <conditionalFormatting sqref="G513:G514">
    <cfRule type="duplicateValues" dxfId="0" priority="124"/>
  </conditionalFormatting>
  <conditionalFormatting sqref="G532:G533">
    <cfRule type="duplicateValues" dxfId="0" priority="122"/>
  </conditionalFormatting>
  <conditionalFormatting sqref="G545:G546">
    <cfRule type="duplicateValues" dxfId="0" priority="120"/>
  </conditionalFormatting>
  <conditionalFormatting sqref="G580:G582">
    <cfRule type="duplicateValues" dxfId="0" priority="118"/>
  </conditionalFormatting>
  <conditionalFormatting sqref="G593:G596">
    <cfRule type="duplicateValues" dxfId="0" priority="116"/>
  </conditionalFormatting>
  <conditionalFormatting sqref="G597:G604">
    <cfRule type="duplicateValues" dxfId="0" priority="126"/>
  </conditionalFormatting>
  <conditionalFormatting sqref="G597:G600">
    <cfRule type="duplicateValues" dxfId="0" priority="115"/>
  </conditionalFormatting>
  <conditionalFormatting sqref="G619:G620">
    <cfRule type="duplicateValues" dxfId="0" priority="112"/>
  </conditionalFormatting>
  <conditionalFormatting sqref="G637:G892">
    <cfRule type="duplicateValues" dxfId="0" priority="45"/>
  </conditionalFormatting>
  <conditionalFormatting sqref="H363:H367">
    <cfRule type="duplicateValues" dxfId="0" priority="105"/>
  </conditionalFormatting>
  <conditionalFormatting sqref="H365:H367">
    <cfRule type="duplicateValues" dxfId="0" priority="106"/>
  </conditionalFormatting>
  <conditionalFormatting sqref="H375:H379">
    <cfRule type="duplicateValues" dxfId="0" priority="108"/>
  </conditionalFormatting>
  <conditionalFormatting sqref="H465:H467">
    <cfRule type="duplicateValues" dxfId="0" priority="103"/>
  </conditionalFormatting>
  <conditionalFormatting sqref="H475:H476">
    <cfRule type="duplicateValues" dxfId="0" priority="100"/>
  </conditionalFormatting>
  <conditionalFormatting sqref="H477:H478">
    <cfRule type="duplicateValues" dxfId="0" priority="99"/>
  </conditionalFormatting>
  <conditionalFormatting sqref="H479:H480">
    <cfRule type="duplicateValues" dxfId="0" priority="98"/>
  </conditionalFormatting>
  <conditionalFormatting sqref="H510:H514">
    <cfRule type="duplicateValues" dxfId="0" priority="93"/>
  </conditionalFormatting>
  <conditionalFormatting sqref="H513:H514">
    <cfRule type="duplicateValues" dxfId="0" priority="94"/>
  </conditionalFormatting>
  <conditionalFormatting sqref="H532:H533">
    <cfRule type="duplicateValues" dxfId="0" priority="92"/>
  </conditionalFormatting>
  <conditionalFormatting sqref="H545:H546">
    <cfRule type="duplicateValues" dxfId="0" priority="90"/>
  </conditionalFormatting>
  <conditionalFormatting sqref="H580:H582">
    <cfRule type="duplicateValues" dxfId="0" priority="88"/>
  </conditionalFormatting>
  <conditionalFormatting sqref="H593:H596">
    <cfRule type="duplicateValues" dxfId="0" priority="86"/>
  </conditionalFormatting>
  <conditionalFormatting sqref="H597:H604">
    <cfRule type="duplicateValues" dxfId="0" priority="96"/>
  </conditionalFormatting>
  <conditionalFormatting sqref="H597:H600">
    <cfRule type="duplicateValues" dxfId="0" priority="85"/>
  </conditionalFormatting>
  <conditionalFormatting sqref="H619:H620">
    <cfRule type="duplicateValues" dxfId="0" priority="82"/>
  </conditionalFormatting>
  <conditionalFormatting sqref="H637:H892">
    <cfRule type="duplicateValues" dxfId="0" priority="44"/>
  </conditionalFormatting>
  <conditionalFormatting sqref="I363:I367">
    <cfRule type="duplicateValues" dxfId="0" priority="75"/>
  </conditionalFormatting>
  <conditionalFormatting sqref="I365:I367">
    <cfRule type="duplicateValues" dxfId="0" priority="76"/>
  </conditionalFormatting>
  <conditionalFormatting sqref="I375:I379">
    <cfRule type="duplicateValues" dxfId="0" priority="78"/>
  </conditionalFormatting>
  <conditionalFormatting sqref="I465:I467">
    <cfRule type="duplicateValues" dxfId="0" priority="73"/>
  </conditionalFormatting>
  <conditionalFormatting sqref="I475:I476">
    <cfRule type="duplicateValues" dxfId="0" priority="70"/>
  </conditionalFormatting>
  <conditionalFormatting sqref="I477:I478">
    <cfRule type="duplicateValues" dxfId="0" priority="69"/>
  </conditionalFormatting>
  <conditionalFormatting sqref="I479:I480">
    <cfRule type="duplicateValues" dxfId="0" priority="68"/>
  </conditionalFormatting>
  <conditionalFormatting sqref="I510:I514">
    <cfRule type="duplicateValues" dxfId="0" priority="63"/>
  </conditionalFormatting>
  <conditionalFormatting sqref="I513:I514">
    <cfRule type="duplicateValues" dxfId="0" priority="64"/>
  </conditionalFormatting>
  <conditionalFormatting sqref="I532:I533">
    <cfRule type="duplicateValues" dxfId="0" priority="62"/>
  </conditionalFormatting>
  <conditionalFormatting sqref="I545:I546">
    <cfRule type="duplicateValues" dxfId="0" priority="60"/>
  </conditionalFormatting>
  <conditionalFormatting sqref="I580:I582">
    <cfRule type="duplicateValues" dxfId="0" priority="58"/>
  </conditionalFormatting>
  <conditionalFormatting sqref="I593:I596">
    <cfRule type="duplicateValues" dxfId="0" priority="56"/>
  </conditionalFormatting>
  <conditionalFormatting sqref="I597:I604">
    <cfRule type="duplicateValues" dxfId="0" priority="66"/>
  </conditionalFormatting>
  <conditionalFormatting sqref="I597:I600">
    <cfRule type="duplicateValues" dxfId="0" priority="55"/>
  </conditionalFormatting>
  <conditionalFormatting sqref="I619:I620">
    <cfRule type="duplicateValues" dxfId="0" priority="52"/>
  </conditionalFormatting>
  <conditionalFormatting sqref="I637:I892">
    <cfRule type="duplicateValues" dxfId="0" priority="43"/>
  </conditionalFormatting>
  <conditionalFormatting sqref="J79:J186">
    <cfRule type="cellIs" dxfId="1" priority="41" operator="greaterThan">
      <formula>0.97</formula>
    </cfRule>
  </conditionalFormatting>
  <conditionalFormatting sqref="J187:J234">
    <cfRule type="cellIs" dxfId="1" priority="40" operator="greaterThan">
      <formula>0.97</formula>
    </cfRule>
  </conditionalFormatting>
  <conditionalFormatting sqref="J235:J322">
    <cfRule type="cellIs" dxfId="1" priority="39" operator="greaterThan">
      <formula>0.97</formula>
    </cfRule>
  </conditionalFormatting>
  <conditionalFormatting sqref="J323:J345">
    <cfRule type="cellIs" dxfId="1" priority="35" operator="greaterThan">
      <formula>0.96</formula>
    </cfRule>
    <cfRule type="cellIs" dxfId="1" priority="36" operator="greaterThan">
      <formula>0.97</formula>
    </cfRule>
  </conditionalFormatting>
  <conditionalFormatting sqref="J346:J636">
    <cfRule type="cellIs" dxfId="1" priority="48" operator="greaterThan">
      <formula>0.97</formula>
    </cfRule>
  </conditionalFormatting>
  <conditionalFormatting sqref="J637:J892">
    <cfRule type="cellIs" dxfId="1" priority="42" operator="greaterThan">
      <formula>0.97</formula>
    </cfRule>
  </conditionalFormatting>
  <conditionalFormatting sqref="J893:J1048">
    <cfRule type="cellIs" dxfId="1" priority="47" operator="greaterThan">
      <formula>0.97</formula>
    </cfRule>
  </conditionalFormatting>
  <conditionalFormatting sqref="J1049:J1415">
    <cfRule type="cellIs" dxfId="1" priority="38" operator="greaterThan">
      <formula>0.97</formula>
    </cfRule>
  </conditionalFormatting>
  <conditionalFormatting sqref="J1416:J1674">
    <cfRule type="cellIs" dxfId="1" priority="37" operator="greaterThan">
      <formula>0.97</formula>
    </cfRule>
  </conditionalFormatting>
  <conditionalFormatting sqref="O79:O1674">
    <cfRule type="cellIs" dxfId="1" priority="33" operator="greaterThan">
      <formula>0.96</formula>
    </cfRule>
    <cfRule type="cellIs" dxfId="1" priority="34" operator="greaterThan">
      <formula>0.97</formula>
    </cfRule>
  </conditionalFormatting>
  <conditionalFormatting sqref="Y9:Y1674">
    <cfRule type="cellIs" dxfId="1" priority="1" operator="greaterThan">
      <formula>0.96</formula>
    </cfRule>
    <cfRule type="cellIs" dxfId="1" priority="2" operator="greaterThan">
      <formula>0.97</formula>
    </cfRule>
  </conditionalFormatting>
  <conditionalFormatting sqref="AD9:AD78">
    <cfRule type="cellIs" dxfId="1" priority="31" operator="greaterThan">
      <formula>0.96</formula>
    </cfRule>
    <cfRule type="cellIs" dxfId="1" priority="32" operator="greaterThan">
      <formula>0.97</formula>
    </cfRule>
  </conditionalFormatting>
  <conditionalFormatting sqref="AD79:AD322">
    <cfRule type="cellIs" dxfId="1" priority="29" operator="greaterThan">
      <formula>0.96</formula>
    </cfRule>
    <cfRule type="cellIs" dxfId="1" priority="30" operator="greaterThan">
      <formula>0.97</formula>
    </cfRule>
  </conditionalFormatting>
  <conditionalFormatting sqref="AD323:AD345">
    <cfRule type="cellIs" dxfId="1" priority="13" operator="greaterThan">
      <formula>0.96</formula>
    </cfRule>
    <cfRule type="cellIs" dxfId="1" priority="14" operator="greaterThan">
      <formula>0.97</formula>
    </cfRule>
  </conditionalFormatting>
  <conditionalFormatting sqref="AD346:AD636">
    <cfRule type="cellIs" dxfId="1" priority="27" operator="greaterThan">
      <formula>0.96</formula>
    </cfRule>
    <cfRule type="cellIs" dxfId="1" priority="28" operator="greaterThan">
      <formula>0.97</formula>
    </cfRule>
  </conditionalFormatting>
  <conditionalFormatting sqref="AD637:AD892">
    <cfRule type="cellIs" dxfId="1" priority="25" operator="greaterThan">
      <formula>0.96</formula>
    </cfRule>
    <cfRule type="cellIs" dxfId="1" priority="26" operator="greaterThan">
      <formula>0.97</formula>
    </cfRule>
  </conditionalFormatting>
  <conditionalFormatting sqref="AD893:AD1048">
    <cfRule type="cellIs" dxfId="1" priority="23" operator="greaterThan">
      <formula>0.96</formula>
    </cfRule>
    <cfRule type="cellIs" dxfId="1" priority="24" operator="greaterThan">
      <formula>0.97</formula>
    </cfRule>
  </conditionalFormatting>
  <conditionalFormatting sqref="AD1049:AD1415">
    <cfRule type="cellIs" dxfId="1" priority="21" operator="greaterThan">
      <formula>0.96</formula>
    </cfRule>
    <cfRule type="cellIs" dxfId="1" priority="22" operator="greaterThan">
      <formula>0.97</formula>
    </cfRule>
  </conditionalFormatting>
  <conditionalFormatting sqref="AD1416:AD1674">
    <cfRule type="cellIs" dxfId="1" priority="19" operator="greaterThan">
      <formula>0.96</formula>
    </cfRule>
    <cfRule type="cellIs" dxfId="1" priority="20" operator="greaterThan">
      <formula>0.97</formula>
    </cfRule>
  </conditionalFormatting>
  <conditionalFormatting sqref="AI9:AI322">
    <cfRule type="cellIs" dxfId="1" priority="17" operator="greaterThan">
      <formula>0.96</formula>
    </cfRule>
    <cfRule type="cellIs" dxfId="1" priority="18" operator="greaterThan">
      <formula>0.97</formula>
    </cfRule>
  </conditionalFormatting>
  <conditionalFormatting sqref="AI323:AI345">
    <cfRule type="cellIs" dxfId="1" priority="15" operator="greaterThan">
      <formula>0.96</formula>
    </cfRule>
    <cfRule type="cellIs" dxfId="1" priority="16" operator="greaterThan">
      <formula>0.97</formula>
    </cfRule>
  </conditionalFormatting>
  <conditionalFormatting sqref="K9:N1674">
    <cfRule type="cellIs" dxfId="2" priority="11" operator="lessThan">
      <formula>0.9</formula>
    </cfRule>
    <cfRule type="cellIs" dxfId="1" priority="12" operator="greaterThan">
      <formula>0.9</formula>
    </cfRule>
  </conditionalFormatting>
  <conditionalFormatting sqref="P9:S1674">
    <cfRule type="cellIs" dxfId="2" priority="9" operator="lessThan">
      <formula>0.9</formula>
    </cfRule>
    <cfRule type="cellIs" dxfId="1" priority="10" operator="greaterThan">
      <formula>0.9</formula>
    </cfRule>
  </conditionalFormatting>
  <conditionalFormatting sqref="AE9:AH1674">
    <cfRule type="cellIs" dxfId="2" priority="7" operator="lessThan">
      <formula>0.92</formula>
    </cfRule>
    <cfRule type="cellIs" dxfId="1" priority="8" operator="greaterThan">
      <formula>0.92</formula>
    </cfRule>
  </conditionalFormatting>
  <conditionalFormatting sqref="AJ9:AM1674">
    <cfRule type="cellIs" dxfId="2" priority="5" operator="lessThan">
      <formula>0.92</formula>
    </cfRule>
    <cfRule type="cellIs" dxfId="1" priority="6" operator="greaterThan">
      <formula>0.92</formula>
    </cfRule>
  </conditionalFormatting>
  <conditionalFormatting sqref="AO9:AR1674">
    <cfRule type="cellIs" dxfId="2" priority="3" operator="lessThan">
      <formula>0.99</formula>
    </cfRule>
    <cfRule type="cellIs" dxfId="1" priority="4" operator="greaterThan">
      <formula>0.99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L1711"/>
  <sheetViews>
    <sheetView zoomScale="70" zoomScaleNormal="70" zoomScaleSheetLayoutView="50" workbookViewId="0">
      <pane ySplit="4" topLeftCell="A5" activePane="bottomLeft" state="frozen"/>
      <selection/>
      <selection pane="bottomLeft" activeCell="D4" sqref="D4:AD1711"/>
    </sheetView>
  </sheetViews>
  <sheetFormatPr defaultColWidth="9.81904761904762" defaultRowHeight="16.5"/>
  <cols>
    <col min="1" max="1" width="21.5428571428571" style="87" customWidth="1"/>
    <col min="2" max="2" width="37" style="110" customWidth="1"/>
    <col min="3" max="3" width="30" style="110" customWidth="1"/>
    <col min="4" max="4" width="12.2761904761905" style="111" customWidth="1"/>
    <col min="5" max="5" width="10.5428571428571" style="111" customWidth="1"/>
    <col min="6" max="6" width="14.5333333333333" style="111" hidden="1" customWidth="1"/>
    <col min="7" max="7" width="14.7047619047619" style="111" hidden="1" customWidth="1"/>
    <col min="8" max="8" width="16.0285714285714" style="111" hidden="1" customWidth="1"/>
    <col min="9" max="9" width="15.5238095238095" style="111" hidden="1" customWidth="1"/>
    <col min="10" max="10" width="9.81904761904762" style="111" hidden="1" customWidth="1"/>
    <col min="11" max="13" width="10.5428571428571" style="110" customWidth="1"/>
    <col min="14" max="14" width="14.2190476190476" style="111" hidden="1" customWidth="1"/>
    <col min="15" max="15" width="24.3428571428571" style="111" hidden="1" customWidth="1"/>
    <col min="16" max="16" width="18.9142857142857" style="111" customWidth="1"/>
    <col min="17" max="18" width="14.2857142857143" style="111" hidden="1" customWidth="1"/>
    <col min="19" max="19" width="14.2857142857143" style="111" customWidth="1"/>
    <col min="20" max="20" width="10.4571428571429" style="111" customWidth="1"/>
    <col min="21" max="22" width="9.90476190476191" style="111" customWidth="1"/>
    <col min="23" max="23" width="13.2952380952381" style="110" customWidth="1"/>
    <col min="24" max="24" width="17.152380952381" style="110" hidden="1" customWidth="1"/>
    <col min="25" max="27" width="16.8857142857143" style="110" hidden="1" customWidth="1"/>
    <col min="28" max="28" width="16.8857142857143" style="110" customWidth="1"/>
    <col min="29" max="29" width="16.5619047619048" style="110" customWidth="1"/>
    <col min="30" max="30" width="13.2952380952381" style="110" customWidth="1"/>
    <col min="31" max="31" width="9.81904761904762" style="112" customWidth="1"/>
    <col min="32" max="32" width="11.4571428571429" style="113" customWidth="1"/>
    <col min="33" max="33" width="27.9238095238095" style="112" customWidth="1"/>
    <col min="34" max="34" width="9.81904761904762" style="112"/>
    <col min="35" max="35" width="9.81904761904762" style="87"/>
    <col min="36" max="36" width="11.4571428571429" style="87"/>
    <col min="37" max="37" width="11.3142857142857" style="87"/>
    <col min="38" max="16384" width="9.81904761904762" style="87"/>
  </cols>
  <sheetData>
    <row r="1" ht="54" customHeight="1" spans="1:38">
      <c r="A1" s="168" t="str">
        <f>CONCATENATE("网管-打卡准点率报表爪哇-巴厘",TEXT($T$3,"MM月DD日"),"
NM-Persentase Absensi Tepat Waktu Sprinter Agent Jawa-Bali ",TEXT($T$3,"DD MMM YYYY"))</f>
        <v>网管-打卡准点率报表爪哇-巴厘09月27日
NM-Persentase Absensi Tepat Waktu Sprinter Agent Jawa-Bali 27 Sep 2026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9"/>
      <c r="AG1" s="196"/>
      <c r="AH1" s="196"/>
    </row>
    <row r="2" ht="67" customHeight="1" spans="1:38">
      <c r="A2" s="118" t="s">
        <v>5</v>
      </c>
      <c r="B2" s="121" t="s">
        <v>1721</v>
      </c>
      <c r="C2" s="118" t="s">
        <v>1722</v>
      </c>
      <c r="D2" s="120" t="s">
        <v>1723</v>
      </c>
      <c r="E2" s="120" t="s">
        <v>1724</v>
      </c>
      <c r="F2" s="122" t="str">
        <f>"总人数"&amp;CHAR(10)&amp;"Total Orang"&amp;CHAR(10)&amp;TEXT($U$3,"dd/mm/yyyy")</f>
        <v>总人数
Total Orang
26/09/2026</v>
      </c>
      <c r="G2" s="122" t="str">
        <f>"打卡人数"&amp;CHAR(10)&amp;"Jumlah yang Absensi"&amp;CHAR(10)&amp;TEXT($U$3,"dd/mm/yyyy")</f>
        <v>打卡人数
Jumlah yang Absensi
26/09/2026</v>
      </c>
      <c r="H2" s="122" t="str">
        <f>"总人数"&amp;CHAR(10)&amp;"Total Orang"&amp;CHAR(10)&amp;TEXT($V$3,"dd/mm/yyyy")</f>
        <v>总人数
Total Orang
25/09/2026</v>
      </c>
      <c r="I2" s="122" t="str">
        <f>"打卡人数"&amp;CHAR(10)&amp;"Jumlah yang Absensi"&amp;CHAR(10)&amp;TEXT($V$3,"dd/mm/yyyy")</f>
        <v>打卡人数
Jumlah yang Absensi
25/09/2026</v>
      </c>
      <c r="J2" s="120" t="s">
        <v>1725</v>
      </c>
      <c r="K2" s="185" t="str">
        <f>CONCATENATE(TEXT($T$3,"DD日"),"打卡率
Persentase Absensi")</f>
        <v>27日打卡率
Persentase Absensi</v>
      </c>
      <c r="L2" s="186"/>
      <c r="M2" s="187"/>
      <c r="N2" s="120" t="s">
        <v>1726</v>
      </c>
      <c r="O2" s="120" t="s">
        <v>1727</v>
      </c>
      <c r="P2" s="120" t="s">
        <v>1728</v>
      </c>
      <c r="Q2" s="197" t="str">
        <f>"准点打卡人数"&amp;CHAR(10)&amp;"Jumlah Absensi Tepat Waktu"&amp;CHAR(10)&amp;TEXT($U$3,"dd/mm/yyyy")</f>
        <v>准点打卡人数
Jumlah Absensi Tepat Waktu
26/09/2026</v>
      </c>
      <c r="R2" s="197" t="str">
        <f>"准点打卡人数"&amp;CHAR(10)&amp;"Jumlah Absensi Tepat Waktu"&amp;CHAR(10)&amp;TEXT($V$3,"dd/mm/yyyy")</f>
        <v>准点打卡人数
Jumlah Absensi Tepat Waktu
25/09/2026</v>
      </c>
      <c r="S2" s="118" t="s">
        <v>1729</v>
      </c>
      <c r="T2" s="118" t="s">
        <v>1730</v>
      </c>
      <c r="U2" s="118"/>
      <c r="V2" s="118"/>
      <c r="W2" s="118" t="s">
        <v>1731</v>
      </c>
      <c r="X2" s="197" t="str">
        <f>"总人数"&amp;CHAR(10)&amp;"Total Orang Mingguan"&amp;CHAR(10)&amp;TEXT($AJ$6,"dd/mm/yyyy")&amp;" - "&amp;TEXT($AJ$5,"dd/mm/yyyy")</f>
        <v>总人数
Total Orang Mingguan
21/09/2026 - 27/09/2026</v>
      </c>
      <c r="Y2" s="197" t="str">
        <f>"准点打卡人数"&amp;CHAR(10)&amp;"Jumlah Absensi Tepat Waktu"&amp;CHAR(10)&amp;TEXT($AJ$6,"dd/mm/yyyy")&amp;" - "&amp;TEXT($AJ$5,"dd/mm/yyyy")</f>
        <v>准点打卡人数
Jumlah Absensi Tepat Waktu
21/09/2026 - 27/09/2026</v>
      </c>
      <c r="Z2" s="197" t="str">
        <f>"总人数"&amp;CHAR(10)&amp;"Total Orang Mingguan"&amp;CHAR(10)&amp;TEXT($AK$6,"dd/mm/yyyy")&amp;" - "&amp;TEXT($AK$5,"dd/mm/yyyy")</f>
        <v>总人数
Total Orang Mingguan
14/09/2026 - 20/09/2026</v>
      </c>
      <c r="AA2" s="197" t="str">
        <f>"准点打卡人数"&amp;CHAR(10)&amp;"Jumlah Absensi Tepat Waktu"&amp;CHAR(10)&amp;TEXT($AK$6,"dd/mm/yyyy")&amp;" - "&amp;TEXT($AK$5,"dd/mm/yyyy")</f>
        <v>准点打卡人数
Jumlah Absensi Tepat Waktu
14/09/2026 - 20/09/2026</v>
      </c>
      <c r="AB2" s="118" t="s">
        <v>1732</v>
      </c>
      <c r="AC2" s="118"/>
      <c r="AD2" s="118" t="s">
        <v>1733</v>
      </c>
      <c r="AG2" s="198"/>
      <c r="AH2" s="196"/>
    </row>
    <row r="3" ht="18" customHeight="1" spans="1:38">
      <c r="A3" s="123"/>
      <c r="B3" s="118"/>
      <c r="C3" s="124"/>
      <c r="D3" s="125"/>
      <c r="E3" s="125"/>
      <c r="F3" s="120"/>
      <c r="G3" s="120"/>
      <c r="H3" s="120"/>
      <c r="I3" s="120"/>
      <c r="J3" s="125"/>
      <c r="K3" s="126">
        <f>T3</f>
        <v>46292</v>
      </c>
      <c r="L3" s="126">
        <f>K3-1</f>
        <v>46291</v>
      </c>
      <c r="M3" s="126">
        <f>K3-2</f>
        <v>46290</v>
      </c>
      <c r="N3" s="125"/>
      <c r="O3" s="125"/>
      <c r="P3" s="125"/>
      <c r="Q3" s="199"/>
      <c r="R3" s="199"/>
      <c r="S3" s="124"/>
      <c r="T3" s="126">
        <f>'ALL DP DATA'!K8</f>
        <v>46292</v>
      </c>
      <c r="U3" s="126">
        <f>T3-1</f>
        <v>46291</v>
      </c>
      <c r="V3" s="126">
        <f>T3-2</f>
        <v>46290</v>
      </c>
      <c r="W3" s="124"/>
      <c r="X3" s="199"/>
      <c r="Y3" s="199"/>
      <c r="Z3" s="199"/>
      <c r="AA3" s="199"/>
      <c r="AB3" s="127" t="str">
        <f>TEXT(AJ6,"dd mmm")&amp;" - "&amp;TEXT(AJ5,"dd mmm")</f>
        <v>21 Sep - 27 Sep</v>
      </c>
      <c r="AC3" s="127" t="str">
        <f>TEXT(AK6,"dd mmm")&amp;" - "&amp;TEXT(AK5,"dd mmm")</f>
        <v>14 Sep - 20 Sep</v>
      </c>
      <c r="AD3" s="124"/>
      <c r="AG3" s="198"/>
      <c r="AH3" s="196"/>
    </row>
    <row r="4" ht="18" spans="1:38">
      <c r="A4" s="128"/>
      <c r="B4" s="128"/>
      <c r="C4" s="128"/>
      <c r="D4" s="129">
        <v>41215</v>
      </c>
      <c r="E4" s="129">
        <v>40018</v>
      </c>
      <c r="F4" s="130">
        <v>5490</v>
      </c>
      <c r="G4" s="130">
        <v>5245</v>
      </c>
      <c r="H4" s="130">
        <v>5897</v>
      </c>
      <c r="I4" s="130">
        <v>5681</v>
      </c>
      <c r="J4" s="132">
        <v>0.9</v>
      </c>
      <c r="K4" s="200">
        <v>0.970957175785515</v>
      </c>
      <c r="L4" s="200">
        <v>0.955373406193078</v>
      </c>
      <c r="M4" s="200">
        <v>0.963371205697812</v>
      </c>
      <c r="N4" s="129">
        <v>1188832</v>
      </c>
      <c r="O4" s="129">
        <v>1114214</v>
      </c>
      <c r="P4" s="129">
        <v>38209</v>
      </c>
      <c r="Q4" s="133">
        <v>5028</v>
      </c>
      <c r="R4" s="133">
        <v>5510</v>
      </c>
      <c r="S4" s="134">
        <v>0.937234192888482</v>
      </c>
      <c r="T4" s="134">
        <v>0.927065388814752</v>
      </c>
      <c r="U4" s="134">
        <v>0.915846994535519</v>
      </c>
      <c r="V4" s="134">
        <v>0.934373410208581</v>
      </c>
      <c r="W4" s="135">
        <v>0.0112183942792328</v>
      </c>
      <c r="X4" s="130">
        <v>39602</v>
      </c>
      <c r="Y4" s="201">
        <v>36727</v>
      </c>
      <c r="Z4" s="201">
        <v>40019</v>
      </c>
      <c r="AA4" s="201">
        <v>37411</v>
      </c>
      <c r="AB4" s="202">
        <v>0.927402656431493</v>
      </c>
      <c r="AC4" s="202">
        <v>0.934830955296234</v>
      </c>
      <c r="AD4" s="135">
        <v>-0.00742829886474095</v>
      </c>
      <c r="AE4" s="112">
        <v>5</v>
      </c>
      <c r="AF4" s="136"/>
      <c r="AG4" s="198"/>
      <c r="AH4" s="196"/>
    </row>
    <row r="5" s="108" customFormat="1" ht="19" customHeight="1" spans="1:38">
      <c r="B5" s="138"/>
      <c r="C5" s="138"/>
      <c r="D5" s="139"/>
      <c r="E5" s="139"/>
      <c r="F5" s="140"/>
      <c r="G5" s="140"/>
      <c r="H5" s="203"/>
      <c r="I5" s="203"/>
      <c r="J5" s="141"/>
      <c r="K5" s="188"/>
      <c r="L5" s="204"/>
      <c r="M5" s="137"/>
      <c r="N5" s="142"/>
      <c r="O5" s="142"/>
      <c r="P5" s="142"/>
      <c r="Q5" s="143"/>
      <c r="R5" s="143"/>
      <c r="S5" s="143"/>
      <c r="T5" s="143"/>
      <c r="U5" s="143"/>
      <c r="V5" s="143"/>
      <c r="W5" s="144"/>
      <c r="X5" s="144"/>
      <c r="Y5" s="143"/>
      <c r="Z5" s="143"/>
      <c r="AA5" s="143"/>
      <c r="AB5" s="143"/>
      <c r="AC5" s="143"/>
      <c r="AD5" s="144"/>
      <c r="AE5" s="146"/>
      <c r="AF5" s="147"/>
      <c r="AG5" s="146"/>
      <c r="AH5" s="146"/>
      <c r="AJ5" s="205">
        <f>K3</f>
        <v>46292</v>
      </c>
      <c r="AK5" s="205">
        <f>AJ6-1</f>
        <v>46285</v>
      </c>
    </row>
    <row r="6" spans="1:38">
      <c r="A6" s="87" t="s">
        <v>24</v>
      </c>
      <c r="B6" s="206" t="s">
        <v>1734</v>
      </c>
      <c r="C6" s="171" t="s">
        <v>1735</v>
      </c>
      <c r="D6" s="153">
        <v>0</v>
      </c>
      <c r="E6" s="153">
        <v>0</v>
      </c>
      <c r="F6" s="151">
        <v>0</v>
      </c>
      <c r="G6" s="151">
        <v>0</v>
      </c>
      <c r="H6" s="151">
        <v>0</v>
      </c>
      <c r="I6" s="151">
        <v>0</v>
      </c>
      <c r="J6" s="172">
        <v>0.9</v>
      </c>
      <c r="K6" s="154">
        <v>0</v>
      </c>
      <c r="L6" s="154">
        <v>0</v>
      </c>
      <c r="M6" s="154">
        <v>0</v>
      </c>
      <c r="N6" s="207">
        <v>0</v>
      </c>
      <c r="O6" s="153">
        <v>0</v>
      </c>
      <c r="P6" s="153">
        <v>0</v>
      </c>
      <c r="Q6" s="151">
        <v>0</v>
      </c>
      <c r="R6" s="151">
        <v>0</v>
      </c>
      <c r="S6" s="154">
        <v>0</v>
      </c>
      <c r="T6" s="154">
        <v>0</v>
      </c>
      <c r="U6" s="155">
        <v>0</v>
      </c>
      <c r="V6" s="155">
        <v>0</v>
      </c>
      <c r="W6" s="173">
        <v>0</v>
      </c>
      <c r="X6" s="158">
        <v>0</v>
      </c>
      <c r="Y6" s="208">
        <v>0</v>
      </c>
      <c r="Z6" s="208">
        <v>0</v>
      </c>
      <c r="AA6" s="208">
        <v>0</v>
      </c>
      <c r="AB6" s="209">
        <v>0</v>
      </c>
      <c r="AC6" s="155">
        <v>0</v>
      </c>
      <c r="AD6" s="173">
        <v>0</v>
      </c>
      <c r="AE6" s="159"/>
      <c r="AF6" s="161"/>
      <c r="AJ6" s="164">
        <f>K3-6</f>
        <v>46286</v>
      </c>
      <c r="AK6" s="164">
        <f>AJ5-13</f>
        <v>46279</v>
      </c>
    </row>
    <row r="7" spans="1:38">
      <c r="A7" s="87" t="s">
        <v>24</v>
      </c>
      <c r="B7" s="206" t="s">
        <v>1734</v>
      </c>
      <c r="C7" s="171" t="s">
        <v>28</v>
      </c>
      <c r="D7" s="153">
        <v>103</v>
      </c>
      <c r="E7" s="153">
        <v>92</v>
      </c>
      <c r="F7" s="151">
        <v>111</v>
      </c>
      <c r="G7" s="151">
        <v>105</v>
      </c>
      <c r="H7" s="151">
        <v>111</v>
      </c>
      <c r="I7" s="151">
        <v>106</v>
      </c>
      <c r="J7" s="172">
        <v>0.9</v>
      </c>
      <c r="K7" s="154">
        <v>0.893203883495146</v>
      </c>
      <c r="L7" s="154">
        <v>0.945945945945946</v>
      </c>
      <c r="M7" s="154">
        <v>0.954954954954955</v>
      </c>
      <c r="N7" s="207">
        <v>3092</v>
      </c>
      <c r="O7" s="153">
        <v>2727</v>
      </c>
      <c r="P7" s="153">
        <v>92</v>
      </c>
      <c r="Q7" s="151">
        <v>98</v>
      </c>
      <c r="R7" s="151">
        <v>100</v>
      </c>
      <c r="S7" s="154">
        <v>0.881953428201811</v>
      </c>
      <c r="T7" s="154">
        <v>0.893203883495146</v>
      </c>
      <c r="U7" s="155">
        <v>0.882882882882883</v>
      </c>
      <c r="V7" s="155">
        <v>0.900900900900901</v>
      </c>
      <c r="W7" s="173">
        <v>0.0103210006122628</v>
      </c>
      <c r="X7" s="158">
        <v>788</v>
      </c>
      <c r="Y7" s="208">
        <v>711</v>
      </c>
      <c r="Z7" s="208">
        <v>813</v>
      </c>
      <c r="AA7" s="208">
        <v>719</v>
      </c>
      <c r="AB7" s="209">
        <v>0.902284263959391</v>
      </c>
      <c r="AC7" s="155">
        <v>0.884378843788438</v>
      </c>
      <c r="AD7" s="173">
        <v>0.017905420170953</v>
      </c>
      <c r="AE7" s="159"/>
      <c r="AF7" s="161"/>
    </row>
    <row r="8" spans="1:38">
      <c r="A8" s="87" t="s">
        <v>24</v>
      </c>
      <c r="B8" s="206" t="s">
        <v>1734</v>
      </c>
      <c r="C8" s="171" t="s">
        <v>1736</v>
      </c>
      <c r="D8" s="153">
        <v>0</v>
      </c>
      <c r="E8" s="153">
        <v>0</v>
      </c>
      <c r="F8" s="151">
        <v>0</v>
      </c>
      <c r="G8" s="151">
        <v>0</v>
      </c>
      <c r="H8" s="151">
        <v>0</v>
      </c>
      <c r="I8" s="151">
        <v>0</v>
      </c>
      <c r="J8" s="172">
        <v>0.9</v>
      </c>
      <c r="K8" s="154">
        <v>0</v>
      </c>
      <c r="L8" s="154">
        <v>0</v>
      </c>
      <c r="M8" s="154">
        <v>0</v>
      </c>
      <c r="N8" s="207">
        <v>0</v>
      </c>
      <c r="O8" s="153">
        <v>0</v>
      </c>
      <c r="P8" s="153">
        <v>0</v>
      </c>
      <c r="Q8" s="151">
        <v>0</v>
      </c>
      <c r="R8" s="151">
        <v>0</v>
      </c>
      <c r="S8" s="154">
        <v>0</v>
      </c>
      <c r="T8" s="154">
        <v>0</v>
      </c>
      <c r="U8" s="155">
        <v>0</v>
      </c>
      <c r="V8" s="155">
        <v>0</v>
      </c>
      <c r="W8" s="173">
        <v>0</v>
      </c>
      <c r="X8" s="158">
        <v>0</v>
      </c>
      <c r="Y8" s="208">
        <v>0</v>
      </c>
      <c r="Z8" s="208">
        <v>0</v>
      </c>
      <c r="AA8" s="208">
        <v>0</v>
      </c>
      <c r="AB8" s="209">
        <v>0</v>
      </c>
      <c r="AC8" s="155">
        <v>0</v>
      </c>
      <c r="AD8" s="173">
        <v>0</v>
      </c>
      <c r="AE8" s="159"/>
      <c r="AF8" s="161"/>
      <c r="AJ8" s="210">
        <v>46266</v>
      </c>
    </row>
    <row r="9" spans="1:38">
      <c r="A9" s="87" t="s">
        <v>24</v>
      </c>
      <c r="B9" s="206" t="s">
        <v>1734</v>
      </c>
      <c r="C9" s="171" t="s">
        <v>31</v>
      </c>
      <c r="D9" s="153">
        <v>45</v>
      </c>
      <c r="E9" s="153">
        <v>44</v>
      </c>
      <c r="F9" s="151">
        <v>48</v>
      </c>
      <c r="G9" s="151">
        <v>47</v>
      </c>
      <c r="H9" s="151">
        <v>52</v>
      </c>
      <c r="I9" s="151">
        <v>52</v>
      </c>
      <c r="J9" s="172">
        <v>0.9</v>
      </c>
      <c r="K9" s="154">
        <v>0.977777777777778</v>
      </c>
      <c r="L9" s="154">
        <v>0.979166666666667</v>
      </c>
      <c r="M9" s="154">
        <v>1</v>
      </c>
      <c r="N9" s="207">
        <v>1399</v>
      </c>
      <c r="O9" s="153">
        <v>1257</v>
      </c>
      <c r="P9" s="153">
        <v>42</v>
      </c>
      <c r="Q9" s="151">
        <v>46</v>
      </c>
      <c r="R9" s="151">
        <v>52</v>
      </c>
      <c r="S9" s="154">
        <v>0.898498927805575</v>
      </c>
      <c r="T9" s="154">
        <v>0.933333333333333</v>
      </c>
      <c r="U9" s="155">
        <v>0.958333333333333</v>
      </c>
      <c r="V9" s="155">
        <v>1</v>
      </c>
      <c r="W9" s="173">
        <v>-0.025</v>
      </c>
      <c r="X9" s="158">
        <v>347</v>
      </c>
      <c r="Y9" s="208">
        <v>331</v>
      </c>
      <c r="Z9" s="208">
        <v>361</v>
      </c>
      <c r="AA9" s="208">
        <v>318</v>
      </c>
      <c r="AB9" s="209">
        <v>0.953890489913545</v>
      </c>
      <c r="AC9" s="155">
        <v>0.880886426592798</v>
      </c>
      <c r="AD9" s="173">
        <v>0.0730040633207468</v>
      </c>
      <c r="AE9" s="159"/>
      <c r="AF9" s="161"/>
    </row>
    <row r="10" spans="1:38">
      <c r="A10" s="87" t="s">
        <v>24</v>
      </c>
      <c r="B10" s="206" t="s">
        <v>1734</v>
      </c>
      <c r="C10" s="171" t="s">
        <v>35</v>
      </c>
      <c r="D10" s="153">
        <v>28</v>
      </c>
      <c r="E10" s="153">
        <v>28</v>
      </c>
      <c r="F10" s="151">
        <v>23</v>
      </c>
      <c r="G10" s="151">
        <v>22</v>
      </c>
      <c r="H10" s="151">
        <v>29</v>
      </c>
      <c r="I10" s="151">
        <v>29</v>
      </c>
      <c r="J10" s="172">
        <v>0.9</v>
      </c>
      <c r="K10" s="154">
        <v>1</v>
      </c>
      <c r="L10" s="154">
        <v>0.956521739130435</v>
      </c>
      <c r="M10" s="154">
        <v>1</v>
      </c>
      <c r="N10" s="207">
        <v>725</v>
      </c>
      <c r="O10" s="153">
        <v>697</v>
      </c>
      <c r="P10" s="153">
        <v>27</v>
      </c>
      <c r="Q10" s="151">
        <v>21</v>
      </c>
      <c r="R10" s="151">
        <v>29</v>
      </c>
      <c r="S10" s="154">
        <v>0.961379310344828</v>
      </c>
      <c r="T10" s="154">
        <v>0.964285714285714</v>
      </c>
      <c r="U10" s="155">
        <v>0.91304347826087</v>
      </c>
      <c r="V10" s="155">
        <v>1</v>
      </c>
      <c r="W10" s="173">
        <v>0.0512422360248448</v>
      </c>
      <c r="X10" s="158">
        <v>186</v>
      </c>
      <c r="Y10" s="208">
        <v>181</v>
      </c>
      <c r="Z10" s="208">
        <v>193</v>
      </c>
      <c r="AA10" s="208">
        <v>190</v>
      </c>
      <c r="AB10" s="209">
        <v>0.973118279569892</v>
      </c>
      <c r="AC10" s="155">
        <v>0.984455958549223</v>
      </c>
      <c r="AD10" s="173">
        <v>-0.0113376789793302</v>
      </c>
      <c r="AE10" s="159"/>
      <c r="AF10" s="161"/>
    </row>
    <row r="11" spans="1:38">
      <c r="A11" s="87" t="s">
        <v>24</v>
      </c>
      <c r="B11" s="206" t="s">
        <v>1734</v>
      </c>
      <c r="C11" s="171" t="s">
        <v>32</v>
      </c>
      <c r="D11" s="153">
        <v>0</v>
      </c>
      <c r="E11" s="153">
        <v>0</v>
      </c>
      <c r="F11" s="151">
        <v>0</v>
      </c>
      <c r="G11" s="151">
        <v>0</v>
      </c>
      <c r="H11" s="151">
        <v>0</v>
      </c>
      <c r="I11" s="151">
        <v>0</v>
      </c>
      <c r="J11" s="172">
        <v>0.9</v>
      </c>
      <c r="K11" s="154">
        <v>0</v>
      </c>
      <c r="L11" s="154">
        <v>0</v>
      </c>
      <c r="M11" s="154">
        <v>0</v>
      </c>
      <c r="N11" s="207">
        <v>0</v>
      </c>
      <c r="O11" s="153">
        <v>0</v>
      </c>
      <c r="P11" s="153">
        <v>0</v>
      </c>
      <c r="Q11" s="151">
        <v>0</v>
      </c>
      <c r="R11" s="151">
        <v>0</v>
      </c>
      <c r="S11" s="154">
        <v>0</v>
      </c>
      <c r="T11" s="154">
        <v>0</v>
      </c>
      <c r="U11" s="155">
        <v>0</v>
      </c>
      <c r="V11" s="155">
        <v>0</v>
      </c>
      <c r="W11" s="173">
        <v>0</v>
      </c>
      <c r="X11" s="158">
        <v>0</v>
      </c>
      <c r="Y11" s="208">
        <v>0</v>
      </c>
      <c r="Z11" s="208">
        <v>0</v>
      </c>
      <c r="AA11" s="208">
        <v>0</v>
      </c>
      <c r="AB11" s="209">
        <v>0</v>
      </c>
      <c r="AC11" s="155">
        <v>0</v>
      </c>
      <c r="AD11" s="173">
        <v>0</v>
      </c>
      <c r="AE11" s="159"/>
      <c r="AF11" s="161"/>
    </row>
    <row r="12" spans="1:38">
      <c r="A12" s="87" t="s">
        <v>24</v>
      </c>
      <c r="B12" s="206" t="s">
        <v>1734</v>
      </c>
      <c r="C12" s="171" t="s">
        <v>27</v>
      </c>
      <c r="D12" s="153">
        <v>56</v>
      </c>
      <c r="E12" s="153">
        <v>53</v>
      </c>
      <c r="F12" s="151">
        <v>62</v>
      </c>
      <c r="G12" s="151">
        <v>56</v>
      </c>
      <c r="H12" s="151">
        <v>65</v>
      </c>
      <c r="I12" s="151">
        <v>58</v>
      </c>
      <c r="J12" s="172">
        <v>0.9</v>
      </c>
      <c r="K12" s="154">
        <v>0.946428571428571</v>
      </c>
      <c r="L12" s="154">
        <v>0.903225806451613</v>
      </c>
      <c r="M12" s="154">
        <v>0.892307692307692</v>
      </c>
      <c r="N12" s="207">
        <v>1625</v>
      </c>
      <c r="O12" s="153">
        <v>1461</v>
      </c>
      <c r="P12" s="153">
        <v>47</v>
      </c>
      <c r="Q12" s="151">
        <v>53</v>
      </c>
      <c r="R12" s="151">
        <v>58</v>
      </c>
      <c r="S12" s="154">
        <v>0.899076923076923</v>
      </c>
      <c r="T12" s="154">
        <v>0.839285714285714</v>
      </c>
      <c r="U12" s="155">
        <v>0.854838709677419</v>
      </c>
      <c r="V12" s="155">
        <v>0.892307692307692</v>
      </c>
      <c r="W12" s="173">
        <v>-0.0155529953917051</v>
      </c>
      <c r="X12" s="158">
        <v>434</v>
      </c>
      <c r="Y12" s="208">
        <v>383</v>
      </c>
      <c r="Z12" s="208">
        <v>421</v>
      </c>
      <c r="AA12" s="208">
        <v>375</v>
      </c>
      <c r="AB12" s="209">
        <v>0.882488479262673</v>
      </c>
      <c r="AC12" s="155">
        <v>0.890736342042755</v>
      </c>
      <c r="AD12" s="173">
        <v>-0.00824786278008249</v>
      </c>
      <c r="AE12" s="159"/>
      <c r="AF12" s="161"/>
    </row>
    <row r="13" spans="1:38">
      <c r="A13" s="87" t="s">
        <v>24</v>
      </c>
      <c r="B13" s="206" t="s">
        <v>1734</v>
      </c>
      <c r="C13" s="171" t="s">
        <v>30</v>
      </c>
      <c r="D13" s="153">
        <v>102</v>
      </c>
      <c r="E13" s="153">
        <v>98</v>
      </c>
      <c r="F13" s="151">
        <v>111</v>
      </c>
      <c r="G13" s="151">
        <v>106</v>
      </c>
      <c r="H13" s="151">
        <v>116</v>
      </c>
      <c r="I13" s="151">
        <v>111</v>
      </c>
      <c r="J13" s="172">
        <v>0.9</v>
      </c>
      <c r="K13" s="154">
        <v>0.96078431372549</v>
      </c>
      <c r="L13" s="154">
        <v>0.954954954954955</v>
      </c>
      <c r="M13" s="154">
        <v>0.956896551724138</v>
      </c>
      <c r="N13" s="207">
        <v>3060</v>
      </c>
      <c r="O13" s="153">
        <v>2815</v>
      </c>
      <c r="P13" s="153">
        <v>96</v>
      </c>
      <c r="Q13" s="151">
        <v>103</v>
      </c>
      <c r="R13" s="151">
        <v>108</v>
      </c>
      <c r="S13" s="154">
        <v>0.919934640522876</v>
      </c>
      <c r="T13" s="154">
        <v>0.941176470588235</v>
      </c>
      <c r="U13" s="155">
        <v>0.927927927927928</v>
      </c>
      <c r="V13" s="155">
        <v>0.931034482758621</v>
      </c>
      <c r="W13" s="173">
        <v>0.0132485426603074</v>
      </c>
      <c r="X13" s="158">
        <v>786</v>
      </c>
      <c r="Y13" s="208">
        <v>727</v>
      </c>
      <c r="Z13" s="208">
        <v>806</v>
      </c>
      <c r="AA13" s="208">
        <v>740</v>
      </c>
      <c r="AB13" s="209">
        <v>0.924936386768448</v>
      </c>
      <c r="AC13" s="155">
        <v>0.918114143920596</v>
      </c>
      <c r="AD13" s="173">
        <v>0.00682224284785227</v>
      </c>
      <c r="AE13" s="159"/>
      <c r="AF13" s="161"/>
      <c r="AJ13" s="211"/>
      <c r="AK13" s="211"/>
      <c r="AL13" s="211"/>
    </row>
    <row r="14" spans="1:38">
      <c r="A14" s="87" t="s">
        <v>24</v>
      </c>
      <c r="B14" s="206" t="s">
        <v>1734</v>
      </c>
      <c r="C14" s="171" t="s">
        <v>1737</v>
      </c>
      <c r="D14" s="153">
        <v>74</v>
      </c>
      <c r="E14" s="153">
        <v>71</v>
      </c>
      <c r="F14" s="151">
        <v>80</v>
      </c>
      <c r="G14" s="151">
        <v>73</v>
      </c>
      <c r="H14" s="151">
        <v>81</v>
      </c>
      <c r="I14" s="151">
        <v>76</v>
      </c>
      <c r="J14" s="172">
        <v>0.9</v>
      </c>
      <c r="K14" s="154">
        <v>0.959459459459459</v>
      </c>
      <c r="L14" s="154">
        <v>0.9125</v>
      </c>
      <c r="M14" s="154">
        <v>0.938271604938272</v>
      </c>
      <c r="N14" s="207">
        <v>2199</v>
      </c>
      <c r="O14" s="153">
        <v>2040</v>
      </c>
      <c r="P14" s="153">
        <v>66</v>
      </c>
      <c r="Q14" s="151">
        <v>70</v>
      </c>
      <c r="R14" s="151">
        <v>76</v>
      </c>
      <c r="S14" s="154">
        <v>0.927694406548431</v>
      </c>
      <c r="T14" s="154">
        <v>0.891891891891892</v>
      </c>
      <c r="U14" s="155">
        <v>0.825</v>
      </c>
      <c r="V14" s="155">
        <v>0.814814814814815</v>
      </c>
      <c r="W14" s="173">
        <v>0.0668918918918919</v>
      </c>
      <c r="X14" s="158">
        <v>572</v>
      </c>
      <c r="Y14" s="208">
        <v>523</v>
      </c>
      <c r="Z14" s="208">
        <v>584</v>
      </c>
      <c r="AA14" s="208">
        <v>532</v>
      </c>
      <c r="AB14" s="209">
        <v>0.914335664335664</v>
      </c>
      <c r="AC14" s="155">
        <v>0.910958904109589</v>
      </c>
      <c r="AD14" s="173">
        <v>0.00337676022607536</v>
      </c>
      <c r="AE14" s="159"/>
      <c r="AF14" s="161"/>
      <c r="AJ14" s="211"/>
      <c r="AK14" s="211"/>
      <c r="AL14" s="211"/>
    </row>
    <row r="15" spans="1:38">
      <c r="A15" s="87" t="s">
        <v>24</v>
      </c>
      <c r="B15" s="206" t="s">
        <v>1734</v>
      </c>
      <c r="C15" s="171" t="s">
        <v>34</v>
      </c>
      <c r="D15" s="153">
        <v>111</v>
      </c>
      <c r="E15" s="153">
        <v>110</v>
      </c>
      <c r="F15" s="151">
        <v>120</v>
      </c>
      <c r="G15" s="151">
        <v>118</v>
      </c>
      <c r="H15" s="151">
        <v>126</v>
      </c>
      <c r="I15" s="151">
        <v>125</v>
      </c>
      <c r="J15" s="172">
        <v>0.9</v>
      </c>
      <c r="K15" s="154">
        <v>0.990990990990991</v>
      </c>
      <c r="L15" s="154">
        <v>0.983333333333333</v>
      </c>
      <c r="M15" s="154">
        <v>0.992063492063492</v>
      </c>
      <c r="N15" s="207">
        <v>3283</v>
      </c>
      <c r="O15" s="153">
        <v>3243</v>
      </c>
      <c r="P15" s="153">
        <v>109</v>
      </c>
      <c r="Q15" s="151">
        <v>118</v>
      </c>
      <c r="R15" s="151">
        <v>124</v>
      </c>
      <c r="S15" s="154">
        <v>0.98781602193116</v>
      </c>
      <c r="T15" s="154">
        <v>0.981981981981982</v>
      </c>
      <c r="U15" s="155">
        <v>0.983333333333333</v>
      </c>
      <c r="V15" s="155">
        <v>0.984126984126984</v>
      </c>
      <c r="W15" s="173">
        <v>-0.00135135135135134</v>
      </c>
      <c r="X15" s="158">
        <v>844</v>
      </c>
      <c r="Y15" s="208">
        <v>831</v>
      </c>
      <c r="Z15" s="208">
        <v>859</v>
      </c>
      <c r="AA15" s="208">
        <v>852</v>
      </c>
      <c r="AB15" s="209">
        <v>0.984597156398104</v>
      </c>
      <c r="AC15" s="155">
        <v>0.991850989522701</v>
      </c>
      <c r="AD15" s="173">
        <v>-0.00725383312459649</v>
      </c>
      <c r="AE15" s="159"/>
      <c r="AF15" s="161"/>
      <c r="AJ15" s="212"/>
      <c r="AK15" s="211"/>
      <c r="AL15" s="211"/>
    </row>
    <row r="16" spans="1:38">
      <c r="A16" s="87" t="s">
        <v>24</v>
      </c>
      <c r="B16" s="206" t="s">
        <v>1734</v>
      </c>
      <c r="C16" s="171" t="s">
        <v>29</v>
      </c>
      <c r="D16" s="153">
        <v>26</v>
      </c>
      <c r="E16" s="153">
        <v>25</v>
      </c>
      <c r="F16" s="151">
        <v>27</v>
      </c>
      <c r="G16" s="151">
        <v>25</v>
      </c>
      <c r="H16" s="151">
        <v>28</v>
      </c>
      <c r="I16" s="151">
        <v>27</v>
      </c>
      <c r="J16" s="172">
        <v>0.9</v>
      </c>
      <c r="K16" s="154">
        <v>0.961538461538462</v>
      </c>
      <c r="L16" s="154">
        <v>0.925925925925926</v>
      </c>
      <c r="M16" s="154">
        <v>0.964285714285714</v>
      </c>
      <c r="N16" s="207">
        <v>768</v>
      </c>
      <c r="O16" s="153">
        <v>713</v>
      </c>
      <c r="P16" s="153">
        <v>25</v>
      </c>
      <c r="Q16" s="151">
        <v>24</v>
      </c>
      <c r="R16" s="151">
        <v>27</v>
      </c>
      <c r="S16" s="154">
        <v>0.928385416666667</v>
      </c>
      <c r="T16" s="154">
        <v>0.961538461538462</v>
      </c>
      <c r="U16" s="155">
        <v>0.888888888888889</v>
      </c>
      <c r="V16" s="155">
        <v>0.964285714285714</v>
      </c>
      <c r="W16" s="173">
        <v>0.0726495726495727</v>
      </c>
      <c r="X16" s="158">
        <v>198</v>
      </c>
      <c r="Y16" s="208">
        <v>184</v>
      </c>
      <c r="Z16" s="208">
        <v>198</v>
      </c>
      <c r="AA16" s="208">
        <v>186</v>
      </c>
      <c r="AB16" s="209">
        <v>0.929292929292929</v>
      </c>
      <c r="AC16" s="155">
        <v>0.939393939393939</v>
      </c>
      <c r="AD16" s="173">
        <v>-0.0101010101010102</v>
      </c>
      <c r="AE16" s="159"/>
      <c r="AF16" s="161"/>
      <c r="AJ16" s="212"/>
      <c r="AK16" s="211"/>
      <c r="AL16" s="211"/>
    </row>
    <row r="17" spans="1:38">
      <c r="A17" s="87" t="s">
        <v>24</v>
      </c>
      <c r="B17" s="206" t="s">
        <v>1738</v>
      </c>
      <c r="C17" s="171" t="s">
        <v>1739</v>
      </c>
      <c r="D17" s="153">
        <v>0</v>
      </c>
      <c r="E17" s="153">
        <v>0</v>
      </c>
      <c r="F17" s="151">
        <v>0</v>
      </c>
      <c r="G17" s="151">
        <v>0</v>
      </c>
      <c r="H17" s="151">
        <v>0</v>
      </c>
      <c r="I17" s="151">
        <v>0</v>
      </c>
      <c r="J17" s="172">
        <v>0.9</v>
      </c>
      <c r="K17" s="154">
        <v>0</v>
      </c>
      <c r="L17" s="154">
        <v>0</v>
      </c>
      <c r="M17" s="154">
        <v>0</v>
      </c>
      <c r="N17" s="207">
        <v>0</v>
      </c>
      <c r="O17" s="153">
        <v>0</v>
      </c>
      <c r="P17" s="153">
        <v>0</v>
      </c>
      <c r="Q17" s="151">
        <v>0</v>
      </c>
      <c r="R17" s="151">
        <v>0</v>
      </c>
      <c r="S17" s="154">
        <v>0</v>
      </c>
      <c r="T17" s="154">
        <v>0</v>
      </c>
      <c r="U17" s="155">
        <v>0</v>
      </c>
      <c r="V17" s="155">
        <v>0</v>
      </c>
      <c r="W17" s="173">
        <v>0</v>
      </c>
      <c r="X17" s="158">
        <v>0</v>
      </c>
      <c r="Y17" s="208">
        <v>0</v>
      </c>
      <c r="Z17" s="208">
        <v>0</v>
      </c>
      <c r="AA17" s="208">
        <v>0</v>
      </c>
      <c r="AB17" s="209">
        <v>0</v>
      </c>
      <c r="AC17" s="155">
        <v>0</v>
      </c>
      <c r="AD17" s="173">
        <v>0</v>
      </c>
      <c r="AE17" s="159"/>
      <c r="AF17" s="161"/>
      <c r="AJ17" s="212"/>
      <c r="AK17" s="211"/>
      <c r="AL17" s="211"/>
    </row>
    <row r="18" spans="1:38">
      <c r="A18" s="87" t="s">
        <v>24</v>
      </c>
      <c r="B18" s="206" t="s">
        <v>1738</v>
      </c>
      <c r="C18" s="171" t="s">
        <v>38</v>
      </c>
      <c r="D18" s="153">
        <v>11</v>
      </c>
      <c r="E18" s="153">
        <v>11</v>
      </c>
      <c r="F18" s="151">
        <v>15</v>
      </c>
      <c r="G18" s="151">
        <v>13</v>
      </c>
      <c r="H18" s="151">
        <v>17</v>
      </c>
      <c r="I18" s="151">
        <v>16</v>
      </c>
      <c r="J18" s="172">
        <v>0.9</v>
      </c>
      <c r="K18" s="154">
        <v>1</v>
      </c>
      <c r="L18" s="154">
        <v>0.866666666666667</v>
      </c>
      <c r="M18" s="154">
        <v>0.941176470588235</v>
      </c>
      <c r="N18" s="207">
        <v>475</v>
      </c>
      <c r="O18" s="153">
        <v>382</v>
      </c>
      <c r="P18" s="153">
        <v>7</v>
      </c>
      <c r="Q18" s="151">
        <v>10</v>
      </c>
      <c r="R18" s="151">
        <v>15</v>
      </c>
      <c r="S18" s="154">
        <v>0.804210526315789</v>
      </c>
      <c r="T18" s="154">
        <v>0.636363636363636</v>
      </c>
      <c r="U18" s="155">
        <v>0.666666666666667</v>
      </c>
      <c r="V18" s="155">
        <v>0.882352941176471</v>
      </c>
      <c r="W18" s="173">
        <v>-0.0303030303030303</v>
      </c>
      <c r="X18" s="158">
        <v>114</v>
      </c>
      <c r="Y18" s="208">
        <v>93</v>
      </c>
      <c r="Z18" s="208">
        <v>130</v>
      </c>
      <c r="AA18" s="208">
        <v>106</v>
      </c>
      <c r="AB18" s="209">
        <v>0.815789473684211</v>
      </c>
      <c r="AC18" s="155">
        <v>0.815384615384615</v>
      </c>
      <c r="AD18" s="173">
        <v>0.000404858299595134</v>
      </c>
      <c r="AE18" s="159"/>
      <c r="AF18" s="161"/>
    </row>
    <row r="19" spans="1:38">
      <c r="A19" s="87" t="s">
        <v>24</v>
      </c>
      <c r="B19" s="206" t="s">
        <v>1738</v>
      </c>
      <c r="C19" s="171" t="s">
        <v>36</v>
      </c>
      <c r="D19" s="153">
        <v>73</v>
      </c>
      <c r="E19" s="153">
        <v>70</v>
      </c>
      <c r="F19" s="151">
        <v>85</v>
      </c>
      <c r="G19" s="151">
        <v>78</v>
      </c>
      <c r="H19" s="151">
        <v>93</v>
      </c>
      <c r="I19" s="151">
        <v>91</v>
      </c>
      <c r="J19" s="172">
        <v>0.9</v>
      </c>
      <c r="K19" s="154">
        <v>0.958904109589041</v>
      </c>
      <c r="L19" s="154">
        <v>0.917647058823529</v>
      </c>
      <c r="M19" s="154">
        <v>0.978494623655914</v>
      </c>
      <c r="N19" s="207">
        <v>2497</v>
      </c>
      <c r="O19" s="153">
        <v>2213</v>
      </c>
      <c r="P19" s="153">
        <v>64</v>
      </c>
      <c r="Q19" s="151">
        <v>71</v>
      </c>
      <c r="R19" s="151">
        <v>89</v>
      </c>
      <c r="S19" s="154">
        <v>0.886263516219463</v>
      </c>
      <c r="T19" s="154">
        <v>0.876712328767123</v>
      </c>
      <c r="U19" s="155">
        <v>0.835294117647059</v>
      </c>
      <c r="V19" s="155">
        <v>0.956989247311828</v>
      </c>
      <c r="W19" s="173">
        <v>0.0414182111200644</v>
      </c>
      <c r="X19" s="158">
        <v>636</v>
      </c>
      <c r="Y19" s="208">
        <v>579</v>
      </c>
      <c r="Z19" s="208">
        <v>644</v>
      </c>
      <c r="AA19" s="208">
        <v>567</v>
      </c>
      <c r="AB19" s="209">
        <v>0.910377358490566</v>
      </c>
      <c r="AC19" s="155">
        <v>0.880434782608696</v>
      </c>
      <c r="AD19" s="173">
        <v>0.0299425758818703</v>
      </c>
      <c r="AE19" s="159"/>
      <c r="AF19" s="161"/>
    </row>
    <row r="20" spans="1:38">
      <c r="A20" s="87" t="s">
        <v>24</v>
      </c>
      <c r="B20" s="206" t="s">
        <v>1738</v>
      </c>
      <c r="C20" s="171" t="s">
        <v>41</v>
      </c>
      <c r="D20" s="153">
        <v>43</v>
      </c>
      <c r="E20" s="153">
        <v>42</v>
      </c>
      <c r="F20" s="151">
        <v>43</v>
      </c>
      <c r="G20" s="151">
        <v>43</v>
      </c>
      <c r="H20" s="151">
        <v>45</v>
      </c>
      <c r="I20" s="151">
        <v>45</v>
      </c>
      <c r="J20" s="172">
        <v>0.9</v>
      </c>
      <c r="K20" s="154">
        <v>0.976744186046512</v>
      </c>
      <c r="L20" s="154">
        <v>1</v>
      </c>
      <c r="M20" s="154">
        <v>1</v>
      </c>
      <c r="N20" s="207">
        <v>1217</v>
      </c>
      <c r="O20" s="153">
        <v>1103</v>
      </c>
      <c r="P20" s="153">
        <v>37</v>
      </c>
      <c r="Q20" s="151">
        <v>39</v>
      </c>
      <c r="R20" s="151">
        <v>41</v>
      </c>
      <c r="S20" s="154">
        <v>0.9063270336894</v>
      </c>
      <c r="T20" s="154">
        <v>0.86046511627907</v>
      </c>
      <c r="U20" s="155">
        <v>0.906976744186046</v>
      </c>
      <c r="V20" s="155">
        <v>0.911111111111111</v>
      </c>
      <c r="W20" s="173">
        <v>-0.0465116279069767</v>
      </c>
      <c r="X20" s="158">
        <v>310</v>
      </c>
      <c r="Y20" s="208">
        <v>282</v>
      </c>
      <c r="Z20" s="208">
        <v>322</v>
      </c>
      <c r="AA20" s="208">
        <v>287</v>
      </c>
      <c r="AB20" s="209">
        <v>0.909677419354839</v>
      </c>
      <c r="AC20" s="155">
        <v>0.891304347826087</v>
      </c>
      <c r="AD20" s="173">
        <v>0.0183730715287518</v>
      </c>
      <c r="AE20" s="159"/>
      <c r="AF20" s="161"/>
    </row>
    <row r="21" spans="1:38">
      <c r="A21" s="87" t="s">
        <v>24</v>
      </c>
      <c r="B21" s="206" t="s">
        <v>1738</v>
      </c>
      <c r="C21" s="171" t="s">
        <v>39</v>
      </c>
      <c r="D21" s="153">
        <v>118</v>
      </c>
      <c r="E21" s="153">
        <v>113</v>
      </c>
      <c r="F21" s="151">
        <v>115</v>
      </c>
      <c r="G21" s="151">
        <v>107</v>
      </c>
      <c r="H21" s="151">
        <v>119</v>
      </c>
      <c r="I21" s="151">
        <v>111</v>
      </c>
      <c r="J21" s="172">
        <v>0.9</v>
      </c>
      <c r="K21" s="154">
        <v>0.957627118644068</v>
      </c>
      <c r="L21" s="154">
        <v>0.930434782608696</v>
      </c>
      <c r="M21" s="154">
        <v>0.932773109243697</v>
      </c>
      <c r="N21" s="207">
        <v>3282</v>
      </c>
      <c r="O21" s="153">
        <v>3071</v>
      </c>
      <c r="P21" s="153">
        <v>108</v>
      </c>
      <c r="Q21" s="151">
        <v>107</v>
      </c>
      <c r="R21" s="151">
        <v>109</v>
      </c>
      <c r="S21" s="154">
        <v>0.935709932967703</v>
      </c>
      <c r="T21" s="154">
        <v>0.915254237288136</v>
      </c>
      <c r="U21" s="155">
        <v>0.930434782608696</v>
      </c>
      <c r="V21" s="155">
        <v>0.915966386554622</v>
      </c>
      <c r="W21" s="173">
        <v>-0.01518054532056</v>
      </c>
      <c r="X21" s="158">
        <v>833</v>
      </c>
      <c r="Y21" s="208">
        <v>773</v>
      </c>
      <c r="Z21" s="208">
        <v>829</v>
      </c>
      <c r="AA21" s="208">
        <v>770</v>
      </c>
      <c r="AB21" s="209">
        <v>0.92797118847539</v>
      </c>
      <c r="AC21" s="155">
        <v>0.928829915560917</v>
      </c>
      <c r="AD21" s="173">
        <v>-0.000858727085526589</v>
      </c>
      <c r="AE21" s="159"/>
      <c r="AF21" s="161"/>
    </row>
    <row r="22" spans="1:38">
      <c r="A22" s="87" t="s">
        <v>24</v>
      </c>
      <c r="B22" s="206" t="s">
        <v>1738</v>
      </c>
      <c r="C22" s="171" t="s">
        <v>37</v>
      </c>
      <c r="D22" s="153">
        <v>108</v>
      </c>
      <c r="E22" s="153">
        <v>104</v>
      </c>
      <c r="F22" s="151">
        <v>121</v>
      </c>
      <c r="G22" s="151">
        <v>116</v>
      </c>
      <c r="H22" s="151">
        <v>123</v>
      </c>
      <c r="I22" s="151">
        <v>119</v>
      </c>
      <c r="J22" s="172">
        <v>0.9</v>
      </c>
      <c r="K22" s="154">
        <v>0.962962962962963</v>
      </c>
      <c r="L22" s="154">
        <v>0.958677685950413</v>
      </c>
      <c r="M22" s="154">
        <v>0.967479674796748</v>
      </c>
      <c r="N22" s="207">
        <v>3172</v>
      </c>
      <c r="O22" s="153">
        <v>3104</v>
      </c>
      <c r="P22" s="153">
        <v>103</v>
      </c>
      <c r="Q22" s="151">
        <v>113</v>
      </c>
      <c r="R22" s="151">
        <v>119</v>
      </c>
      <c r="S22" s="154">
        <v>0.978562421185372</v>
      </c>
      <c r="T22" s="154">
        <v>0.953703703703704</v>
      </c>
      <c r="U22" s="155">
        <v>0.933884297520661</v>
      </c>
      <c r="V22" s="155">
        <v>0.967479674796748</v>
      </c>
      <c r="W22" s="173">
        <v>0.0198194061830426</v>
      </c>
      <c r="X22" s="158">
        <v>823</v>
      </c>
      <c r="Y22" s="208">
        <v>797</v>
      </c>
      <c r="Z22" s="208">
        <v>820</v>
      </c>
      <c r="AA22" s="208">
        <v>798</v>
      </c>
      <c r="AB22" s="209">
        <v>0.968408262454435</v>
      </c>
      <c r="AC22" s="155">
        <v>0.973170731707317</v>
      </c>
      <c r="AD22" s="173">
        <v>-0.00476246925288204</v>
      </c>
      <c r="AE22" s="159"/>
      <c r="AF22" s="161"/>
    </row>
    <row r="23" spans="1:38">
      <c r="A23" s="87" t="s">
        <v>24</v>
      </c>
      <c r="B23" s="206" t="s">
        <v>1738</v>
      </c>
      <c r="C23" s="171" t="s">
        <v>40</v>
      </c>
      <c r="D23" s="153">
        <v>17</v>
      </c>
      <c r="E23" s="153">
        <v>14</v>
      </c>
      <c r="F23" s="151">
        <v>16</v>
      </c>
      <c r="G23" s="151">
        <v>13</v>
      </c>
      <c r="H23" s="151">
        <v>15</v>
      </c>
      <c r="I23" s="151">
        <v>14</v>
      </c>
      <c r="J23" s="172">
        <v>0.9</v>
      </c>
      <c r="K23" s="154">
        <v>0.823529411764706</v>
      </c>
      <c r="L23" s="154">
        <v>0.8125</v>
      </c>
      <c r="M23" s="154">
        <v>0.933333333333333</v>
      </c>
      <c r="N23" s="207">
        <v>445</v>
      </c>
      <c r="O23" s="153">
        <v>397</v>
      </c>
      <c r="P23" s="153">
        <v>10</v>
      </c>
      <c r="Q23" s="151">
        <v>11</v>
      </c>
      <c r="R23" s="151">
        <v>14</v>
      </c>
      <c r="S23" s="154">
        <v>0.892134831460674</v>
      </c>
      <c r="T23" s="154">
        <v>0.588235294117647</v>
      </c>
      <c r="U23" s="155">
        <v>0.6875</v>
      </c>
      <c r="V23" s="155">
        <v>0.933333333333333</v>
      </c>
      <c r="W23" s="173">
        <v>-0.0992647058823529</v>
      </c>
      <c r="X23" s="158">
        <v>113</v>
      </c>
      <c r="Y23" s="208">
        <v>90</v>
      </c>
      <c r="Z23" s="208">
        <v>116</v>
      </c>
      <c r="AA23" s="208">
        <v>112</v>
      </c>
      <c r="AB23" s="209">
        <v>0.79646017699115</v>
      </c>
      <c r="AC23" s="155">
        <v>0.96551724137931</v>
      </c>
      <c r="AD23" s="173">
        <v>-0.16905706438816</v>
      </c>
      <c r="AE23" s="159"/>
      <c r="AF23" s="161"/>
    </row>
    <row r="24" spans="1:38">
      <c r="A24" s="87" t="s">
        <v>24</v>
      </c>
      <c r="B24" s="206" t="s">
        <v>1740</v>
      </c>
      <c r="C24" s="171" t="s">
        <v>1741</v>
      </c>
      <c r="D24" s="153">
        <v>0</v>
      </c>
      <c r="E24" s="153">
        <v>0</v>
      </c>
      <c r="F24" s="151">
        <v>0</v>
      </c>
      <c r="G24" s="151">
        <v>0</v>
      </c>
      <c r="H24" s="151">
        <v>0</v>
      </c>
      <c r="I24" s="151">
        <v>0</v>
      </c>
      <c r="J24" s="172">
        <v>0.9</v>
      </c>
      <c r="K24" s="154">
        <v>0</v>
      </c>
      <c r="L24" s="154">
        <v>0</v>
      </c>
      <c r="M24" s="154">
        <v>0</v>
      </c>
      <c r="N24" s="207">
        <v>0</v>
      </c>
      <c r="O24" s="153">
        <v>0</v>
      </c>
      <c r="P24" s="153">
        <v>0</v>
      </c>
      <c r="Q24" s="151">
        <v>0</v>
      </c>
      <c r="R24" s="151">
        <v>0</v>
      </c>
      <c r="S24" s="154">
        <v>0</v>
      </c>
      <c r="T24" s="154">
        <v>0</v>
      </c>
      <c r="U24" s="155">
        <v>0</v>
      </c>
      <c r="V24" s="155">
        <v>0</v>
      </c>
      <c r="W24" s="173">
        <v>0</v>
      </c>
      <c r="X24" s="158">
        <v>0</v>
      </c>
      <c r="Y24" s="208">
        <v>0</v>
      </c>
      <c r="Z24" s="208">
        <v>0</v>
      </c>
      <c r="AA24" s="208">
        <v>0</v>
      </c>
      <c r="AB24" s="209">
        <v>0</v>
      </c>
      <c r="AC24" s="155">
        <v>0</v>
      </c>
      <c r="AD24" s="173">
        <v>0</v>
      </c>
      <c r="AE24" s="159"/>
      <c r="AF24" s="161"/>
    </row>
    <row r="25" spans="1:38">
      <c r="A25" s="87" t="s">
        <v>24</v>
      </c>
      <c r="B25" s="206" t="s">
        <v>1740</v>
      </c>
      <c r="C25" s="171" t="s">
        <v>1742</v>
      </c>
      <c r="D25" s="153">
        <v>0</v>
      </c>
      <c r="E25" s="153">
        <v>0</v>
      </c>
      <c r="F25" s="151">
        <v>0</v>
      </c>
      <c r="G25" s="151">
        <v>0</v>
      </c>
      <c r="H25" s="151">
        <v>0</v>
      </c>
      <c r="I25" s="151">
        <v>0</v>
      </c>
      <c r="J25" s="172">
        <v>0.9</v>
      </c>
      <c r="K25" s="154">
        <v>0</v>
      </c>
      <c r="L25" s="154">
        <v>0</v>
      </c>
      <c r="M25" s="154">
        <v>0</v>
      </c>
      <c r="N25" s="207">
        <v>0</v>
      </c>
      <c r="O25" s="153">
        <v>0</v>
      </c>
      <c r="P25" s="153">
        <v>0</v>
      </c>
      <c r="Q25" s="151">
        <v>0</v>
      </c>
      <c r="R25" s="151">
        <v>0</v>
      </c>
      <c r="S25" s="154">
        <v>0</v>
      </c>
      <c r="T25" s="154">
        <v>0</v>
      </c>
      <c r="U25" s="155">
        <v>0</v>
      </c>
      <c r="V25" s="155">
        <v>0</v>
      </c>
      <c r="W25" s="173">
        <v>0</v>
      </c>
      <c r="X25" s="158">
        <v>0</v>
      </c>
      <c r="Y25" s="208">
        <v>0</v>
      </c>
      <c r="Z25" s="208">
        <v>0</v>
      </c>
      <c r="AA25" s="208">
        <v>0</v>
      </c>
      <c r="AB25" s="209">
        <v>0</v>
      </c>
      <c r="AC25" s="155">
        <v>0</v>
      </c>
      <c r="AD25" s="173">
        <v>0</v>
      </c>
      <c r="AE25" s="159"/>
      <c r="AF25" s="161"/>
    </row>
    <row r="26" spans="1:38">
      <c r="A26" s="87" t="s">
        <v>24</v>
      </c>
      <c r="B26" s="206" t="s">
        <v>1740</v>
      </c>
      <c r="C26" s="171" t="s">
        <v>1743</v>
      </c>
      <c r="D26" s="153">
        <v>0</v>
      </c>
      <c r="E26" s="153">
        <v>0</v>
      </c>
      <c r="F26" s="151">
        <v>0</v>
      </c>
      <c r="G26" s="151">
        <v>0</v>
      </c>
      <c r="H26" s="151">
        <v>0</v>
      </c>
      <c r="I26" s="151">
        <v>0</v>
      </c>
      <c r="J26" s="172">
        <v>0.9</v>
      </c>
      <c r="K26" s="154">
        <v>0</v>
      </c>
      <c r="L26" s="154">
        <v>0</v>
      </c>
      <c r="M26" s="154">
        <v>0</v>
      </c>
      <c r="N26" s="207">
        <v>0</v>
      </c>
      <c r="O26" s="153">
        <v>0</v>
      </c>
      <c r="P26" s="153">
        <v>0</v>
      </c>
      <c r="Q26" s="151">
        <v>0</v>
      </c>
      <c r="R26" s="151">
        <v>0</v>
      </c>
      <c r="S26" s="154">
        <v>0</v>
      </c>
      <c r="T26" s="154">
        <v>0</v>
      </c>
      <c r="U26" s="155">
        <v>0</v>
      </c>
      <c r="V26" s="155">
        <v>0</v>
      </c>
      <c r="W26" s="173">
        <v>0</v>
      </c>
      <c r="X26" s="158">
        <v>0</v>
      </c>
      <c r="Y26" s="208">
        <v>0</v>
      </c>
      <c r="Z26" s="208">
        <v>0</v>
      </c>
      <c r="AA26" s="208">
        <v>0</v>
      </c>
      <c r="AB26" s="209">
        <v>0</v>
      </c>
      <c r="AC26" s="155">
        <v>0</v>
      </c>
      <c r="AD26" s="173">
        <v>0</v>
      </c>
      <c r="AE26" s="159"/>
      <c r="AF26" s="161"/>
    </row>
    <row r="27" spans="1:38">
      <c r="A27" s="87" t="s">
        <v>24</v>
      </c>
      <c r="B27" s="206" t="s">
        <v>1740</v>
      </c>
      <c r="C27" s="171" t="s">
        <v>1744</v>
      </c>
      <c r="D27" s="153">
        <v>0</v>
      </c>
      <c r="E27" s="153">
        <v>0</v>
      </c>
      <c r="F27" s="151">
        <v>0</v>
      </c>
      <c r="G27" s="151">
        <v>0</v>
      </c>
      <c r="H27" s="151">
        <v>0</v>
      </c>
      <c r="I27" s="151">
        <v>0</v>
      </c>
      <c r="J27" s="172">
        <v>0.9</v>
      </c>
      <c r="K27" s="154">
        <v>0</v>
      </c>
      <c r="L27" s="154">
        <v>0</v>
      </c>
      <c r="M27" s="154">
        <v>0</v>
      </c>
      <c r="N27" s="207">
        <v>0</v>
      </c>
      <c r="O27" s="153">
        <v>0</v>
      </c>
      <c r="P27" s="153">
        <v>0</v>
      </c>
      <c r="Q27" s="151">
        <v>0</v>
      </c>
      <c r="R27" s="151">
        <v>0</v>
      </c>
      <c r="S27" s="154">
        <v>0</v>
      </c>
      <c r="T27" s="154">
        <v>0</v>
      </c>
      <c r="U27" s="155">
        <v>0</v>
      </c>
      <c r="V27" s="155">
        <v>0</v>
      </c>
      <c r="W27" s="173">
        <v>0</v>
      </c>
      <c r="X27" s="158">
        <v>0</v>
      </c>
      <c r="Y27" s="208">
        <v>0</v>
      </c>
      <c r="Z27" s="208">
        <v>0</v>
      </c>
      <c r="AA27" s="208">
        <v>0</v>
      </c>
      <c r="AB27" s="209">
        <v>0</v>
      </c>
      <c r="AC27" s="155">
        <v>0</v>
      </c>
      <c r="AD27" s="173">
        <v>0</v>
      </c>
      <c r="AE27" s="159"/>
      <c r="AF27" s="161"/>
    </row>
    <row r="28" spans="1:38">
      <c r="A28" s="87" t="s">
        <v>24</v>
      </c>
      <c r="B28" s="206" t="s">
        <v>1740</v>
      </c>
      <c r="C28" s="171" t="s">
        <v>48</v>
      </c>
      <c r="D28" s="153">
        <v>58</v>
      </c>
      <c r="E28" s="153">
        <v>58</v>
      </c>
      <c r="F28" s="151">
        <v>60</v>
      </c>
      <c r="G28" s="151">
        <v>59</v>
      </c>
      <c r="H28" s="151">
        <v>66</v>
      </c>
      <c r="I28" s="151">
        <v>65</v>
      </c>
      <c r="J28" s="172">
        <v>0.9</v>
      </c>
      <c r="K28" s="154">
        <v>1</v>
      </c>
      <c r="L28" s="154">
        <v>0.983333333333333</v>
      </c>
      <c r="M28" s="154">
        <v>0.984848484848485</v>
      </c>
      <c r="N28" s="207">
        <v>1715</v>
      </c>
      <c r="O28" s="153">
        <v>1567</v>
      </c>
      <c r="P28" s="153">
        <v>49</v>
      </c>
      <c r="Q28" s="151">
        <v>52</v>
      </c>
      <c r="R28" s="151">
        <v>56</v>
      </c>
      <c r="S28" s="154">
        <v>0.913702623906706</v>
      </c>
      <c r="T28" s="154">
        <v>0.844827586206897</v>
      </c>
      <c r="U28" s="155">
        <v>0.866666666666667</v>
      </c>
      <c r="V28" s="155">
        <v>0.848484848484849</v>
      </c>
      <c r="W28" s="173">
        <v>-0.0218390804597701</v>
      </c>
      <c r="X28" s="158">
        <v>436</v>
      </c>
      <c r="Y28" s="208">
        <v>384</v>
      </c>
      <c r="Z28" s="208">
        <v>450</v>
      </c>
      <c r="AA28" s="208">
        <v>402</v>
      </c>
      <c r="AB28" s="209">
        <v>0.880733944954128</v>
      </c>
      <c r="AC28" s="155">
        <v>0.893333333333333</v>
      </c>
      <c r="AD28" s="173">
        <v>-0.0125993883792048</v>
      </c>
      <c r="AE28" s="159"/>
      <c r="AF28" s="161"/>
    </row>
    <row r="29" spans="1:38">
      <c r="A29" s="87" t="s">
        <v>24</v>
      </c>
      <c r="B29" s="206" t="s">
        <v>1740</v>
      </c>
      <c r="C29" s="171" t="s">
        <v>47</v>
      </c>
      <c r="D29" s="153">
        <v>50</v>
      </c>
      <c r="E29" s="153">
        <v>50</v>
      </c>
      <c r="F29" s="151">
        <v>54</v>
      </c>
      <c r="G29" s="151">
        <v>53</v>
      </c>
      <c r="H29" s="151">
        <v>55</v>
      </c>
      <c r="I29" s="151">
        <v>55</v>
      </c>
      <c r="J29" s="172">
        <v>0.9</v>
      </c>
      <c r="K29" s="154">
        <v>1</v>
      </c>
      <c r="L29" s="154">
        <v>0.981481481481482</v>
      </c>
      <c r="M29" s="154">
        <v>1</v>
      </c>
      <c r="N29" s="207">
        <v>1456</v>
      </c>
      <c r="O29" s="153">
        <v>1429</v>
      </c>
      <c r="P29" s="153">
        <v>50</v>
      </c>
      <c r="Q29" s="151">
        <v>53</v>
      </c>
      <c r="R29" s="151">
        <v>53</v>
      </c>
      <c r="S29" s="154">
        <v>0.981456043956044</v>
      </c>
      <c r="T29" s="154">
        <v>1</v>
      </c>
      <c r="U29" s="155">
        <v>0.981481481481482</v>
      </c>
      <c r="V29" s="155">
        <v>0.963636363636364</v>
      </c>
      <c r="W29" s="173">
        <v>0.0185185185185185</v>
      </c>
      <c r="X29" s="158">
        <v>371</v>
      </c>
      <c r="Y29" s="208">
        <v>362</v>
      </c>
      <c r="Z29" s="208">
        <v>378</v>
      </c>
      <c r="AA29" s="208">
        <v>371</v>
      </c>
      <c r="AB29" s="209">
        <v>0.975741239892183</v>
      </c>
      <c r="AC29" s="155">
        <v>0.981481481481482</v>
      </c>
      <c r="AD29" s="173">
        <v>-0.0057402415892982</v>
      </c>
      <c r="AE29" s="159"/>
      <c r="AF29" s="161"/>
    </row>
    <row r="30" spans="1:38">
      <c r="A30" s="87" t="s">
        <v>24</v>
      </c>
      <c r="B30" s="206" t="s">
        <v>1740</v>
      </c>
      <c r="C30" s="171" t="s">
        <v>42</v>
      </c>
      <c r="D30" s="153">
        <v>132</v>
      </c>
      <c r="E30" s="153">
        <v>111</v>
      </c>
      <c r="F30" s="151">
        <v>144</v>
      </c>
      <c r="G30" s="151">
        <v>123</v>
      </c>
      <c r="H30" s="151">
        <v>156</v>
      </c>
      <c r="I30" s="151">
        <v>148</v>
      </c>
      <c r="J30" s="172">
        <v>0.9</v>
      </c>
      <c r="K30" s="154">
        <v>0.840909090909091</v>
      </c>
      <c r="L30" s="154">
        <v>0.854166666666667</v>
      </c>
      <c r="M30" s="154">
        <v>0.948717948717949</v>
      </c>
      <c r="N30" s="207">
        <v>3896</v>
      </c>
      <c r="O30" s="153">
        <v>3442</v>
      </c>
      <c r="P30" s="153">
        <v>103</v>
      </c>
      <c r="Q30" s="151">
        <v>116</v>
      </c>
      <c r="R30" s="151">
        <v>139</v>
      </c>
      <c r="S30" s="154">
        <v>0.88347022587269</v>
      </c>
      <c r="T30" s="154">
        <v>0.78030303030303</v>
      </c>
      <c r="U30" s="155">
        <v>0.805555555555556</v>
      </c>
      <c r="V30" s="155">
        <v>0.891025641025641</v>
      </c>
      <c r="W30" s="173">
        <v>-0.0252525252525253</v>
      </c>
      <c r="X30" s="158">
        <v>1022</v>
      </c>
      <c r="Y30" s="208">
        <v>885</v>
      </c>
      <c r="Z30" s="208">
        <v>1002</v>
      </c>
      <c r="AA30" s="208">
        <v>879</v>
      </c>
      <c r="AB30" s="209">
        <v>0.865949119373777</v>
      </c>
      <c r="AC30" s="155">
        <v>0.877245508982036</v>
      </c>
      <c r="AD30" s="173">
        <v>-0.011296389608259</v>
      </c>
      <c r="AE30" s="159"/>
      <c r="AF30" s="161"/>
    </row>
    <row r="31" spans="1:38">
      <c r="A31" s="87" t="s">
        <v>24</v>
      </c>
      <c r="B31" s="206" t="s">
        <v>1740</v>
      </c>
      <c r="C31" s="171" t="s">
        <v>43</v>
      </c>
      <c r="D31" s="153">
        <v>126</v>
      </c>
      <c r="E31" s="153">
        <v>115</v>
      </c>
      <c r="F31" s="151">
        <v>134</v>
      </c>
      <c r="G31" s="151">
        <v>123</v>
      </c>
      <c r="H31" s="151">
        <v>142</v>
      </c>
      <c r="I31" s="151">
        <v>134</v>
      </c>
      <c r="J31" s="172">
        <v>0.9</v>
      </c>
      <c r="K31" s="154">
        <v>0.912698412698413</v>
      </c>
      <c r="L31" s="154">
        <v>0.917910447761194</v>
      </c>
      <c r="M31" s="154">
        <v>0.943661971830986</v>
      </c>
      <c r="N31" s="207">
        <v>3825</v>
      </c>
      <c r="O31" s="153">
        <v>3402</v>
      </c>
      <c r="P31" s="153">
        <v>109</v>
      </c>
      <c r="Q31" s="151">
        <v>120</v>
      </c>
      <c r="R31" s="151">
        <v>128</v>
      </c>
      <c r="S31" s="154">
        <v>0.889411764705882</v>
      </c>
      <c r="T31" s="154">
        <v>0.865079365079365</v>
      </c>
      <c r="U31" s="155">
        <v>0.895522388059702</v>
      </c>
      <c r="V31" s="155">
        <v>0.901408450704225</v>
      </c>
      <c r="W31" s="173">
        <v>-0.0304430229803364</v>
      </c>
      <c r="X31" s="158">
        <v>957</v>
      </c>
      <c r="Y31" s="208">
        <v>855</v>
      </c>
      <c r="Z31" s="208">
        <v>987</v>
      </c>
      <c r="AA31" s="208">
        <v>904</v>
      </c>
      <c r="AB31" s="209">
        <v>0.893416927899687</v>
      </c>
      <c r="AC31" s="155">
        <v>0.915906788247214</v>
      </c>
      <c r="AD31" s="173">
        <v>-0.0224898603475273</v>
      </c>
      <c r="AE31" s="159"/>
      <c r="AF31" s="161"/>
    </row>
    <row r="32" spans="1:38">
      <c r="A32" s="87" t="s">
        <v>24</v>
      </c>
      <c r="B32" s="206" t="s">
        <v>1740</v>
      </c>
      <c r="C32" s="171" t="s">
        <v>45</v>
      </c>
      <c r="D32" s="153">
        <v>93</v>
      </c>
      <c r="E32" s="153">
        <v>85</v>
      </c>
      <c r="F32" s="151">
        <v>99</v>
      </c>
      <c r="G32" s="151">
        <v>94</v>
      </c>
      <c r="H32" s="151">
        <v>105</v>
      </c>
      <c r="I32" s="151">
        <v>101</v>
      </c>
      <c r="J32" s="172">
        <v>0.9</v>
      </c>
      <c r="K32" s="154">
        <v>0.913978494623656</v>
      </c>
      <c r="L32" s="154">
        <v>0.94949494949495</v>
      </c>
      <c r="M32" s="154">
        <v>0.961904761904762</v>
      </c>
      <c r="N32" s="207">
        <v>2778</v>
      </c>
      <c r="O32" s="153">
        <v>2587</v>
      </c>
      <c r="P32" s="153">
        <v>85</v>
      </c>
      <c r="Q32" s="151">
        <v>92</v>
      </c>
      <c r="R32" s="151">
        <v>99</v>
      </c>
      <c r="S32" s="154">
        <v>0.931245500359971</v>
      </c>
      <c r="T32" s="154">
        <v>0.913978494623656</v>
      </c>
      <c r="U32" s="155">
        <v>0.929292929292929</v>
      </c>
      <c r="V32" s="155">
        <v>0.942857142857143</v>
      </c>
      <c r="W32" s="173">
        <v>-0.0153144346692734</v>
      </c>
      <c r="X32" s="158">
        <v>710</v>
      </c>
      <c r="Y32" s="208">
        <v>661</v>
      </c>
      <c r="Z32" s="208">
        <v>717</v>
      </c>
      <c r="AA32" s="208">
        <v>669</v>
      </c>
      <c r="AB32" s="209">
        <v>0.930985915492958</v>
      </c>
      <c r="AC32" s="155">
        <v>0.933054393305439</v>
      </c>
      <c r="AD32" s="173">
        <v>-0.00206847781248165</v>
      </c>
      <c r="AE32" s="159"/>
      <c r="AF32" s="161"/>
    </row>
    <row r="33" spans="1:32">
      <c r="A33" s="87" t="s">
        <v>24</v>
      </c>
      <c r="B33" s="206" t="s">
        <v>1740</v>
      </c>
      <c r="C33" s="171" t="s">
        <v>44</v>
      </c>
      <c r="D33" s="153">
        <v>87</v>
      </c>
      <c r="E33" s="153">
        <v>85</v>
      </c>
      <c r="F33" s="151">
        <v>95</v>
      </c>
      <c r="G33" s="151">
        <v>93</v>
      </c>
      <c r="H33" s="151">
        <v>103</v>
      </c>
      <c r="I33" s="151">
        <v>102</v>
      </c>
      <c r="J33" s="172">
        <v>0.9</v>
      </c>
      <c r="K33" s="154">
        <v>0.977011494252874</v>
      </c>
      <c r="L33" s="154">
        <v>0.978947368421053</v>
      </c>
      <c r="M33" s="154">
        <v>0.990291262135922</v>
      </c>
      <c r="N33" s="207">
        <v>2685</v>
      </c>
      <c r="O33" s="153">
        <v>2526</v>
      </c>
      <c r="P33" s="153">
        <v>82</v>
      </c>
      <c r="Q33" s="151">
        <v>87</v>
      </c>
      <c r="R33" s="151">
        <v>97</v>
      </c>
      <c r="S33" s="154">
        <v>0.940782122905028</v>
      </c>
      <c r="T33" s="154">
        <v>0.942528735632184</v>
      </c>
      <c r="U33" s="155">
        <v>0.91578947368421</v>
      </c>
      <c r="V33" s="155">
        <v>0.941747572815534</v>
      </c>
      <c r="W33" s="173">
        <v>0.0267392619479734</v>
      </c>
      <c r="X33" s="158">
        <v>694</v>
      </c>
      <c r="Y33" s="208">
        <v>655</v>
      </c>
      <c r="Z33" s="208">
        <v>687</v>
      </c>
      <c r="AA33" s="208">
        <v>650</v>
      </c>
      <c r="AB33" s="209">
        <v>0.943804034582133</v>
      </c>
      <c r="AC33" s="155">
        <v>0.946142649199418</v>
      </c>
      <c r="AD33" s="173">
        <v>-0.00233861461728513</v>
      </c>
      <c r="AE33" s="159"/>
      <c r="AF33" s="161"/>
    </row>
    <row r="34" spans="1:32">
      <c r="A34" s="87" t="s">
        <v>24</v>
      </c>
      <c r="B34" s="206" t="s">
        <v>1740</v>
      </c>
      <c r="C34" s="171" t="s">
        <v>46</v>
      </c>
      <c r="D34" s="153">
        <v>88</v>
      </c>
      <c r="E34" s="153">
        <v>84</v>
      </c>
      <c r="F34" s="151">
        <v>83</v>
      </c>
      <c r="G34" s="151">
        <v>83</v>
      </c>
      <c r="H34" s="151">
        <v>102</v>
      </c>
      <c r="I34" s="151">
        <v>99</v>
      </c>
      <c r="J34" s="172">
        <v>0.9</v>
      </c>
      <c r="K34" s="154">
        <v>0.954545454545455</v>
      </c>
      <c r="L34" s="154">
        <v>1</v>
      </c>
      <c r="M34" s="154">
        <v>0.970588235294118</v>
      </c>
      <c r="N34" s="207">
        <v>2598</v>
      </c>
      <c r="O34" s="153">
        <v>2470</v>
      </c>
      <c r="P34" s="153">
        <v>80</v>
      </c>
      <c r="Q34" s="151">
        <v>81</v>
      </c>
      <c r="R34" s="151">
        <v>98</v>
      </c>
      <c r="S34" s="154">
        <v>0.950731331793687</v>
      </c>
      <c r="T34" s="154">
        <v>0.909090909090909</v>
      </c>
      <c r="U34" s="155">
        <v>0.975903614457831</v>
      </c>
      <c r="V34" s="155">
        <v>0.96078431372549</v>
      </c>
      <c r="W34" s="173">
        <v>-0.0668127053669223</v>
      </c>
      <c r="X34" s="158">
        <v>667</v>
      </c>
      <c r="Y34" s="208">
        <v>632</v>
      </c>
      <c r="Z34" s="208">
        <v>669</v>
      </c>
      <c r="AA34" s="208">
        <v>637</v>
      </c>
      <c r="AB34" s="209">
        <v>0.947526236881559</v>
      </c>
      <c r="AC34" s="155">
        <v>0.952167414050822</v>
      </c>
      <c r="AD34" s="173">
        <v>-0.00464117716926293</v>
      </c>
      <c r="AE34" s="159"/>
      <c r="AF34" s="161"/>
    </row>
    <row r="35" spans="1:32">
      <c r="A35" s="87" t="s">
        <v>24</v>
      </c>
      <c r="B35" s="206" t="s">
        <v>1745</v>
      </c>
      <c r="C35" s="171" t="s">
        <v>1746</v>
      </c>
      <c r="D35" s="153">
        <v>0</v>
      </c>
      <c r="E35" s="153">
        <v>0</v>
      </c>
      <c r="F35" s="151">
        <v>0</v>
      </c>
      <c r="G35" s="151">
        <v>0</v>
      </c>
      <c r="H35" s="151">
        <v>0</v>
      </c>
      <c r="I35" s="151">
        <v>0</v>
      </c>
      <c r="J35" s="172">
        <v>0.9</v>
      </c>
      <c r="K35" s="154">
        <v>0</v>
      </c>
      <c r="L35" s="154">
        <v>0</v>
      </c>
      <c r="M35" s="154">
        <v>0</v>
      </c>
      <c r="N35" s="207">
        <v>0</v>
      </c>
      <c r="O35" s="153">
        <v>0</v>
      </c>
      <c r="P35" s="153">
        <v>0</v>
      </c>
      <c r="Q35" s="151">
        <v>0</v>
      </c>
      <c r="R35" s="151">
        <v>0</v>
      </c>
      <c r="S35" s="154">
        <v>0</v>
      </c>
      <c r="T35" s="154">
        <v>0</v>
      </c>
      <c r="U35" s="155">
        <v>0</v>
      </c>
      <c r="V35" s="155">
        <v>0</v>
      </c>
      <c r="W35" s="173">
        <v>0</v>
      </c>
      <c r="X35" s="158">
        <v>0</v>
      </c>
      <c r="Y35" s="208">
        <v>0</v>
      </c>
      <c r="Z35" s="208">
        <v>0</v>
      </c>
      <c r="AA35" s="208">
        <v>0</v>
      </c>
      <c r="AB35" s="209">
        <v>0</v>
      </c>
      <c r="AC35" s="155">
        <v>0</v>
      </c>
      <c r="AD35" s="173">
        <v>0</v>
      </c>
      <c r="AE35" s="159"/>
      <c r="AF35" s="161"/>
    </row>
    <row r="36" spans="1:32">
      <c r="A36" s="87" t="s">
        <v>24</v>
      </c>
      <c r="B36" s="206" t="s">
        <v>1745</v>
      </c>
      <c r="C36" s="171" t="s">
        <v>1747</v>
      </c>
      <c r="D36" s="153">
        <v>0</v>
      </c>
      <c r="E36" s="153">
        <v>0</v>
      </c>
      <c r="F36" s="151">
        <v>0</v>
      </c>
      <c r="G36" s="151">
        <v>0</v>
      </c>
      <c r="H36" s="151">
        <v>0</v>
      </c>
      <c r="I36" s="151">
        <v>0</v>
      </c>
      <c r="J36" s="172">
        <v>0.9</v>
      </c>
      <c r="K36" s="154">
        <v>0</v>
      </c>
      <c r="L36" s="154">
        <v>0</v>
      </c>
      <c r="M36" s="154">
        <v>0</v>
      </c>
      <c r="N36" s="207">
        <v>0</v>
      </c>
      <c r="O36" s="153">
        <v>0</v>
      </c>
      <c r="P36" s="153">
        <v>0</v>
      </c>
      <c r="Q36" s="151">
        <v>0</v>
      </c>
      <c r="R36" s="151">
        <v>0</v>
      </c>
      <c r="S36" s="154">
        <v>0</v>
      </c>
      <c r="T36" s="154">
        <v>0</v>
      </c>
      <c r="U36" s="155">
        <v>0</v>
      </c>
      <c r="V36" s="155">
        <v>0</v>
      </c>
      <c r="W36" s="173">
        <v>0</v>
      </c>
      <c r="X36" s="158">
        <v>0</v>
      </c>
      <c r="Y36" s="208">
        <v>0</v>
      </c>
      <c r="Z36" s="208">
        <v>0</v>
      </c>
      <c r="AA36" s="208">
        <v>0</v>
      </c>
      <c r="AB36" s="209">
        <v>0</v>
      </c>
      <c r="AC36" s="155">
        <v>0</v>
      </c>
      <c r="AD36" s="173">
        <v>0</v>
      </c>
      <c r="AE36" s="159"/>
      <c r="AF36" s="161"/>
    </row>
    <row r="37" spans="1:32">
      <c r="A37" s="87" t="s">
        <v>24</v>
      </c>
      <c r="B37" s="206" t="s">
        <v>1745</v>
      </c>
      <c r="C37" s="171" t="s">
        <v>1748</v>
      </c>
      <c r="D37" s="153">
        <v>0</v>
      </c>
      <c r="E37" s="153">
        <v>0</v>
      </c>
      <c r="F37" s="151">
        <v>0</v>
      </c>
      <c r="G37" s="151">
        <v>0</v>
      </c>
      <c r="H37" s="151">
        <v>0</v>
      </c>
      <c r="I37" s="151">
        <v>0</v>
      </c>
      <c r="J37" s="172">
        <v>0.9</v>
      </c>
      <c r="K37" s="154">
        <v>0</v>
      </c>
      <c r="L37" s="154">
        <v>0</v>
      </c>
      <c r="M37" s="154">
        <v>0</v>
      </c>
      <c r="N37" s="207">
        <v>0</v>
      </c>
      <c r="O37" s="153">
        <v>0</v>
      </c>
      <c r="P37" s="153">
        <v>0</v>
      </c>
      <c r="Q37" s="151">
        <v>0</v>
      </c>
      <c r="R37" s="151">
        <v>0</v>
      </c>
      <c r="S37" s="154">
        <v>0</v>
      </c>
      <c r="T37" s="154">
        <v>0</v>
      </c>
      <c r="U37" s="155">
        <v>0</v>
      </c>
      <c r="V37" s="155">
        <v>0</v>
      </c>
      <c r="W37" s="173">
        <v>0</v>
      </c>
      <c r="X37" s="158">
        <v>0</v>
      </c>
      <c r="Y37" s="208">
        <v>0</v>
      </c>
      <c r="Z37" s="208">
        <v>0</v>
      </c>
      <c r="AA37" s="208">
        <v>0</v>
      </c>
      <c r="AB37" s="209">
        <v>0</v>
      </c>
      <c r="AC37" s="155">
        <v>0</v>
      </c>
      <c r="AD37" s="173">
        <v>0</v>
      </c>
      <c r="AE37" s="159"/>
      <c r="AF37" s="161"/>
    </row>
    <row r="38" spans="1:32">
      <c r="A38" s="87" t="s">
        <v>24</v>
      </c>
      <c r="B38" s="206" t="s">
        <v>1745</v>
      </c>
      <c r="C38" s="171" t="s">
        <v>1749</v>
      </c>
      <c r="D38" s="153">
        <v>0</v>
      </c>
      <c r="E38" s="153">
        <v>0</v>
      </c>
      <c r="F38" s="151">
        <v>0</v>
      </c>
      <c r="G38" s="151">
        <v>0</v>
      </c>
      <c r="H38" s="151">
        <v>0</v>
      </c>
      <c r="I38" s="151">
        <v>0</v>
      </c>
      <c r="J38" s="172">
        <v>0.9</v>
      </c>
      <c r="K38" s="154">
        <v>0</v>
      </c>
      <c r="L38" s="154">
        <v>0</v>
      </c>
      <c r="M38" s="154">
        <v>0</v>
      </c>
      <c r="N38" s="207">
        <v>0</v>
      </c>
      <c r="O38" s="153">
        <v>0</v>
      </c>
      <c r="P38" s="153">
        <v>0</v>
      </c>
      <c r="Q38" s="151">
        <v>0</v>
      </c>
      <c r="R38" s="151">
        <v>0</v>
      </c>
      <c r="S38" s="154">
        <v>0</v>
      </c>
      <c r="T38" s="154">
        <v>0</v>
      </c>
      <c r="U38" s="155">
        <v>0</v>
      </c>
      <c r="V38" s="155">
        <v>0</v>
      </c>
      <c r="W38" s="173">
        <v>0</v>
      </c>
      <c r="X38" s="158">
        <v>0</v>
      </c>
      <c r="Y38" s="208">
        <v>0</v>
      </c>
      <c r="Z38" s="208">
        <v>0</v>
      </c>
      <c r="AA38" s="208">
        <v>0</v>
      </c>
      <c r="AB38" s="209">
        <v>0</v>
      </c>
      <c r="AC38" s="155">
        <v>0</v>
      </c>
      <c r="AD38" s="173">
        <v>0</v>
      </c>
      <c r="AE38" s="159"/>
      <c r="AF38" s="161"/>
    </row>
    <row r="39" spans="1:32">
      <c r="A39" s="87" t="s">
        <v>24</v>
      </c>
      <c r="B39" s="206" t="s">
        <v>1745</v>
      </c>
      <c r="C39" s="171" t="s">
        <v>54</v>
      </c>
      <c r="D39" s="153">
        <v>86</v>
      </c>
      <c r="E39" s="153">
        <v>82</v>
      </c>
      <c r="F39" s="151">
        <v>90</v>
      </c>
      <c r="G39" s="151">
        <v>89</v>
      </c>
      <c r="H39" s="151">
        <v>92</v>
      </c>
      <c r="I39" s="151">
        <v>80</v>
      </c>
      <c r="J39" s="172">
        <v>0.9</v>
      </c>
      <c r="K39" s="154">
        <v>0.953488372093023</v>
      </c>
      <c r="L39" s="154">
        <v>0.988888888888889</v>
      </c>
      <c r="M39" s="154">
        <v>0.869565217391304</v>
      </c>
      <c r="N39" s="207">
        <v>2445</v>
      </c>
      <c r="O39" s="153">
        <v>2232</v>
      </c>
      <c r="P39" s="153">
        <v>80</v>
      </c>
      <c r="Q39" s="151">
        <v>81</v>
      </c>
      <c r="R39" s="151">
        <v>78</v>
      </c>
      <c r="S39" s="154">
        <v>0.912883435582822</v>
      </c>
      <c r="T39" s="154">
        <v>0.930232558139535</v>
      </c>
      <c r="U39" s="155">
        <v>0.9</v>
      </c>
      <c r="V39" s="155">
        <v>0.847826086956522</v>
      </c>
      <c r="W39" s="173">
        <v>0.0302325581395348</v>
      </c>
      <c r="X39" s="158">
        <v>621</v>
      </c>
      <c r="Y39" s="208">
        <v>556</v>
      </c>
      <c r="Z39" s="208">
        <v>633</v>
      </c>
      <c r="AA39" s="208">
        <v>585</v>
      </c>
      <c r="AB39" s="209">
        <v>0.895330112721417</v>
      </c>
      <c r="AC39" s="155">
        <v>0.924170616113744</v>
      </c>
      <c r="AD39" s="173">
        <v>-0.028840503392327</v>
      </c>
      <c r="AE39" s="159"/>
      <c r="AF39" s="161"/>
    </row>
    <row r="40" spans="1:32">
      <c r="A40" s="87" t="s">
        <v>24</v>
      </c>
      <c r="B40" s="206" t="s">
        <v>1745</v>
      </c>
      <c r="C40" s="171" t="s">
        <v>51</v>
      </c>
      <c r="D40" s="153">
        <v>61</v>
      </c>
      <c r="E40" s="153">
        <v>58</v>
      </c>
      <c r="F40" s="151">
        <v>68</v>
      </c>
      <c r="G40" s="151">
        <v>63</v>
      </c>
      <c r="H40" s="151">
        <v>73</v>
      </c>
      <c r="I40" s="151">
        <v>70</v>
      </c>
      <c r="J40" s="172">
        <v>0.9</v>
      </c>
      <c r="K40" s="154">
        <v>0.950819672131147</v>
      </c>
      <c r="L40" s="154">
        <v>0.926470588235294</v>
      </c>
      <c r="M40" s="154">
        <v>0.958904109589041</v>
      </c>
      <c r="N40" s="207">
        <v>1867</v>
      </c>
      <c r="O40" s="153">
        <v>1753</v>
      </c>
      <c r="P40" s="153">
        <v>54</v>
      </c>
      <c r="Q40" s="151">
        <v>61</v>
      </c>
      <c r="R40" s="151">
        <v>65</v>
      </c>
      <c r="S40" s="154">
        <v>0.938939475093733</v>
      </c>
      <c r="T40" s="154">
        <v>0.885245901639344</v>
      </c>
      <c r="U40" s="155">
        <v>0.897058823529412</v>
      </c>
      <c r="V40" s="155">
        <v>0.89041095890411</v>
      </c>
      <c r="W40" s="173">
        <v>-0.0118129218900676</v>
      </c>
      <c r="X40" s="158">
        <v>482</v>
      </c>
      <c r="Y40" s="208">
        <v>448</v>
      </c>
      <c r="Z40" s="208">
        <v>484</v>
      </c>
      <c r="AA40" s="208">
        <v>454</v>
      </c>
      <c r="AB40" s="209">
        <v>0.929460580912863</v>
      </c>
      <c r="AC40" s="155">
        <v>0.93801652892562</v>
      </c>
      <c r="AD40" s="173">
        <v>-0.00855594801275672</v>
      </c>
      <c r="AE40" s="159"/>
      <c r="AF40" s="161"/>
    </row>
    <row r="41" spans="1:32">
      <c r="A41" s="87" t="s">
        <v>24</v>
      </c>
      <c r="B41" s="206" t="s">
        <v>1745</v>
      </c>
      <c r="C41" s="171" t="s">
        <v>52</v>
      </c>
      <c r="D41" s="153">
        <v>60</v>
      </c>
      <c r="E41" s="153">
        <v>53</v>
      </c>
      <c r="F41" s="151">
        <v>65</v>
      </c>
      <c r="G41" s="151">
        <v>55</v>
      </c>
      <c r="H41" s="151">
        <v>71</v>
      </c>
      <c r="I41" s="151">
        <v>67</v>
      </c>
      <c r="J41" s="172">
        <v>0.9</v>
      </c>
      <c r="K41" s="154">
        <v>0.883333333333333</v>
      </c>
      <c r="L41" s="154">
        <v>0.846153846153846</v>
      </c>
      <c r="M41" s="154">
        <v>0.943661971830986</v>
      </c>
      <c r="N41" s="207">
        <v>1827</v>
      </c>
      <c r="O41" s="153">
        <v>1687</v>
      </c>
      <c r="P41" s="153">
        <v>49</v>
      </c>
      <c r="Q41" s="151">
        <v>53</v>
      </c>
      <c r="R41" s="151">
        <v>67</v>
      </c>
      <c r="S41" s="154">
        <v>0.923371647509579</v>
      </c>
      <c r="T41" s="154">
        <v>0.816666666666667</v>
      </c>
      <c r="U41" s="155">
        <v>0.815384615384615</v>
      </c>
      <c r="V41" s="155">
        <v>0.943661971830986</v>
      </c>
      <c r="W41" s="173">
        <v>0.00128205128205128</v>
      </c>
      <c r="X41" s="158">
        <v>450</v>
      </c>
      <c r="Y41" s="208">
        <v>411</v>
      </c>
      <c r="Z41" s="208">
        <v>469</v>
      </c>
      <c r="AA41" s="208">
        <v>428</v>
      </c>
      <c r="AB41" s="209">
        <v>0.913333333333333</v>
      </c>
      <c r="AC41" s="155">
        <v>0.912579957356077</v>
      </c>
      <c r="AD41" s="173">
        <v>0.000753375977256554</v>
      </c>
      <c r="AE41" s="159"/>
      <c r="AF41" s="161"/>
    </row>
    <row r="42" spans="1:32">
      <c r="A42" s="87" t="s">
        <v>24</v>
      </c>
      <c r="B42" s="206" t="s">
        <v>1745</v>
      </c>
      <c r="C42" s="171" t="s">
        <v>50</v>
      </c>
      <c r="D42" s="153">
        <v>70</v>
      </c>
      <c r="E42" s="153">
        <v>69</v>
      </c>
      <c r="F42" s="151">
        <v>84</v>
      </c>
      <c r="G42" s="151">
        <v>84</v>
      </c>
      <c r="H42" s="151">
        <v>94</v>
      </c>
      <c r="I42" s="151">
        <v>93</v>
      </c>
      <c r="J42" s="172">
        <v>0.9</v>
      </c>
      <c r="K42" s="154">
        <v>0.985714285714286</v>
      </c>
      <c r="L42" s="154">
        <v>1</v>
      </c>
      <c r="M42" s="154">
        <v>0.98936170212766</v>
      </c>
      <c r="N42" s="207">
        <v>2295</v>
      </c>
      <c r="O42" s="153">
        <v>2228</v>
      </c>
      <c r="P42" s="153">
        <v>66</v>
      </c>
      <c r="Q42" s="151">
        <v>82</v>
      </c>
      <c r="R42" s="151">
        <v>91</v>
      </c>
      <c r="S42" s="154">
        <v>0.970806100217865</v>
      </c>
      <c r="T42" s="154">
        <v>0.942857142857143</v>
      </c>
      <c r="U42" s="155">
        <v>0.976190476190476</v>
      </c>
      <c r="V42" s="155">
        <v>0.968085106382979</v>
      </c>
      <c r="W42" s="173">
        <v>-0.0333333333333333</v>
      </c>
      <c r="X42" s="158">
        <v>601</v>
      </c>
      <c r="Y42" s="208">
        <v>582</v>
      </c>
      <c r="Z42" s="208">
        <v>585</v>
      </c>
      <c r="AA42" s="208">
        <v>573</v>
      </c>
      <c r="AB42" s="209">
        <v>0.968386023294509</v>
      </c>
      <c r="AC42" s="155">
        <v>0.979487179487179</v>
      </c>
      <c r="AD42" s="173">
        <v>-0.0111011561926703</v>
      </c>
      <c r="AE42" s="159"/>
      <c r="AF42" s="161"/>
    </row>
    <row r="43" spans="1:32">
      <c r="A43" s="87" t="s">
        <v>24</v>
      </c>
      <c r="B43" s="206" t="s">
        <v>1745</v>
      </c>
      <c r="C43" s="171" t="s">
        <v>53</v>
      </c>
      <c r="D43" s="153">
        <v>99</v>
      </c>
      <c r="E43" s="153">
        <v>97</v>
      </c>
      <c r="F43" s="151">
        <v>108</v>
      </c>
      <c r="G43" s="151">
        <v>108</v>
      </c>
      <c r="H43" s="151">
        <v>119</v>
      </c>
      <c r="I43" s="151">
        <v>118</v>
      </c>
      <c r="J43" s="172">
        <v>0.9</v>
      </c>
      <c r="K43" s="154">
        <v>0.97979797979798</v>
      </c>
      <c r="L43" s="154">
        <v>1</v>
      </c>
      <c r="M43" s="154">
        <v>0.991596638655462</v>
      </c>
      <c r="N43" s="207">
        <v>3107</v>
      </c>
      <c r="O43" s="153">
        <v>3043</v>
      </c>
      <c r="P43" s="153">
        <v>97</v>
      </c>
      <c r="Q43" s="151">
        <v>106</v>
      </c>
      <c r="R43" s="151">
        <v>117</v>
      </c>
      <c r="S43" s="154">
        <v>0.979401351786289</v>
      </c>
      <c r="T43" s="154">
        <v>0.97979797979798</v>
      </c>
      <c r="U43" s="155">
        <v>0.981481481481482</v>
      </c>
      <c r="V43" s="155">
        <v>0.983193277310924</v>
      </c>
      <c r="W43" s="173">
        <v>-0.00168350168350173</v>
      </c>
      <c r="X43" s="158">
        <v>778</v>
      </c>
      <c r="Y43" s="208">
        <v>762</v>
      </c>
      <c r="Z43" s="208">
        <v>803</v>
      </c>
      <c r="AA43" s="208">
        <v>784</v>
      </c>
      <c r="AB43" s="209">
        <v>0.979434447300771</v>
      </c>
      <c r="AC43" s="155">
        <v>0.976338729763387</v>
      </c>
      <c r="AD43" s="173">
        <v>0.00309571753738391</v>
      </c>
      <c r="AE43" s="159"/>
      <c r="AF43" s="161"/>
    </row>
    <row r="44" spans="1:32">
      <c r="A44" s="87" t="s">
        <v>24</v>
      </c>
      <c r="B44" s="206" t="s">
        <v>1745</v>
      </c>
      <c r="C44" s="171" t="s">
        <v>49</v>
      </c>
      <c r="D44" s="153">
        <v>61</v>
      </c>
      <c r="E44" s="153">
        <v>52</v>
      </c>
      <c r="F44" s="151">
        <v>64</v>
      </c>
      <c r="G44" s="151">
        <v>59</v>
      </c>
      <c r="H44" s="151">
        <v>68</v>
      </c>
      <c r="I44" s="151">
        <v>62</v>
      </c>
      <c r="J44" s="172">
        <v>0.9</v>
      </c>
      <c r="K44" s="154">
        <v>0.852459016393443</v>
      </c>
      <c r="L44" s="154">
        <v>0.921875</v>
      </c>
      <c r="M44" s="154">
        <v>0.911764705882353</v>
      </c>
      <c r="N44" s="207">
        <v>1781</v>
      </c>
      <c r="O44" s="153">
        <v>1614</v>
      </c>
      <c r="P44" s="153">
        <v>52</v>
      </c>
      <c r="Q44" s="151">
        <v>58</v>
      </c>
      <c r="R44" s="151">
        <v>62</v>
      </c>
      <c r="S44" s="154">
        <v>0.906232453677709</v>
      </c>
      <c r="T44" s="154">
        <v>0.852459016393443</v>
      </c>
      <c r="U44" s="155">
        <v>0.90625</v>
      </c>
      <c r="V44" s="155">
        <v>0.911764705882353</v>
      </c>
      <c r="W44" s="173">
        <v>-0.0537909836065574</v>
      </c>
      <c r="X44" s="158">
        <v>450</v>
      </c>
      <c r="Y44" s="208">
        <v>406</v>
      </c>
      <c r="Z44" s="208">
        <v>461</v>
      </c>
      <c r="AA44" s="208">
        <v>425</v>
      </c>
      <c r="AB44" s="209">
        <v>0.902222222222222</v>
      </c>
      <c r="AC44" s="155">
        <v>0.921908893709328</v>
      </c>
      <c r="AD44" s="173">
        <v>-0.0196866714871053</v>
      </c>
      <c r="AE44" s="159"/>
      <c r="AF44" s="161"/>
    </row>
    <row r="45" spans="1:32">
      <c r="A45" s="87" t="s">
        <v>24</v>
      </c>
      <c r="B45" s="206" t="s">
        <v>1750</v>
      </c>
      <c r="C45" s="171" t="s">
        <v>1751</v>
      </c>
      <c r="D45" s="153">
        <v>77</v>
      </c>
      <c r="E45" s="153">
        <v>69</v>
      </c>
      <c r="F45" s="151">
        <v>81</v>
      </c>
      <c r="G45" s="151">
        <v>77</v>
      </c>
      <c r="H45" s="151">
        <v>86</v>
      </c>
      <c r="I45" s="151">
        <v>85</v>
      </c>
      <c r="J45" s="172">
        <v>0.9</v>
      </c>
      <c r="K45" s="154">
        <v>0.896103896103896</v>
      </c>
      <c r="L45" s="154">
        <v>0.950617283950617</v>
      </c>
      <c r="M45" s="154">
        <v>0.988372093023256</v>
      </c>
      <c r="N45" s="207">
        <v>2230</v>
      </c>
      <c r="O45" s="153">
        <v>2103</v>
      </c>
      <c r="P45" s="153">
        <v>67</v>
      </c>
      <c r="Q45" s="151">
        <v>76</v>
      </c>
      <c r="R45" s="151">
        <v>83</v>
      </c>
      <c r="S45" s="154">
        <v>0.94304932735426</v>
      </c>
      <c r="T45" s="154">
        <v>0.87012987012987</v>
      </c>
      <c r="U45" s="155">
        <v>0.827160493827161</v>
      </c>
      <c r="V45" s="155">
        <v>0.779069767441861</v>
      </c>
      <c r="W45" s="173">
        <v>0.0429693763027096</v>
      </c>
      <c r="X45" s="158">
        <v>572</v>
      </c>
      <c r="Y45" s="208">
        <v>537</v>
      </c>
      <c r="Z45" s="208">
        <v>572</v>
      </c>
      <c r="AA45" s="208">
        <v>547</v>
      </c>
      <c r="AB45" s="209">
        <v>0.938811188811189</v>
      </c>
      <c r="AC45" s="155">
        <v>0.956293706293706</v>
      </c>
      <c r="AD45" s="173">
        <v>-0.0174825174825174</v>
      </c>
      <c r="AE45" s="159"/>
      <c r="AF45" s="161"/>
    </row>
    <row r="46" spans="1:32">
      <c r="A46" s="87" t="s">
        <v>24</v>
      </c>
      <c r="B46" s="206" t="s">
        <v>1750</v>
      </c>
      <c r="C46" s="171" t="s">
        <v>1752</v>
      </c>
      <c r="D46" s="153">
        <v>0</v>
      </c>
      <c r="E46" s="153">
        <v>0</v>
      </c>
      <c r="F46" s="151">
        <v>0</v>
      </c>
      <c r="G46" s="151">
        <v>0</v>
      </c>
      <c r="H46" s="151">
        <v>0</v>
      </c>
      <c r="I46" s="151">
        <v>0</v>
      </c>
      <c r="J46" s="172">
        <v>0.9</v>
      </c>
      <c r="K46" s="154">
        <v>0</v>
      </c>
      <c r="L46" s="154">
        <v>0</v>
      </c>
      <c r="M46" s="154">
        <v>0</v>
      </c>
      <c r="N46" s="207">
        <v>0</v>
      </c>
      <c r="O46" s="153">
        <v>0</v>
      </c>
      <c r="P46" s="153">
        <v>0</v>
      </c>
      <c r="Q46" s="151">
        <v>0</v>
      </c>
      <c r="R46" s="151">
        <v>0</v>
      </c>
      <c r="S46" s="154">
        <v>0</v>
      </c>
      <c r="T46" s="154">
        <v>0</v>
      </c>
      <c r="U46" s="155">
        <v>0</v>
      </c>
      <c r="V46" s="155">
        <v>0</v>
      </c>
      <c r="W46" s="173">
        <v>0</v>
      </c>
      <c r="X46" s="158">
        <v>0</v>
      </c>
      <c r="Y46" s="208">
        <v>0</v>
      </c>
      <c r="Z46" s="208">
        <v>0</v>
      </c>
      <c r="AA46" s="208">
        <v>0</v>
      </c>
      <c r="AB46" s="209">
        <v>0</v>
      </c>
      <c r="AC46" s="155">
        <v>0</v>
      </c>
      <c r="AD46" s="173">
        <v>0</v>
      </c>
      <c r="AE46" s="159"/>
      <c r="AF46" s="161"/>
    </row>
    <row r="47" spans="1:32">
      <c r="A47" s="87" t="s">
        <v>24</v>
      </c>
      <c r="B47" s="206" t="s">
        <v>1750</v>
      </c>
      <c r="C47" s="171" t="s">
        <v>1753</v>
      </c>
      <c r="D47" s="153">
        <v>0</v>
      </c>
      <c r="E47" s="153">
        <v>0</v>
      </c>
      <c r="F47" s="151">
        <v>0</v>
      </c>
      <c r="G47" s="151">
        <v>0</v>
      </c>
      <c r="H47" s="151">
        <v>0</v>
      </c>
      <c r="I47" s="151">
        <v>0</v>
      </c>
      <c r="J47" s="172">
        <v>0.9</v>
      </c>
      <c r="K47" s="154">
        <v>0</v>
      </c>
      <c r="L47" s="154">
        <v>0</v>
      </c>
      <c r="M47" s="154">
        <v>0</v>
      </c>
      <c r="N47" s="207">
        <v>0</v>
      </c>
      <c r="O47" s="153">
        <v>0</v>
      </c>
      <c r="P47" s="153">
        <v>0</v>
      </c>
      <c r="Q47" s="151">
        <v>0</v>
      </c>
      <c r="R47" s="151">
        <v>0</v>
      </c>
      <c r="S47" s="154">
        <v>0</v>
      </c>
      <c r="T47" s="154">
        <v>0</v>
      </c>
      <c r="U47" s="155">
        <v>0</v>
      </c>
      <c r="V47" s="155">
        <v>0</v>
      </c>
      <c r="W47" s="173">
        <v>0</v>
      </c>
      <c r="X47" s="158">
        <v>0</v>
      </c>
      <c r="Y47" s="208">
        <v>0</v>
      </c>
      <c r="Z47" s="208">
        <v>0</v>
      </c>
      <c r="AA47" s="208">
        <v>0</v>
      </c>
      <c r="AB47" s="209">
        <v>0</v>
      </c>
      <c r="AC47" s="155">
        <v>0</v>
      </c>
      <c r="AD47" s="173">
        <v>0</v>
      </c>
      <c r="AE47" s="159"/>
      <c r="AF47" s="161"/>
    </row>
    <row r="48" spans="1:32">
      <c r="A48" s="87" t="s">
        <v>24</v>
      </c>
      <c r="B48" s="206" t="s">
        <v>1750</v>
      </c>
      <c r="C48" s="171" t="s">
        <v>1754</v>
      </c>
      <c r="D48" s="153">
        <v>0</v>
      </c>
      <c r="E48" s="153">
        <v>0</v>
      </c>
      <c r="F48" s="151">
        <v>0</v>
      </c>
      <c r="G48" s="151">
        <v>0</v>
      </c>
      <c r="H48" s="151">
        <v>0</v>
      </c>
      <c r="I48" s="151">
        <v>0</v>
      </c>
      <c r="J48" s="172">
        <v>0.9</v>
      </c>
      <c r="K48" s="154">
        <v>0</v>
      </c>
      <c r="L48" s="154">
        <v>0</v>
      </c>
      <c r="M48" s="154">
        <v>0</v>
      </c>
      <c r="N48" s="207">
        <v>0</v>
      </c>
      <c r="O48" s="153">
        <v>0</v>
      </c>
      <c r="P48" s="153">
        <v>0</v>
      </c>
      <c r="Q48" s="151">
        <v>0</v>
      </c>
      <c r="R48" s="151">
        <v>0</v>
      </c>
      <c r="S48" s="154">
        <v>0</v>
      </c>
      <c r="T48" s="154">
        <v>0</v>
      </c>
      <c r="U48" s="155">
        <v>0</v>
      </c>
      <c r="V48" s="155">
        <v>0</v>
      </c>
      <c r="W48" s="173">
        <v>0</v>
      </c>
      <c r="X48" s="158">
        <v>0</v>
      </c>
      <c r="Y48" s="208">
        <v>0</v>
      </c>
      <c r="Z48" s="208">
        <v>0</v>
      </c>
      <c r="AA48" s="208">
        <v>0</v>
      </c>
      <c r="AB48" s="209">
        <v>0</v>
      </c>
      <c r="AC48" s="155">
        <v>0</v>
      </c>
      <c r="AD48" s="173">
        <v>0</v>
      </c>
      <c r="AE48" s="159"/>
      <c r="AF48" s="161"/>
    </row>
    <row r="49" spans="1:32">
      <c r="A49" s="87" t="s">
        <v>24</v>
      </c>
      <c r="B49" s="206" t="s">
        <v>1750</v>
      </c>
      <c r="C49" s="171" t="s">
        <v>1755</v>
      </c>
      <c r="D49" s="153">
        <v>0</v>
      </c>
      <c r="E49" s="153">
        <v>0</v>
      </c>
      <c r="F49" s="151">
        <v>0</v>
      </c>
      <c r="G49" s="151">
        <v>0</v>
      </c>
      <c r="H49" s="151">
        <v>0</v>
      </c>
      <c r="I49" s="151">
        <v>0</v>
      </c>
      <c r="J49" s="172">
        <v>0.9</v>
      </c>
      <c r="K49" s="154">
        <v>0</v>
      </c>
      <c r="L49" s="154">
        <v>0</v>
      </c>
      <c r="M49" s="154">
        <v>0</v>
      </c>
      <c r="N49" s="207">
        <v>0</v>
      </c>
      <c r="O49" s="153">
        <v>0</v>
      </c>
      <c r="P49" s="153">
        <v>0</v>
      </c>
      <c r="Q49" s="151">
        <v>0</v>
      </c>
      <c r="R49" s="151">
        <v>0</v>
      </c>
      <c r="S49" s="154">
        <v>0</v>
      </c>
      <c r="T49" s="154">
        <v>0</v>
      </c>
      <c r="U49" s="155">
        <v>0</v>
      </c>
      <c r="V49" s="155">
        <v>0</v>
      </c>
      <c r="W49" s="173">
        <v>0</v>
      </c>
      <c r="X49" s="158">
        <v>0</v>
      </c>
      <c r="Y49" s="208">
        <v>0</v>
      </c>
      <c r="Z49" s="208">
        <v>0</v>
      </c>
      <c r="AA49" s="208">
        <v>0</v>
      </c>
      <c r="AB49" s="209">
        <v>0</v>
      </c>
      <c r="AC49" s="155">
        <v>0</v>
      </c>
      <c r="AD49" s="173">
        <v>0</v>
      </c>
      <c r="AE49" s="159"/>
      <c r="AF49" s="161"/>
    </row>
    <row r="50" spans="1:32">
      <c r="A50" s="87" t="s">
        <v>24</v>
      </c>
      <c r="B50" s="206" t="s">
        <v>1750</v>
      </c>
      <c r="C50" s="171" t="s">
        <v>1756</v>
      </c>
      <c r="D50" s="153">
        <v>0</v>
      </c>
      <c r="E50" s="153">
        <v>0</v>
      </c>
      <c r="F50" s="151">
        <v>0</v>
      </c>
      <c r="G50" s="151">
        <v>0</v>
      </c>
      <c r="H50" s="151">
        <v>0</v>
      </c>
      <c r="I50" s="151">
        <v>0</v>
      </c>
      <c r="J50" s="172">
        <v>0.9</v>
      </c>
      <c r="K50" s="154">
        <v>0</v>
      </c>
      <c r="L50" s="154">
        <v>0</v>
      </c>
      <c r="M50" s="154">
        <v>0</v>
      </c>
      <c r="N50" s="207">
        <v>0</v>
      </c>
      <c r="O50" s="153">
        <v>0</v>
      </c>
      <c r="P50" s="153">
        <v>0</v>
      </c>
      <c r="Q50" s="151">
        <v>0</v>
      </c>
      <c r="R50" s="151">
        <v>0</v>
      </c>
      <c r="S50" s="154">
        <v>0</v>
      </c>
      <c r="T50" s="154">
        <v>0</v>
      </c>
      <c r="U50" s="155">
        <v>0</v>
      </c>
      <c r="V50" s="155">
        <v>0</v>
      </c>
      <c r="W50" s="173">
        <v>0</v>
      </c>
      <c r="X50" s="158">
        <v>0</v>
      </c>
      <c r="Y50" s="208">
        <v>0</v>
      </c>
      <c r="Z50" s="208">
        <v>0</v>
      </c>
      <c r="AA50" s="208">
        <v>0</v>
      </c>
      <c r="AB50" s="209">
        <v>0</v>
      </c>
      <c r="AC50" s="155">
        <v>0</v>
      </c>
      <c r="AD50" s="173">
        <v>0</v>
      </c>
      <c r="AE50" s="159"/>
      <c r="AF50" s="161"/>
    </row>
    <row r="51" spans="1:32">
      <c r="A51" s="87" t="s">
        <v>24</v>
      </c>
      <c r="B51" s="206" t="s">
        <v>1750</v>
      </c>
      <c r="C51" s="171" t="s">
        <v>56</v>
      </c>
      <c r="D51" s="153">
        <v>0</v>
      </c>
      <c r="E51" s="153">
        <v>0</v>
      </c>
      <c r="F51" s="151">
        <v>0</v>
      </c>
      <c r="G51" s="151">
        <v>0</v>
      </c>
      <c r="H51" s="151">
        <v>0</v>
      </c>
      <c r="I51" s="151">
        <v>0</v>
      </c>
      <c r="J51" s="172">
        <v>0.9</v>
      </c>
      <c r="K51" s="154">
        <v>0</v>
      </c>
      <c r="L51" s="154">
        <v>0</v>
      </c>
      <c r="M51" s="154">
        <v>0</v>
      </c>
      <c r="N51" s="207">
        <v>0</v>
      </c>
      <c r="O51" s="153">
        <v>0</v>
      </c>
      <c r="P51" s="153">
        <v>0</v>
      </c>
      <c r="Q51" s="151">
        <v>0</v>
      </c>
      <c r="R51" s="151">
        <v>0</v>
      </c>
      <c r="S51" s="154">
        <v>0</v>
      </c>
      <c r="T51" s="154">
        <v>0</v>
      </c>
      <c r="U51" s="155">
        <v>0</v>
      </c>
      <c r="V51" s="155">
        <v>0</v>
      </c>
      <c r="W51" s="173">
        <v>0</v>
      </c>
      <c r="X51" s="158">
        <v>0</v>
      </c>
      <c r="Y51" s="208">
        <v>0</v>
      </c>
      <c r="Z51" s="208">
        <v>0</v>
      </c>
      <c r="AA51" s="208">
        <v>0</v>
      </c>
      <c r="AB51" s="209">
        <v>0</v>
      </c>
      <c r="AC51" s="155">
        <v>0</v>
      </c>
      <c r="AD51" s="173">
        <v>0</v>
      </c>
      <c r="AE51" s="159"/>
      <c r="AF51" s="161"/>
    </row>
    <row r="52" spans="1:32">
      <c r="A52" s="87" t="s">
        <v>24</v>
      </c>
      <c r="B52" s="206" t="s">
        <v>1750</v>
      </c>
      <c r="C52" s="171" t="s">
        <v>1757</v>
      </c>
      <c r="D52" s="153">
        <v>124</v>
      </c>
      <c r="E52" s="153">
        <v>120</v>
      </c>
      <c r="F52" s="151">
        <v>130</v>
      </c>
      <c r="G52" s="151">
        <v>125</v>
      </c>
      <c r="H52" s="151">
        <v>146</v>
      </c>
      <c r="I52" s="151">
        <v>144</v>
      </c>
      <c r="J52" s="172">
        <v>0.9</v>
      </c>
      <c r="K52" s="154">
        <v>0.967741935483871</v>
      </c>
      <c r="L52" s="154">
        <v>0.961538461538462</v>
      </c>
      <c r="M52" s="154">
        <v>0.986301369863014</v>
      </c>
      <c r="N52" s="207">
        <v>3679</v>
      </c>
      <c r="O52" s="153">
        <v>3460</v>
      </c>
      <c r="P52" s="153">
        <v>120</v>
      </c>
      <c r="Q52" s="151">
        <v>98</v>
      </c>
      <c r="R52" s="151">
        <v>142</v>
      </c>
      <c r="S52" s="154">
        <v>0.94047295460723</v>
      </c>
      <c r="T52" s="154">
        <v>0.967741935483871</v>
      </c>
      <c r="U52" s="155">
        <v>0.753846153846154</v>
      </c>
      <c r="V52" s="155">
        <v>0.972602739726027</v>
      </c>
      <c r="W52" s="173">
        <v>0.213895781637717</v>
      </c>
      <c r="X52" s="158">
        <v>966</v>
      </c>
      <c r="Y52" s="208">
        <v>903</v>
      </c>
      <c r="Z52" s="208">
        <v>963</v>
      </c>
      <c r="AA52" s="208">
        <v>915</v>
      </c>
      <c r="AB52" s="209">
        <v>0.934782608695652</v>
      </c>
      <c r="AC52" s="155">
        <v>0.950155763239875</v>
      </c>
      <c r="AD52" s="173">
        <v>-0.0153731545442232</v>
      </c>
      <c r="AE52" s="159"/>
      <c r="AF52" s="161"/>
    </row>
    <row r="53" spans="1:32">
      <c r="A53" s="87" t="s">
        <v>24</v>
      </c>
      <c r="B53" s="206" t="s">
        <v>1750</v>
      </c>
      <c r="C53" s="171" t="s">
        <v>55</v>
      </c>
      <c r="D53" s="153">
        <v>143</v>
      </c>
      <c r="E53" s="153">
        <v>137</v>
      </c>
      <c r="F53" s="151">
        <v>154</v>
      </c>
      <c r="G53" s="151">
        <v>151</v>
      </c>
      <c r="H53" s="151">
        <v>156</v>
      </c>
      <c r="I53" s="151">
        <v>154</v>
      </c>
      <c r="J53" s="172">
        <v>0.9</v>
      </c>
      <c r="K53" s="154">
        <v>0.958041958041958</v>
      </c>
      <c r="L53" s="154">
        <v>0.980519480519481</v>
      </c>
      <c r="M53" s="154">
        <v>0.987179487179487</v>
      </c>
      <c r="N53" s="207">
        <v>4163</v>
      </c>
      <c r="O53" s="153">
        <v>3950</v>
      </c>
      <c r="P53" s="153">
        <v>133</v>
      </c>
      <c r="Q53" s="151">
        <v>147</v>
      </c>
      <c r="R53" s="151">
        <v>152</v>
      </c>
      <c r="S53" s="154">
        <v>0.948834974777804</v>
      </c>
      <c r="T53" s="154">
        <v>0.93006993006993</v>
      </c>
      <c r="U53" s="155">
        <v>0.954545454545455</v>
      </c>
      <c r="V53" s="155">
        <v>0.974358974358974</v>
      </c>
      <c r="W53" s="173">
        <v>-0.0244755244755245</v>
      </c>
      <c r="X53" s="158">
        <v>1060</v>
      </c>
      <c r="Y53" s="208">
        <v>1018</v>
      </c>
      <c r="Z53" s="208">
        <v>1064</v>
      </c>
      <c r="AA53" s="208">
        <v>1024</v>
      </c>
      <c r="AB53" s="209">
        <v>0.960377358490566</v>
      </c>
      <c r="AC53" s="155">
        <v>0.962406015037594</v>
      </c>
      <c r="AD53" s="173">
        <v>-0.00202865654702789</v>
      </c>
      <c r="AE53" s="159"/>
      <c r="AF53" s="161"/>
    </row>
    <row r="54" spans="1:32">
      <c r="A54" s="87" t="s">
        <v>24</v>
      </c>
      <c r="B54" s="206" t="s">
        <v>1750</v>
      </c>
      <c r="C54" s="171" t="s">
        <v>59</v>
      </c>
      <c r="D54" s="153">
        <v>0</v>
      </c>
      <c r="E54" s="153">
        <v>0</v>
      </c>
      <c r="F54" s="151">
        <v>0</v>
      </c>
      <c r="G54" s="151">
        <v>0</v>
      </c>
      <c r="H54" s="151">
        <v>0</v>
      </c>
      <c r="I54" s="151">
        <v>0</v>
      </c>
      <c r="J54" s="172">
        <v>0.9</v>
      </c>
      <c r="K54" s="154">
        <v>0</v>
      </c>
      <c r="L54" s="154">
        <v>0</v>
      </c>
      <c r="M54" s="154">
        <v>0</v>
      </c>
      <c r="N54" s="207">
        <v>0</v>
      </c>
      <c r="O54" s="153">
        <v>0</v>
      </c>
      <c r="P54" s="153">
        <v>0</v>
      </c>
      <c r="Q54" s="151">
        <v>0</v>
      </c>
      <c r="R54" s="151">
        <v>0</v>
      </c>
      <c r="S54" s="154">
        <v>0</v>
      </c>
      <c r="T54" s="154">
        <v>0</v>
      </c>
      <c r="U54" s="155">
        <v>0</v>
      </c>
      <c r="V54" s="155">
        <v>0</v>
      </c>
      <c r="W54" s="173">
        <v>0</v>
      </c>
      <c r="X54" s="158">
        <v>0</v>
      </c>
      <c r="Y54" s="208">
        <v>0</v>
      </c>
      <c r="Z54" s="208">
        <v>0</v>
      </c>
      <c r="AA54" s="208">
        <v>0</v>
      </c>
      <c r="AB54" s="209">
        <v>0</v>
      </c>
      <c r="AC54" s="155">
        <v>0</v>
      </c>
      <c r="AD54" s="173">
        <v>0</v>
      </c>
      <c r="AE54" s="159"/>
      <c r="AF54" s="161"/>
    </row>
    <row r="55" spans="1:32">
      <c r="A55" s="87" t="s">
        <v>24</v>
      </c>
      <c r="B55" s="206" t="s">
        <v>1750</v>
      </c>
      <c r="C55" s="171" t="s">
        <v>61</v>
      </c>
      <c r="D55" s="153">
        <v>120</v>
      </c>
      <c r="E55" s="153">
        <v>118</v>
      </c>
      <c r="F55" s="151">
        <v>126</v>
      </c>
      <c r="G55" s="151">
        <v>124</v>
      </c>
      <c r="H55" s="151">
        <v>136</v>
      </c>
      <c r="I55" s="151">
        <v>135</v>
      </c>
      <c r="J55" s="172">
        <v>0.9</v>
      </c>
      <c r="K55" s="154">
        <v>0.983333333333333</v>
      </c>
      <c r="L55" s="154">
        <v>0.984126984126984</v>
      </c>
      <c r="M55" s="154">
        <v>0.992647058823529</v>
      </c>
      <c r="N55" s="207">
        <v>3633</v>
      </c>
      <c r="O55" s="153">
        <v>3549</v>
      </c>
      <c r="P55" s="153">
        <v>118</v>
      </c>
      <c r="Q55" s="151">
        <v>124</v>
      </c>
      <c r="R55" s="151">
        <v>134</v>
      </c>
      <c r="S55" s="154">
        <v>0.976878612716763</v>
      </c>
      <c r="T55" s="154">
        <v>0.983333333333333</v>
      </c>
      <c r="U55" s="155">
        <v>0.984126984126984</v>
      </c>
      <c r="V55" s="155">
        <v>0.985294117647059</v>
      </c>
      <c r="W55" s="173">
        <v>-0.000793650793650791</v>
      </c>
      <c r="X55" s="158">
        <v>911</v>
      </c>
      <c r="Y55" s="208">
        <v>898</v>
      </c>
      <c r="Z55" s="208">
        <v>923</v>
      </c>
      <c r="AA55" s="208">
        <v>904</v>
      </c>
      <c r="AB55" s="209">
        <v>0.985729967069155</v>
      </c>
      <c r="AC55" s="155">
        <v>0.979414951245937</v>
      </c>
      <c r="AD55" s="173">
        <v>0.00631501582321758</v>
      </c>
      <c r="AE55" s="159"/>
      <c r="AF55" s="161"/>
    </row>
    <row r="56" spans="1:32">
      <c r="A56" s="87" t="s">
        <v>24</v>
      </c>
      <c r="B56" s="206" t="s">
        <v>1750</v>
      </c>
      <c r="C56" s="171" t="s">
        <v>58</v>
      </c>
      <c r="D56" s="153">
        <v>57</v>
      </c>
      <c r="E56" s="153">
        <v>57</v>
      </c>
      <c r="F56" s="151">
        <v>55</v>
      </c>
      <c r="G56" s="151">
        <v>55</v>
      </c>
      <c r="H56" s="151">
        <v>57</v>
      </c>
      <c r="I56" s="151">
        <v>57</v>
      </c>
      <c r="J56" s="172">
        <v>0.9</v>
      </c>
      <c r="K56" s="154">
        <v>1</v>
      </c>
      <c r="L56" s="154">
        <v>1</v>
      </c>
      <c r="M56" s="154">
        <v>1</v>
      </c>
      <c r="N56" s="207">
        <v>1582</v>
      </c>
      <c r="O56" s="153">
        <v>1475</v>
      </c>
      <c r="P56" s="153">
        <v>55</v>
      </c>
      <c r="Q56" s="151">
        <v>51</v>
      </c>
      <c r="R56" s="151">
        <v>53</v>
      </c>
      <c r="S56" s="154">
        <v>0.93236409608091</v>
      </c>
      <c r="T56" s="154">
        <v>0.964912280701754</v>
      </c>
      <c r="U56" s="155">
        <v>0.927272727272727</v>
      </c>
      <c r="V56" s="155">
        <v>0.929824561403509</v>
      </c>
      <c r="W56" s="173">
        <v>0.0376395534290271</v>
      </c>
      <c r="X56" s="158">
        <v>401</v>
      </c>
      <c r="Y56" s="208">
        <v>360</v>
      </c>
      <c r="Z56" s="208">
        <v>398</v>
      </c>
      <c r="AA56" s="208">
        <v>369</v>
      </c>
      <c r="AB56" s="209">
        <v>0.897755610972569</v>
      </c>
      <c r="AC56" s="155">
        <v>0.92713567839196</v>
      </c>
      <c r="AD56" s="173">
        <v>-0.0293800674193911</v>
      </c>
      <c r="AE56" s="159"/>
      <c r="AF56" s="161"/>
    </row>
    <row r="57" spans="1:32">
      <c r="A57" s="87" t="s">
        <v>24</v>
      </c>
      <c r="B57" s="206" t="s">
        <v>1750</v>
      </c>
      <c r="C57" s="171" t="s">
        <v>57</v>
      </c>
      <c r="D57" s="153">
        <v>64</v>
      </c>
      <c r="E57" s="153">
        <v>62</v>
      </c>
      <c r="F57" s="151">
        <v>62</v>
      </c>
      <c r="G57" s="151">
        <v>62</v>
      </c>
      <c r="H57" s="151">
        <v>69</v>
      </c>
      <c r="I57" s="151">
        <v>69</v>
      </c>
      <c r="J57" s="172">
        <v>0.9</v>
      </c>
      <c r="K57" s="154">
        <v>0.96875</v>
      </c>
      <c r="L57" s="154">
        <v>1</v>
      </c>
      <c r="M57" s="154">
        <v>1</v>
      </c>
      <c r="N57" s="207">
        <v>1744</v>
      </c>
      <c r="O57" s="153">
        <v>1706</v>
      </c>
      <c r="P57" s="153">
        <v>61</v>
      </c>
      <c r="Q57" s="151">
        <v>62</v>
      </c>
      <c r="R57" s="151">
        <v>69</v>
      </c>
      <c r="S57" s="154">
        <v>0.978211009174312</v>
      </c>
      <c r="T57" s="154">
        <v>0.953125</v>
      </c>
      <c r="U57" s="155">
        <v>1</v>
      </c>
      <c r="V57" s="155">
        <v>1</v>
      </c>
      <c r="W57" s="173">
        <v>-0.046875</v>
      </c>
      <c r="X57" s="158">
        <v>459</v>
      </c>
      <c r="Y57" s="208">
        <v>455</v>
      </c>
      <c r="Z57" s="208">
        <v>450</v>
      </c>
      <c r="AA57" s="208">
        <v>441</v>
      </c>
      <c r="AB57" s="209">
        <v>0.991285403050109</v>
      </c>
      <c r="AC57" s="155">
        <v>0.98</v>
      </c>
      <c r="AD57" s="173">
        <v>0.0112854030501089</v>
      </c>
      <c r="AE57" s="159"/>
      <c r="AF57" s="161"/>
    </row>
    <row r="58" spans="1:32">
      <c r="A58" s="87" t="s">
        <v>24</v>
      </c>
      <c r="B58" s="206" t="s">
        <v>1750</v>
      </c>
      <c r="C58" s="171" t="s">
        <v>60</v>
      </c>
      <c r="D58" s="153">
        <v>102</v>
      </c>
      <c r="E58" s="153">
        <v>102</v>
      </c>
      <c r="F58" s="151">
        <v>107</v>
      </c>
      <c r="G58" s="151">
        <v>106</v>
      </c>
      <c r="H58" s="151">
        <v>114</v>
      </c>
      <c r="I58" s="151">
        <v>112</v>
      </c>
      <c r="J58" s="172">
        <v>0.9</v>
      </c>
      <c r="K58" s="154">
        <v>1</v>
      </c>
      <c r="L58" s="154">
        <v>0.990654205607477</v>
      </c>
      <c r="M58" s="154">
        <v>0.982456140350877</v>
      </c>
      <c r="N58" s="207">
        <v>3157</v>
      </c>
      <c r="O58" s="153">
        <v>3036</v>
      </c>
      <c r="P58" s="153">
        <v>100</v>
      </c>
      <c r="Q58" s="151">
        <v>100</v>
      </c>
      <c r="R58" s="151">
        <v>109</v>
      </c>
      <c r="S58" s="154">
        <v>0.961672473867596</v>
      </c>
      <c r="T58" s="154">
        <v>0.980392156862745</v>
      </c>
      <c r="U58" s="155">
        <v>0.934579439252336</v>
      </c>
      <c r="V58" s="155">
        <v>0.956140350877193</v>
      </c>
      <c r="W58" s="173">
        <v>0.0458127176104086</v>
      </c>
      <c r="X58" s="158">
        <v>772</v>
      </c>
      <c r="Y58" s="208">
        <v>726</v>
      </c>
      <c r="Z58" s="208">
        <v>837</v>
      </c>
      <c r="AA58" s="208">
        <v>819</v>
      </c>
      <c r="AB58" s="209">
        <v>0.940414507772021</v>
      </c>
      <c r="AC58" s="155">
        <v>0.978494623655914</v>
      </c>
      <c r="AD58" s="173">
        <v>-0.0380801158838933</v>
      </c>
      <c r="AE58" s="159"/>
      <c r="AF58" s="161"/>
    </row>
    <row r="59" spans="1:32">
      <c r="A59" s="87" t="s">
        <v>24</v>
      </c>
      <c r="B59" s="206" t="s">
        <v>1758</v>
      </c>
      <c r="C59" s="171" t="s">
        <v>1759</v>
      </c>
      <c r="D59" s="153">
        <v>0</v>
      </c>
      <c r="E59" s="153">
        <v>0</v>
      </c>
      <c r="F59" s="151">
        <v>0</v>
      </c>
      <c r="G59" s="151">
        <v>0</v>
      </c>
      <c r="H59" s="151">
        <v>0</v>
      </c>
      <c r="I59" s="151">
        <v>0</v>
      </c>
      <c r="J59" s="172">
        <v>0.9</v>
      </c>
      <c r="K59" s="154">
        <v>0</v>
      </c>
      <c r="L59" s="154">
        <v>0</v>
      </c>
      <c r="M59" s="154">
        <v>0</v>
      </c>
      <c r="N59" s="207">
        <v>0</v>
      </c>
      <c r="O59" s="153">
        <v>0</v>
      </c>
      <c r="P59" s="153">
        <v>0</v>
      </c>
      <c r="Q59" s="151">
        <v>0</v>
      </c>
      <c r="R59" s="151">
        <v>0</v>
      </c>
      <c r="S59" s="154">
        <v>0</v>
      </c>
      <c r="T59" s="154">
        <v>0</v>
      </c>
      <c r="U59" s="155">
        <v>0</v>
      </c>
      <c r="V59" s="155">
        <v>0</v>
      </c>
      <c r="W59" s="173">
        <v>0</v>
      </c>
      <c r="X59" s="158">
        <v>0</v>
      </c>
      <c r="Y59" s="208">
        <v>0</v>
      </c>
      <c r="Z59" s="208">
        <v>0</v>
      </c>
      <c r="AA59" s="208">
        <v>0</v>
      </c>
      <c r="AB59" s="209">
        <v>0</v>
      </c>
      <c r="AC59" s="155">
        <v>0</v>
      </c>
      <c r="AD59" s="173">
        <v>0</v>
      </c>
      <c r="AE59" s="159"/>
      <c r="AF59" s="161"/>
    </row>
    <row r="60" spans="1:32">
      <c r="A60" s="87" t="s">
        <v>24</v>
      </c>
      <c r="B60" s="206" t="s">
        <v>1758</v>
      </c>
      <c r="C60" s="171" t="s">
        <v>1760</v>
      </c>
      <c r="D60" s="153">
        <v>0</v>
      </c>
      <c r="E60" s="153">
        <v>0</v>
      </c>
      <c r="F60" s="151">
        <v>0</v>
      </c>
      <c r="G60" s="151">
        <v>0</v>
      </c>
      <c r="H60" s="151">
        <v>0</v>
      </c>
      <c r="I60" s="151">
        <v>0</v>
      </c>
      <c r="J60" s="172">
        <v>0.9</v>
      </c>
      <c r="K60" s="154">
        <v>0</v>
      </c>
      <c r="L60" s="154">
        <v>0</v>
      </c>
      <c r="M60" s="154">
        <v>0</v>
      </c>
      <c r="N60" s="207">
        <v>0</v>
      </c>
      <c r="O60" s="153">
        <v>0</v>
      </c>
      <c r="P60" s="153">
        <v>0</v>
      </c>
      <c r="Q60" s="151">
        <v>0</v>
      </c>
      <c r="R60" s="151">
        <v>0</v>
      </c>
      <c r="S60" s="154">
        <v>0</v>
      </c>
      <c r="T60" s="154">
        <v>0</v>
      </c>
      <c r="U60" s="155">
        <v>0</v>
      </c>
      <c r="V60" s="155">
        <v>0</v>
      </c>
      <c r="W60" s="173">
        <v>0</v>
      </c>
      <c r="X60" s="158">
        <v>0</v>
      </c>
      <c r="Y60" s="208">
        <v>0</v>
      </c>
      <c r="Z60" s="208">
        <v>0</v>
      </c>
      <c r="AA60" s="208">
        <v>0</v>
      </c>
      <c r="AB60" s="209">
        <v>0</v>
      </c>
      <c r="AC60" s="155">
        <v>0</v>
      </c>
      <c r="AD60" s="173">
        <v>0</v>
      </c>
      <c r="AE60" s="159"/>
      <c r="AF60" s="161"/>
    </row>
    <row r="61" spans="1:32">
      <c r="A61" s="87" t="s">
        <v>24</v>
      </c>
      <c r="B61" s="206" t="s">
        <v>1758</v>
      </c>
      <c r="C61" s="171" t="s">
        <v>1761</v>
      </c>
      <c r="D61" s="153">
        <v>0</v>
      </c>
      <c r="E61" s="153">
        <v>0</v>
      </c>
      <c r="F61" s="151">
        <v>0</v>
      </c>
      <c r="G61" s="151">
        <v>0</v>
      </c>
      <c r="H61" s="151">
        <v>0</v>
      </c>
      <c r="I61" s="151">
        <v>0</v>
      </c>
      <c r="J61" s="172">
        <v>0.9</v>
      </c>
      <c r="K61" s="154">
        <v>0</v>
      </c>
      <c r="L61" s="154">
        <v>0</v>
      </c>
      <c r="M61" s="154">
        <v>0</v>
      </c>
      <c r="N61" s="207">
        <v>0</v>
      </c>
      <c r="O61" s="153">
        <v>0</v>
      </c>
      <c r="P61" s="153">
        <v>0</v>
      </c>
      <c r="Q61" s="151">
        <v>0</v>
      </c>
      <c r="R61" s="151">
        <v>0</v>
      </c>
      <c r="S61" s="154">
        <v>0</v>
      </c>
      <c r="T61" s="154">
        <v>0</v>
      </c>
      <c r="U61" s="155">
        <v>0</v>
      </c>
      <c r="V61" s="155">
        <v>0</v>
      </c>
      <c r="W61" s="173">
        <v>0</v>
      </c>
      <c r="X61" s="158">
        <v>0</v>
      </c>
      <c r="Y61" s="208">
        <v>0</v>
      </c>
      <c r="Z61" s="208">
        <v>0</v>
      </c>
      <c r="AA61" s="208">
        <v>0</v>
      </c>
      <c r="AB61" s="209">
        <v>0</v>
      </c>
      <c r="AC61" s="155">
        <v>0</v>
      </c>
      <c r="AD61" s="173">
        <v>0</v>
      </c>
      <c r="AE61" s="159"/>
      <c r="AF61" s="161"/>
    </row>
    <row r="62" spans="1:32">
      <c r="A62" s="87" t="s">
        <v>24</v>
      </c>
      <c r="B62" s="206" t="s">
        <v>1758</v>
      </c>
      <c r="C62" s="171" t="s">
        <v>1762</v>
      </c>
      <c r="D62" s="153">
        <v>0</v>
      </c>
      <c r="E62" s="153">
        <v>0</v>
      </c>
      <c r="F62" s="151">
        <v>0</v>
      </c>
      <c r="G62" s="151">
        <v>0</v>
      </c>
      <c r="H62" s="151">
        <v>0</v>
      </c>
      <c r="I62" s="151">
        <v>0</v>
      </c>
      <c r="J62" s="172">
        <v>0.9</v>
      </c>
      <c r="K62" s="154">
        <v>0</v>
      </c>
      <c r="L62" s="154">
        <v>0</v>
      </c>
      <c r="M62" s="154">
        <v>0</v>
      </c>
      <c r="N62" s="207">
        <v>0</v>
      </c>
      <c r="O62" s="153">
        <v>0</v>
      </c>
      <c r="P62" s="153">
        <v>0</v>
      </c>
      <c r="Q62" s="151">
        <v>0</v>
      </c>
      <c r="R62" s="151">
        <v>0</v>
      </c>
      <c r="S62" s="154">
        <v>0</v>
      </c>
      <c r="T62" s="154">
        <v>0</v>
      </c>
      <c r="U62" s="155">
        <v>0</v>
      </c>
      <c r="V62" s="155">
        <v>0</v>
      </c>
      <c r="W62" s="173">
        <v>0</v>
      </c>
      <c r="X62" s="158">
        <v>0</v>
      </c>
      <c r="Y62" s="208">
        <v>0</v>
      </c>
      <c r="Z62" s="208">
        <v>0</v>
      </c>
      <c r="AA62" s="208">
        <v>0</v>
      </c>
      <c r="AB62" s="209">
        <v>0</v>
      </c>
      <c r="AC62" s="155">
        <v>0</v>
      </c>
      <c r="AD62" s="173">
        <v>0</v>
      </c>
      <c r="AE62" s="159"/>
      <c r="AF62" s="161"/>
    </row>
    <row r="63" spans="1:32">
      <c r="A63" s="87" t="s">
        <v>24</v>
      </c>
      <c r="B63" s="206" t="s">
        <v>1758</v>
      </c>
      <c r="C63" s="171" t="s">
        <v>62</v>
      </c>
      <c r="D63" s="153">
        <v>0</v>
      </c>
      <c r="E63" s="153">
        <v>0</v>
      </c>
      <c r="F63" s="151">
        <v>0</v>
      </c>
      <c r="G63" s="151">
        <v>0</v>
      </c>
      <c r="H63" s="151">
        <v>0</v>
      </c>
      <c r="I63" s="151">
        <v>0</v>
      </c>
      <c r="J63" s="172">
        <v>0.9</v>
      </c>
      <c r="K63" s="154">
        <v>0</v>
      </c>
      <c r="L63" s="154">
        <v>0</v>
      </c>
      <c r="M63" s="154">
        <v>0</v>
      </c>
      <c r="N63" s="207">
        <v>0</v>
      </c>
      <c r="O63" s="153">
        <v>0</v>
      </c>
      <c r="P63" s="153">
        <v>0</v>
      </c>
      <c r="Q63" s="151">
        <v>0</v>
      </c>
      <c r="R63" s="151">
        <v>0</v>
      </c>
      <c r="S63" s="154">
        <v>0</v>
      </c>
      <c r="T63" s="154">
        <v>0</v>
      </c>
      <c r="U63" s="155">
        <v>0</v>
      </c>
      <c r="V63" s="155">
        <v>0</v>
      </c>
      <c r="W63" s="173">
        <v>0</v>
      </c>
      <c r="X63" s="158">
        <v>0</v>
      </c>
      <c r="Y63" s="208">
        <v>0</v>
      </c>
      <c r="Z63" s="208">
        <v>0</v>
      </c>
      <c r="AA63" s="208">
        <v>0</v>
      </c>
      <c r="AB63" s="209">
        <v>0</v>
      </c>
      <c r="AC63" s="155">
        <v>0</v>
      </c>
      <c r="AD63" s="173">
        <v>0</v>
      </c>
      <c r="AE63" s="159"/>
      <c r="AF63" s="161"/>
    </row>
    <row r="64" spans="1:32">
      <c r="A64" s="87" t="s">
        <v>24</v>
      </c>
      <c r="B64" s="206" t="s">
        <v>1758</v>
      </c>
      <c r="C64" s="171" t="s">
        <v>1763</v>
      </c>
      <c r="D64" s="153">
        <v>0</v>
      </c>
      <c r="E64" s="153">
        <v>0</v>
      </c>
      <c r="F64" s="151">
        <v>0</v>
      </c>
      <c r="G64" s="151">
        <v>0</v>
      </c>
      <c r="H64" s="151">
        <v>0</v>
      </c>
      <c r="I64" s="151">
        <v>0</v>
      </c>
      <c r="J64" s="172">
        <v>0.9</v>
      </c>
      <c r="K64" s="154">
        <v>0</v>
      </c>
      <c r="L64" s="154">
        <v>0</v>
      </c>
      <c r="M64" s="154">
        <v>0</v>
      </c>
      <c r="N64" s="207">
        <v>0</v>
      </c>
      <c r="O64" s="153">
        <v>0</v>
      </c>
      <c r="P64" s="153">
        <v>0</v>
      </c>
      <c r="Q64" s="151">
        <v>0</v>
      </c>
      <c r="R64" s="151">
        <v>0</v>
      </c>
      <c r="S64" s="154">
        <v>0</v>
      </c>
      <c r="T64" s="154">
        <v>0</v>
      </c>
      <c r="U64" s="155">
        <v>0</v>
      </c>
      <c r="V64" s="155">
        <v>0</v>
      </c>
      <c r="W64" s="173">
        <v>0</v>
      </c>
      <c r="X64" s="158">
        <v>0</v>
      </c>
      <c r="Y64" s="208">
        <v>0</v>
      </c>
      <c r="Z64" s="208">
        <v>0</v>
      </c>
      <c r="AA64" s="208">
        <v>0</v>
      </c>
      <c r="AB64" s="209">
        <v>0</v>
      </c>
      <c r="AC64" s="155">
        <v>0</v>
      </c>
      <c r="AD64" s="173">
        <v>0</v>
      </c>
      <c r="AE64" s="159"/>
      <c r="AF64" s="161"/>
    </row>
    <row r="65" spans="1:32">
      <c r="A65" s="87" t="s">
        <v>24</v>
      </c>
      <c r="B65" s="206" t="s">
        <v>1758</v>
      </c>
      <c r="C65" s="171" t="s">
        <v>65</v>
      </c>
      <c r="D65" s="153">
        <v>100</v>
      </c>
      <c r="E65" s="153">
        <v>92</v>
      </c>
      <c r="F65" s="151">
        <v>124</v>
      </c>
      <c r="G65" s="151">
        <v>112</v>
      </c>
      <c r="H65" s="151">
        <v>127</v>
      </c>
      <c r="I65" s="151">
        <v>112</v>
      </c>
      <c r="J65" s="172">
        <v>0.9</v>
      </c>
      <c r="K65" s="154">
        <v>0.92</v>
      </c>
      <c r="L65" s="154">
        <v>0.903225806451613</v>
      </c>
      <c r="M65" s="154">
        <v>0.881889763779528</v>
      </c>
      <c r="N65" s="207">
        <v>3194</v>
      </c>
      <c r="O65" s="153">
        <v>2764</v>
      </c>
      <c r="P65" s="153">
        <v>92</v>
      </c>
      <c r="Q65" s="151">
        <v>111</v>
      </c>
      <c r="R65" s="151">
        <v>104</v>
      </c>
      <c r="S65" s="154">
        <v>0.865372573575454</v>
      </c>
      <c r="T65" s="154">
        <v>0.92</v>
      </c>
      <c r="U65" s="155">
        <v>0.895161290322581</v>
      </c>
      <c r="V65" s="155">
        <v>0.818897637795276</v>
      </c>
      <c r="W65" s="173">
        <v>0.0248387096774194</v>
      </c>
      <c r="X65" s="158">
        <v>842</v>
      </c>
      <c r="Y65" s="208">
        <v>723</v>
      </c>
      <c r="Z65" s="208">
        <v>814</v>
      </c>
      <c r="AA65" s="208">
        <v>718</v>
      </c>
      <c r="AB65" s="209">
        <v>0.858669833729216</v>
      </c>
      <c r="AC65" s="155">
        <v>0.882063882063882</v>
      </c>
      <c r="AD65" s="173">
        <v>-0.023394048334666</v>
      </c>
      <c r="AE65" s="159"/>
      <c r="AF65" s="161"/>
    </row>
    <row r="66" spans="1:32">
      <c r="A66" s="87" t="s">
        <v>24</v>
      </c>
      <c r="B66" s="206" t="s">
        <v>1758</v>
      </c>
      <c r="C66" s="171" t="s">
        <v>63</v>
      </c>
      <c r="D66" s="153">
        <v>47</v>
      </c>
      <c r="E66" s="153">
        <v>46</v>
      </c>
      <c r="F66" s="151">
        <v>56</v>
      </c>
      <c r="G66" s="151">
        <v>50</v>
      </c>
      <c r="H66" s="151">
        <v>64</v>
      </c>
      <c r="I66" s="151">
        <v>56</v>
      </c>
      <c r="J66" s="172">
        <v>0.9</v>
      </c>
      <c r="K66" s="154">
        <v>0.978723404255319</v>
      </c>
      <c r="L66" s="154">
        <v>0.892857142857143</v>
      </c>
      <c r="M66" s="154">
        <v>0.875</v>
      </c>
      <c r="N66" s="207">
        <v>1625</v>
      </c>
      <c r="O66" s="153">
        <v>1341</v>
      </c>
      <c r="P66" s="153">
        <v>40</v>
      </c>
      <c r="Q66" s="151">
        <v>42</v>
      </c>
      <c r="R66" s="151">
        <v>52</v>
      </c>
      <c r="S66" s="154">
        <v>0.825230769230769</v>
      </c>
      <c r="T66" s="154">
        <v>0.851063829787234</v>
      </c>
      <c r="U66" s="155">
        <v>0.75</v>
      </c>
      <c r="V66" s="155">
        <v>0.8125</v>
      </c>
      <c r="W66" s="173">
        <v>0.101063829787234</v>
      </c>
      <c r="X66" s="158">
        <v>420</v>
      </c>
      <c r="Y66" s="208">
        <v>341</v>
      </c>
      <c r="Z66" s="208">
        <v>419</v>
      </c>
      <c r="AA66" s="208">
        <v>342</v>
      </c>
      <c r="AB66" s="209">
        <v>0.811904761904762</v>
      </c>
      <c r="AC66" s="155">
        <v>0.816229116945107</v>
      </c>
      <c r="AD66" s="173">
        <v>-0.00432435504034545</v>
      </c>
      <c r="AE66" s="159"/>
      <c r="AF66" s="161"/>
    </row>
    <row r="67" spans="1:32">
      <c r="A67" s="87" t="s">
        <v>24</v>
      </c>
      <c r="B67" s="206" t="s">
        <v>1758</v>
      </c>
      <c r="C67" s="171" t="s">
        <v>1764</v>
      </c>
      <c r="D67" s="153">
        <v>73</v>
      </c>
      <c r="E67" s="153">
        <v>69</v>
      </c>
      <c r="F67" s="151">
        <v>76</v>
      </c>
      <c r="G67" s="151">
        <v>75</v>
      </c>
      <c r="H67" s="151">
        <v>84</v>
      </c>
      <c r="I67" s="151">
        <v>82</v>
      </c>
      <c r="J67" s="172">
        <v>0.9</v>
      </c>
      <c r="K67" s="154">
        <v>0.945205479452055</v>
      </c>
      <c r="L67" s="154">
        <v>0.986842105263158</v>
      </c>
      <c r="M67" s="154">
        <v>0.976190476190476</v>
      </c>
      <c r="N67" s="207">
        <v>2291</v>
      </c>
      <c r="O67" s="153">
        <v>2015</v>
      </c>
      <c r="P67" s="153">
        <v>63</v>
      </c>
      <c r="Q67" s="151">
        <v>73</v>
      </c>
      <c r="R67" s="151">
        <v>80</v>
      </c>
      <c r="S67" s="154">
        <v>0.879528590135312</v>
      </c>
      <c r="T67" s="154">
        <v>0.863013698630137</v>
      </c>
      <c r="U67" s="155">
        <v>0.960526315789474</v>
      </c>
      <c r="V67" s="155">
        <v>0.952380952380952</v>
      </c>
      <c r="W67" s="173">
        <v>-0.0975126171593367</v>
      </c>
      <c r="X67" s="158">
        <v>589</v>
      </c>
      <c r="Y67" s="208">
        <v>533</v>
      </c>
      <c r="Z67" s="208">
        <v>588</v>
      </c>
      <c r="AA67" s="208">
        <v>515</v>
      </c>
      <c r="AB67" s="209">
        <v>0.904923599320883</v>
      </c>
      <c r="AC67" s="155">
        <v>0.875850340136054</v>
      </c>
      <c r="AD67" s="173">
        <v>0.0290732591848284</v>
      </c>
      <c r="AE67" s="159"/>
      <c r="AF67" s="161"/>
    </row>
    <row r="68" spans="1:32">
      <c r="A68" s="87" t="s">
        <v>24</v>
      </c>
      <c r="B68" s="206" t="s">
        <v>1758</v>
      </c>
      <c r="C68" s="171" t="s">
        <v>64</v>
      </c>
      <c r="D68" s="153">
        <v>48</v>
      </c>
      <c r="E68" s="153">
        <v>47</v>
      </c>
      <c r="F68" s="151">
        <v>62</v>
      </c>
      <c r="G68" s="151">
        <v>62</v>
      </c>
      <c r="H68" s="151">
        <v>60</v>
      </c>
      <c r="I68" s="151">
        <v>60</v>
      </c>
      <c r="J68" s="172">
        <v>0.9</v>
      </c>
      <c r="K68" s="154">
        <v>0.979166666666667</v>
      </c>
      <c r="L68" s="154">
        <v>1</v>
      </c>
      <c r="M68" s="154">
        <v>1</v>
      </c>
      <c r="N68" s="207">
        <v>1637</v>
      </c>
      <c r="O68" s="153">
        <v>1476</v>
      </c>
      <c r="P68" s="153">
        <v>42</v>
      </c>
      <c r="Q68" s="151">
        <v>55</v>
      </c>
      <c r="R68" s="151">
        <v>57</v>
      </c>
      <c r="S68" s="154">
        <v>0.901649358582773</v>
      </c>
      <c r="T68" s="154">
        <v>0.875</v>
      </c>
      <c r="U68" s="155">
        <v>0.887096774193548</v>
      </c>
      <c r="V68" s="155">
        <v>0.95</v>
      </c>
      <c r="W68" s="173">
        <v>-0.0120967741935484</v>
      </c>
      <c r="X68" s="158">
        <v>415</v>
      </c>
      <c r="Y68" s="208">
        <v>376</v>
      </c>
      <c r="Z68" s="208">
        <v>423</v>
      </c>
      <c r="AA68" s="208">
        <v>372</v>
      </c>
      <c r="AB68" s="209">
        <v>0.906024096385542</v>
      </c>
      <c r="AC68" s="155">
        <v>0.879432624113475</v>
      </c>
      <c r="AD68" s="173">
        <v>0.0265914722720669</v>
      </c>
      <c r="AE68" s="159"/>
      <c r="AF68" s="161"/>
    </row>
    <row r="69" spans="1:32">
      <c r="A69" s="87" t="s">
        <v>24</v>
      </c>
      <c r="B69" s="206" t="s">
        <v>1758</v>
      </c>
      <c r="C69" s="171" t="s">
        <v>67</v>
      </c>
      <c r="D69" s="153">
        <v>52</v>
      </c>
      <c r="E69" s="153">
        <v>52</v>
      </c>
      <c r="F69" s="151">
        <v>50</v>
      </c>
      <c r="G69" s="151">
        <v>49</v>
      </c>
      <c r="H69" s="151">
        <v>52</v>
      </c>
      <c r="I69" s="151">
        <v>51</v>
      </c>
      <c r="J69" s="172">
        <v>0.9</v>
      </c>
      <c r="K69" s="154">
        <v>1</v>
      </c>
      <c r="L69" s="154">
        <v>0.98</v>
      </c>
      <c r="M69" s="154">
        <v>0.980769230769231</v>
      </c>
      <c r="N69" s="207">
        <v>1366</v>
      </c>
      <c r="O69" s="153">
        <v>1315</v>
      </c>
      <c r="P69" s="153">
        <v>47</v>
      </c>
      <c r="Q69" s="151">
        <v>49</v>
      </c>
      <c r="R69" s="151">
        <v>50</v>
      </c>
      <c r="S69" s="154">
        <v>0.962664714494876</v>
      </c>
      <c r="T69" s="154">
        <v>0.903846153846154</v>
      </c>
      <c r="U69" s="155">
        <v>0.98</v>
      </c>
      <c r="V69" s="155">
        <v>0.961538461538462</v>
      </c>
      <c r="W69" s="173">
        <v>-0.0761538461538461</v>
      </c>
      <c r="X69" s="158">
        <v>356</v>
      </c>
      <c r="Y69" s="208">
        <v>342</v>
      </c>
      <c r="Z69" s="208">
        <v>348</v>
      </c>
      <c r="AA69" s="208">
        <v>332</v>
      </c>
      <c r="AB69" s="209">
        <v>0.960674157303371</v>
      </c>
      <c r="AC69" s="155">
        <v>0.954022988505747</v>
      </c>
      <c r="AD69" s="173">
        <v>0.00665116879762373</v>
      </c>
      <c r="AE69" s="159"/>
      <c r="AF69" s="161"/>
    </row>
    <row r="70" spans="1:32">
      <c r="A70" s="87" t="s">
        <v>24</v>
      </c>
      <c r="B70" s="206" t="s">
        <v>1758</v>
      </c>
      <c r="C70" s="171" t="s">
        <v>1765</v>
      </c>
      <c r="D70" s="153">
        <v>48</v>
      </c>
      <c r="E70" s="153">
        <v>45</v>
      </c>
      <c r="F70" s="151">
        <v>54</v>
      </c>
      <c r="G70" s="151">
        <v>52</v>
      </c>
      <c r="H70" s="151">
        <v>61</v>
      </c>
      <c r="I70" s="151">
        <v>59</v>
      </c>
      <c r="J70" s="172">
        <v>0.9</v>
      </c>
      <c r="K70" s="154">
        <v>0.9375</v>
      </c>
      <c r="L70" s="154">
        <v>0.962962962962963</v>
      </c>
      <c r="M70" s="154">
        <v>0.967213114754098</v>
      </c>
      <c r="N70" s="207">
        <v>1456</v>
      </c>
      <c r="O70" s="153">
        <v>1355</v>
      </c>
      <c r="P70" s="153">
        <v>45</v>
      </c>
      <c r="Q70" s="151">
        <v>52</v>
      </c>
      <c r="R70" s="151">
        <v>59</v>
      </c>
      <c r="S70" s="154">
        <v>0.930631868131868</v>
      </c>
      <c r="T70" s="154">
        <v>0.9375</v>
      </c>
      <c r="U70" s="155">
        <v>0.962962962962963</v>
      </c>
      <c r="V70" s="155">
        <v>0.967213114754098</v>
      </c>
      <c r="W70" s="173">
        <v>-0.0254629629629629</v>
      </c>
      <c r="X70" s="158">
        <v>383</v>
      </c>
      <c r="Y70" s="208">
        <v>349</v>
      </c>
      <c r="Z70" s="208">
        <v>374</v>
      </c>
      <c r="AA70" s="208">
        <v>351</v>
      </c>
      <c r="AB70" s="209">
        <v>0.911227154046997</v>
      </c>
      <c r="AC70" s="155">
        <v>0.938502673796791</v>
      </c>
      <c r="AD70" s="173">
        <v>-0.027275519749794</v>
      </c>
      <c r="AE70" s="159"/>
      <c r="AF70" s="161"/>
    </row>
    <row r="71" spans="1:32">
      <c r="A71" s="87" t="s">
        <v>24</v>
      </c>
      <c r="B71" s="206" t="s">
        <v>1758</v>
      </c>
      <c r="C71" s="171" t="s">
        <v>66</v>
      </c>
      <c r="D71" s="153">
        <v>62</v>
      </c>
      <c r="E71" s="153">
        <v>61</v>
      </c>
      <c r="F71" s="151">
        <v>62</v>
      </c>
      <c r="G71" s="151">
        <v>61</v>
      </c>
      <c r="H71" s="151">
        <v>66</v>
      </c>
      <c r="I71" s="151">
        <v>61</v>
      </c>
      <c r="J71" s="172">
        <v>0.9</v>
      </c>
      <c r="K71" s="154">
        <v>0.983870967741935</v>
      </c>
      <c r="L71" s="154">
        <v>0.983870967741935</v>
      </c>
      <c r="M71" s="154">
        <v>0.924242424242424</v>
      </c>
      <c r="N71" s="207">
        <v>1792</v>
      </c>
      <c r="O71" s="153">
        <v>1690</v>
      </c>
      <c r="P71" s="153">
        <v>58</v>
      </c>
      <c r="Q71" s="151">
        <v>60</v>
      </c>
      <c r="R71" s="151">
        <v>61</v>
      </c>
      <c r="S71" s="154">
        <v>0.943080357142857</v>
      </c>
      <c r="T71" s="154">
        <v>0.935483870967742</v>
      </c>
      <c r="U71" s="155">
        <v>0.967741935483871</v>
      </c>
      <c r="V71" s="155">
        <v>0.924242424242424</v>
      </c>
      <c r="W71" s="173">
        <v>-0.0322580645161291</v>
      </c>
      <c r="X71" s="158">
        <v>448</v>
      </c>
      <c r="Y71" s="208">
        <v>405</v>
      </c>
      <c r="Z71" s="208">
        <v>480</v>
      </c>
      <c r="AA71" s="208">
        <v>454</v>
      </c>
      <c r="AB71" s="209">
        <v>0.904017857142857</v>
      </c>
      <c r="AC71" s="155">
        <v>0.945833333333333</v>
      </c>
      <c r="AD71" s="173">
        <v>-0.0418154761904762</v>
      </c>
      <c r="AE71" s="159"/>
      <c r="AF71" s="161"/>
    </row>
    <row r="72" spans="1:32">
      <c r="A72" s="87" t="s">
        <v>24</v>
      </c>
      <c r="B72" s="206" t="s">
        <v>1766</v>
      </c>
      <c r="C72" s="171" t="s">
        <v>1767</v>
      </c>
      <c r="D72" s="153">
        <v>0</v>
      </c>
      <c r="E72" s="153">
        <v>0</v>
      </c>
      <c r="F72" s="151">
        <v>0</v>
      </c>
      <c r="G72" s="151">
        <v>0</v>
      </c>
      <c r="H72" s="151">
        <v>0</v>
      </c>
      <c r="I72" s="151">
        <v>0</v>
      </c>
      <c r="J72" s="172">
        <v>0.9</v>
      </c>
      <c r="K72" s="154">
        <v>0</v>
      </c>
      <c r="L72" s="154">
        <v>0</v>
      </c>
      <c r="M72" s="154">
        <v>0</v>
      </c>
      <c r="N72" s="207">
        <v>0</v>
      </c>
      <c r="O72" s="153">
        <v>0</v>
      </c>
      <c r="P72" s="153">
        <v>0</v>
      </c>
      <c r="Q72" s="151">
        <v>0</v>
      </c>
      <c r="R72" s="151">
        <v>0</v>
      </c>
      <c r="S72" s="154">
        <v>0</v>
      </c>
      <c r="T72" s="154">
        <v>0</v>
      </c>
      <c r="U72" s="155">
        <v>0</v>
      </c>
      <c r="V72" s="155">
        <v>0</v>
      </c>
      <c r="W72" s="173">
        <v>0</v>
      </c>
      <c r="X72" s="158">
        <v>0</v>
      </c>
      <c r="Y72" s="208">
        <v>0</v>
      </c>
      <c r="Z72" s="208">
        <v>0</v>
      </c>
      <c r="AA72" s="208">
        <v>0</v>
      </c>
      <c r="AB72" s="209">
        <v>0</v>
      </c>
      <c r="AC72" s="155">
        <v>0</v>
      </c>
      <c r="AD72" s="173">
        <v>0</v>
      </c>
      <c r="AE72" s="159"/>
      <c r="AF72" s="161"/>
    </row>
    <row r="73" spans="1:32">
      <c r="A73" s="87" t="s">
        <v>24</v>
      </c>
      <c r="B73" s="206" t="s">
        <v>1766</v>
      </c>
      <c r="C73" s="171" t="s">
        <v>1768</v>
      </c>
      <c r="D73" s="153">
        <v>73</v>
      </c>
      <c r="E73" s="153">
        <v>65</v>
      </c>
      <c r="F73" s="151">
        <v>82</v>
      </c>
      <c r="G73" s="151">
        <v>78</v>
      </c>
      <c r="H73" s="151">
        <v>98</v>
      </c>
      <c r="I73" s="151">
        <v>94</v>
      </c>
      <c r="J73" s="172">
        <v>0.9</v>
      </c>
      <c r="K73" s="154">
        <v>0.89041095890411</v>
      </c>
      <c r="L73" s="154">
        <v>0.951219512195122</v>
      </c>
      <c r="M73" s="154">
        <v>0.959183673469388</v>
      </c>
      <c r="N73" s="207">
        <v>2420</v>
      </c>
      <c r="O73" s="153">
        <v>2290</v>
      </c>
      <c r="P73" s="153">
        <v>65</v>
      </c>
      <c r="Q73" s="151">
        <v>78</v>
      </c>
      <c r="R73" s="151">
        <v>93</v>
      </c>
      <c r="S73" s="154">
        <v>0.946280991735537</v>
      </c>
      <c r="T73" s="154">
        <v>0.89041095890411</v>
      </c>
      <c r="U73" s="155">
        <v>0.792682926829268</v>
      </c>
      <c r="V73" s="155">
        <v>0.663265306122449</v>
      </c>
      <c r="W73" s="173">
        <v>0.0977280320748413</v>
      </c>
      <c r="X73" s="158">
        <v>622</v>
      </c>
      <c r="Y73" s="208">
        <v>582</v>
      </c>
      <c r="Z73" s="208">
        <v>609</v>
      </c>
      <c r="AA73" s="208">
        <v>571</v>
      </c>
      <c r="AB73" s="209">
        <v>0.935691318327974</v>
      </c>
      <c r="AC73" s="155">
        <v>0.9376026272578</v>
      </c>
      <c r="AD73" s="173">
        <v>-0.00191130892982538</v>
      </c>
      <c r="AE73" s="159"/>
      <c r="AF73" s="161"/>
    </row>
    <row r="74" spans="1:32">
      <c r="A74" s="87" t="s">
        <v>24</v>
      </c>
      <c r="B74" s="206" t="s">
        <v>1766</v>
      </c>
      <c r="C74" s="171" t="s">
        <v>1769</v>
      </c>
      <c r="D74" s="153">
        <v>0</v>
      </c>
      <c r="E74" s="153">
        <v>0</v>
      </c>
      <c r="F74" s="151">
        <v>0</v>
      </c>
      <c r="G74" s="151">
        <v>0</v>
      </c>
      <c r="H74" s="151">
        <v>0</v>
      </c>
      <c r="I74" s="151">
        <v>0</v>
      </c>
      <c r="J74" s="172">
        <v>0.9</v>
      </c>
      <c r="K74" s="154">
        <v>0</v>
      </c>
      <c r="L74" s="154">
        <v>0</v>
      </c>
      <c r="M74" s="154">
        <v>0</v>
      </c>
      <c r="N74" s="207">
        <v>0</v>
      </c>
      <c r="O74" s="153">
        <v>0</v>
      </c>
      <c r="P74" s="153">
        <v>0</v>
      </c>
      <c r="Q74" s="151">
        <v>0</v>
      </c>
      <c r="R74" s="151">
        <v>0</v>
      </c>
      <c r="S74" s="154">
        <v>0</v>
      </c>
      <c r="T74" s="154">
        <v>0</v>
      </c>
      <c r="U74" s="155">
        <v>0</v>
      </c>
      <c r="V74" s="155">
        <v>0</v>
      </c>
      <c r="W74" s="173">
        <v>0</v>
      </c>
      <c r="X74" s="158">
        <v>0</v>
      </c>
      <c r="Y74" s="208">
        <v>0</v>
      </c>
      <c r="Z74" s="208">
        <v>0</v>
      </c>
      <c r="AA74" s="208">
        <v>0</v>
      </c>
      <c r="AB74" s="209">
        <v>0</v>
      </c>
      <c r="AC74" s="155">
        <v>0</v>
      </c>
      <c r="AD74" s="173">
        <v>0</v>
      </c>
      <c r="AE74" s="159"/>
      <c r="AF74" s="161"/>
    </row>
    <row r="75" spans="1:32">
      <c r="A75" s="87" t="s">
        <v>24</v>
      </c>
      <c r="B75" s="206" t="s">
        <v>1766</v>
      </c>
      <c r="C75" s="171" t="s">
        <v>1770</v>
      </c>
      <c r="D75" s="153">
        <v>0</v>
      </c>
      <c r="E75" s="153">
        <v>0</v>
      </c>
      <c r="F75" s="151">
        <v>0</v>
      </c>
      <c r="G75" s="151">
        <v>0</v>
      </c>
      <c r="H75" s="151">
        <v>0</v>
      </c>
      <c r="I75" s="151">
        <v>0</v>
      </c>
      <c r="J75" s="172">
        <v>0.9</v>
      </c>
      <c r="K75" s="154">
        <v>0</v>
      </c>
      <c r="L75" s="154">
        <v>0</v>
      </c>
      <c r="M75" s="154">
        <v>0</v>
      </c>
      <c r="N75" s="207">
        <v>0</v>
      </c>
      <c r="O75" s="153">
        <v>0</v>
      </c>
      <c r="P75" s="153">
        <v>0</v>
      </c>
      <c r="Q75" s="151">
        <v>0</v>
      </c>
      <c r="R75" s="151">
        <v>0</v>
      </c>
      <c r="S75" s="154">
        <v>0</v>
      </c>
      <c r="T75" s="154">
        <v>0</v>
      </c>
      <c r="U75" s="155">
        <v>0</v>
      </c>
      <c r="V75" s="155">
        <v>0</v>
      </c>
      <c r="W75" s="173">
        <v>0</v>
      </c>
      <c r="X75" s="158">
        <v>0</v>
      </c>
      <c r="Y75" s="208">
        <v>0</v>
      </c>
      <c r="Z75" s="208">
        <v>0</v>
      </c>
      <c r="AA75" s="208">
        <v>0</v>
      </c>
      <c r="AB75" s="209">
        <v>0</v>
      </c>
      <c r="AC75" s="155">
        <v>0</v>
      </c>
      <c r="AD75" s="173">
        <v>0</v>
      </c>
      <c r="AE75" s="159"/>
      <c r="AF75" s="161"/>
    </row>
    <row r="76" spans="1:32">
      <c r="A76" s="87" t="s">
        <v>24</v>
      </c>
      <c r="B76" s="206" t="s">
        <v>1766</v>
      </c>
      <c r="C76" s="171" t="s">
        <v>72</v>
      </c>
      <c r="D76" s="153">
        <v>18</v>
      </c>
      <c r="E76" s="153">
        <v>18</v>
      </c>
      <c r="F76" s="151">
        <v>19</v>
      </c>
      <c r="G76" s="151">
        <v>18</v>
      </c>
      <c r="H76" s="151">
        <v>23</v>
      </c>
      <c r="I76" s="151">
        <v>23</v>
      </c>
      <c r="J76" s="172">
        <v>0.9</v>
      </c>
      <c r="K76" s="154">
        <v>1</v>
      </c>
      <c r="L76" s="154">
        <v>0.947368421052632</v>
      </c>
      <c r="M76" s="154">
        <v>1</v>
      </c>
      <c r="N76" s="207">
        <v>596</v>
      </c>
      <c r="O76" s="153">
        <v>557</v>
      </c>
      <c r="P76" s="153">
        <v>18</v>
      </c>
      <c r="Q76" s="151">
        <v>17</v>
      </c>
      <c r="R76" s="151">
        <v>22</v>
      </c>
      <c r="S76" s="154">
        <v>0.934563758389262</v>
      </c>
      <c r="T76" s="154">
        <v>1</v>
      </c>
      <c r="U76" s="155">
        <v>0.894736842105263</v>
      </c>
      <c r="V76" s="155">
        <v>0.956521739130435</v>
      </c>
      <c r="W76" s="173">
        <v>0.105263157894737</v>
      </c>
      <c r="X76" s="158">
        <v>151</v>
      </c>
      <c r="Y76" s="208">
        <v>143</v>
      </c>
      <c r="Z76" s="208">
        <v>153</v>
      </c>
      <c r="AA76" s="208">
        <v>143</v>
      </c>
      <c r="AB76" s="209">
        <v>0.947019867549669</v>
      </c>
      <c r="AC76" s="155">
        <v>0.934640522875817</v>
      </c>
      <c r="AD76" s="173">
        <v>0.0123793446738518</v>
      </c>
      <c r="AE76" s="159"/>
      <c r="AF76" s="161"/>
    </row>
    <row r="77" spans="1:32">
      <c r="A77" s="87" t="s">
        <v>24</v>
      </c>
      <c r="B77" s="206" t="s">
        <v>1766</v>
      </c>
      <c r="C77" s="171" t="s">
        <v>68</v>
      </c>
      <c r="D77" s="153">
        <v>41</v>
      </c>
      <c r="E77" s="153">
        <v>41</v>
      </c>
      <c r="F77" s="151">
        <v>48</v>
      </c>
      <c r="G77" s="151">
        <v>47</v>
      </c>
      <c r="H77" s="151">
        <v>62</v>
      </c>
      <c r="I77" s="151">
        <v>61</v>
      </c>
      <c r="J77" s="172">
        <v>0.9</v>
      </c>
      <c r="K77" s="154">
        <v>1</v>
      </c>
      <c r="L77" s="154">
        <v>0.979166666666667</v>
      </c>
      <c r="M77" s="154">
        <v>0.983870967741935</v>
      </c>
      <c r="N77" s="207">
        <v>1556</v>
      </c>
      <c r="O77" s="153">
        <v>1445</v>
      </c>
      <c r="P77" s="153">
        <v>37</v>
      </c>
      <c r="Q77" s="151">
        <v>45</v>
      </c>
      <c r="R77" s="151">
        <v>55</v>
      </c>
      <c r="S77" s="154">
        <v>0.92866323907455</v>
      </c>
      <c r="T77" s="154">
        <v>0.902439024390244</v>
      </c>
      <c r="U77" s="155">
        <v>0.9375</v>
      </c>
      <c r="V77" s="155">
        <v>0.887096774193548</v>
      </c>
      <c r="W77" s="173">
        <v>-0.0350609756097561</v>
      </c>
      <c r="X77" s="158">
        <v>399</v>
      </c>
      <c r="Y77" s="208">
        <v>370</v>
      </c>
      <c r="Z77" s="208">
        <v>413</v>
      </c>
      <c r="AA77" s="208">
        <v>386</v>
      </c>
      <c r="AB77" s="209">
        <v>0.927318295739348</v>
      </c>
      <c r="AC77" s="155">
        <v>0.934624697336562</v>
      </c>
      <c r="AD77" s="173">
        <v>-0.00730640159721341</v>
      </c>
      <c r="AE77" s="159"/>
      <c r="AF77" s="161"/>
    </row>
    <row r="78" spans="1:32">
      <c r="A78" s="87" t="s">
        <v>24</v>
      </c>
      <c r="B78" s="206" t="s">
        <v>1766</v>
      </c>
      <c r="C78" s="171" t="s">
        <v>71</v>
      </c>
      <c r="D78" s="153">
        <v>42</v>
      </c>
      <c r="E78" s="153">
        <v>42</v>
      </c>
      <c r="F78" s="151">
        <v>42</v>
      </c>
      <c r="G78" s="151">
        <v>40</v>
      </c>
      <c r="H78" s="151">
        <v>50</v>
      </c>
      <c r="I78" s="151">
        <v>49</v>
      </c>
      <c r="J78" s="172">
        <v>0.9</v>
      </c>
      <c r="K78" s="154">
        <v>1</v>
      </c>
      <c r="L78" s="154">
        <v>0.952380952380952</v>
      </c>
      <c r="M78" s="154">
        <v>0.98</v>
      </c>
      <c r="N78" s="207">
        <v>1297</v>
      </c>
      <c r="O78" s="153">
        <v>1211</v>
      </c>
      <c r="P78" s="153">
        <v>38</v>
      </c>
      <c r="Q78" s="151">
        <v>39</v>
      </c>
      <c r="R78" s="151">
        <v>48</v>
      </c>
      <c r="S78" s="154">
        <v>0.933693138010794</v>
      </c>
      <c r="T78" s="154">
        <v>0.904761904761905</v>
      </c>
      <c r="U78" s="155">
        <v>0.928571428571429</v>
      </c>
      <c r="V78" s="155">
        <v>0.96</v>
      </c>
      <c r="W78" s="173">
        <v>-0.0238095238095238</v>
      </c>
      <c r="X78" s="158">
        <v>331</v>
      </c>
      <c r="Y78" s="208">
        <v>309</v>
      </c>
      <c r="Z78" s="208">
        <v>342</v>
      </c>
      <c r="AA78" s="208">
        <v>319</v>
      </c>
      <c r="AB78" s="209">
        <v>0.933534743202417</v>
      </c>
      <c r="AC78" s="155">
        <v>0.932748538011696</v>
      </c>
      <c r="AD78" s="173">
        <v>0.000786205190721034</v>
      </c>
      <c r="AE78" s="159"/>
      <c r="AF78" s="161"/>
    </row>
    <row r="79" spans="1:32">
      <c r="A79" s="87" t="s">
        <v>24</v>
      </c>
      <c r="B79" s="206" t="s">
        <v>1766</v>
      </c>
      <c r="C79" s="171" t="s">
        <v>70</v>
      </c>
      <c r="D79" s="153">
        <v>72</v>
      </c>
      <c r="E79" s="153">
        <v>72</v>
      </c>
      <c r="F79" s="151">
        <v>77</v>
      </c>
      <c r="G79" s="151">
        <v>76</v>
      </c>
      <c r="H79" s="151">
        <v>79</v>
      </c>
      <c r="I79" s="151">
        <v>75</v>
      </c>
      <c r="J79" s="172">
        <v>0.9</v>
      </c>
      <c r="K79" s="154">
        <v>1</v>
      </c>
      <c r="L79" s="154">
        <v>0.987012987012987</v>
      </c>
      <c r="M79" s="154">
        <v>0.949367088607595</v>
      </c>
      <c r="N79" s="207">
        <v>2180</v>
      </c>
      <c r="O79" s="153">
        <v>2122</v>
      </c>
      <c r="P79" s="153">
        <v>69</v>
      </c>
      <c r="Q79" s="151">
        <v>75</v>
      </c>
      <c r="R79" s="151">
        <v>74</v>
      </c>
      <c r="S79" s="154">
        <v>0.973394495412844</v>
      </c>
      <c r="T79" s="154">
        <v>0.958333333333333</v>
      </c>
      <c r="U79" s="155">
        <v>0.974025974025974</v>
      </c>
      <c r="V79" s="155">
        <v>0.936708860759494</v>
      </c>
      <c r="W79" s="173">
        <v>-0.0156926406926406</v>
      </c>
      <c r="X79" s="158">
        <v>551</v>
      </c>
      <c r="Y79" s="208">
        <v>526</v>
      </c>
      <c r="Z79" s="208">
        <v>557</v>
      </c>
      <c r="AA79" s="208">
        <v>547</v>
      </c>
      <c r="AB79" s="209">
        <v>0.954627949183303</v>
      </c>
      <c r="AC79" s="155">
        <v>0.982046678635548</v>
      </c>
      <c r="AD79" s="173">
        <v>-0.0274187294522446</v>
      </c>
      <c r="AE79" s="159"/>
      <c r="AF79" s="161"/>
    </row>
    <row r="80" spans="1:32">
      <c r="A80" s="87" t="s">
        <v>24</v>
      </c>
      <c r="B80" s="206" t="s">
        <v>1766</v>
      </c>
      <c r="C80" s="171" t="s">
        <v>73</v>
      </c>
      <c r="D80" s="153">
        <v>0</v>
      </c>
      <c r="E80" s="153">
        <v>0</v>
      </c>
      <c r="F80" s="151">
        <v>0</v>
      </c>
      <c r="G80" s="151">
        <v>0</v>
      </c>
      <c r="H80" s="151">
        <v>0</v>
      </c>
      <c r="I80" s="151">
        <v>0</v>
      </c>
      <c r="J80" s="172">
        <v>0.9</v>
      </c>
      <c r="K80" s="154">
        <v>0</v>
      </c>
      <c r="L80" s="154">
        <v>0</v>
      </c>
      <c r="M80" s="154">
        <v>0</v>
      </c>
      <c r="N80" s="207">
        <v>0</v>
      </c>
      <c r="O80" s="153">
        <v>0</v>
      </c>
      <c r="P80" s="153">
        <v>0</v>
      </c>
      <c r="Q80" s="151">
        <v>0</v>
      </c>
      <c r="R80" s="151">
        <v>0</v>
      </c>
      <c r="S80" s="154">
        <v>0</v>
      </c>
      <c r="T80" s="154">
        <v>0</v>
      </c>
      <c r="U80" s="155">
        <v>0</v>
      </c>
      <c r="V80" s="155">
        <v>0</v>
      </c>
      <c r="W80" s="173">
        <v>0</v>
      </c>
      <c r="X80" s="158">
        <v>0</v>
      </c>
      <c r="Y80" s="208">
        <v>0</v>
      </c>
      <c r="Z80" s="208">
        <v>0</v>
      </c>
      <c r="AA80" s="208">
        <v>0</v>
      </c>
      <c r="AB80" s="209">
        <v>0</v>
      </c>
      <c r="AC80" s="155">
        <v>0</v>
      </c>
      <c r="AD80" s="173">
        <v>0</v>
      </c>
      <c r="AE80" s="159"/>
      <c r="AF80" s="161"/>
    </row>
    <row r="81" spans="1:32">
      <c r="A81" s="87" t="s">
        <v>24</v>
      </c>
      <c r="B81" s="206" t="s">
        <v>1766</v>
      </c>
      <c r="C81" s="171" t="s">
        <v>69</v>
      </c>
      <c r="D81" s="153">
        <v>81</v>
      </c>
      <c r="E81" s="153">
        <v>69</v>
      </c>
      <c r="F81" s="151">
        <v>90</v>
      </c>
      <c r="G81" s="151">
        <v>80</v>
      </c>
      <c r="H81" s="151">
        <v>97</v>
      </c>
      <c r="I81" s="151">
        <v>92</v>
      </c>
      <c r="J81" s="172">
        <v>0.9</v>
      </c>
      <c r="K81" s="154">
        <v>0.851851851851852</v>
      </c>
      <c r="L81" s="154">
        <v>0.888888888888889</v>
      </c>
      <c r="M81" s="154">
        <v>0.948453608247423</v>
      </c>
      <c r="N81" s="207">
        <v>2477</v>
      </c>
      <c r="O81" s="153">
        <v>2275</v>
      </c>
      <c r="P81" s="153">
        <v>68</v>
      </c>
      <c r="Q81" s="151">
        <v>79</v>
      </c>
      <c r="R81" s="151">
        <v>90</v>
      </c>
      <c r="S81" s="154">
        <v>0.918449737585789</v>
      </c>
      <c r="T81" s="154">
        <v>0.839506172839506</v>
      </c>
      <c r="U81" s="155">
        <v>0.877777777777778</v>
      </c>
      <c r="V81" s="155">
        <v>0.927835051546392</v>
      </c>
      <c r="W81" s="173">
        <v>-0.0382716049382716</v>
      </c>
      <c r="X81" s="158">
        <v>646</v>
      </c>
      <c r="Y81" s="208">
        <v>590</v>
      </c>
      <c r="Z81" s="208">
        <v>641</v>
      </c>
      <c r="AA81" s="208">
        <v>596</v>
      </c>
      <c r="AB81" s="209">
        <v>0.913312693498452</v>
      </c>
      <c r="AC81" s="155">
        <v>0.929797191887676</v>
      </c>
      <c r="AD81" s="173">
        <v>-0.0164844983892235</v>
      </c>
      <c r="AE81" s="159"/>
      <c r="AF81" s="161"/>
    </row>
    <row r="82" spans="1:32">
      <c r="A82" s="87" t="s">
        <v>24</v>
      </c>
      <c r="B82" s="206" t="s">
        <v>1766</v>
      </c>
      <c r="C82" s="171" t="s">
        <v>75</v>
      </c>
      <c r="D82" s="153">
        <v>59</v>
      </c>
      <c r="E82" s="153">
        <v>52</v>
      </c>
      <c r="F82" s="151">
        <v>59</v>
      </c>
      <c r="G82" s="151">
        <v>54</v>
      </c>
      <c r="H82" s="151">
        <v>67</v>
      </c>
      <c r="I82" s="151">
        <v>66</v>
      </c>
      <c r="J82" s="172">
        <v>0.9</v>
      </c>
      <c r="K82" s="154">
        <v>0.88135593220339</v>
      </c>
      <c r="L82" s="154">
        <v>0.915254237288136</v>
      </c>
      <c r="M82" s="154">
        <v>0.985074626865672</v>
      </c>
      <c r="N82" s="207">
        <v>1837</v>
      </c>
      <c r="O82" s="153">
        <v>1764</v>
      </c>
      <c r="P82" s="153">
        <v>52</v>
      </c>
      <c r="Q82" s="151">
        <v>52</v>
      </c>
      <c r="R82" s="151">
        <v>66</v>
      </c>
      <c r="S82" s="154">
        <v>0.960261295590637</v>
      </c>
      <c r="T82" s="154">
        <v>0.88135593220339</v>
      </c>
      <c r="U82" s="155">
        <v>0.88135593220339</v>
      </c>
      <c r="V82" s="155">
        <v>0.985074626865672</v>
      </c>
      <c r="W82" s="173">
        <v>0</v>
      </c>
      <c r="X82" s="158">
        <v>456</v>
      </c>
      <c r="Y82" s="208">
        <v>438</v>
      </c>
      <c r="Z82" s="208">
        <v>476</v>
      </c>
      <c r="AA82" s="208">
        <v>452</v>
      </c>
      <c r="AB82" s="209">
        <v>0.960526315789474</v>
      </c>
      <c r="AC82" s="155">
        <v>0.949579831932773</v>
      </c>
      <c r="AD82" s="173">
        <v>0.0109464838567006</v>
      </c>
      <c r="AE82" s="159"/>
      <c r="AF82" s="161"/>
    </row>
    <row r="83" spans="1:32">
      <c r="A83" s="87" t="s">
        <v>24</v>
      </c>
      <c r="B83" s="206" t="s">
        <v>1766</v>
      </c>
      <c r="C83" s="171" t="s">
        <v>76</v>
      </c>
      <c r="D83" s="153">
        <v>27</v>
      </c>
      <c r="E83" s="153">
        <v>26</v>
      </c>
      <c r="F83" s="151">
        <v>30</v>
      </c>
      <c r="G83" s="151">
        <v>29</v>
      </c>
      <c r="H83" s="151">
        <v>27</v>
      </c>
      <c r="I83" s="151">
        <v>27</v>
      </c>
      <c r="J83" s="172">
        <v>0.9</v>
      </c>
      <c r="K83" s="154">
        <v>0.962962962962963</v>
      </c>
      <c r="L83" s="154">
        <v>0.966666666666667</v>
      </c>
      <c r="M83" s="154">
        <v>1</v>
      </c>
      <c r="N83" s="207">
        <v>811</v>
      </c>
      <c r="O83" s="153">
        <v>803</v>
      </c>
      <c r="P83" s="153">
        <v>26</v>
      </c>
      <c r="Q83" s="151">
        <v>29</v>
      </c>
      <c r="R83" s="151">
        <v>27</v>
      </c>
      <c r="S83" s="154">
        <v>0.990135635018496</v>
      </c>
      <c r="T83" s="154">
        <v>0.962962962962963</v>
      </c>
      <c r="U83" s="155">
        <v>0.966666666666667</v>
      </c>
      <c r="V83" s="155">
        <v>1</v>
      </c>
      <c r="W83" s="173">
        <v>-0.00370370370370376</v>
      </c>
      <c r="X83" s="158">
        <v>200</v>
      </c>
      <c r="Y83" s="208">
        <v>198</v>
      </c>
      <c r="Z83" s="208">
        <v>208</v>
      </c>
      <c r="AA83" s="208">
        <v>206</v>
      </c>
      <c r="AB83" s="209">
        <v>0.99</v>
      </c>
      <c r="AC83" s="155">
        <v>0.990384615384615</v>
      </c>
      <c r="AD83" s="173">
        <v>-0.000384615384615428</v>
      </c>
      <c r="AE83" s="159"/>
      <c r="AF83" s="161"/>
    </row>
    <row r="84" spans="1:32">
      <c r="A84" s="87" t="s">
        <v>24</v>
      </c>
      <c r="B84" s="206" t="s">
        <v>1766</v>
      </c>
      <c r="C84" s="171" t="s">
        <v>74</v>
      </c>
      <c r="D84" s="153">
        <v>71</v>
      </c>
      <c r="E84" s="153">
        <v>71</v>
      </c>
      <c r="F84" s="151">
        <v>72</v>
      </c>
      <c r="G84" s="151">
        <v>72</v>
      </c>
      <c r="H84" s="151">
        <v>83</v>
      </c>
      <c r="I84" s="151">
        <v>83</v>
      </c>
      <c r="J84" s="172">
        <v>0.9</v>
      </c>
      <c r="K84" s="154">
        <v>1</v>
      </c>
      <c r="L84" s="154">
        <v>1</v>
      </c>
      <c r="M84" s="154">
        <v>1</v>
      </c>
      <c r="N84" s="207">
        <v>2138</v>
      </c>
      <c r="O84" s="153">
        <v>2129</v>
      </c>
      <c r="P84" s="153">
        <v>71</v>
      </c>
      <c r="Q84" s="151">
        <v>72</v>
      </c>
      <c r="R84" s="151">
        <v>83</v>
      </c>
      <c r="S84" s="154">
        <v>0.995790458372311</v>
      </c>
      <c r="T84" s="154">
        <v>1</v>
      </c>
      <c r="U84" s="155">
        <v>1</v>
      </c>
      <c r="V84" s="155">
        <v>1</v>
      </c>
      <c r="W84" s="173">
        <v>0</v>
      </c>
      <c r="X84" s="158">
        <v>551</v>
      </c>
      <c r="Y84" s="208">
        <v>551</v>
      </c>
      <c r="Z84" s="208">
        <v>553</v>
      </c>
      <c r="AA84" s="208">
        <v>551</v>
      </c>
      <c r="AB84" s="209">
        <v>1</v>
      </c>
      <c r="AC84" s="155">
        <v>0.996383363471971</v>
      </c>
      <c r="AD84" s="173">
        <v>0.0036166365280289</v>
      </c>
      <c r="AE84" s="159"/>
      <c r="AF84" s="161"/>
    </row>
    <row r="85" spans="1:32">
      <c r="A85" s="87" t="s">
        <v>24</v>
      </c>
      <c r="B85" s="206" t="s">
        <v>1771</v>
      </c>
      <c r="C85" s="171" t="s">
        <v>1772</v>
      </c>
      <c r="D85" s="153">
        <v>0</v>
      </c>
      <c r="E85" s="153">
        <v>0</v>
      </c>
      <c r="F85" s="151">
        <v>0</v>
      </c>
      <c r="G85" s="151">
        <v>0</v>
      </c>
      <c r="H85" s="151">
        <v>0</v>
      </c>
      <c r="I85" s="151">
        <v>0</v>
      </c>
      <c r="J85" s="172">
        <v>0.9</v>
      </c>
      <c r="K85" s="154">
        <v>0</v>
      </c>
      <c r="L85" s="154">
        <v>0</v>
      </c>
      <c r="M85" s="154">
        <v>0</v>
      </c>
      <c r="N85" s="207">
        <v>0</v>
      </c>
      <c r="O85" s="153">
        <v>0</v>
      </c>
      <c r="P85" s="153">
        <v>0</v>
      </c>
      <c r="Q85" s="151">
        <v>0</v>
      </c>
      <c r="R85" s="151">
        <v>0</v>
      </c>
      <c r="S85" s="154">
        <v>0</v>
      </c>
      <c r="T85" s="154">
        <v>0</v>
      </c>
      <c r="U85" s="155">
        <v>0</v>
      </c>
      <c r="V85" s="155">
        <v>0</v>
      </c>
      <c r="W85" s="173">
        <v>0</v>
      </c>
      <c r="X85" s="158">
        <v>0</v>
      </c>
      <c r="Y85" s="208">
        <v>0</v>
      </c>
      <c r="Z85" s="208">
        <v>0</v>
      </c>
      <c r="AA85" s="208">
        <v>0</v>
      </c>
      <c r="AB85" s="209">
        <v>0</v>
      </c>
      <c r="AC85" s="155">
        <v>0</v>
      </c>
      <c r="AD85" s="173">
        <v>0</v>
      </c>
      <c r="AE85" s="159"/>
      <c r="AF85" s="161"/>
    </row>
    <row r="86" spans="1:32">
      <c r="A86" s="87" t="s">
        <v>24</v>
      </c>
      <c r="B86" s="206" t="s">
        <v>1771</v>
      </c>
      <c r="C86" s="171" t="s">
        <v>1773</v>
      </c>
      <c r="D86" s="153">
        <v>0</v>
      </c>
      <c r="E86" s="153">
        <v>0</v>
      </c>
      <c r="F86" s="151">
        <v>0</v>
      </c>
      <c r="G86" s="151">
        <v>0</v>
      </c>
      <c r="H86" s="151">
        <v>0</v>
      </c>
      <c r="I86" s="151">
        <v>0</v>
      </c>
      <c r="J86" s="172">
        <v>0.9</v>
      </c>
      <c r="K86" s="154">
        <v>0</v>
      </c>
      <c r="L86" s="154">
        <v>0</v>
      </c>
      <c r="M86" s="154">
        <v>0</v>
      </c>
      <c r="N86" s="207">
        <v>0</v>
      </c>
      <c r="O86" s="153">
        <v>0</v>
      </c>
      <c r="P86" s="153">
        <v>0</v>
      </c>
      <c r="Q86" s="151">
        <v>0</v>
      </c>
      <c r="R86" s="151">
        <v>0</v>
      </c>
      <c r="S86" s="154">
        <v>0</v>
      </c>
      <c r="T86" s="154">
        <v>0</v>
      </c>
      <c r="U86" s="155">
        <v>0</v>
      </c>
      <c r="V86" s="155">
        <v>0</v>
      </c>
      <c r="W86" s="173">
        <v>0</v>
      </c>
      <c r="X86" s="158">
        <v>0</v>
      </c>
      <c r="Y86" s="208">
        <v>0</v>
      </c>
      <c r="Z86" s="208">
        <v>0</v>
      </c>
      <c r="AA86" s="208">
        <v>0</v>
      </c>
      <c r="AB86" s="209">
        <v>0</v>
      </c>
      <c r="AC86" s="155">
        <v>0</v>
      </c>
      <c r="AD86" s="173">
        <v>0</v>
      </c>
      <c r="AE86" s="159"/>
      <c r="AF86" s="161"/>
    </row>
    <row r="87" spans="1:32">
      <c r="A87" s="87" t="s">
        <v>24</v>
      </c>
      <c r="B87" s="206" t="s">
        <v>1771</v>
      </c>
      <c r="C87" s="171" t="s">
        <v>1774</v>
      </c>
      <c r="D87" s="153">
        <v>0</v>
      </c>
      <c r="E87" s="153">
        <v>0</v>
      </c>
      <c r="F87" s="151">
        <v>0</v>
      </c>
      <c r="G87" s="151">
        <v>0</v>
      </c>
      <c r="H87" s="151">
        <v>0</v>
      </c>
      <c r="I87" s="151">
        <v>0</v>
      </c>
      <c r="J87" s="172">
        <v>0.9</v>
      </c>
      <c r="K87" s="154">
        <v>0</v>
      </c>
      <c r="L87" s="154">
        <v>0</v>
      </c>
      <c r="M87" s="154">
        <v>0</v>
      </c>
      <c r="N87" s="207">
        <v>0</v>
      </c>
      <c r="O87" s="153">
        <v>0</v>
      </c>
      <c r="P87" s="153">
        <v>0</v>
      </c>
      <c r="Q87" s="151">
        <v>0</v>
      </c>
      <c r="R87" s="151">
        <v>0</v>
      </c>
      <c r="S87" s="154">
        <v>0</v>
      </c>
      <c r="T87" s="154">
        <v>0</v>
      </c>
      <c r="U87" s="155">
        <v>0</v>
      </c>
      <c r="V87" s="155">
        <v>0</v>
      </c>
      <c r="W87" s="173">
        <v>0</v>
      </c>
      <c r="X87" s="158">
        <v>0</v>
      </c>
      <c r="Y87" s="208">
        <v>0</v>
      </c>
      <c r="Z87" s="208">
        <v>0</v>
      </c>
      <c r="AA87" s="208">
        <v>0</v>
      </c>
      <c r="AB87" s="209">
        <v>0</v>
      </c>
      <c r="AC87" s="155">
        <v>0</v>
      </c>
      <c r="AD87" s="173">
        <v>0</v>
      </c>
      <c r="AE87" s="159"/>
      <c r="AF87" s="161"/>
    </row>
    <row r="88" spans="1:32">
      <c r="A88" s="87" t="s">
        <v>24</v>
      </c>
      <c r="B88" s="206" t="s">
        <v>1771</v>
      </c>
      <c r="C88" s="171" t="s">
        <v>1775</v>
      </c>
      <c r="D88" s="153">
        <v>0</v>
      </c>
      <c r="E88" s="153">
        <v>0</v>
      </c>
      <c r="F88" s="151">
        <v>0</v>
      </c>
      <c r="G88" s="151">
        <v>0</v>
      </c>
      <c r="H88" s="151">
        <v>0</v>
      </c>
      <c r="I88" s="151">
        <v>0</v>
      </c>
      <c r="J88" s="172">
        <v>0.9</v>
      </c>
      <c r="K88" s="154">
        <v>0</v>
      </c>
      <c r="L88" s="154">
        <v>0</v>
      </c>
      <c r="M88" s="154">
        <v>0</v>
      </c>
      <c r="N88" s="207">
        <v>0</v>
      </c>
      <c r="O88" s="153">
        <v>0</v>
      </c>
      <c r="P88" s="153">
        <v>0</v>
      </c>
      <c r="Q88" s="151">
        <v>0</v>
      </c>
      <c r="R88" s="151">
        <v>0</v>
      </c>
      <c r="S88" s="154">
        <v>0</v>
      </c>
      <c r="T88" s="154">
        <v>0</v>
      </c>
      <c r="U88" s="155">
        <v>0</v>
      </c>
      <c r="V88" s="155">
        <v>0</v>
      </c>
      <c r="W88" s="173">
        <v>0</v>
      </c>
      <c r="X88" s="158">
        <v>0</v>
      </c>
      <c r="Y88" s="208">
        <v>0</v>
      </c>
      <c r="Z88" s="208">
        <v>0</v>
      </c>
      <c r="AA88" s="208">
        <v>0</v>
      </c>
      <c r="AB88" s="209">
        <v>0</v>
      </c>
      <c r="AC88" s="155">
        <v>0</v>
      </c>
      <c r="AD88" s="173">
        <v>0</v>
      </c>
      <c r="AE88" s="159"/>
      <c r="AF88" s="161"/>
    </row>
    <row r="89" spans="1:32">
      <c r="A89" s="87" t="s">
        <v>24</v>
      </c>
      <c r="B89" s="206" t="s">
        <v>1771</v>
      </c>
      <c r="C89" s="171" t="s">
        <v>78</v>
      </c>
      <c r="D89" s="153">
        <v>61</v>
      </c>
      <c r="E89" s="153">
        <v>60</v>
      </c>
      <c r="F89" s="151">
        <v>63</v>
      </c>
      <c r="G89" s="151">
        <v>63</v>
      </c>
      <c r="H89" s="151">
        <v>77</v>
      </c>
      <c r="I89" s="151">
        <v>77</v>
      </c>
      <c r="J89" s="172">
        <v>0.9</v>
      </c>
      <c r="K89" s="154">
        <v>0.983606557377049</v>
      </c>
      <c r="L89" s="154">
        <v>1</v>
      </c>
      <c r="M89" s="154">
        <v>1</v>
      </c>
      <c r="N89" s="207">
        <v>1948</v>
      </c>
      <c r="O89" s="153">
        <v>1799</v>
      </c>
      <c r="P89" s="153">
        <v>55</v>
      </c>
      <c r="Q89" s="151">
        <v>57</v>
      </c>
      <c r="R89" s="151">
        <v>75</v>
      </c>
      <c r="S89" s="154">
        <v>0.923511293634497</v>
      </c>
      <c r="T89" s="154">
        <v>0.901639344262295</v>
      </c>
      <c r="U89" s="155">
        <v>0.904761904761905</v>
      </c>
      <c r="V89" s="155">
        <v>0.974025974025974</v>
      </c>
      <c r="W89" s="173">
        <v>-0.00312256049960968</v>
      </c>
      <c r="X89" s="158">
        <v>488</v>
      </c>
      <c r="Y89" s="208">
        <v>457</v>
      </c>
      <c r="Z89" s="208">
        <v>494</v>
      </c>
      <c r="AA89" s="208">
        <v>456</v>
      </c>
      <c r="AB89" s="209">
        <v>0.936475409836066</v>
      </c>
      <c r="AC89" s="155">
        <v>0.923076923076923</v>
      </c>
      <c r="AD89" s="173">
        <v>0.0133984867591425</v>
      </c>
      <c r="AE89" s="159"/>
      <c r="AF89" s="161"/>
    </row>
    <row r="90" spans="1:32">
      <c r="A90" s="87" t="s">
        <v>24</v>
      </c>
      <c r="B90" s="206" t="s">
        <v>1771</v>
      </c>
      <c r="C90" s="171" t="s">
        <v>77</v>
      </c>
      <c r="D90" s="153">
        <v>82</v>
      </c>
      <c r="E90" s="153">
        <v>82</v>
      </c>
      <c r="F90" s="151">
        <v>92</v>
      </c>
      <c r="G90" s="151">
        <v>89</v>
      </c>
      <c r="H90" s="151">
        <v>97</v>
      </c>
      <c r="I90" s="151">
        <v>97</v>
      </c>
      <c r="J90" s="172">
        <v>0.9</v>
      </c>
      <c r="K90" s="154">
        <v>1</v>
      </c>
      <c r="L90" s="154">
        <v>0.967391304347826</v>
      </c>
      <c r="M90" s="154">
        <v>1</v>
      </c>
      <c r="N90" s="207">
        <v>2541</v>
      </c>
      <c r="O90" s="153">
        <v>2420</v>
      </c>
      <c r="P90" s="153">
        <v>80</v>
      </c>
      <c r="Q90" s="151">
        <v>89</v>
      </c>
      <c r="R90" s="151">
        <v>92</v>
      </c>
      <c r="S90" s="154">
        <v>0.952380952380952</v>
      </c>
      <c r="T90" s="154">
        <v>0.975609756097561</v>
      </c>
      <c r="U90" s="155">
        <v>0.967391304347826</v>
      </c>
      <c r="V90" s="155">
        <v>0.948453608247423</v>
      </c>
      <c r="W90" s="173">
        <v>0.0082184517497349</v>
      </c>
      <c r="X90" s="158">
        <v>654</v>
      </c>
      <c r="Y90" s="208">
        <v>631</v>
      </c>
      <c r="Z90" s="208">
        <v>659</v>
      </c>
      <c r="AA90" s="208">
        <v>614</v>
      </c>
      <c r="AB90" s="209">
        <v>0.964831804281346</v>
      </c>
      <c r="AC90" s="155">
        <v>0.931714719271624</v>
      </c>
      <c r="AD90" s="173">
        <v>0.0331170850097219</v>
      </c>
      <c r="AE90" s="159"/>
      <c r="AF90" s="161"/>
    </row>
    <row r="91" spans="1:32">
      <c r="A91" s="87" t="s">
        <v>24</v>
      </c>
      <c r="B91" s="206" t="s">
        <v>1771</v>
      </c>
      <c r="C91" s="171" t="s">
        <v>83</v>
      </c>
      <c r="D91" s="153">
        <v>100</v>
      </c>
      <c r="E91" s="153">
        <v>95</v>
      </c>
      <c r="F91" s="151">
        <v>110</v>
      </c>
      <c r="G91" s="151">
        <v>104</v>
      </c>
      <c r="H91" s="151">
        <v>114</v>
      </c>
      <c r="I91" s="151">
        <v>111</v>
      </c>
      <c r="J91" s="172">
        <v>0.9</v>
      </c>
      <c r="K91" s="154">
        <v>0.95</v>
      </c>
      <c r="L91" s="154">
        <v>0.945454545454545</v>
      </c>
      <c r="M91" s="154">
        <v>0.973684210526316</v>
      </c>
      <c r="N91" s="207">
        <v>3049</v>
      </c>
      <c r="O91" s="153">
        <v>2901</v>
      </c>
      <c r="P91" s="153">
        <v>95</v>
      </c>
      <c r="Q91" s="151">
        <v>104</v>
      </c>
      <c r="R91" s="151">
        <v>110</v>
      </c>
      <c r="S91" s="154">
        <v>0.951459494916366</v>
      </c>
      <c r="T91" s="154">
        <v>0.95</v>
      </c>
      <c r="U91" s="155">
        <v>0.945454545454545</v>
      </c>
      <c r="V91" s="155">
        <v>0.964912280701754</v>
      </c>
      <c r="W91" s="173">
        <v>0.00454545454545452</v>
      </c>
      <c r="X91" s="158">
        <v>768</v>
      </c>
      <c r="Y91" s="208">
        <v>726</v>
      </c>
      <c r="Z91" s="208">
        <v>784</v>
      </c>
      <c r="AA91" s="208">
        <v>751</v>
      </c>
      <c r="AB91" s="209">
        <v>0.9453125</v>
      </c>
      <c r="AC91" s="155">
        <v>0.957908163265306</v>
      </c>
      <c r="AD91" s="173">
        <v>-0.0125956632653061</v>
      </c>
      <c r="AE91" s="159"/>
      <c r="AF91" s="161"/>
    </row>
    <row r="92" spans="1:32">
      <c r="A92" s="87" t="s">
        <v>24</v>
      </c>
      <c r="B92" s="206" t="s">
        <v>1771</v>
      </c>
      <c r="C92" s="171" t="s">
        <v>81</v>
      </c>
      <c r="D92" s="153">
        <v>33</v>
      </c>
      <c r="E92" s="153">
        <v>32</v>
      </c>
      <c r="F92" s="151">
        <v>31</v>
      </c>
      <c r="G92" s="151">
        <v>30</v>
      </c>
      <c r="H92" s="151">
        <v>45</v>
      </c>
      <c r="I92" s="151">
        <v>44</v>
      </c>
      <c r="J92" s="172">
        <v>0.9</v>
      </c>
      <c r="K92" s="154">
        <v>0.96969696969697</v>
      </c>
      <c r="L92" s="154">
        <v>0.967741935483871</v>
      </c>
      <c r="M92" s="154">
        <v>0.977777777777778</v>
      </c>
      <c r="N92" s="207">
        <v>1106</v>
      </c>
      <c r="O92" s="153">
        <v>1023</v>
      </c>
      <c r="P92" s="153">
        <v>32</v>
      </c>
      <c r="Q92" s="151">
        <v>28</v>
      </c>
      <c r="R92" s="151">
        <v>43</v>
      </c>
      <c r="S92" s="154">
        <v>0.9249547920434</v>
      </c>
      <c r="T92" s="154">
        <v>0.96969696969697</v>
      </c>
      <c r="U92" s="155">
        <v>0.903225806451613</v>
      </c>
      <c r="V92" s="155">
        <v>0.955555555555556</v>
      </c>
      <c r="W92" s="173">
        <v>0.0664711632453568</v>
      </c>
      <c r="X92" s="158">
        <v>282</v>
      </c>
      <c r="Y92" s="208">
        <v>261</v>
      </c>
      <c r="Z92" s="208">
        <v>282</v>
      </c>
      <c r="AA92" s="208">
        <v>259</v>
      </c>
      <c r="AB92" s="209">
        <v>0.925531914893617</v>
      </c>
      <c r="AC92" s="155">
        <v>0.918439716312057</v>
      </c>
      <c r="AD92" s="173">
        <v>0.00709219858156018</v>
      </c>
      <c r="AE92" s="159"/>
      <c r="AF92" s="161"/>
    </row>
    <row r="93" spans="1:32">
      <c r="A93" s="87" t="s">
        <v>24</v>
      </c>
      <c r="B93" s="206" t="s">
        <v>1771</v>
      </c>
      <c r="C93" s="171" t="s">
        <v>82</v>
      </c>
      <c r="D93" s="153">
        <v>81</v>
      </c>
      <c r="E93" s="153">
        <v>79</v>
      </c>
      <c r="F93" s="151">
        <v>86</v>
      </c>
      <c r="G93" s="151">
        <v>83</v>
      </c>
      <c r="H93" s="151">
        <v>92</v>
      </c>
      <c r="I93" s="151">
        <v>91</v>
      </c>
      <c r="J93" s="172">
        <v>0.9</v>
      </c>
      <c r="K93" s="154">
        <v>0.975308641975309</v>
      </c>
      <c r="L93" s="154">
        <v>0.965116279069767</v>
      </c>
      <c r="M93" s="154">
        <v>0.989130434782609</v>
      </c>
      <c r="N93" s="207">
        <v>2433</v>
      </c>
      <c r="O93" s="153">
        <v>2361</v>
      </c>
      <c r="P93" s="153">
        <v>79</v>
      </c>
      <c r="Q93" s="151">
        <v>82</v>
      </c>
      <c r="R93" s="151">
        <v>91</v>
      </c>
      <c r="S93" s="154">
        <v>0.970406905055487</v>
      </c>
      <c r="T93" s="154">
        <v>0.975308641975309</v>
      </c>
      <c r="U93" s="155">
        <v>0.953488372093023</v>
      </c>
      <c r="V93" s="155">
        <v>0.989130434782609</v>
      </c>
      <c r="W93" s="173">
        <v>0.0218202698822854</v>
      </c>
      <c r="X93" s="158">
        <v>620</v>
      </c>
      <c r="Y93" s="208">
        <v>609</v>
      </c>
      <c r="Z93" s="208">
        <v>615</v>
      </c>
      <c r="AA93" s="208">
        <v>596</v>
      </c>
      <c r="AB93" s="209">
        <v>0.982258064516129</v>
      </c>
      <c r="AC93" s="155">
        <v>0.969105691056911</v>
      </c>
      <c r="AD93" s="173">
        <v>0.0131523734592185</v>
      </c>
      <c r="AE93" s="159"/>
      <c r="AF93" s="161"/>
    </row>
    <row r="94" spans="1:32">
      <c r="A94" s="87" t="s">
        <v>24</v>
      </c>
      <c r="B94" s="206" t="s">
        <v>1771</v>
      </c>
      <c r="C94" s="171" t="s">
        <v>79</v>
      </c>
      <c r="D94" s="153">
        <v>73</v>
      </c>
      <c r="E94" s="153">
        <v>68</v>
      </c>
      <c r="F94" s="151">
        <v>83</v>
      </c>
      <c r="G94" s="151">
        <v>75</v>
      </c>
      <c r="H94" s="151">
        <v>92</v>
      </c>
      <c r="I94" s="151">
        <v>85</v>
      </c>
      <c r="J94" s="172">
        <v>0.9</v>
      </c>
      <c r="K94" s="154">
        <v>0.931506849315068</v>
      </c>
      <c r="L94" s="154">
        <v>0.903614457831325</v>
      </c>
      <c r="M94" s="154">
        <v>0.923913043478261</v>
      </c>
      <c r="N94" s="207">
        <v>2257</v>
      </c>
      <c r="O94" s="153">
        <v>2095</v>
      </c>
      <c r="P94" s="153">
        <v>67</v>
      </c>
      <c r="Q94" s="151">
        <v>71</v>
      </c>
      <c r="R94" s="151">
        <v>79</v>
      </c>
      <c r="S94" s="154">
        <v>0.928223305272486</v>
      </c>
      <c r="T94" s="154">
        <v>0.917808219178082</v>
      </c>
      <c r="U94" s="155">
        <v>0.855421686746988</v>
      </c>
      <c r="V94" s="155">
        <v>0.858695652173913</v>
      </c>
      <c r="W94" s="173">
        <v>0.0623865324310943</v>
      </c>
      <c r="X94" s="158">
        <v>592</v>
      </c>
      <c r="Y94" s="208">
        <v>550</v>
      </c>
      <c r="Z94" s="208">
        <v>588</v>
      </c>
      <c r="AA94" s="208">
        <v>556</v>
      </c>
      <c r="AB94" s="209">
        <v>0.929054054054054</v>
      </c>
      <c r="AC94" s="155">
        <v>0.945578231292517</v>
      </c>
      <c r="AD94" s="173">
        <v>-0.016524177238463</v>
      </c>
      <c r="AE94" s="159"/>
      <c r="AF94" s="161"/>
    </row>
    <row r="95" spans="1:32">
      <c r="A95" s="87" t="s">
        <v>24</v>
      </c>
      <c r="B95" s="206" t="s">
        <v>1776</v>
      </c>
      <c r="C95" s="171" t="s">
        <v>1777</v>
      </c>
      <c r="D95" s="153">
        <v>0</v>
      </c>
      <c r="E95" s="153">
        <v>0</v>
      </c>
      <c r="F95" s="151">
        <v>0</v>
      </c>
      <c r="G95" s="151">
        <v>0</v>
      </c>
      <c r="H95" s="151">
        <v>0</v>
      </c>
      <c r="I95" s="151">
        <v>0</v>
      </c>
      <c r="J95" s="172">
        <v>0.9</v>
      </c>
      <c r="K95" s="154">
        <v>0</v>
      </c>
      <c r="L95" s="154">
        <v>0</v>
      </c>
      <c r="M95" s="154">
        <v>0</v>
      </c>
      <c r="N95" s="207">
        <v>0</v>
      </c>
      <c r="O95" s="153">
        <v>0</v>
      </c>
      <c r="P95" s="153">
        <v>0</v>
      </c>
      <c r="Q95" s="151">
        <v>0</v>
      </c>
      <c r="R95" s="151">
        <v>0</v>
      </c>
      <c r="S95" s="154">
        <v>0</v>
      </c>
      <c r="T95" s="154">
        <v>0</v>
      </c>
      <c r="U95" s="155">
        <v>0</v>
      </c>
      <c r="V95" s="155">
        <v>0</v>
      </c>
      <c r="W95" s="173">
        <v>0</v>
      </c>
      <c r="X95" s="158">
        <v>0</v>
      </c>
      <c r="Y95" s="208">
        <v>0</v>
      </c>
      <c r="Z95" s="208">
        <v>0</v>
      </c>
      <c r="AA95" s="208">
        <v>0</v>
      </c>
      <c r="AB95" s="209">
        <v>0</v>
      </c>
      <c r="AC95" s="155">
        <v>0</v>
      </c>
      <c r="AD95" s="173">
        <v>0</v>
      </c>
      <c r="AE95" s="159"/>
      <c r="AF95" s="161"/>
    </row>
    <row r="96" spans="1:32">
      <c r="A96" s="87" t="s">
        <v>24</v>
      </c>
      <c r="B96" s="206" t="s">
        <v>1776</v>
      </c>
      <c r="C96" s="171" t="s">
        <v>1778</v>
      </c>
      <c r="D96" s="153">
        <v>0</v>
      </c>
      <c r="E96" s="153">
        <v>0</v>
      </c>
      <c r="F96" s="151">
        <v>0</v>
      </c>
      <c r="G96" s="151">
        <v>0</v>
      </c>
      <c r="H96" s="151">
        <v>0</v>
      </c>
      <c r="I96" s="151">
        <v>0</v>
      </c>
      <c r="J96" s="172">
        <v>0.9</v>
      </c>
      <c r="K96" s="154">
        <v>0</v>
      </c>
      <c r="L96" s="154">
        <v>0</v>
      </c>
      <c r="M96" s="154">
        <v>0</v>
      </c>
      <c r="N96" s="207">
        <v>0</v>
      </c>
      <c r="O96" s="153">
        <v>0</v>
      </c>
      <c r="P96" s="153">
        <v>0</v>
      </c>
      <c r="Q96" s="151">
        <v>0</v>
      </c>
      <c r="R96" s="151">
        <v>0</v>
      </c>
      <c r="S96" s="154">
        <v>0</v>
      </c>
      <c r="T96" s="154">
        <v>0</v>
      </c>
      <c r="U96" s="155">
        <v>0</v>
      </c>
      <c r="V96" s="155">
        <v>0</v>
      </c>
      <c r="W96" s="173">
        <v>0</v>
      </c>
      <c r="X96" s="158">
        <v>0</v>
      </c>
      <c r="Y96" s="208">
        <v>0</v>
      </c>
      <c r="Z96" s="208">
        <v>0</v>
      </c>
      <c r="AA96" s="208">
        <v>0</v>
      </c>
      <c r="AB96" s="209">
        <v>0</v>
      </c>
      <c r="AC96" s="155">
        <v>0</v>
      </c>
      <c r="AD96" s="173">
        <v>0</v>
      </c>
      <c r="AE96" s="159"/>
      <c r="AF96" s="161"/>
    </row>
    <row r="97" spans="1:32">
      <c r="A97" s="87" t="s">
        <v>24</v>
      </c>
      <c r="B97" s="206" t="s">
        <v>1776</v>
      </c>
      <c r="C97" s="171" t="s">
        <v>1779</v>
      </c>
      <c r="D97" s="153">
        <v>0</v>
      </c>
      <c r="E97" s="153">
        <v>0</v>
      </c>
      <c r="F97" s="151">
        <v>0</v>
      </c>
      <c r="G97" s="151">
        <v>0</v>
      </c>
      <c r="H97" s="151">
        <v>0</v>
      </c>
      <c r="I97" s="151">
        <v>0</v>
      </c>
      <c r="J97" s="172">
        <v>0.9</v>
      </c>
      <c r="K97" s="154">
        <v>0</v>
      </c>
      <c r="L97" s="154">
        <v>0</v>
      </c>
      <c r="M97" s="154">
        <v>0</v>
      </c>
      <c r="N97" s="207">
        <v>0</v>
      </c>
      <c r="O97" s="153">
        <v>0</v>
      </c>
      <c r="P97" s="153">
        <v>0</v>
      </c>
      <c r="Q97" s="151">
        <v>0</v>
      </c>
      <c r="R97" s="151">
        <v>0</v>
      </c>
      <c r="S97" s="154">
        <v>0</v>
      </c>
      <c r="T97" s="154">
        <v>0</v>
      </c>
      <c r="U97" s="155">
        <v>0</v>
      </c>
      <c r="V97" s="155">
        <v>0</v>
      </c>
      <c r="W97" s="173">
        <v>0</v>
      </c>
      <c r="X97" s="158">
        <v>0</v>
      </c>
      <c r="Y97" s="208">
        <v>0</v>
      </c>
      <c r="Z97" s="208">
        <v>0</v>
      </c>
      <c r="AA97" s="208">
        <v>0</v>
      </c>
      <c r="AB97" s="209">
        <v>0</v>
      </c>
      <c r="AC97" s="155">
        <v>0</v>
      </c>
      <c r="AD97" s="173">
        <v>0</v>
      </c>
      <c r="AE97" s="159"/>
      <c r="AF97" s="161"/>
    </row>
    <row r="98" spans="1:32">
      <c r="A98" s="87" t="s">
        <v>24</v>
      </c>
      <c r="B98" s="206" t="s">
        <v>1776</v>
      </c>
      <c r="C98" s="171" t="s">
        <v>1780</v>
      </c>
      <c r="D98" s="153">
        <v>0</v>
      </c>
      <c r="E98" s="153">
        <v>0</v>
      </c>
      <c r="F98" s="151">
        <v>0</v>
      </c>
      <c r="G98" s="151">
        <v>0</v>
      </c>
      <c r="H98" s="151">
        <v>0</v>
      </c>
      <c r="I98" s="151">
        <v>0</v>
      </c>
      <c r="J98" s="172">
        <v>0.9</v>
      </c>
      <c r="K98" s="154">
        <v>0</v>
      </c>
      <c r="L98" s="154">
        <v>0</v>
      </c>
      <c r="M98" s="154">
        <v>0</v>
      </c>
      <c r="N98" s="207">
        <v>0</v>
      </c>
      <c r="O98" s="153">
        <v>0</v>
      </c>
      <c r="P98" s="153">
        <v>0</v>
      </c>
      <c r="Q98" s="151">
        <v>0</v>
      </c>
      <c r="R98" s="151">
        <v>0</v>
      </c>
      <c r="S98" s="154">
        <v>0</v>
      </c>
      <c r="T98" s="154">
        <v>0</v>
      </c>
      <c r="U98" s="155">
        <v>0</v>
      </c>
      <c r="V98" s="155">
        <v>0</v>
      </c>
      <c r="W98" s="173">
        <v>0</v>
      </c>
      <c r="X98" s="158">
        <v>0</v>
      </c>
      <c r="Y98" s="208">
        <v>0</v>
      </c>
      <c r="Z98" s="208">
        <v>0</v>
      </c>
      <c r="AA98" s="208">
        <v>0</v>
      </c>
      <c r="AB98" s="209">
        <v>0</v>
      </c>
      <c r="AC98" s="155">
        <v>0</v>
      </c>
      <c r="AD98" s="173">
        <v>0</v>
      </c>
      <c r="AE98" s="159"/>
      <c r="AF98" s="161"/>
    </row>
    <row r="99" spans="1:32">
      <c r="A99" s="87" t="s">
        <v>24</v>
      </c>
      <c r="B99" s="206" t="s">
        <v>1776</v>
      </c>
      <c r="C99" s="171" t="s">
        <v>86</v>
      </c>
      <c r="D99" s="153">
        <v>0</v>
      </c>
      <c r="E99" s="153">
        <v>0</v>
      </c>
      <c r="F99" s="151">
        <v>0</v>
      </c>
      <c r="G99" s="151">
        <v>0</v>
      </c>
      <c r="H99" s="151">
        <v>0</v>
      </c>
      <c r="I99" s="151">
        <v>0</v>
      </c>
      <c r="J99" s="172">
        <v>0.9</v>
      </c>
      <c r="K99" s="154">
        <v>0</v>
      </c>
      <c r="L99" s="154">
        <v>0</v>
      </c>
      <c r="M99" s="154">
        <v>0</v>
      </c>
      <c r="N99" s="207">
        <v>0</v>
      </c>
      <c r="O99" s="153">
        <v>0</v>
      </c>
      <c r="P99" s="153">
        <v>0</v>
      </c>
      <c r="Q99" s="151">
        <v>0</v>
      </c>
      <c r="R99" s="151">
        <v>0</v>
      </c>
      <c r="S99" s="154">
        <v>0</v>
      </c>
      <c r="T99" s="154">
        <v>0</v>
      </c>
      <c r="U99" s="155">
        <v>0</v>
      </c>
      <c r="V99" s="155">
        <v>0</v>
      </c>
      <c r="W99" s="173">
        <v>0</v>
      </c>
      <c r="X99" s="158">
        <v>0</v>
      </c>
      <c r="Y99" s="208">
        <v>0</v>
      </c>
      <c r="Z99" s="208">
        <v>0</v>
      </c>
      <c r="AA99" s="208">
        <v>0</v>
      </c>
      <c r="AB99" s="209">
        <v>0</v>
      </c>
      <c r="AC99" s="155">
        <v>0</v>
      </c>
      <c r="AD99" s="173">
        <v>0</v>
      </c>
      <c r="AE99" s="159"/>
      <c r="AF99" s="161"/>
    </row>
    <row r="100" spans="1:32">
      <c r="A100" s="87" t="s">
        <v>24</v>
      </c>
      <c r="B100" s="206" t="s">
        <v>1776</v>
      </c>
      <c r="C100" s="171" t="s">
        <v>84</v>
      </c>
      <c r="D100" s="153">
        <v>63</v>
      </c>
      <c r="E100" s="153">
        <v>61</v>
      </c>
      <c r="F100" s="151">
        <v>67</v>
      </c>
      <c r="G100" s="151">
        <v>66</v>
      </c>
      <c r="H100" s="151">
        <v>68</v>
      </c>
      <c r="I100" s="151">
        <v>68</v>
      </c>
      <c r="J100" s="172">
        <v>0.9</v>
      </c>
      <c r="K100" s="154">
        <v>0.968253968253968</v>
      </c>
      <c r="L100" s="154">
        <v>0.985074626865672</v>
      </c>
      <c r="M100" s="154">
        <v>1</v>
      </c>
      <c r="N100" s="207">
        <v>1971</v>
      </c>
      <c r="O100" s="153">
        <v>1705</v>
      </c>
      <c r="P100" s="153">
        <v>52</v>
      </c>
      <c r="Q100" s="151">
        <v>55</v>
      </c>
      <c r="R100" s="151">
        <v>64</v>
      </c>
      <c r="S100" s="154">
        <v>0.865043125317098</v>
      </c>
      <c r="T100" s="154">
        <v>0.825396825396825</v>
      </c>
      <c r="U100" s="155">
        <v>0.82089552238806</v>
      </c>
      <c r="V100" s="155">
        <v>0.941176470588235</v>
      </c>
      <c r="W100" s="173">
        <v>0.00450130300876561</v>
      </c>
      <c r="X100" s="158">
        <v>488</v>
      </c>
      <c r="Y100" s="208">
        <v>442</v>
      </c>
      <c r="Z100" s="208">
        <v>511</v>
      </c>
      <c r="AA100" s="208">
        <v>454</v>
      </c>
      <c r="AB100" s="209">
        <v>0.905737704918033</v>
      </c>
      <c r="AC100" s="155">
        <v>0.888454011741683</v>
      </c>
      <c r="AD100" s="173">
        <v>0.0172836931763498</v>
      </c>
      <c r="AE100" s="159"/>
      <c r="AF100" s="161"/>
    </row>
    <row r="101" spans="1:32">
      <c r="A101" s="87" t="s">
        <v>24</v>
      </c>
      <c r="B101" s="206" t="s">
        <v>1776</v>
      </c>
      <c r="C101" s="171" t="s">
        <v>87</v>
      </c>
      <c r="D101" s="153">
        <v>76</v>
      </c>
      <c r="E101" s="153">
        <v>74</v>
      </c>
      <c r="F101" s="151">
        <v>79</v>
      </c>
      <c r="G101" s="151">
        <v>79</v>
      </c>
      <c r="H101" s="151">
        <v>85</v>
      </c>
      <c r="I101" s="151">
        <v>83</v>
      </c>
      <c r="J101" s="172">
        <v>0.9</v>
      </c>
      <c r="K101" s="154">
        <v>0.973684210526316</v>
      </c>
      <c r="L101" s="154">
        <v>1</v>
      </c>
      <c r="M101" s="154">
        <v>0.976470588235294</v>
      </c>
      <c r="N101" s="207">
        <v>2280</v>
      </c>
      <c r="O101" s="153">
        <v>2165</v>
      </c>
      <c r="P101" s="153">
        <v>72</v>
      </c>
      <c r="Q101" s="151">
        <v>76</v>
      </c>
      <c r="R101" s="151">
        <v>80</v>
      </c>
      <c r="S101" s="154">
        <v>0.949561403508772</v>
      </c>
      <c r="T101" s="154">
        <v>0.947368421052632</v>
      </c>
      <c r="U101" s="155">
        <v>0.962025316455696</v>
      </c>
      <c r="V101" s="155">
        <v>0.941176470588235</v>
      </c>
      <c r="W101" s="173">
        <v>-0.0146568954030647</v>
      </c>
      <c r="X101" s="158">
        <v>592</v>
      </c>
      <c r="Y101" s="208">
        <v>562</v>
      </c>
      <c r="Z101" s="208">
        <v>585</v>
      </c>
      <c r="AA101" s="208">
        <v>552</v>
      </c>
      <c r="AB101" s="209">
        <v>0.949324324324324</v>
      </c>
      <c r="AC101" s="155">
        <v>0.943589743589744</v>
      </c>
      <c r="AD101" s="173">
        <v>0.00573458073458077</v>
      </c>
      <c r="AE101" s="159"/>
      <c r="AF101" s="161"/>
    </row>
    <row r="102" spans="1:32">
      <c r="A102" s="87" t="s">
        <v>24</v>
      </c>
      <c r="B102" s="206" t="s">
        <v>1776</v>
      </c>
      <c r="C102" s="171" t="s">
        <v>98</v>
      </c>
      <c r="D102" s="153">
        <v>79</v>
      </c>
      <c r="E102" s="153">
        <v>77</v>
      </c>
      <c r="F102" s="151">
        <v>81</v>
      </c>
      <c r="G102" s="151">
        <v>79</v>
      </c>
      <c r="H102" s="151">
        <v>81</v>
      </c>
      <c r="I102" s="151">
        <v>77</v>
      </c>
      <c r="J102" s="172">
        <v>0.9</v>
      </c>
      <c r="K102" s="154">
        <v>0.974683544303797</v>
      </c>
      <c r="L102" s="154">
        <v>0.975308641975309</v>
      </c>
      <c r="M102" s="154">
        <v>0.950617283950617</v>
      </c>
      <c r="N102" s="207">
        <v>2245</v>
      </c>
      <c r="O102" s="153">
        <v>2111</v>
      </c>
      <c r="P102" s="153">
        <v>74</v>
      </c>
      <c r="Q102" s="151">
        <v>78</v>
      </c>
      <c r="R102" s="151">
        <v>77</v>
      </c>
      <c r="S102" s="154">
        <v>0.940311804008909</v>
      </c>
      <c r="T102" s="154">
        <v>0.936708860759494</v>
      </c>
      <c r="U102" s="155">
        <v>0.962962962962963</v>
      </c>
      <c r="V102" s="155">
        <v>0.950617283950617</v>
      </c>
      <c r="W102" s="173">
        <v>-0.0262541022034692</v>
      </c>
      <c r="X102" s="158">
        <v>574</v>
      </c>
      <c r="Y102" s="208">
        <v>542</v>
      </c>
      <c r="Z102" s="208">
        <v>580</v>
      </c>
      <c r="AA102" s="208">
        <v>549</v>
      </c>
      <c r="AB102" s="209">
        <v>0.944250871080139</v>
      </c>
      <c r="AC102" s="155">
        <v>0.946551724137931</v>
      </c>
      <c r="AD102" s="173">
        <v>-0.0023008530577916</v>
      </c>
      <c r="AE102" s="159"/>
      <c r="AF102" s="161"/>
    </row>
    <row r="103" spans="1:32">
      <c r="A103" s="87" t="s">
        <v>24</v>
      </c>
      <c r="B103" s="206" t="s">
        <v>1776</v>
      </c>
      <c r="C103" s="171" t="s">
        <v>89</v>
      </c>
      <c r="D103" s="153">
        <v>153</v>
      </c>
      <c r="E103" s="153">
        <v>146</v>
      </c>
      <c r="F103" s="151">
        <v>139</v>
      </c>
      <c r="G103" s="151">
        <v>127</v>
      </c>
      <c r="H103" s="151">
        <v>154</v>
      </c>
      <c r="I103" s="151">
        <v>142</v>
      </c>
      <c r="J103" s="172">
        <v>0.9</v>
      </c>
      <c r="K103" s="154">
        <v>0.954248366013072</v>
      </c>
      <c r="L103" s="154">
        <v>0.913669064748201</v>
      </c>
      <c r="M103" s="154">
        <v>0.922077922077922</v>
      </c>
      <c r="N103" s="207">
        <v>4000</v>
      </c>
      <c r="O103" s="153">
        <v>3758</v>
      </c>
      <c r="P103" s="153">
        <v>146</v>
      </c>
      <c r="Q103" s="151">
        <v>123</v>
      </c>
      <c r="R103" s="151">
        <v>141</v>
      </c>
      <c r="S103" s="154">
        <v>0.9395</v>
      </c>
      <c r="T103" s="154">
        <v>0.954248366013072</v>
      </c>
      <c r="U103" s="155">
        <v>0.884892086330935</v>
      </c>
      <c r="V103" s="155">
        <v>0.915584415584416</v>
      </c>
      <c r="W103" s="173">
        <v>0.0693562796821366</v>
      </c>
      <c r="X103" s="158">
        <v>1008</v>
      </c>
      <c r="Y103" s="208">
        <v>925</v>
      </c>
      <c r="Z103" s="208">
        <v>1051</v>
      </c>
      <c r="AA103" s="208">
        <v>999</v>
      </c>
      <c r="AB103" s="209">
        <v>0.91765873015873</v>
      </c>
      <c r="AC103" s="155">
        <v>0.950523311132255</v>
      </c>
      <c r="AD103" s="173">
        <v>-0.0328645809735248</v>
      </c>
      <c r="AE103" s="159"/>
      <c r="AF103" s="161"/>
    </row>
    <row r="104" spans="1:32">
      <c r="A104" s="87" t="s">
        <v>24</v>
      </c>
      <c r="B104" s="206" t="s">
        <v>1776</v>
      </c>
      <c r="C104" s="171" t="s">
        <v>90</v>
      </c>
      <c r="D104" s="153">
        <v>48</v>
      </c>
      <c r="E104" s="153">
        <v>45</v>
      </c>
      <c r="F104" s="151">
        <v>57</v>
      </c>
      <c r="G104" s="151">
        <v>55</v>
      </c>
      <c r="H104" s="151">
        <v>68</v>
      </c>
      <c r="I104" s="151">
        <v>65</v>
      </c>
      <c r="J104" s="172">
        <v>0.9</v>
      </c>
      <c r="K104" s="154">
        <v>0.9375</v>
      </c>
      <c r="L104" s="154">
        <v>0.964912280701754</v>
      </c>
      <c r="M104" s="154">
        <v>0.955882352941177</v>
      </c>
      <c r="N104" s="207">
        <v>1733</v>
      </c>
      <c r="O104" s="153">
        <v>1615</v>
      </c>
      <c r="P104" s="153">
        <v>43</v>
      </c>
      <c r="Q104" s="151">
        <v>52</v>
      </c>
      <c r="R104" s="151">
        <v>63</v>
      </c>
      <c r="S104" s="154">
        <v>0.931909982688979</v>
      </c>
      <c r="T104" s="154">
        <v>0.895833333333333</v>
      </c>
      <c r="U104" s="155">
        <v>0.912280701754386</v>
      </c>
      <c r="V104" s="155">
        <v>0.926470588235294</v>
      </c>
      <c r="W104" s="173">
        <v>-0.0164473684210525</v>
      </c>
      <c r="X104" s="158">
        <v>447</v>
      </c>
      <c r="Y104" s="208">
        <v>417</v>
      </c>
      <c r="Z104" s="208">
        <v>448</v>
      </c>
      <c r="AA104" s="208">
        <v>416</v>
      </c>
      <c r="AB104" s="209">
        <v>0.932885906040268</v>
      </c>
      <c r="AC104" s="155">
        <v>0.928571428571429</v>
      </c>
      <c r="AD104" s="173">
        <v>0.00431447746883984</v>
      </c>
      <c r="AE104" s="159"/>
      <c r="AF104" s="161"/>
    </row>
    <row r="105" spans="1:32">
      <c r="A105" s="87" t="s">
        <v>24</v>
      </c>
      <c r="B105" s="206" t="s">
        <v>1776</v>
      </c>
      <c r="C105" s="171" t="s">
        <v>88</v>
      </c>
      <c r="D105" s="153">
        <v>98</v>
      </c>
      <c r="E105" s="153">
        <v>96</v>
      </c>
      <c r="F105" s="151">
        <v>109</v>
      </c>
      <c r="G105" s="151">
        <v>104</v>
      </c>
      <c r="H105" s="151">
        <v>119</v>
      </c>
      <c r="I105" s="151">
        <v>113</v>
      </c>
      <c r="J105" s="172">
        <v>0.9</v>
      </c>
      <c r="K105" s="154">
        <v>0.979591836734694</v>
      </c>
      <c r="L105" s="154">
        <v>0.954128440366973</v>
      </c>
      <c r="M105" s="154">
        <v>0.949579831932773</v>
      </c>
      <c r="N105" s="207">
        <v>3058</v>
      </c>
      <c r="O105" s="153">
        <v>2910</v>
      </c>
      <c r="P105" s="153">
        <v>95</v>
      </c>
      <c r="Q105" s="151">
        <v>100</v>
      </c>
      <c r="R105" s="151">
        <v>109</v>
      </c>
      <c r="S105" s="154">
        <v>0.951602354480052</v>
      </c>
      <c r="T105" s="154">
        <v>0.969387755102041</v>
      </c>
      <c r="U105" s="155">
        <v>0.917431192660551</v>
      </c>
      <c r="V105" s="155">
        <v>0.915966386554622</v>
      </c>
      <c r="W105" s="173">
        <v>0.0519565624414903</v>
      </c>
      <c r="X105" s="158">
        <v>787</v>
      </c>
      <c r="Y105" s="208">
        <v>724</v>
      </c>
      <c r="Z105" s="208">
        <v>785</v>
      </c>
      <c r="AA105" s="208">
        <v>758</v>
      </c>
      <c r="AB105" s="209">
        <v>0.91994917407878</v>
      </c>
      <c r="AC105" s="155">
        <v>0.965605095541401</v>
      </c>
      <c r="AD105" s="173">
        <v>-0.0456559214626211</v>
      </c>
      <c r="AE105" s="159"/>
      <c r="AF105" s="161"/>
    </row>
    <row r="106" spans="1:32">
      <c r="A106" s="87" t="s">
        <v>24</v>
      </c>
      <c r="B106" s="206" t="s">
        <v>1776</v>
      </c>
      <c r="C106" s="171" t="s">
        <v>85</v>
      </c>
      <c r="D106" s="153">
        <v>51</v>
      </c>
      <c r="E106" s="153">
        <v>51</v>
      </c>
      <c r="F106" s="151">
        <v>54</v>
      </c>
      <c r="G106" s="151">
        <v>54</v>
      </c>
      <c r="H106" s="151">
        <v>57</v>
      </c>
      <c r="I106" s="151">
        <v>57</v>
      </c>
      <c r="J106" s="172">
        <v>0.9</v>
      </c>
      <c r="K106" s="154">
        <v>1</v>
      </c>
      <c r="L106" s="154">
        <v>1</v>
      </c>
      <c r="M106" s="154">
        <v>1</v>
      </c>
      <c r="N106" s="207">
        <v>1547</v>
      </c>
      <c r="O106" s="153">
        <v>1473</v>
      </c>
      <c r="P106" s="153">
        <v>49</v>
      </c>
      <c r="Q106" s="151">
        <v>54</v>
      </c>
      <c r="R106" s="151">
        <v>57</v>
      </c>
      <c r="S106" s="154">
        <v>0.952165481577246</v>
      </c>
      <c r="T106" s="154">
        <v>0.96078431372549</v>
      </c>
      <c r="U106" s="155">
        <v>1</v>
      </c>
      <c r="V106" s="155">
        <v>1</v>
      </c>
      <c r="W106" s="173">
        <v>-0.0392156862745098</v>
      </c>
      <c r="X106" s="158">
        <v>385</v>
      </c>
      <c r="Y106" s="208">
        <v>357</v>
      </c>
      <c r="Z106" s="208">
        <v>411</v>
      </c>
      <c r="AA106" s="208">
        <v>386</v>
      </c>
      <c r="AB106" s="209">
        <v>0.927272727272727</v>
      </c>
      <c r="AC106" s="155">
        <v>0.939172749391727</v>
      </c>
      <c r="AD106" s="173">
        <v>-0.0119000221190002</v>
      </c>
      <c r="AE106" s="159"/>
      <c r="AF106" s="161"/>
    </row>
    <row r="107" spans="1:32">
      <c r="A107" s="87" t="s">
        <v>24</v>
      </c>
      <c r="B107" s="206" t="s">
        <v>1781</v>
      </c>
      <c r="C107" s="171" t="s">
        <v>1782</v>
      </c>
      <c r="D107" s="153">
        <v>0</v>
      </c>
      <c r="E107" s="153">
        <v>0</v>
      </c>
      <c r="F107" s="151">
        <v>0</v>
      </c>
      <c r="G107" s="151">
        <v>0</v>
      </c>
      <c r="H107" s="151">
        <v>0</v>
      </c>
      <c r="I107" s="151">
        <v>0</v>
      </c>
      <c r="J107" s="172">
        <v>0.9</v>
      </c>
      <c r="K107" s="154">
        <v>0</v>
      </c>
      <c r="L107" s="154">
        <v>0</v>
      </c>
      <c r="M107" s="154">
        <v>0</v>
      </c>
      <c r="N107" s="207">
        <v>0</v>
      </c>
      <c r="O107" s="153">
        <v>0</v>
      </c>
      <c r="P107" s="153">
        <v>0</v>
      </c>
      <c r="Q107" s="151">
        <v>0</v>
      </c>
      <c r="R107" s="151">
        <v>0</v>
      </c>
      <c r="S107" s="154">
        <v>0</v>
      </c>
      <c r="T107" s="154">
        <v>0</v>
      </c>
      <c r="U107" s="155">
        <v>0</v>
      </c>
      <c r="V107" s="155">
        <v>0</v>
      </c>
      <c r="W107" s="173">
        <v>0</v>
      </c>
      <c r="X107" s="158">
        <v>0</v>
      </c>
      <c r="Y107" s="208">
        <v>0</v>
      </c>
      <c r="Z107" s="208">
        <v>0</v>
      </c>
      <c r="AA107" s="208">
        <v>0</v>
      </c>
      <c r="AB107" s="209">
        <v>0</v>
      </c>
      <c r="AC107" s="155">
        <v>0</v>
      </c>
      <c r="AD107" s="173">
        <v>0</v>
      </c>
      <c r="AE107" s="159"/>
      <c r="AF107" s="161"/>
    </row>
    <row r="108" spans="1:32">
      <c r="A108" s="87" t="s">
        <v>24</v>
      </c>
      <c r="B108" s="206" t="s">
        <v>1781</v>
      </c>
      <c r="C108" s="171" t="s">
        <v>1783</v>
      </c>
      <c r="D108" s="153">
        <v>0</v>
      </c>
      <c r="E108" s="153">
        <v>0</v>
      </c>
      <c r="F108" s="151">
        <v>0</v>
      </c>
      <c r="G108" s="151">
        <v>0</v>
      </c>
      <c r="H108" s="151">
        <v>0</v>
      </c>
      <c r="I108" s="151">
        <v>0</v>
      </c>
      <c r="J108" s="172">
        <v>0.9</v>
      </c>
      <c r="K108" s="154">
        <v>0</v>
      </c>
      <c r="L108" s="154">
        <v>0</v>
      </c>
      <c r="M108" s="154">
        <v>0</v>
      </c>
      <c r="N108" s="207">
        <v>0</v>
      </c>
      <c r="O108" s="153">
        <v>0</v>
      </c>
      <c r="P108" s="153">
        <v>0</v>
      </c>
      <c r="Q108" s="151">
        <v>0</v>
      </c>
      <c r="R108" s="151">
        <v>0</v>
      </c>
      <c r="S108" s="154">
        <v>0</v>
      </c>
      <c r="T108" s="154">
        <v>0</v>
      </c>
      <c r="U108" s="155">
        <v>0</v>
      </c>
      <c r="V108" s="155">
        <v>0</v>
      </c>
      <c r="W108" s="173">
        <v>0</v>
      </c>
      <c r="X108" s="158">
        <v>0</v>
      </c>
      <c r="Y108" s="208">
        <v>0</v>
      </c>
      <c r="Z108" s="208">
        <v>0</v>
      </c>
      <c r="AA108" s="208">
        <v>0</v>
      </c>
      <c r="AB108" s="209">
        <v>0</v>
      </c>
      <c r="AC108" s="155">
        <v>0</v>
      </c>
      <c r="AD108" s="173">
        <v>0</v>
      </c>
      <c r="AE108" s="159"/>
      <c r="AF108" s="161"/>
    </row>
    <row r="109" spans="1:32">
      <c r="A109" s="87" t="s">
        <v>24</v>
      </c>
      <c r="B109" s="206" t="s">
        <v>1781</v>
      </c>
      <c r="C109" s="171" t="s">
        <v>91</v>
      </c>
      <c r="D109" s="153">
        <v>79</v>
      </c>
      <c r="E109" s="153">
        <v>76</v>
      </c>
      <c r="F109" s="151">
        <v>85</v>
      </c>
      <c r="G109" s="151">
        <v>82</v>
      </c>
      <c r="H109" s="151">
        <v>94</v>
      </c>
      <c r="I109" s="151">
        <v>88</v>
      </c>
      <c r="J109" s="172">
        <v>0.9</v>
      </c>
      <c r="K109" s="154">
        <v>0.962025316455696</v>
      </c>
      <c r="L109" s="154">
        <v>0.964705882352941</v>
      </c>
      <c r="M109" s="154">
        <v>0.936170212765957</v>
      </c>
      <c r="N109" s="207">
        <v>2496</v>
      </c>
      <c r="O109" s="153">
        <v>2078</v>
      </c>
      <c r="P109" s="153">
        <v>68</v>
      </c>
      <c r="Q109" s="151">
        <v>81</v>
      </c>
      <c r="R109" s="151">
        <v>76</v>
      </c>
      <c r="S109" s="154">
        <v>0.832532051282051</v>
      </c>
      <c r="T109" s="154">
        <v>0.860759493670886</v>
      </c>
      <c r="U109" s="155">
        <v>0.952941176470588</v>
      </c>
      <c r="V109" s="155">
        <v>0.808510638297872</v>
      </c>
      <c r="W109" s="173">
        <v>-0.0921816827997021</v>
      </c>
      <c r="X109" s="158">
        <v>616</v>
      </c>
      <c r="Y109" s="208">
        <v>502</v>
      </c>
      <c r="Z109" s="208">
        <v>651</v>
      </c>
      <c r="AA109" s="208">
        <v>573</v>
      </c>
      <c r="AB109" s="209">
        <v>0.814935064935065</v>
      </c>
      <c r="AC109" s="155">
        <v>0.880184331797235</v>
      </c>
      <c r="AD109" s="173">
        <v>-0.06524926686217</v>
      </c>
      <c r="AE109" s="159"/>
      <c r="AF109" s="161"/>
    </row>
    <row r="110" spans="1:32">
      <c r="A110" s="87" t="s">
        <v>24</v>
      </c>
      <c r="B110" s="206" t="s">
        <v>1781</v>
      </c>
      <c r="C110" s="171" t="s">
        <v>93</v>
      </c>
      <c r="D110" s="153">
        <v>94</v>
      </c>
      <c r="E110" s="153">
        <v>88</v>
      </c>
      <c r="F110" s="151">
        <v>101</v>
      </c>
      <c r="G110" s="151">
        <v>97</v>
      </c>
      <c r="H110" s="151">
        <v>103</v>
      </c>
      <c r="I110" s="151">
        <v>99</v>
      </c>
      <c r="J110" s="172">
        <v>0.9</v>
      </c>
      <c r="K110" s="154">
        <v>0.936170212765957</v>
      </c>
      <c r="L110" s="154">
        <v>0.96039603960396</v>
      </c>
      <c r="M110" s="154">
        <v>0.961165048543689</v>
      </c>
      <c r="N110" s="207">
        <v>2728</v>
      </c>
      <c r="O110" s="153">
        <v>2411</v>
      </c>
      <c r="P110" s="153">
        <v>82</v>
      </c>
      <c r="Q110" s="151">
        <v>90</v>
      </c>
      <c r="R110" s="151">
        <v>92</v>
      </c>
      <c r="S110" s="154">
        <v>0.883797653958944</v>
      </c>
      <c r="T110" s="154">
        <v>0.872340425531915</v>
      </c>
      <c r="U110" s="155">
        <v>0.891089108910891</v>
      </c>
      <c r="V110" s="155">
        <v>0.893203883495146</v>
      </c>
      <c r="W110" s="173">
        <v>-0.0187486833789762</v>
      </c>
      <c r="X110" s="158">
        <v>709</v>
      </c>
      <c r="Y110" s="208">
        <v>640</v>
      </c>
      <c r="Z110" s="208">
        <v>701</v>
      </c>
      <c r="AA110" s="208">
        <v>635</v>
      </c>
      <c r="AB110" s="209">
        <v>0.902679830747532</v>
      </c>
      <c r="AC110" s="155">
        <v>0.905848787446505</v>
      </c>
      <c r="AD110" s="173">
        <v>-0.00316895669897321</v>
      </c>
      <c r="AE110" s="159"/>
      <c r="AF110" s="161"/>
    </row>
    <row r="111" spans="1:32">
      <c r="A111" s="87" t="s">
        <v>24</v>
      </c>
      <c r="B111" s="206" t="s">
        <v>1781</v>
      </c>
      <c r="C111" s="171" t="s">
        <v>95</v>
      </c>
      <c r="D111" s="153">
        <v>91</v>
      </c>
      <c r="E111" s="153">
        <v>82</v>
      </c>
      <c r="F111" s="151">
        <v>92</v>
      </c>
      <c r="G111" s="151">
        <v>86</v>
      </c>
      <c r="H111" s="151">
        <v>99</v>
      </c>
      <c r="I111" s="151">
        <v>91</v>
      </c>
      <c r="J111" s="172">
        <v>0.9</v>
      </c>
      <c r="K111" s="154">
        <v>0.901098901098901</v>
      </c>
      <c r="L111" s="154">
        <v>0.934782608695652</v>
      </c>
      <c r="M111" s="154">
        <v>0.919191919191919</v>
      </c>
      <c r="N111" s="207">
        <v>2441</v>
      </c>
      <c r="O111" s="153">
        <v>2162</v>
      </c>
      <c r="P111" s="153">
        <v>74</v>
      </c>
      <c r="Q111" s="151">
        <v>76</v>
      </c>
      <c r="R111" s="151">
        <v>80</v>
      </c>
      <c r="S111" s="154">
        <v>0.885702580909463</v>
      </c>
      <c r="T111" s="154">
        <v>0.813186813186813</v>
      </c>
      <c r="U111" s="155">
        <v>0.826086956521739</v>
      </c>
      <c r="V111" s="155">
        <v>0.808080808080808</v>
      </c>
      <c r="W111" s="173">
        <v>-0.012900143334926</v>
      </c>
      <c r="X111" s="158">
        <v>653</v>
      </c>
      <c r="Y111" s="208">
        <v>550</v>
      </c>
      <c r="Z111" s="208">
        <v>631</v>
      </c>
      <c r="AA111" s="208">
        <v>564</v>
      </c>
      <c r="AB111" s="209">
        <v>0.842266462480858</v>
      </c>
      <c r="AC111" s="155">
        <v>0.893819334389857</v>
      </c>
      <c r="AD111" s="173">
        <v>-0.0515528719089998</v>
      </c>
      <c r="AE111" s="159"/>
      <c r="AF111" s="161"/>
    </row>
    <row r="112" spans="1:32">
      <c r="A112" s="87" t="s">
        <v>24</v>
      </c>
      <c r="B112" s="206" t="s">
        <v>1781</v>
      </c>
      <c r="C112" s="171" t="s">
        <v>97</v>
      </c>
      <c r="D112" s="153">
        <v>78</v>
      </c>
      <c r="E112" s="153">
        <v>73</v>
      </c>
      <c r="F112" s="151">
        <v>78</v>
      </c>
      <c r="G112" s="151">
        <v>76</v>
      </c>
      <c r="H112" s="151">
        <v>80</v>
      </c>
      <c r="I112" s="151">
        <v>76</v>
      </c>
      <c r="J112" s="172">
        <v>0.9</v>
      </c>
      <c r="K112" s="154">
        <v>0.935897435897436</v>
      </c>
      <c r="L112" s="154">
        <v>0.974358974358974</v>
      </c>
      <c r="M112" s="154">
        <v>0.95</v>
      </c>
      <c r="N112" s="207">
        <v>2125</v>
      </c>
      <c r="O112" s="153">
        <v>2006</v>
      </c>
      <c r="P112" s="153">
        <v>72</v>
      </c>
      <c r="Q112" s="151">
        <v>75</v>
      </c>
      <c r="R112" s="151">
        <v>76</v>
      </c>
      <c r="S112" s="154">
        <v>0.944</v>
      </c>
      <c r="T112" s="154">
        <v>0.923076923076923</v>
      </c>
      <c r="U112" s="155">
        <v>0.961538461538462</v>
      </c>
      <c r="V112" s="155">
        <v>0.95</v>
      </c>
      <c r="W112" s="173">
        <v>-0.0384615384615384</v>
      </c>
      <c r="X112" s="158">
        <v>553</v>
      </c>
      <c r="Y112" s="208">
        <v>522</v>
      </c>
      <c r="Z112" s="208">
        <v>541</v>
      </c>
      <c r="AA112" s="208">
        <v>506</v>
      </c>
      <c r="AB112" s="209">
        <v>0.943942133815552</v>
      </c>
      <c r="AC112" s="155">
        <v>0.935304990757856</v>
      </c>
      <c r="AD112" s="173">
        <v>0.00863714305769581</v>
      </c>
      <c r="AE112" s="159"/>
      <c r="AF112" s="161"/>
    </row>
    <row r="113" spans="1:32">
      <c r="A113" s="87" t="s">
        <v>24</v>
      </c>
      <c r="B113" s="206" t="s">
        <v>1781</v>
      </c>
      <c r="C113" s="171" t="s">
        <v>92</v>
      </c>
      <c r="D113" s="153">
        <v>129</v>
      </c>
      <c r="E113" s="153">
        <v>129</v>
      </c>
      <c r="F113" s="151">
        <v>128</v>
      </c>
      <c r="G113" s="151">
        <v>128</v>
      </c>
      <c r="H113" s="151">
        <v>134</v>
      </c>
      <c r="I113" s="151">
        <v>134</v>
      </c>
      <c r="J113" s="172">
        <v>0.9</v>
      </c>
      <c r="K113" s="154">
        <v>1</v>
      </c>
      <c r="L113" s="154">
        <v>1</v>
      </c>
      <c r="M113" s="154">
        <v>1</v>
      </c>
      <c r="N113" s="207">
        <v>3691</v>
      </c>
      <c r="O113" s="153">
        <v>3531</v>
      </c>
      <c r="P113" s="153">
        <v>117</v>
      </c>
      <c r="Q113" s="151">
        <v>120</v>
      </c>
      <c r="R113" s="151">
        <v>133</v>
      </c>
      <c r="S113" s="154">
        <v>0.956651314007044</v>
      </c>
      <c r="T113" s="154">
        <v>0.906976744186046</v>
      </c>
      <c r="U113" s="155">
        <v>0.9375</v>
      </c>
      <c r="V113" s="155">
        <v>0.992537313432836</v>
      </c>
      <c r="W113" s="173">
        <v>-0.0305232558139535</v>
      </c>
      <c r="X113" s="158">
        <v>914</v>
      </c>
      <c r="Y113" s="208">
        <v>857</v>
      </c>
      <c r="Z113" s="208">
        <v>938</v>
      </c>
      <c r="AA113" s="208">
        <v>897</v>
      </c>
      <c r="AB113" s="209">
        <v>0.937636761487965</v>
      </c>
      <c r="AC113" s="155">
        <v>0.956289978678038</v>
      </c>
      <c r="AD113" s="173">
        <v>-0.0186532171900733</v>
      </c>
      <c r="AE113" s="159"/>
      <c r="AF113" s="161"/>
    </row>
    <row r="114" spans="1:32">
      <c r="A114" s="87" t="s">
        <v>24</v>
      </c>
      <c r="B114" s="206" t="s">
        <v>1781</v>
      </c>
      <c r="C114" s="171" t="s">
        <v>94</v>
      </c>
      <c r="D114" s="153">
        <v>83</v>
      </c>
      <c r="E114" s="153">
        <v>78</v>
      </c>
      <c r="F114" s="151">
        <v>94</v>
      </c>
      <c r="G114" s="151">
        <v>87</v>
      </c>
      <c r="H114" s="151">
        <v>91</v>
      </c>
      <c r="I114" s="151">
        <v>85</v>
      </c>
      <c r="J114" s="172">
        <v>0.9</v>
      </c>
      <c r="K114" s="154">
        <v>0.939759036144578</v>
      </c>
      <c r="L114" s="154">
        <v>0.925531914893617</v>
      </c>
      <c r="M114" s="154">
        <v>0.934065934065934</v>
      </c>
      <c r="N114" s="207">
        <v>2429</v>
      </c>
      <c r="O114" s="153">
        <v>2303</v>
      </c>
      <c r="P114" s="153">
        <v>78</v>
      </c>
      <c r="Q114" s="151">
        <v>87</v>
      </c>
      <c r="R114" s="151">
        <v>82</v>
      </c>
      <c r="S114" s="154">
        <v>0.948126801152738</v>
      </c>
      <c r="T114" s="154">
        <v>0.939759036144578</v>
      </c>
      <c r="U114" s="155">
        <v>0.925531914893617</v>
      </c>
      <c r="V114" s="155">
        <v>0.901098901098901</v>
      </c>
      <c r="W114" s="173">
        <v>0.0142271212509614</v>
      </c>
      <c r="X114" s="158">
        <v>634</v>
      </c>
      <c r="Y114" s="208">
        <v>589</v>
      </c>
      <c r="Z114" s="208">
        <v>627</v>
      </c>
      <c r="AA114" s="208">
        <v>599</v>
      </c>
      <c r="AB114" s="209">
        <v>0.929022082018927</v>
      </c>
      <c r="AC114" s="155">
        <v>0.955342902711324</v>
      </c>
      <c r="AD114" s="173">
        <v>-0.0263208206923963</v>
      </c>
      <c r="AE114" s="159"/>
      <c r="AF114" s="161"/>
    </row>
    <row r="115" spans="1:32">
      <c r="A115" s="87" t="s">
        <v>24</v>
      </c>
      <c r="B115" s="206" t="s">
        <v>1781</v>
      </c>
      <c r="C115" s="213" t="s">
        <v>96</v>
      </c>
      <c r="D115" s="153">
        <v>16</v>
      </c>
      <c r="E115" s="153">
        <v>16</v>
      </c>
      <c r="F115" s="151">
        <v>18</v>
      </c>
      <c r="G115" s="151">
        <v>18</v>
      </c>
      <c r="H115" s="151">
        <v>17</v>
      </c>
      <c r="I115" s="151">
        <v>17</v>
      </c>
      <c r="J115" s="172">
        <v>0.9</v>
      </c>
      <c r="K115" s="154">
        <v>1</v>
      </c>
      <c r="L115" s="154">
        <v>1</v>
      </c>
      <c r="M115" s="154">
        <v>1</v>
      </c>
      <c r="N115" s="207">
        <v>449</v>
      </c>
      <c r="O115" s="153">
        <v>422</v>
      </c>
      <c r="P115" s="153">
        <v>16</v>
      </c>
      <c r="Q115" s="151">
        <v>18</v>
      </c>
      <c r="R115" s="151">
        <v>16</v>
      </c>
      <c r="S115" s="154">
        <v>0.939866369710468</v>
      </c>
      <c r="T115" s="154">
        <v>1</v>
      </c>
      <c r="U115" s="155">
        <v>1</v>
      </c>
      <c r="V115" s="155">
        <v>0.941176470588235</v>
      </c>
      <c r="W115" s="173">
        <v>0</v>
      </c>
      <c r="X115" s="158">
        <v>114</v>
      </c>
      <c r="Y115" s="208">
        <v>107</v>
      </c>
      <c r="Z115" s="208">
        <v>111</v>
      </c>
      <c r="AA115" s="208">
        <v>104</v>
      </c>
      <c r="AB115" s="209">
        <v>0.93859649122807</v>
      </c>
      <c r="AC115" s="155">
        <v>0.936936936936937</v>
      </c>
      <c r="AD115" s="173">
        <v>0.00165955429113329</v>
      </c>
      <c r="AE115" s="159"/>
      <c r="AF115" s="161"/>
    </row>
    <row r="116" spans="1:32">
      <c r="A116" s="175" t="s">
        <v>99</v>
      </c>
      <c r="B116" s="214" t="s">
        <v>1784</v>
      </c>
      <c r="C116" s="214" t="s">
        <v>101</v>
      </c>
      <c r="D116" s="153">
        <v>63</v>
      </c>
      <c r="E116" s="153">
        <v>60</v>
      </c>
      <c r="F116" s="151">
        <v>74</v>
      </c>
      <c r="G116" s="151">
        <v>70</v>
      </c>
      <c r="H116" s="151">
        <v>76</v>
      </c>
      <c r="I116" s="151">
        <v>74</v>
      </c>
      <c r="J116" s="172">
        <v>0.9</v>
      </c>
      <c r="K116" s="154">
        <v>0.952380952380952</v>
      </c>
      <c r="L116" s="154">
        <v>0.945945945945946</v>
      </c>
      <c r="M116" s="154">
        <v>0.973684210526316</v>
      </c>
      <c r="N116" s="207">
        <v>1872</v>
      </c>
      <c r="O116" s="153">
        <v>1761</v>
      </c>
      <c r="P116" s="153">
        <v>58</v>
      </c>
      <c r="Q116" s="151">
        <v>68</v>
      </c>
      <c r="R116" s="151">
        <v>72</v>
      </c>
      <c r="S116" s="154">
        <v>0.940705128205128</v>
      </c>
      <c r="T116" s="154">
        <v>0.920634920634921</v>
      </c>
      <c r="U116" s="155">
        <v>0.918918918918919</v>
      </c>
      <c r="V116" s="155">
        <v>0.947368421052632</v>
      </c>
      <c r="W116" s="173">
        <v>0.00171600171600161</v>
      </c>
      <c r="X116" s="158">
        <v>498</v>
      </c>
      <c r="Y116" s="208">
        <v>465</v>
      </c>
      <c r="Z116" s="208">
        <v>482</v>
      </c>
      <c r="AA116" s="208">
        <v>461</v>
      </c>
      <c r="AB116" s="209">
        <v>0.933734939759036</v>
      </c>
      <c r="AC116" s="155">
        <v>0.95643153526971</v>
      </c>
      <c r="AD116" s="173">
        <v>-0.0226965955106735</v>
      </c>
    </row>
    <row r="117" spans="1:32">
      <c r="A117" s="175" t="s">
        <v>99</v>
      </c>
      <c r="B117" s="214" t="s">
        <v>1784</v>
      </c>
      <c r="C117" s="214" t="s">
        <v>102</v>
      </c>
      <c r="D117" s="153">
        <v>54</v>
      </c>
      <c r="E117" s="153">
        <v>53</v>
      </c>
      <c r="F117" s="151">
        <v>55</v>
      </c>
      <c r="G117" s="151">
        <v>54</v>
      </c>
      <c r="H117" s="151">
        <v>55</v>
      </c>
      <c r="I117" s="151">
        <v>54</v>
      </c>
      <c r="J117" s="172">
        <v>0.9</v>
      </c>
      <c r="K117" s="154">
        <v>0.981481481481482</v>
      </c>
      <c r="L117" s="154">
        <v>0.981818181818182</v>
      </c>
      <c r="M117" s="154">
        <v>0.981818181818182</v>
      </c>
      <c r="N117" s="207">
        <v>1460</v>
      </c>
      <c r="O117" s="153">
        <v>1334</v>
      </c>
      <c r="P117" s="153">
        <v>50</v>
      </c>
      <c r="Q117" s="151">
        <v>49</v>
      </c>
      <c r="R117" s="151">
        <v>48</v>
      </c>
      <c r="S117" s="154">
        <v>0.913698630136986</v>
      </c>
      <c r="T117" s="154">
        <v>0.925925925925926</v>
      </c>
      <c r="U117" s="155">
        <v>0.890909090909091</v>
      </c>
      <c r="V117" s="155">
        <v>0.872727272727273</v>
      </c>
      <c r="W117" s="173">
        <v>0.0350168350168351</v>
      </c>
      <c r="X117" s="158">
        <v>381</v>
      </c>
      <c r="Y117" s="208">
        <v>350</v>
      </c>
      <c r="Z117" s="208">
        <v>383</v>
      </c>
      <c r="AA117" s="208">
        <v>349</v>
      </c>
      <c r="AB117" s="209">
        <v>0.918635170603674</v>
      </c>
      <c r="AC117" s="155">
        <v>0.911227154046997</v>
      </c>
      <c r="AD117" s="173">
        <v>0.00740801655667711</v>
      </c>
    </row>
    <row r="118" spans="1:32">
      <c r="A118" s="175" t="s">
        <v>99</v>
      </c>
      <c r="B118" s="214" t="s">
        <v>1784</v>
      </c>
      <c r="C118" s="214" t="s">
        <v>103</v>
      </c>
      <c r="D118" s="153">
        <v>96</v>
      </c>
      <c r="E118" s="153">
        <v>92</v>
      </c>
      <c r="F118" s="151">
        <v>99</v>
      </c>
      <c r="G118" s="151">
        <v>96</v>
      </c>
      <c r="H118" s="151">
        <v>104</v>
      </c>
      <c r="I118" s="151">
        <v>99</v>
      </c>
      <c r="J118" s="172">
        <v>0.9</v>
      </c>
      <c r="K118" s="154">
        <v>0.958333333333333</v>
      </c>
      <c r="L118" s="154">
        <v>0.96969696969697</v>
      </c>
      <c r="M118" s="154">
        <v>0.951923076923077</v>
      </c>
      <c r="N118" s="207">
        <v>2712</v>
      </c>
      <c r="O118" s="153">
        <v>2560</v>
      </c>
      <c r="P118" s="153">
        <v>86</v>
      </c>
      <c r="Q118" s="151">
        <v>94</v>
      </c>
      <c r="R118" s="151">
        <v>96</v>
      </c>
      <c r="S118" s="154">
        <v>0.943952802359882</v>
      </c>
      <c r="T118" s="154">
        <v>0.895833333333333</v>
      </c>
      <c r="U118" s="155">
        <v>0.94949494949495</v>
      </c>
      <c r="V118" s="155">
        <v>0.923076923076923</v>
      </c>
      <c r="W118" s="173">
        <v>-0.0536616161616161</v>
      </c>
      <c r="X118" s="158">
        <v>699</v>
      </c>
      <c r="Y118" s="208">
        <v>657</v>
      </c>
      <c r="Z118" s="208">
        <v>708</v>
      </c>
      <c r="AA118" s="208">
        <v>664</v>
      </c>
      <c r="AB118" s="209">
        <v>0.939914163090129</v>
      </c>
      <c r="AC118" s="155">
        <v>0.937853107344633</v>
      </c>
      <c r="AD118" s="173">
        <v>0.00206105574549598</v>
      </c>
    </row>
    <row r="119" spans="1:32">
      <c r="A119" s="175" t="s">
        <v>99</v>
      </c>
      <c r="B119" s="214" t="s">
        <v>1784</v>
      </c>
      <c r="C119" s="214" t="s">
        <v>104</v>
      </c>
      <c r="D119" s="153">
        <v>122</v>
      </c>
      <c r="E119" s="153">
        <v>122</v>
      </c>
      <c r="F119" s="151">
        <v>139</v>
      </c>
      <c r="G119" s="151">
        <v>139</v>
      </c>
      <c r="H119" s="151">
        <v>143</v>
      </c>
      <c r="I119" s="151">
        <v>143</v>
      </c>
      <c r="J119" s="172">
        <v>0.9</v>
      </c>
      <c r="K119" s="154">
        <v>1</v>
      </c>
      <c r="L119" s="154">
        <v>1</v>
      </c>
      <c r="M119" s="154">
        <v>1</v>
      </c>
      <c r="N119" s="207">
        <v>3657</v>
      </c>
      <c r="O119" s="153">
        <v>3309</v>
      </c>
      <c r="P119" s="153">
        <v>110</v>
      </c>
      <c r="Q119" s="151">
        <v>125</v>
      </c>
      <c r="R119" s="151">
        <v>132</v>
      </c>
      <c r="S119" s="154">
        <v>0.904840032813782</v>
      </c>
      <c r="T119" s="154">
        <v>0.901639344262295</v>
      </c>
      <c r="U119" s="155">
        <v>0.899280575539568</v>
      </c>
      <c r="V119" s="155">
        <v>0.923076923076923</v>
      </c>
      <c r="W119" s="173">
        <v>0.00235876872272678</v>
      </c>
      <c r="X119" s="158">
        <v>951</v>
      </c>
      <c r="Y119" s="208">
        <v>868</v>
      </c>
      <c r="Z119" s="208">
        <v>946</v>
      </c>
      <c r="AA119" s="208">
        <v>872</v>
      </c>
      <c r="AB119" s="209">
        <v>0.912723449001052</v>
      </c>
      <c r="AC119" s="155">
        <v>0.921775898520085</v>
      </c>
      <c r="AD119" s="173">
        <v>-0.00905244951903306</v>
      </c>
    </row>
    <row r="120" spans="1:32">
      <c r="A120" s="175" t="s">
        <v>99</v>
      </c>
      <c r="B120" s="214" t="s">
        <v>1784</v>
      </c>
      <c r="C120" s="214" t="s">
        <v>105</v>
      </c>
      <c r="D120" s="153">
        <v>76</v>
      </c>
      <c r="E120" s="153">
        <v>75</v>
      </c>
      <c r="F120" s="151">
        <v>82</v>
      </c>
      <c r="G120" s="151">
        <v>81</v>
      </c>
      <c r="H120" s="151">
        <v>88</v>
      </c>
      <c r="I120" s="151">
        <v>87</v>
      </c>
      <c r="J120" s="172">
        <v>0.9</v>
      </c>
      <c r="K120" s="154">
        <v>0.986842105263158</v>
      </c>
      <c r="L120" s="154">
        <v>0.98780487804878</v>
      </c>
      <c r="M120" s="154">
        <v>0.988636363636364</v>
      </c>
      <c r="N120" s="207">
        <v>2328</v>
      </c>
      <c r="O120" s="153">
        <v>2205</v>
      </c>
      <c r="P120" s="153">
        <v>70</v>
      </c>
      <c r="Q120" s="151">
        <v>80</v>
      </c>
      <c r="R120" s="151">
        <v>85</v>
      </c>
      <c r="S120" s="154">
        <v>0.947164948453608</v>
      </c>
      <c r="T120" s="154">
        <v>0.921052631578947</v>
      </c>
      <c r="U120" s="155">
        <v>0.975609756097561</v>
      </c>
      <c r="V120" s="155">
        <v>0.965909090909091</v>
      </c>
      <c r="W120" s="173">
        <v>-0.0545571245186136</v>
      </c>
      <c r="X120" s="158">
        <v>597</v>
      </c>
      <c r="Y120" s="208">
        <v>561</v>
      </c>
      <c r="Z120" s="208">
        <v>603</v>
      </c>
      <c r="AA120" s="208">
        <v>579</v>
      </c>
      <c r="AB120" s="209">
        <v>0.939698492462312</v>
      </c>
      <c r="AC120" s="155">
        <v>0.960199004975124</v>
      </c>
      <c r="AD120" s="173">
        <v>-0.0205005125128128</v>
      </c>
    </row>
    <row r="121" spans="1:32">
      <c r="A121" s="175" t="s">
        <v>99</v>
      </c>
      <c r="B121" s="214" t="s">
        <v>1784</v>
      </c>
      <c r="C121" s="214" t="s">
        <v>106</v>
      </c>
      <c r="D121" s="153">
        <v>57</v>
      </c>
      <c r="E121" s="153">
        <v>57</v>
      </c>
      <c r="F121" s="151">
        <v>61</v>
      </c>
      <c r="G121" s="151">
        <v>61</v>
      </c>
      <c r="H121" s="151">
        <v>62</v>
      </c>
      <c r="I121" s="151">
        <v>62</v>
      </c>
      <c r="J121" s="172">
        <v>0.9</v>
      </c>
      <c r="K121" s="154">
        <v>1</v>
      </c>
      <c r="L121" s="154">
        <v>1</v>
      </c>
      <c r="M121" s="154">
        <v>1</v>
      </c>
      <c r="N121" s="207">
        <v>1650</v>
      </c>
      <c r="O121" s="153">
        <v>1552</v>
      </c>
      <c r="P121" s="153">
        <v>53</v>
      </c>
      <c r="Q121" s="151">
        <v>56</v>
      </c>
      <c r="R121" s="151">
        <v>59</v>
      </c>
      <c r="S121" s="154">
        <v>0.940606060606061</v>
      </c>
      <c r="T121" s="154">
        <v>0.929824561403509</v>
      </c>
      <c r="U121" s="155">
        <v>0.918032786885246</v>
      </c>
      <c r="V121" s="155">
        <v>0.951612903225806</v>
      </c>
      <c r="W121" s="173">
        <v>0.0117917745182629</v>
      </c>
      <c r="X121" s="158">
        <v>426</v>
      </c>
      <c r="Y121" s="208">
        <v>399</v>
      </c>
      <c r="Z121" s="208">
        <v>429</v>
      </c>
      <c r="AA121" s="208">
        <v>403</v>
      </c>
      <c r="AB121" s="209">
        <v>0.936619718309859</v>
      </c>
      <c r="AC121" s="155">
        <v>0.939393939393939</v>
      </c>
      <c r="AD121" s="173">
        <v>-0.00277422108408032</v>
      </c>
    </row>
    <row r="122" spans="1:32">
      <c r="A122" s="175" t="s">
        <v>99</v>
      </c>
      <c r="B122" s="214" t="s">
        <v>1784</v>
      </c>
      <c r="C122" s="214" t="s">
        <v>107</v>
      </c>
      <c r="D122" s="153">
        <v>59</v>
      </c>
      <c r="E122" s="153">
        <v>56</v>
      </c>
      <c r="F122" s="151">
        <v>60</v>
      </c>
      <c r="G122" s="151">
        <v>59</v>
      </c>
      <c r="H122" s="151">
        <v>64</v>
      </c>
      <c r="I122" s="151">
        <v>64</v>
      </c>
      <c r="J122" s="172">
        <v>0.9</v>
      </c>
      <c r="K122" s="154">
        <v>0.949152542372881</v>
      </c>
      <c r="L122" s="154">
        <v>0.983333333333333</v>
      </c>
      <c r="M122" s="154">
        <v>1</v>
      </c>
      <c r="N122" s="207">
        <v>1715</v>
      </c>
      <c r="O122" s="153">
        <v>1631</v>
      </c>
      <c r="P122" s="153">
        <v>54</v>
      </c>
      <c r="Q122" s="151">
        <v>56</v>
      </c>
      <c r="R122" s="151">
        <v>61</v>
      </c>
      <c r="S122" s="154">
        <v>0.951020408163265</v>
      </c>
      <c r="T122" s="154">
        <v>0.915254237288136</v>
      </c>
      <c r="U122" s="155">
        <v>0.933333333333333</v>
      </c>
      <c r="V122" s="155">
        <v>0.953125</v>
      </c>
      <c r="W122" s="173">
        <v>-0.0180790960451978</v>
      </c>
      <c r="X122" s="158">
        <v>440</v>
      </c>
      <c r="Y122" s="208">
        <v>415</v>
      </c>
      <c r="Z122" s="208">
        <v>445</v>
      </c>
      <c r="AA122" s="208">
        <v>424</v>
      </c>
      <c r="AB122" s="209">
        <v>0.943181818181818</v>
      </c>
      <c r="AC122" s="155">
        <v>0.952808988764045</v>
      </c>
      <c r="AD122" s="173">
        <v>-0.00962717058222673</v>
      </c>
    </row>
    <row r="123" spans="1:32">
      <c r="A123" s="175" t="s">
        <v>99</v>
      </c>
      <c r="B123" s="214" t="s">
        <v>1784</v>
      </c>
      <c r="C123" s="214" t="s">
        <v>108</v>
      </c>
      <c r="D123" s="153">
        <v>82</v>
      </c>
      <c r="E123" s="153">
        <v>80</v>
      </c>
      <c r="F123" s="151">
        <v>83</v>
      </c>
      <c r="G123" s="151">
        <v>83</v>
      </c>
      <c r="H123" s="151">
        <v>84</v>
      </c>
      <c r="I123" s="151">
        <v>84</v>
      </c>
      <c r="J123" s="172">
        <v>0.9</v>
      </c>
      <c r="K123" s="154">
        <v>0.975609756097561</v>
      </c>
      <c r="L123" s="154">
        <v>1</v>
      </c>
      <c r="M123" s="154">
        <v>1</v>
      </c>
      <c r="N123" s="207">
        <v>2221</v>
      </c>
      <c r="O123" s="153">
        <v>2049</v>
      </c>
      <c r="P123" s="153">
        <v>73</v>
      </c>
      <c r="Q123" s="151">
        <v>77</v>
      </c>
      <c r="R123" s="151">
        <v>82</v>
      </c>
      <c r="S123" s="154">
        <v>0.922557406573616</v>
      </c>
      <c r="T123" s="154">
        <v>0.890243902439024</v>
      </c>
      <c r="U123" s="155">
        <v>0.927710843373494</v>
      </c>
      <c r="V123" s="155">
        <v>0.976190476190476</v>
      </c>
      <c r="W123" s="173">
        <v>-0.0374669409344696</v>
      </c>
      <c r="X123" s="158">
        <v>577</v>
      </c>
      <c r="Y123" s="208">
        <v>533</v>
      </c>
      <c r="Z123" s="208">
        <v>576</v>
      </c>
      <c r="AA123" s="208">
        <v>534</v>
      </c>
      <c r="AB123" s="209">
        <v>0.923743500866551</v>
      </c>
      <c r="AC123" s="155">
        <v>0.927083333333333</v>
      </c>
      <c r="AD123" s="173">
        <v>-0.00333983246678227</v>
      </c>
    </row>
    <row r="124" spans="1:32">
      <c r="A124" s="175" t="s">
        <v>99</v>
      </c>
      <c r="B124" s="214" t="s">
        <v>1784</v>
      </c>
      <c r="C124" s="214" t="s">
        <v>109</v>
      </c>
      <c r="D124" s="153">
        <v>39</v>
      </c>
      <c r="E124" s="153">
        <v>39</v>
      </c>
      <c r="F124" s="151">
        <v>40</v>
      </c>
      <c r="G124" s="151">
        <v>40</v>
      </c>
      <c r="H124" s="151">
        <v>42</v>
      </c>
      <c r="I124" s="151">
        <v>42</v>
      </c>
      <c r="J124" s="172">
        <v>0.9</v>
      </c>
      <c r="K124" s="154">
        <v>1</v>
      </c>
      <c r="L124" s="154">
        <v>1</v>
      </c>
      <c r="M124" s="154">
        <v>1</v>
      </c>
      <c r="N124" s="207">
        <v>1128</v>
      </c>
      <c r="O124" s="153">
        <v>1091</v>
      </c>
      <c r="P124" s="153">
        <v>38</v>
      </c>
      <c r="Q124" s="151">
        <v>40</v>
      </c>
      <c r="R124" s="151">
        <v>41</v>
      </c>
      <c r="S124" s="154">
        <v>0.967198581560284</v>
      </c>
      <c r="T124" s="154">
        <v>0.974358974358974</v>
      </c>
      <c r="U124" s="155">
        <v>1</v>
      </c>
      <c r="V124" s="155">
        <v>0.976190476190476</v>
      </c>
      <c r="W124" s="173">
        <v>-0.0256410256410257</v>
      </c>
      <c r="X124" s="158">
        <v>290</v>
      </c>
      <c r="Y124" s="208">
        <v>283</v>
      </c>
      <c r="Z124" s="208">
        <v>290</v>
      </c>
      <c r="AA124" s="208">
        <v>276</v>
      </c>
      <c r="AB124" s="209">
        <v>0.975862068965517</v>
      </c>
      <c r="AC124" s="155">
        <v>0.951724137931034</v>
      </c>
      <c r="AD124" s="173">
        <v>0.0241379310344827</v>
      </c>
    </row>
    <row r="125" spans="1:32">
      <c r="A125" s="175" t="s">
        <v>99</v>
      </c>
      <c r="B125" s="214" t="s">
        <v>1784</v>
      </c>
      <c r="C125" s="214" t="s">
        <v>110</v>
      </c>
      <c r="D125" s="153">
        <v>54</v>
      </c>
      <c r="E125" s="153">
        <v>54</v>
      </c>
      <c r="F125" s="151">
        <v>52</v>
      </c>
      <c r="G125" s="151">
        <v>52</v>
      </c>
      <c r="H125" s="151">
        <v>55</v>
      </c>
      <c r="I125" s="151">
        <v>55</v>
      </c>
      <c r="J125" s="172">
        <v>0.9</v>
      </c>
      <c r="K125" s="154">
        <v>1</v>
      </c>
      <c r="L125" s="154">
        <v>1</v>
      </c>
      <c r="M125" s="154">
        <v>1</v>
      </c>
      <c r="N125" s="207">
        <v>1550</v>
      </c>
      <c r="O125" s="153">
        <v>1287</v>
      </c>
      <c r="P125" s="153">
        <v>44</v>
      </c>
      <c r="Q125" s="151">
        <v>41</v>
      </c>
      <c r="R125" s="151">
        <v>48</v>
      </c>
      <c r="S125" s="154">
        <v>0.830322580645161</v>
      </c>
      <c r="T125" s="154">
        <v>0.814814814814815</v>
      </c>
      <c r="U125" s="155">
        <v>0.788461538461538</v>
      </c>
      <c r="V125" s="155">
        <v>0.872727272727273</v>
      </c>
      <c r="W125" s="173">
        <v>0.0263532763532763</v>
      </c>
      <c r="X125" s="158">
        <v>387</v>
      </c>
      <c r="Y125" s="208">
        <v>319</v>
      </c>
      <c r="Z125" s="208">
        <v>403</v>
      </c>
      <c r="AA125" s="208">
        <v>322</v>
      </c>
      <c r="AB125" s="209">
        <v>0.824289405684755</v>
      </c>
      <c r="AC125" s="155">
        <v>0.799007444168734</v>
      </c>
      <c r="AD125" s="173">
        <v>0.02528196151602</v>
      </c>
    </row>
    <row r="126" spans="1:32">
      <c r="A126" s="175" t="s">
        <v>99</v>
      </c>
      <c r="B126" s="214" t="s">
        <v>1784</v>
      </c>
      <c r="C126" s="214" t="s">
        <v>111</v>
      </c>
      <c r="D126" s="153">
        <v>61</v>
      </c>
      <c r="E126" s="153">
        <v>61</v>
      </c>
      <c r="F126" s="151">
        <v>61</v>
      </c>
      <c r="G126" s="151">
        <v>61</v>
      </c>
      <c r="H126" s="151">
        <v>64</v>
      </c>
      <c r="I126" s="151">
        <v>64</v>
      </c>
      <c r="J126" s="172">
        <v>0.9</v>
      </c>
      <c r="K126" s="154">
        <v>1</v>
      </c>
      <c r="L126" s="154">
        <v>1</v>
      </c>
      <c r="M126" s="154">
        <v>1</v>
      </c>
      <c r="N126" s="207">
        <v>1687</v>
      </c>
      <c r="O126" s="153">
        <v>1579</v>
      </c>
      <c r="P126" s="153">
        <v>54</v>
      </c>
      <c r="Q126" s="151">
        <v>60</v>
      </c>
      <c r="R126" s="151">
        <v>60</v>
      </c>
      <c r="S126" s="154">
        <v>0.935981031416716</v>
      </c>
      <c r="T126" s="154">
        <v>0.885245901639344</v>
      </c>
      <c r="U126" s="155">
        <v>0.983606557377049</v>
      </c>
      <c r="V126" s="155">
        <v>0.9375</v>
      </c>
      <c r="W126" s="173">
        <v>-0.0983606557377049</v>
      </c>
      <c r="X126" s="158">
        <v>437</v>
      </c>
      <c r="Y126" s="208">
        <v>413</v>
      </c>
      <c r="Z126" s="208">
        <v>431</v>
      </c>
      <c r="AA126" s="208">
        <v>402</v>
      </c>
      <c r="AB126" s="209">
        <v>0.945080091533181</v>
      </c>
      <c r="AC126" s="155">
        <v>0.932714617169374</v>
      </c>
      <c r="AD126" s="173">
        <v>0.0123654743638072</v>
      </c>
    </row>
    <row r="127" spans="1:32">
      <c r="A127" s="175" t="s">
        <v>99</v>
      </c>
      <c r="B127" s="214" t="s">
        <v>1784</v>
      </c>
      <c r="C127" s="214" t="s">
        <v>112</v>
      </c>
      <c r="D127" s="153">
        <v>53</v>
      </c>
      <c r="E127" s="153">
        <v>53</v>
      </c>
      <c r="F127" s="151">
        <v>58</v>
      </c>
      <c r="G127" s="151">
        <v>57</v>
      </c>
      <c r="H127" s="151">
        <v>64</v>
      </c>
      <c r="I127" s="151">
        <v>63</v>
      </c>
      <c r="J127" s="172">
        <v>0.9</v>
      </c>
      <c r="K127" s="154">
        <v>1</v>
      </c>
      <c r="L127" s="154">
        <v>0.982758620689655</v>
      </c>
      <c r="M127" s="154">
        <v>0.984375</v>
      </c>
      <c r="N127" s="207">
        <v>1640</v>
      </c>
      <c r="O127" s="153">
        <v>1547</v>
      </c>
      <c r="P127" s="153">
        <v>49</v>
      </c>
      <c r="Q127" s="151">
        <v>54</v>
      </c>
      <c r="R127" s="151">
        <v>63</v>
      </c>
      <c r="S127" s="154">
        <v>0.943292682926829</v>
      </c>
      <c r="T127" s="154">
        <v>0.924528301886792</v>
      </c>
      <c r="U127" s="155">
        <v>0.931034482758621</v>
      </c>
      <c r="V127" s="155">
        <v>0.984375</v>
      </c>
      <c r="W127" s="173">
        <v>-0.00650618087182819</v>
      </c>
      <c r="X127" s="158">
        <v>424</v>
      </c>
      <c r="Y127" s="208">
        <v>406</v>
      </c>
      <c r="Z127" s="208">
        <v>432</v>
      </c>
      <c r="AA127" s="208">
        <v>398</v>
      </c>
      <c r="AB127" s="209">
        <v>0.957547169811321</v>
      </c>
      <c r="AC127" s="155">
        <v>0.921296296296296</v>
      </c>
      <c r="AD127" s="173">
        <v>0.0362508735150244</v>
      </c>
    </row>
    <row r="128" spans="1:32">
      <c r="A128" s="175" t="s">
        <v>99</v>
      </c>
      <c r="B128" s="214" t="s">
        <v>1784</v>
      </c>
      <c r="C128" s="214" t="s">
        <v>113</v>
      </c>
      <c r="D128" s="153">
        <v>52</v>
      </c>
      <c r="E128" s="153">
        <v>52</v>
      </c>
      <c r="F128" s="151">
        <v>52</v>
      </c>
      <c r="G128" s="151">
        <v>52</v>
      </c>
      <c r="H128" s="151">
        <v>53</v>
      </c>
      <c r="I128" s="151">
        <v>53</v>
      </c>
      <c r="J128" s="172">
        <v>0.9</v>
      </c>
      <c r="K128" s="154">
        <v>1</v>
      </c>
      <c r="L128" s="154">
        <v>1</v>
      </c>
      <c r="M128" s="154">
        <v>1</v>
      </c>
      <c r="N128" s="207">
        <v>1428</v>
      </c>
      <c r="O128" s="153">
        <v>1364</v>
      </c>
      <c r="P128" s="153">
        <v>46</v>
      </c>
      <c r="Q128" s="151">
        <v>51</v>
      </c>
      <c r="R128" s="151">
        <v>48</v>
      </c>
      <c r="S128" s="154">
        <v>0.955182072829132</v>
      </c>
      <c r="T128" s="154">
        <v>0.884615384615385</v>
      </c>
      <c r="U128" s="155">
        <v>0.980769230769231</v>
      </c>
      <c r="V128" s="155">
        <v>0.905660377358491</v>
      </c>
      <c r="W128" s="173">
        <v>-0.0961538461538461</v>
      </c>
      <c r="X128" s="158">
        <v>368</v>
      </c>
      <c r="Y128" s="208">
        <v>350</v>
      </c>
      <c r="Z128" s="208">
        <v>369</v>
      </c>
      <c r="AA128" s="208">
        <v>357</v>
      </c>
      <c r="AB128" s="209">
        <v>0.951086956521739</v>
      </c>
      <c r="AC128" s="155">
        <v>0.967479674796748</v>
      </c>
      <c r="AD128" s="173">
        <v>-0.0163927182750089</v>
      </c>
    </row>
    <row r="129" spans="1:30">
      <c r="A129" s="175" t="s">
        <v>99</v>
      </c>
      <c r="B129" s="214" t="s">
        <v>1784</v>
      </c>
      <c r="C129" s="214" t="s">
        <v>114</v>
      </c>
      <c r="D129" s="153">
        <v>53</v>
      </c>
      <c r="E129" s="153">
        <v>52</v>
      </c>
      <c r="F129" s="151">
        <v>54</v>
      </c>
      <c r="G129" s="151">
        <v>53</v>
      </c>
      <c r="H129" s="151">
        <v>56</v>
      </c>
      <c r="I129" s="151">
        <v>54</v>
      </c>
      <c r="J129" s="172">
        <v>0.9</v>
      </c>
      <c r="K129" s="154">
        <v>0.981132075471698</v>
      </c>
      <c r="L129" s="154">
        <v>0.981481481481482</v>
      </c>
      <c r="M129" s="154">
        <v>0.964285714285714</v>
      </c>
      <c r="N129" s="207">
        <v>1470</v>
      </c>
      <c r="O129" s="153">
        <v>1391</v>
      </c>
      <c r="P129" s="153">
        <v>50</v>
      </c>
      <c r="Q129" s="151">
        <v>51</v>
      </c>
      <c r="R129" s="151">
        <v>53</v>
      </c>
      <c r="S129" s="154">
        <v>0.946258503401361</v>
      </c>
      <c r="T129" s="154">
        <v>0.943396226415094</v>
      </c>
      <c r="U129" s="155">
        <v>0.944444444444444</v>
      </c>
      <c r="V129" s="155">
        <v>0.946428571428571</v>
      </c>
      <c r="W129" s="173">
        <v>-0.00104821802935007</v>
      </c>
      <c r="X129" s="158">
        <v>372</v>
      </c>
      <c r="Y129" s="208">
        <v>350</v>
      </c>
      <c r="Z129" s="208">
        <v>373</v>
      </c>
      <c r="AA129" s="208">
        <v>357</v>
      </c>
      <c r="AB129" s="209">
        <v>0.940860215053763</v>
      </c>
      <c r="AC129" s="155">
        <v>0.957104557640751</v>
      </c>
      <c r="AD129" s="173">
        <v>-0.0162443425869871</v>
      </c>
    </row>
    <row r="130" spans="1:30">
      <c r="A130" s="175" t="s">
        <v>99</v>
      </c>
      <c r="B130" s="214" t="s">
        <v>1784</v>
      </c>
      <c r="C130" s="214" t="s">
        <v>115</v>
      </c>
      <c r="D130" s="153">
        <v>75</v>
      </c>
      <c r="E130" s="153">
        <v>74</v>
      </c>
      <c r="F130" s="151">
        <v>77</v>
      </c>
      <c r="G130" s="151">
        <v>76</v>
      </c>
      <c r="H130" s="151">
        <v>81</v>
      </c>
      <c r="I130" s="151">
        <v>80</v>
      </c>
      <c r="J130" s="172">
        <v>0.9</v>
      </c>
      <c r="K130" s="154">
        <v>0.986666666666667</v>
      </c>
      <c r="L130" s="154">
        <v>0.987012987012987</v>
      </c>
      <c r="M130" s="154">
        <v>0.987654320987654</v>
      </c>
      <c r="N130" s="207">
        <v>1998</v>
      </c>
      <c r="O130" s="153">
        <v>1878</v>
      </c>
      <c r="P130" s="153">
        <v>69</v>
      </c>
      <c r="Q130" s="151">
        <v>72</v>
      </c>
      <c r="R130" s="151">
        <v>79</v>
      </c>
      <c r="S130" s="154">
        <v>0.93993993993994</v>
      </c>
      <c r="T130" s="154">
        <v>0.92</v>
      </c>
      <c r="U130" s="155">
        <v>0.935064935064935</v>
      </c>
      <c r="V130" s="155">
        <v>0.975308641975309</v>
      </c>
      <c r="W130" s="173">
        <v>-0.015064935064935</v>
      </c>
      <c r="X130" s="158">
        <v>534</v>
      </c>
      <c r="Y130" s="208">
        <v>503</v>
      </c>
      <c r="Z130" s="208">
        <v>513</v>
      </c>
      <c r="AA130" s="208">
        <v>486</v>
      </c>
      <c r="AB130" s="209">
        <v>0.941947565543071</v>
      </c>
      <c r="AC130" s="155">
        <v>0.947368421052632</v>
      </c>
      <c r="AD130" s="173">
        <v>-0.0054208555095604</v>
      </c>
    </row>
    <row r="131" spans="1:30">
      <c r="A131" s="175" t="s">
        <v>99</v>
      </c>
      <c r="B131" s="214" t="s">
        <v>1784</v>
      </c>
      <c r="C131" s="214" t="s">
        <v>116</v>
      </c>
      <c r="D131" s="153">
        <v>70</v>
      </c>
      <c r="E131" s="153">
        <v>70</v>
      </c>
      <c r="F131" s="151">
        <v>71</v>
      </c>
      <c r="G131" s="151">
        <v>71</v>
      </c>
      <c r="H131" s="151">
        <v>71</v>
      </c>
      <c r="I131" s="151">
        <v>71</v>
      </c>
      <c r="J131" s="172">
        <v>0.9</v>
      </c>
      <c r="K131" s="154">
        <v>1</v>
      </c>
      <c r="L131" s="154">
        <v>1</v>
      </c>
      <c r="M131" s="154">
        <v>1</v>
      </c>
      <c r="N131" s="207">
        <v>1819</v>
      </c>
      <c r="O131" s="153">
        <v>1719</v>
      </c>
      <c r="P131" s="153">
        <v>63</v>
      </c>
      <c r="Q131" s="151">
        <v>63</v>
      </c>
      <c r="R131" s="151">
        <v>65</v>
      </c>
      <c r="S131" s="154">
        <v>0.94502473886751</v>
      </c>
      <c r="T131" s="154">
        <v>0.9</v>
      </c>
      <c r="U131" s="155">
        <v>0.887323943661972</v>
      </c>
      <c r="V131" s="155">
        <v>0.915492957746479</v>
      </c>
      <c r="W131" s="173">
        <v>0.0126760563380282</v>
      </c>
      <c r="X131" s="158">
        <v>480</v>
      </c>
      <c r="Y131" s="208">
        <v>449</v>
      </c>
      <c r="Z131" s="208">
        <v>466</v>
      </c>
      <c r="AA131" s="208">
        <v>446</v>
      </c>
      <c r="AB131" s="209">
        <v>0.935416666666667</v>
      </c>
      <c r="AC131" s="155">
        <v>0.957081545064378</v>
      </c>
      <c r="AD131" s="173">
        <v>-0.021664878397711</v>
      </c>
    </row>
    <row r="132" spans="1:30">
      <c r="A132" s="175" t="s">
        <v>99</v>
      </c>
      <c r="B132" s="214" t="s">
        <v>1785</v>
      </c>
      <c r="C132" s="214" t="s">
        <v>117</v>
      </c>
      <c r="D132" s="153">
        <v>0</v>
      </c>
      <c r="E132" s="153">
        <v>0</v>
      </c>
      <c r="F132" s="151">
        <v>0</v>
      </c>
      <c r="G132" s="151">
        <v>0</v>
      </c>
      <c r="H132" s="151">
        <v>0</v>
      </c>
      <c r="I132" s="151">
        <v>0</v>
      </c>
      <c r="J132" s="172">
        <v>0.9</v>
      </c>
      <c r="K132" s="154">
        <v>0</v>
      </c>
      <c r="L132" s="154">
        <v>0</v>
      </c>
      <c r="M132" s="154">
        <v>0</v>
      </c>
      <c r="N132" s="207">
        <v>226</v>
      </c>
      <c r="O132" s="153">
        <v>208</v>
      </c>
      <c r="P132" s="153">
        <v>0</v>
      </c>
      <c r="Q132" s="151">
        <v>0</v>
      </c>
      <c r="R132" s="151">
        <v>0</v>
      </c>
      <c r="S132" s="154">
        <v>0.920353982300885</v>
      </c>
      <c r="T132" s="154">
        <v>0</v>
      </c>
      <c r="U132" s="155">
        <v>0</v>
      </c>
      <c r="V132" s="155">
        <v>0</v>
      </c>
      <c r="W132" s="173">
        <v>0</v>
      </c>
      <c r="X132" s="158">
        <v>0</v>
      </c>
      <c r="Y132" s="208">
        <v>0</v>
      </c>
      <c r="Z132" s="208">
        <v>0</v>
      </c>
      <c r="AA132" s="208">
        <v>0</v>
      </c>
      <c r="AB132" s="209">
        <v>0</v>
      </c>
      <c r="AC132" s="155">
        <v>0</v>
      </c>
      <c r="AD132" s="173">
        <v>0</v>
      </c>
    </row>
    <row r="133" spans="1:30">
      <c r="A133" s="175" t="s">
        <v>99</v>
      </c>
      <c r="B133" s="214" t="s">
        <v>1785</v>
      </c>
      <c r="C133" s="214" t="s">
        <v>118</v>
      </c>
      <c r="D133" s="153">
        <v>0</v>
      </c>
      <c r="E133" s="153">
        <v>0</v>
      </c>
      <c r="F133" s="151">
        <v>0</v>
      </c>
      <c r="G133" s="151">
        <v>0</v>
      </c>
      <c r="H133" s="151">
        <v>0</v>
      </c>
      <c r="I133" s="151">
        <v>0</v>
      </c>
      <c r="J133" s="172">
        <v>0.9</v>
      </c>
      <c r="K133" s="154">
        <v>0</v>
      </c>
      <c r="L133" s="154">
        <v>0</v>
      </c>
      <c r="M133" s="154">
        <v>0</v>
      </c>
      <c r="N133" s="207">
        <v>0</v>
      </c>
      <c r="O133" s="153">
        <v>0</v>
      </c>
      <c r="P133" s="153">
        <v>0</v>
      </c>
      <c r="Q133" s="151">
        <v>0</v>
      </c>
      <c r="R133" s="151">
        <v>0</v>
      </c>
      <c r="S133" s="154">
        <v>0</v>
      </c>
      <c r="T133" s="154">
        <v>0</v>
      </c>
      <c r="U133" s="155">
        <v>0</v>
      </c>
      <c r="V133" s="155">
        <v>0</v>
      </c>
      <c r="W133" s="173">
        <v>0</v>
      </c>
      <c r="X133" s="158">
        <v>0</v>
      </c>
      <c r="Y133" s="208">
        <v>0</v>
      </c>
      <c r="Z133" s="208">
        <v>0</v>
      </c>
      <c r="AA133" s="208">
        <v>0</v>
      </c>
      <c r="AB133" s="209">
        <v>0</v>
      </c>
      <c r="AC133" s="155">
        <v>0</v>
      </c>
      <c r="AD133" s="173">
        <v>0</v>
      </c>
    </row>
    <row r="134" spans="1:30">
      <c r="A134" s="175" t="s">
        <v>99</v>
      </c>
      <c r="B134" s="214" t="s">
        <v>1785</v>
      </c>
      <c r="C134" s="214" t="s">
        <v>119</v>
      </c>
      <c r="D134" s="153">
        <v>36</v>
      </c>
      <c r="E134" s="153">
        <v>36</v>
      </c>
      <c r="F134" s="151">
        <v>40</v>
      </c>
      <c r="G134" s="151">
        <v>40</v>
      </c>
      <c r="H134" s="151">
        <v>43</v>
      </c>
      <c r="I134" s="151">
        <v>42</v>
      </c>
      <c r="J134" s="172">
        <v>0.9</v>
      </c>
      <c r="K134" s="154">
        <v>1</v>
      </c>
      <c r="L134" s="154">
        <v>1</v>
      </c>
      <c r="M134" s="154">
        <v>0.976744186046512</v>
      </c>
      <c r="N134" s="207">
        <v>1080</v>
      </c>
      <c r="O134" s="153">
        <v>1014</v>
      </c>
      <c r="P134" s="153">
        <v>36</v>
      </c>
      <c r="Q134" s="151">
        <v>39</v>
      </c>
      <c r="R134" s="151">
        <v>42</v>
      </c>
      <c r="S134" s="154">
        <v>0.938888888888889</v>
      </c>
      <c r="T134" s="154">
        <v>1</v>
      </c>
      <c r="U134" s="155">
        <v>0.975</v>
      </c>
      <c r="V134" s="155">
        <v>0.976744186046512</v>
      </c>
      <c r="W134" s="173">
        <v>0.025</v>
      </c>
      <c r="X134" s="158">
        <v>285</v>
      </c>
      <c r="Y134" s="208">
        <v>277</v>
      </c>
      <c r="Z134" s="208">
        <v>274</v>
      </c>
      <c r="AA134" s="208">
        <v>265</v>
      </c>
      <c r="AB134" s="209">
        <v>0.971929824561404</v>
      </c>
      <c r="AC134" s="155">
        <v>0.967153284671533</v>
      </c>
      <c r="AD134" s="173">
        <v>0.0047765398898707</v>
      </c>
    </row>
    <row r="135" spans="1:30">
      <c r="A135" s="175" t="s">
        <v>99</v>
      </c>
      <c r="B135" s="214" t="s">
        <v>1785</v>
      </c>
      <c r="C135" s="214" t="s">
        <v>120</v>
      </c>
      <c r="D135" s="153">
        <v>45</v>
      </c>
      <c r="E135" s="153">
        <v>45</v>
      </c>
      <c r="F135" s="151">
        <v>51</v>
      </c>
      <c r="G135" s="151">
        <v>51</v>
      </c>
      <c r="H135" s="151">
        <v>50</v>
      </c>
      <c r="I135" s="151">
        <v>50</v>
      </c>
      <c r="J135" s="172">
        <v>0.9</v>
      </c>
      <c r="K135" s="154">
        <v>1</v>
      </c>
      <c r="L135" s="154">
        <v>1</v>
      </c>
      <c r="M135" s="154">
        <v>1</v>
      </c>
      <c r="N135" s="207">
        <v>1291</v>
      </c>
      <c r="O135" s="153">
        <v>1192</v>
      </c>
      <c r="P135" s="153">
        <v>42</v>
      </c>
      <c r="Q135" s="151">
        <v>48</v>
      </c>
      <c r="R135" s="151">
        <v>47</v>
      </c>
      <c r="S135" s="154">
        <v>0.923315259488768</v>
      </c>
      <c r="T135" s="154">
        <v>0.933333333333333</v>
      </c>
      <c r="U135" s="155">
        <v>0.941176470588235</v>
      </c>
      <c r="V135" s="155">
        <v>0.94</v>
      </c>
      <c r="W135" s="173">
        <v>-0.00784313725490193</v>
      </c>
      <c r="X135" s="158">
        <v>349</v>
      </c>
      <c r="Y135" s="208">
        <v>318</v>
      </c>
      <c r="Z135" s="208">
        <v>326</v>
      </c>
      <c r="AA135" s="208">
        <v>301</v>
      </c>
      <c r="AB135" s="209">
        <v>0.911174785100286</v>
      </c>
      <c r="AC135" s="155">
        <v>0.923312883435583</v>
      </c>
      <c r="AD135" s="173">
        <v>-0.0121380983352963</v>
      </c>
    </row>
    <row r="136" spans="1:30">
      <c r="A136" s="175" t="s">
        <v>99</v>
      </c>
      <c r="B136" s="214" t="s">
        <v>1785</v>
      </c>
      <c r="C136" s="214" t="s">
        <v>121</v>
      </c>
      <c r="D136" s="153">
        <v>0</v>
      </c>
      <c r="E136" s="153">
        <v>0</v>
      </c>
      <c r="F136" s="151">
        <v>0</v>
      </c>
      <c r="G136" s="151">
        <v>0</v>
      </c>
      <c r="H136" s="151">
        <v>0</v>
      </c>
      <c r="I136" s="151">
        <v>0</v>
      </c>
      <c r="J136" s="172">
        <v>0.9</v>
      </c>
      <c r="K136" s="154">
        <v>0</v>
      </c>
      <c r="L136" s="154">
        <v>0</v>
      </c>
      <c r="M136" s="154">
        <v>0</v>
      </c>
      <c r="N136" s="207">
        <v>327</v>
      </c>
      <c r="O136" s="153">
        <v>312</v>
      </c>
      <c r="P136" s="153">
        <v>0</v>
      </c>
      <c r="Q136" s="151">
        <v>0</v>
      </c>
      <c r="R136" s="151">
        <v>0</v>
      </c>
      <c r="S136" s="154">
        <v>0.954128440366973</v>
      </c>
      <c r="T136" s="154">
        <v>0</v>
      </c>
      <c r="U136" s="155">
        <v>0</v>
      </c>
      <c r="V136" s="155">
        <v>0</v>
      </c>
      <c r="W136" s="173">
        <v>0</v>
      </c>
      <c r="X136" s="158">
        <v>0</v>
      </c>
      <c r="Y136" s="208">
        <v>0</v>
      </c>
      <c r="Z136" s="208">
        <v>0</v>
      </c>
      <c r="AA136" s="208">
        <v>0</v>
      </c>
      <c r="AB136" s="209">
        <v>0</v>
      </c>
      <c r="AC136" s="155">
        <v>0</v>
      </c>
      <c r="AD136" s="173">
        <v>0</v>
      </c>
    </row>
    <row r="137" spans="1:30">
      <c r="A137" s="175" t="s">
        <v>99</v>
      </c>
      <c r="B137" s="214" t="s">
        <v>1785</v>
      </c>
      <c r="C137" s="214" t="s">
        <v>122</v>
      </c>
      <c r="D137" s="153">
        <v>0</v>
      </c>
      <c r="E137" s="153">
        <v>0</v>
      </c>
      <c r="F137" s="151">
        <v>0</v>
      </c>
      <c r="G137" s="151">
        <v>0</v>
      </c>
      <c r="H137" s="151">
        <v>0</v>
      </c>
      <c r="I137" s="151">
        <v>0</v>
      </c>
      <c r="J137" s="172">
        <v>0.9</v>
      </c>
      <c r="K137" s="154">
        <v>0</v>
      </c>
      <c r="L137" s="154">
        <v>0</v>
      </c>
      <c r="M137" s="154">
        <v>0</v>
      </c>
      <c r="N137" s="207">
        <v>624</v>
      </c>
      <c r="O137" s="153">
        <v>599</v>
      </c>
      <c r="P137" s="153">
        <v>0</v>
      </c>
      <c r="Q137" s="151">
        <v>0</v>
      </c>
      <c r="R137" s="151">
        <v>0</v>
      </c>
      <c r="S137" s="154">
        <v>0.959935897435897</v>
      </c>
      <c r="T137" s="154">
        <v>0</v>
      </c>
      <c r="U137" s="155">
        <v>0</v>
      </c>
      <c r="V137" s="155">
        <v>0</v>
      </c>
      <c r="W137" s="173">
        <v>0</v>
      </c>
      <c r="X137" s="158">
        <v>0</v>
      </c>
      <c r="Y137" s="208">
        <v>0</v>
      </c>
      <c r="Z137" s="208">
        <v>0</v>
      </c>
      <c r="AA137" s="208">
        <v>0</v>
      </c>
      <c r="AB137" s="209">
        <v>0</v>
      </c>
      <c r="AC137" s="155">
        <v>0</v>
      </c>
      <c r="AD137" s="173">
        <v>0</v>
      </c>
    </row>
    <row r="138" spans="1:30">
      <c r="A138" s="175" t="s">
        <v>99</v>
      </c>
      <c r="B138" s="214" t="s">
        <v>1786</v>
      </c>
      <c r="C138" s="214" t="s">
        <v>123</v>
      </c>
      <c r="D138" s="153">
        <v>0</v>
      </c>
      <c r="E138" s="153">
        <v>0</v>
      </c>
      <c r="F138" s="151">
        <v>0</v>
      </c>
      <c r="G138" s="151">
        <v>0</v>
      </c>
      <c r="H138" s="151">
        <v>0</v>
      </c>
      <c r="I138" s="151">
        <v>0</v>
      </c>
      <c r="J138" s="172">
        <v>0.9</v>
      </c>
      <c r="K138" s="154">
        <v>0</v>
      </c>
      <c r="L138" s="154">
        <v>0</v>
      </c>
      <c r="M138" s="154">
        <v>0</v>
      </c>
      <c r="N138" s="207">
        <v>0</v>
      </c>
      <c r="O138" s="153">
        <v>0</v>
      </c>
      <c r="P138" s="153">
        <v>0</v>
      </c>
      <c r="Q138" s="151">
        <v>0</v>
      </c>
      <c r="R138" s="151">
        <v>0</v>
      </c>
      <c r="S138" s="154">
        <v>0</v>
      </c>
      <c r="T138" s="154">
        <v>0</v>
      </c>
      <c r="U138" s="155">
        <v>0</v>
      </c>
      <c r="V138" s="155">
        <v>0</v>
      </c>
      <c r="W138" s="173">
        <v>0</v>
      </c>
      <c r="X138" s="158">
        <v>0</v>
      </c>
      <c r="Y138" s="208">
        <v>0</v>
      </c>
      <c r="Z138" s="208">
        <v>0</v>
      </c>
      <c r="AA138" s="208">
        <v>0</v>
      </c>
      <c r="AB138" s="209">
        <v>0</v>
      </c>
      <c r="AC138" s="155">
        <v>0</v>
      </c>
      <c r="AD138" s="173">
        <v>0</v>
      </c>
    </row>
    <row r="139" spans="1:30">
      <c r="A139" s="175" t="s">
        <v>99</v>
      </c>
      <c r="B139" s="214" t="s">
        <v>1786</v>
      </c>
      <c r="C139" s="214" t="s">
        <v>124</v>
      </c>
      <c r="D139" s="153">
        <v>78</v>
      </c>
      <c r="E139" s="153">
        <v>77</v>
      </c>
      <c r="F139" s="151">
        <v>82</v>
      </c>
      <c r="G139" s="151">
        <v>81</v>
      </c>
      <c r="H139" s="151">
        <v>83</v>
      </c>
      <c r="I139" s="151">
        <v>81</v>
      </c>
      <c r="J139" s="172">
        <v>0.9</v>
      </c>
      <c r="K139" s="154">
        <v>0.987179487179487</v>
      </c>
      <c r="L139" s="154">
        <v>0.98780487804878</v>
      </c>
      <c r="M139" s="154">
        <v>0.975903614457831</v>
      </c>
      <c r="N139" s="207">
        <v>2275</v>
      </c>
      <c r="O139" s="153">
        <v>2176</v>
      </c>
      <c r="P139" s="153">
        <v>74</v>
      </c>
      <c r="Q139" s="151">
        <v>80</v>
      </c>
      <c r="R139" s="151">
        <v>80</v>
      </c>
      <c r="S139" s="154">
        <v>0.956483516483516</v>
      </c>
      <c r="T139" s="154">
        <v>0.948717948717949</v>
      </c>
      <c r="U139" s="155">
        <v>0.975609756097561</v>
      </c>
      <c r="V139" s="155">
        <v>0.963855421686747</v>
      </c>
      <c r="W139" s="173">
        <v>-0.0268918073796123</v>
      </c>
      <c r="X139" s="158">
        <v>568</v>
      </c>
      <c r="Y139" s="208">
        <v>548</v>
      </c>
      <c r="Z139" s="208">
        <v>586</v>
      </c>
      <c r="AA139" s="208">
        <v>560</v>
      </c>
      <c r="AB139" s="209">
        <v>0.964788732394366</v>
      </c>
      <c r="AC139" s="155">
        <v>0.955631399317406</v>
      </c>
      <c r="AD139" s="173">
        <v>0.00915733307696009</v>
      </c>
    </row>
    <row r="140" spans="1:30">
      <c r="A140" s="175" t="s">
        <v>99</v>
      </c>
      <c r="B140" s="214" t="s">
        <v>1786</v>
      </c>
      <c r="C140" s="214" t="s">
        <v>126</v>
      </c>
      <c r="D140" s="153">
        <v>0</v>
      </c>
      <c r="E140" s="153">
        <v>0</v>
      </c>
      <c r="F140" s="151">
        <v>0</v>
      </c>
      <c r="G140" s="151">
        <v>0</v>
      </c>
      <c r="H140" s="151">
        <v>0</v>
      </c>
      <c r="I140" s="151">
        <v>0</v>
      </c>
      <c r="J140" s="172">
        <v>0.9</v>
      </c>
      <c r="K140" s="154">
        <v>0</v>
      </c>
      <c r="L140" s="154">
        <v>0</v>
      </c>
      <c r="M140" s="154">
        <v>0</v>
      </c>
      <c r="N140" s="207">
        <v>0</v>
      </c>
      <c r="O140" s="153">
        <v>0</v>
      </c>
      <c r="P140" s="153">
        <v>0</v>
      </c>
      <c r="Q140" s="151">
        <v>0</v>
      </c>
      <c r="R140" s="151">
        <v>0</v>
      </c>
      <c r="S140" s="154">
        <v>0</v>
      </c>
      <c r="T140" s="154">
        <v>0</v>
      </c>
      <c r="U140" s="155">
        <v>0</v>
      </c>
      <c r="V140" s="155">
        <v>0</v>
      </c>
      <c r="W140" s="173">
        <v>0</v>
      </c>
      <c r="X140" s="158">
        <v>0</v>
      </c>
      <c r="Y140" s="208">
        <v>0</v>
      </c>
      <c r="Z140" s="208">
        <v>0</v>
      </c>
      <c r="AA140" s="208">
        <v>0</v>
      </c>
      <c r="AB140" s="209">
        <v>0</v>
      </c>
      <c r="AC140" s="155">
        <v>0</v>
      </c>
      <c r="AD140" s="173">
        <v>0</v>
      </c>
    </row>
    <row r="141" spans="1:30">
      <c r="A141" s="175" t="s">
        <v>99</v>
      </c>
      <c r="B141" s="214" t="s">
        <v>1786</v>
      </c>
      <c r="C141" s="214" t="s">
        <v>127</v>
      </c>
      <c r="D141" s="153">
        <v>81</v>
      </c>
      <c r="E141" s="153">
        <v>79</v>
      </c>
      <c r="F141" s="151">
        <v>85</v>
      </c>
      <c r="G141" s="151">
        <v>84</v>
      </c>
      <c r="H141" s="151">
        <v>86</v>
      </c>
      <c r="I141" s="151">
        <v>85</v>
      </c>
      <c r="J141" s="172">
        <v>0.9</v>
      </c>
      <c r="K141" s="154">
        <v>0.975308641975309</v>
      </c>
      <c r="L141" s="154">
        <v>0.988235294117647</v>
      </c>
      <c r="M141" s="154">
        <v>0.988372093023256</v>
      </c>
      <c r="N141" s="207">
        <v>2267</v>
      </c>
      <c r="O141" s="153">
        <v>2035</v>
      </c>
      <c r="P141" s="153">
        <v>69</v>
      </c>
      <c r="Q141" s="151">
        <v>80</v>
      </c>
      <c r="R141" s="151">
        <v>79</v>
      </c>
      <c r="S141" s="154">
        <v>0.897662108513454</v>
      </c>
      <c r="T141" s="154">
        <v>0.851851851851852</v>
      </c>
      <c r="U141" s="155">
        <v>0.941176470588235</v>
      </c>
      <c r="V141" s="155">
        <v>0.918604651162791</v>
      </c>
      <c r="W141" s="173">
        <v>-0.0893246187363834</v>
      </c>
      <c r="X141" s="158">
        <v>590</v>
      </c>
      <c r="Y141" s="208">
        <v>531</v>
      </c>
      <c r="Z141" s="208">
        <v>575</v>
      </c>
      <c r="AA141" s="208">
        <v>511</v>
      </c>
      <c r="AB141" s="209">
        <v>0.9</v>
      </c>
      <c r="AC141" s="155">
        <v>0.888695652173913</v>
      </c>
      <c r="AD141" s="173">
        <v>0.011304347826087</v>
      </c>
    </row>
    <row r="142" spans="1:30">
      <c r="A142" s="175" t="s">
        <v>99</v>
      </c>
      <c r="B142" s="214" t="s">
        <v>1786</v>
      </c>
      <c r="C142" s="214" t="s">
        <v>128</v>
      </c>
      <c r="D142" s="153">
        <v>0</v>
      </c>
      <c r="E142" s="153">
        <v>0</v>
      </c>
      <c r="F142" s="151">
        <v>0</v>
      </c>
      <c r="G142" s="151">
        <v>0</v>
      </c>
      <c r="H142" s="151">
        <v>0</v>
      </c>
      <c r="I142" s="151">
        <v>0</v>
      </c>
      <c r="J142" s="172">
        <v>0.9</v>
      </c>
      <c r="K142" s="154">
        <v>0</v>
      </c>
      <c r="L142" s="154">
        <v>0</v>
      </c>
      <c r="M142" s="154">
        <v>0</v>
      </c>
      <c r="N142" s="207">
        <v>0</v>
      </c>
      <c r="O142" s="153">
        <v>0</v>
      </c>
      <c r="P142" s="153">
        <v>0</v>
      </c>
      <c r="Q142" s="151">
        <v>0</v>
      </c>
      <c r="R142" s="151">
        <v>0</v>
      </c>
      <c r="S142" s="154">
        <v>0</v>
      </c>
      <c r="T142" s="154">
        <v>0</v>
      </c>
      <c r="U142" s="155">
        <v>0</v>
      </c>
      <c r="V142" s="155">
        <v>0</v>
      </c>
      <c r="W142" s="173">
        <v>0</v>
      </c>
      <c r="X142" s="158">
        <v>0</v>
      </c>
      <c r="Y142" s="208">
        <v>0</v>
      </c>
      <c r="Z142" s="208">
        <v>0</v>
      </c>
      <c r="AA142" s="208">
        <v>0</v>
      </c>
      <c r="AB142" s="209">
        <v>0</v>
      </c>
      <c r="AC142" s="155">
        <v>0</v>
      </c>
      <c r="AD142" s="173">
        <v>0</v>
      </c>
    </row>
    <row r="143" spans="1:30">
      <c r="A143" s="175" t="s">
        <v>99</v>
      </c>
      <c r="B143" s="214" t="s">
        <v>1786</v>
      </c>
      <c r="C143" s="214" t="s">
        <v>129</v>
      </c>
      <c r="D143" s="153">
        <v>44</v>
      </c>
      <c r="E143" s="153">
        <v>44</v>
      </c>
      <c r="F143" s="151">
        <v>49</v>
      </c>
      <c r="G143" s="151">
        <v>49</v>
      </c>
      <c r="H143" s="151">
        <v>51</v>
      </c>
      <c r="I143" s="151">
        <v>51</v>
      </c>
      <c r="J143" s="172">
        <v>0.9</v>
      </c>
      <c r="K143" s="154">
        <v>1</v>
      </c>
      <c r="L143" s="154">
        <v>1</v>
      </c>
      <c r="M143" s="154">
        <v>1</v>
      </c>
      <c r="N143" s="207">
        <v>1402</v>
      </c>
      <c r="O143" s="153">
        <v>1398</v>
      </c>
      <c r="P143" s="153">
        <v>40</v>
      </c>
      <c r="Q143" s="151">
        <v>49</v>
      </c>
      <c r="R143" s="151">
        <v>51</v>
      </c>
      <c r="S143" s="154">
        <v>0.997146932952924</v>
      </c>
      <c r="T143" s="154">
        <v>0.909090909090909</v>
      </c>
      <c r="U143" s="155">
        <v>1</v>
      </c>
      <c r="V143" s="155">
        <v>1</v>
      </c>
      <c r="W143" s="173">
        <v>-0.0909090909090909</v>
      </c>
      <c r="X143" s="158">
        <v>353</v>
      </c>
      <c r="Y143" s="208">
        <v>349</v>
      </c>
      <c r="Z143" s="208">
        <v>362</v>
      </c>
      <c r="AA143" s="208">
        <v>362</v>
      </c>
      <c r="AB143" s="209">
        <v>0.988668555240793</v>
      </c>
      <c r="AC143" s="155">
        <v>1</v>
      </c>
      <c r="AD143" s="173">
        <v>-0.0113314447592068</v>
      </c>
    </row>
    <row r="144" spans="1:30">
      <c r="A144" s="175" t="s">
        <v>99</v>
      </c>
      <c r="B144" s="214" t="s">
        <v>1786</v>
      </c>
      <c r="C144" s="214" t="s">
        <v>130</v>
      </c>
      <c r="D144" s="153">
        <v>36</v>
      </c>
      <c r="E144" s="153">
        <v>36</v>
      </c>
      <c r="F144" s="151">
        <v>42</v>
      </c>
      <c r="G144" s="151">
        <v>42</v>
      </c>
      <c r="H144" s="151">
        <v>43</v>
      </c>
      <c r="I144" s="151">
        <v>43</v>
      </c>
      <c r="J144" s="172">
        <v>0.9</v>
      </c>
      <c r="K144" s="154">
        <v>1</v>
      </c>
      <c r="L144" s="154">
        <v>1</v>
      </c>
      <c r="M144" s="154">
        <v>1</v>
      </c>
      <c r="N144" s="207">
        <v>1103</v>
      </c>
      <c r="O144" s="153">
        <v>1044</v>
      </c>
      <c r="P144" s="153">
        <v>32</v>
      </c>
      <c r="Q144" s="151">
        <v>40</v>
      </c>
      <c r="R144" s="151">
        <v>40</v>
      </c>
      <c r="S144" s="154">
        <v>0.946509519492294</v>
      </c>
      <c r="T144" s="154">
        <v>0.888888888888889</v>
      </c>
      <c r="U144" s="155">
        <v>0.952380952380952</v>
      </c>
      <c r="V144" s="155">
        <v>0.930232558139535</v>
      </c>
      <c r="W144" s="173">
        <v>-0.0634920634920635</v>
      </c>
      <c r="X144" s="158">
        <v>279</v>
      </c>
      <c r="Y144" s="208">
        <v>266</v>
      </c>
      <c r="Z144" s="208">
        <v>299</v>
      </c>
      <c r="AA144" s="208">
        <v>285</v>
      </c>
      <c r="AB144" s="209">
        <v>0.953405017921147</v>
      </c>
      <c r="AC144" s="155">
        <v>0.953177257525084</v>
      </c>
      <c r="AD144" s="173">
        <v>0.000227760396063315</v>
      </c>
    </row>
    <row r="145" spans="1:30">
      <c r="A145" s="175" t="s">
        <v>99</v>
      </c>
      <c r="B145" s="214" t="s">
        <v>1786</v>
      </c>
      <c r="C145" s="214" t="s">
        <v>131</v>
      </c>
      <c r="D145" s="153">
        <v>55</v>
      </c>
      <c r="E145" s="153">
        <v>55</v>
      </c>
      <c r="F145" s="151">
        <v>59</v>
      </c>
      <c r="G145" s="151">
        <v>59</v>
      </c>
      <c r="H145" s="151">
        <v>65</v>
      </c>
      <c r="I145" s="151">
        <v>64</v>
      </c>
      <c r="J145" s="172">
        <v>0.9</v>
      </c>
      <c r="K145" s="154">
        <v>1</v>
      </c>
      <c r="L145" s="154">
        <v>1</v>
      </c>
      <c r="M145" s="154">
        <v>0.984615384615385</v>
      </c>
      <c r="N145" s="207">
        <v>1655</v>
      </c>
      <c r="O145" s="153">
        <v>1639</v>
      </c>
      <c r="P145" s="153">
        <v>54</v>
      </c>
      <c r="Q145" s="151">
        <v>59</v>
      </c>
      <c r="R145" s="151">
        <v>63</v>
      </c>
      <c r="S145" s="154">
        <v>0.990332326283988</v>
      </c>
      <c r="T145" s="154">
        <v>0.981818181818182</v>
      </c>
      <c r="U145" s="155">
        <v>1</v>
      </c>
      <c r="V145" s="155">
        <v>0.969230769230769</v>
      </c>
      <c r="W145" s="173">
        <v>-0.0181818181818182</v>
      </c>
      <c r="X145" s="158">
        <v>425</v>
      </c>
      <c r="Y145" s="208">
        <v>420</v>
      </c>
      <c r="Z145" s="208">
        <v>430</v>
      </c>
      <c r="AA145" s="208">
        <v>426</v>
      </c>
      <c r="AB145" s="209">
        <v>0.988235294117647</v>
      </c>
      <c r="AC145" s="155">
        <v>0.990697674418605</v>
      </c>
      <c r="AD145" s="173">
        <v>-0.00246238030095758</v>
      </c>
    </row>
    <row r="146" spans="1:30">
      <c r="A146" s="175" t="s">
        <v>99</v>
      </c>
      <c r="B146" s="214" t="s">
        <v>1786</v>
      </c>
      <c r="C146" s="214" t="s">
        <v>132</v>
      </c>
      <c r="D146" s="153">
        <v>0</v>
      </c>
      <c r="E146" s="153">
        <v>0</v>
      </c>
      <c r="F146" s="151">
        <v>0</v>
      </c>
      <c r="G146" s="151">
        <v>0</v>
      </c>
      <c r="H146" s="151">
        <v>0</v>
      </c>
      <c r="I146" s="151">
        <v>0</v>
      </c>
      <c r="J146" s="172">
        <v>0.9</v>
      </c>
      <c r="K146" s="154">
        <v>0</v>
      </c>
      <c r="L146" s="154">
        <v>0</v>
      </c>
      <c r="M146" s="154">
        <v>0</v>
      </c>
      <c r="N146" s="207">
        <v>0</v>
      </c>
      <c r="O146" s="153">
        <v>0</v>
      </c>
      <c r="P146" s="153">
        <v>0</v>
      </c>
      <c r="Q146" s="151">
        <v>0</v>
      </c>
      <c r="R146" s="151">
        <v>0</v>
      </c>
      <c r="S146" s="154">
        <v>0</v>
      </c>
      <c r="T146" s="154">
        <v>0</v>
      </c>
      <c r="U146" s="155">
        <v>0</v>
      </c>
      <c r="V146" s="155">
        <v>0</v>
      </c>
      <c r="W146" s="173">
        <v>0</v>
      </c>
      <c r="X146" s="158">
        <v>0</v>
      </c>
      <c r="Y146" s="208">
        <v>0</v>
      </c>
      <c r="Z146" s="208">
        <v>0</v>
      </c>
      <c r="AA146" s="208">
        <v>0</v>
      </c>
      <c r="AB146" s="209">
        <v>0</v>
      </c>
      <c r="AC146" s="155">
        <v>0</v>
      </c>
      <c r="AD146" s="173">
        <v>0</v>
      </c>
    </row>
    <row r="147" spans="1:30">
      <c r="A147" s="175" t="s">
        <v>99</v>
      </c>
      <c r="B147" s="214" t="s">
        <v>1786</v>
      </c>
      <c r="C147" s="214" t="s">
        <v>133</v>
      </c>
      <c r="D147" s="153">
        <v>87</v>
      </c>
      <c r="E147" s="153">
        <v>87</v>
      </c>
      <c r="F147" s="151">
        <v>95</v>
      </c>
      <c r="G147" s="151">
        <v>94</v>
      </c>
      <c r="H147" s="151">
        <v>97</v>
      </c>
      <c r="I147" s="151">
        <v>97</v>
      </c>
      <c r="J147" s="172">
        <v>0.9</v>
      </c>
      <c r="K147" s="154">
        <v>1</v>
      </c>
      <c r="L147" s="154">
        <v>0.989473684210526</v>
      </c>
      <c r="M147" s="154">
        <v>1</v>
      </c>
      <c r="N147" s="207">
        <v>2548</v>
      </c>
      <c r="O147" s="153">
        <v>2335</v>
      </c>
      <c r="P147" s="153">
        <v>84</v>
      </c>
      <c r="Q147" s="151">
        <v>92</v>
      </c>
      <c r="R147" s="151">
        <v>93</v>
      </c>
      <c r="S147" s="154">
        <v>0.916405023547881</v>
      </c>
      <c r="T147" s="154">
        <v>0.96551724137931</v>
      </c>
      <c r="U147" s="155">
        <v>0.968421052631579</v>
      </c>
      <c r="V147" s="155">
        <v>0.958762886597938</v>
      </c>
      <c r="W147" s="173">
        <v>-0.00290381125226857</v>
      </c>
      <c r="X147" s="158">
        <v>653</v>
      </c>
      <c r="Y147" s="208">
        <v>632</v>
      </c>
      <c r="Z147" s="208">
        <v>664</v>
      </c>
      <c r="AA147" s="208">
        <v>599</v>
      </c>
      <c r="AB147" s="209">
        <v>0.967840735068913</v>
      </c>
      <c r="AC147" s="155">
        <v>0.90210843373494</v>
      </c>
      <c r="AD147" s="173">
        <v>0.0657323013339729</v>
      </c>
    </row>
    <row r="148" spans="1:30">
      <c r="A148" s="175" t="s">
        <v>99</v>
      </c>
      <c r="B148" s="214" t="s">
        <v>1786</v>
      </c>
      <c r="C148" s="214" t="s">
        <v>134</v>
      </c>
      <c r="D148" s="153">
        <v>0</v>
      </c>
      <c r="E148" s="153">
        <v>0</v>
      </c>
      <c r="F148" s="151">
        <v>0</v>
      </c>
      <c r="G148" s="151">
        <v>0</v>
      </c>
      <c r="H148" s="151">
        <v>0</v>
      </c>
      <c r="I148" s="151">
        <v>0</v>
      </c>
      <c r="J148" s="172">
        <v>0.9</v>
      </c>
      <c r="K148" s="154">
        <v>0</v>
      </c>
      <c r="L148" s="154">
        <v>0</v>
      </c>
      <c r="M148" s="154">
        <v>0</v>
      </c>
      <c r="N148" s="207">
        <v>0</v>
      </c>
      <c r="O148" s="153">
        <v>0</v>
      </c>
      <c r="P148" s="153">
        <v>0</v>
      </c>
      <c r="Q148" s="151">
        <v>0</v>
      </c>
      <c r="R148" s="151">
        <v>0</v>
      </c>
      <c r="S148" s="154">
        <v>0</v>
      </c>
      <c r="T148" s="154">
        <v>0</v>
      </c>
      <c r="U148" s="155">
        <v>0</v>
      </c>
      <c r="V148" s="155">
        <v>0</v>
      </c>
      <c r="W148" s="173">
        <v>0</v>
      </c>
      <c r="X148" s="158">
        <v>0</v>
      </c>
      <c r="Y148" s="208">
        <v>0</v>
      </c>
      <c r="Z148" s="208">
        <v>0</v>
      </c>
      <c r="AA148" s="208">
        <v>0</v>
      </c>
      <c r="AB148" s="209">
        <v>0</v>
      </c>
      <c r="AC148" s="155">
        <v>0</v>
      </c>
      <c r="AD148" s="173">
        <v>0</v>
      </c>
    </row>
    <row r="149" spans="1:30">
      <c r="A149" s="175" t="s">
        <v>99</v>
      </c>
      <c r="B149" s="214" t="s">
        <v>1786</v>
      </c>
      <c r="C149" s="214" t="s">
        <v>135</v>
      </c>
      <c r="D149" s="153">
        <v>61</v>
      </c>
      <c r="E149" s="153">
        <v>60</v>
      </c>
      <c r="F149" s="151">
        <v>62</v>
      </c>
      <c r="G149" s="151">
        <v>61</v>
      </c>
      <c r="H149" s="151">
        <v>64</v>
      </c>
      <c r="I149" s="151">
        <v>63</v>
      </c>
      <c r="J149" s="172">
        <v>0.9</v>
      </c>
      <c r="K149" s="154">
        <v>0.983606557377049</v>
      </c>
      <c r="L149" s="154">
        <v>0.983870967741935</v>
      </c>
      <c r="M149" s="154">
        <v>0.984375</v>
      </c>
      <c r="N149" s="207">
        <v>1764</v>
      </c>
      <c r="O149" s="153">
        <v>1699</v>
      </c>
      <c r="P149" s="153">
        <v>54</v>
      </c>
      <c r="Q149" s="151">
        <v>60</v>
      </c>
      <c r="R149" s="151">
        <v>62</v>
      </c>
      <c r="S149" s="154">
        <v>0.963151927437642</v>
      </c>
      <c r="T149" s="154">
        <v>0.885245901639344</v>
      </c>
      <c r="U149" s="155">
        <v>0.967741935483871</v>
      </c>
      <c r="V149" s="155">
        <v>0.96875</v>
      </c>
      <c r="W149" s="173">
        <v>-0.0824960338445268</v>
      </c>
      <c r="X149" s="158">
        <v>454</v>
      </c>
      <c r="Y149" s="208">
        <v>434</v>
      </c>
      <c r="Z149" s="208">
        <v>441</v>
      </c>
      <c r="AA149" s="208">
        <v>421</v>
      </c>
      <c r="AB149" s="209">
        <v>0.955947136563877</v>
      </c>
      <c r="AC149" s="155">
        <v>0.954648526077097</v>
      </c>
      <c r="AD149" s="173">
        <v>0.00129861048677915</v>
      </c>
    </row>
    <row r="150" spans="1:30">
      <c r="A150" s="175" t="s">
        <v>99</v>
      </c>
      <c r="B150" s="214" t="s">
        <v>1786</v>
      </c>
      <c r="C150" s="214" t="s">
        <v>136</v>
      </c>
      <c r="D150" s="153">
        <v>94</v>
      </c>
      <c r="E150" s="153">
        <v>94</v>
      </c>
      <c r="F150" s="151">
        <v>92</v>
      </c>
      <c r="G150" s="151">
        <v>91</v>
      </c>
      <c r="H150" s="151">
        <v>96</v>
      </c>
      <c r="I150" s="151">
        <v>96</v>
      </c>
      <c r="J150" s="172">
        <v>0.9</v>
      </c>
      <c r="K150" s="154">
        <v>1</v>
      </c>
      <c r="L150" s="154">
        <v>0.989130434782609</v>
      </c>
      <c r="M150" s="154">
        <v>1</v>
      </c>
      <c r="N150" s="207">
        <v>2527</v>
      </c>
      <c r="O150" s="153">
        <v>2361</v>
      </c>
      <c r="P150" s="153">
        <v>90</v>
      </c>
      <c r="Q150" s="151">
        <v>87</v>
      </c>
      <c r="R150" s="151">
        <v>92</v>
      </c>
      <c r="S150" s="154">
        <v>0.934309457855164</v>
      </c>
      <c r="T150" s="154">
        <v>0.957446808510638</v>
      </c>
      <c r="U150" s="155">
        <v>0.945652173913043</v>
      </c>
      <c r="V150" s="155">
        <v>0.958333333333333</v>
      </c>
      <c r="W150" s="173">
        <v>0.0117946345975949</v>
      </c>
      <c r="X150" s="158">
        <v>656</v>
      </c>
      <c r="Y150" s="208">
        <v>624</v>
      </c>
      <c r="Z150" s="208">
        <v>663</v>
      </c>
      <c r="AA150" s="208">
        <v>616</v>
      </c>
      <c r="AB150" s="209">
        <v>0.951219512195122</v>
      </c>
      <c r="AC150" s="155">
        <v>0.929110105580694</v>
      </c>
      <c r="AD150" s="173">
        <v>0.0221094066144281</v>
      </c>
    </row>
    <row r="151" spans="1:30">
      <c r="A151" s="175" t="s">
        <v>99</v>
      </c>
      <c r="B151" s="214" t="s">
        <v>1786</v>
      </c>
      <c r="C151" s="214" t="s">
        <v>137</v>
      </c>
      <c r="D151" s="153">
        <v>69</v>
      </c>
      <c r="E151" s="153">
        <v>67</v>
      </c>
      <c r="F151" s="151">
        <v>74</v>
      </c>
      <c r="G151" s="151">
        <v>73</v>
      </c>
      <c r="H151" s="151">
        <v>84</v>
      </c>
      <c r="I151" s="151">
        <v>82</v>
      </c>
      <c r="J151" s="172">
        <v>0.9</v>
      </c>
      <c r="K151" s="154">
        <v>0.971014492753623</v>
      </c>
      <c r="L151" s="154">
        <v>0.986486486486487</v>
      </c>
      <c r="M151" s="154">
        <v>0.976190476190476</v>
      </c>
      <c r="N151" s="207">
        <v>2138</v>
      </c>
      <c r="O151" s="153">
        <v>1987</v>
      </c>
      <c r="P151" s="153">
        <v>63</v>
      </c>
      <c r="Q151" s="151">
        <v>68</v>
      </c>
      <c r="R151" s="151">
        <v>81</v>
      </c>
      <c r="S151" s="154">
        <v>0.929373246024322</v>
      </c>
      <c r="T151" s="154">
        <v>0.91304347826087</v>
      </c>
      <c r="U151" s="155">
        <v>0.918918918918919</v>
      </c>
      <c r="V151" s="155">
        <v>0.964285714285714</v>
      </c>
      <c r="W151" s="173">
        <v>-0.00587544065804946</v>
      </c>
      <c r="X151" s="158">
        <v>549</v>
      </c>
      <c r="Y151" s="208">
        <v>510</v>
      </c>
      <c r="Z151" s="208">
        <v>555</v>
      </c>
      <c r="AA151" s="208">
        <v>509</v>
      </c>
      <c r="AB151" s="209">
        <v>0.92896174863388</v>
      </c>
      <c r="AC151" s="155">
        <v>0.917117117117117</v>
      </c>
      <c r="AD151" s="173">
        <v>0.0118446315167627</v>
      </c>
    </row>
    <row r="152" spans="1:30">
      <c r="A152" s="175" t="s">
        <v>99</v>
      </c>
      <c r="B152" s="214" t="s">
        <v>803</v>
      </c>
      <c r="C152" s="214" t="s">
        <v>138</v>
      </c>
      <c r="D152" s="153">
        <v>84</v>
      </c>
      <c r="E152" s="153">
        <v>84</v>
      </c>
      <c r="F152" s="151">
        <v>93</v>
      </c>
      <c r="G152" s="151">
        <v>93</v>
      </c>
      <c r="H152" s="151">
        <v>98</v>
      </c>
      <c r="I152" s="151">
        <v>98</v>
      </c>
      <c r="J152" s="172">
        <v>0.9</v>
      </c>
      <c r="K152" s="154">
        <v>1</v>
      </c>
      <c r="L152" s="154">
        <v>1</v>
      </c>
      <c r="M152" s="154">
        <v>1</v>
      </c>
      <c r="N152" s="207">
        <v>2549</v>
      </c>
      <c r="O152" s="153">
        <v>2509</v>
      </c>
      <c r="P152" s="153">
        <v>83</v>
      </c>
      <c r="Q152" s="151">
        <v>92</v>
      </c>
      <c r="R152" s="151">
        <v>96</v>
      </c>
      <c r="S152" s="154">
        <v>0.984307571596705</v>
      </c>
      <c r="T152" s="154">
        <v>0.988095238095238</v>
      </c>
      <c r="U152" s="155">
        <v>0.989247311827957</v>
      </c>
      <c r="V152" s="155">
        <v>0.979591836734694</v>
      </c>
      <c r="W152" s="173">
        <v>-0.00115207373271886</v>
      </c>
      <c r="X152" s="158">
        <v>650</v>
      </c>
      <c r="Y152" s="208">
        <v>641</v>
      </c>
      <c r="Z152" s="208">
        <v>653</v>
      </c>
      <c r="AA152" s="208">
        <v>647</v>
      </c>
      <c r="AB152" s="209">
        <v>0.986153846153846</v>
      </c>
      <c r="AC152" s="155">
        <v>0.990811638591118</v>
      </c>
      <c r="AD152" s="173">
        <v>-0.00465779243727171</v>
      </c>
    </row>
    <row r="153" spans="1:30">
      <c r="A153" s="175" t="s">
        <v>99</v>
      </c>
      <c r="B153" s="214" t="s">
        <v>803</v>
      </c>
      <c r="C153" s="214" t="s">
        <v>139</v>
      </c>
      <c r="D153" s="153">
        <v>90</v>
      </c>
      <c r="E153" s="153">
        <v>88</v>
      </c>
      <c r="F153" s="151">
        <v>95</v>
      </c>
      <c r="G153" s="151">
        <v>92</v>
      </c>
      <c r="H153" s="151">
        <v>94</v>
      </c>
      <c r="I153" s="151">
        <v>92</v>
      </c>
      <c r="J153" s="172">
        <v>0.9</v>
      </c>
      <c r="K153" s="154">
        <v>0.977777777777778</v>
      </c>
      <c r="L153" s="154">
        <v>0.968421052631579</v>
      </c>
      <c r="M153" s="154">
        <v>0.978723404255319</v>
      </c>
      <c r="N153" s="207">
        <v>2456</v>
      </c>
      <c r="O153" s="153">
        <v>2302</v>
      </c>
      <c r="P153" s="153">
        <v>84</v>
      </c>
      <c r="Q153" s="151">
        <v>87</v>
      </c>
      <c r="R153" s="151">
        <v>90</v>
      </c>
      <c r="S153" s="154">
        <v>0.937296416938111</v>
      </c>
      <c r="T153" s="154">
        <v>0.933333333333333</v>
      </c>
      <c r="U153" s="155">
        <v>0.91578947368421</v>
      </c>
      <c r="V153" s="155">
        <v>0.957446808510638</v>
      </c>
      <c r="W153" s="173">
        <v>0.0175438596491229</v>
      </c>
      <c r="X153" s="158">
        <v>635</v>
      </c>
      <c r="Y153" s="208">
        <v>601</v>
      </c>
      <c r="Z153" s="208">
        <v>646</v>
      </c>
      <c r="AA153" s="208">
        <v>603</v>
      </c>
      <c r="AB153" s="209">
        <v>0.946456692913386</v>
      </c>
      <c r="AC153" s="155">
        <v>0.93343653250774</v>
      </c>
      <c r="AD153" s="173">
        <v>0.0130201604056459</v>
      </c>
    </row>
    <row r="154" spans="1:30">
      <c r="A154" s="175" t="s">
        <v>99</v>
      </c>
      <c r="B154" s="214" t="s">
        <v>803</v>
      </c>
      <c r="C154" s="214" t="s">
        <v>140</v>
      </c>
      <c r="D154" s="153">
        <v>78</v>
      </c>
      <c r="E154" s="153">
        <v>76</v>
      </c>
      <c r="F154" s="151">
        <v>82</v>
      </c>
      <c r="G154" s="151">
        <v>79</v>
      </c>
      <c r="H154" s="151">
        <v>81</v>
      </c>
      <c r="I154" s="151">
        <v>80</v>
      </c>
      <c r="J154" s="172">
        <v>0.9</v>
      </c>
      <c r="K154" s="154">
        <v>0.974358974358974</v>
      </c>
      <c r="L154" s="154">
        <v>0.963414634146341</v>
      </c>
      <c r="M154" s="154">
        <v>0.987654320987654</v>
      </c>
      <c r="N154" s="207">
        <v>2102</v>
      </c>
      <c r="O154" s="153">
        <v>2034</v>
      </c>
      <c r="P154" s="153">
        <v>74</v>
      </c>
      <c r="Q154" s="151">
        <v>77</v>
      </c>
      <c r="R154" s="151">
        <v>78</v>
      </c>
      <c r="S154" s="154">
        <v>0.967649857278782</v>
      </c>
      <c r="T154" s="154">
        <v>0.948717948717949</v>
      </c>
      <c r="U154" s="155">
        <v>0.939024390243902</v>
      </c>
      <c r="V154" s="155">
        <v>0.962962962962963</v>
      </c>
      <c r="W154" s="173">
        <v>0.00969355847404629</v>
      </c>
      <c r="X154" s="158">
        <v>557</v>
      </c>
      <c r="Y154" s="208">
        <v>538</v>
      </c>
      <c r="Z154" s="208">
        <v>556</v>
      </c>
      <c r="AA154" s="208">
        <v>545</v>
      </c>
      <c r="AB154" s="209">
        <v>0.96588868940754</v>
      </c>
      <c r="AC154" s="155">
        <v>0.98021582733813</v>
      </c>
      <c r="AD154" s="173">
        <v>-0.0143271379305892</v>
      </c>
    </row>
    <row r="155" spans="1:30">
      <c r="A155" s="175" t="s">
        <v>99</v>
      </c>
      <c r="B155" s="214" t="s">
        <v>803</v>
      </c>
      <c r="C155" s="214" t="s">
        <v>141</v>
      </c>
      <c r="D155" s="153">
        <v>86</v>
      </c>
      <c r="E155" s="153">
        <v>84</v>
      </c>
      <c r="F155" s="151">
        <v>97</v>
      </c>
      <c r="G155" s="151">
        <v>95</v>
      </c>
      <c r="H155" s="151">
        <v>91</v>
      </c>
      <c r="I155" s="151">
        <v>89</v>
      </c>
      <c r="J155" s="172">
        <v>0.9</v>
      </c>
      <c r="K155" s="154">
        <v>0.976744186046512</v>
      </c>
      <c r="L155" s="154">
        <v>0.979381443298969</v>
      </c>
      <c r="M155" s="154">
        <v>0.978021978021978</v>
      </c>
      <c r="N155" s="207">
        <v>2404</v>
      </c>
      <c r="O155" s="153">
        <v>2308</v>
      </c>
      <c r="P155" s="153">
        <v>81</v>
      </c>
      <c r="Q155" s="151">
        <v>94</v>
      </c>
      <c r="R155" s="151">
        <v>89</v>
      </c>
      <c r="S155" s="154">
        <v>0.960066555740433</v>
      </c>
      <c r="T155" s="154">
        <v>0.941860465116279</v>
      </c>
      <c r="U155" s="155">
        <v>0.969072164948454</v>
      </c>
      <c r="V155" s="155">
        <v>0.978021978021978</v>
      </c>
      <c r="W155" s="173">
        <v>-0.0272116998321745</v>
      </c>
      <c r="X155" s="158">
        <v>627</v>
      </c>
      <c r="Y155" s="208">
        <v>601</v>
      </c>
      <c r="Z155" s="208">
        <v>617</v>
      </c>
      <c r="AA155" s="208">
        <v>600</v>
      </c>
      <c r="AB155" s="209">
        <v>0.958532695374801</v>
      </c>
      <c r="AC155" s="155">
        <v>0.972447325769854</v>
      </c>
      <c r="AD155" s="173">
        <v>-0.0139146303950535</v>
      </c>
    </row>
    <row r="156" spans="1:30">
      <c r="A156" s="175" t="s">
        <v>99</v>
      </c>
      <c r="B156" s="214" t="s">
        <v>33</v>
      </c>
      <c r="C156" s="214" t="s">
        <v>142</v>
      </c>
      <c r="D156" s="153">
        <v>89</v>
      </c>
      <c r="E156" s="153">
        <v>83</v>
      </c>
      <c r="F156" s="151">
        <v>94</v>
      </c>
      <c r="G156" s="151">
        <v>88</v>
      </c>
      <c r="H156" s="151">
        <v>96</v>
      </c>
      <c r="I156" s="151">
        <v>91</v>
      </c>
      <c r="J156" s="172">
        <v>0.9</v>
      </c>
      <c r="K156" s="154">
        <v>0.932584269662921</v>
      </c>
      <c r="L156" s="154">
        <v>0.936170212765957</v>
      </c>
      <c r="M156" s="154">
        <v>0.947916666666667</v>
      </c>
      <c r="N156" s="207">
        <v>2446</v>
      </c>
      <c r="O156" s="153">
        <v>2270</v>
      </c>
      <c r="P156" s="153">
        <v>82</v>
      </c>
      <c r="Q156" s="151">
        <v>85</v>
      </c>
      <c r="R156" s="151">
        <v>87</v>
      </c>
      <c r="S156" s="154">
        <v>0.928045789043336</v>
      </c>
      <c r="T156" s="154">
        <v>0.921348314606742</v>
      </c>
      <c r="U156" s="155">
        <v>0.904255319148936</v>
      </c>
      <c r="V156" s="155">
        <v>0.90625</v>
      </c>
      <c r="W156" s="173">
        <v>0.0170929954578054</v>
      </c>
      <c r="X156" s="158">
        <v>650</v>
      </c>
      <c r="Y156" s="208">
        <v>591</v>
      </c>
      <c r="Z156" s="208">
        <v>630</v>
      </c>
      <c r="AA156" s="208">
        <v>591</v>
      </c>
      <c r="AB156" s="209">
        <v>0.909230769230769</v>
      </c>
      <c r="AC156" s="155">
        <v>0.938095238095238</v>
      </c>
      <c r="AD156" s="173">
        <v>-0.0288644688644689</v>
      </c>
    </row>
    <row r="157" spans="1:30">
      <c r="A157" s="175" t="s">
        <v>99</v>
      </c>
      <c r="B157" s="214" t="s">
        <v>803</v>
      </c>
      <c r="C157" s="214" t="s">
        <v>143</v>
      </c>
      <c r="D157" s="153">
        <v>28</v>
      </c>
      <c r="E157" s="153">
        <v>28</v>
      </c>
      <c r="F157" s="151">
        <v>25</v>
      </c>
      <c r="G157" s="151">
        <v>25</v>
      </c>
      <c r="H157" s="151">
        <v>29</v>
      </c>
      <c r="I157" s="151">
        <v>29</v>
      </c>
      <c r="J157" s="172">
        <v>0.9</v>
      </c>
      <c r="K157" s="154">
        <v>1</v>
      </c>
      <c r="L157" s="154">
        <v>1</v>
      </c>
      <c r="M157" s="154">
        <v>1</v>
      </c>
      <c r="N157" s="207">
        <v>810</v>
      </c>
      <c r="O157" s="153">
        <v>809</v>
      </c>
      <c r="P157" s="153">
        <v>28</v>
      </c>
      <c r="Q157" s="151">
        <v>25</v>
      </c>
      <c r="R157" s="151">
        <v>29</v>
      </c>
      <c r="S157" s="154">
        <v>0.998765432098765</v>
      </c>
      <c r="T157" s="154">
        <v>1</v>
      </c>
      <c r="U157" s="155">
        <v>1</v>
      </c>
      <c r="V157" s="155">
        <v>1</v>
      </c>
      <c r="W157" s="173">
        <v>0</v>
      </c>
      <c r="X157" s="158">
        <v>198</v>
      </c>
      <c r="Y157" s="208">
        <v>198</v>
      </c>
      <c r="Z157" s="208">
        <v>214</v>
      </c>
      <c r="AA157" s="208">
        <v>213</v>
      </c>
      <c r="AB157" s="209">
        <v>1</v>
      </c>
      <c r="AC157" s="155">
        <v>0.995327102803738</v>
      </c>
      <c r="AD157" s="173">
        <v>0.00467289719626163</v>
      </c>
    </row>
    <row r="158" spans="1:30">
      <c r="A158" s="175" t="s">
        <v>99</v>
      </c>
      <c r="B158" s="214" t="s">
        <v>803</v>
      </c>
      <c r="C158" s="214" t="s">
        <v>144</v>
      </c>
      <c r="D158" s="153">
        <v>68</v>
      </c>
      <c r="E158" s="153">
        <v>68</v>
      </c>
      <c r="F158" s="151">
        <v>68</v>
      </c>
      <c r="G158" s="151">
        <v>68</v>
      </c>
      <c r="H158" s="151">
        <v>66</v>
      </c>
      <c r="I158" s="151">
        <v>66</v>
      </c>
      <c r="J158" s="172">
        <v>0.9</v>
      </c>
      <c r="K158" s="154">
        <v>1</v>
      </c>
      <c r="L158" s="154">
        <v>1</v>
      </c>
      <c r="M158" s="154">
        <v>1</v>
      </c>
      <c r="N158" s="207">
        <v>1842</v>
      </c>
      <c r="O158" s="153">
        <v>1832</v>
      </c>
      <c r="P158" s="153">
        <v>68</v>
      </c>
      <c r="Q158" s="151">
        <v>68</v>
      </c>
      <c r="R158" s="151">
        <v>65</v>
      </c>
      <c r="S158" s="154">
        <v>0.99457111834962</v>
      </c>
      <c r="T158" s="154">
        <v>1</v>
      </c>
      <c r="U158" s="155">
        <v>1</v>
      </c>
      <c r="V158" s="155">
        <v>0.984848484848485</v>
      </c>
      <c r="W158" s="173">
        <v>0</v>
      </c>
      <c r="X158" s="158">
        <v>475</v>
      </c>
      <c r="Y158" s="208">
        <v>473</v>
      </c>
      <c r="Z158" s="208">
        <v>488</v>
      </c>
      <c r="AA158" s="208">
        <v>486</v>
      </c>
      <c r="AB158" s="209">
        <v>0.995789473684211</v>
      </c>
      <c r="AC158" s="155">
        <v>0.995901639344262</v>
      </c>
      <c r="AD158" s="173">
        <v>-0.000112165660051788</v>
      </c>
    </row>
    <row r="159" spans="1:30">
      <c r="A159" s="175" t="s">
        <v>99</v>
      </c>
      <c r="B159" s="214" t="s">
        <v>803</v>
      </c>
      <c r="C159" s="214" t="s">
        <v>145</v>
      </c>
      <c r="D159" s="153">
        <v>75</v>
      </c>
      <c r="E159" s="153">
        <v>75</v>
      </c>
      <c r="F159" s="151">
        <v>79</v>
      </c>
      <c r="G159" s="151">
        <v>79</v>
      </c>
      <c r="H159" s="151">
        <v>80</v>
      </c>
      <c r="I159" s="151">
        <v>80</v>
      </c>
      <c r="J159" s="172">
        <v>0.9</v>
      </c>
      <c r="K159" s="154">
        <v>1</v>
      </c>
      <c r="L159" s="154">
        <v>1</v>
      </c>
      <c r="M159" s="154">
        <v>1</v>
      </c>
      <c r="N159" s="207">
        <v>2094</v>
      </c>
      <c r="O159" s="153">
        <v>2057</v>
      </c>
      <c r="P159" s="153">
        <v>75</v>
      </c>
      <c r="Q159" s="151">
        <v>77</v>
      </c>
      <c r="R159" s="151">
        <v>77</v>
      </c>
      <c r="S159" s="154">
        <v>0.98233046800382</v>
      </c>
      <c r="T159" s="154">
        <v>1</v>
      </c>
      <c r="U159" s="155">
        <v>0.974683544303797</v>
      </c>
      <c r="V159" s="155">
        <v>0.9625</v>
      </c>
      <c r="W159" s="173">
        <v>0.0253164556962026</v>
      </c>
      <c r="X159" s="158">
        <v>534</v>
      </c>
      <c r="Y159" s="208">
        <v>528</v>
      </c>
      <c r="Z159" s="208">
        <v>538</v>
      </c>
      <c r="AA159" s="208">
        <v>529</v>
      </c>
      <c r="AB159" s="209">
        <v>0.98876404494382</v>
      </c>
      <c r="AC159" s="155">
        <v>0.983271375464684</v>
      </c>
      <c r="AD159" s="173">
        <v>0.00549266947913618</v>
      </c>
    </row>
    <row r="160" spans="1:30">
      <c r="A160" s="175" t="s">
        <v>99</v>
      </c>
      <c r="B160" s="214" t="s">
        <v>803</v>
      </c>
      <c r="C160" s="214" t="s">
        <v>146</v>
      </c>
      <c r="D160" s="153">
        <v>65</v>
      </c>
      <c r="E160" s="153">
        <v>65</v>
      </c>
      <c r="F160" s="151">
        <v>63</v>
      </c>
      <c r="G160" s="151">
        <v>63</v>
      </c>
      <c r="H160" s="151">
        <v>72</v>
      </c>
      <c r="I160" s="151">
        <v>72</v>
      </c>
      <c r="J160" s="172">
        <v>0.9</v>
      </c>
      <c r="K160" s="154">
        <v>1</v>
      </c>
      <c r="L160" s="154">
        <v>1</v>
      </c>
      <c r="M160" s="154">
        <v>1</v>
      </c>
      <c r="N160" s="207">
        <v>1751</v>
      </c>
      <c r="O160" s="153">
        <v>1740</v>
      </c>
      <c r="P160" s="153">
        <v>65</v>
      </c>
      <c r="Q160" s="151">
        <v>63</v>
      </c>
      <c r="R160" s="151">
        <v>72</v>
      </c>
      <c r="S160" s="154">
        <v>0.993717875499714</v>
      </c>
      <c r="T160" s="154">
        <v>1</v>
      </c>
      <c r="U160" s="155">
        <v>1</v>
      </c>
      <c r="V160" s="155">
        <v>1</v>
      </c>
      <c r="W160" s="173">
        <v>0</v>
      </c>
      <c r="X160" s="158">
        <v>461</v>
      </c>
      <c r="Y160" s="208">
        <v>460</v>
      </c>
      <c r="Z160" s="208">
        <v>453</v>
      </c>
      <c r="AA160" s="208">
        <v>448</v>
      </c>
      <c r="AB160" s="209">
        <v>0.997830802603037</v>
      </c>
      <c r="AC160" s="155">
        <v>0.988962472406181</v>
      </c>
      <c r="AD160" s="173">
        <v>0.00886833019685584</v>
      </c>
    </row>
    <row r="161" spans="1:30">
      <c r="A161" s="175" t="s">
        <v>99</v>
      </c>
      <c r="B161" s="214" t="s">
        <v>803</v>
      </c>
      <c r="C161" s="214" t="s">
        <v>147</v>
      </c>
      <c r="D161" s="153">
        <v>58</v>
      </c>
      <c r="E161" s="153">
        <v>58</v>
      </c>
      <c r="F161" s="151">
        <v>59</v>
      </c>
      <c r="G161" s="151">
        <v>59</v>
      </c>
      <c r="H161" s="151">
        <v>57</v>
      </c>
      <c r="I161" s="151">
        <v>57</v>
      </c>
      <c r="J161" s="172">
        <v>0.9</v>
      </c>
      <c r="K161" s="154">
        <v>1</v>
      </c>
      <c r="L161" s="154">
        <v>1</v>
      </c>
      <c r="M161" s="154">
        <v>1</v>
      </c>
      <c r="N161" s="207">
        <v>1553</v>
      </c>
      <c r="O161" s="153">
        <v>1527</v>
      </c>
      <c r="P161" s="153">
        <v>56</v>
      </c>
      <c r="Q161" s="151">
        <v>59</v>
      </c>
      <c r="R161" s="151">
        <v>55</v>
      </c>
      <c r="S161" s="154">
        <v>0.983258209916291</v>
      </c>
      <c r="T161" s="154">
        <v>0.96551724137931</v>
      </c>
      <c r="U161" s="155">
        <v>1</v>
      </c>
      <c r="V161" s="155">
        <v>0.964912280701754</v>
      </c>
      <c r="W161" s="173">
        <v>-0.0344827586206896</v>
      </c>
      <c r="X161" s="158">
        <v>407</v>
      </c>
      <c r="Y161" s="208">
        <v>400</v>
      </c>
      <c r="Z161" s="208">
        <v>397</v>
      </c>
      <c r="AA161" s="208">
        <v>391</v>
      </c>
      <c r="AB161" s="209">
        <v>0.982800982800983</v>
      </c>
      <c r="AC161" s="155">
        <v>0.984886649874055</v>
      </c>
      <c r="AD161" s="173">
        <v>-0.00208566707307256</v>
      </c>
    </row>
    <row r="162" spans="1:30">
      <c r="A162" s="175" t="s">
        <v>99</v>
      </c>
      <c r="B162" s="214" t="s">
        <v>803</v>
      </c>
      <c r="C162" s="214" t="s">
        <v>148</v>
      </c>
      <c r="D162" s="153">
        <v>37</v>
      </c>
      <c r="E162" s="153">
        <v>37</v>
      </c>
      <c r="F162" s="151">
        <v>37</v>
      </c>
      <c r="G162" s="151">
        <v>37</v>
      </c>
      <c r="H162" s="151">
        <v>36</v>
      </c>
      <c r="I162" s="151">
        <v>36</v>
      </c>
      <c r="J162" s="172">
        <v>0.9</v>
      </c>
      <c r="K162" s="154">
        <v>1</v>
      </c>
      <c r="L162" s="154">
        <v>1</v>
      </c>
      <c r="M162" s="154">
        <v>1</v>
      </c>
      <c r="N162" s="207">
        <v>976</v>
      </c>
      <c r="O162" s="153">
        <v>968</v>
      </c>
      <c r="P162" s="153">
        <v>37</v>
      </c>
      <c r="Q162" s="151">
        <v>36</v>
      </c>
      <c r="R162" s="151">
        <v>36</v>
      </c>
      <c r="S162" s="154">
        <v>0.991803278688525</v>
      </c>
      <c r="T162" s="154">
        <v>1</v>
      </c>
      <c r="U162" s="155">
        <v>0.972972972972973</v>
      </c>
      <c r="V162" s="155">
        <v>1</v>
      </c>
      <c r="W162" s="173">
        <v>0.027027027027027</v>
      </c>
      <c r="X162" s="158">
        <v>252</v>
      </c>
      <c r="Y162" s="208">
        <v>249</v>
      </c>
      <c r="Z162" s="208">
        <v>250</v>
      </c>
      <c r="AA162" s="208">
        <v>247</v>
      </c>
      <c r="AB162" s="209">
        <v>0.988095238095238</v>
      </c>
      <c r="AC162" s="155">
        <v>0.988</v>
      </c>
      <c r="AD162" s="173">
        <v>9.52380952381482e-5</v>
      </c>
    </row>
    <row r="163" spans="1:30">
      <c r="A163" s="175" t="s">
        <v>99</v>
      </c>
      <c r="B163" s="214" t="s">
        <v>803</v>
      </c>
      <c r="C163" s="214" t="s">
        <v>149</v>
      </c>
      <c r="D163" s="153">
        <v>105</v>
      </c>
      <c r="E163" s="153">
        <v>105</v>
      </c>
      <c r="F163" s="151">
        <v>98</v>
      </c>
      <c r="G163" s="151">
        <v>98</v>
      </c>
      <c r="H163" s="151">
        <v>106</v>
      </c>
      <c r="I163" s="151">
        <v>106</v>
      </c>
      <c r="J163" s="172">
        <v>0.9</v>
      </c>
      <c r="K163" s="154">
        <v>1</v>
      </c>
      <c r="L163" s="154">
        <v>1</v>
      </c>
      <c r="M163" s="154">
        <v>1</v>
      </c>
      <c r="N163" s="207">
        <v>2757</v>
      </c>
      <c r="O163" s="153">
        <v>2714</v>
      </c>
      <c r="P163" s="153">
        <v>103</v>
      </c>
      <c r="Q163" s="151">
        <v>98</v>
      </c>
      <c r="R163" s="151">
        <v>103</v>
      </c>
      <c r="S163" s="154">
        <v>0.984403336960464</v>
      </c>
      <c r="T163" s="154">
        <v>0.980952380952381</v>
      </c>
      <c r="U163" s="155">
        <v>1</v>
      </c>
      <c r="V163" s="155">
        <v>0.971698113207547</v>
      </c>
      <c r="W163" s="173">
        <v>-0.0190476190476191</v>
      </c>
      <c r="X163" s="158">
        <v>717</v>
      </c>
      <c r="Y163" s="208">
        <v>707</v>
      </c>
      <c r="Z163" s="208">
        <v>722</v>
      </c>
      <c r="AA163" s="208">
        <v>707</v>
      </c>
      <c r="AB163" s="209">
        <v>0.9860529986053</v>
      </c>
      <c r="AC163" s="155">
        <v>0.979224376731302</v>
      </c>
      <c r="AD163" s="173">
        <v>0.00682862187399791</v>
      </c>
    </row>
    <row r="164" spans="1:30">
      <c r="A164" s="175" t="s">
        <v>99</v>
      </c>
      <c r="B164" s="214" t="s">
        <v>803</v>
      </c>
      <c r="C164" s="214" t="s">
        <v>150</v>
      </c>
      <c r="D164" s="153">
        <v>49</v>
      </c>
      <c r="E164" s="153">
        <v>49</v>
      </c>
      <c r="F164" s="151">
        <v>53</v>
      </c>
      <c r="G164" s="151">
        <v>53</v>
      </c>
      <c r="H164" s="151">
        <v>53</v>
      </c>
      <c r="I164" s="151">
        <v>53</v>
      </c>
      <c r="J164" s="172">
        <v>0.9</v>
      </c>
      <c r="K164" s="154">
        <v>1</v>
      </c>
      <c r="L164" s="154">
        <v>1</v>
      </c>
      <c r="M164" s="154">
        <v>1</v>
      </c>
      <c r="N164" s="207">
        <v>1352</v>
      </c>
      <c r="O164" s="153">
        <v>1349</v>
      </c>
      <c r="P164" s="153">
        <v>49</v>
      </c>
      <c r="Q164" s="151">
        <v>52</v>
      </c>
      <c r="R164" s="151">
        <v>53</v>
      </c>
      <c r="S164" s="154">
        <v>0.997781065088757</v>
      </c>
      <c r="T164" s="154">
        <v>1</v>
      </c>
      <c r="U164" s="155">
        <v>0.981132075471698</v>
      </c>
      <c r="V164" s="155">
        <v>1</v>
      </c>
      <c r="W164" s="173">
        <v>0.0188679245283019</v>
      </c>
      <c r="X164" s="158">
        <v>360</v>
      </c>
      <c r="Y164" s="208">
        <v>359</v>
      </c>
      <c r="Z164" s="208">
        <v>351</v>
      </c>
      <c r="AA164" s="208">
        <v>350</v>
      </c>
      <c r="AB164" s="209">
        <v>0.997222222222222</v>
      </c>
      <c r="AC164" s="155">
        <v>0.997150997150997</v>
      </c>
      <c r="AD164" s="173">
        <v>7.1225071225034e-5</v>
      </c>
    </row>
    <row r="165" spans="1:30">
      <c r="A165" s="175" t="s">
        <v>99</v>
      </c>
      <c r="B165" s="214" t="s">
        <v>803</v>
      </c>
      <c r="C165" s="214" t="s">
        <v>151</v>
      </c>
      <c r="D165" s="153">
        <v>53</v>
      </c>
      <c r="E165" s="153">
        <v>53</v>
      </c>
      <c r="F165" s="151">
        <v>56</v>
      </c>
      <c r="G165" s="151">
        <v>56</v>
      </c>
      <c r="H165" s="151">
        <v>57</v>
      </c>
      <c r="I165" s="151">
        <v>57</v>
      </c>
      <c r="J165" s="172">
        <v>0.9</v>
      </c>
      <c r="K165" s="154">
        <v>1</v>
      </c>
      <c r="L165" s="154">
        <v>1</v>
      </c>
      <c r="M165" s="154">
        <v>1</v>
      </c>
      <c r="N165" s="207">
        <v>1486</v>
      </c>
      <c r="O165" s="153">
        <v>1470</v>
      </c>
      <c r="P165" s="153">
        <v>52</v>
      </c>
      <c r="Q165" s="151">
        <v>56</v>
      </c>
      <c r="R165" s="151">
        <v>56</v>
      </c>
      <c r="S165" s="154">
        <v>0.989232839838493</v>
      </c>
      <c r="T165" s="154">
        <v>0.981132075471698</v>
      </c>
      <c r="U165" s="155">
        <v>1</v>
      </c>
      <c r="V165" s="155">
        <v>0.982456140350877</v>
      </c>
      <c r="W165" s="173">
        <v>-0.0188679245283019</v>
      </c>
      <c r="X165" s="158">
        <v>383</v>
      </c>
      <c r="Y165" s="208">
        <v>379</v>
      </c>
      <c r="Z165" s="208">
        <v>383</v>
      </c>
      <c r="AA165" s="208">
        <v>376</v>
      </c>
      <c r="AB165" s="209">
        <v>0.989556135770235</v>
      </c>
      <c r="AC165" s="155">
        <v>0.981723237597911</v>
      </c>
      <c r="AD165" s="173">
        <v>0.00783289817232369</v>
      </c>
    </row>
    <row r="166" spans="1:30">
      <c r="A166" s="175" t="s">
        <v>99</v>
      </c>
      <c r="B166" s="214" t="s">
        <v>803</v>
      </c>
      <c r="C166" s="214" t="s">
        <v>152</v>
      </c>
      <c r="D166" s="153">
        <v>52</v>
      </c>
      <c r="E166" s="153">
        <v>52</v>
      </c>
      <c r="F166" s="151">
        <v>57</v>
      </c>
      <c r="G166" s="151">
        <v>57</v>
      </c>
      <c r="H166" s="151">
        <v>56</v>
      </c>
      <c r="I166" s="151">
        <v>56</v>
      </c>
      <c r="J166" s="172">
        <v>0.9</v>
      </c>
      <c r="K166" s="154">
        <v>1</v>
      </c>
      <c r="L166" s="154">
        <v>1</v>
      </c>
      <c r="M166" s="154">
        <v>1</v>
      </c>
      <c r="N166" s="207">
        <v>1515</v>
      </c>
      <c r="O166" s="153">
        <v>1503</v>
      </c>
      <c r="P166" s="153">
        <v>51</v>
      </c>
      <c r="Q166" s="151">
        <v>57</v>
      </c>
      <c r="R166" s="151">
        <v>56</v>
      </c>
      <c r="S166" s="154">
        <v>0.992079207920792</v>
      </c>
      <c r="T166" s="154">
        <v>0.980769230769231</v>
      </c>
      <c r="U166" s="155">
        <v>1</v>
      </c>
      <c r="V166" s="155">
        <v>1</v>
      </c>
      <c r="W166" s="173">
        <v>-0.0192307692307693</v>
      </c>
      <c r="X166" s="158">
        <v>390</v>
      </c>
      <c r="Y166" s="208">
        <v>387</v>
      </c>
      <c r="Z166" s="208">
        <v>386</v>
      </c>
      <c r="AA166" s="208">
        <v>381</v>
      </c>
      <c r="AB166" s="209">
        <v>0.992307692307692</v>
      </c>
      <c r="AC166" s="155">
        <v>0.987046632124352</v>
      </c>
      <c r="AD166" s="173">
        <v>0.00526106018334005</v>
      </c>
    </row>
    <row r="167" spans="1:30">
      <c r="A167" s="175" t="s">
        <v>99</v>
      </c>
      <c r="B167" s="214" t="s">
        <v>803</v>
      </c>
      <c r="C167" s="214" t="s">
        <v>153</v>
      </c>
      <c r="D167" s="153">
        <v>54</v>
      </c>
      <c r="E167" s="153">
        <v>54</v>
      </c>
      <c r="F167" s="151">
        <v>60</v>
      </c>
      <c r="G167" s="151">
        <v>60</v>
      </c>
      <c r="H167" s="151">
        <v>56</v>
      </c>
      <c r="I167" s="151">
        <v>56</v>
      </c>
      <c r="J167" s="172">
        <v>0.9</v>
      </c>
      <c r="K167" s="154">
        <v>1</v>
      </c>
      <c r="L167" s="154">
        <v>1</v>
      </c>
      <c r="M167" s="154">
        <v>1</v>
      </c>
      <c r="N167" s="207">
        <v>1512</v>
      </c>
      <c r="O167" s="153">
        <v>1494</v>
      </c>
      <c r="P167" s="153">
        <v>54</v>
      </c>
      <c r="Q167" s="151">
        <v>60</v>
      </c>
      <c r="R167" s="151">
        <v>56</v>
      </c>
      <c r="S167" s="154">
        <v>0.988095238095238</v>
      </c>
      <c r="T167" s="154">
        <v>1</v>
      </c>
      <c r="U167" s="155">
        <v>1</v>
      </c>
      <c r="V167" s="155">
        <v>1</v>
      </c>
      <c r="W167" s="173">
        <v>0</v>
      </c>
      <c r="X167" s="158">
        <v>396</v>
      </c>
      <c r="Y167" s="208">
        <v>391</v>
      </c>
      <c r="Z167" s="208">
        <v>387</v>
      </c>
      <c r="AA167" s="208">
        <v>383</v>
      </c>
      <c r="AB167" s="209">
        <v>0.987373737373737</v>
      </c>
      <c r="AC167" s="155">
        <v>0.989664082687339</v>
      </c>
      <c r="AD167" s="173">
        <v>-0.00229034531360117</v>
      </c>
    </row>
    <row r="168" spans="1:30">
      <c r="A168" s="175" t="s">
        <v>99</v>
      </c>
      <c r="B168" s="214" t="s">
        <v>803</v>
      </c>
      <c r="C168" s="214" t="s">
        <v>154</v>
      </c>
      <c r="D168" s="153">
        <v>36</v>
      </c>
      <c r="E168" s="153">
        <v>36</v>
      </c>
      <c r="F168" s="151">
        <v>34</v>
      </c>
      <c r="G168" s="151">
        <v>34</v>
      </c>
      <c r="H168" s="151">
        <v>36</v>
      </c>
      <c r="I168" s="151">
        <v>36</v>
      </c>
      <c r="J168" s="172">
        <v>0.9</v>
      </c>
      <c r="K168" s="154">
        <v>1</v>
      </c>
      <c r="L168" s="154">
        <v>1</v>
      </c>
      <c r="M168" s="154">
        <v>1</v>
      </c>
      <c r="N168" s="207">
        <v>898</v>
      </c>
      <c r="O168" s="153">
        <v>880</v>
      </c>
      <c r="P168" s="153">
        <v>35</v>
      </c>
      <c r="Q168" s="151">
        <v>34</v>
      </c>
      <c r="R168" s="151">
        <v>35</v>
      </c>
      <c r="S168" s="154">
        <v>0.979955456570156</v>
      </c>
      <c r="T168" s="154">
        <v>0.972222222222222</v>
      </c>
      <c r="U168" s="155">
        <v>1</v>
      </c>
      <c r="V168" s="155">
        <v>0.972222222222222</v>
      </c>
      <c r="W168" s="173">
        <v>-0.0277777777777778</v>
      </c>
      <c r="X168" s="158">
        <v>242</v>
      </c>
      <c r="Y168" s="208">
        <v>238</v>
      </c>
      <c r="Z168" s="208">
        <v>236</v>
      </c>
      <c r="AA168" s="208">
        <v>232</v>
      </c>
      <c r="AB168" s="209">
        <v>0.983471074380165</v>
      </c>
      <c r="AC168" s="155">
        <v>0.983050847457627</v>
      </c>
      <c r="AD168" s="173">
        <v>0.000420226922538181</v>
      </c>
    </row>
    <row r="169" spans="1:30">
      <c r="A169" s="175" t="s">
        <v>99</v>
      </c>
      <c r="B169" s="214" t="s">
        <v>803</v>
      </c>
      <c r="C169" s="214" t="s">
        <v>155</v>
      </c>
      <c r="D169" s="153">
        <v>23</v>
      </c>
      <c r="E169" s="153">
        <v>22</v>
      </c>
      <c r="F169" s="151">
        <v>22</v>
      </c>
      <c r="G169" s="151">
        <v>21</v>
      </c>
      <c r="H169" s="151">
        <v>23</v>
      </c>
      <c r="I169" s="151">
        <v>22</v>
      </c>
      <c r="J169" s="172">
        <v>0.9</v>
      </c>
      <c r="K169" s="154">
        <v>0.956521739130435</v>
      </c>
      <c r="L169" s="154">
        <v>0.954545454545455</v>
      </c>
      <c r="M169" s="154">
        <v>0.956521739130435</v>
      </c>
      <c r="N169" s="207">
        <v>563</v>
      </c>
      <c r="O169" s="153">
        <v>555</v>
      </c>
      <c r="P169" s="153">
        <v>22</v>
      </c>
      <c r="Q169" s="151">
        <v>21</v>
      </c>
      <c r="R169" s="151">
        <v>22</v>
      </c>
      <c r="S169" s="154">
        <v>0.985790408525755</v>
      </c>
      <c r="T169" s="154">
        <v>0.956521739130435</v>
      </c>
      <c r="U169" s="155">
        <v>0.954545454545455</v>
      </c>
      <c r="V169" s="155">
        <v>0.956521739130435</v>
      </c>
      <c r="W169" s="173">
        <v>0.00197628458498023</v>
      </c>
      <c r="X169" s="158">
        <v>151</v>
      </c>
      <c r="Y169" s="208">
        <v>146</v>
      </c>
      <c r="Z169" s="208">
        <v>146</v>
      </c>
      <c r="AA169" s="208">
        <v>146</v>
      </c>
      <c r="AB169" s="209">
        <v>0.966887417218543</v>
      </c>
      <c r="AC169" s="155">
        <v>1</v>
      </c>
      <c r="AD169" s="173">
        <v>-0.0331125827814569</v>
      </c>
    </row>
    <row r="170" spans="1:30">
      <c r="A170" s="175" t="s">
        <v>99</v>
      </c>
      <c r="B170" s="214" t="s">
        <v>803</v>
      </c>
      <c r="C170" s="214" t="s">
        <v>156</v>
      </c>
      <c r="D170" s="153">
        <v>71</v>
      </c>
      <c r="E170" s="153">
        <v>69</v>
      </c>
      <c r="F170" s="151">
        <v>74</v>
      </c>
      <c r="G170" s="151">
        <v>73</v>
      </c>
      <c r="H170" s="151">
        <v>75</v>
      </c>
      <c r="I170" s="151">
        <v>73</v>
      </c>
      <c r="J170" s="172">
        <v>0.9</v>
      </c>
      <c r="K170" s="154">
        <v>0.971830985915493</v>
      </c>
      <c r="L170" s="154">
        <v>0.986486486486487</v>
      </c>
      <c r="M170" s="154">
        <v>0.973333333333333</v>
      </c>
      <c r="N170" s="207">
        <v>1971</v>
      </c>
      <c r="O170" s="153">
        <v>1876</v>
      </c>
      <c r="P170" s="153">
        <v>69</v>
      </c>
      <c r="Q170" s="151">
        <v>73</v>
      </c>
      <c r="R170" s="151">
        <v>73</v>
      </c>
      <c r="S170" s="154">
        <v>0.951801116184678</v>
      </c>
      <c r="T170" s="154">
        <v>0.971830985915493</v>
      </c>
      <c r="U170" s="155">
        <v>0.986486486486487</v>
      </c>
      <c r="V170" s="155">
        <v>0.973333333333333</v>
      </c>
      <c r="W170" s="173">
        <v>-0.0146555005709935</v>
      </c>
      <c r="X170" s="158">
        <v>510</v>
      </c>
      <c r="Y170" s="208">
        <v>502</v>
      </c>
      <c r="Z170" s="208">
        <v>526</v>
      </c>
      <c r="AA170" s="208">
        <v>514</v>
      </c>
      <c r="AB170" s="209">
        <v>0.984313725490196</v>
      </c>
      <c r="AC170" s="155">
        <v>0.977186311787072</v>
      </c>
      <c r="AD170" s="173">
        <v>0.00712741370312375</v>
      </c>
    </row>
    <row r="171" spans="1:30">
      <c r="A171" s="175" t="s">
        <v>99</v>
      </c>
      <c r="B171" s="214" t="s">
        <v>803</v>
      </c>
      <c r="C171" s="214" t="s">
        <v>157</v>
      </c>
      <c r="D171" s="153">
        <v>60</v>
      </c>
      <c r="E171" s="153">
        <v>58</v>
      </c>
      <c r="F171" s="151">
        <v>72</v>
      </c>
      <c r="G171" s="151">
        <v>70</v>
      </c>
      <c r="H171" s="151">
        <v>69</v>
      </c>
      <c r="I171" s="151">
        <v>67</v>
      </c>
      <c r="J171" s="172">
        <v>0.9</v>
      </c>
      <c r="K171" s="154">
        <v>0.966666666666667</v>
      </c>
      <c r="L171" s="154">
        <v>0.972222222222222</v>
      </c>
      <c r="M171" s="154">
        <v>0.971014492753623</v>
      </c>
      <c r="N171" s="207">
        <v>1892</v>
      </c>
      <c r="O171" s="153">
        <v>1799</v>
      </c>
      <c r="P171" s="153">
        <v>55</v>
      </c>
      <c r="Q171" s="151">
        <v>65</v>
      </c>
      <c r="R171" s="151">
        <v>66</v>
      </c>
      <c r="S171" s="154">
        <v>0.950845665961945</v>
      </c>
      <c r="T171" s="154">
        <v>0.916666666666667</v>
      </c>
      <c r="U171" s="155">
        <v>0.902777777777778</v>
      </c>
      <c r="V171" s="155">
        <v>0.956521739130435</v>
      </c>
      <c r="W171" s="173">
        <v>0.0138888888888888</v>
      </c>
      <c r="X171" s="158">
        <v>468</v>
      </c>
      <c r="Y171" s="208">
        <v>444</v>
      </c>
      <c r="Z171" s="208">
        <v>490</v>
      </c>
      <c r="AA171" s="208">
        <v>465</v>
      </c>
      <c r="AB171" s="209">
        <v>0.948717948717949</v>
      </c>
      <c r="AC171" s="155">
        <v>0.948979591836735</v>
      </c>
      <c r="AD171" s="173">
        <v>-0.00026164311878607</v>
      </c>
    </row>
    <row r="172" spans="1:30">
      <c r="A172" s="175" t="s">
        <v>99</v>
      </c>
      <c r="B172" s="214" t="s">
        <v>803</v>
      </c>
      <c r="C172" s="214" t="s">
        <v>158</v>
      </c>
      <c r="D172" s="153">
        <v>43</v>
      </c>
      <c r="E172" s="153">
        <v>43</v>
      </c>
      <c r="F172" s="151">
        <v>45</v>
      </c>
      <c r="G172" s="151">
        <v>45</v>
      </c>
      <c r="H172" s="151">
        <v>47</v>
      </c>
      <c r="I172" s="151">
        <v>47</v>
      </c>
      <c r="J172" s="172">
        <v>0.9</v>
      </c>
      <c r="K172" s="154">
        <v>1</v>
      </c>
      <c r="L172" s="154">
        <v>1</v>
      </c>
      <c r="M172" s="154">
        <v>1</v>
      </c>
      <c r="N172" s="207">
        <v>1206</v>
      </c>
      <c r="O172" s="153">
        <v>1185</v>
      </c>
      <c r="P172" s="153">
        <v>43</v>
      </c>
      <c r="Q172" s="151">
        <v>43</v>
      </c>
      <c r="R172" s="151">
        <v>47</v>
      </c>
      <c r="S172" s="154">
        <v>0.982587064676617</v>
      </c>
      <c r="T172" s="154">
        <v>1</v>
      </c>
      <c r="U172" s="155">
        <v>0.955555555555556</v>
      </c>
      <c r="V172" s="155">
        <v>1</v>
      </c>
      <c r="W172" s="173">
        <v>0.0444444444444444</v>
      </c>
      <c r="X172" s="158">
        <v>317</v>
      </c>
      <c r="Y172" s="208">
        <v>311</v>
      </c>
      <c r="Z172" s="208">
        <v>317</v>
      </c>
      <c r="AA172" s="208">
        <v>313</v>
      </c>
      <c r="AB172" s="209">
        <v>0.981072555205047</v>
      </c>
      <c r="AC172" s="155">
        <v>0.987381703470032</v>
      </c>
      <c r="AD172" s="173">
        <v>-0.00630914826498419</v>
      </c>
    </row>
    <row r="173" spans="1:30">
      <c r="A173" s="175" t="s">
        <v>99</v>
      </c>
      <c r="B173" s="214" t="s">
        <v>803</v>
      </c>
      <c r="C173" s="214" t="s">
        <v>159</v>
      </c>
      <c r="D173" s="153">
        <v>33</v>
      </c>
      <c r="E173" s="153">
        <v>33</v>
      </c>
      <c r="F173" s="151">
        <v>32</v>
      </c>
      <c r="G173" s="151">
        <v>32</v>
      </c>
      <c r="H173" s="151">
        <v>34</v>
      </c>
      <c r="I173" s="151">
        <v>34</v>
      </c>
      <c r="J173" s="172">
        <v>0.9</v>
      </c>
      <c r="K173" s="154">
        <v>1</v>
      </c>
      <c r="L173" s="154">
        <v>1</v>
      </c>
      <c r="M173" s="154">
        <v>1</v>
      </c>
      <c r="N173" s="207">
        <v>844</v>
      </c>
      <c r="O173" s="153">
        <v>837</v>
      </c>
      <c r="P173" s="153">
        <v>33</v>
      </c>
      <c r="Q173" s="151">
        <v>32</v>
      </c>
      <c r="R173" s="151">
        <v>34</v>
      </c>
      <c r="S173" s="154">
        <v>0.991706161137441</v>
      </c>
      <c r="T173" s="154">
        <v>1</v>
      </c>
      <c r="U173" s="155">
        <v>1</v>
      </c>
      <c r="V173" s="155">
        <v>1</v>
      </c>
      <c r="W173" s="173">
        <v>0</v>
      </c>
      <c r="X173" s="158">
        <v>226</v>
      </c>
      <c r="Y173" s="208">
        <v>224</v>
      </c>
      <c r="Z173" s="208">
        <v>221</v>
      </c>
      <c r="AA173" s="208">
        <v>219</v>
      </c>
      <c r="AB173" s="209">
        <v>0.991150442477876</v>
      </c>
      <c r="AC173" s="155">
        <v>0.990950226244344</v>
      </c>
      <c r="AD173" s="173">
        <v>0.000200216233532169</v>
      </c>
    </row>
    <row r="174" spans="1:30">
      <c r="A174" s="175" t="s">
        <v>99</v>
      </c>
      <c r="B174" s="214" t="s">
        <v>803</v>
      </c>
      <c r="C174" s="214" t="s">
        <v>160</v>
      </c>
      <c r="D174" s="153">
        <v>64</v>
      </c>
      <c r="E174" s="153">
        <v>63</v>
      </c>
      <c r="F174" s="151">
        <v>68</v>
      </c>
      <c r="G174" s="151">
        <v>68</v>
      </c>
      <c r="H174" s="151">
        <v>67</v>
      </c>
      <c r="I174" s="151">
        <v>67</v>
      </c>
      <c r="J174" s="172">
        <v>0.9</v>
      </c>
      <c r="K174" s="154">
        <v>0.984375</v>
      </c>
      <c r="L174" s="154">
        <v>1</v>
      </c>
      <c r="M174" s="154">
        <v>1</v>
      </c>
      <c r="N174" s="207">
        <v>1850</v>
      </c>
      <c r="O174" s="153">
        <v>1800</v>
      </c>
      <c r="P174" s="153">
        <v>63</v>
      </c>
      <c r="Q174" s="151">
        <v>67</v>
      </c>
      <c r="R174" s="151">
        <v>66</v>
      </c>
      <c r="S174" s="154">
        <v>0.972972972972973</v>
      </c>
      <c r="T174" s="154">
        <v>0.984375</v>
      </c>
      <c r="U174" s="155">
        <v>0.985294117647059</v>
      </c>
      <c r="V174" s="155">
        <v>0.985074626865672</v>
      </c>
      <c r="W174" s="173">
        <v>-0.000919117647058876</v>
      </c>
      <c r="X174" s="158">
        <v>467</v>
      </c>
      <c r="Y174" s="208">
        <v>457</v>
      </c>
      <c r="Z174" s="208">
        <v>487</v>
      </c>
      <c r="AA174" s="208">
        <v>471</v>
      </c>
      <c r="AB174" s="209">
        <v>0.978586723768737</v>
      </c>
      <c r="AC174" s="155">
        <v>0.967145790554415</v>
      </c>
      <c r="AD174" s="173">
        <v>0.0114409332143218</v>
      </c>
    </row>
    <row r="175" spans="1:30">
      <c r="A175" s="175" t="s">
        <v>99</v>
      </c>
      <c r="B175" s="214" t="s">
        <v>1787</v>
      </c>
      <c r="C175" s="214" t="s">
        <v>161</v>
      </c>
      <c r="D175" s="153">
        <v>86</v>
      </c>
      <c r="E175" s="153">
        <v>86</v>
      </c>
      <c r="F175" s="151">
        <v>94</v>
      </c>
      <c r="G175" s="151">
        <v>94</v>
      </c>
      <c r="H175" s="151">
        <v>96</v>
      </c>
      <c r="I175" s="151">
        <v>96</v>
      </c>
      <c r="J175" s="172">
        <v>0.9</v>
      </c>
      <c r="K175" s="154">
        <v>1</v>
      </c>
      <c r="L175" s="154">
        <v>1</v>
      </c>
      <c r="M175" s="154">
        <v>1</v>
      </c>
      <c r="N175" s="207">
        <v>2466</v>
      </c>
      <c r="O175" s="153">
        <v>2399</v>
      </c>
      <c r="P175" s="153">
        <v>83</v>
      </c>
      <c r="Q175" s="151">
        <v>94</v>
      </c>
      <c r="R175" s="151">
        <v>95</v>
      </c>
      <c r="S175" s="154">
        <v>0.972830494728305</v>
      </c>
      <c r="T175" s="154">
        <v>0.965116279069767</v>
      </c>
      <c r="U175" s="155">
        <v>1</v>
      </c>
      <c r="V175" s="155">
        <v>0.989583333333333</v>
      </c>
      <c r="W175" s="173">
        <v>-0.0348837209302325</v>
      </c>
      <c r="X175" s="158">
        <v>647</v>
      </c>
      <c r="Y175" s="208">
        <v>640</v>
      </c>
      <c r="Z175" s="208">
        <v>633</v>
      </c>
      <c r="AA175" s="208">
        <v>601</v>
      </c>
      <c r="AB175" s="209">
        <v>0.989180834621329</v>
      </c>
      <c r="AC175" s="155">
        <v>0.949447077409163</v>
      </c>
      <c r="AD175" s="173">
        <v>0.0397337572121665</v>
      </c>
    </row>
    <row r="176" spans="1:30">
      <c r="A176" s="175" t="s">
        <v>99</v>
      </c>
      <c r="B176" s="214" t="s">
        <v>1787</v>
      </c>
      <c r="C176" s="214" t="s">
        <v>162</v>
      </c>
      <c r="D176" s="153">
        <v>71</v>
      </c>
      <c r="E176" s="153">
        <v>71</v>
      </c>
      <c r="F176" s="151">
        <v>81</v>
      </c>
      <c r="G176" s="151">
        <v>81</v>
      </c>
      <c r="H176" s="151">
        <v>75</v>
      </c>
      <c r="I176" s="151">
        <v>75</v>
      </c>
      <c r="J176" s="172">
        <v>0.9</v>
      </c>
      <c r="K176" s="154">
        <v>1</v>
      </c>
      <c r="L176" s="154">
        <v>1</v>
      </c>
      <c r="M176" s="154">
        <v>1</v>
      </c>
      <c r="N176" s="207">
        <v>2003</v>
      </c>
      <c r="O176" s="153">
        <v>1984</v>
      </c>
      <c r="P176" s="153">
        <v>70</v>
      </c>
      <c r="Q176" s="151">
        <v>81</v>
      </c>
      <c r="R176" s="151">
        <v>74</v>
      </c>
      <c r="S176" s="154">
        <v>0.990514228657014</v>
      </c>
      <c r="T176" s="154">
        <v>0.985915492957746</v>
      </c>
      <c r="U176" s="155">
        <v>1</v>
      </c>
      <c r="V176" s="155">
        <v>0.986666666666667</v>
      </c>
      <c r="W176" s="173">
        <v>-0.0140845070422535</v>
      </c>
      <c r="X176" s="158">
        <v>515</v>
      </c>
      <c r="Y176" s="208">
        <v>508</v>
      </c>
      <c r="Z176" s="208">
        <v>507</v>
      </c>
      <c r="AA176" s="208">
        <v>505</v>
      </c>
      <c r="AB176" s="209">
        <v>0.986407766990291</v>
      </c>
      <c r="AC176" s="155">
        <v>0.996055226824458</v>
      </c>
      <c r="AD176" s="173">
        <v>-0.00964745983416626</v>
      </c>
    </row>
    <row r="177" spans="1:30">
      <c r="A177" s="175" t="s">
        <v>99</v>
      </c>
      <c r="B177" s="214" t="s">
        <v>1787</v>
      </c>
      <c r="C177" s="214" t="s">
        <v>163</v>
      </c>
      <c r="D177" s="153">
        <v>107</v>
      </c>
      <c r="E177" s="153">
        <v>106</v>
      </c>
      <c r="F177" s="151">
        <v>112</v>
      </c>
      <c r="G177" s="151">
        <v>111</v>
      </c>
      <c r="H177" s="151">
        <v>113</v>
      </c>
      <c r="I177" s="151">
        <v>112</v>
      </c>
      <c r="J177" s="172">
        <v>0.9</v>
      </c>
      <c r="K177" s="154">
        <v>0.990654205607477</v>
      </c>
      <c r="L177" s="154">
        <v>0.991071428571429</v>
      </c>
      <c r="M177" s="154">
        <v>0.991150442477876</v>
      </c>
      <c r="N177" s="207">
        <v>2982</v>
      </c>
      <c r="O177" s="153">
        <v>2889</v>
      </c>
      <c r="P177" s="153">
        <v>105</v>
      </c>
      <c r="Q177" s="151">
        <v>108</v>
      </c>
      <c r="R177" s="151">
        <v>110</v>
      </c>
      <c r="S177" s="154">
        <v>0.968812877263581</v>
      </c>
      <c r="T177" s="154">
        <v>0.981308411214953</v>
      </c>
      <c r="U177" s="155">
        <v>0.964285714285714</v>
      </c>
      <c r="V177" s="155">
        <v>0.973451327433628</v>
      </c>
      <c r="W177" s="173">
        <v>0.017022696929239</v>
      </c>
      <c r="X177" s="158">
        <v>772</v>
      </c>
      <c r="Y177" s="208">
        <v>753</v>
      </c>
      <c r="Z177" s="208">
        <v>776</v>
      </c>
      <c r="AA177" s="208">
        <v>756</v>
      </c>
      <c r="AB177" s="209">
        <v>0.975388601036269</v>
      </c>
      <c r="AC177" s="155">
        <v>0.974226804123711</v>
      </c>
      <c r="AD177" s="173">
        <v>0.00116179691255813</v>
      </c>
    </row>
    <row r="178" spans="1:30">
      <c r="A178" s="175" t="s">
        <v>99</v>
      </c>
      <c r="B178" s="214" t="s">
        <v>1787</v>
      </c>
      <c r="C178" s="214" t="s">
        <v>164</v>
      </c>
      <c r="D178" s="153">
        <v>86</v>
      </c>
      <c r="E178" s="153">
        <v>85</v>
      </c>
      <c r="F178" s="151">
        <v>89</v>
      </c>
      <c r="G178" s="151">
        <v>88</v>
      </c>
      <c r="H178" s="151">
        <v>101</v>
      </c>
      <c r="I178" s="151">
        <v>99</v>
      </c>
      <c r="J178" s="172">
        <v>0.9</v>
      </c>
      <c r="K178" s="154">
        <v>0.988372093023256</v>
      </c>
      <c r="L178" s="154">
        <v>0.98876404494382</v>
      </c>
      <c r="M178" s="154">
        <v>0.98019801980198</v>
      </c>
      <c r="N178" s="207">
        <v>2502</v>
      </c>
      <c r="O178" s="153">
        <v>2464</v>
      </c>
      <c r="P178" s="153">
        <v>85</v>
      </c>
      <c r="Q178" s="151">
        <v>88</v>
      </c>
      <c r="R178" s="151">
        <v>99</v>
      </c>
      <c r="S178" s="154">
        <v>0.984812150279776</v>
      </c>
      <c r="T178" s="154">
        <v>0.988372093023256</v>
      </c>
      <c r="U178" s="155">
        <v>0.98876404494382</v>
      </c>
      <c r="V178" s="155">
        <v>0.98019801980198</v>
      </c>
      <c r="W178" s="173">
        <v>-0.000391951920564404</v>
      </c>
      <c r="X178" s="158">
        <v>665</v>
      </c>
      <c r="Y178" s="208">
        <v>654</v>
      </c>
      <c r="Z178" s="208">
        <v>645</v>
      </c>
      <c r="AA178" s="208">
        <v>633</v>
      </c>
      <c r="AB178" s="209">
        <v>0.983458646616541</v>
      </c>
      <c r="AC178" s="155">
        <v>0.981395348837209</v>
      </c>
      <c r="AD178" s="173">
        <v>0.00206329777933212</v>
      </c>
    </row>
    <row r="179" spans="1:30">
      <c r="A179" s="175" t="s">
        <v>99</v>
      </c>
      <c r="B179" s="214" t="s">
        <v>1787</v>
      </c>
      <c r="C179" s="214" t="s">
        <v>165</v>
      </c>
      <c r="D179" s="153">
        <v>66</v>
      </c>
      <c r="E179" s="153">
        <v>66</v>
      </c>
      <c r="F179" s="151">
        <v>70</v>
      </c>
      <c r="G179" s="151">
        <v>70</v>
      </c>
      <c r="H179" s="151">
        <v>84</v>
      </c>
      <c r="I179" s="151">
        <v>84</v>
      </c>
      <c r="J179" s="172">
        <v>0.9</v>
      </c>
      <c r="K179" s="154">
        <v>1</v>
      </c>
      <c r="L179" s="154">
        <v>1</v>
      </c>
      <c r="M179" s="154">
        <v>1</v>
      </c>
      <c r="N179" s="207">
        <v>2181</v>
      </c>
      <c r="O179" s="153">
        <v>2180</v>
      </c>
      <c r="P179" s="153">
        <v>66</v>
      </c>
      <c r="Q179" s="151">
        <v>70</v>
      </c>
      <c r="R179" s="151">
        <v>84</v>
      </c>
      <c r="S179" s="154">
        <v>0.999541494727189</v>
      </c>
      <c r="T179" s="154">
        <v>1</v>
      </c>
      <c r="U179" s="155">
        <v>1</v>
      </c>
      <c r="V179" s="155">
        <v>1</v>
      </c>
      <c r="W179" s="173">
        <v>0</v>
      </c>
      <c r="X179" s="158">
        <v>557</v>
      </c>
      <c r="Y179" s="208">
        <v>557</v>
      </c>
      <c r="Z179" s="208">
        <v>576</v>
      </c>
      <c r="AA179" s="208">
        <v>575</v>
      </c>
      <c r="AB179" s="209">
        <v>1</v>
      </c>
      <c r="AC179" s="155">
        <v>0.998263888888889</v>
      </c>
      <c r="AD179" s="173">
        <v>0.00173611111111116</v>
      </c>
    </row>
    <row r="180" spans="1:30">
      <c r="A180" s="175" t="s">
        <v>99</v>
      </c>
      <c r="B180" s="214" t="s">
        <v>1787</v>
      </c>
      <c r="C180" s="214" t="s">
        <v>166</v>
      </c>
      <c r="D180" s="153">
        <v>47</v>
      </c>
      <c r="E180" s="153">
        <v>47</v>
      </c>
      <c r="F180" s="151">
        <v>46</v>
      </c>
      <c r="G180" s="151">
        <v>46</v>
      </c>
      <c r="H180" s="151">
        <v>49</v>
      </c>
      <c r="I180" s="151">
        <v>49</v>
      </c>
      <c r="J180" s="172">
        <v>0.9</v>
      </c>
      <c r="K180" s="154">
        <v>1</v>
      </c>
      <c r="L180" s="154">
        <v>1</v>
      </c>
      <c r="M180" s="154">
        <v>1</v>
      </c>
      <c r="N180" s="207">
        <v>1312</v>
      </c>
      <c r="O180" s="153">
        <v>1312</v>
      </c>
      <c r="P180" s="153">
        <v>47</v>
      </c>
      <c r="Q180" s="151">
        <v>46</v>
      </c>
      <c r="R180" s="151">
        <v>49</v>
      </c>
      <c r="S180" s="154">
        <v>1</v>
      </c>
      <c r="T180" s="154">
        <v>1</v>
      </c>
      <c r="U180" s="155">
        <v>1</v>
      </c>
      <c r="V180" s="155">
        <v>1</v>
      </c>
      <c r="W180" s="173">
        <v>0</v>
      </c>
      <c r="X180" s="158">
        <v>336</v>
      </c>
      <c r="Y180" s="208">
        <v>336</v>
      </c>
      <c r="Z180" s="208">
        <v>340</v>
      </c>
      <c r="AA180" s="208">
        <v>340</v>
      </c>
      <c r="AB180" s="209">
        <v>1</v>
      </c>
      <c r="AC180" s="155">
        <v>1</v>
      </c>
      <c r="AD180" s="173">
        <v>0</v>
      </c>
    </row>
    <row r="181" spans="1:30">
      <c r="A181" s="175" t="s">
        <v>99</v>
      </c>
      <c r="B181" s="214" t="s">
        <v>1787</v>
      </c>
      <c r="C181" s="214" t="s">
        <v>167</v>
      </c>
      <c r="D181" s="153">
        <v>77</v>
      </c>
      <c r="E181" s="153">
        <v>76</v>
      </c>
      <c r="F181" s="151">
        <v>78</v>
      </c>
      <c r="G181" s="151">
        <v>78</v>
      </c>
      <c r="H181" s="151">
        <v>79</v>
      </c>
      <c r="I181" s="151">
        <v>78</v>
      </c>
      <c r="J181" s="172">
        <v>0.9</v>
      </c>
      <c r="K181" s="154">
        <v>0.987012987012987</v>
      </c>
      <c r="L181" s="154">
        <v>1</v>
      </c>
      <c r="M181" s="154">
        <v>0.987341772151899</v>
      </c>
      <c r="N181" s="207">
        <v>2159</v>
      </c>
      <c r="O181" s="153">
        <v>2098</v>
      </c>
      <c r="P181" s="153">
        <v>73</v>
      </c>
      <c r="Q181" s="151">
        <v>76</v>
      </c>
      <c r="R181" s="151">
        <v>76</v>
      </c>
      <c r="S181" s="154">
        <v>0.971746178786475</v>
      </c>
      <c r="T181" s="154">
        <v>0.948051948051948</v>
      </c>
      <c r="U181" s="155">
        <v>0.974358974358974</v>
      </c>
      <c r="V181" s="155">
        <v>0.962025316455696</v>
      </c>
      <c r="W181" s="173">
        <v>-0.0263070263070263</v>
      </c>
      <c r="X181" s="158">
        <v>563</v>
      </c>
      <c r="Y181" s="208">
        <v>548</v>
      </c>
      <c r="Z181" s="208">
        <v>559</v>
      </c>
      <c r="AA181" s="208">
        <v>550</v>
      </c>
      <c r="AB181" s="209">
        <v>0.97335701598579</v>
      </c>
      <c r="AC181" s="155">
        <v>0.983899821109123</v>
      </c>
      <c r="AD181" s="173">
        <v>-0.0105428051233331</v>
      </c>
    </row>
    <row r="182" spans="1:30">
      <c r="A182" s="175" t="s">
        <v>99</v>
      </c>
      <c r="B182" s="214" t="s">
        <v>1787</v>
      </c>
      <c r="C182" s="214" t="s">
        <v>168</v>
      </c>
      <c r="D182" s="153">
        <v>102</v>
      </c>
      <c r="E182" s="153">
        <v>102</v>
      </c>
      <c r="F182" s="151">
        <v>102</v>
      </c>
      <c r="G182" s="151">
        <v>102</v>
      </c>
      <c r="H182" s="151">
        <v>111</v>
      </c>
      <c r="I182" s="151">
        <v>111</v>
      </c>
      <c r="J182" s="172">
        <v>0.9</v>
      </c>
      <c r="K182" s="154">
        <v>1</v>
      </c>
      <c r="L182" s="154">
        <v>1</v>
      </c>
      <c r="M182" s="154">
        <v>1</v>
      </c>
      <c r="N182" s="207">
        <v>2889</v>
      </c>
      <c r="O182" s="153">
        <v>2716</v>
      </c>
      <c r="P182" s="153">
        <v>97</v>
      </c>
      <c r="Q182" s="151">
        <v>95</v>
      </c>
      <c r="R182" s="151">
        <v>104</v>
      </c>
      <c r="S182" s="154">
        <v>0.940117687781239</v>
      </c>
      <c r="T182" s="154">
        <v>0.950980392156863</v>
      </c>
      <c r="U182" s="155">
        <v>0.931372549019608</v>
      </c>
      <c r="V182" s="155">
        <v>0.936936936936937</v>
      </c>
      <c r="W182" s="173">
        <v>0.0196078431372548</v>
      </c>
      <c r="X182" s="158">
        <v>743</v>
      </c>
      <c r="Y182" s="208">
        <v>706</v>
      </c>
      <c r="Z182" s="208">
        <v>735</v>
      </c>
      <c r="AA182" s="208">
        <v>687</v>
      </c>
      <c r="AB182" s="209">
        <v>0.950201884253028</v>
      </c>
      <c r="AC182" s="155">
        <v>0.93469387755102</v>
      </c>
      <c r="AD182" s="173">
        <v>0.0155080067020079</v>
      </c>
    </row>
    <row r="183" spans="1:30">
      <c r="A183" s="175" t="s">
        <v>99</v>
      </c>
      <c r="B183" s="214" t="s">
        <v>1787</v>
      </c>
      <c r="C183" s="214" t="s">
        <v>169</v>
      </c>
      <c r="D183" s="153">
        <v>81</v>
      </c>
      <c r="E183" s="153">
        <v>80</v>
      </c>
      <c r="F183" s="151">
        <v>87</v>
      </c>
      <c r="G183" s="151">
        <v>87</v>
      </c>
      <c r="H183" s="151">
        <v>92</v>
      </c>
      <c r="I183" s="151">
        <v>92</v>
      </c>
      <c r="J183" s="172">
        <v>0.9</v>
      </c>
      <c r="K183" s="154">
        <v>0.987654320987654</v>
      </c>
      <c r="L183" s="154">
        <v>1</v>
      </c>
      <c r="M183" s="154">
        <v>1</v>
      </c>
      <c r="N183" s="207">
        <v>2309</v>
      </c>
      <c r="O183" s="153">
        <v>2180</v>
      </c>
      <c r="P183" s="153">
        <v>74</v>
      </c>
      <c r="Q183" s="151">
        <v>83</v>
      </c>
      <c r="R183" s="151">
        <v>89</v>
      </c>
      <c r="S183" s="154">
        <v>0.944131658726722</v>
      </c>
      <c r="T183" s="154">
        <v>0.91358024691358</v>
      </c>
      <c r="U183" s="155">
        <v>0.954022988505747</v>
      </c>
      <c r="V183" s="155">
        <v>0.967391304347826</v>
      </c>
      <c r="W183" s="173">
        <v>-0.0404427415921669</v>
      </c>
      <c r="X183" s="158">
        <v>609</v>
      </c>
      <c r="Y183" s="208">
        <v>578</v>
      </c>
      <c r="Z183" s="208">
        <v>576</v>
      </c>
      <c r="AA183" s="208">
        <v>545</v>
      </c>
      <c r="AB183" s="209">
        <v>0.949096880131363</v>
      </c>
      <c r="AC183" s="155">
        <v>0.946180555555556</v>
      </c>
      <c r="AD183" s="173">
        <v>0.00291632457580726</v>
      </c>
    </row>
    <row r="184" spans="1:30">
      <c r="A184" s="175" t="s">
        <v>99</v>
      </c>
      <c r="B184" s="214" t="s">
        <v>1787</v>
      </c>
      <c r="C184" s="214" t="s">
        <v>170</v>
      </c>
      <c r="D184" s="153">
        <v>78</v>
      </c>
      <c r="E184" s="153">
        <v>78</v>
      </c>
      <c r="F184" s="151">
        <v>79</v>
      </c>
      <c r="G184" s="151">
        <v>79</v>
      </c>
      <c r="H184" s="151">
        <v>81</v>
      </c>
      <c r="I184" s="151">
        <v>81</v>
      </c>
      <c r="J184" s="172">
        <v>0.9</v>
      </c>
      <c r="K184" s="154">
        <v>1</v>
      </c>
      <c r="L184" s="154">
        <v>1</v>
      </c>
      <c r="M184" s="154">
        <v>1</v>
      </c>
      <c r="N184" s="207">
        <v>2119</v>
      </c>
      <c r="O184" s="153">
        <v>2085</v>
      </c>
      <c r="P184" s="153">
        <v>78</v>
      </c>
      <c r="Q184" s="151">
        <v>78</v>
      </c>
      <c r="R184" s="151">
        <v>81</v>
      </c>
      <c r="S184" s="154">
        <v>0.983954695611137</v>
      </c>
      <c r="T184" s="154">
        <v>1</v>
      </c>
      <c r="U184" s="155">
        <v>0.987341772151899</v>
      </c>
      <c r="V184" s="155">
        <v>1</v>
      </c>
      <c r="W184" s="173">
        <v>0.0126582278481012</v>
      </c>
      <c r="X184" s="158">
        <v>561</v>
      </c>
      <c r="Y184" s="208">
        <v>555</v>
      </c>
      <c r="Z184" s="208">
        <v>545</v>
      </c>
      <c r="AA184" s="208">
        <v>534</v>
      </c>
      <c r="AB184" s="209">
        <v>0.989304812834225</v>
      </c>
      <c r="AC184" s="155">
        <v>0.979816513761468</v>
      </c>
      <c r="AD184" s="173">
        <v>0.00948829907275661</v>
      </c>
    </row>
    <row r="185" spans="1:30">
      <c r="A185" s="175" t="s">
        <v>99</v>
      </c>
      <c r="B185" s="214" t="s">
        <v>1787</v>
      </c>
      <c r="C185" s="214" t="s">
        <v>171</v>
      </c>
      <c r="D185" s="153">
        <v>84</v>
      </c>
      <c r="E185" s="153">
        <v>84</v>
      </c>
      <c r="F185" s="151">
        <v>81</v>
      </c>
      <c r="G185" s="151">
        <v>80</v>
      </c>
      <c r="H185" s="151">
        <v>88</v>
      </c>
      <c r="I185" s="151">
        <v>88</v>
      </c>
      <c r="J185" s="172">
        <v>0.9</v>
      </c>
      <c r="K185" s="154">
        <v>1</v>
      </c>
      <c r="L185" s="154">
        <v>0.987654320987654</v>
      </c>
      <c r="M185" s="154">
        <v>1</v>
      </c>
      <c r="N185" s="207">
        <v>2200</v>
      </c>
      <c r="O185" s="153">
        <v>2084</v>
      </c>
      <c r="P185" s="153">
        <v>84</v>
      </c>
      <c r="Q185" s="151">
        <v>80</v>
      </c>
      <c r="R185" s="151">
        <v>88</v>
      </c>
      <c r="S185" s="154">
        <v>0.947272727272727</v>
      </c>
      <c r="T185" s="154">
        <v>1</v>
      </c>
      <c r="U185" s="155">
        <v>0.987654320987654</v>
      </c>
      <c r="V185" s="155">
        <v>1</v>
      </c>
      <c r="W185" s="173">
        <v>0.0123456790123457</v>
      </c>
      <c r="X185" s="158">
        <v>593</v>
      </c>
      <c r="Y185" s="208">
        <v>591</v>
      </c>
      <c r="Z185" s="208">
        <v>557</v>
      </c>
      <c r="AA185" s="208">
        <v>546</v>
      </c>
      <c r="AB185" s="209">
        <v>0.996627318718381</v>
      </c>
      <c r="AC185" s="155">
        <v>0.980251346499102</v>
      </c>
      <c r="AD185" s="173">
        <v>0.0163759722192788</v>
      </c>
    </row>
    <row r="186" spans="1:30">
      <c r="A186" s="175" t="s">
        <v>99</v>
      </c>
      <c r="B186" s="214" t="s">
        <v>1787</v>
      </c>
      <c r="C186" s="214" t="s">
        <v>172</v>
      </c>
      <c r="D186" s="153">
        <v>22</v>
      </c>
      <c r="E186" s="153">
        <v>21</v>
      </c>
      <c r="F186" s="151">
        <v>21</v>
      </c>
      <c r="G186" s="151">
        <v>21</v>
      </c>
      <c r="H186" s="151">
        <v>25</v>
      </c>
      <c r="I186" s="151">
        <v>24</v>
      </c>
      <c r="J186" s="172">
        <v>0.9</v>
      </c>
      <c r="K186" s="154">
        <v>0.954545454545455</v>
      </c>
      <c r="L186" s="154">
        <v>1</v>
      </c>
      <c r="M186" s="154">
        <v>0.96</v>
      </c>
      <c r="N186" s="207">
        <v>580</v>
      </c>
      <c r="O186" s="153">
        <v>505</v>
      </c>
      <c r="P186" s="153">
        <v>14</v>
      </c>
      <c r="Q186" s="151">
        <v>20</v>
      </c>
      <c r="R186" s="151">
        <v>23</v>
      </c>
      <c r="S186" s="154">
        <v>0.870689655172414</v>
      </c>
      <c r="T186" s="154">
        <v>0.636363636363636</v>
      </c>
      <c r="U186" s="155">
        <v>0.952380952380952</v>
      </c>
      <c r="V186" s="155">
        <v>0.92</v>
      </c>
      <c r="W186" s="173">
        <v>-0.316017316017316</v>
      </c>
      <c r="X186" s="158">
        <v>157</v>
      </c>
      <c r="Y186" s="208">
        <v>137</v>
      </c>
      <c r="Z186" s="208">
        <v>143</v>
      </c>
      <c r="AA186" s="208">
        <v>126</v>
      </c>
      <c r="AB186" s="209">
        <v>0.872611464968153</v>
      </c>
      <c r="AC186" s="155">
        <v>0.881118881118881</v>
      </c>
      <c r="AD186" s="173">
        <v>-0.00850741615072825</v>
      </c>
    </row>
    <row r="187" spans="1:30">
      <c r="A187" s="175" t="s">
        <v>99</v>
      </c>
      <c r="B187" s="214" t="s">
        <v>1787</v>
      </c>
      <c r="C187" s="214" t="s">
        <v>173</v>
      </c>
      <c r="D187" s="153">
        <v>59</v>
      </c>
      <c r="E187" s="153">
        <v>59</v>
      </c>
      <c r="F187" s="151">
        <v>62</v>
      </c>
      <c r="G187" s="151">
        <v>62</v>
      </c>
      <c r="H187" s="151">
        <v>69</v>
      </c>
      <c r="I187" s="151">
        <v>69</v>
      </c>
      <c r="J187" s="172">
        <v>0.9</v>
      </c>
      <c r="K187" s="154">
        <v>1</v>
      </c>
      <c r="L187" s="154">
        <v>1</v>
      </c>
      <c r="M187" s="154">
        <v>1</v>
      </c>
      <c r="N187" s="207">
        <v>1697</v>
      </c>
      <c r="O187" s="153">
        <v>1689</v>
      </c>
      <c r="P187" s="153">
        <v>59</v>
      </c>
      <c r="Q187" s="151">
        <v>62</v>
      </c>
      <c r="R187" s="151">
        <v>69</v>
      </c>
      <c r="S187" s="154">
        <v>0.995285798467884</v>
      </c>
      <c r="T187" s="154">
        <v>1</v>
      </c>
      <c r="U187" s="155">
        <v>1</v>
      </c>
      <c r="V187" s="155">
        <v>1</v>
      </c>
      <c r="W187" s="173">
        <v>0</v>
      </c>
      <c r="X187" s="158">
        <v>447</v>
      </c>
      <c r="Y187" s="208">
        <v>447</v>
      </c>
      <c r="Z187" s="208">
        <v>431</v>
      </c>
      <c r="AA187" s="208">
        <v>430</v>
      </c>
      <c r="AB187" s="209">
        <v>1</v>
      </c>
      <c r="AC187" s="155">
        <v>0.997679814385151</v>
      </c>
      <c r="AD187" s="173">
        <v>0.00232018561484915</v>
      </c>
    </row>
    <row r="188" spans="1:30">
      <c r="A188" s="175" t="s">
        <v>99</v>
      </c>
      <c r="B188" s="214" t="s">
        <v>33</v>
      </c>
      <c r="C188" s="214" t="s">
        <v>174</v>
      </c>
      <c r="D188" s="153">
        <v>0</v>
      </c>
      <c r="E188" s="153">
        <v>0</v>
      </c>
      <c r="F188" s="151">
        <v>0</v>
      </c>
      <c r="G188" s="151">
        <v>0</v>
      </c>
      <c r="H188" s="151">
        <v>0</v>
      </c>
      <c r="I188" s="151">
        <v>0</v>
      </c>
      <c r="J188" s="172">
        <v>0.9</v>
      </c>
      <c r="K188" s="154">
        <v>0</v>
      </c>
      <c r="L188" s="154">
        <v>0</v>
      </c>
      <c r="M188" s="154">
        <v>0</v>
      </c>
      <c r="N188" s="207">
        <v>0</v>
      </c>
      <c r="O188" s="153">
        <v>0</v>
      </c>
      <c r="P188" s="153">
        <v>0</v>
      </c>
      <c r="Q188" s="151">
        <v>0</v>
      </c>
      <c r="R188" s="151">
        <v>0</v>
      </c>
      <c r="S188" s="154">
        <v>0</v>
      </c>
      <c r="T188" s="154">
        <v>0</v>
      </c>
      <c r="U188" s="155">
        <v>0</v>
      </c>
      <c r="V188" s="155">
        <v>0</v>
      </c>
      <c r="W188" s="173">
        <v>0</v>
      </c>
      <c r="X188" s="158">
        <v>0</v>
      </c>
      <c r="Y188" s="208">
        <v>0</v>
      </c>
      <c r="Z188" s="208">
        <v>0</v>
      </c>
      <c r="AA188" s="208">
        <v>0</v>
      </c>
      <c r="AB188" s="209">
        <v>0</v>
      </c>
      <c r="AC188" s="155">
        <v>0</v>
      </c>
      <c r="AD188" s="173">
        <v>0</v>
      </c>
    </row>
    <row r="189" spans="1:30">
      <c r="A189" s="175" t="s">
        <v>99</v>
      </c>
      <c r="B189" s="214" t="s">
        <v>1788</v>
      </c>
      <c r="C189" s="214" t="s">
        <v>175</v>
      </c>
      <c r="D189" s="153">
        <v>80</v>
      </c>
      <c r="E189" s="153">
        <v>80</v>
      </c>
      <c r="F189" s="151">
        <v>85</v>
      </c>
      <c r="G189" s="151">
        <v>85</v>
      </c>
      <c r="H189" s="151">
        <v>87</v>
      </c>
      <c r="I189" s="151">
        <v>87</v>
      </c>
      <c r="J189" s="172">
        <v>0.9</v>
      </c>
      <c r="K189" s="154">
        <v>1</v>
      </c>
      <c r="L189" s="154">
        <v>1</v>
      </c>
      <c r="M189" s="154">
        <v>1</v>
      </c>
      <c r="N189" s="207">
        <v>2250</v>
      </c>
      <c r="O189" s="153">
        <v>2192</v>
      </c>
      <c r="P189" s="153">
        <v>77</v>
      </c>
      <c r="Q189" s="151">
        <v>84</v>
      </c>
      <c r="R189" s="151">
        <v>87</v>
      </c>
      <c r="S189" s="154">
        <v>0.974222222222222</v>
      </c>
      <c r="T189" s="154">
        <v>0.9625</v>
      </c>
      <c r="U189" s="155">
        <v>0.988235294117647</v>
      </c>
      <c r="V189" s="155">
        <v>1</v>
      </c>
      <c r="W189" s="173">
        <v>-0.0257352941176471</v>
      </c>
      <c r="X189" s="158">
        <v>585</v>
      </c>
      <c r="Y189" s="208">
        <v>574</v>
      </c>
      <c r="Z189" s="208">
        <v>579</v>
      </c>
      <c r="AA189" s="208">
        <v>562</v>
      </c>
      <c r="AB189" s="209">
        <v>0.981196581196581</v>
      </c>
      <c r="AC189" s="155">
        <v>0.970639032815199</v>
      </c>
      <c r="AD189" s="173">
        <v>0.0105575483813826</v>
      </c>
    </row>
    <row r="190" spans="1:30">
      <c r="A190" s="175" t="s">
        <v>99</v>
      </c>
      <c r="B190" s="214" t="s">
        <v>1788</v>
      </c>
      <c r="C190" s="214" t="s">
        <v>176</v>
      </c>
      <c r="D190" s="153">
        <v>118</v>
      </c>
      <c r="E190" s="153">
        <v>114</v>
      </c>
      <c r="F190" s="151">
        <v>114</v>
      </c>
      <c r="G190" s="151">
        <v>110</v>
      </c>
      <c r="H190" s="151">
        <v>115</v>
      </c>
      <c r="I190" s="151">
        <v>110</v>
      </c>
      <c r="J190" s="172">
        <v>0.9</v>
      </c>
      <c r="K190" s="154">
        <v>0.966101694915254</v>
      </c>
      <c r="L190" s="154">
        <v>0.964912280701754</v>
      </c>
      <c r="M190" s="154">
        <v>0.956521739130435</v>
      </c>
      <c r="N190" s="207">
        <v>3237</v>
      </c>
      <c r="O190" s="153">
        <v>3135</v>
      </c>
      <c r="P190" s="153">
        <v>113</v>
      </c>
      <c r="Q190" s="151">
        <v>110</v>
      </c>
      <c r="R190" s="151">
        <v>110</v>
      </c>
      <c r="S190" s="154">
        <v>0.968489341983318</v>
      </c>
      <c r="T190" s="154">
        <v>0.957627118644068</v>
      </c>
      <c r="U190" s="155">
        <v>0.964912280701754</v>
      </c>
      <c r="V190" s="155">
        <v>0.956521739130435</v>
      </c>
      <c r="W190" s="173">
        <v>-0.00728516205768659</v>
      </c>
      <c r="X190" s="158">
        <v>834</v>
      </c>
      <c r="Y190" s="208">
        <v>808</v>
      </c>
      <c r="Z190" s="208">
        <v>838</v>
      </c>
      <c r="AA190" s="208">
        <v>815</v>
      </c>
      <c r="AB190" s="209">
        <v>0.968824940047962</v>
      </c>
      <c r="AC190" s="155">
        <v>0.97255369928401</v>
      </c>
      <c r="AD190" s="173">
        <v>-0.00372875923604798</v>
      </c>
    </row>
    <row r="191" spans="1:30">
      <c r="A191" s="175" t="s">
        <v>99</v>
      </c>
      <c r="B191" s="214" t="s">
        <v>1788</v>
      </c>
      <c r="C191" s="214" t="s">
        <v>177</v>
      </c>
      <c r="D191" s="153">
        <v>56</v>
      </c>
      <c r="E191" s="153">
        <v>56</v>
      </c>
      <c r="F191" s="151">
        <v>66</v>
      </c>
      <c r="G191" s="151">
        <v>62</v>
      </c>
      <c r="H191" s="151">
        <v>69</v>
      </c>
      <c r="I191" s="151">
        <v>67</v>
      </c>
      <c r="J191" s="172">
        <v>0.9</v>
      </c>
      <c r="K191" s="154">
        <v>1</v>
      </c>
      <c r="L191" s="154">
        <v>0.939393939393939</v>
      </c>
      <c r="M191" s="154">
        <v>0.971014492753623</v>
      </c>
      <c r="N191" s="207">
        <v>1826</v>
      </c>
      <c r="O191" s="153">
        <v>1758</v>
      </c>
      <c r="P191" s="153">
        <v>55</v>
      </c>
      <c r="Q191" s="151">
        <v>61</v>
      </c>
      <c r="R191" s="151">
        <v>67</v>
      </c>
      <c r="S191" s="154">
        <v>0.96276013143483</v>
      </c>
      <c r="T191" s="154">
        <v>0.982142857142857</v>
      </c>
      <c r="U191" s="155">
        <v>0.924242424242424</v>
      </c>
      <c r="V191" s="155">
        <v>0.971014492753623</v>
      </c>
      <c r="W191" s="173">
        <v>0.0579004329004329</v>
      </c>
      <c r="X191" s="158">
        <v>464</v>
      </c>
      <c r="Y191" s="208">
        <v>447</v>
      </c>
      <c r="Z191" s="208">
        <v>478</v>
      </c>
      <c r="AA191" s="208">
        <v>462</v>
      </c>
      <c r="AB191" s="209">
        <v>0.963362068965517</v>
      </c>
      <c r="AC191" s="155">
        <v>0.96652719665272</v>
      </c>
      <c r="AD191" s="173">
        <v>-0.00316512768720245</v>
      </c>
    </row>
    <row r="192" spans="1:30">
      <c r="A192" s="175" t="s">
        <v>99</v>
      </c>
      <c r="B192" s="214" t="s">
        <v>1788</v>
      </c>
      <c r="C192" s="214" t="s">
        <v>178</v>
      </c>
      <c r="D192" s="153">
        <v>52</v>
      </c>
      <c r="E192" s="153">
        <v>52</v>
      </c>
      <c r="F192" s="151">
        <v>56</v>
      </c>
      <c r="G192" s="151">
        <v>55</v>
      </c>
      <c r="H192" s="151">
        <v>57</v>
      </c>
      <c r="I192" s="151">
        <v>57</v>
      </c>
      <c r="J192" s="172">
        <v>0.9</v>
      </c>
      <c r="K192" s="154">
        <v>1</v>
      </c>
      <c r="L192" s="154">
        <v>0.982142857142857</v>
      </c>
      <c r="M192" s="154">
        <v>1</v>
      </c>
      <c r="N192" s="207">
        <v>1493</v>
      </c>
      <c r="O192" s="153">
        <v>1445</v>
      </c>
      <c r="P192" s="153">
        <v>50</v>
      </c>
      <c r="Q192" s="151">
        <v>52</v>
      </c>
      <c r="R192" s="151">
        <v>53</v>
      </c>
      <c r="S192" s="154">
        <v>0.967849966510382</v>
      </c>
      <c r="T192" s="154">
        <v>0.961538461538462</v>
      </c>
      <c r="U192" s="155">
        <v>0.928571428571429</v>
      </c>
      <c r="V192" s="155">
        <v>0.929824561403509</v>
      </c>
      <c r="W192" s="173">
        <v>0.032967032967033</v>
      </c>
      <c r="X192" s="158">
        <v>396</v>
      </c>
      <c r="Y192" s="208">
        <v>383</v>
      </c>
      <c r="Z192" s="208">
        <v>389</v>
      </c>
      <c r="AA192" s="208">
        <v>379</v>
      </c>
      <c r="AB192" s="209">
        <v>0.967171717171717</v>
      </c>
      <c r="AC192" s="155">
        <v>0.974293059125964</v>
      </c>
      <c r="AD192" s="173">
        <v>-0.00712134195424685</v>
      </c>
    </row>
    <row r="193" spans="1:30">
      <c r="A193" s="175" t="s">
        <v>99</v>
      </c>
      <c r="B193" s="214" t="s">
        <v>1788</v>
      </c>
      <c r="C193" s="214" t="s">
        <v>179</v>
      </c>
      <c r="D193" s="153">
        <v>94</v>
      </c>
      <c r="E193" s="153">
        <v>90</v>
      </c>
      <c r="F193" s="151">
        <v>111</v>
      </c>
      <c r="G193" s="151">
        <v>109</v>
      </c>
      <c r="H193" s="151">
        <v>112</v>
      </c>
      <c r="I193" s="151">
        <v>111</v>
      </c>
      <c r="J193" s="172">
        <v>0.9</v>
      </c>
      <c r="K193" s="154">
        <v>0.957446808510638</v>
      </c>
      <c r="L193" s="154">
        <v>0.981981981981982</v>
      </c>
      <c r="M193" s="154">
        <v>0.991071428571429</v>
      </c>
      <c r="N193" s="207">
        <v>2860</v>
      </c>
      <c r="O193" s="153">
        <v>2705</v>
      </c>
      <c r="P193" s="153">
        <v>85</v>
      </c>
      <c r="Q193" s="151">
        <v>107</v>
      </c>
      <c r="R193" s="151">
        <v>108</v>
      </c>
      <c r="S193" s="154">
        <v>0.945804195804196</v>
      </c>
      <c r="T193" s="154">
        <v>0.904255319148936</v>
      </c>
      <c r="U193" s="155">
        <v>0.963963963963964</v>
      </c>
      <c r="V193" s="155">
        <v>0.964285714285714</v>
      </c>
      <c r="W193" s="173">
        <v>-0.0597086448150278</v>
      </c>
      <c r="X193" s="158">
        <v>735</v>
      </c>
      <c r="Y193" s="208">
        <v>701</v>
      </c>
      <c r="Z193" s="208">
        <v>741</v>
      </c>
      <c r="AA193" s="208">
        <v>699</v>
      </c>
      <c r="AB193" s="209">
        <v>0.953741496598639</v>
      </c>
      <c r="AC193" s="155">
        <v>0.94331983805668</v>
      </c>
      <c r="AD193" s="173">
        <v>0.0104216585419593</v>
      </c>
    </row>
    <row r="194" spans="1:30">
      <c r="A194" s="175" t="s">
        <v>99</v>
      </c>
      <c r="B194" s="214" t="s">
        <v>1788</v>
      </c>
      <c r="C194" s="214" t="s">
        <v>180</v>
      </c>
      <c r="D194" s="153">
        <v>0</v>
      </c>
      <c r="E194" s="153">
        <v>0</v>
      </c>
      <c r="F194" s="151">
        <v>0</v>
      </c>
      <c r="G194" s="151">
        <v>0</v>
      </c>
      <c r="H194" s="151">
        <v>0</v>
      </c>
      <c r="I194" s="151">
        <v>0</v>
      </c>
      <c r="J194" s="172">
        <v>0.9</v>
      </c>
      <c r="K194" s="154">
        <v>0</v>
      </c>
      <c r="L194" s="154">
        <v>0</v>
      </c>
      <c r="M194" s="154">
        <v>0</v>
      </c>
      <c r="N194" s="207">
        <v>1494</v>
      </c>
      <c r="O194" s="153">
        <v>1455</v>
      </c>
      <c r="P194" s="153">
        <v>0</v>
      </c>
      <c r="Q194" s="151">
        <v>0</v>
      </c>
      <c r="R194" s="151">
        <v>0</v>
      </c>
      <c r="S194" s="154">
        <v>0.973895582329317</v>
      </c>
      <c r="T194" s="154">
        <v>0</v>
      </c>
      <c r="U194" s="155">
        <v>0</v>
      </c>
      <c r="V194" s="155">
        <v>0</v>
      </c>
      <c r="W194" s="173">
        <v>0</v>
      </c>
      <c r="X194" s="158">
        <v>0</v>
      </c>
      <c r="Y194" s="208">
        <v>0</v>
      </c>
      <c r="Z194" s="208">
        <v>357</v>
      </c>
      <c r="AA194" s="208">
        <v>349</v>
      </c>
      <c r="AB194" s="209">
        <v>0</v>
      </c>
      <c r="AC194" s="155">
        <v>0.977591036414566</v>
      </c>
      <c r="AD194" s="173">
        <v>-0.977591036414566</v>
      </c>
    </row>
    <row r="195" spans="1:30">
      <c r="A195" s="175" t="s">
        <v>99</v>
      </c>
      <c r="B195" s="214" t="s">
        <v>1788</v>
      </c>
      <c r="C195" s="214" t="s">
        <v>181</v>
      </c>
      <c r="D195" s="153">
        <v>65</v>
      </c>
      <c r="E195" s="153">
        <v>65</v>
      </c>
      <c r="F195" s="151">
        <v>68</v>
      </c>
      <c r="G195" s="151">
        <v>68</v>
      </c>
      <c r="H195" s="151">
        <v>69</v>
      </c>
      <c r="I195" s="151">
        <v>69</v>
      </c>
      <c r="J195" s="172">
        <v>0.9</v>
      </c>
      <c r="K195" s="154">
        <v>1</v>
      </c>
      <c r="L195" s="154">
        <v>1</v>
      </c>
      <c r="M195" s="154">
        <v>1</v>
      </c>
      <c r="N195" s="207">
        <v>1830</v>
      </c>
      <c r="O195" s="153">
        <v>1782</v>
      </c>
      <c r="P195" s="153">
        <v>64</v>
      </c>
      <c r="Q195" s="151">
        <v>67</v>
      </c>
      <c r="R195" s="151">
        <v>68</v>
      </c>
      <c r="S195" s="154">
        <v>0.973770491803279</v>
      </c>
      <c r="T195" s="154">
        <v>0.984615384615385</v>
      </c>
      <c r="U195" s="155">
        <v>0.985294117647059</v>
      </c>
      <c r="V195" s="155">
        <v>0.985507246376812</v>
      </c>
      <c r="W195" s="173">
        <v>-0.000678733031674206</v>
      </c>
      <c r="X195" s="158">
        <v>477</v>
      </c>
      <c r="Y195" s="208">
        <v>466</v>
      </c>
      <c r="Z195" s="208">
        <v>468</v>
      </c>
      <c r="AA195" s="208">
        <v>455</v>
      </c>
      <c r="AB195" s="209">
        <v>0.976939203354298</v>
      </c>
      <c r="AC195" s="155">
        <v>0.972222222222222</v>
      </c>
      <c r="AD195" s="173">
        <v>0.00471698113207553</v>
      </c>
    </row>
    <row r="196" spans="1:30">
      <c r="A196" s="175" t="s">
        <v>99</v>
      </c>
      <c r="B196" s="214" t="s">
        <v>1788</v>
      </c>
      <c r="C196" s="214" t="s">
        <v>182</v>
      </c>
      <c r="D196" s="153">
        <v>32</v>
      </c>
      <c r="E196" s="153">
        <v>32</v>
      </c>
      <c r="F196" s="151">
        <v>35</v>
      </c>
      <c r="G196" s="151">
        <v>35</v>
      </c>
      <c r="H196" s="151">
        <v>36</v>
      </c>
      <c r="I196" s="151">
        <v>36</v>
      </c>
      <c r="J196" s="172">
        <v>0.9</v>
      </c>
      <c r="K196" s="154">
        <v>1</v>
      </c>
      <c r="L196" s="154">
        <v>1</v>
      </c>
      <c r="M196" s="154">
        <v>1</v>
      </c>
      <c r="N196" s="207">
        <v>927</v>
      </c>
      <c r="O196" s="153">
        <v>893</v>
      </c>
      <c r="P196" s="153">
        <v>31</v>
      </c>
      <c r="Q196" s="151">
        <v>34</v>
      </c>
      <c r="R196" s="151">
        <v>36</v>
      </c>
      <c r="S196" s="154">
        <v>0.963322545846818</v>
      </c>
      <c r="T196" s="154">
        <v>0.96875</v>
      </c>
      <c r="U196" s="155">
        <v>0.971428571428571</v>
      </c>
      <c r="V196" s="155">
        <v>1</v>
      </c>
      <c r="W196" s="173">
        <v>-0.00267857142857142</v>
      </c>
      <c r="X196" s="158">
        <v>239</v>
      </c>
      <c r="Y196" s="208">
        <v>228</v>
      </c>
      <c r="Z196" s="208">
        <v>241</v>
      </c>
      <c r="AA196" s="208">
        <v>229</v>
      </c>
      <c r="AB196" s="209">
        <v>0.95397489539749</v>
      </c>
      <c r="AC196" s="155">
        <v>0.950207468879668</v>
      </c>
      <c r="AD196" s="173">
        <v>0.00376742651782158</v>
      </c>
    </row>
    <row r="197" spans="1:30">
      <c r="A197" s="175" t="s">
        <v>99</v>
      </c>
      <c r="B197" s="214" t="s">
        <v>1788</v>
      </c>
      <c r="C197" s="214" t="s">
        <v>183</v>
      </c>
      <c r="D197" s="153">
        <v>98</v>
      </c>
      <c r="E197" s="153">
        <v>97</v>
      </c>
      <c r="F197" s="151">
        <v>105</v>
      </c>
      <c r="G197" s="151">
        <v>105</v>
      </c>
      <c r="H197" s="151">
        <v>106</v>
      </c>
      <c r="I197" s="151">
        <v>105</v>
      </c>
      <c r="J197" s="172">
        <v>0.9</v>
      </c>
      <c r="K197" s="154">
        <v>0.989795918367347</v>
      </c>
      <c r="L197" s="154">
        <v>1</v>
      </c>
      <c r="M197" s="154">
        <v>0.990566037735849</v>
      </c>
      <c r="N197" s="207">
        <v>2817</v>
      </c>
      <c r="O197" s="153">
        <v>2719</v>
      </c>
      <c r="P197" s="153">
        <v>94</v>
      </c>
      <c r="Q197" s="151">
        <v>101</v>
      </c>
      <c r="R197" s="151">
        <v>101</v>
      </c>
      <c r="S197" s="154">
        <v>0.965211217607384</v>
      </c>
      <c r="T197" s="154">
        <v>0.959183673469388</v>
      </c>
      <c r="U197" s="155">
        <v>0.961904761904762</v>
      </c>
      <c r="V197" s="155">
        <v>0.952830188679245</v>
      </c>
      <c r="W197" s="173">
        <v>-0.00272108843537422</v>
      </c>
      <c r="X197" s="158">
        <v>735</v>
      </c>
      <c r="Y197" s="208">
        <v>707</v>
      </c>
      <c r="Z197" s="208">
        <v>720</v>
      </c>
      <c r="AA197" s="208">
        <v>697</v>
      </c>
      <c r="AB197" s="209">
        <v>0.961904761904762</v>
      </c>
      <c r="AC197" s="155">
        <v>0.968055555555556</v>
      </c>
      <c r="AD197" s="173">
        <v>-0.00615079365079363</v>
      </c>
    </row>
    <row r="198" spans="1:30">
      <c r="A198" s="175" t="s">
        <v>99</v>
      </c>
      <c r="B198" s="214" t="s">
        <v>1788</v>
      </c>
      <c r="C198" s="214" t="s">
        <v>184</v>
      </c>
      <c r="D198" s="153">
        <v>57</v>
      </c>
      <c r="E198" s="153">
        <v>57</v>
      </c>
      <c r="F198" s="151">
        <v>57</v>
      </c>
      <c r="G198" s="151">
        <v>56</v>
      </c>
      <c r="H198" s="151">
        <v>60</v>
      </c>
      <c r="I198" s="151">
        <v>60</v>
      </c>
      <c r="J198" s="172">
        <v>0.9</v>
      </c>
      <c r="K198" s="154">
        <v>1</v>
      </c>
      <c r="L198" s="154">
        <v>0.982456140350877</v>
      </c>
      <c r="M198" s="154">
        <v>1</v>
      </c>
      <c r="N198" s="207">
        <v>1526</v>
      </c>
      <c r="O198" s="153">
        <v>1430</v>
      </c>
      <c r="P198" s="153">
        <v>55</v>
      </c>
      <c r="Q198" s="151">
        <v>52</v>
      </c>
      <c r="R198" s="151">
        <v>57</v>
      </c>
      <c r="S198" s="154">
        <v>0.937090432503277</v>
      </c>
      <c r="T198" s="154">
        <v>0.964912280701754</v>
      </c>
      <c r="U198" s="155">
        <v>0.912280701754386</v>
      </c>
      <c r="V198" s="155">
        <v>0.95</v>
      </c>
      <c r="W198" s="173">
        <v>0.0526315789473685</v>
      </c>
      <c r="X198" s="158">
        <v>404</v>
      </c>
      <c r="Y198" s="208">
        <v>379</v>
      </c>
      <c r="Z198" s="208">
        <v>384</v>
      </c>
      <c r="AA198" s="208">
        <v>360</v>
      </c>
      <c r="AB198" s="209">
        <v>0.938118811881188</v>
      </c>
      <c r="AC198" s="155">
        <v>0.9375</v>
      </c>
      <c r="AD198" s="173">
        <v>0.000618811881188064</v>
      </c>
    </row>
    <row r="199" spans="1:30">
      <c r="A199" s="175" t="s">
        <v>99</v>
      </c>
      <c r="B199" s="214" t="s">
        <v>1788</v>
      </c>
      <c r="C199" s="214" t="s">
        <v>185</v>
      </c>
      <c r="D199" s="153">
        <v>44</v>
      </c>
      <c r="E199" s="153">
        <v>44</v>
      </c>
      <c r="F199" s="151">
        <v>47</v>
      </c>
      <c r="G199" s="151">
        <v>47</v>
      </c>
      <c r="H199" s="151">
        <v>50</v>
      </c>
      <c r="I199" s="151">
        <v>50</v>
      </c>
      <c r="J199" s="172">
        <v>0.9</v>
      </c>
      <c r="K199" s="154">
        <v>1</v>
      </c>
      <c r="L199" s="154">
        <v>1</v>
      </c>
      <c r="M199" s="154">
        <v>1</v>
      </c>
      <c r="N199" s="207">
        <v>1271</v>
      </c>
      <c r="O199" s="153">
        <v>1223</v>
      </c>
      <c r="P199" s="153">
        <v>41</v>
      </c>
      <c r="Q199" s="151">
        <v>44</v>
      </c>
      <c r="R199" s="151">
        <v>50</v>
      </c>
      <c r="S199" s="154">
        <v>0.962234461054288</v>
      </c>
      <c r="T199" s="154">
        <v>0.931818181818182</v>
      </c>
      <c r="U199" s="155">
        <v>0.936170212765957</v>
      </c>
      <c r="V199" s="155">
        <v>1</v>
      </c>
      <c r="W199" s="173">
        <v>-0.0043520309477757</v>
      </c>
      <c r="X199" s="158">
        <v>323</v>
      </c>
      <c r="Y199" s="208">
        <v>313</v>
      </c>
      <c r="Z199" s="208">
        <v>336</v>
      </c>
      <c r="AA199" s="208">
        <v>316</v>
      </c>
      <c r="AB199" s="209">
        <v>0.969040247678019</v>
      </c>
      <c r="AC199" s="155">
        <v>0.94047619047619</v>
      </c>
      <c r="AD199" s="173">
        <v>0.0285640572018281</v>
      </c>
    </row>
    <row r="200" spans="1:30">
      <c r="A200" s="175" t="s">
        <v>99</v>
      </c>
      <c r="B200" s="214" t="s">
        <v>1788</v>
      </c>
      <c r="C200" s="214" t="s">
        <v>186</v>
      </c>
      <c r="D200" s="153">
        <v>43</v>
      </c>
      <c r="E200" s="153">
        <v>43</v>
      </c>
      <c r="F200" s="151">
        <v>49</v>
      </c>
      <c r="G200" s="151">
        <v>49</v>
      </c>
      <c r="H200" s="151">
        <v>54</v>
      </c>
      <c r="I200" s="151">
        <v>54</v>
      </c>
      <c r="J200" s="172">
        <v>0.9</v>
      </c>
      <c r="K200" s="154">
        <v>1</v>
      </c>
      <c r="L200" s="154">
        <v>1</v>
      </c>
      <c r="M200" s="154">
        <v>1</v>
      </c>
      <c r="N200" s="207">
        <v>1296</v>
      </c>
      <c r="O200" s="153">
        <v>1279</v>
      </c>
      <c r="P200" s="153">
        <v>43</v>
      </c>
      <c r="Q200" s="151">
        <v>49</v>
      </c>
      <c r="R200" s="151">
        <v>54</v>
      </c>
      <c r="S200" s="154">
        <v>0.986882716049383</v>
      </c>
      <c r="T200" s="154">
        <v>1</v>
      </c>
      <c r="U200" s="155">
        <v>1</v>
      </c>
      <c r="V200" s="155">
        <v>1</v>
      </c>
      <c r="W200" s="173">
        <v>0</v>
      </c>
      <c r="X200" s="158">
        <v>337</v>
      </c>
      <c r="Y200" s="208">
        <v>335</v>
      </c>
      <c r="Z200" s="208">
        <v>327</v>
      </c>
      <c r="AA200" s="208">
        <v>325</v>
      </c>
      <c r="AB200" s="209">
        <v>0.99406528189911</v>
      </c>
      <c r="AC200" s="155">
        <v>0.99388379204893</v>
      </c>
      <c r="AD200" s="173">
        <v>0.000181489850180183</v>
      </c>
    </row>
    <row r="201" spans="1:30">
      <c r="A201" s="175" t="s">
        <v>99</v>
      </c>
      <c r="B201" s="214" t="s">
        <v>1788</v>
      </c>
      <c r="C201" s="214" t="s">
        <v>187</v>
      </c>
      <c r="D201" s="153">
        <v>95</v>
      </c>
      <c r="E201" s="153">
        <v>93</v>
      </c>
      <c r="F201" s="151">
        <v>107</v>
      </c>
      <c r="G201" s="151">
        <v>104</v>
      </c>
      <c r="H201" s="151">
        <v>105</v>
      </c>
      <c r="I201" s="151">
        <v>102</v>
      </c>
      <c r="J201" s="172">
        <v>0.9</v>
      </c>
      <c r="K201" s="154">
        <v>0.978947368421053</v>
      </c>
      <c r="L201" s="154">
        <v>0.97196261682243</v>
      </c>
      <c r="M201" s="154">
        <v>0.971428571428571</v>
      </c>
      <c r="N201" s="207">
        <v>2758</v>
      </c>
      <c r="O201" s="153">
        <v>2669</v>
      </c>
      <c r="P201" s="153">
        <v>90</v>
      </c>
      <c r="Q201" s="151">
        <v>103</v>
      </c>
      <c r="R201" s="151">
        <v>101</v>
      </c>
      <c r="S201" s="154">
        <v>0.967730239303843</v>
      </c>
      <c r="T201" s="154">
        <v>0.947368421052632</v>
      </c>
      <c r="U201" s="155">
        <v>0.962616822429907</v>
      </c>
      <c r="V201" s="155">
        <v>0.961904761904762</v>
      </c>
      <c r="W201" s="173">
        <v>-0.015248401377275</v>
      </c>
      <c r="X201" s="158">
        <v>718</v>
      </c>
      <c r="Y201" s="208">
        <v>691</v>
      </c>
      <c r="Z201" s="208">
        <v>727</v>
      </c>
      <c r="AA201" s="208">
        <v>707</v>
      </c>
      <c r="AB201" s="209">
        <v>0.962395543175487</v>
      </c>
      <c r="AC201" s="155">
        <v>0.972489683631362</v>
      </c>
      <c r="AD201" s="173">
        <v>-0.0100941404558743</v>
      </c>
    </row>
    <row r="202" spans="1:30">
      <c r="A202" s="175" t="s">
        <v>99</v>
      </c>
      <c r="B202" s="214" t="s">
        <v>1788</v>
      </c>
      <c r="C202" s="214" t="s">
        <v>188</v>
      </c>
      <c r="D202" s="153">
        <v>45</v>
      </c>
      <c r="E202" s="153">
        <v>45</v>
      </c>
      <c r="F202" s="151">
        <v>48</v>
      </c>
      <c r="G202" s="151">
        <v>48</v>
      </c>
      <c r="H202" s="151">
        <v>50</v>
      </c>
      <c r="I202" s="151">
        <v>50</v>
      </c>
      <c r="J202" s="172">
        <v>0.9</v>
      </c>
      <c r="K202" s="154">
        <v>1</v>
      </c>
      <c r="L202" s="154">
        <v>1</v>
      </c>
      <c r="M202" s="154">
        <v>1</v>
      </c>
      <c r="N202" s="207">
        <v>1317</v>
      </c>
      <c r="O202" s="153">
        <v>1270</v>
      </c>
      <c r="P202" s="153">
        <v>43</v>
      </c>
      <c r="Q202" s="151">
        <v>47</v>
      </c>
      <c r="R202" s="151">
        <v>48</v>
      </c>
      <c r="S202" s="154">
        <v>0.964312832194381</v>
      </c>
      <c r="T202" s="154">
        <v>0.955555555555556</v>
      </c>
      <c r="U202" s="155">
        <v>0.979166666666667</v>
      </c>
      <c r="V202" s="155">
        <v>0.96</v>
      </c>
      <c r="W202" s="173">
        <v>-0.023611111111111</v>
      </c>
      <c r="X202" s="158">
        <v>339</v>
      </c>
      <c r="Y202" s="208">
        <v>328</v>
      </c>
      <c r="Z202" s="208">
        <v>330</v>
      </c>
      <c r="AA202" s="208">
        <v>311</v>
      </c>
      <c r="AB202" s="209">
        <v>0.967551622418879</v>
      </c>
      <c r="AC202" s="155">
        <v>0.942424242424242</v>
      </c>
      <c r="AD202" s="173">
        <v>0.0251273799946367</v>
      </c>
    </row>
    <row r="203" spans="1:30">
      <c r="A203" s="175" t="s">
        <v>99</v>
      </c>
      <c r="B203" s="214" t="s">
        <v>1788</v>
      </c>
      <c r="C203" s="214" t="s">
        <v>189</v>
      </c>
      <c r="D203" s="153">
        <v>49</v>
      </c>
      <c r="E203" s="153">
        <v>49</v>
      </c>
      <c r="F203" s="151">
        <v>51</v>
      </c>
      <c r="G203" s="151">
        <v>51</v>
      </c>
      <c r="H203" s="151">
        <v>52</v>
      </c>
      <c r="I203" s="151">
        <v>52</v>
      </c>
      <c r="J203" s="172">
        <v>0.9</v>
      </c>
      <c r="K203" s="154">
        <v>1</v>
      </c>
      <c r="L203" s="154">
        <v>1</v>
      </c>
      <c r="M203" s="154">
        <v>1</v>
      </c>
      <c r="N203" s="207">
        <v>1432</v>
      </c>
      <c r="O203" s="153">
        <v>1404</v>
      </c>
      <c r="P203" s="153">
        <v>47</v>
      </c>
      <c r="Q203" s="151">
        <v>50</v>
      </c>
      <c r="R203" s="151">
        <v>49</v>
      </c>
      <c r="S203" s="154">
        <v>0.980446927374302</v>
      </c>
      <c r="T203" s="154">
        <v>0.959183673469388</v>
      </c>
      <c r="U203" s="155">
        <v>0.980392156862745</v>
      </c>
      <c r="V203" s="155">
        <v>0.942307692307692</v>
      </c>
      <c r="W203" s="173">
        <v>-0.0212084833933573</v>
      </c>
      <c r="X203" s="158">
        <v>363</v>
      </c>
      <c r="Y203" s="208">
        <v>349</v>
      </c>
      <c r="Z203" s="208">
        <v>373</v>
      </c>
      <c r="AA203" s="208">
        <v>368</v>
      </c>
      <c r="AB203" s="209">
        <v>0.961432506887052</v>
      </c>
      <c r="AC203" s="155">
        <v>0.986595174262735</v>
      </c>
      <c r="AD203" s="173">
        <v>-0.0251626673756822</v>
      </c>
    </row>
    <row r="204" spans="1:30">
      <c r="A204" s="175" t="s">
        <v>99</v>
      </c>
      <c r="B204" s="214" t="s">
        <v>1788</v>
      </c>
      <c r="C204" s="214" t="s">
        <v>190</v>
      </c>
      <c r="D204" s="153">
        <v>43</v>
      </c>
      <c r="E204" s="153">
        <v>42</v>
      </c>
      <c r="F204" s="151">
        <v>43</v>
      </c>
      <c r="G204" s="151">
        <v>43</v>
      </c>
      <c r="H204" s="151">
        <v>42</v>
      </c>
      <c r="I204" s="151">
        <v>41</v>
      </c>
      <c r="J204" s="172">
        <v>0.9</v>
      </c>
      <c r="K204" s="154">
        <v>0.976744186046512</v>
      </c>
      <c r="L204" s="154">
        <v>1</v>
      </c>
      <c r="M204" s="154">
        <v>0.976190476190476</v>
      </c>
      <c r="N204" s="207">
        <v>1146</v>
      </c>
      <c r="O204" s="153">
        <v>1083</v>
      </c>
      <c r="P204" s="153">
        <v>38</v>
      </c>
      <c r="Q204" s="151">
        <v>41</v>
      </c>
      <c r="R204" s="151">
        <v>41</v>
      </c>
      <c r="S204" s="154">
        <v>0.945026178010471</v>
      </c>
      <c r="T204" s="154">
        <v>0.883720930232558</v>
      </c>
      <c r="U204" s="155">
        <v>0.953488372093023</v>
      </c>
      <c r="V204" s="155">
        <v>0.976190476190476</v>
      </c>
      <c r="W204" s="173">
        <v>-0.0697674418604651</v>
      </c>
      <c r="X204" s="158">
        <v>304</v>
      </c>
      <c r="Y204" s="208">
        <v>284</v>
      </c>
      <c r="Z204" s="208">
        <v>290</v>
      </c>
      <c r="AA204" s="208">
        <v>275</v>
      </c>
      <c r="AB204" s="209">
        <v>0.934210526315789</v>
      </c>
      <c r="AC204" s="155">
        <v>0.948275862068966</v>
      </c>
      <c r="AD204" s="173">
        <v>-0.014065335753176</v>
      </c>
    </row>
    <row r="205" spans="1:30">
      <c r="A205" s="175" t="s">
        <v>99</v>
      </c>
      <c r="B205" s="214" t="s">
        <v>1789</v>
      </c>
      <c r="C205" s="214" t="s">
        <v>191</v>
      </c>
      <c r="D205" s="153">
        <v>64</v>
      </c>
      <c r="E205" s="153">
        <v>64</v>
      </c>
      <c r="F205" s="151">
        <v>65</v>
      </c>
      <c r="G205" s="151">
        <v>65</v>
      </c>
      <c r="H205" s="151">
        <v>64</v>
      </c>
      <c r="I205" s="151">
        <v>64</v>
      </c>
      <c r="J205" s="172">
        <v>0.9</v>
      </c>
      <c r="K205" s="154">
        <v>1</v>
      </c>
      <c r="L205" s="154">
        <v>1</v>
      </c>
      <c r="M205" s="154">
        <v>1</v>
      </c>
      <c r="N205" s="207">
        <v>1838</v>
      </c>
      <c r="O205" s="153">
        <v>1782</v>
      </c>
      <c r="P205" s="153">
        <v>61</v>
      </c>
      <c r="Q205" s="151">
        <v>64</v>
      </c>
      <c r="R205" s="151">
        <v>61</v>
      </c>
      <c r="S205" s="154">
        <v>0.969532100108814</v>
      </c>
      <c r="T205" s="154">
        <v>0.953125</v>
      </c>
      <c r="U205" s="155">
        <v>0.984615384615385</v>
      </c>
      <c r="V205" s="155">
        <v>0.953125</v>
      </c>
      <c r="W205" s="173">
        <v>-0.0314903846153847</v>
      </c>
      <c r="X205" s="158">
        <v>464</v>
      </c>
      <c r="Y205" s="208">
        <v>449</v>
      </c>
      <c r="Z205" s="208">
        <v>475</v>
      </c>
      <c r="AA205" s="208">
        <v>460</v>
      </c>
      <c r="AB205" s="209">
        <v>0.967672413793103</v>
      </c>
      <c r="AC205" s="155">
        <v>0.968421052631579</v>
      </c>
      <c r="AD205" s="173">
        <v>-0.000748638838475535</v>
      </c>
    </row>
    <row r="206" spans="1:30">
      <c r="A206" s="175" t="s">
        <v>99</v>
      </c>
      <c r="B206" s="214" t="s">
        <v>1789</v>
      </c>
      <c r="C206" s="214" t="s">
        <v>192</v>
      </c>
      <c r="D206" s="153">
        <v>77</v>
      </c>
      <c r="E206" s="153">
        <v>77</v>
      </c>
      <c r="F206" s="151">
        <v>82</v>
      </c>
      <c r="G206" s="151">
        <v>82</v>
      </c>
      <c r="H206" s="151">
        <v>88</v>
      </c>
      <c r="I206" s="151">
        <v>88</v>
      </c>
      <c r="J206" s="172">
        <v>0.9</v>
      </c>
      <c r="K206" s="154">
        <v>1</v>
      </c>
      <c r="L206" s="154">
        <v>1</v>
      </c>
      <c r="M206" s="154">
        <v>1</v>
      </c>
      <c r="N206" s="207">
        <v>2170</v>
      </c>
      <c r="O206" s="153">
        <v>2087</v>
      </c>
      <c r="P206" s="153">
        <v>73</v>
      </c>
      <c r="Q206" s="151">
        <v>79</v>
      </c>
      <c r="R206" s="151">
        <v>85</v>
      </c>
      <c r="S206" s="154">
        <v>0.961751152073733</v>
      </c>
      <c r="T206" s="154">
        <v>0.948051948051948</v>
      </c>
      <c r="U206" s="155">
        <v>0.963414634146341</v>
      </c>
      <c r="V206" s="155">
        <v>0.965909090909091</v>
      </c>
      <c r="W206" s="173">
        <v>-0.0153626860943934</v>
      </c>
      <c r="X206" s="158">
        <v>564</v>
      </c>
      <c r="Y206" s="208">
        <v>542</v>
      </c>
      <c r="Z206" s="208">
        <v>570</v>
      </c>
      <c r="AA206" s="208">
        <v>540</v>
      </c>
      <c r="AB206" s="209">
        <v>0.960992907801418</v>
      </c>
      <c r="AC206" s="155">
        <v>0.947368421052632</v>
      </c>
      <c r="AD206" s="173">
        <v>0.0136244867487869</v>
      </c>
    </row>
    <row r="207" spans="1:30">
      <c r="A207" s="175" t="s">
        <v>99</v>
      </c>
      <c r="B207" s="214" t="s">
        <v>1789</v>
      </c>
      <c r="C207" s="214" t="s">
        <v>193</v>
      </c>
      <c r="D207" s="153">
        <v>71</v>
      </c>
      <c r="E207" s="153">
        <v>71</v>
      </c>
      <c r="F207" s="151">
        <v>77</v>
      </c>
      <c r="G207" s="151">
        <v>77</v>
      </c>
      <c r="H207" s="151">
        <v>78</v>
      </c>
      <c r="I207" s="151">
        <v>78</v>
      </c>
      <c r="J207" s="172">
        <v>0.9</v>
      </c>
      <c r="K207" s="154">
        <v>1</v>
      </c>
      <c r="L207" s="154">
        <v>1</v>
      </c>
      <c r="M207" s="154">
        <v>1</v>
      </c>
      <c r="N207" s="207">
        <v>1957</v>
      </c>
      <c r="O207" s="153">
        <v>1825</v>
      </c>
      <c r="P207" s="153">
        <v>66</v>
      </c>
      <c r="Q207" s="151">
        <v>72</v>
      </c>
      <c r="R207" s="151">
        <v>72</v>
      </c>
      <c r="S207" s="154">
        <v>0.932549821154829</v>
      </c>
      <c r="T207" s="154">
        <v>0.929577464788732</v>
      </c>
      <c r="U207" s="155">
        <v>0.935064935064935</v>
      </c>
      <c r="V207" s="155">
        <v>0.923076923076923</v>
      </c>
      <c r="W207" s="173">
        <v>-0.00548747027620267</v>
      </c>
      <c r="X207" s="158">
        <v>526</v>
      </c>
      <c r="Y207" s="208">
        <v>485</v>
      </c>
      <c r="Z207" s="208">
        <v>491</v>
      </c>
      <c r="AA207" s="208">
        <v>457</v>
      </c>
      <c r="AB207" s="209">
        <v>0.922053231939164</v>
      </c>
      <c r="AC207" s="155">
        <v>0.930753564154786</v>
      </c>
      <c r="AD207" s="173">
        <v>-0.00870033221562261</v>
      </c>
    </row>
    <row r="208" spans="1:30">
      <c r="A208" s="175" t="s">
        <v>99</v>
      </c>
      <c r="B208" s="214" t="s">
        <v>1789</v>
      </c>
      <c r="C208" s="214" t="s">
        <v>194</v>
      </c>
      <c r="D208" s="153">
        <v>45</v>
      </c>
      <c r="E208" s="153">
        <v>44</v>
      </c>
      <c r="F208" s="151">
        <v>49</v>
      </c>
      <c r="G208" s="151">
        <v>48</v>
      </c>
      <c r="H208" s="151">
        <v>53</v>
      </c>
      <c r="I208" s="151">
        <v>52</v>
      </c>
      <c r="J208" s="172">
        <v>0.9</v>
      </c>
      <c r="K208" s="154">
        <v>0.977777777777778</v>
      </c>
      <c r="L208" s="154">
        <v>0.979591836734694</v>
      </c>
      <c r="M208" s="154">
        <v>0.981132075471698</v>
      </c>
      <c r="N208" s="207">
        <v>1370</v>
      </c>
      <c r="O208" s="153">
        <v>1334</v>
      </c>
      <c r="P208" s="153">
        <v>42</v>
      </c>
      <c r="Q208" s="151">
        <v>46</v>
      </c>
      <c r="R208" s="151">
        <v>51</v>
      </c>
      <c r="S208" s="154">
        <v>0.973722627737226</v>
      </c>
      <c r="T208" s="154">
        <v>0.933333333333333</v>
      </c>
      <c r="U208" s="155">
        <v>0.938775510204082</v>
      </c>
      <c r="V208" s="155">
        <v>0.962264150943396</v>
      </c>
      <c r="W208" s="173">
        <v>-0.00544217687074833</v>
      </c>
      <c r="X208" s="158">
        <v>347</v>
      </c>
      <c r="Y208" s="208">
        <v>330</v>
      </c>
      <c r="Z208" s="208">
        <v>347</v>
      </c>
      <c r="AA208" s="208">
        <v>338</v>
      </c>
      <c r="AB208" s="209">
        <v>0.951008645533141</v>
      </c>
      <c r="AC208" s="155">
        <v>0.974063400576369</v>
      </c>
      <c r="AD208" s="173">
        <v>-0.0230547550432276</v>
      </c>
    </row>
    <row r="209" spans="1:30">
      <c r="A209" s="175" t="s">
        <v>99</v>
      </c>
      <c r="B209" s="214" t="s">
        <v>1789</v>
      </c>
      <c r="C209" s="214" t="s">
        <v>195</v>
      </c>
      <c r="D209" s="153">
        <v>64</v>
      </c>
      <c r="E209" s="153">
        <v>64</v>
      </c>
      <c r="F209" s="151">
        <v>72</v>
      </c>
      <c r="G209" s="151">
        <v>72</v>
      </c>
      <c r="H209" s="151">
        <v>77</v>
      </c>
      <c r="I209" s="151">
        <v>77</v>
      </c>
      <c r="J209" s="172">
        <v>0.9</v>
      </c>
      <c r="K209" s="154">
        <v>1</v>
      </c>
      <c r="L209" s="154">
        <v>1</v>
      </c>
      <c r="M209" s="154">
        <v>1</v>
      </c>
      <c r="N209" s="207">
        <v>1962</v>
      </c>
      <c r="O209" s="153">
        <v>1833</v>
      </c>
      <c r="P209" s="153">
        <v>59</v>
      </c>
      <c r="Q209" s="151">
        <v>65</v>
      </c>
      <c r="R209" s="151">
        <v>75</v>
      </c>
      <c r="S209" s="154">
        <v>0.934250764525994</v>
      </c>
      <c r="T209" s="154">
        <v>0.921875</v>
      </c>
      <c r="U209" s="155">
        <v>0.902777777777778</v>
      </c>
      <c r="V209" s="155">
        <v>0.974025974025974</v>
      </c>
      <c r="W209" s="173">
        <v>0.0190972222222222</v>
      </c>
      <c r="X209" s="158">
        <v>498</v>
      </c>
      <c r="Y209" s="208">
        <v>469</v>
      </c>
      <c r="Z209" s="208">
        <v>509</v>
      </c>
      <c r="AA209" s="208">
        <v>472</v>
      </c>
      <c r="AB209" s="209">
        <v>0.941767068273092</v>
      </c>
      <c r="AC209" s="155">
        <v>0.927308447937132</v>
      </c>
      <c r="AD209" s="173">
        <v>0.0144586203359608</v>
      </c>
    </row>
    <row r="210" spans="1:30">
      <c r="A210" s="175" t="s">
        <v>99</v>
      </c>
      <c r="B210" s="214" t="s">
        <v>1789</v>
      </c>
      <c r="C210" s="214" t="s">
        <v>196</v>
      </c>
      <c r="D210" s="153">
        <v>69</v>
      </c>
      <c r="E210" s="153">
        <v>64</v>
      </c>
      <c r="F210" s="151">
        <v>70</v>
      </c>
      <c r="G210" s="151">
        <v>64</v>
      </c>
      <c r="H210" s="151">
        <v>73</v>
      </c>
      <c r="I210" s="151">
        <v>68</v>
      </c>
      <c r="J210" s="172">
        <v>0.9</v>
      </c>
      <c r="K210" s="154">
        <v>0.927536231884058</v>
      </c>
      <c r="L210" s="154">
        <v>0.914285714285714</v>
      </c>
      <c r="M210" s="154">
        <v>0.931506849315068</v>
      </c>
      <c r="N210" s="207">
        <v>1881</v>
      </c>
      <c r="O210" s="153">
        <v>1734</v>
      </c>
      <c r="P210" s="153">
        <v>61</v>
      </c>
      <c r="Q210" s="151">
        <v>62</v>
      </c>
      <c r="R210" s="151">
        <v>67</v>
      </c>
      <c r="S210" s="154">
        <v>0.921850079744817</v>
      </c>
      <c r="T210" s="154">
        <v>0.884057971014493</v>
      </c>
      <c r="U210" s="155">
        <v>0.885714285714286</v>
      </c>
      <c r="V210" s="155">
        <v>0.917808219178082</v>
      </c>
      <c r="W210" s="173">
        <v>-0.00165631469979288</v>
      </c>
      <c r="X210" s="158">
        <v>496</v>
      </c>
      <c r="Y210" s="208">
        <v>449</v>
      </c>
      <c r="Z210" s="208">
        <v>489</v>
      </c>
      <c r="AA210" s="208">
        <v>451</v>
      </c>
      <c r="AB210" s="209">
        <v>0.905241935483871</v>
      </c>
      <c r="AC210" s="155">
        <v>0.922290388548057</v>
      </c>
      <c r="AD210" s="173">
        <v>-0.0170484530641862</v>
      </c>
    </row>
    <row r="211" spans="1:30">
      <c r="A211" s="175" t="s">
        <v>99</v>
      </c>
      <c r="B211" s="214" t="s">
        <v>1789</v>
      </c>
      <c r="C211" s="214" t="s">
        <v>197</v>
      </c>
      <c r="D211" s="153">
        <v>80</v>
      </c>
      <c r="E211" s="153">
        <v>78</v>
      </c>
      <c r="F211" s="151">
        <v>79</v>
      </c>
      <c r="G211" s="151">
        <v>77</v>
      </c>
      <c r="H211" s="151">
        <v>83</v>
      </c>
      <c r="I211" s="151">
        <v>82</v>
      </c>
      <c r="J211" s="172">
        <v>0.9</v>
      </c>
      <c r="K211" s="154">
        <v>0.975</v>
      </c>
      <c r="L211" s="154">
        <v>0.974683544303797</v>
      </c>
      <c r="M211" s="154">
        <v>0.987951807228916</v>
      </c>
      <c r="N211" s="207">
        <v>2140</v>
      </c>
      <c r="O211" s="153">
        <v>1981</v>
      </c>
      <c r="P211" s="153">
        <v>72</v>
      </c>
      <c r="Q211" s="151">
        <v>76</v>
      </c>
      <c r="R211" s="151">
        <v>78</v>
      </c>
      <c r="S211" s="154">
        <v>0.925700934579439</v>
      </c>
      <c r="T211" s="154">
        <v>0.9</v>
      </c>
      <c r="U211" s="155">
        <v>0.962025316455696</v>
      </c>
      <c r="V211" s="155">
        <v>0.939759036144578</v>
      </c>
      <c r="W211" s="173">
        <v>-0.0620253164556962</v>
      </c>
      <c r="X211" s="158">
        <v>557</v>
      </c>
      <c r="Y211" s="208">
        <v>520</v>
      </c>
      <c r="Z211" s="208">
        <v>556</v>
      </c>
      <c r="AA211" s="208">
        <v>512</v>
      </c>
      <c r="AB211" s="209">
        <v>0.933572710951526</v>
      </c>
      <c r="AC211" s="155">
        <v>0.920863309352518</v>
      </c>
      <c r="AD211" s="173">
        <v>0.012709401599008</v>
      </c>
    </row>
    <row r="212" spans="1:30">
      <c r="A212" s="175" t="s">
        <v>99</v>
      </c>
      <c r="B212" s="214" t="s">
        <v>1789</v>
      </c>
      <c r="C212" s="214" t="s">
        <v>198</v>
      </c>
      <c r="D212" s="153">
        <v>41</v>
      </c>
      <c r="E212" s="153">
        <v>40</v>
      </c>
      <c r="F212" s="151">
        <v>46</v>
      </c>
      <c r="G212" s="151">
        <v>46</v>
      </c>
      <c r="H212" s="151">
        <v>47</v>
      </c>
      <c r="I212" s="151">
        <v>47</v>
      </c>
      <c r="J212" s="172">
        <v>0.9</v>
      </c>
      <c r="K212" s="154">
        <v>0.975609756097561</v>
      </c>
      <c r="L212" s="154">
        <v>1</v>
      </c>
      <c r="M212" s="154">
        <v>1</v>
      </c>
      <c r="N212" s="207">
        <v>1192</v>
      </c>
      <c r="O212" s="153">
        <v>1125</v>
      </c>
      <c r="P212" s="153">
        <v>37</v>
      </c>
      <c r="Q212" s="151">
        <v>45</v>
      </c>
      <c r="R212" s="151">
        <v>46</v>
      </c>
      <c r="S212" s="154">
        <v>0.943791946308725</v>
      </c>
      <c r="T212" s="154">
        <v>0.902439024390244</v>
      </c>
      <c r="U212" s="155">
        <v>0.978260869565217</v>
      </c>
      <c r="V212" s="155">
        <v>0.978723404255319</v>
      </c>
      <c r="W212" s="173">
        <v>-0.0758218451749735</v>
      </c>
      <c r="X212" s="158">
        <v>312</v>
      </c>
      <c r="Y212" s="208">
        <v>300</v>
      </c>
      <c r="Z212" s="208">
        <v>307</v>
      </c>
      <c r="AA212" s="208">
        <v>286</v>
      </c>
      <c r="AB212" s="209">
        <v>0.961538461538462</v>
      </c>
      <c r="AC212" s="155">
        <v>0.931596091205212</v>
      </c>
      <c r="AD212" s="173">
        <v>0.0299423703332499</v>
      </c>
    </row>
    <row r="213" spans="1:30">
      <c r="A213" s="175" t="s">
        <v>99</v>
      </c>
      <c r="B213" s="214" t="s">
        <v>1789</v>
      </c>
      <c r="C213" s="214" t="s">
        <v>199</v>
      </c>
      <c r="D213" s="153">
        <v>67</v>
      </c>
      <c r="E213" s="153">
        <v>66</v>
      </c>
      <c r="F213" s="151">
        <v>73</v>
      </c>
      <c r="G213" s="151">
        <v>72</v>
      </c>
      <c r="H213" s="151">
        <v>78</v>
      </c>
      <c r="I213" s="151">
        <v>77</v>
      </c>
      <c r="J213" s="172">
        <v>0.9</v>
      </c>
      <c r="K213" s="154">
        <v>0.985074626865672</v>
      </c>
      <c r="L213" s="154">
        <v>0.986301369863014</v>
      </c>
      <c r="M213" s="154">
        <v>0.987179487179487</v>
      </c>
      <c r="N213" s="207">
        <v>1943</v>
      </c>
      <c r="O213" s="153">
        <v>1897</v>
      </c>
      <c r="P213" s="153">
        <v>65</v>
      </c>
      <c r="Q213" s="151">
        <v>70</v>
      </c>
      <c r="R213" s="151">
        <v>75</v>
      </c>
      <c r="S213" s="154">
        <v>0.976325270200721</v>
      </c>
      <c r="T213" s="154">
        <v>0.970149253731343</v>
      </c>
      <c r="U213" s="155">
        <v>0.958904109589041</v>
      </c>
      <c r="V213" s="155">
        <v>0.961538461538462</v>
      </c>
      <c r="W213" s="173">
        <v>0.0112451441423023</v>
      </c>
      <c r="X213" s="158">
        <v>517</v>
      </c>
      <c r="Y213" s="208">
        <v>499</v>
      </c>
      <c r="Z213" s="208">
        <v>484</v>
      </c>
      <c r="AA213" s="208">
        <v>475</v>
      </c>
      <c r="AB213" s="209">
        <v>0.965183752417795</v>
      </c>
      <c r="AC213" s="155">
        <v>0.981404958677686</v>
      </c>
      <c r="AD213" s="173">
        <v>-0.016221206259891</v>
      </c>
    </row>
    <row r="214" spans="1:30">
      <c r="A214" s="175" t="s">
        <v>99</v>
      </c>
      <c r="B214" s="214" t="s">
        <v>1790</v>
      </c>
      <c r="C214" s="214" t="s">
        <v>200</v>
      </c>
      <c r="D214" s="153">
        <v>0</v>
      </c>
      <c r="E214" s="153">
        <v>0</v>
      </c>
      <c r="F214" s="151">
        <v>0</v>
      </c>
      <c r="G214" s="151">
        <v>0</v>
      </c>
      <c r="H214" s="151">
        <v>0</v>
      </c>
      <c r="I214" s="151">
        <v>0</v>
      </c>
      <c r="J214" s="172">
        <v>0.9</v>
      </c>
      <c r="K214" s="154">
        <v>0</v>
      </c>
      <c r="L214" s="154">
        <v>0</v>
      </c>
      <c r="M214" s="154">
        <v>0</v>
      </c>
      <c r="N214" s="207">
        <v>0</v>
      </c>
      <c r="O214" s="153">
        <v>0</v>
      </c>
      <c r="P214" s="153">
        <v>0</v>
      </c>
      <c r="Q214" s="151">
        <v>0</v>
      </c>
      <c r="R214" s="151">
        <v>0</v>
      </c>
      <c r="S214" s="154">
        <v>0</v>
      </c>
      <c r="T214" s="154">
        <v>0</v>
      </c>
      <c r="U214" s="155">
        <v>0</v>
      </c>
      <c r="V214" s="155">
        <v>0</v>
      </c>
      <c r="W214" s="173">
        <v>0</v>
      </c>
      <c r="X214" s="158">
        <v>0</v>
      </c>
      <c r="Y214" s="208">
        <v>0</v>
      </c>
      <c r="Z214" s="208">
        <v>0</v>
      </c>
      <c r="AA214" s="208">
        <v>0</v>
      </c>
      <c r="AB214" s="209">
        <v>0</v>
      </c>
      <c r="AC214" s="155">
        <v>0</v>
      </c>
      <c r="AD214" s="173">
        <v>0</v>
      </c>
    </row>
    <row r="215" spans="1:30">
      <c r="A215" s="175" t="s">
        <v>99</v>
      </c>
      <c r="B215" s="214" t="s">
        <v>1790</v>
      </c>
      <c r="C215" s="214" t="s">
        <v>201</v>
      </c>
      <c r="D215" s="153">
        <v>73</v>
      </c>
      <c r="E215" s="153">
        <v>72</v>
      </c>
      <c r="F215" s="151">
        <v>74</v>
      </c>
      <c r="G215" s="151">
        <v>73</v>
      </c>
      <c r="H215" s="151">
        <v>76</v>
      </c>
      <c r="I215" s="151">
        <v>74</v>
      </c>
      <c r="J215" s="172">
        <v>0.9</v>
      </c>
      <c r="K215" s="154">
        <v>0.986301369863014</v>
      </c>
      <c r="L215" s="154">
        <v>0.986486486486487</v>
      </c>
      <c r="M215" s="154">
        <v>0.973684210526316</v>
      </c>
      <c r="N215" s="207">
        <v>2003</v>
      </c>
      <c r="O215" s="153">
        <v>1863</v>
      </c>
      <c r="P215" s="153">
        <v>71</v>
      </c>
      <c r="Q215" s="151">
        <v>72</v>
      </c>
      <c r="R215" s="151">
        <v>74</v>
      </c>
      <c r="S215" s="154">
        <v>0.930104842735896</v>
      </c>
      <c r="T215" s="154">
        <v>0.972602739726027</v>
      </c>
      <c r="U215" s="155">
        <v>0.972972972972973</v>
      </c>
      <c r="V215" s="155">
        <v>0.973684210526316</v>
      </c>
      <c r="W215" s="173">
        <v>-0.000370233246945628</v>
      </c>
      <c r="X215" s="158">
        <v>526</v>
      </c>
      <c r="Y215" s="208">
        <v>500</v>
      </c>
      <c r="Z215" s="208">
        <v>517</v>
      </c>
      <c r="AA215" s="208">
        <v>481</v>
      </c>
      <c r="AB215" s="209">
        <v>0.950570342205323</v>
      </c>
      <c r="AC215" s="155">
        <v>0.93036750483559</v>
      </c>
      <c r="AD215" s="173">
        <v>0.0202028373697333</v>
      </c>
    </row>
    <row r="216" spans="1:30">
      <c r="A216" s="175" t="s">
        <v>99</v>
      </c>
      <c r="B216" s="214" t="s">
        <v>1790</v>
      </c>
      <c r="C216" s="214" t="s">
        <v>202</v>
      </c>
      <c r="D216" s="153">
        <v>0</v>
      </c>
      <c r="E216" s="153">
        <v>0</v>
      </c>
      <c r="F216" s="151">
        <v>0</v>
      </c>
      <c r="G216" s="151">
        <v>0</v>
      </c>
      <c r="H216" s="151">
        <v>0</v>
      </c>
      <c r="I216" s="151">
        <v>0</v>
      </c>
      <c r="J216" s="172">
        <v>0.9</v>
      </c>
      <c r="K216" s="154">
        <v>0</v>
      </c>
      <c r="L216" s="154">
        <v>0</v>
      </c>
      <c r="M216" s="154">
        <v>0</v>
      </c>
      <c r="N216" s="207">
        <v>0</v>
      </c>
      <c r="O216" s="153">
        <v>0</v>
      </c>
      <c r="P216" s="153">
        <v>0</v>
      </c>
      <c r="Q216" s="151">
        <v>0</v>
      </c>
      <c r="R216" s="151">
        <v>0</v>
      </c>
      <c r="S216" s="154">
        <v>0</v>
      </c>
      <c r="T216" s="154">
        <v>0</v>
      </c>
      <c r="U216" s="155">
        <v>0</v>
      </c>
      <c r="V216" s="155">
        <v>0</v>
      </c>
      <c r="W216" s="173">
        <v>0</v>
      </c>
      <c r="X216" s="158">
        <v>0</v>
      </c>
      <c r="Y216" s="208">
        <v>0</v>
      </c>
      <c r="Z216" s="208">
        <v>0</v>
      </c>
      <c r="AA216" s="208">
        <v>0</v>
      </c>
      <c r="AB216" s="209">
        <v>0</v>
      </c>
      <c r="AC216" s="155">
        <v>0</v>
      </c>
      <c r="AD216" s="173">
        <v>0</v>
      </c>
    </row>
    <row r="217" spans="1:30">
      <c r="A217" s="175" t="s">
        <v>99</v>
      </c>
      <c r="B217" s="214" t="s">
        <v>1790</v>
      </c>
      <c r="C217" s="214" t="s">
        <v>203</v>
      </c>
      <c r="D217" s="153">
        <v>55</v>
      </c>
      <c r="E217" s="153">
        <v>55</v>
      </c>
      <c r="F217" s="151">
        <v>57</v>
      </c>
      <c r="G217" s="151">
        <v>57</v>
      </c>
      <c r="H217" s="151">
        <v>62</v>
      </c>
      <c r="I217" s="151">
        <v>62</v>
      </c>
      <c r="J217" s="172">
        <v>0.9</v>
      </c>
      <c r="K217" s="154">
        <v>1</v>
      </c>
      <c r="L217" s="154">
        <v>1</v>
      </c>
      <c r="M217" s="154">
        <v>1</v>
      </c>
      <c r="N217" s="207">
        <v>1534</v>
      </c>
      <c r="O217" s="153">
        <v>1515</v>
      </c>
      <c r="P217" s="153">
        <v>55</v>
      </c>
      <c r="Q217" s="151">
        <v>56</v>
      </c>
      <c r="R217" s="151">
        <v>62</v>
      </c>
      <c r="S217" s="154">
        <v>0.98761408083442</v>
      </c>
      <c r="T217" s="154">
        <v>1</v>
      </c>
      <c r="U217" s="155">
        <v>0.982456140350877</v>
      </c>
      <c r="V217" s="155">
        <v>1</v>
      </c>
      <c r="W217" s="173">
        <v>0.0175438596491229</v>
      </c>
      <c r="X217" s="158">
        <v>399</v>
      </c>
      <c r="Y217" s="208">
        <v>396</v>
      </c>
      <c r="Z217" s="208">
        <v>412</v>
      </c>
      <c r="AA217" s="208">
        <v>402</v>
      </c>
      <c r="AB217" s="209">
        <v>0.992481203007519</v>
      </c>
      <c r="AC217" s="155">
        <v>0.975728155339806</v>
      </c>
      <c r="AD217" s="173">
        <v>0.0167530476677129</v>
      </c>
    </row>
    <row r="218" spans="1:30">
      <c r="A218" s="175" t="s">
        <v>99</v>
      </c>
      <c r="B218" s="214" t="s">
        <v>1790</v>
      </c>
      <c r="C218" s="214" t="s">
        <v>204</v>
      </c>
      <c r="D218" s="153">
        <v>47</v>
      </c>
      <c r="E218" s="153">
        <v>47</v>
      </c>
      <c r="F218" s="151">
        <v>51</v>
      </c>
      <c r="G218" s="151">
        <v>51</v>
      </c>
      <c r="H218" s="151">
        <v>48</v>
      </c>
      <c r="I218" s="151">
        <v>48</v>
      </c>
      <c r="J218" s="172">
        <v>0.9</v>
      </c>
      <c r="K218" s="154">
        <v>1</v>
      </c>
      <c r="L218" s="154">
        <v>1</v>
      </c>
      <c r="M218" s="154">
        <v>1</v>
      </c>
      <c r="N218" s="207">
        <v>1301</v>
      </c>
      <c r="O218" s="153">
        <v>1221</v>
      </c>
      <c r="P218" s="153">
        <v>44</v>
      </c>
      <c r="Q218" s="151">
        <v>48</v>
      </c>
      <c r="R218" s="151">
        <v>45</v>
      </c>
      <c r="S218" s="154">
        <v>0.938508839354343</v>
      </c>
      <c r="T218" s="154">
        <v>0.936170212765957</v>
      </c>
      <c r="U218" s="155">
        <v>0.941176470588235</v>
      </c>
      <c r="V218" s="155">
        <v>0.9375</v>
      </c>
      <c r="W218" s="173">
        <v>-0.00500625782227782</v>
      </c>
      <c r="X218" s="158">
        <v>339</v>
      </c>
      <c r="Y218" s="208">
        <v>316</v>
      </c>
      <c r="Z218" s="208">
        <v>331</v>
      </c>
      <c r="AA218" s="208">
        <v>316</v>
      </c>
      <c r="AB218" s="209">
        <v>0.932153392330384</v>
      </c>
      <c r="AC218" s="155">
        <v>0.954682779456193</v>
      </c>
      <c r="AD218" s="173">
        <v>-0.0225293871258099</v>
      </c>
    </row>
    <row r="219" spans="1:30">
      <c r="A219" s="175" t="s">
        <v>99</v>
      </c>
      <c r="B219" s="214" t="s">
        <v>1790</v>
      </c>
      <c r="C219" s="214" t="s">
        <v>205</v>
      </c>
      <c r="D219" s="153">
        <v>44</v>
      </c>
      <c r="E219" s="153">
        <v>44</v>
      </c>
      <c r="F219" s="151">
        <v>47</v>
      </c>
      <c r="G219" s="151">
        <v>47</v>
      </c>
      <c r="H219" s="151">
        <v>47</v>
      </c>
      <c r="I219" s="151">
        <v>47</v>
      </c>
      <c r="J219" s="172">
        <v>0.9</v>
      </c>
      <c r="K219" s="154">
        <v>1</v>
      </c>
      <c r="L219" s="154">
        <v>1</v>
      </c>
      <c r="M219" s="154">
        <v>1</v>
      </c>
      <c r="N219" s="207">
        <v>1235</v>
      </c>
      <c r="O219" s="153">
        <v>1188</v>
      </c>
      <c r="P219" s="153">
        <v>44</v>
      </c>
      <c r="Q219" s="151">
        <v>47</v>
      </c>
      <c r="R219" s="151">
        <v>47</v>
      </c>
      <c r="S219" s="154">
        <v>0.961943319838057</v>
      </c>
      <c r="T219" s="154">
        <v>1</v>
      </c>
      <c r="U219" s="155">
        <v>1</v>
      </c>
      <c r="V219" s="155">
        <v>1</v>
      </c>
      <c r="W219" s="173">
        <v>0</v>
      </c>
      <c r="X219" s="158">
        <v>323</v>
      </c>
      <c r="Y219" s="208">
        <v>321</v>
      </c>
      <c r="Z219" s="208">
        <v>325</v>
      </c>
      <c r="AA219" s="208">
        <v>317</v>
      </c>
      <c r="AB219" s="209">
        <v>0.993808049535604</v>
      </c>
      <c r="AC219" s="155">
        <v>0.975384615384615</v>
      </c>
      <c r="AD219" s="173">
        <v>0.0184234341509883</v>
      </c>
    </row>
    <row r="220" spans="1:30">
      <c r="A220" s="175" t="s">
        <v>99</v>
      </c>
      <c r="B220" s="214" t="s">
        <v>1790</v>
      </c>
      <c r="C220" s="214" t="s">
        <v>206</v>
      </c>
      <c r="D220" s="153">
        <v>0</v>
      </c>
      <c r="E220" s="153">
        <v>0</v>
      </c>
      <c r="F220" s="151">
        <v>0</v>
      </c>
      <c r="G220" s="151">
        <v>0</v>
      </c>
      <c r="H220" s="151">
        <v>0</v>
      </c>
      <c r="I220" s="151">
        <v>0</v>
      </c>
      <c r="J220" s="172">
        <v>0.9</v>
      </c>
      <c r="K220" s="154">
        <v>0</v>
      </c>
      <c r="L220" s="154">
        <v>0</v>
      </c>
      <c r="M220" s="154">
        <v>0</v>
      </c>
      <c r="N220" s="207">
        <v>0</v>
      </c>
      <c r="O220" s="153">
        <v>0</v>
      </c>
      <c r="P220" s="153">
        <v>0</v>
      </c>
      <c r="Q220" s="151">
        <v>0</v>
      </c>
      <c r="R220" s="151">
        <v>0</v>
      </c>
      <c r="S220" s="154">
        <v>0</v>
      </c>
      <c r="T220" s="154">
        <v>0</v>
      </c>
      <c r="U220" s="155">
        <v>0</v>
      </c>
      <c r="V220" s="155">
        <v>0</v>
      </c>
      <c r="W220" s="173">
        <v>0</v>
      </c>
      <c r="X220" s="158">
        <v>0</v>
      </c>
      <c r="Y220" s="208">
        <v>0</v>
      </c>
      <c r="Z220" s="208">
        <v>0</v>
      </c>
      <c r="AA220" s="208">
        <v>0</v>
      </c>
      <c r="AB220" s="209">
        <v>0</v>
      </c>
      <c r="AC220" s="155">
        <v>0</v>
      </c>
      <c r="AD220" s="173">
        <v>0</v>
      </c>
    </row>
    <row r="221" spans="1:30">
      <c r="A221" s="175" t="s">
        <v>99</v>
      </c>
      <c r="B221" s="214" t="s">
        <v>1790</v>
      </c>
      <c r="C221" s="214" t="s">
        <v>207</v>
      </c>
      <c r="D221" s="153">
        <v>0</v>
      </c>
      <c r="E221" s="153">
        <v>0</v>
      </c>
      <c r="F221" s="151">
        <v>0</v>
      </c>
      <c r="G221" s="151">
        <v>0</v>
      </c>
      <c r="H221" s="151">
        <v>0</v>
      </c>
      <c r="I221" s="151">
        <v>0</v>
      </c>
      <c r="J221" s="172">
        <v>0.9</v>
      </c>
      <c r="K221" s="154">
        <v>0</v>
      </c>
      <c r="L221" s="154">
        <v>0</v>
      </c>
      <c r="M221" s="154">
        <v>0</v>
      </c>
      <c r="N221" s="207">
        <v>0</v>
      </c>
      <c r="O221" s="153">
        <v>0</v>
      </c>
      <c r="P221" s="153">
        <v>0</v>
      </c>
      <c r="Q221" s="151">
        <v>0</v>
      </c>
      <c r="R221" s="151">
        <v>0</v>
      </c>
      <c r="S221" s="154">
        <v>0</v>
      </c>
      <c r="T221" s="154">
        <v>0</v>
      </c>
      <c r="U221" s="155">
        <v>0</v>
      </c>
      <c r="V221" s="155">
        <v>0</v>
      </c>
      <c r="W221" s="173">
        <v>0</v>
      </c>
      <c r="X221" s="158">
        <v>0</v>
      </c>
      <c r="Y221" s="208">
        <v>0</v>
      </c>
      <c r="Z221" s="208">
        <v>0</v>
      </c>
      <c r="AA221" s="208">
        <v>0</v>
      </c>
      <c r="AB221" s="209">
        <v>0</v>
      </c>
      <c r="AC221" s="155">
        <v>0</v>
      </c>
      <c r="AD221" s="173">
        <v>0</v>
      </c>
    </row>
    <row r="222" spans="1:30">
      <c r="A222" s="175" t="s">
        <v>99</v>
      </c>
      <c r="B222" s="214" t="s">
        <v>1790</v>
      </c>
      <c r="C222" s="214" t="s">
        <v>208</v>
      </c>
      <c r="D222" s="153">
        <v>0</v>
      </c>
      <c r="E222" s="153">
        <v>0</v>
      </c>
      <c r="F222" s="151">
        <v>0</v>
      </c>
      <c r="G222" s="151">
        <v>0</v>
      </c>
      <c r="H222" s="151">
        <v>0</v>
      </c>
      <c r="I222" s="151">
        <v>0</v>
      </c>
      <c r="J222" s="172">
        <v>0.9</v>
      </c>
      <c r="K222" s="154">
        <v>0</v>
      </c>
      <c r="L222" s="154">
        <v>0</v>
      </c>
      <c r="M222" s="154">
        <v>0</v>
      </c>
      <c r="N222" s="207">
        <v>0</v>
      </c>
      <c r="O222" s="153">
        <v>0</v>
      </c>
      <c r="P222" s="153">
        <v>0</v>
      </c>
      <c r="Q222" s="151">
        <v>0</v>
      </c>
      <c r="R222" s="151">
        <v>0</v>
      </c>
      <c r="S222" s="154">
        <v>0</v>
      </c>
      <c r="T222" s="154">
        <v>0</v>
      </c>
      <c r="U222" s="155">
        <v>0</v>
      </c>
      <c r="V222" s="155">
        <v>0</v>
      </c>
      <c r="W222" s="173">
        <v>0</v>
      </c>
      <c r="X222" s="158">
        <v>0</v>
      </c>
      <c r="Y222" s="208">
        <v>0</v>
      </c>
      <c r="Z222" s="208">
        <v>0</v>
      </c>
      <c r="AA222" s="208">
        <v>0</v>
      </c>
      <c r="AB222" s="209">
        <v>0</v>
      </c>
      <c r="AC222" s="155">
        <v>0</v>
      </c>
      <c r="AD222" s="173">
        <v>0</v>
      </c>
    </row>
    <row r="223" spans="1:30">
      <c r="A223" s="175" t="s">
        <v>99</v>
      </c>
      <c r="B223" s="214" t="s">
        <v>33</v>
      </c>
      <c r="C223" s="214" t="s">
        <v>209</v>
      </c>
      <c r="D223" s="153">
        <v>0</v>
      </c>
      <c r="E223" s="153">
        <v>0</v>
      </c>
      <c r="F223" s="151">
        <v>0</v>
      </c>
      <c r="G223" s="151">
        <v>0</v>
      </c>
      <c r="H223" s="151">
        <v>0</v>
      </c>
      <c r="I223" s="151">
        <v>0</v>
      </c>
      <c r="J223" s="172">
        <v>0.9</v>
      </c>
      <c r="K223" s="154">
        <v>0</v>
      </c>
      <c r="L223" s="154">
        <v>0</v>
      </c>
      <c r="M223" s="154">
        <v>0</v>
      </c>
      <c r="N223" s="207">
        <v>0</v>
      </c>
      <c r="O223" s="153">
        <v>0</v>
      </c>
      <c r="P223" s="153">
        <v>0</v>
      </c>
      <c r="Q223" s="151">
        <v>0</v>
      </c>
      <c r="R223" s="151">
        <v>0</v>
      </c>
      <c r="S223" s="154">
        <v>0</v>
      </c>
      <c r="T223" s="154">
        <v>0</v>
      </c>
      <c r="U223" s="155">
        <v>0</v>
      </c>
      <c r="V223" s="155">
        <v>0</v>
      </c>
      <c r="W223" s="173">
        <v>0</v>
      </c>
      <c r="X223" s="158">
        <v>0</v>
      </c>
      <c r="Y223" s="208">
        <v>0</v>
      </c>
      <c r="Z223" s="208">
        <v>0</v>
      </c>
      <c r="AA223" s="208">
        <v>0</v>
      </c>
      <c r="AB223" s="209">
        <v>0</v>
      </c>
      <c r="AC223" s="155">
        <v>0</v>
      </c>
      <c r="AD223" s="173">
        <v>0</v>
      </c>
    </row>
    <row r="224" spans="1:30">
      <c r="A224" s="175" t="s">
        <v>210</v>
      </c>
      <c r="B224" s="214" t="s">
        <v>1791</v>
      </c>
      <c r="C224" s="214" t="s">
        <v>212</v>
      </c>
      <c r="D224" s="153">
        <v>0</v>
      </c>
      <c r="E224" s="153">
        <v>0</v>
      </c>
      <c r="F224" s="151">
        <v>0</v>
      </c>
      <c r="G224" s="151">
        <v>0</v>
      </c>
      <c r="H224" s="151">
        <v>0</v>
      </c>
      <c r="I224" s="151">
        <v>0</v>
      </c>
      <c r="J224" s="172">
        <v>0.9</v>
      </c>
      <c r="K224" s="154">
        <v>0</v>
      </c>
      <c r="L224" s="154">
        <v>0</v>
      </c>
      <c r="M224" s="154">
        <v>0</v>
      </c>
      <c r="N224" s="207">
        <v>0</v>
      </c>
      <c r="O224" s="153">
        <v>0</v>
      </c>
      <c r="P224" s="153">
        <v>0</v>
      </c>
      <c r="Q224" s="151">
        <v>0</v>
      </c>
      <c r="R224" s="151">
        <v>0</v>
      </c>
      <c r="S224" s="154">
        <v>0</v>
      </c>
      <c r="T224" s="154">
        <v>0</v>
      </c>
      <c r="U224" s="155">
        <v>0</v>
      </c>
      <c r="V224" s="155">
        <v>0</v>
      </c>
      <c r="W224" s="173">
        <v>0</v>
      </c>
      <c r="X224" s="158">
        <v>0</v>
      </c>
      <c r="Y224" s="208">
        <v>0</v>
      </c>
      <c r="Z224" s="208">
        <v>0</v>
      </c>
      <c r="AA224" s="208">
        <v>0</v>
      </c>
      <c r="AB224" s="209">
        <v>0</v>
      </c>
      <c r="AC224" s="155">
        <v>0</v>
      </c>
      <c r="AD224" s="173">
        <v>0</v>
      </c>
    </row>
    <row r="225" spans="1:30">
      <c r="A225" s="175" t="s">
        <v>210</v>
      </c>
      <c r="B225" s="214" t="s">
        <v>1792</v>
      </c>
      <c r="C225" s="214" t="s">
        <v>213</v>
      </c>
      <c r="D225" s="153">
        <v>50</v>
      </c>
      <c r="E225" s="153">
        <v>50</v>
      </c>
      <c r="F225" s="151">
        <v>55</v>
      </c>
      <c r="G225" s="151">
        <v>55</v>
      </c>
      <c r="H225" s="151">
        <v>60</v>
      </c>
      <c r="I225" s="151">
        <v>60</v>
      </c>
      <c r="J225" s="172">
        <v>0.9</v>
      </c>
      <c r="K225" s="154">
        <v>1</v>
      </c>
      <c r="L225" s="154">
        <v>1</v>
      </c>
      <c r="M225" s="154">
        <v>1</v>
      </c>
      <c r="N225" s="207">
        <v>1523</v>
      </c>
      <c r="O225" s="153">
        <v>1502</v>
      </c>
      <c r="P225" s="153">
        <v>50</v>
      </c>
      <c r="Q225" s="151">
        <v>55</v>
      </c>
      <c r="R225" s="151">
        <v>60</v>
      </c>
      <c r="S225" s="154">
        <v>0.986211424819435</v>
      </c>
      <c r="T225" s="154">
        <v>1</v>
      </c>
      <c r="U225" s="155">
        <v>1</v>
      </c>
      <c r="V225" s="155">
        <v>1</v>
      </c>
      <c r="W225" s="173">
        <v>0</v>
      </c>
      <c r="X225" s="158">
        <v>396</v>
      </c>
      <c r="Y225" s="208">
        <v>393</v>
      </c>
      <c r="Z225" s="208">
        <v>395</v>
      </c>
      <c r="AA225" s="208">
        <v>392</v>
      </c>
      <c r="AB225" s="209">
        <v>0.992424242424242</v>
      </c>
      <c r="AC225" s="155">
        <v>0.992405063291139</v>
      </c>
      <c r="AD225" s="173">
        <v>1.91791331032309e-5</v>
      </c>
    </row>
    <row r="226" spans="1:30">
      <c r="A226" s="175" t="s">
        <v>210</v>
      </c>
      <c r="B226" s="214" t="s">
        <v>1792</v>
      </c>
      <c r="C226" s="214" t="s">
        <v>214</v>
      </c>
      <c r="D226" s="153">
        <v>70</v>
      </c>
      <c r="E226" s="153">
        <v>70</v>
      </c>
      <c r="F226" s="151">
        <v>74</v>
      </c>
      <c r="G226" s="151">
        <v>74</v>
      </c>
      <c r="H226" s="151">
        <v>74</v>
      </c>
      <c r="I226" s="151">
        <v>74</v>
      </c>
      <c r="J226" s="172">
        <v>0.9</v>
      </c>
      <c r="K226" s="154">
        <v>1</v>
      </c>
      <c r="L226" s="154">
        <v>1</v>
      </c>
      <c r="M226" s="154">
        <v>1</v>
      </c>
      <c r="N226" s="207">
        <v>1970</v>
      </c>
      <c r="O226" s="153">
        <v>1942</v>
      </c>
      <c r="P226" s="153">
        <v>70</v>
      </c>
      <c r="Q226" s="151">
        <v>74</v>
      </c>
      <c r="R226" s="151">
        <v>74</v>
      </c>
      <c r="S226" s="154">
        <v>0.985786802030457</v>
      </c>
      <c r="T226" s="154">
        <v>1</v>
      </c>
      <c r="U226" s="155">
        <v>1</v>
      </c>
      <c r="V226" s="155">
        <v>1</v>
      </c>
      <c r="W226" s="173">
        <v>0</v>
      </c>
      <c r="X226" s="158">
        <v>513</v>
      </c>
      <c r="Y226" s="208">
        <v>509</v>
      </c>
      <c r="Z226" s="208">
        <v>506</v>
      </c>
      <c r="AA226" s="208">
        <v>495</v>
      </c>
      <c r="AB226" s="209">
        <v>0.992202729044834</v>
      </c>
      <c r="AC226" s="155">
        <v>0.978260869565217</v>
      </c>
      <c r="AD226" s="173">
        <v>0.0139418594796169</v>
      </c>
    </row>
    <row r="227" spans="1:30">
      <c r="A227" s="175" t="s">
        <v>210</v>
      </c>
      <c r="B227" s="214" t="s">
        <v>1792</v>
      </c>
      <c r="C227" s="214" t="s">
        <v>215</v>
      </c>
      <c r="D227" s="153">
        <v>0</v>
      </c>
      <c r="E227" s="153">
        <v>0</v>
      </c>
      <c r="F227" s="151">
        <v>0</v>
      </c>
      <c r="G227" s="151">
        <v>0</v>
      </c>
      <c r="H227" s="151">
        <v>0</v>
      </c>
      <c r="I227" s="151">
        <v>0</v>
      </c>
      <c r="J227" s="172">
        <v>0.9</v>
      </c>
      <c r="K227" s="154">
        <v>0</v>
      </c>
      <c r="L227" s="154">
        <v>0</v>
      </c>
      <c r="M227" s="154">
        <v>0</v>
      </c>
      <c r="N227" s="207">
        <v>0</v>
      </c>
      <c r="O227" s="153">
        <v>0</v>
      </c>
      <c r="P227" s="153">
        <v>0</v>
      </c>
      <c r="Q227" s="151">
        <v>0</v>
      </c>
      <c r="R227" s="151">
        <v>0</v>
      </c>
      <c r="S227" s="154">
        <v>0</v>
      </c>
      <c r="T227" s="154">
        <v>0</v>
      </c>
      <c r="U227" s="155">
        <v>0</v>
      </c>
      <c r="V227" s="155">
        <v>0</v>
      </c>
      <c r="W227" s="173">
        <v>0</v>
      </c>
      <c r="X227" s="158">
        <v>0</v>
      </c>
      <c r="Y227" s="208">
        <v>0</v>
      </c>
      <c r="Z227" s="208">
        <v>0</v>
      </c>
      <c r="AA227" s="208">
        <v>0</v>
      </c>
      <c r="AB227" s="209">
        <v>0</v>
      </c>
      <c r="AC227" s="155">
        <v>0</v>
      </c>
      <c r="AD227" s="173">
        <v>0</v>
      </c>
    </row>
    <row r="228" spans="1:30">
      <c r="A228" s="175" t="s">
        <v>210</v>
      </c>
      <c r="B228" s="214" t="s">
        <v>1791</v>
      </c>
      <c r="C228" s="214" t="s">
        <v>216</v>
      </c>
      <c r="D228" s="153">
        <v>109</v>
      </c>
      <c r="E228" s="153">
        <v>108</v>
      </c>
      <c r="F228" s="151">
        <v>112</v>
      </c>
      <c r="G228" s="151">
        <v>111</v>
      </c>
      <c r="H228" s="151">
        <v>110</v>
      </c>
      <c r="I228" s="151">
        <v>108</v>
      </c>
      <c r="J228" s="172">
        <v>0.9</v>
      </c>
      <c r="K228" s="154">
        <v>0.990825688073395</v>
      </c>
      <c r="L228" s="154">
        <v>0.991071428571429</v>
      </c>
      <c r="M228" s="154">
        <v>0.981818181818182</v>
      </c>
      <c r="N228" s="207">
        <v>2999</v>
      </c>
      <c r="O228" s="153">
        <v>2796</v>
      </c>
      <c r="P228" s="153">
        <v>101</v>
      </c>
      <c r="Q228" s="151">
        <v>101</v>
      </c>
      <c r="R228" s="151">
        <v>100</v>
      </c>
      <c r="S228" s="154">
        <v>0.932310770256752</v>
      </c>
      <c r="T228" s="154">
        <v>0.926605504587156</v>
      </c>
      <c r="U228" s="155">
        <v>0.901785714285714</v>
      </c>
      <c r="V228" s="155">
        <v>0.909090909090909</v>
      </c>
      <c r="W228" s="173">
        <v>0.0248197903014417</v>
      </c>
      <c r="X228" s="158">
        <v>793</v>
      </c>
      <c r="Y228" s="208">
        <v>730</v>
      </c>
      <c r="Z228" s="208">
        <v>751</v>
      </c>
      <c r="AA228" s="208">
        <v>700</v>
      </c>
      <c r="AB228" s="209">
        <v>0.920554854981084</v>
      </c>
      <c r="AC228" s="155">
        <v>0.932090545938748</v>
      </c>
      <c r="AD228" s="173">
        <v>-0.0115356909576638</v>
      </c>
    </row>
    <row r="229" spans="1:30">
      <c r="A229" s="175" t="s">
        <v>210</v>
      </c>
      <c r="B229" s="214" t="s">
        <v>1793</v>
      </c>
      <c r="C229" s="214" t="s">
        <v>217</v>
      </c>
      <c r="D229" s="153">
        <v>76</v>
      </c>
      <c r="E229" s="153">
        <v>70</v>
      </c>
      <c r="F229" s="151">
        <v>77</v>
      </c>
      <c r="G229" s="151">
        <v>73</v>
      </c>
      <c r="H229" s="151">
        <v>83</v>
      </c>
      <c r="I229" s="151">
        <v>78</v>
      </c>
      <c r="J229" s="172">
        <v>0.9</v>
      </c>
      <c r="K229" s="154">
        <v>0.921052631578947</v>
      </c>
      <c r="L229" s="154">
        <v>0.948051948051948</v>
      </c>
      <c r="M229" s="154">
        <v>0.939759036144578</v>
      </c>
      <c r="N229" s="207">
        <v>2128</v>
      </c>
      <c r="O229" s="153">
        <v>2003</v>
      </c>
      <c r="P229" s="153">
        <v>70</v>
      </c>
      <c r="Q229" s="151">
        <v>71</v>
      </c>
      <c r="R229" s="151">
        <v>76</v>
      </c>
      <c r="S229" s="154">
        <v>0.941259398496241</v>
      </c>
      <c r="T229" s="154">
        <v>0.921052631578947</v>
      </c>
      <c r="U229" s="155">
        <v>0.922077922077922</v>
      </c>
      <c r="V229" s="155">
        <v>0.91566265060241</v>
      </c>
      <c r="W229" s="173">
        <v>-0.00102529049897471</v>
      </c>
      <c r="X229" s="158">
        <v>561</v>
      </c>
      <c r="Y229" s="208">
        <v>512</v>
      </c>
      <c r="Z229" s="208">
        <v>549</v>
      </c>
      <c r="AA229" s="208">
        <v>521</v>
      </c>
      <c r="AB229" s="209">
        <v>0.912655971479501</v>
      </c>
      <c r="AC229" s="155">
        <v>0.948998178506375</v>
      </c>
      <c r="AD229" s="173">
        <v>-0.0363422070268744</v>
      </c>
    </row>
    <row r="230" spans="1:30">
      <c r="A230" s="175" t="s">
        <v>210</v>
      </c>
      <c r="B230" s="214" t="s">
        <v>1793</v>
      </c>
      <c r="C230" s="214" t="s">
        <v>218</v>
      </c>
      <c r="D230" s="153">
        <v>37</v>
      </c>
      <c r="E230" s="153">
        <v>36</v>
      </c>
      <c r="F230" s="151">
        <v>35</v>
      </c>
      <c r="G230" s="151">
        <v>35</v>
      </c>
      <c r="H230" s="151">
        <v>40</v>
      </c>
      <c r="I230" s="151">
        <v>38</v>
      </c>
      <c r="J230" s="172">
        <v>0.9</v>
      </c>
      <c r="K230" s="154">
        <v>0.972972972972973</v>
      </c>
      <c r="L230" s="154">
        <v>1</v>
      </c>
      <c r="M230" s="154">
        <v>0.95</v>
      </c>
      <c r="N230" s="207">
        <v>990</v>
      </c>
      <c r="O230" s="153">
        <v>939</v>
      </c>
      <c r="P230" s="153">
        <v>34</v>
      </c>
      <c r="Q230" s="151">
        <v>31</v>
      </c>
      <c r="R230" s="151">
        <v>35</v>
      </c>
      <c r="S230" s="154">
        <v>0.948484848484848</v>
      </c>
      <c r="T230" s="154">
        <v>0.918918918918919</v>
      </c>
      <c r="U230" s="155">
        <v>0.885714285714286</v>
      </c>
      <c r="V230" s="155">
        <v>0.875</v>
      </c>
      <c r="W230" s="173">
        <v>0.0332046332046333</v>
      </c>
      <c r="X230" s="158">
        <v>264</v>
      </c>
      <c r="Y230" s="208">
        <v>245</v>
      </c>
      <c r="Z230" s="208">
        <v>254</v>
      </c>
      <c r="AA230" s="208">
        <v>247</v>
      </c>
      <c r="AB230" s="209">
        <v>0.928030303030303</v>
      </c>
      <c r="AC230" s="155">
        <v>0.97244094488189</v>
      </c>
      <c r="AD230" s="173">
        <v>-0.0444106418515868</v>
      </c>
    </row>
    <row r="231" spans="1:30">
      <c r="A231" s="175" t="s">
        <v>210</v>
      </c>
      <c r="B231" s="214" t="s">
        <v>1793</v>
      </c>
      <c r="C231" s="214" t="s">
        <v>219</v>
      </c>
      <c r="D231" s="153">
        <v>0</v>
      </c>
      <c r="E231" s="153">
        <v>0</v>
      </c>
      <c r="F231" s="151">
        <v>0</v>
      </c>
      <c r="G231" s="151">
        <v>0</v>
      </c>
      <c r="H231" s="151">
        <v>0</v>
      </c>
      <c r="I231" s="151">
        <v>0</v>
      </c>
      <c r="J231" s="172">
        <v>0.9</v>
      </c>
      <c r="K231" s="154">
        <v>0</v>
      </c>
      <c r="L231" s="154">
        <v>0</v>
      </c>
      <c r="M231" s="154">
        <v>0</v>
      </c>
      <c r="N231" s="207">
        <v>0</v>
      </c>
      <c r="O231" s="153">
        <v>0</v>
      </c>
      <c r="P231" s="153">
        <v>0</v>
      </c>
      <c r="Q231" s="151">
        <v>0</v>
      </c>
      <c r="R231" s="151">
        <v>0</v>
      </c>
      <c r="S231" s="154">
        <v>0</v>
      </c>
      <c r="T231" s="154">
        <v>0</v>
      </c>
      <c r="U231" s="155">
        <v>0</v>
      </c>
      <c r="V231" s="155">
        <v>0</v>
      </c>
      <c r="W231" s="173">
        <v>0</v>
      </c>
      <c r="X231" s="158">
        <v>0</v>
      </c>
      <c r="Y231" s="208">
        <v>0</v>
      </c>
      <c r="Z231" s="208">
        <v>0</v>
      </c>
      <c r="AA231" s="208">
        <v>0</v>
      </c>
      <c r="AB231" s="209">
        <v>0</v>
      </c>
      <c r="AC231" s="155">
        <v>0</v>
      </c>
      <c r="AD231" s="173">
        <v>0</v>
      </c>
    </row>
    <row r="232" spans="1:30">
      <c r="A232" s="175" t="s">
        <v>210</v>
      </c>
      <c r="B232" s="214" t="s">
        <v>1793</v>
      </c>
      <c r="C232" s="214" t="s">
        <v>220</v>
      </c>
      <c r="D232" s="153">
        <v>62</v>
      </c>
      <c r="E232" s="153">
        <v>62</v>
      </c>
      <c r="F232" s="151">
        <v>64</v>
      </c>
      <c r="G232" s="151">
        <v>62</v>
      </c>
      <c r="H232" s="151">
        <v>72</v>
      </c>
      <c r="I232" s="151">
        <v>69</v>
      </c>
      <c r="J232" s="172">
        <v>0.9</v>
      </c>
      <c r="K232" s="154">
        <v>1</v>
      </c>
      <c r="L232" s="154">
        <v>0.96875</v>
      </c>
      <c r="M232" s="154">
        <v>0.958333333333333</v>
      </c>
      <c r="N232" s="207">
        <v>1881</v>
      </c>
      <c r="O232" s="153">
        <v>1710</v>
      </c>
      <c r="P232" s="153">
        <v>59</v>
      </c>
      <c r="Q232" s="151">
        <v>59</v>
      </c>
      <c r="R232" s="151">
        <v>65</v>
      </c>
      <c r="S232" s="154">
        <v>0.909090909090909</v>
      </c>
      <c r="T232" s="154">
        <v>0.951612903225806</v>
      </c>
      <c r="U232" s="155">
        <v>0.921875</v>
      </c>
      <c r="V232" s="155">
        <v>0.902777777777778</v>
      </c>
      <c r="W232" s="173">
        <v>0.0297379032258065</v>
      </c>
      <c r="X232" s="158">
        <v>480</v>
      </c>
      <c r="Y232" s="208">
        <v>439</v>
      </c>
      <c r="Z232" s="208">
        <v>480</v>
      </c>
      <c r="AA232" s="208">
        <v>428</v>
      </c>
      <c r="AB232" s="209">
        <v>0.914583333333333</v>
      </c>
      <c r="AC232" s="155">
        <v>0.891666666666667</v>
      </c>
      <c r="AD232" s="173">
        <v>0.0229166666666666</v>
      </c>
    </row>
    <row r="233" spans="1:30">
      <c r="A233" s="175" t="s">
        <v>210</v>
      </c>
      <c r="B233" s="214" t="s">
        <v>1793</v>
      </c>
      <c r="C233" s="214" t="s">
        <v>221</v>
      </c>
      <c r="D233" s="153">
        <v>37</v>
      </c>
      <c r="E233" s="153">
        <v>36</v>
      </c>
      <c r="F233" s="151">
        <v>38</v>
      </c>
      <c r="G233" s="151">
        <v>34</v>
      </c>
      <c r="H233" s="151">
        <v>42</v>
      </c>
      <c r="I233" s="151">
        <v>40</v>
      </c>
      <c r="J233" s="172">
        <v>0.9</v>
      </c>
      <c r="K233" s="154">
        <v>0.972972972972973</v>
      </c>
      <c r="L233" s="154">
        <v>0.894736842105263</v>
      </c>
      <c r="M233" s="154">
        <v>0.952380952380952</v>
      </c>
      <c r="N233" s="207">
        <v>1084</v>
      </c>
      <c r="O233" s="153">
        <v>1024</v>
      </c>
      <c r="P233" s="153">
        <v>36</v>
      </c>
      <c r="Q233" s="151">
        <v>34</v>
      </c>
      <c r="R233" s="151">
        <v>39</v>
      </c>
      <c r="S233" s="154">
        <v>0.944649446494465</v>
      </c>
      <c r="T233" s="154">
        <v>0.972972972972973</v>
      </c>
      <c r="U233" s="155">
        <v>0.894736842105263</v>
      </c>
      <c r="V233" s="155">
        <v>0.928571428571429</v>
      </c>
      <c r="W233" s="173">
        <v>0.0782361308677099</v>
      </c>
      <c r="X233" s="158">
        <v>276</v>
      </c>
      <c r="Y233" s="208">
        <v>257</v>
      </c>
      <c r="Z233" s="208">
        <v>283</v>
      </c>
      <c r="AA233" s="208">
        <v>266</v>
      </c>
      <c r="AB233" s="209">
        <v>0.931159420289855</v>
      </c>
      <c r="AC233" s="155">
        <v>0.939929328621908</v>
      </c>
      <c r="AD233" s="173">
        <v>-0.00876990833205304</v>
      </c>
    </row>
    <row r="234" spans="1:30">
      <c r="A234" s="175" t="s">
        <v>210</v>
      </c>
      <c r="B234" s="214" t="s">
        <v>1794</v>
      </c>
      <c r="C234" s="214" t="s">
        <v>222</v>
      </c>
      <c r="D234" s="153">
        <v>69</v>
      </c>
      <c r="E234" s="153">
        <v>68</v>
      </c>
      <c r="F234" s="151">
        <v>71</v>
      </c>
      <c r="G234" s="151">
        <v>70</v>
      </c>
      <c r="H234" s="151">
        <v>76</v>
      </c>
      <c r="I234" s="151">
        <v>74</v>
      </c>
      <c r="J234" s="172">
        <v>0.9</v>
      </c>
      <c r="K234" s="154">
        <v>0.985507246376812</v>
      </c>
      <c r="L234" s="154">
        <v>0.985915492957746</v>
      </c>
      <c r="M234" s="154">
        <v>0.973684210526316</v>
      </c>
      <c r="N234" s="207">
        <v>1971</v>
      </c>
      <c r="O234" s="153">
        <v>1918</v>
      </c>
      <c r="P234" s="153">
        <v>66</v>
      </c>
      <c r="Q234" s="151">
        <v>67</v>
      </c>
      <c r="R234" s="151">
        <v>73</v>
      </c>
      <c r="S234" s="154">
        <v>0.973110096397768</v>
      </c>
      <c r="T234" s="154">
        <v>0.956521739130435</v>
      </c>
      <c r="U234" s="155">
        <v>0.943661971830986</v>
      </c>
      <c r="V234" s="155">
        <v>0.960526315789474</v>
      </c>
      <c r="W234" s="173">
        <v>0.0128597672994489</v>
      </c>
      <c r="X234" s="158">
        <v>498</v>
      </c>
      <c r="Y234" s="208">
        <v>482</v>
      </c>
      <c r="Z234" s="208">
        <v>502</v>
      </c>
      <c r="AA234" s="208">
        <v>491</v>
      </c>
      <c r="AB234" s="209">
        <v>0.967871485943775</v>
      </c>
      <c r="AC234" s="155">
        <v>0.97808764940239</v>
      </c>
      <c r="AD234" s="173">
        <v>-0.0102161634586153</v>
      </c>
    </row>
    <row r="235" spans="1:30">
      <c r="A235" s="175" t="s">
        <v>210</v>
      </c>
      <c r="B235" s="214" t="s">
        <v>1794</v>
      </c>
      <c r="C235" s="214" t="s">
        <v>223</v>
      </c>
      <c r="D235" s="153">
        <v>91</v>
      </c>
      <c r="E235" s="153">
        <v>91</v>
      </c>
      <c r="F235" s="151">
        <v>77</v>
      </c>
      <c r="G235" s="151">
        <v>77</v>
      </c>
      <c r="H235" s="151">
        <v>84</v>
      </c>
      <c r="I235" s="151">
        <v>84</v>
      </c>
      <c r="J235" s="172">
        <v>0.9</v>
      </c>
      <c r="K235" s="154">
        <v>1</v>
      </c>
      <c r="L235" s="154">
        <v>1</v>
      </c>
      <c r="M235" s="154">
        <v>1</v>
      </c>
      <c r="N235" s="207">
        <v>2256</v>
      </c>
      <c r="O235" s="153">
        <v>2175</v>
      </c>
      <c r="P235" s="153">
        <v>90</v>
      </c>
      <c r="Q235" s="151">
        <v>76</v>
      </c>
      <c r="R235" s="151">
        <v>79</v>
      </c>
      <c r="S235" s="154">
        <v>0.964095744680851</v>
      </c>
      <c r="T235" s="154">
        <v>0.989010989010989</v>
      </c>
      <c r="U235" s="155">
        <v>0.987012987012987</v>
      </c>
      <c r="V235" s="155">
        <v>0.94047619047619</v>
      </c>
      <c r="W235" s="173">
        <v>0.00199800199800204</v>
      </c>
      <c r="X235" s="158">
        <v>583</v>
      </c>
      <c r="Y235" s="208">
        <v>566</v>
      </c>
      <c r="Z235" s="208">
        <v>570</v>
      </c>
      <c r="AA235" s="208">
        <v>550</v>
      </c>
      <c r="AB235" s="209">
        <v>0.970840480274443</v>
      </c>
      <c r="AC235" s="155">
        <v>0.964912280701754</v>
      </c>
      <c r="AD235" s="173">
        <v>0.0059281995726882</v>
      </c>
    </row>
    <row r="236" spans="1:30">
      <c r="A236" s="175" t="s">
        <v>210</v>
      </c>
      <c r="B236" s="214" t="s">
        <v>1794</v>
      </c>
      <c r="C236" s="214" t="s">
        <v>224</v>
      </c>
      <c r="D236" s="153">
        <v>0</v>
      </c>
      <c r="E236" s="153">
        <v>0</v>
      </c>
      <c r="F236" s="151">
        <v>0</v>
      </c>
      <c r="G236" s="151">
        <v>0</v>
      </c>
      <c r="H236" s="151">
        <v>0</v>
      </c>
      <c r="I236" s="151">
        <v>0</v>
      </c>
      <c r="J236" s="172">
        <v>0.9</v>
      </c>
      <c r="K236" s="154">
        <v>0</v>
      </c>
      <c r="L236" s="154">
        <v>0</v>
      </c>
      <c r="M236" s="154">
        <v>0</v>
      </c>
      <c r="N236" s="207">
        <v>0</v>
      </c>
      <c r="O236" s="153">
        <v>0</v>
      </c>
      <c r="P236" s="153">
        <v>0</v>
      </c>
      <c r="Q236" s="151">
        <v>0</v>
      </c>
      <c r="R236" s="151">
        <v>0</v>
      </c>
      <c r="S236" s="154">
        <v>0</v>
      </c>
      <c r="T236" s="154">
        <v>0</v>
      </c>
      <c r="U236" s="155">
        <v>0</v>
      </c>
      <c r="V236" s="155">
        <v>0</v>
      </c>
      <c r="W236" s="173">
        <v>0</v>
      </c>
      <c r="X236" s="158">
        <v>0</v>
      </c>
      <c r="Y236" s="208">
        <v>0</v>
      </c>
      <c r="Z236" s="208">
        <v>0</v>
      </c>
      <c r="AA236" s="208">
        <v>0</v>
      </c>
      <c r="AB236" s="209">
        <v>0</v>
      </c>
      <c r="AC236" s="155">
        <v>0</v>
      </c>
      <c r="AD236" s="173">
        <v>0</v>
      </c>
    </row>
    <row r="237" spans="1:30">
      <c r="A237" s="175" t="s">
        <v>210</v>
      </c>
      <c r="B237" s="214" t="s">
        <v>1795</v>
      </c>
      <c r="C237" s="214" t="s">
        <v>225</v>
      </c>
      <c r="D237" s="153">
        <v>113</v>
      </c>
      <c r="E237" s="153">
        <v>111</v>
      </c>
      <c r="F237" s="151">
        <v>119</v>
      </c>
      <c r="G237" s="151">
        <v>117</v>
      </c>
      <c r="H237" s="151">
        <v>129</v>
      </c>
      <c r="I237" s="151">
        <v>128</v>
      </c>
      <c r="J237" s="172">
        <v>0.9</v>
      </c>
      <c r="K237" s="154">
        <v>0.982300884955752</v>
      </c>
      <c r="L237" s="154">
        <v>0.983193277310924</v>
      </c>
      <c r="M237" s="154">
        <v>0.992248062015504</v>
      </c>
      <c r="N237" s="207">
        <v>3279</v>
      </c>
      <c r="O237" s="153">
        <v>3195</v>
      </c>
      <c r="P237" s="153">
        <v>105</v>
      </c>
      <c r="Q237" s="151">
        <v>117</v>
      </c>
      <c r="R237" s="151">
        <v>128</v>
      </c>
      <c r="S237" s="154">
        <v>0.974382433668802</v>
      </c>
      <c r="T237" s="154">
        <v>0.929203539823009</v>
      </c>
      <c r="U237" s="155">
        <v>0.983193277310924</v>
      </c>
      <c r="V237" s="155">
        <v>0.992248062015504</v>
      </c>
      <c r="W237" s="173">
        <v>-0.0539897374879155</v>
      </c>
      <c r="X237" s="158">
        <v>833</v>
      </c>
      <c r="Y237" s="208">
        <v>816</v>
      </c>
      <c r="Z237" s="208">
        <v>824</v>
      </c>
      <c r="AA237" s="208">
        <v>803</v>
      </c>
      <c r="AB237" s="209">
        <v>0.979591836734694</v>
      </c>
      <c r="AC237" s="155">
        <v>0.974514563106796</v>
      </c>
      <c r="AD237" s="173">
        <v>0.00507727362789778</v>
      </c>
    </row>
    <row r="238" spans="1:30">
      <c r="A238" s="175" t="s">
        <v>210</v>
      </c>
      <c r="B238" s="214" t="s">
        <v>1795</v>
      </c>
      <c r="C238" s="214" t="s">
        <v>226</v>
      </c>
      <c r="D238" s="153">
        <v>0</v>
      </c>
      <c r="E238" s="153">
        <v>0</v>
      </c>
      <c r="F238" s="151">
        <v>0</v>
      </c>
      <c r="G238" s="151">
        <v>0</v>
      </c>
      <c r="H238" s="151">
        <v>0</v>
      </c>
      <c r="I238" s="151">
        <v>0</v>
      </c>
      <c r="J238" s="172">
        <v>0.9</v>
      </c>
      <c r="K238" s="154">
        <v>0</v>
      </c>
      <c r="L238" s="154">
        <v>0</v>
      </c>
      <c r="M238" s="154">
        <v>0</v>
      </c>
      <c r="N238" s="207">
        <v>0</v>
      </c>
      <c r="O238" s="153">
        <v>0</v>
      </c>
      <c r="P238" s="153">
        <v>0</v>
      </c>
      <c r="Q238" s="151">
        <v>0</v>
      </c>
      <c r="R238" s="151">
        <v>0</v>
      </c>
      <c r="S238" s="154">
        <v>0</v>
      </c>
      <c r="T238" s="154">
        <v>0</v>
      </c>
      <c r="U238" s="155">
        <v>0</v>
      </c>
      <c r="V238" s="155">
        <v>0</v>
      </c>
      <c r="W238" s="173">
        <v>0</v>
      </c>
      <c r="X238" s="158">
        <v>0</v>
      </c>
      <c r="Y238" s="208">
        <v>0</v>
      </c>
      <c r="Z238" s="208">
        <v>0</v>
      </c>
      <c r="AA238" s="208">
        <v>0</v>
      </c>
      <c r="AB238" s="209">
        <v>0</v>
      </c>
      <c r="AC238" s="155">
        <v>0</v>
      </c>
      <c r="AD238" s="173">
        <v>0</v>
      </c>
    </row>
    <row r="239" spans="1:30">
      <c r="A239" s="175" t="s">
        <v>210</v>
      </c>
      <c r="B239" s="214" t="s">
        <v>1795</v>
      </c>
      <c r="C239" s="214" t="s">
        <v>227</v>
      </c>
      <c r="D239" s="153">
        <v>71</v>
      </c>
      <c r="E239" s="153">
        <v>70</v>
      </c>
      <c r="F239" s="151">
        <v>72</v>
      </c>
      <c r="G239" s="151">
        <v>71</v>
      </c>
      <c r="H239" s="151">
        <v>76</v>
      </c>
      <c r="I239" s="151">
        <v>75</v>
      </c>
      <c r="J239" s="172">
        <v>0.9</v>
      </c>
      <c r="K239" s="154">
        <v>0.985915492957746</v>
      </c>
      <c r="L239" s="154">
        <v>0.986111111111111</v>
      </c>
      <c r="M239" s="154">
        <v>0.986842105263158</v>
      </c>
      <c r="N239" s="207">
        <v>1947</v>
      </c>
      <c r="O239" s="153">
        <v>1807</v>
      </c>
      <c r="P239" s="153">
        <v>70</v>
      </c>
      <c r="Q239" s="151">
        <v>69</v>
      </c>
      <c r="R239" s="151">
        <v>73</v>
      </c>
      <c r="S239" s="154">
        <v>0.928094504365691</v>
      </c>
      <c r="T239" s="154">
        <v>0.985915492957746</v>
      </c>
      <c r="U239" s="155">
        <v>0.958333333333333</v>
      </c>
      <c r="V239" s="155">
        <v>0.960526315789474</v>
      </c>
      <c r="W239" s="173">
        <v>0.0275821596244131</v>
      </c>
      <c r="X239" s="158">
        <v>495</v>
      </c>
      <c r="Y239" s="208">
        <v>470</v>
      </c>
      <c r="Z239" s="208">
        <v>500</v>
      </c>
      <c r="AA239" s="208">
        <v>451</v>
      </c>
      <c r="AB239" s="209">
        <v>0.94949494949495</v>
      </c>
      <c r="AC239" s="155">
        <v>0.902</v>
      </c>
      <c r="AD239" s="173">
        <v>0.0474949494949495</v>
      </c>
    </row>
    <row r="240" spans="1:30">
      <c r="A240" s="175" t="s">
        <v>210</v>
      </c>
      <c r="B240" s="214" t="s">
        <v>1792</v>
      </c>
      <c r="C240" s="214" t="s">
        <v>228</v>
      </c>
      <c r="D240" s="153">
        <v>0</v>
      </c>
      <c r="E240" s="153">
        <v>0</v>
      </c>
      <c r="F240" s="151">
        <v>0</v>
      </c>
      <c r="G240" s="151">
        <v>0</v>
      </c>
      <c r="H240" s="151">
        <v>0</v>
      </c>
      <c r="I240" s="151">
        <v>0</v>
      </c>
      <c r="J240" s="172">
        <v>0.9</v>
      </c>
      <c r="K240" s="154">
        <v>0</v>
      </c>
      <c r="L240" s="154">
        <v>0</v>
      </c>
      <c r="M240" s="154">
        <v>0</v>
      </c>
      <c r="N240" s="207">
        <v>0</v>
      </c>
      <c r="O240" s="153">
        <v>0</v>
      </c>
      <c r="P240" s="153">
        <v>0</v>
      </c>
      <c r="Q240" s="151">
        <v>0</v>
      </c>
      <c r="R240" s="151">
        <v>0</v>
      </c>
      <c r="S240" s="154">
        <v>0</v>
      </c>
      <c r="T240" s="154">
        <v>0</v>
      </c>
      <c r="U240" s="155">
        <v>0</v>
      </c>
      <c r="V240" s="155">
        <v>0</v>
      </c>
      <c r="W240" s="173">
        <v>0</v>
      </c>
      <c r="X240" s="158">
        <v>0</v>
      </c>
      <c r="Y240" s="208">
        <v>0</v>
      </c>
      <c r="Z240" s="208">
        <v>0</v>
      </c>
      <c r="AA240" s="208">
        <v>0</v>
      </c>
      <c r="AB240" s="209">
        <v>0</v>
      </c>
      <c r="AC240" s="155">
        <v>0</v>
      </c>
      <c r="AD240" s="173">
        <v>0</v>
      </c>
    </row>
    <row r="241" spans="1:30">
      <c r="A241" s="175" t="s">
        <v>210</v>
      </c>
      <c r="B241" s="214" t="s">
        <v>1795</v>
      </c>
      <c r="C241" s="214" t="s">
        <v>229</v>
      </c>
      <c r="D241" s="153">
        <v>50</v>
      </c>
      <c r="E241" s="153">
        <v>50</v>
      </c>
      <c r="F241" s="151">
        <v>59</v>
      </c>
      <c r="G241" s="151">
        <v>59</v>
      </c>
      <c r="H241" s="151">
        <v>59</v>
      </c>
      <c r="I241" s="151">
        <v>59</v>
      </c>
      <c r="J241" s="172">
        <v>0.9</v>
      </c>
      <c r="K241" s="154">
        <v>1</v>
      </c>
      <c r="L241" s="154">
        <v>1</v>
      </c>
      <c r="M241" s="154">
        <v>1</v>
      </c>
      <c r="N241" s="207">
        <v>1453</v>
      </c>
      <c r="O241" s="153">
        <v>1410</v>
      </c>
      <c r="P241" s="153">
        <v>49</v>
      </c>
      <c r="Q241" s="151">
        <v>59</v>
      </c>
      <c r="R241" s="151">
        <v>58</v>
      </c>
      <c r="S241" s="154">
        <v>0.970406056434962</v>
      </c>
      <c r="T241" s="154">
        <v>0.98</v>
      </c>
      <c r="U241" s="155">
        <v>1</v>
      </c>
      <c r="V241" s="155">
        <v>0.983050847457627</v>
      </c>
      <c r="W241" s="173">
        <v>-0.02</v>
      </c>
      <c r="X241" s="158">
        <v>376</v>
      </c>
      <c r="Y241" s="208">
        <v>368</v>
      </c>
      <c r="Z241" s="208">
        <v>369</v>
      </c>
      <c r="AA241" s="208">
        <v>357</v>
      </c>
      <c r="AB241" s="209">
        <v>0.978723404255319</v>
      </c>
      <c r="AC241" s="155">
        <v>0.967479674796748</v>
      </c>
      <c r="AD241" s="173">
        <v>0.0112437294585711</v>
      </c>
    </row>
    <row r="242" spans="1:30">
      <c r="A242" s="175" t="s">
        <v>210</v>
      </c>
      <c r="B242" s="214" t="s">
        <v>1796</v>
      </c>
      <c r="C242" s="214" t="s">
        <v>230</v>
      </c>
      <c r="D242" s="153">
        <v>93</v>
      </c>
      <c r="E242" s="153">
        <v>93</v>
      </c>
      <c r="F242" s="151">
        <v>103</v>
      </c>
      <c r="G242" s="151">
        <v>100</v>
      </c>
      <c r="H242" s="151">
        <v>107</v>
      </c>
      <c r="I242" s="151">
        <v>104</v>
      </c>
      <c r="J242" s="172">
        <v>0.9</v>
      </c>
      <c r="K242" s="154">
        <v>1</v>
      </c>
      <c r="L242" s="154">
        <v>0.970873786407767</v>
      </c>
      <c r="M242" s="154">
        <v>0.97196261682243</v>
      </c>
      <c r="N242" s="207">
        <v>2674</v>
      </c>
      <c r="O242" s="153">
        <v>2430</v>
      </c>
      <c r="P242" s="153">
        <v>89</v>
      </c>
      <c r="Q242" s="151">
        <v>93</v>
      </c>
      <c r="R242" s="151">
        <v>93</v>
      </c>
      <c r="S242" s="154">
        <v>0.908750934928945</v>
      </c>
      <c r="T242" s="154">
        <v>0.956989247311828</v>
      </c>
      <c r="U242" s="155">
        <v>0.902912621359223</v>
      </c>
      <c r="V242" s="155">
        <v>0.869158878504673</v>
      </c>
      <c r="W242" s="173">
        <v>0.0540766259526047</v>
      </c>
      <c r="X242" s="158">
        <v>692</v>
      </c>
      <c r="Y242" s="208">
        <v>615</v>
      </c>
      <c r="Z242" s="208">
        <v>663</v>
      </c>
      <c r="AA242" s="208">
        <v>595</v>
      </c>
      <c r="AB242" s="209">
        <v>0.888728323699422</v>
      </c>
      <c r="AC242" s="155">
        <v>0.897435897435897</v>
      </c>
      <c r="AD242" s="173">
        <v>-0.00870757373647546</v>
      </c>
    </row>
    <row r="243" spans="1:30">
      <c r="A243" s="175" t="s">
        <v>210</v>
      </c>
      <c r="B243" s="214" t="s">
        <v>1796</v>
      </c>
      <c r="C243" s="214" t="s">
        <v>231</v>
      </c>
      <c r="D243" s="153">
        <v>0</v>
      </c>
      <c r="E243" s="153">
        <v>0</v>
      </c>
      <c r="F243" s="151">
        <v>0</v>
      </c>
      <c r="G243" s="151">
        <v>0</v>
      </c>
      <c r="H243" s="151">
        <v>0</v>
      </c>
      <c r="I243" s="151">
        <v>0</v>
      </c>
      <c r="J243" s="172">
        <v>0.9</v>
      </c>
      <c r="K243" s="154">
        <v>0</v>
      </c>
      <c r="L243" s="154">
        <v>0</v>
      </c>
      <c r="M243" s="154">
        <v>0</v>
      </c>
      <c r="N243" s="207">
        <v>0</v>
      </c>
      <c r="O243" s="153">
        <v>0</v>
      </c>
      <c r="P243" s="153">
        <v>0</v>
      </c>
      <c r="Q243" s="151">
        <v>0</v>
      </c>
      <c r="R243" s="151">
        <v>0</v>
      </c>
      <c r="S243" s="154">
        <v>0</v>
      </c>
      <c r="T243" s="154">
        <v>0</v>
      </c>
      <c r="U243" s="155">
        <v>0</v>
      </c>
      <c r="V243" s="155">
        <v>0</v>
      </c>
      <c r="W243" s="173">
        <v>0</v>
      </c>
      <c r="X243" s="158">
        <v>0</v>
      </c>
      <c r="Y243" s="208">
        <v>0</v>
      </c>
      <c r="Z243" s="208">
        <v>0</v>
      </c>
      <c r="AA243" s="208">
        <v>0</v>
      </c>
      <c r="AB243" s="209">
        <v>0</v>
      </c>
      <c r="AC243" s="155">
        <v>0</v>
      </c>
      <c r="AD243" s="173">
        <v>0</v>
      </c>
    </row>
    <row r="244" spans="1:30">
      <c r="A244" s="175" t="s">
        <v>210</v>
      </c>
      <c r="B244" s="214" t="s">
        <v>1794</v>
      </c>
      <c r="C244" s="214" t="s">
        <v>232</v>
      </c>
      <c r="D244" s="153">
        <v>174</v>
      </c>
      <c r="E244" s="153">
        <v>172</v>
      </c>
      <c r="F244" s="151">
        <v>180</v>
      </c>
      <c r="G244" s="151">
        <v>177</v>
      </c>
      <c r="H244" s="151">
        <v>188</v>
      </c>
      <c r="I244" s="151">
        <v>186</v>
      </c>
      <c r="J244" s="172">
        <v>0.9</v>
      </c>
      <c r="K244" s="154">
        <v>0.988505747126437</v>
      </c>
      <c r="L244" s="154">
        <v>0.983333333333333</v>
      </c>
      <c r="M244" s="154">
        <v>0.98936170212766</v>
      </c>
      <c r="N244" s="207">
        <v>4809</v>
      </c>
      <c r="O244" s="153">
        <v>4547</v>
      </c>
      <c r="P244" s="153">
        <v>166</v>
      </c>
      <c r="Q244" s="151">
        <v>168</v>
      </c>
      <c r="R244" s="151">
        <v>180</v>
      </c>
      <c r="S244" s="154">
        <v>0.945518818881264</v>
      </c>
      <c r="T244" s="154">
        <v>0.954022988505747</v>
      </c>
      <c r="U244" s="155">
        <v>0.933333333333333</v>
      </c>
      <c r="V244" s="155">
        <v>0.957446808510638</v>
      </c>
      <c r="W244" s="173">
        <v>0.0206896551724137</v>
      </c>
      <c r="X244" s="158">
        <v>1230</v>
      </c>
      <c r="Y244" s="208">
        <v>1164</v>
      </c>
      <c r="Z244" s="208">
        <v>1220</v>
      </c>
      <c r="AA244" s="208">
        <v>1150</v>
      </c>
      <c r="AB244" s="209">
        <v>0.946341463414634</v>
      </c>
      <c r="AC244" s="155">
        <v>0.942622950819672</v>
      </c>
      <c r="AD244" s="173">
        <v>0.00371851259496192</v>
      </c>
    </row>
    <row r="245" spans="1:30">
      <c r="A245" s="175" t="s">
        <v>210</v>
      </c>
      <c r="B245" s="214" t="s">
        <v>1791</v>
      </c>
      <c r="C245" s="214" t="s">
        <v>233</v>
      </c>
      <c r="D245" s="153">
        <v>116</v>
      </c>
      <c r="E245" s="153">
        <v>116</v>
      </c>
      <c r="F245" s="151">
        <v>122</v>
      </c>
      <c r="G245" s="151">
        <v>122</v>
      </c>
      <c r="H245" s="151">
        <v>133</v>
      </c>
      <c r="I245" s="151">
        <v>132</v>
      </c>
      <c r="J245" s="172">
        <v>0.9</v>
      </c>
      <c r="K245" s="154">
        <v>1</v>
      </c>
      <c r="L245" s="154">
        <v>1</v>
      </c>
      <c r="M245" s="154">
        <v>0.992481203007519</v>
      </c>
      <c r="N245" s="207">
        <v>3394</v>
      </c>
      <c r="O245" s="153">
        <v>3194</v>
      </c>
      <c r="P245" s="153">
        <v>107</v>
      </c>
      <c r="Q245" s="151">
        <v>113</v>
      </c>
      <c r="R245" s="151">
        <v>124</v>
      </c>
      <c r="S245" s="154">
        <v>0.941072480848556</v>
      </c>
      <c r="T245" s="154">
        <v>0.922413793103448</v>
      </c>
      <c r="U245" s="155">
        <v>0.926229508196721</v>
      </c>
      <c r="V245" s="155">
        <v>0.932330827067669</v>
      </c>
      <c r="W245" s="173">
        <v>-0.00381571509327305</v>
      </c>
      <c r="X245" s="158">
        <v>866</v>
      </c>
      <c r="Y245" s="208">
        <v>808</v>
      </c>
      <c r="Z245" s="208">
        <v>860</v>
      </c>
      <c r="AA245" s="208">
        <v>814</v>
      </c>
      <c r="AB245" s="209">
        <v>0.933025404157044</v>
      </c>
      <c r="AC245" s="155">
        <v>0.946511627906977</v>
      </c>
      <c r="AD245" s="173">
        <v>-0.0134862237499329</v>
      </c>
    </row>
    <row r="246" spans="1:30">
      <c r="A246" s="175" t="s">
        <v>210</v>
      </c>
      <c r="B246" s="214" t="s">
        <v>1794</v>
      </c>
      <c r="C246" s="214" t="s">
        <v>234</v>
      </c>
      <c r="D246" s="153">
        <v>118</v>
      </c>
      <c r="E246" s="153">
        <v>111</v>
      </c>
      <c r="F246" s="151">
        <v>132</v>
      </c>
      <c r="G246" s="151">
        <v>125</v>
      </c>
      <c r="H246" s="151">
        <v>133</v>
      </c>
      <c r="I246" s="151">
        <v>129</v>
      </c>
      <c r="J246" s="172">
        <v>0.9</v>
      </c>
      <c r="K246" s="154">
        <v>0.940677966101695</v>
      </c>
      <c r="L246" s="154">
        <v>0.946969696969697</v>
      </c>
      <c r="M246" s="154">
        <v>0.969924812030075</v>
      </c>
      <c r="N246" s="207">
        <v>3543</v>
      </c>
      <c r="O246" s="153">
        <v>3325</v>
      </c>
      <c r="P246" s="153">
        <v>107</v>
      </c>
      <c r="Q246" s="151">
        <v>118</v>
      </c>
      <c r="R246" s="151">
        <v>122</v>
      </c>
      <c r="S246" s="154">
        <v>0.93847022297488</v>
      </c>
      <c r="T246" s="154">
        <v>0.906779661016949</v>
      </c>
      <c r="U246" s="155">
        <v>0.893939393939394</v>
      </c>
      <c r="V246" s="155">
        <v>0.917293233082707</v>
      </c>
      <c r="W246" s="173">
        <v>0.0128402670775553</v>
      </c>
      <c r="X246" s="158">
        <v>904</v>
      </c>
      <c r="Y246" s="208">
        <v>840</v>
      </c>
      <c r="Z246" s="208">
        <v>910</v>
      </c>
      <c r="AA246" s="208">
        <v>855</v>
      </c>
      <c r="AB246" s="209">
        <v>0.929203539823009</v>
      </c>
      <c r="AC246" s="155">
        <v>0.93956043956044</v>
      </c>
      <c r="AD246" s="173">
        <v>-0.0103568997374307</v>
      </c>
    </row>
    <row r="247" spans="1:30">
      <c r="A247" s="175" t="s">
        <v>210</v>
      </c>
      <c r="B247" s="214" t="s">
        <v>1791</v>
      </c>
      <c r="C247" s="214" t="s">
        <v>235</v>
      </c>
      <c r="D247" s="153">
        <v>63</v>
      </c>
      <c r="E247" s="153">
        <v>61</v>
      </c>
      <c r="F247" s="151">
        <v>64</v>
      </c>
      <c r="G247" s="151">
        <v>64</v>
      </c>
      <c r="H247" s="151">
        <v>66</v>
      </c>
      <c r="I247" s="151">
        <v>65</v>
      </c>
      <c r="J247" s="172">
        <v>0.9</v>
      </c>
      <c r="K247" s="154">
        <v>0.968253968253968</v>
      </c>
      <c r="L247" s="154">
        <v>1</v>
      </c>
      <c r="M247" s="154">
        <v>0.984848484848485</v>
      </c>
      <c r="N247" s="207">
        <v>1790</v>
      </c>
      <c r="O247" s="153">
        <v>1684</v>
      </c>
      <c r="P247" s="153">
        <v>57</v>
      </c>
      <c r="Q247" s="151">
        <v>62</v>
      </c>
      <c r="R247" s="151">
        <v>62</v>
      </c>
      <c r="S247" s="154">
        <v>0.940782122905028</v>
      </c>
      <c r="T247" s="154">
        <v>0.904761904761905</v>
      </c>
      <c r="U247" s="155">
        <v>0.96875</v>
      </c>
      <c r="V247" s="155">
        <v>0.939393939393939</v>
      </c>
      <c r="W247" s="173">
        <v>-0.0639880952380952</v>
      </c>
      <c r="X247" s="158">
        <v>457</v>
      </c>
      <c r="Y247" s="208">
        <v>431</v>
      </c>
      <c r="Z247" s="208">
        <v>471</v>
      </c>
      <c r="AA247" s="208">
        <v>445</v>
      </c>
      <c r="AB247" s="209">
        <v>0.943107221006565</v>
      </c>
      <c r="AC247" s="155">
        <v>0.9447983014862</v>
      </c>
      <c r="AD247" s="173">
        <v>-0.00169108047963507</v>
      </c>
    </row>
    <row r="248" spans="1:30">
      <c r="A248" s="175" t="s">
        <v>210</v>
      </c>
      <c r="B248" s="214" t="s">
        <v>1794</v>
      </c>
      <c r="C248" s="214" t="s">
        <v>236</v>
      </c>
      <c r="D248" s="153">
        <v>99</v>
      </c>
      <c r="E248" s="153">
        <v>99</v>
      </c>
      <c r="F248" s="151">
        <v>100</v>
      </c>
      <c r="G248" s="151">
        <v>100</v>
      </c>
      <c r="H248" s="151">
        <v>110</v>
      </c>
      <c r="I248" s="151">
        <v>110</v>
      </c>
      <c r="J248" s="172">
        <v>0.9</v>
      </c>
      <c r="K248" s="154">
        <v>1</v>
      </c>
      <c r="L248" s="154">
        <v>1</v>
      </c>
      <c r="M248" s="154">
        <v>1</v>
      </c>
      <c r="N248" s="207">
        <v>2891</v>
      </c>
      <c r="O248" s="153">
        <v>2745</v>
      </c>
      <c r="P248" s="153">
        <v>94</v>
      </c>
      <c r="Q248" s="151">
        <v>96</v>
      </c>
      <c r="R248" s="151">
        <v>104</v>
      </c>
      <c r="S248" s="154">
        <v>0.949498443445175</v>
      </c>
      <c r="T248" s="154">
        <v>0.94949494949495</v>
      </c>
      <c r="U248" s="155">
        <v>0.96</v>
      </c>
      <c r="V248" s="155">
        <v>0.945454545454545</v>
      </c>
      <c r="W248" s="173">
        <v>-0.0105050505050505</v>
      </c>
      <c r="X248" s="158">
        <v>741</v>
      </c>
      <c r="Y248" s="208">
        <v>699</v>
      </c>
      <c r="Z248" s="208">
        <v>750</v>
      </c>
      <c r="AA248" s="208">
        <v>711</v>
      </c>
      <c r="AB248" s="209">
        <v>0.94331983805668</v>
      </c>
      <c r="AC248" s="155">
        <v>0.948</v>
      </c>
      <c r="AD248" s="173">
        <v>-0.00468016194331977</v>
      </c>
    </row>
    <row r="249" spans="1:30">
      <c r="A249" s="175" t="s">
        <v>210</v>
      </c>
      <c r="B249" s="214" t="s">
        <v>1792</v>
      </c>
      <c r="C249" s="214" t="s">
        <v>237</v>
      </c>
      <c r="D249" s="153">
        <v>77</v>
      </c>
      <c r="E249" s="153">
        <v>70</v>
      </c>
      <c r="F249" s="151">
        <v>76</v>
      </c>
      <c r="G249" s="151">
        <v>70</v>
      </c>
      <c r="H249" s="151">
        <v>80</v>
      </c>
      <c r="I249" s="151">
        <v>75</v>
      </c>
      <c r="J249" s="172">
        <v>0.9</v>
      </c>
      <c r="K249" s="154">
        <v>0.909090909090909</v>
      </c>
      <c r="L249" s="154">
        <v>0.921052631578947</v>
      </c>
      <c r="M249" s="154">
        <v>0.9375</v>
      </c>
      <c r="N249" s="207">
        <v>2082</v>
      </c>
      <c r="O249" s="153">
        <v>1957</v>
      </c>
      <c r="P249" s="153">
        <v>70</v>
      </c>
      <c r="Q249" s="151">
        <v>69</v>
      </c>
      <c r="R249" s="151">
        <v>74</v>
      </c>
      <c r="S249" s="154">
        <v>0.939961575408261</v>
      </c>
      <c r="T249" s="154">
        <v>0.909090909090909</v>
      </c>
      <c r="U249" s="155">
        <v>0.907894736842105</v>
      </c>
      <c r="V249" s="155">
        <v>0.925</v>
      </c>
      <c r="W249" s="173">
        <v>0.00119617224880375</v>
      </c>
      <c r="X249" s="158">
        <v>552</v>
      </c>
      <c r="Y249" s="208">
        <v>510</v>
      </c>
      <c r="Z249" s="208">
        <v>536</v>
      </c>
      <c r="AA249" s="208">
        <v>502</v>
      </c>
      <c r="AB249" s="209">
        <v>0.923913043478261</v>
      </c>
      <c r="AC249" s="155">
        <v>0.936567164179104</v>
      </c>
      <c r="AD249" s="173">
        <v>-0.0126541207008436</v>
      </c>
    </row>
    <row r="250" spans="1:30">
      <c r="A250" s="175" t="s">
        <v>210</v>
      </c>
      <c r="B250" s="214" t="s">
        <v>1791</v>
      </c>
      <c r="C250" s="214" t="s">
        <v>238</v>
      </c>
      <c r="D250" s="153">
        <v>89</v>
      </c>
      <c r="E250" s="153">
        <v>85</v>
      </c>
      <c r="F250" s="151">
        <v>98</v>
      </c>
      <c r="G250" s="151">
        <v>94</v>
      </c>
      <c r="H250" s="151">
        <v>108</v>
      </c>
      <c r="I250" s="151">
        <v>104</v>
      </c>
      <c r="J250" s="172">
        <v>0.9</v>
      </c>
      <c r="K250" s="154">
        <v>0.955056179775281</v>
      </c>
      <c r="L250" s="154">
        <v>0.959183673469388</v>
      </c>
      <c r="M250" s="154">
        <v>0.962962962962963</v>
      </c>
      <c r="N250" s="207">
        <v>2575</v>
      </c>
      <c r="O250" s="153">
        <v>2411</v>
      </c>
      <c r="P250" s="153">
        <v>79</v>
      </c>
      <c r="Q250" s="151">
        <v>94</v>
      </c>
      <c r="R250" s="151">
        <v>101</v>
      </c>
      <c r="S250" s="154">
        <v>0.93631067961165</v>
      </c>
      <c r="T250" s="154">
        <v>0.887640449438202</v>
      </c>
      <c r="U250" s="155">
        <v>0.959183673469388</v>
      </c>
      <c r="V250" s="155">
        <v>0.935185185185185</v>
      </c>
      <c r="W250" s="173">
        <v>-0.0715432240311855</v>
      </c>
      <c r="X250" s="158">
        <v>668</v>
      </c>
      <c r="Y250" s="208">
        <v>629</v>
      </c>
      <c r="Z250" s="208">
        <v>677</v>
      </c>
      <c r="AA250" s="208">
        <v>638</v>
      </c>
      <c r="AB250" s="209">
        <v>0.941616766467066</v>
      </c>
      <c r="AC250" s="155">
        <v>0.942392909896603</v>
      </c>
      <c r="AD250" s="173">
        <v>-0.000776143429536802</v>
      </c>
    </row>
    <row r="251" spans="1:30">
      <c r="A251" s="175" t="s">
        <v>210</v>
      </c>
      <c r="B251" s="214" t="s">
        <v>1795</v>
      </c>
      <c r="C251" s="214" t="s">
        <v>239</v>
      </c>
      <c r="D251" s="153">
        <v>62</v>
      </c>
      <c r="E251" s="153">
        <v>58</v>
      </c>
      <c r="F251" s="151">
        <v>67</v>
      </c>
      <c r="G251" s="151">
        <v>65</v>
      </c>
      <c r="H251" s="151">
        <v>72</v>
      </c>
      <c r="I251" s="151">
        <v>70</v>
      </c>
      <c r="J251" s="172">
        <v>0.9</v>
      </c>
      <c r="K251" s="154">
        <v>0.935483870967742</v>
      </c>
      <c r="L251" s="154">
        <v>0.970149253731343</v>
      </c>
      <c r="M251" s="154">
        <v>0.972222222222222</v>
      </c>
      <c r="N251" s="207">
        <v>1838</v>
      </c>
      <c r="O251" s="153">
        <v>1726</v>
      </c>
      <c r="P251" s="153">
        <v>57</v>
      </c>
      <c r="Q251" s="151">
        <v>65</v>
      </c>
      <c r="R251" s="151">
        <v>68</v>
      </c>
      <c r="S251" s="154">
        <v>0.939064200217628</v>
      </c>
      <c r="T251" s="154">
        <v>0.919354838709677</v>
      </c>
      <c r="U251" s="155">
        <v>0.970149253731343</v>
      </c>
      <c r="V251" s="155">
        <v>0.944444444444444</v>
      </c>
      <c r="W251" s="173">
        <v>-0.0507944150216659</v>
      </c>
      <c r="X251" s="158">
        <v>472</v>
      </c>
      <c r="Y251" s="208">
        <v>445</v>
      </c>
      <c r="Z251" s="208">
        <v>471</v>
      </c>
      <c r="AA251" s="208">
        <v>443</v>
      </c>
      <c r="AB251" s="209">
        <v>0.942796610169492</v>
      </c>
      <c r="AC251" s="155">
        <v>0.940552016985138</v>
      </c>
      <c r="AD251" s="173">
        <v>0.00224459318435355</v>
      </c>
    </row>
    <row r="252" spans="1:30">
      <c r="A252" s="175" t="s">
        <v>210</v>
      </c>
      <c r="B252" s="214" t="s">
        <v>1796</v>
      </c>
      <c r="C252" s="214" t="s">
        <v>240</v>
      </c>
      <c r="D252" s="153">
        <v>113</v>
      </c>
      <c r="E252" s="153">
        <v>104</v>
      </c>
      <c r="F252" s="151">
        <v>120</v>
      </c>
      <c r="G252" s="151">
        <v>107</v>
      </c>
      <c r="H252" s="151">
        <v>126</v>
      </c>
      <c r="I252" s="151">
        <v>117</v>
      </c>
      <c r="J252" s="172">
        <v>0.9</v>
      </c>
      <c r="K252" s="154">
        <v>0.920353982300885</v>
      </c>
      <c r="L252" s="154">
        <v>0.891666666666667</v>
      </c>
      <c r="M252" s="154">
        <v>0.928571428571429</v>
      </c>
      <c r="N252" s="207">
        <v>3166</v>
      </c>
      <c r="O252" s="153">
        <v>2949</v>
      </c>
      <c r="P252" s="153">
        <v>100</v>
      </c>
      <c r="Q252" s="151">
        <v>104</v>
      </c>
      <c r="R252" s="151">
        <v>113</v>
      </c>
      <c r="S252" s="154">
        <v>0.931459254579912</v>
      </c>
      <c r="T252" s="154">
        <v>0.884955752212389</v>
      </c>
      <c r="U252" s="155">
        <v>0.866666666666667</v>
      </c>
      <c r="V252" s="155">
        <v>0.896825396825397</v>
      </c>
      <c r="W252" s="173">
        <v>0.0182890855457227</v>
      </c>
      <c r="X252" s="158">
        <v>827</v>
      </c>
      <c r="Y252" s="208">
        <v>750</v>
      </c>
      <c r="Z252" s="208">
        <v>818</v>
      </c>
      <c r="AA252" s="208">
        <v>753</v>
      </c>
      <c r="AB252" s="209">
        <v>0.90689238210399</v>
      </c>
      <c r="AC252" s="155">
        <v>0.920537897310513</v>
      </c>
      <c r="AD252" s="173">
        <v>-0.0136455152065231</v>
      </c>
    </row>
    <row r="253" spans="1:30">
      <c r="A253" s="175" t="s">
        <v>210</v>
      </c>
      <c r="B253" s="214" t="s">
        <v>1796</v>
      </c>
      <c r="C253" s="214" t="s">
        <v>241</v>
      </c>
      <c r="D253" s="153">
        <v>85</v>
      </c>
      <c r="E253" s="153">
        <v>85</v>
      </c>
      <c r="F253" s="151">
        <v>90</v>
      </c>
      <c r="G253" s="151">
        <v>90</v>
      </c>
      <c r="H253" s="151">
        <v>94</v>
      </c>
      <c r="I253" s="151">
        <v>94</v>
      </c>
      <c r="J253" s="172">
        <v>0.9</v>
      </c>
      <c r="K253" s="154">
        <v>1</v>
      </c>
      <c r="L253" s="154">
        <v>1</v>
      </c>
      <c r="M253" s="154">
        <v>1</v>
      </c>
      <c r="N253" s="207">
        <v>2466</v>
      </c>
      <c r="O253" s="153">
        <v>2387</v>
      </c>
      <c r="P253" s="153">
        <v>82</v>
      </c>
      <c r="Q253" s="151">
        <v>88</v>
      </c>
      <c r="R253" s="151">
        <v>88</v>
      </c>
      <c r="S253" s="154">
        <v>0.967964314679643</v>
      </c>
      <c r="T253" s="154">
        <v>0.964705882352941</v>
      </c>
      <c r="U253" s="155">
        <v>0.977777777777778</v>
      </c>
      <c r="V253" s="155">
        <v>0.936170212765957</v>
      </c>
      <c r="W253" s="173">
        <v>-0.0130718954248366</v>
      </c>
      <c r="X253" s="158">
        <v>622</v>
      </c>
      <c r="Y253" s="208">
        <v>601</v>
      </c>
      <c r="Z253" s="208">
        <v>626</v>
      </c>
      <c r="AA253" s="208">
        <v>609</v>
      </c>
      <c r="AB253" s="209">
        <v>0.966237942122186</v>
      </c>
      <c r="AC253" s="155">
        <v>0.972843450479233</v>
      </c>
      <c r="AD253" s="173">
        <v>-0.00660550835704676</v>
      </c>
    </row>
    <row r="254" spans="1:30">
      <c r="A254" s="175" t="s">
        <v>210</v>
      </c>
      <c r="B254" s="214" t="s">
        <v>1794</v>
      </c>
      <c r="C254" s="214" t="s">
        <v>242</v>
      </c>
      <c r="D254" s="153">
        <v>140</v>
      </c>
      <c r="E254" s="153">
        <v>137</v>
      </c>
      <c r="F254" s="151">
        <v>154</v>
      </c>
      <c r="G254" s="151">
        <v>151</v>
      </c>
      <c r="H254" s="151">
        <v>166</v>
      </c>
      <c r="I254" s="151">
        <v>161</v>
      </c>
      <c r="J254" s="172">
        <v>0.9</v>
      </c>
      <c r="K254" s="154">
        <v>0.978571428571429</v>
      </c>
      <c r="L254" s="154">
        <v>0.980519480519481</v>
      </c>
      <c r="M254" s="154">
        <v>0.969879518072289</v>
      </c>
      <c r="N254" s="207">
        <v>4132</v>
      </c>
      <c r="O254" s="153">
        <v>3874</v>
      </c>
      <c r="P254" s="153">
        <v>128</v>
      </c>
      <c r="Q254" s="151">
        <v>143</v>
      </c>
      <c r="R254" s="151">
        <v>154</v>
      </c>
      <c r="S254" s="154">
        <v>0.93756050338819</v>
      </c>
      <c r="T254" s="154">
        <v>0.914285714285714</v>
      </c>
      <c r="U254" s="155">
        <v>0.928571428571429</v>
      </c>
      <c r="V254" s="155">
        <v>0.927710843373494</v>
      </c>
      <c r="W254" s="173">
        <v>-0.0142857142857143</v>
      </c>
      <c r="X254" s="158">
        <v>1091</v>
      </c>
      <c r="Y254" s="208">
        <v>1018</v>
      </c>
      <c r="Z254" s="208">
        <v>1040</v>
      </c>
      <c r="AA254" s="208">
        <v>961</v>
      </c>
      <c r="AB254" s="209">
        <v>0.933088909257562</v>
      </c>
      <c r="AC254" s="155">
        <v>0.924038461538462</v>
      </c>
      <c r="AD254" s="173">
        <v>0.00905044771910024</v>
      </c>
    </row>
    <row r="255" spans="1:30">
      <c r="A255" s="175" t="s">
        <v>210</v>
      </c>
      <c r="B255" s="214" t="s">
        <v>1791</v>
      </c>
      <c r="C255" s="214" t="s">
        <v>243</v>
      </c>
      <c r="D255" s="153">
        <v>103</v>
      </c>
      <c r="E255" s="153">
        <v>100</v>
      </c>
      <c r="F255" s="151">
        <v>111</v>
      </c>
      <c r="G255" s="151">
        <v>109</v>
      </c>
      <c r="H255" s="151">
        <v>118</v>
      </c>
      <c r="I255" s="151">
        <v>117</v>
      </c>
      <c r="J255" s="172">
        <v>0.9</v>
      </c>
      <c r="K255" s="154">
        <v>0.970873786407767</v>
      </c>
      <c r="L255" s="154">
        <v>0.981981981981982</v>
      </c>
      <c r="M255" s="154">
        <v>0.991525423728814</v>
      </c>
      <c r="N255" s="207">
        <v>2997</v>
      </c>
      <c r="O255" s="153">
        <v>2773</v>
      </c>
      <c r="P255" s="153">
        <v>91</v>
      </c>
      <c r="Q255" s="151">
        <v>106</v>
      </c>
      <c r="R255" s="151">
        <v>108</v>
      </c>
      <c r="S255" s="154">
        <v>0.925258591925259</v>
      </c>
      <c r="T255" s="154">
        <v>0.883495145631068</v>
      </c>
      <c r="U255" s="155">
        <v>0.954954954954955</v>
      </c>
      <c r="V255" s="155">
        <v>0.915254237288136</v>
      </c>
      <c r="W255" s="173">
        <v>-0.071459809323887</v>
      </c>
      <c r="X255" s="158">
        <v>772</v>
      </c>
      <c r="Y255" s="208">
        <v>714</v>
      </c>
      <c r="Z255" s="208">
        <v>765</v>
      </c>
      <c r="AA255" s="208">
        <v>724</v>
      </c>
      <c r="AB255" s="209">
        <v>0.924870466321243</v>
      </c>
      <c r="AC255" s="155">
        <v>0.94640522875817</v>
      </c>
      <c r="AD255" s="173">
        <v>-0.0215347624369264</v>
      </c>
    </row>
    <row r="256" spans="1:30">
      <c r="A256" s="175" t="s">
        <v>210</v>
      </c>
      <c r="B256" s="214" t="s">
        <v>1797</v>
      </c>
      <c r="C256" s="214" t="s">
        <v>244</v>
      </c>
      <c r="D256" s="153">
        <v>59</v>
      </c>
      <c r="E256" s="153">
        <v>59</v>
      </c>
      <c r="F256" s="151">
        <v>60</v>
      </c>
      <c r="G256" s="151">
        <v>60</v>
      </c>
      <c r="H256" s="151">
        <v>69</v>
      </c>
      <c r="I256" s="151">
        <v>69</v>
      </c>
      <c r="J256" s="172">
        <v>0.9</v>
      </c>
      <c r="K256" s="154">
        <v>1</v>
      </c>
      <c r="L256" s="154">
        <v>1</v>
      </c>
      <c r="M256" s="154">
        <v>1</v>
      </c>
      <c r="N256" s="207">
        <v>1839</v>
      </c>
      <c r="O256" s="153">
        <v>1807</v>
      </c>
      <c r="P256" s="153">
        <v>59</v>
      </c>
      <c r="Q256" s="151">
        <v>60</v>
      </c>
      <c r="R256" s="151">
        <v>69</v>
      </c>
      <c r="S256" s="154">
        <v>0.982599238716694</v>
      </c>
      <c r="T256" s="154">
        <v>1</v>
      </c>
      <c r="U256" s="155">
        <v>1</v>
      </c>
      <c r="V256" s="155">
        <v>1</v>
      </c>
      <c r="W256" s="173">
        <v>0</v>
      </c>
      <c r="X256" s="158">
        <v>471</v>
      </c>
      <c r="Y256" s="208">
        <v>464</v>
      </c>
      <c r="Z256" s="208">
        <v>467</v>
      </c>
      <c r="AA256" s="208">
        <v>452</v>
      </c>
      <c r="AB256" s="209">
        <v>0.985138004246285</v>
      </c>
      <c r="AC256" s="155">
        <v>0.967880085653105</v>
      </c>
      <c r="AD256" s="173">
        <v>0.0172579185931796</v>
      </c>
    </row>
    <row r="257" spans="1:30">
      <c r="A257" s="175" t="s">
        <v>210</v>
      </c>
      <c r="B257" s="214" t="s">
        <v>1797</v>
      </c>
      <c r="C257" s="214" t="s">
        <v>245</v>
      </c>
      <c r="D257" s="153">
        <v>85</v>
      </c>
      <c r="E257" s="153">
        <v>81</v>
      </c>
      <c r="F257" s="151">
        <v>93</v>
      </c>
      <c r="G257" s="151">
        <v>90</v>
      </c>
      <c r="H257" s="151">
        <v>104</v>
      </c>
      <c r="I257" s="151">
        <v>102</v>
      </c>
      <c r="J257" s="172">
        <v>0.9</v>
      </c>
      <c r="K257" s="154">
        <v>0.952941176470588</v>
      </c>
      <c r="L257" s="154">
        <v>0.967741935483871</v>
      </c>
      <c r="M257" s="154">
        <v>0.980769230769231</v>
      </c>
      <c r="N257" s="207">
        <v>2534</v>
      </c>
      <c r="O257" s="153">
        <v>2379</v>
      </c>
      <c r="P257" s="153">
        <v>76</v>
      </c>
      <c r="Q257" s="151">
        <v>86</v>
      </c>
      <c r="R257" s="151">
        <v>99</v>
      </c>
      <c r="S257" s="154">
        <v>0.938831886345698</v>
      </c>
      <c r="T257" s="154">
        <v>0.894117647058824</v>
      </c>
      <c r="U257" s="155">
        <v>0.924731182795699</v>
      </c>
      <c r="V257" s="155">
        <v>0.951923076923077</v>
      </c>
      <c r="W257" s="173">
        <v>-0.0306135357368753</v>
      </c>
      <c r="X257" s="158">
        <v>644</v>
      </c>
      <c r="Y257" s="208">
        <v>602</v>
      </c>
      <c r="Z257" s="208">
        <v>635</v>
      </c>
      <c r="AA257" s="208">
        <v>595</v>
      </c>
      <c r="AB257" s="209">
        <v>0.934782608695652</v>
      </c>
      <c r="AC257" s="155">
        <v>0.937007874015748</v>
      </c>
      <c r="AD257" s="173">
        <v>-0.00222526532009582</v>
      </c>
    </row>
    <row r="258" spans="1:30">
      <c r="A258" s="175" t="s">
        <v>210</v>
      </c>
      <c r="B258" s="214" t="s">
        <v>1796</v>
      </c>
      <c r="C258" s="214" t="s">
        <v>246</v>
      </c>
      <c r="D258" s="153">
        <v>89</v>
      </c>
      <c r="E258" s="153">
        <v>89</v>
      </c>
      <c r="F258" s="151">
        <v>87</v>
      </c>
      <c r="G258" s="151">
        <v>87</v>
      </c>
      <c r="H258" s="151">
        <v>94</v>
      </c>
      <c r="I258" s="151">
        <v>94</v>
      </c>
      <c r="J258" s="172">
        <v>0.9</v>
      </c>
      <c r="K258" s="154">
        <v>1</v>
      </c>
      <c r="L258" s="154">
        <v>1</v>
      </c>
      <c r="M258" s="154">
        <v>1</v>
      </c>
      <c r="N258" s="207">
        <v>2371</v>
      </c>
      <c r="O258" s="153">
        <v>2197</v>
      </c>
      <c r="P258" s="153">
        <v>83</v>
      </c>
      <c r="Q258" s="151">
        <v>80</v>
      </c>
      <c r="R258" s="151">
        <v>86</v>
      </c>
      <c r="S258" s="154">
        <v>0.926613243357233</v>
      </c>
      <c r="T258" s="154">
        <v>0.932584269662921</v>
      </c>
      <c r="U258" s="155">
        <v>0.919540229885057</v>
      </c>
      <c r="V258" s="155">
        <v>0.914893617021277</v>
      </c>
      <c r="W258" s="173">
        <v>0.0130440397778638</v>
      </c>
      <c r="X258" s="158">
        <v>622</v>
      </c>
      <c r="Y258" s="208">
        <v>572</v>
      </c>
      <c r="Z258" s="208">
        <v>616</v>
      </c>
      <c r="AA258" s="208">
        <v>564</v>
      </c>
      <c r="AB258" s="209">
        <v>0.919614147909968</v>
      </c>
      <c r="AC258" s="155">
        <v>0.915584415584416</v>
      </c>
      <c r="AD258" s="173">
        <v>0.00402973232555226</v>
      </c>
    </row>
    <row r="259" spans="1:30">
      <c r="A259" s="175" t="s">
        <v>210</v>
      </c>
      <c r="B259" s="214" t="s">
        <v>1796</v>
      </c>
      <c r="C259" s="214" t="s">
        <v>247</v>
      </c>
      <c r="D259" s="153">
        <v>90</v>
      </c>
      <c r="E259" s="153">
        <v>89</v>
      </c>
      <c r="F259" s="151">
        <v>92</v>
      </c>
      <c r="G259" s="151">
        <v>90</v>
      </c>
      <c r="H259" s="151">
        <v>99</v>
      </c>
      <c r="I259" s="151">
        <v>97</v>
      </c>
      <c r="J259" s="172">
        <v>0.9</v>
      </c>
      <c r="K259" s="154">
        <v>0.988888888888889</v>
      </c>
      <c r="L259" s="154">
        <v>0.978260869565217</v>
      </c>
      <c r="M259" s="154">
        <v>0.97979797979798</v>
      </c>
      <c r="N259" s="207">
        <v>2576</v>
      </c>
      <c r="O259" s="153">
        <v>2386</v>
      </c>
      <c r="P259" s="153">
        <v>87</v>
      </c>
      <c r="Q259" s="151">
        <v>86</v>
      </c>
      <c r="R259" s="151">
        <v>93</v>
      </c>
      <c r="S259" s="154">
        <v>0.926242236024845</v>
      </c>
      <c r="T259" s="154">
        <v>0.966666666666667</v>
      </c>
      <c r="U259" s="155">
        <v>0.934782608695652</v>
      </c>
      <c r="V259" s="155">
        <v>0.939393939393939</v>
      </c>
      <c r="W259" s="173">
        <v>0.0318840579710145</v>
      </c>
      <c r="X259" s="158">
        <v>654</v>
      </c>
      <c r="Y259" s="208">
        <v>610</v>
      </c>
      <c r="Z259" s="208">
        <v>674</v>
      </c>
      <c r="AA259" s="208">
        <v>620</v>
      </c>
      <c r="AB259" s="209">
        <v>0.932721712538226</v>
      </c>
      <c r="AC259" s="155">
        <v>0.919881305637982</v>
      </c>
      <c r="AD259" s="173">
        <v>0.0128404069002441</v>
      </c>
    </row>
    <row r="260" spans="1:30">
      <c r="A260" s="175" t="s">
        <v>210</v>
      </c>
      <c r="B260" s="214" t="s">
        <v>1795</v>
      </c>
      <c r="C260" s="214" t="s">
        <v>248</v>
      </c>
      <c r="D260" s="153">
        <v>129</v>
      </c>
      <c r="E260" s="153">
        <v>122</v>
      </c>
      <c r="F260" s="151">
        <v>134</v>
      </c>
      <c r="G260" s="151">
        <v>127</v>
      </c>
      <c r="H260" s="151">
        <v>143</v>
      </c>
      <c r="I260" s="151">
        <v>137</v>
      </c>
      <c r="J260" s="172">
        <v>0.9</v>
      </c>
      <c r="K260" s="154">
        <v>0.945736434108527</v>
      </c>
      <c r="L260" s="154">
        <v>0.947761194029851</v>
      </c>
      <c r="M260" s="154">
        <v>0.958041958041958</v>
      </c>
      <c r="N260" s="207">
        <v>3597</v>
      </c>
      <c r="O260" s="153">
        <v>3375</v>
      </c>
      <c r="P260" s="153">
        <v>121</v>
      </c>
      <c r="Q260" s="151">
        <v>126</v>
      </c>
      <c r="R260" s="151">
        <v>136</v>
      </c>
      <c r="S260" s="154">
        <v>0.938281901584654</v>
      </c>
      <c r="T260" s="154">
        <v>0.937984496124031</v>
      </c>
      <c r="U260" s="155">
        <v>0.940298507462687</v>
      </c>
      <c r="V260" s="155">
        <v>0.951048951048951</v>
      </c>
      <c r="W260" s="173">
        <v>-0.00231401133865561</v>
      </c>
      <c r="X260" s="158">
        <v>930</v>
      </c>
      <c r="Y260" s="208">
        <v>880</v>
      </c>
      <c r="Z260" s="208">
        <v>936</v>
      </c>
      <c r="AA260" s="208">
        <v>857</v>
      </c>
      <c r="AB260" s="209">
        <v>0.946236559139785</v>
      </c>
      <c r="AC260" s="155">
        <v>0.915598290598291</v>
      </c>
      <c r="AD260" s="173">
        <v>0.0306382685414944</v>
      </c>
    </row>
    <row r="261" spans="1:30">
      <c r="A261" s="175" t="s">
        <v>210</v>
      </c>
      <c r="B261" s="214" t="s">
        <v>1795</v>
      </c>
      <c r="C261" s="214" t="s">
        <v>249</v>
      </c>
      <c r="D261" s="153">
        <v>17</v>
      </c>
      <c r="E261" s="153">
        <v>17</v>
      </c>
      <c r="F261" s="151">
        <v>19</v>
      </c>
      <c r="G261" s="151">
        <v>19</v>
      </c>
      <c r="H261" s="151">
        <v>19</v>
      </c>
      <c r="I261" s="151">
        <v>19</v>
      </c>
      <c r="J261" s="172">
        <v>0.9</v>
      </c>
      <c r="K261" s="154">
        <v>1</v>
      </c>
      <c r="L261" s="154">
        <v>1</v>
      </c>
      <c r="M261" s="154">
        <v>1</v>
      </c>
      <c r="N261" s="207">
        <v>484</v>
      </c>
      <c r="O261" s="153">
        <v>466</v>
      </c>
      <c r="P261" s="153">
        <v>16</v>
      </c>
      <c r="Q261" s="151">
        <v>17</v>
      </c>
      <c r="R261" s="151">
        <v>17</v>
      </c>
      <c r="S261" s="154">
        <v>0.962809917355372</v>
      </c>
      <c r="T261" s="154">
        <v>0.941176470588235</v>
      </c>
      <c r="U261" s="155">
        <v>0.894736842105263</v>
      </c>
      <c r="V261" s="155">
        <v>0.894736842105263</v>
      </c>
      <c r="W261" s="173">
        <v>0.0464396284829721</v>
      </c>
      <c r="X261" s="158">
        <v>131</v>
      </c>
      <c r="Y261" s="208">
        <v>122</v>
      </c>
      <c r="Z261" s="208">
        <v>121</v>
      </c>
      <c r="AA261" s="208">
        <v>115</v>
      </c>
      <c r="AB261" s="209">
        <v>0.931297709923664</v>
      </c>
      <c r="AC261" s="155">
        <v>0.950413223140496</v>
      </c>
      <c r="AD261" s="173">
        <v>-0.0191155132168318</v>
      </c>
    </row>
    <row r="262" spans="1:30">
      <c r="A262" s="175" t="s">
        <v>210</v>
      </c>
      <c r="B262" s="214" t="s">
        <v>1797</v>
      </c>
      <c r="C262" s="214" t="s">
        <v>250</v>
      </c>
      <c r="D262" s="153">
        <v>77</v>
      </c>
      <c r="E262" s="153">
        <v>76</v>
      </c>
      <c r="F262" s="151">
        <v>82</v>
      </c>
      <c r="G262" s="151">
        <v>81</v>
      </c>
      <c r="H262" s="151">
        <v>84</v>
      </c>
      <c r="I262" s="151">
        <v>80</v>
      </c>
      <c r="J262" s="172">
        <v>0.9</v>
      </c>
      <c r="K262" s="154">
        <v>0.987012987012987</v>
      </c>
      <c r="L262" s="154">
        <v>0.98780487804878</v>
      </c>
      <c r="M262" s="154">
        <v>0.952380952380952</v>
      </c>
      <c r="N262" s="207">
        <v>2269</v>
      </c>
      <c r="O262" s="153">
        <v>2158</v>
      </c>
      <c r="P262" s="153">
        <v>75</v>
      </c>
      <c r="Q262" s="151">
        <v>75</v>
      </c>
      <c r="R262" s="151">
        <v>78</v>
      </c>
      <c r="S262" s="154">
        <v>0.951079770824152</v>
      </c>
      <c r="T262" s="154">
        <v>0.974025974025974</v>
      </c>
      <c r="U262" s="155">
        <v>0.914634146341463</v>
      </c>
      <c r="V262" s="155">
        <v>0.928571428571429</v>
      </c>
      <c r="W262" s="173">
        <v>0.0593918276845106</v>
      </c>
      <c r="X262" s="158">
        <v>569</v>
      </c>
      <c r="Y262" s="208">
        <v>537</v>
      </c>
      <c r="Z262" s="208">
        <v>572</v>
      </c>
      <c r="AA262" s="208">
        <v>549</v>
      </c>
      <c r="AB262" s="209">
        <v>0.943760984182777</v>
      </c>
      <c r="AC262" s="155">
        <v>0.95979020979021</v>
      </c>
      <c r="AD262" s="173">
        <v>-0.016029225607433</v>
      </c>
    </row>
    <row r="263" spans="1:30">
      <c r="A263" s="175" t="s">
        <v>210</v>
      </c>
      <c r="B263" s="214" t="s">
        <v>1792</v>
      </c>
      <c r="C263" s="214" t="s">
        <v>251</v>
      </c>
      <c r="D263" s="153">
        <v>0</v>
      </c>
      <c r="E263" s="153">
        <v>0</v>
      </c>
      <c r="F263" s="151">
        <v>0</v>
      </c>
      <c r="G263" s="151">
        <v>0</v>
      </c>
      <c r="H263" s="151">
        <v>0</v>
      </c>
      <c r="I263" s="151">
        <v>0</v>
      </c>
      <c r="J263" s="172">
        <v>0.9</v>
      </c>
      <c r="K263" s="154">
        <v>0</v>
      </c>
      <c r="L263" s="154">
        <v>0</v>
      </c>
      <c r="M263" s="154">
        <v>0</v>
      </c>
      <c r="N263" s="207">
        <v>0</v>
      </c>
      <c r="O263" s="153">
        <v>0</v>
      </c>
      <c r="P263" s="153">
        <v>0</v>
      </c>
      <c r="Q263" s="151">
        <v>0</v>
      </c>
      <c r="R263" s="151">
        <v>0</v>
      </c>
      <c r="S263" s="154">
        <v>0</v>
      </c>
      <c r="T263" s="154">
        <v>0</v>
      </c>
      <c r="U263" s="155">
        <v>0</v>
      </c>
      <c r="V263" s="155">
        <v>0</v>
      </c>
      <c r="W263" s="173">
        <v>0</v>
      </c>
      <c r="X263" s="158">
        <v>0</v>
      </c>
      <c r="Y263" s="208">
        <v>0</v>
      </c>
      <c r="Z263" s="208">
        <v>0</v>
      </c>
      <c r="AA263" s="208">
        <v>0</v>
      </c>
      <c r="AB263" s="209">
        <v>0</v>
      </c>
      <c r="AC263" s="155">
        <v>0</v>
      </c>
      <c r="AD263" s="173">
        <v>0</v>
      </c>
    </row>
    <row r="264" spans="1:30">
      <c r="A264" s="175" t="s">
        <v>210</v>
      </c>
      <c r="B264" s="214" t="s">
        <v>1796</v>
      </c>
      <c r="C264" s="214" t="s">
        <v>252</v>
      </c>
      <c r="D264" s="153">
        <v>123</v>
      </c>
      <c r="E264" s="153">
        <v>123</v>
      </c>
      <c r="F264" s="151">
        <v>129</v>
      </c>
      <c r="G264" s="151">
        <v>129</v>
      </c>
      <c r="H264" s="151">
        <v>132</v>
      </c>
      <c r="I264" s="151">
        <v>132</v>
      </c>
      <c r="J264" s="172">
        <v>0.9</v>
      </c>
      <c r="K264" s="154">
        <v>1</v>
      </c>
      <c r="L264" s="154">
        <v>1</v>
      </c>
      <c r="M264" s="154">
        <v>1</v>
      </c>
      <c r="N264" s="207">
        <v>3360</v>
      </c>
      <c r="O264" s="153">
        <v>3248</v>
      </c>
      <c r="P264" s="153">
        <v>119</v>
      </c>
      <c r="Q264" s="151">
        <v>123</v>
      </c>
      <c r="R264" s="151">
        <v>131</v>
      </c>
      <c r="S264" s="154">
        <v>0.966666666666667</v>
      </c>
      <c r="T264" s="154">
        <v>0.967479674796748</v>
      </c>
      <c r="U264" s="155">
        <v>0.953488372093023</v>
      </c>
      <c r="V264" s="155">
        <v>0.992424242424242</v>
      </c>
      <c r="W264" s="173">
        <v>0.0139913027037247</v>
      </c>
      <c r="X264" s="158">
        <v>871</v>
      </c>
      <c r="Y264" s="208">
        <v>844</v>
      </c>
      <c r="Z264" s="208">
        <v>869</v>
      </c>
      <c r="AA264" s="208">
        <v>847</v>
      </c>
      <c r="AB264" s="209">
        <v>0.969001148105626</v>
      </c>
      <c r="AC264" s="155">
        <v>0.974683544303797</v>
      </c>
      <c r="AD264" s="173">
        <v>-0.00568239619817168</v>
      </c>
    </row>
    <row r="265" spans="1:30">
      <c r="A265" s="175" t="s">
        <v>210</v>
      </c>
      <c r="B265" s="214" t="s">
        <v>1797</v>
      </c>
      <c r="C265" s="214" t="s">
        <v>253</v>
      </c>
      <c r="D265" s="153">
        <v>100</v>
      </c>
      <c r="E265" s="153">
        <v>97</v>
      </c>
      <c r="F265" s="151">
        <v>100</v>
      </c>
      <c r="G265" s="151">
        <v>97</v>
      </c>
      <c r="H265" s="151">
        <v>110</v>
      </c>
      <c r="I265" s="151">
        <v>106</v>
      </c>
      <c r="J265" s="172">
        <v>0.9</v>
      </c>
      <c r="K265" s="154">
        <v>0.97</v>
      </c>
      <c r="L265" s="154">
        <v>0.97</v>
      </c>
      <c r="M265" s="154">
        <v>0.963636363636364</v>
      </c>
      <c r="N265" s="207">
        <v>2894</v>
      </c>
      <c r="O265" s="153">
        <v>2710</v>
      </c>
      <c r="P265" s="153">
        <v>93</v>
      </c>
      <c r="Q265" s="151">
        <v>91</v>
      </c>
      <c r="R265" s="151">
        <v>101</v>
      </c>
      <c r="S265" s="154">
        <v>0.936420179682101</v>
      </c>
      <c r="T265" s="154">
        <v>0.93</v>
      </c>
      <c r="U265" s="155">
        <v>0.91</v>
      </c>
      <c r="V265" s="155">
        <v>0.918181818181818</v>
      </c>
      <c r="W265" s="173">
        <v>0.02</v>
      </c>
      <c r="X265" s="158">
        <v>746</v>
      </c>
      <c r="Y265" s="208">
        <v>693</v>
      </c>
      <c r="Z265" s="208">
        <v>736</v>
      </c>
      <c r="AA265" s="208">
        <v>685</v>
      </c>
      <c r="AB265" s="209">
        <v>0.928954423592493</v>
      </c>
      <c r="AC265" s="155">
        <v>0.93070652173913</v>
      </c>
      <c r="AD265" s="173">
        <v>-0.00175209814663724</v>
      </c>
    </row>
    <row r="266" spans="1:30">
      <c r="A266" s="175" t="s">
        <v>210</v>
      </c>
      <c r="B266" s="214" t="s">
        <v>1792</v>
      </c>
      <c r="C266" s="214" t="s">
        <v>254</v>
      </c>
      <c r="D266" s="153">
        <v>85</v>
      </c>
      <c r="E266" s="153">
        <v>85</v>
      </c>
      <c r="F266" s="151">
        <v>93</v>
      </c>
      <c r="G266" s="151">
        <v>93</v>
      </c>
      <c r="H266" s="151">
        <v>95</v>
      </c>
      <c r="I266" s="151">
        <v>95</v>
      </c>
      <c r="J266" s="172">
        <v>0.9</v>
      </c>
      <c r="K266" s="154">
        <v>1</v>
      </c>
      <c r="L266" s="154">
        <v>1</v>
      </c>
      <c r="M266" s="154">
        <v>1</v>
      </c>
      <c r="N266" s="207">
        <v>2521</v>
      </c>
      <c r="O266" s="153">
        <v>2489</v>
      </c>
      <c r="P266" s="153">
        <v>84</v>
      </c>
      <c r="Q266" s="151">
        <v>92</v>
      </c>
      <c r="R266" s="151">
        <v>95</v>
      </c>
      <c r="S266" s="154">
        <v>0.987306624355414</v>
      </c>
      <c r="T266" s="154">
        <v>0.988235294117647</v>
      </c>
      <c r="U266" s="155">
        <v>0.989247311827957</v>
      </c>
      <c r="V266" s="155">
        <v>1</v>
      </c>
      <c r="W266" s="173">
        <v>-0.0010120177103099</v>
      </c>
      <c r="X266" s="158">
        <v>637</v>
      </c>
      <c r="Y266" s="208">
        <v>628</v>
      </c>
      <c r="Z266" s="208">
        <v>644</v>
      </c>
      <c r="AA266" s="208">
        <v>637</v>
      </c>
      <c r="AB266" s="209">
        <v>0.985871271585557</v>
      </c>
      <c r="AC266" s="155">
        <v>0.989130434782609</v>
      </c>
      <c r="AD266" s="173">
        <v>-0.00325916319705133</v>
      </c>
    </row>
    <row r="267" spans="1:30">
      <c r="A267" s="175" t="s">
        <v>210</v>
      </c>
      <c r="B267" s="214" t="s">
        <v>1797</v>
      </c>
      <c r="C267" s="214" t="s">
        <v>255</v>
      </c>
      <c r="D267" s="153">
        <v>121</v>
      </c>
      <c r="E267" s="153">
        <v>112</v>
      </c>
      <c r="F267" s="151">
        <v>128</v>
      </c>
      <c r="G267" s="151">
        <v>117</v>
      </c>
      <c r="H267" s="151">
        <v>134</v>
      </c>
      <c r="I267" s="151">
        <v>123</v>
      </c>
      <c r="J267" s="172">
        <v>0.9</v>
      </c>
      <c r="K267" s="154">
        <v>0.925619834710744</v>
      </c>
      <c r="L267" s="154">
        <v>0.9140625</v>
      </c>
      <c r="M267" s="154">
        <v>0.917910447761194</v>
      </c>
      <c r="N267" s="207">
        <v>3493</v>
      </c>
      <c r="O267" s="153">
        <v>3198</v>
      </c>
      <c r="P267" s="153">
        <v>111</v>
      </c>
      <c r="Q267" s="151">
        <v>111</v>
      </c>
      <c r="R267" s="151">
        <v>122</v>
      </c>
      <c r="S267" s="154">
        <v>0.91554537646722</v>
      </c>
      <c r="T267" s="154">
        <v>0.917355371900826</v>
      </c>
      <c r="U267" s="155">
        <v>0.8671875</v>
      </c>
      <c r="V267" s="155">
        <v>0.91044776119403</v>
      </c>
      <c r="W267" s="173">
        <v>0.0501678719008265</v>
      </c>
      <c r="X267" s="158">
        <v>903</v>
      </c>
      <c r="Y267" s="208">
        <v>815</v>
      </c>
      <c r="Z267" s="208">
        <v>883</v>
      </c>
      <c r="AA267" s="208">
        <v>809</v>
      </c>
      <c r="AB267" s="209">
        <v>0.902547065337763</v>
      </c>
      <c r="AC267" s="155">
        <v>0.916194790486976</v>
      </c>
      <c r="AD267" s="173">
        <v>-0.0136477251492132</v>
      </c>
    </row>
    <row r="268" spans="1:30">
      <c r="A268" s="175" t="s">
        <v>210</v>
      </c>
      <c r="B268" s="214" t="s">
        <v>1795</v>
      </c>
      <c r="C268" s="214" t="s">
        <v>256</v>
      </c>
      <c r="D268" s="153">
        <v>53</v>
      </c>
      <c r="E268" s="153">
        <v>53</v>
      </c>
      <c r="F268" s="151">
        <v>57</v>
      </c>
      <c r="G268" s="151">
        <v>57</v>
      </c>
      <c r="H268" s="151">
        <v>61</v>
      </c>
      <c r="I268" s="151">
        <v>58</v>
      </c>
      <c r="J268" s="172">
        <v>0.9</v>
      </c>
      <c r="K268" s="154">
        <v>1</v>
      </c>
      <c r="L268" s="154">
        <v>1</v>
      </c>
      <c r="M268" s="154">
        <v>0.950819672131147</v>
      </c>
      <c r="N268" s="207">
        <v>1545</v>
      </c>
      <c r="O268" s="153">
        <v>1484</v>
      </c>
      <c r="P268" s="153">
        <v>48</v>
      </c>
      <c r="Q268" s="151">
        <v>56</v>
      </c>
      <c r="R268" s="151">
        <v>56</v>
      </c>
      <c r="S268" s="154">
        <v>0.960517799352751</v>
      </c>
      <c r="T268" s="154">
        <v>0.905660377358491</v>
      </c>
      <c r="U268" s="155">
        <v>0.982456140350877</v>
      </c>
      <c r="V268" s="155">
        <v>0.918032786885246</v>
      </c>
      <c r="W268" s="173">
        <v>-0.0767957629923866</v>
      </c>
      <c r="X268" s="158">
        <v>405</v>
      </c>
      <c r="Y268" s="208">
        <v>384</v>
      </c>
      <c r="Z268" s="208">
        <v>383</v>
      </c>
      <c r="AA268" s="208">
        <v>368</v>
      </c>
      <c r="AB268" s="209">
        <v>0.948148148148148</v>
      </c>
      <c r="AC268" s="155">
        <v>0.960835509138381</v>
      </c>
      <c r="AD268" s="173">
        <v>-0.012687360990233</v>
      </c>
    </row>
    <row r="269" spans="1:30">
      <c r="A269" s="175" t="s">
        <v>210</v>
      </c>
      <c r="B269" s="214" t="s">
        <v>1797</v>
      </c>
      <c r="C269" s="214" t="s">
        <v>257</v>
      </c>
      <c r="D269" s="153">
        <v>79</v>
      </c>
      <c r="E269" s="153">
        <v>79</v>
      </c>
      <c r="F269" s="151">
        <v>88</v>
      </c>
      <c r="G269" s="151">
        <v>88</v>
      </c>
      <c r="H269" s="151">
        <v>87</v>
      </c>
      <c r="I269" s="151">
        <v>87</v>
      </c>
      <c r="J269" s="172">
        <v>0.9</v>
      </c>
      <c r="K269" s="154">
        <v>1</v>
      </c>
      <c r="L269" s="154">
        <v>1</v>
      </c>
      <c r="M269" s="154">
        <v>1</v>
      </c>
      <c r="N269" s="207">
        <v>2444</v>
      </c>
      <c r="O269" s="153">
        <v>2322</v>
      </c>
      <c r="P269" s="153">
        <v>75</v>
      </c>
      <c r="Q269" s="151">
        <v>84</v>
      </c>
      <c r="R269" s="151">
        <v>84</v>
      </c>
      <c r="S269" s="154">
        <v>0.950081833060556</v>
      </c>
      <c r="T269" s="154">
        <v>0.949367088607595</v>
      </c>
      <c r="U269" s="155">
        <v>0.954545454545455</v>
      </c>
      <c r="V269" s="155">
        <v>0.96551724137931</v>
      </c>
      <c r="W269" s="173">
        <v>-0.0051783659378597</v>
      </c>
      <c r="X269" s="158">
        <v>609</v>
      </c>
      <c r="Y269" s="208">
        <v>589</v>
      </c>
      <c r="Z269" s="208">
        <v>645</v>
      </c>
      <c r="AA269" s="208">
        <v>615</v>
      </c>
      <c r="AB269" s="209">
        <v>0.967159277504105</v>
      </c>
      <c r="AC269" s="155">
        <v>0.953488372093023</v>
      </c>
      <c r="AD269" s="173">
        <v>0.0136709054110818</v>
      </c>
    </row>
    <row r="270" spans="1:30">
      <c r="A270" s="175" t="s">
        <v>210</v>
      </c>
      <c r="B270" s="214" t="s">
        <v>1792</v>
      </c>
      <c r="C270" s="214" t="s">
        <v>258</v>
      </c>
      <c r="D270" s="153">
        <v>52</v>
      </c>
      <c r="E270" s="153">
        <v>49</v>
      </c>
      <c r="F270" s="151">
        <v>59</v>
      </c>
      <c r="G270" s="151">
        <v>55</v>
      </c>
      <c r="H270" s="151">
        <v>65</v>
      </c>
      <c r="I270" s="151">
        <v>60</v>
      </c>
      <c r="J270" s="172">
        <v>0.9</v>
      </c>
      <c r="K270" s="154">
        <v>0.942307692307692</v>
      </c>
      <c r="L270" s="154">
        <v>0.932203389830508</v>
      </c>
      <c r="M270" s="154">
        <v>0.923076923076923</v>
      </c>
      <c r="N270" s="207">
        <v>1613</v>
      </c>
      <c r="O270" s="153">
        <v>1511</v>
      </c>
      <c r="P270" s="153">
        <v>49</v>
      </c>
      <c r="Q270" s="151">
        <v>55</v>
      </c>
      <c r="R270" s="151">
        <v>60</v>
      </c>
      <c r="S270" s="154">
        <v>0.93676379417235</v>
      </c>
      <c r="T270" s="154">
        <v>0.942307692307692</v>
      </c>
      <c r="U270" s="155">
        <v>0.932203389830508</v>
      </c>
      <c r="V270" s="155">
        <v>0.923076923076923</v>
      </c>
      <c r="W270" s="173">
        <v>0.0101043024771839</v>
      </c>
      <c r="X270" s="158">
        <v>416</v>
      </c>
      <c r="Y270" s="208">
        <v>385</v>
      </c>
      <c r="Z270" s="208">
        <v>406</v>
      </c>
      <c r="AA270" s="208">
        <v>382</v>
      </c>
      <c r="AB270" s="209">
        <v>0.925480769230769</v>
      </c>
      <c r="AC270" s="155">
        <v>0.940886699507389</v>
      </c>
      <c r="AD270" s="173">
        <v>-0.0154059302766199</v>
      </c>
    </row>
    <row r="271" spans="1:30">
      <c r="A271" s="175" t="s">
        <v>210</v>
      </c>
      <c r="B271" s="214" t="s">
        <v>1796</v>
      </c>
      <c r="C271" s="214" t="s">
        <v>259</v>
      </c>
      <c r="D271" s="153">
        <v>47</v>
      </c>
      <c r="E271" s="153">
        <v>47</v>
      </c>
      <c r="F271" s="151">
        <v>48</v>
      </c>
      <c r="G271" s="151">
        <v>48</v>
      </c>
      <c r="H271" s="151">
        <v>51</v>
      </c>
      <c r="I271" s="151">
        <v>51</v>
      </c>
      <c r="J271" s="172">
        <v>0.9</v>
      </c>
      <c r="K271" s="154">
        <v>1</v>
      </c>
      <c r="L271" s="154">
        <v>1</v>
      </c>
      <c r="M271" s="154">
        <v>1</v>
      </c>
      <c r="N271" s="207">
        <v>1309</v>
      </c>
      <c r="O271" s="153">
        <v>1257</v>
      </c>
      <c r="P271" s="153">
        <v>46</v>
      </c>
      <c r="Q271" s="151">
        <v>48</v>
      </c>
      <c r="R271" s="151">
        <v>51</v>
      </c>
      <c r="S271" s="154">
        <v>0.960275019098549</v>
      </c>
      <c r="T271" s="154">
        <v>0.978723404255319</v>
      </c>
      <c r="U271" s="155">
        <v>1</v>
      </c>
      <c r="V271" s="155">
        <v>1</v>
      </c>
      <c r="W271" s="173">
        <v>-0.0212765957446809</v>
      </c>
      <c r="X271" s="158">
        <v>343</v>
      </c>
      <c r="Y271" s="208">
        <v>334</v>
      </c>
      <c r="Z271" s="208">
        <v>341</v>
      </c>
      <c r="AA271" s="208">
        <v>329</v>
      </c>
      <c r="AB271" s="209">
        <v>0.973760932944606</v>
      </c>
      <c r="AC271" s="155">
        <v>0.964809384164223</v>
      </c>
      <c r="AD271" s="173">
        <v>0.00895154878038351</v>
      </c>
    </row>
    <row r="272" spans="1:30">
      <c r="A272" s="175" t="s">
        <v>260</v>
      </c>
      <c r="B272" s="214" t="s">
        <v>1798</v>
      </c>
      <c r="C272" s="214" t="s">
        <v>262</v>
      </c>
      <c r="D272" s="153">
        <v>81</v>
      </c>
      <c r="E272" s="153">
        <v>81</v>
      </c>
      <c r="F272" s="151">
        <v>93</v>
      </c>
      <c r="G272" s="151">
        <v>93</v>
      </c>
      <c r="H272" s="151">
        <v>93</v>
      </c>
      <c r="I272" s="151">
        <v>93</v>
      </c>
      <c r="J272" s="172">
        <v>0.9</v>
      </c>
      <c r="K272" s="154">
        <v>1</v>
      </c>
      <c r="L272" s="154">
        <v>1</v>
      </c>
      <c r="M272" s="154">
        <v>1</v>
      </c>
      <c r="N272" s="207">
        <v>2373</v>
      </c>
      <c r="O272" s="153">
        <v>2318</v>
      </c>
      <c r="P272" s="153">
        <v>80</v>
      </c>
      <c r="Q272" s="151">
        <v>92</v>
      </c>
      <c r="R272" s="151">
        <v>91</v>
      </c>
      <c r="S272" s="154">
        <v>0.976822587442057</v>
      </c>
      <c r="T272" s="154">
        <v>0.987654320987654</v>
      </c>
      <c r="U272" s="155">
        <v>0.989247311827957</v>
      </c>
      <c r="V272" s="155">
        <v>0.978494623655914</v>
      </c>
      <c r="W272" s="173">
        <v>-0.00159299084030273</v>
      </c>
      <c r="X272" s="158">
        <v>618</v>
      </c>
      <c r="Y272" s="208">
        <v>610</v>
      </c>
      <c r="Z272" s="208">
        <v>614</v>
      </c>
      <c r="AA272" s="208">
        <v>594</v>
      </c>
      <c r="AB272" s="209">
        <v>0.98705501618123</v>
      </c>
      <c r="AC272" s="155">
        <v>0.96742671009772</v>
      </c>
      <c r="AD272" s="173">
        <v>0.01962830608351</v>
      </c>
    </row>
    <row r="273" spans="1:30">
      <c r="A273" s="175" t="s">
        <v>260</v>
      </c>
      <c r="B273" s="214" t="s">
        <v>1798</v>
      </c>
      <c r="C273" s="214" t="s">
        <v>263</v>
      </c>
      <c r="D273" s="153">
        <v>54</v>
      </c>
      <c r="E273" s="153">
        <v>54</v>
      </c>
      <c r="F273" s="151">
        <v>60</v>
      </c>
      <c r="G273" s="151">
        <v>60</v>
      </c>
      <c r="H273" s="151">
        <v>62</v>
      </c>
      <c r="I273" s="151">
        <v>62</v>
      </c>
      <c r="J273" s="172">
        <v>0.9</v>
      </c>
      <c r="K273" s="154">
        <v>1</v>
      </c>
      <c r="L273" s="154">
        <v>1</v>
      </c>
      <c r="M273" s="154">
        <v>1</v>
      </c>
      <c r="N273" s="207">
        <v>1623</v>
      </c>
      <c r="O273" s="153">
        <v>1402</v>
      </c>
      <c r="P273" s="153">
        <v>48</v>
      </c>
      <c r="Q273" s="151">
        <v>52</v>
      </c>
      <c r="R273" s="151">
        <v>56</v>
      </c>
      <c r="S273" s="154">
        <v>0.863832409118916</v>
      </c>
      <c r="T273" s="154">
        <v>0.888888888888889</v>
      </c>
      <c r="U273" s="155">
        <v>0.866666666666667</v>
      </c>
      <c r="V273" s="155">
        <v>0.903225806451613</v>
      </c>
      <c r="W273" s="173">
        <v>0.0222222222222221</v>
      </c>
      <c r="X273" s="158">
        <v>418</v>
      </c>
      <c r="Y273" s="208">
        <v>363</v>
      </c>
      <c r="Z273" s="208">
        <v>424</v>
      </c>
      <c r="AA273" s="208">
        <v>365</v>
      </c>
      <c r="AB273" s="209">
        <v>0.868421052631579</v>
      </c>
      <c r="AC273" s="155">
        <v>0.860849056603774</v>
      </c>
      <c r="AD273" s="173">
        <v>0.00757199602780545</v>
      </c>
    </row>
    <row r="274" spans="1:30">
      <c r="A274" s="175" t="s">
        <v>260</v>
      </c>
      <c r="B274" s="214" t="s">
        <v>1798</v>
      </c>
      <c r="C274" s="214" t="s">
        <v>264</v>
      </c>
      <c r="D274" s="153">
        <v>81</v>
      </c>
      <c r="E274" s="153">
        <v>81</v>
      </c>
      <c r="F274" s="151">
        <v>80</v>
      </c>
      <c r="G274" s="151">
        <v>80</v>
      </c>
      <c r="H274" s="151">
        <v>84</v>
      </c>
      <c r="I274" s="151">
        <v>84</v>
      </c>
      <c r="J274" s="172">
        <v>0.9</v>
      </c>
      <c r="K274" s="154">
        <v>1</v>
      </c>
      <c r="L274" s="154">
        <v>1</v>
      </c>
      <c r="M274" s="154">
        <v>1</v>
      </c>
      <c r="N274" s="207">
        <v>2173</v>
      </c>
      <c r="O274" s="153">
        <v>2089</v>
      </c>
      <c r="P274" s="153">
        <v>76</v>
      </c>
      <c r="Q274" s="151">
        <v>77</v>
      </c>
      <c r="R274" s="151">
        <v>82</v>
      </c>
      <c r="S274" s="154">
        <v>0.96134376438104</v>
      </c>
      <c r="T274" s="154">
        <v>0.938271604938272</v>
      </c>
      <c r="U274" s="155">
        <v>0.9625</v>
      </c>
      <c r="V274" s="155">
        <v>0.976190476190476</v>
      </c>
      <c r="W274" s="173">
        <v>-0.0242283950617285</v>
      </c>
      <c r="X274" s="158">
        <v>568</v>
      </c>
      <c r="Y274" s="208">
        <v>552</v>
      </c>
      <c r="Z274" s="208">
        <v>558</v>
      </c>
      <c r="AA274" s="208">
        <v>542</v>
      </c>
      <c r="AB274" s="209">
        <v>0.971830985915493</v>
      </c>
      <c r="AC274" s="155">
        <v>0.971326164874552</v>
      </c>
      <c r="AD274" s="173">
        <v>0.000504821040941072</v>
      </c>
    </row>
    <row r="275" spans="1:30">
      <c r="A275" s="175" t="s">
        <v>260</v>
      </c>
      <c r="B275" s="214" t="s">
        <v>1798</v>
      </c>
      <c r="C275" s="214" t="s">
        <v>265</v>
      </c>
      <c r="D275" s="153">
        <v>123</v>
      </c>
      <c r="E275" s="153">
        <v>123</v>
      </c>
      <c r="F275" s="151">
        <v>129</v>
      </c>
      <c r="G275" s="151">
        <v>129</v>
      </c>
      <c r="H275" s="151">
        <v>137</v>
      </c>
      <c r="I275" s="151">
        <v>137</v>
      </c>
      <c r="J275" s="172">
        <v>0.9</v>
      </c>
      <c r="K275" s="154">
        <v>1</v>
      </c>
      <c r="L275" s="154">
        <v>1</v>
      </c>
      <c r="M275" s="154">
        <v>1</v>
      </c>
      <c r="N275" s="207">
        <v>3464</v>
      </c>
      <c r="O275" s="153">
        <v>3434</v>
      </c>
      <c r="P275" s="153">
        <v>123</v>
      </c>
      <c r="Q275" s="151">
        <v>127</v>
      </c>
      <c r="R275" s="151">
        <v>135</v>
      </c>
      <c r="S275" s="154">
        <v>0.991339491916859</v>
      </c>
      <c r="T275" s="154">
        <v>1</v>
      </c>
      <c r="U275" s="155">
        <v>0.984496124031008</v>
      </c>
      <c r="V275" s="155">
        <v>0.985401459854015</v>
      </c>
      <c r="W275" s="173">
        <v>0.0155038759689923</v>
      </c>
      <c r="X275" s="158">
        <v>919</v>
      </c>
      <c r="Y275" s="208">
        <v>909</v>
      </c>
      <c r="Z275" s="208">
        <v>894</v>
      </c>
      <c r="AA275" s="208">
        <v>880</v>
      </c>
      <c r="AB275" s="209">
        <v>0.989118607181719</v>
      </c>
      <c r="AC275" s="155">
        <v>0.984340044742729</v>
      </c>
      <c r="AD275" s="173">
        <v>0.00477856243899</v>
      </c>
    </row>
    <row r="276" spans="1:30">
      <c r="A276" s="175" t="s">
        <v>260</v>
      </c>
      <c r="B276" s="214" t="s">
        <v>1798</v>
      </c>
      <c r="C276" s="214" t="s">
        <v>266</v>
      </c>
      <c r="D276" s="153">
        <v>99</v>
      </c>
      <c r="E276" s="153">
        <v>99</v>
      </c>
      <c r="F276" s="151">
        <v>103</v>
      </c>
      <c r="G276" s="151">
        <v>103</v>
      </c>
      <c r="H276" s="151">
        <v>104</v>
      </c>
      <c r="I276" s="151">
        <v>104</v>
      </c>
      <c r="J276" s="172">
        <v>0.9</v>
      </c>
      <c r="K276" s="154">
        <v>1</v>
      </c>
      <c r="L276" s="154">
        <v>1</v>
      </c>
      <c r="M276" s="154">
        <v>1</v>
      </c>
      <c r="N276" s="207">
        <v>2750</v>
      </c>
      <c r="O276" s="153">
        <v>2722</v>
      </c>
      <c r="P276" s="153">
        <v>99</v>
      </c>
      <c r="Q276" s="151">
        <v>102</v>
      </c>
      <c r="R276" s="151">
        <v>103</v>
      </c>
      <c r="S276" s="154">
        <v>0.989818181818182</v>
      </c>
      <c r="T276" s="154">
        <v>1</v>
      </c>
      <c r="U276" s="155">
        <v>0.990291262135922</v>
      </c>
      <c r="V276" s="155">
        <v>0.990384615384615</v>
      </c>
      <c r="W276" s="173">
        <v>0.00970873786407767</v>
      </c>
      <c r="X276" s="158">
        <v>722</v>
      </c>
      <c r="Y276" s="208">
        <v>715</v>
      </c>
      <c r="Z276" s="208">
        <v>703</v>
      </c>
      <c r="AA276" s="208">
        <v>696</v>
      </c>
      <c r="AB276" s="209">
        <v>0.990304709141274</v>
      </c>
      <c r="AC276" s="155">
        <v>0.990042674253201</v>
      </c>
      <c r="AD276" s="173">
        <v>0.000262034888073637</v>
      </c>
    </row>
    <row r="277" spans="1:30">
      <c r="A277" s="175" t="s">
        <v>260</v>
      </c>
      <c r="B277" s="214" t="s">
        <v>1798</v>
      </c>
      <c r="C277" s="214" t="s">
        <v>267</v>
      </c>
      <c r="D277" s="153">
        <v>90</v>
      </c>
      <c r="E277" s="153">
        <v>88</v>
      </c>
      <c r="F277" s="151">
        <v>93</v>
      </c>
      <c r="G277" s="151">
        <v>91</v>
      </c>
      <c r="H277" s="151">
        <v>99</v>
      </c>
      <c r="I277" s="151">
        <v>96</v>
      </c>
      <c r="J277" s="172">
        <v>0.9</v>
      </c>
      <c r="K277" s="154">
        <v>0.977777777777778</v>
      </c>
      <c r="L277" s="154">
        <v>0.978494623655914</v>
      </c>
      <c r="M277" s="154">
        <v>0.96969696969697</v>
      </c>
      <c r="N277" s="207">
        <v>2620</v>
      </c>
      <c r="O277" s="153">
        <v>2502</v>
      </c>
      <c r="P277" s="153">
        <v>85</v>
      </c>
      <c r="Q277" s="151">
        <v>85</v>
      </c>
      <c r="R277" s="151">
        <v>94</v>
      </c>
      <c r="S277" s="154">
        <v>0.954961832061069</v>
      </c>
      <c r="T277" s="154">
        <v>0.944444444444444</v>
      </c>
      <c r="U277" s="155">
        <v>0.913978494623656</v>
      </c>
      <c r="V277" s="155">
        <v>0.94949494949495</v>
      </c>
      <c r="W277" s="173">
        <v>0.0304659498207885</v>
      </c>
      <c r="X277" s="158">
        <v>676</v>
      </c>
      <c r="Y277" s="208">
        <v>639</v>
      </c>
      <c r="Z277" s="208">
        <v>676</v>
      </c>
      <c r="AA277" s="208">
        <v>644</v>
      </c>
      <c r="AB277" s="209">
        <v>0.945266272189349</v>
      </c>
      <c r="AC277" s="155">
        <v>0.952662721893491</v>
      </c>
      <c r="AD277" s="173">
        <v>-0.00739644970414199</v>
      </c>
    </row>
    <row r="278" spans="1:30">
      <c r="A278" s="175" t="s">
        <v>260</v>
      </c>
      <c r="B278" s="214" t="s">
        <v>1798</v>
      </c>
      <c r="C278" s="214" t="s">
        <v>268</v>
      </c>
      <c r="D278" s="153">
        <v>99</v>
      </c>
      <c r="E278" s="153">
        <v>96</v>
      </c>
      <c r="F278" s="151">
        <v>102</v>
      </c>
      <c r="G278" s="151">
        <v>100</v>
      </c>
      <c r="H278" s="151">
        <v>102</v>
      </c>
      <c r="I278" s="151">
        <v>101</v>
      </c>
      <c r="J278" s="172">
        <v>0.9</v>
      </c>
      <c r="K278" s="154">
        <v>0.96969696969697</v>
      </c>
      <c r="L278" s="154">
        <v>0.980392156862745</v>
      </c>
      <c r="M278" s="154">
        <v>0.990196078431373</v>
      </c>
      <c r="N278" s="207">
        <v>2687</v>
      </c>
      <c r="O278" s="153">
        <v>2551</v>
      </c>
      <c r="P278" s="153">
        <v>91</v>
      </c>
      <c r="Q278" s="151">
        <v>93</v>
      </c>
      <c r="R278" s="151">
        <v>93</v>
      </c>
      <c r="S278" s="154">
        <v>0.949385932266468</v>
      </c>
      <c r="T278" s="154">
        <v>0.919191919191919</v>
      </c>
      <c r="U278" s="155">
        <v>0.911764705882353</v>
      </c>
      <c r="V278" s="155">
        <v>0.911764705882353</v>
      </c>
      <c r="W278" s="173">
        <v>0.00742721330956631</v>
      </c>
      <c r="X278" s="158">
        <v>706</v>
      </c>
      <c r="Y278" s="208">
        <v>656</v>
      </c>
      <c r="Z278" s="208">
        <v>685</v>
      </c>
      <c r="AA278" s="208">
        <v>646</v>
      </c>
      <c r="AB278" s="209">
        <v>0.929178470254957</v>
      </c>
      <c r="AC278" s="155">
        <v>0.943065693430657</v>
      </c>
      <c r="AD278" s="173">
        <v>-0.0138872231756995</v>
      </c>
    </row>
    <row r="279" spans="1:30">
      <c r="A279" s="175" t="s">
        <v>260</v>
      </c>
      <c r="B279" s="214" t="s">
        <v>1798</v>
      </c>
      <c r="C279" s="214" t="s">
        <v>269</v>
      </c>
      <c r="D279" s="153">
        <v>92</v>
      </c>
      <c r="E279" s="153">
        <v>88</v>
      </c>
      <c r="F279" s="151">
        <v>96</v>
      </c>
      <c r="G279" s="151">
        <v>93</v>
      </c>
      <c r="H279" s="151">
        <v>96</v>
      </c>
      <c r="I279" s="151">
        <v>95</v>
      </c>
      <c r="J279" s="172">
        <v>0.9</v>
      </c>
      <c r="K279" s="154">
        <v>0.956521739130435</v>
      </c>
      <c r="L279" s="154">
        <v>0.96875</v>
      </c>
      <c r="M279" s="154">
        <v>0.989583333333333</v>
      </c>
      <c r="N279" s="207">
        <v>2486</v>
      </c>
      <c r="O279" s="153">
        <v>2391</v>
      </c>
      <c r="P279" s="153">
        <v>87</v>
      </c>
      <c r="Q279" s="151">
        <v>90</v>
      </c>
      <c r="R279" s="151">
        <v>92</v>
      </c>
      <c r="S279" s="154">
        <v>0.961786001609011</v>
      </c>
      <c r="T279" s="154">
        <v>0.945652173913043</v>
      </c>
      <c r="U279" s="155">
        <v>0.9375</v>
      </c>
      <c r="V279" s="155">
        <v>0.958333333333333</v>
      </c>
      <c r="W279" s="173">
        <v>0.00815217391304346</v>
      </c>
      <c r="X279" s="158">
        <v>658</v>
      </c>
      <c r="Y279" s="208">
        <v>622</v>
      </c>
      <c r="Z279" s="208">
        <v>641</v>
      </c>
      <c r="AA279" s="208">
        <v>620</v>
      </c>
      <c r="AB279" s="209">
        <v>0.945288753799392</v>
      </c>
      <c r="AC279" s="155">
        <v>0.967238689547582</v>
      </c>
      <c r="AD279" s="173">
        <v>-0.0219499357481897</v>
      </c>
    </row>
    <row r="280" spans="1:30">
      <c r="A280" s="175" t="s">
        <v>260</v>
      </c>
      <c r="B280" s="214" t="s">
        <v>1798</v>
      </c>
      <c r="C280" s="214" t="s">
        <v>270</v>
      </c>
      <c r="D280" s="153">
        <v>0</v>
      </c>
      <c r="E280" s="153">
        <v>0</v>
      </c>
      <c r="F280" s="151">
        <v>0</v>
      </c>
      <c r="G280" s="151">
        <v>0</v>
      </c>
      <c r="H280" s="151">
        <v>0</v>
      </c>
      <c r="I280" s="151">
        <v>0</v>
      </c>
      <c r="J280" s="172">
        <v>0.9</v>
      </c>
      <c r="K280" s="154">
        <v>0</v>
      </c>
      <c r="L280" s="154">
        <v>0</v>
      </c>
      <c r="M280" s="154">
        <v>0</v>
      </c>
      <c r="N280" s="207">
        <v>0</v>
      </c>
      <c r="O280" s="153">
        <v>0</v>
      </c>
      <c r="P280" s="153">
        <v>0</v>
      </c>
      <c r="Q280" s="151">
        <v>0</v>
      </c>
      <c r="R280" s="151">
        <v>0</v>
      </c>
      <c r="S280" s="154">
        <v>0</v>
      </c>
      <c r="T280" s="154">
        <v>0</v>
      </c>
      <c r="U280" s="155">
        <v>0</v>
      </c>
      <c r="V280" s="155">
        <v>0</v>
      </c>
      <c r="W280" s="173">
        <v>0</v>
      </c>
      <c r="X280" s="158">
        <v>0</v>
      </c>
      <c r="Y280" s="208">
        <v>0</v>
      </c>
      <c r="Z280" s="208">
        <v>0</v>
      </c>
      <c r="AA280" s="208">
        <v>0</v>
      </c>
      <c r="AB280" s="209">
        <v>0</v>
      </c>
      <c r="AC280" s="155">
        <v>0</v>
      </c>
      <c r="AD280" s="173">
        <v>0</v>
      </c>
    </row>
    <row r="281" spans="1:30">
      <c r="A281" s="175" t="s">
        <v>260</v>
      </c>
      <c r="B281" s="214" t="s">
        <v>1798</v>
      </c>
      <c r="C281" s="214" t="s">
        <v>271</v>
      </c>
      <c r="D281" s="153">
        <v>16</v>
      </c>
      <c r="E281" s="153">
        <v>15</v>
      </c>
      <c r="F281" s="151">
        <v>16</v>
      </c>
      <c r="G281" s="151">
        <v>15</v>
      </c>
      <c r="H281" s="151">
        <v>17</v>
      </c>
      <c r="I281" s="151">
        <v>16</v>
      </c>
      <c r="J281" s="172">
        <v>0.9</v>
      </c>
      <c r="K281" s="154">
        <v>0.9375</v>
      </c>
      <c r="L281" s="154">
        <v>0.9375</v>
      </c>
      <c r="M281" s="154">
        <v>0.941176470588235</v>
      </c>
      <c r="N281" s="207">
        <v>410</v>
      </c>
      <c r="O281" s="153">
        <v>373</v>
      </c>
      <c r="P281" s="153">
        <v>15</v>
      </c>
      <c r="Q281" s="151">
        <v>15</v>
      </c>
      <c r="R281" s="151">
        <v>16</v>
      </c>
      <c r="S281" s="154">
        <v>0.909756097560976</v>
      </c>
      <c r="T281" s="154">
        <v>0.9375</v>
      </c>
      <c r="U281" s="155">
        <v>0.9375</v>
      </c>
      <c r="V281" s="155">
        <v>0.941176470588235</v>
      </c>
      <c r="W281" s="173">
        <v>0</v>
      </c>
      <c r="X281" s="158">
        <v>111</v>
      </c>
      <c r="Y281" s="208">
        <v>103</v>
      </c>
      <c r="Z281" s="208">
        <v>104</v>
      </c>
      <c r="AA281" s="208">
        <v>92</v>
      </c>
      <c r="AB281" s="209">
        <v>0.927927927927928</v>
      </c>
      <c r="AC281" s="155">
        <v>0.884615384615385</v>
      </c>
      <c r="AD281" s="173">
        <v>0.0433125433125433</v>
      </c>
    </row>
    <row r="282" spans="1:30">
      <c r="A282" s="175" t="s">
        <v>260</v>
      </c>
      <c r="B282" s="214" t="s">
        <v>1798</v>
      </c>
      <c r="C282" s="214" t="s">
        <v>272</v>
      </c>
      <c r="D282" s="153">
        <v>0</v>
      </c>
      <c r="E282" s="153">
        <v>0</v>
      </c>
      <c r="F282" s="151">
        <v>0</v>
      </c>
      <c r="G282" s="151">
        <v>0</v>
      </c>
      <c r="H282" s="151">
        <v>0</v>
      </c>
      <c r="I282" s="151">
        <v>0</v>
      </c>
      <c r="J282" s="172">
        <v>0.9</v>
      </c>
      <c r="K282" s="154">
        <v>0</v>
      </c>
      <c r="L282" s="154">
        <v>0</v>
      </c>
      <c r="M282" s="154">
        <v>0</v>
      </c>
      <c r="N282" s="207">
        <v>0</v>
      </c>
      <c r="O282" s="153">
        <v>0</v>
      </c>
      <c r="P282" s="153">
        <v>0</v>
      </c>
      <c r="Q282" s="151">
        <v>0</v>
      </c>
      <c r="R282" s="151">
        <v>0</v>
      </c>
      <c r="S282" s="154">
        <v>0</v>
      </c>
      <c r="T282" s="154">
        <v>0</v>
      </c>
      <c r="U282" s="155">
        <v>0</v>
      </c>
      <c r="V282" s="155">
        <v>0</v>
      </c>
      <c r="W282" s="173">
        <v>0</v>
      </c>
      <c r="X282" s="158">
        <v>0</v>
      </c>
      <c r="Y282" s="208">
        <v>0</v>
      </c>
      <c r="Z282" s="208">
        <v>0</v>
      </c>
      <c r="AA282" s="208">
        <v>0</v>
      </c>
      <c r="AB282" s="209">
        <v>0</v>
      </c>
      <c r="AC282" s="155">
        <v>0</v>
      </c>
      <c r="AD282" s="173">
        <v>0</v>
      </c>
    </row>
    <row r="283" spans="1:30">
      <c r="A283" s="175" t="s">
        <v>260</v>
      </c>
      <c r="B283" s="214" t="s">
        <v>1798</v>
      </c>
      <c r="C283" s="214" t="s">
        <v>273</v>
      </c>
      <c r="D283" s="153">
        <v>0</v>
      </c>
      <c r="E283" s="153">
        <v>0</v>
      </c>
      <c r="F283" s="151">
        <v>0</v>
      </c>
      <c r="G283" s="151">
        <v>0</v>
      </c>
      <c r="H283" s="151">
        <v>0</v>
      </c>
      <c r="I283" s="151">
        <v>0</v>
      </c>
      <c r="J283" s="172">
        <v>0.9</v>
      </c>
      <c r="K283" s="154">
        <v>0</v>
      </c>
      <c r="L283" s="154">
        <v>0</v>
      </c>
      <c r="M283" s="154">
        <v>0</v>
      </c>
      <c r="N283" s="207">
        <v>0</v>
      </c>
      <c r="O283" s="153">
        <v>0</v>
      </c>
      <c r="P283" s="153">
        <v>0</v>
      </c>
      <c r="Q283" s="151">
        <v>0</v>
      </c>
      <c r="R283" s="151">
        <v>0</v>
      </c>
      <c r="S283" s="154">
        <v>0</v>
      </c>
      <c r="T283" s="154">
        <v>0</v>
      </c>
      <c r="U283" s="155">
        <v>0</v>
      </c>
      <c r="V283" s="155">
        <v>0</v>
      </c>
      <c r="W283" s="173">
        <v>0</v>
      </c>
      <c r="X283" s="158">
        <v>0</v>
      </c>
      <c r="Y283" s="208">
        <v>0</v>
      </c>
      <c r="Z283" s="208">
        <v>0</v>
      </c>
      <c r="AA283" s="208">
        <v>0</v>
      </c>
      <c r="AB283" s="209">
        <v>0</v>
      </c>
      <c r="AC283" s="155">
        <v>0</v>
      </c>
      <c r="AD283" s="173">
        <v>0</v>
      </c>
    </row>
    <row r="284" spans="1:30">
      <c r="A284" s="175" t="s">
        <v>260</v>
      </c>
      <c r="B284" s="214" t="s">
        <v>1798</v>
      </c>
      <c r="C284" s="214" t="s">
        <v>274</v>
      </c>
      <c r="D284" s="153">
        <v>0</v>
      </c>
      <c r="E284" s="153">
        <v>0</v>
      </c>
      <c r="F284" s="151">
        <v>0</v>
      </c>
      <c r="G284" s="151">
        <v>0</v>
      </c>
      <c r="H284" s="151">
        <v>0</v>
      </c>
      <c r="I284" s="151">
        <v>0</v>
      </c>
      <c r="J284" s="172">
        <v>0.9</v>
      </c>
      <c r="K284" s="154">
        <v>0</v>
      </c>
      <c r="L284" s="154">
        <v>0</v>
      </c>
      <c r="M284" s="154">
        <v>0</v>
      </c>
      <c r="N284" s="207">
        <v>0</v>
      </c>
      <c r="O284" s="153">
        <v>0</v>
      </c>
      <c r="P284" s="153">
        <v>0</v>
      </c>
      <c r="Q284" s="151">
        <v>0</v>
      </c>
      <c r="R284" s="151">
        <v>0</v>
      </c>
      <c r="S284" s="154">
        <v>0</v>
      </c>
      <c r="T284" s="154">
        <v>0</v>
      </c>
      <c r="U284" s="155">
        <v>0</v>
      </c>
      <c r="V284" s="155">
        <v>0</v>
      </c>
      <c r="W284" s="173">
        <v>0</v>
      </c>
      <c r="X284" s="158">
        <v>0</v>
      </c>
      <c r="Y284" s="208">
        <v>0</v>
      </c>
      <c r="Z284" s="208">
        <v>0</v>
      </c>
      <c r="AA284" s="208">
        <v>0</v>
      </c>
      <c r="AB284" s="209">
        <v>0</v>
      </c>
      <c r="AC284" s="155">
        <v>0</v>
      </c>
      <c r="AD284" s="173">
        <v>0</v>
      </c>
    </row>
    <row r="285" spans="1:30">
      <c r="A285" s="175" t="s">
        <v>260</v>
      </c>
      <c r="B285" s="214" t="s">
        <v>1798</v>
      </c>
      <c r="C285" s="214" t="s">
        <v>275</v>
      </c>
      <c r="D285" s="153">
        <v>0</v>
      </c>
      <c r="E285" s="153">
        <v>0</v>
      </c>
      <c r="F285" s="151">
        <v>0</v>
      </c>
      <c r="G285" s="151">
        <v>0</v>
      </c>
      <c r="H285" s="151">
        <v>0</v>
      </c>
      <c r="I285" s="151">
        <v>0</v>
      </c>
      <c r="J285" s="172">
        <v>0.9</v>
      </c>
      <c r="K285" s="154">
        <v>0</v>
      </c>
      <c r="L285" s="154">
        <v>0</v>
      </c>
      <c r="M285" s="154">
        <v>0</v>
      </c>
      <c r="N285" s="207">
        <v>0</v>
      </c>
      <c r="O285" s="153">
        <v>0</v>
      </c>
      <c r="P285" s="153">
        <v>0</v>
      </c>
      <c r="Q285" s="151">
        <v>0</v>
      </c>
      <c r="R285" s="151">
        <v>0</v>
      </c>
      <c r="S285" s="154">
        <v>0</v>
      </c>
      <c r="T285" s="154">
        <v>0</v>
      </c>
      <c r="U285" s="155">
        <v>0</v>
      </c>
      <c r="V285" s="155">
        <v>0</v>
      </c>
      <c r="W285" s="173">
        <v>0</v>
      </c>
      <c r="X285" s="158">
        <v>0</v>
      </c>
      <c r="Y285" s="208">
        <v>0</v>
      </c>
      <c r="Z285" s="208">
        <v>0</v>
      </c>
      <c r="AA285" s="208">
        <v>0</v>
      </c>
      <c r="AB285" s="209">
        <v>0</v>
      </c>
      <c r="AC285" s="155">
        <v>0</v>
      </c>
      <c r="AD285" s="173">
        <v>0</v>
      </c>
    </row>
    <row r="286" spans="1:30">
      <c r="A286" s="175" t="s">
        <v>260</v>
      </c>
      <c r="B286" s="214" t="s">
        <v>1799</v>
      </c>
      <c r="C286" s="214" t="s">
        <v>276</v>
      </c>
      <c r="D286" s="153">
        <v>71</v>
      </c>
      <c r="E286" s="153">
        <v>68</v>
      </c>
      <c r="F286" s="151">
        <v>78</v>
      </c>
      <c r="G286" s="151">
        <v>77</v>
      </c>
      <c r="H286" s="151">
        <v>81</v>
      </c>
      <c r="I286" s="151">
        <v>80</v>
      </c>
      <c r="J286" s="172">
        <v>0.9</v>
      </c>
      <c r="K286" s="154">
        <v>0.957746478873239</v>
      </c>
      <c r="L286" s="154">
        <v>0.987179487179487</v>
      </c>
      <c r="M286" s="154">
        <v>0.987654320987654</v>
      </c>
      <c r="N286" s="207">
        <v>2095</v>
      </c>
      <c r="O286" s="153">
        <v>1883</v>
      </c>
      <c r="P286" s="153">
        <v>65</v>
      </c>
      <c r="Q286" s="151">
        <v>74</v>
      </c>
      <c r="R286" s="151">
        <v>76</v>
      </c>
      <c r="S286" s="154">
        <v>0.898806682577566</v>
      </c>
      <c r="T286" s="154">
        <v>0.915492957746479</v>
      </c>
      <c r="U286" s="155">
        <v>0.948717948717949</v>
      </c>
      <c r="V286" s="155">
        <v>0.938271604938272</v>
      </c>
      <c r="W286" s="173">
        <v>-0.0332249909714698</v>
      </c>
      <c r="X286" s="158">
        <v>539</v>
      </c>
      <c r="Y286" s="208">
        <v>476</v>
      </c>
      <c r="Z286" s="208">
        <v>533</v>
      </c>
      <c r="AA286" s="208">
        <v>463</v>
      </c>
      <c r="AB286" s="209">
        <v>0.883116883116883</v>
      </c>
      <c r="AC286" s="155">
        <v>0.868667917448405</v>
      </c>
      <c r="AD286" s="173">
        <v>0.0144489656684779</v>
      </c>
    </row>
    <row r="287" spans="1:30">
      <c r="A287" s="175" t="s">
        <v>260</v>
      </c>
      <c r="B287" s="214" t="s">
        <v>1799</v>
      </c>
      <c r="C287" s="214" t="s">
        <v>277</v>
      </c>
      <c r="D287" s="153">
        <v>114</v>
      </c>
      <c r="E287" s="153">
        <v>112</v>
      </c>
      <c r="F287" s="151">
        <v>119</v>
      </c>
      <c r="G287" s="151">
        <v>118</v>
      </c>
      <c r="H287" s="151">
        <v>138</v>
      </c>
      <c r="I287" s="151">
        <v>136</v>
      </c>
      <c r="J287" s="172">
        <v>0.9</v>
      </c>
      <c r="K287" s="154">
        <v>0.982456140350877</v>
      </c>
      <c r="L287" s="154">
        <v>0.991596638655462</v>
      </c>
      <c r="M287" s="154">
        <v>0.985507246376812</v>
      </c>
      <c r="N287" s="207">
        <v>3334</v>
      </c>
      <c r="O287" s="153">
        <v>3046</v>
      </c>
      <c r="P287" s="153">
        <v>111</v>
      </c>
      <c r="Q287" s="151">
        <v>101</v>
      </c>
      <c r="R287" s="151">
        <v>128</v>
      </c>
      <c r="S287" s="154">
        <v>0.913617276544691</v>
      </c>
      <c r="T287" s="154">
        <v>0.973684210526316</v>
      </c>
      <c r="U287" s="155">
        <v>0.848739495798319</v>
      </c>
      <c r="V287" s="155">
        <v>0.927536231884058</v>
      </c>
      <c r="W287" s="173">
        <v>0.124944714727997</v>
      </c>
      <c r="X287" s="158">
        <v>875</v>
      </c>
      <c r="Y287" s="208">
        <v>789</v>
      </c>
      <c r="Z287" s="208">
        <v>856</v>
      </c>
      <c r="AA287" s="208">
        <v>757</v>
      </c>
      <c r="AB287" s="209">
        <v>0.901714285714286</v>
      </c>
      <c r="AC287" s="155">
        <v>0.884345794392523</v>
      </c>
      <c r="AD287" s="173">
        <v>0.0173684913217623</v>
      </c>
    </row>
    <row r="288" spans="1:30">
      <c r="A288" s="175" t="s">
        <v>260</v>
      </c>
      <c r="B288" s="214" t="s">
        <v>1799</v>
      </c>
      <c r="C288" s="214" t="s">
        <v>278</v>
      </c>
      <c r="D288" s="153">
        <v>99</v>
      </c>
      <c r="E288" s="153">
        <v>99</v>
      </c>
      <c r="F288" s="151">
        <v>106</v>
      </c>
      <c r="G288" s="151">
        <v>106</v>
      </c>
      <c r="H288" s="151">
        <v>110</v>
      </c>
      <c r="I288" s="151">
        <v>110</v>
      </c>
      <c r="J288" s="172">
        <v>0.9</v>
      </c>
      <c r="K288" s="154">
        <v>1</v>
      </c>
      <c r="L288" s="154">
        <v>1</v>
      </c>
      <c r="M288" s="154">
        <v>1</v>
      </c>
      <c r="N288" s="207">
        <v>2725</v>
      </c>
      <c r="O288" s="153">
        <v>2530</v>
      </c>
      <c r="P288" s="153">
        <v>93</v>
      </c>
      <c r="Q288" s="151">
        <v>104</v>
      </c>
      <c r="R288" s="151">
        <v>106</v>
      </c>
      <c r="S288" s="154">
        <v>0.928440366972477</v>
      </c>
      <c r="T288" s="154">
        <v>0.939393939393939</v>
      </c>
      <c r="U288" s="155">
        <v>0.981132075471698</v>
      </c>
      <c r="V288" s="155">
        <v>0.963636363636364</v>
      </c>
      <c r="W288" s="173">
        <v>-0.0417381360777587</v>
      </c>
      <c r="X288" s="158">
        <v>717</v>
      </c>
      <c r="Y288" s="208">
        <v>680</v>
      </c>
      <c r="Z288" s="208">
        <v>695</v>
      </c>
      <c r="AA288" s="208">
        <v>649</v>
      </c>
      <c r="AB288" s="209">
        <v>0.94839609483961</v>
      </c>
      <c r="AC288" s="155">
        <v>0.933812949640288</v>
      </c>
      <c r="AD288" s="173">
        <v>0.0145831451993218</v>
      </c>
    </row>
    <row r="289" spans="1:30">
      <c r="A289" s="175" t="s">
        <v>260</v>
      </c>
      <c r="B289" s="214" t="s">
        <v>1799</v>
      </c>
      <c r="C289" s="214" t="s">
        <v>279</v>
      </c>
      <c r="D289" s="153">
        <v>0</v>
      </c>
      <c r="E289" s="153">
        <v>0</v>
      </c>
      <c r="F289" s="151">
        <v>0</v>
      </c>
      <c r="G289" s="151">
        <v>0</v>
      </c>
      <c r="H289" s="151">
        <v>0</v>
      </c>
      <c r="I289" s="151">
        <v>0</v>
      </c>
      <c r="J289" s="172">
        <v>0.9</v>
      </c>
      <c r="K289" s="154">
        <v>0</v>
      </c>
      <c r="L289" s="154">
        <v>0</v>
      </c>
      <c r="M289" s="154">
        <v>0</v>
      </c>
      <c r="N289" s="207">
        <v>0</v>
      </c>
      <c r="O289" s="153">
        <v>0</v>
      </c>
      <c r="P289" s="153">
        <v>0</v>
      </c>
      <c r="Q289" s="151">
        <v>0</v>
      </c>
      <c r="R289" s="151">
        <v>0</v>
      </c>
      <c r="S289" s="154">
        <v>0</v>
      </c>
      <c r="T289" s="154">
        <v>0</v>
      </c>
      <c r="U289" s="155">
        <v>0</v>
      </c>
      <c r="V289" s="155">
        <v>0</v>
      </c>
      <c r="W289" s="173">
        <v>0</v>
      </c>
      <c r="X289" s="158">
        <v>0</v>
      </c>
      <c r="Y289" s="208">
        <v>0</v>
      </c>
      <c r="Z289" s="208">
        <v>0</v>
      </c>
      <c r="AA289" s="208">
        <v>0</v>
      </c>
      <c r="AB289" s="209">
        <v>0</v>
      </c>
      <c r="AC289" s="155">
        <v>0</v>
      </c>
      <c r="AD289" s="173">
        <v>0</v>
      </c>
    </row>
    <row r="290" spans="1:30">
      <c r="A290" s="175" t="s">
        <v>260</v>
      </c>
      <c r="B290" s="214" t="s">
        <v>1799</v>
      </c>
      <c r="C290" s="214" t="s">
        <v>280</v>
      </c>
      <c r="D290" s="153">
        <v>0</v>
      </c>
      <c r="E290" s="153">
        <v>0</v>
      </c>
      <c r="F290" s="151">
        <v>0</v>
      </c>
      <c r="G290" s="151">
        <v>0</v>
      </c>
      <c r="H290" s="151">
        <v>0</v>
      </c>
      <c r="I290" s="151">
        <v>0</v>
      </c>
      <c r="J290" s="172">
        <v>0.9</v>
      </c>
      <c r="K290" s="154">
        <v>0</v>
      </c>
      <c r="L290" s="154">
        <v>0</v>
      </c>
      <c r="M290" s="154">
        <v>0</v>
      </c>
      <c r="N290" s="207">
        <v>0</v>
      </c>
      <c r="O290" s="153">
        <v>0</v>
      </c>
      <c r="P290" s="153">
        <v>0</v>
      </c>
      <c r="Q290" s="151">
        <v>0</v>
      </c>
      <c r="R290" s="151">
        <v>0</v>
      </c>
      <c r="S290" s="154">
        <v>0</v>
      </c>
      <c r="T290" s="154">
        <v>0</v>
      </c>
      <c r="U290" s="155">
        <v>0</v>
      </c>
      <c r="V290" s="155">
        <v>0</v>
      </c>
      <c r="W290" s="173">
        <v>0</v>
      </c>
      <c r="X290" s="158">
        <v>0</v>
      </c>
      <c r="Y290" s="208">
        <v>0</v>
      </c>
      <c r="Z290" s="208">
        <v>0</v>
      </c>
      <c r="AA290" s="208">
        <v>0</v>
      </c>
      <c r="AB290" s="209">
        <v>0</v>
      </c>
      <c r="AC290" s="155">
        <v>0</v>
      </c>
      <c r="AD290" s="173">
        <v>0</v>
      </c>
    </row>
    <row r="291" spans="1:30">
      <c r="A291" s="175" t="s">
        <v>260</v>
      </c>
      <c r="B291" s="214" t="s">
        <v>1799</v>
      </c>
      <c r="C291" s="214" t="s">
        <v>281</v>
      </c>
      <c r="D291" s="153">
        <v>32</v>
      </c>
      <c r="E291" s="153">
        <v>32</v>
      </c>
      <c r="F291" s="151">
        <v>35</v>
      </c>
      <c r="G291" s="151">
        <v>35</v>
      </c>
      <c r="H291" s="151">
        <v>37</v>
      </c>
      <c r="I291" s="151">
        <v>37</v>
      </c>
      <c r="J291" s="172">
        <v>0.9</v>
      </c>
      <c r="K291" s="154">
        <v>1</v>
      </c>
      <c r="L291" s="154">
        <v>1</v>
      </c>
      <c r="M291" s="154">
        <v>1</v>
      </c>
      <c r="N291" s="207">
        <v>909</v>
      </c>
      <c r="O291" s="153">
        <v>766</v>
      </c>
      <c r="P291" s="153">
        <v>32</v>
      </c>
      <c r="Q291" s="151">
        <v>33</v>
      </c>
      <c r="R291" s="151">
        <v>36</v>
      </c>
      <c r="S291" s="154">
        <v>0.842684268426843</v>
      </c>
      <c r="T291" s="154">
        <v>1</v>
      </c>
      <c r="U291" s="155">
        <v>0.942857142857143</v>
      </c>
      <c r="V291" s="155">
        <v>0.972972972972973</v>
      </c>
      <c r="W291" s="173">
        <v>0.0571428571428572</v>
      </c>
      <c r="X291" s="158">
        <v>238</v>
      </c>
      <c r="Y291" s="208">
        <v>216</v>
      </c>
      <c r="Z291" s="208">
        <v>231</v>
      </c>
      <c r="AA291" s="208">
        <v>177</v>
      </c>
      <c r="AB291" s="209">
        <v>0.907563025210084</v>
      </c>
      <c r="AC291" s="155">
        <v>0.766233766233766</v>
      </c>
      <c r="AD291" s="173">
        <v>0.141329258976318</v>
      </c>
    </row>
    <row r="292" spans="1:30">
      <c r="A292" s="175" t="s">
        <v>260</v>
      </c>
      <c r="B292" s="214" t="s">
        <v>1799</v>
      </c>
      <c r="C292" s="214" t="s">
        <v>282</v>
      </c>
      <c r="D292" s="153">
        <v>42</v>
      </c>
      <c r="E292" s="153">
        <v>42</v>
      </c>
      <c r="F292" s="151">
        <v>44</v>
      </c>
      <c r="G292" s="151">
        <v>44</v>
      </c>
      <c r="H292" s="151">
        <v>42</v>
      </c>
      <c r="I292" s="151">
        <v>42</v>
      </c>
      <c r="J292" s="172">
        <v>0.9</v>
      </c>
      <c r="K292" s="154">
        <v>1</v>
      </c>
      <c r="L292" s="154">
        <v>1</v>
      </c>
      <c r="M292" s="154">
        <v>1</v>
      </c>
      <c r="N292" s="207">
        <v>1134</v>
      </c>
      <c r="O292" s="153">
        <v>1109</v>
      </c>
      <c r="P292" s="153">
        <v>42</v>
      </c>
      <c r="Q292" s="151">
        <v>42</v>
      </c>
      <c r="R292" s="151">
        <v>42</v>
      </c>
      <c r="S292" s="154">
        <v>0.977954144620811</v>
      </c>
      <c r="T292" s="154">
        <v>1</v>
      </c>
      <c r="U292" s="155">
        <v>0.954545454545455</v>
      </c>
      <c r="V292" s="155">
        <v>1</v>
      </c>
      <c r="W292" s="173">
        <v>0.0454545454545454</v>
      </c>
      <c r="X292" s="158">
        <v>296</v>
      </c>
      <c r="Y292" s="208">
        <v>292</v>
      </c>
      <c r="Z292" s="208">
        <v>298</v>
      </c>
      <c r="AA292" s="208">
        <v>292</v>
      </c>
      <c r="AB292" s="209">
        <v>0.986486486486487</v>
      </c>
      <c r="AC292" s="155">
        <v>0.979865771812081</v>
      </c>
      <c r="AD292" s="173">
        <v>0.00662071467440595</v>
      </c>
    </row>
    <row r="293" spans="1:30">
      <c r="A293" s="175" t="s">
        <v>260</v>
      </c>
      <c r="B293" s="214" t="s">
        <v>1799</v>
      </c>
      <c r="C293" s="214" t="s">
        <v>283</v>
      </c>
      <c r="D293" s="153">
        <v>0</v>
      </c>
      <c r="E293" s="153">
        <v>0</v>
      </c>
      <c r="F293" s="151">
        <v>0</v>
      </c>
      <c r="G293" s="151">
        <v>0</v>
      </c>
      <c r="H293" s="151">
        <v>0</v>
      </c>
      <c r="I293" s="151">
        <v>0</v>
      </c>
      <c r="J293" s="172">
        <v>0.9</v>
      </c>
      <c r="K293" s="154">
        <v>0</v>
      </c>
      <c r="L293" s="154">
        <v>0</v>
      </c>
      <c r="M293" s="154">
        <v>0</v>
      </c>
      <c r="N293" s="207">
        <v>0</v>
      </c>
      <c r="O293" s="153">
        <v>0</v>
      </c>
      <c r="P293" s="153">
        <v>0</v>
      </c>
      <c r="Q293" s="151">
        <v>0</v>
      </c>
      <c r="R293" s="151">
        <v>0</v>
      </c>
      <c r="S293" s="154">
        <v>0</v>
      </c>
      <c r="T293" s="154">
        <v>0</v>
      </c>
      <c r="U293" s="155">
        <v>0</v>
      </c>
      <c r="V293" s="155">
        <v>0</v>
      </c>
      <c r="W293" s="173">
        <v>0</v>
      </c>
      <c r="X293" s="158">
        <v>0</v>
      </c>
      <c r="Y293" s="208">
        <v>0</v>
      </c>
      <c r="Z293" s="208">
        <v>0</v>
      </c>
      <c r="AA293" s="208">
        <v>0</v>
      </c>
      <c r="AB293" s="209">
        <v>0</v>
      </c>
      <c r="AC293" s="155">
        <v>0</v>
      </c>
      <c r="AD293" s="173">
        <v>0</v>
      </c>
    </row>
    <row r="294" spans="1:30">
      <c r="A294" s="175" t="s">
        <v>260</v>
      </c>
      <c r="B294" s="214" t="s">
        <v>1799</v>
      </c>
      <c r="C294" s="214" t="s">
        <v>284</v>
      </c>
      <c r="D294" s="153">
        <v>0</v>
      </c>
      <c r="E294" s="153">
        <v>0</v>
      </c>
      <c r="F294" s="151">
        <v>0</v>
      </c>
      <c r="G294" s="151">
        <v>0</v>
      </c>
      <c r="H294" s="151">
        <v>0</v>
      </c>
      <c r="I294" s="151">
        <v>0</v>
      </c>
      <c r="J294" s="172">
        <v>0.9</v>
      </c>
      <c r="K294" s="154">
        <v>0</v>
      </c>
      <c r="L294" s="154">
        <v>0</v>
      </c>
      <c r="M294" s="154">
        <v>0</v>
      </c>
      <c r="N294" s="207">
        <v>0</v>
      </c>
      <c r="O294" s="153">
        <v>0</v>
      </c>
      <c r="P294" s="153">
        <v>0</v>
      </c>
      <c r="Q294" s="151">
        <v>0</v>
      </c>
      <c r="R294" s="151">
        <v>0</v>
      </c>
      <c r="S294" s="154">
        <v>0</v>
      </c>
      <c r="T294" s="154">
        <v>0</v>
      </c>
      <c r="U294" s="155">
        <v>0</v>
      </c>
      <c r="V294" s="155">
        <v>0</v>
      </c>
      <c r="W294" s="173">
        <v>0</v>
      </c>
      <c r="X294" s="158">
        <v>0</v>
      </c>
      <c r="Y294" s="208">
        <v>0</v>
      </c>
      <c r="Z294" s="208">
        <v>0</v>
      </c>
      <c r="AA294" s="208">
        <v>0</v>
      </c>
      <c r="AB294" s="209">
        <v>0</v>
      </c>
      <c r="AC294" s="155">
        <v>0</v>
      </c>
      <c r="AD294" s="173">
        <v>0</v>
      </c>
    </row>
    <row r="295" spans="1:30">
      <c r="A295" s="175" t="s">
        <v>260</v>
      </c>
      <c r="B295" s="214" t="s">
        <v>1799</v>
      </c>
      <c r="C295" s="214" t="s">
        <v>285</v>
      </c>
      <c r="D295" s="153">
        <v>0</v>
      </c>
      <c r="E295" s="153">
        <v>0</v>
      </c>
      <c r="F295" s="151">
        <v>0</v>
      </c>
      <c r="G295" s="151">
        <v>0</v>
      </c>
      <c r="H295" s="151">
        <v>0</v>
      </c>
      <c r="I295" s="151">
        <v>0</v>
      </c>
      <c r="J295" s="172">
        <v>0.9</v>
      </c>
      <c r="K295" s="154">
        <v>0</v>
      </c>
      <c r="L295" s="154">
        <v>0</v>
      </c>
      <c r="M295" s="154">
        <v>0</v>
      </c>
      <c r="N295" s="207">
        <v>0</v>
      </c>
      <c r="O295" s="153">
        <v>0</v>
      </c>
      <c r="P295" s="153">
        <v>0</v>
      </c>
      <c r="Q295" s="151">
        <v>0</v>
      </c>
      <c r="R295" s="151">
        <v>0</v>
      </c>
      <c r="S295" s="154">
        <v>0</v>
      </c>
      <c r="T295" s="154">
        <v>0</v>
      </c>
      <c r="U295" s="155">
        <v>0</v>
      </c>
      <c r="V295" s="155">
        <v>0</v>
      </c>
      <c r="W295" s="173">
        <v>0</v>
      </c>
      <c r="X295" s="158">
        <v>0</v>
      </c>
      <c r="Y295" s="208">
        <v>0</v>
      </c>
      <c r="Z295" s="208">
        <v>0</v>
      </c>
      <c r="AA295" s="208">
        <v>0</v>
      </c>
      <c r="AB295" s="209">
        <v>0</v>
      </c>
      <c r="AC295" s="155">
        <v>0</v>
      </c>
      <c r="AD295" s="173">
        <v>0</v>
      </c>
    </row>
    <row r="296" spans="1:30">
      <c r="A296" s="175" t="s">
        <v>260</v>
      </c>
      <c r="B296" s="214" t="s">
        <v>1799</v>
      </c>
      <c r="C296" s="214" t="s">
        <v>286</v>
      </c>
      <c r="D296" s="153">
        <v>0</v>
      </c>
      <c r="E296" s="153">
        <v>0</v>
      </c>
      <c r="F296" s="151">
        <v>0</v>
      </c>
      <c r="G296" s="151">
        <v>0</v>
      </c>
      <c r="H296" s="151">
        <v>0</v>
      </c>
      <c r="I296" s="151">
        <v>0</v>
      </c>
      <c r="J296" s="172">
        <v>0.9</v>
      </c>
      <c r="K296" s="154">
        <v>0</v>
      </c>
      <c r="L296" s="154">
        <v>0</v>
      </c>
      <c r="M296" s="154">
        <v>0</v>
      </c>
      <c r="N296" s="207">
        <v>0</v>
      </c>
      <c r="O296" s="153">
        <v>0</v>
      </c>
      <c r="P296" s="153">
        <v>0</v>
      </c>
      <c r="Q296" s="151">
        <v>0</v>
      </c>
      <c r="R296" s="151">
        <v>0</v>
      </c>
      <c r="S296" s="154">
        <v>0</v>
      </c>
      <c r="T296" s="154">
        <v>0</v>
      </c>
      <c r="U296" s="155">
        <v>0</v>
      </c>
      <c r="V296" s="155">
        <v>0</v>
      </c>
      <c r="W296" s="173">
        <v>0</v>
      </c>
      <c r="X296" s="158">
        <v>0</v>
      </c>
      <c r="Y296" s="208">
        <v>0</v>
      </c>
      <c r="Z296" s="208">
        <v>0</v>
      </c>
      <c r="AA296" s="208">
        <v>0</v>
      </c>
      <c r="AB296" s="209">
        <v>0</v>
      </c>
      <c r="AC296" s="155">
        <v>0</v>
      </c>
      <c r="AD296" s="173">
        <v>0</v>
      </c>
    </row>
    <row r="297" spans="1:30">
      <c r="A297" s="175" t="s">
        <v>260</v>
      </c>
      <c r="B297" s="214" t="s">
        <v>1799</v>
      </c>
      <c r="C297" s="214" t="s">
        <v>287</v>
      </c>
      <c r="D297" s="153">
        <v>0</v>
      </c>
      <c r="E297" s="153">
        <v>0</v>
      </c>
      <c r="F297" s="151">
        <v>0</v>
      </c>
      <c r="G297" s="151">
        <v>0</v>
      </c>
      <c r="H297" s="151">
        <v>0</v>
      </c>
      <c r="I297" s="151">
        <v>0</v>
      </c>
      <c r="J297" s="172">
        <v>0.9</v>
      </c>
      <c r="K297" s="154">
        <v>0</v>
      </c>
      <c r="L297" s="154">
        <v>0</v>
      </c>
      <c r="M297" s="154">
        <v>0</v>
      </c>
      <c r="N297" s="207">
        <v>0</v>
      </c>
      <c r="O297" s="153">
        <v>0</v>
      </c>
      <c r="P297" s="153">
        <v>0</v>
      </c>
      <c r="Q297" s="151">
        <v>0</v>
      </c>
      <c r="R297" s="151">
        <v>0</v>
      </c>
      <c r="S297" s="154">
        <v>0</v>
      </c>
      <c r="T297" s="154">
        <v>0</v>
      </c>
      <c r="U297" s="155">
        <v>0</v>
      </c>
      <c r="V297" s="155">
        <v>0</v>
      </c>
      <c r="W297" s="173">
        <v>0</v>
      </c>
      <c r="X297" s="158">
        <v>0</v>
      </c>
      <c r="Y297" s="208">
        <v>0</v>
      </c>
      <c r="Z297" s="208">
        <v>0</v>
      </c>
      <c r="AA297" s="208">
        <v>0</v>
      </c>
      <c r="AB297" s="209">
        <v>0</v>
      </c>
      <c r="AC297" s="155">
        <v>0</v>
      </c>
      <c r="AD297" s="173">
        <v>0</v>
      </c>
    </row>
    <row r="298" spans="1:30">
      <c r="A298" s="175" t="s">
        <v>260</v>
      </c>
      <c r="B298" s="214" t="s">
        <v>1799</v>
      </c>
      <c r="C298" s="214" t="s">
        <v>288</v>
      </c>
      <c r="D298" s="153">
        <v>0</v>
      </c>
      <c r="E298" s="153">
        <v>0</v>
      </c>
      <c r="F298" s="151">
        <v>0</v>
      </c>
      <c r="G298" s="151">
        <v>0</v>
      </c>
      <c r="H298" s="151">
        <v>0</v>
      </c>
      <c r="I298" s="151">
        <v>0</v>
      </c>
      <c r="J298" s="172">
        <v>0.9</v>
      </c>
      <c r="K298" s="154">
        <v>0</v>
      </c>
      <c r="L298" s="154">
        <v>0</v>
      </c>
      <c r="M298" s="154">
        <v>0</v>
      </c>
      <c r="N298" s="207">
        <v>0</v>
      </c>
      <c r="O298" s="153">
        <v>0</v>
      </c>
      <c r="P298" s="153">
        <v>0</v>
      </c>
      <c r="Q298" s="151">
        <v>0</v>
      </c>
      <c r="R298" s="151">
        <v>0</v>
      </c>
      <c r="S298" s="154">
        <v>0</v>
      </c>
      <c r="T298" s="154">
        <v>0</v>
      </c>
      <c r="U298" s="155">
        <v>0</v>
      </c>
      <c r="V298" s="155">
        <v>0</v>
      </c>
      <c r="W298" s="173">
        <v>0</v>
      </c>
      <c r="X298" s="158">
        <v>0</v>
      </c>
      <c r="Y298" s="208">
        <v>0</v>
      </c>
      <c r="Z298" s="208">
        <v>0</v>
      </c>
      <c r="AA298" s="208">
        <v>0</v>
      </c>
      <c r="AB298" s="209">
        <v>0</v>
      </c>
      <c r="AC298" s="155">
        <v>0</v>
      </c>
      <c r="AD298" s="173">
        <v>0</v>
      </c>
    </row>
    <row r="299" spans="1:30">
      <c r="A299" s="175" t="s">
        <v>260</v>
      </c>
      <c r="B299" s="214" t="s">
        <v>1799</v>
      </c>
      <c r="C299" s="214" t="s">
        <v>289</v>
      </c>
      <c r="D299" s="153">
        <v>0</v>
      </c>
      <c r="E299" s="153">
        <v>0</v>
      </c>
      <c r="F299" s="151">
        <v>0</v>
      </c>
      <c r="G299" s="151">
        <v>0</v>
      </c>
      <c r="H299" s="151">
        <v>0</v>
      </c>
      <c r="I299" s="151">
        <v>0</v>
      </c>
      <c r="J299" s="172">
        <v>0.9</v>
      </c>
      <c r="K299" s="154">
        <v>0</v>
      </c>
      <c r="L299" s="154">
        <v>0</v>
      </c>
      <c r="M299" s="154">
        <v>0</v>
      </c>
      <c r="N299" s="207">
        <v>0</v>
      </c>
      <c r="O299" s="153">
        <v>0</v>
      </c>
      <c r="P299" s="153">
        <v>0</v>
      </c>
      <c r="Q299" s="151">
        <v>0</v>
      </c>
      <c r="R299" s="151">
        <v>0</v>
      </c>
      <c r="S299" s="154">
        <v>0</v>
      </c>
      <c r="T299" s="154">
        <v>0</v>
      </c>
      <c r="U299" s="155">
        <v>0</v>
      </c>
      <c r="V299" s="155">
        <v>0</v>
      </c>
      <c r="W299" s="173">
        <v>0</v>
      </c>
      <c r="X299" s="158">
        <v>0</v>
      </c>
      <c r="Y299" s="208">
        <v>0</v>
      </c>
      <c r="Z299" s="208">
        <v>0</v>
      </c>
      <c r="AA299" s="208">
        <v>0</v>
      </c>
      <c r="AB299" s="209">
        <v>0</v>
      </c>
      <c r="AC299" s="155">
        <v>0</v>
      </c>
      <c r="AD299" s="173">
        <v>0</v>
      </c>
    </row>
    <row r="300" spans="1:30">
      <c r="A300" s="175" t="s">
        <v>260</v>
      </c>
      <c r="B300" s="214" t="s">
        <v>1799</v>
      </c>
      <c r="C300" s="214" t="s">
        <v>290</v>
      </c>
      <c r="D300" s="153">
        <v>0</v>
      </c>
      <c r="E300" s="153">
        <v>0</v>
      </c>
      <c r="F300" s="151">
        <v>0</v>
      </c>
      <c r="G300" s="151">
        <v>0</v>
      </c>
      <c r="H300" s="151">
        <v>0</v>
      </c>
      <c r="I300" s="151">
        <v>0</v>
      </c>
      <c r="J300" s="172">
        <v>0.9</v>
      </c>
      <c r="K300" s="154">
        <v>0</v>
      </c>
      <c r="L300" s="154">
        <v>0</v>
      </c>
      <c r="M300" s="154">
        <v>0</v>
      </c>
      <c r="N300" s="207">
        <v>0</v>
      </c>
      <c r="O300" s="153">
        <v>0</v>
      </c>
      <c r="P300" s="153">
        <v>0</v>
      </c>
      <c r="Q300" s="151">
        <v>0</v>
      </c>
      <c r="R300" s="151">
        <v>0</v>
      </c>
      <c r="S300" s="154">
        <v>0</v>
      </c>
      <c r="T300" s="154">
        <v>0</v>
      </c>
      <c r="U300" s="155">
        <v>0</v>
      </c>
      <c r="V300" s="155">
        <v>0</v>
      </c>
      <c r="W300" s="173">
        <v>0</v>
      </c>
      <c r="X300" s="158">
        <v>0</v>
      </c>
      <c r="Y300" s="208">
        <v>0</v>
      </c>
      <c r="Z300" s="208">
        <v>0</v>
      </c>
      <c r="AA300" s="208">
        <v>0</v>
      </c>
      <c r="AB300" s="209">
        <v>0</v>
      </c>
      <c r="AC300" s="155">
        <v>0</v>
      </c>
      <c r="AD300" s="173">
        <v>0</v>
      </c>
    </row>
    <row r="301" spans="1:30">
      <c r="A301" s="175" t="s">
        <v>260</v>
      </c>
      <c r="B301" s="214" t="s">
        <v>1799</v>
      </c>
      <c r="C301" s="214" t="s">
        <v>291</v>
      </c>
      <c r="D301" s="153">
        <v>104</v>
      </c>
      <c r="E301" s="153">
        <v>104</v>
      </c>
      <c r="F301" s="151">
        <v>107</v>
      </c>
      <c r="G301" s="151">
        <v>107</v>
      </c>
      <c r="H301" s="151">
        <v>111</v>
      </c>
      <c r="I301" s="151">
        <v>110</v>
      </c>
      <c r="J301" s="172">
        <v>0.9</v>
      </c>
      <c r="K301" s="154">
        <v>1</v>
      </c>
      <c r="L301" s="154">
        <v>1</v>
      </c>
      <c r="M301" s="154">
        <v>0.990990990990991</v>
      </c>
      <c r="N301" s="207">
        <v>2869</v>
      </c>
      <c r="O301" s="153">
        <v>2738</v>
      </c>
      <c r="P301" s="153">
        <v>96</v>
      </c>
      <c r="Q301" s="151">
        <v>103</v>
      </c>
      <c r="R301" s="151">
        <v>107</v>
      </c>
      <c r="S301" s="154">
        <v>0.954339491111886</v>
      </c>
      <c r="T301" s="154">
        <v>0.923076923076923</v>
      </c>
      <c r="U301" s="155">
        <v>0.962616822429907</v>
      </c>
      <c r="V301" s="155">
        <v>0.963963963963964</v>
      </c>
      <c r="W301" s="173">
        <v>-0.0395398993529834</v>
      </c>
      <c r="X301" s="158">
        <v>740</v>
      </c>
      <c r="Y301" s="208">
        <v>700</v>
      </c>
      <c r="Z301" s="208">
        <v>736</v>
      </c>
      <c r="AA301" s="208">
        <v>704</v>
      </c>
      <c r="AB301" s="209">
        <v>0.945945945945946</v>
      </c>
      <c r="AC301" s="155">
        <v>0.956521739130435</v>
      </c>
      <c r="AD301" s="173">
        <v>-0.0105757931844889</v>
      </c>
    </row>
    <row r="302" spans="1:30">
      <c r="A302" s="175" t="s">
        <v>260</v>
      </c>
      <c r="B302" s="214" t="s">
        <v>1799</v>
      </c>
      <c r="C302" s="214" t="s">
        <v>292</v>
      </c>
      <c r="D302" s="153">
        <v>96</v>
      </c>
      <c r="E302" s="153">
        <v>96</v>
      </c>
      <c r="F302" s="151">
        <v>98</v>
      </c>
      <c r="G302" s="151">
        <v>98</v>
      </c>
      <c r="H302" s="151">
        <v>101</v>
      </c>
      <c r="I302" s="151">
        <v>101</v>
      </c>
      <c r="J302" s="172">
        <v>0.9</v>
      </c>
      <c r="K302" s="154">
        <v>1</v>
      </c>
      <c r="L302" s="154">
        <v>1</v>
      </c>
      <c r="M302" s="154">
        <v>1</v>
      </c>
      <c r="N302" s="207">
        <v>2616</v>
      </c>
      <c r="O302" s="153">
        <v>2416</v>
      </c>
      <c r="P302" s="153">
        <v>91</v>
      </c>
      <c r="Q302" s="151">
        <v>95</v>
      </c>
      <c r="R302" s="151">
        <v>92</v>
      </c>
      <c r="S302" s="154">
        <v>0.923547400611621</v>
      </c>
      <c r="T302" s="154">
        <v>0.947916666666667</v>
      </c>
      <c r="U302" s="155">
        <v>0.969387755102041</v>
      </c>
      <c r="V302" s="155">
        <v>0.910891089108911</v>
      </c>
      <c r="W302" s="173">
        <v>-0.0214710884353742</v>
      </c>
      <c r="X302" s="158">
        <v>673</v>
      </c>
      <c r="Y302" s="208">
        <v>632</v>
      </c>
      <c r="Z302" s="208">
        <v>676</v>
      </c>
      <c r="AA302" s="208">
        <v>629</v>
      </c>
      <c r="AB302" s="209">
        <v>0.939078751857355</v>
      </c>
      <c r="AC302" s="155">
        <v>0.930473372781065</v>
      </c>
      <c r="AD302" s="173">
        <v>0.00860537907629</v>
      </c>
    </row>
    <row r="303" spans="1:30">
      <c r="A303" s="175" t="s">
        <v>260</v>
      </c>
      <c r="B303" s="214" t="s">
        <v>1799</v>
      </c>
      <c r="C303" s="214" t="s">
        <v>293</v>
      </c>
      <c r="D303" s="153">
        <v>0</v>
      </c>
      <c r="E303" s="153">
        <v>0</v>
      </c>
      <c r="F303" s="151">
        <v>0</v>
      </c>
      <c r="G303" s="151">
        <v>0</v>
      </c>
      <c r="H303" s="151">
        <v>0</v>
      </c>
      <c r="I303" s="151">
        <v>0</v>
      </c>
      <c r="J303" s="172">
        <v>0.9</v>
      </c>
      <c r="K303" s="154">
        <v>0</v>
      </c>
      <c r="L303" s="154">
        <v>0</v>
      </c>
      <c r="M303" s="154">
        <v>0</v>
      </c>
      <c r="N303" s="207">
        <v>0</v>
      </c>
      <c r="O303" s="153">
        <v>0</v>
      </c>
      <c r="P303" s="153">
        <v>0</v>
      </c>
      <c r="Q303" s="151">
        <v>0</v>
      </c>
      <c r="R303" s="151">
        <v>0</v>
      </c>
      <c r="S303" s="154">
        <v>0</v>
      </c>
      <c r="T303" s="154">
        <v>0</v>
      </c>
      <c r="U303" s="155">
        <v>0</v>
      </c>
      <c r="V303" s="155">
        <v>0</v>
      </c>
      <c r="W303" s="173">
        <v>0</v>
      </c>
      <c r="X303" s="158">
        <v>0</v>
      </c>
      <c r="Y303" s="208">
        <v>0</v>
      </c>
      <c r="Z303" s="208">
        <v>0</v>
      </c>
      <c r="AA303" s="208">
        <v>0</v>
      </c>
      <c r="AB303" s="209">
        <v>0</v>
      </c>
      <c r="AC303" s="155">
        <v>0</v>
      </c>
      <c r="AD303" s="173">
        <v>0</v>
      </c>
    </row>
    <row r="304" spans="1:30">
      <c r="A304" s="175" t="s">
        <v>260</v>
      </c>
      <c r="B304" s="214" t="s">
        <v>1800</v>
      </c>
      <c r="C304" s="214" t="s">
        <v>294</v>
      </c>
      <c r="D304" s="153">
        <v>105</v>
      </c>
      <c r="E304" s="153">
        <v>105</v>
      </c>
      <c r="F304" s="151">
        <v>121</v>
      </c>
      <c r="G304" s="151">
        <v>120</v>
      </c>
      <c r="H304" s="151">
        <v>124</v>
      </c>
      <c r="I304" s="151">
        <v>123</v>
      </c>
      <c r="J304" s="172">
        <v>0.9</v>
      </c>
      <c r="K304" s="154">
        <v>1</v>
      </c>
      <c r="L304" s="154">
        <v>0.991735537190083</v>
      </c>
      <c r="M304" s="154">
        <v>0.991935483870968</v>
      </c>
      <c r="N304" s="207">
        <v>3208</v>
      </c>
      <c r="O304" s="153">
        <v>2837</v>
      </c>
      <c r="P304" s="153">
        <v>88</v>
      </c>
      <c r="Q304" s="151">
        <v>108</v>
      </c>
      <c r="R304" s="151">
        <v>106</v>
      </c>
      <c r="S304" s="154">
        <v>0.884351620947631</v>
      </c>
      <c r="T304" s="154">
        <v>0.838095238095238</v>
      </c>
      <c r="U304" s="155">
        <v>0.892561983471074</v>
      </c>
      <c r="V304" s="155">
        <v>0.854838709677419</v>
      </c>
      <c r="W304" s="173">
        <v>-0.0544667453758363</v>
      </c>
      <c r="X304" s="158">
        <v>818</v>
      </c>
      <c r="Y304" s="208">
        <v>705</v>
      </c>
      <c r="Z304" s="208">
        <v>836</v>
      </c>
      <c r="AA304" s="208">
        <v>750</v>
      </c>
      <c r="AB304" s="209">
        <v>0.861858190709046</v>
      </c>
      <c r="AC304" s="155">
        <v>0.897129186602871</v>
      </c>
      <c r="AD304" s="173">
        <v>-0.0352709958938243</v>
      </c>
    </row>
    <row r="305" spans="1:30">
      <c r="A305" s="175" t="s">
        <v>260</v>
      </c>
      <c r="B305" s="214" t="s">
        <v>1800</v>
      </c>
      <c r="C305" s="214" t="s">
        <v>295</v>
      </c>
      <c r="D305" s="153">
        <v>132</v>
      </c>
      <c r="E305" s="153">
        <v>131</v>
      </c>
      <c r="F305" s="151">
        <v>139</v>
      </c>
      <c r="G305" s="151">
        <v>139</v>
      </c>
      <c r="H305" s="151">
        <v>140</v>
      </c>
      <c r="I305" s="151">
        <v>140</v>
      </c>
      <c r="J305" s="172">
        <v>0.9</v>
      </c>
      <c r="K305" s="154">
        <v>0.992424242424242</v>
      </c>
      <c r="L305" s="154">
        <v>1</v>
      </c>
      <c r="M305" s="154">
        <v>1</v>
      </c>
      <c r="N305" s="207">
        <v>3587</v>
      </c>
      <c r="O305" s="153">
        <v>3496</v>
      </c>
      <c r="P305" s="153">
        <v>127</v>
      </c>
      <c r="Q305" s="151">
        <v>131</v>
      </c>
      <c r="R305" s="151">
        <v>140</v>
      </c>
      <c r="S305" s="154">
        <v>0.974630610538054</v>
      </c>
      <c r="T305" s="154">
        <v>0.962121212121212</v>
      </c>
      <c r="U305" s="155">
        <v>0.942446043165468</v>
      </c>
      <c r="V305" s="155">
        <v>1</v>
      </c>
      <c r="W305" s="173">
        <v>0.0196751689557445</v>
      </c>
      <c r="X305" s="158">
        <v>960</v>
      </c>
      <c r="Y305" s="208">
        <v>942</v>
      </c>
      <c r="Z305" s="208">
        <v>921</v>
      </c>
      <c r="AA305" s="208">
        <v>905</v>
      </c>
      <c r="AB305" s="209">
        <v>0.98125</v>
      </c>
      <c r="AC305" s="155">
        <v>0.982627578718784</v>
      </c>
      <c r="AD305" s="173">
        <v>-0.00137757871878397</v>
      </c>
    </row>
    <row r="306" spans="1:30">
      <c r="A306" s="175" t="s">
        <v>260</v>
      </c>
      <c r="B306" s="214" t="s">
        <v>1800</v>
      </c>
      <c r="C306" s="214" t="s">
        <v>296</v>
      </c>
      <c r="D306" s="153">
        <v>177</v>
      </c>
      <c r="E306" s="153">
        <v>176</v>
      </c>
      <c r="F306" s="151">
        <v>184</v>
      </c>
      <c r="G306" s="151">
        <v>184</v>
      </c>
      <c r="H306" s="151">
        <v>197</v>
      </c>
      <c r="I306" s="151">
        <v>197</v>
      </c>
      <c r="J306" s="172">
        <v>0.9</v>
      </c>
      <c r="K306" s="154">
        <v>0.994350282485876</v>
      </c>
      <c r="L306" s="154">
        <v>1</v>
      </c>
      <c r="M306" s="154">
        <v>1</v>
      </c>
      <c r="N306" s="207">
        <v>4938</v>
      </c>
      <c r="O306" s="153">
        <v>4672</v>
      </c>
      <c r="P306" s="153">
        <v>173</v>
      </c>
      <c r="Q306" s="151">
        <v>174</v>
      </c>
      <c r="R306" s="151">
        <v>178</v>
      </c>
      <c r="S306" s="154">
        <v>0.946132037262049</v>
      </c>
      <c r="T306" s="154">
        <v>0.977401129943503</v>
      </c>
      <c r="U306" s="155">
        <v>0.945652173913043</v>
      </c>
      <c r="V306" s="155">
        <v>0.903553299492386</v>
      </c>
      <c r="W306" s="173">
        <v>0.0317489560304594</v>
      </c>
      <c r="X306" s="158">
        <v>1289</v>
      </c>
      <c r="Y306" s="208">
        <v>1216</v>
      </c>
      <c r="Z306" s="208">
        <v>1259</v>
      </c>
      <c r="AA306" s="208">
        <v>1180</v>
      </c>
      <c r="AB306" s="209">
        <v>0.943366951124903</v>
      </c>
      <c r="AC306" s="155">
        <v>0.937251787132645</v>
      </c>
      <c r="AD306" s="173">
        <v>0.00611516399225798</v>
      </c>
    </row>
    <row r="307" spans="1:30">
      <c r="A307" s="175" t="s">
        <v>260</v>
      </c>
      <c r="B307" s="214" t="s">
        <v>1800</v>
      </c>
      <c r="C307" s="214" t="s">
        <v>297</v>
      </c>
      <c r="D307" s="153">
        <v>100</v>
      </c>
      <c r="E307" s="153">
        <v>98</v>
      </c>
      <c r="F307" s="151">
        <v>100</v>
      </c>
      <c r="G307" s="151">
        <v>98</v>
      </c>
      <c r="H307" s="151">
        <v>110</v>
      </c>
      <c r="I307" s="151">
        <v>108</v>
      </c>
      <c r="J307" s="172">
        <v>0.9</v>
      </c>
      <c r="K307" s="154">
        <v>0.98</v>
      </c>
      <c r="L307" s="154">
        <v>0.98</v>
      </c>
      <c r="M307" s="154">
        <v>0.981818181818182</v>
      </c>
      <c r="N307" s="207">
        <v>2898</v>
      </c>
      <c r="O307" s="153">
        <v>2756</v>
      </c>
      <c r="P307" s="153">
        <v>97</v>
      </c>
      <c r="Q307" s="151">
        <v>97</v>
      </c>
      <c r="R307" s="151">
        <v>106</v>
      </c>
      <c r="S307" s="154">
        <v>0.951000690131125</v>
      </c>
      <c r="T307" s="154">
        <v>0.97</v>
      </c>
      <c r="U307" s="155">
        <v>0.97</v>
      </c>
      <c r="V307" s="155">
        <v>0.963636363636364</v>
      </c>
      <c r="W307" s="173">
        <v>0</v>
      </c>
      <c r="X307" s="158">
        <v>734</v>
      </c>
      <c r="Y307" s="208">
        <v>706</v>
      </c>
      <c r="Z307" s="208">
        <v>756</v>
      </c>
      <c r="AA307" s="208">
        <v>703</v>
      </c>
      <c r="AB307" s="209">
        <v>0.961852861035422</v>
      </c>
      <c r="AC307" s="155">
        <v>0.92989417989418</v>
      </c>
      <c r="AD307" s="173">
        <v>0.0319586811412425</v>
      </c>
    </row>
    <row r="308" spans="1:30">
      <c r="A308" s="175" t="s">
        <v>260</v>
      </c>
      <c r="B308" s="214" t="s">
        <v>1800</v>
      </c>
      <c r="C308" s="214" t="s">
        <v>298</v>
      </c>
      <c r="D308" s="153">
        <v>91</v>
      </c>
      <c r="E308" s="153">
        <v>91</v>
      </c>
      <c r="F308" s="151">
        <v>96</v>
      </c>
      <c r="G308" s="151">
        <v>96</v>
      </c>
      <c r="H308" s="151">
        <v>101</v>
      </c>
      <c r="I308" s="151">
        <v>101</v>
      </c>
      <c r="J308" s="172">
        <v>0.9</v>
      </c>
      <c r="K308" s="154">
        <v>1</v>
      </c>
      <c r="L308" s="154">
        <v>1</v>
      </c>
      <c r="M308" s="154">
        <v>1</v>
      </c>
      <c r="N308" s="207">
        <v>2500</v>
      </c>
      <c r="O308" s="153">
        <v>2491</v>
      </c>
      <c r="P308" s="153">
        <v>91</v>
      </c>
      <c r="Q308" s="151">
        <v>96</v>
      </c>
      <c r="R308" s="151">
        <v>101</v>
      </c>
      <c r="S308" s="154">
        <v>0.9964</v>
      </c>
      <c r="T308" s="154">
        <v>1</v>
      </c>
      <c r="U308" s="155">
        <v>1</v>
      </c>
      <c r="V308" s="155">
        <v>1</v>
      </c>
      <c r="W308" s="173">
        <v>0</v>
      </c>
      <c r="X308" s="158">
        <v>656</v>
      </c>
      <c r="Y308" s="208">
        <v>654</v>
      </c>
      <c r="Z308" s="208">
        <v>636</v>
      </c>
      <c r="AA308" s="208">
        <v>636</v>
      </c>
      <c r="AB308" s="209">
        <v>0.996951219512195</v>
      </c>
      <c r="AC308" s="155">
        <v>1</v>
      </c>
      <c r="AD308" s="173">
        <v>-0.00304878048780488</v>
      </c>
    </row>
    <row r="309" spans="1:30">
      <c r="A309" s="175" t="s">
        <v>260</v>
      </c>
      <c r="B309" s="214" t="s">
        <v>1800</v>
      </c>
      <c r="C309" s="214" t="s">
        <v>299</v>
      </c>
      <c r="D309" s="153">
        <v>82</v>
      </c>
      <c r="E309" s="153">
        <v>80</v>
      </c>
      <c r="F309" s="151">
        <v>82</v>
      </c>
      <c r="G309" s="151">
        <v>80</v>
      </c>
      <c r="H309" s="151">
        <v>81</v>
      </c>
      <c r="I309" s="151">
        <v>81</v>
      </c>
      <c r="J309" s="172">
        <v>0.9</v>
      </c>
      <c r="K309" s="154">
        <v>0.975609756097561</v>
      </c>
      <c r="L309" s="154">
        <v>0.975609756097561</v>
      </c>
      <c r="M309" s="154">
        <v>1</v>
      </c>
      <c r="N309" s="207">
        <v>2191</v>
      </c>
      <c r="O309" s="153">
        <v>2100</v>
      </c>
      <c r="P309" s="153">
        <v>80</v>
      </c>
      <c r="Q309" s="151">
        <v>78</v>
      </c>
      <c r="R309" s="151">
        <v>77</v>
      </c>
      <c r="S309" s="154">
        <v>0.958466453674121</v>
      </c>
      <c r="T309" s="154">
        <v>0.975609756097561</v>
      </c>
      <c r="U309" s="155">
        <v>0.951219512195122</v>
      </c>
      <c r="V309" s="155">
        <v>0.950617283950617</v>
      </c>
      <c r="W309" s="173">
        <v>0.024390243902439</v>
      </c>
      <c r="X309" s="158">
        <v>569</v>
      </c>
      <c r="Y309" s="208">
        <v>544</v>
      </c>
      <c r="Z309" s="208">
        <v>561</v>
      </c>
      <c r="AA309" s="208">
        <v>540</v>
      </c>
      <c r="AB309" s="209">
        <v>0.956063268892794</v>
      </c>
      <c r="AC309" s="155">
        <v>0.962566844919786</v>
      </c>
      <c r="AD309" s="173">
        <v>-0.0065035760269917</v>
      </c>
    </row>
    <row r="310" spans="1:30">
      <c r="A310" s="175" t="s">
        <v>260</v>
      </c>
      <c r="B310" s="214" t="s">
        <v>1800</v>
      </c>
      <c r="C310" s="214" t="s">
        <v>300</v>
      </c>
      <c r="D310" s="153">
        <v>144</v>
      </c>
      <c r="E310" s="153">
        <v>128</v>
      </c>
      <c r="F310" s="151">
        <v>148</v>
      </c>
      <c r="G310" s="151">
        <v>128</v>
      </c>
      <c r="H310" s="151">
        <v>155</v>
      </c>
      <c r="I310" s="151">
        <v>137</v>
      </c>
      <c r="J310" s="172">
        <v>0.9</v>
      </c>
      <c r="K310" s="154">
        <v>0.888888888888889</v>
      </c>
      <c r="L310" s="154">
        <v>0.864864864864865</v>
      </c>
      <c r="M310" s="154">
        <v>0.883870967741936</v>
      </c>
      <c r="N310" s="207">
        <v>3946</v>
      </c>
      <c r="O310" s="153">
        <v>3542</v>
      </c>
      <c r="P310" s="153">
        <v>125</v>
      </c>
      <c r="Q310" s="151">
        <v>124</v>
      </c>
      <c r="R310" s="151">
        <v>137</v>
      </c>
      <c r="S310" s="154">
        <v>0.897617840851495</v>
      </c>
      <c r="T310" s="154">
        <v>0.868055555555556</v>
      </c>
      <c r="U310" s="155">
        <v>0.837837837837838</v>
      </c>
      <c r="V310" s="155">
        <v>0.883870967741936</v>
      </c>
      <c r="W310" s="173">
        <v>0.0302177177177178</v>
      </c>
      <c r="X310" s="158">
        <v>1050</v>
      </c>
      <c r="Y310" s="208">
        <v>921</v>
      </c>
      <c r="Z310" s="208">
        <v>1030</v>
      </c>
      <c r="AA310" s="208">
        <v>897</v>
      </c>
      <c r="AB310" s="209">
        <v>0.877142857142857</v>
      </c>
      <c r="AC310" s="155">
        <v>0.870873786407767</v>
      </c>
      <c r="AD310" s="173">
        <v>0.00626907073509009</v>
      </c>
    </row>
    <row r="311" spans="1:30">
      <c r="A311" s="175" t="s">
        <v>260</v>
      </c>
      <c r="B311" s="214" t="s">
        <v>1800</v>
      </c>
      <c r="C311" s="214" t="s">
        <v>301</v>
      </c>
      <c r="D311" s="153">
        <v>0</v>
      </c>
      <c r="E311" s="153">
        <v>0</v>
      </c>
      <c r="F311" s="151">
        <v>0</v>
      </c>
      <c r="G311" s="151">
        <v>0</v>
      </c>
      <c r="H311" s="151">
        <v>0</v>
      </c>
      <c r="I311" s="151">
        <v>0</v>
      </c>
      <c r="J311" s="172">
        <v>0.9</v>
      </c>
      <c r="K311" s="154">
        <v>0</v>
      </c>
      <c r="L311" s="154">
        <v>0</v>
      </c>
      <c r="M311" s="154">
        <v>0</v>
      </c>
      <c r="N311" s="207">
        <v>0</v>
      </c>
      <c r="O311" s="153">
        <v>0</v>
      </c>
      <c r="P311" s="153">
        <v>0</v>
      </c>
      <c r="Q311" s="151">
        <v>0</v>
      </c>
      <c r="R311" s="151">
        <v>0</v>
      </c>
      <c r="S311" s="154">
        <v>0</v>
      </c>
      <c r="T311" s="154">
        <v>0</v>
      </c>
      <c r="U311" s="155">
        <v>0</v>
      </c>
      <c r="V311" s="155">
        <v>0</v>
      </c>
      <c r="W311" s="173">
        <v>0</v>
      </c>
      <c r="X311" s="158">
        <v>0</v>
      </c>
      <c r="Y311" s="208">
        <v>0</v>
      </c>
      <c r="Z311" s="208">
        <v>0</v>
      </c>
      <c r="AA311" s="208">
        <v>0</v>
      </c>
      <c r="AB311" s="209">
        <v>0</v>
      </c>
      <c r="AC311" s="155">
        <v>0</v>
      </c>
      <c r="AD311" s="173">
        <v>0</v>
      </c>
    </row>
    <row r="312" spans="1:30">
      <c r="A312" s="175" t="s">
        <v>260</v>
      </c>
      <c r="B312" s="214" t="s">
        <v>1800</v>
      </c>
      <c r="C312" s="214" t="s">
        <v>302</v>
      </c>
      <c r="D312" s="153">
        <v>0</v>
      </c>
      <c r="E312" s="153">
        <v>0</v>
      </c>
      <c r="F312" s="151">
        <v>0</v>
      </c>
      <c r="G312" s="151">
        <v>0</v>
      </c>
      <c r="H312" s="151">
        <v>0</v>
      </c>
      <c r="I312" s="151">
        <v>0</v>
      </c>
      <c r="J312" s="172">
        <v>0.9</v>
      </c>
      <c r="K312" s="154">
        <v>0</v>
      </c>
      <c r="L312" s="154">
        <v>0</v>
      </c>
      <c r="M312" s="154">
        <v>0</v>
      </c>
      <c r="N312" s="207">
        <v>0</v>
      </c>
      <c r="O312" s="153">
        <v>0</v>
      </c>
      <c r="P312" s="153">
        <v>0</v>
      </c>
      <c r="Q312" s="151">
        <v>0</v>
      </c>
      <c r="R312" s="151">
        <v>0</v>
      </c>
      <c r="S312" s="154">
        <v>0</v>
      </c>
      <c r="T312" s="154">
        <v>0</v>
      </c>
      <c r="U312" s="155">
        <v>0</v>
      </c>
      <c r="V312" s="155">
        <v>0</v>
      </c>
      <c r="W312" s="173">
        <v>0</v>
      </c>
      <c r="X312" s="158">
        <v>0</v>
      </c>
      <c r="Y312" s="208">
        <v>0</v>
      </c>
      <c r="Z312" s="208">
        <v>0</v>
      </c>
      <c r="AA312" s="208">
        <v>0</v>
      </c>
      <c r="AB312" s="209">
        <v>0</v>
      </c>
      <c r="AC312" s="155">
        <v>0</v>
      </c>
      <c r="AD312" s="173">
        <v>0</v>
      </c>
    </row>
    <row r="313" spans="1:30">
      <c r="A313" s="175" t="s">
        <v>260</v>
      </c>
      <c r="B313" s="214" t="s">
        <v>1800</v>
      </c>
      <c r="C313" s="214" t="s">
        <v>303</v>
      </c>
      <c r="D313" s="153">
        <v>0</v>
      </c>
      <c r="E313" s="153">
        <v>0</v>
      </c>
      <c r="F313" s="151">
        <v>0</v>
      </c>
      <c r="G313" s="151">
        <v>0</v>
      </c>
      <c r="H313" s="151">
        <v>0</v>
      </c>
      <c r="I313" s="151">
        <v>0</v>
      </c>
      <c r="J313" s="172">
        <v>0.9</v>
      </c>
      <c r="K313" s="154">
        <v>0</v>
      </c>
      <c r="L313" s="154">
        <v>0</v>
      </c>
      <c r="M313" s="154">
        <v>0</v>
      </c>
      <c r="N313" s="207">
        <v>0</v>
      </c>
      <c r="O313" s="153">
        <v>0</v>
      </c>
      <c r="P313" s="153">
        <v>0</v>
      </c>
      <c r="Q313" s="151">
        <v>0</v>
      </c>
      <c r="R313" s="151">
        <v>0</v>
      </c>
      <c r="S313" s="154">
        <v>0</v>
      </c>
      <c r="T313" s="154">
        <v>0</v>
      </c>
      <c r="U313" s="155">
        <v>0</v>
      </c>
      <c r="V313" s="155">
        <v>0</v>
      </c>
      <c r="W313" s="173">
        <v>0</v>
      </c>
      <c r="X313" s="158">
        <v>0</v>
      </c>
      <c r="Y313" s="208">
        <v>0</v>
      </c>
      <c r="Z313" s="208">
        <v>0</v>
      </c>
      <c r="AA313" s="208">
        <v>0</v>
      </c>
      <c r="AB313" s="209">
        <v>0</v>
      </c>
      <c r="AC313" s="155">
        <v>0</v>
      </c>
      <c r="AD313" s="173">
        <v>0</v>
      </c>
    </row>
    <row r="314" spans="1:30">
      <c r="A314" s="175" t="s">
        <v>260</v>
      </c>
      <c r="B314" s="214" t="s">
        <v>1800</v>
      </c>
      <c r="C314" s="214" t="s">
        <v>304</v>
      </c>
      <c r="D314" s="153">
        <v>0</v>
      </c>
      <c r="E314" s="153">
        <v>0</v>
      </c>
      <c r="F314" s="151">
        <v>0</v>
      </c>
      <c r="G314" s="151">
        <v>0</v>
      </c>
      <c r="H314" s="151">
        <v>0</v>
      </c>
      <c r="I314" s="151">
        <v>0</v>
      </c>
      <c r="J314" s="172">
        <v>0.9</v>
      </c>
      <c r="K314" s="154">
        <v>0</v>
      </c>
      <c r="L314" s="154">
        <v>0</v>
      </c>
      <c r="M314" s="154">
        <v>0</v>
      </c>
      <c r="N314" s="207">
        <v>0</v>
      </c>
      <c r="O314" s="153">
        <v>0</v>
      </c>
      <c r="P314" s="153">
        <v>0</v>
      </c>
      <c r="Q314" s="151">
        <v>0</v>
      </c>
      <c r="R314" s="151">
        <v>0</v>
      </c>
      <c r="S314" s="154">
        <v>0</v>
      </c>
      <c r="T314" s="154">
        <v>0</v>
      </c>
      <c r="U314" s="155">
        <v>0</v>
      </c>
      <c r="V314" s="155">
        <v>0</v>
      </c>
      <c r="W314" s="173">
        <v>0</v>
      </c>
      <c r="X314" s="158">
        <v>0</v>
      </c>
      <c r="Y314" s="208">
        <v>0</v>
      </c>
      <c r="Z314" s="208">
        <v>0</v>
      </c>
      <c r="AA314" s="208">
        <v>0</v>
      </c>
      <c r="AB314" s="209">
        <v>0</v>
      </c>
      <c r="AC314" s="155">
        <v>0</v>
      </c>
      <c r="AD314" s="173">
        <v>0</v>
      </c>
    </row>
    <row r="315" spans="1:30">
      <c r="A315" s="175" t="s">
        <v>260</v>
      </c>
      <c r="B315" s="214" t="s">
        <v>1800</v>
      </c>
      <c r="C315" s="214" t="s">
        <v>305</v>
      </c>
      <c r="D315" s="153">
        <v>16</v>
      </c>
      <c r="E315" s="153">
        <v>16</v>
      </c>
      <c r="F315" s="151">
        <v>14</v>
      </c>
      <c r="G315" s="151">
        <v>14</v>
      </c>
      <c r="H315" s="151">
        <v>15</v>
      </c>
      <c r="I315" s="151">
        <v>15</v>
      </c>
      <c r="J315" s="172">
        <v>0.9</v>
      </c>
      <c r="K315" s="154">
        <v>1</v>
      </c>
      <c r="L315" s="154">
        <v>1</v>
      </c>
      <c r="M315" s="154">
        <v>1</v>
      </c>
      <c r="N315" s="207">
        <v>443</v>
      </c>
      <c r="O315" s="153">
        <v>418</v>
      </c>
      <c r="P315" s="153">
        <v>16</v>
      </c>
      <c r="Q315" s="151">
        <v>14</v>
      </c>
      <c r="R315" s="151">
        <v>15</v>
      </c>
      <c r="S315" s="154">
        <v>0.943566591422122</v>
      </c>
      <c r="T315" s="154">
        <v>1</v>
      </c>
      <c r="U315" s="155">
        <v>1</v>
      </c>
      <c r="V315" s="155">
        <v>1</v>
      </c>
      <c r="W315" s="173">
        <v>0</v>
      </c>
      <c r="X315" s="158">
        <v>108</v>
      </c>
      <c r="Y315" s="208">
        <v>107</v>
      </c>
      <c r="Z315" s="208">
        <v>121</v>
      </c>
      <c r="AA315" s="208">
        <v>110</v>
      </c>
      <c r="AB315" s="209">
        <v>0.990740740740741</v>
      </c>
      <c r="AC315" s="155">
        <v>0.909090909090909</v>
      </c>
      <c r="AD315" s="173">
        <v>0.0816498316498316</v>
      </c>
    </row>
    <row r="316" spans="1:30">
      <c r="A316" s="175" t="s">
        <v>260</v>
      </c>
      <c r="B316" s="214" t="s">
        <v>1800</v>
      </c>
      <c r="C316" s="214" t="s">
        <v>306</v>
      </c>
      <c r="D316" s="153">
        <v>0</v>
      </c>
      <c r="E316" s="153">
        <v>0</v>
      </c>
      <c r="F316" s="151">
        <v>0</v>
      </c>
      <c r="G316" s="151">
        <v>0</v>
      </c>
      <c r="H316" s="151">
        <v>0</v>
      </c>
      <c r="I316" s="151">
        <v>0</v>
      </c>
      <c r="J316" s="172">
        <v>0.9</v>
      </c>
      <c r="K316" s="154">
        <v>0</v>
      </c>
      <c r="L316" s="154">
        <v>0</v>
      </c>
      <c r="M316" s="154">
        <v>0</v>
      </c>
      <c r="N316" s="207">
        <v>0</v>
      </c>
      <c r="O316" s="153">
        <v>0</v>
      </c>
      <c r="P316" s="153">
        <v>0</v>
      </c>
      <c r="Q316" s="151">
        <v>0</v>
      </c>
      <c r="R316" s="151">
        <v>0</v>
      </c>
      <c r="S316" s="154">
        <v>0</v>
      </c>
      <c r="T316" s="154">
        <v>0</v>
      </c>
      <c r="U316" s="155">
        <v>0</v>
      </c>
      <c r="V316" s="155">
        <v>0</v>
      </c>
      <c r="W316" s="173">
        <v>0</v>
      </c>
      <c r="X316" s="158">
        <v>0</v>
      </c>
      <c r="Y316" s="208">
        <v>0</v>
      </c>
      <c r="Z316" s="208">
        <v>0</v>
      </c>
      <c r="AA316" s="208">
        <v>0</v>
      </c>
      <c r="AB316" s="209">
        <v>0</v>
      </c>
      <c r="AC316" s="155">
        <v>0</v>
      </c>
      <c r="AD316" s="173">
        <v>0</v>
      </c>
    </row>
    <row r="317" spans="1:30">
      <c r="A317" s="175" t="s">
        <v>260</v>
      </c>
      <c r="B317" s="214" t="s">
        <v>1800</v>
      </c>
      <c r="C317" s="214" t="s">
        <v>307</v>
      </c>
      <c r="D317" s="153">
        <v>145</v>
      </c>
      <c r="E317" s="153">
        <v>145</v>
      </c>
      <c r="F317" s="151">
        <v>160</v>
      </c>
      <c r="G317" s="151">
        <v>160</v>
      </c>
      <c r="H317" s="151">
        <v>159</v>
      </c>
      <c r="I317" s="151">
        <v>158</v>
      </c>
      <c r="J317" s="172">
        <v>0.9</v>
      </c>
      <c r="K317" s="154">
        <v>1</v>
      </c>
      <c r="L317" s="154">
        <v>1</v>
      </c>
      <c r="M317" s="154">
        <v>0.993710691823899</v>
      </c>
      <c r="N317" s="207">
        <v>4090</v>
      </c>
      <c r="O317" s="153">
        <v>3966</v>
      </c>
      <c r="P317" s="153">
        <v>139</v>
      </c>
      <c r="Q317" s="151">
        <v>152</v>
      </c>
      <c r="R317" s="151">
        <v>150</v>
      </c>
      <c r="S317" s="154">
        <v>0.969682151589242</v>
      </c>
      <c r="T317" s="154">
        <v>0.958620689655172</v>
      </c>
      <c r="U317" s="155">
        <v>0.95</v>
      </c>
      <c r="V317" s="155">
        <v>0.943396226415094</v>
      </c>
      <c r="W317" s="173">
        <v>0.00862068965517249</v>
      </c>
      <c r="X317" s="158">
        <v>1081</v>
      </c>
      <c r="Y317" s="208">
        <v>1039</v>
      </c>
      <c r="Z317" s="208">
        <v>1046</v>
      </c>
      <c r="AA317" s="208">
        <v>1022</v>
      </c>
      <c r="AB317" s="209">
        <v>0.961147086031452</v>
      </c>
      <c r="AC317" s="155">
        <v>0.977055449330784</v>
      </c>
      <c r="AD317" s="173">
        <v>-0.0159083632993315</v>
      </c>
    </row>
    <row r="318" spans="1:30">
      <c r="A318" s="175" t="s">
        <v>260</v>
      </c>
      <c r="B318" s="214" t="s">
        <v>1801</v>
      </c>
      <c r="C318" s="214" t="s">
        <v>308</v>
      </c>
      <c r="D318" s="153">
        <v>64</v>
      </c>
      <c r="E318" s="153">
        <v>64</v>
      </c>
      <c r="F318" s="151">
        <v>61</v>
      </c>
      <c r="G318" s="151">
        <v>61</v>
      </c>
      <c r="H318" s="151">
        <v>64</v>
      </c>
      <c r="I318" s="151">
        <v>64</v>
      </c>
      <c r="J318" s="172">
        <v>0.9</v>
      </c>
      <c r="K318" s="154">
        <v>1</v>
      </c>
      <c r="L318" s="154">
        <v>1</v>
      </c>
      <c r="M318" s="154">
        <v>1</v>
      </c>
      <c r="N318" s="207">
        <v>1724</v>
      </c>
      <c r="O318" s="153">
        <v>1583</v>
      </c>
      <c r="P318" s="153">
        <v>58</v>
      </c>
      <c r="Q318" s="151">
        <v>57</v>
      </c>
      <c r="R318" s="151">
        <v>60</v>
      </c>
      <c r="S318" s="154">
        <v>0.918213457076566</v>
      </c>
      <c r="T318" s="154">
        <v>0.90625</v>
      </c>
      <c r="U318" s="155">
        <v>0.934426229508197</v>
      </c>
      <c r="V318" s="155">
        <v>0.9375</v>
      </c>
      <c r="W318" s="173">
        <v>-0.0281762295081968</v>
      </c>
      <c r="X318" s="158">
        <v>454</v>
      </c>
      <c r="Y318" s="208">
        <v>426</v>
      </c>
      <c r="Z318" s="208">
        <v>442</v>
      </c>
      <c r="AA318" s="208">
        <v>399</v>
      </c>
      <c r="AB318" s="209">
        <v>0.938325991189427</v>
      </c>
      <c r="AC318" s="155">
        <v>0.902714932126697</v>
      </c>
      <c r="AD318" s="173">
        <v>0.0356110590627304</v>
      </c>
    </row>
    <row r="319" spans="1:30">
      <c r="A319" s="175" t="s">
        <v>260</v>
      </c>
      <c r="B319" s="214" t="s">
        <v>1801</v>
      </c>
      <c r="C319" s="214" t="s">
        <v>309</v>
      </c>
      <c r="D319" s="153">
        <v>105</v>
      </c>
      <c r="E319" s="153">
        <v>101</v>
      </c>
      <c r="F319" s="151">
        <v>105</v>
      </c>
      <c r="G319" s="151">
        <v>98</v>
      </c>
      <c r="H319" s="151">
        <v>117</v>
      </c>
      <c r="I319" s="151">
        <v>110</v>
      </c>
      <c r="J319" s="172">
        <v>0.9</v>
      </c>
      <c r="K319" s="154">
        <v>0.961904761904762</v>
      </c>
      <c r="L319" s="154">
        <v>0.933333333333333</v>
      </c>
      <c r="M319" s="154">
        <v>0.94017094017094</v>
      </c>
      <c r="N319" s="207">
        <v>3015</v>
      </c>
      <c r="O319" s="153">
        <v>2821</v>
      </c>
      <c r="P319" s="153">
        <v>93</v>
      </c>
      <c r="Q319" s="151">
        <v>92</v>
      </c>
      <c r="R319" s="151">
        <v>106</v>
      </c>
      <c r="S319" s="154">
        <v>0.935655058043118</v>
      </c>
      <c r="T319" s="154">
        <v>0.885714285714286</v>
      </c>
      <c r="U319" s="155">
        <v>0.876190476190476</v>
      </c>
      <c r="V319" s="155">
        <v>0.905982905982906</v>
      </c>
      <c r="W319" s="173">
        <v>0.00952380952380949</v>
      </c>
      <c r="X319" s="158">
        <v>778</v>
      </c>
      <c r="Y319" s="208">
        <v>705</v>
      </c>
      <c r="Z319" s="208">
        <v>763</v>
      </c>
      <c r="AA319" s="208">
        <v>713</v>
      </c>
      <c r="AB319" s="209">
        <v>0.906169665809769</v>
      </c>
      <c r="AC319" s="155">
        <v>0.934469200524246</v>
      </c>
      <c r="AD319" s="173">
        <v>-0.0282995347144778</v>
      </c>
    </row>
    <row r="320" spans="1:30">
      <c r="A320" s="175" t="s">
        <v>260</v>
      </c>
      <c r="B320" s="214" t="s">
        <v>1801</v>
      </c>
      <c r="C320" s="214" t="s">
        <v>310</v>
      </c>
      <c r="D320" s="153">
        <v>98</v>
      </c>
      <c r="E320" s="153">
        <v>98</v>
      </c>
      <c r="F320" s="151">
        <v>101</v>
      </c>
      <c r="G320" s="151">
        <v>101</v>
      </c>
      <c r="H320" s="151">
        <v>106</v>
      </c>
      <c r="I320" s="151">
        <v>105</v>
      </c>
      <c r="J320" s="172">
        <v>0.9</v>
      </c>
      <c r="K320" s="154">
        <v>1</v>
      </c>
      <c r="L320" s="154">
        <v>1</v>
      </c>
      <c r="M320" s="154">
        <v>0.990566037735849</v>
      </c>
      <c r="N320" s="207">
        <v>2717</v>
      </c>
      <c r="O320" s="153">
        <v>2456</v>
      </c>
      <c r="P320" s="153">
        <v>81</v>
      </c>
      <c r="Q320" s="151">
        <v>89</v>
      </c>
      <c r="R320" s="151">
        <v>96</v>
      </c>
      <c r="S320" s="154">
        <v>0.903938167096062</v>
      </c>
      <c r="T320" s="154">
        <v>0.826530612244898</v>
      </c>
      <c r="U320" s="155">
        <v>0.881188118811881</v>
      </c>
      <c r="V320" s="155">
        <v>0.905660377358491</v>
      </c>
      <c r="W320" s="173">
        <v>-0.0546575065669832</v>
      </c>
      <c r="X320" s="158">
        <v>707</v>
      </c>
      <c r="Y320" s="208">
        <v>612</v>
      </c>
      <c r="Z320" s="208">
        <v>697</v>
      </c>
      <c r="AA320" s="208">
        <v>638</v>
      </c>
      <c r="AB320" s="209">
        <v>0.865629420084866</v>
      </c>
      <c r="AC320" s="155">
        <v>0.915351506456241</v>
      </c>
      <c r="AD320" s="173">
        <v>-0.0497220863713754</v>
      </c>
    </row>
    <row r="321" spans="1:30">
      <c r="A321" s="175" t="s">
        <v>260</v>
      </c>
      <c r="B321" s="214" t="s">
        <v>1801</v>
      </c>
      <c r="C321" s="214" t="s">
        <v>311</v>
      </c>
      <c r="D321" s="153">
        <v>105</v>
      </c>
      <c r="E321" s="153">
        <v>100</v>
      </c>
      <c r="F321" s="151">
        <v>105</v>
      </c>
      <c r="G321" s="151">
        <v>101</v>
      </c>
      <c r="H321" s="151">
        <v>110</v>
      </c>
      <c r="I321" s="151">
        <v>108</v>
      </c>
      <c r="J321" s="172">
        <v>0.9</v>
      </c>
      <c r="K321" s="154">
        <v>0.952380952380952</v>
      </c>
      <c r="L321" s="154">
        <v>0.961904761904762</v>
      </c>
      <c r="M321" s="154">
        <v>0.981818181818182</v>
      </c>
      <c r="N321" s="207">
        <v>2783</v>
      </c>
      <c r="O321" s="153">
        <v>2599</v>
      </c>
      <c r="P321" s="153">
        <v>97</v>
      </c>
      <c r="Q321" s="151">
        <v>99</v>
      </c>
      <c r="R321" s="151">
        <v>104</v>
      </c>
      <c r="S321" s="154">
        <v>0.933884297520661</v>
      </c>
      <c r="T321" s="154">
        <v>0.923809523809524</v>
      </c>
      <c r="U321" s="155">
        <v>0.942857142857143</v>
      </c>
      <c r="V321" s="155">
        <v>0.945454545454545</v>
      </c>
      <c r="W321" s="173">
        <v>-0.019047619047619</v>
      </c>
      <c r="X321" s="158">
        <v>742</v>
      </c>
      <c r="Y321" s="208">
        <v>691</v>
      </c>
      <c r="Z321" s="208">
        <v>721</v>
      </c>
      <c r="AA321" s="208">
        <v>671</v>
      </c>
      <c r="AB321" s="209">
        <v>0.931266846361186</v>
      </c>
      <c r="AC321" s="155">
        <v>0.930651872399445</v>
      </c>
      <c r="AD321" s="173">
        <v>0.000614973961740706</v>
      </c>
    </row>
    <row r="322" spans="1:30">
      <c r="A322" s="175" t="s">
        <v>260</v>
      </c>
      <c r="B322" s="214" t="s">
        <v>1801</v>
      </c>
      <c r="C322" s="214" t="s">
        <v>312</v>
      </c>
      <c r="D322" s="153">
        <v>106</v>
      </c>
      <c r="E322" s="153">
        <v>105</v>
      </c>
      <c r="F322" s="151">
        <v>100</v>
      </c>
      <c r="G322" s="151">
        <v>100</v>
      </c>
      <c r="H322" s="151">
        <v>105</v>
      </c>
      <c r="I322" s="151">
        <v>105</v>
      </c>
      <c r="J322" s="172">
        <v>0.9</v>
      </c>
      <c r="K322" s="154">
        <v>0.990566037735849</v>
      </c>
      <c r="L322" s="154">
        <v>1</v>
      </c>
      <c r="M322" s="154">
        <v>1</v>
      </c>
      <c r="N322" s="207">
        <v>2831</v>
      </c>
      <c r="O322" s="153">
        <v>2507</v>
      </c>
      <c r="P322" s="153">
        <v>97</v>
      </c>
      <c r="Q322" s="151">
        <v>96</v>
      </c>
      <c r="R322" s="151">
        <v>99</v>
      </c>
      <c r="S322" s="154">
        <v>0.885552808194984</v>
      </c>
      <c r="T322" s="154">
        <v>0.915094339622642</v>
      </c>
      <c r="U322" s="155">
        <v>0.96</v>
      </c>
      <c r="V322" s="155">
        <v>0.942857142857143</v>
      </c>
      <c r="W322" s="173">
        <v>-0.0449056603773584</v>
      </c>
      <c r="X322" s="158">
        <v>731</v>
      </c>
      <c r="Y322" s="208">
        <v>658</v>
      </c>
      <c r="Z322" s="208">
        <v>730</v>
      </c>
      <c r="AA322" s="208">
        <v>640</v>
      </c>
      <c r="AB322" s="209">
        <v>0.900136798905609</v>
      </c>
      <c r="AC322" s="155">
        <v>0.876712328767123</v>
      </c>
      <c r="AD322" s="173">
        <v>0.0234244701384855</v>
      </c>
    </row>
    <row r="323" spans="1:30">
      <c r="A323" s="175" t="s">
        <v>260</v>
      </c>
      <c r="B323" s="214" t="s">
        <v>1801</v>
      </c>
      <c r="C323" s="214" t="s">
        <v>313</v>
      </c>
      <c r="D323" s="153">
        <v>95</v>
      </c>
      <c r="E323" s="153">
        <v>95</v>
      </c>
      <c r="F323" s="151">
        <v>101</v>
      </c>
      <c r="G323" s="151">
        <v>101</v>
      </c>
      <c r="H323" s="151">
        <v>104</v>
      </c>
      <c r="I323" s="151">
        <v>103</v>
      </c>
      <c r="J323" s="172">
        <v>0.9</v>
      </c>
      <c r="K323" s="154">
        <v>1</v>
      </c>
      <c r="L323" s="154">
        <v>1</v>
      </c>
      <c r="M323" s="154">
        <v>0.990384615384615</v>
      </c>
      <c r="N323" s="207">
        <v>2626</v>
      </c>
      <c r="O323" s="153">
        <v>2488</v>
      </c>
      <c r="P323" s="153">
        <v>89</v>
      </c>
      <c r="Q323" s="151">
        <v>97</v>
      </c>
      <c r="R323" s="151">
        <v>99</v>
      </c>
      <c r="S323" s="154">
        <v>0.947448591012947</v>
      </c>
      <c r="T323" s="154">
        <v>0.936842105263158</v>
      </c>
      <c r="U323" s="155">
        <v>0.96039603960396</v>
      </c>
      <c r="V323" s="155">
        <v>0.951923076923077</v>
      </c>
      <c r="W323" s="173">
        <v>-0.0235539343408024</v>
      </c>
      <c r="X323" s="158">
        <v>701</v>
      </c>
      <c r="Y323" s="208">
        <v>665</v>
      </c>
      <c r="Z323" s="208">
        <v>663</v>
      </c>
      <c r="AA323" s="208">
        <v>630</v>
      </c>
      <c r="AB323" s="209">
        <v>0.948644793152639</v>
      </c>
      <c r="AC323" s="155">
        <v>0.950226244343891</v>
      </c>
      <c r="AD323" s="173">
        <v>-0.0015814511912523</v>
      </c>
    </row>
    <row r="324" spans="1:30">
      <c r="A324" s="175" t="s">
        <v>260</v>
      </c>
      <c r="B324" s="214" t="s">
        <v>1801</v>
      </c>
      <c r="C324" s="214" t="s">
        <v>314</v>
      </c>
      <c r="D324" s="153">
        <v>0</v>
      </c>
      <c r="E324" s="153">
        <v>0</v>
      </c>
      <c r="F324" s="151">
        <v>0</v>
      </c>
      <c r="G324" s="151">
        <v>0</v>
      </c>
      <c r="H324" s="151">
        <v>0</v>
      </c>
      <c r="I324" s="151">
        <v>0</v>
      </c>
      <c r="J324" s="172">
        <v>0.9</v>
      </c>
      <c r="K324" s="154">
        <v>0</v>
      </c>
      <c r="L324" s="154">
        <v>0</v>
      </c>
      <c r="M324" s="154">
        <v>0</v>
      </c>
      <c r="N324" s="207">
        <v>0</v>
      </c>
      <c r="O324" s="153">
        <v>0</v>
      </c>
      <c r="P324" s="153">
        <v>0</v>
      </c>
      <c r="Q324" s="151">
        <v>0</v>
      </c>
      <c r="R324" s="151">
        <v>0</v>
      </c>
      <c r="S324" s="154">
        <v>0</v>
      </c>
      <c r="T324" s="154">
        <v>0</v>
      </c>
      <c r="U324" s="155">
        <v>0</v>
      </c>
      <c r="V324" s="155">
        <v>0</v>
      </c>
      <c r="W324" s="173">
        <v>0</v>
      </c>
      <c r="X324" s="158">
        <v>0</v>
      </c>
      <c r="Y324" s="208">
        <v>0</v>
      </c>
      <c r="Z324" s="208">
        <v>0</v>
      </c>
      <c r="AA324" s="208">
        <v>0</v>
      </c>
      <c r="AB324" s="209">
        <v>0</v>
      </c>
      <c r="AC324" s="155">
        <v>0</v>
      </c>
      <c r="AD324" s="173">
        <v>0</v>
      </c>
    </row>
    <row r="325" spans="1:30">
      <c r="A325" s="175" t="s">
        <v>260</v>
      </c>
      <c r="B325" s="214" t="s">
        <v>1801</v>
      </c>
      <c r="C325" s="214" t="s">
        <v>315</v>
      </c>
      <c r="D325" s="153">
        <v>0</v>
      </c>
      <c r="E325" s="153">
        <v>0</v>
      </c>
      <c r="F325" s="151">
        <v>0</v>
      </c>
      <c r="G325" s="151">
        <v>0</v>
      </c>
      <c r="H325" s="151">
        <v>0</v>
      </c>
      <c r="I325" s="151">
        <v>0</v>
      </c>
      <c r="J325" s="172">
        <v>0.9</v>
      </c>
      <c r="K325" s="154">
        <v>0</v>
      </c>
      <c r="L325" s="154">
        <v>0</v>
      </c>
      <c r="M325" s="154">
        <v>0</v>
      </c>
      <c r="N325" s="207">
        <v>0</v>
      </c>
      <c r="O325" s="153">
        <v>0</v>
      </c>
      <c r="P325" s="153">
        <v>0</v>
      </c>
      <c r="Q325" s="151">
        <v>0</v>
      </c>
      <c r="R325" s="151">
        <v>0</v>
      </c>
      <c r="S325" s="154">
        <v>0</v>
      </c>
      <c r="T325" s="154">
        <v>0</v>
      </c>
      <c r="U325" s="155">
        <v>0</v>
      </c>
      <c r="V325" s="155">
        <v>0</v>
      </c>
      <c r="W325" s="173">
        <v>0</v>
      </c>
      <c r="X325" s="158">
        <v>0</v>
      </c>
      <c r="Y325" s="208">
        <v>0</v>
      </c>
      <c r="Z325" s="208">
        <v>0</v>
      </c>
      <c r="AA325" s="208">
        <v>0</v>
      </c>
      <c r="AB325" s="209">
        <v>0</v>
      </c>
      <c r="AC325" s="155">
        <v>0</v>
      </c>
      <c r="AD325" s="173">
        <v>0</v>
      </c>
    </row>
    <row r="326" spans="1:30">
      <c r="A326" s="175" t="s">
        <v>260</v>
      </c>
      <c r="B326" s="214" t="s">
        <v>1801</v>
      </c>
      <c r="C326" s="214" t="s">
        <v>316</v>
      </c>
      <c r="D326" s="153">
        <v>0</v>
      </c>
      <c r="E326" s="153">
        <v>0</v>
      </c>
      <c r="F326" s="151">
        <v>0</v>
      </c>
      <c r="G326" s="151">
        <v>0</v>
      </c>
      <c r="H326" s="151">
        <v>0</v>
      </c>
      <c r="I326" s="151">
        <v>0</v>
      </c>
      <c r="J326" s="172">
        <v>0.9</v>
      </c>
      <c r="K326" s="154">
        <v>0</v>
      </c>
      <c r="L326" s="154">
        <v>0</v>
      </c>
      <c r="M326" s="154">
        <v>0</v>
      </c>
      <c r="N326" s="207">
        <v>0</v>
      </c>
      <c r="O326" s="153">
        <v>0</v>
      </c>
      <c r="P326" s="153">
        <v>0</v>
      </c>
      <c r="Q326" s="151">
        <v>0</v>
      </c>
      <c r="R326" s="151">
        <v>0</v>
      </c>
      <c r="S326" s="154">
        <v>0</v>
      </c>
      <c r="T326" s="154">
        <v>0</v>
      </c>
      <c r="U326" s="155">
        <v>0</v>
      </c>
      <c r="V326" s="155">
        <v>0</v>
      </c>
      <c r="W326" s="173">
        <v>0</v>
      </c>
      <c r="X326" s="158">
        <v>0</v>
      </c>
      <c r="Y326" s="208">
        <v>0</v>
      </c>
      <c r="Z326" s="208">
        <v>0</v>
      </c>
      <c r="AA326" s="208">
        <v>0</v>
      </c>
      <c r="AB326" s="209">
        <v>0</v>
      </c>
      <c r="AC326" s="155">
        <v>0</v>
      </c>
      <c r="AD326" s="173">
        <v>0</v>
      </c>
    </row>
    <row r="327" spans="1:30">
      <c r="A327" s="175" t="s">
        <v>260</v>
      </c>
      <c r="B327" s="214" t="s">
        <v>1801</v>
      </c>
      <c r="C327" s="214" t="s">
        <v>317</v>
      </c>
      <c r="D327" s="153">
        <v>0</v>
      </c>
      <c r="E327" s="153">
        <v>0</v>
      </c>
      <c r="F327" s="151">
        <v>0</v>
      </c>
      <c r="G327" s="151">
        <v>0</v>
      </c>
      <c r="H327" s="151">
        <v>0</v>
      </c>
      <c r="I327" s="151">
        <v>0</v>
      </c>
      <c r="J327" s="172">
        <v>0.9</v>
      </c>
      <c r="K327" s="154">
        <v>0</v>
      </c>
      <c r="L327" s="154">
        <v>0</v>
      </c>
      <c r="M327" s="154">
        <v>0</v>
      </c>
      <c r="N327" s="207">
        <v>0</v>
      </c>
      <c r="O327" s="153">
        <v>0</v>
      </c>
      <c r="P327" s="153">
        <v>0</v>
      </c>
      <c r="Q327" s="151">
        <v>0</v>
      </c>
      <c r="R327" s="151">
        <v>0</v>
      </c>
      <c r="S327" s="154">
        <v>0</v>
      </c>
      <c r="T327" s="154">
        <v>0</v>
      </c>
      <c r="U327" s="155">
        <v>0</v>
      </c>
      <c r="V327" s="155">
        <v>0</v>
      </c>
      <c r="W327" s="173">
        <v>0</v>
      </c>
      <c r="X327" s="158">
        <v>0</v>
      </c>
      <c r="Y327" s="208">
        <v>0</v>
      </c>
      <c r="Z327" s="208">
        <v>0</v>
      </c>
      <c r="AA327" s="208">
        <v>0</v>
      </c>
      <c r="AB327" s="209">
        <v>0</v>
      </c>
      <c r="AC327" s="155">
        <v>0</v>
      </c>
      <c r="AD327" s="173">
        <v>0</v>
      </c>
    </row>
    <row r="328" spans="1:30">
      <c r="A328" s="175" t="s">
        <v>260</v>
      </c>
      <c r="B328" s="214" t="s">
        <v>1801</v>
      </c>
      <c r="C328" s="214" t="s">
        <v>318</v>
      </c>
      <c r="D328" s="153">
        <v>0</v>
      </c>
      <c r="E328" s="153">
        <v>0</v>
      </c>
      <c r="F328" s="151">
        <v>0</v>
      </c>
      <c r="G328" s="151">
        <v>0</v>
      </c>
      <c r="H328" s="151">
        <v>0</v>
      </c>
      <c r="I328" s="151">
        <v>0</v>
      </c>
      <c r="J328" s="172">
        <v>0.9</v>
      </c>
      <c r="K328" s="154">
        <v>0</v>
      </c>
      <c r="L328" s="154">
        <v>0</v>
      </c>
      <c r="M328" s="154">
        <v>0</v>
      </c>
      <c r="N328" s="207">
        <v>0</v>
      </c>
      <c r="O328" s="153">
        <v>0</v>
      </c>
      <c r="P328" s="153">
        <v>0</v>
      </c>
      <c r="Q328" s="151">
        <v>0</v>
      </c>
      <c r="R328" s="151">
        <v>0</v>
      </c>
      <c r="S328" s="154">
        <v>0</v>
      </c>
      <c r="T328" s="154">
        <v>0</v>
      </c>
      <c r="U328" s="155">
        <v>0</v>
      </c>
      <c r="V328" s="155">
        <v>0</v>
      </c>
      <c r="W328" s="173">
        <v>0</v>
      </c>
      <c r="X328" s="158">
        <v>0</v>
      </c>
      <c r="Y328" s="208">
        <v>0</v>
      </c>
      <c r="Z328" s="208">
        <v>0</v>
      </c>
      <c r="AA328" s="208">
        <v>0</v>
      </c>
      <c r="AB328" s="209">
        <v>0</v>
      </c>
      <c r="AC328" s="155">
        <v>0</v>
      </c>
      <c r="AD328" s="173">
        <v>0</v>
      </c>
    </row>
    <row r="329" spans="1:30">
      <c r="A329" s="175" t="s">
        <v>260</v>
      </c>
      <c r="B329" s="214" t="s">
        <v>1801</v>
      </c>
      <c r="C329" s="214" t="s">
        <v>319</v>
      </c>
      <c r="D329" s="153">
        <v>0</v>
      </c>
      <c r="E329" s="153">
        <v>0</v>
      </c>
      <c r="F329" s="151">
        <v>0</v>
      </c>
      <c r="G329" s="151">
        <v>0</v>
      </c>
      <c r="H329" s="151">
        <v>0</v>
      </c>
      <c r="I329" s="151">
        <v>0</v>
      </c>
      <c r="J329" s="172">
        <v>0.9</v>
      </c>
      <c r="K329" s="154">
        <v>0</v>
      </c>
      <c r="L329" s="154">
        <v>0</v>
      </c>
      <c r="M329" s="154">
        <v>0</v>
      </c>
      <c r="N329" s="207">
        <v>0</v>
      </c>
      <c r="O329" s="153">
        <v>0</v>
      </c>
      <c r="P329" s="153">
        <v>0</v>
      </c>
      <c r="Q329" s="151">
        <v>0</v>
      </c>
      <c r="R329" s="151">
        <v>0</v>
      </c>
      <c r="S329" s="154">
        <v>0</v>
      </c>
      <c r="T329" s="154">
        <v>0</v>
      </c>
      <c r="U329" s="155">
        <v>0</v>
      </c>
      <c r="V329" s="155">
        <v>0</v>
      </c>
      <c r="W329" s="173">
        <v>0</v>
      </c>
      <c r="X329" s="158">
        <v>0</v>
      </c>
      <c r="Y329" s="208">
        <v>0</v>
      </c>
      <c r="Z329" s="208">
        <v>0</v>
      </c>
      <c r="AA329" s="208">
        <v>0</v>
      </c>
      <c r="AB329" s="209">
        <v>0</v>
      </c>
      <c r="AC329" s="155">
        <v>0</v>
      </c>
      <c r="AD329" s="173">
        <v>0</v>
      </c>
    </row>
    <row r="330" spans="1:30">
      <c r="A330" s="175" t="s">
        <v>260</v>
      </c>
      <c r="B330" s="214" t="s">
        <v>1801</v>
      </c>
      <c r="C330" s="214" t="s">
        <v>320</v>
      </c>
      <c r="D330" s="153">
        <v>110</v>
      </c>
      <c r="E330" s="153">
        <v>110</v>
      </c>
      <c r="F330" s="151">
        <v>108</v>
      </c>
      <c r="G330" s="151">
        <v>108</v>
      </c>
      <c r="H330" s="151">
        <v>120</v>
      </c>
      <c r="I330" s="151">
        <v>120</v>
      </c>
      <c r="J330" s="172">
        <v>0.9</v>
      </c>
      <c r="K330" s="154">
        <v>1</v>
      </c>
      <c r="L330" s="154">
        <v>1</v>
      </c>
      <c r="M330" s="154">
        <v>1</v>
      </c>
      <c r="N330" s="207">
        <v>2997</v>
      </c>
      <c r="O330" s="153">
        <v>2782</v>
      </c>
      <c r="P330" s="153">
        <v>93</v>
      </c>
      <c r="Q330" s="151">
        <v>101</v>
      </c>
      <c r="R330" s="151">
        <v>115</v>
      </c>
      <c r="S330" s="154">
        <v>0.928261594928262</v>
      </c>
      <c r="T330" s="154">
        <v>0.845454545454545</v>
      </c>
      <c r="U330" s="155">
        <v>0.935185185185185</v>
      </c>
      <c r="V330" s="155">
        <v>0.958333333333333</v>
      </c>
      <c r="W330" s="173">
        <v>-0.0897306397306398</v>
      </c>
      <c r="X330" s="158">
        <v>793</v>
      </c>
      <c r="Y330" s="208">
        <v>736</v>
      </c>
      <c r="Z330" s="208">
        <v>783</v>
      </c>
      <c r="AA330" s="208">
        <v>730</v>
      </c>
      <c r="AB330" s="209">
        <v>0.9281210592686</v>
      </c>
      <c r="AC330" s="155">
        <v>0.932311621966794</v>
      </c>
      <c r="AD330" s="173">
        <v>-0.00419056269819418</v>
      </c>
    </row>
    <row r="331" spans="1:30">
      <c r="A331" s="175" t="s">
        <v>260</v>
      </c>
      <c r="B331" s="214" t="s">
        <v>1802</v>
      </c>
      <c r="C331" s="214" t="s">
        <v>321</v>
      </c>
      <c r="D331" s="153">
        <v>0</v>
      </c>
      <c r="E331" s="153">
        <v>0</v>
      </c>
      <c r="F331" s="151">
        <v>0</v>
      </c>
      <c r="G331" s="151">
        <v>0</v>
      </c>
      <c r="H331" s="151">
        <v>0</v>
      </c>
      <c r="I331" s="151">
        <v>0</v>
      </c>
      <c r="J331" s="172">
        <v>0.9</v>
      </c>
      <c r="K331" s="154">
        <v>0</v>
      </c>
      <c r="L331" s="154">
        <v>0</v>
      </c>
      <c r="M331" s="154">
        <v>0</v>
      </c>
      <c r="N331" s="207">
        <v>0</v>
      </c>
      <c r="O331" s="153">
        <v>0</v>
      </c>
      <c r="P331" s="153">
        <v>0</v>
      </c>
      <c r="Q331" s="151">
        <v>0</v>
      </c>
      <c r="R331" s="151">
        <v>0</v>
      </c>
      <c r="S331" s="154">
        <v>0</v>
      </c>
      <c r="T331" s="154">
        <v>0</v>
      </c>
      <c r="U331" s="155">
        <v>0</v>
      </c>
      <c r="V331" s="155">
        <v>0</v>
      </c>
      <c r="W331" s="173">
        <v>0</v>
      </c>
      <c r="X331" s="158">
        <v>0</v>
      </c>
      <c r="Y331" s="208">
        <v>0</v>
      </c>
      <c r="Z331" s="208">
        <v>0</v>
      </c>
      <c r="AA331" s="208">
        <v>0</v>
      </c>
      <c r="AB331" s="209">
        <v>0</v>
      </c>
      <c r="AC331" s="155">
        <v>0</v>
      </c>
      <c r="AD331" s="173">
        <v>0</v>
      </c>
    </row>
    <row r="332" spans="1:30">
      <c r="A332" s="175" t="s">
        <v>260</v>
      </c>
      <c r="B332" s="214" t="s">
        <v>1802</v>
      </c>
      <c r="C332" s="214" t="s">
        <v>322</v>
      </c>
      <c r="D332" s="153">
        <v>123</v>
      </c>
      <c r="E332" s="153">
        <v>122</v>
      </c>
      <c r="F332" s="151">
        <v>121</v>
      </c>
      <c r="G332" s="151">
        <v>120</v>
      </c>
      <c r="H332" s="151">
        <v>131</v>
      </c>
      <c r="I332" s="151">
        <v>131</v>
      </c>
      <c r="J332" s="172">
        <v>0.9</v>
      </c>
      <c r="K332" s="154">
        <v>0.991869918699187</v>
      </c>
      <c r="L332" s="154">
        <v>0.991735537190083</v>
      </c>
      <c r="M332" s="154">
        <v>1</v>
      </c>
      <c r="N332" s="207">
        <v>3460</v>
      </c>
      <c r="O332" s="153">
        <v>3401</v>
      </c>
      <c r="P332" s="153">
        <v>119</v>
      </c>
      <c r="Q332" s="151">
        <v>120</v>
      </c>
      <c r="R332" s="151">
        <v>131</v>
      </c>
      <c r="S332" s="154">
        <v>0.982947976878613</v>
      </c>
      <c r="T332" s="154">
        <v>0.967479674796748</v>
      </c>
      <c r="U332" s="155">
        <v>0.991735537190083</v>
      </c>
      <c r="V332" s="155">
        <v>1</v>
      </c>
      <c r="W332" s="173">
        <v>-0.0242558623933347</v>
      </c>
      <c r="X332" s="158">
        <v>898</v>
      </c>
      <c r="Y332" s="208">
        <v>888</v>
      </c>
      <c r="Z332" s="208">
        <v>886</v>
      </c>
      <c r="AA332" s="208">
        <v>867</v>
      </c>
      <c r="AB332" s="209">
        <v>0.988864142538975</v>
      </c>
      <c r="AC332" s="155">
        <v>0.978555304740406</v>
      </c>
      <c r="AD332" s="173">
        <v>0.0103088377985692</v>
      </c>
    </row>
    <row r="333" spans="1:30">
      <c r="A333" s="175" t="s">
        <v>260</v>
      </c>
      <c r="B333" s="214" t="s">
        <v>1802</v>
      </c>
      <c r="C333" s="214" t="s">
        <v>323</v>
      </c>
      <c r="D333" s="153">
        <v>176</v>
      </c>
      <c r="E333" s="153">
        <v>175</v>
      </c>
      <c r="F333" s="151">
        <v>179</v>
      </c>
      <c r="G333" s="151">
        <v>178</v>
      </c>
      <c r="H333" s="151">
        <v>199</v>
      </c>
      <c r="I333" s="151">
        <v>198</v>
      </c>
      <c r="J333" s="172">
        <v>0.9</v>
      </c>
      <c r="K333" s="154">
        <v>0.994318181818182</v>
      </c>
      <c r="L333" s="154">
        <v>0.994413407821229</v>
      </c>
      <c r="M333" s="154">
        <v>0.994974874371859</v>
      </c>
      <c r="N333" s="207">
        <v>4991</v>
      </c>
      <c r="O333" s="153">
        <v>4621</v>
      </c>
      <c r="P333" s="153">
        <v>151</v>
      </c>
      <c r="Q333" s="151">
        <v>176</v>
      </c>
      <c r="R333" s="151">
        <v>179</v>
      </c>
      <c r="S333" s="154">
        <v>0.925866559807654</v>
      </c>
      <c r="T333" s="154">
        <v>0.857954545454545</v>
      </c>
      <c r="U333" s="155">
        <v>0.983240223463687</v>
      </c>
      <c r="V333" s="155">
        <v>0.899497487437186</v>
      </c>
      <c r="W333" s="173">
        <v>-0.125285678009142</v>
      </c>
      <c r="X333" s="158">
        <v>1308</v>
      </c>
      <c r="Y333" s="208">
        <v>1220</v>
      </c>
      <c r="Z333" s="208">
        <v>1294</v>
      </c>
      <c r="AA333" s="208">
        <v>1224</v>
      </c>
      <c r="AB333" s="209">
        <v>0.932721712538226</v>
      </c>
      <c r="AC333" s="155">
        <v>0.945904173106646</v>
      </c>
      <c r="AD333" s="173">
        <v>-0.0131824605684198</v>
      </c>
    </row>
    <row r="334" spans="1:30">
      <c r="A334" s="175" t="s">
        <v>260</v>
      </c>
      <c r="B334" s="214" t="s">
        <v>1802</v>
      </c>
      <c r="C334" s="214" t="s">
        <v>324</v>
      </c>
      <c r="D334" s="153">
        <v>0</v>
      </c>
      <c r="E334" s="153">
        <v>0</v>
      </c>
      <c r="F334" s="151">
        <v>0</v>
      </c>
      <c r="G334" s="151">
        <v>0</v>
      </c>
      <c r="H334" s="151">
        <v>0</v>
      </c>
      <c r="I334" s="151">
        <v>0</v>
      </c>
      <c r="J334" s="172">
        <v>0.9</v>
      </c>
      <c r="K334" s="154">
        <v>0</v>
      </c>
      <c r="L334" s="154">
        <v>0</v>
      </c>
      <c r="M334" s="154">
        <v>0</v>
      </c>
      <c r="N334" s="207">
        <v>0</v>
      </c>
      <c r="O334" s="153">
        <v>0</v>
      </c>
      <c r="P334" s="153">
        <v>0</v>
      </c>
      <c r="Q334" s="151">
        <v>0</v>
      </c>
      <c r="R334" s="151">
        <v>0</v>
      </c>
      <c r="S334" s="154">
        <v>0</v>
      </c>
      <c r="T334" s="154">
        <v>0</v>
      </c>
      <c r="U334" s="155">
        <v>0</v>
      </c>
      <c r="V334" s="155">
        <v>0</v>
      </c>
      <c r="W334" s="173">
        <v>0</v>
      </c>
      <c r="X334" s="158">
        <v>0</v>
      </c>
      <c r="Y334" s="208">
        <v>0</v>
      </c>
      <c r="Z334" s="208">
        <v>0</v>
      </c>
      <c r="AA334" s="208">
        <v>0</v>
      </c>
      <c r="AB334" s="209">
        <v>0</v>
      </c>
      <c r="AC334" s="155">
        <v>0</v>
      </c>
      <c r="AD334" s="173">
        <v>0</v>
      </c>
    </row>
    <row r="335" spans="1:30">
      <c r="A335" s="175" t="s">
        <v>260</v>
      </c>
      <c r="B335" s="214" t="s">
        <v>1802</v>
      </c>
      <c r="C335" s="214" t="s">
        <v>325</v>
      </c>
      <c r="D335" s="153">
        <v>0</v>
      </c>
      <c r="E335" s="153">
        <v>0</v>
      </c>
      <c r="F335" s="151">
        <v>0</v>
      </c>
      <c r="G335" s="151">
        <v>0</v>
      </c>
      <c r="H335" s="151">
        <v>0</v>
      </c>
      <c r="I335" s="151">
        <v>0</v>
      </c>
      <c r="J335" s="172">
        <v>0.9</v>
      </c>
      <c r="K335" s="154">
        <v>0</v>
      </c>
      <c r="L335" s="154">
        <v>0</v>
      </c>
      <c r="M335" s="154">
        <v>0</v>
      </c>
      <c r="N335" s="207">
        <v>0</v>
      </c>
      <c r="O335" s="153">
        <v>0</v>
      </c>
      <c r="P335" s="153">
        <v>0</v>
      </c>
      <c r="Q335" s="151">
        <v>0</v>
      </c>
      <c r="R335" s="151">
        <v>0</v>
      </c>
      <c r="S335" s="154">
        <v>0</v>
      </c>
      <c r="T335" s="154">
        <v>0</v>
      </c>
      <c r="U335" s="155">
        <v>0</v>
      </c>
      <c r="V335" s="155">
        <v>0</v>
      </c>
      <c r="W335" s="173">
        <v>0</v>
      </c>
      <c r="X335" s="158">
        <v>0</v>
      </c>
      <c r="Y335" s="208">
        <v>0</v>
      </c>
      <c r="Z335" s="208">
        <v>0</v>
      </c>
      <c r="AA335" s="208">
        <v>0</v>
      </c>
      <c r="AB335" s="209">
        <v>0</v>
      </c>
      <c r="AC335" s="155">
        <v>0</v>
      </c>
      <c r="AD335" s="173">
        <v>0</v>
      </c>
    </row>
    <row r="336" spans="1:30">
      <c r="A336" s="175" t="s">
        <v>260</v>
      </c>
      <c r="B336" s="214" t="s">
        <v>1802</v>
      </c>
      <c r="C336" s="214" t="s">
        <v>326</v>
      </c>
      <c r="D336" s="153">
        <v>0</v>
      </c>
      <c r="E336" s="153">
        <v>0</v>
      </c>
      <c r="F336" s="151">
        <v>0</v>
      </c>
      <c r="G336" s="151">
        <v>0</v>
      </c>
      <c r="H336" s="151">
        <v>0</v>
      </c>
      <c r="I336" s="151">
        <v>0</v>
      </c>
      <c r="J336" s="172">
        <v>0.9</v>
      </c>
      <c r="K336" s="154">
        <v>0</v>
      </c>
      <c r="L336" s="154">
        <v>0</v>
      </c>
      <c r="M336" s="154">
        <v>0</v>
      </c>
      <c r="N336" s="207">
        <v>0</v>
      </c>
      <c r="O336" s="153">
        <v>0</v>
      </c>
      <c r="P336" s="153">
        <v>0</v>
      </c>
      <c r="Q336" s="151">
        <v>0</v>
      </c>
      <c r="R336" s="151">
        <v>0</v>
      </c>
      <c r="S336" s="154">
        <v>0</v>
      </c>
      <c r="T336" s="154">
        <v>0</v>
      </c>
      <c r="U336" s="155">
        <v>0</v>
      </c>
      <c r="V336" s="155">
        <v>0</v>
      </c>
      <c r="W336" s="173">
        <v>0</v>
      </c>
      <c r="X336" s="158">
        <v>0</v>
      </c>
      <c r="Y336" s="208">
        <v>0</v>
      </c>
      <c r="Z336" s="208">
        <v>0</v>
      </c>
      <c r="AA336" s="208">
        <v>0</v>
      </c>
      <c r="AB336" s="209">
        <v>0</v>
      </c>
      <c r="AC336" s="155">
        <v>0</v>
      </c>
      <c r="AD336" s="173">
        <v>0</v>
      </c>
    </row>
    <row r="337" spans="1:30">
      <c r="A337" s="175" t="s">
        <v>260</v>
      </c>
      <c r="B337" s="214" t="s">
        <v>1802</v>
      </c>
      <c r="C337" s="214" t="s">
        <v>327</v>
      </c>
      <c r="D337" s="153">
        <v>0</v>
      </c>
      <c r="E337" s="153">
        <v>0</v>
      </c>
      <c r="F337" s="151">
        <v>0</v>
      </c>
      <c r="G337" s="151">
        <v>0</v>
      </c>
      <c r="H337" s="151">
        <v>0</v>
      </c>
      <c r="I337" s="151">
        <v>0</v>
      </c>
      <c r="J337" s="172">
        <v>0.9</v>
      </c>
      <c r="K337" s="154">
        <v>0</v>
      </c>
      <c r="L337" s="154">
        <v>0</v>
      </c>
      <c r="M337" s="154">
        <v>0</v>
      </c>
      <c r="N337" s="207">
        <v>0</v>
      </c>
      <c r="O337" s="153">
        <v>0</v>
      </c>
      <c r="P337" s="153">
        <v>0</v>
      </c>
      <c r="Q337" s="151">
        <v>0</v>
      </c>
      <c r="R337" s="151">
        <v>0</v>
      </c>
      <c r="S337" s="154">
        <v>0</v>
      </c>
      <c r="T337" s="154">
        <v>0</v>
      </c>
      <c r="U337" s="155">
        <v>0</v>
      </c>
      <c r="V337" s="155">
        <v>0</v>
      </c>
      <c r="W337" s="173">
        <v>0</v>
      </c>
      <c r="X337" s="158">
        <v>0</v>
      </c>
      <c r="Y337" s="208">
        <v>0</v>
      </c>
      <c r="Z337" s="208">
        <v>0</v>
      </c>
      <c r="AA337" s="208">
        <v>0</v>
      </c>
      <c r="AB337" s="209">
        <v>0</v>
      </c>
      <c r="AC337" s="155">
        <v>0</v>
      </c>
      <c r="AD337" s="173">
        <v>0</v>
      </c>
    </row>
    <row r="338" spans="1:30">
      <c r="A338" s="175" t="s">
        <v>260</v>
      </c>
      <c r="B338" s="214" t="s">
        <v>1802</v>
      </c>
      <c r="C338" s="214" t="s">
        <v>328</v>
      </c>
      <c r="D338" s="153">
        <v>0</v>
      </c>
      <c r="E338" s="153">
        <v>0</v>
      </c>
      <c r="F338" s="151">
        <v>0</v>
      </c>
      <c r="G338" s="151">
        <v>0</v>
      </c>
      <c r="H338" s="151">
        <v>0</v>
      </c>
      <c r="I338" s="151">
        <v>0</v>
      </c>
      <c r="J338" s="172">
        <v>0.9</v>
      </c>
      <c r="K338" s="154">
        <v>0</v>
      </c>
      <c r="L338" s="154">
        <v>0</v>
      </c>
      <c r="M338" s="154">
        <v>0</v>
      </c>
      <c r="N338" s="207">
        <v>0</v>
      </c>
      <c r="O338" s="153">
        <v>0</v>
      </c>
      <c r="P338" s="153">
        <v>0</v>
      </c>
      <c r="Q338" s="151">
        <v>0</v>
      </c>
      <c r="R338" s="151">
        <v>0</v>
      </c>
      <c r="S338" s="154">
        <v>0</v>
      </c>
      <c r="T338" s="154">
        <v>0</v>
      </c>
      <c r="U338" s="155">
        <v>0</v>
      </c>
      <c r="V338" s="155">
        <v>0</v>
      </c>
      <c r="W338" s="173">
        <v>0</v>
      </c>
      <c r="X338" s="158">
        <v>0</v>
      </c>
      <c r="Y338" s="208">
        <v>0</v>
      </c>
      <c r="Z338" s="208">
        <v>0</v>
      </c>
      <c r="AA338" s="208">
        <v>0</v>
      </c>
      <c r="AB338" s="209">
        <v>0</v>
      </c>
      <c r="AC338" s="155">
        <v>0</v>
      </c>
      <c r="AD338" s="173">
        <v>0</v>
      </c>
    </row>
    <row r="339" spans="1:30">
      <c r="A339" s="175" t="s">
        <v>260</v>
      </c>
      <c r="B339" s="214" t="s">
        <v>1802</v>
      </c>
      <c r="C339" s="214" t="s">
        <v>329</v>
      </c>
      <c r="D339" s="153">
        <v>0</v>
      </c>
      <c r="E339" s="153">
        <v>0</v>
      </c>
      <c r="F339" s="151">
        <v>0</v>
      </c>
      <c r="G339" s="151">
        <v>0</v>
      </c>
      <c r="H339" s="151">
        <v>0</v>
      </c>
      <c r="I339" s="151">
        <v>0</v>
      </c>
      <c r="J339" s="172">
        <v>0.9</v>
      </c>
      <c r="K339" s="154">
        <v>0</v>
      </c>
      <c r="L339" s="154">
        <v>0</v>
      </c>
      <c r="M339" s="154">
        <v>0</v>
      </c>
      <c r="N339" s="207">
        <v>0</v>
      </c>
      <c r="O339" s="153">
        <v>0</v>
      </c>
      <c r="P339" s="153">
        <v>0</v>
      </c>
      <c r="Q339" s="151">
        <v>0</v>
      </c>
      <c r="R339" s="151">
        <v>0</v>
      </c>
      <c r="S339" s="154">
        <v>0</v>
      </c>
      <c r="T339" s="154">
        <v>0</v>
      </c>
      <c r="U339" s="155">
        <v>0</v>
      </c>
      <c r="V339" s="155">
        <v>0</v>
      </c>
      <c r="W339" s="173">
        <v>0</v>
      </c>
      <c r="X339" s="158">
        <v>0</v>
      </c>
      <c r="Y339" s="208">
        <v>0</v>
      </c>
      <c r="Z339" s="208">
        <v>0</v>
      </c>
      <c r="AA339" s="208">
        <v>0</v>
      </c>
      <c r="AB339" s="209">
        <v>0</v>
      </c>
      <c r="AC339" s="155">
        <v>0</v>
      </c>
      <c r="AD339" s="173">
        <v>0</v>
      </c>
    </row>
    <row r="340" spans="1:30">
      <c r="A340" s="175" t="s">
        <v>260</v>
      </c>
      <c r="B340" s="214" t="s">
        <v>1802</v>
      </c>
      <c r="C340" s="214" t="s">
        <v>330</v>
      </c>
      <c r="D340" s="153">
        <v>0</v>
      </c>
      <c r="E340" s="153">
        <v>0</v>
      </c>
      <c r="F340" s="151">
        <v>0</v>
      </c>
      <c r="G340" s="151">
        <v>0</v>
      </c>
      <c r="H340" s="151">
        <v>0</v>
      </c>
      <c r="I340" s="151">
        <v>0</v>
      </c>
      <c r="J340" s="172">
        <v>0.9</v>
      </c>
      <c r="K340" s="154">
        <v>0</v>
      </c>
      <c r="L340" s="154">
        <v>0</v>
      </c>
      <c r="M340" s="154">
        <v>0</v>
      </c>
      <c r="N340" s="207">
        <v>0</v>
      </c>
      <c r="O340" s="153">
        <v>0</v>
      </c>
      <c r="P340" s="153">
        <v>0</v>
      </c>
      <c r="Q340" s="151">
        <v>0</v>
      </c>
      <c r="R340" s="151">
        <v>0</v>
      </c>
      <c r="S340" s="154">
        <v>0</v>
      </c>
      <c r="T340" s="154">
        <v>0</v>
      </c>
      <c r="U340" s="155">
        <v>0</v>
      </c>
      <c r="V340" s="155">
        <v>0</v>
      </c>
      <c r="W340" s="173">
        <v>0</v>
      </c>
      <c r="X340" s="158">
        <v>0</v>
      </c>
      <c r="Y340" s="208">
        <v>0</v>
      </c>
      <c r="Z340" s="208">
        <v>0</v>
      </c>
      <c r="AA340" s="208">
        <v>0</v>
      </c>
      <c r="AB340" s="209">
        <v>0</v>
      </c>
      <c r="AC340" s="155">
        <v>0</v>
      </c>
      <c r="AD340" s="173">
        <v>0</v>
      </c>
    </row>
    <row r="341" spans="1:30">
      <c r="A341" s="175" t="s">
        <v>260</v>
      </c>
      <c r="B341" s="214" t="s">
        <v>1802</v>
      </c>
      <c r="C341" s="214" t="s">
        <v>331</v>
      </c>
      <c r="D341" s="153">
        <v>105</v>
      </c>
      <c r="E341" s="153">
        <v>105</v>
      </c>
      <c r="F341" s="151">
        <v>109</v>
      </c>
      <c r="G341" s="151">
        <v>109</v>
      </c>
      <c r="H341" s="151">
        <v>112</v>
      </c>
      <c r="I341" s="151">
        <v>112</v>
      </c>
      <c r="J341" s="172">
        <v>0.9</v>
      </c>
      <c r="K341" s="154">
        <v>1</v>
      </c>
      <c r="L341" s="154">
        <v>1</v>
      </c>
      <c r="M341" s="154">
        <v>1</v>
      </c>
      <c r="N341" s="207">
        <v>2918</v>
      </c>
      <c r="O341" s="153">
        <v>2825</v>
      </c>
      <c r="P341" s="153">
        <v>96</v>
      </c>
      <c r="Q341" s="151">
        <v>106</v>
      </c>
      <c r="R341" s="151">
        <v>107</v>
      </c>
      <c r="S341" s="154">
        <v>0.968128855380398</v>
      </c>
      <c r="T341" s="154">
        <v>0.914285714285714</v>
      </c>
      <c r="U341" s="155">
        <v>0.972477064220184</v>
      </c>
      <c r="V341" s="155">
        <v>0.955357142857143</v>
      </c>
      <c r="W341" s="173">
        <v>-0.0581913499344693</v>
      </c>
      <c r="X341" s="158">
        <v>751</v>
      </c>
      <c r="Y341" s="208">
        <v>717</v>
      </c>
      <c r="Z341" s="208">
        <v>737</v>
      </c>
      <c r="AA341" s="208">
        <v>716</v>
      </c>
      <c r="AB341" s="209">
        <v>0.954727030625832</v>
      </c>
      <c r="AC341" s="155">
        <v>0.971506105834464</v>
      </c>
      <c r="AD341" s="173">
        <v>-0.0167790752086319</v>
      </c>
    </row>
    <row r="342" spans="1:30">
      <c r="A342" s="175" t="s">
        <v>260</v>
      </c>
      <c r="B342" s="214" t="s">
        <v>1802</v>
      </c>
      <c r="C342" s="214" t="s">
        <v>332</v>
      </c>
      <c r="D342" s="153">
        <v>0</v>
      </c>
      <c r="E342" s="153">
        <v>0</v>
      </c>
      <c r="F342" s="151">
        <v>0</v>
      </c>
      <c r="G342" s="151">
        <v>0</v>
      </c>
      <c r="H342" s="151">
        <v>0</v>
      </c>
      <c r="I342" s="151">
        <v>0</v>
      </c>
      <c r="J342" s="172">
        <v>0.9</v>
      </c>
      <c r="K342" s="154">
        <v>0</v>
      </c>
      <c r="L342" s="154">
        <v>0</v>
      </c>
      <c r="M342" s="154">
        <v>0</v>
      </c>
      <c r="N342" s="207">
        <v>0</v>
      </c>
      <c r="O342" s="153">
        <v>0</v>
      </c>
      <c r="P342" s="153">
        <v>0</v>
      </c>
      <c r="Q342" s="151">
        <v>0</v>
      </c>
      <c r="R342" s="151">
        <v>0</v>
      </c>
      <c r="S342" s="154">
        <v>0</v>
      </c>
      <c r="T342" s="154">
        <v>0</v>
      </c>
      <c r="U342" s="155">
        <v>0</v>
      </c>
      <c r="V342" s="155">
        <v>0</v>
      </c>
      <c r="W342" s="173">
        <v>0</v>
      </c>
      <c r="X342" s="158">
        <v>0</v>
      </c>
      <c r="Y342" s="208">
        <v>0</v>
      </c>
      <c r="Z342" s="208">
        <v>0</v>
      </c>
      <c r="AA342" s="208">
        <v>0</v>
      </c>
      <c r="AB342" s="209">
        <v>0</v>
      </c>
      <c r="AC342" s="155">
        <v>0</v>
      </c>
      <c r="AD342" s="173">
        <v>0</v>
      </c>
    </row>
    <row r="343" spans="1:30">
      <c r="A343" s="175" t="s">
        <v>260</v>
      </c>
      <c r="B343" s="214" t="s">
        <v>1802</v>
      </c>
      <c r="C343" s="214" t="s">
        <v>333</v>
      </c>
      <c r="D343" s="153">
        <v>0</v>
      </c>
      <c r="E343" s="153">
        <v>0</v>
      </c>
      <c r="F343" s="151">
        <v>0</v>
      </c>
      <c r="G343" s="151">
        <v>0</v>
      </c>
      <c r="H343" s="151">
        <v>0</v>
      </c>
      <c r="I343" s="151">
        <v>0</v>
      </c>
      <c r="J343" s="172">
        <v>0.9</v>
      </c>
      <c r="K343" s="154">
        <v>0</v>
      </c>
      <c r="L343" s="154">
        <v>0</v>
      </c>
      <c r="M343" s="154">
        <v>0</v>
      </c>
      <c r="N343" s="207">
        <v>0</v>
      </c>
      <c r="O343" s="153">
        <v>0</v>
      </c>
      <c r="P343" s="153">
        <v>0</v>
      </c>
      <c r="Q343" s="151">
        <v>0</v>
      </c>
      <c r="R343" s="151">
        <v>0</v>
      </c>
      <c r="S343" s="154">
        <v>0</v>
      </c>
      <c r="T343" s="154">
        <v>0</v>
      </c>
      <c r="U343" s="155">
        <v>0</v>
      </c>
      <c r="V343" s="155">
        <v>0</v>
      </c>
      <c r="W343" s="173">
        <v>0</v>
      </c>
      <c r="X343" s="158">
        <v>0</v>
      </c>
      <c r="Y343" s="208">
        <v>0</v>
      </c>
      <c r="Z343" s="208">
        <v>0</v>
      </c>
      <c r="AA343" s="208">
        <v>0</v>
      </c>
      <c r="AB343" s="209">
        <v>0</v>
      </c>
      <c r="AC343" s="155">
        <v>0</v>
      </c>
      <c r="AD343" s="173">
        <v>0</v>
      </c>
    </row>
    <row r="344" spans="1:30">
      <c r="A344" s="175" t="s">
        <v>260</v>
      </c>
      <c r="B344" s="214" t="s">
        <v>1802</v>
      </c>
      <c r="C344" s="214" t="s">
        <v>334</v>
      </c>
      <c r="D344" s="153">
        <v>75</v>
      </c>
      <c r="E344" s="153">
        <v>75</v>
      </c>
      <c r="F344" s="151">
        <v>83</v>
      </c>
      <c r="G344" s="151">
        <v>83</v>
      </c>
      <c r="H344" s="151">
        <v>85</v>
      </c>
      <c r="I344" s="151">
        <v>85</v>
      </c>
      <c r="J344" s="172">
        <v>0.9</v>
      </c>
      <c r="K344" s="154">
        <v>1</v>
      </c>
      <c r="L344" s="154">
        <v>1</v>
      </c>
      <c r="M344" s="154">
        <v>1</v>
      </c>
      <c r="N344" s="207">
        <v>2176</v>
      </c>
      <c r="O344" s="153">
        <v>2069</v>
      </c>
      <c r="P344" s="153">
        <v>71</v>
      </c>
      <c r="Q344" s="151">
        <v>80</v>
      </c>
      <c r="R344" s="151">
        <v>79</v>
      </c>
      <c r="S344" s="154">
        <v>0.950827205882353</v>
      </c>
      <c r="T344" s="154">
        <v>0.946666666666667</v>
      </c>
      <c r="U344" s="155">
        <v>0.963855421686747</v>
      </c>
      <c r="V344" s="155">
        <v>0.929411764705882</v>
      </c>
      <c r="W344" s="173">
        <v>-0.0171887550200803</v>
      </c>
      <c r="X344" s="158">
        <v>570</v>
      </c>
      <c r="Y344" s="208">
        <v>536</v>
      </c>
      <c r="Z344" s="208">
        <v>551</v>
      </c>
      <c r="AA344" s="208">
        <v>521</v>
      </c>
      <c r="AB344" s="209">
        <v>0.940350877192982</v>
      </c>
      <c r="AC344" s="155">
        <v>0.945553539019964</v>
      </c>
      <c r="AD344" s="173">
        <v>-0.00520266182698126</v>
      </c>
    </row>
    <row r="345" spans="1:30">
      <c r="A345" s="175" t="s">
        <v>260</v>
      </c>
      <c r="B345" s="214" t="s">
        <v>1803</v>
      </c>
      <c r="C345" s="214" t="s">
        <v>335</v>
      </c>
      <c r="D345" s="153">
        <v>102</v>
      </c>
      <c r="E345" s="153">
        <v>102</v>
      </c>
      <c r="F345" s="151">
        <v>94</v>
      </c>
      <c r="G345" s="151">
        <v>93</v>
      </c>
      <c r="H345" s="151">
        <v>98</v>
      </c>
      <c r="I345" s="151">
        <v>98</v>
      </c>
      <c r="J345" s="172">
        <v>0.9</v>
      </c>
      <c r="K345" s="154">
        <v>1</v>
      </c>
      <c r="L345" s="154">
        <v>0.98936170212766</v>
      </c>
      <c r="M345" s="154">
        <v>1</v>
      </c>
      <c r="N345" s="207">
        <v>2557</v>
      </c>
      <c r="O345" s="153">
        <v>2479</v>
      </c>
      <c r="P345" s="153">
        <v>98</v>
      </c>
      <c r="Q345" s="151">
        <v>90</v>
      </c>
      <c r="R345" s="151">
        <v>95</v>
      </c>
      <c r="S345" s="154">
        <v>0.969495502542041</v>
      </c>
      <c r="T345" s="154">
        <v>0.96078431372549</v>
      </c>
      <c r="U345" s="155">
        <v>0.957446808510638</v>
      </c>
      <c r="V345" s="155">
        <v>0.969387755102041</v>
      </c>
      <c r="W345" s="173">
        <v>0.00333750521485188</v>
      </c>
      <c r="X345" s="158">
        <v>672</v>
      </c>
      <c r="Y345" s="208">
        <v>648</v>
      </c>
      <c r="Z345" s="208">
        <v>650</v>
      </c>
      <c r="AA345" s="208">
        <v>635</v>
      </c>
      <c r="AB345" s="209">
        <v>0.964285714285714</v>
      </c>
      <c r="AC345" s="155">
        <v>0.976923076923077</v>
      </c>
      <c r="AD345" s="173">
        <v>-0.0126373626373626</v>
      </c>
    </row>
    <row r="346" spans="1:30">
      <c r="A346" s="175" t="s">
        <v>260</v>
      </c>
      <c r="B346" s="214" t="s">
        <v>1803</v>
      </c>
      <c r="C346" s="214" t="s">
        <v>336</v>
      </c>
      <c r="D346" s="153">
        <v>180</v>
      </c>
      <c r="E346" s="153">
        <v>180</v>
      </c>
      <c r="F346" s="151">
        <v>193</v>
      </c>
      <c r="G346" s="151">
        <v>193</v>
      </c>
      <c r="H346" s="151">
        <v>198</v>
      </c>
      <c r="I346" s="151">
        <v>198</v>
      </c>
      <c r="J346" s="172">
        <v>0.9</v>
      </c>
      <c r="K346" s="154">
        <v>1</v>
      </c>
      <c r="L346" s="154">
        <v>1</v>
      </c>
      <c r="M346" s="154">
        <v>1</v>
      </c>
      <c r="N346" s="207">
        <v>5102</v>
      </c>
      <c r="O346" s="153">
        <v>4839</v>
      </c>
      <c r="P346" s="153">
        <v>171</v>
      </c>
      <c r="Q346" s="151">
        <v>183</v>
      </c>
      <c r="R346" s="151">
        <v>189</v>
      </c>
      <c r="S346" s="154">
        <v>0.948451587612701</v>
      </c>
      <c r="T346" s="154">
        <v>0.95</v>
      </c>
      <c r="U346" s="155">
        <v>0.948186528497409</v>
      </c>
      <c r="V346" s="155">
        <v>0.954545454545455</v>
      </c>
      <c r="W346" s="173">
        <v>0.00181347150259059</v>
      </c>
      <c r="X346" s="158">
        <v>1336</v>
      </c>
      <c r="Y346" s="208">
        <v>1271</v>
      </c>
      <c r="Z346" s="208">
        <v>1311</v>
      </c>
      <c r="AA346" s="208">
        <v>1245</v>
      </c>
      <c r="AB346" s="209">
        <v>0.951347305389222</v>
      </c>
      <c r="AC346" s="155">
        <v>0.949656750572082</v>
      </c>
      <c r="AD346" s="173">
        <v>0.00169055481713909</v>
      </c>
    </row>
    <row r="347" spans="1:30">
      <c r="A347" s="175" t="s">
        <v>260</v>
      </c>
      <c r="B347" s="214" t="s">
        <v>1803</v>
      </c>
      <c r="C347" s="214" t="s">
        <v>337</v>
      </c>
      <c r="D347" s="153">
        <v>100</v>
      </c>
      <c r="E347" s="153">
        <v>100</v>
      </c>
      <c r="F347" s="151">
        <v>105</v>
      </c>
      <c r="G347" s="151">
        <v>105</v>
      </c>
      <c r="H347" s="151">
        <v>110</v>
      </c>
      <c r="I347" s="151">
        <v>110</v>
      </c>
      <c r="J347" s="172">
        <v>0.9</v>
      </c>
      <c r="K347" s="154">
        <v>1</v>
      </c>
      <c r="L347" s="154">
        <v>1</v>
      </c>
      <c r="M347" s="154">
        <v>1</v>
      </c>
      <c r="N347" s="207">
        <v>2735</v>
      </c>
      <c r="O347" s="153">
        <v>2676</v>
      </c>
      <c r="P347" s="153">
        <v>98</v>
      </c>
      <c r="Q347" s="151">
        <v>105</v>
      </c>
      <c r="R347" s="151">
        <v>110</v>
      </c>
      <c r="S347" s="154">
        <v>0.978427787934186</v>
      </c>
      <c r="T347" s="154">
        <v>0.98</v>
      </c>
      <c r="U347" s="155">
        <v>1</v>
      </c>
      <c r="V347" s="155">
        <v>1</v>
      </c>
      <c r="W347" s="173">
        <v>-0.02</v>
      </c>
      <c r="X347" s="158">
        <v>726</v>
      </c>
      <c r="Y347" s="208">
        <v>709</v>
      </c>
      <c r="Z347" s="208">
        <v>702</v>
      </c>
      <c r="AA347" s="208">
        <v>689</v>
      </c>
      <c r="AB347" s="209">
        <v>0.976584022038568</v>
      </c>
      <c r="AC347" s="155">
        <v>0.981481481481482</v>
      </c>
      <c r="AD347" s="173">
        <v>-0.00489745944291398</v>
      </c>
    </row>
    <row r="348" spans="1:30">
      <c r="A348" s="175" t="s">
        <v>260</v>
      </c>
      <c r="B348" s="214" t="s">
        <v>1803</v>
      </c>
      <c r="C348" s="214" t="s">
        <v>338</v>
      </c>
      <c r="D348" s="153">
        <v>84</v>
      </c>
      <c r="E348" s="153">
        <v>84</v>
      </c>
      <c r="F348" s="151">
        <v>82</v>
      </c>
      <c r="G348" s="151">
        <v>82</v>
      </c>
      <c r="H348" s="151">
        <v>87</v>
      </c>
      <c r="I348" s="151">
        <v>87</v>
      </c>
      <c r="J348" s="172">
        <v>0.9</v>
      </c>
      <c r="K348" s="154">
        <v>1</v>
      </c>
      <c r="L348" s="154">
        <v>1</v>
      </c>
      <c r="M348" s="154">
        <v>1</v>
      </c>
      <c r="N348" s="207">
        <v>2284</v>
      </c>
      <c r="O348" s="153">
        <v>2269</v>
      </c>
      <c r="P348" s="153">
        <v>83</v>
      </c>
      <c r="Q348" s="151">
        <v>81</v>
      </c>
      <c r="R348" s="151">
        <v>87</v>
      </c>
      <c r="S348" s="154">
        <v>0.993432574430823</v>
      </c>
      <c r="T348" s="154">
        <v>0.988095238095238</v>
      </c>
      <c r="U348" s="155">
        <v>0.98780487804878</v>
      </c>
      <c r="V348" s="155">
        <v>1</v>
      </c>
      <c r="W348" s="173">
        <v>0.000290360046457661</v>
      </c>
      <c r="X348" s="158">
        <v>593</v>
      </c>
      <c r="Y348" s="208">
        <v>589</v>
      </c>
      <c r="Z348" s="208">
        <v>598</v>
      </c>
      <c r="AA348" s="208">
        <v>592</v>
      </c>
      <c r="AB348" s="209">
        <v>0.993254637436762</v>
      </c>
      <c r="AC348" s="155">
        <v>0.989966555183946</v>
      </c>
      <c r="AD348" s="173">
        <v>0.00328808225281574</v>
      </c>
    </row>
    <row r="349" spans="1:30">
      <c r="A349" s="175" t="s">
        <v>260</v>
      </c>
      <c r="B349" s="214" t="s">
        <v>1803</v>
      </c>
      <c r="C349" s="214" t="s">
        <v>339</v>
      </c>
      <c r="D349" s="153">
        <v>0</v>
      </c>
      <c r="E349" s="153">
        <v>0</v>
      </c>
      <c r="F349" s="151">
        <v>0</v>
      </c>
      <c r="G349" s="151">
        <v>0</v>
      </c>
      <c r="H349" s="151">
        <v>0</v>
      </c>
      <c r="I349" s="151">
        <v>0</v>
      </c>
      <c r="J349" s="172">
        <v>0.9</v>
      </c>
      <c r="K349" s="154">
        <v>0</v>
      </c>
      <c r="L349" s="154">
        <v>0</v>
      </c>
      <c r="M349" s="154">
        <v>0</v>
      </c>
      <c r="N349" s="207">
        <v>0</v>
      </c>
      <c r="O349" s="153">
        <v>0</v>
      </c>
      <c r="P349" s="153">
        <v>0</v>
      </c>
      <c r="Q349" s="151">
        <v>0</v>
      </c>
      <c r="R349" s="151">
        <v>0</v>
      </c>
      <c r="S349" s="154">
        <v>0</v>
      </c>
      <c r="T349" s="154">
        <v>0</v>
      </c>
      <c r="U349" s="155">
        <v>0</v>
      </c>
      <c r="V349" s="155">
        <v>0</v>
      </c>
      <c r="W349" s="173">
        <v>0</v>
      </c>
      <c r="X349" s="158">
        <v>0</v>
      </c>
      <c r="Y349" s="208">
        <v>0</v>
      </c>
      <c r="Z349" s="208">
        <v>0</v>
      </c>
      <c r="AA349" s="208">
        <v>0</v>
      </c>
      <c r="AB349" s="209">
        <v>0</v>
      </c>
      <c r="AC349" s="155">
        <v>0</v>
      </c>
      <c r="AD349" s="173">
        <v>0</v>
      </c>
    </row>
    <row r="350" spans="1:30">
      <c r="A350" s="175" t="s">
        <v>260</v>
      </c>
      <c r="B350" s="214" t="s">
        <v>1803</v>
      </c>
      <c r="C350" s="214" t="s">
        <v>340</v>
      </c>
      <c r="D350" s="153">
        <v>0</v>
      </c>
      <c r="E350" s="153">
        <v>0</v>
      </c>
      <c r="F350" s="151">
        <v>0</v>
      </c>
      <c r="G350" s="151">
        <v>0</v>
      </c>
      <c r="H350" s="151">
        <v>0</v>
      </c>
      <c r="I350" s="151">
        <v>0</v>
      </c>
      <c r="J350" s="172">
        <v>0.9</v>
      </c>
      <c r="K350" s="154">
        <v>0</v>
      </c>
      <c r="L350" s="154">
        <v>0</v>
      </c>
      <c r="M350" s="154">
        <v>0</v>
      </c>
      <c r="N350" s="207">
        <v>0</v>
      </c>
      <c r="O350" s="153">
        <v>0</v>
      </c>
      <c r="P350" s="153">
        <v>0</v>
      </c>
      <c r="Q350" s="151">
        <v>0</v>
      </c>
      <c r="R350" s="151">
        <v>0</v>
      </c>
      <c r="S350" s="154">
        <v>0</v>
      </c>
      <c r="T350" s="154">
        <v>0</v>
      </c>
      <c r="U350" s="155">
        <v>0</v>
      </c>
      <c r="V350" s="155">
        <v>0</v>
      </c>
      <c r="W350" s="173">
        <v>0</v>
      </c>
      <c r="X350" s="158">
        <v>0</v>
      </c>
      <c r="Y350" s="208">
        <v>0</v>
      </c>
      <c r="Z350" s="208">
        <v>0</v>
      </c>
      <c r="AA350" s="208">
        <v>0</v>
      </c>
      <c r="AB350" s="209">
        <v>0</v>
      </c>
      <c r="AC350" s="155">
        <v>0</v>
      </c>
      <c r="AD350" s="173">
        <v>0</v>
      </c>
    </row>
    <row r="351" spans="1:30">
      <c r="A351" s="175" t="s">
        <v>260</v>
      </c>
      <c r="B351" s="214" t="s">
        <v>1803</v>
      </c>
      <c r="C351" s="214" t="s">
        <v>341</v>
      </c>
      <c r="D351" s="153">
        <v>0</v>
      </c>
      <c r="E351" s="153">
        <v>0</v>
      </c>
      <c r="F351" s="151">
        <v>0</v>
      </c>
      <c r="G351" s="151">
        <v>0</v>
      </c>
      <c r="H351" s="151">
        <v>0</v>
      </c>
      <c r="I351" s="151">
        <v>0</v>
      </c>
      <c r="J351" s="172">
        <v>0.9</v>
      </c>
      <c r="K351" s="154">
        <v>0</v>
      </c>
      <c r="L351" s="154">
        <v>0</v>
      </c>
      <c r="M351" s="154">
        <v>0</v>
      </c>
      <c r="N351" s="207">
        <v>0</v>
      </c>
      <c r="O351" s="153">
        <v>0</v>
      </c>
      <c r="P351" s="153">
        <v>0</v>
      </c>
      <c r="Q351" s="151">
        <v>0</v>
      </c>
      <c r="R351" s="151">
        <v>0</v>
      </c>
      <c r="S351" s="154">
        <v>0</v>
      </c>
      <c r="T351" s="154">
        <v>0</v>
      </c>
      <c r="U351" s="155">
        <v>0</v>
      </c>
      <c r="V351" s="155">
        <v>0</v>
      </c>
      <c r="W351" s="173">
        <v>0</v>
      </c>
      <c r="X351" s="158">
        <v>0</v>
      </c>
      <c r="Y351" s="208">
        <v>0</v>
      </c>
      <c r="Z351" s="208">
        <v>0</v>
      </c>
      <c r="AA351" s="208">
        <v>0</v>
      </c>
      <c r="AB351" s="209">
        <v>0</v>
      </c>
      <c r="AC351" s="155">
        <v>0</v>
      </c>
      <c r="AD351" s="173">
        <v>0</v>
      </c>
    </row>
    <row r="352" spans="1:30">
      <c r="A352" s="175" t="s">
        <v>260</v>
      </c>
      <c r="B352" s="214" t="s">
        <v>1803</v>
      </c>
      <c r="C352" s="214" t="s">
        <v>342</v>
      </c>
      <c r="D352" s="153">
        <v>0</v>
      </c>
      <c r="E352" s="153">
        <v>0</v>
      </c>
      <c r="F352" s="151">
        <v>0</v>
      </c>
      <c r="G352" s="151">
        <v>0</v>
      </c>
      <c r="H352" s="151">
        <v>0</v>
      </c>
      <c r="I352" s="151">
        <v>0</v>
      </c>
      <c r="J352" s="172">
        <v>0.9</v>
      </c>
      <c r="K352" s="154">
        <v>0</v>
      </c>
      <c r="L352" s="154">
        <v>0</v>
      </c>
      <c r="M352" s="154">
        <v>0</v>
      </c>
      <c r="N352" s="207">
        <v>0</v>
      </c>
      <c r="O352" s="153">
        <v>0</v>
      </c>
      <c r="P352" s="153">
        <v>0</v>
      </c>
      <c r="Q352" s="151">
        <v>0</v>
      </c>
      <c r="R352" s="151">
        <v>0</v>
      </c>
      <c r="S352" s="154">
        <v>0</v>
      </c>
      <c r="T352" s="154">
        <v>0</v>
      </c>
      <c r="U352" s="155">
        <v>0</v>
      </c>
      <c r="V352" s="155">
        <v>0</v>
      </c>
      <c r="W352" s="173">
        <v>0</v>
      </c>
      <c r="X352" s="158">
        <v>0</v>
      </c>
      <c r="Y352" s="208">
        <v>0</v>
      </c>
      <c r="Z352" s="208">
        <v>0</v>
      </c>
      <c r="AA352" s="208">
        <v>0</v>
      </c>
      <c r="AB352" s="209">
        <v>0</v>
      </c>
      <c r="AC352" s="155">
        <v>0</v>
      </c>
      <c r="AD352" s="173">
        <v>0</v>
      </c>
    </row>
    <row r="353" spans="1:30">
      <c r="A353" s="175" t="s">
        <v>260</v>
      </c>
      <c r="B353" s="214" t="s">
        <v>1803</v>
      </c>
      <c r="C353" s="214" t="s">
        <v>343</v>
      </c>
      <c r="D353" s="153">
        <v>0</v>
      </c>
      <c r="E353" s="153">
        <v>0</v>
      </c>
      <c r="F353" s="151">
        <v>0</v>
      </c>
      <c r="G353" s="151">
        <v>0</v>
      </c>
      <c r="H353" s="151">
        <v>0</v>
      </c>
      <c r="I353" s="151">
        <v>0</v>
      </c>
      <c r="J353" s="172">
        <v>0.9</v>
      </c>
      <c r="K353" s="154">
        <v>0</v>
      </c>
      <c r="L353" s="154">
        <v>0</v>
      </c>
      <c r="M353" s="154">
        <v>0</v>
      </c>
      <c r="N353" s="207">
        <v>0</v>
      </c>
      <c r="O353" s="153">
        <v>0</v>
      </c>
      <c r="P353" s="153">
        <v>0</v>
      </c>
      <c r="Q353" s="151">
        <v>0</v>
      </c>
      <c r="R353" s="151">
        <v>0</v>
      </c>
      <c r="S353" s="154">
        <v>0</v>
      </c>
      <c r="T353" s="154">
        <v>0</v>
      </c>
      <c r="U353" s="155">
        <v>0</v>
      </c>
      <c r="V353" s="155">
        <v>0</v>
      </c>
      <c r="W353" s="173">
        <v>0</v>
      </c>
      <c r="X353" s="158">
        <v>0</v>
      </c>
      <c r="Y353" s="208">
        <v>0</v>
      </c>
      <c r="Z353" s="208">
        <v>0</v>
      </c>
      <c r="AA353" s="208">
        <v>0</v>
      </c>
      <c r="AB353" s="209">
        <v>0</v>
      </c>
      <c r="AC353" s="155">
        <v>0</v>
      </c>
      <c r="AD353" s="173">
        <v>0</v>
      </c>
    </row>
    <row r="354" spans="1:30">
      <c r="A354" s="175" t="s">
        <v>260</v>
      </c>
      <c r="B354" s="214" t="s">
        <v>1803</v>
      </c>
      <c r="C354" s="214" t="s">
        <v>344</v>
      </c>
      <c r="D354" s="153">
        <v>0</v>
      </c>
      <c r="E354" s="153">
        <v>0</v>
      </c>
      <c r="F354" s="151">
        <v>0</v>
      </c>
      <c r="G354" s="151">
        <v>0</v>
      </c>
      <c r="H354" s="151">
        <v>0</v>
      </c>
      <c r="I354" s="151">
        <v>0</v>
      </c>
      <c r="J354" s="172">
        <v>0.9</v>
      </c>
      <c r="K354" s="154">
        <v>0</v>
      </c>
      <c r="L354" s="154">
        <v>0</v>
      </c>
      <c r="M354" s="154">
        <v>0</v>
      </c>
      <c r="N354" s="207">
        <v>0</v>
      </c>
      <c r="O354" s="153">
        <v>0</v>
      </c>
      <c r="P354" s="153">
        <v>0</v>
      </c>
      <c r="Q354" s="151">
        <v>0</v>
      </c>
      <c r="R354" s="151">
        <v>0</v>
      </c>
      <c r="S354" s="154">
        <v>0</v>
      </c>
      <c r="T354" s="154">
        <v>0</v>
      </c>
      <c r="U354" s="155">
        <v>0</v>
      </c>
      <c r="V354" s="155">
        <v>0</v>
      </c>
      <c r="W354" s="173">
        <v>0</v>
      </c>
      <c r="X354" s="158">
        <v>0</v>
      </c>
      <c r="Y354" s="208">
        <v>0</v>
      </c>
      <c r="Z354" s="208">
        <v>0</v>
      </c>
      <c r="AA354" s="208">
        <v>0</v>
      </c>
      <c r="AB354" s="209">
        <v>0</v>
      </c>
      <c r="AC354" s="155">
        <v>0</v>
      </c>
      <c r="AD354" s="173">
        <v>0</v>
      </c>
    </row>
    <row r="355" spans="1:30">
      <c r="A355" s="175" t="s">
        <v>260</v>
      </c>
      <c r="B355" s="214" t="s">
        <v>1803</v>
      </c>
      <c r="C355" s="214" t="s">
        <v>345</v>
      </c>
      <c r="D355" s="153">
        <v>111</v>
      </c>
      <c r="E355" s="153">
        <v>111</v>
      </c>
      <c r="F355" s="151">
        <v>115</v>
      </c>
      <c r="G355" s="151">
        <v>115</v>
      </c>
      <c r="H355" s="151">
        <v>121</v>
      </c>
      <c r="I355" s="151">
        <v>121</v>
      </c>
      <c r="J355" s="172">
        <v>0.9</v>
      </c>
      <c r="K355" s="154">
        <v>1</v>
      </c>
      <c r="L355" s="154">
        <v>1</v>
      </c>
      <c r="M355" s="154">
        <v>1</v>
      </c>
      <c r="N355" s="207">
        <v>3053</v>
      </c>
      <c r="O355" s="153">
        <v>3032</v>
      </c>
      <c r="P355" s="153">
        <v>107</v>
      </c>
      <c r="Q355" s="151">
        <v>113</v>
      </c>
      <c r="R355" s="151">
        <v>116</v>
      </c>
      <c r="S355" s="154">
        <v>0.993121519816574</v>
      </c>
      <c r="T355" s="154">
        <v>0.963963963963964</v>
      </c>
      <c r="U355" s="155">
        <v>0.982608695652174</v>
      </c>
      <c r="V355" s="155">
        <v>0.958677685950413</v>
      </c>
      <c r="W355" s="173">
        <v>-0.0186447316882099</v>
      </c>
      <c r="X355" s="158">
        <v>813</v>
      </c>
      <c r="Y355" s="208">
        <v>797</v>
      </c>
      <c r="Z355" s="208">
        <v>769</v>
      </c>
      <c r="AA355" s="208">
        <v>768</v>
      </c>
      <c r="AB355" s="209">
        <v>0.980319803198032</v>
      </c>
      <c r="AC355" s="155">
        <v>0.998699609882965</v>
      </c>
      <c r="AD355" s="173">
        <v>-0.0183798066849329</v>
      </c>
    </row>
    <row r="356" spans="1:30">
      <c r="A356" s="175" t="s">
        <v>260</v>
      </c>
      <c r="B356" s="214" t="s">
        <v>1803</v>
      </c>
      <c r="C356" s="214" t="s">
        <v>346</v>
      </c>
      <c r="D356" s="153">
        <v>0</v>
      </c>
      <c r="E356" s="153">
        <v>0</v>
      </c>
      <c r="F356" s="151">
        <v>0</v>
      </c>
      <c r="G356" s="151">
        <v>0</v>
      </c>
      <c r="H356" s="151">
        <v>0</v>
      </c>
      <c r="I356" s="151">
        <v>0</v>
      </c>
      <c r="J356" s="172">
        <v>0.9</v>
      </c>
      <c r="K356" s="154">
        <v>0</v>
      </c>
      <c r="L356" s="154">
        <v>0</v>
      </c>
      <c r="M356" s="154">
        <v>0</v>
      </c>
      <c r="N356" s="207">
        <v>0</v>
      </c>
      <c r="O356" s="153">
        <v>0</v>
      </c>
      <c r="P356" s="153">
        <v>0</v>
      </c>
      <c r="Q356" s="151">
        <v>0</v>
      </c>
      <c r="R356" s="151">
        <v>0</v>
      </c>
      <c r="S356" s="154">
        <v>0</v>
      </c>
      <c r="T356" s="154">
        <v>0</v>
      </c>
      <c r="U356" s="155">
        <v>0</v>
      </c>
      <c r="V356" s="155">
        <v>0</v>
      </c>
      <c r="W356" s="173">
        <v>0</v>
      </c>
      <c r="X356" s="158">
        <v>0</v>
      </c>
      <c r="Y356" s="208">
        <v>0</v>
      </c>
      <c r="Z356" s="208">
        <v>0</v>
      </c>
      <c r="AA356" s="208">
        <v>0</v>
      </c>
      <c r="AB356" s="209">
        <v>0</v>
      </c>
      <c r="AC356" s="155">
        <v>0</v>
      </c>
      <c r="AD356" s="173">
        <v>0</v>
      </c>
    </row>
    <row r="357" spans="1:30">
      <c r="A357" s="175" t="s">
        <v>260</v>
      </c>
      <c r="B357" s="214" t="s">
        <v>1803</v>
      </c>
      <c r="C357" s="214" t="s">
        <v>347</v>
      </c>
      <c r="D357" s="153">
        <v>24</v>
      </c>
      <c r="E357" s="153">
        <v>22</v>
      </c>
      <c r="F357" s="151">
        <v>26</v>
      </c>
      <c r="G357" s="151">
        <v>23</v>
      </c>
      <c r="H357" s="151">
        <v>30</v>
      </c>
      <c r="I357" s="151">
        <v>27</v>
      </c>
      <c r="J357" s="172">
        <v>0.9</v>
      </c>
      <c r="K357" s="154">
        <v>0.916666666666667</v>
      </c>
      <c r="L357" s="154">
        <v>0.884615384615385</v>
      </c>
      <c r="M357" s="154">
        <v>0.9</v>
      </c>
      <c r="N357" s="207">
        <v>747</v>
      </c>
      <c r="O357" s="153">
        <v>681</v>
      </c>
      <c r="P357" s="153">
        <v>20</v>
      </c>
      <c r="Q357" s="151">
        <v>20</v>
      </c>
      <c r="R357" s="151">
        <v>26</v>
      </c>
      <c r="S357" s="154">
        <v>0.911646586345382</v>
      </c>
      <c r="T357" s="154">
        <v>0.833333333333333</v>
      </c>
      <c r="U357" s="155">
        <v>0.769230769230769</v>
      </c>
      <c r="V357" s="155">
        <v>0.866666666666667</v>
      </c>
      <c r="W357" s="173">
        <v>0.0641025641025641</v>
      </c>
      <c r="X357" s="158">
        <v>186</v>
      </c>
      <c r="Y357" s="208">
        <v>162</v>
      </c>
      <c r="Z357" s="208">
        <v>200</v>
      </c>
      <c r="AA357" s="208">
        <v>175</v>
      </c>
      <c r="AB357" s="209">
        <v>0.870967741935484</v>
      </c>
      <c r="AC357" s="155">
        <v>0.875</v>
      </c>
      <c r="AD357" s="173">
        <v>-0.00403225806451613</v>
      </c>
    </row>
    <row r="358" spans="1:30">
      <c r="A358" s="175" t="s">
        <v>260</v>
      </c>
      <c r="B358" s="214" t="s">
        <v>1803</v>
      </c>
      <c r="C358" s="214" t="s">
        <v>348</v>
      </c>
      <c r="D358" s="153">
        <v>26</v>
      </c>
      <c r="E358" s="153">
        <v>26</v>
      </c>
      <c r="F358" s="151">
        <v>28</v>
      </c>
      <c r="G358" s="151">
        <v>28</v>
      </c>
      <c r="H358" s="151">
        <v>31</v>
      </c>
      <c r="I358" s="151">
        <v>31</v>
      </c>
      <c r="J358" s="172">
        <v>0.9</v>
      </c>
      <c r="K358" s="154">
        <v>1</v>
      </c>
      <c r="L358" s="154">
        <v>1</v>
      </c>
      <c r="M358" s="154">
        <v>1</v>
      </c>
      <c r="N358" s="207">
        <v>775</v>
      </c>
      <c r="O358" s="153">
        <v>743</v>
      </c>
      <c r="P358" s="153">
        <v>26</v>
      </c>
      <c r="Q358" s="151">
        <v>26</v>
      </c>
      <c r="R358" s="151">
        <v>29</v>
      </c>
      <c r="S358" s="154">
        <v>0.958709677419355</v>
      </c>
      <c r="T358" s="154">
        <v>1</v>
      </c>
      <c r="U358" s="155">
        <v>0.928571428571429</v>
      </c>
      <c r="V358" s="155">
        <v>0.935483870967742</v>
      </c>
      <c r="W358" s="173">
        <v>0.0714285714285714</v>
      </c>
      <c r="X358" s="158">
        <v>205</v>
      </c>
      <c r="Y358" s="208">
        <v>199</v>
      </c>
      <c r="Z358" s="208">
        <v>192</v>
      </c>
      <c r="AA358" s="208">
        <v>182</v>
      </c>
      <c r="AB358" s="209">
        <v>0.970731707317073</v>
      </c>
      <c r="AC358" s="155">
        <v>0.947916666666667</v>
      </c>
      <c r="AD358" s="173">
        <v>0.0228150406504065</v>
      </c>
    </row>
    <row r="359" spans="1:30">
      <c r="A359" s="175" t="s">
        <v>260</v>
      </c>
      <c r="B359" s="214" t="s">
        <v>1803</v>
      </c>
      <c r="C359" s="214" t="s">
        <v>349</v>
      </c>
      <c r="D359" s="153">
        <v>0</v>
      </c>
      <c r="E359" s="153">
        <v>0</v>
      </c>
      <c r="F359" s="151">
        <v>0</v>
      </c>
      <c r="G359" s="151">
        <v>0</v>
      </c>
      <c r="H359" s="151">
        <v>0</v>
      </c>
      <c r="I359" s="151">
        <v>0</v>
      </c>
      <c r="J359" s="172">
        <v>0.9</v>
      </c>
      <c r="K359" s="154">
        <v>0</v>
      </c>
      <c r="L359" s="154">
        <v>0</v>
      </c>
      <c r="M359" s="154">
        <v>0</v>
      </c>
      <c r="N359" s="207">
        <v>0</v>
      </c>
      <c r="O359" s="153">
        <v>0</v>
      </c>
      <c r="P359" s="153">
        <v>0</v>
      </c>
      <c r="Q359" s="151">
        <v>0</v>
      </c>
      <c r="R359" s="151">
        <v>0</v>
      </c>
      <c r="S359" s="154">
        <v>0</v>
      </c>
      <c r="T359" s="154">
        <v>0</v>
      </c>
      <c r="U359" s="155">
        <v>0</v>
      </c>
      <c r="V359" s="155">
        <v>0</v>
      </c>
      <c r="W359" s="173">
        <v>0</v>
      </c>
      <c r="X359" s="158">
        <v>0</v>
      </c>
      <c r="Y359" s="208">
        <v>0</v>
      </c>
      <c r="Z359" s="208">
        <v>0</v>
      </c>
      <c r="AA359" s="208">
        <v>0</v>
      </c>
      <c r="AB359" s="209">
        <v>0</v>
      </c>
      <c r="AC359" s="155">
        <v>0</v>
      </c>
      <c r="AD359" s="173">
        <v>0</v>
      </c>
    </row>
    <row r="360" spans="1:30">
      <c r="A360" s="175" t="s">
        <v>350</v>
      </c>
      <c r="B360" s="214" t="s">
        <v>1804</v>
      </c>
      <c r="C360" s="214" t="s">
        <v>352</v>
      </c>
      <c r="D360" s="153">
        <v>80</v>
      </c>
      <c r="E360" s="153">
        <v>71</v>
      </c>
      <c r="F360" s="151">
        <v>85</v>
      </c>
      <c r="G360" s="151">
        <v>75</v>
      </c>
      <c r="H360" s="151">
        <v>97</v>
      </c>
      <c r="I360" s="151">
        <v>89</v>
      </c>
      <c r="J360" s="172">
        <v>0.9</v>
      </c>
      <c r="K360" s="154">
        <v>0.8875</v>
      </c>
      <c r="L360" s="154">
        <v>0.882352941176471</v>
      </c>
      <c r="M360" s="154">
        <v>0.917525773195876</v>
      </c>
      <c r="N360" s="207">
        <v>2428</v>
      </c>
      <c r="O360" s="153">
        <v>2214</v>
      </c>
      <c r="P360" s="153">
        <v>67</v>
      </c>
      <c r="Q360" s="151">
        <v>65</v>
      </c>
      <c r="R360" s="151">
        <v>88</v>
      </c>
      <c r="S360" s="154">
        <v>0.911861614497529</v>
      </c>
      <c r="T360" s="154">
        <v>0.8375</v>
      </c>
      <c r="U360" s="155">
        <v>0.764705882352941</v>
      </c>
      <c r="V360" s="155">
        <v>0.907216494845361</v>
      </c>
      <c r="W360" s="173">
        <v>0.0727941176470589</v>
      </c>
      <c r="X360" s="158">
        <v>622</v>
      </c>
      <c r="Y360" s="208">
        <v>553</v>
      </c>
      <c r="Z360" s="208">
        <v>620</v>
      </c>
      <c r="AA360" s="208">
        <v>573</v>
      </c>
      <c r="AB360" s="209">
        <v>0.889067524115756</v>
      </c>
      <c r="AC360" s="155">
        <v>0.924193548387097</v>
      </c>
      <c r="AD360" s="173">
        <v>-0.0351260242713411</v>
      </c>
    </row>
    <row r="361" spans="1:30">
      <c r="A361" s="175" t="s">
        <v>350</v>
      </c>
      <c r="B361" s="214" t="s">
        <v>1804</v>
      </c>
      <c r="C361" s="214" t="s">
        <v>353</v>
      </c>
      <c r="D361" s="153">
        <v>0</v>
      </c>
      <c r="E361" s="153">
        <v>0</v>
      </c>
      <c r="F361" s="151">
        <v>0</v>
      </c>
      <c r="G361" s="151">
        <v>0</v>
      </c>
      <c r="H361" s="151">
        <v>0</v>
      </c>
      <c r="I361" s="151">
        <v>0</v>
      </c>
      <c r="J361" s="172">
        <v>0.9</v>
      </c>
      <c r="K361" s="154">
        <v>0</v>
      </c>
      <c r="L361" s="154">
        <v>0</v>
      </c>
      <c r="M361" s="154">
        <v>0</v>
      </c>
      <c r="N361" s="207">
        <v>0</v>
      </c>
      <c r="O361" s="153">
        <v>0</v>
      </c>
      <c r="P361" s="153">
        <v>0</v>
      </c>
      <c r="Q361" s="151">
        <v>0</v>
      </c>
      <c r="R361" s="151">
        <v>0</v>
      </c>
      <c r="S361" s="154">
        <v>0</v>
      </c>
      <c r="T361" s="154">
        <v>0</v>
      </c>
      <c r="U361" s="155">
        <v>0</v>
      </c>
      <c r="V361" s="155">
        <v>0</v>
      </c>
      <c r="W361" s="173">
        <v>0</v>
      </c>
      <c r="X361" s="158">
        <v>0</v>
      </c>
      <c r="Y361" s="208">
        <v>0</v>
      </c>
      <c r="Z361" s="208">
        <v>0</v>
      </c>
      <c r="AA361" s="208">
        <v>0</v>
      </c>
      <c r="AB361" s="209">
        <v>0</v>
      </c>
      <c r="AC361" s="155">
        <v>0</v>
      </c>
      <c r="AD361" s="173">
        <v>0</v>
      </c>
    </row>
    <row r="362" spans="1:30">
      <c r="A362" s="175" t="s">
        <v>350</v>
      </c>
      <c r="B362" s="214" t="s">
        <v>1804</v>
      </c>
      <c r="C362" s="214" t="s">
        <v>354</v>
      </c>
      <c r="D362" s="153">
        <v>89</v>
      </c>
      <c r="E362" s="153">
        <v>86</v>
      </c>
      <c r="F362" s="151">
        <v>101</v>
      </c>
      <c r="G362" s="151">
        <v>96</v>
      </c>
      <c r="H362" s="151">
        <v>112</v>
      </c>
      <c r="I362" s="151">
        <v>108</v>
      </c>
      <c r="J362" s="172">
        <v>0.9</v>
      </c>
      <c r="K362" s="154">
        <v>0.966292134831461</v>
      </c>
      <c r="L362" s="154">
        <v>0.95049504950495</v>
      </c>
      <c r="M362" s="154">
        <v>0.964285714285714</v>
      </c>
      <c r="N362" s="207">
        <v>2854</v>
      </c>
      <c r="O362" s="153">
        <v>2703</v>
      </c>
      <c r="P362" s="153">
        <v>84</v>
      </c>
      <c r="Q362" s="151">
        <v>94</v>
      </c>
      <c r="R362" s="151">
        <v>107</v>
      </c>
      <c r="S362" s="154">
        <v>0.947091800981079</v>
      </c>
      <c r="T362" s="154">
        <v>0.943820224719101</v>
      </c>
      <c r="U362" s="155">
        <v>0.930693069306931</v>
      </c>
      <c r="V362" s="155">
        <v>0.955357142857143</v>
      </c>
      <c r="W362" s="173">
        <v>0.0131271554121704</v>
      </c>
      <c r="X362" s="158">
        <v>726</v>
      </c>
      <c r="Y362" s="208">
        <v>694</v>
      </c>
      <c r="Z362" s="208">
        <v>735</v>
      </c>
      <c r="AA362" s="208">
        <v>704</v>
      </c>
      <c r="AB362" s="209">
        <v>0.955922865013774</v>
      </c>
      <c r="AC362" s="155">
        <v>0.957823129251701</v>
      </c>
      <c r="AD362" s="173">
        <v>-0.00190026423792655</v>
      </c>
    </row>
    <row r="363" spans="1:30">
      <c r="A363" s="175" t="s">
        <v>350</v>
      </c>
      <c r="B363" s="214" t="s">
        <v>1804</v>
      </c>
      <c r="C363" s="214" t="s">
        <v>355</v>
      </c>
      <c r="D363" s="153">
        <v>0</v>
      </c>
      <c r="E363" s="153">
        <v>0</v>
      </c>
      <c r="F363" s="151">
        <v>0</v>
      </c>
      <c r="G363" s="151">
        <v>0</v>
      </c>
      <c r="H363" s="151">
        <v>0</v>
      </c>
      <c r="I363" s="151">
        <v>0</v>
      </c>
      <c r="J363" s="172">
        <v>0.9</v>
      </c>
      <c r="K363" s="154">
        <v>0</v>
      </c>
      <c r="L363" s="154">
        <v>0</v>
      </c>
      <c r="M363" s="154">
        <v>0</v>
      </c>
      <c r="N363" s="207">
        <v>0</v>
      </c>
      <c r="O363" s="153">
        <v>0</v>
      </c>
      <c r="P363" s="153">
        <v>0</v>
      </c>
      <c r="Q363" s="151">
        <v>0</v>
      </c>
      <c r="R363" s="151">
        <v>0</v>
      </c>
      <c r="S363" s="154">
        <v>0</v>
      </c>
      <c r="T363" s="154">
        <v>0</v>
      </c>
      <c r="U363" s="155">
        <v>0</v>
      </c>
      <c r="V363" s="155">
        <v>0</v>
      </c>
      <c r="W363" s="173">
        <v>0</v>
      </c>
      <c r="X363" s="158">
        <v>0</v>
      </c>
      <c r="Y363" s="208">
        <v>0</v>
      </c>
      <c r="Z363" s="208">
        <v>0</v>
      </c>
      <c r="AA363" s="208">
        <v>0</v>
      </c>
      <c r="AB363" s="209">
        <v>0</v>
      </c>
      <c r="AC363" s="155">
        <v>0</v>
      </c>
      <c r="AD363" s="173">
        <v>0</v>
      </c>
    </row>
    <row r="364" spans="1:30">
      <c r="A364" s="175" t="s">
        <v>350</v>
      </c>
      <c r="B364" s="214" t="s">
        <v>1804</v>
      </c>
      <c r="C364" s="214" t="s">
        <v>356</v>
      </c>
      <c r="D364" s="153">
        <v>75</v>
      </c>
      <c r="E364" s="153">
        <v>72</v>
      </c>
      <c r="F364" s="151">
        <v>86</v>
      </c>
      <c r="G364" s="151">
        <v>79</v>
      </c>
      <c r="H364" s="151">
        <v>95</v>
      </c>
      <c r="I364" s="151">
        <v>93</v>
      </c>
      <c r="J364" s="172">
        <v>0.9</v>
      </c>
      <c r="K364" s="154">
        <v>0.96</v>
      </c>
      <c r="L364" s="154">
        <v>0.918604651162791</v>
      </c>
      <c r="M364" s="154">
        <v>0.978947368421053</v>
      </c>
      <c r="N364" s="207">
        <v>2390</v>
      </c>
      <c r="O364" s="153">
        <v>2267</v>
      </c>
      <c r="P364" s="153">
        <v>67</v>
      </c>
      <c r="Q364" s="151">
        <v>79</v>
      </c>
      <c r="R364" s="151">
        <v>91</v>
      </c>
      <c r="S364" s="154">
        <v>0.948535564853557</v>
      </c>
      <c r="T364" s="154">
        <v>0.893333333333333</v>
      </c>
      <c r="U364" s="155">
        <v>0.918604651162791</v>
      </c>
      <c r="V364" s="155">
        <v>0.957894736842105</v>
      </c>
      <c r="W364" s="173">
        <v>-0.0252713178294574</v>
      </c>
      <c r="X364" s="158">
        <v>622</v>
      </c>
      <c r="Y364" s="208">
        <v>587</v>
      </c>
      <c r="Z364" s="208">
        <v>617</v>
      </c>
      <c r="AA364" s="208">
        <v>583</v>
      </c>
      <c r="AB364" s="209">
        <v>0.943729903536977</v>
      </c>
      <c r="AC364" s="155">
        <v>0.944894651539708</v>
      </c>
      <c r="AD364" s="173">
        <v>-0.00116474800273081</v>
      </c>
    </row>
    <row r="365" spans="1:30">
      <c r="A365" s="175" t="s">
        <v>350</v>
      </c>
      <c r="B365" s="214" t="s">
        <v>1804</v>
      </c>
      <c r="C365" s="214" t="s">
        <v>357</v>
      </c>
      <c r="D365" s="153">
        <v>36</v>
      </c>
      <c r="E365" s="153">
        <v>35</v>
      </c>
      <c r="F365" s="151">
        <v>39</v>
      </c>
      <c r="G365" s="151">
        <v>38</v>
      </c>
      <c r="H365" s="151">
        <v>40</v>
      </c>
      <c r="I365" s="151">
        <v>40</v>
      </c>
      <c r="J365" s="172">
        <v>0.9</v>
      </c>
      <c r="K365" s="154">
        <v>0.972222222222222</v>
      </c>
      <c r="L365" s="154">
        <v>0.974358974358974</v>
      </c>
      <c r="M365" s="154">
        <v>1</v>
      </c>
      <c r="N365" s="207">
        <v>1103</v>
      </c>
      <c r="O365" s="153">
        <v>1073</v>
      </c>
      <c r="P365" s="153">
        <v>34</v>
      </c>
      <c r="Q365" s="151">
        <v>36</v>
      </c>
      <c r="R365" s="151">
        <v>39</v>
      </c>
      <c r="S365" s="154">
        <v>0.972801450589302</v>
      </c>
      <c r="T365" s="154">
        <v>0.944444444444444</v>
      </c>
      <c r="U365" s="155">
        <v>0.923076923076923</v>
      </c>
      <c r="V365" s="155">
        <v>0.975</v>
      </c>
      <c r="W365" s="173">
        <v>0.0213675213675213</v>
      </c>
      <c r="X365" s="158">
        <v>287</v>
      </c>
      <c r="Y365" s="208">
        <v>277</v>
      </c>
      <c r="Z365" s="208">
        <v>281</v>
      </c>
      <c r="AA365" s="208">
        <v>276</v>
      </c>
      <c r="AB365" s="209">
        <v>0.965156794425087</v>
      </c>
      <c r="AC365" s="155">
        <v>0.98220640569395</v>
      </c>
      <c r="AD365" s="173">
        <v>-0.0170496112688631</v>
      </c>
    </row>
    <row r="366" spans="1:30">
      <c r="A366" s="175" t="s">
        <v>350</v>
      </c>
      <c r="B366" s="214" t="s">
        <v>1804</v>
      </c>
      <c r="C366" s="214" t="s">
        <v>358</v>
      </c>
      <c r="D366" s="153">
        <v>31</v>
      </c>
      <c r="E366" s="153">
        <v>31</v>
      </c>
      <c r="F366" s="151">
        <v>32</v>
      </c>
      <c r="G366" s="151">
        <v>31</v>
      </c>
      <c r="H366" s="151">
        <v>33</v>
      </c>
      <c r="I366" s="151">
        <v>32</v>
      </c>
      <c r="J366" s="172">
        <v>0.9</v>
      </c>
      <c r="K366" s="154">
        <v>1</v>
      </c>
      <c r="L366" s="154">
        <v>0.96875</v>
      </c>
      <c r="M366" s="154">
        <v>0.96969696969697</v>
      </c>
      <c r="N366" s="207">
        <v>967</v>
      </c>
      <c r="O366" s="153">
        <v>934</v>
      </c>
      <c r="P366" s="153">
        <v>31</v>
      </c>
      <c r="Q366" s="151">
        <v>31</v>
      </c>
      <c r="R366" s="151">
        <v>32</v>
      </c>
      <c r="S366" s="154">
        <v>0.965873836608066</v>
      </c>
      <c r="T366" s="154">
        <v>1</v>
      </c>
      <c r="U366" s="155">
        <v>0.96875</v>
      </c>
      <c r="V366" s="155">
        <v>0.96969696969697</v>
      </c>
      <c r="W366" s="173">
        <v>0.03125</v>
      </c>
      <c r="X366" s="158">
        <v>249</v>
      </c>
      <c r="Y366" s="208">
        <v>245</v>
      </c>
      <c r="Z366" s="208">
        <v>242</v>
      </c>
      <c r="AA366" s="208">
        <v>234</v>
      </c>
      <c r="AB366" s="209">
        <v>0.983935742971888</v>
      </c>
      <c r="AC366" s="155">
        <v>0.966942148760331</v>
      </c>
      <c r="AD366" s="173">
        <v>0.016993594211557</v>
      </c>
    </row>
    <row r="367" spans="1:30">
      <c r="A367" s="175" t="s">
        <v>350</v>
      </c>
      <c r="B367" s="214" t="s">
        <v>1804</v>
      </c>
      <c r="C367" s="214" t="s">
        <v>359</v>
      </c>
      <c r="D367" s="153">
        <v>50</v>
      </c>
      <c r="E367" s="153">
        <v>46</v>
      </c>
      <c r="F367" s="151">
        <v>52</v>
      </c>
      <c r="G367" s="151">
        <v>51</v>
      </c>
      <c r="H367" s="151">
        <v>53</v>
      </c>
      <c r="I367" s="151">
        <v>52</v>
      </c>
      <c r="J367" s="172">
        <v>0.9</v>
      </c>
      <c r="K367" s="154">
        <v>0.92</v>
      </c>
      <c r="L367" s="154">
        <v>0.980769230769231</v>
      </c>
      <c r="M367" s="154">
        <v>0.981132075471698</v>
      </c>
      <c r="N367" s="207">
        <v>1468</v>
      </c>
      <c r="O367" s="153">
        <v>1392</v>
      </c>
      <c r="P367" s="153">
        <v>44</v>
      </c>
      <c r="Q367" s="151">
        <v>50</v>
      </c>
      <c r="R367" s="151">
        <v>49</v>
      </c>
      <c r="S367" s="154">
        <v>0.948228882833787</v>
      </c>
      <c r="T367" s="154">
        <v>0.88</v>
      </c>
      <c r="U367" s="155">
        <v>0.961538461538462</v>
      </c>
      <c r="V367" s="155">
        <v>0.924528301886792</v>
      </c>
      <c r="W367" s="173">
        <v>-0.0815384615384616</v>
      </c>
      <c r="X367" s="158">
        <v>375</v>
      </c>
      <c r="Y367" s="208">
        <v>354</v>
      </c>
      <c r="Z367" s="208">
        <v>378</v>
      </c>
      <c r="AA367" s="208">
        <v>359</v>
      </c>
      <c r="AB367" s="209">
        <v>0.944</v>
      </c>
      <c r="AC367" s="155">
        <v>0.94973544973545</v>
      </c>
      <c r="AD367" s="173">
        <v>-0.00573544973544982</v>
      </c>
    </row>
    <row r="368" spans="1:30">
      <c r="A368" s="175" t="s">
        <v>350</v>
      </c>
      <c r="B368" s="214" t="s">
        <v>1804</v>
      </c>
      <c r="C368" s="214" t="s">
        <v>360</v>
      </c>
      <c r="D368" s="153">
        <v>75</v>
      </c>
      <c r="E368" s="153">
        <v>69</v>
      </c>
      <c r="F368" s="151">
        <v>80</v>
      </c>
      <c r="G368" s="151">
        <v>76</v>
      </c>
      <c r="H368" s="151">
        <v>79</v>
      </c>
      <c r="I368" s="151">
        <v>76</v>
      </c>
      <c r="J368" s="172">
        <v>0.9</v>
      </c>
      <c r="K368" s="154">
        <v>0.92</v>
      </c>
      <c r="L368" s="154">
        <v>0.95</v>
      </c>
      <c r="M368" s="154">
        <v>0.962025316455696</v>
      </c>
      <c r="N368" s="207">
        <v>2158</v>
      </c>
      <c r="O368" s="153">
        <v>2069</v>
      </c>
      <c r="P368" s="153">
        <v>69</v>
      </c>
      <c r="Q368" s="151">
        <v>73</v>
      </c>
      <c r="R368" s="151">
        <v>75</v>
      </c>
      <c r="S368" s="154">
        <v>0.958758109360519</v>
      </c>
      <c r="T368" s="154">
        <v>0.92</v>
      </c>
      <c r="U368" s="155">
        <v>0.9125</v>
      </c>
      <c r="V368" s="155">
        <v>0.949367088607595</v>
      </c>
      <c r="W368" s="173">
        <v>0.00750000000000006</v>
      </c>
      <c r="X368" s="158">
        <v>559</v>
      </c>
      <c r="Y368" s="208">
        <v>533</v>
      </c>
      <c r="Z368" s="208">
        <v>558</v>
      </c>
      <c r="AA368" s="208">
        <v>538</v>
      </c>
      <c r="AB368" s="209">
        <v>0.953488372093023</v>
      </c>
      <c r="AC368" s="155">
        <v>0.96415770609319</v>
      </c>
      <c r="AD368" s="173">
        <v>-0.0106693340001667</v>
      </c>
    </row>
    <row r="369" spans="1:30">
      <c r="A369" s="175" t="s">
        <v>350</v>
      </c>
      <c r="B369" s="214" t="s">
        <v>1804</v>
      </c>
      <c r="C369" s="214" t="s">
        <v>361</v>
      </c>
      <c r="D369" s="153">
        <v>0</v>
      </c>
      <c r="E369" s="153">
        <v>0</v>
      </c>
      <c r="F369" s="151">
        <v>0</v>
      </c>
      <c r="G369" s="151">
        <v>0</v>
      </c>
      <c r="H369" s="151">
        <v>0</v>
      </c>
      <c r="I369" s="151">
        <v>0</v>
      </c>
      <c r="J369" s="172">
        <v>0.9</v>
      </c>
      <c r="K369" s="154">
        <v>0</v>
      </c>
      <c r="L369" s="154">
        <v>0</v>
      </c>
      <c r="M369" s="154">
        <v>0</v>
      </c>
      <c r="N369" s="207">
        <v>0</v>
      </c>
      <c r="O369" s="153">
        <v>0</v>
      </c>
      <c r="P369" s="153">
        <v>0</v>
      </c>
      <c r="Q369" s="151">
        <v>0</v>
      </c>
      <c r="R369" s="151">
        <v>0</v>
      </c>
      <c r="S369" s="154">
        <v>0</v>
      </c>
      <c r="T369" s="154">
        <v>0</v>
      </c>
      <c r="U369" s="155">
        <v>0</v>
      </c>
      <c r="V369" s="155">
        <v>0</v>
      </c>
      <c r="W369" s="173">
        <v>0</v>
      </c>
      <c r="X369" s="158">
        <v>0</v>
      </c>
      <c r="Y369" s="208">
        <v>0</v>
      </c>
      <c r="Z369" s="208">
        <v>0</v>
      </c>
      <c r="AA369" s="208">
        <v>0</v>
      </c>
      <c r="AB369" s="209">
        <v>0</v>
      </c>
      <c r="AC369" s="155">
        <v>0</v>
      </c>
      <c r="AD369" s="173">
        <v>0</v>
      </c>
    </row>
    <row r="370" spans="1:30">
      <c r="A370" s="175" t="s">
        <v>350</v>
      </c>
      <c r="B370" s="214" t="s">
        <v>1804</v>
      </c>
      <c r="C370" s="214" t="s">
        <v>362</v>
      </c>
      <c r="D370" s="153">
        <v>122</v>
      </c>
      <c r="E370" s="153">
        <v>112</v>
      </c>
      <c r="F370" s="151">
        <v>118</v>
      </c>
      <c r="G370" s="151">
        <v>108</v>
      </c>
      <c r="H370" s="151">
        <v>129</v>
      </c>
      <c r="I370" s="151">
        <v>121</v>
      </c>
      <c r="J370" s="172">
        <v>0.9</v>
      </c>
      <c r="K370" s="154">
        <v>0.918032786885246</v>
      </c>
      <c r="L370" s="154">
        <v>0.915254237288136</v>
      </c>
      <c r="M370" s="154">
        <v>0.937984496124031</v>
      </c>
      <c r="N370" s="207">
        <v>3404</v>
      </c>
      <c r="O370" s="153">
        <v>3064</v>
      </c>
      <c r="P370" s="153">
        <v>102</v>
      </c>
      <c r="Q370" s="151">
        <v>105</v>
      </c>
      <c r="R370" s="151">
        <v>116</v>
      </c>
      <c r="S370" s="154">
        <v>0.900117508813161</v>
      </c>
      <c r="T370" s="154">
        <v>0.836065573770492</v>
      </c>
      <c r="U370" s="155">
        <v>0.889830508474576</v>
      </c>
      <c r="V370" s="155">
        <v>0.89922480620155</v>
      </c>
      <c r="W370" s="173">
        <v>-0.0537649347040844</v>
      </c>
      <c r="X370" s="158">
        <v>877</v>
      </c>
      <c r="Y370" s="208">
        <v>785</v>
      </c>
      <c r="Z370" s="208">
        <v>874</v>
      </c>
      <c r="AA370" s="208">
        <v>798</v>
      </c>
      <c r="AB370" s="209">
        <v>0.895096921322691</v>
      </c>
      <c r="AC370" s="155">
        <v>0.91304347826087</v>
      </c>
      <c r="AD370" s="173">
        <v>-0.0179465569381785</v>
      </c>
    </row>
    <row r="371" spans="1:30">
      <c r="A371" s="175" t="s">
        <v>350</v>
      </c>
      <c r="B371" s="214" t="s">
        <v>1804</v>
      </c>
      <c r="C371" s="214" t="s">
        <v>363</v>
      </c>
      <c r="D371" s="153">
        <v>54</v>
      </c>
      <c r="E371" s="153">
        <v>54</v>
      </c>
      <c r="F371" s="151">
        <v>52</v>
      </c>
      <c r="G371" s="151">
        <v>49</v>
      </c>
      <c r="H371" s="151">
        <v>59</v>
      </c>
      <c r="I371" s="151">
        <v>58</v>
      </c>
      <c r="J371" s="172">
        <v>0.9</v>
      </c>
      <c r="K371" s="154">
        <v>1</v>
      </c>
      <c r="L371" s="154">
        <v>0.942307692307692</v>
      </c>
      <c r="M371" s="154">
        <v>0.983050847457627</v>
      </c>
      <c r="N371" s="207">
        <v>1548</v>
      </c>
      <c r="O371" s="153">
        <v>1489</v>
      </c>
      <c r="P371" s="153">
        <v>52</v>
      </c>
      <c r="Q371" s="151">
        <v>47</v>
      </c>
      <c r="R371" s="151">
        <v>58</v>
      </c>
      <c r="S371" s="154">
        <v>0.961886304909561</v>
      </c>
      <c r="T371" s="154">
        <v>0.962962962962963</v>
      </c>
      <c r="U371" s="155">
        <v>0.903846153846154</v>
      </c>
      <c r="V371" s="155">
        <v>0.983050847457627</v>
      </c>
      <c r="W371" s="173">
        <v>0.0591168091168091</v>
      </c>
      <c r="X371" s="158">
        <v>396</v>
      </c>
      <c r="Y371" s="208">
        <v>386</v>
      </c>
      <c r="Z371" s="208">
        <v>390</v>
      </c>
      <c r="AA371" s="208">
        <v>372</v>
      </c>
      <c r="AB371" s="209">
        <v>0.974747474747475</v>
      </c>
      <c r="AC371" s="155">
        <v>0.953846153846154</v>
      </c>
      <c r="AD371" s="173">
        <v>0.0209013209013208</v>
      </c>
    </row>
    <row r="372" spans="1:30">
      <c r="A372" s="175" t="s">
        <v>350</v>
      </c>
      <c r="B372" s="214" t="s">
        <v>1804</v>
      </c>
      <c r="C372" s="214" t="s">
        <v>364</v>
      </c>
      <c r="D372" s="153">
        <v>0</v>
      </c>
      <c r="E372" s="153">
        <v>0</v>
      </c>
      <c r="F372" s="151">
        <v>0</v>
      </c>
      <c r="G372" s="151">
        <v>0</v>
      </c>
      <c r="H372" s="151">
        <v>0</v>
      </c>
      <c r="I372" s="151">
        <v>0</v>
      </c>
      <c r="J372" s="172">
        <v>0.9</v>
      </c>
      <c r="K372" s="154">
        <v>0</v>
      </c>
      <c r="L372" s="154">
        <v>0</v>
      </c>
      <c r="M372" s="154">
        <v>0</v>
      </c>
      <c r="N372" s="207">
        <v>0</v>
      </c>
      <c r="O372" s="153">
        <v>0</v>
      </c>
      <c r="P372" s="153">
        <v>0</v>
      </c>
      <c r="Q372" s="151">
        <v>0</v>
      </c>
      <c r="R372" s="151">
        <v>0</v>
      </c>
      <c r="S372" s="154">
        <v>0</v>
      </c>
      <c r="T372" s="154">
        <v>0</v>
      </c>
      <c r="U372" s="155">
        <v>0</v>
      </c>
      <c r="V372" s="155">
        <v>0</v>
      </c>
      <c r="W372" s="173">
        <v>0</v>
      </c>
      <c r="X372" s="158">
        <v>0</v>
      </c>
      <c r="Y372" s="208">
        <v>0</v>
      </c>
      <c r="Z372" s="208">
        <v>0</v>
      </c>
      <c r="AA372" s="208">
        <v>0</v>
      </c>
      <c r="AB372" s="209">
        <v>0</v>
      </c>
      <c r="AC372" s="155">
        <v>0</v>
      </c>
      <c r="AD372" s="173">
        <v>0</v>
      </c>
    </row>
    <row r="373" spans="1:30">
      <c r="A373" s="175" t="s">
        <v>350</v>
      </c>
      <c r="B373" s="214" t="s">
        <v>1804</v>
      </c>
      <c r="C373" s="214" t="s">
        <v>365</v>
      </c>
      <c r="D373" s="153">
        <v>81</v>
      </c>
      <c r="E373" s="153">
        <v>81</v>
      </c>
      <c r="F373" s="151">
        <v>84</v>
      </c>
      <c r="G373" s="151">
        <v>83</v>
      </c>
      <c r="H373" s="151">
        <v>90</v>
      </c>
      <c r="I373" s="151">
        <v>88</v>
      </c>
      <c r="J373" s="172">
        <v>0.9</v>
      </c>
      <c r="K373" s="154">
        <v>1</v>
      </c>
      <c r="L373" s="154">
        <v>0.988095238095238</v>
      </c>
      <c r="M373" s="154">
        <v>0.977777777777778</v>
      </c>
      <c r="N373" s="207">
        <v>2399</v>
      </c>
      <c r="O373" s="153">
        <v>2332</v>
      </c>
      <c r="P373" s="153">
        <v>81</v>
      </c>
      <c r="Q373" s="151">
        <v>82</v>
      </c>
      <c r="R373" s="151">
        <v>88</v>
      </c>
      <c r="S373" s="154">
        <v>0.972071696540225</v>
      </c>
      <c r="T373" s="154">
        <v>1</v>
      </c>
      <c r="U373" s="155">
        <v>0.976190476190476</v>
      </c>
      <c r="V373" s="155">
        <v>0.977777777777778</v>
      </c>
      <c r="W373" s="173">
        <v>0.0238095238095238</v>
      </c>
      <c r="X373" s="158">
        <v>628</v>
      </c>
      <c r="Y373" s="208">
        <v>612</v>
      </c>
      <c r="Z373" s="208">
        <v>593</v>
      </c>
      <c r="AA373" s="208">
        <v>573</v>
      </c>
      <c r="AB373" s="209">
        <v>0.974522292993631</v>
      </c>
      <c r="AC373" s="155">
        <v>0.966273187183811</v>
      </c>
      <c r="AD373" s="173">
        <v>0.00824910580981941</v>
      </c>
    </row>
    <row r="374" spans="1:30">
      <c r="A374" s="175" t="s">
        <v>350</v>
      </c>
      <c r="B374" s="214" t="s">
        <v>1804</v>
      </c>
      <c r="C374" s="214" t="s">
        <v>366</v>
      </c>
      <c r="D374" s="153">
        <v>0</v>
      </c>
      <c r="E374" s="153">
        <v>0</v>
      </c>
      <c r="F374" s="151">
        <v>0</v>
      </c>
      <c r="G374" s="151">
        <v>0</v>
      </c>
      <c r="H374" s="151">
        <v>0</v>
      </c>
      <c r="I374" s="151">
        <v>0</v>
      </c>
      <c r="J374" s="172">
        <v>0.9</v>
      </c>
      <c r="K374" s="154">
        <v>0</v>
      </c>
      <c r="L374" s="154">
        <v>0</v>
      </c>
      <c r="M374" s="154">
        <v>0</v>
      </c>
      <c r="N374" s="207">
        <v>0</v>
      </c>
      <c r="O374" s="153">
        <v>0</v>
      </c>
      <c r="P374" s="153">
        <v>0</v>
      </c>
      <c r="Q374" s="151">
        <v>0</v>
      </c>
      <c r="R374" s="151">
        <v>0</v>
      </c>
      <c r="S374" s="154">
        <v>0</v>
      </c>
      <c r="T374" s="154">
        <v>0</v>
      </c>
      <c r="U374" s="155">
        <v>0</v>
      </c>
      <c r="V374" s="155">
        <v>0</v>
      </c>
      <c r="W374" s="173">
        <v>0</v>
      </c>
      <c r="X374" s="158">
        <v>0</v>
      </c>
      <c r="Y374" s="208">
        <v>0</v>
      </c>
      <c r="Z374" s="208">
        <v>0</v>
      </c>
      <c r="AA374" s="208">
        <v>0</v>
      </c>
      <c r="AB374" s="209">
        <v>0</v>
      </c>
      <c r="AC374" s="155">
        <v>0</v>
      </c>
      <c r="AD374" s="173">
        <v>0</v>
      </c>
    </row>
    <row r="375" spans="1:30">
      <c r="A375" s="175" t="s">
        <v>350</v>
      </c>
      <c r="B375" s="214" t="s">
        <v>1804</v>
      </c>
      <c r="C375" s="214" t="s">
        <v>367</v>
      </c>
      <c r="D375" s="153">
        <v>57</v>
      </c>
      <c r="E375" s="153">
        <v>53</v>
      </c>
      <c r="F375" s="151">
        <v>58</v>
      </c>
      <c r="G375" s="151">
        <v>58</v>
      </c>
      <c r="H375" s="151">
        <v>57</v>
      </c>
      <c r="I375" s="151">
        <v>55</v>
      </c>
      <c r="J375" s="172">
        <v>0.9</v>
      </c>
      <c r="K375" s="154">
        <v>0.929824561403509</v>
      </c>
      <c r="L375" s="154">
        <v>1</v>
      </c>
      <c r="M375" s="154">
        <v>0.964912280701754</v>
      </c>
      <c r="N375" s="207">
        <v>1543</v>
      </c>
      <c r="O375" s="153">
        <v>1451</v>
      </c>
      <c r="P375" s="153">
        <v>51</v>
      </c>
      <c r="Q375" s="151">
        <v>57</v>
      </c>
      <c r="R375" s="151">
        <v>54</v>
      </c>
      <c r="S375" s="154">
        <v>0.940375891121192</v>
      </c>
      <c r="T375" s="154">
        <v>0.894736842105263</v>
      </c>
      <c r="U375" s="155">
        <v>0.982758620689655</v>
      </c>
      <c r="V375" s="155">
        <v>0.947368421052632</v>
      </c>
      <c r="W375" s="173">
        <v>-0.088021778584392</v>
      </c>
      <c r="X375" s="158">
        <v>402</v>
      </c>
      <c r="Y375" s="208">
        <v>380</v>
      </c>
      <c r="Z375" s="208">
        <v>402</v>
      </c>
      <c r="AA375" s="208">
        <v>379</v>
      </c>
      <c r="AB375" s="209">
        <v>0.945273631840796</v>
      </c>
      <c r="AC375" s="155">
        <v>0.942786069651741</v>
      </c>
      <c r="AD375" s="173">
        <v>0.00248756218905477</v>
      </c>
    </row>
    <row r="376" spans="1:30">
      <c r="A376" s="175" t="s">
        <v>350</v>
      </c>
      <c r="B376" s="214" t="s">
        <v>1804</v>
      </c>
      <c r="C376" s="214" t="s">
        <v>368</v>
      </c>
      <c r="D376" s="153">
        <v>0</v>
      </c>
      <c r="E376" s="153">
        <v>0</v>
      </c>
      <c r="F376" s="151">
        <v>0</v>
      </c>
      <c r="G376" s="151">
        <v>0</v>
      </c>
      <c r="H376" s="151">
        <v>0</v>
      </c>
      <c r="I376" s="151">
        <v>0</v>
      </c>
      <c r="J376" s="172">
        <v>0.9</v>
      </c>
      <c r="K376" s="154">
        <v>0</v>
      </c>
      <c r="L376" s="154">
        <v>0</v>
      </c>
      <c r="M376" s="154">
        <v>0</v>
      </c>
      <c r="N376" s="207">
        <v>0</v>
      </c>
      <c r="O376" s="153">
        <v>0</v>
      </c>
      <c r="P376" s="153">
        <v>0</v>
      </c>
      <c r="Q376" s="151">
        <v>0</v>
      </c>
      <c r="R376" s="151">
        <v>0</v>
      </c>
      <c r="S376" s="154">
        <v>0</v>
      </c>
      <c r="T376" s="154">
        <v>0</v>
      </c>
      <c r="U376" s="155">
        <v>0</v>
      </c>
      <c r="V376" s="155">
        <v>0</v>
      </c>
      <c r="W376" s="173">
        <v>0</v>
      </c>
      <c r="X376" s="158">
        <v>0</v>
      </c>
      <c r="Y376" s="208">
        <v>0</v>
      </c>
      <c r="Z376" s="208">
        <v>0</v>
      </c>
      <c r="AA376" s="208">
        <v>0</v>
      </c>
      <c r="AB376" s="209">
        <v>0</v>
      </c>
      <c r="AC376" s="155">
        <v>0</v>
      </c>
      <c r="AD376" s="173">
        <v>0</v>
      </c>
    </row>
    <row r="377" spans="1:30">
      <c r="A377" s="175" t="s">
        <v>350</v>
      </c>
      <c r="B377" s="214" t="s">
        <v>1804</v>
      </c>
      <c r="C377" s="214" t="s">
        <v>369</v>
      </c>
      <c r="D377" s="153">
        <v>71</v>
      </c>
      <c r="E377" s="153">
        <v>62</v>
      </c>
      <c r="F377" s="151">
        <v>73</v>
      </c>
      <c r="G377" s="151">
        <v>69</v>
      </c>
      <c r="H377" s="151">
        <v>82</v>
      </c>
      <c r="I377" s="151">
        <v>76</v>
      </c>
      <c r="J377" s="172">
        <v>0.9</v>
      </c>
      <c r="K377" s="154">
        <v>0.873239436619718</v>
      </c>
      <c r="L377" s="154">
        <v>0.945205479452055</v>
      </c>
      <c r="M377" s="154">
        <v>0.926829268292683</v>
      </c>
      <c r="N377" s="207">
        <v>2122</v>
      </c>
      <c r="O377" s="153">
        <v>1972</v>
      </c>
      <c r="P377" s="153">
        <v>61</v>
      </c>
      <c r="Q377" s="151">
        <v>69</v>
      </c>
      <c r="R377" s="151">
        <v>76</v>
      </c>
      <c r="S377" s="154">
        <v>0.929311969839774</v>
      </c>
      <c r="T377" s="154">
        <v>0.859154929577465</v>
      </c>
      <c r="U377" s="155">
        <v>0.945205479452055</v>
      </c>
      <c r="V377" s="155">
        <v>0.926829268292683</v>
      </c>
      <c r="W377" s="173">
        <v>-0.08605054987459</v>
      </c>
      <c r="X377" s="158">
        <v>543</v>
      </c>
      <c r="Y377" s="208">
        <v>502</v>
      </c>
      <c r="Z377" s="208">
        <v>556</v>
      </c>
      <c r="AA377" s="208">
        <v>511</v>
      </c>
      <c r="AB377" s="209">
        <v>0.924493554327808</v>
      </c>
      <c r="AC377" s="155">
        <v>0.919064748201439</v>
      </c>
      <c r="AD377" s="173">
        <v>0.00542880612636965</v>
      </c>
    </row>
    <row r="378" spans="1:30">
      <c r="A378" s="175" t="s">
        <v>350</v>
      </c>
      <c r="B378" s="214" t="s">
        <v>1804</v>
      </c>
      <c r="C378" s="214" t="s">
        <v>370</v>
      </c>
      <c r="D378" s="153">
        <v>0</v>
      </c>
      <c r="E378" s="153">
        <v>0</v>
      </c>
      <c r="F378" s="151">
        <v>0</v>
      </c>
      <c r="G378" s="151">
        <v>0</v>
      </c>
      <c r="H378" s="151">
        <v>0</v>
      </c>
      <c r="I378" s="151">
        <v>0</v>
      </c>
      <c r="J378" s="172">
        <v>0.9</v>
      </c>
      <c r="K378" s="154">
        <v>0</v>
      </c>
      <c r="L378" s="154">
        <v>0</v>
      </c>
      <c r="M378" s="154">
        <v>0</v>
      </c>
      <c r="N378" s="207">
        <v>0</v>
      </c>
      <c r="O378" s="153">
        <v>0</v>
      </c>
      <c r="P378" s="153">
        <v>0</v>
      </c>
      <c r="Q378" s="151">
        <v>0</v>
      </c>
      <c r="R378" s="151">
        <v>0</v>
      </c>
      <c r="S378" s="154">
        <v>0</v>
      </c>
      <c r="T378" s="154">
        <v>0</v>
      </c>
      <c r="U378" s="155">
        <v>0</v>
      </c>
      <c r="V378" s="155">
        <v>0</v>
      </c>
      <c r="W378" s="173">
        <v>0</v>
      </c>
      <c r="X378" s="158">
        <v>0</v>
      </c>
      <c r="Y378" s="208">
        <v>0</v>
      </c>
      <c r="Z378" s="208">
        <v>0</v>
      </c>
      <c r="AA378" s="208">
        <v>0</v>
      </c>
      <c r="AB378" s="209">
        <v>0</v>
      </c>
      <c r="AC378" s="155">
        <v>0</v>
      </c>
      <c r="AD378" s="173">
        <v>0</v>
      </c>
    </row>
    <row r="379" spans="1:30">
      <c r="A379" s="175" t="s">
        <v>350</v>
      </c>
      <c r="B379" s="214" t="s">
        <v>1804</v>
      </c>
      <c r="C379" s="214" t="s">
        <v>371</v>
      </c>
      <c r="D379" s="153">
        <v>0</v>
      </c>
      <c r="E379" s="153">
        <v>0</v>
      </c>
      <c r="F379" s="151">
        <v>0</v>
      </c>
      <c r="G379" s="151">
        <v>0</v>
      </c>
      <c r="H379" s="151">
        <v>0</v>
      </c>
      <c r="I379" s="151">
        <v>0</v>
      </c>
      <c r="J379" s="172">
        <v>0.9</v>
      </c>
      <c r="K379" s="154">
        <v>0</v>
      </c>
      <c r="L379" s="154">
        <v>0</v>
      </c>
      <c r="M379" s="154">
        <v>0</v>
      </c>
      <c r="N379" s="207">
        <v>0</v>
      </c>
      <c r="O379" s="153">
        <v>0</v>
      </c>
      <c r="P379" s="153">
        <v>0</v>
      </c>
      <c r="Q379" s="151">
        <v>0</v>
      </c>
      <c r="R379" s="151">
        <v>0</v>
      </c>
      <c r="S379" s="154">
        <v>0</v>
      </c>
      <c r="T379" s="154">
        <v>0</v>
      </c>
      <c r="U379" s="155">
        <v>0</v>
      </c>
      <c r="V379" s="155">
        <v>0</v>
      </c>
      <c r="W379" s="173">
        <v>0</v>
      </c>
      <c r="X379" s="158">
        <v>0</v>
      </c>
      <c r="Y379" s="208">
        <v>0</v>
      </c>
      <c r="Z379" s="208">
        <v>0</v>
      </c>
      <c r="AA379" s="208">
        <v>0</v>
      </c>
      <c r="AB379" s="209">
        <v>0</v>
      </c>
      <c r="AC379" s="155">
        <v>0</v>
      </c>
      <c r="AD379" s="173">
        <v>0</v>
      </c>
    </row>
    <row r="380" spans="1:30">
      <c r="A380" s="175" t="s">
        <v>350</v>
      </c>
      <c r="B380" s="214" t="s">
        <v>1804</v>
      </c>
      <c r="C380" s="214" t="s">
        <v>372</v>
      </c>
      <c r="D380" s="153">
        <v>0</v>
      </c>
      <c r="E380" s="153">
        <v>0</v>
      </c>
      <c r="F380" s="151">
        <v>0</v>
      </c>
      <c r="G380" s="151">
        <v>0</v>
      </c>
      <c r="H380" s="151">
        <v>0</v>
      </c>
      <c r="I380" s="151">
        <v>0</v>
      </c>
      <c r="J380" s="172">
        <v>0.9</v>
      </c>
      <c r="K380" s="154">
        <v>0</v>
      </c>
      <c r="L380" s="154">
        <v>0</v>
      </c>
      <c r="M380" s="154">
        <v>0</v>
      </c>
      <c r="N380" s="207">
        <v>0</v>
      </c>
      <c r="O380" s="153">
        <v>0</v>
      </c>
      <c r="P380" s="153">
        <v>0</v>
      </c>
      <c r="Q380" s="151">
        <v>0</v>
      </c>
      <c r="R380" s="151">
        <v>0</v>
      </c>
      <c r="S380" s="154">
        <v>0</v>
      </c>
      <c r="T380" s="154">
        <v>0</v>
      </c>
      <c r="U380" s="155">
        <v>0</v>
      </c>
      <c r="V380" s="155">
        <v>0</v>
      </c>
      <c r="W380" s="173">
        <v>0</v>
      </c>
      <c r="X380" s="158">
        <v>0</v>
      </c>
      <c r="Y380" s="208">
        <v>0</v>
      </c>
      <c r="Z380" s="208">
        <v>0</v>
      </c>
      <c r="AA380" s="208">
        <v>0</v>
      </c>
      <c r="AB380" s="209">
        <v>0</v>
      </c>
      <c r="AC380" s="155">
        <v>0</v>
      </c>
      <c r="AD380" s="173">
        <v>0</v>
      </c>
    </row>
    <row r="381" spans="1:30">
      <c r="A381" s="175" t="s">
        <v>350</v>
      </c>
      <c r="B381" s="214" t="s">
        <v>1804</v>
      </c>
      <c r="C381" s="214" t="s">
        <v>373</v>
      </c>
      <c r="D381" s="153">
        <v>0</v>
      </c>
      <c r="E381" s="153">
        <v>0</v>
      </c>
      <c r="F381" s="151">
        <v>0</v>
      </c>
      <c r="G381" s="151">
        <v>0</v>
      </c>
      <c r="H381" s="151">
        <v>0</v>
      </c>
      <c r="I381" s="151">
        <v>0</v>
      </c>
      <c r="J381" s="172">
        <v>0.9</v>
      </c>
      <c r="K381" s="154">
        <v>0</v>
      </c>
      <c r="L381" s="154">
        <v>0</v>
      </c>
      <c r="M381" s="154">
        <v>0</v>
      </c>
      <c r="N381" s="207">
        <v>0</v>
      </c>
      <c r="O381" s="153">
        <v>0</v>
      </c>
      <c r="P381" s="153">
        <v>0</v>
      </c>
      <c r="Q381" s="151">
        <v>0</v>
      </c>
      <c r="R381" s="151">
        <v>0</v>
      </c>
      <c r="S381" s="154">
        <v>0</v>
      </c>
      <c r="T381" s="154">
        <v>0</v>
      </c>
      <c r="U381" s="155">
        <v>0</v>
      </c>
      <c r="V381" s="155">
        <v>0</v>
      </c>
      <c r="W381" s="173">
        <v>0</v>
      </c>
      <c r="X381" s="158">
        <v>0</v>
      </c>
      <c r="Y381" s="208">
        <v>0</v>
      </c>
      <c r="Z381" s="208">
        <v>0</v>
      </c>
      <c r="AA381" s="208">
        <v>0</v>
      </c>
      <c r="AB381" s="209">
        <v>0</v>
      </c>
      <c r="AC381" s="155">
        <v>0</v>
      </c>
      <c r="AD381" s="173">
        <v>0</v>
      </c>
    </row>
    <row r="382" spans="1:30">
      <c r="A382" s="175" t="s">
        <v>350</v>
      </c>
      <c r="B382" s="214" t="s">
        <v>1804</v>
      </c>
      <c r="C382" s="214" t="s">
        <v>374</v>
      </c>
      <c r="D382" s="153">
        <v>0</v>
      </c>
      <c r="E382" s="153">
        <v>0</v>
      </c>
      <c r="F382" s="151">
        <v>0</v>
      </c>
      <c r="G382" s="151">
        <v>0</v>
      </c>
      <c r="H382" s="151">
        <v>0</v>
      </c>
      <c r="I382" s="151">
        <v>0</v>
      </c>
      <c r="J382" s="172">
        <v>0.9</v>
      </c>
      <c r="K382" s="154">
        <v>0</v>
      </c>
      <c r="L382" s="154">
        <v>0</v>
      </c>
      <c r="M382" s="154">
        <v>0</v>
      </c>
      <c r="N382" s="207">
        <v>0</v>
      </c>
      <c r="O382" s="153">
        <v>0</v>
      </c>
      <c r="P382" s="153">
        <v>0</v>
      </c>
      <c r="Q382" s="151">
        <v>0</v>
      </c>
      <c r="R382" s="151">
        <v>0</v>
      </c>
      <c r="S382" s="154">
        <v>0</v>
      </c>
      <c r="T382" s="154">
        <v>0</v>
      </c>
      <c r="U382" s="155">
        <v>0</v>
      </c>
      <c r="V382" s="155">
        <v>0</v>
      </c>
      <c r="W382" s="173">
        <v>0</v>
      </c>
      <c r="X382" s="158">
        <v>0</v>
      </c>
      <c r="Y382" s="208">
        <v>0</v>
      </c>
      <c r="Z382" s="208">
        <v>0</v>
      </c>
      <c r="AA382" s="208">
        <v>0</v>
      </c>
      <c r="AB382" s="209">
        <v>0</v>
      </c>
      <c r="AC382" s="155">
        <v>0</v>
      </c>
      <c r="AD382" s="173">
        <v>0</v>
      </c>
    </row>
    <row r="383" spans="1:30">
      <c r="A383" s="175" t="s">
        <v>375</v>
      </c>
      <c r="B383" s="214" t="s">
        <v>1805</v>
      </c>
      <c r="C383" s="214" t="s">
        <v>377</v>
      </c>
      <c r="D383" s="153">
        <v>40</v>
      </c>
      <c r="E383" s="153">
        <v>37</v>
      </c>
      <c r="F383" s="151">
        <v>41</v>
      </c>
      <c r="G383" s="151">
        <v>40</v>
      </c>
      <c r="H383" s="151">
        <v>41</v>
      </c>
      <c r="I383" s="151">
        <v>38</v>
      </c>
      <c r="J383" s="172">
        <v>0.9</v>
      </c>
      <c r="K383" s="154">
        <v>0.925</v>
      </c>
      <c r="L383" s="154">
        <v>0.975609756097561</v>
      </c>
      <c r="M383" s="154">
        <v>0.926829268292683</v>
      </c>
      <c r="N383" s="207">
        <v>1131</v>
      </c>
      <c r="O383" s="153">
        <v>1054</v>
      </c>
      <c r="P383" s="153">
        <v>36</v>
      </c>
      <c r="Q383" s="151">
        <v>40</v>
      </c>
      <c r="R383" s="151">
        <v>36</v>
      </c>
      <c r="S383" s="154">
        <v>0.931918656056587</v>
      </c>
      <c r="T383" s="154">
        <v>0.9</v>
      </c>
      <c r="U383" s="155">
        <v>0.975609756097561</v>
      </c>
      <c r="V383" s="155">
        <v>0.878048780487805</v>
      </c>
      <c r="W383" s="173">
        <v>-0.0756097560975609</v>
      </c>
      <c r="X383" s="158">
        <v>291</v>
      </c>
      <c r="Y383" s="208">
        <v>268</v>
      </c>
      <c r="Z383" s="208">
        <v>291</v>
      </c>
      <c r="AA383" s="208">
        <v>269</v>
      </c>
      <c r="AB383" s="209">
        <v>0.920962199312715</v>
      </c>
      <c r="AC383" s="155">
        <v>0.924398625429553</v>
      </c>
      <c r="AD383" s="173">
        <v>-0.00343642611683859</v>
      </c>
    </row>
    <row r="384" spans="1:30">
      <c r="A384" s="175" t="s">
        <v>375</v>
      </c>
      <c r="B384" s="214" t="s">
        <v>1805</v>
      </c>
      <c r="C384" s="214" t="s">
        <v>378</v>
      </c>
      <c r="D384" s="153">
        <v>25</v>
      </c>
      <c r="E384" s="153">
        <v>25</v>
      </c>
      <c r="F384" s="151">
        <v>24</v>
      </c>
      <c r="G384" s="151">
        <v>24</v>
      </c>
      <c r="H384" s="151">
        <v>27</v>
      </c>
      <c r="I384" s="151">
        <v>27</v>
      </c>
      <c r="J384" s="172">
        <v>0.9</v>
      </c>
      <c r="K384" s="154">
        <v>1</v>
      </c>
      <c r="L384" s="154">
        <v>1</v>
      </c>
      <c r="M384" s="154">
        <v>1</v>
      </c>
      <c r="N384" s="207">
        <v>685</v>
      </c>
      <c r="O384" s="153">
        <v>675</v>
      </c>
      <c r="P384" s="153">
        <v>25</v>
      </c>
      <c r="Q384" s="151">
        <v>24</v>
      </c>
      <c r="R384" s="151">
        <v>27</v>
      </c>
      <c r="S384" s="154">
        <v>0.985401459854015</v>
      </c>
      <c r="T384" s="154">
        <v>1</v>
      </c>
      <c r="U384" s="155">
        <v>1</v>
      </c>
      <c r="V384" s="155">
        <v>1</v>
      </c>
      <c r="W384" s="173">
        <v>0</v>
      </c>
      <c r="X384" s="158">
        <v>182</v>
      </c>
      <c r="Y384" s="208">
        <v>178</v>
      </c>
      <c r="Z384" s="208">
        <v>180</v>
      </c>
      <c r="AA384" s="208">
        <v>177</v>
      </c>
      <c r="AB384" s="209">
        <v>0.978021978021978</v>
      </c>
      <c r="AC384" s="155">
        <v>0.983333333333333</v>
      </c>
      <c r="AD384" s="173">
        <v>-0.00531135531135529</v>
      </c>
    </row>
    <row r="385" spans="1:30">
      <c r="A385" s="175" t="s">
        <v>375</v>
      </c>
      <c r="B385" s="214" t="s">
        <v>1805</v>
      </c>
      <c r="C385" s="214" t="s">
        <v>379</v>
      </c>
      <c r="D385" s="153">
        <v>41</v>
      </c>
      <c r="E385" s="153">
        <v>40</v>
      </c>
      <c r="F385" s="151">
        <v>49</v>
      </c>
      <c r="G385" s="151">
        <v>48</v>
      </c>
      <c r="H385" s="151">
        <v>47</v>
      </c>
      <c r="I385" s="151">
        <v>46</v>
      </c>
      <c r="J385" s="172">
        <v>0.9</v>
      </c>
      <c r="K385" s="154">
        <v>0.975609756097561</v>
      </c>
      <c r="L385" s="154">
        <v>0.979591836734694</v>
      </c>
      <c r="M385" s="154">
        <v>0.978723404255319</v>
      </c>
      <c r="N385" s="207">
        <v>1228</v>
      </c>
      <c r="O385" s="153">
        <v>1171</v>
      </c>
      <c r="P385" s="153">
        <v>40</v>
      </c>
      <c r="Q385" s="151">
        <v>47</v>
      </c>
      <c r="R385" s="151">
        <v>46</v>
      </c>
      <c r="S385" s="154">
        <v>0.953583061889251</v>
      </c>
      <c r="T385" s="154">
        <v>0.975609756097561</v>
      </c>
      <c r="U385" s="155">
        <v>0.959183673469388</v>
      </c>
      <c r="V385" s="155">
        <v>0.978723404255319</v>
      </c>
      <c r="W385" s="173">
        <v>0.0164260826281732</v>
      </c>
      <c r="X385" s="158">
        <v>321</v>
      </c>
      <c r="Y385" s="208">
        <v>312</v>
      </c>
      <c r="Z385" s="208">
        <v>316</v>
      </c>
      <c r="AA385" s="208">
        <v>297</v>
      </c>
      <c r="AB385" s="209">
        <v>0.97196261682243</v>
      </c>
      <c r="AC385" s="155">
        <v>0.939873417721519</v>
      </c>
      <c r="AD385" s="173">
        <v>0.0320891991009109</v>
      </c>
    </row>
    <row r="386" spans="1:30">
      <c r="A386" s="175" t="s">
        <v>375</v>
      </c>
      <c r="B386" s="214" t="s">
        <v>1805</v>
      </c>
      <c r="C386" s="214" t="s">
        <v>380</v>
      </c>
      <c r="D386" s="153">
        <v>45</v>
      </c>
      <c r="E386" s="153">
        <v>44</v>
      </c>
      <c r="F386" s="151">
        <v>47</v>
      </c>
      <c r="G386" s="151">
        <v>43</v>
      </c>
      <c r="H386" s="151">
        <v>46</v>
      </c>
      <c r="I386" s="151">
        <v>46</v>
      </c>
      <c r="J386" s="172">
        <v>0.9</v>
      </c>
      <c r="K386" s="154">
        <v>0.977777777777778</v>
      </c>
      <c r="L386" s="154">
        <v>0.914893617021277</v>
      </c>
      <c r="M386" s="154">
        <v>1</v>
      </c>
      <c r="N386" s="207">
        <v>1281</v>
      </c>
      <c r="O386" s="153">
        <v>1212</v>
      </c>
      <c r="P386" s="153">
        <v>44</v>
      </c>
      <c r="Q386" s="151">
        <v>43</v>
      </c>
      <c r="R386" s="151">
        <v>44</v>
      </c>
      <c r="S386" s="154">
        <v>0.946135831381733</v>
      </c>
      <c r="T386" s="154">
        <v>0.977777777777778</v>
      </c>
      <c r="U386" s="155">
        <v>0.914893617021277</v>
      </c>
      <c r="V386" s="155">
        <v>0.956521739130435</v>
      </c>
      <c r="W386" s="173">
        <v>0.0628841607565012</v>
      </c>
      <c r="X386" s="158">
        <v>330</v>
      </c>
      <c r="Y386" s="208">
        <v>317</v>
      </c>
      <c r="Z386" s="208">
        <v>332</v>
      </c>
      <c r="AA386" s="208">
        <v>312</v>
      </c>
      <c r="AB386" s="209">
        <v>0.960606060606061</v>
      </c>
      <c r="AC386" s="155">
        <v>0.939759036144578</v>
      </c>
      <c r="AD386" s="173">
        <v>0.0208470244614822</v>
      </c>
    </row>
    <row r="387" spans="1:30">
      <c r="A387" s="175" t="s">
        <v>375</v>
      </c>
      <c r="B387" s="214" t="s">
        <v>1805</v>
      </c>
      <c r="C387" s="214" t="s">
        <v>381</v>
      </c>
      <c r="D387" s="153">
        <v>28</v>
      </c>
      <c r="E387" s="153">
        <v>27</v>
      </c>
      <c r="F387" s="151">
        <v>28</v>
      </c>
      <c r="G387" s="151">
        <v>27</v>
      </c>
      <c r="H387" s="151">
        <v>27</v>
      </c>
      <c r="I387" s="151">
        <v>27</v>
      </c>
      <c r="J387" s="172">
        <v>0.9</v>
      </c>
      <c r="K387" s="154">
        <v>0.964285714285714</v>
      </c>
      <c r="L387" s="154">
        <v>0.964285714285714</v>
      </c>
      <c r="M387" s="154">
        <v>1</v>
      </c>
      <c r="N387" s="207">
        <v>776</v>
      </c>
      <c r="O387" s="153">
        <v>754</v>
      </c>
      <c r="P387" s="153">
        <v>27</v>
      </c>
      <c r="Q387" s="151">
        <v>27</v>
      </c>
      <c r="R387" s="151">
        <v>25</v>
      </c>
      <c r="S387" s="154">
        <v>0.971649484536082</v>
      </c>
      <c r="T387" s="154">
        <v>0.964285714285714</v>
      </c>
      <c r="U387" s="155">
        <v>0.964285714285714</v>
      </c>
      <c r="V387" s="155">
        <v>0.925925925925926</v>
      </c>
      <c r="W387" s="173">
        <v>0</v>
      </c>
      <c r="X387" s="158">
        <v>198</v>
      </c>
      <c r="Y387" s="208">
        <v>193</v>
      </c>
      <c r="Z387" s="208">
        <v>204</v>
      </c>
      <c r="AA387" s="208">
        <v>199</v>
      </c>
      <c r="AB387" s="209">
        <v>0.974747474747475</v>
      </c>
      <c r="AC387" s="155">
        <v>0.975490196078431</v>
      </c>
      <c r="AD387" s="173">
        <v>-0.000742721330956653</v>
      </c>
    </row>
    <row r="388" spans="1:30">
      <c r="A388" s="175" t="s">
        <v>375</v>
      </c>
      <c r="B388" s="214" t="s">
        <v>1805</v>
      </c>
      <c r="C388" s="214" t="s">
        <v>382</v>
      </c>
      <c r="D388" s="153">
        <v>44</v>
      </c>
      <c r="E388" s="153">
        <v>44</v>
      </c>
      <c r="F388" s="151">
        <v>48</v>
      </c>
      <c r="G388" s="151">
        <v>48</v>
      </c>
      <c r="H388" s="151">
        <v>49</v>
      </c>
      <c r="I388" s="151">
        <v>48</v>
      </c>
      <c r="J388" s="172">
        <v>0.9</v>
      </c>
      <c r="K388" s="154">
        <v>1</v>
      </c>
      <c r="L388" s="154">
        <v>1</v>
      </c>
      <c r="M388" s="154">
        <v>0.979591836734694</v>
      </c>
      <c r="N388" s="207">
        <v>1337</v>
      </c>
      <c r="O388" s="153">
        <v>1289</v>
      </c>
      <c r="P388" s="153">
        <v>43</v>
      </c>
      <c r="Q388" s="151">
        <v>47</v>
      </c>
      <c r="R388" s="151">
        <v>48</v>
      </c>
      <c r="S388" s="154">
        <v>0.964098728496634</v>
      </c>
      <c r="T388" s="154">
        <v>0.977272727272727</v>
      </c>
      <c r="U388" s="155">
        <v>0.979166666666667</v>
      </c>
      <c r="V388" s="155">
        <v>0.979591836734694</v>
      </c>
      <c r="W388" s="173">
        <v>-0.00189393939393934</v>
      </c>
      <c r="X388" s="158">
        <v>338</v>
      </c>
      <c r="Y388" s="208">
        <v>329</v>
      </c>
      <c r="Z388" s="208">
        <v>351</v>
      </c>
      <c r="AA388" s="208">
        <v>338</v>
      </c>
      <c r="AB388" s="209">
        <v>0.973372781065089</v>
      </c>
      <c r="AC388" s="155">
        <v>0.962962962962963</v>
      </c>
      <c r="AD388" s="173">
        <v>0.0104098181021258</v>
      </c>
    </row>
    <row r="389" spans="1:30">
      <c r="A389" s="175" t="s">
        <v>375</v>
      </c>
      <c r="B389" s="214" t="s">
        <v>1805</v>
      </c>
      <c r="C389" s="214" t="s">
        <v>383</v>
      </c>
      <c r="D389" s="153">
        <v>29</v>
      </c>
      <c r="E389" s="153">
        <v>26</v>
      </c>
      <c r="F389" s="151">
        <v>30</v>
      </c>
      <c r="G389" s="151">
        <v>30</v>
      </c>
      <c r="H389" s="151">
        <v>36</v>
      </c>
      <c r="I389" s="151">
        <v>35</v>
      </c>
      <c r="J389" s="172">
        <v>0.9</v>
      </c>
      <c r="K389" s="154">
        <v>0.896551724137931</v>
      </c>
      <c r="L389" s="154">
        <v>1</v>
      </c>
      <c r="M389" s="154">
        <v>0.972222222222222</v>
      </c>
      <c r="N389" s="207">
        <v>843</v>
      </c>
      <c r="O389" s="153">
        <v>813</v>
      </c>
      <c r="P389" s="153">
        <v>24</v>
      </c>
      <c r="Q389" s="151">
        <v>28</v>
      </c>
      <c r="R389" s="151">
        <v>35</v>
      </c>
      <c r="S389" s="154">
        <v>0.9644128113879</v>
      </c>
      <c r="T389" s="154">
        <v>0.827586206896552</v>
      </c>
      <c r="U389" s="155">
        <v>0.933333333333333</v>
      </c>
      <c r="V389" s="155">
        <v>0.972222222222222</v>
      </c>
      <c r="W389" s="173">
        <v>-0.105747126436782</v>
      </c>
      <c r="X389" s="158">
        <v>215</v>
      </c>
      <c r="Y389" s="208">
        <v>204</v>
      </c>
      <c r="Z389" s="208">
        <v>217</v>
      </c>
      <c r="AA389" s="208">
        <v>210</v>
      </c>
      <c r="AB389" s="209">
        <v>0.948837209302326</v>
      </c>
      <c r="AC389" s="155">
        <v>0.967741935483871</v>
      </c>
      <c r="AD389" s="173">
        <v>-0.0189047261815454</v>
      </c>
    </row>
    <row r="390" spans="1:30">
      <c r="A390" s="175" t="s">
        <v>375</v>
      </c>
      <c r="B390" s="214" t="s">
        <v>1805</v>
      </c>
      <c r="C390" s="214" t="s">
        <v>384</v>
      </c>
      <c r="D390" s="153">
        <v>18</v>
      </c>
      <c r="E390" s="153">
        <v>15</v>
      </c>
      <c r="F390" s="151">
        <v>21</v>
      </c>
      <c r="G390" s="151">
        <v>20</v>
      </c>
      <c r="H390" s="151">
        <v>18</v>
      </c>
      <c r="I390" s="151">
        <v>18</v>
      </c>
      <c r="J390" s="172">
        <v>0.9</v>
      </c>
      <c r="K390" s="154">
        <v>0.833333333333333</v>
      </c>
      <c r="L390" s="154">
        <v>0.952380952380952</v>
      </c>
      <c r="M390" s="154">
        <v>1</v>
      </c>
      <c r="N390" s="207">
        <v>511</v>
      </c>
      <c r="O390" s="153">
        <v>497</v>
      </c>
      <c r="P390" s="153">
        <v>14</v>
      </c>
      <c r="Q390" s="151">
        <v>20</v>
      </c>
      <c r="R390" s="151">
        <v>18</v>
      </c>
      <c r="S390" s="154">
        <v>0.972602739726027</v>
      </c>
      <c r="T390" s="154">
        <v>0.777777777777778</v>
      </c>
      <c r="U390" s="155">
        <v>0.952380952380952</v>
      </c>
      <c r="V390" s="155">
        <v>1</v>
      </c>
      <c r="W390" s="173">
        <v>-0.174603174603175</v>
      </c>
      <c r="X390" s="158">
        <v>131</v>
      </c>
      <c r="Y390" s="208">
        <v>125</v>
      </c>
      <c r="Z390" s="208">
        <v>130</v>
      </c>
      <c r="AA390" s="208">
        <v>127</v>
      </c>
      <c r="AB390" s="209">
        <v>0.954198473282443</v>
      </c>
      <c r="AC390" s="155">
        <v>0.976923076923077</v>
      </c>
      <c r="AD390" s="173">
        <v>-0.0227246036406341</v>
      </c>
    </row>
    <row r="391" spans="1:30">
      <c r="A391" s="175" t="s">
        <v>375</v>
      </c>
      <c r="B391" s="214" t="s">
        <v>1805</v>
      </c>
      <c r="C391" s="214" t="s">
        <v>385</v>
      </c>
      <c r="D391" s="153">
        <v>26</v>
      </c>
      <c r="E391" s="153">
        <v>25</v>
      </c>
      <c r="F391" s="151">
        <v>26</v>
      </c>
      <c r="G391" s="151">
        <v>26</v>
      </c>
      <c r="H391" s="151">
        <v>27</v>
      </c>
      <c r="I391" s="151">
        <v>27</v>
      </c>
      <c r="J391" s="172">
        <v>0.9</v>
      </c>
      <c r="K391" s="154">
        <v>0.961538461538462</v>
      </c>
      <c r="L391" s="154">
        <v>1</v>
      </c>
      <c r="M391" s="154">
        <v>1</v>
      </c>
      <c r="N391" s="207">
        <v>725</v>
      </c>
      <c r="O391" s="153">
        <v>700</v>
      </c>
      <c r="P391" s="153">
        <v>25</v>
      </c>
      <c r="Q391" s="151">
        <v>26</v>
      </c>
      <c r="R391" s="151">
        <v>26</v>
      </c>
      <c r="S391" s="154">
        <v>0.96551724137931</v>
      </c>
      <c r="T391" s="154">
        <v>0.961538461538462</v>
      </c>
      <c r="U391" s="155">
        <v>1</v>
      </c>
      <c r="V391" s="155">
        <v>0.962962962962963</v>
      </c>
      <c r="W391" s="173">
        <v>-0.0384615384615384</v>
      </c>
      <c r="X391" s="158">
        <v>186</v>
      </c>
      <c r="Y391" s="208">
        <v>180</v>
      </c>
      <c r="Z391" s="208">
        <v>189</v>
      </c>
      <c r="AA391" s="208">
        <v>182</v>
      </c>
      <c r="AB391" s="209">
        <v>0.967741935483871</v>
      </c>
      <c r="AC391" s="155">
        <v>0.962962962962963</v>
      </c>
      <c r="AD391" s="173">
        <v>0.00477897252090809</v>
      </c>
    </row>
    <row r="392" spans="1:30">
      <c r="A392" s="175" t="s">
        <v>375</v>
      </c>
      <c r="B392" s="214" t="s">
        <v>1805</v>
      </c>
      <c r="C392" s="214" t="s">
        <v>386</v>
      </c>
      <c r="D392" s="153">
        <v>40</v>
      </c>
      <c r="E392" s="153">
        <v>39</v>
      </c>
      <c r="F392" s="151">
        <v>41</v>
      </c>
      <c r="G392" s="151">
        <v>41</v>
      </c>
      <c r="H392" s="151">
        <v>44</v>
      </c>
      <c r="I392" s="151">
        <v>44</v>
      </c>
      <c r="J392" s="172">
        <v>0.9</v>
      </c>
      <c r="K392" s="154">
        <v>0.975</v>
      </c>
      <c r="L392" s="154">
        <v>1</v>
      </c>
      <c r="M392" s="154">
        <v>1</v>
      </c>
      <c r="N392" s="207">
        <v>1207</v>
      </c>
      <c r="O392" s="153">
        <v>1186</v>
      </c>
      <c r="P392" s="153">
        <v>39</v>
      </c>
      <c r="Q392" s="151">
        <v>40</v>
      </c>
      <c r="R392" s="151">
        <v>43</v>
      </c>
      <c r="S392" s="154">
        <v>0.982601491300746</v>
      </c>
      <c r="T392" s="154">
        <v>0.975</v>
      </c>
      <c r="U392" s="155">
        <v>0.975609756097561</v>
      </c>
      <c r="V392" s="155">
        <v>0.977272727272727</v>
      </c>
      <c r="W392" s="173">
        <v>-0.000609756097560976</v>
      </c>
      <c r="X392" s="158">
        <v>307</v>
      </c>
      <c r="Y392" s="208">
        <v>303</v>
      </c>
      <c r="Z392" s="208">
        <v>315</v>
      </c>
      <c r="AA392" s="208">
        <v>313</v>
      </c>
      <c r="AB392" s="209">
        <v>0.986970684039088</v>
      </c>
      <c r="AC392" s="155">
        <v>0.993650793650794</v>
      </c>
      <c r="AD392" s="173">
        <v>-0.00668010961170573</v>
      </c>
    </row>
    <row r="393" spans="1:30">
      <c r="A393" s="175" t="s">
        <v>375</v>
      </c>
      <c r="B393" s="214" t="s">
        <v>1805</v>
      </c>
      <c r="C393" s="214" t="s">
        <v>387</v>
      </c>
      <c r="D393" s="153">
        <v>44</v>
      </c>
      <c r="E393" s="153">
        <v>41</v>
      </c>
      <c r="F393" s="151">
        <v>48</v>
      </c>
      <c r="G393" s="151">
        <v>47</v>
      </c>
      <c r="H393" s="151">
        <v>51</v>
      </c>
      <c r="I393" s="151">
        <v>49</v>
      </c>
      <c r="J393" s="172">
        <v>0.9</v>
      </c>
      <c r="K393" s="154">
        <v>0.931818181818182</v>
      </c>
      <c r="L393" s="154">
        <v>0.979166666666667</v>
      </c>
      <c r="M393" s="154">
        <v>0.96078431372549</v>
      </c>
      <c r="N393" s="207">
        <v>1315</v>
      </c>
      <c r="O393" s="153">
        <v>1182</v>
      </c>
      <c r="P393" s="153">
        <v>39</v>
      </c>
      <c r="Q393" s="151">
        <v>46</v>
      </c>
      <c r="R393" s="151">
        <v>49</v>
      </c>
      <c r="S393" s="154">
        <v>0.898859315589354</v>
      </c>
      <c r="T393" s="154">
        <v>0.886363636363636</v>
      </c>
      <c r="U393" s="155">
        <v>0.958333333333333</v>
      </c>
      <c r="V393" s="155">
        <v>0.96078431372549</v>
      </c>
      <c r="W393" s="173">
        <v>-0.071969696969697</v>
      </c>
      <c r="X393" s="158">
        <v>343</v>
      </c>
      <c r="Y393" s="208">
        <v>316</v>
      </c>
      <c r="Z393" s="208">
        <v>334</v>
      </c>
      <c r="AA393" s="208">
        <v>294</v>
      </c>
      <c r="AB393" s="209">
        <v>0.921282798833819</v>
      </c>
      <c r="AC393" s="155">
        <v>0.880239520958084</v>
      </c>
      <c r="AD393" s="173">
        <v>0.0410432778757354</v>
      </c>
    </row>
    <row r="394" spans="1:30">
      <c r="A394" s="175" t="s">
        <v>375</v>
      </c>
      <c r="B394" s="214" t="s">
        <v>1805</v>
      </c>
      <c r="C394" s="214" t="s">
        <v>388</v>
      </c>
      <c r="D394" s="153">
        <v>45</v>
      </c>
      <c r="E394" s="153">
        <v>44</v>
      </c>
      <c r="F394" s="151">
        <v>41</v>
      </c>
      <c r="G394" s="151">
        <v>40</v>
      </c>
      <c r="H394" s="151">
        <v>45</v>
      </c>
      <c r="I394" s="151">
        <v>44</v>
      </c>
      <c r="J394" s="172">
        <v>0.9</v>
      </c>
      <c r="K394" s="154">
        <v>0.977777777777778</v>
      </c>
      <c r="L394" s="154">
        <v>0.975609756097561</v>
      </c>
      <c r="M394" s="154">
        <v>0.977777777777778</v>
      </c>
      <c r="N394" s="207">
        <v>1190</v>
      </c>
      <c r="O394" s="153">
        <v>1181</v>
      </c>
      <c r="P394" s="153">
        <v>44</v>
      </c>
      <c r="Q394" s="151">
        <v>40</v>
      </c>
      <c r="R394" s="151">
        <v>44</v>
      </c>
      <c r="S394" s="154">
        <v>0.992436974789916</v>
      </c>
      <c r="T394" s="154">
        <v>0.977777777777778</v>
      </c>
      <c r="U394" s="155">
        <v>0.975609756097561</v>
      </c>
      <c r="V394" s="155">
        <v>0.977777777777778</v>
      </c>
      <c r="W394" s="173">
        <v>0.00216802168021679</v>
      </c>
      <c r="X394" s="158">
        <v>306</v>
      </c>
      <c r="Y394" s="208">
        <v>302</v>
      </c>
      <c r="Z394" s="208">
        <v>314</v>
      </c>
      <c r="AA394" s="208">
        <v>313</v>
      </c>
      <c r="AB394" s="209">
        <v>0.986928104575163</v>
      </c>
      <c r="AC394" s="155">
        <v>0.996815286624204</v>
      </c>
      <c r="AD394" s="173">
        <v>-0.00988718204904038</v>
      </c>
    </row>
    <row r="395" spans="1:30">
      <c r="A395" s="175" t="s">
        <v>375</v>
      </c>
      <c r="B395" s="214" t="s">
        <v>1805</v>
      </c>
      <c r="C395" s="214" t="s">
        <v>389</v>
      </c>
      <c r="D395" s="153">
        <v>49</v>
      </c>
      <c r="E395" s="153">
        <v>49</v>
      </c>
      <c r="F395" s="151">
        <v>50</v>
      </c>
      <c r="G395" s="151">
        <v>50</v>
      </c>
      <c r="H395" s="151">
        <v>54</v>
      </c>
      <c r="I395" s="151">
        <v>54</v>
      </c>
      <c r="J395" s="172">
        <v>0.9</v>
      </c>
      <c r="K395" s="154">
        <v>1</v>
      </c>
      <c r="L395" s="154">
        <v>1</v>
      </c>
      <c r="M395" s="154">
        <v>1</v>
      </c>
      <c r="N395" s="207">
        <v>1381</v>
      </c>
      <c r="O395" s="153">
        <v>1346</v>
      </c>
      <c r="P395" s="153">
        <v>48</v>
      </c>
      <c r="Q395" s="151">
        <v>50</v>
      </c>
      <c r="R395" s="151">
        <v>53</v>
      </c>
      <c r="S395" s="154">
        <v>0.97465604634323</v>
      </c>
      <c r="T395" s="154">
        <v>0.979591836734694</v>
      </c>
      <c r="U395" s="155">
        <v>1</v>
      </c>
      <c r="V395" s="155">
        <v>0.981481481481482</v>
      </c>
      <c r="W395" s="173">
        <v>-0.0204081632653061</v>
      </c>
      <c r="X395" s="158">
        <v>356</v>
      </c>
      <c r="Y395" s="208">
        <v>352</v>
      </c>
      <c r="Z395" s="208">
        <v>354</v>
      </c>
      <c r="AA395" s="208">
        <v>346</v>
      </c>
      <c r="AB395" s="209">
        <v>0.98876404494382</v>
      </c>
      <c r="AC395" s="155">
        <v>0.977401129943503</v>
      </c>
      <c r="AD395" s="173">
        <v>0.0113629150003174</v>
      </c>
    </row>
    <row r="396" spans="1:30">
      <c r="A396" s="175" t="s">
        <v>375</v>
      </c>
      <c r="B396" s="214" t="s">
        <v>1806</v>
      </c>
      <c r="C396" s="214" t="s">
        <v>390</v>
      </c>
      <c r="D396" s="153">
        <v>52</v>
      </c>
      <c r="E396" s="153">
        <v>47</v>
      </c>
      <c r="F396" s="151">
        <v>60</v>
      </c>
      <c r="G396" s="151">
        <v>56</v>
      </c>
      <c r="H396" s="151">
        <v>60</v>
      </c>
      <c r="I396" s="151">
        <v>56</v>
      </c>
      <c r="J396" s="172">
        <v>0.9</v>
      </c>
      <c r="K396" s="154">
        <v>0.903846153846154</v>
      </c>
      <c r="L396" s="154">
        <v>0.933333333333333</v>
      </c>
      <c r="M396" s="154">
        <v>0.933333333333333</v>
      </c>
      <c r="N396" s="207">
        <v>1659</v>
      </c>
      <c r="O396" s="153">
        <v>1420</v>
      </c>
      <c r="P396" s="153">
        <v>45</v>
      </c>
      <c r="Q396" s="151">
        <v>52</v>
      </c>
      <c r="R396" s="151">
        <v>53</v>
      </c>
      <c r="S396" s="154">
        <v>0.855937311633514</v>
      </c>
      <c r="T396" s="154">
        <v>0.865384615384615</v>
      </c>
      <c r="U396" s="155">
        <v>0.866666666666667</v>
      </c>
      <c r="V396" s="155">
        <v>0.883333333333333</v>
      </c>
      <c r="W396" s="173">
        <v>-0.00128205128205128</v>
      </c>
      <c r="X396" s="158">
        <v>418</v>
      </c>
      <c r="Y396" s="208">
        <v>359</v>
      </c>
      <c r="Z396" s="208">
        <v>430</v>
      </c>
      <c r="AA396" s="208">
        <v>362</v>
      </c>
      <c r="AB396" s="209">
        <v>0.858851674641148</v>
      </c>
      <c r="AC396" s="155">
        <v>0.841860465116279</v>
      </c>
      <c r="AD396" s="173">
        <v>0.0169912095248692</v>
      </c>
    </row>
    <row r="397" spans="1:30">
      <c r="A397" s="175" t="s">
        <v>375</v>
      </c>
      <c r="B397" s="214" t="s">
        <v>1806</v>
      </c>
      <c r="C397" s="214" t="s">
        <v>391</v>
      </c>
      <c r="D397" s="153">
        <v>46</v>
      </c>
      <c r="E397" s="153">
        <v>35</v>
      </c>
      <c r="F397" s="151">
        <v>49</v>
      </c>
      <c r="G397" s="151">
        <v>44</v>
      </c>
      <c r="H397" s="151">
        <v>52</v>
      </c>
      <c r="I397" s="151">
        <v>40</v>
      </c>
      <c r="J397" s="172">
        <v>0.9</v>
      </c>
      <c r="K397" s="154">
        <v>0.760869565217391</v>
      </c>
      <c r="L397" s="154">
        <v>0.897959183673469</v>
      </c>
      <c r="M397" s="154">
        <v>0.769230769230769</v>
      </c>
      <c r="N397" s="207">
        <v>1333</v>
      </c>
      <c r="O397" s="153">
        <v>1025</v>
      </c>
      <c r="P397" s="153">
        <v>32</v>
      </c>
      <c r="Q397" s="151">
        <v>36</v>
      </c>
      <c r="R397" s="151">
        <v>38</v>
      </c>
      <c r="S397" s="154">
        <v>0.76894223555889</v>
      </c>
      <c r="T397" s="154">
        <v>0.695652173913043</v>
      </c>
      <c r="U397" s="155">
        <v>0.73469387755102</v>
      </c>
      <c r="V397" s="155">
        <v>0.730769230769231</v>
      </c>
      <c r="W397" s="173">
        <v>-0.039041703637977</v>
      </c>
      <c r="X397" s="158">
        <v>346</v>
      </c>
      <c r="Y397" s="208">
        <v>253</v>
      </c>
      <c r="Z397" s="208">
        <v>341</v>
      </c>
      <c r="AA397" s="208">
        <v>262</v>
      </c>
      <c r="AB397" s="209">
        <v>0.73121387283237</v>
      </c>
      <c r="AC397" s="155">
        <v>0.768328445747801</v>
      </c>
      <c r="AD397" s="173">
        <v>-0.0371145729154306</v>
      </c>
    </row>
    <row r="398" spans="1:30">
      <c r="A398" s="175" t="s">
        <v>375</v>
      </c>
      <c r="B398" s="214" t="s">
        <v>1806</v>
      </c>
      <c r="C398" s="214" t="s">
        <v>392</v>
      </c>
      <c r="D398" s="153">
        <v>51</v>
      </c>
      <c r="E398" s="153">
        <v>42</v>
      </c>
      <c r="F398" s="151">
        <v>65</v>
      </c>
      <c r="G398" s="151">
        <v>42</v>
      </c>
      <c r="H398" s="151">
        <v>69</v>
      </c>
      <c r="I398" s="151">
        <v>50</v>
      </c>
      <c r="J398" s="172">
        <v>0.9</v>
      </c>
      <c r="K398" s="154">
        <v>0.823529411764706</v>
      </c>
      <c r="L398" s="154">
        <v>0.646153846153846</v>
      </c>
      <c r="M398" s="154">
        <v>0.72463768115942</v>
      </c>
      <c r="N398" s="207">
        <v>1845</v>
      </c>
      <c r="O398" s="153">
        <v>1263</v>
      </c>
      <c r="P398" s="153">
        <v>31</v>
      </c>
      <c r="Q398" s="151">
        <v>41</v>
      </c>
      <c r="R398" s="151">
        <v>48</v>
      </c>
      <c r="S398" s="154">
        <v>0.684552845528455</v>
      </c>
      <c r="T398" s="154">
        <v>0.607843137254902</v>
      </c>
      <c r="U398" s="155">
        <v>0.630769230769231</v>
      </c>
      <c r="V398" s="155">
        <v>0.695652173913043</v>
      </c>
      <c r="W398" s="173">
        <v>-0.0229260935143288</v>
      </c>
      <c r="X398" s="158">
        <v>468</v>
      </c>
      <c r="Y398" s="208">
        <v>323</v>
      </c>
      <c r="Z398" s="208">
        <v>480</v>
      </c>
      <c r="AA398" s="208">
        <v>320</v>
      </c>
      <c r="AB398" s="209">
        <v>0.69017094017094</v>
      </c>
      <c r="AC398" s="155">
        <v>0.666666666666667</v>
      </c>
      <c r="AD398" s="173">
        <v>0.0235042735042735</v>
      </c>
    </row>
    <row r="399" spans="1:30">
      <c r="A399" s="175" t="s">
        <v>375</v>
      </c>
      <c r="B399" s="214" t="s">
        <v>1806</v>
      </c>
      <c r="C399" s="214" t="s">
        <v>393</v>
      </c>
      <c r="D399" s="153">
        <v>54</v>
      </c>
      <c r="E399" s="153">
        <v>45</v>
      </c>
      <c r="F399" s="151">
        <v>55</v>
      </c>
      <c r="G399" s="151">
        <v>46</v>
      </c>
      <c r="H399" s="151">
        <v>62</v>
      </c>
      <c r="I399" s="151">
        <v>55</v>
      </c>
      <c r="J399" s="172">
        <v>0.9</v>
      </c>
      <c r="K399" s="154">
        <v>0.833333333333333</v>
      </c>
      <c r="L399" s="154">
        <v>0.836363636363636</v>
      </c>
      <c r="M399" s="154">
        <v>0.887096774193548</v>
      </c>
      <c r="N399" s="207">
        <v>1580</v>
      </c>
      <c r="O399" s="153">
        <v>1414</v>
      </c>
      <c r="P399" s="153">
        <v>41</v>
      </c>
      <c r="Q399" s="151">
        <v>44</v>
      </c>
      <c r="R399" s="151">
        <v>54</v>
      </c>
      <c r="S399" s="154">
        <v>0.894936708860759</v>
      </c>
      <c r="T399" s="154">
        <v>0.759259259259259</v>
      </c>
      <c r="U399" s="155">
        <v>0.8</v>
      </c>
      <c r="V399" s="155">
        <v>0.870967741935484</v>
      </c>
      <c r="W399" s="173">
        <v>-0.0407407407407407</v>
      </c>
      <c r="X399" s="158">
        <v>410</v>
      </c>
      <c r="Y399" s="208">
        <v>358</v>
      </c>
      <c r="Z399" s="208">
        <v>410</v>
      </c>
      <c r="AA399" s="208">
        <v>370</v>
      </c>
      <c r="AB399" s="209">
        <v>0.873170731707317</v>
      </c>
      <c r="AC399" s="155">
        <v>0.902439024390244</v>
      </c>
      <c r="AD399" s="173">
        <v>-0.0292682926829269</v>
      </c>
    </row>
    <row r="400" spans="1:30">
      <c r="A400" s="175" t="s">
        <v>375</v>
      </c>
      <c r="B400" s="214" t="s">
        <v>1806</v>
      </c>
      <c r="C400" s="214" t="s">
        <v>394</v>
      </c>
      <c r="D400" s="153">
        <v>50</v>
      </c>
      <c r="E400" s="153">
        <v>49</v>
      </c>
      <c r="F400" s="151">
        <v>54</v>
      </c>
      <c r="G400" s="151">
        <v>54</v>
      </c>
      <c r="H400" s="151">
        <v>59</v>
      </c>
      <c r="I400" s="151">
        <v>58</v>
      </c>
      <c r="J400" s="172">
        <v>0.9</v>
      </c>
      <c r="K400" s="154">
        <v>0.98</v>
      </c>
      <c r="L400" s="154">
        <v>1</v>
      </c>
      <c r="M400" s="154">
        <v>0.983050847457627</v>
      </c>
      <c r="N400" s="207">
        <v>1489</v>
      </c>
      <c r="O400" s="153">
        <v>1255</v>
      </c>
      <c r="P400" s="153">
        <v>41</v>
      </c>
      <c r="Q400" s="151">
        <v>46</v>
      </c>
      <c r="R400" s="151">
        <v>52</v>
      </c>
      <c r="S400" s="154">
        <v>0.842847548690396</v>
      </c>
      <c r="T400" s="154">
        <v>0.82</v>
      </c>
      <c r="U400" s="155">
        <v>0.851851851851852</v>
      </c>
      <c r="V400" s="155">
        <v>0.88135593220339</v>
      </c>
      <c r="W400" s="173">
        <v>-0.0318518518518519</v>
      </c>
      <c r="X400" s="158">
        <v>384</v>
      </c>
      <c r="Y400" s="208">
        <v>335</v>
      </c>
      <c r="Z400" s="208">
        <v>378</v>
      </c>
      <c r="AA400" s="208">
        <v>310</v>
      </c>
      <c r="AB400" s="209">
        <v>0.872395833333333</v>
      </c>
      <c r="AC400" s="155">
        <v>0.82010582010582</v>
      </c>
      <c r="AD400" s="173">
        <v>0.0522900132275133</v>
      </c>
    </row>
    <row r="401" spans="1:30">
      <c r="A401" s="175" t="s">
        <v>375</v>
      </c>
      <c r="B401" s="214" t="s">
        <v>1806</v>
      </c>
      <c r="C401" s="214" t="s">
        <v>395</v>
      </c>
      <c r="D401" s="153">
        <v>47</v>
      </c>
      <c r="E401" s="153">
        <v>36</v>
      </c>
      <c r="F401" s="151">
        <v>60</v>
      </c>
      <c r="G401" s="151">
        <v>53</v>
      </c>
      <c r="H401" s="151">
        <v>64</v>
      </c>
      <c r="I401" s="151">
        <v>57</v>
      </c>
      <c r="J401" s="172">
        <v>0.9</v>
      </c>
      <c r="K401" s="154">
        <v>0.765957446808511</v>
      </c>
      <c r="L401" s="154">
        <v>0.883333333333333</v>
      </c>
      <c r="M401" s="154">
        <v>0.890625</v>
      </c>
      <c r="N401" s="207">
        <v>1634</v>
      </c>
      <c r="O401" s="153">
        <v>1238</v>
      </c>
      <c r="P401" s="153">
        <v>32</v>
      </c>
      <c r="Q401" s="151">
        <v>41</v>
      </c>
      <c r="R401" s="151">
        <v>44</v>
      </c>
      <c r="S401" s="154">
        <v>0.75764993880049</v>
      </c>
      <c r="T401" s="154">
        <v>0.680851063829787</v>
      </c>
      <c r="U401" s="155">
        <v>0.683333333333333</v>
      </c>
      <c r="V401" s="155">
        <v>0.6875</v>
      </c>
      <c r="W401" s="173">
        <v>-0.00248226950354613</v>
      </c>
      <c r="X401" s="158">
        <v>416</v>
      </c>
      <c r="Y401" s="208">
        <v>304</v>
      </c>
      <c r="Z401" s="208">
        <v>420</v>
      </c>
      <c r="AA401" s="208">
        <v>320</v>
      </c>
      <c r="AB401" s="209">
        <v>0.730769230769231</v>
      </c>
      <c r="AC401" s="155">
        <v>0.761904761904762</v>
      </c>
      <c r="AD401" s="173">
        <v>-0.0311355311355311</v>
      </c>
    </row>
    <row r="402" spans="1:30">
      <c r="A402" s="175" t="s">
        <v>375</v>
      </c>
      <c r="B402" s="214" t="s">
        <v>1806</v>
      </c>
      <c r="C402" s="214" t="s">
        <v>396</v>
      </c>
      <c r="D402" s="153">
        <v>74</v>
      </c>
      <c r="E402" s="153">
        <v>49</v>
      </c>
      <c r="F402" s="151">
        <v>78</v>
      </c>
      <c r="G402" s="151">
        <v>65</v>
      </c>
      <c r="H402" s="151">
        <v>83</v>
      </c>
      <c r="I402" s="151">
        <v>68</v>
      </c>
      <c r="J402" s="172">
        <v>0.9</v>
      </c>
      <c r="K402" s="154">
        <v>0.662162162162162</v>
      </c>
      <c r="L402" s="154">
        <v>0.833333333333333</v>
      </c>
      <c r="M402" s="154">
        <v>0.819277108433735</v>
      </c>
      <c r="N402" s="207">
        <v>2271</v>
      </c>
      <c r="O402" s="153">
        <v>1586</v>
      </c>
      <c r="P402" s="153">
        <v>45</v>
      </c>
      <c r="Q402" s="151">
        <v>55</v>
      </c>
      <c r="R402" s="151">
        <v>61</v>
      </c>
      <c r="S402" s="154">
        <v>0.698370761778952</v>
      </c>
      <c r="T402" s="154">
        <v>0.608108108108108</v>
      </c>
      <c r="U402" s="155">
        <v>0.705128205128205</v>
      </c>
      <c r="V402" s="155">
        <v>0.734939759036145</v>
      </c>
      <c r="W402" s="173">
        <v>-0.0970200970200971</v>
      </c>
      <c r="X402" s="158">
        <v>572</v>
      </c>
      <c r="Y402" s="208">
        <v>401</v>
      </c>
      <c r="Z402" s="208">
        <v>597</v>
      </c>
      <c r="AA402" s="208">
        <v>411</v>
      </c>
      <c r="AB402" s="209">
        <v>0.701048951048951</v>
      </c>
      <c r="AC402" s="155">
        <v>0.688442211055276</v>
      </c>
      <c r="AD402" s="173">
        <v>0.0126067399936747</v>
      </c>
    </row>
    <row r="403" spans="1:30">
      <c r="A403" s="175" t="s">
        <v>375</v>
      </c>
      <c r="B403" s="214" t="s">
        <v>1807</v>
      </c>
      <c r="C403" s="214" t="s">
        <v>397</v>
      </c>
      <c r="D403" s="153">
        <v>51</v>
      </c>
      <c r="E403" s="153">
        <v>50</v>
      </c>
      <c r="F403" s="151">
        <v>56</v>
      </c>
      <c r="G403" s="151">
        <v>55</v>
      </c>
      <c r="H403" s="151">
        <v>61</v>
      </c>
      <c r="I403" s="151">
        <v>61</v>
      </c>
      <c r="J403" s="172">
        <v>0.9</v>
      </c>
      <c r="K403" s="154">
        <v>0.980392156862745</v>
      </c>
      <c r="L403" s="154">
        <v>0.982142857142857</v>
      </c>
      <c r="M403" s="154">
        <v>1</v>
      </c>
      <c r="N403" s="207">
        <v>1549</v>
      </c>
      <c r="O403" s="153">
        <v>1506</v>
      </c>
      <c r="P403" s="153">
        <v>50</v>
      </c>
      <c r="Q403" s="151">
        <v>55</v>
      </c>
      <c r="R403" s="151">
        <v>60</v>
      </c>
      <c r="S403" s="154">
        <v>0.97224015493867</v>
      </c>
      <c r="T403" s="154">
        <v>0.980392156862745</v>
      </c>
      <c r="U403" s="155">
        <v>0.982142857142857</v>
      </c>
      <c r="V403" s="155">
        <v>0.983606557377049</v>
      </c>
      <c r="W403" s="173">
        <v>-0.00175070028011204</v>
      </c>
      <c r="X403" s="158">
        <v>405</v>
      </c>
      <c r="Y403" s="208">
        <v>399</v>
      </c>
      <c r="Z403" s="208">
        <v>398</v>
      </c>
      <c r="AA403" s="208">
        <v>381</v>
      </c>
      <c r="AB403" s="209">
        <v>0.985185185185185</v>
      </c>
      <c r="AC403" s="155">
        <v>0.957286432160804</v>
      </c>
      <c r="AD403" s="173">
        <v>0.0278987530243812</v>
      </c>
    </row>
    <row r="404" spans="1:30">
      <c r="A404" s="175" t="s">
        <v>375</v>
      </c>
      <c r="B404" s="214" t="s">
        <v>1807</v>
      </c>
      <c r="C404" s="214" t="s">
        <v>398</v>
      </c>
      <c r="D404" s="153">
        <v>73</v>
      </c>
      <c r="E404" s="153">
        <v>70</v>
      </c>
      <c r="F404" s="151">
        <v>81</v>
      </c>
      <c r="G404" s="151">
        <v>71</v>
      </c>
      <c r="H404" s="151">
        <v>80</v>
      </c>
      <c r="I404" s="151">
        <v>64</v>
      </c>
      <c r="J404" s="172">
        <v>0.9</v>
      </c>
      <c r="K404" s="154">
        <v>0.958904109589041</v>
      </c>
      <c r="L404" s="154">
        <v>0.876543209876543</v>
      </c>
      <c r="M404" s="154">
        <v>0.8</v>
      </c>
      <c r="N404" s="207">
        <v>2266</v>
      </c>
      <c r="O404" s="153">
        <v>1839</v>
      </c>
      <c r="P404" s="153">
        <v>63</v>
      </c>
      <c r="Q404" s="151">
        <v>69</v>
      </c>
      <c r="R404" s="151">
        <v>59</v>
      </c>
      <c r="S404" s="154">
        <v>0.811562224183583</v>
      </c>
      <c r="T404" s="154">
        <v>0.863013698630137</v>
      </c>
      <c r="U404" s="155">
        <v>0.851851851851852</v>
      </c>
      <c r="V404" s="155">
        <v>0.7375</v>
      </c>
      <c r="W404" s="173">
        <v>0.0111618467782851</v>
      </c>
      <c r="X404" s="158">
        <v>571</v>
      </c>
      <c r="Y404" s="208">
        <v>444</v>
      </c>
      <c r="Z404" s="208">
        <v>598</v>
      </c>
      <c r="AA404" s="208">
        <v>452</v>
      </c>
      <c r="AB404" s="209">
        <v>0.777583187390543</v>
      </c>
      <c r="AC404" s="155">
        <v>0.755852842809365</v>
      </c>
      <c r="AD404" s="173">
        <v>0.0217303445811783</v>
      </c>
    </row>
    <row r="405" spans="1:30">
      <c r="A405" s="175" t="s">
        <v>375</v>
      </c>
      <c r="B405" s="214" t="s">
        <v>1807</v>
      </c>
      <c r="C405" s="214" t="s">
        <v>399</v>
      </c>
      <c r="D405" s="153">
        <v>29</v>
      </c>
      <c r="E405" s="153">
        <v>22</v>
      </c>
      <c r="F405" s="151">
        <v>39</v>
      </c>
      <c r="G405" s="151">
        <v>32</v>
      </c>
      <c r="H405" s="151">
        <v>41</v>
      </c>
      <c r="I405" s="151">
        <v>34</v>
      </c>
      <c r="J405" s="172">
        <v>0.9</v>
      </c>
      <c r="K405" s="154">
        <v>0.758620689655172</v>
      </c>
      <c r="L405" s="154">
        <v>0.82051282051282</v>
      </c>
      <c r="M405" s="154">
        <v>0.829268292682927</v>
      </c>
      <c r="N405" s="207">
        <v>1033</v>
      </c>
      <c r="O405" s="153">
        <v>629</v>
      </c>
      <c r="P405" s="153">
        <v>17</v>
      </c>
      <c r="Q405" s="151">
        <v>22</v>
      </c>
      <c r="R405" s="151">
        <v>24</v>
      </c>
      <c r="S405" s="154">
        <v>0.60890609874153</v>
      </c>
      <c r="T405" s="154">
        <v>0.586206896551724</v>
      </c>
      <c r="U405" s="155">
        <v>0.564102564102564</v>
      </c>
      <c r="V405" s="155">
        <v>0.585365853658537</v>
      </c>
      <c r="W405" s="173">
        <v>0.02210433244916</v>
      </c>
      <c r="X405" s="158">
        <v>264</v>
      </c>
      <c r="Y405" s="208">
        <v>147</v>
      </c>
      <c r="Z405" s="208">
        <v>262</v>
      </c>
      <c r="AA405" s="208">
        <v>155</v>
      </c>
      <c r="AB405" s="209">
        <v>0.556818181818182</v>
      </c>
      <c r="AC405" s="155">
        <v>0.591603053435115</v>
      </c>
      <c r="AD405" s="173">
        <v>-0.0347848716169328</v>
      </c>
    </row>
    <row r="406" spans="1:30">
      <c r="A406" s="175" t="s">
        <v>375</v>
      </c>
      <c r="B406" s="214" t="s">
        <v>1807</v>
      </c>
      <c r="C406" s="214" t="s">
        <v>400</v>
      </c>
      <c r="D406" s="153">
        <v>49</v>
      </c>
      <c r="E406" s="153">
        <v>48</v>
      </c>
      <c r="F406" s="151">
        <v>56</v>
      </c>
      <c r="G406" s="151">
        <v>54</v>
      </c>
      <c r="H406" s="151">
        <v>55</v>
      </c>
      <c r="I406" s="151">
        <v>53</v>
      </c>
      <c r="J406" s="172">
        <v>0.9</v>
      </c>
      <c r="K406" s="154">
        <v>0.979591836734694</v>
      </c>
      <c r="L406" s="154">
        <v>0.964285714285714</v>
      </c>
      <c r="M406" s="154">
        <v>0.963636363636364</v>
      </c>
      <c r="N406" s="207">
        <v>1420</v>
      </c>
      <c r="O406" s="153">
        <v>1322</v>
      </c>
      <c r="P406" s="153">
        <v>46</v>
      </c>
      <c r="Q406" s="151">
        <v>51</v>
      </c>
      <c r="R406" s="151">
        <v>51</v>
      </c>
      <c r="S406" s="154">
        <v>0.930985915492958</v>
      </c>
      <c r="T406" s="154">
        <v>0.938775510204082</v>
      </c>
      <c r="U406" s="155">
        <v>0.910714285714286</v>
      </c>
      <c r="V406" s="155">
        <v>0.927272727272727</v>
      </c>
      <c r="W406" s="173">
        <v>0.028061224489796</v>
      </c>
      <c r="X406" s="158">
        <v>381</v>
      </c>
      <c r="Y406" s="208">
        <v>355</v>
      </c>
      <c r="Z406" s="208">
        <v>362</v>
      </c>
      <c r="AA406" s="208">
        <v>330</v>
      </c>
      <c r="AB406" s="209">
        <v>0.931758530183727</v>
      </c>
      <c r="AC406" s="155">
        <v>0.911602209944751</v>
      </c>
      <c r="AD406" s="173">
        <v>0.0201563202389756</v>
      </c>
    </row>
    <row r="407" spans="1:30">
      <c r="A407" s="175" t="s">
        <v>375</v>
      </c>
      <c r="B407" s="214" t="s">
        <v>1807</v>
      </c>
      <c r="C407" s="214" t="s">
        <v>401</v>
      </c>
      <c r="D407" s="153">
        <v>47</v>
      </c>
      <c r="E407" s="153">
        <v>44</v>
      </c>
      <c r="F407" s="151">
        <v>53</v>
      </c>
      <c r="G407" s="151">
        <v>48</v>
      </c>
      <c r="H407" s="151">
        <v>59</v>
      </c>
      <c r="I407" s="151">
        <v>55</v>
      </c>
      <c r="J407" s="172">
        <v>0.9</v>
      </c>
      <c r="K407" s="154">
        <v>0.936170212765957</v>
      </c>
      <c r="L407" s="154">
        <v>0.905660377358491</v>
      </c>
      <c r="M407" s="154">
        <v>0.932203389830508</v>
      </c>
      <c r="N407" s="207">
        <v>1550</v>
      </c>
      <c r="O407" s="153">
        <v>1365</v>
      </c>
      <c r="P407" s="153">
        <v>41</v>
      </c>
      <c r="Q407" s="151">
        <v>46</v>
      </c>
      <c r="R407" s="151">
        <v>55</v>
      </c>
      <c r="S407" s="154">
        <v>0.880645161290323</v>
      </c>
      <c r="T407" s="154">
        <v>0.872340425531915</v>
      </c>
      <c r="U407" s="155">
        <v>0.867924528301887</v>
      </c>
      <c r="V407" s="155">
        <v>0.932203389830508</v>
      </c>
      <c r="W407" s="173">
        <v>0.00441589723002811</v>
      </c>
      <c r="X407" s="158">
        <v>394</v>
      </c>
      <c r="Y407" s="208">
        <v>352</v>
      </c>
      <c r="Z407" s="208">
        <v>404</v>
      </c>
      <c r="AA407" s="208">
        <v>347</v>
      </c>
      <c r="AB407" s="209">
        <v>0.893401015228426</v>
      </c>
      <c r="AC407" s="155">
        <v>0.858910891089109</v>
      </c>
      <c r="AD407" s="173">
        <v>0.0344901241393175</v>
      </c>
    </row>
    <row r="408" spans="1:30">
      <c r="A408" s="175" t="s">
        <v>375</v>
      </c>
      <c r="B408" s="214" t="s">
        <v>1807</v>
      </c>
      <c r="C408" s="214" t="s">
        <v>402</v>
      </c>
      <c r="D408" s="153">
        <v>59</v>
      </c>
      <c r="E408" s="153">
        <v>58</v>
      </c>
      <c r="F408" s="151">
        <v>56</v>
      </c>
      <c r="G408" s="151">
        <v>56</v>
      </c>
      <c r="H408" s="151">
        <v>61</v>
      </c>
      <c r="I408" s="151">
        <v>61</v>
      </c>
      <c r="J408" s="172">
        <v>0.9</v>
      </c>
      <c r="K408" s="154">
        <v>0.983050847457627</v>
      </c>
      <c r="L408" s="154">
        <v>1</v>
      </c>
      <c r="M408" s="154">
        <v>1</v>
      </c>
      <c r="N408" s="207">
        <v>1613</v>
      </c>
      <c r="O408" s="153">
        <v>1605</v>
      </c>
      <c r="P408" s="153">
        <v>58</v>
      </c>
      <c r="Q408" s="151">
        <v>56</v>
      </c>
      <c r="R408" s="151">
        <v>60</v>
      </c>
      <c r="S408" s="154">
        <v>0.995040297582145</v>
      </c>
      <c r="T408" s="154">
        <v>0.983050847457627</v>
      </c>
      <c r="U408" s="155">
        <v>1</v>
      </c>
      <c r="V408" s="155">
        <v>0.983606557377049</v>
      </c>
      <c r="W408" s="173">
        <v>-0.0169491525423728</v>
      </c>
      <c r="X408" s="158">
        <v>416</v>
      </c>
      <c r="Y408" s="208">
        <v>414</v>
      </c>
      <c r="Z408" s="208">
        <v>414</v>
      </c>
      <c r="AA408" s="208">
        <v>410</v>
      </c>
      <c r="AB408" s="209">
        <v>0.995192307692308</v>
      </c>
      <c r="AC408" s="155">
        <v>0.990338164251208</v>
      </c>
      <c r="AD408" s="173">
        <v>0.00485414344110002</v>
      </c>
    </row>
    <row r="409" spans="1:30">
      <c r="A409" s="175" t="s">
        <v>375</v>
      </c>
      <c r="B409" s="214" t="s">
        <v>1807</v>
      </c>
      <c r="C409" s="214" t="s">
        <v>403</v>
      </c>
      <c r="D409" s="153">
        <v>69</v>
      </c>
      <c r="E409" s="153">
        <v>68</v>
      </c>
      <c r="F409" s="151">
        <v>72</v>
      </c>
      <c r="G409" s="151">
        <v>71</v>
      </c>
      <c r="H409" s="151">
        <v>74</v>
      </c>
      <c r="I409" s="151">
        <v>72</v>
      </c>
      <c r="J409" s="172">
        <v>0.9</v>
      </c>
      <c r="K409" s="154">
        <v>0.985507246376812</v>
      </c>
      <c r="L409" s="154">
        <v>0.986111111111111</v>
      </c>
      <c r="M409" s="154">
        <v>0.972972972972973</v>
      </c>
      <c r="N409" s="207">
        <v>2035</v>
      </c>
      <c r="O409" s="153">
        <v>1873</v>
      </c>
      <c r="P409" s="153">
        <v>59</v>
      </c>
      <c r="Q409" s="151">
        <v>71</v>
      </c>
      <c r="R409" s="151">
        <v>69</v>
      </c>
      <c r="S409" s="154">
        <v>0.92039312039312</v>
      </c>
      <c r="T409" s="154">
        <v>0.855072463768116</v>
      </c>
      <c r="U409" s="155">
        <v>0.986111111111111</v>
      </c>
      <c r="V409" s="155">
        <v>0.932432432432432</v>
      </c>
      <c r="W409" s="173">
        <v>-0.131038647342995</v>
      </c>
      <c r="X409" s="158">
        <v>524</v>
      </c>
      <c r="Y409" s="208">
        <v>485</v>
      </c>
      <c r="Z409" s="208">
        <v>527</v>
      </c>
      <c r="AA409" s="208">
        <v>474</v>
      </c>
      <c r="AB409" s="209">
        <v>0.925572519083969</v>
      </c>
      <c r="AC409" s="155">
        <v>0.899430740037951</v>
      </c>
      <c r="AD409" s="173">
        <v>0.0261417790460188</v>
      </c>
    </row>
    <row r="410" spans="1:30">
      <c r="A410" s="175" t="s">
        <v>375</v>
      </c>
      <c r="B410" s="214" t="s">
        <v>1807</v>
      </c>
      <c r="C410" s="214" t="s">
        <v>404</v>
      </c>
      <c r="D410" s="153">
        <v>84</v>
      </c>
      <c r="E410" s="153">
        <v>81</v>
      </c>
      <c r="F410" s="151">
        <v>86</v>
      </c>
      <c r="G410" s="151">
        <v>84</v>
      </c>
      <c r="H410" s="151">
        <v>96</v>
      </c>
      <c r="I410" s="151">
        <v>94</v>
      </c>
      <c r="J410" s="172">
        <v>0.9</v>
      </c>
      <c r="K410" s="154">
        <v>0.964285714285714</v>
      </c>
      <c r="L410" s="154">
        <v>0.976744186046512</v>
      </c>
      <c r="M410" s="154">
        <v>0.979166666666667</v>
      </c>
      <c r="N410" s="207">
        <v>2386</v>
      </c>
      <c r="O410" s="153">
        <v>2265</v>
      </c>
      <c r="P410" s="153">
        <v>79</v>
      </c>
      <c r="Q410" s="151">
        <v>82</v>
      </c>
      <c r="R410" s="151">
        <v>90</v>
      </c>
      <c r="S410" s="154">
        <v>0.949287510477787</v>
      </c>
      <c r="T410" s="154">
        <v>0.94047619047619</v>
      </c>
      <c r="U410" s="155">
        <v>0.953488372093023</v>
      </c>
      <c r="V410" s="155">
        <v>0.9375</v>
      </c>
      <c r="W410" s="173">
        <v>-0.0130121816168328</v>
      </c>
      <c r="X410" s="158">
        <v>623</v>
      </c>
      <c r="Y410" s="208">
        <v>593</v>
      </c>
      <c r="Z410" s="208">
        <v>621</v>
      </c>
      <c r="AA410" s="208">
        <v>588</v>
      </c>
      <c r="AB410" s="209">
        <v>0.951845906902087</v>
      </c>
      <c r="AC410" s="155">
        <v>0.946859903381642</v>
      </c>
      <c r="AD410" s="173">
        <v>0.0049860035204442</v>
      </c>
    </row>
    <row r="411" spans="1:30">
      <c r="A411" s="175" t="s">
        <v>375</v>
      </c>
      <c r="B411" s="214" t="s">
        <v>1807</v>
      </c>
      <c r="C411" s="214" t="s">
        <v>405</v>
      </c>
      <c r="D411" s="153">
        <v>27</v>
      </c>
      <c r="E411" s="153">
        <v>27</v>
      </c>
      <c r="F411" s="151">
        <v>35</v>
      </c>
      <c r="G411" s="151">
        <v>34</v>
      </c>
      <c r="H411" s="151">
        <v>36</v>
      </c>
      <c r="I411" s="151">
        <v>35</v>
      </c>
      <c r="J411" s="172">
        <v>0.9</v>
      </c>
      <c r="K411" s="154">
        <v>1</v>
      </c>
      <c r="L411" s="154">
        <v>0.971428571428571</v>
      </c>
      <c r="M411" s="154">
        <v>0.972222222222222</v>
      </c>
      <c r="N411" s="207">
        <v>921</v>
      </c>
      <c r="O411" s="153">
        <v>810</v>
      </c>
      <c r="P411" s="153">
        <v>25</v>
      </c>
      <c r="Q411" s="151">
        <v>34</v>
      </c>
      <c r="R411" s="151">
        <v>35</v>
      </c>
      <c r="S411" s="154">
        <v>0.879478827361563</v>
      </c>
      <c r="T411" s="154">
        <v>0.925925925925926</v>
      </c>
      <c r="U411" s="155">
        <v>0.971428571428571</v>
      </c>
      <c r="V411" s="155">
        <v>0.972222222222222</v>
      </c>
      <c r="W411" s="173">
        <v>-0.0455026455026455</v>
      </c>
      <c r="X411" s="158">
        <v>242</v>
      </c>
      <c r="Y411" s="208">
        <v>228</v>
      </c>
      <c r="Z411" s="208">
        <v>248</v>
      </c>
      <c r="AA411" s="208">
        <v>181</v>
      </c>
      <c r="AB411" s="209">
        <v>0.942148760330578</v>
      </c>
      <c r="AC411" s="155">
        <v>0.729838709677419</v>
      </c>
      <c r="AD411" s="173">
        <v>0.212310050653159</v>
      </c>
    </row>
    <row r="412" spans="1:30">
      <c r="A412" s="175" t="s">
        <v>375</v>
      </c>
      <c r="B412" s="214" t="s">
        <v>1807</v>
      </c>
      <c r="C412" s="214" t="s">
        <v>406</v>
      </c>
      <c r="D412" s="153">
        <v>47</v>
      </c>
      <c r="E412" s="153">
        <v>47</v>
      </c>
      <c r="F412" s="151">
        <v>45</v>
      </c>
      <c r="G412" s="151">
        <v>45</v>
      </c>
      <c r="H412" s="151">
        <v>49</v>
      </c>
      <c r="I412" s="151">
        <v>49</v>
      </c>
      <c r="J412" s="172">
        <v>0.9</v>
      </c>
      <c r="K412" s="154">
        <v>1</v>
      </c>
      <c r="L412" s="154">
        <v>1</v>
      </c>
      <c r="M412" s="154">
        <v>1</v>
      </c>
      <c r="N412" s="207">
        <v>1315</v>
      </c>
      <c r="O412" s="153">
        <v>1284</v>
      </c>
      <c r="P412" s="153">
        <v>46</v>
      </c>
      <c r="Q412" s="151">
        <v>45</v>
      </c>
      <c r="R412" s="151">
        <v>49</v>
      </c>
      <c r="S412" s="154">
        <v>0.976425855513308</v>
      </c>
      <c r="T412" s="154">
        <v>0.978723404255319</v>
      </c>
      <c r="U412" s="155">
        <v>1</v>
      </c>
      <c r="V412" s="155">
        <v>1</v>
      </c>
      <c r="W412" s="173">
        <v>-0.0212765957446809</v>
      </c>
      <c r="X412" s="158">
        <v>332</v>
      </c>
      <c r="Y412" s="208">
        <v>330</v>
      </c>
      <c r="Z412" s="208">
        <v>347</v>
      </c>
      <c r="AA412" s="208">
        <v>337</v>
      </c>
      <c r="AB412" s="209">
        <v>0.993975903614458</v>
      </c>
      <c r="AC412" s="155">
        <v>0.971181556195965</v>
      </c>
      <c r="AD412" s="173">
        <v>0.0227943474184924</v>
      </c>
    </row>
    <row r="413" spans="1:30">
      <c r="A413" s="175" t="s">
        <v>375</v>
      </c>
      <c r="B413" s="214" t="s">
        <v>1807</v>
      </c>
      <c r="C413" s="214" t="s">
        <v>407</v>
      </c>
      <c r="D413" s="153">
        <v>36</v>
      </c>
      <c r="E413" s="153">
        <v>32</v>
      </c>
      <c r="F413" s="151">
        <v>44</v>
      </c>
      <c r="G413" s="151">
        <v>42</v>
      </c>
      <c r="H413" s="151">
        <v>46</v>
      </c>
      <c r="I413" s="151">
        <v>42</v>
      </c>
      <c r="J413" s="172">
        <v>0.9</v>
      </c>
      <c r="K413" s="154">
        <v>0.888888888888889</v>
      </c>
      <c r="L413" s="154">
        <v>0.954545454545455</v>
      </c>
      <c r="M413" s="154">
        <v>0.91304347826087</v>
      </c>
      <c r="N413" s="207">
        <v>1228</v>
      </c>
      <c r="O413" s="153">
        <v>1105</v>
      </c>
      <c r="P413" s="153">
        <v>30</v>
      </c>
      <c r="Q413" s="151">
        <v>38</v>
      </c>
      <c r="R413" s="151">
        <v>39</v>
      </c>
      <c r="S413" s="154">
        <v>0.899837133550489</v>
      </c>
      <c r="T413" s="154">
        <v>0.833333333333333</v>
      </c>
      <c r="U413" s="155">
        <v>0.863636363636364</v>
      </c>
      <c r="V413" s="155">
        <v>0.847826086956522</v>
      </c>
      <c r="W413" s="173">
        <v>-0.0303030303030303</v>
      </c>
      <c r="X413" s="158">
        <v>313</v>
      </c>
      <c r="Y413" s="208">
        <v>274</v>
      </c>
      <c r="Z413" s="208">
        <v>320</v>
      </c>
      <c r="AA413" s="208">
        <v>286</v>
      </c>
      <c r="AB413" s="209">
        <v>0.875399361022364</v>
      </c>
      <c r="AC413" s="155">
        <v>0.89375</v>
      </c>
      <c r="AD413" s="173">
        <v>-0.0183506389776358</v>
      </c>
    </row>
    <row r="414" spans="1:30">
      <c r="A414" s="175" t="s">
        <v>375</v>
      </c>
      <c r="B414" s="214" t="s">
        <v>1807</v>
      </c>
      <c r="C414" s="214" t="s">
        <v>408</v>
      </c>
      <c r="D414" s="153">
        <v>69</v>
      </c>
      <c r="E414" s="153">
        <v>48</v>
      </c>
      <c r="F414" s="151">
        <v>66</v>
      </c>
      <c r="G414" s="151">
        <v>53</v>
      </c>
      <c r="H414" s="151">
        <v>74</v>
      </c>
      <c r="I414" s="151">
        <v>68</v>
      </c>
      <c r="J414" s="172">
        <v>0.9</v>
      </c>
      <c r="K414" s="154">
        <v>0.695652173913043</v>
      </c>
      <c r="L414" s="154">
        <v>0.803030303030303</v>
      </c>
      <c r="M414" s="154">
        <v>0.918918918918919</v>
      </c>
      <c r="N414" s="207">
        <v>1866</v>
      </c>
      <c r="O414" s="153">
        <v>1522</v>
      </c>
      <c r="P414" s="153">
        <v>47</v>
      </c>
      <c r="Q414" s="151">
        <v>43</v>
      </c>
      <c r="R414" s="151">
        <v>53</v>
      </c>
      <c r="S414" s="154">
        <v>0.815648445873526</v>
      </c>
      <c r="T414" s="154">
        <v>0.681159420289855</v>
      </c>
      <c r="U414" s="155">
        <v>0.651515151515151</v>
      </c>
      <c r="V414" s="155">
        <v>0.716216216216216</v>
      </c>
      <c r="W414" s="173">
        <v>0.0296442687747036</v>
      </c>
      <c r="X414" s="158">
        <v>487</v>
      </c>
      <c r="Y414" s="208">
        <v>360</v>
      </c>
      <c r="Z414" s="208">
        <v>481</v>
      </c>
      <c r="AA414" s="208">
        <v>386</v>
      </c>
      <c r="AB414" s="209">
        <v>0.739219712525667</v>
      </c>
      <c r="AC414" s="155">
        <v>0.802494802494803</v>
      </c>
      <c r="AD414" s="173">
        <v>-0.0632750899691352</v>
      </c>
    </row>
    <row r="415" spans="1:30">
      <c r="A415" s="175" t="s">
        <v>375</v>
      </c>
      <c r="B415" s="214" t="s">
        <v>1808</v>
      </c>
      <c r="C415" s="214" t="s">
        <v>409</v>
      </c>
      <c r="D415" s="153">
        <v>0</v>
      </c>
      <c r="E415" s="153">
        <v>0</v>
      </c>
      <c r="F415" s="151">
        <v>0</v>
      </c>
      <c r="G415" s="151">
        <v>0</v>
      </c>
      <c r="H415" s="151">
        <v>0</v>
      </c>
      <c r="I415" s="151">
        <v>0</v>
      </c>
      <c r="J415" s="172">
        <v>0.9</v>
      </c>
      <c r="K415" s="154">
        <v>0</v>
      </c>
      <c r="L415" s="154">
        <v>0</v>
      </c>
      <c r="M415" s="154">
        <v>0</v>
      </c>
      <c r="N415" s="207">
        <v>0</v>
      </c>
      <c r="O415" s="153">
        <v>0</v>
      </c>
      <c r="P415" s="153">
        <v>0</v>
      </c>
      <c r="Q415" s="151">
        <v>0</v>
      </c>
      <c r="R415" s="151">
        <v>0</v>
      </c>
      <c r="S415" s="154">
        <v>0</v>
      </c>
      <c r="T415" s="154">
        <v>0</v>
      </c>
      <c r="U415" s="155">
        <v>0</v>
      </c>
      <c r="V415" s="155">
        <v>0</v>
      </c>
      <c r="W415" s="173">
        <v>0</v>
      </c>
      <c r="X415" s="158">
        <v>0</v>
      </c>
      <c r="Y415" s="208">
        <v>0</v>
      </c>
      <c r="Z415" s="208">
        <v>0</v>
      </c>
      <c r="AA415" s="208">
        <v>0</v>
      </c>
      <c r="AB415" s="209">
        <v>0</v>
      </c>
      <c r="AC415" s="155">
        <v>0</v>
      </c>
      <c r="AD415" s="173">
        <v>0</v>
      </c>
    </row>
    <row r="416" spans="1:30">
      <c r="A416" s="175" t="s">
        <v>375</v>
      </c>
      <c r="B416" s="214" t="s">
        <v>1809</v>
      </c>
      <c r="C416" s="214" t="s">
        <v>410</v>
      </c>
      <c r="D416" s="153">
        <v>34</v>
      </c>
      <c r="E416" s="153">
        <v>31</v>
      </c>
      <c r="F416" s="151">
        <v>33</v>
      </c>
      <c r="G416" s="151">
        <v>29</v>
      </c>
      <c r="H416" s="151">
        <v>38</v>
      </c>
      <c r="I416" s="151">
        <v>34</v>
      </c>
      <c r="J416" s="172">
        <v>0.9</v>
      </c>
      <c r="K416" s="154">
        <v>0.911764705882353</v>
      </c>
      <c r="L416" s="154">
        <v>0.878787878787879</v>
      </c>
      <c r="M416" s="154">
        <v>0.894736842105263</v>
      </c>
      <c r="N416" s="207">
        <v>962</v>
      </c>
      <c r="O416" s="153">
        <v>897</v>
      </c>
      <c r="P416" s="153">
        <v>31</v>
      </c>
      <c r="Q416" s="151">
        <v>29</v>
      </c>
      <c r="R416" s="151">
        <v>34</v>
      </c>
      <c r="S416" s="154">
        <v>0.932432432432432</v>
      </c>
      <c r="T416" s="154">
        <v>0.911764705882353</v>
      </c>
      <c r="U416" s="155">
        <v>0.878787878787879</v>
      </c>
      <c r="V416" s="155">
        <v>0.894736842105263</v>
      </c>
      <c r="W416" s="173">
        <v>0.0329768270944741</v>
      </c>
      <c r="X416" s="158">
        <v>252</v>
      </c>
      <c r="Y416" s="208">
        <v>227</v>
      </c>
      <c r="Z416" s="208">
        <v>252</v>
      </c>
      <c r="AA416" s="208">
        <v>228</v>
      </c>
      <c r="AB416" s="209">
        <v>0.900793650793651</v>
      </c>
      <c r="AC416" s="155">
        <v>0.904761904761905</v>
      </c>
      <c r="AD416" s="173">
        <v>-0.00396825396825395</v>
      </c>
    </row>
    <row r="417" spans="1:30">
      <c r="A417" s="175" t="s">
        <v>375</v>
      </c>
      <c r="B417" s="214" t="s">
        <v>1809</v>
      </c>
      <c r="C417" s="214" t="s">
        <v>411</v>
      </c>
      <c r="D417" s="153">
        <v>30</v>
      </c>
      <c r="E417" s="153">
        <v>25</v>
      </c>
      <c r="F417" s="151">
        <v>30</v>
      </c>
      <c r="G417" s="151">
        <v>28</v>
      </c>
      <c r="H417" s="151">
        <v>32</v>
      </c>
      <c r="I417" s="151">
        <v>30</v>
      </c>
      <c r="J417" s="172">
        <v>0.9</v>
      </c>
      <c r="K417" s="154">
        <v>0.833333333333333</v>
      </c>
      <c r="L417" s="154">
        <v>0.933333333333333</v>
      </c>
      <c r="M417" s="154">
        <v>0.9375</v>
      </c>
      <c r="N417" s="207">
        <v>809</v>
      </c>
      <c r="O417" s="153">
        <v>764</v>
      </c>
      <c r="P417" s="153">
        <v>25</v>
      </c>
      <c r="Q417" s="151">
        <v>28</v>
      </c>
      <c r="R417" s="151">
        <v>29</v>
      </c>
      <c r="S417" s="154">
        <v>0.944375772558714</v>
      </c>
      <c r="T417" s="154">
        <v>0.833333333333333</v>
      </c>
      <c r="U417" s="155">
        <v>0.933333333333333</v>
      </c>
      <c r="V417" s="155">
        <v>0.90625</v>
      </c>
      <c r="W417" s="173">
        <v>-0.1</v>
      </c>
      <c r="X417" s="158">
        <v>214</v>
      </c>
      <c r="Y417" s="208">
        <v>196</v>
      </c>
      <c r="Z417" s="208">
        <v>209</v>
      </c>
      <c r="AA417" s="208">
        <v>196</v>
      </c>
      <c r="AB417" s="209">
        <v>0.91588785046729</v>
      </c>
      <c r="AC417" s="155">
        <v>0.937799043062201</v>
      </c>
      <c r="AD417" s="173">
        <v>-0.0219111925949113</v>
      </c>
    </row>
    <row r="418" spans="1:30">
      <c r="A418" s="175" t="s">
        <v>375</v>
      </c>
      <c r="B418" s="214" t="s">
        <v>1809</v>
      </c>
      <c r="C418" s="214" t="s">
        <v>412</v>
      </c>
      <c r="D418" s="153">
        <v>25</v>
      </c>
      <c r="E418" s="153">
        <v>25</v>
      </c>
      <c r="F418" s="151">
        <v>29</v>
      </c>
      <c r="G418" s="151">
        <v>29</v>
      </c>
      <c r="H418" s="151">
        <v>29</v>
      </c>
      <c r="I418" s="151">
        <v>28</v>
      </c>
      <c r="J418" s="172">
        <v>0.9</v>
      </c>
      <c r="K418" s="154">
        <v>1</v>
      </c>
      <c r="L418" s="154">
        <v>1</v>
      </c>
      <c r="M418" s="154">
        <v>0.96551724137931</v>
      </c>
      <c r="N418" s="207">
        <v>680</v>
      </c>
      <c r="O418" s="153">
        <v>599</v>
      </c>
      <c r="P418" s="153">
        <v>25</v>
      </c>
      <c r="Q418" s="151">
        <v>29</v>
      </c>
      <c r="R418" s="151">
        <v>28</v>
      </c>
      <c r="S418" s="154">
        <v>0.880882352941176</v>
      </c>
      <c r="T418" s="154">
        <v>1</v>
      </c>
      <c r="U418" s="155">
        <v>1</v>
      </c>
      <c r="V418" s="155">
        <v>0.96551724137931</v>
      </c>
      <c r="W418" s="173">
        <v>0</v>
      </c>
      <c r="X418" s="158">
        <v>185</v>
      </c>
      <c r="Y418" s="208">
        <v>172</v>
      </c>
      <c r="Z418" s="208">
        <v>168</v>
      </c>
      <c r="AA418" s="208">
        <v>148</v>
      </c>
      <c r="AB418" s="209">
        <v>0.92972972972973</v>
      </c>
      <c r="AC418" s="155">
        <v>0.880952380952381</v>
      </c>
      <c r="AD418" s="173">
        <v>0.0487773487773489</v>
      </c>
    </row>
    <row r="419" spans="1:30">
      <c r="A419" s="175" t="s">
        <v>375</v>
      </c>
      <c r="B419" s="214" t="s">
        <v>1809</v>
      </c>
      <c r="C419" s="214" t="s">
        <v>413</v>
      </c>
      <c r="D419" s="153">
        <v>37</v>
      </c>
      <c r="E419" s="153">
        <v>35</v>
      </c>
      <c r="F419" s="151">
        <v>42</v>
      </c>
      <c r="G419" s="151">
        <v>42</v>
      </c>
      <c r="H419" s="151">
        <v>44</v>
      </c>
      <c r="I419" s="151">
        <v>44</v>
      </c>
      <c r="J419" s="172">
        <v>0.9</v>
      </c>
      <c r="K419" s="154">
        <v>0.945945945945946</v>
      </c>
      <c r="L419" s="154">
        <v>1</v>
      </c>
      <c r="M419" s="154">
        <v>1</v>
      </c>
      <c r="N419" s="207">
        <v>1120</v>
      </c>
      <c r="O419" s="153">
        <v>1084</v>
      </c>
      <c r="P419" s="153">
        <v>35</v>
      </c>
      <c r="Q419" s="151">
        <v>42</v>
      </c>
      <c r="R419" s="151">
        <v>44</v>
      </c>
      <c r="S419" s="154">
        <v>0.967857142857143</v>
      </c>
      <c r="T419" s="154">
        <v>0.945945945945946</v>
      </c>
      <c r="U419" s="155">
        <v>1</v>
      </c>
      <c r="V419" s="155">
        <v>1</v>
      </c>
      <c r="W419" s="173">
        <v>-0.0540540540540541</v>
      </c>
      <c r="X419" s="158">
        <v>295</v>
      </c>
      <c r="Y419" s="208">
        <v>286</v>
      </c>
      <c r="Z419" s="208">
        <v>292</v>
      </c>
      <c r="AA419" s="208">
        <v>279</v>
      </c>
      <c r="AB419" s="209">
        <v>0.969491525423729</v>
      </c>
      <c r="AC419" s="155">
        <v>0.955479452054795</v>
      </c>
      <c r="AD419" s="173">
        <v>0.0140120733689343</v>
      </c>
    </row>
    <row r="420" spans="1:30">
      <c r="A420" s="175" t="s">
        <v>375</v>
      </c>
      <c r="B420" s="214" t="s">
        <v>1809</v>
      </c>
      <c r="C420" s="214" t="s">
        <v>414</v>
      </c>
      <c r="D420" s="153">
        <v>56</v>
      </c>
      <c r="E420" s="153">
        <v>54</v>
      </c>
      <c r="F420" s="151">
        <v>57</v>
      </c>
      <c r="G420" s="151">
        <v>57</v>
      </c>
      <c r="H420" s="151">
        <v>58</v>
      </c>
      <c r="I420" s="151">
        <v>58</v>
      </c>
      <c r="J420" s="172">
        <v>0.9</v>
      </c>
      <c r="K420" s="154">
        <v>0.964285714285714</v>
      </c>
      <c r="L420" s="154">
        <v>1</v>
      </c>
      <c r="M420" s="154">
        <v>1</v>
      </c>
      <c r="N420" s="207">
        <v>1594</v>
      </c>
      <c r="O420" s="153">
        <v>1549</v>
      </c>
      <c r="P420" s="153">
        <v>54</v>
      </c>
      <c r="Q420" s="151">
        <v>57</v>
      </c>
      <c r="R420" s="151">
        <v>58</v>
      </c>
      <c r="S420" s="154">
        <v>0.97176913425345</v>
      </c>
      <c r="T420" s="154">
        <v>0.964285714285714</v>
      </c>
      <c r="U420" s="155">
        <v>1</v>
      </c>
      <c r="V420" s="155">
        <v>1</v>
      </c>
      <c r="W420" s="173">
        <v>-0.0357142857142857</v>
      </c>
      <c r="X420" s="158">
        <v>407</v>
      </c>
      <c r="Y420" s="208">
        <v>404</v>
      </c>
      <c r="Z420" s="208">
        <v>412</v>
      </c>
      <c r="AA420" s="208">
        <v>394</v>
      </c>
      <c r="AB420" s="209">
        <v>0.992628992628993</v>
      </c>
      <c r="AC420" s="155">
        <v>0.956310679611651</v>
      </c>
      <c r="AD420" s="173">
        <v>0.0363183130173421</v>
      </c>
    </row>
    <row r="421" spans="1:30">
      <c r="A421" s="175" t="s">
        <v>375</v>
      </c>
      <c r="B421" s="214" t="s">
        <v>1809</v>
      </c>
      <c r="C421" s="214" t="s">
        <v>415</v>
      </c>
      <c r="D421" s="153">
        <v>42</v>
      </c>
      <c r="E421" s="153">
        <v>41</v>
      </c>
      <c r="F421" s="151">
        <v>45</v>
      </c>
      <c r="G421" s="151">
        <v>44</v>
      </c>
      <c r="H421" s="151">
        <v>47</v>
      </c>
      <c r="I421" s="151">
        <v>47</v>
      </c>
      <c r="J421" s="172">
        <v>0.9</v>
      </c>
      <c r="K421" s="154">
        <v>0.976190476190476</v>
      </c>
      <c r="L421" s="154">
        <v>0.977777777777778</v>
      </c>
      <c r="M421" s="154">
        <v>1</v>
      </c>
      <c r="N421" s="207">
        <v>1204</v>
      </c>
      <c r="O421" s="153">
        <v>1184</v>
      </c>
      <c r="P421" s="153">
        <v>41</v>
      </c>
      <c r="Q421" s="151">
        <v>44</v>
      </c>
      <c r="R421" s="151">
        <v>47</v>
      </c>
      <c r="S421" s="154">
        <v>0.983388704318937</v>
      </c>
      <c r="T421" s="154">
        <v>0.976190476190476</v>
      </c>
      <c r="U421" s="155">
        <v>0.977777777777778</v>
      </c>
      <c r="V421" s="155">
        <v>1</v>
      </c>
      <c r="W421" s="173">
        <v>-0.00158730158730158</v>
      </c>
      <c r="X421" s="158">
        <v>308</v>
      </c>
      <c r="Y421" s="208">
        <v>302</v>
      </c>
      <c r="Z421" s="208">
        <v>315</v>
      </c>
      <c r="AA421" s="208">
        <v>309</v>
      </c>
      <c r="AB421" s="209">
        <v>0.980519480519481</v>
      </c>
      <c r="AC421" s="155">
        <v>0.980952380952381</v>
      </c>
      <c r="AD421" s="173">
        <v>-0.000432900432900341</v>
      </c>
    </row>
    <row r="422" spans="1:30">
      <c r="A422" s="175" t="s">
        <v>375</v>
      </c>
      <c r="B422" s="214" t="s">
        <v>1809</v>
      </c>
      <c r="C422" s="214" t="s">
        <v>416</v>
      </c>
      <c r="D422" s="153">
        <v>39</v>
      </c>
      <c r="E422" s="153">
        <v>39</v>
      </c>
      <c r="F422" s="151">
        <v>40</v>
      </c>
      <c r="G422" s="151">
        <v>40</v>
      </c>
      <c r="H422" s="151">
        <v>43</v>
      </c>
      <c r="I422" s="151">
        <v>43</v>
      </c>
      <c r="J422" s="172">
        <v>0.9</v>
      </c>
      <c r="K422" s="154">
        <v>1</v>
      </c>
      <c r="L422" s="154">
        <v>1</v>
      </c>
      <c r="M422" s="154">
        <v>1</v>
      </c>
      <c r="N422" s="207">
        <v>1124</v>
      </c>
      <c r="O422" s="153">
        <v>1105</v>
      </c>
      <c r="P422" s="153">
        <v>39</v>
      </c>
      <c r="Q422" s="151">
        <v>40</v>
      </c>
      <c r="R422" s="151">
        <v>43</v>
      </c>
      <c r="S422" s="154">
        <v>0.983096085409253</v>
      </c>
      <c r="T422" s="154">
        <v>1</v>
      </c>
      <c r="U422" s="155">
        <v>1</v>
      </c>
      <c r="V422" s="155">
        <v>1</v>
      </c>
      <c r="W422" s="173">
        <v>0</v>
      </c>
      <c r="X422" s="158">
        <v>284</v>
      </c>
      <c r="Y422" s="208">
        <v>283</v>
      </c>
      <c r="Z422" s="208">
        <v>288</v>
      </c>
      <c r="AA422" s="208">
        <v>281</v>
      </c>
      <c r="AB422" s="209">
        <v>0.996478873239437</v>
      </c>
      <c r="AC422" s="155">
        <v>0.975694444444444</v>
      </c>
      <c r="AD422" s="173">
        <v>0.0207844287949922</v>
      </c>
    </row>
    <row r="423" spans="1:30">
      <c r="A423" s="175" t="s">
        <v>375</v>
      </c>
      <c r="B423" s="214" t="s">
        <v>1809</v>
      </c>
      <c r="C423" s="214" t="s">
        <v>417</v>
      </c>
      <c r="D423" s="153">
        <v>44</v>
      </c>
      <c r="E423" s="153">
        <v>44</v>
      </c>
      <c r="F423" s="151">
        <v>47</v>
      </c>
      <c r="G423" s="151">
        <v>47</v>
      </c>
      <c r="H423" s="151">
        <v>48</v>
      </c>
      <c r="I423" s="151">
        <v>47</v>
      </c>
      <c r="J423" s="172">
        <v>0.9</v>
      </c>
      <c r="K423" s="154">
        <v>1</v>
      </c>
      <c r="L423" s="154">
        <v>1</v>
      </c>
      <c r="M423" s="154">
        <v>0.979166666666667</v>
      </c>
      <c r="N423" s="207">
        <v>1225</v>
      </c>
      <c r="O423" s="153">
        <v>1164</v>
      </c>
      <c r="P423" s="153">
        <v>43</v>
      </c>
      <c r="Q423" s="151">
        <v>45</v>
      </c>
      <c r="R423" s="151">
        <v>46</v>
      </c>
      <c r="S423" s="154">
        <v>0.950204081632653</v>
      </c>
      <c r="T423" s="154">
        <v>0.977272727272727</v>
      </c>
      <c r="U423" s="155">
        <v>0.957446808510638</v>
      </c>
      <c r="V423" s="155">
        <v>0.958333333333333</v>
      </c>
      <c r="W423" s="173">
        <v>0.0198259187620889</v>
      </c>
      <c r="X423" s="158">
        <v>325</v>
      </c>
      <c r="Y423" s="208">
        <v>313</v>
      </c>
      <c r="Z423" s="208">
        <v>323</v>
      </c>
      <c r="AA423" s="208">
        <v>304</v>
      </c>
      <c r="AB423" s="209">
        <v>0.963076923076923</v>
      </c>
      <c r="AC423" s="155">
        <v>0.941176470588235</v>
      </c>
      <c r="AD423" s="173">
        <v>0.0219004524886878</v>
      </c>
    </row>
    <row r="424" spans="1:30">
      <c r="A424" s="175" t="s">
        <v>375</v>
      </c>
      <c r="B424" s="214" t="s">
        <v>1809</v>
      </c>
      <c r="C424" s="214" t="s">
        <v>418</v>
      </c>
      <c r="D424" s="153">
        <v>38</v>
      </c>
      <c r="E424" s="153">
        <v>36</v>
      </c>
      <c r="F424" s="151">
        <v>37</v>
      </c>
      <c r="G424" s="151">
        <v>35</v>
      </c>
      <c r="H424" s="151">
        <v>43</v>
      </c>
      <c r="I424" s="151">
        <v>42</v>
      </c>
      <c r="J424" s="172">
        <v>0.9</v>
      </c>
      <c r="K424" s="154">
        <v>0.947368421052632</v>
      </c>
      <c r="L424" s="154">
        <v>0.945945945945946</v>
      </c>
      <c r="M424" s="154">
        <v>0.976744186046512</v>
      </c>
      <c r="N424" s="207">
        <v>1138</v>
      </c>
      <c r="O424" s="153">
        <v>1051</v>
      </c>
      <c r="P424" s="153">
        <v>36</v>
      </c>
      <c r="Q424" s="151">
        <v>35</v>
      </c>
      <c r="R424" s="151">
        <v>42</v>
      </c>
      <c r="S424" s="154">
        <v>0.923550087873462</v>
      </c>
      <c r="T424" s="154">
        <v>0.947368421052632</v>
      </c>
      <c r="U424" s="155">
        <v>0.945945945945946</v>
      </c>
      <c r="V424" s="155">
        <v>0.976744186046512</v>
      </c>
      <c r="W424" s="173">
        <v>0.00142247510668558</v>
      </c>
      <c r="X424" s="158">
        <v>289</v>
      </c>
      <c r="Y424" s="208">
        <v>270</v>
      </c>
      <c r="Z424" s="208">
        <v>293</v>
      </c>
      <c r="AA424" s="208">
        <v>271</v>
      </c>
      <c r="AB424" s="209">
        <v>0.934256055363322</v>
      </c>
      <c r="AC424" s="155">
        <v>0.924914675767918</v>
      </c>
      <c r="AD424" s="173">
        <v>0.00934137959540371</v>
      </c>
    </row>
    <row r="425" spans="1:30">
      <c r="A425" s="175" t="s">
        <v>375</v>
      </c>
      <c r="B425" s="214" t="s">
        <v>1809</v>
      </c>
      <c r="C425" s="214" t="s">
        <v>419</v>
      </c>
      <c r="D425" s="153">
        <v>39</v>
      </c>
      <c r="E425" s="153">
        <v>39</v>
      </c>
      <c r="F425" s="151">
        <v>43</v>
      </c>
      <c r="G425" s="151">
        <v>43</v>
      </c>
      <c r="H425" s="151">
        <v>46</v>
      </c>
      <c r="I425" s="151">
        <v>46</v>
      </c>
      <c r="J425" s="172">
        <v>0.9</v>
      </c>
      <c r="K425" s="154">
        <v>1</v>
      </c>
      <c r="L425" s="154">
        <v>1</v>
      </c>
      <c r="M425" s="154">
        <v>1</v>
      </c>
      <c r="N425" s="207">
        <v>1164</v>
      </c>
      <c r="O425" s="153">
        <v>1152</v>
      </c>
      <c r="P425" s="153">
        <v>39</v>
      </c>
      <c r="Q425" s="151">
        <v>43</v>
      </c>
      <c r="R425" s="151">
        <v>45</v>
      </c>
      <c r="S425" s="154">
        <v>0.989690721649485</v>
      </c>
      <c r="T425" s="154">
        <v>1</v>
      </c>
      <c r="U425" s="155">
        <v>1</v>
      </c>
      <c r="V425" s="155">
        <v>0.978260869565217</v>
      </c>
      <c r="W425" s="173">
        <v>0</v>
      </c>
      <c r="X425" s="158">
        <v>303</v>
      </c>
      <c r="Y425" s="208">
        <v>302</v>
      </c>
      <c r="Z425" s="208">
        <v>307</v>
      </c>
      <c r="AA425" s="208">
        <v>297</v>
      </c>
      <c r="AB425" s="209">
        <v>0.996699669966997</v>
      </c>
      <c r="AC425" s="155">
        <v>0.96742671009772</v>
      </c>
      <c r="AD425" s="173">
        <v>0.0292729598692768</v>
      </c>
    </row>
    <row r="426" spans="1:30">
      <c r="A426" s="175" t="s">
        <v>375</v>
      </c>
      <c r="B426" s="214" t="s">
        <v>1809</v>
      </c>
      <c r="C426" s="214" t="s">
        <v>420</v>
      </c>
      <c r="D426" s="153">
        <v>34</v>
      </c>
      <c r="E426" s="153">
        <v>34</v>
      </c>
      <c r="F426" s="151">
        <v>37</v>
      </c>
      <c r="G426" s="151">
        <v>37</v>
      </c>
      <c r="H426" s="151">
        <v>39</v>
      </c>
      <c r="I426" s="151">
        <v>38</v>
      </c>
      <c r="J426" s="172">
        <v>0.9</v>
      </c>
      <c r="K426" s="154">
        <v>1</v>
      </c>
      <c r="L426" s="154">
        <v>1</v>
      </c>
      <c r="M426" s="154">
        <v>0.974358974358974</v>
      </c>
      <c r="N426" s="207">
        <v>1039</v>
      </c>
      <c r="O426" s="153">
        <v>1018</v>
      </c>
      <c r="P426" s="153">
        <v>34</v>
      </c>
      <c r="Q426" s="151">
        <v>37</v>
      </c>
      <c r="R426" s="151">
        <v>38</v>
      </c>
      <c r="S426" s="154">
        <v>0.979788257940327</v>
      </c>
      <c r="T426" s="154">
        <v>1</v>
      </c>
      <c r="U426" s="155">
        <v>1</v>
      </c>
      <c r="V426" s="155">
        <v>0.974358974358974</v>
      </c>
      <c r="W426" s="173">
        <v>0</v>
      </c>
      <c r="X426" s="158">
        <v>265</v>
      </c>
      <c r="Y426" s="208">
        <v>263</v>
      </c>
      <c r="Z426" s="208">
        <v>269</v>
      </c>
      <c r="AA426" s="208">
        <v>263</v>
      </c>
      <c r="AB426" s="209">
        <v>0.992452830188679</v>
      </c>
      <c r="AC426" s="155">
        <v>0.977695167286245</v>
      </c>
      <c r="AD426" s="173">
        <v>0.0147576629024339</v>
      </c>
    </row>
    <row r="427" spans="1:30">
      <c r="A427" s="175" t="s">
        <v>375</v>
      </c>
      <c r="B427" s="214" t="s">
        <v>1809</v>
      </c>
      <c r="C427" s="214" t="s">
        <v>421</v>
      </c>
      <c r="D427" s="153">
        <v>29</v>
      </c>
      <c r="E427" s="153">
        <v>28</v>
      </c>
      <c r="F427" s="151">
        <v>28</v>
      </c>
      <c r="G427" s="151">
        <v>27</v>
      </c>
      <c r="H427" s="151">
        <v>28</v>
      </c>
      <c r="I427" s="151">
        <v>26</v>
      </c>
      <c r="J427" s="172">
        <v>0.9</v>
      </c>
      <c r="K427" s="154">
        <v>0.96551724137931</v>
      </c>
      <c r="L427" s="154">
        <v>0.964285714285714</v>
      </c>
      <c r="M427" s="154">
        <v>0.928571428571429</v>
      </c>
      <c r="N427" s="207">
        <v>776</v>
      </c>
      <c r="O427" s="153">
        <v>739</v>
      </c>
      <c r="P427" s="153">
        <v>28</v>
      </c>
      <c r="Q427" s="151">
        <v>27</v>
      </c>
      <c r="R427" s="151">
        <v>24</v>
      </c>
      <c r="S427" s="154">
        <v>0.952319587628866</v>
      </c>
      <c r="T427" s="154">
        <v>0.96551724137931</v>
      </c>
      <c r="U427" s="155">
        <v>0.964285714285714</v>
      </c>
      <c r="V427" s="155">
        <v>0.857142857142857</v>
      </c>
      <c r="W427" s="173">
        <v>0.00123152709359609</v>
      </c>
      <c r="X427" s="158">
        <v>196</v>
      </c>
      <c r="Y427" s="208">
        <v>181</v>
      </c>
      <c r="Z427" s="208">
        <v>208</v>
      </c>
      <c r="AA427" s="208">
        <v>198</v>
      </c>
      <c r="AB427" s="209">
        <v>0.923469387755102</v>
      </c>
      <c r="AC427" s="155">
        <v>0.951923076923077</v>
      </c>
      <c r="AD427" s="173">
        <v>-0.0284536891679749</v>
      </c>
    </row>
    <row r="428" spans="1:30">
      <c r="A428" s="175" t="s">
        <v>375</v>
      </c>
      <c r="B428" s="214" t="s">
        <v>1809</v>
      </c>
      <c r="C428" s="214" t="s">
        <v>422</v>
      </c>
      <c r="D428" s="153">
        <v>43</v>
      </c>
      <c r="E428" s="153">
        <v>43</v>
      </c>
      <c r="F428" s="151">
        <v>42</v>
      </c>
      <c r="G428" s="151">
        <v>39</v>
      </c>
      <c r="H428" s="151">
        <v>48</v>
      </c>
      <c r="I428" s="151">
        <v>47</v>
      </c>
      <c r="J428" s="172">
        <v>0.9</v>
      </c>
      <c r="K428" s="154">
        <v>1</v>
      </c>
      <c r="L428" s="154">
        <v>0.928571428571429</v>
      </c>
      <c r="M428" s="154">
        <v>0.979166666666667</v>
      </c>
      <c r="N428" s="207">
        <v>1211</v>
      </c>
      <c r="O428" s="153">
        <v>1186</v>
      </c>
      <c r="P428" s="153">
        <v>43</v>
      </c>
      <c r="Q428" s="151">
        <v>38</v>
      </c>
      <c r="R428" s="151">
        <v>47</v>
      </c>
      <c r="S428" s="154">
        <v>0.979355904211396</v>
      </c>
      <c r="T428" s="154">
        <v>1</v>
      </c>
      <c r="U428" s="155">
        <v>0.904761904761905</v>
      </c>
      <c r="V428" s="155">
        <v>0.979166666666667</v>
      </c>
      <c r="W428" s="173">
        <v>0.0952380952380952</v>
      </c>
      <c r="X428" s="158">
        <v>312</v>
      </c>
      <c r="Y428" s="208">
        <v>301</v>
      </c>
      <c r="Z428" s="208">
        <v>318</v>
      </c>
      <c r="AA428" s="208">
        <v>310</v>
      </c>
      <c r="AB428" s="209">
        <v>0.96474358974359</v>
      </c>
      <c r="AC428" s="155">
        <v>0.974842767295597</v>
      </c>
      <c r="AD428" s="173">
        <v>-0.0100991775520077</v>
      </c>
    </row>
    <row r="429" spans="1:30">
      <c r="A429" s="175" t="s">
        <v>375</v>
      </c>
      <c r="B429" s="214" t="s">
        <v>1809</v>
      </c>
      <c r="C429" s="214" t="s">
        <v>423</v>
      </c>
      <c r="D429" s="153">
        <v>23</v>
      </c>
      <c r="E429" s="153">
        <v>23</v>
      </c>
      <c r="F429" s="151">
        <v>23</v>
      </c>
      <c r="G429" s="151">
        <v>23</v>
      </c>
      <c r="H429" s="151">
        <v>22</v>
      </c>
      <c r="I429" s="151">
        <v>21</v>
      </c>
      <c r="J429" s="172">
        <v>0.9</v>
      </c>
      <c r="K429" s="154">
        <v>1</v>
      </c>
      <c r="L429" s="154">
        <v>1</v>
      </c>
      <c r="M429" s="154">
        <v>0.954545454545455</v>
      </c>
      <c r="N429" s="207">
        <v>612</v>
      </c>
      <c r="O429" s="153">
        <v>576</v>
      </c>
      <c r="P429" s="153">
        <v>23</v>
      </c>
      <c r="Q429" s="151">
        <v>23</v>
      </c>
      <c r="R429" s="151">
        <v>21</v>
      </c>
      <c r="S429" s="154">
        <v>0.941176470588235</v>
      </c>
      <c r="T429" s="154">
        <v>1</v>
      </c>
      <c r="U429" s="155">
        <v>1</v>
      </c>
      <c r="V429" s="155">
        <v>0.954545454545455</v>
      </c>
      <c r="W429" s="173">
        <v>0</v>
      </c>
      <c r="X429" s="158">
        <v>157</v>
      </c>
      <c r="Y429" s="208">
        <v>155</v>
      </c>
      <c r="Z429" s="208">
        <v>160</v>
      </c>
      <c r="AA429" s="208">
        <v>148</v>
      </c>
      <c r="AB429" s="209">
        <v>0.987261146496815</v>
      </c>
      <c r="AC429" s="155">
        <v>0.925</v>
      </c>
      <c r="AD429" s="173">
        <v>0.0622611464968152</v>
      </c>
    </row>
    <row r="430" spans="1:30">
      <c r="A430" s="175" t="s">
        <v>375</v>
      </c>
      <c r="B430" s="214" t="s">
        <v>1809</v>
      </c>
      <c r="C430" s="214" t="s">
        <v>424</v>
      </c>
      <c r="D430" s="153">
        <v>32</v>
      </c>
      <c r="E430" s="153">
        <v>30</v>
      </c>
      <c r="F430" s="151">
        <v>36</v>
      </c>
      <c r="G430" s="151">
        <v>34</v>
      </c>
      <c r="H430" s="151">
        <v>37</v>
      </c>
      <c r="I430" s="151">
        <v>37</v>
      </c>
      <c r="J430" s="172">
        <v>0.9</v>
      </c>
      <c r="K430" s="154">
        <v>0.9375</v>
      </c>
      <c r="L430" s="154">
        <v>0.944444444444444</v>
      </c>
      <c r="M430" s="154">
        <v>1</v>
      </c>
      <c r="N430" s="207">
        <v>991</v>
      </c>
      <c r="O430" s="153">
        <v>939</v>
      </c>
      <c r="P430" s="153">
        <v>30</v>
      </c>
      <c r="Q430" s="151">
        <v>33</v>
      </c>
      <c r="R430" s="151">
        <v>37</v>
      </c>
      <c r="S430" s="154">
        <v>0.94752774974773</v>
      </c>
      <c r="T430" s="154">
        <v>0.9375</v>
      </c>
      <c r="U430" s="155">
        <v>0.916666666666667</v>
      </c>
      <c r="V430" s="155">
        <v>1</v>
      </c>
      <c r="W430" s="173">
        <v>0.0208333333333334</v>
      </c>
      <c r="X430" s="158">
        <v>260</v>
      </c>
      <c r="Y430" s="208">
        <v>241</v>
      </c>
      <c r="Z430" s="208">
        <v>256</v>
      </c>
      <c r="AA430" s="208">
        <v>240</v>
      </c>
      <c r="AB430" s="209">
        <v>0.926923076923077</v>
      </c>
      <c r="AC430" s="155">
        <v>0.9375</v>
      </c>
      <c r="AD430" s="173">
        <v>-0.010576923076923</v>
      </c>
    </row>
    <row r="431" spans="1:30">
      <c r="A431" s="175" t="s">
        <v>375</v>
      </c>
      <c r="B431" s="214" t="s">
        <v>1809</v>
      </c>
      <c r="C431" s="214" t="s">
        <v>425</v>
      </c>
      <c r="D431" s="153">
        <v>25</v>
      </c>
      <c r="E431" s="153">
        <v>25</v>
      </c>
      <c r="F431" s="151">
        <v>25</v>
      </c>
      <c r="G431" s="151">
        <v>25</v>
      </c>
      <c r="H431" s="151">
        <v>26</v>
      </c>
      <c r="I431" s="151">
        <v>26</v>
      </c>
      <c r="J431" s="172">
        <v>0.9</v>
      </c>
      <c r="K431" s="154">
        <v>1</v>
      </c>
      <c r="L431" s="154">
        <v>1</v>
      </c>
      <c r="M431" s="154">
        <v>1</v>
      </c>
      <c r="N431" s="207">
        <v>646</v>
      </c>
      <c r="O431" s="153">
        <v>623</v>
      </c>
      <c r="P431" s="153">
        <v>24</v>
      </c>
      <c r="Q431" s="151">
        <v>25</v>
      </c>
      <c r="R431" s="151">
        <v>26</v>
      </c>
      <c r="S431" s="154">
        <v>0.964396284829721</v>
      </c>
      <c r="T431" s="154">
        <v>0.96</v>
      </c>
      <c r="U431" s="155">
        <v>1</v>
      </c>
      <c r="V431" s="155">
        <v>1</v>
      </c>
      <c r="W431" s="173">
        <v>-0.04</v>
      </c>
      <c r="X431" s="158">
        <v>171</v>
      </c>
      <c r="Y431" s="208">
        <v>168</v>
      </c>
      <c r="Z431" s="208">
        <v>172</v>
      </c>
      <c r="AA431" s="208">
        <v>166</v>
      </c>
      <c r="AB431" s="209">
        <v>0.982456140350877</v>
      </c>
      <c r="AC431" s="155">
        <v>0.965116279069767</v>
      </c>
      <c r="AD431" s="173">
        <v>0.0173398612811096</v>
      </c>
    </row>
    <row r="432" spans="1:30">
      <c r="A432" s="175" t="s">
        <v>375</v>
      </c>
      <c r="B432" s="214" t="s">
        <v>1809</v>
      </c>
      <c r="C432" s="214" t="s">
        <v>426</v>
      </c>
      <c r="D432" s="153">
        <v>24</v>
      </c>
      <c r="E432" s="153">
        <v>24</v>
      </c>
      <c r="F432" s="151">
        <v>26</v>
      </c>
      <c r="G432" s="151">
        <v>26</v>
      </c>
      <c r="H432" s="151">
        <v>28</v>
      </c>
      <c r="I432" s="151">
        <v>28</v>
      </c>
      <c r="J432" s="172">
        <v>0.9</v>
      </c>
      <c r="K432" s="154">
        <v>1</v>
      </c>
      <c r="L432" s="154">
        <v>1</v>
      </c>
      <c r="M432" s="154">
        <v>1</v>
      </c>
      <c r="N432" s="207">
        <v>752</v>
      </c>
      <c r="O432" s="153">
        <v>726</v>
      </c>
      <c r="P432" s="153">
        <v>23</v>
      </c>
      <c r="Q432" s="151">
        <v>25</v>
      </c>
      <c r="R432" s="151">
        <v>27</v>
      </c>
      <c r="S432" s="154">
        <v>0.965425531914894</v>
      </c>
      <c r="T432" s="154">
        <v>0.958333333333333</v>
      </c>
      <c r="U432" s="155">
        <v>0.961538461538462</v>
      </c>
      <c r="V432" s="155">
        <v>0.964285714285714</v>
      </c>
      <c r="W432" s="173">
        <v>-0.00320512820512819</v>
      </c>
      <c r="X432" s="158">
        <v>188</v>
      </c>
      <c r="Y432" s="208">
        <v>183</v>
      </c>
      <c r="Z432" s="208">
        <v>199</v>
      </c>
      <c r="AA432" s="208">
        <v>192</v>
      </c>
      <c r="AB432" s="209">
        <v>0.973404255319149</v>
      </c>
      <c r="AC432" s="155">
        <v>0.964824120603015</v>
      </c>
      <c r="AD432" s="173">
        <v>0.00858013471613395</v>
      </c>
    </row>
    <row r="433" spans="1:30">
      <c r="A433" s="175" t="s">
        <v>375</v>
      </c>
      <c r="B433" s="214" t="s">
        <v>1809</v>
      </c>
      <c r="C433" s="214" t="s">
        <v>427</v>
      </c>
      <c r="D433" s="153">
        <v>32</v>
      </c>
      <c r="E433" s="153">
        <v>32</v>
      </c>
      <c r="F433" s="151">
        <v>36</v>
      </c>
      <c r="G433" s="151">
        <v>36</v>
      </c>
      <c r="H433" s="151">
        <v>41</v>
      </c>
      <c r="I433" s="151">
        <v>41</v>
      </c>
      <c r="J433" s="172">
        <v>0.9</v>
      </c>
      <c r="K433" s="154">
        <v>1</v>
      </c>
      <c r="L433" s="154">
        <v>1</v>
      </c>
      <c r="M433" s="154">
        <v>1</v>
      </c>
      <c r="N433" s="207">
        <v>1001</v>
      </c>
      <c r="O433" s="153">
        <v>967</v>
      </c>
      <c r="P433" s="153">
        <v>31</v>
      </c>
      <c r="Q433" s="151">
        <v>34</v>
      </c>
      <c r="R433" s="151">
        <v>40</v>
      </c>
      <c r="S433" s="154">
        <v>0.966033966033966</v>
      </c>
      <c r="T433" s="154">
        <v>0.96875</v>
      </c>
      <c r="U433" s="155">
        <v>0.944444444444444</v>
      </c>
      <c r="V433" s="155">
        <v>0.975609756097561</v>
      </c>
      <c r="W433" s="173">
        <v>0.0243055555555556</v>
      </c>
      <c r="X433" s="158">
        <v>265</v>
      </c>
      <c r="Y433" s="208">
        <v>259</v>
      </c>
      <c r="Z433" s="208">
        <v>259</v>
      </c>
      <c r="AA433" s="208">
        <v>244</v>
      </c>
      <c r="AB433" s="209">
        <v>0.977358490566038</v>
      </c>
      <c r="AC433" s="155">
        <v>0.942084942084942</v>
      </c>
      <c r="AD433" s="173">
        <v>0.0352735484810957</v>
      </c>
    </row>
    <row r="434" spans="1:30">
      <c r="A434" s="175" t="s">
        <v>375</v>
      </c>
      <c r="B434" s="214" t="s">
        <v>1809</v>
      </c>
      <c r="C434" s="214" t="s">
        <v>428</v>
      </c>
      <c r="D434" s="153">
        <v>36</v>
      </c>
      <c r="E434" s="153">
        <v>36</v>
      </c>
      <c r="F434" s="151">
        <v>42</v>
      </c>
      <c r="G434" s="151">
        <v>42</v>
      </c>
      <c r="H434" s="151">
        <v>46</v>
      </c>
      <c r="I434" s="151">
        <v>46</v>
      </c>
      <c r="J434" s="172">
        <v>0.9</v>
      </c>
      <c r="K434" s="154">
        <v>1</v>
      </c>
      <c r="L434" s="154">
        <v>1</v>
      </c>
      <c r="M434" s="154">
        <v>1</v>
      </c>
      <c r="N434" s="207">
        <v>1109</v>
      </c>
      <c r="O434" s="153">
        <v>1051</v>
      </c>
      <c r="P434" s="153">
        <v>36</v>
      </c>
      <c r="Q434" s="151">
        <v>42</v>
      </c>
      <c r="R434" s="151">
        <v>46</v>
      </c>
      <c r="S434" s="154">
        <v>0.947700631199279</v>
      </c>
      <c r="T434" s="154">
        <v>1</v>
      </c>
      <c r="U434" s="155">
        <v>1</v>
      </c>
      <c r="V434" s="155">
        <v>1</v>
      </c>
      <c r="W434" s="173">
        <v>0</v>
      </c>
      <c r="X434" s="158">
        <v>300</v>
      </c>
      <c r="Y434" s="208">
        <v>291</v>
      </c>
      <c r="Z434" s="208">
        <v>297</v>
      </c>
      <c r="AA434" s="208">
        <v>288</v>
      </c>
      <c r="AB434" s="209">
        <v>0.97</v>
      </c>
      <c r="AC434" s="155">
        <v>0.96969696969697</v>
      </c>
      <c r="AD434" s="173">
        <v>0.000303030303030249</v>
      </c>
    </row>
    <row r="435" spans="1:30">
      <c r="A435" s="175" t="s">
        <v>375</v>
      </c>
      <c r="B435" s="214" t="s">
        <v>1809</v>
      </c>
      <c r="C435" s="214" t="s">
        <v>429</v>
      </c>
      <c r="D435" s="153">
        <v>41</v>
      </c>
      <c r="E435" s="153">
        <v>39</v>
      </c>
      <c r="F435" s="151">
        <v>43</v>
      </c>
      <c r="G435" s="151">
        <v>41</v>
      </c>
      <c r="H435" s="151">
        <v>43</v>
      </c>
      <c r="I435" s="151">
        <v>40</v>
      </c>
      <c r="J435" s="172">
        <v>0.9</v>
      </c>
      <c r="K435" s="154">
        <v>0.951219512195122</v>
      </c>
      <c r="L435" s="154">
        <v>0.953488372093023</v>
      </c>
      <c r="M435" s="154">
        <v>0.930232558139535</v>
      </c>
      <c r="N435" s="207">
        <v>1130</v>
      </c>
      <c r="O435" s="153">
        <v>1109</v>
      </c>
      <c r="P435" s="153">
        <v>39</v>
      </c>
      <c r="Q435" s="151">
        <v>41</v>
      </c>
      <c r="R435" s="151">
        <v>40</v>
      </c>
      <c r="S435" s="154">
        <v>0.98141592920354</v>
      </c>
      <c r="T435" s="154">
        <v>0.951219512195122</v>
      </c>
      <c r="U435" s="155">
        <v>0.953488372093023</v>
      </c>
      <c r="V435" s="155">
        <v>0.930232558139535</v>
      </c>
      <c r="W435" s="173">
        <v>-0.00226885989790138</v>
      </c>
      <c r="X435" s="158">
        <v>294</v>
      </c>
      <c r="Y435" s="208">
        <v>284</v>
      </c>
      <c r="Z435" s="208">
        <v>291</v>
      </c>
      <c r="AA435" s="208">
        <v>288</v>
      </c>
      <c r="AB435" s="209">
        <v>0.965986394557823</v>
      </c>
      <c r="AC435" s="155">
        <v>0.989690721649485</v>
      </c>
      <c r="AD435" s="173">
        <v>-0.0237043270916615</v>
      </c>
    </row>
    <row r="436" spans="1:30">
      <c r="A436" s="175" t="s">
        <v>375</v>
      </c>
      <c r="B436" s="214" t="s">
        <v>1809</v>
      </c>
      <c r="C436" s="214" t="s">
        <v>430</v>
      </c>
      <c r="D436" s="153">
        <v>24</v>
      </c>
      <c r="E436" s="153">
        <v>23</v>
      </c>
      <c r="F436" s="151">
        <v>29</v>
      </c>
      <c r="G436" s="151">
        <v>28</v>
      </c>
      <c r="H436" s="151">
        <v>28</v>
      </c>
      <c r="I436" s="151">
        <v>28</v>
      </c>
      <c r="J436" s="172">
        <v>0.9</v>
      </c>
      <c r="K436" s="154">
        <v>0.958333333333333</v>
      </c>
      <c r="L436" s="154">
        <v>0.96551724137931</v>
      </c>
      <c r="M436" s="154">
        <v>1</v>
      </c>
      <c r="N436" s="207">
        <v>724</v>
      </c>
      <c r="O436" s="153">
        <v>698</v>
      </c>
      <c r="P436" s="153">
        <v>23</v>
      </c>
      <c r="Q436" s="151">
        <v>28</v>
      </c>
      <c r="R436" s="151">
        <v>28</v>
      </c>
      <c r="S436" s="154">
        <v>0.964088397790055</v>
      </c>
      <c r="T436" s="154">
        <v>0.958333333333333</v>
      </c>
      <c r="U436" s="155">
        <v>0.96551724137931</v>
      </c>
      <c r="V436" s="155">
        <v>1</v>
      </c>
      <c r="W436" s="173">
        <v>-0.00718390804597702</v>
      </c>
      <c r="X436" s="158">
        <v>191</v>
      </c>
      <c r="Y436" s="208">
        <v>186</v>
      </c>
      <c r="Z436" s="208">
        <v>190</v>
      </c>
      <c r="AA436" s="208">
        <v>182</v>
      </c>
      <c r="AB436" s="209">
        <v>0.973821989528796</v>
      </c>
      <c r="AC436" s="155">
        <v>0.957894736842105</v>
      </c>
      <c r="AD436" s="173">
        <v>0.0159272526866906</v>
      </c>
    </row>
    <row r="437" spans="1:30">
      <c r="A437" s="175" t="s">
        <v>375</v>
      </c>
      <c r="B437" s="214" t="s">
        <v>1809</v>
      </c>
      <c r="C437" s="214" t="s">
        <v>431</v>
      </c>
      <c r="D437" s="153">
        <v>17</v>
      </c>
      <c r="E437" s="153">
        <v>17</v>
      </c>
      <c r="F437" s="151">
        <v>18</v>
      </c>
      <c r="G437" s="151">
        <v>18</v>
      </c>
      <c r="H437" s="151">
        <v>17</v>
      </c>
      <c r="I437" s="151">
        <v>17</v>
      </c>
      <c r="J437" s="172">
        <v>0.9</v>
      </c>
      <c r="K437" s="154">
        <v>1</v>
      </c>
      <c r="L437" s="154">
        <v>1</v>
      </c>
      <c r="M437" s="154">
        <v>1</v>
      </c>
      <c r="N437" s="207">
        <v>457</v>
      </c>
      <c r="O437" s="153">
        <v>451</v>
      </c>
      <c r="P437" s="153">
        <v>17</v>
      </c>
      <c r="Q437" s="151">
        <v>18</v>
      </c>
      <c r="R437" s="151">
        <v>17</v>
      </c>
      <c r="S437" s="154">
        <v>0.986870897155361</v>
      </c>
      <c r="T437" s="154">
        <v>1</v>
      </c>
      <c r="U437" s="155">
        <v>1</v>
      </c>
      <c r="V437" s="155">
        <v>1</v>
      </c>
      <c r="W437" s="173">
        <v>0</v>
      </c>
      <c r="X437" s="158">
        <v>123</v>
      </c>
      <c r="Y437" s="208">
        <v>121</v>
      </c>
      <c r="Z437" s="208">
        <v>119</v>
      </c>
      <c r="AA437" s="208">
        <v>117</v>
      </c>
      <c r="AB437" s="209">
        <v>0.983739837398374</v>
      </c>
      <c r="AC437" s="155">
        <v>0.983193277310924</v>
      </c>
      <c r="AD437" s="173">
        <v>0.000546560087449688</v>
      </c>
    </row>
    <row r="438" spans="1:30">
      <c r="A438" s="175" t="s">
        <v>375</v>
      </c>
      <c r="B438" s="214" t="s">
        <v>1809</v>
      </c>
      <c r="C438" s="214" t="s">
        <v>432</v>
      </c>
      <c r="D438" s="153">
        <v>27</v>
      </c>
      <c r="E438" s="153">
        <v>27</v>
      </c>
      <c r="F438" s="151">
        <v>27</v>
      </c>
      <c r="G438" s="151">
        <v>27</v>
      </c>
      <c r="H438" s="151">
        <v>28</v>
      </c>
      <c r="I438" s="151">
        <v>28</v>
      </c>
      <c r="J438" s="172">
        <v>0.9</v>
      </c>
      <c r="K438" s="154">
        <v>1</v>
      </c>
      <c r="L438" s="154">
        <v>1</v>
      </c>
      <c r="M438" s="154">
        <v>1</v>
      </c>
      <c r="N438" s="207">
        <v>732</v>
      </c>
      <c r="O438" s="153">
        <v>729</v>
      </c>
      <c r="P438" s="153">
        <v>27</v>
      </c>
      <c r="Q438" s="151">
        <v>27</v>
      </c>
      <c r="R438" s="151">
        <v>28</v>
      </c>
      <c r="S438" s="154">
        <v>0.995901639344262</v>
      </c>
      <c r="T438" s="154">
        <v>1</v>
      </c>
      <c r="U438" s="155">
        <v>1</v>
      </c>
      <c r="V438" s="155">
        <v>1</v>
      </c>
      <c r="W438" s="173">
        <v>0</v>
      </c>
      <c r="X438" s="158">
        <v>188</v>
      </c>
      <c r="Y438" s="208">
        <v>188</v>
      </c>
      <c r="Z438" s="208">
        <v>186</v>
      </c>
      <c r="AA438" s="208">
        <v>186</v>
      </c>
      <c r="AB438" s="209">
        <v>1</v>
      </c>
      <c r="AC438" s="155">
        <v>1</v>
      </c>
      <c r="AD438" s="173">
        <v>0</v>
      </c>
    </row>
    <row r="439" spans="1:30">
      <c r="A439" s="175" t="s">
        <v>375</v>
      </c>
      <c r="B439" s="214" t="s">
        <v>1809</v>
      </c>
      <c r="C439" s="214" t="s">
        <v>433</v>
      </c>
      <c r="D439" s="153">
        <v>52</v>
      </c>
      <c r="E439" s="153">
        <v>49</v>
      </c>
      <c r="F439" s="151">
        <v>54</v>
      </c>
      <c r="G439" s="151">
        <v>53</v>
      </c>
      <c r="H439" s="151">
        <v>53</v>
      </c>
      <c r="I439" s="151">
        <v>53</v>
      </c>
      <c r="J439" s="172">
        <v>0.9</v>
      </c>
      <c r="K439" s="154">
        <v>0.942307692307692</v>
      </c>
      <c r="L439" s="154">
        <v>0.981481481481482</v>
      </c>
      <c r="M439" s="154">
        <v>1</v>
      </c>
      <c r="N439" s="207">
        <v>1468</v>
      </c>
      <c r="O439" s="153">
        <v>1363</v>
      </c>
      <c r="P439" s="153">
        <v>48</v>
      </c>
      <c r="Q439" s="151">
        <v>52</v>
      </c>
      <c r="R439" s="151">
        <v>52</v>
      </c>
      <c r="S439" s="154">
        <v>0.928474114441417</v>
      </c>
      <c r="T439" s="154">
        <v>0.923076923076923</v>
      </c>
      <c r="U439" s="155">
        <v>0.962962962962963</v>
      </c>
      <c r="V439" s="155">
        <v>0.981132075471698</v>
      </c>
      <c r="W439" s="173">
        <v>-0.0398860398860398</v>
      </c>
      <c r="X439" s="158">
        <v>369</v>
      </c>
      <c r="Y439" s="208">
        <v>349</v>
      </c>
      <c r="Z439" s="208">
        <v>388</v>
      </c>
      <c r="AA439" s="208">
        <v>363</v>
      </c>
      <c r="AB439" s="209">
        <v>0.94579945799458</v>
      </c>
      <c r="AC439" s="155">
        <v>0.935567010309278</v>
      </c>
      <c r="AD439" s="173">
        <v>0.0102324476853016</v>
      </c>
    </row>
    <row r="440" spans="1:30">
      <c r="A440" s="175" t="s">
        <v>375</v>
      </c>
      <c r="B440" s="214" t="s">
        <v>1810</v>
      </c>
      <c r="C440" s="214" t="s">
        <v>434</v>
      </c>
      <c r="D440" s="153">
        <v>30</v>
      </c>
      <c r="E440" s="153">
        <v>30</v>
      </c>
      <c r="F440" s="151">
        <v>31</v>
      </c>
      <c r="G440" s="151">
        <v>31</v>
      </c>
      <c r="H440" s="151">
        <v>33</v>
      </c>
      <c r="I440" s="151">
        <v>32</v>
      </c>
      <c r="J440" s="172">
        <v>0.9</v>
      </c>
      <c r="K440" s="154">
        <v>1</v>
      </c>
      <c r="L440" s="154">
        <v>1</v>
      </c>
      <c r="M440" s="154">
        <v>0.96969696969697</v>
      </c>
      <c r="N440" s="207">
        <v>827</v>
      </c>
      <c r="O440" s="153">
        <v>816</v>
      </c>
      <c r="P440" s="153">
        <v>30</v>
      </c>
      <c r="Q440" s="151">
        <v>31</v>
      </c>
      <c r="R440" s="151">
        <v>32</v>
      </c>
      <c r="S440" s="154">
        <v>0.986698911729141</v>
      </c>
      <c r="T440" s="154">
        <v>1</v>
      </c>
      <c r="U440" s="155">
        <v>1</v>
      </c>
      <c r="V440" s="155">
        <v>0.96969696969697</v>
      </c>
      <c r="W440" s="173">
        <v>0</v>
      </c>
      <c r="X440" s="158">
        <v>216</v>
      </c>
      <c r="Y440" s="208">
        <v>215</v>
      </c>
      <c r="Z440" s="208">
        <v>214</v>
      </c>
      <c r="AA440" s="208">
        <v>212</v>
      </c>
      <c r="AB440" s="209">
        <v>0.99537037037037</v>
      </c>
      <c r="AC440" s="155">
        <v>0.990654205607477</v>
      </c>
      <c r="AD440" s="173">
        <v>0.00471616476289372</v>
      </c>
    </row>
    <row r="441" spans="1:30">
      <c r="A441" s="175" t="s">
        <v>375</v>
      </c>
      <c r="B441" s="214" t="s">
        <v>1810</v>
      </c>
      <c r="C441" s="214" t="s">
        <v>435</v>
      </c>
      <c r="D441" s="153">
        <v>47</v>
      </c>
      <c r="E441" s="153">
        <v>46</v>
      </c>
      <c r="F441" s="151">
        <v>49</v>
      </c>
      <c r="G441" s="151">
        <v>48</v>
      </c>
      <c r="H441" s="151">
        <v>52</v>
      </c>
      <c r="I441" s="151">
        <v>52</v>
      </c>
      <c r="J441" s="172">
        <v>0.9</v>
      </c>
      <c r="K441" s="154">
        <v>0.978723404255319</v>
      </c>
      <c r="L441" s="154">
        <v>0.979591836734694</v>
      </c>
      <c r="M441" s="154">
        <v>1</v>
      </c>
      <c r="N441" s="207">
        <v>1401</v>
      </c>
      <c r="O441" s="153">
        <v>1361</v>
      </c>
      <c r="P441" s="153">
        <v>46</v>
      </c>
      <c r="Q441" s="151">
        <v>48</v>
      </c>
      <c r="R441" s="151">
        <v>52</v>
      </c>
      <c r="S441" s="154">
        <v>0.971448965024982</v>
      </c>
      <c r="T441" s="154">
        <v>0.978723404255319</v>
      </c>
      <c r="U441" s="155">
        <v>0.979591836734694</v>
      </c>
      <c r="V441" s="155">
        <v>1</v>
      </c>
      <c r="W441" s="173">
        <v>-0.000868432479374737</v>
      </c>
      <c r="X441" s="158">
        <v>362</v>
      </c>
      <c r="Y441" s="208">
        <v>354</v>
      </c>
      <c r="Z441" s="208">
        <v>358</v>
      </c>
      <c r="AA441" s="208">
        <v>340</v>
      </c>
      <c r="AB441" s="209">
        <v>0.977900552486188</v>
      </c>
      <c r="AC441" s="155">
        <v>0.949720670391061</v>
      </c>
      <c r="AD441" s="173">
        <v>0.0281798820951263</v>
      </c>
    </row>
    <row r="442" spans="1:30">
      <c r="A442" s="175" t="s">
        <v>375</v>
      </c>
      <c r="B442" s="214" t="s">
        <v>1810</v>
      </c>
      <c r="C442" s="214" t="s">
        <v>436</v>
      </c>
      <c r="D442" s="153">
        <v>54</v>
      </c>
      <c r="E442" s="153">
        <v>54</v>
      </c>
      <c r="F442" s="151">
        <v>55</v>
      </c>
      <c r="G442" s="151">
        <v>55</v>
      </c>
      <c r="H442" s="151">
        <v>52</v>
      </c>
      <c r="I442" s="151">
        <v>52</v>
      </c>
      <c r="J442" s="172">
        <v>0.9</v>
      </c>
      <c r="K442" s="154">
        <v>1</v>
      </c>
      <c r="L442" s="154">
        <v>1</v>
      </c>
      <c r="M442" s="154">
        <v>1</v>
      </c>
      <c r="N442" s="207">
        <v>1550</v>
      </c>
      <c r="O442" s="153">
        <v>1510</v>
      </c>
      <c r="P442" s="153">
        <v>52</v>
      </c>
      <c r="Q442" s="151">
        <v>54</v>
      </c>
      <c r="R442" s="151">
        <v>50</v>
      </c>
      <c r="S442" s="154">
        <v>0.974193548387097</v>
      </c>
      <c r="T442" s="154">
        <v>0.962962962962963</v>
      </c>
      <c r="U442" s="155">
        <v>0.981818181818182</v>
      </c>
      <c r="V442" s="155">
        <v>0.961538461538462</v>
      </c>
      <c r="W442" s="173">
        <v>-0.0188552188552189</v>
      </c>
      <c r="X442" s="158">
        <v>386</v>
      </c>
      <c r="Y442" s="208">
        <v>371</v>
      </c>
      <c r="Z442" s="208">
        <v>403</v>
      </c>
      <c r="AA442" s="208">
        <v>391</v>
      </c>
      <c r="AB442" s="209">
        <v>0.961139896373057</v>
      </c>
      <c r="AC442" s="155">
        <v>0.970223325062035</v>
      </c>
      <c r="AD442" s="173">
        <v>-0.00908342868897782</v>
      </c>
    </row>
    <row r="443" spans="1:30">
      <c r="A443" s="175" t="s">
        <v>375</v>
      </c>
      <c r="B443" s="214" t="s">
        <v>1810</v>
      </c>
      <c r="C443" s="214" t="s">
        <v>437</v>
      </c>
      <c r="D443" s="153">
        <v>46</v>
      </c>
      <c r="E443" s="153">
        <v>46</v>
      </c>
      <c r="F443" s="151">
        <v>42</v>
      </c>
      <c r="G443" s="151">
        <v>41</v>
      </c>
      <c r="H443" s="151">
        <v>54</v>
      </c>
      <c r="I443" s="151">
        <v>49</v>
      </c>
      <c r="J443" s="172">
        <v>0.9</v>
      </c>
      <c r="K443" s="154">
        <v>1</v>
      </c>
      <c r="L443" s="154">
        <v>0.976190476190476</v>
      </c>
      <c r="M443" s="154">
        <v>0.907407407407407</v>
      </c>
      <c r="N443" s="207">
        <v>1347</v>
      </c>
      <c r="O443" s="153">
        <v>1304</v>
      </c>
      <c r="P443" s="153">
        <v>46</v>
      </c>
      <c r="Q443" s="151">
        <v>40</v>
      </c>
      <c r="R443" s="151">
        <v>49</v>
      </c>
      <c r="S443" s="154">
        <v>0.96807720861173</v>
      </c>
      <c r="T443" s="154">
        <v>1</v>
      </c>
      <c r="U443" s="155">
        <v>0.952380952380952</v>
      </c>
      <c r="V443" s="155">
        <v>0.907407407407407</v>
      </c>
      <c r="W443" s="173">
        <v>0.0476190476190477</v>
      </c>
      <c r="X443" s="158">
        <v>353</v>
      </c>
      <c r="Y443" s="208">
        <v>336</v>
      </c>
      <c r="Z443" s="208">
        <v>364</v>
      </c>
      <c r="AA443" s="208">
        <v>357</v>
      </c>
      <c r="AB443" s="209">
        <v>0.951841359773371</v>
      </c>
      <c r="AC443" s="155">
        <v>0.980769230769231</v>
      </c>
      <c r="AD443" s="173">
        <v>-0.0289278709958596</v>
      </c>
    </row>
    <row r="444" spans="1:30">
      <c r="A444" s="175" t="s">
        <v>375</v>
      </c>
      <c r="B444" s="214" t="s">
        <v>1810</v>
      </c>
      <c r="C444" s="214" t="s">
        <v>438</v>
      </c>
      <c r="D444" s="153">
        <v>49</v>
      </c>
      <c r="E444" s="153">
        <v>49</v>
      </c>
      <c r="F444" s="151">
        <v>54</v>
      </c>
      <c r="G444" s="151">
        <v>54</v>
      </c>
      <c r="H444" s="151">
        <v>58</v>
      </c>
      <c r="I444" s="151">
        <v>58</v>
      </c>
      <c r="J444" s="172">
        <v>0.9</v>
      </c>
      <c r="K444" s="154">
        <v>1</v>
      </c>
      <c r="L444" s="154">
        <v>1</v>
      </c>
      <c r="M444" s="154">
        <v>1</v>
      </c>
      <c r="N444" s="207">
        <v>1507</v>
      </c>
      <c r="O444" s="153">
        <v>1491</v>
      </c>
      <c r="P444" s="153">
        <v>49</v>
      </c>
      <c r="Q444" s="151">
        <v>53</v>
      </c>
      <c r="R444" s="151">
        <v>58</v>
      </c>
      <c r="S444" s="154">
        <v>0.989382879893829</v>
      </c>
      <c r="T444" s="154">
        <v>1</v>
      </c>
      <c r="U444" s="155">
        <v>0.981481481481482</v>
      </c>
      <c r="V444" s="155">
        <v>1</v>
      </c>
      <c r="W444" s="173">
        <v>0.0185185185185185</v>
      </c>
      <c r="X444" s="158">
        <v>387</v>
      </c>
      <c r="Y444" s="208">
        <v>383</v>
      </c>
      <c r="Z444" s="208">
        <v>398</v>
      </c>
      <c r="AA444" s="208">
        <v>394</v>
      </c>
      <c r="AB444" s="209">
        <v>0.989664082687339</v>
      </c>
      <c r="AC444" s="155">
        <v>0.989949748743719</v>
      </c>
      <c r="AD444" s="173">
        <v>-0.00028566605638003</v>
      </c>
    </row>
    <row r="445" spans="1:30">
      <c r="A445" s="175" t="s">
        <v>375</v>
      </c>
      <c r="B445" s="214" t="s">
        <v>1810</v>
      </c>
      <c r="C445" s="214" t="s">
        <v>439</v>
      </c>
      <c r="D445" s="153">
        <v>47</v>
      </c>
      <c r="E445" s="153">
        <v>47</v>
      </c>
      <c r="F445" s="151">
        <v>51</v>
      </c>
      <c r="G445" s="151">
        <v>51</v>
      </c>
      <c r="H445" s="151">
        <v>50</v>
      </c>
      <c r="I445" s="151">
        <v>50</v>
      </c>
      <c r="J445" s="172">
        <v>0.9</v>
      </c>
      <c r="K445" s="154">
        <v>1</v>
      </c>
      <c r="L445" s="154">
        <v>1</v>
      </c>
      <c r="M445" s="154">
        <v>1</v>
      </c>
      <c r="N445" s="207">
        <v>1330</v>
      </c>
      <c r="O445" s="153">
        <v>1290</v>
      </c>
      <c r="P445" s="153">
        <v>47</v>
      </c>
      <c r="Q445" s="151">
        <v>50</v>
      </c>
      <c r="R445" s="151">
        <v>50</v>
      </c>
      <c r="S445" s="154">
        <v>0.969924812030075</v>
      </c>
      <c r="T445" s="154">
        <v>1</v>
      </c>
      <c r="U445" s="155">
        <v>0.980392156862745</v>
      </c>
      <c r="V445" s="155">
        <v>1</v>
      </c>
      <c r="W445" s="173">
        <v>0.0196078431372549</v>
      </c>
      <c r="X445" s="158">
        <v>345</v>
      </c>
      <c r="Y445" s="208">
        <v>343</v>
      </c>
      <c r="Z445" s="208">
        <v>338</v>
      </c>
      <c r="AA445" s="208">
        <v>310</v>
      </c>
      <c r="AB445" s="209">
        <v>0.994202898550725</v>
      </c>
      <c r="AC445" s="155">
        <v>0.917159763313609</v>
      </c>
      <c r="AD445" s="173">
        <v>0.0770431352371151</v>
      </c>
    </row>
    <row r="446" spans="1:30">
      <c r="A446" s="175" t="s">
        <v>375</v>
      </c>
      <c r="B446" s="214" t="s">
        <v>1810</v>
      </c>
      <c r="C446" s="214" t="s">
        <v>440</v>
      </c>
      <c r="D446" s="153">
        <v>43</v>
      </c>
      <c r="E446" s="153">
        <v>43</v>
      </c>
      <c r="F446" s="151">
        <v>43</v>
      </c>
      <c r="G446" s="151">
        <v>43</v>
      </c>
      <c r="H446" s="151">
        <v>48</v>
      </c>
      <c r="I446" s="151">
        <v>48</v>
      </c>
      <c r="J446" s="172">
        <v>0.9</v>
      </c>
      <c r="K446" s="154">
        <v>1</v>
      </c>
      <c r="L446" s="154">
        <v>1</v>
      </c>
      <c r="M446" s="154">
        <v>1</v>
      </c>
      <c r="N446" s="207">
        <v>1319</v>
      </c>
      <c r="O446" s="153">
        <v>1271</v>
      </c>
      <c r="P446" s="153">
        <v>43</v>
      </c>
      <c r="Q446" s="151">
        <v>42</v>
      </c>
      <c r="R446" s="151">
        <v>48</v>
      </c>
      <c r="S446" s="154">
        <v>0.963608794541319</v>
      </c>
      <c r="T446" s="154">
        <v>1</v>
      </c>
      <c r="U446" s="155">
        <v>0.976744186046512</v>
      </c>
      <c r="V446" s="155">
        <v>1</v>
      </c>
      <c r="W446" s="173">
        <v>0.0232558139534884</v>
      </c>
      <c r="X446" s="158">
        <v>330</v>
      </c>
      <c r="Y446" s="208">
        <v>325</v>
      </c>
      <c r="Z446" s="208">
        <v>341</v>
      </c>
      <c r="AA446" s="208">
        <v>327</v>
      </c>
      <c r="AB446" s="209">
        <v>0.984848484848485</v>
      </c>
      <c r="AC446" s="155">
        <v>0.958944281524927</v>
      </c>
      <c r="AD446" s="173">
        <v>0.0259042033235581</v>
      </c>
    </row>
    <row r="447" spans="1:30">
      <c r="A447" s="175" t="s">
        <v>375</v>
      </c>
      <c r="B447" s="214" t="s">
        <v>1810</v>
      </c>
      <c r="C447" s="214" t="s">
        <v>441</v>
      </c>
      <c r="D447" s="153">
        <v>31</v>
      </c>
      <c r="E447" s="153">
        <v>31</v>
      </c>
      <c r="F447" s="151">
        <v>32</v>
      </c>
      <c r="G447" s="151">
        <v>32</v>
      </c>
      <c r="H447" s="151">
        <v>40</v>
      </c>
      <c r="I447" s="151">
        <v>39</v>
      </c>
      <c r="J447" s="172">
        <v>0.9</v>
      </c>
      <c r="K447" s="154">
        <v>1</v>
      </c>
      <c r="L447" s="154">
        <v>1</v>
      </c>
      <c r="M447" s="154">
        <v>0.975</v>
      </c>
      <c r="N447" s="207">
        <v>979</v>
      </c>
      <c r="O447" s="153">
        <v>960</v>
      </c>
      <c r="P447" s="153">
        <v>31</v>
      </c>
      <c r="Q447" s="151">
        <v>31</v>
      </c>
      <c r="R447" s="151">
        <v>39</v>
      </c>
      <c r="S447" s="154">
        <v>0.980592441266599</v>
      </c>
      <c r="T447" s="154">
        <v>1</v>
      </c>
      <c r="U447" s="155">
        <v>0.96875</v>
      </c>
      <c r="V447" s="155">
        <v>0.975</v>
      </c>
      <c r="W447" s="173">
        <v>0.03125</v>
      </c>
      <c r="X447" s="158">
        <v>247</v>
      </c>
      <c r="Y447" s="208">
        <v>242</v>
      </c>
      <c r="Z447" s="208">
        <v>257</v>
      </c>
      <c r="AA447" s="208">
        <v>251</v>
      </c>
      <c r="AB447" s="209">
        <v>0.979757085020243</v>
      </c>
      <c r="AC447" s="155">
        <v>0.976653696498054</v>
      </c>
      <c r="AD447" s="173">
        <v>0.0031033885221885</v>
      </c>
    </row>
    <row r="448" spans="1:30">
      <c r="A448" s="175" t="s">
        <v>375</v>
      </c>
      <c r="B448" s="214" t="s">
        <v>1810</v>
      </c>
      <c r="C448" s="214" t="s">
        <v>442</v>
      </c>
      <c r="D448" s="153">
        <v>39</v>
      </c>
      <c r="E448" s="153">
        <v>37</v>
      </c>
      <c r="F448" s="151">
        <v>44</v>
      </c>
      <c r="G448" s="151">
        <v>43</v>
      </c>
      <c r="H448" s="151">
        <v>51</v>
      </c>
      <c r="I448" s="151">
        <v>48</v>
      </c>
      <c r="J448" s="172">
        <v>0.9</v>
      </c>
      <c r="K448" s="154">
        <v>0.948717948717949</v>
      </c>
      <c r="L448" s="154">
        <v>0.977272727272727</v>
      </c>
      <c r="M448" s="154">
        <v>0.941176470588235</v>
      </c>
      <c r="N448" s="207">
        <v>1279</v>
      </c>
      <c r="O448" s="153">
        <v>1208</v>
      </c>
      <c r="P448" s="153">
        <v>37</v>
      </c>
      <c r="Q448" s="151">
        <v>40</v>
      </c>
      <c r="R448" s="151">
        <v>47</v>
      </c>
      <c r="S448" s="154">
        <v>0.944487881157154</v>
      </c>
      <c r="T448" s="154">
        <v>0.948717948717949</v>
      </c>
      <c r="U448" s="155">
        <v>0.909090909090909</v>
      </c>
      <c r="V448" s="155">
        <v>0.92156862745098</v>
      </c>
      <c r="W448" s="173">
        <v>0.0396270396270396</v>
      </c>
      <c r="X448" s="158">
        <v>321</v>
      </c>
      <c r="Y448" s="208">
        <v>301</v>
      </c>
      <c r="Z448" s="208">
        <v>334</v>
      </c>
      <c r="AA448" s="208">
        <v>307</v>
      </c>
      <c r="AB448" s="209">
        <v>0.937694704049844</v>
      </c>
      <c r="AC448" s="155">
        <v>0.919161676646707</v>
      </c>
      <c r="AD448" s="173">
        <v>0.0185330274031377</v>
      </c>
    </row>
    <row r="449" spans="1:30">
      <c r="A449" s="175" t="s">
        <v>375</v>
      </c>
      <c r="B449" s="214" t="s">
        <v>1810</v>
      </c>
      <c r="C449" s="214" t="s">
        <v>443</v>
      </c>
      <c r="D449" s="153">
        <v>88</v>
      </c>
      <c r="E449" s="153">
        <v>87</v>
      </c>
      <c r="F449" s="151">
        <v>93</v>
      </c>
      <c r="G449" s="151">
        <v>93</v>
      </c>
      <c r="H449" s="151">
        <v>104</v>
      </c>
      <c r="I449" s="151">
        <v>104</v>
      </c>
      <c r="J449" s="172">
        <v>0.9</v>
      </c>
      <c r="K449" s="154">
        <v>0.988636363636364</v>
      </c>
      <c r="L449" s="154">
        <v>1</v>
      </c>
      <c r="M449" s="154">
        <v>1</v>
      </c>
      <c r="N449" s="207">
        <v>2633</v>
      </c>
      <c r="O449" s="153">
        <v>2593</v>
      </c>
      <c r="P449" s="153">
        <v>87</v>
      </c>
      <c r="Q449" s="151">
        <v>93</v>
      </c>
      <c r="R449" s="151">
        <v>103</v>
      </c>
      <c r="S449" s="154">
        <v>0.984808203570072</v>
      </c>
      <c r="T449" s="154">
        <v>0.988636363636364</v>
      </c>
      <c r="U449" s="155">
        <v>1</v>
      </c>
      <c r="V449" s="155">
        <v>0.990384615384615</v>
      </c>
      <c r="W449" s="173">
        <v>-0.0113636363636364</v>
      </c>
      <c r="X449" s="158">
        <v>677</v>
      </c>
      <c r="Y449" s="208">
        <v>670</v>
      </c>
      <c r="Z449" s="208">
        <v>685</v>
      </c>
      <c r="AA449" s="208">
        <v>677</v>
      </c>
      <c r="AB449" s="209">
        <v>0.989660265878877</v>
      </c>
      <c r="AC449" s="155">
        <v>0.988321167883212</v>
      </c>
      <c r="AD449" s="173">
        <v>0.00133909799566578</v>
      </c>
    </row>
    <row r="450" spans="1:30">
      <c r="A450" s="175" t="s">
        <v>375</v>
      </c>
      <c r="B450" s="214" t="s">
        <v>1810</v>
      </c>
      <c r="C450" s="214" t="s">
        <v>444</v>
      </c>
      <c r="D450" s="153">
        <v>71</v>
      </c>
      <c r="E450" s="153">
        <v>71</v>
      </c>
      <c r="F450" s="151">
        <v>71</v>
      </c>
      <c r="G450" s="151">
        <v>71</v>
      </c>
      <c r="H450" s="151">
        <v>76</v>
      </c>
      <c r="I450" s="151">
        <v>76</v>
      </c>
      <c r="J450" s="172">
        <v>0.9</v>
      </c>
      <c r="K450" s="154">
        <v>1</v>
      </c>
      <c r="L450" s="154">
        <v>1</v>
      </c>
      <c r="M450" s="154">
        <v>1</v>
      </c>
      <c r="N450" s="207">
        <v>2005</v>
      </c>
      <c r="O450" s="153">
        <v>1998</v>
      </c>
      <c r="P450" s="153">
        <v>71</v>
      </c>
      <c r="Q450" s="151">
        <v>71</v>
      </c>
      <c r="R450" s="151">
        <v>76</v>
      </c>
      <c r="S450" s="154">
        <v>0.996508728179551</v>
      </c>
      <c r="T450" s="154">
        <v>1</v>
      </c>
      <c r="U450" s="155">
        <v>1</v>
      </c>
      <c r="V450" s="155">
        <v>1</v>
      </c>
      <c r="W450" s="173">
        <v>0</v>
      </c>
      <c r="X450" s="158">
        <v>506</v>
      </c>
      <c r="Y450" s="208">
        <v>505</v>
      </c>
      <c r="Z450" s="208">
        <v>512</v>
      </c>
      <c r="AA450" s="208">
        <v>511</v>
      </c>
      <c r="AB450" s="209">
        <v>0.99802371541502</v>
      </c>
      <c r="AC450" s="155">
        <v>0.998046875</v>
      </c>
      <c r="AD450" s="173">
        <v>-2.31595849802257e-5</v>
      </c>
    </row>
    <row r="451" spans="1:30">
      <c r="A451" s="175" t="s">
        <v>375</v>
      </c>
      <c r="B451" s="214" t="s">
        <v>1810</v>
      </c>
      <c r="C451" s="214" t="s">
        <v>445</v>
      </c>
      <c r="D451" s="153">
        <v>53</v>
      </c>
      <c r="E451" s="153">
        <v>53</v>
      </c>
      <c r="F451" s="151">
        <v>58</v>
      </c>
      <c r="G451" s="151">
        <v>56</v>
      </c>
      <c r="H451" s="151">
        <v>54</v>
      </c>
      <c r="I451" s="151">
        <v>53</v>
      </c>
      <c r="J451" s="172">
        <v>0.9</v>
      </c>
      <c r="K451" s="154">
        <v>1</v>
      </c>
      <c r="L451" s="154">
        <v>0.96551724137931</v>
      </c>
      <c r="M451" s="154">
        <v>0.981481481481482</v>
      </c>
      <c r="N451" s="207">
        <v>1551</v>
      </c>
      <c r="O451" s="153">
        <v>1538</v>
      </c>
      <c r="P451" s="153">
        <v>52</v>
      </c>
      <c r="Q451" s="151">
        <v>56</v>
      </c>
      <c r="R451" s="151">
        <v>53</v>
      </c>
      <c r="S451" s="154">
        <v>0.991618310767247</v>
      </c>
      <c r="T451" s="154">
        <v>0.981132075471698</v>
      </c>
      <c r="U451" s="155">
        <v>0.96551724137931</v>
      </c>
      <c r="V451" s="155">
        <v>0.981481481481482</v>
      </c>
      <c r="W451" s="173">
        <v>0.0156148340923877</v>
      </c>
      <c r="X451" s="158">
        <v>391</v>
      </c>
      <c r="Y451" s="208">
        <v>386</v>
      </c>
      <c r="Z451" s="208">
        <v>398</v>
      </c>
      <c r="AA451" s="208">
        <v>397</v>
      </c>
      <c r="AB451" s="209">
        <v>0.987212276214834</v>
      </c>
      <c r="AC451" s="155">
        <v>0.99748743718593</v>
      </c>
      <c r="AD451" s="173">
        <v>-0.0102751609710959</v>
      </c>
    </row>
    <row r="452" spans="1:30">
      <c r="A452" s="175" t="s">
        <v>375</v>
      </c>
      <c r="B452" s="214" t="s">
        <v>1810</v>
      </c>
      <c r="C452" s="214" t="s">
        <v>446</v>
      </c>
      <c r="D452" s="153">
        <v>45</v>
      </c>
      <c r="E452" s="153">
        <v>44</v>
      </c>
      <c r="F452" s="151">
        <v>50</v>
      </c>
      <c r="G452" s="151">
        <v>49</v>
      </c>
      <c r="H452" s="151">
        <v>50</v>
      </c>
      <c r="I452" s="151">
        <v>50</v>
      </c>
      <c r="J452" s="172">
        <v>0.9</v>
      </c>
      <c r="K452" s="154">
        <v>0.977777777777778</v>
      </c>
      <c r="L452" s="154">
        <v>0.98</v>
      </c>
      <c r="M452" s="154">
        <v>1</v>
      </c>
      <c r="N452" s="207">
        <v>1330</v>
      </c>
      <c r="O452" s="153">
        <v>1278</v>
      </c>
      <c r="P452" s="153">
        <v>44</v>
      </c>
      <c r="Q452" s="151">
        <v>49</v>
      </c>
      <c r="R452" s="151">
        <v>50</v>
      </c>
      <c r="S452" s="154">
        <v>0.960902255639098</v>
      </c>
      <c r="T452" s="154">
        <v>0.977777777777778</v>
      </c>
      <c r="U452" s="155">
        <v>0.98</v>
      </c>
      <c r="V452" s="155">
        <v>1</v>
      </c>
      <c r="W452" s="173">
        <v>-0.00222222222222224</v>
      </c>
      <c r="X452" s="158">
        <v>351</v>
      </c>
      <c r="Y452" s="208">
        <v>340</v>
      </c>
      <c r="Z452" s="208">
        <v>341</v>
      </c>
      <c r="AA452" s="208">
        <v>327</v>
      </c>
      <c r="AB452" s="209">
        <v>0.968660968660969</v>
      </c>
      <c r="AC452" s="155">
        <v>0.958944281524927</v>
      </c>
      <c r="AD452" s="173">
        <v>0.0097166871360419</v>
      </c>
    </row>
    <row r="453" spans="1:30">
      <c r="A453" s="175" t="s">
        <v>375</v>
      </c>
      <c r="B453" s="214" t="s">
        <v>1810</v>
      </c>
      <c r="C453" s="214" t="s">
        <v>447</v>
      </c>
      <c r="D453" s="153">
        <v>37</v>
      </c>
      <c r="E453" s="153">
        <v>36</v>
      </c>
      <c r="F453" s="151">
        <v>37</v>
      </c>
      <c r="G453" s="151">
        <v>37</v>
      </c>
      <c r="H453" s="151">
        <v>40</v>
      </c>
      <c r="I453" s="151">
        <v>39</v>
      </c>
      <c r="J453" s="172">
        <v>0.9</v>
      </c>
      <c r="K453" s="154">
        <v>0.972972972972973</v>
      </c>
      <c r="L453" s="154">
        <v>1</v>
      </c>
      <c r="M453" s="154">
        <v>0.975</v>
      </c>
      <c r="N453" s="207">
        <v>1108</v>
      </c>
      <c r="O453" s="153">
        <v>1098</v>
      </c>
      <c r="P453" s="153">
        <v>36</v>
      </c>
      <c r="Q453" s="151">
        <v>37</v>
      </c>
      <c r="R453" s="151">
        <v>39</v>
      </c>
      <c r="S453" s="154">
        <v>0.990974729241877</v>
      </c>
      <c r="T453" s="154">
        <v>0.972972972972973</v>
      </c>
      <c r="U453" s="155">
        <v>1</v>
      </c>
      <c r="V453" s="155">
        <v>0.975</v>
      </c>
      <c r="W453" s="173">
        <v>-0.027027027027027</v>
      </c>
      <c r="X453" s="158">
        <v>277</v>
      </c>
      <c r="Y453" s="208">
        <v>274</v>
      </c>
      <c r="Z453" s="208">
        <v>284</v>
      </c>
      <c r="AA453" s="208">
        <v>282</v>
      </c>
      <c r="AB453" s="209">
        <v>0.989169675090253</v>
      </c>
      <c r="AC453" s="155">
        <v>0.992957746478873</v>
      </c>
      <c r="AD453" s="173">
        <v>-0.00378807138862058</v>
      </c>
    </row>
    <row r="454" spans="1:30">
      <c r="A454" s="175" t="s">
        <v>375</v>
      </c>
      <c r="B454" s="214" t="s">
        <v>1810</v>
      </c>
      <c r="C454" s="214" t="s">
        <v>448</v>
      </c>
      <c r="D454" s="153">
        <v>32</v>
      </c>
      <c r="E454" s="153">
        <v>32</v>
      </c>
      <c r="F454" s="151">
        <v>34</v>
      </c>
      <c r="G454" s="151">
        <v>34</v>
      </c>
      <c r="H454" s="151">
        <v>39</v>
      </c>
      <c r="I454" s="151">
        <v>39</v>
      </c>
      <c r="J454" s="172">
        <v>0.9</v>
      </c>
      <c r="K454" s="154">
        <v>1</v>
      </c>
      <c r="L454" s="154">
        <v>1</v>
      </c>
      <c r="M454" s="154">
        <v>1</v>
      </c>
      <c r="N454" s="207">
        <v>1049</v>
      </c>
      <c r="O454" s="153">
        <v>1044</v>
      </c>
      <c r="P454" s="153">
        <v>32</v>
      </c>
      <c r="Q454" s="151">
        <v>34</v>
      </c>
      <c r="R454" s="151">
        <v>39</v>
      </c>
      <c r="S454" s="154">
        <v>0.995233555767397</v>
      </c>
      <c r="T454" s="154">
        <v>1</v>
      </c>
      <c r="U454" s="155">
        <v>1</v>
      </c>
      <c r="V454" s="155">
        <v>1</v>
      </c>
      <c r="W454" s="173">
        <v>0</v>
      </c>
      <c r="X454" s="158">
        <v>263</v>
      </c>
      <c r="Y454" s="208">
        <v>259</v>
      </c>
      <c r="Z454" s="208">
        <v>268</v>
      </c>
      <c r="AA454" s="208">
        <v>268</v>
      </c>
      <c r="AB454" s="209">
        <v>0.984790874524715</v>
      </c>
      <c r="AC454" s="155">
        <v>1</v>
      </c>
      <c r="AD454" s="173">
        <v>-0.0152091254752852</v>
      </c>
    </row>
    <row r="455" spans="1:30">
      <c r="A455" s="175" t="s">
        <v>375</v>
      </c>
      <c r="B455" s="214" t="s">
        <v>1810</v>
      </c>
      <c r="C455" s="214" t="s">
        <v>449</v>
      </c>
      <c r="D455" s="153">
        <v>30</v>
      </c>
      <c r="E455" s="153">
        <v>29</v>
      </c>
      <c r="F455" s="151">
        <v>30</v>
      </c>
      <c r="G455" s="151">
        <v>29</v>
      </c>
      <c r="H455" s="151">
        <v>33</v>
      </c>
      <c r="I455" s="151">
        <v>31</v>
      </c>
      <c r="J455" s="172">
        <v>0.9</v>
      </c>
      <c r="K455" s="154">
        <v>0.966666666666667</v>
      </c>
      <c r="L455" s="154">
        <v>0.966666666666667</v>
      </c>
      <c r="M455" s="154">
        <v>0.939393939393939</v>
      </c>
      <c r="N455" s="207">
        <v>809</v>
      </c>
      <c r="O455" s="153">
        <v>765</v>
      </c>
      <c r="P455" s="153">
        <v>28</v>
      </c>
      <c r="Q455" s="151">
        <v>29</v>
      </c>
      <c r="R455" s="151">
        <v>29</v>
      </c>
      <c r="S455" s="154">
        <v>0.945611866501854</v>
      </c>
      <c r="T455" s="154">
        <v>0.933333333333333</v>
      </c>
      <c r="U455" s="155">
        <v>0.966666666666667</v>
      </c>
      <c r="V455" s="155">
        <v>0.878787878787879</v>
      </c>
      <c r="W455" s="173">
        <v>-0.0333333333333333</v>
      </c>
      <c r="X455" s="158">
        <v>218</v>
      </c>
      <c r="Y455" s="208">
        <v>206</v>
      </c>
      <c r="Z455" s="208">
        <v>210</v>
      </c>
      <c r="AA455" s="208">
        <v>201</v>
      </c>
      <c r="AB455" s="209">
        <v>0.944954128440367</v>
      </c>
      <c r="AC455" s="155">
        <v>0.957142857142857</v>
      </c>
      <c r="AD455" s="173">
        <v>-0.0121887287024902</v>
      </c>
    </row>
    <row r="456" spans="1:30">
      <c r="A456" s="175" t="s">
        <v>375</v>
      </c>
      <c r="B456" s="214" t="s">
        <v>1810</v>
      </c>
      <c r="C456" s="214" t="s">
        <v>450</v>
      </c>
      <c r="D456" s="153">
        <v>37</v>
      </c>
      <c r="E456" s="153">
        <v>36</v>
      </c>
      <c r="F456" s="151">
        <v>37</v>
      </c>
      <c r="G456" s="151">
        <v>37</v>
      </c>
      <c r="H456" s="151">
        <v>42</v>
      </c>
      <c r="I456" s="151">
        <v>41</v>
      </c>
      <c r="J456" s="172">
        <v>0.9</v>
      </c>
      <c r="K456" s="154">
        <v>0.972972972972973</v>
      </c>
      <c r="L456" s="154">
        <v>1</v>
      </c>
      <c r="M456" s="154">
        <v>0.976190476190476</v>
      </c>
      <c r="N456" s="207">
        <v>1071</v>
      </c>
      <c r="O456" s="153">
        <v>1032</v>
      </c>
      <c r="P456" s="153">
        <v>36</v>
      </c>
      <c r="Q456" s="151">
        <v>37</v>
      </c>
      <c r="R456" s="151">
        <v>40</v>
      </c>
      <c r="S456" s="154">
        <v>0.963585434173669</v>
      </c>
      <c r="T456" s="154">
        <v>0.972972972972973</v>
      </c>
      <c r="U456" s="155">
        <v>1</v>
      </c>
      <c r="V456" s="155">
        <v>0.952380952380952</v>
      </c>
      <c r="W456" s="173">
        <v>-0.027027027027027</v>
      </c>
      <c r="X456" s="158">
        <v>279</v>
      </c>
      <c r="Y456" s="208">
        <v>271</v>
      </c>
      <c r="Z456" s="208">
        <v>282</v>
      </c>
      <c r="AA456" s="208">
        <v>270</v>
      </c>
      <c r="AB456" s="209">
        <v>0.971326164874552</v>
      </c>
      <c r="AC456" s="155">
        <v>0.957446808510638</v>
      </c>
      <c r="AD456" s="173">
        <v>0.0138793563639136</v>
      </c>
    </row>
    <row r="457" spans="1:30">
      <c r="A457" s="175" t="s">
        <v>375</v>
      </c>
      <c r="B457" s="214" t="s">
        <v>1810</v>
      </c>
      <c r="C457" s="214" t="s">
        <v>451</v>
      </c>
      <c r="D457" s="153">
        <v>31</v>
      </c>
      <c r="E457" s="153">
        <v>31</v>
      </c>
      <c r="F457" s="151">
        <v>30</v>
      </c>
      <c r="G457" s="151">
        <v>27</v>
      </c>
      <c r="H457" s="151">
        <v>36</v>
      </c>
      <c r="I457" s="151">
        <v>36</v>
      </c>
      <c r="J457" s="172">
        <v>0.9</v>
      </c>
      <c r="K457" s="154">
        <v>1</v>
      </c>
      <c r="L457" s="154">
        <v>0.9</v>
      </c>
      <c r="M457" s="154">
        <v>1</v>
      </c>
      <c r="N457" s="207">
        <v>912</v>
      </c>
      <c r="O457" s="153">
        <v>897</v>
      </c>
      <c r="P457" s="153">
        <v>31</v>
      </c>
      <c r="Q457" s="151">
        <v>27</v>
      </c>
      <c r="R457" s="151">
        <v>36</v>
      </c>
      <c r="S457" s="154">
        <v>0.983552631578947</v>
      </c>
      <c r="T457" s="154">
        <v>1</v>
      </c>
      <c r="U457" s="155">
        <v>0.9</v>
      </c>
      <c r="V457" s="155">
        <v>1</v>
      </c>
      <c r="W457" s="173">
        <v>0.1</v>
      </c>
      <c r="X457" s="158">
        <v>237</v>
      </c>
      <c r="Y457" s="208">
        <v>233</v>
      </c>
      <c r="Z457" s="208">
        <v>226</v>
      </c>
      <c r="AA457" s="208">
        <v>220</v>
      </c>
      <c r="AB457" s="209">
        <v>0.983122362869198</v>
      </c>
      <c r="AC457" s="155">
        <v>0.973451327433628</v>
      </c>
      <c r="AD457" s="173">
        <v>0.00967103543557002</v>
      </c>
    </row>
    <row r="458" spans="1:30">
      <c r="A458" s="175" t="s">
        <v>375</v>
      </c>
      <c r="B458" s="214" t="s">
        <v>1811</v>
      </c>
      <c r="C458" s="214" t="s">
        <v>452</v>
      </c>
      <c r="D458" s="153">
        <v>36</v>
      </c>
      <c r="E458" s="153">
        <v>35</v>
      </c>
      <c r="F458" s="151">
        <v>39</v>
      </c>
      <c r="G458" s="151">
        <v>38</v>
      </c>
      <c r="H458" s="151">
        <v>41</v>
      </c>
      <c r="I458" s="151">
        <v>41</v>
      </c>
      <c r="J458" s="172">
        <v>0.9</v>
      </c>
      <c r="K458" s="154">
        <v>0.972222222222222</v>
      </c>
      <c r="L458" s="154">
        <v>0.974358974358974</v>
      </c>
      <c r="M458" s="154">
        <v>1</v>
      </c>
      <c r="N458" s="207">
        <v>1049</v>
      </c>
      <c r="O458" s="153">
        <v>997</v>
      </c>
      <c r="P458" s="153">
        <v>35</v>
      </c>
      <c r="Q458" s="151">
        <v>38</v>
      </c>
      <c r="R458" s="151">
        <v>40</v>
      </c>
      <c r="S458" s="154">
        <v>0.950428979980934</v>
      </c>
      <c r="T458" s="154">
        <v>0.972222222222222</v>
      </c>
      <c r="U458" s="155">
        <v>0.974358974358974</v>
      </c>
      <c r="V458" s="155">
        <v>0.975609756097561</v>
      </c>
      <c r="W458" s="173">
        <v>-0.00213675213675213</v>
      </c>
      <c r="X458" s="158">
        <v>275</v>
      </c>
      <c r="Y458" s="208">
        <v>263</v>
      </c>
      <c r="Z458" s="208">
        <v>274</v>
      </c>
      <c r="AA458" s="208">
        <v>257</v>
      </c>
      <c r="AB458" s="209">
        <v>0.956363636363636</v>
      </c>
      <c r="AC458" s="155">
        <v>0.937956204379562</v>
      </c>
      <c r="AD458" s="173">
        <v>0.0184074319840744</v>
      </c>
    </row>
    <row r="459" spans="1:30">
      <c r="A459" s="175" t="s">
        <v>375</v>
      </c>
      <c r="B459" s="214" t="s">
        <v>1811</v>
      </c>
      <c r="C459" s="214" t="s">
        <v>453</v>
      </c>
      <c r="D459" s="153">
        <v>72</v>
      </c>
      <c r="E459" s="153">
        <v>71</v>
      </c>
      <c r="F459" s="151">
        <v>71</v>
      </c>
      <c r="G459" s="151">
        <v>69</v>
      </c>
      <c r="H459" s="151">
        <v>79</v>
      </c>
      <c r="I459" s="151">
        <v>78</v>
      </c>
      <c r="J459" s="172">
        <v>0.9</v>
      </c>
      <c r="K459" s="154">
        <v>0.986111111111111</v>
      </c>
      <c r="L459" s="154">
        <v>0.971830985915493</v>
      </c>
      <c r="M459" s="154">
        <v>0.987341772151899</v>
      </c>
      <c r="N459" s="207">
        <v>2027</v>
      </c>
      <c r="O459" s="153">
        <v>1990</v>
      </c>
      <c r="P459" s="153">
        <v>71</v>
      </c>
      <c r="Q459" s="151">
        <v>69</v>
      </c>
      <c r="R459" s="151">
        <v>78</v>
      </c>
      <c r="S459" s="154">
        <v>0.981746423285644</v>
      </c>
      <c r="T459" s="154">
        <v>0.986111111111111</v>
      </c>
      <c r="U459" s="155">
        <v>0.971830985915493</v>
      </c>
      <c r="V459" s="155">
        <v>0.987341772151899</v>
      </c>
      <c r="W459" s="173">
        <v>0.0142801251956182</v>
      </c>
      <c r="X459" s="158">
        <v>519</v>
      </c>
      <c r="Y459" s="208">
        <v>511</v>
      </c>
      <c r="Z459" s="208">
        <v>522</v>
      </c>
      <c r="AA459" s="208">
        <v>507</v>
      </c>
      <c r="AB459" s="209">
        <v>0.984585741811175</v>
      </c>
      <c r="AC459" s="155">
        <v>0.971264367816092</v>
      </c>
      <c r="AD459" s="173">
        <v>0.0133213739950834</v>
      </c>
    </row>
    <row r="460" spans="1:30">
      <c r="A460" s="175" t="s">
        <v>375</v>
      </c>
      <c r="B460" s="214" t="s">
        <v>1811</v>
      </c>
      <c r="C460" s="214" t="s">
        <v>454</v>
      </c>
      <c r="D460" s="153">
        <v>44</v>
      </c>
      <c r="E460" s="153">
        <v>44</v>
      </c>
      <c r="F460" s="151">
        <v>48</v>
      </c>
      <c r="G460" s="151">
        <v>47</v>
      </c>
      <c r="H460" s="151">
        <v>48</v>
      </c>
      <c r="I460" s="151">
        <v>47</v>
      </c>
      <c r="J460" s="172">
        <v>0.9</v>
      </c>
      <c r="K460" s="154">
        <v>1</v>
      </c>
      <c r="L460" s="154">
        <v>0.979166666666667</v>
      </c>
      <c r="M460" s="154">
        <v>0.979166666666667</v>
      </c>
      <c r="N460" s="207">
        <v>1218</v>
      </c>
      <c r="O460" s="153">
        <v>1113</v>
      </c>
      <c r="P460" s="153">
        <v>42</v>
      </c>
      <c r="Q460" s="151">
        <v>43</v>
      </c>
      <c r="R460" s="151">
        <v>39</v>
      </c>
      <c r="S460" s="154">
        <v>0.913793103448276</v>
      </c>
      <c r="T460" s="154">
        <v>0.954545454545455</v>
      </c>
      <c r="U460" s="155">
        <v>0.895833333333333</v>
      </c>
      <c r="V460" s="155">
        <v>0.8125</v>
      </c>
      <c r="W460" s="173">
        <v>0.0587121212121212</v>
      </c>
      <c r="X460" s="158">
        <v>317</v>
      </c>
      <c r="Y460" s="208">
        <v>289</v>
      </c>
      <c r="Z460" s="208">
        <v>309</v>
      </c>
      <c r="AA460" s="208">
        <v>287</v>
      </c>
      <c r="AB460" s="209">
        <v>0.911671924290221</v>
      </c>
      <c r="AC460" s="155">
        <v>0.928802588996764</v>
      </c>
      <c r="AD460" s="173">
        <v>-0.0171306647065429</v>
      </c>
    </row>
    <row r="461" spans="1:30">
      <c r="A461" s="175" t="s">
        <v>375</v>
      </c>
      <c r="B461" s="214" t="s">
        <v>1811</v>
      </c>
      <c r="C461" s="214" t="s">
        <v>455</v>
      </c>
      <c r="D461" s="153">
        <v>24</v>
      </c>
      <c r="E461" s="153">
        <v>23</v>
      </c>
      <c r="F461" s="151">
        <v>26</v>
      </c>
      <c r="G461" s="151">
        <v>23</v>
      </c>
      <c r="H461" s="151">
        <v>24</v>
      </c>
      <c r="I461" s="151">
        <v>24</v>
      </c>
      <c r="J461" s="172">
        <v>0.9</v>
      </c>
      <c r="K461" s="154">
        <v>0.958333333333333</v>
      </c>
      <c r="L461" s="154">
        <v>0.884615384615385</v>
      </c>
      <c r="M461" s="154">
        <v>1</v>
      </c>
      <c r="N461" s="207">
        <v>681</v>
      </c>
      <c r="O461" s="153">
        <v>657</v>
      </c>
      <c r="P461" s="153">
        <v>23</v>
      </c>
      <c r="Q461" s="151">
        <v>23</v>
      </c>
      <c r="R461" s="151">
        <v>24</v>
      </c>
      <c r="S461" s="154">
        <v>0.964757709251101</v>
      </c>
      <c r="T461" s="154">
        <v>0.958333333333333</v>
      </c>
      <c r="U461" s="155">
        <v>0.884615384615385</v>
      </c>
      <c r="V461" s="155">
        <v>1</v>
      </c>
      <c r="W461" s="173">
        <v>0.0737179487179488</v>
      </c>
      <c r="X461" s="158">
        <v>174</v>
      </c>
      <c r="Y461" s="208">
        <v>166</v>
      </c>
      <c r="Z461" s="208">
        <v>177</v>
      </c>
      <c r="AA461" s="208">
        <v>174</v>
      </c>
      <c r="AB461" s="209">
        <v>0.954022988505747</v>
      </c>
      <c r="AC461" s="155">
        <v>0.983050847457627</v>
      </c>
      <c r="AD461" s="173">
        <v>-0.0290278589518801</v>
      </c>
    </row>
    <row r="462" spans="1:30">
      <c r="A462" s="175" t="s">
        <v>375</v>
      </c>
      <c r="B462" s="214" t="s">
        <v>1811</v>
      </c>
      <c r="C462" s="214" t="s">
        <v>456</v>
      </c>
      <c r="D462" s="153">
        <v>40</v>
      </c>
      <c r="E462" s="153">
        <v>38</v>
      </c>
      <c r="F462" s="151">
        <v>44</v>
      </c>
      <c r="G462" s="151">
        <v>41</v>
      </c>
      <c r="H462" s="151">
        <v>42</v>
      </c>
      <c r="I462" s="151">
        <v>40</v>
      </c>
      <c r="J462" s="172">
        <v>0.9</v>
      </c>
      <c r="K462" s="154">
        <v>0.95</v>
      </c>
      <c r="L462" s="154">
        <v>0.931818181818182</v>
      </c>
      <c r="M462" s="154">
        <v>0.952380952380952</v>
      </c>
      <c r="N462" s="207">
        <v>1114</v>
      </c>
      <c r="O462" s="153">
        <v>976</v>
      </c>
      <c r="P462" s="153">
        <v>37</v>
      </c>
      <c r="Q462" s="151">
        <v>41</v>
      </c>
      <c r="R462" s="151">
        <v>38</v>
      </c>
      <c r="S462" s="154">
        <v>0.876122082585278</v>
      </c>
      <c r="T462" s="154">
        <v>0.925</v>
      </c>
      <c r="U462" s="155">
        <v>0.931818181818182</v>
      </c>
      <c r="V462" s="155">
        <v>0.904761904761905</v>
      </c>
      <c r="W462" s="173">
        <v>-0.00681818181818172</v>
      </c>
      <c r="X462" s="158">
        <v>290</v>
      </c>
      <c r="Y462" s="208">
        <v>263</v>
      </c>
      <c r="Z462" s="208">
        <v>294</v>
      </c>
      <c r="AA462" s="208">
        <v>248</v>
      </c>
      <c r="AB462" s="209">
        <v>0.906896551724138</v>
      </c>
      <c r="AC462" s="155">
        <v>0.843537414965986</v>
      </c>
      <c r="AD462" s="173">
        <v>0.0633591367581515</v>
      </c>
    </row>
    <row r="463" spans="1:30">
      <c r="A463" s="175" t="s">
        <v>375</v>
      </c>
      <c r="B463" s="214" t="s">
        <v>1811</v>
      </c>
      <c r="C463" s="214" t="s">
        <v>457</v>
      </c>
      <c r="D463" s="153">
        <v>63</v>
      </c>
      <c r="E463" s="153">
        <v>59</v>
      </c>
      <c r="F463" s="151">
        <v>64</v>
      </c>
      <c r="G463" s="151">
        <v>64</v>
      </c>
      <c r="H463" s="151">
        <v>66</v>
      </c>
      <c r="I463" s="151">
        <v>64</v>
      </c>
      <c r="J463" s="172">
        <v>0.9</v>
      </c>
      <c r="K463" s="154">
        <v>0.936507936507937</v>
      </c>
      <c r="L463" s="154">
        <v>1</v>
      </c>
      <c r="M463" s="154">
        <v>0.96969696969697</v>
      </c>
      <c r="N463" s="207">
        <v>1786</v>
      </c>
      <c r="O463" s="153">
        <v>1717</v>
      </c>
      <c r="P463" s="153">
        <v>59</v>
      </c>
      <c r="Q463" s="151">
        <v>64</v>
      </c>
      <c r="R463" s="151">
        <v>63</v>
      </c>
      <c r="S463" s="154">
        <v>0.961366181410974</v>
      </c>
      <c r="T463" s="154">
        <v>0.936507936507937</v>
      </c>
      <c r="U463" s="155">
        <v>1</v>
      </c>
      <c r="V463" s="155">
        <v>0.954545454545455</v>
      </c>
      <c r="W463" s="173">
        <v>-0.0634920634920635</v>
      </c>
      <c r="X463" s="158">
        <v>460</v>
      </c>
      <c r="Y463" s="208">
        <v>448</v>
      </c>
      <c r="Z463" s="208">
        <v>454</v>
      </c>
      <c r="AA463" s="208">
        <v>444</v>
      </c>
      <c r="AB463" s="209">
        <v>0.973913043478261</v>
      </c>
      <c r="AC463" s="155">
        <v>0.977973568281938</v>
      </c>
      <c r="AD463" s="173">
        <v>-0.00406052480367747</v>
      </c>
    </row>
    <row r="464" spans="1:30">
      <c r="A464" s="175" t="s">
        <v>375</v>
      </c>
      <c r="B464" s="214" t="s">
        <v>1811</v>
      </c>
      <c r="C464" s="214" t="s">
        <v>458</v>
      </c>
      <c r="D464" s="153">
        <v>41</v>
      </c>
      <c r="E464" s="153">
        <v>40</v>
      </c>
      <c r="F464" s="151">
        <v>41</v>
      </c>
      <c r="G464" s="151">
        <v>41</v>
      </c>
      <c r="H464" s="151">
        <v>49</v>
      </c>
      <c r="I464" s="151">
        <v>48</v>
      </c>
      <c r="J464" s="172">
        <v>0.9</v>
      </c>
      <c r="K464" s="154">
        <v>0.975609756097561</v>
      </c>
      <c r="L464" s="154">
        <v>1</v>
      </c>
      <c r="M464" s="154">
        <v>0.979591836734694</v>
      </c>
      <c r="N464" s="207">
        <v>1217</v>
      </c>
      <c r="O464" s="153">
        <v>1181</v>
      </c>
      <c r="P464" s="153">
        <v>40</v>
      </c>
      <c r="Q464" s="151">
        <v>41</v>
      </c>
      <c r="R464" s="151">
        <v>47</v>
      </c>
      <c r="S464" s="154">
        <v>0.970419063270337</v>
      </c>
      <c r="T464" s="154">
        <v>0.975609756097561</v>
      </c>
      <c r="U464" s="155">
        <v>1</v>
      </c>
      <c r="V464" s="155">
        <v>0.959183673469388</v>
      </c>
      <c r="W464" s="173">
        <v>-0.024390243902439</v>
      </c>
      <c r="X464" s="158">
        <v>315</v>
      </c>
      <c r="Y464" s="208">
        <v>307</v>
      </c>
      <c r="Z464" s="208">
        <v>318</v>
      </c>
      <c r="AA464" s="208">
        <v>314</v>
      </c>
      <c r="AB464" s="209">
        <v>0.974603174603175</v>
      </c>
      <c r="AC464" s="155">
        <v>0.987421383647799</v>
      </c>
      <c r="AD464" s="173">
        <v>-0.0128182090446242</v>
      </c>
    </row>
    <row r="465" spans="1:30">
      <c r="A465" s="175" t="s">
        <v>375</v>
      </c>
      <c r="B465" s="214" t="s">
        <v>1811</v>
      </c>
      <c r="C465" s="214" t="s">
        <v>459</v>
      </c>
      <c r="D465" s="153">
        <v>56</v>
      </c>
      <c r="E465" s="153">
        <v>54</v>
      </c>
      <c r="F465" s="151">
        <v>58</v>
      </c>
      <c r="G465" s="151">
        <v>56</v>
      </c>
      <c r="H465" s="151">
        <v>61</v>
      </c>
      <c r="I465" s="151">
        <v>60</v>
      </c>
      <c r="J465" s="172">
        <v>0.9</v>
      </c>
      <c r="K465" s="154">
        <v>0.964285714285714</v>
      </c>
      <c r="L465" s="154">
        <v>0.96551724137931</v>
      </c>
      <c r="M465" s="154">
        <v>0.983606557377049</v>
      </c>
      <c r="N465" s="207">
        <v>1592</v>
      </c>
      <c r="O465" s="153">
        <v>1502</v>
      </c>
      <c r="P465" s="153">
        <v>52</v>
      </c>
      <c r="Q465" s="151">
        <v>55</v>
      </c>
      <c r="R465" s="151">
        <v>59</v>
      </c>
      <c r="S465" s="154">
        <v>0.943467336683417</v>
      </c>
      <c r="T465" s="154">
        <v>0.928571428571429</v>
      </c>
      <c r="U465" s="155">
        <v>0.948275862068966</v>
      </c>
      <c r="V465" s="155">
        <v>0.967213114754098</v>
      </c>
      <c r="W465" s="173">
        <v>-0.0197044334975369</v>
      </c>
      <c r="X465" s="158">
        <v>413</v>
      </c>
      <c r="Y465" s="208">
        <v>388</v>
      </c>
      <c r="Z465" s="208">
        <v>413</v>
      </c>
      <c r="AA465" s="208">
        <v>395</v>
      </c>
      <c r="AB465" s="209">
        <v>0.939467312348668</v>
      </c>
      <c r="AC465" s="155">
        <v>0.956416464891041</v>
      </c>
      <c r="AD465" s="173">
        <v>-0.0169491525423728</v>
      </c>
    </row>
    <row r="466" spans="1:30">
      <c r="A466" s="175" t="s">
        <v>375</v>
      </c>
      <c r="B466" s="214" t="s">
        <v>1811</v>
      </c>
      <c r="C466" s="214" t="s">
        <v>460</v>
      </c>
      <c r="D466" s="153">
        <v>36</v>
      </c>
      <c r="E466" s="153">
        <v>32</v>
      </c>
      <c r="F466" s="151">
        <v>36</v>
      </c>
      <c r="G466" s="151">
        <v>35</v>
      </c>
      <c r="H466" s="151">
        <v>39</v>
      </c>
      <c r="I466" s="151">
        <v>37</v>
      </c>
      <c r="J466" s="172">
        <v>0.9</v>
      </c>
      <c r="K466" s="154">
        <v>0.888888888888889</v>
      </c>
      <c r="L466" s="154">
        <v>0.972222222222222</v>
      </c>
      <c r="M466" s="154">
        <v>0.948717948717949</v>
      </c>
      <c r="N466" s="207">
        <v>1043</v>
      </c>
      <c r="O466" s="153">
        <v>860</v>
      </c>
      <c r="P466" s="153">
        <v>30</v>
      </c>
      <c r="Q466" s="151">
        <v>30</v>
      </c>
      <c r="R466" s="151">
        <v>31</v>
      </c>
      <c r="S466" s="154">
        <v>0.824544582933845</v>
      </c>
      <c r="T466" s="154">
        <v>0.833333333333333</v>
      </c>
      <c r="U466" s="155">
        <v>0.833333333333333</v>
      </c>
      <c r="V466" s="155">
        <v>0.794871794871795</v>
      </c>
      <c r="W466" s="173">
        <v>0</v>
      </c>
      <c r="X466" s="158">
        <v>260</v>
      </c>
      <c r="Y466" s="208">
        <v>224</v>
      </c>
      <c r="Z466" s="208">
        <v>276</v>
      </c>
      <c r="AA466" s="208">
        <v>232</v>
      </c>
      <c r="AB466" s="209">
        <v>0.861538461538462</v>
      </c>
      <c r="AC466" s="155">
        <v>0.840579710144927</v>
      </c>
      <c r="AD466" s="173">
        <v>0.0209587513935341</v>
      </c>
    </row>
    <row r="467" spans="1:30">
      <c r="A467" s="175" t="s">
        <v>375</v>
      </c>
      <c r="B467" s="214" t="s">
        <v>1811</v>
      </c>
      <c r="C467" s="214" t="s">
        <v>461</v>
      </c>
      <c r="D467" s="153">
        <v>53</v>
      </c>
      <c r="E467" s="153">
        <v>42</v>
      </c>
      <c r="F467" s="151">
        <v>55</v>
      </c>
      <c r="G467" s="151">
        <v>50</v>
      </c>
      <c r="H467" s="151">
        <v>57</v>
      </c>
      <c r="I467" s="151">
        <v>50</v>
      </c>
      <c r="J467" s="172">
        <v>0.9</v>
      </c>
      <c r="K467" s="154">
        <v>0.792452830188679</v>
      </c>
      <c r="L467" s="154">
        <v>0.909090909090909</v>
      </c>
      <c r="M467" s="154">
        <v>0.87719298245614</v>
      </c>
      <c r="N467" s="207">
        <v>1540</v>
      </c>
      <c r="O467" s="153">
        <v>1352</v>
      </c>
      <c r="P467" s="153">
        <v>38</v>
      </c>
      <c r="Q467" s="151">
        <v>46</v>
      </c>
      <c r="R467" s="151">
        <v>44</v>
      </c>
      <c r="S467" s="154">
        <v>0.877922077922078</v>
      </c>
      <c r="T467" s="154">
        <v>0.716981132075472</v>
      </c>
      <c r="U467" s="155">
        <v>0.836363636363636</v>
      </c>
      <c r="V467" s="155">
        <v>0.771929824561403</v>
      </c>
      <c r="W467" s="173">
        <v>-0.119382504288165</v>
      </c>
      <c r="X467" s="158">
        <v>394</v>
      </c>
      <c r="Y467" s="208">
        <v>334</v>
      </c>
      <c r="Z467" s="208">
        <v>393</v>
      </c>
      <c r="AA467" s="208">
        <v>361</v>
      </c>
      <c r="AB467" s="209">
        <v>0.847715736040609</v>
      </c>
      <c r="AC467" s="155">
        <v>0.918575063613232</v>
      </c>
      <c r="AD467" s="173">
        <v>-0.0708593275726225</v>
      </c>
    </row>
    <row r="468" spans="1:30">
      <c r="A468" s="175" t="s">
        <v>375</v>
      </c>
      <c r="B468" s="214" t="s">
        <v>1811</v>
      </c>
      <c r="C468" s="214" t="s">
        <v>462</v>
      </c>
      <c r="D468" s="153">
        <v>39</v>
      </c>
      <c r="E468" s="153">
        <v>35</v>
      </c>
      <c r="F468" s="151">
        <v>40</v>
      </c>
      <c r="G468" s="151">
        <v>37</v>
      </c>
      <c r="H468" s="151">
        <v>41</v>
      </c>
      <c r="I468" s="151">
        <v>37</v>
      </c>
      <c r="J468" s="172">
        <v>0.9</v>
      </c>
      <c r="K468" s="154">
        <v>0.897435897435897</v>
      </c>
      <c r="L468" s="154">
        <v>0.925</v>
      </c>
      <c r="M468" s="154">
        <v>0.902439024390244</v>
      </c>
      <c r="N468" s="207">
        <v>1062</v>
      </c>
      <c r="O468" s="153">
        <v>726</v>
      </c>
      <c r="P468" s="153">
        <v>30</v>
      </c>
      <c r="Q468" s="151">
        <v>31</v>
      </c>
      <c r="R468" s="151">
        <v>30</v>
      </c>
      <c r="S468" s="154">
        <v>0.68361581920904</v>
      </c>
      <c r="T468" s="154">
        <v>0.769230769230769</v>
      </c>
      <c r="U468" s="155">
        <v>0.775</v>
      </c>
      <c r="V468" s="155">
        <v>0.731707317073171</v>
      </c>
      <c r="W468" s="173">
        <v>-0.00576923076923075</v>
      </c>
      <c r="X468" s="158">
        <v>288</v>
      </c>
      <c r="Y468" s="208">
        <v>210</v>
      </c>
      <c r="Z468" s="208">
        <v>279</v>
      </c>
      <c r="AA468" s="208">
        <v>183</v>
      </c>
      <c r="AB468" s="209">
        <v>0.729166666666667</v>
      </c>
      <c r="AC468" s="155">
        <v>0.655913978494624</v>
      </c>
      <c r="AD468" s="173">
        <v>0.073252688172043</v>
      </c>
    </row>
    <row r="469" spans="1:30">
      <c r="A469" s="175" t="s">
        <v>375</v>
      </c>
      <c r="B469" s="214" t="s">
        <v>1811</v>
      </c>
      <c r="C469" s="214" t="s">
        <v>463</v>
      </c>
      <c r="D469" s="153">
        <v>52</v>
      </c>
      <c r="E469" s="153">
        <v>41</v>
      </c>
      <c r="F469" s="151">
        <v>52</v>
      </c>
      <c r="G469" s="151">
        <v>46</v>
      </c>
      <c r="H469" s="151">
        <v>56</v>
      </c>
      <c r="I469" s="151">
        <v>48</v>
      </c>
      <c r="J469" s="172">
        <v>0.9</v>
      </c>
      <c r="K469" s="154">
        <v>0.788461538461538</v>
      </c>
      <c r="L469" s="154">
        <v>0.884615384615385</v>
      </c>
      <c r="M469" s="154">
        <v>0.857142857142857</v>
      </c>
      <c r="N469" s="207">
        <v>1407</v>
      </c>
      <c r="O469" s="153">
        <v>1047</v>
      </c>
      <c r="P469" s="153">
        <v>35</v>
      </c>
      <c r="Q469" s="151">
        <v>43</v>
      </c>
      <c r="R469" s="151">
        <v>42</v>
      </c>
      <c r="S469" s="154">
        <v>0.744136460554371</v>
      </c>
      <c r="T469" s="154">
        <v>0.673076923076923</v>
      </c>
      <c r="U469" s="155">
        <v>0.826923076923077</v>
      </c>
      <c r="V469" s="155">
        <v>0.75</v>
      </c>
      <c r="W469" s="173">
        <v>-0.153846153846154</v>
      </c>
      <c r="X469" s="158">
        <v>366</v>
      </c>
      <c r="Y469" s="208">
        <v>269</v>
      </c>
      <c r="Z469" s="208">
        <v>365</v>
      </c>
      <c r="AA469" s="208">
        <v>268</v>
      </c>
      <c r="AB469" s="209">
        <v>0.734972677595628</v>
      </c>
      <c r="AC469" s="155">
        <v>0.734246575342466</v>
      </c>
      <c r="AD469" s="173">
        <v>0.000726102253162719</v>
      </c>
    </row>
    <row r="470" spans="1:30">
      <c r="A470" s="175" t="s">
        <v>375</v>
      </c>
      <c r="B470" s="214" t="s">
        <v>1811</v>
      </c>
      <c r="C470" s="214" t="s">
        <v>464</v>
      </c>
      <c r="D470" s="153">
        <v>52</v>
      </c>
      <c r="E470" s="153">
        <v>50</v>
      </c>
      <c r="F470" s="151">
        <v>53</v>
      </c>
      <c r="G470" s="151">
        <v>49</v>
      </c>
      <c r="H470" s="151">
        <v>54</v>
      </c>
      <c r="I470" s="151">
        <v>52</v>
      </c>
      <c r="J470" s="172">
        <v>0.9</v>
      </c>
      <c r="K470" s="154">
        <v>0.961538461538462</v>
      </c>
      <c r="L470" s="154">
        <v>0.924528301886792</v>
      </c>
      <c r="M470" s="154">
        <v>0.962962962962963</v>
      </c>
      <c r="N470" s="207">
        <v>1532</v>
      </c>
      <c r="O470" s="153">
        <v>1470</v>
      </c>
      <c r="P470" s="153">
        <v>50</v>
      </c>
      <c r="Q470" s="151">
        <v>48</v>
      </c>
      <c r="R470" s="151">
        <v>50</v>
      </c>
      <c r="S470" s="154">
        <v>0.959530026109661</v>
      </c>
      <c r="T470" s="154">
        <v>0.961538461538462</v>
      </c>
      <c r="U470" s="155">
        <v>0.905660377358491</v>
      </c>
      <c r="V470" s="155">
        <v>0.925925925925926</v>
      </c>
      <c r="W470" s="173">
        <v>0.055878084179971</v>
      </c>
      <c r="X470" s="158">
        <v>399</v>
      </c>
      <c r="Y470" s="208">
        <v>375</v>
      </c>
      <c r="Z470" s="208">
        <v>405</v>
      </c>
      <c r="AA470" s="208">
        <v>392</v>
      </c>
      <c r="AB470" s="209">
        <v>0.93984962406015</v>
      </c>
      <c r="AC470" s="155">
        <v>0.967901234567901</v>
      </c>
      <c r="AD470" s="173">
        <v>-0.0280516105077508</v>
      </c>
    </row>
    <row r="471" spans="1:30">
      <c r="A471" s="175" t="s">
        <v>375</v>
      </c>
      <c r="B471" s="214" t="s">
        <v>1811</v>
      </c>
      <c r="C471" s="214" t="s">
        <v>465</v>
      </c>
      <c r="D471" s="153">
        <v>54</v>
      </c>
      <c r="E471" s="153">
        <v>53</v>
      </c>
      <c r="F471" s="151">
        <v>54</v>
      </c>
      <c r="G471" s="151">
        <v>53</v>
      </c>
      <c r="H471" s="151">
        <v>56</v>
      </c>
      <c r="I471" s="151">
        <v>55</v>
      </c>
      <c r="J471" s="172">
        <v>0.9</v>
      </c>
      <c r="K471" s="154">
        <v>0.981481481481482</v>
      </c>
      <c r="L471" s="154">
        <v>0.981481481481482</v>
      </c>
      <c r="M471" s="154">
        <v>0.982142857142857</v>
      </c>
      <c r="N471" s="207">
        <v>1398</v>
      </c>
      <c r="O471" s="153">
        <v>1251</v>
      </c>
      <c r="P471" s="153">
        <v>44</v>
      </c>
      <c r="Q471" s="151">
        <v>50</v>
      </c>
      <c r="R471" s="151">
        <v>49</v>
      </c>
      <c r="S471" s="154">
        <v>0.894849785407725</v>
      </c>
      <c r="T471" s="154">
        <v>0.814814814814815</v>
      </c>
      <c r="U471" s="155">
        <v>0.925925925925926</v>
      </c>
      <c r="V471" s="155">
        <v>0.875</v>
      </c>
      <c r="W471" s="173">
        <v>-0.111111111111111</v>
      </c>
      <c r="X471" s="158">
        <v>381</v>
      </c>
      <c r="Y471" s="208">
        <v>335</v>
      </c>
      <c r="Z471" s="208">
        <v>360</v>
      </c>
      <c r="AA471" s="208">
        <v>327</v>
      </c>
      <c r="AB471" s="209">
        <v>0.879265091863517</v>
      </c>
      <c r="AC471" s="155">
        <v>0.908333333333333</v>
      </c>
      <c r="AD471" s="173">
        <v>-0.0290682414698162</v>
      </c>
    </row>
    <row r="472" spans="1:30">
      <c r="A472" s="175" t="s">
        <v>375</v>
      </c>
      <c r="B472" s="214" t="s">
        <v>1811</v>
      </c>
      <c r="C472" s="214" t="s">
        <v>466</v>
      </c>
      <c r="D472" s="153">
        <v>44</v>
      </c>
      <c r="E472" s="153">
        <v>38</v>
      </c>
      <c r="F472" s="151">
        <v>46</v>
      </c>
      <c r="G472" s="151">
        <v>43</v>
      </c>
      <c r="H472" s="151">
        <v>44</v>
      </c>
      <c r="I472" s="151">
        <v>39</v>
      </c>
      <c r="J472" s="172">
        <v>0.9</v>
      </c>
      <c r="K472" s="154">
        <v>0.863636363636364</v>
      </c>
      <c r="L472" s="154">
        <v>0.934782608695652</v>
      </c>
      <c r="M472" s="154">
        <v>0.886363636363636</v>
      </c>
      <c r="N472" s="207">
        <v>1266</v>
      </c>
      <c r="O472" s="153">
        <v>828</v>
      </c>
      <c r="P472" s="153">
        <v>28</v>
      </c>
      <c r="Q472" s="151">
        <v>32</v>
      </c>
      <c r="R472" s="151">
        <v>33</v>
      </c>
      <c r="S472" s="154">
        <v>0.654028436018957</v>
      </c>
      <c r="T472" s="154">
        <v>0.636363636363636</v>
      </c>
      <c r="U472" s="155">
        <v>0.695652173913043</v>
      </c>
      <c r="V472" s="155">
        <v>0.75</v>
      </c>
      <c r="W472" s="173">
        <v>-0.0592885375494071</v>
      </c>
      <c r="X472" s="158">
        <v>328</v>
      </c>
      <c r="Y472" s="208">
        <v>217</v>
      </c>
      <c r="Z472" s="208">
        <v>316</v>
      </c>
      <c r="AA472" s="208">
        <v>203</v>
      </c>
      <c r="AB472" s="209">
        <v>0.661585365853659</v>
      </c>
      <c r="AC472" s="155">
        <v>0.642405063291139</v>
      </c>
      <c r="AD472" s="173">
        <v>0.0191803025625193</v>
      </c>
    </row>
    <row r="473" spans="1:30">
      <c r="A473" s="175" t="s">
        <v>375</v>
      </c>
      <c r="B473" s="214" t="s">
        <v>1811</v>
      </c>
      <c r="C473" s="214" t="s">
        <v>467</v>
      </c>
      <c r="D473" s="153">
        <v>79</v>
      </c>
      <c r="E473" s="153">
        <v>78</v>
      </c>
      <c r="F473" s="151">
        <v>87</v>
      </c>
      <c r="G473" s="151">
        <v>86</v>
      </c>
      <c r="H473" s="151">
        <v>90</v>
      </c>
      <c r="I473" s="151">
        <v>89</v>
      </c>
      <c r="J473" s="172">
        <v>0.9</v>
      </c>
      <c r="K473" s="154">
        <v>0.987341772151899</v>
      </c>
      <c r="L473" s="154">
        <v>0.988505747126437</v>
      </c>
      <c r="M473" s="154">
        <v>0.988888888888889</v>
      </c>
      <c r="N473" s="207">
        <v>2398</v>
      </c>
      <c r="O473" s="153">
        <v>2314</v>
      </c>
      <c r="P473" s="153">
        <v>77</v>
      </c>
      <c r="Q473" s="151">
        <v>86</v>
      </c>
      <c r="R473" s="151">
        <v>88</v>
      </c>
      <c r="S473" s="154">
        <v>0.964970809007506</v>
      </c>
      <c r="T473" s="154">
        <v>0.974683544303797</v>
      </c>
      <c r="U473" s="155">
        <v>0.988505747126437</v>
      </c>
      <c r="V473" s="155">
        <v>0.977777777777778</v>
      </c>
      <c r="W473" s="173">
        <v>-0.0138222028226394</v>
      </c>
      <c r="X473" s="158">
        <v>606</v>
      </c>
      <c r="Y473" s="208">
        <v>581</v>
      </c>
      <c r="Z473" s="208">
        <v>623</v>
      </c>
      <c r="AA473" s="208">
        <v>602</v>
      </c>
      <c r="AB473" s="209">
        <v>0.958745874587459</v>
      </c>
      <c r="AC473" s="155">
        <v>0.966292134831461</v>
      </c>
      <c r="AD473" s="173">
        <v>-0.00754626024400196</v>
      </c>
    </row>
    <row r="474" spans="1:30">
      <c r="A474" s="175" t="s">
        <v>375</v>
      </c>
      <c r="B474" s="214" t="s">
        <v>1811</v>
      </c>
      <c r="C474" s="214" t="s">
        <v>468</v>
      </c>
      <c r="D474" s="153">
        <v>19</v>
      </c>
      <c r="E474" s="153">
        <v>17</v>
      </c>
      <c r="F474" s="151">
        <v>21</v>
      </c>
      <c r="G474" s="151">
        <v>19</v>
      </c>
      <c r="H474" s="151">
        <v>20</v>
      </c>
      <c r="I474" s="151">
        <v>19</v>
      </c>
      <c r="J474" s="172">
        <v>0.9</v>
      </c>
      <c r="K474" s="154">
        <v>0.894736842105263</v>
      </c>
      <c r="L474" s="154">
        <v>0.904761904761905</v>
      </c>
      <c r="M474" s="154">
        <v>0.95</v>
      </c>
      <c r="N474" s="207">
        <v>514</v>
      </c>
      <c r="O474" s="153">
        <v>452</v>
      </c>
      <c r="P474" s="153">
        <v>17</v>
      </c>
      <c r="Q474" s="151">
        <v>19</v>
      </c>
      <c r="R474" s="151">
        <v>19</v>
      </c>
      <c r="S474" s="154">
        <v>0.879377431906615</v>
      </c>
      <c r="T474" s="154">
        <v>0.894736842105263</v>
      </c>
      <c r="U474" s="155">
        <v>0.904761904761905</v>
      </c>
      <c r="V474" s="155">
        <v>0.95</v>
      </c>
      <c r="W474" s="173">
        <v>-0.0100250626566416</v>
      </c>
      <c r="X474" s="158">
        <v>138</v>
      </c>
      <c r="Y474" s="208">
        <v>126</v>
      </c>
      <c r="Z474" s="208">
        <v>133</v>
      </c>
      <c r="AA474" s="208">
        <v>119</v>
      </c>
      <c r="AB474" s="209">
        <v>0.91304347826087</v>
      </c>
      <c r="AC474" s="155">
        <v>0.894736842105263</v>
      </c>
      <c r="AD474" s="173">
        <v>0.0183066361556063</v>
      </c>
    </row>
    <row r="475" spans="1:30">
      <c r="A475" s="175" t="s">
        <v>375</v>
      </c>
      <c r="B475" s="214" t="s">
        <v>1811</v>
      </c>
      <c r="C475" s="214" t="s">
        <v>469</v>
      </c>
      <c r="D475" s="153">
        <v>53</v>
      </c>
      <c r="E475" s="153">
        <v>50</v>
      </c>
      <c r="F475" s="151">
        <v>59</v>
      </c>
      <c r="G475" s="151">
        <v>55</v>
      </c>
      <c r="H475" s="151">
        <v>57</v>
      </c>
      <c r="I475" s="151">
        <v>54</v>
      </c>
      <c r="J475" s="172">
        <v>0.9</v>
      </c>
      <c r="K475" s="154">
        <v>0.943396226415094</v>
      </c>
      <c r="L475" s="154">
        <v>0.932203389830508</v>
      </c>
      <c r="M475" s="154">
        <v>0.947368421052632</v>
      </c>
      <c r="N475" s="207">
        <v>1520</v>
      </c>
      <c r="O475" s="153">
        <v>1414</v>
      </c>
      <c r="P475" s="153">
        <v>50</v>
      </c>
      <c r="Q475" s="151">
        <v>55</v>
      </c>
      <c r="R475" s="151">
        <v>54</v>
      </c>
      <c r="S475" s="154">
        <v>0.930263157894737</v>
      </c>
      <c r="T475" s="154">
        <v>0.943396226415094</v>
      </c>
      <c r="U475" s="155">
        <v>0.932203389830508</v>
      </c>
      <c r="V475" s="155">
        <v>0.947368421052632</v>
      </c>
      <c r="W475" s="173">
        <v>0.0111928365845859</v>
      </c>
      <c r="X475" s="158">
        <v>408</v>
      </c>
      <c r="Y475" s="208">
        <v>381</v>
      </c>
      <c r="Z475" s="208">
        <v>393</v>
      </c>
      <c r="AA475" s="208">
        <v>361</v>
      </c>
      <c r="AB475" s="209">
        <v>0.933823529411765</v>
      </c>
      <c r="AC475" s="155">
        <v>0.918575063613232</v>
      </c>
      <c r="AD475" s="173">
        <v>0.0152484657985331</v>
      </c>
    </row>
    <row r="476" spans="1:30">
      <c r="A476" s="175" t="s">
        <v>375</v>
      </c>
      <c r="B476" s="214" t="s">
        <v>1811</v>
      </c>
      <c r="C476" s="214" t="s">
        <v>470</v>
      </c>
      <c r="D476" s="153">
        <v>49</v>
      </c>
      <c r="E476" s="153">
        <v>49</v>
      </c>
      <c r="F476" s="151">
        <v>53</v>
      </c>
      <c r="G476" s="151">
        <v>53</v>
      </c>
      <c r="H476" s="151">
        <v>54</v>
      </c>
      <c r="I476" s="151">
        <v>52</v>
      </c>
      <c r="J476" s="172">
        <v>0.9</v>
      </c>
      <c r="K476" s="154">
        <v>1</v>
      </c>
      <c r="L476" s="154">
        <v>1</v>
      </c>
      <c r="M476" s="154">
        <v>0.962962962962963</v>
      </c>
      <c r="N476" s="207">
        <v>1360</v>
      </c>
      <c r="O476" s="153">
        <v>1311</v>
      </c>
      <c r="P476" s="153">
        <v>49</v>
      </c>
      <c r="Q476" s="151">
        <v>52</v>
      </c>
      <c r="R476" s="151">
        <v>52</v>
      </c>
      <c r="S476" s="154">
        <v>0.963970588235294</v>
      </c>
      <c r="T476" s="154">
        <v>1</v>
      </c>
      <c r="U476" s="155">
        <v>0.981132075471698</v>
      </c>
      <c r="V476" s="155">
        <v>0.962962962962963</v>
      </c>
      <c r="W476" s="173">
        <v>0.0188679245283019</v>
      </c>
      <c r="X476" s="158">
        <v>355</v>
      </c>
      <c r="Y476" s="208">
        <v>350</v>
      </c>
      <c r="Z476" s="208">
        <v>353</v>
      </c>
      <c r="AA476" s="208">
        <v>346</v>
      </c>
      <c r="AB476" s="209">
        <v>0.985915492957746</v>
      </c>
      <c r="AC476" s="155">
        <v>0.980169971671388</v>
      </c>
      <c r="AD476" s="173">
        <v>0.00574552128635841</v>
      </c>
    </row>
    <row r="477" spans="1:30">
      <c r="A477" s="175" t="s">
        <v>375</v>
      </c>
      <c r="B477" s="214" t="s">
        <v>1811</v>
      </c>
      <c r="C477" s="214" t="s">
        <v>471</v>
      </c>
      <c r="D477" s="153">
        <v>48</v>
      </c>
      <c r="E477" s="153">
        <v>45</v>
      </c>
      <c r="F477" s="151">
        <v>50</v>
      </c>
      <c r="G477" s="151">
        <v>49</v>
      </c>
      <c r="H477" s="151">
        <v>50</v>
      </c>
      <c r="I477" s="151">
        <v>49</v>
      </c>
      <c r="J477" s="172">
        <v>0.9</v>
      </c>
      <c r="K477" s="154">
        <v>0.9375</v>
      </c>
      <c r="L477" s="154">
        <v>0.98</v>
      </c>
      <c r="M477" s="154">
        <v>0.98</v>
      </c>
      <c r="N477" s="207">
        <v>1345</v>
      </c>
      <c r="O477" s="153">
        <v>1241</v>
      </c>
      <c r="P477" s="153">
        <v>43</v>
      </c>
      <c r="Q477" s="151">
        <v>49</v>
      </c>
      <c r="R477" s="151">
        <v>49</v>
      </c>
      <c r="S477" s="154">
        <v>0.922676579925651</v>
      </c>
      <c r="T477" s="154">
        <v>0.895833333333333</v>
      </c>
      <c r="U477" s="155">
        <v>0.98</v>
      </c>
      <c r="V477" s="155">
        <v>0.98</v>
      </c>
      <c r="W477" s="173">
        <v>-0.0841666666666666</v>
      </c>
      <c r="X477" s="158">
        <v>352</v>
      </c>
      <c r="Y477" s="208">
        <v>336</v>
      </c>
      <c r="Z477" s="208">
        <v>345</v>
      </c>
      <c r="AA477" s="208">
        <v>322</v>
      </c>
      <c r="AB477" s="209">
        <v>0.954545454545455</v>
      </c>
      <c r="AC477" s="155">
        <v>0.933333333333333</v>
      </c>
      <c r="AD477" s="173">
        <v>0.0212121212121212</v>
      </c>
    </row>
    <row r="478" spans="1:30">
      <c r="A478" s="175" t="s">
        <v>375</v>
      </c>
      <c r="B478" s="214" t="s">
        <v>1812</v>
      </c>
      <c r="C478" s="214" t="s">
        <v>472</v>
      </c>
      <c r="D478" s="153">
        <v>80</v>
      </c>
      <c r="E478" s="153">
        <v>76</v>
      </c>
      <c r="F478" s="151">
        <v>83</v>
      </c>
      <c r="G478" s="151">
        <v>81</v>
      </c>
      <c r="H478" s="151">
        <v>82</v>
      </c>
      <c r="I478" s="151">
        <v>81</v>
      </c>
      <c r="J478" s="172">
        <v>0.9</v>
      </c>
      <c r="K478" s="154">
        <v>0.95</v>
      </c>
      <c r="L478" s="154">
        <v>0.975903614457831</v>
      </c>
      <c r="M478" s="154">
        <v>0.98780487804878</v>
      </c>
      <c r="N478" s="207">
        <v>2101</v>
      </c>
      <c r="O478" s="153">
        <v>2001</v>
      </c>
      <c r="P478" s="153">
        <v>75</v>
      </c>
      <c r="Q478" s="151">
        <v>79</v>
      </c>
      <c r="R478" s="151">
        <v>80</v>
      </c>
      <c r="S478" s="154">
        <v>0.952403617325083</v>
      </c>
      <c r="T478" s="154">
        <v>0.9375</v>
      </c>
      <c r="U478" s="155">
        <v>0.951807228915663</v>
      </c>
      <c r="V478" s="155">
        <v>0.975609756097561</v>
      </c>
      <c r="W478" s="173">
        <v>-0.0143072289156626</v>
      </c>
      <c r="X478" s="158">
        <v>551</v>
      </c>
      <c r="Y478" s="208">
        <v>512</v>
      </c>
      <c r="Z478" s="208">
        <v>536</v>
      </c>
      <c r="AA478" s="208">
        <v>517</v>
      </c>
      <c r="AB478" s="209">
        <v>0.929219600725953</v>
      </c>
      <c r="AC478" s="155">
        <v>0.96455223880597</v>
      </c>
      <c r="AD478" s="173">
        <v>-0.0353326380800174</v>
      </c>
    </row>
    <row r="479" spans="1:30">
      <c r="A479" s="175" t="s">
        <v>375</v>
      </c>
      <c r="B479" s="214" t="s">
        <v>1812</v>
      </c>
      <c r="C479" s="214" t="s">
        <v>473</v>
      </c>
      <c r="D479" s="153">
        <v>57</v>
      </c>
      <c r="E479" s="153">
        <v>54</v>
      </c>
      <c r="F479" s="151">
        <v>60</v>
      </c>
      <c r="G479" s="151">
        <v>54</v>
      </c>
      <c r="H479" s="151">
        <v>65</v>
      </c>
      <c r="I479" s="151">
        <v>63</v>
      </c>
      <c r="J479" s="172">
        <v>0.9</v>
      </c>
      <c r="K479" s="154">
        <v>0.947368421052632</v>
      </c>
      <c r="L479" s="154">
        <v>0.9</v>
      </c>
      <c r="M479" s="154">
        <v>0.969230769230769</v>
      </c>
      <c r="N479" s="207">
        <v>1665</v>
      </c>
      <c r="O479" s="153">
        <v>1557</v>
      </c>
      <c r="P479" s="153">
        <v>53</v>
      </c>
      <c r="Q479" s="151">
        <v>52</v>
      </c>
      <c r="R479" s="151">
        <v>62</v>
      </c>
      <c r="S479" s="154">
        <v>0.935135135135135</v>
      </c>
      <c r="T479" s="154">
        <v>0.929824561403509</v>
      </c>
      <c r="U479" s="155">
        <v>0.866666666666667</v>
      </c>
      <c r="V479" s="155">
        <v>0.953846153846154</v>
      </c>
      <c r="W479" s="173">
        <v>0.0631578947368421</v>
      </c>
      <c r="X479" s="158">
        <v>431</v>
      </c>
      <c r="Y479" s="208">
        <v>401</v>
      </c>
      <c r="Z479" s="208">
        <v>426</v>
      </c>
      <c r="AA479" s="208">
        <v>407</v>
      </c>
      <c r="AB479" s="209">
        <v>0.930394431554524</v>
      </c>
      <c r="AC479" s="155">
        <v>0.955399061032864</v>
      </c>
      <c r="AD479" s="173">
        <v>-0.0250046294783395</v>
      </c>
    </row>
    <row r="480" spans="1:30">
      <c r="A480" s="175" t="s">
        <v>375</v>
      </c>
      <c r="B480" s="214" t="s">
        <v>1812</v>
      </c>
      <c r="C480" s="214" t="s">
        <v>474</v>
      </c>
      <c r="D480" s="153">
        <v>49</v>
      </c>
      <c r="E480" s="153">
        <v>48</v>
      </c>
      <c r="F480" s="151">
        <v>51</v>
      </c>
      <c r="G480" s="151">
        <v>50</v>
      </c>
      <c r="H480" s="151">
        <v>55</v>
      </c>
      <c r="I480" s="151">
        <v>55</v>
      </c>
      <c r="J480" s="172">
        <v>0.9</v>
      </c>
      <c r="K480" s="154">
        <v>0.979591836734694</v>
      </c>
      <c r="L480" s="154">
        <v>0.980392156862745</v>
      </c>
      <c r="M480" s="154">
        <v>1</v>
      </c>
      <c r="N480" s="207">
        <v>1441</v>
      </c>
      <c r="O480" s="153">
        <v>1414</v>
      </c>
      <c r="P480" s="153">
        <v>48</v>
      </c>
      <c r="Q480" s="151">
        <v>49</v>
      </c>
      <c r="R480" s="151">
        <v>55</v>
      </c>
      <c r="S480" s="154">
        <v>0.981263011797363</v>
      </c>
      <c r="T480" s="154">
        <v>0.979591836734694</v>
      </c>
      <c r="U480" s="155">
        <v>0.96078431372549</v>
      </c>
      <c r="V480" s="155">
        <v>1</v>
      </c>
      <c r="W480" s="173">
        <v>0.0188075230092036</v>
      </c>
      <c r="X480" s="158">
        <v>370</v>
      </c>
      <c r="Y480" s="208">
        <v>360</v>
      </c>
      <c r="Z480" s="208">
        <v>371</v>
      </c>
      <c r="AA480" s="208">
        <v>369</v>
      </c>
      <c r="AB480" s="209">
        <v>0.972972972972973</v>
      </c>
      <c r="AC480" s="155">
        <v>0.994609164420485</v>
      </c>
      <c r="AD480" s="173">
        <v>-0.0216361914475122</v>
      </c>
    </row>
    <row r="481" spans="1:30">
      <c r="A481" s="175" t="s">
        <v>375</v>
      </c>
      <c r="B481" s="214" t="s">
        <v>1812</v>
      </c>
      <c r="C481" s="214" t="s">
        <v>475</v>
      </c>
      <c r="D481" s="153">
        <v>14</v>
      </c>
      <c r="E481" s="153">
        <v>14</v>
      </c>
      <c r="F481" s="151">
        <v>15</v>
      </c>
      <c r="G481" s="151">
        <v>15</v>
      </c>
      <c r="H481" s="151">
        <v>14</v>
      </c>
      <c r="I481" s="151">
        <v>14</v>
      </c>
      <c r="J481" s="172">
        <v>0.9</v>
      </c>
      <c r="K481" s="154">
        <v>1</v>
      </c>
      <c r="L481" s="154">
        <v>1</v>
      </c>
      <c r="M481" s="154">
        <v>1</v>
      </c>
      <c r="N481" s="207">
        <v>406</v>
      </c>
      <c r="O481" s="153">
        <v>392</v>
      </c>
      <c r="P481" s="153">
        <v>14</v>
      </c>
      <c r="Q481" s="151">
        <v>15</v>
      </c>
      <c r="R481" s="151">
        <v>14</v>
      </c>
      <c r="S481" s="154">
        <v>0.96551724137931</v>
      </c>
      <c r="T481" s="154">
        <v>1</v>
      </c>
      <c r="U481" s="155">
        <v>1</v>
      </c>
      <c r="V481" s="155">
        <v>1</v>
      </c>
      <c r="W481" s="173">
        <v>0</v>
      </c>
      <c r="X481" s="158">
        <v>103</v>
      </c>
      <c r="Y481" s="208">
        <v>100</v>
      </c>
      <c r="Z481" s="208">
        <v>102</v>
      </c>
      <c r="AA481" s="208">
        <v>96</v>
      </c>
      <c r="AB481" s="209">
        <v>0.970873786407767</v>
      </c>
      <c r="AC481" s="155">
        <v>0.941176470588235</v>
      </c>
      <c r="AD481" s="173">
        <v>0.0296973158195317</v>
      </c>
    </row>
    <row r="482" spans="1:30">
      <c r="A482" s="175" t="s">
        <v>375</v>
      </c>
      <c r="B482" s="214" t="s">
        <v>1812</v>
      </c>
      <c r="C482" s="214" t="s">
        <v>476</v>
      </c>
      <c r="D482" s="153">
        <v>35</v>
      </c>
      <c r="E482" s="153">
        <v>34</v>
      </c>
      <c r="F482" s="151">
        <v>41</v>
      </c>
      <c r="G482" s="151">
        <v>36</v>
      </c>
      <c r="H482" s="151">
        <v>43</v>
      </c>
      <c r="I482" s="151">
        <v>41</v>
      </c>
      <c r="J482" s="172">
        <v>0.9</v>
      </c>
      <c r="K482" s="154">
        <v>0.971428571428571</v>
      </c>
      <c r="L482" s="154">
        <v>0.878048780487805</v>
      </c>
      <c r="M482" s="154">
        <v>0.953488372093023</v>
      </c>
      <c r="N482" s="207">
        <v>1032</v>
      </c>
      <c r="O482" s="153">
        <v>999</v>
      </c>
      <c r="P482" s="153">
        <v>34</v>
      </c>
      <c r="Q482" s="151">
        <v>36</v>
      </c>
      <c r="R482" s="151">
        <v>41</v>
      </c>
      <c r="S482" s="154">
        <v>0.968023255813954</v>
      </c>
      <c r="T482" s="154">
        <v>0.971428571428571</v>
      </c>
      <c r="U482" s="155">
        <v>0.878048780487805</v>
      </c>
      <c r="V482" s="155">
        <v>0.953488372093023</v>
      </c>
      <c r="W482" s="173">
        <v>0.0933797909407665</v>
      </c>
      <c r="X482" s="158">
        <v>272</v>
      </c>
      <c r="Y482" s="208">
        <v>253</v>
      </c>
      <c r="Z482" s="208">
        <v>265</v>
      </c>
      <c r="AA482" s="208">
        <v>260</v>
      </c>
      <c r="AB482" s="209">
        <v>0.930147058823529</v>
      </c>
      <c r="AC482" s="155">
        <v>0.981132075471698</v>
      </c>
      <c r="AD482" s="173">
        <v>-0.0509850166481687</v>
      </c>
    </row>
    <row r="483" spans="1:30">
      <c r="A483" s="175" t="s">
        <v>375</v>
      </c>
      <c r="B483" s="214" t="s">
        <v>1812</v>
      </c>
      <c r="C483" s="214" t="s">
        <v>477</v>
      </c>
      <c r="D483" s="153">
        <v>65</v>
      </c>
      <c r="E483" s="153">
        <v>64</v>
      </c>
      <c r="F483" s="151">
        <v>69</v>
      </c>
      <c r="G483" s="151">
        <v>69</v>
      </c>
      <c r="H483" s="151">
        <v>73</v>
      </c>
      <c r="I483" s="151">
        <v>73</v>
      </c>
      <c r="J483" s="172">
        <v>0.9</v>
      </c>
      <c r="K483" s="154">
        <v>0.984615384615385</v>
      </c>
      <c r="L483" s="154">
        <v>1</v>
      </c>
      <c r="M483" s="154">
        <v>1</v>
      </c>
      <c r="N483" s="207">
        <v>1854</v>
      </c>
      <c r="O483" s="153">
        <v>1793</v>
      </c>
      <c r="P483" s="153">
        <v>61</v>
      </c>
      <c r="Q483" s="151">
        <v>68</v>
      </c>
      <c r="R483" s="151">
        <v>71</v>
      </c>
      <c r="S483" s="154">
        <v>0.967098166127292</v>
      </c>
      <c r="T483" s="154">
        <v>0.938461538461538</v>
      </c>
      <c r="U483" s="155">
        <v>0.985507246376812</v>
      </c>
      <c r="V483" s="155">
        <v>0.972602739726027</v>
      </c>
      <c r="W483" s="173">
        <v>-0.0470457079152732</v>
      </c>
      <c r="X483" s="158">
        <v>492</v>
      </c>
      <c r="Y483" s="208">
        <v>483</v>
      </c>
      <c r="Z483" s="208">
        <v>496</v>
      </c>
      <c r="AA483" s="208">
        <v>475</v>
      </c>
      <c r="AB483" s="209">
        <v>0.981707317073171</v>
      </c>
      <c r="AC483" s="155">
        <v>0.957661290322581</v>
      </c>
      <c r="AD483" s="173">
        <v>0.0240460267505901</v>
      </c>
    </row>
    <row r="484" spans="1:30">
      <c r="A484" s="175" t="s">
        <v>375</v>
      </c>
      <c r="B484" s="214" t="s">
        <v>1812</v>
      </c>
      <c r="C484" s="214" t="s">
        <v>478</v>
      </c>
      <c r="D484" s="153">
        <v>69</v>
      </c>
      <c r="E484" s="153">
        <v>66</v>
      </c>
      <c r="F484" s="151">
        <v>71</v>
      </c>
      <c r="G484" s="151">
        <v>65</v>
      </c>
      <c r="H484" s="151">
        <v>87</v>
      </c>
      <c r="I484" s="151">
        <v>80</v>
      </c>
      <c r="J484" s="172">
        <v>0.9</v>
      </c>
      <c r="K484" s="154">
        <v>0.956521739130435</v>
      </c>
      <c r="L484" s="154">
        <v>0.915492957746479</v>
      </c>
      <c r="M484" s="154">
        <v>0.919540229885057</v>
      </c>
      <c r="N484" s="207">
        <v>2212</v>
      </c>
      <c r="O484" s="153">
        <v>2070</v>
      </c>
      <c r="P484" s="153">
        <v>63</v>
      </c>
      <c r="Q484" s="151">
        <v>63</v>
      </c>
      <c r="R484" s="151">
        <v>78</v>
      </c>
      <c r="S484" s="154">
        <v>0.935804701627486</v>
      </c>
      <c r="T484" s="154">
        <v>0.91304347826087</v>
      </c>
      <c r="U484" s="155">
        <v>0.887323943661972</v>
      </c>
      <c r="V484" s="155">
        <v>0.896551724137931</v>
      </c>
      <c r="W484" s="173">
        <v>0.0257195345988976</v>
      </c>
      <c r="X484" s="158">
        <v>572</v>
      </c>
      <c r="Y484" s="208">
        <v>524</v>
      </c>
      <c r="Z484" s="208">
        <v>605</v>
      </c>
      <c r="AA484" s="208">
        <v>573</v>
      </c>
      <c r="AB484" s="209">
        <v>0.916083916083916</v>
      </c>
      <c r="AC484" s="155">
        <v>0.947107438016529</v>
      </c>
      <c r="AD484" s="173">
        <v>-0.0310235219326129</v>
      </c>
    </row>
    <row r="485" spans="1:30">
      <c r="A485" s="175" t="s">
        <v>375</v>
      </c>
      <c r="B485" s="214" t="s">
        <v>1812</v>
      </c>
      <c r="C485" s="214" t="s">
        <v>479</v>
      </c>
      <c r="D485" s="153">
        <v>49</v>
      </c>
      <c r="E485" s="153">
        <v>48</v>
      </c>
      <c r="F485" s="151">
        <v>49</v>
      </c>
      <c r="G485" s="151">
        <v>48</v>
      </c>
      <c r="H485" s="151">
        <v>57</v>
      </c>
      <c r="I485" s="151">
        <v>56</v>
      </c>
      <c r="J485" s="172">
        <v>0.9</v>
      </c>
      <c r="K485" s="154">
        <v>0.979591836734694</v>
      </c>
      <c r="L485" s="154">
        <v>0.979591836734694</v>
      </c>
      <c r="M485" s="154">
        <v>0.982456140350877</v>
      </c>
      <c r="N485" s="207">
        <v>1436</v>
      </c>
      <c r="O485" s="153">
        <v>1393</v>
      </c>
      <c r="P485" s="153">
        <v>47</v>
      </c>
      <c r="Q485" s="151">
        <v>48</v>
      </c>
      <c r="R485" s="151">
        <v>56</v>
      </c>
      <c r="S485" s="154">
        <v>0.970055710306407</v>
      </c>
      <c r="T485" s="154">
        <v>0.959183673469388</v>
      </c>
      <c r="U485" s="155">
        <v>0.979591836734694</v>
      </c>
      <c r="V485" s="155">
        <v>0.982456140350877</v>
      </c>
      <c r="W485" s="173">
        <v>-0.0204081632653061</v>
      </c>
      <c r="X485" s="158">
        <v>367</v>
      </c>
      <c r="Y485" s="208">
        <v>358</v>
      </c>
      <c r="Z485" s="208">
        <v>382</v>
      </c>
      <c r="AA485" s="208">
        <v>370</v>
      </c>
      <c r="AB485" s="209">
        <v>0.975476839237057</v>
      </c>
      <c r="AC485" s="155">
        <v>0.968586387434555</v>
      </c>
      <c r="AD485" s="173">
        <v>0.00689045180250225</v>
      </c>
    </row>
    <row r="486" spans="1:30">
      <c r="A486" s="175" t="s">
        <v>375</v>
      </c>
      <c r="B486" s="214" t="s">
        <v>1812</v>
      </c>
      <c r="C486" s="214" t="s">
        <v>480</v>
      </c>
      <c r="D486" s="153">
        <v>45</v>
      </c>
      <c r="E486" s="153">
        <v>45</v>
      </c>
      <c r="F486" s="151">
        <v>44</v>
      </c>
      <c r="G486" s="151">
        <v>42</v>
      </c>
      <c r="H486" s="151">
        <v>47</v>
      </c>
      <c r="I486" s="151">
        <v>46</v>
      </c>
      <c r="J486" s="172">
        <v>0.9</v>
      </c>
      <c r="K486" s="154">
        <v>1</v>
      </c>
      <c r="L486" s="154">
        <v>0.954545454545455</v>
      </c>
      <c r="M486" s="154">
        <v>0.978723404255319</v>
      </c>
      <c r="N486" s="207">
        <v>1210</v>
      </c>
      <c r="O486" s="153">
        <v>1140</v>
      </c>
      <c r="P486" s="153">
        <v>45</v>
      </c>
      <c r="Q486" s="151">
        <v>42</v>
      </c>
      <c r="R486" s="151">
        <v>46</v>
      </c>
      <c r="S486" s="154">
        <v>0.942148760330578</v>
      </c>
      <c r="T486" s="154">
        <v>1</v>
      </c>
      <c r="U486" s="155">
        <v>0.954545454545455</v>
      </c>
      <c r="V486" s="155">
        <v>0.978723404255319</v>
      </c>
      <c r="W486" s="173">
        <v>0.0454545454545454</v>
      </c>
      <c r="X486" s="158">
        <v>317</v>
      </c>
      <c r="Y486" s="208">
        <v>311</v>
      </c>
      <c r="Z486" s="208">
        <v>315</v>
      </c>
      <c r="AA486" s="208">
        <v>296</v>
      </c>
      <c r="AB486" s="209">
        <v>0.981072555205047</v>
      </c>
      <c r="AC486" s="155">
        <v>0.93968253968254</v>
      </c>
      <c r="AD486" s="173">
        <v>0.0413900155225077</v>
      </c>
    </row>
    <row r="487" spans="1:30">
      <c r="A487" s="175" t="s">
        <v>375</v>
      </c>
      <c r="B487" s="214" t="s">
        <v>1812</v>
      </c>
      <c r="C487" s="214" t="s">
        <v>481</v>
      </c>
      <c r="D487" s="153">
        <v>43</v>
      </c>
      <c r="E487" s="153">
        <v>41</v>
      </c>
      <c r="F487" s="151">
        <v>42</v>
      </c>
      <c r="G487" s="151">
        <v>40</v>
      </c>
      <c r="H487" s="151">
        <v>44</v>
      </c>
      <c r="I487" s="151">
        <v>41</v>
      </c>
      <c r="J487" s="172">
        <v>0.9</v>
      </c>
      <c r="K487" s="154">
        <v>0.953488372093023</v>
      </c>
      <c r="L487" s="154">
        <v>0.952380952380952</v>
      </c>
      <c r="M487" s="154">
        <v>0.931818181818182</v>
      </c>
      <c r="N487" s="207">
        <v>1194</v>
      </c>
      <c r="O487" s="153">
        <v>1174</v>
      </c>
      <c r="P487" s="153">
        <v>41</v>
      </c>
      <c r="Q487" s="151">
        <v>40</v>
      </c>
      <c r="R487" s="151">
        <v>41</v>
      </c>
      <c r="S487" s="154">
        <v>0.983249581239531</v>
      </c>
      <c r="T487" s="154">
        <v>0.953488372093023</v>
      </c>
      <c r="U487" s="155">
        <v>0.952380952380952</v>
      </c>
      <c r="V487" s="155">
        <v>0.931818181818182</v>
      </c>
      <c r="W487" s="173">
        <v>0.00110741971207096</v>
      </c>
      <c r="X487" s="158">
        <v>301</v>
      </c>
      <c r="Y487" s="208">
        <v>293</v>
      </c>
      <c r="Z487" s="208">
        <v>308</v>
      </c>
      <c r="AA487" s="208">
        <v>302</v>
      </c>
      <c r="AB487" s="209">
        <v>0.973421926910299</v>
      </c>
      <c r="AC487" s="155">
        <v>0.980519480519481</v>
      </c>
      <c r="AD487" s="173">
        <v>-0.00709755360918152</v>
      </c>
    </row>
    <row r="488" spans="1:30">
      <c r="A488" s="175" t="s">
        <v>375</v>
      </c>
      <c r="B488" s="214" t="s">
        <v>1812</v>
      </c>
      <c r="C488" s="214" t="s">
        <v>482</v>
      </c>
      <c r="D488" s="153">
        <v>30</v>
      </c>
      <c r="E488" s="153">
        <v>29</v>
      </c>
      <c r="F488" s="151">
        <v>34</v>
      </c>
      <c r="G488" s="151">
        <v>33</v>
      </c>
      <c r="H488" s="151">
        <v>38</v>
      </c>
      <c r="I488" s="151">
        <v>38</v>
      </c>
      <c r="J488" s="172">
        <v>0.9</v>
      </c>
      <c r="K488" s="154">
        <v>0.966666666666667</v>
      </c>
      <c r="L488" s="154">
        <v>0.970588235294118</v>
      </c>
      <c r="M488" s="154">
        <v>1</v>
      </c>
      <c r="N488" s="207">
        <v>974</v>
      </c>
      <c r="O488" s="153">
        <v>971</v>
      </c>
      <c r="P488" s="153">
        <v>29</v>
      </c>
      <c r="Q488" s="151">
        <v>33</v>
      </c>
      <c r="R488" s="151">
        <v>38</v>
      </c>
      <c r="S488" s="154">
        <v>0.996919917864476</v>
      </c>
      <c r="T488" s="154">
        <v>0.966666666666667</v>
      </c>
      <c r="U488" s="155">
        <v>0.970588235294118</v>
      </c>
      <c r="V488" s="155">
        <v>1</v>
      </c>
      <c r="W488" s="173">
        <v>-0.00392156862745097</v>
      </c>
      <c r="X488" s="158">
        <v>247</v>
      </c>
      <c r="Y488" s="208">
        <v>245</v>
      </c>
      <c r="Z488" s="208">
        <v>251</v>
      </c>
      <c r="AA488" s="208">
        <v>251</v>
      </c>
      <c r="AB488" s="209">
        <v>0.991902834008097</v>
      </c>
      <c r="AC488" s="155">
        <v>1</v>
      </c>
      <c r="AD488" s="173">
        <v>-0.0080971659919028</v>
      </c>
    </row>
    <row r="489" spans="1:30">
      <c r="A489" s="175" t="s">
        <v>375</v>
      </c>
      <c r="B489" s="214" t="s">
        <v>1812</v>
      </c>
      <c r="C489" s="214" t="s">
        <v>483</v>
      </c>
      <c r="D489" s="153">
        <v>70</v>
      </c>
      <c r="E489" s="153">
        <v>63</v>
      </c>
      <c r="F489" s="151">
        <v>71</v>
      </c>
      <c r="G489" s="151">
        <v>63</v>
      </c>
      <c r="H489" s="151">
        <v>75</v>
      </c>
      <c r="I489" s="151">
        <v>69</v>
      </c>
      <c r="J489" s="172">
        <v>0.9</v>
      </c>
      <c r="K489" s="154">
        <v>0.9</v>
      </c>
      <c r="L489" s="154">
        <v>0.887323943661972</v>
      </c>
      <c r="M489" s="154">
        <v>0.92</v>
      </c>
      <c r="N489" s="207">
        <v>1962</v>
      </c>
      <c r="O489" s="153">
        <v>1845</v>
      </c>
      <c r="P489" s="153">
        <v>63</v>
      </c>
      <c r="Q489" s="151">
        <v>63</v>
      </c>
      <c r="R489" s="151">
        <v>69</v>
      </c>
      <c r="S489" s="154">
        <v>0.940366972477064</v>
      </c>
      <c r="T489" s="154">
        <v>0.9</v>
      </c>
      <c r="U489" s="155">
        <v>0.887323943661972</v>
      </c>
      <c r="V489" s="155">
        <v>0.92</v>
      </c>
      <c r="W489" s="173">
        <v>0.0126760563380282</v>
      </c>
      <c r="X489" s="158">
        <v>499</v>
      </c>
      <c r="Y489" s="208">
        <v>464</v>
      </c>
      <c r="Z489" s="208">
        <v>515</v>
      </c>
      <c r="AA489" s="208">
        <v>478</v>
      </c>
      <c r="AB489" s="209">
        <v>0.929859719438878</v>
      </c>
      <c r="AC489" s="155">
        <v>0.928155339805825</v>
      </c>
      <c r="AD489" s="173">
        <v>0.00170437963305259</v>
      </c>
    </row>
    <row r="490" spans="1:30">
      <c r="A490" s="175" t="s">
        <v>375</v>
      </c>
      <c r="B490" s="214" t="s">
        <v>1812</v>
      </c>
      <c r="C490" s="214" t="s">
        <v>484</v>
      </c>
      <c r="D490" s="153">
        <v>64</v>
      </c>
      <c r="E490" s="153">
        <v>63</v>
      </c>
      <c r="F490" s="151">
        <v>63</v>
      </c>
      <c r="G490" s="151">
        <v>61</v>
      </c>
      <c r="H490" s="151">
        <v>71</v>
      </c>
      <c r="I490" s="151">
        <v>69</v>
      </c>
      <c r="J490" s="172">
        <v>0.9</v>
      </c>
      <c r="K490" s="154">
        <v>0.984375</v>
      </c>
      <c r="L490" s="154">
        <v>0.968253968253968</v>
      </c>
      <c r="M490" s="154">
        <v>0.971830985915493</v>
      </c>
      <c r="N490" s="207">
        <v>1794</v>
      </c>
      <c r="O490" s="153">
        <v>1755</v>
      </c>
      <c r="P490" s="153">
        <v>63</v>
      </c>
      <c r="Q490" s="151">
        <v>61</v>
      </c>
      <c r="R490" s="151">
        <v>69</v>
      </c>
      <c r="S490" s="154">
        <v>0.978260869565217</v>
      </c>
      <c r="T490" s="154">
        <v>0.984375</v>
      </c>
      <c r="U490" s="155">
        <v>0.968253968253968</v>
      </c>
      <c r="V490" s="155">
        <v>0.971830985915493</v>
      </c>
      <c r="W490" s="173">
        <v>0.0161210317460317</v>
      </c>
      <c r="X490" s="158">
        <v>473</v>
      </c>
      <c r="Y490" s="208">
        <v>459</v>
      </c>
      <c r="Z490" s="208">
        <v>469</v>
      </c>
      <c r="AA490" s="208">
        <v>457</v>
      </c>
      <c r="AB490" s="209">
        <v>0.970401691331924</v>
      </c>
      <c r="AC490" s="155">
        <v>0.974413646055437</v>
      </c>
      <c r="AD490" s="173">
        <v>-0.00401195472351323</v>
      </c>
    </row>
    <row r="491" spans="1:30">
      <c r="A491" s="175" t="s">
        <v>375</v>
      </c>
      <c r="B491" s="214" t="s">
        <v>1812</v>
      </c>
      <c r="C491" s="214" t="s">
        <v>485</v>
      </c>
      <c r="D491" s="153">
        <v>44</v>
      </c>
      <c r="E491" s="153">
        <v>42</v>
      </c>
      <c r="F491" s="151">
        <v>55</v>
      </c>
      <c r="G491" s="151">
        <v>52</v>
      </c>
      <c r="H491" s="151">
        <v>61</v>
      </c>
      <c r="I491" s="151">
        <v>59</v>
      </c>
      <c r="J491" s="172">
        <v>0.9</v>
      </c>
      <c r="K491" s="154">
        <v>0.954545454545455</v>
      </c>
      <c r="L491" s="154">
        <v>0.945454545454545</v>
      </c>
      <c r="M491" s="154">
        <v>0.967213114754098</v>
      </c>
      <c r="N491" s="207">
        <v>1505</v>
      </c>
      <c r="O491" s="153">
        <v>1450</v>
      </c>
      <c r="P491" s="153">
        <v>42</v>
      </c>
      <c r="Q491" s="151">
        <v>52</v>
      </c>
      <c r="R491" s="151">
        <v>59</v>
      </c>
      <c r="S491" s="154">
        <v>0.963455149501661</v>
      </c>
      <c r="T491" s="154">
        <v>0.954545454545455</v>
      </c>
      <c r="U491" s="155">
        <v>0.945454545454545</v>
      </c>
      <c r="V491" s="155">
        <v>0.967213114754098</v>
      </c>
      <c r="W491" s="173">
        <v>0.00909090909090915</v>
      </c>
      <c r="X491" s="158">
        <v>394</v>
      </c>
      <c r="Y491" s="208">
        <v>381</v>
      </c>
      <c r="Z491" s="208">
        <v>389</v>
      </c>
      <c r="AA491" s="208">
        <v>371</v>
      </c>
      <c r="AB491" s="209">
        <v>0.967005076142132</v>
      </c>
      <c r="AC491" s="155">
        <v>0.953727506426735</v>
      </c>
      <c r="AD491" s="173">
        <v>0.0132775697153967</v>
      </c>
    </row>
    <row r="492" spans="1:30">
      <c r="A492" s="175" t="s">
        <v>375</v>
      </c>
      <c r="B492" s="214" t="s">
        <v>1812</v>
      </c>
      <c r="C492" s="214" t="s">
        <v>486</v>
      </c>
      <c r="D492" s="153">
        <v>24</v>
      </c>
      <c r="E492" s="153">
        <v>24</v>
      </c>
      <c r="F492" s="151">
        <v>31</v>
      </c>
      <c r="G492" s="151">
        <v>31</v>
      </c>
      <c r="H492" s="151">
        <v>27</v>
      </c>
      <c r="I492" s="151">
        <v>26</v>
      </c>
      <c r="J492" s="172">
        <v>0.9</v>
      </c>
      <c r="K492" s="154">
        <v>1</v>
      </c>
      <c r="L492" s="154">
        <v>1</v>
      </c>
      <c r="M492" s="154">
        <v>0.962962962962963</v>
      </c>
      <c r="N492" s="207">
        <v>737</v>
      </c>
      <c r="O492" s="153">
        <v>708</v>
      </c>
      <c r="P492" s="153">
        <v>24</v>
      </c>
      <c r="Q492" s="151">
        <v>31</v>
      </c>
      <c r="R492" s="151">
        <v>26</v>
      </c>
      <c r="S492" s="154">
        <v>0.960651289009498</v>
      </c>
      <c r="T492" s="154">
        <v>1</v>
      </c>
      <c r="U492" s="155">
        <v>1</v>
      </c>
      <c r="V492" s="155">
        <v>0.962962962962963</v>
      </c>
      <c r="W492" s="173">
        <v>0</v>
      </c>
      <c r="X492" s="158">
        <v>190</v>
      </c>
      <c r="Y492" s="208">
        <v>187</v>
      </c>
      <c r="Z492" s="208">
        <v>189</v>
      </c>
      <c r="AA492" s="208">
        <v>185</v>
      </c>
      <c r="AB492" s="209">
        <v>0.984210526315789</v>
      </c>
      <c r="AC492" s="155">
        <v>0.978835978835979</v>
      </c>
      <c r="AD492" s="173">
        <v>0.00537454747981059</v>
      </c>
    </row>
    <row r="493" spans="1:30">
      <c r="A493" s="175" t="s">
        <v>375</v>
      </c>
      <c r="B493" s="214" t="s">
        <v>1813</v>
      </c>
      <c r="C493" s="214" t="s">
        <v>487</v>
      </c>
      <c r="D493" s="153">
        <v>64</v>
      </c>
      <c r="E493" s="153">
        <v>64</v>
      </c>
      <c r="F493" s="151">
        <v>66</v>
      </c>
      <c r="G493" s="151">
        <v>66</v>
      </c>
      <c r="H493" s="151">
        <v>71</v>
      </c>
      <c r="I493" s="151">
        <v>71</v>
      </c>
      <c r="J493" s="172">
        <v>0.9</v>
      </c>
      <c r="K493" s="154">
        <v>1</v>
      </c>
      <c r="L493" s="154">
        <v>1</v>
      </c>
      <c r="M493" s="154">
        <v>1</v>
      </c>
      <c r="N493" s="207">
        <v>1818</v>
      </c>
      <c r="O493" s="153">
        <v>1818</v>
      </c>
      <c r="P493" s="153">
        <v>64</v>
      </c>
      <c r="Q493" s="151">
        <v>66</v>
      </c>
      <c r="R493" s="151">
        <v>71</v>
      </c>
      <c r="S493" s="154">
        <v>1</v>
      </c>
      <c r="T493" s="154">
        <v>1</v>
      </c>
      <c r="U493" s="155">
        <v>1</v>
      </c>
      <c r="V493" s="155">
        <v>1</v>
      </c>
      <c r="W493" s="173">
        <v>0</v>
      </c>
      <c r="X493" s="158">
        <v>470</v>
      </c>
      <c r="Y493" s="208">
        <v>470</v>
      </c>
      <c r="Z493" s="208">
        <v>473</v>
      </c>
      <c r="AA493" s="208">
        <v>473</v>
      </c>
      <c r="AB493" s="209">
        <v>1</v>
      </c>
      <c r="AC493" s="155">
        <v>1</v>
      </c>
      <c r="AD493" s="173">
        <v>0</v>
      </c>
    </row>
    <row r="494" spans="1:30">
      <c r="A494" s="175" t="s">
        <v>375</v>
      </c>
      <c r="B494" s="214" t="s">
        <v>1813</v>
      </c>
      <c r="C494" s="214" t="s">
        <v>488</v>
      </c>
      <c r="D494" s="153">
        <v>70</v>
      </c>
      <c r="E494" s="153">
        <v>70</v>
      </c>
      <c r="F494" s="151">
        <v>67</v>
      </c>
      <c r="G494" s="151">
        <v>67</v>
      </c>
      <c r="H494" s="151">
        <v>73</v>
      </c>
      <c r="I494" s="151">
        <v>73</v>
      </c>
      <c r="J494" s="172">
        <v>0.9</v>
      </c>
      <c r="K494" s="154">
        <v>1</v>
      </c>
      <c r="L494" s="154">
        <v>1</v>
      </c>
      <c r="M494" s="154">
        <v>1</v>
      </c>
      <c r="N494" s="207">
        <v>1814</v>
      </c>
      <c r="O494" s="153">
        <v>1813</v>
      </c>
      <c r="P494" s="153">
        <v>70</v>
      </c>
      <c r="Q494" s="151">
        <v>67</v>
      </c>
      <c r="R494" s="151">
        <v>73</v>
      </c>
      <c r="S494" s="154">
        <v>0.999448732083793</v>
      </c>
      <c r="T494" s="154">
        <v>1</v>
      </c>
      <c r="U494" s="155">
        <v>1</v>
      </c>
      <c r="V494" s="155">
        <v>1</v>
      </c>
      <c r="W494" s="173">
        <v>0</v>
      </c>
      <c r="X494" s="158">
        <v>480</v>
      </c>
      <c r="Y494" s="208">
        <v>480</v>
      </c>
      <c r="Z494" s="208">
        <v>459</v>
      </c>
      <c r="AA494" s="208">
        <v>459</v>
      </c>
      <c r="AB494" s="209">
        <v>1</v>
      </c>
      <c r="AC494" s="155">
        <v>1</v>
      </c>
      <c r="AD494" s="173">
        <v>0</v>
      </c>
    </row>
    <row r="495" spans="1:30">
      <c r="A495" s="175" t="s">
        <v>375</v>
      </c>
      <c r="B495" s="214" t="s">
        <v>1813</v>
      </c>
      <c r="C495" s="214" t="s">
        <v>489</v>
      </c>
      <c r="D495" s="153">
        <v>48</v>
      </c>
      <c r="E495" s="153">
        <v>45</v>
      </c>
      <c r="F495" s="151">
        <v>48</v>
      </c>
      <c r="G495" s="151">
        <v>45</v>
      </c>
      <c r="H495" s="151">
        <v>58</v>
      </c>
      <c r="I495" s="151">
        <v>55</v>
      </c>
      <c r="J495" s="172">
        <v>0.9</v>
      </c>
      <c r="K495" s="154">
        <v>0.9375</v>
      </c>
      <c r="L495" s="154">
        <v>0.9375</v>
      </c>
      <c r="M495" s="154">
        <v>0.948275862068966</v>
      </c>
      <c r="N495" s="207">
        <v>1388</v>
      </c>
      <c r="O495" s="153">
        <v>1360</v>
      </c>
      <c r="P495" s="153">
        <v>45</v>
      </c>
      <c r="Q495" s="151">
        <v>45</v>
      </c>
      <c r="R495" s="151">
        <v>55</v>
      </c>
      <c r="S495" s="154">
        <v>0.979827089337176</v>
      </c>
      <c r="T495" s="154">
        <v>0.9375</v>
      </c>
      <c r="U495" s="155">
        <v>0.9375</v>
      </c>
      <c r="V495" s="155">
        <v>0.948275862068966</v>
      </c>
      <c r="W495" s="173">
        <v>0</v>
      </c>
      <c r="X495" s="158">
        <v>361</v>
      </c>
      <c r="Y495" s="208">
        <v>345</v>
      </c>
      <c r="Z495" s="208">
        <v>358</v>
      </c>
      <c r="AA495" s="208">
        <v>349</v>
      </c>
      <c r="AB495" s="209">
        <v>0.955678670360111</v>
      </c>
      <c r="AC495" s="155">
        <v>0.974860335195531</v>
      </c>
      <c r="AD495" s="173">
        <v>-0.0191816648354199</v>
      </c>
    </row>
    <row r="496" spans="1:30">
      <c r="A496" s="175" t="s">
        <v>375</v>
      </c>
      <c r="B496" s="214" t="s">
        <v>1813</v>
      </c>
      <c r="C496" s="214" t="s">
        <v>490</v>
      </c>
      <c r="D496" s="153">
        <v>60</v>
      </c>
      <c r="E496" s="153">
        <v>60</v>
      </c>
      <c r="F496" s="151">
        <v>50</v>
      </c>
      <c r="G496" s="151">
        <v>50</v>
      </c>
      <c r="H496" s="151">
        <v>52</v>
      </c>
      <c r="I496" s="151">
        <v>52</v>
      </c>
      <c r="J496" s="172">
        <v>0.9</v>
      </c>
      <c r="K496" s="154">
        <v>1</v>
      </c>
      <c r="L496" s="154">
        <v>1</v>
      </c>
      <c r="M496" s="154">
        <v>1</v>
      </c>
      <c r="N496" s="207">
        <v>1472</v>
      </c>
      <c r="O496" s="153">
        <v>1456</v>
      </c>
      <c r="P496" s="153">
        <v>60</v>
      </c>
      <c r="Q496" s="151">
        <v>50</v>
      </c>
      <c r="R496" s="151">
        <v>52</v>
      </c>
      <c r="S496" s="154">
        <v>0.989130434782609</v>
      </c>
      <c r="T496" s="154">
        <v>1</v>
      </c>
      <c r="U496" s="155">
        <v>1</v>
      </c>
      <c r="V496" s="155">
        <v>1</v>
      </c>
      <c r="W496" s="173">
        <v>0</v>
      </c>
      <c r="X496" s="158">
        <v>379</v>
      </c>
      <c r="Y496" s="208">
        <v>375</v>
      </c>
      <c r="Z496" s="208">
        <v>383</v>
      </c>
      <c r="AA496" s="208">
        <v>376</v>
      </c>
      <c r="AB496" s="209">
        <v>0.989445910290237</v>
      </c>
      <c r="AC496" s="155">
        <v>0.981723237597911</v>
      </c>
      <c r="AD496" s="173">
        <v>0.00772267269232618</v>
      </c>
    </row>
    <row r="497" spans="1:30">
      <c r="A497" s="175" t="s">
        <v>375</v>
      </c>
      <c r="B497" s="214" t="s">
        <v>1813</v>
      </c>
      <c r="C497" s="214" t="s">
        <v>491</v>
      </c>
      <c r="D497" s="153">
        <v>47</v>
      </c>
      <c r="E497" s="153">
        <v>47</v>
      </c>
      <c r="F497" s="151">
        <v>45</v>
      </c>
      <c r="G497" s="151">
        <v>45</v>
      </c>
      <c r="H497" s="151">
        <v>51</v>
      </c>
      <c r="I497" s="151">
        <v>49</v>
      </c>
      <c r="J497" s="172">
        <v>0.9</v>
      </c>
      <c r="K497" s="154">
        <v>1</v>
      </c>
      <c r="L497" s="154">
        <v>1</v>
      </c>
      <c r="M497" s="154">
        <v>0.96078431372549</v>
      </c>
      <c r="N497" s="207">
        <v>1315</v>
      </c>
      <c r="O497" s="153">
        <v>1305</v>
      </c>
      <c r="P497" s="153">
        <v>47</v>
      </c>
      <c r="Q497" s="151">
        <v>45</v>
      </c>
      <c r="R497" s="151">
        <v>49</v>
      </c>
      <c r="S497" s="154">
        <v>0.992395437262357</v>
      </c>
      <c r="T497" s="154">
        <v>1</v>
      </c>
      <c r="U497" s="155">
        <v>1</v>
      </c>
      <c r="V497" s="155">
        <v>0.96078431372549</v>
      </c>
      <c r="W497" s="173">
        <v>0</v>
      </c>
      <c r="X497" s="158">
        <v>340</v>
      </c>
      <c r="Y497" s="208">
        <v>337</v>
      </c>
      <c r="Z497" s="208">
        <v>337</v>
      </c>
      <c r="AA497" s="208">
        <v>336</v>
      </c>
      <c r="AB497" s="209">
        <v>0.991176470588235</v>
      </c>
      <c r="AC497" s="155">
        <v>0.997032640949555</v>
      </c>
      <c r="AD497" s="173">
        <v>-0.00585617036131958</v>
      </c>
    </row>
    <row r="498" spans="1:30">
      <c r="A498" s="175" t="s">
        <v>375</v>
      </c>
      <c r="B498" s="214" t="s">
        <v>1813</v>
      </c>
      <c r="C498" s="214" t="s">
        <v>492</v>
      </c>
      <c r="D498" s="153">
        <v>26</v>
      </c>
      <c r="E498" s="153">
        <v>26</v>
      </c>
      <c r="F498" s="151">
        <v>26</v>
      </c>
      <c r="G498" s="151">
        <v>25</v>
      </c>
      <c r="H498" s="151">
        <v>30</v>
      </c>
      <c r="I498" s="151">
        <v>30</v>
      </c>
      <c r="J498" s="172">
        <v>0.9</v>
      </c>
      <c r="K498" s="154">
        <v>1</v>
      </c>
      <c r="L498" s="154">
        <v>0.961538461538462</v>
      </c>
      <c r="M498" s="154">
        <v>1</v>
      </c>
      <c r="N498" s="207">
        <v>770</v>
      </c>
      <c r="O498" s="153">
        <v>769</v>
      </c>
      <c r="P498" s="153">
        <v>26</v>
      </c>
      <c r="Q498" s="151">
        <v>25</v>
      </c>
      <c r="R498" s="151">
        <v>30</v>
      </c>
      <c r="S498" s="154">
        <v>0.998701298701299</v>
      </c>
      <c r="T498" s="154">
        <v>1</v>
      </c>
      <c r="U498" s="155">
        <v>0.961538461538462</v>
      </c>
      <c r="V498" s="155">
        <v>1</v>
      </c>
      <c r="W498" s="173">
        <v>0.0384615384615384</v>
      </c>
      <c r="X498" s="158">
        <v>196</v>
      </c>
      <c r="Y498" s="208">
        <v>195</v>
      </c>
      <c r="Z498" s="208">
        <v>200</v>
      </c>
      <c r="AA498" s="208">
        <v>200</v>
      </c>
      <c r="AB498" s="209">
        <v>0.994897959183674</v>
      </c>
      <c r="AC498" s="155">
        <v>1</v>
      </c>
      <c r="AD498" s="173">
        <v>-0.00510204081632648</v>
      </c>
    </row>
    <row r="499" spans="1:30">
      <c r="A499" s="175" t="s">
        <v>375</v>
      </c>
      <c r="B499" s="214" t="s">
        <v>1813</v>
      </c>
      <c r="C499" s="214" t="s">
        <v>493</v>
      </c>
      <c r="D499" s="153">
        <v>47</v>
      </c>
      <c r="E499" s="153">
        <v>44</v>
      </c>
      <c r="F499" s="151">
        <v>47</v>
      </c>
      <c r="G499" s="151">
        <v>46</v>
      </c>
      <c r="H499" s="151">
        <v>50</v>
      </c>
      <c r="I499" s="151">
        <v>50</v>
      </c>
      <c r="J499" s="172">
        <v>0.9</v>
      </c>
      <c r="K499" s="154">
        <v>0.936170212765957</v>
      </c>
      <c r="L499" s="154">
        <v>0.978723404255319</v>
      </c>
      <c r="M499" s="154">
        <v>1</v>
      </c>
      <c r="N499" s="207">
        <v>1289</v>
      </c>
      <c r="O499" s="153">
        <v>1265</v>
      </c>
      <c r="P499" s="153">
        <v>44</v>
      </c>
      <c r="Q499" s="151">
        <v>45</v>
      </c>
      <c r="R499" s="151">
        <v>50</v>
      </c>
      <c r="S499" s="154">
        <v>0.981380915438324</v>
      </c>
      <c r="T499" s="154">
        <v>0.936170212765957</v>
      </c>
      <c r="U499" s="155">
        <v>0.957446808510638</v>
      </c>
      <c r="V499" s="155">
        <v>1</v>
      </c>
      <c r="W499" s="173">
        <v>-0.0212765957446809</v>
      </c>
      <c r="X499" s="158">
        <v>337</v>
      </c>
      <c r="Y499" s="208">
        <v>330</v>
      </c>
      <c r="Z499" s="208">
        <v>331</v>
      </c>
      <c r="AA499" s="208">
        <v>325</v>
      </c>
      <c r="AB499" s="209">
        <v>0.979228486646884</v>
      </c>
      <c r="AC499" s="155">
        <v>0.981873111782477</v>
      </c>
      <c r="AD499" s="173">
        <v>-0.00264462513559316</v>
      </c>
    </row>
    <row r="500" spans="1:30">
      <c r="A500" s="175" t="s">
        <v>375</v>
      </c>
      <c r="B500" s="214" t="s">
        <v>1813</v>
      </c>
      <c r="C500" s="214" t="s">
        <v>494</v>
      </c>
      <c r="D500" s="153">
        <v>48</v>
      </c>
      <c r="E500" s="153">
        <v>48</v>
      </c>
      <c r="F500" s="151">
        <v>49</v>
      </c>
      <c r="G500" s="151">
        <v>49</v>
      </c>
      <c r="H500" s="151">
        <v>53</v>
      </c>
      <c r="I500" s="151">
        <v>52</v>
      </c>
      <c r="J500" s="172">
        <v>0.9</v>
      </c>
      <c r="K500" s="154">
        <v>1</v>
      </c>
      <c r="L500" s="154">
        <v>1</v>
      </c>
      <c r="M500" s="154">
        <v>0.981132075471698</v>
      </c>
      <c r="N500" s="207">
        <v>1358</v>
      </c>
      <c r="O500" s="153">
        <v>1352</v>
      </c>
      <c r="P500" s="153">
        <v>48</v>
      </c>
      <c r="Q500" s="151">
        <v>49</v>
      </c>
      <c r="R500" s="151">
        <v>52</v>
      </c>
      <c r="S500" s="154">
        <v>0.995581737849779</v>
      </c>
      <c r="T500" s="154">
        <v>1</v>
      </c>
      <c r="U500" s="155">
        <v>1</v>
      </c>
      <c r="V500" s="155">
        <v>0.981132075471698</v>
      </c>
      <c r="W500" s="173">
        <v>0</v>
      </c>
      <c r="X500" s="158">
        <v>345</v>
      </c>
      <c r="Y500" s="208">
        <v>343</v>
      </c>
      <c r="Z500" s="208">
        <v>355</v>
      </c>
      <c r="AA500" s="208">
        <v>355</v>
      </c>
      <c r="AB500" s="209">
        <v>0.994202898550725</v>
      </c>
      <c r="AC500" s="155">
        <v>1</v>
      </c>
      <c r="AD500" s="173">
        <v>-0.00579710144927537</v>
      </c>
    </row>
    <row r="501" spans="1:30">
      <c r="A501" s="175" t="s">
        <v>375</v>
      </c>
      <c r="B501" s="214" t="s">
        <v>1813</v>
      </c>
      <c r="C501" s="214" t="s">
        <v>495</v>
      </c>
      <c r="D501" s="153">
        <v>52</v>
      </c>
      <c r="E501" s="153">
        <v>52</v>
      </c>
      <c r="F501" s="151">
        <v>53</v>
      </c>
      <c r="G501" s="151">
        <v>53</v>
      </c>
      <c r="H501" s="151">
        <v>60</v>
      </c>
      <c r="I501" s="151">
        <v>60</v>
      </c>
      <c r="J501" s="172">
        <v>0.9</v>
      </c>
      <c r="K501" s="154">
        <v>1</v>
      </c>
      <c r="L501" s="154">
        <v>1</v>
      </c>
      <c r="M501" s="154">
        <v>1</v>
      </c>
      <c r="N501" s="207">
        <v>1481</v>
      </c>
      <c r="O501" s="153">
        <v>1468</v>
      </c>
      <c r="P501" s="153">
        <v>52</v>
      </c>
      <c r="Q501" s="151">
        <v>53</v>
      </c>
      <c r="R501" s="151">
        <v>60</v>
      </c>
      <c r="S501" s="154">
        <v>0.991222147197839</v>
      </c>
      <c r="T501" s="154">
        <v>1</v>
      </c>
      <c r="U501" s="155">
        <v>1</v>
      </c>
      <c r="V501" s="155">
        <v>1</v>
      </c>
      <c r="W501" s="173">
        <v>0</v>
      </c>
      <c r="X501" s="158">
        <v>389</v>
      </c>
      <c r="Y501" s="208">
        <v>386</v>
      </c>
      <c r="Z501" s="208">
        <v>383</v>
      </c>
      <c r="AA501" s="208">
        <v>380</v>
      </c>
      <c r="AB501" s="209">
        <v>0.992287917737789</v>
      </c>
      <c r="AC501" s="155">
        <v>0.992167101827676</v>
      </c>
      <c r="AD501" s="173">
        <v>0.000120815910113037</v>
      </c>
    </row>
    <row r="502" spans="1:30">
      <c r="A502" s="175" t="s">
        <v>375</v>
      </c>
      <c r="B502" s="214" t="s">
        <v>1813</v>
      </c>
      <c r="C502" s="214" t="s">
        <v>496</v>
      </c>
      <c r="D502" s="153">
        <v>61</v>
      </c>
      <c r="E502" s="153">
        <v>61</v>
      </c>
      <c r="F502" s="151">
        <v>65</v>
      </c>
      <c r="G502" s="151">
        <v>63</v>
      </c>
      <c r="H502" s="151">
        <v>66</v>
      </c>
      <c r="I502" s="151">
        <v>65</v>
      </c>
      <c r="J502" s="172">
        <v>0.9</v>
      </c>
      <c r="K502" s="154">
        <v>1</v>
      </c>
      <c r="L502" s="154">
        <v>0.969230769230769</v>
      </c>
      <c r="M502" s="154">
        <v>0.984848484848485</v>
      </c>
      <c r="N502" s="207">
        <v>1740</v>
      </c>
      <c r="O502" s="153">
        <v>1723</v>
      </c>
      <c r="P502" s="153">
        <v>61</v>
      </c>
      <c r="Q502" s="151">
        <v>63</v>
      </c>
      <c r="R502" s="151">
        <v>65</v>
      </c>
      <c r="S502" s="154">
        <v>0.990229885057471</v>
      </c>
      <c r="T502" s="154">
        <v>1</v>
      </c>
      <c r="U502" s="155">
        <v>0.969230769230769</v>
      </c>
      <c r="V502" s="155">
        <v>0.984848484848485</v>
      </c>
      <c r="W502" s="173">
        <v>0.0307692307692308</v>
      </c>
      <c r="X502" s="158">
        <v>446</v>
      </c>
      <c r="Y502" s="208">
        <v>441</v>
      </c>
      <c r="Z502" s="208">
        <v>458</v>
      </c>
      <c r="AA502" s="208">
        <v>454</v>
      </c>
      <c r="AB502" s="209">
        <v>0.988789237668161</v>
      </c>
      <c r="AC502" s="155">
        <v>0.991266375545852</v>
      </c>
      <c r="AD502" s="173">
        <v>-0.00247713787769011</v>
      </c>
    </row>
    <row r="503" spans="1:30">
      <c r="A503" s="175" t="s">
        <v>375</v>
      </c>
      <c r="B503" s="214" t="s">
        <v>1813</v>
      </c>
      <c r="C503" s="214" t="s">
        <v>497</v>
      </c>
      <c r="D503" s="153">
        <v>15</v>
      </c>
      <c r="E503" s="153">
        <v>15</v>
      </c>
      <c r="F503" s="151">
        <v>15</v>
      </c>
      <c r="G503" s="151">
        <v>15</v>
      </c>
      <c r="H503" s="151">
        <v>17</v>
      </c>
      <c r="I503" s="151">
        <v>17</v>
      </c>
      <c r="J503" s="172">
        <v>0.9</v>
      </c>
      <c r="K503" s="154">
        <v>1</v>
      </c>
      <c r="L503" s="154">
        <v>1</v>
      </c>
      <c r="M503" s="154">
        <v>1</v>
      </c>
      <c r="N503" s="207">
        <v>431</v>
      </c>
      <c r="O503" s="153">
        <v>431</v>
      </c>
      <c r="P503" s="153">
        <v>15</v>
      </c>
      <c r="Q503" s="151">
        <v>15</v>
      </c>
      <c r="R503" s="151">
        <v>17</v>
      </c>
      <c r="S503" s="154">
        <v>1</v>
      </c>
      <c r="T503" s="154">
        <v>1</v>
      </c>
      <c r="U503" s="155">
        <v>1</v>
      </c>
      <c r="V503" s="155">
        <v>1</v>
      </c>
      <c r="W503" s="173">
        <v>0</v>
      </c>
      <c r="X503" s="158">
        <v>110</v>
      </c>
      <c r="Y503" s="208">
        <v>110</v>
      </c>
      <c r="Z503" s="208">
        <v>104</v>
      </c>
      <c r="AA503" s="208">
        <v>104</v>
      </c>
      <c r="AB503" s="209">
        <v>1</v>
      </c>
      <c r="AC503" s="155">
        <v>1</v>
      </c>
      <c r="AD503" s="173">
        <v>0</v>
      </c>
    </row>
    <row r="504" spans="1:30">
      <c r="A504" s="175" t="s">
        <v>375</v>
      </c>
      <c r="B504" s="214" t="s">
        <v>1813</v>
      </c>
      <c r="C504" s="214" t="s">
        <v>498</v>
      </c>
      <c r="D504" s="153">
        <v>63</v>
      </c>
      <c r="E504" s="153">
        <v>62</v>
      </c>
      <c r="F504" s="151">
        <v>66</v>
      </c>
      <c r="G504" s="151">
        <v>66</v>
      </c>
      <c r="H504" s="151">
        <v>71</v>
      </c>
      <c r="I504" s="151">
        <v>71</v>
      </c>
      <c r="J504" s="172">
        <v>0.9</v>
      </c>
      <c r="K504" s="154">
        <v>0.984126984126984</v>
      </c>
      <c r="L504" s="154">
        <v>1</v>
      </c>
      <c r="M504" s="154">
        <v>1</v>
      </c>
      <c r="N504" s="207">
        <v>1868</v>
      </c>
      <c r="O504" s="153">
        <v>1810</v>
      </c>
      <c r="P504" s="153">
        <v>62</v>
      </c>
      <c r="Q504" s="151">
        <v>65</v>
      </c>
      <c r="R504" s="151">
        <v>71</v>
      </c>
      <c r="S504" s="154">
        <v>0.968950749464668</v>
      </c>
      <c r="T504" s="154">
        <v>0.984126984126984</v>
      </c>
      <c r="U504" s="155">
        <v>0.984848484848485</v>
      </c>
      <c r="V504" s="155">
        <v>1</v>
      </c>
      <c r="W504" s="173">
        <v>-0.00072150072150079</v>
      </c>
      <c r="X504" s="158">
        <v>484</v>
      </c>
      <c r="Y504" s="208">
        <v>478</v>
      </c>
      <c r="Z504" s="208">
        <v>490</v>
      </c>
      <c r="AA504" s="208">
        <v>460</v>
      </c>
      <c r="AB504" s="209">
        <v>0.987603305785124</v>
      </c>
      <c r="AC504" s="155">
        <v>0.938775510204082</v>
      </c>
      <c r="AD504" s="173">
        <v>0.0488277955810423</v>
      </c>
    </row>
    <row r="505" spans="1:30">
      <c r="A505" s="175" t="s">
        <v>375</v>
      </c>
      <c r="B505" s="214" t="s">
        <v>1813</v>
      </c>
      <c r="C505" s="214" t="s">
        <v>499</v>
      </c>
      <c r="D505" s="153">
        <v>52</v>
      </c>
      <c r="E505" s="153">
        <v>52</v>
      </c>
      <c r="F505" s="151">
        <v>53</v>
      </c>
      <c r="G505" s="151">
        <v>53</v>
      </c>
      <c r="H505" s="151">
        <v>58</v>
      </c>
      <c r="I505" s="151">
        <v>58</v>
      </c>
      <c r="J505" s="172">
        <v>0.9</v>
      </c>
      <c r="K505" s="154">
        <v>1</v>
      </c>
      <c r="L505" s="154">
        <v>1</v>
      </c>
      <c r="M505" s="154">
        <v>1</v>
      </c>
      <c r="N505" s="207">
        <v>1458</v>
      </c>
      <c r="O505" s="153">
        <v>1452</v>
      </c>
      <c r="P505" s="153">
        <v>52</v>
      </c>
      <c r="Q505" s="151">
        <v>53</v>
      </c>
      <c r="R505" s="151">
        <v>58</v>
      </c>
      <c r="S505" s="154">
        <v>0.995884773662551</v>
      </c>
      <c r="T505" s="154">
        <v>1</v>
      </c>
      <c r="U505" s="155">
        <v>1</v>
      </c>
      <c r="V505" s="155">
        <v>1</v>
      </c>
      <c r="W505" s="173">
        <v>0</v>
      </c>
      <c r="X505" s="158">
        <v>378</v>
      </c>
      <c r="Y505" s="208">
        <v>376</v>
      </c>
      <c r="Z505" s="208">
        <v>386</v>
      </c>
      <c r="AA505" s="208">
        <v>386</v>
      </c>
      <c r="AB505" s="209">
        <v>0.994708994708995</v>
      </c>
      <c r="AC505" s="155">
        <v>1</v>
      </c>
      <c r="AD505" s="173">
        <v>-0.00529100529100535</v>
      </c>
    </row>
    <row r="506" spans="1:30">
      <c r="A506" s="175" t="s">
        <v>375</v>
      </c>
      <c r="B506" s="214" t="s">
        <v>1813</v>
      </c>
      <c r="C506" s="214" t="s">
        <v>500</v>
      </c>
      <c r="D506" s="153">
        <v>36</v>
      </c>
      <c r="E506" s="153">
        <v>35</v>
      </c>
      <c r="F506" s="151">
        <v>36</v>
      </c>
      <c r="G506" s="151">
        <v>35</v>
      </c>
      <c r="H506" s="151">
        <v>39</v>
      </c>
      <c r="I506" s="151">
        <v>37</v>
      </c>
      <c r="J506" s="172">
        <v>0.9</v>
      </c>
      <c r="K506" s="154">
        <v>0.972222222222222</v>
      </c>
      <c r="L506" s="154">
        <v>0.972222222222222</v>
      </c>
      <c r="M506" s="154">
        <v>0.948717948717949</v>
      </c>
      <c r="N506" s="207">
        <v>1006</v>
      </c>
      <c r="O506" s="153">
        <v>987</v>
      </c>
      <c r="P506" s="153">
        <v>35</v>
      </c>
      <c r="Q506" s="151">
        <v>35</v>
      </c>
      <c r="R506" s="151">
        <v>37</v>
      </c>
      <c r="S506" s="154">
        <v>0.981113320079523</v>
      </c>
      <c r="T506" s="154">
        <v>0.972222222222222</v>
      </c>
      <c r="U506" s="155">
        <v>0.972222222222222</v>
      </c>
      <c r="V506" s="155">
        <v>0.948717948717949</v>
      </c>
      <c r="W506" s="173">
        <v>0</v>
      </c>
      <c r="X506" s="158">
        <v>264</v>
      </c>
      <c r="Y506" s="208">
        <v>255</v>
      </c>
      <c r="Z506" s="208">
        <v>264</v>
      </c>
      <c r="AA506" s="208">
        <v>261</v>
      </c>
      <c r="AB506" s="209">
        <v>0.965909090909091</v>
      </c>
      <c r="AC506" s="155">
        <v>0.988636363636364</v>
      </c>
      <c r="AD506" s="173">
        <v>-0.0227272727272727</v>
      </c>
    </row>
    <row r="507" spans="1:30">
      <c r="A507" s="175" t="s">
        <v>375</v>
      </c>
      <c r="B507" s="214" t="s">
        <v>1813</v>
      </c>
      <c r="C507" s="214" t="s">
        <v>501</v>
      </c>
      <c r="D507" s="153">
        <v>21</v>
      </c>
      <c r="E507" s="153">
        <v>21</v>
      </c>
      <c r="F507" s="151">
        <v>22</v>
      </c>
      <c r="G507" s="151">
        <v>22</v>
      </c>
      <c r="H507" s="151">
        <v>24</v>
      </c>
      <c r="I507" s="151">
        <v>23</v>
      </c>
      <c r="J507" s="172">
        <v>0.9</v>
      </c>
      <c r="K507" s="154">
        <v>1</v>
      </c>
      <c r="L507" s="154">
        <v>1</v>
      </c>
      <c r="M507" s="154">
        <v>0.958333333333333</v>
      </c>
      <c r="N507" s="207">
        <v>645</v>
      </c>
      <c r="O507" s="153">
        <v>624</v>
      </c>
      <c r="P507" s="153">
        <v>21</v>
      </c>
      <c r="Q507" s="151">
        <v>22</v>
      </c>
      <c r="R507" s="151">
        <v>23</v>
      </c>
      <c r="S507" s="154">
        <v>0.967441860465116</v>
      </c>
      <c r="T507" s="154">
        <v>1</v>
      </c>
      <c r="U507" s="155">
        <v>1</v>
      </c>
      <c r="V507" s="155">
        <v>0.958333333333333</v>
      </c>
      <c r="W507" s="173">
        <v>0</v>
      </c>
      <c r="X507" s="158">
        <v>161</v>
      </c>
      <c r="Y507" s="208">
        <v>159</v>
      </c>
      <c r="Z507" s="208">
        <v>171</v>
      </c>
      <c r="AA507" s="208">
        <v>165</v>
      </c>
      <c r="AB507" s="209">
        <v>0.987577639751553</v>
      </c>
      <c r="AC507" s="155">
        <v>0.964912280701754</v>
      </c>
      <c r="AD507" s="173">
        <v>0.0226653590497984</v>
      </c>
    </row>
    <row r="508" spans="1:30">
      <c r="A508" s="175" t="s">
        <v>375</v>
      </c>
      <c r="B508" s="214" t="s">
        <v>1813</v>
      </c>
      <c r="C508" s="214" t="s">
        <v>502</v>
      </c>
      <c r="D508" s="153">
        <v>26</v>
      </c>
      <c r="E508" s="153">
        <v>25</v>
      </c>
      <c r="F508" s="151">
        <v>24</v>
      </c>
      <c r="G508" s="151">
        <v>24</v>
      </c>
      <c r="H508" s="151">
        <v>24</v>
      </c>
      <c r="I508" s="151">
        <v>23</v>
      </c>
      <c r="J508" s="172">
        <v>0.9</v>
      </c>
      <c r="K508" s="154">
        <v>0.961538461538462</v>
      </c>
      <c r="L508" s="154">
        <v>1</v>
      </c>
      <c r="M508" s="154">
        <v>0.958333333333333</v>
      </c>
      <c r="N508" s="207">
        <v>703</v>
      </c>
      <c r="O508" s="153">
        <v>699</v>
      </c>
      <c r="P508" s="153">
        <v>25</v>
      </c>
      <c r="Q508" s="151">
        <v>24</v>
      </c>
      <c r="R508" s="151">
        <v>22</v>
      </c>
      <c r="S508" s="154">
        <v>0.994310099573257</v>
      </c>
      <c r="T508" s="154">
        <v>0.961538461538462</v>
      </c>
      <c r="U508" s="155">
        <v>1</v>
      </c>
      <c r="V508" s="155">
        <v>0.916666666666667</v>
      </c>
      <c r="W508" s="173">
        <v>-0.0384615384615384</v>
      </c>
      <c r="X508" s="158">
        <v>180</v>
      </c>
      <c r="Y508" s="208">
        <v>177</v>
      </c>
      <c r="Z508" s="208">
        <v>181</v>
      </c>
      <c r="AA508" s="208">
        <v>180</v>
      </c>
      <c r="AB508" s="209">
        <v>0.983333333333333</v>
      </c>
      <c r="AC508" s="155">
        <v>0.994475138121547</v>
      </c>
      <c r="AD508" s="173">
        <v>-0.0111418047882137</v>
      </c>
    </row>
    <row r="509" spans="1:30">
      <c r="A509" s="175" t="s">
        <v>375</v>
      </c>
      <c r="B509" s="214" t="s">
        <v>1813</v>
      </c>
      <c r="C509" s="214" t="s">
        <v>503</v>
      </c>
      <c r="D509" s="153">
        <v>38</v>
      </c>
      <c r="E509" s="153">
        <v>38</v>
      </c>
      <c r="F509" s="151">
        <v>41</v>
      </c>
      <c r="G509" s="151">
        <v>40</v>
      </c>
      <c r="H509" s="151">
        <v>38</v>
      </c>
      <c r="I509" s="151">
        <v>38</v>
      </c>
      <c r="J509" s="172">
        <v>0.9</v>
      </c>
      <c r="K509" s="154">
        <v>1</v>
      </c>
      <c r="L509" s="154">
        <v>0.975609756097561</v>
      </c>
      <c r="M509" s="154">
        <v>1</v>
      </c>
      <c r="N509" s="207">
        <v>1069</v>
      </c>
      <c r="O509" s="153">
        <v>1058</v>
      </c>
      <c r="P509" s="153">
        <v>38</v>
      </c>
      <c r="Q509" s="151">
        <v>40</v>
      </c>
      <c r="R509" s="151">
        <v>38</v>
      </c>
      <c r="S509" s="154">
        <v>0.989710009354537</v>
      </c>
      <c r="T509" s="154">
        <v>1</v>
      </c>
      <c r="U509" s="155">
        <v>0.975609756097561</v>
      </c>
      <c r="V509" s="155">
        <v>1</v>
      </c>
      <c r="W509" s="173">
        <v>0.024390243902439</v>
      </c>
      <c r="X509" s="158">
        <v>276</v>
      </c>
      <c r="Y509" s="208">
        <v>274</v>
      </c>
      <c r="Z509" s="208">
        <v>278</v>
      </c>
      <c r="AA509" s="208">
        <v>274</v>
      </c>
      <c r="AB509" s="209">
        <v>0.992753623188406</v>
      </c>
      <c r="AC509" s="155">
        <v>0.985611510791367</v>
      </c>
      <c r="AD509" s="173">
        <v>0.00714211239703888</v>
      </c>
    </row>
    <row r="510" spans="1:30">
      <c r="A510" s="175" t="s">
        <v>375</v>
      </c>
      <c r="B510" s="214" t="s">
        <v>1814</v>
      </c>
      <c r="C510" s="214" t="s">
        <v>504</v>
      </c>
      <c r="D510" s="153">
        <v>26</v>
      </c>
      <c r="E510" s="153">
        <v>25</v>
      </c>
      <c r="F510" s="151">
        <v>29</v>
      </c>
      <c r="G510" s="151">
        <v>28</v>
      </c>
      <c r="H510" s="151">
        <v>29</v>
      </c>
      <c r="I510" s="151">
        <v>26</v>
      </c>
      <c r="J510" s="172">
        <v>0.9</v>
      </c>
      <c r="K510" s="154">
        <v>0.961538461538462</v>
      </c>
      <c r="L510" s="154">
        <v>0.96551724137931</v>
      </c>
      <c r="M510" s="154">
        <v>0.896551724137931</v>
      </c>
      <c r="N510" s="207">
        <v>744</v>
      </c>
      <c r="O510" s="153">
        <v>723</v>
      </c>
      <c r="P510" s="153">
        <v>25</v>
      </c>
      <c r="Q510" s="151">
        <v>28</v>
      </c>
      <c r="R510" s="151">
        <v>26</v>
      </c>
      <c r="S510" s="154">
        <v>0.971774193548387</v>
      </c>
      <c r="T510" s="154">
        <v>0.961538461538462</v>
      </c>
      <c r="U510" s="155">
        <v>0.96551724137931</v>
      </c>
      <c r="V510" s="155">
        <v>0.896551724137931</v>
      </c>
      <c r="W510" s="173">
        <v>-0.00397877984084882</v>
      </c>
      <c r="X510" s="158">
        <v>191</v>
      </c>
      <c r="Y510" s="208">
        <v>184</v>
      </c>
      <c r="Z510" s="208">
        <v>194</v>
      </c>
      <c r="AA510" s="208">
        <v>190</v>
      </c>
      <c r="AB510" s="209">
        <v>0.963350785340314</v>
      </c>
      <c r="AC510" s="155">
        <v>0.979381443298969</v>
      </c>
      <c r="AD510" s="173">
        <v>-0.0160306579586549</v>
      </c>
    </row>
    <row r="511" spans="1:30">
      <c r="A511" s="175" t="s">
        <v>375</v>
      </c>
      <c r="B511" s="214" t="s">
        <v>1814</v>
      </c>
      <c r="C511" s="214" t="s">
        <v>505</v>
      </c>
      <c r="D511" s="153">
        <v>27</v>
      </c>
      <c r="E511" s="153">
        <v>26</v>
      </c>
      <c r="F511" s="151">
        <v>28</v>
      </c>
      <c r="G511" s="151">
        <v>26</v>
      </c>
      <c r="H511" s="151">
        <v>26</v>
      </c>
      <c r="I511" s="151">
        <v>23</v>
      </c>
      <c r="J511" s="172">
        <v>0.9</v>
      </c>
      <c r="K511" s="154">
        <v>0.962962962962963</v>
      </c>
      <c r="L511" s="154">
        <v>0.928571428571429</v>
      </c>
      <c r="M511" s="154">
        <v>0.884615384615385</v>
      </c>
      <c r="N511" s="207">
        <v>725</v>
      </c>
      <c r="O511" s="153">
        <v>641</v>
      </c>
      <c r="P511" s="153">
        <v>23</v>
      </c>
      <c r="Q511" s="151">
        <v>26</v>
      </c>
      <c r="R511" s="151">
        <v>21</v>
      </c>
      <c r="S511" s="154">
        <v>0.884137931034483</v>
      </c>
      <c r="T511" s="154">
        <v>0.851851851851852</v>
      </c>
      <c r="U511" s="155">
        <v>0.928571428571429</v>
      </c>
      <c r="V511" s="155">
        <v>0.807692307692308</v>
      </c>
      <c r="W511" s="173">
        <v>-0.0767195767195767</v>
      </c>
      <c r="X511" s="158">
        <v>195</v>
      </c>
      <c r="Y511" s="208">
        <v>167</v>
      </c>
      <c r="Z511" s="208">
        <v>189</v>
      </c>
      <c r="AA511" s="208">
        <v>172</v>
      </c>
      <c r="AB511" s="209">
        <v>0.856410256410256</v>
      </c>
      <c r="AC511" s="155">
        <v>0.91005291005291</v>
      </c>
      <c r="AD511" s="173">
        <v>-0.0536426536426536</v>
      </c>
    </row>
    <row r="512" spans="1:30">
      <c r="A512" s="175" t="s">
        <v>375</v>
      </c>
      <c r="B512" s="214" t="s">
        <v>1814</v>
      </c>
      <c r="C512" s="214" t="s">
        <v>506</v>
      </c>
      <c r="D512" s="153">
        <v>47</v>
      </c>
      <c r="E512" s="153">
        <v>47</v>
      </c>
      <c r="F512" s="151">
        <v>47</v>
      </c>
      <c r="G512" s="151">
        <v>46</v>
      </c>
      <c r="H512" s="151">
        <v>47</v>
      </c>
      <c r="I512" s="151">
        <v>47</v>
      </c>
      <c r="J512" s="172">
        <v>0.9</v>
      </c>
      <c r="K512" s="154">
        <v>1</v>
      </c>
      <c r="L512" s="154">
        <v>0.978723404255319</v>
      </c>
      <c r="M512" s="154">
        <v>1</v>
      </c>
      <c r="N512" s="207">
        <v>1272</v>
      </c>
      <c r="O512" s="153">
        <v>1221</v>
      </c>
      <c r="P512" s="153">
        <v>44</v>
      </c>
      <c r="Q512" s="151">
        <v>45</v>
      </c>
      <c r="R512" s="151">
        <v>47</v>
      </c>
      <c r="S512" s="154">
        <v>0.959905660377358</v>
      </c>
      <c r="T512" s="154">
        <v>0.936170212765957</v>
      </c>
      <c r="U512" s="155">
        <v>0.957446808510638</v>
      </c>
      <c r="V512" s="155">
        <v>1</v>
      </c>
      <c r="W512" s="173">
        <v>-0.0212765957446809</v>
      </c>
      <c r="X512" s="158">
        <v>330</v>
      </c>
      <c r="Y512" s="208">
        <v>315</v>
      </c>
      <c r="Z512" s="208">
        <v>332</v>
      </c>
      <c r="AA512" s="208">
        <v>322</v>
      </c>
      <c r="AB512" s="209">
        <v>0.954545454545455</v>
      </c>
      <c r="AC512" s="155">
        <v>0.969879518072289</v>
      </c>
      <c r="AD512" s="173">
        <v>-0.0153340635268345</v>
      </c>
    </row>
    <row r="513" spans="1:30">
      <c r="A513" s="175" t="s">
        <v>375</v>
      </c>
      <c r="B513" s="214" t="s">
        <v>1814</v>
      </c>
      <c r="C513" s="214" t="s">
        <v>507</v>
      </c>
      <c r="D513" s="153">
        <v>32</v>
      </c>
      <c r="E513" s="153">
        <v>32</v>
      </c>
      <c r="F513" s="151">
        <v>33</v>
      </c>
      <c r="G513" s="151">
        <v>32</v>
      </c>
      <c r="H513" s="151">
        <v>33</v>
      </c>
      <c r="I513" s="151">
        <v>33</v>
      </c>
      <c r="J513" s="172">
        <v>0.9</v>
      </c>
      <c r="K513" s="154">
        <v>1</v>
      </c>
      <c r="L513" s="154">
        <v>0.96969696969697</v>
      </c>
      <c r="M513" s="154">
        <v>1</v>
      </c>
      <c r="N513" s="207">
        <v>935</v>
      </c>
      <c r="O513" s="153">
        <v>930</v>
      </c>
      <c r="P513" s="153">
        <v>32</v>
      </c>
      <c r="Q513" s="151">
        <v>32</v>
      </c>
      <c r="R513" s="151">
        <v>33</v>
      </c>
      <c r="S513" s="154">
        <v>0.994652406417112</v>
      </c>
      <c r="T513" s="154">
        <v>1</v>
      </c>
      <c r="U513" s="155">
        <v>0.96969696969697</v>
      </c>
      <c r="V513" s="155">
        <v>1</v>
      </c>
      <c r="W513" s="173">
        <v>0.0303030303030303</v>
      </c>
      <c r="X513" s="158">
        <v>237</v>
      </c>
      <c r="Y513" s="208">
        <v>236</v>
      </c>
      <c r="Z513" s="208">
        <v>246</v>
      </c>
      <c r="AA513" s="208">
        <v>244</v>
      </c>
      <c r="AB513" s="209">
        <v>0.9957805907173</v>
      </c>
      <c r="AC513" s="155">
        <v>0.991869918699187</v>
      </c>
      <c r="AD513" s="173">
        <v>0.00391067201811268</v>
      </c>
    </row>
    <row r="514" spans="1:30">
      <c r="A514" s="175" t="s">
        <v>375</v>
      </c>
      <c r="B514" s="214" t="s">
        <v>1814</v>
      </c>
      <c r="C514" s="214" t="s">
        <v>508</v>
      </c>
      <c r="D514" s="153">
        <v>22</v>
      </c>
      <c r="E514" s="153">
        <v>22</v>
      </c>
      <c r="F514" s="151">
        <v>21</v>
      </c>
      <c r="G514" s="151">
        <v>21</v>
      </c>
      <c r="H514" s="151">
        <v>21</v>
      </c>
      <c r="I514" s="151">
        <v>21</v>
      </c>
      <c r="J514" s="172">
        <v>0.9</v>
      </c>
      <c r="K514" s="154">
        <v>1</v>
      </c>
      <c r="L514" s="154">
        <v>1</v>
      </c>
      <c r="M514" s="154">
        <v>1</v>
      </c>
      <c r="N514" s="207">
        <v>542</v>
      </c>
      <c r="O514" s="153">
        <v>504</v>
      </c>
      <c r="P514" s="153">
        <v>22</v>
      </c>
      <c r="Q514" s="151">
        <v>21</v>
      </c>
      <c r="R514" s="151">
        <v>20</v>
      </c>
      <c r="S514" s="154">
        <v>0.929889298892989</v>
      </c>
      <c r="T514" s="154">
        <v>1</v>
      </c>
      <c r="U514" s="155">
        <v>1</v>
      </c>
      <c r="V514" s="155">
        <v>0.952380952380952</v>
      </c>
      <c r="W514" s="173">
        <v>0</v>
      </c>
      <c r="X514" s="158">
        <v>144</v>
      </c>
      <c r="Y514" s="208">
        <v>136</v>
      </c>
      <c r="Z514" s="208">
        <v>140</v>
      </c>
      <c r="AA514" s="208">
        <v>131</v>
      </c>
      <c r="AB514" s="209">
        <v>0.944444444444444</v>
      </c>
      <c r="AC514" s="155">
        <v>0.935714285714286</v>
      </c>
      <c r="AD514" s="173">
        <v>0.0087301587301587</v>
      </c>
    </row>
    <row r="515" spans="1:30">
      <c r="A515" s="175" t="s">
        <v>375</v>
      </c>
      <c r="B515" s="214" t="s">
        <v>1814</v>
      </c>
      <c r="C515" s="214" t="s">
        <v>509</v>
      </c>
      <c r="D515" s="153">
        <v>44</v>
      </c>
      <c r="E515" s="153">
        <v>42</v>
      </c>
      <c r="F515" s="151">
        <v>45</v>
      </c>
      <c r="G515" s="151">
        <v>42</v>
      </c>
      <c r="H515" s="151">
        <v>51</v>
      </c>
      <c r="I515" s="151">
        <v>48</v>
      </c>
      <c r="J515" s="172">
        <v>0.9</v>
      </c>
      <c r="K515" s="154">
        <v>0.954545454545455</v>
      </c>
      <c r="L515" s="154">
        <v>0.933333333333333</v>
      </c>
      <c r="M515" s="154">
        <v>0.941176470588235</v>
      </c>
      <c r="N515" s="207">
        <v>1340</v>
      </c>
      <c r="O515" s="153">
        <v>1229</v>
      </c>
      <c r="P515" s="153">
        <v>40</v>
      </c>
      <c r="Q515" s="151">
        <v>42</v>
      </c>
      <c r="R515" s="151">
        <v>47</v>
      </c>
      <c r="S515" s="154">
        <v>0.917164179104478</v>
      </c>
      <c r="T515" s="154">
        <v>0.909090909090909</v>
      </c>
      <c r="U515" s="155">
        <v>0.933333333333333</v>
      </c>
      <c r="V515" s="155">
        <v>0.92156862745098</v>
      </c>
      <c r="W515" s="173">
        <v>-0.0242424242424243</v>
      </c>
      <c r="X515" s="158">
        <v>342</v>
      </c>
      <c r="Y515" s="208">
        <v>315</v>
      </c>
      <c r="Z515" s="208">
        <v>353</v>
      </c>
      <c r="AA515" s="208">
        <v>326</v>
      </c>
      <c r="AB515" s="209">
        <v>0.921052631578947</v>
      </c>
      <c r="AC515" s="155">
        <v>0.923512747875354</v>
      </c>
      <c r="AD515" s="173">
        <v>-0.00246011629640674</v>
      </c>
    </row>
    <row r="516" spans="1:30">
      <c r="A516" s="175" t="s">
        <v>375</v>
      </c>
      <c r="B516" s="214" t="s">
        <v>1814</v>
      </c>
      <c r="C516" s="214" t="s">
        <v>510</v>
      </c>
      <c r="D516" s="153">
        <v>36</v>
      </c>
      <c r="E516" s="153">
        <v>34</v>
      </c>
      <c r="F516" s="151">
        <v>36</v>
      </c>
      <c r="G516" s="151">
        <v>35</v>
      </c>
      <c r="H516" s="151">
        <v>36</v>
      </c>
      <c r="I516" s="151">
        <v>35</v>
      </c>
      <c r="J516" s="172">
        <v>0.9</v>
      </c>
      <c r="K516" s="154">
        <v>0.944444444444444</v>
      </c>
      <c r="L516" s="154">
        <v>0.972222222222222</v>
      </c>
      <c r="M516" s="154">
        <v>0.972222222222222</v>
      </c>
      <c r="N516" s="207">
        <v>980</v>
      </c>
      <c r="O516" s="153">
        <v>926</v>
      </c>
      <c r="P516" s="153">
        <v>33</v>
      </c>
      <c r="Q516" s="151">
        <v>35</v>
      </c>
      <c r="R516" s="151">
        <v>35</v>
      </c>
      <c r="S516" s="154">
        <v>0.944897959183673</v>
      </c>
      <c r="T516" s="154">
        <v>0.916666666666667</v>
      </c>
      <c r="U516" s="155">
        <v>0.972222222222222</v>
      </c>
      <c r="V516" s="155">
        <v>0.972222222222222</v>
      </c>
      <c r="W516" s="173">
        <v>-0.0555555555555556</v>
      </c>
      <c r="X516" s="158">
        <v>256</v>
      </c>
      <c r="Y516" s="208">
        <v>246</v>
      </c>
      <c r="Z516" s="208">
        <v>254</v>
      </c>
      <c r="AA516" s="208">
        <v>239</v>
      </c>
      <c r="AB516" s="209">
        <v>0.9609375</v>
      </c>
      <c r="AC516" s="155">
        <v>0.940944881889764</v>
      </c>
      <c r="AD516" s="173">
        <v>0.0199926181102362</v>
      </c>
    </row>
    <row r="517" spans="1:30">
      <c r="A517" s="175" t="s">
        <v>375</v>
      </c>
      <c r="B517" s="214" t="s">
        <v>1814</v>
      </c>
      <c r="C517" s="214" t="s">
        <v>511</v>
      </c>
      <c r="D517" s="153">
        <v>36</v>
      </c>
      <c r="E517" s="153">
        <v>33</v>
      </c>
      <c r="F517" s="151">
        <v>37</v>
      </c>
      <c r="G517" s="151">
        <v>34</v>
      </c>
      <c r="H517" s="151">
        <v>39</v>
      </c>
      <c r="I517" s="151">
        <v>34</v>
      </c>
      <c r="J517" s="172">
        <v>0.9</v>
      </c>
      <c r="K517" s="154">
        <v>0.916666666666667</v>
      </c>
      <c r="L517" s="154">
        <v>0.918918918918919</v>
      </c>
      <c r="M517" s="154">
        <v>0.871794871794872</v>
      </c>
      <c r="N517" s="207">
        <v>1064</v>
      </c>
      <c r="O517" s="153">
        <v>836</v>
      </c>
      <c r="P517" s="153">
        <v>27</v>
      </c>
      <c r="Q517" s="151">
        <v>29</v>
      </c>
      <c r="R517" s="151">
        <v>29</v>
      </c>
      <c r="S517" s="154">
        <v>0.785714285714286</v>
      </c>
      <c r="T517" s="154">
        <v>0.75</v>
      </c>
      <c r="U517" s="155">
        <v>0.783783783783784</v>
      </c>
      <c r="V517" s="155">
        <v>0.743589743589744</v>
      </c>
      <c r="W517" s="173">
        <v>-0.0337837837837838</v>
      </c>
      <c r="X517" s="158">
        <v>265</v>
      </c>
      <c r="Y517" s="208">
        <v>205</v>
      </c>
      <c r="Z517" s="208">
        <v>292</v>
      </c>
      <c r="AA517" s="208">
        <v>237</v>
      </c>
      <c r="AB517" s="209">
        <v>0.773584905660377</v>
      </c>
      <c r="AC517" s="155">
        <v>0.811643835616438</v>
      </c>
      <c r="AD517" s="173">
        <v>-0.038058929956061</v>
      </c>
    </row>
    <row r="518" spans="1:30">
      <c r="A518" s="175" t="s">
        <v>375</v>
      </c>
      <c r="B518" s="214" t="s">
        <v>1814</v>
      </c>
      <c r="C518" s="214" t="s">
        <v>512</v>
      </c>
      <c r="D518" s="153">
        <v>34</v>
      </c>
      <c r="E518" s="153">
        <v>34</v>
      </c>
      <c r="F518" s="151">
        <v>33</v>
      </c>
      <c r="G518" s="151">
        <v>33</v>
      </c>
      <c r="H518" s="151">
        <v>34</v>
      </c>
      <c r="I518" s="151">
        <v>34</v>
      </c>
      <c r="J518" s="172">
        <v>0.9</v>
      </c>
      <c r="K518" s="154">
        <v>1</v>
      </c>
      <c r="L518" s="154">
        <v>1</v>
      </c>
      <c r="M518" s="154">
        <v>1</v>
      </c>
      <c r="N518" s="207">
        <v>974</v>
      </c>
      <c r="O518" s="153">
        <v>963</v>
      </c>
      <c r="P518" s="153">
        <v>34</v>
      </c>
      <c r="Q518" s="151">
        <v>33</v>
      </c>
      <c r="R518" s="151">
        <v>34</v>
      </c>
      <c r="S518" s="154">
        <v>0.98870636550308</v>
      </c>
      <c r="T518" s="154">
        <v>1</v>
      </c>
      <c r="U518" s="155">
        <v>1</v>
      </c>
      <c r="V518" s="155">
        <v>1</v>
      </c>
      <c r="W518" s="173">
        <v>0</v>
      </c>
      <c r="X518" s="158">
        <v>247</v>
      </c>
      <c r="Y518" s="208">
        <v>243</v>
      </c>
      <c r="Z518" s="208">
        <v>250</v>
      </c>
      <c r="AA518" s="208">
        <v>248</v>
      </c>
      <c r="AB518" s="209">
        <v>0.983805668016194</v>
      </c>
      <c r="AC518" s="155">
        <v>0.992</v>
      </c>
      <c r="AD518" s="173">
        <v>-0.0081943319838057</v>
      </c>
    </row>
    <row r="519" spans="1:30">
      <c r="A519" s="175" t="s">
        <v>375</v>
      </c>
      <c r="B519" s="214" t="s">
        <v>1814</v>
      </c>
      <c r="C519" s="214" t="s">
        <v>513</v>
      </c>
      <c r="D519" s="153">
        <v>20</v>
      </c>
      <c r="E519" s="153">
        <v>19</v>
      </c>
      <c r="F519" s="151">
        <v>24</v>
      </c>
      <c r="G519" s="151">
        <v>24</v>
      </c>
      <c r="H519" s="151">
        <v>21</v>
      </c>
      <c r="I519" s="151">
        <v>21</v>
      </c>
      <c r="J519" s="172">
        <v>0.9</v>
      </c>
      <c r="K519" s="154">
        <v>0.95</v>
      </c>
      <c r="L519" s="154">
        <v>1</v>
      </c>
      <c r="M519" s="154">
        <v>1</v>
      </c>
      <c r="N519" s="207">
        <v>607</v>
      </c>
      <c r="O519" s="153">
        <v>586</v>
      </c>
      <c r="P519" s="153">
        <v>19</v>
      </c>
      <c r="Q519" s="151">
        <v>24</v>
      </c>
      <c r="R519" s="151">
        <v>21</v>
      </c>
      <c r="S519" s="154">
        <v>0.965403624382208</v>
      </c>
      <c r="T519" s="154">
        <v>0.95</v>
      </c>
      <c r="U519" s="155">
        <v>1</v>
      </c>
      <c r="V519" s="155">
        <v>1</v>
      </c>
      <c r="W519" s="173">
        <v>-0.05</v>
      </c>
      <c r="X519" s="158">
        <v>157</v>
      </c>
      <c r="Y519" s="208">
        <v>152</v>
      </c>
      <c r="Z519" s="208">
        <v>155</v>
      </c>
      <c r="AA519" s="208">
        <v>151</v>
      </c>
      <c r="AB519" s="209">
        <v>0.968152866242038</v>
      </c>
      <c r="AC519" s="155">
        <v>0.974193548387097</v>
      </c>
      <c r="AD519" s="173">
        <v>-0.0060406821450586</v>
      </c>
    </row>
    <row r="520" spans="1:30">
      <c r="A520" s="175" t="s">
        <v>375</v>
      </c>
      <c r="B520" s="214" t="s">
        <v>1814</v>
      </c>
      <c r="C520" s="214" t="s">
        <v>514</v>
      </c>
      <c r="D520" s="153">
        <v>34</v>
      </c>
      <c r="E520" s="153">
        <v>26</v>
      </c>
      <c r="F520" s="151">
        <v>34</v>
      </c>
      <c r="G520" s="151">
        <v>28</v>
      </c>
      <c r="H520" s="151">
        <v>37</v>
      </c>
      <c r="I520" s="151">
        <v>32</v>
      </c>
      <c r="J520" s="172">
        <v>0.9</v>
      </c>
      <c r="K520" s="154">
        <v>0.764705882352941</v>
      </c>
      <c r="L520" s="154">
        <v>0.823529411764706</v>
      </c>
      <c r="M520" s="154">
        <v>0.864864864864865</v>
      </c>
      <c r="N520" s="207">
        <v>944</v>
      </c>
      <c r="O520" s="153">
        <v>787</v>
      </c>
      <c r="P520" s="153">
        <v>24</v>
      </c>
      <c r="Q520" s="151">
        <v>27</v>
      </c>
      <c r="R520" s="151">
        <v>32</v>
      </c>
      <c r="S520" s="154">
        <v>0.833686440677966</v>
      </c>
      <c r="T520" s="154">
        <v>0.705882352941177</v>
      </c>
      <c r="U520" s="155">
        <v>0.794117647058823</v>
      </c>
      <c r="V520" s="155">
        <v>0.864864864864865</v>
      </c>
      <c r="W520" s="173">
        <v>-0.088235294117647</v>
      </c>
      <c r="X520" s="158">
        <v>253</v>
      </c>
      <c r="Y520" s="208">
        <v>212</v>
      </c>
      <c r="Z520" s="208">
        <v>249</v>
      </c>
      <c r="AA520" s="208">
        <v>203</v>
      </c>
      <c r="AB520" s="209">
        <v>0.837944664031621</v>
      </c>
      <c r="AC520" s="155">
        <v>0.815261044176707</v>
      </c>
      <c r="AD520" s="173">
        <v>0.0226836198549137</v>
      </c>
    </row>
    <row r="521" spans="1:30">
      <c r="A521" s="175" t="s">
        <v>375</v>
      </c>
      <c r="B521" s="214" t="s">
        <v>1814</v>
      </c>
      <c r="C521" s="214" t="s">
        <v>515</v>
      </c>
      <c r="D521" s="153">
        <v>34</v>
      </c>
      <c r="E521" s="153">
        <v>33</v>
      </c>
      <c r="F521" s="151">
        <v>35</v>
      </c>
      <c r="G521" s="151">
        <v>35</v>
      </c>
      <c r="H521" s="151">
        <v>40</v>
      </c>
      <c r="I521" s="151">
        <v>38</v>
      </c>
      <c r="J521" s="172">
        <v>0.9</v>
      </c>
      <c r="K521" s="154">
        <v>0.970588235294118</v>
      </c>
      <c r="L521" s="154">
        <v>1</v>
      </c>
      <c r="M521" s="154">
        <v>0.95</v>
      </c>
      <c r="N521" s="207">
        <v>1024</v>
      </c>
      <c r="O521" s="153">
        <v>992</v>
      </c>
      <c r="P521" s="153">
        <v>33</v>
      </c>
      <c r="Q521" s="151">
        <v>35</v>
      </c>
      <c r="R521" s="151">
        <v>38</v>
      </c>
      <c r="S521" s="154">
        <v>0.96875</v>
      </c>
      <c r="T521" s="154">
        <v>0.970588235294118</v>
      </c>
      <c r="U521" s="155">
        <v>1</v>
      </c>
      <c r="V521" s="155">
        <v>0.95</v>
      </c>
      <c r="W521" s="173">
        <v>-0.0294117647058824</v>
      </c>
      <c r="X521" s="158">
        <v>262</v>
      </c>
      <c r="Y521" s="208">
        <v>256</v>
      </c>
      <c r="Z521" s="208">
        <v>266</v>
      </c>
      <c r="AA521" s="208">
        <v>258</v>
      </c>
      <c r="AB521" s="209">
        <v>0.977099236641221</v>
      </c>
      <c r="AC521" s="155">
        <v>0.969924812030075</v>
      </c>
      <c r="AD521" s="173">
        <v>0.00717442461114615</v>
      </c>
    </row>
    <row r="522" spans="1:30">
      <c r="A522" s="175" t="s">
        <v>375</v>
      </c>
      <c r="B522" s="214" t="s">
        <v>1815</v>
      </c>
      <c r="C522" s="214" t="s">
        <v>516</v>
      </c>
      <c r="D522" s="153">
        <v>46</v>
      </c>
      <c r="E522" s="153">
        <v>43</v>
      </c>
      <c r="F522" s="151">
        <v>47</v>
      </c>
      <c r="G522" s="151">
        <v>45</v>
      </c>
      <c r="H522" s="151">
        <v>48</v>
      </c>
      <c r="I522" s="151">
        <v>45</v>
      </c>
      <c r="J522" s="172">
        <v>0.9</v>
      </c>
      <c r="K522" s="154">
        <v>0.934782608695652</v>
      </c>
      <c r="L522" s="154">
        <v>0.957446808510638</v>
      </c>
      <c r="M522" s="154">
        <v>0.9375</v>
      </c>
      <c r="N522" s="207">
        <v>1264</v>
      </c>
      <c r="O522" s="153">
        <v>1221</v>
      </c>
      <c r="P522" s="153">
        <v>43</v>
      </c>
      <c r="Q522" s="151">
        <v>45</v>
      </c>
      <c r="R522" s="151">
        <v>44</v>
      </c>
      <c r="S522" s="154">
        <v>0.965981012658228</v>
      </c>
      <c r="T522" s="154">
        <v>0.934782608695652</v>
      </c>
      <c r="U522" s="155">
        <v>0.957446808510638</v>
      </c>
      <c r="V522" s="155">
        <v>0.916666666666667</v>
      </c>
      <c r="W522" s="173">
        <v>-0.0226641998149861</v>
      </c>
      <c r="X522" s="158">
        <v>319</v>
      </c>
      <c r="Y522" s="208">
        <v>302</v>
      </c>
      <c r="Z522" s="208">
        <v>334</v>
      </c>
      <c r="AA522" s="208">
        <v>326</v>
      </c>
      <c r="AB522" s="209">
        <v>0.946708463949843</v>
      </c>
      <c r="AC522" s="155">
        <v>0.976047904191617</v>
      </c>
      <c r="AD522" s="173">
        <v>-0.0293394402417735</v>
      </c>
    </row>
    <row r="523" spans="1:30">
      <c r="A523" s="175" t="s">
        <v>375</v>
      </c>
      <c r="B523" s="214" t="s">
        <v>1815</v>
      </c>
      <c r="C523" s="214" t="s">
        <v>517</v>
      </c>
      <c r="D523" s="153">
        <v>37</v>
      </c>
      <c r="E523" s="153">
        <v>36</v>
      </c>
      <c r="F523" s="151">
        <v>34</v>
      </c>
      <c r="G523" s="151">
        <v>32</v>
      </c>
      <c r="H523" s="151">
        <v>34</v>
      </c>
      <c r="I523" s="151">
        <v>33</v>
      </c>
      <c r="J523" s="172">
        <v>0.9</v>
      </c>
      <c r="K523" s="154">
        <v>0.972972972972973</v>
      </c>
      <c r="L523" s="154">
        <v>0.941176470588235</v>
      </c>
      <c r="M523" s="154">
        <v>0.970588235294118</v>
      </c>
      <c r="N523" s="207">
        <v>945</v>
      </c>
      <c r="O523" s="153">
        <v>905</v>
      </c>
      <c r="P523" s="153">
        <v>36</v>
      </c>
      <c r="Q523" s="151">
        <v>32</v>
      </c>
      <c r="R523" s="151">
        <v>33</v>
      </c>
      <c r="S523" s="154">
        <v>0.957671957671958</v>
      </c>
      <c r="T523" s="154">
        <v>0.972972972972973</v>
      </c>
      <c r="U523" s="155">
        <v>0.941176470588235</v>
      </c>
      <c r="V523" s="155">
        <v>0.970588235294118</v>
      </c>
      <c r="W523" s="173">
        <v>0.0317965023847377</v>
      </c>
      <c r="X523" s="158">
        <v>237</v>
      </c>
      <c r="Y523" s="208">
        <v>223</v>
      </c>
      <c r="Z523" s="208">
        <v>241</v>
      </c>
      <c r="AA523" s="208">
        <v>239</v>
      </c>
      <c r="AB523" s="209">
        <v>0.940928270042194</v>
      </c>
      <c r="AC523" s="155">
        <v>0.991701244813278</v>
      </c>
      <c r="AD523" s="173">
        <v>-0.0507729747710839</v>
      </c>
    </row>
    <row r="524" spans="1:30">
      <c r="A524" s="175" t="s">
        <v>375</v>
      </c>
      <c r="B524" s="214" t="s">
        <v>1815</v>
      </c>
      <c r="C524" s="214" t="s">
        <v>518</v>
      </c>
      <c r="D524" s="153">
        <v>45</v>
      </c>
      <c r="E524" s="153">
        <v>44</v>
      </c>
      <c r="F524" s="151">
        <v>46</v>
      </c>
      <c r="G524" s="151">
        <v>45</v>
      </c>
      <c r="H524" s="151">
        <v>48</v>
      </c>
      <c r="I524" s="151">
        <v>47</v>
      </c>
      <c r="J524" s="172">
        <v>0.9</v>
      </c>
      <c r="K524" s="154">
        <v>0.977777777777778</v>
      </c>
      <c r="L524" s="154">
        <v>0.978260869565217</v>
      </c>
      <c r="M524" s="154">
        <v>0.979166666666667</v>
      </c>
      <c r="N524" s="207">
        <v>1228</v>
      </c>
      <c r="O524" s="153">
        <v>1197</v>
      </c>
      <c r="P524" s="153">
        <v>44</v>
      </c>
      <c r="Q524" s="151">
        <v>45</v>
      </c>
      <c r="R524" s="151">
        <v>47</v>
      </c>
      <c r="S524" s="154">
        <v>0.974755700325733</v>
      </c>
      <c r="T524" s="154">
        <v>0.977777777777778</v>
      </c>
      <c r="U524" s="155">
        <v>0.978260869565217</v>
      </c>
      <c r="V524" s="155">
        <v>0.979166666666667</v>
      </c>
      <c r="W524" s="173">
        <v>-0.00048309178743966</v>
      </c>
      <c r="X524" s="158">
        <v>322</v>
      </c>
      <c r="Y524" s="208">
        <v>312</v>
      </c>
      <c r="Z524" s="208">
        <v>316</v>
      </c>
      <c r="AA524" s="208">
        <v>309</v>
      </c>
      <c r="AB524" s="209">
        <v>0.968944099378882</v>
      </c>
      <c r="AC524" s="155">
        <v>0.977848101265823</v>
      </c>
      <c r="AD524" s="173">
        <v>-0.00890400188694074</v>
      </c>
    </row>
    <row r="525" spans="1:30">
      <c r="A525" s="175" t="s">
        <v>375</v>
      </c>
      <c r="B525" s="214" t="s">
        <v>1815</v>
      </c>
      <c r="C525" s="214" t="s">
        <v>519</v>
      </c>
      <c r="D525" s="153">
        <v>52</v>
      </c>
      <c r="E525" s="153">
        <v>51</v>
      </c>
      <c r="F525" s="151">
        <v>51</v>
      </c>
      <c r="G525" s="151">
        <v>51</v>
      </c>
      <c r="H525" s="151">
        <v>57</v>
      </c>
      <c r="I525" s="151">
        <v>55</v>
      </c>
      <c r="J525" s="172">
        <v>0.9</v>
      </c>
      <c r="K525" s="154">
        <v>0.980769230769231</v>
      </c>
      <c r="L525" s="154">
        <v>1</v>
      </c>
      <c r="M525" s="154">
        <v>0.964912280701754</v>
      </c>
      <c r="N525" s="207">
        <v>1441</v>
      </c>
      <c r="O525" s="153">
        <v>1347</v>
      </c>
      <c r="P525" s="153">
        <v>49</v>
      </c>
      <c r="Q525" s="151">
        <v>49</v>
      </c>
      <c r="R525" s="151">
        <v>54</v>
      </c>
      <c r="S525" s="154">
        <v>0.934767522553782</v>
      </c>
      <c r="T525" s="154">
        <v>0.942307692307692</v>
      </c>
      <c r="U525" s="155">
        <v>0.96078431372549</v>
      </c>
      <c r="V525" s="155">
        <v>0.947368421052632</v>
      </c>
      <c r="W525" s="173">
        <v>-0.0184766214177979</v>
      </c>
      <c r="X525" s="158">
        <v>372</v>
      </c>
      <c r="Y525" s="208">
        <v>354</v>
      </c>
      <c r="Z525" s="208">
        <v>380</v>
      </c>
      <c r="AA525" s="208">
        <v>362</v>
      </c>
      <c r="AB525" s="209">
        <v>0.951612903225806</v>
      </c>
      <c r="AC525" s="155">
        <v>0.952631578947368</v>
      </c>
      <c r="AD525" s="173">
        <v>-0.00101867572156189</v>
      </c>
    </row>
    <row r="526" spans="1:30">
      <c r="A526" s="175" t="s">
        <v>375</v>
      </c>
      <c r="B526" s="214" t="s">
        <v>1815</v>
      </c>
      <c r="C526" s="214" t="s">
        <v>520</v>
      </c>
      <c r="D526" s="153">
        <v>29</v>
      </c>
      <c r="E526" s="153">
        <v>28</v>
      </c>
      <c r="F526" s="151">
        <v>32</v>
      </c>
      <c r="G526" s="151">
        <v>31</v>
      </c>
      <c r="H526" s="151">
        <v>34</v>
      </c>
      <c r="I526" s="151">
        <v>33</v>
      </c>
      <c r="J526" s="172">
        <v>0.9</v>
      </c>
      <c r="K526" s="154">
        <v>0.96551724137931</v>
      </c>
      <c r="L526" s="154">
        <v>0.96875</v>
      </c>
      <c r="M526" s="154">
        <v>0.970588235294118</v>
      </c>
      <c r="N526" s="207">
        <v>886</v>
      </c>
      <c r="O526" s="153">
        <v>850</v>
      </c>
      <c r="P526" s="153">
        <v>26</v>
      </c>
      <c r="Q526" s="151">
        <v>30</v>
      </c>
      <c r="R526" s="151">
        <v>32</v>
      </c>
      <c r="S526" s="154">
        <v>0.959367945823928</v>
      </c>
      <c r="T526" s="154">
        <v>0.896551724137931</v>
      </c>
      <c r="U526" s="155">
        <v>0.9375</v>
      </c>
      <c r="V526" s="155">
        <v>0.941176470588235</v>
      </c>
      <c r="W526" s="173">
        <v>-0.040948275862069</v>
      </c>
      <c r="X526" s="158">
        <v>218</v>
      </c>
      <c r="Y526" s="208">
        <v>206</v>
      </c>
      <c r="Z526" s="208">
        <v>229</v>
      </c>
      <c r="AA526" s="208">
        <v>217</v>
      </c>
      <c r="AB526" s="209">
        <v>0.944954128440367</v>
      </c>
      <c r="AC526" s="155">
        <v>0.947598253275109</v>
      </c>
      <c r="AD526" s="173">
        <v>-0.00264412483474219</v>
      </c>
    </row>
    <row r="527" spans="1:30">
      <c r="A527" s="175" t="s">
        <v>375</v>
      </c>
      <c r="B527" s="214" t="s">
        <v>1815</v>
      </c>
      <c r="C527" s="214" t="s">
        <v>521</v>
      </c>
      <c r="D527" s="153">
        <v>37</v>
      </c>
      <c r="E527" s="153">
        <v>35</v>
      </c>
      <c r="F527" s="151">
        <v>41</v>
      </c>
      <c r="G527" s="151">
        <v>39</v>
      </c>
      <c r="H527" s="151">
        <v>44</v>
      </c>
      <c r="I527" s="151">
        <v>42</v>
      </c>
      <c r="J527" s="172">
        <v>0.9</v>
      </c>
      <c r="K527" s="154">
        <v>0.945945945945946</v>
      </c>
      <c r="L527" s="154">
        <v>0.951219512195122</v>
      </c>
      <c r="M527" s="154">
        <v>0.954545454545455</v>
      </c>
      <c r="N527" s="207">
        <v>1139</v>
      </c>
      <c r="O527" s="153">
        <v>1105</v>
      </c>
      <c r="P527" s="153">
        <v>35</v>
      </c>
      <c r="Q527" s="151">
        <v>38</v>
      </c>
      <c r="R527" s="151">
        <v>42</v>
      </c>
      <c r="S527" s="154">
        <v>0.970149253731343</v>
      </c>
      <c r="T527" s="154">
        <v>0.945945945945946</v>
      </c>
      <c r="U527" s="155">
        <v>0.926829268292683</v>
      </c>
      <c r="V527" s="155">
        <v>0.954545454545455</v>
      </c>
      <c r="W527" s="173">
        <v>0.019116677653263</v>
      </c>
      <c r="X527" s="158">
        <v>287</v>
      </c>
      <c r="Y527" s="208">
        <v>274</v>
      </c>
      <c r="Z527" s="208">
        <v>294</v>
      </c>
      <c r="AA527" s="208">
        <v>283</v>
      </c>
      <c r="AB527" s="209">
        <v>0.954703832752613</v>
      </c>
      <c r="AC527" s="155">
        <v>0.962585034013605</v>
      </c>
      <c r="AD527" s="173">
        <v>-0.00788120126099212</v>
      </c>
    </row>
    <row r="528" spans="1:30">
      <c r="A528" s="175" t="s">
        <v>375</v>
      </c>
      <c r="B528" s="214" t="s">
        <v>1815</v>
      </c>
      <c r="C528" s="214" t="s">
        <v>522</v>
      </c>
      <c r="D528" s="153">
        <v>35</v>
      </c>
      <c r="E528" s="153">
        <v>35</v>
      </c>
      <c r="F528" s="151">
        <v>40</v>
      </c>
      <c r="G528" s="151">
        <v>40</v>
      </c>
      <c r="H528" s="151">
        <v>41</v>
      </c>
      <c r="I528" s="151">
        <v>41</v>
      </c>
      <c r="J528" s="172">
        <v>0.9</v>
      </c>
      <c r="K528" s="154">
        <v>1</v>
      </c>
      <c r="L528" s="154">
        <v>1</v>
      </c>
      <c r="M528" s="154">
        <v>1</v>
      </c>
      <c r="N528" s="207">
        <v>1064</v>
      </c>
      <c r="O528" s="153">
        <v>1050</v>
      </c>
      <c r="P528" s="153">
        <v>35</v>
      </c>
      <c r="Q528" s="151">
        <v>40</v>
      </c>
      <c r="R528" s="151">
        <v>40</v>
      </c>
      <c r="S528" s="154">
        <v>0.986842105263158</v>
      </c>
      <c r="T528" s="154">
        <v>1</v>
      </c>
      <c r="U528" s="155">
        <v>1</v>
      </c>
      <c r="V528" s="155">
        <v>0.975609756097561</v>
      </c>
      <c r="W528" s="173">
        <v>0</v>
      </c>
      <c r="X528" s="158">
        <v>274</v>
      </c>
      <c r="Y528" s="208">
        <v>273</v>
      </c>
      <c r="Z528" s="208">
        <v>274</v>
      </c>
      <c r="AA528" s="208">
        <v>267</v>
      </c>
      <c r="AB528" s="209">
        <v>0.996350364963504</v>
      </c>
      <c r="AC528" s="155">
        <v>0.974452554744526</v>
      </c>
      <c r="AD528" s="173">
        <v>0.0218978102189781</v>
      </c>
    </row>
    <row r="529" spans="1:30">
      <c r="A529" s="175" t="s">
        <v>375</v>
      </c>
      <c r="B529" s="214" t="s">
        <v>1815</v>
      </c>
      <c r="C529" s="214" t="s">
        <v>523</v>
      </c>
      <c r="D529" s="153">
        <v>87</v>
      </c>
      <c r="E529" s="153">
        <v>87</v>
      </c>
      <c r="F529" s="151">
        <v>88</v>
      </c>
      <c r="G529" s="151">
        <v>88</v>
      </c>
      <c r="H529" s="151">
        <v>89</v>
      </c>
      <c r="I529" s="151">
        <v>89</v>
      </c>
      <c r="J529" s="172">
        <v>0.9</v>
      </c>
      <c r="K529" s="154">
        <v>1</v>
      </c>
      <c r="L529" s="154">
        <v>1</v>
      </c>
      <c r="M529" s="154">
        <v>1</v>
      </c>
      <c r="N529" s="207">
        <v>2248</v>
      </c>
      <c r="O529" s="153">
        <v>2202</v>
      </c>
      <c r="P529" s="153">
        <v>86</v>
      </c>
      <c r="Q529" s="151">
        <v>87</v>
      </c>
      <c r="R529" s="151">
        <v>88</v>
      </c>
      <c r="S529" s="154">
        <v>0.979537366548043</v>
      </c>
      <c r="T529" s="154">
        <v>0.988505747126437</v>
      </c>
      <c r="U529" s="155">
        <v>0.988636363636364</v>
      </c>
      <c r="V529" s="155">
        <v>0.98876404494382</v>
      </c>
      <c r="W529" s="173">
        <v>-0.000130616509926851</v>
      </c>
      <c r="X529" s="158">
        <v>585</v>
      </c>
      <c r="Y529" s="208">
        <v>573</v>
      </c>
      <c r="Z529" s="208">
        <v>580</v>
      </c>
      <c r="AA529" s="208">
        <v>572</v>
      </c>
      <c r="AB529" s="209">
        <v>0.979487179487179</v>
      </c>
      <c r="AC529" s="155">
        <v>0.986206896551724</v>
      </c>
      <c r="AD529" s="173">
        <v>-0.00671971706454466</v>
      </c>
    </row>
    <row r="530" spans="1:30">
      <c r="A530" s="175" t="s">
        <v>375</v>
      </c>
      <c r="B530" s="214" t="s">
        <v>1815</v>
      </c>
      <c r="C530" s="214" t="s">
        <v>524</v>
      </c>
      <c r="D530" s="153">
        <v>30</v>
      </c>
      <c r="E530" s="153">
        <v>30</v>
      </c>
      <c r="F530" s="151">
        <v>28</v>
      </c>
      <c r="G530" s="151">
        <v>28</v>
      </c>
      <c r="H530" s="151">
        <v>31</v>
      </c>
      <c r="I530" s="151">
        <v>30</v>
      </c>
      <c r="J530" s="172">
        <v>0.9</v>
      </c>
      <c r="K530" s="154">
        <v>1</v>
      </c>
      <c r="L530" s="154">
        <v>1</v>
      </c>
      <c r="M530" s="154">
        <v>0.967741935483871</v>
      </c>
      <c r="N530" s="207">
        <v>808</v>
      </c>
      <c r="O530" s="153">
        <v>798</v>
      </c>
      <c r="P530" s="153">
        <v>30</v>
      </c>
      <c r="Q530" s="151">
        <v>27</v>
      </c>
      <c r="R530" s="151">
        <v>30</v>
      </c>
      <c r="S530" s="154">
        <v>0.987623762376238</v>
      </c>
      <c r="T530" s="154">
        <v>1</v>
      </c>
      <c r="U530" s="155">
        <v>0.964285714285714</v>
      </c>
      <c r="V530" s="155">
        <v>0.967741935483871</v>
      </c>
      <c r="W530" s="173">
        <v>0.0357142857142857</v>
      </c>
      <c r="X530" s="158">
        <v>205</v>
      </c>
      <c r="Y530" s="208">
        <v>203</v>
      </c>
      <c r="Z530" s="208">
        <v>210</v>
      </c>
      <c r="AA530" s="208">
        <v>207</v>
      </c>
      <c r="AB530" s="209">
        <v>0.990243902439024</v>
      </c>
      <c r="AC530" s="155">
        <v>0.985714285714286</v>
      </c>
      <c r="AD530" s="173">
        <v>0.00452961672473862</v>
      </c>
    </row>
    <row r="531" spans="1:30">
      <c r="A531" s="175" t="s">
        <v>375</v>
      </c>
      <c r="B531" s="214" t="s">
        <v>1815</v>
      </c>
      <c r="C531" s="214" t="s">
        <v>525</v>
      </c>
      <c r="D531" s="153">
        <v>48</v>
      </c>
      <c r="E531" s="153">
        <v>45</v>
      </c>
      <c r="F531" s="151">
        <v>52</v>
      </c>
      <c r="G531" s="151">
        <v>48</v>
      </c>
      <c r="H531" s="151">
        <v>52</v>
      </c>
      <c r="I531" s="151">
        <v>50</v>
      </c>
      <c r="J531" s="172">
        <v>0.9</v>
      </c>
      <c r="K531" s="154">
        <v>0.9375</v>
      </c>
      <c r="L531" s="154">
        <v>0.923076923076923</v>
      </c>
      <c r="M531" s="154">
        <v>0.961538461538462</v>
      </c>
      <c r="N531" s="207">
        <v>1379</v>
      </c>
      <c r="O531" s="153">
        <v>1280</v>
      </c>
      <c r="P531" s="153">
        <v>45</v>
      </c>
      <c r="Q531" s="151">
        <v>47</v>
      </c>
      <c r="R531" s="151">
        <v>50</v>
      </c>
      <c r="S531" s="154">
        <v>0.928208846990573</v>
      </c>
      <c r="T531" s="154">
        <v>0.9375</v>
      </c>
      <c r="U531" s="155">
        <v>0.903846153846154</v>
      </c>
      <c r="V531" s="155">
        <v>0.961538461538462</v>
      </c>
      <c r="W531" s="173">
        <v>0.0336538461538461</v>
      </c>
      <c r="X531" s="158">
        <v>359</v>
      </c>
      <c r="Y531" s="208">
        <v>339</v>
      </c>
      <c r="Z531" s="208">
        <v>347</v>
      </c>
      <c r="AA531" s="208">
        <v>332</v>
      </c>
      <c r="AB531" s="209">
        <v>0.944289693593315</v>
      </c>
      <c r="AC531" s="155">
        <v>0.956772334293948</v>
      </c>
      <c r="AD531" s="173">
        <v>-0.0124826407006334</v>
      </c>
    </row>
    <row r="532" spans="1:30">
      <c r="A532" s="175" t="s">
        <v>375</v>
      </c>
      <c r="B532" s="214" t="s">
        <v>1815</v>
      </c>
      <c r="C532" s="214" t="s">
        <v>526</v>
      </c>
      <c r="D532" s="153">
        <v>19</v>
      </c>
      <c r="E532" s="153">
        <v>19</v>
      </c>
      <c r="F532" s="151">
        <v>21</v>
      </c>
      <c r="G532" s="151">
        <v>21</v>
      </c>
      <c r="H532" s="151">
        <v>21</v>
      </c>
      <c r="I532" s="151">
        <v>21</v>
      </c>
      <c r="J532" s="172">
        <v>0.9</v>
      </c>
      <c r="K532" s="154">
        <v>1</v>
      </c>
      <c r="L532" s="154">
        <v>1</v>
      </c>
      <c r="M532" s="154">
        <v>1</v>
      </c>
      <c r="N532" s="207">
        <v>583</v>
      </c>
      <c r="O532" s="153">
        <v>546</v>
      </c>
      <c r="P532" s="153">
        <v>19</v>
      </c>
      <c r="Q532" s="151">
        <v>20</v>
      </c>
      <c r="R532" s="151">
        <v>18</v>
      </c>
      <c r="S532" s="154">
        <v>0.936535162950257</v>
      </c>
      <c r="T532" s="154">
        <v>1</v>
      </c>
      <c r="U532" s="155">
        <v>0.952380952380952</v>
      </c>
      <c r="V532" s="155">
        <v>0.857142857142857</v>
      </c>
      <c r="W532" s="173">
        <v>0.0476190476190477</v>
      </c>
      <c r="X532" s="158">
        <v>142</v>
      </c>
      <c r="Y532" s="208">
        <v>132</v>
      </c>
      <c r="Z532" s="208">
        <v>159</v>
      </c>
      <c r="AA532" s="208">
        <v>150</v>
      </c>
      <c r="AB532" s="209">
        <v>0.929577464788732</v>
      </c>
      <c r="AC532" s="155">
        <v>0.943396226415094</v>
      </c>
      <c r="AD532" s="173">
        <v>-0.013818761626362</v>
      </c>
    </row>
    <row r="533" spans="1:30">
      <c r="A533" s="175" t="s">
        <v>375</v>
      </c>
      <c r="B533" s="214" t="s">
        <v>1815</v>
      </c>
      <c r="C533" s="214" t="s">
        <v>527</v>
      </c>
      <c r="D533" s="153">
        <v>62</v>
      </c>
      <c r="E533" s="153">
        <v>60</v>
      </c>
      <c r="F533" s="151">
        <v>56</v>
      </c>
      <c r="G533" s="151">
        <v>54</v>
      </c>
      <c r="H533" s="151">
        <v>60</v>
      </c>
      <c r="I533" s="151">
        <v>60</v>
      </c>
      <c r="J533" s="172">
        <v>0.9</v>
      </c>
      <c r="K533" s="154">
        <v>0.967741935483871</v>
      </c>
      <c r="L533" s="154">
        <v>0.964285714285714</v>
      </c>
      <c r="M533" s="154">
        <v>1</v>
      </c>
      <c r="N533" s="207">
        <v>1527</v>
      </c>
      <c r="O533" s="153">
        <v>1466</v>
      </c>
      <c r="P533" s="153">
        <v>60</v>
      </c>
      <c r="Q533" s="151">
        <v>54</v>
      </c>
      <c r="R533" s="151">
        <v>60</v>
      </c>
      <c r="S533" s="154">
        <v>0.960052390307793</v>
      </c>
      <c r="T533" s="154">
        <v>0.967741935483871</v>
      </c>
      <c r="U533" s="155">
        <v>0.964285714285714</v>
      </c>
      <c r="V533" s="155">
        <v>1</v>
      </c>
      <c r="W533" s="173">
        <v>0.00345622119815669</v>
      </c>
      <c r="X533" s="158">
        <v>404</v>
      </c>
      <c r="Y533" s="208">
        <v>391</v>
      </c>
      <c r="Z533" s="208">
        <v>398</v>
      </c>
      <c r="AA533" s="208">
        <v>380</v>
      </c>
      <c r="AB533" s="209">
        <v>0.967821782178218</v>
      </c>
      <c r="AC533" s="155">
        <v>0.954773869346734</v>
      </c>
      <c r="AD533" s="173">
        <v>0.0130479128314841</v>
      </c>
    </row>
    <row r="534" spans="1:30">
      <c r="A534" s="175" t="s">
        <v>375</v>
      </c>
      <c r="B534" s="214" t="s">
        <v>1815</v>
      </c>
      <c r="C534" s="214" t="s">
        <v>528</v>
      </c>
      <c r="D534" s="153">
        <v>30</v>
      </c>
      <c r="E534" s="153">
        <v>30</v>
      </c>
      <c r="F534" s="151">
        <v>30</v>
      </c>
      <c r="G534" s="151">
        <v>30</v>
      </c>
      <c r="H534" s="151">
        <v>30</v>
      </c>
      <c r="I534" s="151">
        <v>30</v>
      </c>
      <c r="J534" s="172">
        <v>0.9</v>
      </c>
      <c r="K534" s="154">
        <v>1</v>
      </c>
      <c r="L534" s="154">
        <v>1</v>
      </c>
      <c r="M534" s="154">
        <v>1</v>
      </c>
      <c r="N534" s="207">
        <v>808</v>
      </c>
      <c r="O534" s="153">
        <v>792</v>
      </c>
      <c r="P534" s="153">
        <v>30</v>
      </c>
      <c r="Q534" s="151">
        <v>30</v>
      </c>
      <c r="R534" s="151">
        <v>29</v>
      </c>
      <c r="S534" s="154">
        <v>0.98019801980198</v>
      </c>
      <c r="T534" s="154">
        <v>1</v>
      </c>
      <c r="U534" s="155">
        <v>1</v>
      </c>
      <c r="V534" s="155">
        <v>0.966666666666667</v>
      </c>
      <c r="W534" s="173">
        <v>0</v>
      </c>
      <c r="X534" s="158">
        <v>206</v>
      </c>
      <c r="Y534" s="208">
        <v>205</v>
      </c>
      <c r="Z534" s="208">
        <v>207</v>
      </c>
      <c r="AA534" s="208">
        <v>203</v>
      </c>
      <c r="AB534" s="209">
        <v>0.995145631067961</v>
      </c>
      <c r="AC534" s="155">
        <v>0.980676328502415</v>
      </c>
      <c r="AD534" s="173">
        <v>0.0144693025655457</v>
      </c>
    </row>
    <row r="535" spans="1:30">
      <c r="A535" s="175" t="s">
        <v>375</v>
      </c>
      <c r="B535" s="214" t="s">
        <v>1815</v>
      </c>
      <c r="C535" s="214" t="s">
        <v>529</v>
      </c>
      <c r="D535" s="153">
        <v>27</v>
      </c>
      <c r="E535" s="153">
        <v>27</v>
      </c>
      <c r="F535" s="151">
        <v>28</v>
      </c>
      <c r="G535" s="151">
        <v>28</v>
      </c>
      <c r="H535" s="151">
        <v>28</v>
      </c>
      <c r="I535" s="151">
        <v>28</v>
      </c>
      <c r="J535" s="172">
        <v>0.9</v>
      </c>
      <c r="K535" s="154">
        <v>1</v>
      </c>
      <c r="L535" s="154">
        <v>1</v>
      </c>
      <c r="M535" s="154">
        <v>1</v>
      </c>
      <c r="N535" s="207">
        <v>740</v>
      </c>
      <c r="O535" s="153">
        <v>739</v>
      </c>
      <c r="P535" s="153">
        <v>27</v>
      </c>
      <c r="Q535" s="151">
        <v>28</v>
      </c>
      <c r="R535" s="151">
        <v>28</v>
      </c>
      <c r="S535" s="154">
        <v>0.998648648648649</v>
      </c>
      <c r="T535" s="154">
        <v>1</v>
      </c>
      <c r="U535" s="155">
        <v>1</v>
      </c>
      <c r="V535" s="155">
        <v>1</v>
      </c>
      <c r="W535" s="173">
        <v>0</v>
      </c>
      <c r="X535" s="158">
        <v>188</v>
      </c>
      <c r="Y535" s="208">
        <v>188</v>
      </c>
      <c r="Z535" s="208">
        <v>191</v>
      </c>
      <c r="AA535" s="208">
        <v>191</v>
      </c>
      <c r="AB535" s="209">
        <v>1</v>
      </c>
      <c r="AC535" s="155">
        <v>1</v>
      </c>
      <c r="AD535" s="173">
        <v>0</v>
      </c>
    </row>
    <row r="536" spans="1:30">
      <c r="A536" s="175" t="s">
        <v>375</v>
      </c>
      <c r="B536" s="214" t="s">
        <v>1815</v>
      </c>
      <c r="C536" s="214" t="s">
        <v>530</v>
      </c>
      <c r="D536" s="153">
        <v>41</v>
      </c>
      <c r="E536" s="153">
        <v>41</v>
      </c>
      <c r="F536" s="151">
        <v>39</v>
      </c>
      <c r="G536" s="151">
        <v>39</v>
      </c>
      <c r="H536" s="151">
        <v>41</v>
      </c>
      <c r="I536" s="151">
        <v>41</v>
      </c>
      <c r="J536" s="172">
        <v>0.9</v>
      </c>
      <c r="K536" s="154">
        <v>1</v>
      </c>
      <c r="L536" s="154">
        <v>1</v>
      </c>
      <c r="M536" s="154">
        <v>1</v>
      </c>
      <c r="N536" s="207">
        <v>1144</v>
      </c>
      <c r="O536" s="153">
        <v>1106</v>
      </c>
      <c r="P536" s="153">
        <v>41</v>
      </c>
      <c r="Q536" s="151">
        <v>39</v>
      </c>
      <c r="R536" s="151">
        <v>41</v>
      </c>
      <c r="S536" s="154">
        <v>0.966783216783217</v>
      </c>
      <c r="T536" s="154">
        <v>1</v>
      </c>
      <c r="U536" s="155">
        <v>1</v>
      </c>
      <c r="V536" s="155">
        <v>1</v>
      </c>
      <c r="W536" s="173">
        <v>0</v>
      </c>
      <c r="X536" s="158">
        <v>297</v>
      </c>
      <c r="Y536" s="208">
        <v>295</v>
      </c>
      <c r="Z536" s="208">
        <v>307</v>
      </c>
      <c r="AA536" s="208">
        <v>290</v>
      </c>
      <c r="AB536" s="209">
        <v>0.993265993265993</v>
      </c>
      <c r="AC536" s="155">
        <v>0.944625407166124</v>
      </c>
      <c r="AD536" s="173">
        <v>0.0486405860998695</v>
      </c>
    </row>
    <row r="537" spans="1:30">
      <c r="A537" s="175" t="s">
        <v>375</v>
      </c>
      <c r="B537" s="214" t="s">
        <v>1815</v>
      </c>
      <c r="C537" s="214" t="s">
        <v>531</v>
      </c>
      <c r="D537" s="153">
        <v>42</v>
      </c>
      <c r="E537" s="153">
        <v>41</v>
      </c>
      <c r="F537" s="151">
        <v>43</v>
      </c>
      <c r="G537" s="151">
        <v>42</v>
      </c>
      <c r="H537" s="151">
        <v>48</v>
      </c>
      <c r="I537" s="151">
        <v>48</v>
      </c>
      <c r="J537" s="172">
        <v>0.9</v>
      </c>
      <c r="K537" s="154">
        <v>0.976190476190476</v>
      </c>
      <c r="L537" s="154">
        <v>0.976744186046512</v>
      </c>
      <c r="M537" s="154">
        <v>1</v>
      </c>
      <c r="N537" s="207">
        <v>1172</v>
      </c>
      <c r="O537" s="153">
        <v>1119</v>
      </c>
      <c r="P537" s="153">
        <v>40</v>
      </c>
      <c r="Q537" s="151">
        <v>40</v>
      </c>
      <c r="R537" s="151">
        <v>48</v>
      </c>
      <c r="S537" s="154">
        <v>0.954778156996587</v>
      </c>
      <c r="T537" s="154">
        <v>0.952380952380952</v>
      </c>
      <c r="U537" s="155">
        <v>0.930232558139535</v>
      </c>
      <c r="V537" s="155">
        <v>1</v>
      </c>
      <c r="W537" s="173">
        <v>0.0221483942414175</v>
      </c>
      <c r="X537" s="158">
        <v>300</v>
      </c>
      <c r="Y537" s="208">
        <v>286</v>
      </c>
      <c r="Z537" s="208">
        <v>305</v>
      </c>
      <c r="AA537" s="208">
        <v>286</v>
      </c>
      <c r="AB537" s="209">
        <v>0.953333333333333</v>
      </c>
      <c r="AC537" s="155">
        <v>0.937704918032787</v>
      </c>
      <c r="AD537" s="173">
        <v>0.0156284153005465</v>
      </c>
    </row>
    <row r="538" spans="1:30">
      <c r="A538" s="175" t="s">
        <v>375</v>
      </c>
      <c r="B538" s="214" t="s">
        <v>1815</v>
      </c>
      <c r="C538" s="214" t="s">
        <v>532</v>
      </c>
      <c r="D538" s="153">
        <v>27</v>
      </c>
      <c r="E538" s="153">
        <v>27</v>
      </c>
      <c r="F538" s="151">
        <v>26</v>
      </c>
      <c r="G538" s="151">
        <v>26</v>
      </c>
      <c r="H538" s="151">
        <v>30</v>
      </c>
      <c r="I538" s="151">
        <v>30</v>
      </c>
      <c r="J538" s="172">
        <v>0.9</v>
      </c>
      <c r="K538" s="154">
        <v>1</v>
      </c>
      <c r="L538" s="154">
        <v>1</v>
      </c>
      <c r="M538" s="154">
        <v>1</v>
      </c>
      <c r="N538" s="207">
        <v>778</v>
      </c>
      <c r="O538" s="153">
        <v>772</v>
      </c>
      <c r="P538" s="153">
        <v>27</v>
      </c>
      <c r="Q538" s="151">
        <v>26</v>
      </c>
      <c r="R538" s="151">
        <v>30</v>
      </c>
      <c r="S538" s="154">
        <v>0.992287917737789</v>
      </c>
      <c r="T538" s="154">
        <v>1</v>
      </c>
      <c r="U538" s="155">
        <v>1</v>
      </c>
      <c r="V538" s="155">
        <v>1</v>
      </c>
      <c r="W538" s="173">
        <v>0</v>
      </c>
      <c r="X538" s="158">
        <v>198</v>
      </c>
      <c r="Y538" s="208">
        <v>197</v>
      </c>
      <c r="Z538" s="208">
        <v>199</v>
      </c>
      <c r="AA538" s="208">
        <v>197</v>
      </c>
      <c r="AB538" s="209">
        <v>0.994949494949495</v>
      </c>
      <c r="AC538" s="155">
        <v>0.989949748743719</v>
      </c>
      <c r="AD538" s="173">
        <v>0.00499974620577637</v>
      </c>
    </row>
    <row r="539" spans="1:30">
      <c r="A539" s="175" t="s">
        <v>375</v>
      </c>
      <c r="B539" s="214" t="s">
        <v>1815</v>
      </c>
      <c r="C539" s="214" t="s">
        <v>533</v>
      </c>
      <c r="D539" s="153">
        <v>52</v>
      </c>
      <c r="E539" s="153">
        <v>52</v>
      </c>
      <c r="F539" s="151">
        <v>58</v>
      </c>
      <c r="G539" s="151">
        <v>58</v>
      </c>
      <c r="H539" s="151">
        <v>57</v>
      </c>
      <c r="I539" s="151">
        <v>57</v>
      </c>
      <c r="J539" s="172">
        <v>0.9</v>
      </c>
      <c r="K539" s="154">
        <v>1</v>
      </c>
      <c r="L539" s="154">
        <v>1</v>
      </c>
      <c r="M539" s="154">
        <v>1</v>
      </c>
      <c r="N539" s="207">
        <v>1506</v>
      </c>
      <c r="O539" s="153">
        <v>1490</v>
      </c>
      <c r="P539" s="153">
        <v>51</v>
      </c>
      <c r="Q539" s="151">
        <v>58</v>
      </c>
      <c r="R539" s="151">
        <v>56</v>
      </c>
      <c r="S539" s="154">
        <v>0.98937583001328</v>
      </c>
      <c r="T539" s="154">
        <v>0.980769230769231</v>
      </c>
      <c r="U539" s="155">
        <v>1</v>
      </c>
      <c r="V539" s="155">
        <v>0.982456140350877</v>
      </c>
      <c r="W539" s="173">
        <v>-0.0192307692307693</v>
      </c>
      <c r="X539" s="158">
        <v>389</v>
      </c>
      <c r="Y539" s="208">
        <v>385</v>
      </c>
      <c r="Z539" s="208">
        <v>383</v>
      </c>
      <c r="AA539" s="208">
        <v>378</v>
      </c>
      <c r="AB539" s="209">
        <v>0.989717223650386</v>
      </c>
      <c r="AC539" s="155">
        <v>0.986945169712794</v>
      </c>
      <c r="AD539" s="173">
        <v>0.00277205393759183</v>
      </c>
    </row>
    <row r="540" spans="1:30">
      <c r="A540" s="175" t="s">
        <v>375</v>
      </c>
      <c r="B540" s="214" t="s">
        <v>1815</v>
      </c>
      <c r="C540" s="214" t="s">
        <v>534</v>
      </c>
      <c r="D540" s="153">
        <v>22</v>
      </c>
      <c r="E540" s="153">
        <v>21</v>
      </c>
      <c r="F540" s="151">
        <v>23</v>
      </c>
      <c r="G540" s="151">
        <v>23</v>
      </c>
      <c r="H540" s="151">
        <v>23</v>
      </c>
      <c r="I540" s="151">
        <v>23</v>
      </c>
      <c r="J540" s="172">
        <v>0.9</v>
      </c>
      <c r="K540" s="154">
        <v>0.954545454545455</v>
      </c>
      <c r="L540" s="154">
        <v>1</v>
      </c>
      <c r="M540" s="154">
        <v>1</v>
      </c>
      <c r="N540" s="207">
        <v>589</v>
      </c>
      <c r="O540" s="153">
        <v>573</v>
      </c>
      <c r="P540" s="153">
        <v>21</v>
      </c>
      <c r="Q540" s="151">
        <v>23</v>
      </c>
      <c r="R540" s="151">
        <v>22</v>
      </c>
      <c r="S540" s="154">
        <v>0.972835314091681</v>
      </c>
      <c r="T540" s="154">
        <v>0.954545454545455</v>
      </c>
      <c r="U540" s="155">
        <v>1</v>
      </c>
      <c r="V540" s="155">
        <v>0.956521739130435</v>
      </c>
      <c r="W540" s="173">
        <v>-0.0454545454545454</v>
      </c>
      <c r="X540" s="158">
        <v>155</v>
      </c>
      <c r="Y540" s="208">
        <v>150</v>
      </c>
      <c r="Z540" s="208">
        <v>152</v>
      </c>
      <c r="AA540" s="208">
        <v>149</v>
      </c>
      <c r="AB540" s="209">
        <v>0.967741935483871</v>
      </c>
      <c r="AC540" s="155">
        <v>0.980263157894737</v>
      </c>
      <c r="AD540" s="173">
        <v>-0.0125212224108658</v>
      </c>
    </row>
    <row r="541" spans="1:30">
      <c r="A541" s="175" t="s">
        <v>375</v>
      </c>
      <c r="B541" s="214" t="s">
        <v>1815</v>
      </c>
      <c r="C541" s="214" t="s">
        <v>535</v>
      </c>
      <c r="D541" s="153">
        <v>35</v>
      </c>
      <c r="E541" s="153">
        <v>35</v>
      </c>
      <c r="F541" s="151">
        <v>37</v>
      </c>
      <c r="G541" s="151">
        <v>37</v>
      </c>
      <c r="H541" s="151">
        <v>40</v>
      </c>
      <c r="I541" s="151">
        <v>39</v>
      </c>
      <c r="J541" s="172">
        <v>0.9</v>
      </c>
      <c r="K541" s="154">
        <v>1</v>
      </c>
      <c r="L541" s="154">
        <v>1</v>
      </c>
      <c r="M541" s="154">
        <v>0.975</v>
      </c>
      <c r="N541" s="207">
        <v>996</v>
      </c>
      <c r="O541" s="153">
        <v>984</v>
      </c>
      <c r="P541" s="153">
        <v>35</v>
      </c>
      <c r="Q541" s="151">
        <v>37</v>
      </c>
      <c r="R541" s="151">
        <v>39</v>
      </c>
      <c r="S541" s="154">
        <v>0.987951807228916</v>
      </c>
      <c r="T541" s="154">
        <v>1</v>
      </c>
      <c r="U541" s="155">
        <v>1</v>
      </c>
      <c r="V541" s="155">
        <v>0.975</v>
      </c>
      <c r="W541" s="173">
        <v>0</v>
      </c>
      <c r="X541" s="158">
        <v>257</v>
      </c>
      <c r="Y541" s="208">
        <v>253</v>
      </c>
      <c r="Z541" s="208">
        <v>259</v>
      </c>
      <c r="AA541" s="208">
        <v>258</v>
      </c>
      <c r="AB541" s="209">
        <v>0.98443579766537</v>
      </c>
      <c r="AC541" s="155">
        <v>0.996138996138996</v>
      </c>
      <c r="AD541" s="173">
        <v>-0.0117031984736264</v>
      </c>
    </row>
    <row r="542" spans="1:30">
      <c r="A542" s="175" t="s">
        <v>375</v>
      </c>
      <c r="B542" s="214" t="s">
        <v>1815</v>
      </c>
      <c r="C542" s="214" t="s">
        <v>536</v>
      </c>
      <c r="D542" s="153">
        <v>57</v>
      </c>
      <c r="E542" s="153">
        <v>57</v>
      </c>
      <c r="F542" s="151">
        <v>57</v>
      </c>
      <c r="G542" s="151">
        <v>55</v>
      </c>
      <c r="H542" s="151">
        <v>61</v>
      </c>
      <c r="I542" s="151">
        <v>61</v>
      </c>
      <c r="J542" s="172">
        <v>0.9</v>
      </c>
      <c r="K542" s="154">
        <v>1</v>
      </c>
      <c r="L542" s="154">
        <v>0.964912280701754</v>
      </c>
      <c r="M542" s="154">
        <v>1</v>
      </c>
      <c r="N542" s="207">
        <v>1650</v>
      </c>
      <c r="O542" s="153">
        <v>1575</v>
      </c>
      <c r="P542" s="153">
        <v>55</v>
      </c>
      <c r="Q542" s="151">
        <v>54</v>
      </c>
      <c r="R542" s="151">
        <v>59</v>
      </c>
      <c r="S542" s="154">
        <v>0.954545454545455</v>
      </c>
      <c r="T542" s="154">
        <v>0.964912280701754</v>
      </c>
      <c r="U542" s="155">
        <v>0.947368421052632</v>
      </c>
      <c r="V542" s="155">
        <v>0.967213114754098</v>
      </c>
      <c r="W542" s="173">
        <v>0.0175438596491229</v>
      </c>
      <c r="X542" s="158">
        <v>415</v>
      </c>
      <c r="Y542" s="208">
        <v>401</v>
      </c>
      <c r="Z542" s="208">
        <v>421</v>
      </c>
      <c r="AA542" s="208">
        <v>404</v>
      </c>
      <c r="AB542" s="209">
        <v>0.966265060240964</v>
      </c>
      <c r="AC542" s="155">
        <v>0.959619952494062</v>
      </c>
      <c r="AD542" s="173">
        <v>0.00664510774690208</v>
      </c>
    </row>
    <row r="543" spans="1:30">
      <c r="A543" s="175" t="s">
        <v>375</v>
      </c>
      <c r="B543" s="214" t="s">
        <v>1815</v>
      </c>
      <c r="C543" s="214" t="s">
        <v>537</v>
      </c>
      <c r="D543" s="153">
        <v>58</v>
      </c>
      <c r="E543" s="153">
        <v>58</v>
      </c>
      <c r="F543" s="151">
        <v>61</v>
      </c>
      <c r="G543" s="151">
        <v>60</v>
      </c>
      <c r="H543" s="151">
        <v>67</v>
      </c>
      <c r="I543" s="151">
        <v>65</v>
      </c>
      <c r="J543" s="172">
        <v>0.9</v>
      </c>
      <c r="K543" s="154">
        <v>1</v>
      </c>
      <c r="L543" s="154">
        <v>0.983606557377049</v>
      </c>
      <c r="M543" s="154">
        <v>0.970149253731343</v>
      </c>
      <c r="N543" s="207">
        <v>1671</v>
      </c>
      <c r="O543" s="153">
        <v>1555</v>
      </c>
      <c r="P543" s="153">
        <v>55</v>
      </c>
      <c r="Q543" s="151">
        <v>56</v>
      </c>
      <c r="R543" s="151">
        <v>64</v>
      </c>
      <c r="S543" s="154">
        <v>0.930580490724117</v>
      </c>
      <c r="T543" s="154">
        <v>0.948275862068966</v>
      </c>
      <c r="U543" s="155">
        <v>0.918032786885246</v>
      </c>
      <c r="V543" s="155">
        <v>0.955223880597015</v>
      </c>
      <c r="W543" s="173">
        <v>0.0302430751837196</v>
      </c>
      <c r="X543" s="158">
        <v>444</v>
      </c>
      <c r="Y543" s="208">
        <v>413</v>
      </c>
      <c r="Z543" s="208">
        <v>426</v>
      </c>
      <c r="AA543" s="208">
        <v>399</v>
      </c>
      <c r="AB543" s="209">
        <v>0.93018018018018</v>
      </c>
      <c r="AC543" s="155">
        <v>0.936619718309859</v>
      </c>
      <c r="AD543" s="173">
        <v>-0.0064395381296789</v>
      </c>
    </row>
    <row r="544" spans="1:30">
      <c r="A544" s="175" t="s">
        <v>375</v>
      </c>
      <c r="B544" s="214" t="s">
        <v>1815</v>
      </c>
      <c r="C544" s="214" t="s">
        <v>538</v>
      </c>
      <c r="D544" s="153">
        <v>31</v>
      </c>
      <c r="E544" s="153">
        <v>31</v>
      </c>
      <c r="F544" s="151">
        <v>32</v>
      </c>
      <c r="G544" s="151">
        <v>32</v>
      </c>
      <c r="H544" s="151">
        <v>32</v>
      </c>
      <c r="I544" s="151">
        <v>32</v>
      </c>
      <c r="J544" s="172">
        <v>0.9</v>
      </c>
      <c r="K544" s="154">
        <v>1</v>
      </c>
      <c r="L544" s="154">
        <v>1</v>
      </c>
      <c r="M544" s="154">
        <v>1</v>
      </c>
      <c r="N544" s="207">
        <v>827</v>
      </c>
      <c r="O544" s="153">
        <v>815</v>
      </c>
      <c r="P544" s="153">
        <v>31</v>
      </c>
      <c r="Q544" s="151">
        <v>32</v>
      </c>
      <c r="R544" s="151">
        <v>31</v>
      </c>
      <c r="S544" s="154">
        <v>0.985489721886336</v>
      </c>
      <c r="T544" s="154">
        <v>1</v>
      </c>
      <c r="U544" s="155">
        <v>1</v>
      </c>
      <c r="V544" s="155">
        <v>0.96875</v>
      </c>
      <c r="W544" s="173">
        <v>0</v>
      </c>
      <c r="X544" s="158">
        <v>212</v>
      </c>
      <c r="Y544" s="208">
        <v>211</v>
      </c>
      <c r="Z544" s="208">
        <v>216</v>
      </c>
      <c r="AA544" s="208">
        <v>212</v>
      </c>
      <c r="AB544" s="209">
        <v>0.995283018867924</v>
      </c>
      <c r="AC544" s="155">
        <v>0.981481481481482</v>
      </c>
      <c r="AD544" s="173">
        <v>0.013801537386443</v>
      </c>
    </row>
    <row r="545" spans="1:30">
      <c r="A545" s="175" t="s">
        <v>375</v>
      </c>
      <c r="B545" s="214" t="s">
        <v>1815</v>
      </c>
      <c r="C545" s="214" t="s">
        <v>539</v>
      </c>
      <c r="D545" s="153">
        <v>22</v>
      </c>
      <c r="E545" s="153">
        <v>22</v>
      </c>
      <c r="F545" s="151">
        <v>25</v>
      </c>
      <c r="G545" s="151">
        <v>25</v>
      </c>
      <c r="H545" s="151">
        <v>23</v>
      </c>
      <c r="I545" s="151">
        <v>23</v>
      </c>
      <c r="J545" s="172">
        <v>0.9</v>
      </c>
      <c r="K545" s="154">
        <v>1</v>
      </c>
      <c r="L545" s="154">
        <v>1</v>
      </c>
      <c r="M545" s="154">
        <v>1</v>
      </c>
      <c r="N545" s="207">
        <v>638</v>
      </c>
      <c r="O545" s="153">
        <v>632</v>
      </c>
      <c r="P545" s="153">
        <v>22</v>
      </c>
      <c r="Q545" s="151">
        <v>25</v>
      </c>
      <c r="R545" s="151">
        <v>23</v>
      </c>
      <c r="S545" s="154">
        <v>0.990595611285266</v>
      </c>
      <c r="T545" s="154">
        <v>1</v>
      </c>
      <c r="U545" s="155">
        <v>1</v>
      </c>
      <c r="V545" s="155">
        <v>1</v>
      </c>
      <c r="W545" s="173">
        <v>0</v>
      </c>
      <c r="X545" s="158">
        <v>166</v>
      </c>
      <c r="Y545" s="208">
        <v>165</v>
      </c>
      <c r="Z545" s="208">
        <v>162</v>
      </c>
      <c r="AA545" s="208">
        <v>159</v>
      </c>
      <c r="AB545" s="209">
        <v>0.993975903614458</v>
      </c>
      <c r="AC545" s="155">
        <v>0.981481481481482</v>
      </c>
      <c r="AD545" s="173">
        <v>0.0124944221329764</v>
      </c>
    </row>
    <row r="546" spans="1:30">
      <c r="A546" s="175" t="s">
        <v>375</v>
      </c>
      <c r="B546" s="214" t="s">
        <v>1815</v>
      </c>
      <c r="C546" s="214" t="s">
        <v>540</v>
      </c>
      <c r="D546" s="153">
        <v>50</v>
      </c>
      <c r="E546" s="153">
        <v>49</v>
      </c>
      <c r="F546" s="151">
        <v>55</v>
      </c>
      <c r="G546" s="151">
        <v>53</v>
      </c>
      <c r="H546" s="151">
        <v>54</v>
      </c>
      <c r="I546" s="151">
        <v>51</v>
      </c>
      <c r="J546" s="172">
        <v>0.9</v>
      </c>
      <c r="K546" s="154">
        <v>0.98</v>
      </c>
      <c r="L546" s="154">
        <v>0.963636363636364</v>
      </c>
      <c r="M546" s="154">
        <v>0.944444444444444</v>
      </c>
      <c r="N546" s="207">
        <v>1440</v>
      </c>
      <c r="O546" s="153">
        <v>1340</v>
      </c>
      <c r="P546" s="153">
        <v>47</v>
      </c>
      <c r="Q546" s="151">
        <v>50</v>
      </c>
      <c r="R546" s="151">
        <v>50</v>
      </c>
      <c r="S546" s="154">
        <v>0.930555555555556</v>
      </c>
      <c r="T546" s="154">
        <v>0.94</v>
      </c>
      <c r="U546" s="155">
        <v>0.909090909090909</v>
      </c>
      <c r="V546" s="155">
        <v>0.925925925925926</v>
      </c>
      <c r="W546" s="173">
        <v>0.0309090909090909</v>
      </c>
      <c r="X546" s="158">
        <v>369</v>
      </c>
      <c r="Y546" s="208">
        <v>344</v>
      </c>
      <c r="Z546" s="208">
        <v>378</v>
      </c>
      <c r="AA546" s="208">
        <v>366</v>
      </c>
      <c r="AB546" s="209">
        <v>0.932249322493225</v>
      </c>
      <c r="AC546" s="155">
        <v>0.968253968253968</v>
      </c>
      <c r="AD546" s="173">
        <v>-0.0360046457607434</v>
      </c>
    </row>
    <row r="547" spans="1:30">
      <c r="A547" s="175" t="s">
        <v>375</v>
      </c>
      <c r="B547" s="214" t="s">
        <v>1815</v>
      </c>
      <c r="C547" s="214" t="s">
        <v>541</v>
      </c>
      <c r="D547" s="153">
        <v>64</v>
      </c>
      <c r="E547" s="153">
        <v>64</v>
      </c>
      <c r="F547" s="151">
        <v>68</v>
      </c>
      <c r="G547" s="151">
        <v>68</v>
      </c>
      <c r="H547" s="151">
        <v>67</v>
      </c>
      <c r="I547" s="151">
        <v>65</v>
      </c>
      <c r="J547" s="172">
        <v>0.9</v>
      </c>
      <c r="K547" s="154">
        <v>1</v>
      </c>
      <c r="L547" s="154">
        <v>1</v>
      </c>
      <c r="M547" s="154">
        <v>0.970149253731343</v>
      </c>
      <c r="N547" s="207">
        <v>1824</v>
      </c>
      <c r="O547" s="153">
        <v>1699</v>
      </c>
      <c r="P547" s="153">
        <v>63</v>
      </c>
      <c r="Q547" s="151">
        <v>64</v>
      </c>
      <c r="R547" s="151">
        <v>60</v>
      </c>
      <c r="S547" s="154">
        <v>0.931469298245614</v>
      </c>
      <c r="T547" s="154">
        <v>0.984375</v>
      </c>
      <c r="U547" s="155">
        <v>0.941176470588235</v>
      </c>
      <c r="V547" s="155">
        <v>0.895522388059702</v>
      </c>
      <c r="W547" s="173">
        <v>0.0431985294117647</v>
      </c>
      <c r="X547" s="158">
        <v>469</v>
      </c>
      <c r="Y547" s="208">
        <v>438</v>
      </c>
      <c r="Z547" s="208">
        <v>491</v>
      </c>
      <c r="AA547" s="208">
        <v>469</v>
      </c>
      <c r="AB547" s="209">
        <v>0.933901918976546</v>
      </c>
      <c r="AC547" s="155">
        <v>0.955193482688391</v>
      </c>
      <c r="AD547" s="173">
        <v>-0.0212915637118452</v>
      </c>
    </row>
    <row r="548" spans="1:30">
      <c r="A548" s="175" t="s">
        <v>375</v>
      </c>
      <c r="B548" s="214" t="s">
        <v>1815</v>
      </c>
      <c r="C548" s="214" t="s">
        <v>542</v>
      </c>
      <c r="D548" s="153">
        <v>20</v>
      </c>
      <c r="E548" s="153">
        <v>20</v>
      </c>
      <c r="F548" s="151">
        <v>21</v>
      </c>
      <c r="G548" s="151">
        <v>21</v>
      </c>
      <c r="H548" s="151">
        <v>22</v>
      </c>
      <c r="I548" s="151">
        <v>22</v>
      </c>
      <c r="J548" s="172">
        <v>0.9</v>
      </c>
      <c r="K548" s="154">
        <v>1</v>
      </c>
      <c r="L548" s="154">
        <v>1</v>
      </c>
      <c r="M548" s="154">
        <v>1</v>
      </c>
      <c r="N548" s="207">
        <v>614</v>
      </c>
      <c r="O548" s="153">
        <v>591</v>
      </c>
      <c r="P548" s="153">
        <v>20</v>
      </c>
      <c r="Q548" s="151">
        <v>21</v>
      </c>
      <c r="R548" s="151">
        <v>22</v>
      </c>
      <c r="S548" s="154">
        <v>0.962540716612378</v>
      </c>
      <c r="T548" s="154">
        <v>1</v>
      </c>
      <c r="U548" s="155">
        <v>1</v>
      </c>
      <c r="V548" s="155">
        <v>1</v>
      </c>
      <c r="W548" s="173">
        <v>0</v>
      </c>
      <c r="X548" s="158">
        <v>152</v>
      </c>
      <c r="Y548" s="208">
        <v>149</v>
      </c>
      <c r="Z548" s="208">
        <v>168</v>
      </c>
      <c r="AA548" s="208">
        <v>159</v>
      </c>
      <c r="AB548" s="209">
        <v>0.980263157894737</v>
      </c>
      <c r="AC548" s="155">
        <v>0.946428571428571</v>
      </c>
      <c r="AD548" s="173">
        <v>0.0338345864661654</v>
      </c>
    </row>
    <row r="549" spans="1:30">
      <c r="A549" s="175" t="s">
        <v>375</v>
      </c>
      <c r="B549" s="214" t="s">
        <v>1815</v>
      </c>
      <c r="C549" s="214" t="s">
        <v>543</v>
      </c>
      <c r="D549" s="153">
        <v>33</v>
      </c>
      <c r="E549" s="153">
        <v>33</v>
      </c>
      <c r="F549" s="151">
        <v>37</v>
      </c>
      <c r="G549" s="151">
        <v>37</v>
      </c>
      <c r="H549" s="151">
        <v>40</v>
      </c>
      <c r="I549" s="151">
        <v>40</v>
      </c>
      <c r="J549" s="172">
        <v>0.9</v>
      </c>
      <c r="K549" s="154">
        <v>1</v>
      </c>
      <c r="L549" s="154">
        <v>1</v>
      </c>
      <c r="M549" s="154">
        <v>1</v>
      </c>
      <c r="N549" s="207">
        <v>987</v>
      </c>
      <c r="O549" s="153">
        <v>976</v>
      </c>
      <c r="P549" s="153">
        <v>33</v>
      </c>
      <c r="Q549" s="151">
        <v>37</v>
      </c>
      <c r="R549" s="151">
        <v>40</v>
      </c>
      <c r="S549" s="154">
        <v>0.988855116514691</v>
      </c>
      <c r="T549" s="154">
        <v>1</v>
      </c>
      <c r="U549" s="155">
        <v>1</v>
      </c>
      <c r="V549" s="155">
        <v>1</v>
      </c>
      <c r="W549" s="173">
        <v>0</v>
      </c>
      <c r="X549" s="158">
        <v>254</v>
      </c>
      <c r="Y549" s="208">
        <v>251</v>
      </c>
      <c r="Z549" s="208">
        <v>253</v>
      </c>
      <c r="AA549" s="208">
        <v>252</v>
      </c>
      <c r="AB549" s="209">
        <v>0.988188976377953</v>
      </c>
      <c r="AC549" s="155">
        <v>0.99604743083004</v>
      </c>
      <c r="AD549" s="173">
        <v>-0.00785845445208677</v>
      </c>
    </row>
    <row r="550" spans="1:30">
      <c r="A550" s="175" t="s">
        <v>375</v>
      </c>
      <c r="B550" s="214" t="s">
        <v>1816</v>
      </c>
      <c r="C550" s="214" t="s">
        <v>544</v>
      </c>
      <c r="D550" s="153">
        <v>28</v>
      </c>
      <c r="E550" s="153">
        <v>27</v>
      </c>
      <c r="F550" s="151">
        <v>30</v>
      </c>
      <c r="G550" s="151">
        <v>28</v>
      </c>
      <c r="H550" s="151">
        <v>29</v>
      </c>
      <c r="I550" s="151">
        <v>28</v>
      </c>
      <c r="J550" s="172">
        <v>0.9</v>
      </c>
      <c r="K550" s="154">
        <v>0.964285714285714</v>
      </c>
      <c r="L550" s="154">
        <v>0.933333333333333</v>
      </c>
      <c r="M550" s="154">
        <v>0.96551724137931</v>
      </c>
      <c r="N550" s="207">
        <v>836</v>
      </c>
      <c r="O550" s="153">
        <v>756</v>
      </c>
      <c r="P550" s="153">
        <v>27</v>
      </c>
      <c r="Q550" s="151">
        <v>28</v>
      </c>
      <c r="R550" s="151">
        <v>28</v>
      </c>
      <c r="S550" s="154">
        <v>0.904306220095694</v>
      </c>
      <c r="T550" s="154">
        <v>0.964285714285714</v>
      </c>
      <c r="U550" s="155">
        <v>0.933333333333333</v>
      </c>
      <c r="V550" s="155">
        <v>0.96551724137931</v>
      </c>
      <c r="W550" s="173">
        <v>0.030952380952381</v>
      </c>
      <c r="X550" s="158">
        <v>213</v>
      </c>
      <c r="Y550" s="208">
        <v>204</v>
      </c>
      <c r="Z550" s="208">
        <v>219</v>
      </c>
      <c r="AA550" s="208">
        <v>203</v>
      </c>
      <c r="AB550" s="209">
        <v>0.957746478873239</v>
      </c>
      <c r="AC550" s="155">
        <v>0.926940639269406</v>
      </c>
      <c r="AD550" s="173">
        <v>0.030805839603833</v>
      </c>
    </row>
    <row r="551" spans="1:30">
      <c r="A551" s="175" t="s">
        <v>375</v>
      </c>
      <c r="B551" s="214" t="s">
        <v>1816</v>
      </c>
      <c r="C551" s="214" t="s">
        <v>545</v>
      </c>
      <c r="D551" s="153">
        <v>19</v>
      </c>
      <c r="E551" s="153">
        <v>19</v>
      </c>
      <c r="F551" s="151">
        <v>17</v>
      </c>
      <c r="G551" s="151">
        <v>17</v>
      </c>
      <c r="H551" s="151">
        <v>20</v>
      </c>
      <c r="I551" s="151">
        <v>20</v>
      </c>
      <c r="J551" s="172">
        <v>0.9</v>
      </c>
      <c r="K551" s="154">
        <v>1</v>
      </c>
      <c r="L551" s="154">
        <v>1</v>
      </c>
      <c r="M551" s="154">
        <v>1</v>
      </c>
      <c r="N551" s="207">
        <v>557</v>
      </c>
      <c r="O551" s="153">
        <v>555</v>
      </c>
      <c r="P551" s="153">
        <v>19</v>
      </c>
      <c r="Q551" s="151">
        <v>17</v>
      </c>
      <c r="R551" s="151">
        <v>20</v>
      </c>
      <c r="S551" s="154">
        <v>0.99640933572711</v>
      </c>
      <c r="T551" s="154">
        <v>1</v>
      </c>
      <c r="U551" s="155">
        <v>1</v>
      </c>
      <c r="V551" s="155">
        <v>1</v>
      </c>
      <c r="W551" s="173">
        <v>0</v>
      </c>
      <c r="X551" s="158">
        <v>138</v>
      </c>
      <c r="Y551" s="208">
        <v>138</v>
      </c>
      <c r="Z551" s="208">
        <v>144</v>
      </c>
      <c r="AA551" s="208">
        <v>143</v>
      </c>
      <c r="AB551" s="209">
        <v>1</v>
      </c>
      <c r="AC551" s="155">
        <v>0.993055555555556</v>
      </c>
      <c r="AD551" s="173">
        <v>0.00694444444444442</v>
      </c>
    </row>
    <row r="552" spans="1:30">
      <c r="A552" s="175" t="s">
        <v>375</v>
      </c>
      <c r="B552" s="214" t="s">
        <v>1816</v>
      </c>
      <c r="C552" s="214" t="s">
        <v>546</v>
      </c>
      <c r="D552" s="153">
        <v>62</v>
      </c>
      <c r="E552" s="153">
        <v>56</v>
      </c>
      <c r="F552" s="151">
        <v>67</v>
      </c>
      <c r="G552" s="151">
        <v>62</v>
      </c>
      <c r="H552" s="151">
        <v>71</v>
      </c>
      <c r="I552" s="151">
        <v>64</v>
      </c>
      <c r="J552" s="172">
        <v>0.9</v>
      </c>
      <c r="K552" s="154">
        <v>0.903225806451613</v>
      </c>
      <c r="L552" s="154">
        <v>0.925373134328358</v>
      </c>
      <c r="M552" s="154">
        <v>0.901408450704225</v>
      </c>
      <c r="N552" s="207">
        <v>1817</v>
      </c>
      <c r="O552" s="153">
        <v>1689</v>
      </c>
      <c r="P552" s="153">
        <v>55</v>
      </c>
      <c r="Q552" s="151">
        <v>60</v>
      </c>
      <c r="R552" s="151">
        <v>64</v>
      </c>
      <c r="S552" s="154">
        <v>0.929554210236654</v>
      </c>
      <c r="T552" s="154">
        <v>0.887096774193548</v>
      </c>
      <c r="U552" s="155">
        <v>0.895522388059702</v>
      </c>
      <c r="V552" s="155">
        <v>0.901408450704225</v>
      </c>
      <c r="W552" s="173">
        <v>-0.00842561386615315</v>
      </c>
      <c r="X552" s="158">
        <v>489</v>
      </c>
      <c r="Y552" s="208">
        <v>448</v>
      </c>
      <c r="Z552" s="208">
        <v>487</v>
      </c>
      <c r="AA552" s="208">
        <v>449</v>
      </c>
      <c r="AB552" s="209">
        <v>0.916155419222904</v>
      </c>
      <c r="AC552" s="155">
        <v>0.921971252566735</v>
      </c>
      <c r="AD552" s="173">
        <v>-0.00581583334383118</v>
      </c>
    </row>
    <row r="553" spans="1:30">
      <c r="A553" s="175" t="s">
        <v>375</v>
      </c>
      <c r="B553" s="214" t="s">
        <v>1816</v>
      </c>
      <c r="C553" s="214" t="s">
        <v>547</v>
      </c>
      <c r="D553" s="153">
        <v>68</v>
      </c>
      <c r="E553" s="153">
        <v>67</v>
      </c>
      <c r="F553" s="151">
        <v>68</v>
      </c>
      <c r="G553" s="151">
        <v>67</v>
      </c>
      <c r="H553" s="151">
        <v>74</v>
      </c>
      <c r="I553" s="151">
        <v>72</v>
      </c>
      <c r="J553" s="172">
        <v>0.9</v>
      </c>
      <c r="K553" s="154">
        <v>0.985294117647059</v>
      </c>
      <c r="L553" s="154">
        <v>0.985294117647059</v>
      </c>
      <c r="M553" s="154">
        <v>0.972972972972973</v>
      </c>
      <c r="N553" s="207">
        <v>1961</v>
      </c>
      <c r="O553" s="153">
        <v>1914</v>
      </c>
      <c r="P553" s="153">
        <v>67</v>
      </c>
      <c r="Q553" s="151">
        <v>67</v>
      </c>
      <c r="R553" s="151">
        <v>72</v>
      </c>
      <c r="S553" s="154">
        <v>0.976032636409995</v>
      </c>
      <c r="T553" s="154">
        <v>0.985294117647059</v>
      </c>
      <c r="U553" s="155">
        <v>0.985294117647059</v>
      </c>
      <c r="V553" s="155">
        <v>0.972972972972973</v>
      </c>
      <c r="W553" s="173">
        <v>0</v>
      </c>
      <c r="X553" s="158">
        <v>504</v>
      </c>
      <c r="Y553" s="208">
        <v>497</v>
      </c>
      <c r="Z553" s="208">
        <v>519</v>
      </c>
      <c r="AA553" s="208">
        <v>501</v>
      </c>
      <c r="AB553" s="209">
        <v>0.986111111111111</v>
      </c>
      <c r="AC553" s="155">
        <v>0.965317919075145</v>
      </c>
      <c r="AD553" s="173">
        <v>0.0207931920359666</v>
      </c>
    </row>
    <row r="554" spans="1:30">
      <c r="A554" s="175" t="s">
        <v>375</v>
      </c>
      <c r="B554" s="214" t="s">
        <v>1816</v>
      </c>
      <c r="C554" s="214" t="s">
        <v>548</v>
      </c>
      <c r="D554" s="153">
        <v>58</v>
      </c>
      <c r="E554" s="153">
        <v>58</v>
      </c>
      <c r="F554" s="151">
        <v>58</v>
      </c>
      <c r="G554" s="151">
        <v>58</v>
      </c>
      <c r="H554" s="151">
        <v>59</v>
      </c>
      <c r="I554" s="151">
        <v>59</v>
      </c>
      <c r="J554" s="172">
        <v>0.9</v>
      </c>
      <c r="K554" s="154">
        <v>1</v>
      </c>
      <c r="L554" s="154">
        <v>1</v>
      </c>
      <c r="M554" s="154">
        <v>1</v>
      </c>
      <c r="N554" s="207">
        <v>1570</v>
      </c>
      <c r="O554" s="153">
        <v>1560</v>
      </c>
      <c r="P554" s="153">
        <v>58</v>
      </c>
      <c r="Q554" s="151">
        <v>58</v>
      </c>
      <c r="R554" s="151">
        <v>59</v>
      </c>
      <c r="S554" s="154">
        <v>0.993630573248408</v>
      </c>
      <c r="T554" s="154">
        <v>1</v>
      </c>
      <c r="U554" s="155">
        <v>1</v>
      </c>
      <c r="V554" s="155">
        <v>1</v>
      </c>
      <c r="W554" s="173">
        <v>0</v>
      </c>
      <c r="X554" s="158">
        <v>406</v>
      </c>
      <c r="Y554" s="208">
        <v>403</v>
      </c>
      <c r="Z554" s="208">
        <v>412</v>
      </c>
      <c r="AA554" s="208">
        <v>410</v>
      </c>
      <c r="AB554" s="209">
        <v>0.992610837438424</v>
      </c>
      <c r="AC554" s="155">
        <v>0.995145631067961</v>
      </c>
      <c r="AD554" s="173">
        <v>-0.00253479362953757</v>
      </c>
    </row>
    <row r="555" spans="1:30">
      <c r="A555" s="175" t="s">
        <v>375</v>
      </c>
      <c r="B555" s="214" t="s">
        <v>1816</v>
      </c>
      <c r="C555" s="214" t="s">
        <v>549</v>
      </c>
      <c r="D555" s="153">
        <v>62</v>
      </c>
      <c r="E555" s="153">
        <v>62</v>
      </c>
      <c r="F555" s="151">
        <v>61</v>
      </c>
      <c r="G555" s="151">
        <v>61</v>
      </c>
      <c r="H555" s="151">
        <v>63</v>
      </c>
      <c r="I555" s="151">
        <v>61</v>
      </c>
      <c r="J555" s="172">
        <v>0.9</v>
      </c>
      <c r="K555" s="154">
        <v>1</v>
      </c>
      <c r="L555" s="154">
        <v>1</v>
      </c>
      <c r="M555" s="154">
        <v>0.968253968253968</v>
      </c>
      <c r="N555" s="207">
        <v>1741</v>
      </c>
      <c r="O555" s="153">
        <v>1687</v>
      </c>
      <c r="P555" s="153">
        <v>62</v>
      </c>
      <c r="Q555" s="151">
        <v>60</v>
      </c>
      <c r="R555" s="151">
        <v>61</v>
      </c>
      <c r="S555" s="154">
        <v>0.968983342906376</v>
      </c>
      <c r="T555" s="154">
        <v>1</v>
      </c>
      <c r="U555" s="155">
        <v>0.983606557377049</v>
      </c>
      <c r="V555" s="155">
        <v>0.968253968253968</v>
      </c>
      <c r="W555" s="173">
        <v>0.0163934426229508</v>
      </c>
      <c r="X555" s="158">
        <v>448</v>
      </c>
      <c r="Y555" s="208">
        <v>432</v>
      </c>
      <c r="Z555" s="208">
        <v>458</v>
      </c>
      <c r="AA555" s="208">
        <v>440</v>
      </c>
      <c r="AB555" s="209">
        <v>0.964285714285714</v>
      </c>
      <c r="AC555" s="155">
        <v>0.960698689956332</v>
      </c>
      <c r="AD555" s="173">
        <v>0.0035870243293824</v>
      </c>
    </row>
    <row r="556" spans="1:30">
      <c r="A556" s="175" t="s">
        <v>375</v>
      </c>
      <c r="B556" s="214" t="s">
        <v>1816</v>
      </c>
      <c r="C556" s="214" t="s">
        <v>550</v>
      </c>
      <c r="D556" s="153">
        <v>15</v>
      </c>
      <c r="E556" s="153">
        <v>15</v>
      </c>
      <c r="F556" s="151">
        <v>17</v>
      </c>
      <c r="G556" s="151">
        <v>17</v>
      </c>
      <c r="H556" s="151">
        <v>16</v>
      </c>
      <c r="I556" s="151">
        <v>16</v>
      </c>
      <c r="J556" s="172">
        <v>0.9</v>
      </c>
      <c r="K556" s="154">
        <v>1</v>
      </c>
      <c r="L556" s="154">
        <v>1</v>
      </c>
      <c r="M556" s="154">
        <v>1</v>
      </c>
      <c r="N556" s="207">
        <v>446</v>
      </c>
      <c r="O556" s="153">
        <v>437</v>
      </c>
      <c r="P556" s="153">
        <v>15</v>
      </c>
      <c r="Q556" s="151">
        <v>17</v>
      </c>
      <c r="R556" s="151">
        <v>16</v>
      </c>
      <c r="S556" s="154">
        <v>0.979820627802691</v>
      </c>
      <c r="T556" s="154">
        <v>1</v>
      </c>
      <c r="U556" s="155">
        <v>1</v>
      </c>
      <c r="V556" s="155">
        <v>1</v>
      </c>
      <c r="W556" s="173">
        <v>0</v>
      </c>
      <c r="X556" s="158">
        <v>112</v>
      </c>
      <c r="Y556" s="208">
        <v>112</v>
      </c>
      <c r="Z556" s="208">
        <v>117</v>
      </c>
      <c r="AA556" s="208">
        <v>116</v>
      </c>
      <c r="AB556" s="209">
        <v>1</v>
      </c>
      <c r="AC556" s="155">
        <v>0.991452991452991</v>
      </c>
      <c r="AD556" s="173">
        <v>0.00854700854700852</v>
      </c>
    </row>
    <row r="557" spans="1:30">
      <c r="A557" s="175" t="s">
        <v>375</v>
      </c>
      <c r="B557" s="214" t="s">
        <v>1816</v>
      </c>
      <c r="C557" s="214" t="s">
        <v>551</v>
      </c>
      <c r="D557" s="153">
        <v>61</v>
      </c>
      <c r="E557" s="153">
        <v>61</v>
      </c>
      <c r="F557" s="151">
        <v>64</v>
      </c>
      <c r="G557" s="151">
        <v>63</v>
      </c>
      <c r="H557" s="151">
        <v>66</v>
      </c>
      <c r="I557" s="151">
        <v>66</v>
      </c>
      <c r="J557" s="172">
        <v>0.9</v>
      </c>
      <c r="K557" s="154">
        <v>1</v>
      </c>
      <c r="L557" s="154">
        <v>0.984375</v>
      </c>
      <c r="M557" s="154">
        <v>1</v>
      </c>
      <c r="N557" s="207">
        <v>1781</v>
      </c>
      <c r="O557" s="153">
        <v>1763</v>
      </c>
      <c r="P557" s="153">
        <v>61</v>
      </c>
      <c r="Q557" s="151">
        <v>61</v>
      </c>
      <c r="R557" s="151">
        <v>65</v>
      </c>
      <c r="S557" s="154">
        <v>0.989893318360472</v>
      </c>
      <c r="T557" s="154">
        <v>1</v>
      </c>
      <c r="U557" s="155">
        <v>0.953125</v>
      </c>
      <c r="V557" s="155">
        <v>0.984848484848485</v>
      </c>
      <c r="W557" s="173">
        <v>0.046875</v>
      </c>
      <c r="X557" s="158">
        <v>464</v>
      </c>
      <c r="Y557" s="208">
        <v>458</v>
      </c>
      <c r="Z557" s="208">
        <v>467</v>
      </c>
      <c r="AA557" s="208">
        <v>465</v>
      </c>
      <c r="AB557" s="209">
        <v>0.987068965517241</v>
      </c>
      <c r="AC557" s="155">
        <v>0.995717344753747</v>
      </c>
      <c r="AD557" s="173">
        <v>-0.00864837923650597</v>
      </c>
    </row>
    <row r="558" spans="1:30">
      <c r="A558" s="175" t="s">
        <v>375</v>
      </c>
      <c r="B558" s="214" t="s">
        <v>1816</v>
      </c>
      <c r="C558" s="214" t="s">
        <v>552</v>
      </c>
      <c r="D558" s="153">
        <v>16</v>
      </c>
      <c r="E558" s="153">
        <v>16</v>
      </c>
      <c r="F558" s="151">
        <v>16</v>
      </c>
      <c r="G558" s="151">
        <v>16</v>
      </c>
      <c r="H558" s="151">
        <v>16</v>
      </c>
      <c r="I558" s="151">
        <v>16</v>
      </c>
      <c r="J558" s="172">
        <v>0.9</v>
      </c>
      <c r="K558" s="154">
        <v>1</v>
      </c>
      <c r="L558" s="154">
        <v>1</v>
      </c>
      <c r="M558" s="154">
        <v>1</v>
      </c>
      <c r="N558" s="207">
        <v>464</v>
      </c>
      <c r="O558" s="153">
        <v>464</v>
      </c>
      <c r="P558" s="153">
        <v>16</v>
      </c>
      <c r="Q558" s="151">
        <v>16</v>
      </c>
      <c r="R558" s="151">
        <v>16</v>
      </c>
      <c r="S558" s="154">
        <v>1</v>
      </c>
      <c r="T558" s="154">
        <v>1</v>
      </c>
      <c r="U558" s="155">
        <v>1</v>
      </c>
      <c r="V558" s="155">
        <v>1</v>
      </c>
      <c r="W558" s="173">
        <v>0</v>
      </c>
      <c r="X558" s="158">
        <v>115</v>
      </c>
      <c r="Y558" s="208">
        <v>115</v>
      </c>
      <c r="Z558" s="208">
        <v>122</v>
      </c>
      <c r="AA558" s="208">
        <v>122</v>
      </c>
      <c r="AB558" s="209">
        <v>1</v>
      </c>
      <c r="AC558" s="155">
        <v>1</v>
      </c>
      <c r="AD558" s="173">
        <v>0</v>
      </c>
    </row>
    <row r="559" spans="1:30">
      <c r="A559" s="175" t="s">
        <v>375</v>
      </c>
      <c r="B559" s="214" t="s">
        <v>1816</v>
      </c>
      <c r="C559" s="214" t="s">
        <v>553</v>
      </c>
      <c r="D559" s="153">
        <v>45</v>
      </c>
      <c r="E559" s="153">
        <v>45</v>
      </c>
      <c r="F559" s="151">
        <v>45</v>
      </c>
      <c r="G559" s="151">
        <v>45</v>
      </c>
      <c r="H559" s="151">
        <v>44</v>
      </c>
      <c r="I559" s="151">
        <v>44</v>
      </c>
      <c r="J559" s="172">
        <v>0.9</v>
      </c>
      <c r="K559" s="154">
        <v>1</v>
      </c>
      <c r="L559" s="154">
        <v>1</v>
      </c>
      <c r="M559" s="154">
        <v>1</v>
      </c>
      <c r="N559" s="207">
        <v>1234</v>
      </c>
      <c r="O559" s="153">
        <v>1211</v>
      </c>
      <c r="P559" s="153">
        <v>45</v>
      </c>
      <c r="Q559" s="151">
        <v>45</v>
      </c>
      <c r="R559" s="151">
        <v>44</v>
      </c>
      <c r="S559" s="154">
        <v>0.981361426256078</v>
      </c>
      <c r="T559" s="154">
        <v>1</v>
      </c>
      <c r="U559" s="155">
        <v>1</v>
      </c>
      <c r="V559" s="155">
        <v>1</v>
      </c>
      <c r="W559" s="173">
        <v>0</v>
      </c>
      <c r="X559" s="158">
        <v>318</v>
      </c>
      <c r="Y559" s="208">
        <v>316</v>
      </c>
      <c r="Z559" s="208">
        <v>319</v>
      </c>
      <c r="AA559" s="208">
        <v>308</v>
      </c>
      <c r="AB559" s="209">
        <v>0.993710691823899</v>
      </c>
      <c r="AC559" s="155">
        <v>0.96551724137931</v>
      </c>
      <c r="AD559" s="173">
        <v>0.028193450444589</v>
      </c>
    </row>
    <row r="560" spans="1:30">
      <c r="A560" s="175" t="s">
        <v>375</v>
      </c>
      <c r="B560" s="214" t="s">
        <v>1816</v>
      </c>
      <c r="C560" s="214" t="s">
        <v>554</v>
      </c>
      <c r="D560" s="153">
        <v>25</v>
      </c>
      <c r="E560" s="153">
        <v>23</v>
      </c>
      <c r="F560" s="151">
        <v>25</v>
      </c>
      <c r="G560" s="151">
        <v>24</v>
      </c>
      <c r="H560" s="151">
        <v>28</v>
      </c>
      <c r="I560" s="151">
        <v>26</v>
      </c>
      <c r="J560" s="172">
        <v>0.9</v>
      </c>
      <c r="K560" s="154">
        <v>0.92</v>
      </c>
      <c r="L560" s="154">
        <v>0.96</v>
      </c>
      <c r="M560" s="154">
        <v>0.928571428571429</v>
      </c>
      <c r="N560" s="207">
        <v>720</v>
      </c>
      <c r="O560" s="153">
        <v>663</v>
      </c>
      <c r="P560" s="153">
        <v>22</v>
      </c>
      <c r="Q560" s="151">
        <v>24</v>
      </c>
      <c r="R560" s="151">
        <v>25</v>
      </c>
      <c r="S560" s="154">
        <v>0.920833333333333</v>
      </c>
      <c r="T560" s="154">
        <v>0.88</v>
      </c>
      <c r="U560" s="155">
        <v>0.96</v>
      </c>
      <c r="V560" s="155">
        <v>0.892857142857143</v>
      </c>
      <c r="W560" s="173">
        <v>-0.08</v>
      </c>
      <c r="X560" s="158">
        <v>186</v>
      </c>
      <c r="Y560" s="208">
        <v>171</v>
      </c>
      <c r="Z560" s="208">
        <v>189</v>
      </c>
      <c r="AA560" s="208">
        <v>168</v>
      </c>
      <c r="AB560" s="209">
        <v>0.919354838709677</v>
      </c>
      <c r="AC560" s="155">
        <v>0.888888888888889</v>
      </c>
      <c r="AD560" s="173">
        <v>0.0304659498207885</v>
      </c>
    </row>
    <row r="561" spans="1:30">
      <c r="A561" s="175" t="s">
        <v>375</v>
      </c>
      <c r="B561" s="214" t="s">
        <v>1816</v>
      </c>
      <c r="C561" s="214" t="s">
        <v>555</v>
      </c>
      <c r="D561" s="153">
        <v>34</v>
      </c>
      <c r="E561" s="153">
        <v>32</v>
      </c>
      <c r="F561" s="151">
        <v>40</v>
      </c>
      <c r="G561" s="151">
        <v>39</v>
      </c>
      <c r="H561" s="151">
        <v>43</v>
      </c>
      <c r="I561" s="151">
        <v>42</v>
      </c>
      <c r="J561" s="172">
        <v>0.9</v>
      </c>
      <c r="K561" s="154">
        <v>0.941176470588235</v>
      </c>
      <c r="L561" s="154">
        <v>0.975</v>
      </c>
      <c r="M561" s="154">
        <v>0.976744186046512</v>
      </c>
      <c r="N561" s="207">
        <v>1103</v>
      </c>
      <c r="O561" s="153">
        <v>1065</v>
      </c>
      <c r="P561" s="153">
        <v>31</v>
      </c>
      <c r="Q561" s="151">
        <v>39</v>
      </c>
      <c r="R561" s="151">
        <v>42</v>
      </c>
      <c r="S561" s="154">
        <v>0.965548504079782</v>
      </c>
      <c r="T561" s="154">
        <v>0.911764705882353</v>
      </c>
      <c r="U561" s="155">
        <v>0.975</v>
      </c>
      <c r="V561" s="155">
        <v>0.976744186046512</v>
      </c>
      <c r="W561" s="173">
        <v>-0.0632352941176471</v>
      </c>
      <c r="X561" s="158">
        <v>281</v>
      </c>
      <c r="Y561" s="208">
        <v>272</v>
      </c>
      <c r="Z561" s="208">
        <v>280</v>
      </c>
      <c r="AA561" s="208">
        <v>270</v>
      </c>
      <c r="AB561" s="209">
        <v>0.96797153024911</v>
      </c>
      <c r="AC561" s="155">
        <v>0.964285714285714</v>
      </c>
      <c r="AD561" s="173">
        <v>0.00368581596339601</v>
      </c>
    </row>
    <row r="562" spans="1:30">
      <c r="A562" s="175" t="s">
        <v>375</v>
      </c>
      <c r="B562" s="214" t="s">
        <v>1816</v>
      </c>
      <c r="C562" s="214" t="s">
        <v>556</v>
      </c>
      <c r="D562" s="153">
        <v>56</v>
      </c>
      <c r="E562" s="153">
        <v>56</v>
      </c>
      <c r="F562" s="151">
        <v>60</v>
      </c>
      <c r="G562" s="151">
        <v>60</v>
      </c>
      <c r="H562" s="151">
        <v>64</v>
      </c>
      <c r="I562" s="151">
        <v>64</v>
      </c>
      <c r="J562" s="172">
        <v>0.9</v>
      </c>
      <c r="K562" s="154">
        <v>1</v>
      </c>
      <c r="L562" s="154">
        <v>1</v>
      </c>
      <c r="M562" s="154">
        <v>1</v>
      </c>
      <c r="N562" s="207">
        <v>1700</v>
      </c>
      <c r="O562" s="153">
        <v>1669</v>
      </c>
      <c r="P562" s="153">
        <v>55</v>
      </c>
      <c r="Q562" s="151">
        <v>59</v>
      </c>
      <c r="R562" s="151">
        <v>64</v>
      </c>
      <c r="S562" s="154">
        <v>0.981764705882353</v>
      </c>
      <c r="T562" s="154">
        <v>0.982142857142857</v>
      </c>
      <c r="U562" s="155">
        <v>0.983333333333333</v>
      </c>
      <c r="V562" s="155">
        <v>1</v>
      </c>
      <c r="W562" s="173">
        <v>-0.00119047619047619</v>
      </c>
      <c r="X562" s="158">
        <v>441</v>
      </c>
      <c r="Y562" s="208">
        <v>433</v>
      </c>
      <c r="Z562" s="208">
        <v>446</v>
      </c>
      <c r="AA562" s="208">
        <v>437</v>
      </c>
      <c r="AB562" s="209">
        <v>0.981859410430839</v>
      </c>
      <c r="AC562" s="155">
        <v>0.979820627802691</v>
      </c>
      <c r="AD562" s="173">
        <v>0.00203878262814838</v>
      </c>
    </row>
    <row r="563" spans="1:30">
      <c r="A563" s="175" t="s">
        <v>375</v>
      </c>
      <c r="B563" s="214" t="s">
        <v>1816</v>
      </c>
      <c r="C563" s="214" t="s">
        <v>557</v>
      </c>
      <c r="D563" s="153">
        <v>41</v>
      </c>
      <c r="E563" s="153">
        <v>41</v>
      </c>
      <c r="F563" s="151">
        <v>38</v>
      </c>
      <c r="G563" s="151">
        <v>38</v>
      </c>
      <c r="H563" s="151">
        <v>41</v>
      </c>
      <c r="I563" s="151">
        <v>41</v>
      </c>
      <c r="J563" s="172">
        <v>0.9</v>
      </c>
      <c r="K563" s="154">
        <v>1</v>
      </c>
      <c r="L563" s="154">
        <v>1</v>
      </c>
      <c r="M563" s="154">
        <v>1</v>
      </c>
      <c r="N563" s="207">
        <v>1117</v>
      </c>
      <c r="O563" s="153">
        <v>1069</v>
      </c>
      <c r="P563" s="153">
        <v>40</v>
      </c>
      <c r="Q563" s="151">
        <v>38</v>
      </c>
      <c r="R563" s="151">
        <v>41</v>
      </c>
      <c r="S563" s="154">
        <v>0.957027752909579</v>
      </c>
      <c r="T563" s="154">
        <v>0.975609756097561</v>
      </c>
      <c r="U563" s="155">
        <v>1</v>
      </c>
      <c r="V563" s="155">
        <v>1</v>
      </c>
      <c r="W563" s="173">
        <v>-0.024390243902439</v>
      </c>
      <c r="X563" s="158">
        <v>291</v>
      </c>
      <c r="Y563" s="208">
        <v>286</v>
      </c>
      <c r="Z563" s="208">
        <v>295</v>
      </c>
      <c r="AA563" s="208">
        <v>278</v>
      </c>
      <c r="AB563" s="209">
        <v>0.982817869415808</v>
      </c>
      <c r="AC563" s="155">
        <v>0.942372881355932</v>
      </c>
      <c r="AD563" s="173">
        <v>0.0404449880598753</v>
      </c>
    </row>
    <row r="564" spans="1:30">
      <c r="A564" s="175" t="s">
        <v>375</v>
      </c>
      <c r="B564" s="214" t="s">
        <v>1816</v>
      </c>
      <c r="C564" s="214" t="s">
        <v>558</v>
      </c>
      <c r="D564" s="153">
        <v>53</v>
      </c>
      <c r="E564" s="153">
        <v>53</v>
      </c>
      <c r="F564" s="151">
        <v>55</v>
      </c>
      <c r="G564" s="151">
        <v>55</v>
      </c>
      <c r="H564" s="151">
        <v>62</v>
      </c>
      <c r="I564" s="151">
        <v>61</v>
      </c>
      <c r="J564" s="172">
        <v>0.9</v>
      </c>
      <c r="K564" s="154">
        <v>1</v>
      </c>
      <c r="L564" s="154">
        <v>1</v>
      </c>
      <c r="M564" s="154">
        <v>0.983870967741935</v>
      </c>
      <c r="N564" s="207">
        <v>1587</v>
      </c>
      <c r="O564" s="153">
        <v>1554</v>
      </c>
      <c r="P564" s="153">
        <v>52</v>
      </c>
      <c r="Q564" s="151">
        <v>54</v>
      </c>
      <c r="R564" s="151">
        <v>61</v>
      </c>
      <c r="S564" s="154">
        <v>0.979206049149338</v>
      </c>
      <c r="T564" s="154">
        <v>0.981132075471698</v>
      </c>
      <c r="U564" s="155">
        <v>0.981818181818182</v>
      </c>
      <c r="V564" s="155">
        <v>0.983870967741935</v>
      </c>
      <c r="W564" s="173">
        <v>-0.000686106346483695</v>
      </c>
      <c r="X564" s="158">
        <v>410</v>
      </c>
      <c r="Y564" s="208">
        <v>403</v>
      </c>
      <c r="Z564" s="208">
        <v>418</v>
      </c>
      <c r="AA564" s="208">
        <v>409</v>
      </c>
      <c r="AB564" s="209">
        <v>0.982926829268293</v>
      </c>
      <c r="AC564" s="155">
        <v>0.978468899521531</v>
      </c>
      <c r="AD564" s="173">
        <v>0.00445792974676151</v>
      </c>
    </row>
    <row r="565" spans="1:30">
      <c r="A565" s="175" t="s">
        <v>375</v>
      </c>
      <c r="B565" s="214" t="s">
        <v>1816</v>
      </c>
      <c r="C565" s="214" t="s">
        <v>559</v>
      </c>
      <c r="D565" s="153">
        <v>71</v>
      </c>
      <c r="E565" s="153">
        <v>68</v>
      </c>
      <c r="F565" s="151">
        <v>66</v>
      </c>
      <c r="G565" s="151">
        <v>66</v>
      </c>
      <c r="H565" s="151">
        <v>77</v>
      </c>
      <c r="I565" s="151">
        <v>77</v>
      </c>
      <c r="J565" s="172">
        <v>0.9</v>
      </c>
      <c r="K565" s="154">
        <v>0.957746478873239</v>
      </c>
      <c r="L565" s="154">
        <v>1</v>
      </c>
      <c r="M565" s="154">
        <v>1</v>
      </c>
      <c r="N565" s="207">
        <v>2017</v>
      </c>
      <c r="O565" s="153">
        <v>1982</v>
      </c>
      <c r="P565" s="153">
        <v>67</v>
      </c>
      <c r="Q565" s="151">
        <v>65</v>
      </c>
      <c r="R565" s="151">
        <v>77</v>
      </c>
      <c r="S565" s="154">
        <v>0.982647496281606</v>
      </c>
      <c r="T565" s="154">
        <v>0.943661971830986</v>
      </c>
      <c r="U565" s="155">
        <v>0.984848484848485</v>
      </c>
      <c r="V565" s="155">
        <v>1</v>
      </c>
      <c r="W565" s="173">
        <v>-0.041186513017499</v>
      </c>
      <c r="X565" s="158">
        <v>517</v>
      </c>
      <c r="Y565" s="208">
        <v>507</v>
      </c>
      <c r="Z565" s="208">
        <v>530</v>
      </c>
      <c r="AA565" s="208">
        <v>518</v>
      </c>
      <c r="AB565" s="209">
        <v>0.980657640232108</v>
      </c>
      <c r="AC565" s="155">
        <v>0.977358490566038</v>
      </c>
      <c r="AD565" s="173">
        <v>0.00329914966607059</v>
      </c>
    </row>
    <row r="566" spans="1:30">
      <c r="A566" s="175" t="s">
        <v>375</v>
      </c>
      <c r="B566" s="214" t="s">
        <v>1816</v>
      </c>
      <c r="C566" s="214" t="s">
        <v>560</v>
      </c>
      <c r="D566" s="153">
        <v>37</v>
      </c>
      <c r="E566" s="153">
        <v>36</v>
      </c>
      <c r="F566" s="151">
        <v>37</v>
      </c>
      <c r="G566" s="151">
        <v>37</v>
      </c>
      <c r="H566" s="151">
        <v>44</v>
      </c>
      <c r="I566" s="151">
        <v>43</v>
      </c>
      <c r="J566" s="172">
        <v>0.9</v>
      </c>
      <c r="K566" s="154">
        <v>0.972972972972973</v>
      </c>
      <c r="L566" s="154">
        <v>1</v>
      </c>
      <c r="M566" s="154">
        <v>0.977272727272727</v>
      </c>
      <c r="N566" s="207">
        <v>1108</v>
      </c>
      <c r="O566" s="153">
        <v>1056</v>
      </c>
      <c r="P566" s="153">
        <v>34</v>
      </c>
      <c r="Q566" s="151">
        <v>36</v>
      </c>
      <c r="R566" s="151">
        <v>43</v>
      </c>
      <c r="S566" s="154">
        <v>0.953068592057762</v>
      </c>
      <c r="T566" s="154">
        <v>0.918918918918919</v>
      </c>
      <c r="U566" s="155">
        <v>0.972972972972973</v>
      </c>
      <c r="V566" s="155">
        <v>0.977272727272727</v>
      </c>
      <c r="W566" s="173">
        <v>-0.0540540540540541</v>
      </c>
      <c r="X566" s="158">
        <v>287</v>
      </c>
      <c r="Y566" s="208">
        <v>278</v>
      </c>
      <c r="Z566" s="208">
        <v>290</v>
      </c>
      <c r="AA566" s="208">
        <v>280</v>
      </c>
      <c r="AB566" s="209">
        <v>0.968641114982578</v>
      </c>
      <c r="AC566" s="155">
        <v>0.96551724137931</v>
      </c>
      <c r="AD566" s="173">
        <v>0.00312387360326805</v>
      </c>
    </row>
    <row r="567" spans="1:30">
      <c r="A567" s="175" t="s">
        <v>375</v>
      </c>
      <c r="B567" s="214" t="s">
        <v>1817</v>
      </c>
      <c r="C567" s="214" t="s">
        <v>561</v>
      </c>
      <c r="D567" s="153">
        <v>63</v>
      </c>
      <c r="E567" s="153">
        <v>61</v>
      </c>
      <c r="F567" s="151">
        <v>63</v>
      </c>
      <c r="G567" s="151">
        <v>61</v>
      </c>
      <c r="H567" s="151">
        <v>68</v>
      </c>
      <c r="I567" s="151">
        <v>67</v>
      </c>
      <c r="J567" s="172">
        <v>0.9</v>
      </c>
      <c r="K567" s="154">
        <v>0.968253968253968</v>
      </c>
      <c r="L567" s="154">
        <v>0.968253968253968</v>
      </c>
      <c r="M567" s="154">
        <v>0.985294117647059</v>
      </c>
      <c r="N567" s="207">
        <v>1840</v>
      </c>
      <c r="O567" s="153">
        <v>1791</v>
      </c>
      <c r="P567" s="153">
        <v>61</v>
      </c>
      <c r="Q567" s="151">
        <v>61</v>
      </c>
      <c r="R567" s="151">
        <v>67</v>
      </c>
      <c r="S567" s="154">
        <v>0.973369565217391</v>
      </c>
      <c r="T567" s="154">
        <v>0.968253968253968</v>
      </c>
      <c r="U567" s="155">
        <v>0.968253968253968</v>
      </c>
      <c r="V567" s="155">
        <v>0.985294117647059</v>
      </c>
      <c r="W567" s="173">
        <v>0</v>
      </c>
      <c r="X567" s="158">
        <v>470</v>
      </c>
      <c r="Y567" s="208">
        <v>459</v>
      </c>
      <c r="Z567" s="208">
        <v>473</v>
      </c>
      <c r="AA567" s="208">
        <v>464</v>
      </c>
      <c r="AB567" s="209">
        <v>0.976595744680851</v>
      </c>
      <c r="AC567" s="155">
        <v>0.980972515856237</v>
      </c>
      <c r="AD567" s="173">
        <v>-0.00437677117538571</v>
      </c>
    </row>
    <row r="568" spans="1:30">
      <c r="A568" s="175" t="s">
        <v>375</v>
      </c>
      <c r="B568" s="214" t="s">
        <v>1817</v>
      </c>
      <c r="C568" s="214" t="s">
        <v>562</v>
      </c>
      <c r="D568" s="153">
        <v>29</v>
      </c>
      <c r="E568" s="153">
        <v>29</v>
      </c>
      <c r="F568" s="151">
        <v>29</v>
      </c>
      <c r="G568" s="151">
        <v>29</v>
      </c>
      <c r="H568" s="151">
        <v>30</v>
      </c>
      <c r="I568" s="151">
        <v>30</v>
      </c>
      <c r="J568" s="172">
        <v>0.9</v>
      </c>
      <c r="K568" s="154">
        <v>1</v>
      </c>
      <c r="L568" s="154">
        <v>1</v>
      </c>
      <c r="M568" s="154">
        <v>1</v>
      </c>
      <c r="N568" s="207">
        <v>770</v>
      </c>
      <c r="O568" s="153">
        <v>763</v>
      </c>
      <c r="P568" s="153">
        <v>29</v>
      </c>
      <c r="Q568" s="151">
        <v>29</v>
      </c>
      <c r="R568" s="151">
        <v>30</v>
      </c>
      <c r="S568" s="154">
        <v>0.990909090909091</v>
      </c>
      <c r="T568" s="154">
        <v>1</v>
      </c>
      <c r="U568" s="155">
        <v>1</v>
      </c>
      <c r="V568" s="155">
        <v>1</v>
      </c>
      <c r="W568" s="173">
        <v>0</v>
      </c>
      <c r="X568" s="158">
        <v>202</v>
      </c>
      <c r="Y568" s="208">
        <v>201</v>
      </c>
      <c r="Z568" s="208">
        <v>195</v>
      </c>
      <c r="AA568" s="208">
        <v>194</v>
      </c>
      <c r="AB568" s="209">
        <v>0.995049504950495</v>
      </c>
      <c r="AC568" s="155">
        <v>0.994871794871795</v>
      </c>
      <c r="AD568" s="173">
        <v>0.000177710078700155</v>
      </c>
    </row>
    <row r="569" spans="1:30">
      <c r="A569" s="175" t="s">
        <v>375</v>
      </c>
      <c r="B569" s="214" t="s">
        <v>1817</v>
      </c>
      <c r="C569" s="214" t="s">
        <v>563</v>
      </c>
      <c r="D569" s="153">
        <v>40</v>
      </c>
      <c r="E569" s="153">
        <v>37</v>
      </c>
      <c r="F569" s="151">
        <v>39</v>
      </c>
      <c r="G569" s="151">
        <v>34</v>
      </c>
      <c r="H569" s="151">
        <v>41</v>
      </c>
      <c r="I569" s="151">
        <v>37</v>
      </c>
      <c r="J569" s="172">
        <v>0.9</v>
      </c>
      <c r="K569" s="154">
        <v>0.925</v>
      </c>
      <c r="L569" s="154">
        <v>0.871794871794872</v>
      </c>
      <c r="M569" s="154">
        <v>0.902439024390244</v>
      </c>
      <c r="N569" s="207">
        <v>989</v>
      </c>
      <c r="O569" s="153">
        <v>856</v>
      </c>
      <c r="P569" s="153">
        <v>33</v>
      </c>
      <c r="Q569" s="151">
        <v>31</v>
      </c>
      <c r="R569" s="151">
        <v>35</v>
      </c>
      <c r="S569" s="154">
        <v>0.865520728008089</v>
      </c>
      <c r="T569" s="154">
        <v>0.825</v>
      </c>
      <c r="U569" s="155">
        <v>0.794871794871795</v>
      </c>
      <c r="V569" s="155">
        <v>0.853658536585366</v>
      </c>
      <c r="W569" s="173">
        <v>0.0301282051282051</v>
      </c>
      <c r="X569" s="158">
        <v>268</v>
      </c>
      <c r="Y569" s="208">
        <v>225</v>
      </c>
      <c r="Z569" s="208">
        <v>262</v>
      </c>
      <c r="AA569" s="208">
        <v>223</v>
      </c>
      <c r="AB569" s="209">
        <v>0.83955223880597</v>
      </c>
      <c r="AC569" s="155">
        <v>0.851145038167939</v>
      </c>
      <c r="AD569" s="173">
        <v>-0.0115927993619688</v>
      </c>
    </row>
    <row r="570" spans="1:30">
      <c r="A570" s="175" t="s">
        <v>375</v>
      </c>
      <c r="B570" s="214" t="s">
        <v>1817</v>
      </c>
      <c r="C570" s="214" t="s">
        <v>564</v>
      </c>
      <c r="D570" s="153">
        <v>63</v>
      </c>
      <c r="E570" s="153">
        <v>59</v>
      </c>
      <c r="F570" s="151">
        <v>64</v>
      </c>
      <c r="G570" s="151">
        <v>61</v>
      </c>
      <c r="H570" s="151">
        <v>64</v>
      </c>
      <c r="I570" s="151">
        <v>61</v>
      </c>
      <c r="J570" s="172">
        <v>0.9</v>
      </c>
      <c r="K570" s="154">
        <v>0.936507936507937</v>
      </c>
      <c r="L570" s="154">
        <v>0.953125</v>
      </c>
      <c r="M570" s="154">
        <v>0.953125</v>
      </c>
      <c r="N570" s="207">
        <v>1749</v>
      </c>
      <c r="O570" s="153">
        <v>1659</v>
      </c>
      <c r="P570" s="153">
        <v>59</v>
      </c>
      <c r="Q570" s="151">
        <v>61</v>
      </c>
      <c r="R570" s="151">
        <v>61</v>
      </c>
      <c r="S570" s="154">
        <v>0.948542024013722</v>
      </c>
      <c r="T570" s="154">
        <v>0.936507936507937</v>
      </c>
      <c r="U570" s="155">
        <v>0.953125</v>
      </c>
      <c r="V570" s="155">
        <v>0.953125</v>
      </c>
      <c r="W570" s="173">
        <v>-0.0166170634920635</v>
      </c>
      <c r="X570" s="158">
        <v>448</v>
      </c>
      <c r="Y570" s="208">
        <v>427</v>
      </c>
      <c r="Z570" s="208">
        <v>456</v>
      </c>
      <c r="AA570" s="208">
        <v>430</v>
      </c>
      <c r="AB570" s="209">
        <v>0.953125</v>
      </c>
      <c r="AC570" s="155">
        <v>0.942982456140351</v>
      </c>
      <c r="AD570" s="173">
        <v>0.0101425438596491</v>
      </c>
    </row>
    <row r="571" spans="1:30">
      <c r="A571" s="175" t="s">
        <v>375</v>
      </c>
      <c r="B571" s="214" t="s">
        <v>1817</v>
      </c>
      <c r="C571" s="214" t="s">
        <v>565</v>
      </c>
      <c r="D571" s="153">
        <v>33</v>
      </c>
      <c r="E571" s="153">
        <v>33</v>
      </c>
      <c r="F571" s="151">
        <v>32</v>
      </c>
      <c r="G571" s="151">
        <v>31</v>
      </c>
      <c r="H571" s="151">
        <v>35</v>
      </c>
      <c r="I571" s="151">
        <v>35</v>
      </c>
      <c r="J571" s="172">
        <v>0.9</v>
      </c>
      <c r="K571" s="154">
        <v>1</v>
      </c>
      <c r="L571" s="154">
        <v>0.96875</v>
      </c>
      <c r="M571" s="154">
        <v>1</v>
      </c>
      <c r="N571" s="207">
        <v>866</v>
      </c>
      <c r="O571" s="153">
        <v>825</v>
      </c>
      <c r="P571" s="153">
        <v>33</v>
      </c>
      <c r="Q571" s="151">
        <v>31</v>
      </c>
      <c r="R571" s="151">
        <v>33</v>
      </c>
      <c r="S571" s="154">
        <v>0.952655889145496</v>
      </c>
      <c r="T571" s="154">
        <v>1</v>
      </c>
      <c r="U571" s="155">
        <v>0.96875</v>
      </c>
      <c r="V571" s="155">
        <v>0.942857142857143</v>
      </c>
      <c r="W571" s="173">
        <v>0.03125</v>
      </c>
      <c r="X571" s="158">
        <v>237</v>
      </c>
      <c r="Y571" s="208">
        <v>231</v>
      </c>
      <c r="Z571" s="208">
        <v>228</v>
      </c>
      <c r="AA571" s="208">
        <v>215</v>
      </c>
      <c r="AB571" s="209">
        <v>0.974683544303797</v>
      </c>
      <c r="AC571" s="155">
        <v>0.942982456140351</v>
      </c>
      <c r="AD571" s="173">
        <v>0.0317010881634465</v>
      </c>
    </row>
    <row r="572" spans="1:30">
      <c r="A572" s="175" t="s">
        <v>375</v>
      </c>
      <c r="B572" s="214" t="s">
        <v>1817</v>
      </c>
      <c r="C572" s="214" t="s">
        <v>566</v>
      </c>
      <c r="D572" s="153">
        <v>58</v>
      </c>
      <c r="E572" s="153">
        <v>54</v>
      </c>
      <c r="F572" s="151">
        <v>57</v>
      </c>
      <c r="G572" s="151">
        <v>52</v>
      </c>
      <c r="H572" s="151">
        <v>66</v>
      </c>
      <c r="I572" s="151">
        <v>64</v>
      </c>
      <c r="J572" s="172">
        <v>0.9</v>
      </c>
      <c r="K572" s="154">
        <v>0.931034482758621</v>
      </c>
      <c r="L572" s="154">
        <v>0.912280701754386</v>
      </c>
      <c r="M572" s="154">
        <v>0.96969696969697</v>
      </c>
      <c r="N572" s="207">
        <v>1756</v>
      </c>
      <c r="O572" s="153">
        <v>1689</v>
      </c>
      <c r="P572" s="153">
        <v>54</v>
      </c>
      <c r="Q572" s="151">
        <v>52</v>
      </c>
      <c r="R572" s="151">
        <v>63</v>
      </c>
      <c r="S572" s="154">
        <v>0.961845102505695</v>
      </c>
      <c r="T572" s="154">
        <v>0.931034482758621</v>
      </c>
      <c r="U572" s="155">
        <v>0.912280701754386</v>
      </c>
      <c r="V572" s="155">
        <v>0.954545454545455</v>
      </c>
      <c r="W572" s="173">
        <v>0.0187537810042347</v>
      </c>
      <c r="X572" s="158">
        <v>437</v>
      </c>
      <c r="Y572" s="208">
        <v>413</v>
      </c>
      <c r="Z572" s="208">
        <v>453</v>
      </c>
      <c r="AA572" s="208">
        <v>431</v>
      </c>
      <c r="AB572" s="209">
        <v>0.945080091533181</v>
      </c>
      <c r="AC572" s="155">
        <v>0.951434878587196</v>
      </c>
      <c r="AD572" s="173">
        <v>-0.00635478705401571</v>
      </c>
    </row>
    <row r="573" spans="1:30">
      <c r="A573" s="175" t="s">
        <v>375</v>
      </c>
      <c r="B573" s="214" t="s">
        <v>1817</v>
      </c>
      <c r="C573" s="214" t="s">
        <v>567</v>
      </c>
      <c r="D573" s="153">
        <v>36</v>
      </c>
      <c r="E573" s="153">
        <v>36</v>
      </c>
      <c r="F573" s="151">
        <v>34</v>
      </c>
      <c r="G573" s="151">
        <v>34</v>
      </c>
      <c r="H573" s="151">
        <v>38</v>
      </c>
      <c r="I573" s="151">
        <v>38</v>
      </c>
      <c r="J573" s="172">
        <v>0.9</v>
      </c>
      <c r="K573" s="154">
        <v>1</v>
      </c>
      <c r="L573" s="154">
        <v>1</v>
      </c>
      <c r="M573" s="154">
        <v>1</v>
      </c>
      <c r="N573" s="207">
        <v>1001</v>
      </c>
      <c r="O573" s="153">
        <v>993</v>
      </c>
      <c r="P573" s="153">
        <v>35</v>
      </c>
      <c r="Q573" s="151">
        <v>34</v>
      </c>
      <c r="R573" s="151">
        <v>38</v>
      </c>
      <c r="S573" s="154">
        <v>0.992007992007992</v>
      </c>
      <c r="T573" s="154">
        <v>0.972222222222222</v>
      </c>
      <c r="U573" s="155">
        <v>1</v>
      </c>
      <c r="V573" s="155">
        <v>1</v>
      </c>
      <c r="W573" s="173">
        <v>-0.0277777777777778</v>
      </c>
      <c r="X573" s="158">
        <v>255</v>
      </c>
      <c r="Y573" s="208">
        <v>253</v>
      </c>
      <c r="Z573" s="208">
        <v>265</v>
      </c>
      <c r="AA573" s="208">
        <v>263</v>
      </c>
      <c r="AB573" s="209">
        <v>0.992156862745098</v>
      </c>
      <c r="AC573" s="155">
        <v>0.992452830188679</v>
      </c>
      <c r="AD573" s="173">
        <v>-0.00029596744358118</v>
      </c>
    </row>
    <row r="574" spans="1:30">
      <c r="A574" s="175" t="s">
        <v>375</v>
      </c>
      <c r="B574" s="214" t="s">
        <v>1817</v>
      </c>
      <c r="C574" s="214" t="s">
        <v>568</v>
      </c>
      <c r="D574" s="153">
        <v>32</v>
      </c>
      <c r="E574" s="153">
        <v>32</v>
      </c>
      <c r="F574" s="151">
        <v>34</v>
      </c>
      <c r="G574" s="151">
        <v>33</v>
      </c>
      <c r="H574" s="151">
        <v>35</v>
      </c>
      <c r="I574" s="151">
        <v>35</v>
      </c>
      <c r="J574" s="172">
        <v>0.9</v>
      </c>
      <c r="K574" s="154">
        <v>1</v>
      </c>
      <c r="L574" s="154">
        <v>0.970588235294118</v>
      </c>
      <c r="M574" s="154">
        <v>1</v>
      </c>
      <c r="N574" s="207">
        <v>927</v>
      </c>
      <c r="O574" s="153">
        <v>904</v>
      </c>
      <c r="P574" s="153">
        <v>29</v>
      </c>
      <c r="Q574" s="151">
        <v>33</v>
      </c>
      <c r="R574" s="151">
        <v>35</v>
      </c>
      <c r="S574" s="154">
        <v>0.975188781014024</v>
      </c>
      <c r="T574" s="154">
        <v>0.90625</v>
      </c>
      <c r="U574" s="155">
        <v>0.970588235294118</v>
      </c>
      <c r="V574" s="155">
        <v>1</v>
      </c>
      <c r="W574" s="173">
        <v>-0.0643382352941176</v>
      </c>
      <c r="X574" s="158">
        <v>242</v>
      </c>
      <c r="Y574" s="208">
        <v>234</v>
      </c>
      <c r="Z574" s="208">
        <v>241</v>
      </c>
      <c r="AA574" s="208">
        <v>236</v>
      </c>
      <c r="AB574" s="209">
        <v>0.966942148760331</v>
      </c>
      <c r="AC574" s="155">
        <v>0.979253112033195</v>
      </c>
      <c r="AD574" s="173">
        <v>-0.0123109632728644</v>
      </c>
    </row>
    <row r="575" spans="1:30">
      <c r="A575" s="175" t="s">
        <v>375</v>
      </c>
      <c r="B575" s="214" t="s">
        <v>1817</v>
      </c>
      <c r="C575" s="214" t="s">
        <v>569</v>
      </c>
      <c r="D575" s="153">
        <v>50</v>
      </c>
      <c r="E575" s="153">
        <v>48</v>
      </c>
      <c r="F575" s="151">
        <v>50</v>
      </c>
      <c r="G575" s="151">
        <v>48</v>
      </c>
      <c r="H575" s="151">
        <v>48</v>
      </c>
      <c r="I575" s="151">
        <v>48</v>
      </c>
      <c r="J575" s="172">
        <v>0.9</v>
      </c>
      <c r="K575" s="154">
        <v>0.96</v>
      </c>
      <c r="L575" s="154">
        <v>0.96</v>
      </c>
      <c r="M575" s="154">
        <v>1</v>
      </c>
      <c r="N575" s="207">
        <v>1276</v>
      </c>
      <c r="O575" s="153">
        <v>1190</v>
      </c>
      <c r="P575" s="153">
        <v>47</v>
      </c>
      <c r="Q575" s="151">
        <v>45</v>
      </c>
      <c r="R575" s="151">
        <v>45</v>
      </c>
      <c r="S575" s="154">
        <v>0.932601880877743</v>
      </c>
      <c r="T575" s="154">
        <v>0.94</v>
      </c>
      <c r="U575" s="155">
        <v>0.9</v>
      </c>
      <c r="V575" s="155">
        <v>0.9375</v>
      </c>
      <c r="W575" s="173">
        <v>0.0399999999999999</v>
      </c>
      <c r="X575" s="158">
        <v>339</v>
      </c>
      <c r="Y575" s="208">
        <v>322</v>
      </c>
      <c r="Z575" s="208">
        <v>330</v>
      </c>
      <c r="AA575" s="208">
        <v>316</v>
      </c>
      <c r="AB575" s="209">
        <v>0.949852507374631</v>
      </c>
      <c r="AC575" s="155">
        <v>0.957575757575758</v>
      </c>
      <c r="AD575" s="173">
        <v>-0.0077232502011263</v>
      </c>
    </row>
    <row r="576" spans="1:30">
      <c r="A576" s="175" t="s">
        <v>375</v>
      </c>
      <c r="B576" s="214" t="s">
        <v>1817</v>
      </c>
      <c r="C576" s="214" t="s">
        <v>570</v>
      </c>
      <c r="D576" s="153">
        <v>26</v>
      </c>
      <c r="E576" s="153">
        <v>25</v>
      </c>
      <c r="F576" s="151">
        <v>28</v>
      </c>
      <c r="G576" s="151">
        <v>26</v>
      </c>
      <c r="H576" s="151">
        <v>31</v>
      </c>
      <c r="I576" s="151">
        <v>29</v>
      </c>
      <c r="J576" s="172">
        <v>0.9</v>
      </c>
      <c r="K576" s="154">
        <v>0.961538461538462</v>
      </c>
      <c r="L576" s="154">
        <v>0.928571428571429</v>
      </c>
      <c r="M576" s="154">
        <v>0.935483870967742</v>
      </c>
      <c r="N576" s="207">
        <v>811</v>
      </c>
      <c r="O576" s="153">
        <v>734</v>
      </c>
      <c r="P576" s="153">
        <v>25</v>
      </c>
      <c r="Q576" s="151">
        <v>25</v>
      </c>
      <c r="R576" s="151">
        <v>29</v>
      </c>
      <c r="S576" s="154">
        <v>0.905055487053021</v>
      </c>
      <c r="T576" s="154">
        <v>0.961538461538462</v>
      </c>
      <c r="U576" s="155">
        <v>0.892857142857143</v>
      </c>
      <c r="V576" s="155">
        <v>0.935483870967742</v>
      </c>
      <c r="W576" s="173">
        <v>0.0686813186813187</v>
      </c>
      <c r="X576" s="158">
        <v>208</v>
      </c>
      <c r="Y576" s="208">
        <v>189</v>
      </c>
      <c r="Z576" s="208">
        <v>225</v>
      </c>
      <c r="AA576" s="208">
        <v>194</v>
      </c>
      <c r="AB576" s="209">
        <v>0.908653846153846</v>
      </c>
      <c r="AC576" s="155">
        <v>0.862222222222222</v>
      </c>
      <c r="AD576" s="173">
        <v>0.0464316239316239</v>
      </c>
    </row>
    <row r="577" spans="1:30">
      <c r="A577" s="175" t="s">
        <v>375</v>
      </c>
      <c r="B577" s="214" t="s">
        <v>1817</v>
      </c>
      <c r="C577" s="214" t="s">
        <v>571</v>
      </c>
      <c r="D577" s="153">
        <v>52</v>
      </c>
      <c r="E577" s="153">
        <v>49</v>
      </c>
      <c r="F577" s="151">
        <v>54</v>
      </c>
      <c r="G577" s="151">
        <v>54</v>
      </c>
      <c r="H577" s="151">
        <v>56</v>
      </c>
      <c r="I577" s="151">
        <v>55</v>
      </c>
      <c r="J577" s="172">
        <v>0.9</v>
      </c>
      <c r="K577" s="154">
        <v>0.942307692307692</v>
      </c>
      <c r="L577" s="154">
        <v>1</v>
      </c>
      <c r="M577" s="154">
        <v>0.982142857142857</v>
      </c>
      <c r="N577" s="207">
        <v>1501</v>
      </c>
      <c r="O577" s="153">
        <v>1429</v>
      </c>
      <c r="P577" s="153">
        <v>48</v>
      </c>
      <c r="Q577" s="151">
        <v>54</v>
      </c>
      <c r="R577" s="151">
        <v>55</v>
      </c>
      <c r="S577" s="154">
        <v>0.952031978680879</v>
      </c>
      <c r="T577" s="154">
        <v>0.923076923076923</v>
      </c>
      <c r="U577" s="155">
        <v>1</v>
      </c>
      <c r="V577" s="155">
        <v>0.982142857142857</v>
      </c>
      <c r="W577" s="173">
        <v>-0.0769230769230769</v>
      </c>
      <c r="X577" s="158">
        <v>396</v>
      </c>
      <c r="Y577" s="208">
        <v>380</v>
      </c>
      <c r="Z577" s="208">
        <v>383</v>
      </c>
      <c r="AA577" s="208">
        <v>359</v>
      </c>
      <c r="AB577" s="209">
        <v>0.95959595959596</v>
      </c>
      <c r="AC577" s="155">
        <v>0.93733681462141</v>
      </c>
      <c r="AD577" s="173">
        <v>0.0222591449745496</v>
      </c>
    </row>
    <row r="578" spans="1:30">
      <c r="A578" s="175" t="s">
        <v>375</v>
      </c>
      <c r="B578" s="214" t="s">
        <v>1817</v>
      </c>
      <c r="C578" s="214" t="s">
        <v>572</v>
      </c>
      <c r="D578" s="153">
        <v>23</v>
      </c>
      <c r="E578" s="153">
        <v>21</v>
      </c>
      <c r="F578" s="151">
        <v>23</v>
      </c>
      <c r="G578" s="151">
        <v>22</v>
      </c>
      <c r="H578" s="151">
        <v>20</v>
      </c>
      <c r="I578" s="151">
        <v>19</v>
      </c>
      <c r="J578" s="172">
        <v>0.9</v>
      </c>
      <c r="K578" s="154">
        <v>0.91304347826087</v>
      </c>
      <c r="L578" s="154">
        <v>0.956521739130435</v>
      </c>
      <c r="M578" s="154">
        <v>0.95</v>
      </c>
      <c r="N578" s="207">
        <v>636</v>
      </c>
      <c r="O578" s="153">
        <v>586</v>
      </c>
      <c r="P578" s="153">
        <v>20</v>
      </c>
      <c r="Q578" s="151">
        <v>22</v>
      </c>
      <c r="R578" s="151">
        <v>18</v>
      </c>
      <c r="S578" s="154">
        <v>0.921383647798742</v>
      </c>
      <c r="T578" s="154">
        <v>0.869565217391304</v>
      </c>
      <c r="U578" s="155">
        <v>0.956521739130435</v>
      </c>
      <c r="V578" s="155">
        <v>0.9</v>
      </c>
      <c r="W578" s="173">
        <v>-0.0869565217391305</v>
      </c>
      <c r="X578" s="158">
        <v>159</v>
      </c>
      <c r="Y578" s="208">
        <v>146</v>
      </c>
      <c r="Z578" s="208">
        <v>174</v>
      </c>
      <c r="AA578" s="208">
        <v>159</v>
      </c>
      <c r="AB578" s="209">
        <v>0.918238993710692</v>
      </c>
      <c r="AC578" s="155">
        <v>0.913793103448276</v>
      </c>
      <c r="AD578" s="173">
        <v>0.00444589026241593</v>
      </c>
    </row>
    <row r="579" spans="1:30">
      <c r="A579" s="175" t="s">
        <v>375</v>
      </c>
      <c r="B579" s="214" t="s">
        <v>1817</v>
      </c>
      <c r="C579" s="214" t="s">
        <v>573</v>
      </c>
      <c r="D579" s="153">
        <v>36</v>
      </c>
      <c r="E579" s="153">
        <v>34</v>
      </c>
      <c r="F579" s="151">
        <v>36</v>
      </c>
      <c r="G579" s="151">
        <v>36</v>
      </c>
      <c r="H579" s="151">
        <v>39</v>
      </c>
      <c r="I579" s="151">
        <v>39</v>
      </c>
      <c r="J579" s="172">
        <v>0.9</v>
      </c>
      <c r="K579" s="154">
        <v>0.944444444444444</v>
      </c>
      <c r="L579" s="154">
        <v>1</v>
      </c>
      <c r="M579" s="154">
        <v>1</v>
      </c>
      <c r="N579" s="207">
        <v>1056</v>
      </c>
      <c r="O579" s="153">
        <v>1017</v>
      </c>
      <c r="P579" s="153">
        <v>34</v>
      </c>
      <c r="Q579" s="151">
        <v>36</v>
      </c>
      <c r="R579" s="151">
        <v>39</v>
      </c>
      <c r="S579" s="154">
        <v>0.963068181818182</v>
      </c>
      <c r="T579" s="154">
        <v>0.944444444444444</v>
      </c>
      <c r="U579" s="155">
        <v>1</v>
      </c>
      <c r="V579" s="155">
        <v>1</v>
      </c>
      <c r="W579" s="173">
        <v>-0.0555555555555556</v>
      </c>
      <c r="X579" s="158">
        <v>266</v>
      </c>
      <c r="Y579" s="208">
        <v>259</v>
      </c>
      <c r="Z579" s="208">
        <v>273</v>
      </c>
      <c r="AA579" s="208">
        <v>264</v>
      </c>
      <c r="AB579" s="209">
        <v>0.973684210526316</v>
      </c>
      <c r="AC579" s="155">
        <v>0.967032967032967</v>
      </c>
      <c r="AD579" s="173">
        <v>0.00665124349334878</v>
      </c>
    </row>
    <row r="580" spans="1:30">
      <c r="A580" s="175" t="s">
        <v>375</v>
      </c>
      <c r="B580" s="214" t="s">
        <v>1817</v>
      </c>
      <c r="C580" s="214" t="s">
        <v>574</v>
      </c>
      <c r="D580" s="153">
        <v>48</v>
      </c>
      <c r="E580" s="153">
        <v>41</v>
      </c>
      <c r="F580" s="151">
        <v>47</v>
      </c>
      <c r="G580" s="151">
        <v>42</v>
      </c>
      <c r="H580" s="151">
        <v>50</v>
      </c>
      <c r="I580" s="151">
        <v>45</v>
      </c>
      <c r="J580" s="172">
        <v>0.9</v>
      </c>
      <c r="K580" s="154">
        <v>0.854166666666667</v>
      </c>
      <c r="L580" s="154">
        <v>0.893617021276596</v>
      </c>
      <c r="M580" s="154">
        <v>0.9</v>
      </c>
      <c r="N580" s="207">
        <v>1305</v>
      </c>
      <c r="O580" s="153">
        <v>1179</v>
      </c>
      <c r="P580" s="153">
        <v>39</v>
      </c>
      <c r="Q580" s="151">
        <v>40</v>
      </c>
      <c r="R580" s="151">
        <v>42</v>
      </c>
      <c r="S580" s="154">
        <v>0.903448275862069</v>
      </c>
      <c r="T580" s="154">
        <v>0.8125</v>
      </c>
      <c r="U580" s="155">
        <v>0.851063829787234</v>
      </c>
      <c r="V580" s="155">
        <v>0.84</v>
      </c>
      <c r="W580" s="173">
        <v>-0.038563829787234</v>
      </c>
      <c r="X580" s="158">
        <v>329</v>
      </c>
      <c r="Y580" s="208">
        <v>282</v>
      </c>
      <c r="Z580" s="208">
        <v>327</v>
      </c>
      <c r="AA580" s="208">
        <v>297</v>
      </c>
      <c r="AB580" s="209">
        <v>0.857142857142857</v>
      </c>
      <c r="AC580" s="155">
        <v>0.908256880733945</v>
      </c>
      <c r="AD580" s="173">
        <v>-0.0511140235910879</v>
      </c>
    </row>
    <row r="581" spans="1:30">
      <c r="A581" s="175" t="s">
        <v>375</v>
      </c>
      <c r="B581" s="214" t="s">
        <v>1817</v>
      </c>
      <c r="C581" s="214" t="s">
        <v>575</v>
      </c>
      <c r="D581" s="153">
        <v>56</v>
      </c>
      <c r="E581" s="153">
        <v>54</v>
      </c>
      <c r="F581" s="151">
        <v>55</v>
      </c>
      <c r="G581" s="151">
        <v>54</v>
      </c>
      <c r="H581" s="151">
        <v>58</v>
      </c>
      <c r="I581" s="151">
        <v>58</v>
      </c>
      <c r="J581" s="172">
        <v>0.9</v>
      </c>
      <c r="K581" s="154">
        <v>0.964285714285714</v>
      </c>
      <c r="L581" s="154">
        <v>0.981818181818182</v>
      </c>
      <c r="M581" s="154">
        <v>1</v>
      </c>
      <c r="N581" s="207">
        <v>1548</v>
      </c>
      <c r="O581" s="153">
        <v>1516</v>
      </c>
      <c r="P581" s="153">
        <v>53</v>
      </c>
      <c r="Q581" s="151">
        <v>54</v>
      </c>
      <c r="R581" s="151">
        <v>58</v>
      </c>
      <c r="S581" s="154">
        <v>0.979328165374677</v>
      </c>
      <c r="T581" s="154">
        <v>0.946428571428571</v>
      </c>
      <c r="U581" s="155">
        <v>0.981818181818182</v>
      </c>
      <c r="V581" s="155">
        <v>1</v>
      </c>
      <c r="W581" s="173">
        <v>-0.0353896103896104</v>
      </c>
      <c r="X581" s="158">
        <v>406</v>
      </c>
      <c r="Y581" s="208">
        <v>393</v>
      </c>
      <c r="Z581" s="208">
        <v>401</v>
      </c>
      <c r="AA581" s="208">
        <v>393</v>
      </c>
      <c r="AB581" s="209">
        <v>0.967980295566502</v>
      </c>
      <c r="AC581" s="155">
        <v>0.980049875311721</v>
      </c>
      <c r="AD581" s="173">
        <v>-0.0120695797452183</v>
      </c>
    </row>
    <row r="582" spans="1:30">
      <c r="A582" s="175" t="s">
        <v>375</v>
      </c>
      <c r="B582" s="214" t="s">
        <v>1817</v>
      </c>
      <c r="C582" s="214" t="s">
        <v>576</v>
      </c>
      <c r="D582" s="153">
        <v>62</v>
      </c>
      <c r="E582" s="153">
        <v>61</v>
      </c>
      <c r="F582" s="151">
        <v>66</v>
      </c>
      <c r="G582" s="151">
        <v>66</v>
      </c>
      <c r="H582" s="151">
        <v>70</v>
      </c>
      <c r="I582" s="151">
        <v>70</v>
      </c>
      <c r="J582" s="172">
        <v>0.9</v>
      </c>
      <c r="K582" s="154">
        <v>0.983870967741935</v>
      </c>
      <c r="L582" s="154">
        <v>1</v>
      </c>
      <c r="M582" s="154">
        <v>1</v>
      </c>
      <c r="N582" s="207">
        <v>1760</v>
      </c>
      <c r="O582" s="153">
        <v>1723</v>
      </c>
      <c r="P582" s="153">
        <v>61</v>
      </c>
      <c r="Q582" s="151">
        <v>66</v>
      </c>
      <c r="R582" s="151">
        <v>70</v>
      </c>
      <c r="S582" s="154">
        <v>0.978977272727273</v>
      </c>
      <c r="T582" s="154">
        <v>0.983870967741935</v>
      </c>
      <c r="U582" s="155">
        <v>1</v>
      </c>
      <c r="V582" s="155">
        <v>1</v>
      </c>
      <c r="W582" s="173">
        <v>-0.0161290322580645</v>
      </c>
      <c r="X582" s="158">
        <v>453</v>
      </c>
      <c r="Y582" s="208">
        <v>444</v>
      </c>
      <c r="Z582" s="208">
        <v>461</v>
      </c>
      <c r="AA582" s="208">
        <v>455</v>
      </c>
      <c r="AB582" s="209">
        <v>0.980132450331126</v>
      </c>
      <c r="AC582" s="155">
        <v>0.986984815618221</v>
      </c>
      <c r="AD582" s="173">
        <v>-0.00685236528709543</v>
      </c>
    </row>
    <row r="583" spans="1:30">
      <c r="A583" s="175" t="s">
        <v>375</v>
      </c>
      <c r="B583" s="214" t="s">
        <v>1817</v>
      </c>
      <c r="C583" s="214" t="s">
        <v>577</v>
      </c>
      <c r="D583" s="153">
        <v>38</v>
      </c>
      <c r="E583" s="153">
        <v>36</v>
      </c>
      <c r="F583" s="151">
        <v>39</v>
      </c>
      <c r="G583" s="151">
        <v>38</v>
      </c>
      <c r="H583" s="151">
        <v>38</v>
      </c>
      <c r="I583" s="151">
        <v>36</v>
      </c>
      <c r="J583" s="172">
        <v>0.9</v>
      </c>
      <c r="K583" s="154">
        <v>0.947368421052632</v>
      </c>
      <c r="L583" s="154">
        <v>0.974358974358974</v>
      </c>
      <c r="M583" s="154">
        <v>0.947368421052632</v>
      </c>
      <c r="N583" s="207">
        <v>1054</v>
      </c>
      <c r="O583" s="153">
        <v>1018</v>
      </c>
      <c r="P583" s="153">
        <v>36</v>
      </c>
      <c r="Q583" s="151">
        <v>38</v>
      </c>
      <c r="R583" s="151">
        <v>36</v>
      </c>
      <c r="S583" s="154">
        <v>0.96584440227704</v>
      </c>
      <c r="T583" s="154">
        <v>0.947368421052632</v>
      </c>
      <c r="U583" s="155">
        <v>0.974358974358974</v>
      </c>
      <c r="V583" s="155">
        <v>0.947368421052632</v>
      </c>
      <c r="W583" s="173">
        <v>-0.0269905533063428</v>
      </c>
      <c r="X583" s="158">
        <v>272</v>
      </c>
      <c r="Y583" s="208">
        <v>263</v>
      </c>
      <c r="Z583" s="208">
        <v>269</v>
      </c>
      <c r="AA583" s="208">
        <v>256</v>
      </c>
      <c r="AB583" s="209">
        <v>0.966911764705882</v>
      </c>
      <c r="AC583" s="155">
        <v>0.951672862453532</v>
      </c>
      <c r="AD583" s="173">
        <v>0.0152389022523508</v>
      </c>
    </row>
    <row r="584" spans="1:30">
      <c r="A584" s="175" t="s">
        <v>375</v>
      </c>
      <c r="B584" s="214" t="s">
        <v>1817</v>
      </c>
      <c r="C584" s="214" t="s">
        <v>578</v>
      </c>
      <c r="D584" s="153">
        <v>49</v>
      </c>
      <c r="E584" s="153">
        <v>48</v>
      </c>
      <c r="F584" s="151">
        <v>49</v>
      </c>
      <c r="G584" s="151">
        <v>48</v>
      </c>
      <c r="H584" s="151">
        <v>50</v>
      </c>
      <c r="I584" s="151">
        <v>49</v>
      </c>
      <c r="J584" s="172">
        <v>0.9</v>
      </c>
      <c r="K584" s="154">
        <v>0.979591836734694</v>
      </c>
      <c r="L584" s="154">
        <v>0.979591836734694</v>
      </c>
      <c r="M584" s="154">
        <v>0.98</v>
      </c>
      <c r="N584" s="207">
        <v>1323</v>
      </c>
      <c r="O584" s="153">
        <v>1239</v>
      </c>
      <c r="P584" s="153">
        <v>47</v>
      </c>
      <c r="Q584" s="151">
        <v>47</v>
      </c>
      <c r="R584" s="151">
        <v>45</v>
      </c>
      <c r="S584" s="154">
        <v>0.936507936507937</v>
      </c>
      <c r="T584" s="154">
        <v>0.959183673469388</v>
      </c>
      <c r="U584" s="155">
        <v>0.959183673469388</v>
      </c>
      <c r="V584" s="155">
        <v>0.9</v>
      </c>
      <c r="W584" s="173">
        <v>0</v>
      </c>
      <c r="X584" s="158">
        <v>336</v>
      </c>
      <c r="Y584" s="208">
        <v>316</v>
      </c>
      <c r="Z584" s="208">
        <v>342</v>
      </c>
      <c r="AA584" s="208">
        <v>321</v>
      </c>
      <c r="AB584" s="209">
        <v>0.94047619047619</v>
      </c>
      <c r="AC584" s="155">
        <v>0.93859649122807</v>
      </c>
      <c r="AD584" s="173">
        <v>0.00187969924812026</v>
      </c>
    </row>
    <row r="585" spans="1:30">
      <c r="A585" s="175" t="s">
        <v>375</v>
      </c>
      <c r="B585" s="214" t="s">
        <v>1817</v>
      </c>
      <c r="C585" s="214" t="s">
        <v>579</v>
      </c>
      <c r="D585" s="153">
        <v>63</v>
      </c>
      <c r="E585" s="153">
        <v>61</v>
      </c>
      <c r="F585" s="151">
        <v>62</v>
      </c>
      <c r="G585" s="151">
        <v>60</v>
      </c>
      <c r="H585" s="151">
        <v>64</v>
      </c>
      <c r="I585" s="151">
        <v>62</v>
      </c>
      <c r="J585" s="172">
        <v>0.9</v>
      </c>
      <c r="K585" s="154">
        <v>0.968253968253968</v>
      </c>
      <c r="L585" s="154">
        <v>0.967741935483871</v>
      </c>
      <c r="M585" s="154">
        <v>0.96875</v>
      </c>
      <c r="N585" s="207">
        <v>1713</v>
      </c>
      <c r="O585" s="153">
        <v>1653</v>
      </c>
      <c r="P585" s="153">
        <v>60</v>
      </c>
      <c r="Q585" s="151">
        <v>59</v>
      </c>
      <c r="R585" s="151">
        <v>60</v>
      </c>
      <c r="S585" s="154">
        <v>0.964973730297723</v>
      </c>
      <c r="T585" s="154">
        <v>0.952380952380952</v>
      </c>
      <c r="U585" s="155">
        <v>0.951612903225806</v>
      </c>
      <c r="V585" s="155">
        <v>0.9375</v>
      </c>
      <c r="W585" s="173">
        <v>0.000768049155145833</v>
      </c>
      <c r="X585" s="158">
        <v>437</v>
      </c>
      <c r="Y585" s="208">
        <v>417</v>
      </c>
      <c r="Z585" s="208">
        <v>455</v>
      </c>
      <c r="AA585" s="208">
        <v>442</v>
      </c>
      <c r="AB585" s="209">
        <v>0.954233409610984</v>
      </c>
      <c r="AC585" s="155">
        <v>0.971428571428571</v>
      </c>
      <c r="AD585" s="173">
        <v>-0.0171951618175874</v>
      </c>
    </row>
    <row r="586" spans="1:30">
      <c r="A586" s="175" t="s">
        <v>375</v>
      </c>
      <c r="B586" s="214" t="s">
        <v>1818</v>
      </c>
      <c r="C586" s="214" t="s">
        <v>580</v>
      </c>
      <c r="D586" s="153">
        <v>52</v>
      </c>
      <c r="E586" s="153">
        <v>52</v>
      </c>
      <c r="F586" s="151">
        <v>49</v>
      </c>
      <c r="G586" s="151">
        <v>48</v>
      </c>
      <c r="H586" s="151">
        <v>53</v>
      </c>
      <c r="I586" s="151">
        <v>53</v>
      </c>
      <c r="J586" s="172">
        <v>0.9</v>
      </c>
      <c r="K586" s="154">
        <v>1</v>
      </c>
      <c r="L586" s="154">
        <v>0.979591836734694</v>
      </c>
      <c r="M586" s="154">
        <v>1</v>
      </c>
      <c r="N586" s="207">
        <v>1356</v>
      </c>
      <c r="O586" s="153">
        <v>1348</v>
      </c>
      <c r="P586" s="153">
        <v>52</v>
      </c>
      <c r="Q586" s="151">
        <v>48</v>
      </c>
      <c r="R586" s="151">
        <v>53</v>
      </c>
      <c r="S586" s="154">
        <v>0.994100294985251</v>
      </c>
      <c r="T586" s="154">
        <v>1</v>
      </c>
      <c r="U586" s="155">
        <v>0.979591836734694</v>
      </c>
      <c r="V586" s="155">
        <v>1</v>
      </c>
      <c r="W586" s="173">
        <v>0.0204081632653061</v>
      </c>
      <c r="X586" s="158">
        <v>356</v>
      </c>
      <c r="Y586" s="208">
        <v>355</v>
      </c>
      <c r="Z586" s="208">
        <v>353</v>
      </c>
      <c r="AA586" s="208">
        <v>350</v>
      </c>
      <c r="AB586" s="209">
        <v>0.997191011235955</v>
      </c>
      <c r="AC586" s="155">
        <v>0.991501416430595</v>
      </c>
      <c r="AD586" s="173">
        <v>0.00568959480536024</v>
      </c>
    </row>
    <row r="587" spans="1:30">
      <c r="A587" s="175" t="s">
        <v>375</v>
      </c>
      <c r="B587" s="214" t="s">
        <v>1818</v>
      </c>
      <c r="C587" s="214" t="s">
        <v>581</v>
      </c>
      <c r="D587" s="153">
        <v>66</v>
      </c>
      <c r="E587" s="153">
        <v>65</v>
      </c>
      <c r="F587" s="151">
        <v>63</v>
      </c>
      <c r="G587" s="151">
        <v>62</v>
      </c>
      <c r="H587" s="151">
        <v>66</v>
      </c>
      <c r="I587" s="151">
        <v>65</v>
      </c>
      <c r="J587" s="172">
        <v>0.9</v>
      </c>
      <c r="K587" s="154">
        <v>0.984848484848485</v>
      </c>
      <c r="L587" s="154">
        <v>0.984126984126984</v>
      </c>
      <c r="M587" s="154">
        <v>0.984848484848485</v>
      </c>
      <c r="N587" s="207">
        <v>1742</v>
      </c>
      <c r="O587" s="153">
        <v>1719</v>
      </c>
      <c r="P587" s="153">
        <v>65</v>
      </c>
      <c r="Q587" s="151">
        <v>62</v>
      </c>
      <c r="R587" s="151">
        <v>65</v>
      </c>
      <c r="S587" s="154">
        <v>0.986796785304248</v>
      </c>
      <c r="T587" s="154">
        <v>0.984848484848485</v>
      </c>
      <c r="U587" s="155">
        <v>0.984126984126984</v>
      </c>
      <c r="V587" s="155">
        <v>0.984848484848485</v>
      </c>
      <c r="W587" s="173">
        <v>0.00072150072150079</v>
      </c>
      <c r="X587" s="158">
        <v>454</v>
      </c>
      <c r="Y587" s="208">
        <v>446</v>
      </c>
      <c r="Z587" s="208">
        <v>450</v>
      </c>
      <c r="AA587" s="208">
        <v>441</v>
      </c>
      <c r="AB587" s="209">
        <v>0.982378854625551</v>
      </c>
      <c r="AC587" s="155">
        <v>0.98</v>
      </c>
      <c r="AD587" s="173">
        <v>0.00237885462555065</v>
      </c>
    </row>
    <row r="588" spans="1:30">
      <c r="A588" s="175" t="s">
        <v>375</v>
      </c>
      <c r="B588" s="214" t="s">
        <v>1818</v>
      </c>
      <c r="C588" s="214" t="s">
        <v>582</v>
      </c>
      <c r="D588" s="153">
        <v>44</v>
      </c>
      <c r="E588" s="153">
        <v>34</v>
      </c>
      <c r="F588" s="151">
        <v>47</v>
      </c>
      <c r="G588" s="151">
        <v>38</v>
      </c>
      <c r="H588" s="151">
        <v>49</v>
      </c>
      <c r="I588" s="151">
        <v>44</v>
      </c>
      <c r="J588" s="172">
        <v>0.9</v>
      </c>
      <c r="K588" s="154">
        <v>0.772727272727273</v>
      </c>
      <c r="L588" s="154">
        <v>0.808510638297872</v>
      </c>
      <c r="M588" s="154">
        <v>0.897959183673469</v>
      </c>
      <c r="N588" s="207">
        <v>1287</v>
      </c>
      <c r="O588" s="153">
        <v>1011</v>
      </c>
      <c r="P588" s="153">
        <v>32</v>
      </c>
      <c r="Q588" s="151">
        <v>38</v>
      </c>
      <c r="R588" s="151">
        <v>41</v>
      </c>
      <c r="S588" s="154">
        <v>0.785547785547786</v>
      </c>
      <c r="T588" s="154">
        <v>0.727272727272727</v>
      </c>
      <c r="U588" s="155">
        <v>0.808510638297872</v>
      </c>
      <c r="V588" s="155">
        <v>0.836734693877551</v>
      </c>
      <c r="W588" s="173">
        <v>-0.081237911025145</v>
      </c>
      <c r="X588" s="158">
        <v>337</v>
      </c>
      <c r="Y588" s="208">
        <v>261</v>
      </c>
      <c r="Z588" s="208">
        <v>333</v>
      </c>
      <c r="AA588" s="208">
        <v>263</v>
      </c>
      <c r="AB588" s="209">
        <v>0.774480712166172</v>
      </c>
      <c r="AC588" s="155">
        <v>0.78978978978979</v>
      </c>
      <c r="AD588" s="173">
        <v>-0.0153090776236177</v>
      </c>
    </row>
    <row r="589" spans="1:30">
      <c r="A589" s="175" t="s">
        <v>375</v>
      </c>
      <c r="B589" s="214" t="s">
        <v>1818</v>
      </c>
      <c r="C589" s="214" t="s">
        <v>583</v>
      </c>
      <c r="D589" s="153">
        <v>65</v>
      </c>
      <c r="E589" s="153">
        <v>65</v>
      </c>
      <c r="F589" s="151">
        <v>69</v>
      </c>
      <c r="G589" s="151">
        <v>69</v>
      </c>
      <c r="H589" s="151">
        <v>74</v>
      </c>
      <c r="I589" s="151">
        <v>74</v>
      </c>
      <c r="J589" s="172">
        <v>0.9</v>
      </c>
      <c r="K589" s="154">
        <v>1</v>
      </c>
      <c r="L589" s="154">
        <v>1</v>
      </c>
      <c r="M589" s="154">
        <v>1</v>
      </c>
      <c r="N589" s="207">
        <v>1920</v>
      </c>
      <c r="O589" s="153">
        <v>1847</v>
      </c>
      <c r="P589" s="153">
        <v>65</v>
      </c>
      <c r="Q589" s="151">
        <v>67</v>
      </c>
      <c r="R589" s="151">
        <v>73</v>
      </c>
      <c r="S589" s="154">
        <v>0.961979166666667</v>
      </c>
      <c r="T589" s="154">
        <v>1</v>
      </c>
      <c r="U589" s="155">
        <v>0.971014492753623</v>
      </c>
      <c r="V589" s="155">
        <v>0.986486486486487</v>
      </c>
      <c r="W589" s="173">
        <v>0.0289855072463768</v>
      </c>
      <c r="X589" s="158">
        <v>498</v>
      </c>
      <c r="Y589" s="208">
        <v>483</v>
      </c>
      <c r="Z589" s="208">
        <v>491</v>
      </c>
      <c r="AA589" s="208">
        <v>468</v>
      </c>
      <c r="AB589" s="209">
        <v>0.969879518072289</v>
      </c>
      <c r="AC589" s="155">
        <v>0.953156822810591</v>
      </c>
      <c r="AD589" s="173">
        <v>0.0167226952616985</v>
      </c>
    </row>
    <row r="590" spans="1:30">
      <c r="A590" s="175" t="s">
        <v>375</v>
      </c>
      <c r="B590" s="214" t="s">
        <v>1818</v>
      </c>
      <c r="C590" s="214" t="s">
        <v>584</v>
      </c>
      <c r="D590" s="153">
        <v>55</v>
      </c>
      <c r="E590" s="153">
        <v>50</v>
      </c>
      <c r="F590" s="151">
        <v>57</v>
      </c>
      <c r="G590" s="151">
        <v>53</v>
      </c>
      <c r="H590" s="151">
        <v>59</v>
      </c>
      <c r="I590" s="151">
        <v>51</v>
      </c>
      <c r="J590" s="172">
        <v>0.9</v>
      </c>
      <c r="K590" s="154">
        <v>0.909090909090909</v>
      </c>
      <c r="L590" s="154">
        <v>0.929824561403509</v>
      </c>
      <c r="M590" s="154">
        <v>0.864406779661017</v>
      </c>
      <c r="N590" s="207">
        <v>1618</v>
      </c>
      <c r="O590" s="153">
        <v>1361</v>
      </c>
      <c r="P590" s="153">
        <v>50</v>
      </c>
      <c r="Q590" s="151">
        <v>49</v>
      </c>
      <c r="R590" s="151">
        <v>49</v>
      </c>
      <c r="S590" s="154">
        <v>0.841161928306551</v>
      </c>
      <c r="T590" s="154">
        <v>0.909090909090909</v>
      </c>
      <c r="U590" s="155">
        <v>0.859649122807018</v>
      </c>
      <c r="V590" s="155">
        <v>0.830508474576271</v>
      </c>
      <c r="W590" s="173">
        <v>0.0494417862838915</v>
      </c>
      <c r="X590" s="158">
        <v>418</v>
      </c>
      <c r="Y590" s="208">
        <v>359</v>
      </c>
      <c r="Z590" s="208">
        <v>414</v>
      </c>
      <c r="AA590" s="208">
        <v>351</v>
      </c>
      <c r="AB590" s="209">
        <v>0.858851674641148</v>
      </c>
      <c r="AC590" s="155">
        <v>0.847826086956522</v>
      </c>
      <c r="AD590" s="173">
        <v>0.0110255876846266</v>
      </c>
    </row>
    <row r="591" spans="1:30">
      <c r="A591" s="175" t="s">
        <v>375</v>
      </c>
      <c r="B591" s="214" t="s">
        <v>1818</v>
      </c>
      <c r="C591" s="214" t="s">
        <v>585</v>
      </c>
      <c r="D591" s="153">
        <v>43</v>
      </c>
      <c r="E591" s="153">
        <v>43</v>
      </c>
      <c r="F591" s="151">
        <v>45</v>
      </c>
      <c r="G591" s="151">
        <v>45</v>
      </c>
      <c r="H591" s="151">
        <v>45</v>
      </c>
      <c r="I591" s="151">
        <v>45</v>
      </c>
      <c r="J591" s="172">
        <v>0.9</v>
      </c>
      <c r="K591" s="154">
        <v>1</v>
      </c>
      <c r="L591" s="154">
        <v>1</v>
      </c>
      <c r="M591" s="154">
        <v>1</v>
      </c>
      <c r="N591" s="207">
        <v>1203</v>
      </c>
      <c r="O591" s="153">
        <v>1178</v>
      </c>
      <c r="P591" s="153">
        <v>41</v>
      </c>
      <c r="Q591" s="151">
        <v>45</v>
      </c>
      <c r="R591" s="151">
        <v>45</v>
      </c>
      <c r="S591" s="154">
        <v>0.979218620116376</v>
      </c>
      <c r="T591" s="154">
        <v>0.953488372093023</v>
      </c>
      <c r="U591" s="155">
        <v>1</v>
      </c>
      <c r="V591" s="155">
        <v>1</v>
      </c>
      <c r="W591" s="173">
        <v>-0.0465116279069767</v>
      </c>
      <c r="X591" s="158">
        <v>305</v>
      </c>
      <c r="Y591" s="208">
        <v>297</v>
      </c>
      <c r="Z591" s="208">
        <v>310</v>
      </c>
      <c r="AA591" s="208">
        <v>306</v>
      </c>
      <c r="AB591" s="209">
        <v>0.973770491803279</v>
      </c>
      <c r="AC591" s="155">
        <v>0.987096774193548</v>
      </c>
      <c r="AD591" s="173">
        <v>-0.0133262823902697</v>
      </c>
    </row>
    <row r="592" spans="1:30">
      <c r="A592" s="175" t="s">
        <v>375</v>
      </c>
      <c r="B592" s="214" t="s">
        <v>1818</v>
      </c>
      <c r="C592" s="214" t="s">
        <v>586</v>
      </c>
      <c r="D592" s="153">
        <v>36</v>
      </c>
      <c r="E592" s="153">
        <v>35</v>
      </c>
      <c r="F592" s="151">
        <v>34</v>
      </c>
      <c r="G592" s="151">
        <v>34</v>
      </c>
      <c r="H592" s="151">
        <v>40</v>
      </c>
      <c r="I592" s="151">
        <v>40</v>
      </c>
      <c r="J592" s="172">
        <v>0.9</v>
      </c>
      <c r="K592" s="154">
        <v>0.972222222222222</v>
      </c>
      <c r="L592" s="154">
        <v>1</v>
      </c>
      <c r="M592" s="154">
        <v>1</v>
      </c>
      <c r="N592" s="207">
        <v>1024</v>
      </c>
      <c r="O592" s="153">
        <v>996</v>
      </c>
      <c r="P592" s="153">
        <v>35</v>
      </c>
      <c r="Q592" s="151">
        <v>33</v>
      </c>
      <c r="R592" s="151">
        <v>40</v>
      </c>
      <c r="S592" s="154">
        <v>0.97265625</v>
      </c>
      <c r="T592" s="154">
        <v>0.972222222222222</v>
      </c>
      <c r="U592" s="155">
        <v>0.970588235294118</v>
      </c>
      <c r="V592" s="155">
        <v>1</v>
      </c>
      <c r="W592" s="173">
        <v>0.00163398692810457</v>
      </c>
      <c r="X592" s="158">
        <v>263</v>
      </c>
      <c r="Y592" s="208">
        <v>256</v>
      </c>
      <c r="Z592" s="208">
        <v>263</v>
      </c>
      <c r="AA592" s="208">
        <v>258</v>
      </c>
      <c r="AB592" s="209">
        <v>0.973384030418251</v>
      </c>
      <c r="AC592" s="155">
        <v>0.980988593155893</v>
      </c>
      <c r="AD592" s="173">
        <v>-0.00760456273764254</v>
      </c>
    </row>
    <row r="593" spans="1:30">
      <c r="A593" s="175" t="s">
        <v>375</v>
      </c>
      <c r="B593" s="214" t="s">
        <v>1818</v>
      </c>
      <c r="C593" s="214" t="s">
        <v>587</v>
      </c>
      <c r="D593" s="153">
        <v>32</v>
      </c>
      <c r="E593" s="153">
        <v>31</v>
      </c>
      <c r="F593" s="151">
        <v>32</v>
      </c>
      <c r="G593" s="151">
        <v>31</v>
      </c>
      <c r="H593" s="151">
        <v>38</v>
      </c>
      <c r="I593" s="151">
        <v>37</v>
      </c>
      <c r="J593" s="172">
        <v>0.9</v>
      </c>
      <c r="K593" s="154">
        <v>0.96875</v>
      </c>
      <c r="L593" s="154">
        <v>0.96875</v>
      </c>
      <c r="M593" s="154">
        <v>0.973684210526316</v>
      </c>
      <c r="N593" s="207">
        <v>946</v>
      </c>
      <c r="O593" s="153">
        <v>918</v>
      </c>
      <c r="P593" s="153">
        <v>31</v>
      </c>
      <c r="Q593" s="151">
        <v>31</v>
      </c>
      <c r="R593" s="151">
        <v>37</v>
      </c>
      <c r="S593" s="154">
        <v>0.970401691331924</v>
      </c>
      <c r="T593" s="154">
        <v>0.96875</v>
      </c>
      <c r="U593" s="155">
        <v>0.96875</v>
      </c>
      <c r="V593" s="155">
        <v>0.973684210526316</v>
      </c>
      <c r="W593" s="173">
        <v>0</v>
      </c>
      <c r="X593" s="158">
        <v>245</v>
      </c>
      <c r="Y593" s="208">
        <v>238</v>
      </c>
      <c r="Z593" s="208">
        <v>242</v>
      </c>
      <c r="AA593" s="208">
        <v>238</v>
      </c>
      <c r="AB593" s="209">
        <v>0.971428571428571</v>
      </c>
      <c r="AC593" s="155">
        <v>0.983471074380165</v>
      </c>
      <c r="AD593" s="173">
        <v>-0.0120425029515939</v>
      </c>
    </row>
    <row r="594" spans="1:30">
      <c r="A594" s="175" t="s">
        <v>375</v>
      </c>
      <c r="B594" s="214" t="s">
        <v>1818</v>
      </c>
      <c r="C594" s="214" t="s">
        <v>588</v>
      </c>
      <c r="D594" s="153">
        <v>19</v>
      </c>
      <c r="E594" s="153">
        <v>18</v>
      </c>
      <c r="F594" s="151">
        <v>20</v>
      </c>
      <c r="G594" s="151">
        <v>20</v>
      </c>
      <c r="H594" s="151">
        <v>22</v>
      </c>
      <c r="I594" s="151">
        <v>22</v>
      </c>
      <c r="J594" s="172">
        <v>0.9</v>
      </c>
      <c r="K594" s="154">
        <v>0.947368421052632</v>
      </c>
      <c r="L594" s="154">
        <v>1</v>
      </c>
      <c r="M594" s="154">
        <v>1</v>
      </c>
      <c r="N594" s="207">
        <v>551</v>
      </c>
      <c r="O594" s="153">
        <v>540</v>
      </c>
      <c r="P594" s="153">
        <v>18</v>
      </c>
      <c r="Q594" s="151">
        <v>20</v>
      </c>
      <c r="R594" s="151">
        <v>21</v>
      </c>
      <c r="S594" s="154">
        <v>0.980036297640653</v>
      </c>
      <c r="T594" s="154">
        <v>0.947368421052632</v>
      </c>
      <c r="U594" s="155">
        <v>1</v>
      </c>
      <c r="V594" s="155">
        <v>0.954545454545455</v>
      </c>
      <c r="W594" s="173">
        <v>-0.0526315789473685</v>
      </c>
      <c r="X594" s="158">
        <v>141</v>
      </c>
      <c r="Y594" s="208">
        <v>138</v>
      </c>
      <c r="Z594" s="208">
        <v>142</v>
      </c>
      <c r="AA594" s="208">
        <v>141</v>
      </c>
      <c r="AB594" s="209">
        <v>0.978723404255319</v>
      </c>
      <c r="AC594" s="155">
        <v>0.992957746478873</v>
      </c>
      <c r="AD594" s="173">
        <v>-0.0142343422235541</v>
      </c>
    </row>
    <row r="595" spans="1:30">
      <c r="A595" s="175" t="s">
        <v>375</v>
      </c>
      <c r="B595" s="214" t="s">
        <v>1818</v>
      </c>
      <c r="C595" s="214" t="s">
        <v>589</v>
      </c>
      <c r="D595" s="153">
        <v>75</v>
      </c>
      <c r="E595" s="153">
        <v>74</v>
      </c>
      <c r="F595" s="151">
        <v>80</v>
      </c>
      <c r="G595" s="151">
        <v>77</v>
      </c>
      <c r="H595" s="151">
        <v>89</v>
      </c>
      <c r="I595" s="151">
        <v>88</v>
      </c>
      <c r="J595" s="172">
        <v>0.9</v>
      </c>
      <c r="K595" s="154">
        <v>0.986666666666667</v>
      </c>
      <c r="L595" s="154">
        <v>0.9625</v>
      </c>
      <c r="M595" s="154">
        <v>0.98876404494382</v>
      </c>
      <c r="N595" s="207">
        <v>2241</v>
      </c>
      <c r="O595" s="153">
        <v>2163</v>
      </c>
      <c r="P595" s="153">
        <v>72</v>
      </c>
      <c r="Q595" s="151">
        <v>77</v>
      </c>
      <c r="R595" s="151">
        <v>85</v>
      </c>
      <c r="S595" s="154">
        <v>0.965194109772423</v>
      </c>
      <c r="T595" s="154">
        <v>0.96</v>
      </c>
      <c r="U595" s="155">
        <v>0.9625</v>
      </c>
      <c r="V595" s="155">
        <v>0.955056179775281</v>
      </c>
      <c r="W595" s="173">
        <v>-0.00250000000000006</v>
      </c>
      <c r="X595" s="158">
        <v>572</v>
      </c>
      <c r="Y595" s="208">
        <v>544</v>
      </c>
      <c r="Z595" s="208">
        <v>578</v>
      </c>
      <c r="AA595" s="208">
        <v>564</v>
      </c>
      <c r="AB595" s="209">
        <v>0.951048951048951</v>
      </c>
      <c r="AC595" s="155">
        <v>0.975778546712803</v>
      </c>
      <c r="AD595" s="173">
        <v>-0.0247295956638517</v>
      </c>
    </row>
    <row r="596" spans="1:30">
      <c r="A596" s="175" t="s">
        <v>375</v>
      </c>
      <c r="B596" s="214" t="s">
        <v>1818</v>
      </c>
      <c r="C596" s="214" t="s">
        <v>590</v>
      </c>
      <c r="D596" s="153">
        <v>64</v>
      </c>
      <c r="E596" s="153">
        <v>61</v>
      </c>
      <c r="F596" s="151">
        <v>65</v>
      </c>
      <c r="G596" s="151">
        <v>64</v>
      </c>
      <c r="H596" s="151">
        <v>66</v>
      </c>
      <c r="I596" s="151">
        <v>65</v>
      </c>
      <c r="J596" s="172">
        <v>0.9</v>
      </c>
      <c r="K596" s="154">
        <v>0.953125</v>
      </c>
      <c r="L596" s="154">
        <v>0.984615384615385</v>
      </c>
      <c r="M596" s="154">
        <v>0.984848484848485</v>
      </c>
      <c r="N596" s="207">
        <v>1751</v>
      </c>
      <c r="O596" s="153">
        <v>1712</v>
      </c>
      <c r="P596" s="153">
        <v>61</v>
      </c>
      <c r="Q596" s="151">
        <v>63</v>
      </c>
      <c r="R596" s="151">
        <v>65</v>
      </c>
      <c r="S596" s="154">
        <v>0.977727013135351</v>
      </c>
      <c r="T596" s="154">
        <v>0.953125</v>
      </c>
      <c r="U596" s="155">
        <v>0.969230769230769</v>
      </c>
      <c r="V596" s="155">
        <v>0.984848484848485</v>
      </c>
      <c r="W596" s="173">
        <v>-0.0161057692307692</v>
      </c>
      <c r="X596" s="158">
        <v>458</v>
      </c>
      <c r="Y596" s="208">
        <v>439</v>
      </c>
      <c r="Z596" s="208">
        <v>447</v>
      </c>
      <c r="AA596" s="208">
        <v>441</v>
      </c>
      <c r="AB596" s="209">
        <v>0.958515283842795</v>
      </c>
      <c r="AC596" s="155">
        <v>0.986577181208054</v>
      </c>
      <c r="AD596" s="173">
        <v>-0.028061897365259</v>
      </c>
    </row>
    <row r="597" spans="1:30">
      <c r="A597" s="175" t="s">
        <v>375</v>
      </c>
      <c r="B597" s="214" t="s">
        <v>1818</v>
      </c>
      <c r="C597" s="214" t="s">
        <v>591</v>
      </c>
      <c r="D597" s="153">
        <v>26</v>
      </c>
      <c r="E597" s="153">
        <v>25</v>
      </c>
      <c r="F597" s="151">
        <v>30</v>
      </c>
      <c r="G597" s="151">
        <v>29</v>
      </c>
      <c r="H597" s="151">
        <v>28</v>
      </c>
      <c r="I597" s="151">
        <v>27</v>
      </c>
      <c r="J597" s="172">
        <v>0.9</v>
      </c>
      <c r="K597" s="154">
        <v>0.961538461538462</v>
      </c>
      <c r="L597" s="154">
        <v>0.966666666666667</v>
      </c>
      <c r="M597" s="154">
        <v>0.964285714285714</v>
      </c>
      <c r="N597" s="207">
        <v>744</v>
      </c>
      <c r="O597" s="153">
        <v>711</v>
      </c>
      <c r="P597" s="153">
        <v>25</v>
      </c>
      <c r="Q597" s="151">
        <v>28</v>
      </c>
      <c r="R597" s="151">
        <v>27</v>
      </c>
      <c r="S597" s="154">
        <v>0.955645161290323</v>
      </c>
      <c r="T597" s="154">
        <v>0.961538461538462</v>
      </c>
      <c r="U597" s="155">
        <v>0.933333333333333</v>
      </c>
      <c r="V597" s="155">
        <v>0.964285714285714</v>
      </c>
      <c r="W597" s="173">
        <v>0.0282051282051282</v>
      </c>
      <c r="X597" s="158">
        <v>195</v>
      </c>
      <c r="Y597" s="208">
        <v>185</v>
      </c>
      <c r="Z597" s="208">
        <v>195</v>
      </c>
      <c r="AA597" s="208">
        <v>191</v>
      </c>
      <c r="AB597" s="209">
        <v>0.948717948717949</v>
      </c>
      <c r="AC597" s="155">
        <v>0.979487179487179</v>
      </c>
      <c r="AD597" s="173">
        <v>-0.0307692307692308</v>
      </c>
    </row>
    <row r="598" spans="1:30">
      <c r="A598" s="175" t="s">
        <v>375</v>
      </c>
      <c r="B598" s="214" t="s">
        <v>1818</v>
      </c>
      <c r="C598" s="214" t="s">
        <v>592</v>
      </c>
      <c r="D598" s="153">
        <v>38</v>
      </c>
      <c r="E598" s="153">
        <v>36</v>
      </c>
      <c r="F598" s="151">
        <v>39</v>
      </c>
      <c r="G598" s="151">
        <v>38</v>
      </c>
      <c r="H598" s="151">
        <v>47</v>
      </c>
      <c r="I598" s="151">
        <v>47</v>
      </c>
      <c r="J598" s="172">
        <v>0.9</v>
      </c>
      <c r="K598" s="154">
        <v>0.947368421052632</v>
      </c>
      <c r="L598" s="154">
        <v>0.974358974358974</v>
      </c>
      <c r="M598" s="154">
        <v>1</v>
      </c>
      <c r="N598" s="207">
        <v>1108</v>
      </c>
      <c r="O598" s="153">
        <v>1050</v>
      </c>
      <c r="P598" s="153">
        <v>36</v>
      </c>
      <c r="Q598" s="151">
        <v>38</v>
      </c>
      <c r="R598" s="151">
        <v>47</v>
      </c>
      <c r="S598" s="154">
        <v>0.947653429602888</v>
      </c>
      <c r="T598" s="154">
        <v>0.947368421052632</v>
      </c>
      <c r="U598" s="155">
        <v>0.974358974358974</v>
      </c>
      <c r="V598" s="155">
        <v>1</v>
      </c>
      <c r="W598" s="173">
        <v>-0.0269905533063428</v>
      </c>
      <c r="X598" s="158">
        <v>291</v>
      </c>
      <c r="Y598" s="208">
        <v>280</v>
      </c>
      <c r="Z598" s="208">
        <v>285</v>
      </c>
      <c r="AA598" s="208">
        <v>268</v>
      </c>
      <c r="AB598" s="209">
        <v>0.962199312714777</v>
      </c>
      <c r="AC598" s="155">
        <v>0.940350877192982</v>
      </c>
      <c r="AD598" s="173">
        <v>0.0218484355217942</v>
      </c>
    </row>
    <row r="599" spans="1:30">
      <c r="A599" s="175" t="s">
        <v>375</v>
      </c>
      <c r="B599" s="214" t="s">
        <v>1818</v>
      </c>
      <c r="C599" s="214" t="s">
        <v>593</v>
      </c>
      <c r="D599" s="153">
        <v>41</v>
      </c>
      <c r="E599" s="153">
        <v>33</v>
      </c>
      <c r="F599" s="151">
        <v>44</v>
      </c>
      <c r="G599" s="151">
        <v>44</v>
      </c>
      <c r="H599" s="151">
        <v>46</v>
      </c>
      <c r="I599" s="151">
        <v>43</v>
      </c>
      <c r="J599" s="172">
        <v>0.9</v>
      </c>
      <c r="K599" s="154">
        <v>0.804878048780488</v>
      </c>
      <c r="L599" s="154">
        <v>1</v>
      </c>
      <c r="M599" s="154">
        <v>0.934782608695652</v>
      </c>
      <c r="N599" s="207">
        <v>1260</v>
      </c>
      <c r="O599" s="153">
        <v>1154</v>
      </c>
      <c r="P599" s="153">
        <v>30</v>
      </c>
      <c r="Q599" s="151">
        <v>43</v>
      </c>
      <c r="R599" s="151">
        <v>43</v>
      </c>
      <c r="S599" s="154">
        <v>0.915873015873016</v>
      </c>
      <c r="T599" s="154">
        <v>0.731707317073171</v>
      </c>
      <c r="U599" s="155">
        <v>0.977272727272727</v>
      </c>
      <c r="V599" s="155">
        <v>0.934782608695652</v>
      </c>
      <c r="W599" s="173">
        <v>-0.245565410199557</v>
      </c>
      <c r="X599" s="158">
        <v>319</v>
      </c>
      <c r="Y599" s="208">
        <v>293</v>
      </c>
      <c r="Z599" s="208">
        <v>324</v>
      </c>
      <c r="AA599" s="208">
        <v>290</v>
      </c>
      <c r="AB599" s="209">
        <v>0.918495297805643</v>
      </c>
      <c r="AC599" s="155">
        <v>0.895061728395062</v>
      </c>
      <c r="AD599" s="173">
        <v>0.0234335694105809</v>
      </c>
    </row>
    <row r="600" spans="1:30">
      <c r="A600" s="175" t="s">
        <v>375</v>
      </c>
      <c r="B600" s="214" t="s">
        <v>1818</v>
      </c>
      <c r="C600" s="214" t="s">
        <v>594</v>
      </c>
      <c r="D600" s="153">
        <v>70</v>
      </c>
      <c r="E600" s="153">
        <v>66</v>
      </c>
      <c r="F600" s="151">
        <v>69</v>
      </c>
      <c r="G600" s="151">
        <v>66</v>
      </c>
      <c r="H600" s="151">
        <v>77</v>
      </c>
      <c r="I600" s="151">
        <v>72</v>
      </c>
      <c r="J600" s="172">
        <v>0.9</v>
      </c>
      <c r="K600" s="154">
        <v>0.942857142857143</v>
      </c>
      <c r="L600" s="154">
        <v>0.956521739130435</v>
      </c>
      <c r="M600" s="154">
        <v>0.935064935064935</v>
      </c>
      <c r="N600" s="207">
        <v>1954</v>
      </c>
      <c r="O600" s="153">
        <v>1869</v>
      </c>
      <c r="P600" s="153">
        <v>64</v>
      </c>
      <c r="Q600" s="151">
        <v>66</v>
      </c>
      <c r="R600" s="151">
        <v>71</v>
      </c>
      <c r="S600" s="154">
        <v>0.956499488229273</v>
      </c>
      <c r="T600" s="154">
        <v>0.914285714285714</v>
      </c>
      <c r="U600" s="155">
        <v>0.956521739130435</v>
      </c>
      <c r="V600" s="155">
        <v>0.922077922077922</v>
      </c>
      <c r="W600" s="173">
        <v>-0.0422360248447206</v>
      </c>
      <c r="X600" s="158">
        <v>509</v>
      </c>
      <c r="Y600" s="208">
        <v>484</v>
      </c>
      <c r="Z600" s="208">
        <v>499</v>
      </c>
      <c r="AA600" s="208">
        <v>477</v>
      </c>
      <c r="AB600" s="209">
        <v>0.950884086444008</v>
      </c>
      <c r="AC600" s="155">
        <v>0.955911823647295</v>
      </c>
      <c r="AD600" s="173">
        <v>-0.00502773720328664</v>
      </c>
    </row>
    <row r="601" spans="1:30">
      <c r="A601" s="175" t="s">
        <v>375</v>
      </c>
      <c r="B601" s="214" t="s">
        <v>1818</v>
      </c>
      <c r="C601" s="214" t="s">
        <v>595</v>
      </c>
      <c r="D601" s="153">
        <v>41</v>
      </c>
      <c r="E601" s="153">
        <v>40</v>
      </c>
      <c r="F601" s="151">
        <v>43</v>
      </c>
      <c r="G601" s="151">
        <v>42</v>
      </c>
      <c r="H601" s="151">
        <v>45</v>
      </c>
      <c r="I601" s="151">
        <v>45</v>
      </c>
      <c r="J601" s="172">
        <v>0.9</v>
      </c>
      <c r="K601" s="154">
        <v>0.975609756097561</v>
      </c>
      <c r="L601" s="154">
        <v>0.976744186046512</v>
      </c>
      <c r="M601" s="154">
        <v>1</v>
      </c>
      <c r="N601" s="207">
        <v>1162</v>
      </c>
      <c r="O601" s="153">
        <v>1122</v>
      </c>
      <c r="P601" s="153">
        <v>39</v>
      </c>
      <c r="Q601" s="151">
        <v>40</v>
      </c>
      <c r="R601" s="151">
        <v>44</v>
      </c>
      <c r="S601" s="154">
        <v>0.965576592082616</v>
      </c>
      <c r="T601" s="154">
        <v>0.951219512195122</v>
      </c>
      <c r="U601" s="155">
        <v>0.930232558139535</v>
      </c>
      <c r="V601" s="155">
        <v>0.977777777777778</v>
      </c>
      <c r="W601" s="173">
        <v>0.020986954055587</v>
      </c>
      <c r="X601" s="158">
        <v>305</v>
      </c>
      <c r="Y601" s="208">
        <v>298</v>
      </c>
      <c r="Z601" s="208">
        <v>299</v>
      </c>
      <c r="AA601" s="208">
        <v>283</v>
      </c>
      <c r="AB601" s="209">
        <v>0.977049180327869</v>
      </c>
      <c r="AC601" s="155">
        <v>0.946488294314381</v>
      </c>
      <c r="AD601" s="173">
        <v>0.0305608860134875</v>
      </c>
    </row>
    <row r="602" spans="1:30">
      <c r="A602" s="175" t="s">
        <v>375</v>
      </c>
      <c r="B602" s="214" t="s">
        <v>1818</v>
      </c>
      <c r="C602" s="214" t="s">
        <v>596</v>
      </c>
      <c r="D602" s="153">
        <v>20</v>
      </c>
      <c r="E602" s="153">
        <v>20</v>
      </c>
      <c r="F602" s="151">
        <v>19</v>
      </c>
      <c r="G602" s="151">
        <v>19</v>
      </c>
      <c r="H602" s="151">
        <v>20</v>
      </c>
      <c r="I602" s="151">
        <v>18</v>
      </c>
      <c r="J602" s="172">
        <v>0.9</v>
      </c>
      <c r="K602" s="154">
        <v>1</v>
      </c>
      <c r="L602" s="154">
        <v>1</v>
      </c>
      <c r="M602" s="154">
        <v>0.9</v>
      </c>
      <c r="N602" s="207">
        <v>524</v>
      </c>
      <c r="O602" s="153">
        <v>501</v>
      </c>
      <c r="P602" s="153">
        <v>18</v>
      </c>
      <c r="Q602" s="151">
        <v>18</v>
      </c>
      <c r="R602" s="151">
        <v>17</v>
      </c>
      <c r="S602" s="154">
        <v>0.956106870229008</v>
      </c>
      <c r="T602" s="154">
        <v>0.9</v>
      </c>
      <c r="U602" s="155">
        <v>0.947368421052632</v>
      </c>
      <c r="V602" s="155">
        <v>0.85</v>
      </c>
      <c r="W602" s="173">
        <v>-0.0473684210526315</v>
      </c>
      <c r="X602" s="158">
        <v>131</v>
      </c>
      <c r="Y602" s="208">
        <v>123</v>
      </c>
      <c r="Z602" s="208">
        <v>136</v>
      </c>
      <c r="AA602" s="208">
        <v>129</v>
      </c>
      <c r="AB602" s="209">
        <v>0.938931297709924</v>
      </c>
      <c r="AC602" s="155">
        <v>0.948529411764706</v>
      </c>
      <c r="AD602" s="173">
        <v>-0.00959811405478217</v>
      </c>
    </row>
    <row r="603" spans="1:30">
      <c r="A603" s="175" t="s">
        <v>375</v>
      </c>
      <c r="B603" s="214" t="s">
        <v>1818</v>
      </c>
      <c r="C603" s="214" t="s">
        <v>597</v>
      </c>
      <c r="D603" s="153">
        <v>48</v>
      </c>
      <c r="E603" s="153">
        <v>42</v>
      </c>
      <c r="F603" s="151">
        <v>46</v>
      </c>
      <c r="G603" s="151">
        <v>42</v>
      </c>
      <c r="H603" s="151">
        <v>56</v>
      </c>
      <c r="I603" s="151">
        <v>55</v>
      </c>
      <c r="J603" s="172">
        <v>0.9</v>
      </c>
      <c r="K603" s="154">
        <v>0.875</v>
      </c>
      <c r="L603" s="154">
        <v>0.91304347826087</v>
      </c>
      <c r="M603" s="154">
        <v>0.982142857142857</v>
      </c>
      <c r="N603" s="207">
        <v>1360</v>
      </c>
      <c r="O603" s="153">
        <v>1167</v>
      </c>
      <c r="P603" s="153">
        <v>39</v>
      </c>
      <c r="Q603" s="151">
        <v>36</v>
      </c>
      <c r="R603" s="151">
        <v>51</v>
      </c>
      <c r="S603" s="154">
        <v>0.858088235294118</v>
      </c>
      <c r="T603" s="154">
        <v>0.8125</v>
      </c>
      <c r="U603" s="155">
        <v>0.782608695652174</v>
      </c>
      <c r="V603" s="155">
        <v>0.910714285714286</v>
      </c>
      <c r="W603" s="173">
        <v>0.0298913043478261</v>
      </c>
      <c r="X603" s="158">
        <v>357</v>
      </c>
      <c r="Y603" s="208">
        <v>300</v>
      </c>
      <c r="Z603" s="208">
        <v>351</v>
      </c>
      <c r="AA603" s="208">
        <v>297</v>
      </c>
      <c r="AB603" s="209">
        <v>0.840336134453782</v>
      </c>
      <c r="AC603" s="155">
        <v>0.846153846153846</v>
      </c>
      <c r="AD603" s="173">
        <v>-0.00581771170006462</v>
      </c>
    </row>
    <row r="604" spans="1:30">
      <c r="A604" s="175" t="s">
        <v>375</v>
      </c>
      <c r="B604" s="214" t="s">
        <v>1819</v>
      </c>
      <c r="C604" s="214" t="s">
        <v>598</v>
      </c>
      <c r="D604" s="153">
        <v>47</v>
      </c>
      <c r="E604" s="153">
        <v>47</v>
      </c>
      <c r="F604" s="151">
        <v>50</v>
      </c>
      <c r="G604" s="151">
        <v>50</v>
      </c>
      <c r="H604" s="151">
        <v>53</v>
      </c>
      <c r="I604" s="151">
        <v>53</v>
      </c>
      <c r="J604" s="172">
        <v>0.9</v>
      </c>
      <c r="K604" s="154">
        <v>1</v>
      </c>
      <c r="L604" s="154">
        <v>1</v>
      </c>
      <c r="M604" s="154">
        <v>1</v>
      </c>
      <c r="N604" s="207">
        <v>1318</v>
      </c>
      <c r="O604" s="153">
        <v>1302</v>
      </c>
      <c r="P604" s="153">
        <v>46</v>
      </c>
      <c r="Q604" s="151">
        <v>49</v>
      </c>
      <c r="R604" s="151">
        <v>53</v>
      </c>
      <c r="S604" s="154">
        <v>0.987860394537178</v>
      </c>
      <c r="T604" s="154">
        <v>0.978723404255319</v>
      </c>
      <c r="U604" s="155">
        <v>0.98</v>
      </c>
      <c r="V604" s="155">
        <v>1</v>
      </c>
      <c r="W604" s="173">
        <v>-0.00127659574468086</v>
      </c>
      <c r="X604" s="158">
        <v>352</v>
      </c>
      <c r="Y604" s="208">
        <v>349</v>
      </c>
      <c r="Z604" s="208">
        <v>345</v>
      </c>
      <c r="AA604" s="208">
        <v>340</v>
      </c>
      <c r="AB604" s="209">
        <v>0.991477272727273</v>
      </c>
      <c r="AC604" s="155">
        <v>0.985507246376812</v>
      </c>
      <c r="AD604" s="173">
        <v>0.00597002635046107</v>
      </c>
    </row>
    <row r="605" spans="1:30">
      <c r="A605" s="175" t="s">
        <v>375</v>
      </c>
      <c r="B605" s="214" t="s">
        <v>1819</v>
      </c>
      <c r="C605" s="214" t="s">
        <v>599</v>
      </c>
      <c r="D605" s="153">
        <v>25</v>
      </c>
      <c r="E605" s="153">
        <v>25</v>
      </c>
      <c r="F605" s="151">
        <v>30</v>
      </c>
      <c r="G605" s="151">
        <v>30</v>
      </c>
      <c r="H605" s="151">
        <v>29</v>
      </c>
      <c r="I605" s="151">
        <v>29</v>
      </c>
      <c r="J605" s="172">
        <v>0.9</v>
      </c>
      <c r="K605" s="154">
        <v>1</v>
      </c>
      <c r="L605" s="154">
        <v>1</v>
      </c>
      <c r="M605" s="154">
        <v>1</v>
      </c>
      <c r="N605" s="207">
        <v>743</v>
      </c>
      <c r="O605" s="153">
        <v>737</v>
      </c>
      <c r="P605" s="153">
        <v>25</v>
      </c>
      <c r="Q605" s="151">
        <v>30</v>
      </c>
      <c r="R605" s="151">
        <v>29</v>
      </c>
      <c r="S605" s="154">
        <v>0.991924629878869</v>
      </c>
      <c r="T605" s="154">
        <v>1</v>
      </c>
      <c r="U605" s="155">
        <v>1</v>
      </c>
      <c r="V605" s="155">
        <v>1</v>
      </c>
      <c r="W605" s="173">
        <v>0</v>
      </c>
      <c r="X605" s="158">
        <v>194</v>
      </c>
      <c r="Y605" s="208">
        <v>193</v>
      </c>
      <c r="Z605" s="208">
        <v>195</v>
      </c>
      <c r="AA605" s="208">
        <v>192</v>
      </c>
      <c r="AB605" s="209">
        <v>0.994845360824742</v>
      </c>
      <c r="AC605" s="155">
        <v>0.984615384615385</v>
      </c>
      <c r="AD605" s="173">
        <v>0.0102299762093576</v>
      </c>
    </row>
    <row r="606" spans="1:30">
      <c r="A606" s="175" t="s">
        <v>375</v>
      </c>
      <c r="B606" s="214" t="s">
        <v>1819</v>
      </c>
      <c r="C606" s="214" t="s">
        <v>600</v>
      </c>
      <c r="D606" s="153">
        <v>27</v>
      </c>
      <c r="E606" s="153">
        <v>27</v>
      </c>
      <c r="F606" s="151">
        <v>29</v>
      </c>
      <c r="G606" s="151">
        <v>29</v>
      </c>
      <c r="H606" s="151">
        <v>30</v>
      </c>
      <c r="I606" s="151">
        <v>30</v>
      </c>
      <c r="J606" s="172">
        <v>0.9</v>
      </c>
      <c r="K606" s="154">
        <v>1</v>
      </c>
      <c r="L606" s="154">
        <v>1</v>
      </c>
      <c r="M606" s="154">
        <v>1</v>
      </c>
      <c r="N606" s="207">
        <v>728</v>
      </c>
      <c r="O606" s="153">
        <v>720</v>
      </c>
      <c r="P606" s="153">
        <v>26</v>
      </c>
      <c r="Q606" s="151">
        <v>29</v>
      </c>
      <c r="R606" s="151">
        <v>30</v>
      </c>
      <c r="S606" s="154">
        <v>0.989010989010989</v>
      </c>
      <c r="T606" s="154">
        <v>0.962962962962963</v>
      </c>
      <c r="U606" s="155">
        <v>1</v>
      </c>
      <c r="V606" s="155">
        <v>1</v>
      </c>
      <c r="W606" s="173">
        <v>-0.0370370370370371</v>
      </c>
      <c r="X606" s="158">
        <v>192</v>
      </c>
      <c r="Y606" s="208">
        <v>190</v>
      </c>
      <c r="Z606" s="208">
        <v>186</v>
      </c>
      <c r="AA606" s="208">
        <v>185</v>
      </c>
      <c r="AB606" s="209">
        <v>0.989583333333333</v>
      </c>
      <c r="AC606" s="155">
        <v>0.994623655913978</v>
      </c>
      <c r="AD606" s="173">
        <v>-0.00504032258064513</v>
      </c>
    </row>
    <row r="607" spans="1:30">
      <c r="A607" s="175" t="s">
        <v>375</v>
      </c>
      <c r="B607" s="214" t="s">
        <v>1819</v>
      </c>
      <c r="C607" s="214" t="s">
        <v>601</v>
      </c>
      <c r="D607" s="153">
        <v>48</v>
      </c>
      <c r="E607" s="153">
        <v>48</v>
      </c>
      <c r="F607" s="151">
        <v>47</v>
      </c>
      <c r="G607" s="151">
        <v>47</v>
      </c>
      <c r="H607" s="151">
        <v>47</v>
      </c>
      <c r="I607" s="151">
        <v>47</v>
      </c>
      <c r="J607" s="172">
        <v>0.9</v>
      </c>
      <c r="K607" s="154">
        <v>1</v>
      </c>
      <c r="L607" s="154">
        <v>1</v>
      </c>
      <c r="M607" s="154">
        <v>1</v>
      </c>
      <c r="N607" s="207">
        <v>1280</v>
      </c>
      <c r="O607" s="153">
        <v>1271</v>
      </c>
      <c r="P607" s="153">
        <v>48</v>
      </c>
      <c r="Q607" s="151">
        <v>47</v>
      </c>
      <c r="R607" s="151">
        <v>47</v>
      </c>
      <c r="S607" s="154">
        <v>0.99296875</v>
      </c>
      <c r="T607" s="154">
        <v>1</v>
      </c>
      <c r="U607" s="155">
        <v>1</v>
      </c>
      <c r="V607" s="155">
        <v>1</v>
      </c>
      <c r="W607" s="173">
        <v>0</v>
      </c>
      <c r="X607" s="158">
        <v>334</v>
      </c>
      <c r="Y607" s="208">
        <v>333</v>
      </c>
      <c r="Z607" s="208">
        <v>343</v>
      </c>
      <c r="AA607" s="208">
        <v>338</v>
      </c>
      <c r="AB607" s="209">
        <v>0.997005988023952</v>
      </c>
      <c r="AC607" s="155">
        <v>0.985422740524781</v>
      </c>
      <c r="AD607" s="173">
        <v>0.0115832474991708</v>
      </c>
    </row>
    <row r="608" spans="1:30">
      <c r="A608" s="175" t="s">
        <v>375</v>
      </c>
      <c r="B608" s="214" t="s">
        <v>1819</v>
      </c>
      <c r="C608" s="214" t="s">
        <v>602</v>
      </c>
      <c r="D608" s="153">
        <v>13</v>
      </c>
      <c r="E608" s="153">
        <v>13</v>
      </c>
      <c r="F608" s="151">
        <v>15</v>
      </c>
      <c r="G608" s="151">
        <v>15</v>
      </c>
      <c r="H608" s="151">
        <v>17</v>
      </c>
      <c r="I608" s="151">
        <v>17</v>
      </c>
      <c r="J608" s="172">
        <v>0.9</v>
      </c>
      <c r="K608" s="154">
        <v>1</v>
      </c>
      <c r="L608" s="154">
        <v>1</v>
      </c>
      <c r="M608" s="154">
        <v>1</v>
      </c>
      <c r="N608" s="207">
        <v>413</v>
      </c>
      <c r="O608" s="153">
        <v>412</v>
      </c>
      <c r="P608" s="153">
        <v>13</v>
      </c>
      <c r="Q608" s="151">
        <v>15</v>
      </c>
      <c r="R608" s="151">
        <v>17</v>
      </c>
      <c r="S608" s="154">
        <v>0.997578692493947</v>
      </c>
      <c r="T608" s="154">
        <v>1</v>
      </c>
      <c r="U608" s="155">
        <v>1</v>
      </c>
      <c r="V608" s="155">
        <v>1</v>
      </c>
      <c r="W608" s="173">
        <v>0</v>
      </c>
      <c r="X608" s="158">
        <v>108</v>
      </c>
      <c r="Y608" s="208">
        <v>108</v>
      </c>
      <c r="Z608" s="208">
        <v>104</v>
      </c>
      <c r="AA608" s="208">
        <v>104</v>
      </c>
      <c r="AB608" s="209">
        <v>1</v>
      </c>
      <c r="AC608" s="155">
        <v>1</v>
      </c>
      <c r="AD608" s="173">
        <v>0</v>
      </c>
    </row>
    <row r="609" spans="1:30">
      <c r="A609" s="175" t="s">
        <v>375</v>
      </c>
      <c r="B609" s="214" t="s">
        <v>1819</v>
      </c>
      <c r="C609" s="214" t="s">
        <v>603</v>
      </c>
      <c r="D609" s="153">
        <v>23</v>
      </c>
      <c r="E609" s="153">
        <v>23</v>
      </c>
      <c r="F609" s="151">
        <v>24</v>
      </c>
      <c r="G609" s="151">
        <v>24</v>
      </c>
      <c r="H609" s="151">
        <v>25</v>
      </c>
      <c r="I609" s="151">
        <v>25</v>
      </c>
      <c r="J609" s="172">
        <v>0.9</v>
      </c>
      <c r="K609" s="154">
        <v>1</v>
      </c>
      <c r="L609" s="154">
        <v>1</v>
      </c>
      <c r="M609" s="154">
        <v>1</v>
      </c>
      <c r="N609" s="207">
        <v>671</v>
      </c>
      <c r="O609" s="153">
        <v>654</v>
      </c>
      <c r="P609" s="153">
        <v>23</v>
      </c>
      <c r="Q609" s="151">
        <v>24</v>
      </c>
      <c r="R609" s="151">
        <v>25</v>
      </c>
      <c r="S609" s="154">
        <v>0.974664679582712</v>
      </c>
      <c r="T609" s="154">
        <v>1</v>
      </c>
      <c r="U609" s="155">
        <v>1</v>
      </c>
      <c r="V609" s="155">
        <v>1</v>
      </c>
      <c r="W609" s="173">
        <v>0</v>
      </c>
      <c r="X609" s="158">
        <v>172</v>
      </c>
      <c r="Y609" s="208">
        <v>170</v>
      </c>
      <c r="Z609" s="208">
        <v>175</v>
      </c>
      <c r="AA609" s="208">
        <v>167</v>
      </c>
      <c r="AB609" s="209">
        <v>0.988372093023256</v>
      </c>
      <c r="AC609" s="155">
        <v>0.954285714285714</v>
      </c>
      <c r="AD609" s="173">
        <v>0.0340863787375415</v>
      </c>
    </row>
    <row r="610" spans="1:30">
      <c r="A610" s="175" t="s">
        <v>375</v>
      </c>
      <c r="B610" s="214" t="s">
        <v>1819</v>
      </c>
      <c r="C610" s="214" t="s">
        <v>604</v>
      </c>
      <c r="D610" s="153">
        <v>48</v>
      </c>
      <c r="E610" s="153">
        <v>48</v>
      </c>
      <c r="F610" s="151">
        <v>53</v>
      </c>
      <c r="G610" s="151">
        <v>53</v>
      </c>
      <c r="H610" s="151">
        <v>55</v>
      </c>
      <c r="I610" s="151">
        <v>55</v>
      </c>
      <c r="J610" s="172">
        <v>0.9</v>
      </c>
      <c r="K610" s="154">
        <v>1</v>
      </c>
      <c r="L610" s="154">
        <v>1</v>
      </c>
      <c r="M610" s="154">
        <v>1</v>
      </c>
      <c r="N610" s="207">
        <v>1425</v>
      </c>
      <c r="O610" s="153">
        <v>1408</v>
      </c>
      <c r="P610" s="153">
        <v>48</v>
      </c>
      <c r="Q610" s="151">
        <v>52</v>
      </c>
      <c r="R610" s="151">
        <v>54</v>
      </c>
      <c r="S610" s="154">
        <v>0.988070175438597</v>
      </c>
      <c r="T610" s="154">
        <v>1</v>
      </c>
      <c r="U610" s="155">
        <v>0.981132075471698</v>
      </c>
      <c r="V610" s="155">
        <v>0.981818181818182</v>
      </c>
      <c r="W610" s="173">
        <v>0.0188679245283019</v>
      </c>
      <c r="X610" s="158">
        <v>366</v>
      </c>
      <c r="Y610" s="208">
        <v>360</v>
      </c>
      <c r="Z610" s="208">
        <v>376</v>
      </c>
      <c r="AA610" s="208">
        <v>369</v>
      </c>
      <c r="AB610" s="209">
        <v>0.983606557377049</v>
      </c>
      <c r="AC610" s="155">
        <v>0.981382978723404</v>
      </c>
      <c r="AD610" s="173">
        <v>0.00222357865364486</v>
      </c>
    </row>
    <row r="611" spans="1:30">
      <c r="A611" s="175" t="s">
        <v>375</v>
      </c>
      <c r="B611" s="214" t="s">
        <v>1819</v>
      </c>
      <c r="C611" s="214" t="s">
        <v>605</v>
      </c>
      <c r="D611" s="153">
        <v>28</v>
      </c>
      <c r="E611" s="153">
        <v>27</v>
      </c>
      <c r="F611" s="151">
        <v>26</v>
      </c>
      <c r="G611" s="151">
        <v>26</v>
      </c>
      <c r="H611" s="151">
        <v>29</v>
      </c>
      <c r="I611" s="151">
        <v>28</v>
      </c>
      <c r="J611" s="172">
        <v>0.9</v>
      </c>
      <c r="K611" s="154">
        <v>0.964285714285714</v>
      </c>
      <c r="L611" s="154">
        <v>1</v>
      </c>
      <c r="M611" s="154">
        <v>0.96551724137931</v>
      </c>
      <c r="N611" s="207">
        <v>753</v>
      </c>
      <c r="O611" s="153">
        <v>710</v>
      </c>
      <c r="P611" s="153">
        <v>27</v>
      </c>
      <c r="Q611" s="151">
        <v>24</v>
      </c>
      <c r="R611" s="151">
        <v>28</v>
      </c>
      <c r="S611" s="154">
        <v>0.942895086321381</v>
      </c>
      <c r="T611" s="154">
        <v>0.964285714285714</v>
      </c>
      <c r="U611" s="155">
        <v>0.923076923076923</v>
      </c>
      <c r="V611" s="155">
        <v>0.96551724137931</v>
      </c>
      <c r="W611" s="173">
        <v>0.0412087912087912</v>
      </c>
      <c r="X611" s="158">
        <v>191</v>
      </c>
      <c r="Y611" s="208">
        <v>187</v>
      </c>
      <c r="Z611" s="208">
        <v>197</v>
      </c>
      <c r="AA611" s="208">
        <v>192</v>
      </c>
      <c r="AB611" s="209">
        <v>0.979057591623037</v>
      </c>
      <c r="AC611" s="155">
        <v>0.974619289340102</v>
      </c>
      <c r="AD611" s="173">
        <v>0.00443830228293507</v>
      </c>
    </row>
    <row r="612" spans="1:30">
      <c r="A612" s="175" t="s">
        <v>375</v>
      </c>
      <c r="B612" s="214" t="s">
        <v>1819</v>
      </c>
      <c r="C612" s="214" t="s">
        <v>606</v>
      </c>
      <c r="D612" s="153">
        <v>40</v>
      </c>
      <c r="E612" s="153">
        <v>40</v>
      </c>
      <c r="F612" s="151">
        <v>38</v>
      </c>
      <c r="G612" s="151">
        <v>38</v>
      </c>
      <c r="H612" s="151">
        <v>44</v>
      </c>
      <c r="I612" s="151">
        <v>44</v>
      </c>
      <c r="J612" s="172">
        <v>0.9</v>
      </c>
      <c r="K612" s="154">
        <v>1</v>
      </c>
      <c r="L612" s="154">
        <v>1</v>
      </c>
      <c r="M612" s="154">
        <v>1</v>
      </c>
      <c r="N612" s="207">
        <v>1122</v>
      </c>
      <c r="O612" s="153">
        <v>1110</v>
      </c>
      <c r="P612" s="153">
        <v>40</v>
      </c>
      <c r="Q612" s="151">
        <v>38</v>
      </c>
      <c r="R612" s="151">
        <v>44</v>
      </c>
      <c r="S612" s="154">
        <v>0.989304812834225</v>
      </c>
      <c r="T612" s="154">
        <v>1</v>
      </c>
      <c r="U612" s="155">
        <v>1</v>
      </c>
      <c r="V612" s="155">
        <v>1</v>
      </c>
      <c r="W612" s="173">
        <v>0</v>
      </c>
      <c r="X612" s="158">
        <v>294</v>
      </c>
      <c r="Y612" s="208">
        <v>290</v>
      </c>
      <c r="Z612" s="208">
        <v>297</v>
      </c>
      <c r="AA612" s="208">
        <v>297</v>
      </c>
      <c r="AB612" s="209">
        <v>0.986394557823129</v>
      </c>
      <c r="AC612" s="155">
        <v>1</v>
      </c>
      <c r="AD612" s="173">
        <v>-0.0136054421768708</v>
      </c>
    </row>
    <row r="613" spans="1:30">
      <c r="A613" s="175" t="s">
        <v>375</v>
      </c>
      <c r="B613" s="214" t="s">
        <v>1819</v>
      </c>
      <c r="C613" s="214" t="s">
        <v>607</v>
      </c>
      <c r="D613" s="153">
        <v>62</v>
      </c>
      <c r="E613" s="153">
        <v>61</v>
      </c>
      <c r="F613" s="151">
        <v>61</v>
      </c>
      <c r="G613" s="151">
        <v>60</v>
      </c>
      <c r="H613" s="151">
        <v>68</v>
      </c>
      <c r="I613" s="151">
        <v>63</v>
      </c>
      <c r="J613" s="172">
        <v>0.9</v>
      </c>
      <c r="K613" s="154">
        <v>0.983870967741935</v>
      </c>
      <c r="L613" s="154">
        <v>0.983606557377049</v>
      </c>
      <c r="M613" s="154">
        <v>0.926470588235294</v>
      </c>
      <c r="N613" s="207">
        <v>1740</v>
      </c>
      <c r="O613" s="153">
        <v>1717</v>
      </c>
      <c r="P613" s="153">
        <v>61</v>
      </c>
      <c r="Q613" s="151">
        <v>60</v>
      </c>
      <c r="R613" s="151">
        <v>62</v>
      </c>
      <c r="S613" s="154">
        <v>0.986781609195402</v>
      </c>
      <c r="T613" s="154">
        <v>0.983870967741935</v>
      </c>
      <c r="U613" s="155">
        <v>0.983606557377049</v>
      </c>
      <c r="V613" s="155">
        <v>0.911764705882353</v>
      </c>
      <c r="W613" s="173">
        <v>0.000264410364886336</v>
      </c>
      <c r="X613" s="158">
        <v>450</v>
      </c>
      <c r="Y613" s="208">
        <v>439</v>
      </c>
      <c r="Z613" s="208">
        <v>447</v>
      </c>
      <c r="AA613" s="208">
        <v>442</v>
      </c>
      <c r="AB613" s="209">
        <v>0.975555555555556</v>
      </c>
      <c r="AC613" s="155">
        <v>0.988814317673378</v>
      </c>
      <c r="AD613" s="173">
        <v>-0.0132587621178226</v>
      </c>
    </row>
    <row r="614" spans="1:30">
      <c r="A614" s="175" t="s">
        <v>375</v>
      </c>
      <c r="B614" s="214" t="s">
        <v>1819</v>
      </c>
      <c r="C614" s="214" t="s">
        <v>608</v>
      </c>
      <c r="D614" s="153">
        <v>29</v>
      </c>
      <c r="E614" s="153">
        <v>29</v>
      </c>
      <c r="F614" s="151">
        <v>30</v>
      </c>
      <c r="G614" s="151">
        <v>30</v>
      </c>
      <c r="H614" s="151">
        <v>35</v>
      </c>
      <c r="I614" s="151">
        <v>35</v>
      </c>
      <c r="J614" s="172">
        <v>0.9</v>
      </c>
      <c r="K614" s="154">
        <v>1</v>
      </c>
      <c r="L614" s="154">
        <v>1</v>
      </c>
      <c r="M614" s="154">
        <v>1</v>
      </c>
      <c r="N614" s="207">
        <v>830</v>
      </c>
      <c r="O614" s="153">
        <v>829</v>
      </c>
      <c r="P614" s="153">
        <v>29</v>
      </c>
      <c r="Q614" s="151">
        <v>30</v>
      </c>
      <c r="R614" s="151">
        <v>35</v>
      </c>
      <c r="S614" s="154">
        <v>0.998795180722892</v>
      </c>
      <c r="T614" s="154">
        <v>1</v>
      </c>
      <c r="U614" s="155">
        <v>1</v>
      </c>
      <c r="V614" s="155">
        <v>1</v>
      </c>
      <c r="W614" s="173">
        <v>0</v>
      </c>
      <c r="X614" s="158">
        <v>213</v>
      </c>
      <c r="Y614" s="208">
        <v>213</v>
      </c>
      <c r="Z614" s="208">
        <v>215</v>
      </c>
      <c r="AA614" s="208">
        <v>215</v>
      </c>
      <c r="AB614" s="209">
        <v>1</v>
      </c>
      <c r="AC614" s="155">
        <v>1</v>
      </c>
      <c r="AD614" s="173">
        <v>0</v>
      </c>
    </row>
    <row r="615" spans="1:30">
      <c r="A615" s="175" t="s">
        <v>375</v>
      </c>
      <c r="B615" s="214" t="s">
        <v>1819</v>
      </c>
      <c r="C615" s="214" t="s">
        <v>609</v>
      </c>
      <c r="D615" s="153">
        <v>41</v>
      </c>
      <c r="E615" s="153">
        <v>39</v>
      </c>
      <c r="F615" s="151">
        <v>42</v>
      </c>
      <c r="G615" s="151">
        <v>39</v>
      </c>
      <c r="H615" s="151">
        <v>43</v>
      </c>
      <c r="I615" s="151">
        <v>40</v>
      </c>
      <c r="J615" s="172">
        <v>0.9</v>
      </c>
      <c r="K615" s="154">
        <v>0.951219512195122</v>
      </c>
      <c r="L615" s="154">
        <v>0.928571428571429</v>
      </c>
      <c r="M615" s="154">
        <v>0.930232558139535</v>
      </c>
      <c r="N615" s="207">
        <v>1107</v>
      </c>
      <c r="O615" s="153">
        <v>1064</v>
      </c>
      <c r="P615" s="153">
        <v>39</v>
      </c>
      <c r="Q615" s="151">
        <v>39</v>
      </c>
      <c r="R615" s="151">
        <v>40</v>
      </c>
      <c r="S615" s="154">
        <v>0.961156278229449</v>
      </c>
      <c r="T615" s="154">
        <v>0.951219512195122</v>
      </c>
      <c r="U615" s="155">
        <v>0.928571428571429</v>
      </c>
      <c r="V615" s="155">
        <v>0.930232558139535</v>
      </c>
      <c r="W615" s="173">
        <v>0.0226480836236933</v>
      </c>
      <c r="X615" s="158">
        <v>289</v>
      </c>
      <c r="Y615" s="208">
        <v>277</v>
      </c>
      <c r="Z615" s="208">
        <v>286</v>
      </c>
      <c r="AA615" s="208">
        <v>274</v>
      </c>
      <c r="AB615" s="209">
        <v>0.958477508650519</v>
      </c>
      <c r="AC615" s="155">
        <v>0.958041958041958</v>
      </c>
      <c r="AD615" s="173">
        <v>0.000435550608561042</v>
      </c>
    </row>
    <row r="616" spans="1:30">
      <c r="A616" s="175" t="s">
        <v>375</v>
      </c>
      <c r="B616" s="214" t="s">
        <v>1819</v>
      </c>
      <c r="C616" s="214" t="s">
        <v>610</v>
      </c>
      <c r="D616" s="153">
        <v>36</v>
      </c>
      <c r="E616" s="153">
        <v>36</v>
      </c>
      <c r="F616" s="151">
        <v>41</v>
      </c>
      <c r="G616" s="151">
        <v>41</v>
      </c>
      <c r="H616" s="151">
        <v>43</v>
      </c>
      <c r="I616" s="151">
        <v>43</v>
      </c>
      <c r="J616" s="172">
        <v>0.9</v>
      </c>
      <c r="K616" s="154">
        <v>1</v>
      </c>
      <c r="L616" s="154">
        <v>1</v>
      </c>
      <c r="M616" s="154">
        <v>1</v>
      </c>
      <c r="N616" s="207">
        <v>1167</v>
      </c>
      <c r="O616" s="153">
        <v>1165</v>
      </c>
      <c r="P616" s="153">
        <v>36</v>
      </c>
      <c r="Q616" s="151">
        <v>41</v>
      </c>
      <c r="R616" s="151">
        <v>43</v>
      </c>
      <c r="S616" s="154">
        <v>0.998286203941731</v>
      </c>
      <c r="T616" s="154">
        <v>1</v>
      </c>
      <c r="U616" s="155">
        <v>1</v>
      </c>
      <c r="V616" s="155">
        <v>1</v>
      </c>
      <c r="W616" s="173">
        <v>0</v>
      </c>
      <c r="X616" s="158">
        <v>292</v>
      </c>
      <c r="Y616" s="208">
        <v>292</v>
      </c>
      <c r="Z616" s="208">
        <v>296</v>
      </c>
      <c r="AA616" s="208">
        <v>296</v>
      </c>
      <c r="AB616" s="209">
        <v>1</v>
      </c>
      <c r="AC616" s="155">
        <v>1</v>
      </c>
      <c r="AD616" s="173">
        <v>0</v>
      </c>
    </row>
    <row r="617" spans="1:30">
      <c r="A617" s="175" t="s">
        <v>375</v>
      </c>
      <c r="B617" s="214" t="s">
        <v>1819</v>
      </c>
      <c r="C617" s="214" t="s">
        <v>611</v>
      </c>
      <c r="D617" s="153">
        <v>73</v>
      </c>
      <c r="E617" s="153">
        <v>73</v>
      </c>
      <c r="F617" s="151">
        <v>71</v>
      </c>
      <c r="G617" s="151">
        <v>70</v>
      </c>
      <c r="H617" s="151">
        <v>74</v>
      </c>
      <c r="I617" s="151">
        <v>74</v>
      </c>
      <c r="J617" s="172">
        <v>0.9</v>
      </c>
      <c r="K617" s="154">
        <v>1</v>
      </c>
      <c r="L617" s="154">
        <v>0.985915492957746</v>
      </c>
      <c r="M617" s="154">
        <v>1</v>
      </c>
      <c r="N617" s="207">
        <v>1926</v>
      </c>
      <c r="O617" s="153">
        <v>1844</v>
      </c>
      <c r="P617" s="153">
        <v>71</v>
      </c>
      <c r="Q617" s="151">
        <v>65</v>
      </c>
      <c r="R617" s="151">
        <v>72</v>
      </c>
      <c r="S617" s="154">
        <v>0.95742471443406</v>
      </c>
      <c r="T617" s="154">
        <v>0.972602739726027</v>
      </c>
      <c r="U617" s="155">
        <v>0.915492957746479</v>
      </c>
      <c r="V617" s="155">
        <v>0.972972972972973</v>
      </c>
      <c r="W617" s="173">
        <v>0.0571097819795485</v>
      </c>
      <c r="X617" s="158">
        <v>502</v>
      </c>
      <c r="Y617" s="208">
        <v>480</v>
      </c>
      <c r="Z617" s="208">
        <v>502</v>
      </c>
      <c r="AA617" s="208">
        <v>494</v>
      </c>
      <c r="AB617" s="209">
        <v>0.956175298804781</v>
      </c>
      <c r="AC617" s="155">
        <v>0.98406374501992</v>
      </c>
      <c r="AD617" s="173">
        <v>-0.0278884462151394</v>
      </c>
    </row>
    <row r="618" spans="1:30">
      <c r="A618" s="175" t="s">
        <v>375</v>
      </c>
      <c r="B618" s="214" t="s">
        <v>1819</v>
      </c>
      <c r="C618" s="214" t="s">
        <v>612</v>
      </c>
      <c r="D618" s="153">
        <v>26</v>
      </c>
      <c r="E618" s="153">
        <v>26</v>
      </c>
      <c r="F618" s="151">
        <v>27</v>
      </c>
      <c r="G618" s="151">
        <v>27</v>
      </c>
      <c r="H618" s="151">
        <v>30</v>
      </c>
      <c r="I618" s="151">
        <v>30</v>
      </c>
      <c r="J618" s="172">
        <v>0.9</v>
      </c>
      <c r="K618" s="154">
        <v>1</v>
      </c>
      <c r="L618" s="154">
        <v>1</v>
      </c>
      <c r="M618" s="154">
        <v>1</v>
      </c>
      <c r="N618" s="207">
        <v>720</v>
      </c>
      <c r="O618" s="153">
        <v>715</v>
      </c>
      <c r="P618" s="153">
        <v>26</v>
      </c>
      <c r="Q618" s="151">
        <v>27</v>
      </c>
      <c r="R618" s="151">
        <v>30</v>
      </c>
      <c r="S618" s="154">
        <v>0.993055555555556</v>
      </c>
      <c r="T618" s="154">
        <v>1</v>
      </c>
      <c r="U618" s="155">
        <v>1</v>
      </c>
      <c r="V618" s="155">
        <v>1</v>
      </c>
      <c r="W618" s="173">
        <v>0</v>
      </c>
      <c r="X618" s="158">
        <v>192</v>
      </c>
      <c r="Y618" s="208">
        <v>192</v>
      </c>
      <c r="Z618" s="208">
        <v>186</v>
      </c>
      <c r="AA618" s="208">
        <v>185</v>
      </c>
      <c r="AB618" s="209">
        <v>1</v>
      </c>
      <c r="AC618" s="155">
        <v>0.994623655913978</v>
      </c>
      <c r="AD618" s="173">
        <v>0.0053763440860215</v>
      </c>
    </row>
    <row r="619" spans="1:30">
      <c r="A619" s="175" t="s">
        <v>375</v>
      </c>
      <c r="B619" s="214" t="s">
        <v>1819</v>
      </c>
      <c r="C619" s="214" t="s">
        <v>613</v>
      </c>
      <c r="D619" s="153">
        <v>33</v>
      </c>
      <c r="E619" s="153">
        <v>29</v>
      </c>
      <c r="F619" s="151">
        <v>31</v>
      </c>
      <c r="G619" s="151">
        <v>31</v>
      </c>
      <c r="H619" s="151">
        <v>30</v>
      </c>
      <c r="I619" s="151">
        <v>26</v>
      </c>
      <c r="J619" s="172">
        <v>0.9</v>
      </c>
      <c r="K619" s="154">
        <v>0.878787878787879</v>
      </c>
      <c r="L619" s="154">
        <v>1</v>
      </c>
      <c r="M619" s="154">
        <v>0.866666666666667</v>
      </c>
      <c r="N619" s="207">
        <v>873</v>
      </c>
      <c r="O619" s="153">
        <v>785</v>
      </c>
      <c r="P619" s="153">
        <v>29</v>
      </c>
      <c r="Q619" s="151">
        <v>31</v>
      </c>
      <c r="R619" s="151">
        <v>26</v>
      </c>
      <c r="S619" s="154">
        <v>0.899198167239404</v>
      </c>
      <c r="T619" s="154">
        <v>0.878787878787879</v>
      </c>
      <c r="U619" s="155">
        <v>1</v>
      </c>
      <c r="V619" s="155">
        <v>0.866666666666667</v>
      </c>
      <c r="W619" s="173">
        <v>-0.121212121212121</v>
      </c>
      <c r="X619" s="158">
        <v>224</v>
      </c>
      <c r="Y619" s="208">
        <v>202</v>
      </c>
      <c r="Z619" s="208">
        <v>223</v>
      </c>
      <c r="AA619" s="208">
        <v>204</v>
      </c>
      <c r="AB619" s="209">
        <v>0.901785714285714</v>
      </c>
      <c r="AC619" s="155">
        <v>0.914798206278027</v>
      </c>
      <c r="AD619" s="173">
        <v>-0.0130124919923126</v>
      </c>
    </row>
    <row r="620" spans="1:30">
      <c r="A620" s="175" t="s">
        <v>375</v>
      </c>
      <c r="B620" s="214" t="s">
        <v>1819</v>
      </c>
      <c r="C620" s="214" t="s">
        <v>614</v>
      </c>
      <c r="D620" s="153">
        <v>27</v>
      </c>
      <c r="E620" s="153">
        <v>27</v>
      </c>
      <c r="F620" s="151">
        <v>24</v>
      </c>
      <c r="G620" s="151">
        <v>23</v>
      </c>
      <c r="H620" s="151">
        <v>27</v>
      </c>
      <c r="I620" s="151">
        <v>27</v>
      </c>
      <c r="J620" s="172">
        <v>0.9</v>
      </c>
      <c r="K620" s="154">
        <v>1</v>
      </c>
      <c r="L620" s="154">
        <v>0.958333333333333</v>
      </c>
      <c r="M620" s="154">
        <v>1</v>
      </c>
      <c r="N620" s="207">
        <v>714</v>
      </c>
      <c r="O620" s="153">
        <v>701</v>
      </c>
      <c r="P620" s="153">
        <v>27</v>
      </c>
      <c r="Q620" s="151">
        <v>23</v>
      </c>
      <c r="R620" s="151">
        <v>27</v>
      </c>
      <c r="S620" s="154">
        <v>0.981792717086835</v>
      </c>
      <c r="T620" s="154">
        <v>1</v>
      </c>
      <c r="U620" s="155">
        <v>0.958333333333333</v>
      </c>
      <c r="V620" s="155">
        <v>1</v>
      </c>
      <c r="W620" s="173">
        <v>0.0416666666666666</v>
      </c>
      <c r="X620" s="158">
        <v>185</v>
      </c>
      <c r="Y620" s="208">
        <v>184</v>
      </c>
      <c r="Z620" s="208">
        <v>184</v>
      </c>
      <c r="AA620" s="208">
        <v>183</v>
      </c>
      <c r="AB620" s="209">
        <v>0.994594594594595</v>
      </c>
      <c r="AC620" s="155">
        <v>0.994565217391304</v>
      </c>
      <c r="AD620" s="173">
        <v>2.93772032903261e-5</v>
      </c>
    </row>
    <row r="621" spans="1:30">
      <c r="A621" s="175" t="s">
        <v>375</v>
      </c>
      <c r="B621" s="214" t="s">
        <v>1819</v>
      </c>
      <c r="C621" s="214" t="s">
        <v>615</v>
      </c>
      <c r="D621" s="153">
        <v>31</v>
      </c>
      <c r="E621" s="153">
        <v>30</v>
      </c>
      <c r="F621" s="151">
        <v>34</v>
      </c>
      <c r="G621" s="151">
        <v>33</v>
      </c>
      <c r="H621" s="151">
        <v>33</v>
      </c>
      <c r="I621" s="151">
        <v>33</v>
      </c>
      <c r="J621" s="172">
        <v>0.9</v>
      </c>
      <c r="K621" s="154">
        <v>0.967741935483871</v>
      </c>
      <c r="L621" s="154">
        <v>0.970588235294118</v>
      </c>
      <c r="M621" s="154">
        <v>1</v>
      </c>
      <c r="N621" s="207">
        <v>877</v>
      </c>
      <c r="O621" s="153">
        <v>854</v>
      </c>
      <c r="P621" s="153">
        <v>30</v>
      </c>
      <c r="Q621" s="151">
        <v>32</v>
      </c>
      <c r="R621" s="151">
        <v>33</v>
      </c>
      <c r="S621" s="154">
        <v>0.973774230330673</v>
      </c>
      <c r="T621" s="154">
        <v>0.967741935483871</v>
      </c>
      <c r="U621" s="155">
        <v>0.941176470588235</v>
      </c>
      <c r="V621" s="155">
        <v>1</v>
      </c>
      <c r="W621" s="173">
        <v>0.0265654648956357</v>
      </c>
      <c r="X621" s="158">
        <v>228</v>
      </c>
      <c r="Y621" s="208">
        <v>223</v>
      </c>
      <c r="Z621" s="208">
        <v>226</v>
      </c>
      <c r="AA621" s="208">
        <v>221</v>
      </c>
      <c r="AB621" s="209">
        <v>0.978070175438597</v>
      </c>
      <c r="AC621" s="155">
        <v>0.97787610619469</v>
      </c>
      <c r="AD621" s="173">
        <v>0.000194069243906303</v>
      </c>
    </row>
    <row r="622" spans="1:30">
      <c r="A622" s="175" t="s">
        <v>375</v>
      </c>
      <c r="B622" s="214" t="s">
        <v>1819</v>
      </c>
      <c r="C622" s="214" t="s">
        <v>616</v>
      </c>
      <c r="D622" s="153">
        <v>28</v>
      </c>
      <c r="E622" s="153">
        <v>28</v>
      </c>
      <c r="F622" s="151">
        <v>31</v>
      </c>
      <c r="G622" s="151">
        <v>31</v>
      </c>
      <c r="H622" s="151">
        <v>33</v>
      </c>
      <c r="I622" s="151">
        <v>33</v>
      </c>
      <c r="J622" s="172">
        <v>0.9</v>
      </c>
      <c r="K622" s="154">
        <v>1</v>
      </c>
      <c r="L622" s="154">
        <v>1</v>
      </c>
      <c r="M622" s="154">
        <v>1</v>
      </c>
      <c r="N622" s="207">
        <v>842</v>
      </c>
      <c r="O622" s="153">
        <v>823</v>
      </c>
      <c r="P622" s="153">
        <v>28</v>
      </c>
      <c r="Q622" s="151">
        <v>31</v>
      </c>
      <c r="R622" s="151">
        <v>33</v>
      </c>
      <c r="S622" s="154">
        <v>0.977434679334917</v>
      </c>
      <c r="T622" s="154">
        <v>1</v>
      </c>
      <c r="U622" s="155">
        <v>1</v>
      </c>
      <c r="V622" s="155">
        <v>1</v>
      </c>
      <c r="W622" s="173">
        <v>0</v>
      </c>
      <c r="X622" s="158">
        <v>214</v>
      </c>
      <c r="Y622" s="208">
        <v>214</v>
      </c>
      <c r="Z622" s="208">
        <v>213</v>
      </c>
      <c r="AA622" s="208">
        <v>207</v>
      </c>
      <c r="AB622" s="209">
        <v>1</v>
      </c>
      <c r="AC622" s="155">
        <v>0.971830985915493</v>
      </c>
      <c r="AD622" s="173">
        <v>0.028169014084507</v>
      </c>
    </row>
    <row r="623" spans="1:30">
      <c r="A623" s="175" t="s">
        <v>375</v>
      </c>
      <c r="B623" s="214" t="s">
        <v>1819</v>
      </c>
      <c r="C623" s="214" t="s">
        <v>617</v>
      </c>
      <c r="D623" s="153">
        <v>51</v>
      </c>
      <c r="E623" s="153">
        <v>51</v>
      </c>
      <c r="F623" s="151">
        <v>52</v>
      </c>
      <c r="G623" s="151">
        <v>52</v>
      </c>
      <c r="H623" s="151">
        <v>51</v>
      </c>
      <c r="I623" s="151">
        <v>51</v>
      </c>
      <c r="J623" s="172">
        <v>0.9</v>
      </c>
      <c r="K623" s="154">
        <v>1</v>
      </c>
      <c r="L623" s="154">
        <v>1</v>
      </c>
      <c r="M623" s="154">
        <v>1</v>
      </c>
      <c r="N623" s="207">
        <v>1362</v>
      </c>
      <c r="O623" s="153">
        <v>1356</v>
      </c>
      <c r="P623" s="153">
        <v>50</v>
      </c>
      <c r="Q623" s="151">
        <v>52</v>
      </c>
      <c r="R623" s="151">
        <v>51</v>
      </c>
      <c r="S623" s="154">
        <v>0.995594713656388</v>
      </c>
      <c r="T623" s="154">
        <v>0.980392156862745</v>
      </c>
      <c r="U623" s="155">
        <v>1</v>
      </c>
      <c r="V623" s="155">
        <v>1</v>
      </c>
      <c r="W623" s="173">
        <v>-0.0196078431372549</v>
      </c>
      <c r="X623" s="158">
        <v>344</v>
      </c>
      <c r="Y623" s="208">
        <v>343</v>
      </c>
      <c r="Z623" s="208">
        <v>358</v>
      </c>
      <c r="AA623" s="208">
        <v>355</v>
      </c>
      <c r="AB623" s="209">
        <v>0.997093023255814</v>
      </c>
      <c r="AC623" s="155">
        <v>0.991620111731844</v>
      </c>
      <c r="AD623" s="173">
        <v>0.00547291152397034</v>
      </c>
    </row>
    <row r="624" spans="1:30">
      <c r="A624" s="175" t="s">
        <v>375</v>
      </c>
      <c r="B624" s="214" t="s">
        <v>1819</v>
      </c>
      <c r="C624" s="214" t="s">
        <v>618</v>
      </c>
      <c r="D624" s="153">
        <v>51</v>
      </c>
      <c r="E624" s="153">
        <v>51</v>
      </c>
      <c r="F624" s="151">
        <v>57</v>
      </c>
      <c r="G624" s="151">
        <v>57</v>
      </c>
      <c r="H624" s="151">
        <v>59</v>
      </c>
      <c r="I624" s="151">
        <v>58</v>
      </c>
      <c r="J624" s="172">
        <v>0.9</v>
      </c>
      <c r="K624" s="154">
        <v>1</v>
      </c>
      <c r="L624" s="154">
        <v>1</v>
      </c>
      <c r="M624" s="154">
        <v>0.983050847457627</v>
      </c>
      <c r="N624" s="207">
        <v>1528</v>
      </c>
      <c r="O624" s="153">
        <v>1493</v>
      </c>
      <c r="P624" s="153">
        <v>51</v>
      </c>
      <c r="Q624" s="151">
        <v>57</v>
      </c>
      <c r="R624" s="151">
        <v>57</v>
      </c>
      <c r="S624" s="154">
        <v>0.977094240837696</v>
      </c>
      <c r="T624" s="154">
        <v>1</v>
      </c>
      <c r="U624" s="155">
        <v>1</v>
      </c>
      <c r="V624" s="155">
        <v>0.966101694915254</v>
      </c>
      <c r="W624" s="173">
        <v>0</v>
      </c>
      <c r="X624" s="158">
        <v>404</v>
      </c>
      <c r="Y624" s="208">
        <v>396</v>
      </c>
      <c r="Z624" s="208">
        <v>393</v>
      </c>
      <c r="AA624" s="208">
        <v>382</v>
      </c>
      <c r="AB624" s="209">
        <v>0.98019801980198</v>
      </c>
      <c r="AC624" s="155">
        <v>0.972010178117048</v>
      </c>
      <c r="AD624" s="173">
        <v>0.00818784168493181</v>
      </c>
    </row>
    <row r="625" spans="1:30">
      <c r="A625" s="175" t="s">
        <v>375</v>
      </c>
      <c r="B625" s="214" t="s">
        <v>1819</v>
      </c>
      <c r="C625" s="214" t="s">
        <v>619</v>
      </c>
      <c r="D625" s="153">
        <v>40</v>
      </c>
      <c r="E625" s="153">
        <v>38</v>
      </c>
      <c r="F625" s="151">
        <v>42</v>
      </c>
      <c r="G625" s="151">
        <v>41</v>
      </c>
      <c r="H625" s="151">
        <v>44</v>
      </c>
      <c r="I625" s="151">
        <v>43</v>
      </c>
      <c r="J625" s="172">
        <v>0.9</v>
      </c>
      <c r="K625" s="154">
        <v>0.95</v>
      </c>
      <c r="L625" s="154">
        <v>0.976190476190476</v>
      </c>
      <c r="M625" s="154">
        <v>0.977272727272727</v>
      </c>
      <c r="N625" s="207">
        <v>1092</v>
      </c>
      <c r="O625" s="153">
        <v>1056</v>
      </c>
      <c r="P625" s="153">
        <v>38</v>
      </c>
      <c r="Q625" s="151">
        <v>41</v>
      </c>
      <c r="R625" s="151">
        <v>43</v>
      </c>
      <c r="S625" s="154">
        <v>0.967032967032967</v>
      </c>
      <c r="T625" s="154">
        <v>0.95</v>
      </c>
      <c r="U625" s="155">
        <v>0.976190476190476</v>
      </c>
      <c r="V625" s="155">
        <v>0.977272727272727</v>
      </c>
      <c r="W625" s="173">
        <v>-0.0261904761904762</v>
      </c>
      <c r="X625" s="158">
        <v>291</v>
      </c>
      <c r="Y625" s="208">
        <v>284</v>
      </c>
      <c r="Z625" s="208">
        <v>279</v>
      </c>
      <c r="AA625" s="208">
        <v>265</v>
      </c>
      <c r="AB625" s="209">
        <v>0.975945017182131</v>
      </c>
      <c r="AC625" s="155">
        <v>0.949820788530466</v>
      </c>
      <c r="AD625" s="173">
        <v>0.0261242286516646</v>
      </c>
    </row>
    <row r="626" spans="1:30">
      <c r="A626" s="175" t="s">
        <v>375</v>
      </c>
      <c r="B626" s="214" t="s">
        <v>1820</v>
      </c>
      <c r="C626" s="214" t="s">
        <v>620</v>
      </c>
      <c r="D626" s="153">
        <v>35</v>
      </c>
      <c r="E626" s="153">
        <v>28</v>
      </c>
      <c r="F626" s="151">
        <v>41</v>
      </c>
      <c r="G626" s="151">
        <v>27</v>
      </c>
      <c r="H626" s="151">
        <v>41</v>
      </c>
      <c r="I626" s="151">
        <v>31</v>
      </c>
      <c r="J626" s="172">
        <v>0.9</v>
      </c>
      <c r="K626" s="154">
        <v>0.8</v>
      </c>
      <c r="L626" s="154">
        <v>0.658536585365854</v>
      </c>
      <c r="M626" s="154">
        <v>0.75609756097561</v>
      </c>
      <c r="N626" s="207">
        <v>1110</v>
      </c>
      <c r="O626" s="153">
        <v>918</v>
      </c>
      <c r="P626" s="153">
        <v>28</v>
      </c>
      <c r="Q626" s="151">
        <v>27</v>
      </c>
      <c r="R626" s="151">
        <v>31</v>
      </c>
      <c r="S626" s="154">
        <v>0.827027027027027</v>
      </c>
      <c r="T626" s="154">
        <v>0.8</v>
      </c>
      <c r="U626" s="155">
        <v>0.658536585365854</v>
      </c>
      <c r="V626" s="155">
        <v>0.75609756097561</v>
      </c>
      <c r="W626" s="173">
        <v>0.141463414634146</v>
      </c>
      <c r="X626" s="158">
        <v>281</v>
      </c>
      <c r="Y626" s="208">
        <v>226</v>
      </c>
      <c r="Z626" s="208">
        <v>282</v>
      </c>
      <c r="AA626" s="208">
        <v>235</v>
      </c>
      <c r="AB626" s="209">
        <v>0.804270462633452</v>
      </c>
      <c r="AC626" s="155">
        <v>0.833333333333333</v>
      </c>
      <c r="AD626" s="173">
        <v>-0.0290628706998814</v>
      </c>
    </row>
    <row r="627" spans="1:30">
      <c r="A627" s="175" t="s">
        <v>375</v>
      </c>
      <c r="B627" s="214" t="s">
        <v>1820</v>
      </c>
      <c r="C627" s="214" t="s">
        <v>621</v>
      </c>
      <c r="D627" s="153">
        <v>48</v>
      </c>
      <c r="E627" s="153">
        <v>48</v>
      </c>
      <c r="F627" s="151">
        <v>47</v>
      </c>
      <c r="G627" s="151">
        <v>44</v>
      </c>
      <c r="H627" s="151">
        <v>50</v>
      </c>
      <c r="I627" s="151">
        <v>48</v>
      </c>
      <c r="J627" s="172">
        <v>0.9</v>
      </c>
      <c r="K627" s="154">
        <v>1</v>
      </c>
      <c r="L627" s="154">
        <v>0.936170212765957</v>
      </c>
      <c r="M627" s="154">
        <v>0.96</v>
      </c>
      <c r="N627" s="207">
        <v>1334</v>
      </c>
      <c r="O627" s="153">
        <v>1285</v>
      </c>
      <c r="P627" s="153">
        <v>48</v>
      </c>
      <c r="Q627" s="151">
        <v>44</v>
      </c>
      <c r="R627" s="151">
        <v>48</v>
      </c>
      <c r="S627" s="154">
        <v>0.963268365817091</v>
      </c>
      <c r="T627" s="154">
        <v>1</v>
      </c>
      <c r="U627" s="155">
        <v>0.936170212765957</v>
      </c>
      <c r="V627" s="155">
        <v>0.96</v>
      </c>
      <c r="W627" s="173">
        <v>0.0638297872340425</v>
      </c>
      <c r="X627" s="158">
        <v>346</v>
      </c>
      <c r="Y627" s="208">
        <v>329</v>
      </c>
      <c r="Z627" s="208">
        <v>344</v>
      </c>
      <c r="AA627" s="208">
        <v>328</v>
      </c>
      <c r="AB627" s="209">
        <v>0.950867052023121</v>
      </c>
      <c r="AC627" s="155">
        <v>0.953488372093023</v>
      </c>
      <c r="AD627" s="173">
        <v>-0.0026213200699019</v>
      </c>
    </row>
    <row r="628" spans="1:30">
      <c r="A628" s="175" t="s">
        <v>375</v>
      </c>
      <c r="B628" s="214" t="s">
        <v>1820</v>
      </c>
      <c r="C628" s="214" t="s">
        <v>622</v>
      </c>
      <c r="D628" s="153">
        <v>80</v>
      </c>
      <c r="E628" s="153">
        <v>74</v>
      </c>
      <c r="F628" s="151">
        <v>91</v>
      </c>
      <c r="G628" s="151">
        <v>81</v>
      </c>
      <c r="H628" s="151">
        <v>89</v>
      </c>
      <c r="I628" s="151">
        <v>81</v>
      </c>
      <c r="J628" s="172">
        <v>0.9</v>
      </c>
      <c r="K628" s="154">
        <v>0.925</v>
      </c>
      <c r="L628" s="154">
        <v>0.89010989010989</v>
      </c>
      <c r="M628" s="154">
        <v>0.910112359550562</v>
      </c>
      <c r="N628" s="207">
        <v>2443</v>
      </c>
      <c r="O628" s="153">
        <v>2042</v>
      </c>
      <c r="P628" s="153">
        <v>66</v>
      </c>
      <c r="Q628" s="151">
        <v>74</v>
      </c>
      <c r="R628" s="151">
        <v>78</v>
      </c>
      <c r="S628" s="154">
        <v>0.83585755218993</v>
      </c>
      <c r="T628" s="154">
        <v>0.825</v>
      </c>
      <c r="U628" s="155">
        <v>0.813186813186813</v>
      </c>
      <c r="V628" s="155">
        <v>0.876404494382023</v>
      </c>
      <c r="W628" s="173">
        <v>0.0118131868131868</v>
      </c>
      <c r="X628" s="158">
        <v>623</v>
      </c>
      <c r="Y628" s="208">
        <v>511</v>
      </c>
      <c r="Z628" s="208">
        <v>636</v>
      </c>
      <c r="AA628" s="208">
        <v>520</v>
      </c>
      <c r="AB628" s="209">
        <v>0.820224719101124</v>
      </c>
      <c r="AC628" s="155">
        <v>0.817610062893082</v>
      </c>
      <c r="AD628" s="173">
        <v>0.0026146562080418</v>
      </c>
    </row>
    <row r="629" spans="1:30">
      <c r="A629" s="175" t="s">
        <v>375</v>
      </c>
      <c r="B629" s="214" t="s">
        <v>1820</v>
      </c>
      <c r="C629" s="214" t="s">
        <v>623</v>
      </c>
      <c r="D629" s="153">
        <v>0</v>
      </c>
      <c r="E629" s="153">
        <v>0</v>
      </c>
      <c r="F629" s="151">
        <v>0</v>
      </c>
      <c r="G629" s="151">
        <v>0</v>
      </c>
      <c r="H629" s="151">
        <v>0</v>
      </c>
      <c r="I629" s="151">
        <v>0</v>
      </c>
      <c r="J629" s="172">
        <v>0.9</v>
      </c>
      <c r="K629" s="154">
        <v>0</v>
      </c>
      <c r="L629" s="154">
        <v>0</v>
      </c>
      <c r="M629" s="154">
        <v>0</v>
      </c>
      <c r="N629" s="207">
        <v>0</v>
      </c>
      <c r="O629" s="153">
        <v>0</v>
      </c>
      <c r="P629" s="153">
        <v>0</v>
      </c>
      <c r="Q629" s="151">
        <v>0</v>
      </c>
      <c r="R629" s="151">
        <v>0</v>
      </c>
      <c r="S629" s="154">
        <v>0</v>
      </c>
      <c r="T629" s="154">
        <v>0</v>
      </c>
      <c r="U629" s="155">
        <v>0</v>
      </c>
      <c r="V629" s="155">
        <v>0</v>
      </c>
      <c r="W629" s="173">
        <v>0</v>
      </c>
      <c r="X629" s="158">
        <v>0</v>
      </c>
      <c r="Y629" s="208">
        <v>0</v>
      </c>
      <c r="Z629" s="208">
        <v>0</v>
      </c>
      <c r="AA629" s="208">
        <v>0</v>
      </c>
      <c r="AB629" s="209">
        <v>0</v>
      </c>
      <c r="AC629" s="155">
        <v>0</v>
      </c>
      <c r="AD629" s="173">
        <v>0</v>
      </c>
    </row>
    <row r="630" spans="1:30">
      <c r="A630" s="175" t="s">
        <v>375</v>
      </c>
      <c r="B630" s="214" t="s">
        <v>1820</v>
      </c>
      <c r="C630" s="214" t="s">
        <v>624</v>
      </c>
      <c r="D630" s="153">
        <v>78</v>
      </c>
      <c r="E630" s="153">
        <v>75</v>
      </c>
      <c r="F630" s="151">
        <v>87</v>
      </c>
      <c r="G630" s="151">
        <v>83</v>
      </c>
      <c r="H630" s="151">
        <v>88</v>
      </c>
      <c r="I630" s="151">
        <v>83</v>
      </c>
      <c r="J630" s="172">
        <v>0.9</v>
      </c>
      <c r="K630" s="154">
        <v>0.961538461538462</v>
      </c>
      <c r="L630" s="154">
        <v>0.954022988505747</v>
      </c>
      <c r="M630" s="154">
        <v>0.943181818181818</v>
      </c>
      <c r="N630" s="207">
        <v>2274</v>
      </c>
      <c r="O630" s="153">
        <v>1797</v>
      </c>
      <c r="P630" s="153">
        <v>60</v>
      </c>
      <c r="Q630" s="151">
        <v>64</v>
      </c>
      <c r="R630" s="151">
        <v>65</v>
      </c>
      <c r="S630" s="154">
        <v>0.79023746701847</v>
      </c>
      <c r="T630" s="154">
        <v>0.769230769230769</v>
      </c>
      <c r="U630" s="155">
        <v>0.735632183908046</v>
      </c>
      <c r="V630" s="155">
        <v>0.738636363636364</v>
      </c>
      <c r="W630" s="173">
        <v>0.0335985853227233</v>
      </c>
      <c r="X630" s="158">
        <v>586</v>
      </c>
      <c r="Y630" s="208">
        <v>459</v>
      </c>
      <c r="Z630" s="208">
        <v>586</v>
      </c>
      <c r="AA630" s="208">
        <v>467</v>
      </c>
      <c r="AB630" s="209">
        <v>0.783276450511945</v>
      </c>
      <c r="AC630" s="155">
        <v>0.796928327645051</v>
      </c>
      <c r="AD630" s="173">
        <v>-0.0136518771331058</v>
      </c>
    </row>
    <row r="631" spans="1:30">
      <c r="A631" s="175" t="s">
        <v>375</v>
      </c>
      <c r="B631" s="214" t="s">
        <v>1820</v>
      </c>
      <c r="C631" s="214" t="s">
        <v>625</v>
      </c>
      <c r="D631" s="153">
        <v>50</v>
      </c>
      <c r="E631" s="153">
        <v>46</v>
      </c>
      <c r="F631" s="151">
        <v>53</v>
      </c>
      <c r="G631" s="151">
        <v>49</v>
      </c>
      <c r="H631" s="151">
        <v>55</v>
      </c>
      <c r="I631" s="151">
        <v>51</v>
      </c>
      <c r="J631" s="172">
        <v>0.9</v>
      </c>
      <c r="K631" s="154">
        <v>0.92</v>
      </c>
      <c r="L631" s="154">
        <v>0.924528301886792</v>
      </c>
      <c r="M631" s="154">
        <v>0.927272727272727</v>
      </c>
      <c r="N631" s="207">
        <v>1465</v>
      </c>
      <c r="O631" s="153">
        <v>1307</v>
      </c>
      <c r="P631" s="153">
        <v>39</v>
      </c>
      <c r="Q631" s="151">
        <v>47</v>
      </c>
      <c r="R631" s="151">
        <v>49</v>
      </c>
      <c r="S631" s="154">
        <v>0.892150170648464</v>
      </c>
      <c r="T631" s="154">
        <v>0.78</v>
      </c>
      <c r="U631" s="155">
        <v>0.886792452830189</v>
      </c>
      <c r="V631" s="155">
        <v>0.890909090909091</v>
      </c>
      <c r="W631" s="173">
        <v>-0.106792452830189</v>
      </c>
      <c r="X631" s="158">
        <v>379</v>
      </c>
      <c r="Y631" s="208">
        <v>327</v>
      </c>
      <c r="Z631" s="208">
        <v>372</v>
      </c>
      <c r="AA631" s="208">
        <v>341</v>
      </c>
      <c r="AB631" s="209">
        <v>0.862796833773087</v>
      </c>
      <c r="AC631" s="155">
        <v>0.916666666666667</v>
      </c>
      <c r="AD631" s="173">
        <v>-0.0538698328935796</v>
      </c>
    </row>
    <row r="632" spans="1:30">
      <c r="A632" s="175" t="s">
        <v>375</v>
      </c>
      <c r="B632" s="214" t="s">
        <v>1820</v>
      </c>
      <c r="C632" s="214" t="s">
        <v>626</v>
      </c>
      <c r="D632" s="153">
        <v>67</v>
      </c>
      <c r="E632" s="153">
        <v>61</v>
      </c>
      <c r="F632" s="151">
        <v>71</v>
      </c>
      <c r="G632" s="151">
        <v>64</v>
      </c>
      <c r="H632" s="151">
        <v>76</v>
      </c>
      <c r="I632" s="151">
        <v>71</v>
      </c>
      <c r="J632" s="172">
        <v>0.9</v>
      </c>
      <c r="K632" s="154">
        <v>0.91044776119403</v>
      </c>
      <c r="L632" s="154">
        <v>0.901408450704225</v>
      </c>
      <c r="M632" s="154">
        <v>0.934210526315789</v>
      </c>
      <c r="N632" s="207">
        <v>1977</v>
      </c>
      <c r="O632" s="153">
        <v>1852</v>
      </c>
      <c r="P632" s="153">
        <v>61</v>
      </c>
      <c r="Q632" s="151">
        <v>64</v>
      </c>
      <c r="R632" s="151">
        <v>71</v>
      </c>
      <c r="S632" s="154">
        <v>0.936772888214466</v>
      </c>
      <c r="T632" s="154">
        <v>0.91044776119403</v>
      </c>
      <c r="U632" s="155">
        <v>0.901408450704225</v>
      </c>
      <c r="V632" s="155">
        <v>0.934210526315789</v>
      </c>
      <c r="W632" s="173">
        <v>0.00903931048980444</v>
      </c>
      <c r="X632" s="158">
        <v>507</v>
      </c>
      <c r="Y632" s="208">
        <v>469</v>
      </c>
      <c r="Z632" s="208">
        <v>509</v>
      </c>
      <c r="AA632" s="208">
        <v>471</v>
      </c>
      <c r="AB632" s="209">
        <v>0.925049309664694</v>
      </c>
      <c r="AC632" s="155">
        <v>0.925343811394892</v>
      </c>
      <c r="AD632" s="173">
        <v>-0.000294501730197738</v>
      </c>
    </row>
    <row r="633" spans="1:30">
      <c r="A633" s="175" t="s">
        <v>375</v>
      </c>
      <c r="B633" s="214" t="s">
        <v>1820</v>
      </c>
      <c r="C633" s="214" t="s">
        <v>627</v>
      </c>
      <c r="D633" s="153">
        <v>98</v>
      </c>
      <c r="E633" s="153">
        <v>93</v>
      </c>
      <c r="F633" s="151">
        <v>96</v>
      </c>
      <c r="G633" s="151">
        <v>93</v>
      </c>
      <c r="H633" s="151">
        <v>111</v>
      </c>
      <c r="I633" s="151">
        <v>110</v>
      </c>
      <c r="J633" s="172">
        <v>0.9</v>
      </c>
      <c r="K633" s="154">
        <v>0.948979591836735</v>
      </c>
      <c r="L633" s="154">
        <v>0.96875</v>
      </c>
      <c r="M633" s="154">
        <v>0.990990990990991</v>
      </c>
      <c r="N633" s="207">
        <v>2898</v>
      </c>
      <c r="O633" s="153">
        <v>2784</v>
      </c>
      <c r="P633" s="153">
        <v>91</v>
      </c>
      <c r="Q633" s="151">
        <v>93</v>
      </c>
      <c r="R633" s="151">
        <v>108</v>
      </c>
      <c r="S633" s="154">
        <v>0.960662525879917</v>
      </c>
      <c r="T633" s="154">
        <v>0.928571428571429</v>
      </c>
      <c r="U633" s="155">
        <v>0.96875</v>
      </c>
      <c r="V633" s="155">
        <v>0.972972972972973</v>
      </c>
      <c r="W633" s="173">
        <v>-0.0401785714285714</v>
      </c>
      <c r="X633" s="158">
        <v>741</v>
      </c>
      <c r="Y633" s="208">
        <v>717</v>
      </c>
      <c r="Z633" s="208">
        <v>740</v>
      </c>
      <c r="AA633" s="208">
        <v>710</v>
      </c>
      <c r="AB633" s="209">
        <v>0.967611336032389</v>
      </c>
      <c r="AC633" s="155">
        <v>0.959459459459459</v>
      </c>
      <c r="AD633" s="173">
        <v>0.00815187657292926</v>
      </c>
    </row>
    <row r="634" spans="1:30">
      <c r="A634" s="175" t="s">
        <v>375</v>
      </c>
      <c r="B634" s="214" t="s">
        <v>1820</v>
      </c>
      <c r="C634" s="214" t="s">
        <v>628</v>
      </c>
      <c r="D634" s="153">
        <v>32</v>
      </c>
      <c r="E634" s="153">
        <v>29</v>
      </c>
      <c r="F634" s="151">
        <v>33</v>
      </c>
      <c r="G634" s="151">
        <v>30</v>
      </c>
      <c r="H634" s="151">
        <v>33</v>
      </c>
      <c r="I634" s="151">
        <v>32</v>
      </c>
      <c r="J634" s="172">
        <v>0.9</v>
      </c>
      <c r="K634" s="154">
        <v>0.90625</v>
      </c>
      <c r="L634" s="154">
        <v>0.909090909090909</v>
      </c>
      <c r="M634" s="154">
        <v>0.96969696969697</v>
      </c>
      <c r="N634" s="207">
        <v>862</v>
      </c>
      <c r="O634" s="153">
        <v>811</v>
      </c>
      <c r="P634" s="153">
        <v>29</v>
      </c>
      <c r="Q634" s="151">
        <v>30</v>
      </c>
      <c r="R634" s="151">
        <v>32</v>
      </c>
      <c r="S634" s="154">
        <v>0.940835266821346</v>
      </c>
      <c r="T634" s="154">
        <v>0.90625</v>
      </c>
      <c r="U634" s="155">
        <v>0.909090909090909</v>
      </c>
      <c r="V634" s="155">
        <v>0.96969696969697</v>
      </c>
      <c r="W634" s="173">
        <v>-0.00284090909090906</v>
      </c>
      <c r="X634" s="158">
        <v>233</v>
      </c>
      <c r="Y634" s="208">
        <v>221</v>
      </c>
      <c r="Z634" s="208">
        <v>214</v>
      </c>
      <c r="AA634" s="208">
        <v>201</v>
      </c>
      <c r="AB634" s="209">
        <v>0.948497854077253</v>
      </c>
      <c r="AC634" s="155">
        <v>0.939252336448598</v>
      </c>
      <c r="AD634" s="173">
        <v>0.009245517628655</v>
      </c>
    </row>
    <row r="635" spans="1:30">
      <c r="A635" s="175" t="s">
        <v>375</v>
      </c>
      <c r="B635" s="214" t="s">
        <v>1820</v>
      </c>
      <c r="C635" s="214" t="s">
        <v>629</v>
      </c>
      <c r="D635" s="153">
        <v>44</v>
      </c>
      <c r="E635" s="153">
        <v>42</v>
      </c>
      <c r="F635" s="151">
        <v>49</v>
      </c>
      <c r="G635" s="151">
        <v>46</v>
      </c>
      <c r="H635" s="151">
        <v>47</v>
      </c>
      <c r="I635" s="151">
        <v>47</v>
      </c>
      <c r="J635" s="172">
        <v>0.9</v>
      </c>
      <c r="K635" s="154">
        <v>0.954545454545455</v>
      </c>
      <c r="L635" s="154">
        <v>0.938775510204082</v>
      </c>
      <c r="M635" s="154">
        <v>1</v>
      </c>
      <c r="N635" s="207">
        <v>1370</v>
      </c>
      <c r="O635" s="153">
        <v>1303</v>
      </c>
      <c r="P635" s="153">
        <v>42</v>
      </c>
      <c r="Q635" s="151">
        <v>46</v>
      </c>
      <c r="R635" s="151">
        <v>47</v>
      </c>
      <c r="S635" s="154">
        <v>0.951094890510949</v>
      </c>
      <c r="T635" s="154">
        <v>0.954545454545455</v>
      </c>
      <c r="U635" s="155">
        <v>0.938775510204082</v>
      </c>
      <c r="V635" s="155">
        <v>1</v>
      </c>
      <c r="W635" s="173">
        <v>0.0157699443413729</v>
      </c>
      <c r="X635" s="158">
        <v>340</v>
      </c>
      <c r="Y635" s="208">
        <v>326</v>
      </c>
      <c r="Z635" s="208">
        <v>361</v>
      </c>
      <c r="AA635" s="208">
        <v>337</v>
      </c>
      <c r="AB635" s="209">
        <v>0.958823529411765</v>
      </c>
      <c r="AC635" s="155">
        <v>0.933518005540166</v>
      </c>
      <c r="AD635" s="173">
        <v>0.0253055238715986</v>
      </c>
    </row>
    <row r="636" spans="1:30">
      <c r="A636" s="175" t="s">
        <v>375</v>
      </c>
      <c r="B636" s="214" t="s">
        <v>1820</v>
      </c>
      <c r="C636" s="214" t="s">
        <v>630</v>
      </c>
      <c r="D636" s="153">
        <v>43</v>
      </c>
      <c r="E636" s="153">
        <v>38</v>
      </c>
      <c r="F636" s="151">
        <v>47</v>
      </c>
      <c r="G636" s="151">
        <v>41</v>
      </c>
      <c r="H636" s="151">
        <v>55</v>
      </c>
      <c r="I636" s="151">
        <v>53</v>
      </c>
      <c r="J636" s="172">
        <v>0.9</v>
      </c>
      <c r="K636" s="154">
        <v>0.883720930232558</v>
      </c>
      <c r="L636" s="154">
        <v>0.872340425531915</v>
      </c>
      <c r="M636" s="154">
        <v>0.963636363636364</v>
      </c>
      <c r="N636" s="207">
        <v>1409</v>
      </c>
      <c r="O636" s="153">
        <v>1255</v>
      </c>
      <c r="P636" s="153">
        <v>36</v>
      </c>
      <c r="Q636" s="151">
        <v>39</v>
      </c>
      <c r="R636" s="151">
        <v>51</v>
      </c>
      <c r="S636" s="154">
        <v>0.890702625975869</v>
      </c>
      <c r="T636" s="154">
        <v>0.837209302325581</v>
      </c>
      <c r="U636" s="155">
        <v>0.829787234042553</v>
      </c>
      <c r="V636" s="155">
        <v>0.927272727272727</v>
      </c>
      <c r="W636" s="173">
        <v>0.00742206828302827</v>
      </c>
      <c r="X636" s="158">
        <v>365</v>
      </c>
      <c r="Y636" s="208">
        <v>323</v>
      </c>
      <c r="Z636" s="208">
        <v>367</v>
      </c>
      <c r="AA636" s="208">
        <v>319</v>
      </c>
      <c r="AB636" s="209">
        <v>0.884931506849315</v>
      </c>
      <c r="AC636" s="155">
        <v>0.869209809264305</v>
      </c>
      <c r="AD636" s="173">
        <v>0.01572169758501</v>
      </c>
    </row>
    <row r="637" spans="1:30">
      <c r="A637" s="175" t="s">
        <v>375</v>
      </c>
      <c r="B637" s="214" t="s">
        <v>1820</v>
      </c>
      <c r="C637" s="214" t="s">
        <v>631</v>
      </c>
      <c r="D637" s="153">
        <v>48</v>
      </c>
      <c r="E637" s="153">
        <v>44</v>
      </c>
      <c r="F637" s="151">
        <v>46</v>
      </c>
      <c r="G637" s="151">
        <v>44</v>
      </c>
      <c r="H637" s="151">
        <v>49</v>
      </c>
      <c r="I637" s="151">
        <v>47</v>
      </c>
      <c r="J637" s="172">
        <v>0.9</v>
      </c>
      <c r="K637" s="154">
        <v>0.916666666666667</v>
      </c>
      <c r="L637" s="154">
        <v>0.956521739130435</v>
      </c>
      <c r="M637" s="154">
        <v>0.959183673469388</v>
      </c>
      <c r="N637" s="207">
        <v>1360</v>
      </c>
      <c r="O637" s="153">
        <v>1213</v>
      </c>
      <c r="P637" s="153">
        <v>43</v>
      </c>
      <c r="Q637" s="151">
        <v>43</v>
      </c>
      <c r="R637" s="151">
        <v>47</v>
      </c>
      <c r="S637" s="154">
        <v>0.891911764705882</v>
      </c>
      <c r="T637" s="154">
        <v>0.895833333333333</v>
      </c>
      <c r="U637" s="155">
        <v>0.934782608695652</v>
      </c>
      <c r="V637" s="155">
        <v>0.959183673469388</v>
      </c>
      <c r="W637" s="173">
        <v>-0.0389492753623188</v>
      </c>
      <c r="X637" s="158">
        <v>345</v>
      </c>
      <c r="Y637" s="208">
        <v>321</v>
      </c>
      <c r="Z637" s="208">
        <v>358</v>
      </c>
      <c r="AA637" s="208">
        <v>309</v>
      </c>
      <c r="AB637" s="209">
        <v>0.930434782608696</v>
      </c>
      <c r="AC637" s="155">
        <v>0.863128491620112</v>
      </c>
      <c r="AD637" s="173">
        <v>0.0673062909885839</v>
      </c>
    </row>
    <row r="638" spans="1:30">
      <c r="A638" s="175" t="s">
        <v>375</v>
      </c>
      <c r="B638" s="214" t="s">
        <v>1820</v>
      </c>
      <c r="C638" s="214" t="s">
        <v>632</v>
      </c>
      <c r="D638" s="153">
        <v>34</v>
      </c>
      <c r="E638" s="153">
        <v>28</v>
      </c>
      <c r="F638" s="151">
        <v>32</v>
      </c>
      <c r="G638" s="151">
        <v>28</v>
      </c>
      <c r="H638" s="151">
        <v>35</v>
      </c>
      <c r="I638" s="151">
        <v>31</v>
      </c>
      <c r="J638" s="172">
        <v>0.9</v>
      </c>
      <c r="K638" s="154">
        <v>0.823529411764706</v>
      </c>
      <c r="L638" s="154">
        <v>0.875</v>
      </c>
      <c r="M638" s="154">
        <v>0.885714285714286</v>
      </c>
      <c r="N638" s="207">
        <v>920</v>
      </c>
      <c r="O638" s="153">
        <v>715</v>
      </c>
      <c r="P638" s="153">
        <v>23</v>
      </c>
      <c r="Q638" s="151">
        <v>25</v>
      </c>
      <c r="R638" s="151">
        <v>31</v>
      </c>
      <c r="S638" s="154">
        <v>0.777173913043478</v>
      </c>
      <c r="T638" s="154">
        <v>0.676470588235294</v>
      </c>
      <c r="U638" s="155">
        <v>0.78125</v>
      </c>
      <c r="V638" s="155">
        <v>0.885714285714286</v>
      </c>
      <c r="W638" s="173">
        <v>-0.104779411764706</v>
      </c>
      <c r="X638" s="158">
        <v>244</v>
      </c>
      <c r="Y638" s="208">
        <v>188</v>
      </c>
      <c r="Z638" s="208">
        <v>235</v>
      </c>
      <c r="AA638" s="208">
        <v>168</v>
      </c>
      <c r="AB638" s="209">
        <v>0.770491803278688</v>
      </c>
      <c r="AC638" s="155">
        <v>0.714893617021277</v>
      </c>
      <c r="AD638" s="173">
        <v>0.0555981862574119</v>
      </c>
    </row>
    <row r="639" spans="1:30">
      <c r="A639" s="175" t="s">
        <v>375</v>
      </c>
      <c r="B639" s="214" t="s">
        <v>1820</v>
      </c>
      <c r="C639" s="214" t="s">
        <v>633</v>
      </c>
      <c r="D639" s="153">
        <v>50</v>
      </c>
      <c r="E639" s="153">
        <v>47</v>
      </c>
      <c r="F639" s="151">
        <v>59</v>
      </c>
      <c r="G639" s="151">
        <v>58</v>
      </c>
      <c r="H639" s="151">
        <v>61</v>
      </c>
      <c r="I639" s="151">
        <v>58</v>
      </c>
      <c r="J639" s="172">
        <v>0.9</v>
      </c>
      <c r="K639" s="154">
        <v>0.94</v>
      </c>
      <c r="L639" s="154">
        <v>0.983050847457627</v>
      </c>
      <c r="M639" s="154">
        <v>0.950819672131147</v>
      </c>
      <c r="N639" s="207">
        <v>1704</v>
      </c>
      <c r="O639" s="153">
        <v>1575</v>
      </c>
      <c r="P639" s="153">
        <v>45</v>
      </c>
      <c r="Q639" s="151">
        <v>56</v>
      </c>
      <c r="R639" s="151">
        <v>58</v>
      </c>
      <c r="S639" s="154">
        <v>0.924295774647887</v>
      </c>
      <c r="T639" s="154">
        <v>0.9</v>
      </c>
      <c r="U639" s="155">
        <v>0.949152542372881</v>
      </c>
      <c r="V639" s="155">
        <v>0.950819672131147</v>
      </c>
      <c r="W639" s="173">
        <v>-0.0491525423728814</v>
      </c>
      <c r="X639" s="158">
        <v>435</v>
      </c>
      <c r="Y639" s="208">
        <v>410</v>
      </c>
      <c r="Z639" s="208">
        <v>434</v>
      </c>
      <c r="AA639" s="208">
        <v>404</v>
      </c>
      <c r="AB639" s="209">
        <v>0.942528735632184</v>
      </c>
      <c r="AC639" s="155">
        <v>0.930875576036866</v>
      </c>
      <c r="AD639" s="173">
        <v>0.0116531595953175</v>
      </c>
    </row>
    <row r="640" spans="1:30">
      <c r="A640" s="175" t="s">
        <v>375</v>
      </c>
      <c r="B640" s="214" t="s">
        <v>1820</v>
      </c>
      <c r="C640" s="214" t="s">
        <v>634</v>
      </c>
      <c r="D640" s="153">
        <v>71</v>
      </c>
      <c r="E640" s="153">
        <v>66</v>
      </c>
      <c r="F640" s="151">
        <v>77</v>
      </c>
      <c r="G640" s="151">
        <v>68</v>
      </c>
      <c r="H640" s="151">
        <v>78</v>
      </c>
      <c r="I640" s="151">
        <v>73</v>
      </c>
      <c r="J640" s="172">
        <v>0.9</v>
      </c>
      <c r="K640" s="154">
        <v>0.929577464788732</v>
      </c>
      <c r="L640" s="154">
        <v>0.883116883116883</v>
      </c>
      <c r="M640" s="154">
        <v>0.935897435897436</v>
      </c>
      <c r="N640" s="207">
        <v>2125</v>
      </c>
      <c r="O640" s="153">
        <v>1815</v>
      </c>
      <c r="P640" s="153">
        <v>63</v>
      </c>
      <c r="Q640" s="151">
        <v>67</v>
      </c>
      <c r="R640" s="151">
        <v>71</v>
      </c>
      <c r="S640" s="154">
        <v>0.854117647058824</v>
      </c>
      <c r="T640" s="154">
        <v>0.887323943661972</v>
      </c>
      <c r="U640" s="155">
        <v>0.87012987012987</v>
      </c>
      <c r="V640" s="155">
        <v>0.91025641025641</v>
      </c>
      <c r="W640" s="173">
        <v>0.0171940735321018</v>
      </c>
      <c r="X640" s="158">
        <v>553</v>
      </c>
      <c r="Y640" s="208">
        <v>489</v>
      </c>
      <c r="Z640" s="208">
        <v>552</v>
      </c>
      <c r="AA640" s="208">
        <v>470</v>
      </c>
      <c r="AB640" s="209">
        <v>0.884267631103074</v>
      </c>
      <c r="AC640" s="155">
        <v>0.851449275362319</v>
      </c>
      <c r="AD640" s="173">
        <v>0.0328183557407553</v>
      </c>
    </row>
    <row r="641" spans="1:30">
      <c r="A641" s="175" t="s">
        <v>375</v>
      </c>
      <c r="B641" s="214" t="s">
        <v>1821</v>
      </c>
      <c r="C641" s="214" t="s">
        <v>635</v>
      </c>
      <c r="D641" s="153">
        <v>73</v>
      </c>
      <c r="E641" s="153">
        <v>73</v>
      </c>
      <c r="F641" s="151">
        <v>75</v>
      </c>
      <c r="G641" s="151">
        <v>72</v>
      </c>
      <c r="H641" s="151">
        <v>81</v>
      </c>
      <c r="I641" s="151">
        <v>80</v>
      </c>
      <c r="J641" s="172">
        <v>0.9</v>
      </c>
      <c r="K641" s="154">
        <v>1</v>
      </c>
      <c r="L641" s="154">
        <v>0.96</v>
      </c>
      <c r="M641" s="154">
        <v>0.987654320987654</v>
      </c>
      <c r="N641" s="207">
        <v>2082</v>
      </c>
      <c r="O641" s="153">
        <v>2024</v>
      </c>
      <c r="P641" s="153">
        <v>73</v>
      </c>
      <c r="Q641" s="151">
        <v>70</v>
      </c>
      <c r="R641" s="151">
        <v>80</v>
      </c>
      <c r="S641" s="154">
        <v>0.972142170989433</v>
      </c>
      <c r="T641" s="154">
        <v>1</v>
      </c>
      <c r="U641" s="155">
        <v>0.933333333333333</v>
      </c>
      <c r="V641" s="155">
        <v>0.987654320987654</v>
      </c>
      <c r="W641" s="173">
        <v>0.0666666666666667</v>
      </c>
      <c r="X641" s="158">
        <v>540</v>
      </c>
      <c r="Y641" s="208">
        <v>528</v>
      </c>
      <c r="Z641" s="208">
        <v>536</v>
      </c>
      <c r="AA641" s="208">
        <v>520</v>
      </c>
      <c r="AB641" s="209">
        <v>0.977777777777778</v>
      </c>
      <c r="AC641" s="155">
        <v>0.970149253731343</v>
      </c>
      <c r="AD641" s="173">
        <v>0.00762852404643444</v>
      </c>
    </row>
    <row r="642" spans="1:30">
      <c r="A642" s="175" t="s">
        <v>375</v>
      </c>
      <c r="B642" s="214" t="s">
        <v>1821</v>
      </c>
      <c r="C642" s="214" t="s">
        <v>636</v>
      </c>
      <c r="D642" s="153">
        <v>57</v>
      </c>
      <c r="E642" s="153">
        <v>57</v>
      </c>
      <c r="F642" s="151">
        <v>57</v>
      </c>
      <c r="G642" s="151">
        <v>57</v>
      </c>
      <c r="H642" s="151">
        <v>57</v>
      </c>
      <c r="I642" s="151">
        <v>57</v>
      </c>
      <c r="J642" s="172">
        <v>0.9</v>
      </c>
      <c r="K642" s="154">
        <v>1</v>
      </c>
      <c r="L642" s="154">
        <v>1</v>
      </c>
      <c r="M642" s="154">
        <v>1</v>
      </c>
      <c r="N642" s="207">
        <v>1600</v>
      </c>
      <c r="O642" s="153">
        <v>1595</v>
      </c>
      <c r="P642" s="153">
        <v>57</v>
      </c>
      <c r="Q642" s="151">
        <v>57</v>
      </c>
      <c r="R642" s="151">
        <v>57</v>
      </c>
      <c r="S642" s="154">
        <v>0.996875</v>
      </c>
      <c r="T642" s="154">
        <v>1</v>
      </c>
      <c r="U642" s="155">
        <v>1</v>
      </c>
      <c r="V642" s="155">
        <v>1</v>
      </c>
      <c r="W642" s="173">
        <v>0</v>
      </c>
      <c r="X642" s="158">
        <v>408</v>
      </c>
      <c r="Y642" s="208">
        <v>408</v>
      </c>
      <c r="Z642" s="208">
        <v>411</v>
      </c>
      <c r="AA642" s="208">
        <v>410</v>
      </c>
      <c r="AB642" s="209">
        <v>1</v>
      </c>
      <c r="AC642" s="155">
        <v>0.997566909975669</v>
      </c>
      <c r="AD642" s="173">
        <v>0.0024330900243309</v>
      </c>
    </row>
    <row r="643" spans="1:30">
      <c r="A643" s="175" t="s">
        <v>375</v>
      </c>
      <c r="B643" s="214" t="s">
        <v>1821</v>
      </c>
      <c r="C643" s="214" t="s">
        <v>637</v>
      </c>
      <c r="D643" s="153">
        <v>47</v>
      </c>
      <c r="E643" s="153">
        <v>45</v>
      </c>
      <c r="F643" s="151">
        <v>47</v>
      </c>
      <c r="G643" s="151">
        <v>44</v>
      </c>
      <c r="H643" s="151">
        <v>48</v>
      </c>
      <c r="I643" s="151">
        <v>47</v>
      </c>
      <c r="J643" s="172">
        <v>0.9</v>
      </c>
      <c r="K643" s="154">
        <v>0.957446808510638</v>
      </c>
      <c r="L643" s="154">
        <v>0.936170212765957</v>
      </c>
      <c r="M643" s="154">
        <v>0.979166666666667</v>
      </c>
      <c r="N643" s="207">
        <v>1284</v>
      </c>
      <c r="O643" s="153">
        <v>1233</v>
      </c>
      <c r="P643" s="153">
        <v>45</v>
      </c>
      <c r="Q643" s="151">
        <v>44</v>
      </c>
      <c r="R643" s="151">
        <v>46</v>
      </c>
      <c r="S643" s="154">
        <v>0.960280373831776</v>
      </c>
      <c r="T643" s="154">
        <v>0.957446808510638</v>
      </c>
      <c r="U643" s="155">
        <v>0.936170212765957</v>
      </c>
      <c r="V643" s="155">
        <v>0.958333333333333</v>
      </c>
      <c r="W643" s="173">
        <v>0.0212765957446809</v>
      </c>
      <c r="X643" s="158">
        <v>323</v>
      </c>
      <c r="Y643" s="208">
        <v>309</v>
      </c>
      <c r="Z643" s="208">
        <v>337</v>
      </c>
      <c r="AA643" s="208">
        <v>329</v>
      </c>
      <c r="AB643" s="209">
        <v>0.956656346749226</v>
      </c>
      <c r="AC643" s="155">
        <v>0.976261127596439</v>
      </c>
      <c r="AD643" s="173">
        <v>-0.0196047808472131</v>
      </c>
    </row>
    <row r="644" spans="1:30">
      <c r="A644" s="175" t="s">
        <v>375</v>
      </c>
      <c r="B644" s="214" t="s">
        <v>1821</v>
      </c>
      <c r="C644" s="214" t="s">
        <v>638</v>
      </c>
      <c r="D644" s="153">
        <v>40</v>
      </c>
      <c r="E644" s="153">
        <v>40</v>
      </c>
      <c r="F644" s="151">
        <v>41</v>
      </c>
      <c r="G644" s="151">
        <v>41</v>
      </c>
      <c r="H644" s="151">
        <v>43</v>
      </c>
      <c r="I644" s="151">
        <v>43</v>
      </c>
      <c r="J644" s="172">
        <v>0.9</v>
      </c>
      <c r="K644" s="154">
        <v>1</v>
      </c>
      <c r="L644" s="154">
        <v>1</v>
      </c>
      <c r="M644" s="154">
        <v>1</v>
      </c>
      <c r="N644" s="207">
        <v>1105</v>
      </c>
      <c r="O644" s="153">
        <v>1067</v>
      </c>
      <c r="P644" s="153">
        <v>40</v>
      </c>
      <c r="Q644" s="151">
        <v>40</v>
      </c>
      <c r="R644" s="151">
        <v>41</v>
      </c>
      <c r="S644" s="154">
        <v>0.965610859728507</v>
      </c>
      <c r="T644" s="154">
        <v>1</v>
      </c>
      <c r="U644" s="155">
        <v>0.975609756097561</v>
      </c>
      <c r="V644" s="155">
        <v>0.953488372093023</v>
      </c>
      <c r="W644" s="173">
        <v>0.024390243902439</v>
      </c>
      <c r="X644" s="158">
        <v>292</v>
      </c>
      <c r="Y644" s="208">
        <v>283</v>
      </c>
      <c r="Z644" s="208">
        <v>283</v>
      </c>
      <c r="AA644" s="208">
        <v>273</v>
      </c>
      <c r="AB644" s="209">
        <v>0.969178082191781</v>
      </c>
      <c r="AC644" s="155">
        <v>0.964664310954064</v>
      </c>
      <c r="AD644" s="173">
        <v>0.00451377123771723</v>
      </c>
    </row>
    <row r="645" spans="1:30">
      <c r="A645" s="175" t="s">
        <v>375</v>
      </c>
      <c r="B645" s="214" t="s">
        <v>1821</v>
      </c>
      <c r="C645" s="214" t="s">
        <v>639</v>
      </c>
      <c r="D645" s="153">
        <v>26</v>
      </c>
      <c r="E645" s="153">
        <v>26</v>
      </c>
      <c r="F645" s="151">
        <v>25</v>
      </c>
      <c r="G645" s="151">
        <v>25</v>
      </c>
      <c r="H645" s="151">
        <v>29</v>
      </c>
      <c r="I645" s="151">
        <v>27</v>
      </c>
      <c r="J645" s="172">
        <v>0.9</v>
      </c>
      <c r="K645" s="154">
        <v>1</v>
      </c>
      <c r="L645" s="154">
        <v>1</v>
      </c>
      <c r="M645" s="154">
        <v>0.931034482758621</v>
      </c>
      <c r="N645" s="207">
        <v>734</v>
      </c>
      <c r="O645" s="153">
        <v>667</v>
      </c>
      <c r="P645" s="153">
        <v>25</v>
      </c>
      <c r="Q645" s="151">
        <v>25</v>
      </c>
      <c r="R645" s="151">
        <v>27</v>
      </c>
      <c r="S645" s="154">
        <v>0.908719346049046</v>
      </c>
      <c r="T645" s="154">
        <v>0.961538461538462</v>
      </c>
      <c r="U645" s="155">
        <v>1</v>
      </c>
      <c r="V645" s="155">
        <v>0.931034482758621</v>
      </c>
      <c r="W645" s="173">
        <v>-0.0384615384615384</v>
      </c>
      <c r="X645" s="158">
        <v>193</v>
      </c>
      <c r="Y645" s="208">
        <v>185</v>
      </c>
      <c r="Z645" s="208">
        <v>193</v>
      </c>
      <c r="AA645" s="208">
        <v>189</v>
      </c>
      <c r="AB645" s="209">
        <v>0.958549222797927</v>
      </c>
      <c r="AC645" s="155">
        <v>0.979274611398964</v>
      </c>
      <c r="AD645" s="173">
        <v>-0.0207253886010363</v>
      </c>
    </row>
    <row r="646" spans="1:30">
      <c r="A646" s="175" t="s">
        <v>375</v>
      </c>
      <c r="B646" s="214" t="s">
        <v>1821</v>
      </c>
      <c r="C646" s="214" t="s">
        <v>640</v>
      </c>
      <c r="D646" s="153">
        <v>79</v>
      </c>
      <c r="E646" s="153">
        <v>77</v>
      </c>
      <c r="F646" s="151">
        <v>88</v>
      </c>
      <c r="G646" s="151">
        <v>88</v>
      </c>
      <c r="H646" s="151">
        <v>90</v>
      </c>
      <c r="I646" s="151">
        <v>89</v>
      </c>
      <c r="J646" s="172">
        <v>0.9</v>
      </c>
      <c r="K646" s="154">
        <v>0.974683544303797</v>
      </c>
      <c r="L646" s="154">
        <v>1</v>
      </c>
      <c r="M646" s="154">
        <v>0.988888888888889</v>
      </c>
      <c r="N646" s="207">
        <v>2365</v>
      </c>
      <c r="O646" s="153">
        <v>2276</v>
      </c>
      <c r="P646" s="153">
        <v>77</v>
      </c>
      <c r="Q646" s="151">
        <v>86</v>
      </c>
      <c r="R646" s="151">
        <v>87</v>
      </c>
      <c r="S646" s="154">
        <v>0.962367864693446</v>
      </c>
      <c r="T646" s="154">
        <v>0.974683544303797</v>
      </c>
      <c r="U646" s="155">
        <v>0.977272727272727</v>
      </c>
      <c r="V646" s="155">
        <v>0.966666666666667</v>
      </c>
      <c r="W646" s="173">
        <v>-0.00258918296892985</v>
      </c>
      <c r="X646" s="158">
        <v>601</v>
      </c>
      <c r="Y646" s="208">
        <v>582</v>
      </c>
      <c r="Z646" s="208">
        <v>615</v>
      </c>
      <c r="AA646" s="208">
        <v>591</v>
      </c>
      <c r="AB646" s="209">
        <v>0.968386023294509</v>
      </c>
      <c r="AC646" s="155">
        <v>0.960975609756098</v>
      </c>
      <c r="AD646" s="173">
        <v>0.00741041353841165</v>
      </c>
    </row>
    <row r="647" spans="1:30">
      <c r="A647" s="175" t="s">
        <v>375</v>
      </c>
      <c r="B647" s="214" t="s">
        <v>1821</v>
      </c>
      <c r="C647" s="214" t="s">
        <v>641</v>
      </c>
      <c r="D647" s="153">
        <v>18</v>
      </c>
      <c r="E647" s="153">
        <v>17</v>
      </c>
      <c r="F647" s="151">
        <v>19</v>
      </c>
      <c r="G647" s="151">
        <v>19</v>
      </c>
      <c r="H647" s="151">
        <v>18</v>
      </c>
      <c r="I647" s="151">
        <v>18</v>
      </c>
      <c r="J647" s="172">
        <v>0.9</v>
      </c>
      <c r="K647" s="154">
        <v>0.944444444444444</v>
      </c>
      <c r="L647" s="154">
        <v>1</v>
      </c>
      <c r="M647" s="154">
        <v>1</v>
      </c>
      <c r="N647" s="207">
        <v>512</v>
      </c>
      <c r="O647" s="153">
        <v>503</v>
      </c>
      <c r="P647" s="153">
        <v>17</v>
      </c>
      <c r="Q647" s="151">
        <v>19</v>
      </c>
      <c r="R647" s="151">
        <v>18</v>
      </c>
      <c r="S647" s="154">
        <v>0.982421875</v>
      </c>
      <c r="T647" s="154">
        <v>0.944444444444444</v>
      </c>
      <c r="U647" s="155">
        <v>1</v>
      </c>
      <c r="V647" s="155">
        <v>1</v>
      </c>
      <c r="W647" s="173">
        <v>-0.0555555555555556</v>
      </c>
      <c r="X647" s="158">
        <v>132</v>
      </c>
      <c r="Y647" s="208">
        <v>130</v>
      </c>
      <c r="Z647" s="208">
        <v>133</v>
      </c>
      <c r="AA647" s="208">
        <v>131</v>
      </c>
      <c r="AB647" s="209">
        <v>0.984848484848485</v>
      </c>
      <c r="AC647" s="155">
        <v>0.984962406015038</v>
      </c>
      <c r="AD647" s="173">
        <v>-0.000113921166552733</v>
      </c>
    </row>
    <row r="648" spans="1:30">
      <c r="A648" s="175" t="s">
        <v>375</v>
      </c>
      <c r="B648" s="214" t="s">
        <v>1821</v>
      </c>
      <c r="C648" s="214" t="s">
        <v>642</v>
      </c>
      <c r="D648" s="153">
        <v>90</v>
      </c>
      <c r="E648" s="153">
        <v>88</v>
      </c>
      <c r="F648" s="151">
        <v>94</v>
      </c>
      <c r="G648" s="151">
        <v>93</v>
      </c>
      <c r="H648" s="151">
        <v>96</v>
      </c>
      <c r="I648" s="151">
        <v>94</v>
      </c>
      <c r="J648" s="172">
        <v>0.9</v>
      </c>
      <c r="K648" s="154">
        <v>0.977777777777778</v>
      </c>
      <c r="L648" s="154">
        <v>0.98936170212766</v>
      </c>
      <c r="M648" s="154">
        <v>0.979166666666667</v>
      </c>
      <c r="N648" s="207">
        <v>2532</v>
      </c>
      <c r="O648" s="153">
        <v>2363</v>
      </c>
      <c r="P648" s="153">
        <v>83</v>
      </c>
      <c r="Q648" s="151">
        <v>89</v>
      </c>
      <c r="R648" s="151">
        <v>91</v>
      </c>
      <c r="S648" s="154">
        <v>0.933254344391785</v>
      </c>
      <c r="T648" s="154">
        <v>0.922222222222222</v>
      </c>
      <c r="U648" s="155">
        <v>0.946808510638298</v>
      </c>
      <c r="V648" s="155">
        <v>0.947916666666667</v>
      </c>
      <c r="W648" s="173">
        <v>-0.0245862884160756</v>
      </c>
      <c r="X648" s="158">
        <v>653</v>
      </c>
      <c r="Y648" s="208">
        <v>611</v>
      </c>
      <c r="Z648" s="208">
        <v>658</v>
      </c>
      <c r="AA648" s="208">
        <v>622</v>
      </c>
      <c r="AB648" s="209">
        <v>0.935681470137825</v>
      </c>
      <c r="AC648" s="155">
        <v>0.945288753799392</v>
      </c>
      <c r="AD648" s="173">
        <v>-0.00960728366156671</v>
      </c>
    </row>
    <row r="649" spans="1:30">
      <c r="A649" s="175" t="s">
        <v>375</v>
      </c>
      <c r="B649" s="214" t="s">
        <v>1822</v>
      </c>
      <c r="C649" s="214" t="s">
        <v>643</v>
      </c>
      <c r="D649" s="153">
        <v>84</v>
      </c>
      <c r="E649" s="153">
        <v>83</v>
      </c>
      <c r="F649" s="151">
        <v>84</v>
      </c>
      <c r="G649" s="151">
        <v>82</v>
      </c>
      <c r="H649" s="151">
        <v>92</v>
      </c>
      <c r="I649" s="151">
        <v>92</v>
      </c>
      <c r="J649" s="172">
        <v>0.9</v>
      </c>
      <c r="K649" s="154">
        <v>0.988095238095238</v>
      </c>
      <c r="L649" s="154">
        <v>0.976190476190476</v>
      </c>
      <c r="M649" s="154">
        <v>1</v>
      </c>
      <c r="N649" s="207">
        <v>2392</v>
      </c>
      <c r="O649" s="153">
        <v>2381</v>
      </c>
      <c r="P649" s="153">
        <v>83</v>
      </c>
      <c r="Q649" s="151">
        <v>82</v>
      </c>
      <c r="R649" s="151">
        <v>92</v>
      </c>
      <c r="S649" s="154">
        <v>0.995401337792642</v>
      </c>
      <c r="T649" s="154">
        <v>0.988095238095238</v>
      </c>
      <c r="U649" s="155">
        <v>0.976190476190476</v>
      </c>
      <c r="V649" s="155">
        <v>1</v>
      </c>
      <c r="W649" s="173">
        <v>0.011904761904762</v>
      </c>
      <c r="X649" s="158">
        <v>624</v>
      </c>
      <c r="Y649" s="208">
        <v>620</v>
      </c>
      <c r="Z649" s="208">
        <v>610</v>
      </c>
      <c r="AA649" s="208">
        <v>609</v>
      </c>
      <c r="AB649" s="209">
        <v>0.993589743589744</v>
      </c>
      <c r="AC649" s="155">
        <v>0.998360655737705</v>
      </c>
      <c r="AD649" s="173">
        <v>-0.00477091214796133</v>
      </c>
    </row>
    <row r="650" spans="1:30">
      <c r="A650" s="175" t="s">
        <v>375</v>
      </c>
      <c r="B650" s="214" t="s">
        <v>1822</v>
      </c>
      <c r="C650" s="214" t="s">
        <v>644</v>
      </c>
      <c r="D650" s="153">
        <v>35</v>
      </c>
      <c r="E650" s="153">
        <v>35</v>
      </c>
      <c r="F650" s="151">
        <v>39</v>
      </c>
      <c r="G650" s="151">
        <v>39</v>
      </c>
      <c r="H650" s="151">
        <v>39</v>
      </c>
      <c r="I650" s="151">
        <v>39</v>
      </c>
      <c r="J650" s="172">
        <v>0.9</v>
      </c>
      <c r="K650" s="154">
        <v>1</v>
      </c>
      <c r="L650" s="154">
        <v>1</v>
      </c>
      <c r="M650" s="154">
        <v>1</v>
      </c>
      <c r="N650" s="207">
        <v>1075</v>
      </c>
      <c r="O650" s="153">
        <v>1044</v>
      </c>
      <c r="P650" s="153">
        <v>35</v>
      </c>
      <c r="Q650" s="151">
        <v>39</v>
      </c>
      <c r="R650" s="151">
        <v>39</v>
      </c>
      <c r="S650" s="154">
        <v>0.971162790697674</v>
      </c>
      <c r="T650" s="154">
        <v>1</v>
      </c>
      <c r="U650" s="155">
        <v>1</v>
      </c>
      <c r="V650" s="155">
        <v>1</v>
      </c>
      <c r="W650" s="173">
        <v>0</v>
      </c>
      <c r="X650" s="158">
        <v>281</v>
      </c>
      <c r="Y650" s="208">
        <v>275</v>
      </c>
      <c r="Z650" s="208">
        <v>269</v>
      </c>
      <c r="AA650" s="208">
        <v>259</v>
      </c>
      <c r="AB650" s="209">
        <v>0.97864768683274</v>
      </c>
      <c r="AC650" s="155">
        <v>0.962825278810409</v>
      </c>
      <c r="AD650" s="173">
        <v>0.0158224080223313</v>
      </c>
    </row>
    <row r="651" spans="1:30">
      <c r="A651" s="175" t="s">
        <v>375</v>
      </c>
      <c r="B651" s="214" t="s">
        <v>1822</v>
      </c>
      <c r="C651" s="214" t="s">
        <v>645</v>
      </c>
      <c r="D651" s="153">
        <v>77</v>
      </c>
      <c r="E651" s="153">
        <v>75</v>
      </c>
      <c r="F651" s="151">
        <v>76</v>
      </c>
      <c r="G651" s="151">
        <v>73</v>
      </c>
      <c r="H651" s="151">
        <v>86</v>
      </c>
      <c r="I651" s="151">
        <v>85</v>
      </c>
      <c r="J651" s="172">
        <v>0.9</v>
      </c>
      <c r="K651" s="154">
        <v>0.974025974025974</v>
      </c>
      <c r="L651" s="154">
        <v>0.960526315789474</v>
      </c>
      <c r="M651" s="154">
        <v>0.988372093023256</v>
      </c>
      <c r="N651" s="207">
        <v>2245</v>
      </c>
      <c r="O651" s="153">
        <v>2082</v>
      </c>
      <c r="P651" s="153">
        <v>75</v>
      </c>
      <c r="Q651" s="151">
        <v>73</v>
      </c>
      <c r="R651" s="151">
        <v>85</v>
      </c>
      <c r="S651" s="154">
        <v>0.92739420935412</v>
      </c>
      <c r="T651" s="154">
        <v>0.974025974025974</v>
      </c>
      <c r="U651" s="155">
        <v>0.960526315789474</v>
      </c>
      <c r="V651" s="155">
        <v>0.988372093023256</v>
      </c>
      <c r="W651" s="173">
        <v>0.0134996582365003</v>
      </c>
      <c r="X651" s="158">
        <v>581</v>
      </c>
      <c r="Y651" s="208">
        <v>564</v>
      </c>
      <c r="Z651" s="208">
        <v>569</v>
      </c>
      <c r="AA651" s="208">
        <v>525</v>
      </c>
      <c r="AB651" s="209">
        <v>0.970740103270224</v>
      </c>
      <c r="AC651" s="155">
        <v>0.922671353251318</v>
      </c>
      <c r="AD651" s="173">
        <v>0.0480687500189056</v>
      </c>
    </row>
    <row r="652" spans="1:30">
      <c r="A652" s="175" t="s">
        <v>375</v>
      </c>
      <c r="B652" s="214" t="s">
        <v>1822</v>
      </c>
      <c r="C652" s="214" t="s">
        <v>646</v>
      </c>
      <c r="D652" s="153">
        <v>32</v>
      </c>
      <c r="E652" s="153">
        <v>29</v>
      </c>
      <c r="F652" s="151">
        <v>34</v>
      </c>
      <c r="G652" s="151">
        <v>32</v>
      </c>
      <c r="H652" s="151">
        <v>37</v>
      </c>
      <c r="I652" s="151">
        <v>33</v>
      </c>
      <c r="J652" s="172">
        <v>0.9</v>
      </c>
      <c r="K652" s="154">
        <v>0.90625</v>
      </c>
      <c r="L652" s="154">
        <v>0.941176470588235</v>
      </c>
      <c r="M652" s="154">
        <v>0.891891891891892</v>
      </c>
      <c r="N652" s="207">
        <v>983</v>
      </c>
      <c r="O652" s="153">
        <v>945</v>
      </c>
      <c r="P652" s="153">
        <v>29</v>
      </c>
      <c r="Q652" s="151">
        <v>30</v>
      </c>
      <c r="R652" s="151">
        <v>33</v>
      </c>
      <c r="S652" s="154">
        <v>0.961342828077314</v>
      </c>
      <c r="T652" s="154">
        <v>0.90625</v>
      </c>
      <c r="U652" s="155">
        <v>0.882352941176471</v>
      </c>
      <c r="V652" s="155">
        <v>0.891891891891892</v>
      </c>
      <c r="W652" s="173">
        <v>0.0238970588235294</v>
      </c>
      <c r="X652" s="158">
        <v>250</v>
      </c>
      <c r="Y652" s="208">
        <v>230</v>
      </c>
      <c r="Z652" s="208">
        <v>251</v>
      </c>
      <c r="AA652" s="208">
        <v>245</v>
      </c>
      <c r="AB652" s="209">
        <v>0.92</v>
      </c>
      <c r="AC652" s="155">
        <v>0.97609561752988</v>
      </c>
      <c r="AD652" s="173">
        <v>-0.0560956175298805</v>
      </c>
    </row>
    <row r="653" spans="1:30">
      <c r="A653" s="175" t="s">
        <v>375</v>
      </c>
      <c r="B653" s="214" t="s">
        <v>1822</v>
      </c>
      <c r="C653" s="214" t="s">
        <v>647</v>
      </c>
      <c r="D653" s="153">
        <v>40</v>
      </c>
      <c r="E653" s="153">
        <v>39</v>
      </c>
      <c r="F653" s="151">
        <v>43</v>
      </c>
      <c r="G653" s="151">
        <v>41</v>
      </c>
      <c r="H653" s="151">
        <v>48</v>
      </c>
      <c r="I653" s="151">
        <v>45</v>
      </c>
      <c r="J653" s="172">
        <v>0.9</v>
      </c>
      <c r="K653" s="154">
        <v>0.975</v>
      </c>
      <c r="L653" s="154">
        <v>0.953488372093023</v>
      </c>
      <c r="M653" s="154">
        <v>0.9375</v>
      </c>
      <c r="N653" s="207">
        <v>1207</v>
      </c>
      <c r="O653" s="153">
        <v>1145</v>
      </c>
      <c r="P653" s="153">
        <v>37</v>
      </c>
      <c r="Q653" s="151">
        <v>40</v>
      </c>
      <c r="R653" s="151">
        <v>43</v>
      </c>
      <c r="S653" s="154">
        <v>0.948632974316487</v>
      </c>
      <c r="T653" s="154">
        <v>0.925</v>
      </c>
      <c r="U653" s="155">
        <v>0.930232558139535</v>
      </c>
      <c r="V653" s="155">
        <v>0.895833333333333</v>
      </c>
      <c r="W653" s="173">
        <v>-0.00523255813953483</v>
      </c>
      <c r="X653" s="158">
        <v>318</v>
      </c>
      <c r="Y653" s="208">
        <v>296</v>
      </c>
      <c r="Z653" s="208">
        <v>314</v>
      </c>
      <c r="AA653" s="208">
        <v>294</v>
      </c>
      <c r="AB653" s="209">
        <v>0.930817610062893</v>
      </c>
      <c r="AC653" s="155">
        <v>0.936305732484076</v>
      </c>
      <c r="AD653" s="173">
        <v>-0.00548812242118335</v>
      </c>
    </row>
    <row r="654" spans="1:30">
      <c r="A654" s="175" t="s">
        <v>375</v>
      </c>
      <c r="B654" s="214" t="s">
        <v>1822</v>
      </c>
      <c r="C654" s="214" t="s">
        <v>648</v>
      </c>
      <c r="D654" s="153">
        <v>45</v>
      </c>
      <c r="E654" s="153">
        <v>44</v>
      </c>
      <c r="F654" s="151">
        <v>49</v>
      </c>
      <c r="G654" s="151">
        <v>48</v>
      </c>
      <c r="H654" s="151">
        <v>52</v>
      </c>
      <c r="I654" s="151">
        <v>51</v>
      </c>
      <c r="J654" s="172">
        <v>0.9</v>
      </c>
      <c r="K654" s="154">
        <v>0.977777777777778</v>
      </c>
      <c r="L654" s="154">
        <v>0.979591836734694</v>
      </c>
      <c r="M654" s="154">
        <v>0.980769230769231</v>
      </c>
      <c r="N654" s="207">
        <v>1397</v>
      </c>
      <c r="O654" s="153">
        <v>1370</v>
      </c>
      <c r="P654" s="153">
        <v>44</v>
      </c>
      <c r="Q654" s="151">
        <v>48</v>
      </c>
      <c r="R654" s="151">
        <v>51</v>
      </c>
      <c r="S654" s="154">
        <v>0.98067287043665</v>
      </c>
      <c r="T654" s="154">
        <v>0.977777777777778</v>
      </c>
      <c r="U654" s="155">
        <v>0.979591836734694</v>
      </c>
      <c r="V654" s="155">
        <v>0.980769230769231</v>
      </c>
      <c r="W654" s="173">
        <v>-0.00181405895691611</v>
      </c>
      <c r="X654" s="158">
        <v>365</v>
      </c>
      <c r="Y654" s="208">
        <v>358</v>
      </c>
      <c r="Z654" s="208">
        <v>359</v>
      </c>
      <c r="AA654" s="208">
        <v>351</v>
      </c>
      <c r="AB654" s="209">
        <v>0.980821917808219</v>
      </c>
      <c r="AC654" s="155">
        <v>0.977715877437326</v>
      </c>
      <c r="AD654" s="173">
        <v>0.00310604037089324</v>
      </c>
    </row>
    <row r="655" spans="1:30">
      <c r="A655" s="175" t="s">
        <v>375</v>
      </c>
      <c r="B655" s="214" t="s">
        <v>1822</v>
      </c>
      <c r="C655" s="214" t="s">
        <v>649</v>
      </c>
      <c r="D655" s="153">
        <v>38</v>
      </c>
      <c r="E655" s="153">
        <v>38</v>
      </c>
      <c r="F655" s="151">
        <v>37</v>
      </c>
      <c r="G655" s="151">
        <v>37</v>
      </c>
      <c r="H655" s="151">
        <v>44</v>
      </c>
      <c r="I655" s="151">
        <v>44</v>
      </c>
      <c r="J655" s="172">
        <v>0.9</v>
      </c>
      <c r="K655" s="154">
        <v>1</v>
      </c>
      <c r="L655" s="154">
        <v>1</v>
      </c>
      <c r="M655" s="154">
        <v>1</v>
      </c>
      <c r="N655" s="207">
        <v>1210</v>
      </c>
      <c r="O655" s="153">
        <v>1209</v>
      </c>
      <c r="P655" s="153">
        <v>38</v>
      </c>
      <c r="Q655" s="151">
        <v>37</v>
      </c>
      <c r="R655" s="151">
        <v>44</v>
      </c>
      <c r="S655" s="154">
        <v>0.999173553719008</v>
      </c>
      <c r="T655" s="154">
        <v>1</v>
      </c>
      <c r="U655" s="155">
        <v>1</v>
      </c>
      <c r="V655" s="155">
        <v>1</v>
      </c>
      <c r="W655" s="173">
        <v>0</v>
      </c>
      <c r="X655" s="158">
        <v>304</v>
      </c>
      <c r="Y655" s="208">
        <v>304</v>
      </c>
      <c r="Z655" s="208">
        <v>311</v>
      </c>
      <c r="AA655" s="208">
        <v>311</v>
      </c>
      <c r="AB655" s="209">
        <v>1</v>
      </c>
      <c r="AC655" s="155">
        <v>1</v>
      </c>
      <c r="AD655" s="173">
        <v>0</v>
      </c>
    </row>
    <row r="656" spans="1:30">
      <c r="A656" s="175" t="s">
        <v>375</v>
      </c>
      <c r="B656" s="214" t="s">
        <v>1822</v>
      </c>
      <c r="C656" s="214" t="s">
        <v>650</v>
      </c>
      <c r="D656" s="153">
        <v>35</v>
      </c>
      <c r="E656" s="153">
        <v>35</v>
      </c>
      <c r="F656" s="151">
        <v>34</v>
      </c>
      <c r="G656" s="151">
        <v>34</v>
      </c>
      <c r="H656" s="151">
        <v>39</v>
      </c>
      <c r="I656" s="151">
        <v>39</v>
      </c>
      <c r="J656" s="172">
        <v>0.9</v>
      </c>
      <c r="K656" s="154">
        <v>1</v>
      </c>
      <c r="L656" s="154">
        <v>1</v>
      </c>
      <c r="M656" s="154">
        <v>1</v>
      </c>
      <c r="N656" s="207">
        <v>1056</v>
      </c>
      <c r="O656" s="153">
        <v>1054</v>
      </c>
      <c r="P656" s="153">
        <v>35</v>
      </c>
      <c r="Q656" s="151">
        <v>33</v>
      </c>
      <c r="R656" s="151">
        <v>39</v>
      </c>
      <c r="S656" s="154">
        <v>0.998106060606061</v>
      </c>
      <c r="T656" s="154">
        <v>1</v>
      </c>
      <c r="U656" s="155">
        <v>0.970588235294118</v>
      </c>
      <c r="V656" s="155">
        <v>1</v>
      </c>
      <c r="W656" s="173">
        <v>0.0294117647058824</v>
      </c>
      <c r="X656" s="158">
        <v>269</v>
      </c>
      <c r="Y656" s="208">
        <v>268</v>
      </c>
      <c r="Z656" s="208">
        <v>269</v>
      </c>
      <c r="AA656" s="208">
        <v>268</v>
      </c>
      <c r="AB656" s="209">
        <v>0.996282527881041</v>
      </c>
      <c r="AC656" s="155">
        <v>0.996282527881041</v>
      </c>
      <c r="AD656" s="173">
        <v>0</v>
      </c>
    </row>
    <row r="657" spans="1:30">
      <c r="A657" s="175" t="s">
        <v>375</v>
      </c>
      <c r="B657" s="214" t="s">
        <v>1822</v>
      </c>
      <c r="C657" s="214" t="s">
        <v>651</v>
      </c>
      <c r="D657" s="153">
        <v>53</v>
      </c>
      <c r="E657" s="153">
        <v>43</v>
      </c>
      <c r="F657" s="151">
        <v>62</v>
      </c>
      <c r="G657" s="151">
        <v>50</v>
      </c>
      <c r="H657" s="151">
        <v>63</v>
      </c>
      <c r="I657" s="151">
        <v>55</v>
      </c>
      <c r="J657" s="172">
        <v>0.9</v>
      </c>
      <c r="K657" s="154">
        <v>0.811320754716981</v>
      </c>
      <c r="L657" s="154">
        <v>0.806451612903226</v>
      </c>
      <c r="M657" s="154">
        <v>0.873015873015873</v>
      </c>
      <c r="N657" s="207">
        <v>1638</v>
      </c>
      <c r="O657" s="153">
        <v>1454</v>
      </c>
      <c r="P657" s="153">
        <v>42</v>
      </c>
      <c r="Q657" s="151">
        <v>48</v>
      </c>
      <c r="R657" s="151">
        <v>53</v>
      </c>
      <c r="S657" s="154">
        <v>0.887667887667888</v>
      </c>
      <c r="T657" s="154">
        <v>0.792452830188679</v>
      </c>
      <c r="U657" s="155">
        <v>0.774193548387097</v>
      </c>
      <c r="V657" s="155">
        <v>0.841269841269841</v>
      </c>
      <c r="W657" s="173">
        <v>0.0182592818015825</v>
      </c>
      <c r="X657" s="158">
        <v>420</v>
      </c>
      <c r="Y657" s="208">
        <v>355</v>
      </c>
      <c r="Z657" s="208">
        <v>424</v>
      </c>
      <c r="AA657" s="208">
        <v>363</v>
      </c>
      <c r="AB657" s="209">
        <v>0.845238095238095</v>
      </c>
      <c r="AC657" s="155">
        <v>0.856132075471698</v>
      </c>
      <c r="AD657" s="173">
        <v>-0.0108939802336029</v>
      </c>
    </row>
    <row r="658" spans="1:30">
      <c r="A658" s="175" t="s">
        <v>375</v>
      </c>
      <c r="B658" s="214" t="s">
        <v>1822</v>
      </c>
      <c r="C658" s="214" t="s">
        <v>652</v>
      </c>
      <c r="D658" s="153">
        <v>46</v>
      </c>
      <c r="E658" s="153">
        <v>39</v>
      </c>
      <c r="F658" s="151">
        <v>56</v>
      </c>
      <c r="G658" s="151">
        <v>47</v>
      </c>
      <c r="H658" s="151">
        <v>58</v>
      </c>
      <c r="I658" s="151">
        <v>54</v>
      </c>
      <c r="J658" s="172">
        <v>0.9</v>
      </c>
      <c r="K658" s="154">
        <v>0.847826086956522</v>
      </c>
      <c r="L658" s="154">
        <v>0.839285714285714</v>
      </c>
      <c r="M658" s="154">
        <v>0.931034482758621</v>
      </c>
      <c r="N658" s="207">
        <v>1478</v>
      </c>
      <c r="O658" s="153">
        <v>1383</v>
      </c>
      <c r="P658" s="153">
        <v>39</v>
      </c>
      <c r="Q658" s="151">
        <v>46</v>
      </c>
      <c r="R658" s="151">
        <v>52</v>
      </c>
      <c r="S658" s="154">
        <v>0.935723951285521</v>
      </c>
      <c r="T658" s="154">
        <v>0.847826086956522</v>
      </c>
      <c r="U658" s="155">
        <v>0.821428571428571</v>
      </c>
      <c r="V658" s="155">
        <v>0.896551724137931</v>
      </c>
      <c r="W658" s="173">
        <v>0.0263975155279503</v>
      </c>
      <c r="X658" s="158">
        <v>387</v>
      </c>
      <c r="Y658" s="208">
        <v>355</v>
      </c>
      <c r="Z658" s="208">
        <v>373</v>
      </c>
      <c r="AA658" s="208">
        <v>349</v>
      </c>
      <c r="AB658" s="209">
        <v>0.917312661498708</v>
      </c>
      <c r="AC658" s="155">
        <v>0.935656836461126</v>
      </c>
      <c r="AD658" s="173">
        <v>-0.0183441749624179</v>
      </c>
    </row>
    <row r="659" spans="1:30">
      <c r="A659" s="175" t="s">
        <v>375</v>
      </c>
      <c r="B659" s="214" t="s">
        <v>33</v>
      </c>
      <c r="C659" s="214" t="s">
        <v>653</v>
      </c>
      <c r="D659" s="153">
        <v>44</v>
      </c>
      <c r="E659" s="153">
        <v>44</v>
      </c>
      <c r="F659" s="151">
        <v>37</v>
      </c>
      <c r="G659" s="151">
        <v>36</v>
      </c>
      <c r="H659" s="151">
        <v>43</v>
      </c>
      <c r="I659" s="151">
        <v>42</v>
      </c>
      <c r="J659" s="172">
        <v>0.9</v>
      </c>
      <c r="K659" s="154">
        <v>1</v>
      </c>
      <c r="L659" s="154">
        <v>0.972972972972973</v>
      </c>
      <c r="M659" s="154">
        <v>0.976744186046512</v>
      </c>
      <c r="N659" s="207">
        <v>1118</v>
      </c>
      <c r="O659" s="153">
        <v>1071</v>
      </c>
      <c r="P659" s="153">
        <v>43</v>
      </c>
      <c r="Q659" s="151">
        <v>34</v>
      </c>
      <c r="R659" s="151">
        <v>41</v>
      </c>
      <c r="S659" s="154">
        <v>0.957960644007156</v>
      </c>
      <c r="T659" s="154">
        <v>0.977272727272727</v>
      </c>
      <c r="U659" s="155">
        <v>0.918918918918919</v>
      </c>
      <c r="V659" s="155">
        <v>0.953488372093023</v>
      </c>
      <c r="W659" s="173">
        <v>0.0583538083538083</v>
      </c>
      <c r="X659" s="158">
        <v>288</v>
      </c>
      <c r="Y659" s="208">
        <v>274</v>
      </c>
      <c r="Z659" s="208">
        <v>281</v>
      </c>
      <c r="AA659" s="208">
        <v>266</v>
      </c>
      <c r="AB659" s="209">
        <v>0.951388888888889</v>
      </c>
      <c r="AC659" s="155">
        <v>0.94661921708185</v>
      </c>
      <c r="AD659" s="173">
        <v>0.00476967180703836</v>
      </c>
    </row>
    <row r="660" spans="1:30">
      <c r="A660" s="175" t="s">
        <v>375</v>
      </c>
      <c r="B660" s="214" t="s">
        <v>33</v>
      </c>
      <c r="C660" s="214" t="s">
        <v>654</v>
      </c>
      <c r="D660" s="153">
        <v>89</v>
      </c>
      <c r="E660" s="153">
        <v>88</v>
      </c>
      <c r="F660" s="151">
        <v>95</v>
      </c>
      <c r="G660" s="151">
        <v>93</v>
      </c>
      <c r="H660" s="151">
        <v>101</v>
      </c>
      <c r="I660" s="151">
        <v>98</v>
      </c>
      <c r="J660" s="172">
        <v>0.9</v>
      </c>
      <c r="K660" s="154">
        <v>0.98876404494382</v>
      </c>
      <c r="L660" s="154">
        <v>0.978947368421053</v>
      </c>
      <c r="M660" s="154">
        <v>0.97029702970297</v>
      </c>
      <c r="N660" s="207">
        <v>2564</v>
      </c>
      <c r="O660" s="153">
        <v>2476</v>
      </c>
      <c r="P660" s="153">
        <v>84</v>
      </c>
      <c r="Q660" s="151">
        <v>93</v>
      </c>
      <c r="R660" s="151">
        <v>97</v>
      </c>
      <c r="S660" s="154">
        <v>0.965678627145086</v>
      </c>
      <c r="T660" s="154">
        <v>0.943820224719101</v>
      </c>
      <c r="U660" s="155">
        <v>0.978947368421053</v>
      </c>
      <c r="V660" s="155">
        <v>0.96039603960396</v>
      </c>
      <c r="W660" s="173">
        <v>-0.0351271437019516</v>
      </c>
      <c r="X660" s="158">
        <v>652</v>
      </c>
      <c r="Y660" s="208">
        <v>631</v>
      </c>
      <c r="Z660" s="208">
        <v>674</v>
      </c>
      <c r="AA660" s="208">
        <v>652</v>
      </c>
      <c r="AB660" s="209">
        <v>0.967791411042945</v>
      </c>
      <c r="AC660" s="155">
        <v>0.967359050445104</v>
      </c>
      <c r="AD660" s="173">
        <v>0.000432360597840908</v>
      </c>
    </row>
    <row r="661" spans="1:30">
      <c r="A661" s="175" t="s">
        <v>375</v>
      </c>
      <c r="B661" s="214" t="s">
        <v>33</v>
      </c>
      <c r="C661" s="214" t="s">
        <v>655</v>
      </c>
      <c r="D661" s="153">
        <v>66</v>
      </c>
      <c r="E661" s="153">
        <v>64</v>
      </c>
      <c r="F661" s="151">
        <v>75</v>
      </c>
      <c r="G661" s="151">
        <v>72</v>
      </c>
      <c r="H661" s="151">
        <v>78</v>
      </c>
      <c r="I661" s="151">
        <v>75</v>
      </c>
      <c r="J661" s="172">
        <v>0.9</v>
      </c>
      <c r="K661" s="154">
        <v>0.96969696969697</v>
      </c>
      <c r="L661" s="154">
        <v>0.96</v>
      </c>
      <c r="M661" s="154">
        <v>0.961538461538462</v>
      </c>
      <c r="N661" s="207">
        <v>2082</v>
      </c>
      <c r="O661" s="153">
        <v>1847</v>
      </c>
      <c r="P661" s="153">
        <v>58</v>
      </c>
      <c r="Q661" s="151">
        <v>65</v>
      </c>
      <c r="R661" s="151">
        <v>70</v>
      </c>
      <c r="S661" s="154">
        <v>0.887127761767531</v>
      </c>
      <c r="T661" s="154">
        <v>0.878787878787879</v>
      </c>
      <c r="U661" s="155">
        <v>0.866666666666667</v>
      </c>
      <c r="V661" s="155">
        <v>0.897435897435897</v>
      </c>
      <c r="W661" s="173">
        <v>0.0121212121212121</v>
      </c>
      <c r="X661" s="158">
        <v>533</v>
      </c>
      <c r="Y661" s="208">
        <v>473</v>
      </c>
      <c r="Z661" s="208">
        <v>547</v>
      </c>
      <c r="AA661" s="208">
        <v>491</v>
      </c>
      <c r="AB661" s="209">
        <v>0.887429643527205</v>
      </c>
      <c r="AC661" s="155">
        <v>0.897623400365631</v>
      </c>
      <c r="AD661" s="173">
        <v>-0.0101937568384262</v>
      </c>
    </row>
    <row r="662" spans="1:30">
      <c r="A662" s="175" t="s">
        <v>375</v>
      </c>
      <c r="B662" s="214" t="s">
        <v>33</v>
      </c>
      <c r="C662" s="214" t="s">
        <v>656</v>
      </c>
      <c r="D662" s="153">
        <v>61</v>
      </c>
      <c r="E662" s="153">
        <v>56</v>
      </c>
      <c r="F662" s="151">
        <v>62</v>
      </c>
      <c r="G662" s="151">
        <v>59</v>
      </c>
      <c r="H662" s="151">
        <v>67</v>
      </c>
      <c r="I662" s="151">
        <v>66</v>
      </c>
      <c r="J662" s="172">
        <v>0.9</v>
      </c>
      <c r="K662" s="154">
        <v>0.918032786885246</v>
      </c>
      <c r="L662" s="154">
        <v>0.951612903225806</v>
      </c>
      <c r="M662" s="154">
        <v>0.985074626865672</v>
      </c>
      <c r="N662" s="207">
        <v>1740</v>
      </c>
      <c r="O662" s="153">
        <v>1557</v>
      </c>
      <c r="P662" s="153">
        <v>51</v>
      </c>
      <c r="Q662" s="151">
        <v>55</v>
      </c>
      <c r="R662" s="151">
        <v>63</v>
      </c>
      <c r="S662" s="154">
        <v>0.894827586206897</v>
      </c>
      <c r="T662" s="154">
        <v>0.836065573770492</v>
      </c>
      <c r="U662" s="155">
        <v>0.887096774193548</v>
      </c>
      <c r="V662" s="155">
        <v>0.940298507462687</v>
      </c>
      <c r="W662" s="173">
        <v>-0.0510312004230565</v>
      </c>
      <c r="X662" s="158">
        <v>451</v>
      </c>
      <c r="Y662" s="208">
        <v>403</v>
      </c>
      <c r="Z662" s="208">
        <v>456</v>
      </c>
      <c r="AA662" s="208">
        <v>412</v>
      </c>
      <c r="AB662" s="209">
        <v>0.893569844789357</v>
      </c>
      <c r="AC662" s="155">
        <v>0.903508771929825</v>
      </c>
      <c r="AD662" s="173">
        <v>-0.00993892714046762</v>
      </c>
    </row>
    <row r="663" spans="1:30">
      <c r="A663" s="175" t="s">
        <v>375</v>
      </c>
      <c r="B663" s="214" t="s">
        <v>33</v>
      </c>
      <c r="C663" s="214" t="s">
        <v>657</v>
      </c>
      <c r="D663" s="153">
        <v>84</v>
      </c>
      <c r="E663" s="153">
        <v>83</v>
      </c>
      <c r="F663" s="151">
        <v>76</v>
      </c>
      <c r="G663" s="151">
        <v>74</v>
      </c>
      <c r="H663" s="151">
        <v>81</v>
      </c>
      <c r="I663" s="151">
        <v>78</v>
      </c>
      <c r="J663" s="172">
        <v>0.9</v>
      </c>
      <c r="K663" s="154">
        <v>0.988095238095238</v>
      </c>
      <c r="L663" s="154">
        <v>0.973684210526316</v>
      </c>
      <c r="M663" s="154">
        <v>0.962962962962963</v>
      </c>
      <c r="N663" s="207">
        <v>2089</v>
      </c>
      <c r="O663" s="153">
        <v>1955</v>
      </c>
      <c r="P663" s="153">
        <v>82</v>
      </c>
      <c r="Q663" s="151">
        <v>68</v>
      </c>
      <c r="R663" s="151">
        <v>76</v>
      </c>
      <c r="S663" s="154">
        <v>0.935854475825754</v>
      </c>
      <c r="T663" s="154">
        <v>0.976190476190476</v>
      </c>
      <c r="U663" s="155">
        <v>0.894736842105263</v>
      </c>
      <c r="V663" s="155">
        <v>0.938271604938272</v>
      </c>
      <c r="W663" s="173">
        <v>0.081453634085213</v>
      </c>
      <c r="X663" s="158">
        <v>533</v>
      </c>
      <c r="Y663" s="208">
        <v>499</v>
      </c>
      <c r="Z663" s="208">
        <v>527</v>
      </c>
      <c r="AA663" s="208">
        <v>492</v>
      </c>
      <c r="AB663" s="209">
        <v>0.936210131332083</v>
      </c>
      <c r="AC663" s="155">
        <v>0.933586337760911</v>
      </c>
      <c r="AD663" s="173">
        <v>0.00262379357117171</v>
      </c>
    </row>
    <row r="664" spans="1:30">
      <c r="A664" s="175" t="s">
        <v>375</v>
      </c>
      <c r="B664" s="214" t="s">
        <v>33</v>
      </c>
      <c r="C664" s="214" t="s">
        <v>658</v>
      </c>
      <c r="D664" s="153">
        <v>38</v>
      </c>
      <c r="E664" s="153">
        <v>37</v>
      </c>
      <c r="F664" s="151">
        <v>42</v>
      </c>
      <c r="G664" s="151">
        <v>41</v>
      </c>
      <c r="H664" s="151">
        <v>40</v>
      </c>
      <c r="I664" s="151">
        <v>40</v>
      </c>
      <c r="J664" s="172">
        <v>0.9</v>
      </c>
      <c r="K664" s="154">
        <v>0.973684210526316</v>
      </c>
      <c r="L664" s="154">
        <v>0.976190476190476</v>
      </c>
      <c r="M664" s="154">
        <v>1</v>
      </c>
      <c r="N664" s="207">
        <v>1064</v>
      </c>
      <c r="O664" s="153">
        <v>1045</v>
      </c>
      <c r="P664" s="153">
        <v>37</v>
      </c>
      <c r="Q664" s="151">
        <v>41</v>
      </c>
      <c r="R664" s="151">
        <v>40</v>
      </c>
      <c r="S664" s="154">
        <v>0.982142857142857</v>
      </c>
      <c r="T664" s="154">
        <v>0.973684210526316</v>
      </c>
      <c r="U664" s="155">
        <v>0.976190476190476</v>
      </c>
      <c r="V664" s="155">
        <v>1</v>
      </c>
      <c r="W664" s="173">
        <v>-0.00250626566416035</v>
      </c>
      <c r="X664" s="158">
        <v>276</v>
      </c>
      <c r="Y664" s="208">
        <v>272</v>
      </c>
      <c r="Z664" s="208">
        <v>274</v>
      </c>
      <c r="AA664" s="208">
        <v>267</v>
      </c>
      <c r="AB664" s="209">
        <v>0.985507246376812</v>
      </c>
      <c r="AC664" s="155">
        <v>0.974452554744526</v>
      </c>
      <c r="AD664" s="173">
        <v>0.0110546916322861</v>
      </c>
    </row>
    <row r="665" spans="1:30">
      <c r="A665" s="175" t="s">
        <v>375</v>
      </c>
      <c r="B665" s="214" t="s">
        <v>33</v>
      </c>
      <c r="C665" s="214" t="s">
        <v>659</v>
      </c>
      <c r="D665" s="153">
        <v>86</v>
      </c>
      <c r="E665" s="153">
        <v>83</v>
      </c>
      <c r="F665" s="151">
        <v>93</v>
      </c>
      <c r="G665" s="151">
        <v>87</v>
      </c>
      <c r="H665" s="151">
        <v>99</v>
      </c>
      <c r="I665" s="151">
        <v>96</v>
      </c>
      <c r="J665" s="172">
        <v>0.9</v>
      </c>
      <c r="K665" s="154">
        <v>0.965116279069767</v>
      </c>
      <c r="L665" s="154">
        <v>0.935483870967742</v>
      </c>
      <c r="M665" s="154">
        <v>0.96969696969697</v>
      </c>
      <c r="N665" s="207">
        <v>2502</v>
      </c>
      <c r="O665" s="153">
        <v>2189</v>
      </c>
      <c r="P665" s="153">
        <v>77</v>
      </c>
      <c r="Q665" s="151">
        <v>80</v>
      </c>
      <c r="R665" s="151">
        <v>88</v>
      </c>
      <c r="S665" s="154">
        <v>0.874900079936051</v>
      </c>
      <c r="T665" s="154">
        <v>0.895348837209302</v>
      </c>
      <c r="U665" s="155">
        <v>0.860215053763441</v>
      </c>
      <c r="V665" s="155">
        <v>0.888888888888889</v>
      </c>
      <c r="W665" s="173">
        <v>0.0351337834458615</v>
      </c>
      <c r="X665" s="158">
        <v>648</v>
      </c>
      <c r="Y665" s="208">
        <v>582</v>
      </c>
      <c r="Z665" s="208">
        <v>651</v>
      </c>
      <c r="AA665" s="208">
        <v>574</v>
      </c>
      <c r="AB665" s="209">
        <v>0.898148148148148</v>
      </c>
      <c r="AC665" s="155">
        <v>0.881720430107527</v>
      </c>
      <c r="AD665" s="173">
        <v>0.0164277180406213</v>
      </c>
    </row>
    <row r="666" spans="1:30">
      <c r="A666" s="175" t="s">
        <v>375</v>
      </c>
      <c r="B666" s="214" t="s">
        <v>33</v>
      </c>
      <c r="C666" s="214" t="s">
        <v>660</v>
      </c>
      <c r="D666" s="153">
        <v>40</v>
      </c>
      <c r="E666" s="153">
        <v>28</v>
      </c>
      <c r="F666" s="151">
        <v>47</v>
      </c>
      <c r="G666" s="151">
        <v>36</v>
      </c>
      <c r="H666" s="151">
        <v>50</v>
      </c>
      <c r="I666" s="151">
        <v>41</v>
      </c>
      <c r="J666" s="172">
        <v>0.9</v>
      </c>
      <c r="K666" s="154">
        <v>0.7</v>
      </c>
      <c r="L666" s="154">
        <v>0.765957446808511</v>
      </c>
      <c r="M666" s="154">
        <v>0.82</v>
      </c>
      <c r="N666" s="207">
        <v>1205</v>
      </c>
      <c r="O666" s="153">
        <v>860</v>
      </c>
      <c r="P666" s="153">
        <v>21</v>
      </c>
      <c r="Q666" s="151">
        <v>30</v>
      </c>
      <c r="R666" s="151">
        <v>37</v>
      </c>
      <c r="S666" s="154">
        <v>0.713692946058091</v>
      </c>
      <c r="T666" s="154">
        <v>0.525</v>
      </c>
      <c r="U666" s="155">
        <v>0.638297872340426</v>
      </c>
      <c r="V666" s="155">
        <v>0.74</v>
      </c>
      <c r="W666" s="173">
        <v>-0.113297872340426</v>
      </c>
      <c r="X666" s="158">
        <v>311</v>
      </c>
      <c r="Y666" s="208">
        <v>208</v>
      </c>
      <c r="Z666" s="208">
        <v>307</v>
      </c>
      <c r="AA666" s="208">
        <v>220</v>
      </c>
      <c r="AB666" s="209">
        <v>0.668810289389068</v>
      </c>
      <c r="AC666" s="155">
        <v>0.716612377850163</v>
      </c>
      <c r="AD666" s="173">
        <v>-0.0478020884610953</v>
      </c>
    </row>
    <row r="667" spans="1:30">
      <c r="A667" s="175" t="s">
        <v>375</v>
      </c>
      <c r="B667" s="214" t="s">
        <v>33</v>
      </c>
      <c r="C667" s="214" t="s">
        <v>661</v>
      </c>
      <c r="D667" s="153">
        <v>71</v>
      </c>
      <c r="E667" s="153">
        <v>70</v>
      </c>
      <c r="F667" s="151">
        <v>71</v>
      </c>
      <c r="G667" s="151">
        <v>71</v>
      </c>
      <c r="H667" s="151">
        <v>73</v>
      </c>
      <c r="I667" s="151">
        <v>71</v>
      </c>
      <c r="J667" s="172">
        <v>0.9</v>
      </c>
      <c r="K667" s="154">
        <v>0.985915492957746</v>
      </c>
      <c r="L667" s="154">
        <v>1</v>
      </c>
      <c r="M667" s="154">
        <v>0.972602739726027</v>
      </c>
      <c r="N667" s="207">
        <v>1997</v>
      </c>
      <c r="O667" s="153">
        <v>1903</v>
      </c>
      <c r="P667" s="153">
        <v>69</v>
      </c>
      <c r="Q667" s="151">
        <v>71</v>
      </c>
      <c r="R667" s="151">
        <v>70</v>
      </c>
      <c r="S667" s="154">
        <v>0.952929394091137</v>
      </c>
      <c r="T667" s="154">
        <v>0.971830985915493</v>
      </c>
      <c r="U667" s="155">
        <v>1</v>
      </c>
      <c r="V667" s="155">
        <v>0.958904109589041</v>
      </c>
      <c r="W667" s="173">
        <v>-0.028169014084507</v>
      </c>
      <c r="X667" s="158">
        <v>509</v>
      </c>
      <c r="Y667" s="208">
        <v>485</v>
      </c>
      <c r="Z667" s="208">
        <v>508</v>
      </c>
      <c r="AA667" s="208">
        <v>485</v>
      </c>
      <c r="AB667" s="209">
        <v>0.952848722986248</v>
      </c>
      <c r="AC667" s="155">
        <v>0.954724409448819</v>
      </c>
      <c r="AD667" s="173">
        <v>-0.0018756864625713</v>
      </c>
    </row>
    <row r="668" spans="1:30">
      <c r="A668" s="175" t="s">
        <v>375</v>
      </c>
      <c r="B668" s="214" t="s">
        <v>33</v>
      </c>
      <c r="C668" s="214" t="s">
        <v>662</v>
      </c>
      <c r="D668" s="153">
        <v>83</v>
      </c>
      <c r="E668" s="153">
        <v>81</v>
      </c>
      <c r="F668" s="151">
        <v>84</v>
      </c>
      <c r="G668" s="151">
        <v>84</v>
      </c>
      <c r="H668" s="151">
        <v>88</v>
      </c>
      <c r="I668" s="151">
        <v>86</v>
      </c>
      <c r="J668" s="172">
        <v>0.9</v>
      </c>
      <c r="K668" s="154">
        <v>0.975903614457831</v>
      </c>
      <c r="L668" s="154">
        <v>1</v>
      </c>
      <c r="M668" s="154">
        <v>0.977272727272727</v>
      </c>
      <c r="N668" s="207">
        <v>2362</v>
      </c>
      <c r="O668" s="153">
        <v>2218</v>
      </c>
      <c r="P668" s="153">
        <v>78</v>
      </c>
      <c r="Q668" s="151">
        <v>83</v>
      </c>
      <c r="R668" s="151">
        <v>84</v>
      </c>
      <c r="S668" s="154">
        <v>0.939034716342083</v>
      </c>
      <c r="T668" s="154">
        <v>0.939759036144578</v>
      </c>
      <c r="U668" s="155">
        <v>0.988095238095238</v>
      </c>
      <c r="V668" s="155">
        <v>0.954545454545455</v>
      </c>
      <c r="W668" s="173">
        <v>-0.0483362019506598</v>
      </c>
      <c r="X668" s="158">
        <v>602</v>
      </c>
      <c r="Y668" s="208">
        <v>575</v>
      </c>
      <c r="Z668" s="208">
        <v>616</v>
      </c>
      <c r="AA668" s="208">
        <v>574</v>
      </c>
      <c r="AB668" s="209">
        <v>0.95514950166113</v>
      </c>
      <c r="AC668" s="155">
        <v>0.931818181818182</v>
      </c>
      <c r="AD668" s="173">
        <v>0.0233313198429478</v>
      </c>
    </row>
    <row r="669" spans="1:30">
      <c r="A669" s="175" t="s">
        <v>375</v>
      </c>
      <c r="B669" s="214" t="s">
        <v>33</v>
      </c>
      <c r="C669" s="214" t="s">
        <v>663</v>
      </c>
      <c r="D669" s="153">
        <v>72</v>
      </c>
      <c r="E669" s="153">
        <v>65</v>
      </c>
      <c r="F669" s="151">
        <v>78</v>
      </c>
      <c r="G669" s="151">
        <v>72</v>
      </c>
      <c r="H669" s="151">
        <v>83</v>
      </c>
      <c r="I669" s="151">
        <v>72</v>
      </c>
      <c r="J669" s="172">
        <v>0.9</v>
      </c>
      <c r="K669" s="154">
        <v>0.902777777777778</v>
      </c>
      <c r="L669" s="154">
        <v>0.923076923076923</v>
      </c>
      <c r="M669" s="154">
        <v>0.867469879518072</v>
      </c>
      <c r="N669" s="207">
        <v>2082</v>
      </c>
      <c r="O669" s="153">
        <v>1732</v>
      </c>
      <c r="P669" s="153">
        <v>58</v>
      </c>
      <c r="Q669" s="151">
        <v>66</v>
      </c>
      <c r="R669" s="151">
        <v>67</v>
      </c>
      <c r="S669" s="154">
        <v>0.831892411143132</v>
      </c>
      <c r="T669" s="154">
        <v>0.805555555555556</v>
      </c>
      <c r="U669" s="155">
        <v>0.846153846153846</v>
      </c>
      <c r="V669" s="155">
        <v>0.807228915662651</v>
      </c>
      <c r="W669" s="173">
        <v>-0.0405982905982906</v>
      </c>
      <c r="X669" s="158">
        <v>555</v>
      </c>
      <c r="Y669" s="208">
        <v>458</v>
      </c>
      <c r="Z669" s="208">
        <v>535</v>
      </c>
      <c r="AA669" s="208">
        <v>448</v>
      </c>
      <c r="AB669" s="209">
        <v>0.825225225225225</v>
      </c>
      <c r="AC669" s="155">
        <v>0.837383177570094</v>
      </c>
      <c r="AD669" s="173">
        <v>-0.0121579523448683</v>
      </c>
    </row>
    <row r="670" spans="1:30">
      <c r="A670" s="175" t="s">
        <v>375</v>
      </c>
      <c r="B670" s="214" t="s">
        <v>33</v>
      </c>
      <c r="C670" s="214" t="s">
        <v>664</v>
      </c>
      <c r="D670" s="153">
        <v>60</v>
      </c>
      <c r="E670" s="153">
        <v>56</v>
      </c>
      <c r="F670" s="151">
        <v>66</v>
      </c>
      <c r="G670" s="151">
        <v>62</v>
      </c>
      <c r="H670" s="151">
        <v>72</v>
      </c>
      <c r="I670" s="151">
        <v>67</v>
      </c>
      <c r="J670" s="172">
        <v>0.9</v>
      </c>
      <c r="K670" s="154">
        <v>0.933333333333333</v>
      </c>
      <c r="L670" s="154">
        <v>0.939393939393939</v>
      </c>
      <c r="M670" s="154">
        <v>0.930555555555556</v>
      </c>
      <c r="N670" s="207">
        <v>1794</v>
      </c>
      <c r="O670" s="153">
        <v>905</v>
      </c>
      <c r="P670" s="153">
        <v>40</v>
      </c>
      <c r="Q670" s="151">
        <v>44</v>
      </c>
      <c r="R670" s="151">
        <v>41</v>
      </c>
      <c r="S670" s="154">
        <v>0.504459308807135</v>
      </c>
      <c r="T670" s="154">
        <v>0.666666666666667</v>
      </c>
      <c r="U670" s="155">
        <v>0.666666666666667</v>
      </c>
      <c r="V670" s="155">
        <v>0.569444444444444</v>
      </c>
      <c r="W670" s="173">
        <v>0</v>
      </c>
      <c r="X670" s="158">
        <v>470</v>
      </c>
      <c r="Y670" s="208">
        <v>269</v>
      </c>
      <c r="Z670" s="208">
        <v>457</v>
      </c>
      <c r="AA670" s="208">
        <v>219</v>
      </c>
      <c r="AB670" s="209">
        <v>0.572340425531915</v>
      </c>
      <c r="AC670" s="155">
        <v>0.479212253829322</v>
      </c>
      <c r="AD670" s="173">
        <v>0.0931281717025932</v>
      </c>
    </row>
    <row r="671" spans="1:30">
      <c r="A671" s="175" t="s">
        <v>375</v>
      </c>
      <c r="B671" s="214" t="s">
        <v>33</v>
      </c>
      <c r="C671" s="214" t="s">
        <v>665</v>
      </c>
      <c r="D671" s="153">
        <v>65</v>
      </c>
      <c r="E671" s="153">
        <v>53</v>
      </c>
      <c r="F671" s="151">
        <v>73</v>
      </c>
      <c r="G671" s="151">
        <v>63</v>
      </c>
      <c r="H671" s="151">
        <v>76</v>
      </c>
      <c r="I671" s="151">
        <v>58</v>
      </c>
      <c r="J671" s="172">
        <v>0.9</v>
      </c>
      <c r="K671" s="154">
        <v>0.815384615384615</v>
      </c>
      <c r="L671" s="154">
        <v>0.863013698630137</v>
      </c>
      <c r="M671" s="154">
        <v>0.763157894736842</v>
      </c>
      <c r="N671" s="207">
        <v>1877</v>
      </c>
      <c r="O671" s="153">
        <v>994</v>
      </c>
      <c r="P671" s="153">
        <v>33</v>
      </c>
      <c r="Q671" s="151">
        <v>41</v>
      </c>
      <c r="R671" s="151">
        <v>40</v>
      </c>
      <c r="S671" s="154">
        <v>0.529568460309004</v>
      </c>
      <c r="T671" s="154">
        <v>0.507692307692308</v>
      </c>
      <c r="U671" s="155">
        <v>0.561643835616438</v>
      </c>
      <c r="V671" s="155">
        <v>0.526315789473684</v>
      </c>
      <c r="W671" s="173">
        <v>-0.0539515279241307</v>
      </c>
      <c r="X671" s="158">
        <v>538</v>
      </c>
      <c r="Y671" s="208">
        <v>274</v>
      </c>
      <c r="Z671" s="208">
        <v>481</v>
      </c>
      <c r="AA671" s="208">
        <v>282</v>
      </c>
      <c r="AB671" s="209">
        <v>0.509293680297398</v>
      </c>
      <c r="AC671" s="155">
        <v>0.586278586278586</v>
      </c>
      <c r="AD671" s="173">
        <v>-0.0769849059811886</v>
      </c>
    </row>
    <row r="672" spans="1:30">
      <c r="A672" s="175" t="s">
        <v>375</v>
      </c>
      <c r="B672" s="214" t="s">
        <v>33</v>
      </c>
      <c r="C672" s="214" t="s">
        <v>666</v>
      </c>
      <c r="D672" s="153">
        <v>43</v>
      </c>
      <c r="E672" s="153">
        <v>42</v>
      </c>
      <c r="F672" s="151">
        <v>46</v>
      </c>
      <c r="G672" s="151">
        <v>45</v>
      </c>
      <c r="H672" s="151">
        <v>45</v>
      </c>
      <c r="I672" s="151">
        <v>44</v>
      </c>
      <c r="J672" s="172">
        <v>0.9</v>
      </c>
      <c r="K672" s="154">
        <v>0.976744186046512</v>
      </c>
      <c r="L672" s="154">
        <v>0.978260869565217</v>
      </c>
      <c r="M672" s="154">
        <v>0.977777777777778</v>
      </c>
      <c r="N672" s="207">
        <v>1208</v>
      </c>
      <c r="O672" s="153">
        <v>1156</v>
      </c>
      <c r="P672" s="153">
        <v>41</v>
      </c>
      <c r="Q672" s="151">
        <v>42</v>
      </c>
      <c r="R672" s="151">
        <v>43</v>
      </c>
      <c r="S672" s="154">
        <v>0.956953642384106</v>
      </c>
      <c r="T672" s="154">
        <v>0.953488372093023</v>
      </c>
      <c r="U672" s="155">
        <v>0.91304347826087</v>
      </c>
      <c r="V672" s="155">
        <v>0.955555555555556</v>
      </c>
      <c r="W672" s="173">
        <v>0.0404448938321538</v>
      </c>
      <c r="X672" s="158">
        <v>303</v>
      </c>
      <c r="Y672" s="208">
        <v>286</v>
      </c>
      <c r="Z672" s="208">
        <v>316</v>
      </c>
      <c r="AA672" s="208">
        <v>304</v>
      </c>
      <c r="AB672" s="209">
        <v>0.943894389438944</v>
      </c>
      <c r="AC672" s="155">
        <v>0.962025316455696</v>
      </c>
      <c r="AD672" s="173">
        <v>-0.0181309270167523</v>
      </c>
    </row>
    <row r="673" spans="1:30">
      <c r="A673" s="175" t="s">
        <v>375</v>
      </c>
      <c r="B673" s="214" t="s">
        <v>33</v>
      </c>
      <c r="C673" s="214" t="s">
        <v>667</v>
      </c>
      <c r="D673" s="153">
        <v>52</v>
      </c>
      <c r="E673" s="153">
        <v>47</v>
      </c>
      <c r="F673" s="151">
        <v>55</v>
      </c>
      <c r="G673" s="151">
        <v>50</v>
      </c>
      <c r="H673" s="151">
        <v>58</v>
      </c>
      <c r="I673" s="151">
        <v>56</v>
      </c>
      <c r="J673" s="172">
        <v>0.9</v>
      </c>
      <c r="K673" s="154">
        <v>0.903846153846154</v>
      </c>
      <c r="L673" s="154">
        <v>0.909090909090909</v>
      </c>
      <c r="M673" s="154">
        <v>0.96551724137931</v>
      </c>
      <c r="N673" s="207">
        <v>1500</v>
      </c>
      <c r="O673" s="153">
        <v>1262</v>
      </c>
      <c r="P673" s="153">
        <v>40</v>
      </c>
      <c r="Q673" s="151">
        <v>44</v>
      </c>
      <c r="R673" s="151">
        <v>53</v>
      </c>
      <c r="S673" s="154">
        <v>0.841333333333333</v>
      </c>
      <c r="T673" s="154">
        <v>0.769230769230769</v>
      </c>
      <c r="U673" s="155">
        <v>0.8</v>
      </c>
      <c r="V673" s="155">
        <v>0.913793103448276</v>
      </c>
      <c r="W673" s="173">
        <v>-0.0307692307692308</v>
      </c>
      <c r="X673" s="158">
        <v>395</v>
      </c>
      <c r="Y673" s="208">
        <v>334</v>
      </c>
      <c r="Z673" s="208">
        <v>390</v>
      </c>
      <c r="AA673" s="208">
        <v>338</v>
      </c>
      <c r="AB673" s="209">
        <v>0.845569620253165</v>
      </c>
      <c r="AC673" s="155">
        <v>0.866666666666667</v>
      </c>
      <c r="AD673" s="173">
        <v>-0.0210970464135022</v>
      </c>
    </row>
    <row r="674" spans="1:30">
      <c r="A674" s="175" t="s">
        <v>668</v>
      </c>
      <c r="B674" s="214" t="s">
        <v>1823</v>
      </c>
      <c r="C674" s="214" t="s">
        <v>670</v>
      </c>
      <c r="D674" s="153">
        <v>28</v>
      </c>
      <c r="E674" s="153">
        <v>28</v>
      </c>
      <c r="F674" s="151">
        <v>29</v>
      </c>
      <c r="G674" s="151">
        <v>29</v>
      </c>
      <c r="H674" s="151">
        <v>31</v>
      </c>
      <c r="I674" s="151">
        <v>31</v>
      </c>
      <c r="J674" s="172">
        <v>0.9</v>
      </c>
      <c r="K674" s="154">
        <v>1</v>
      </c>
      <c r="L674" s="154">
        <v>1</v>
      </c>
      <c r="M674" s="154">
        <v>1</v>
      </c>
      <c r="N674" s="207">
        <v>816</v>
      </c>
      <c r="O674" s="153">
        <v>814</v>
      </c>
      <c r="P674" s="153">
        <v>28</v>
      </c>
      <c r="Q674" s="151">
        <v>29</v>
      </c>
      <c r="R674" s="151">
        <v>31</v>
      </c>
      <c r="S674" s="154">
        <v>0.997549019607843</v>
      </c>
      <c r="T674" s="154">
        <v>1</v>
      </c>
      <c r="U674" s="155">
        <v>1</v>
      </c>
      <c r="V674" s="155">
        <v>1</v>
      </c>
      <c r="W674" s="173">
        <v>0</v>
      </c>
      <c r="X674" s="158">
        <v>210</v>
      </c>
      <c r="Y674" s="208">
        <v>210</v>
      </c>
      <c r="Z674" s="208">
        <v>208</v>
      </c>
      <c r="AA674" s="208">
        <v>208</v>
      </c>
      <c r="AB674" s="209">
        <v>1</v>
      </c>
      <c r="AC674" s="155">
        <v>1</v>
      </c>
      <c r="AD674" s="173">
        <v>0</v>
      </c>
    </row>
    <row r="675" spans="1:30">
      <c r="A675" s="175" t="s">
        <v>668</v>
      </c>
      <c r="B675" s="214" t="s">
        <v>1823</v>
      </c>
      <c r="C675" s="214" t="s">
        <v>671</v>
      </c>
      <c r="D675" s="153">
        <v>23</v>
      </c>
      <c r="E675" s="153">
        <v>23</v>
      </c>
      <c r="F675" s="151">
        <v>23</v>
      </c>
      <c r="G675" s="151">
        <v>23</v>
      </c>
      <c r="H675" s="151">
        <v>23</v>
      </c>
      <c r="I675" s="151">
        <v>23</v>
      </c>
      <c r="J675" s="172">
        <v>0.9</v>
      </c>
      <c r="K675" s="154">
        <v>1</v>
      </c>
      <c r="L675" s="154">
        <v>1</v>
      </c>
      <c r="M675" s="154">
        <v>1</v>
      </c>
      <c r="N675" s="207">
        <v>653</v>
      </c>
      <c r="O675" s="153">
        <v>651</v>
      </c>
      <c r="P675" s="153">
        <v>23</v>
      </c>
      <c r="Q675" s="151">
        <v>23</v>
      </c>
      <c r="R675" s="151">
        <v>23</v>
      </c>
      <c r="S675" s="154">
        <v>0.996937212863706</v>
      </c>
      <c r="T675" s="154">
        <v>1</v>
      </c>
      <c r="U675" s="155">
        <v>1</v>
      </c>
      <c r="V675" s="155">
        <v>1</v>
      </c>
      <c r="W675" s="173">
        <v>0</v>
      </c>
      <c r="X675" s="158">
        <v>168</v>
      </c>
      <c r="Y675" s="208">
        <v>168</v>
      </c>
      <c r="Z675" s="208">
        <v>167</v>
      </c>
      <c r="AA675" s="208">
        <v>166</v>
      </c>
      <c r="AB675" s="209">
        <v>1</v>
      </c>
      <c r="AC675" s="155">
        <v>0.994011976047904</v>
      </c>
      <c r="AD675" s="173">
        <v>0.00598802395209586</v>
      </c>
    </row>
    <row r="676" spans="1:30">
      <c r="A676" s="175" t="s">
        <v>668</v>
      </c>
      <c r="B676" s="214" t="s">
        <v>1823</v>
      </c>
      <c r="C676" s="214" t="s">
        <v>672</v>
      </c>
      <c r="D676" s="153">
        <v>44</v>
      </c>
      <c r="E676" s="153">
        <v>44</v>
      </c>
      <c r="F676" s="151">
        <v>44</v>
      </c>
      <c r="G676" s="151">
        <v>44</v>
      </c>
      <c r="H676" s="151">
        <v>45</v>
      </c>
      <c r="I676" s="151">
        <v>45</v>
      </c>
      <c r="J676" s="172">
        <v>0.9</v>
      </c>
      <c r="K676" s="154">
        <v>1</v>
      </c>
      <c r="L676" s="154">
        <v>1</v>
      </c>
      <c r="M676" s="154">
        <v>1</v>
      </c>
      <c r="N676" s="207">
        <v>1184</v>
      </c>
      <c r="O676" s="153">
        <v>1172</v>
      </c>
      <c r="P676" s="153">
        <v>44</v>
      </c>
      <c r="Q676" s="151">
        <v>44</v>
      </c>
      <c r="R676" s="151">
        <v>45</v>
      </c>
      <c r="S676" s="154">
        <v>0.989864864864865</v>
      </c>
      <c r="T676" s="154">
        <v>1</v>
      </c>
      <c r="U676" s="155">
        <v>1</v>
      </c>
      <c r="V676" s="155">
        <v>1</v>
      </c>
      <c r="W676" s="173">
        <v>0</v>
      </c>
      <c r="X676" s="158">
        <v>307</v>
      </c>
      <c r="Y676" s="208">
        <v>305</v>
      </c>
      <c r="Z676" s="208">
        <v>307</v>
      </c>
      <c r="AA676" s="208">
        <v>302</v>
      </c>
      <c r="AB676" s="209">
        <v>0.993485342019544</v>
      </c>
      <c r="AC676" s="155">
        <v>0.98371335504886</v>
      </c>
      <c r="AD676" s="173">
        <v>0.00977198697068404</v>
      </c>
    </row>
    <row r="677" spans="1:30">
      <c r="A677" s="175" t="s">
        <v>668</v>
      </c>
      <c r="B677" s="214" t="s">
        <v>1823</v>
      </c>
      <c r="C677" s="214" t="s">
        <v>673</v>
      </c>
      <c r="D677" s="153">
        <v>38</v>
      </c>
      <c r="E677" s="153">
        <v>38</v>
      </c>
      <c r="F677" s="151">
        <v>40</v>
      </c>
      <c r="G677" s="151">
        <v>40</v>
      </c>
      <c r="H677" s="151">
        <v>45</v>
      </c>
      <c r="I677" s="151">
        <v>45</v>
      </c>
      <c r="J677" s="172">
        <v>0.9</v>
      </c>
      <c r="K677" s="154">
        <v>1</v>
      </c>
      <c r="L677" s="154">
        <v>1</v>
      </c>
      <c r="M677" s="154">
        <v>1</v>
      </c>
      <c r="N677" s="207">
        <v>1129</v>
      </c>
      <c r="O677" s="153">
        <v>1018</v>
      </c>
      <c r="P677" s="153">
        <v>35</v>
      </c>
      <c r="Q677" s="151">
        <v>36</v>
      </c>
      <c r="R677" s="151">
        <v>40</v>
      </c>
      <c r="S677" s="154">
        <v>0.901682905225864</v>
      </c>
      <c r="T677" s="154">
        <v>0.921052631578947</v>
      </c>
      <c r="U677" s="155">
        <v>0.9</v>
      </c>
      <c r="V677" s="155">
        <v>0.888888888888889</v>
      </c>
      <c r="W677" s="173">
        <v>0.0210526315789473</v>
      </c>
      <c r="X677" s="158">
        <v>293</v>
      </c>
      <c r="Y677" s="208">
        <v>265</v>
      </c>
      <c r="Z677" s="208">
        <v>292</v>
      </c>
      <c r="AA677" s="208">
        <v>265</v>
      </c>
      <c r="AB677" s="209">
        <v>0.904436860068259</v>
      </c>
      <c r="AC677" s="155">
        <v>0.907534246575342</v>
      </c>
      <c r="AD677" s="173">
        <v>-0.00309738650708302</v>
      </c>
    </row>
    <row r="678" spans="1:30">
      <c r="A678" s="175" t="s">
        <v>668</v>
      </c>
      <c r="B678" s="214" t="s">
        <v>1823</v>
      </c>
      <c r="C678" s="214" t="s">
        <v>674</v>
      </c>
      <c r="D678" s="153">
        <v>16</v>
      </c>
      <c r="E678" s="153">
        <v>16</v>
      </c>
      <c r="F678" s="151">
        <v>17</v>
      </c>
      <c r="G678" s="151">
        <v>17</v>
      </c>
      <c r="H678" s="151">
        <v>21</v>
      </c>
      <c r="I678" s="151">
        <v>21</v>
      </c>
      <c r="J678" s="172">
        <v>0.9</v>
      </c>
      <c r="K678" s="154">
        <v>1</v>
      </c>
      <c r="L678" s="154">
        <v>1</v>
      </c>
      <c r="M678" s="154">
        <v>1</v>
      </c>
      <c r="N678" s="207">
        <v>493</v>
      </c>
      <c r="O678" s="153">
        <v>492</v>
      </c>
      <c r="P678" s="153">
        <v>16</v>
      </c>
      <c r="Q678" s="151">
        <v>17</v>
      </c>
      <c r="R678" s="151">
        <v>21</v>
      </c>
      <c r="S678" s="154">
        <v>0.997971602434077</v>
      </c>
      <c r="T678" s="154">
        <v>1</v>
      </c>
      <c r="U678" s="155">
        <v>1</v>
      </c>
      <c r="V678" s="155">
        <v>1</v>
      </c>
      <c r="W678" s="173">
        <v>0</v>
      </c>
      <c r="X678" s="158">
        <v>126</v>
      </c>
      <c r="Y678" s="208">
        <v>126</v>
      </c>
      <c r="Z678" s="208">
        <v>127</v>
      </c>
      <c r="AA678" s="208">
        <v>126</v>
      </c>
      <c r="AB678" s="209">
        <v>1</v>
      </c>
      <c r="AC678" s="155">
        <v>0.992125984251969</v>
      </c>
      <c r="AD678" s="173">
        <v>0.00787401574803148</v>
      </c>
    </row>
    <row r="679" spans="1:30">
      <c r="A679" s="175" t="s">
        <v>668</v>
      </c>
      <c r="B679" s="214" t="s">
        <v>1823</v>
      </c>
      <c r="C679" s="214" t="s">
        <v>675</v>
      </c>
      <c r="D679" s="153">
        <v>22</v>
      </c>
      <c r="E679" s="153">
        <v>22</v>
      </c>
      <c r="F679" s="151">
        <v>24</v>
      </c>
      <c r="G679" s="151">
        <v>24</v>
      </c>
      <c r="H679" s="151">
        <v>24</v>
      </c>
      <c r="I679" s="151">
        <v>24</v>
      </c>
      <c r="J679" s="172">
        <v>0.9</v>
      </c>
      <c r="K679" s="154">
        <v>1</v>
      </c>
      <c r="L679" s="154">
        <v>1</v>
      </c>
      <c r="M679" s="154">
        <v>1</v>
      </c>
      <c r="N679" s="207">
        <v>668</v>
      </c>
      <c r="O679" s="153">
        <v>666</v>
      </c>
      <c r="P679" s="153">
        <v>21</v>
      </c>
      <c r="Q679" s="151">
        <v>24</v>
      </c>
      <c r="R679" s="151">
        <v>24</v>
      </c>
      <c r="S679" s="154">
        <v>0.997005988023952</v>
      </c>
      <c r="T679" s="154">
        <v>0.954545454545455</v>
      </c>
      <c r="U679" s="155">
        <v>1</v>
      </c>
      <c r="V679" s="155">
        <v>1</v>
      </c>
      <c r="W679" s="173">
        <v>-0.0454545454545454</v>
      </c>
      <c r="X679" s="158">
        <v>169</v>
      </c>
      <c r="Y679" s="208">
        <v>168</v>
      </c>
      <c r="Z679" s="208">
        <v>172</v>
      </c>
      <c r="AA679" s="208">
        <v>172</v>
      </c>
      <c r="AB679" s="209">
        <v>0.994082840236686</v>
      </c>
      <c r="AC679" s="155">
        <v>1</v>
      </c>
      <c r="AD679" s="173">
        <v>-0.00591715976331364</v>
      </c>
    </row>
    <row r="680" spans="1:30">
      <c r="A680" s="175" t="s">
        <v>668</v>
      </c>
      <c r="B680" s="214" t="s">
        <v>1823</v>
      </c>
      <c r="C680" s="214" t="s">
        <v>676</v>
      </c>
      <c r="D680" s="153">
        <v>17</v>
      </c>
      <c r="E680" s="153">
        <v>17</v>
      </c>
      <c r="F680" s="151">
        <v>18</v>
      </c>
      <c r="G680" s="151">
        <v>18</v>
      </c>
      <c r="H680" s="151">
        <v>21</v>
      </c>
      <c r="I680" s="151">
        <v>21</v>
      </c>
      <c r="J680" s="172">
        <v>0.9</v>
      </c>
      <c r="K680" s="154">
        <v>1</v>
      </c>
      <c r="L680" s="154">
        <v>1</v>
      </c>
      <c r="M680" s="154">
        <v>1</v>
      </c>
      <c r="N680" s="207">
        <v>525</v>
      </c>
      <c r="O680" s="153">
        <v>525</v>
      </c>
      <c r="P680" s="153">
        <v>17</v>
      </c>
      <c r="Q680" s="151">
        <v>18</v>
      </c>
      <c r="R680" s="151">
        <v>21</v>
      </c>
      <c r="S680" s="154">
        <v>1</v>
      </c>
      <c r="T680" s="154">
        <v>1</v>
      </c>
      <c r="U680" s="155">
        <v>1</v>
      </c>
      <c r="V680" s="155">
        <v>1</v>
      </c>
      <c r="W680" s="173">
        <v>0</v>
      </c>
      <c r="X680" s="158">
        <v>132</v>
      </c>
      <c r="Y680" s="208">
        <v>132</v>
      </c>
      <c r="Z680" s="208">
        <v>134</v>
      </c>
      <c r="AA680" s="208">
        <v>134</v>
      </c>
      <c r="AB680" s="209">
        <v>1</v>
      </c>
      <c r="AC680" s="155">
        <v>1</v>
      </c>
      <c r="AD680" s="173">
        <v>0</v>
      </c>
    </row>
    <row r="681" spans="1:30">
      <c r="A681" s="175" t="s">
        <v>668</v>
      </c>
      <c r="B681" s="214" t="s">
        <v>1823</v>
      </c>
      <c r="C681" s="214" t="s">
        <v>677</v>
      </c>
      <c r="D681" s="153">
        <v>24</v>
      </c>
      <c r="E681" s="153">
        <v>24</v>
      </c>
      <c r="F681" s="151">
        <v>25</v>
      </c>
      <c r="G681" s="151">
        <v>25</v>
      </c>
      <c r="H681" s="151">
        <v>28</v>
      </c>
      <c r="I681" s="151">
        <v>28</v>
      </c>
      <c r="J681" s="172">
        <v>0.9</v>
      </c>
      <c r="K681" s="154">
        <v>1</v>
      </c>
      <c r="L681" s="154">
        <v>1</v>
      </c>
      <c r="M681" s="154">
        <v>1</v>
      </c>
      <c r="N681" s="207">
        <v>730</v>
      </c>
      <c r="O681" s="153">
        <v>624</v>
      </c>
      <c r="P681" s="153">
        <v>21</v>
      </c>
      <c r="Q681" s="151">
        <v>21</v>
      </c>
      <c r="R681" s="151">
        <v>24</v>
      </c>
      <c r="S681" s="154">
        <v>0.854794520547945</v>
      </c>
      <c r="T681" s="154">
        <v>0.875</v>
      </c>
      <c r="U681" s="155">
        <v>0.84</v>
      </c>
      <c r="V681" s="155">
        <v>0.857142857142857</v>
      </c>
      <c r="W681" s="173">
        <v>0.035</v>
      </c>
      <c r="X681" s="158">
        <v>186</v>
      </c>
      <c r="Y681" s="208">
        <v>160</v>
      </c>
      <c r="Z681" s="208">
        <v>186</v>
      </c>
      <c r="AA681" s="208">
        <v>158</v>
      </c>
      <c r="AB681" s="209">
        <v>0.860215053763441</v>
      </c>
      <c r="AC681" s="155">
        <v>0.849462365591398</v>
      </c>
      <c r="AD681" s="173">
        <v>0.010752688172043</v>
      </c>
    </row>
    <row r="682" spans="1:30">
      <c r="A682" s="175" t="s">
        <v>668</v>
      </c>
      <c r="B682" s="214" t="s">
        <v>1823</v>
      </c>
      <c r="C682" s="214" t="s">
        <v>678</v>
      </c>
      <c r="D682" s="153">
        <v>37</v>
      </c>
      <c r="E682" s="153">
        <v>36</v>
      </c>
      <c r="F682" s="151">
        <v>43</v>
      </c>
      <c r="G682" s="151">
        <v>42</v>
      </c>
      <c r="H682" s="151">
        <v>42</v>
      </c>
      <c r="I682" s="151">
        <v>41</v>
      </c>
      <c r="J682" s="172">
        <v>0.9</v>
      </c>
      <c r="K682" s="154">
        <v>0.972972972972973</v>
      </c>
      <c r="L682" s="154">
        <v>0.976744186046512</v>
      </c>
      <c r="M682" s="154">
        <v>0.976190476190476</v>
      </c>
      <c r="N682" s="207">
        <v>1118</v>
      </c>
      <c r="O682" s="153">
        <v>1064</v>
      </c>
      <c r="P682" s="153">
        <v>35</v>
      </c>
      <c r="Q682" s="151">
        <v>42</v>
      </c>
      <c r="R682" s="151">
        <v>41</v>
      </c>
      <c r="S682" s="154">
        <v>0.95169946332737</v>
      </c>
      <c r="T682" s="154">
        <v>0.945945945945946</v>
      </c>
      <c r="U682" s="155">
        <v>0.976744186046512</v>
      </c>
      <c r="V682" s="155">
        <v>0.976190476190476</v>
      </c>
      <c r="W682" s="173">
        <v>-0.0307982401005656</v>
      </c>
      <c r="X682" s="158">
        <v>281</v>
      </c>
      <c r="Y682" s="208">
        <v>270</v>
      </c>
      <c r="Z682" s="208">
        <v>289</v>
      </c>
      <c r="AA682" s="208">
        <v>274</v>
      </c>
      <c r="AB682" s="209">
        <v>0.96085409252669</v>
      </c>
      <c r="AC682" s="155">
        <v>0.948096885813149</v>
      </c>
      <c r="AD682" s="173">
        <v>0.0127572067135416</v>
      </c>
    </row>
    <row r="683" spans="1:30">
      <c r="A683" s="175" t="s">
        <v>668</v>
      </c>
      <c r="B683" s="214" t="s">
        <v>1824</v>
      </c>
      <c r="C683" s="214" t="s">
        <v>679</v>
      </c>
      <c r="D683" s="153">
        <v>26</v>
      </c>
      <c r="E683" s="153">
        <v>26</v>
      </c>
      <c r="F683" s="151">
        <v>27</v>
      </c>
      <c r="G683" s="151">
        <v>27</v>
      </c>
      <c r="H683" s="151">
        <v>29</v>
      </c>
      <c r="I683" s="151">
        <v>29</v>
      </c>
      <c r="J683" s="172">
        <v>0.9</v>
      </c>
      <c r="K683" s="154">
        <v>1</v>
      </c>
      <c r="L683" s="154">
        <v>1</v>
      </c>
      <c r="M683" s="154">
        <v>1</v>
      </c>
      <c r="N683" s="207">
        <v>709</v>
      </c>
      <c r="O683" s="153">
        <v>701</v>
      </c>
      <c r="P683" s="153">
        <v>26</v>
      </c>
      <c r="Q683" s="151">
        <v>27</v>
      </c>
      <c r="R683" s="151">
        <v>29</v>
      </c>
      <c r="S683" s="154">
        <v>0.988716502115656</v>
      </c>
      <c r="T683" s="154">
        <v>1</v>
      </c>
      <c r="U683" s="155">
        <v>1</v>
      </c>
      <c r="V683" s="155">
        <v>1</v>
      </c>
      <c r="W683" s="173">
        <v>0</v>
      </c>
      <c r="X683" s="158">
        <v>187</v>
      </c>
      <c r="Y683" s="208">
        <v>184</v>
      </c>
      <c r="Z683" s="208">
        <v>178</v>
      </c>
      <c r="AA683" s="208">
        <v>176</v>
      </c>
      <c r="AB683" s="209">
        <v>0.983957219251337</v>
      </c>
      <c r="AC683" s="155">
        <v>0.98876404494382</v>
      </c>
      <c r="AD683" s="173">
        <v>-0.00480682569248325</v>
      </c>
    </row>
    <row r="684" spans="1:30">
      <c r="A684" s="175" t="s">
        <v>668</v>
      </c>
      <c r="B684" s="214" t="s">
        <v>1824</v>
      </c>
      <c r="C684" s="214" t="s">
        <v>680</v>
      </c>
      <c r="D684" s="153">
        <v>58</v>
      </c>
      <c r="E684" s="153">
        <v>55</v>
      </c>
      <c r="F684" s="151">
        <v>62</v>
      </c>
      <c r="G684" s="151">
        <v>61</v>
      </c>
      <c r="H684" s="151">
        <v>60</v>
      </c>
      <c r="I684" s="151">
        <v>58</v>
      </c>
      <c r="J684" s="172">
        <v>0.9</v>
      </c>
      <c r="K684" s="154">
        <v>0.948275862068966</v>
      </c>
      <c r="L684" s="154">
        <v>0.983870967741935</v>
      </c>
      <c r="M684" s="154">
        <v>0.966666666666667</v>
      </c>
      <c r="N684" s="207">
        <v>1708</v>
      </c>
      <c r="O684" s="153">
        <v>1643</v>
      </c>
      <c r="P684" s="153">
        <v>53</v>
      </c>
      <c r="Q684" s="151">
        <v>61</v>
      </c>
      <c r="R684" s="151">
        <v>56</v>
      </c>
      <c r="S684" s="154">
        <v>0.961943793911007</v>
      </c>
      <c r="T684" s="154">
        <v>0.913793103448276</v>
      </c>
      <c r="U684" s="155">
        <v>0.983870967741935</v>
      </c>
      <c r="V684" s="155">
        <v>0.933333333333333</v>
      </c>
      <c r="W684" s="173">
        <v>-0.0700778642936596</v>
      </c>
      <c r="X684" s="158">
        <v>433</v>
      </c>
      <c r="Y684" s="208">
        <v>413</v>
      </c>
      <c r="Z684" s="208">
        <v>444</v>
      </c>
      <c r="AA684" s="208">
        <v>429</v>
      </c>
      <c r="AB684" s="209">
        <v>0.953810623556582</v>
      </c>
      <c r="AC684" s="155">
        <v>0.966216216216216</v>
      </c>
      <c r="AD684" s="173">
        <v>-0.0124055926596343</v>
      </c>
    </row>
    <row r="685" spans="1:30">
      <c r="A685" s="175" t="s">
        <v>668</v>
      </c>
      <c r="B685" s="214" t="s">
        <v>1824</v>
      </c>
      <c r="C685" s="214" t="s">
        <v>681</v>
      </c>
      <c r="D685" s="153">
        <v>18</v>
      </c>
      <c r="E685" s="153">
        <v>18</v>
      </c>
      <c r="F685" s="151">
        <v>19</v>
      </c>
      <c r="G685" s="151">
        <v>19</v>
      </c>
      <c r="H685" s="151">
        <v>18</v>
      </c>
      <c r="I685" s="151">
        <v>18</v>
      </c>
      <c r="J685" s="172">
        <v>0.9</v>
      </c>
      <c r="K685" s="154">
        <v>1</v>
      </c>
      <c r="L685" s="154">
        <v>1</v>
      </c>
      <c r="M685" s="154">
        <v>1</v>
      </c>
      <c r="N685" s="207">
        <v>485</v>
      </c>
      <c r="O685" s="153">
        <v>483</v>
      </c>
      <c r="P685" s="153">
        <v>18</v>
      </c>
      <c r="Q685" s="151">
        <v>19</v>
      </c>
      <c r="R685" s="151">
        <v>18</v>
      </c>
      <c r="S685" s="154">
        <v>0.995876288659794</v>
      </c>
      <c r="T685" s="154">
        <v>1</v>
      </c>
      <c r="U685" s="155">
        <v>1</v>
      </c>
      <c r="V685" s="155">
        <v>1</v>
      </c>
      <c r="W685" s="173">
        <v>0</v>
      </c>
      <c r="X685" s="158">
        <v>128</v>
      </c>
      <c r="Y685" s="208">
        <v>127</v>
      </c>
      <c r="Z685" s="208">
        <v>126</v>
      </c>
      <c r="AA685" s="208">
        <v>126</v>
      </c>
      <c r="AB685" s="209">
        <v>0.9921875</v>
      </c>
      <c r="AC685" s="155">
        <v>1</v>
      </c>
      <c r="AD685" s="173">
        <v>-0.0078125</v>
      </c>
    </row>
    <row r="686" spans="1:30">
      <c r="A686" s="175" t="s">
        <v>668</v>
      </c>
      <c r="B686" s="214" t="s">
        <v>1824</v>
      </c>
      <c r="C686" s="214" t="s">
        <v>682</v>
      </c>
      <c r="D686" s="153">
        <v>44</v>
      </c>
      <c r="E686" s="153">
        <v>41</v>
      </c>
      <c r="F686" s="151">
        <v>50</v>
      </c>
      <c r="G686" s="151">
        <v>49</v>
      </c>
      <c r="H686" s="151">
        <v>47</v>
      </c>
      <c r="I686" s="151">
        <v>45</v>
      </c>
      <c r="J686" s="172">
        <v>0.9</v>
      </c>
      <c r="K686" s="154">
        <v>0.931818181818182</v>
      </c>
      <c r="L686" s="154">
        <v>0.98</v>
      </c>
      <c r="M686" s="154">
        <v>0.957446808510638</v>
      </c>
      <c r="N686" s="207">
        <v>1340</v>
      </c>
      <c r="O686" s="153">
        <v>1308</v>
      </c>
      <c r="P686" s="153">
        <v>41</v>
      </c>
      <c r="Q686" s="151">
        <v>49</v>
      </c>
      <c r="R686" s="151">
        <v>44</v>
      </c>
      <c r="S686" s="154">
        <v>0.976119402985075</v>
      </c>
      <c r="T686" s="154">
        <v>0.931818181818182</v>
      </c>
      <c r="U686" s="155">
        <v>0.98</v>
      </c>
      <c r="V686" s="155">
        <v>0.936170212765957</v>
      </c>
      <c r="W686" s="173">
        <v>-0.0481818181818182</v>
      </c>
      <c r="X686" s="158">
        <v>345</v>
      </c>
      <c r="Y686" s="208">
        <v>334</v>
      </c>
      <c r="Z686" s="208">
        <v>348</v>
      </c>
      <c r="AA686" s="208">
        <v>336</v>
      </c>
      <c r="AB686" s="209">
        <v>0.968115942028986</v>
      </c>
      <c r="AC686" s="155">
        <v>0.96551724137931</v>
      </c>
      <c r="AD686" s="173">
        <v>0.00259870064967516</v>
      </c>
    </row>
    <row r="687" spans="1:30">
      <c r="A687" s="175" t="s">
        <v>668</v>
      </c>
      <c r="B687" s="214" t="s">
        <v>1824</v>
      </c>
      <c r="C687" s="214" t="s">
        <v>683</v>
      </c>
      <c r="D687" s="153">
        <v>11</v>
      </c>
      <c r="E687" s="153">
        <v>11</v>
      </c>
      <c r="F687" s="151">
        <v>11</v>
      </c>
      <c r="G687" s="151">
        <v>11</v>
      </c>
      <c r="H687" s="151">
        <v>13</v>
      </c>
      <c r="I687" s="151">
        <v>13</v>
      </c>
      <c r="J687" s="172">
        <v>0.9</v>
      </c>
      <c r="K687" s="154">
        <v>1</v>
      </c>
      <c r="L687" s="154">
        <v>1</v>
      </c>
      <c r="M687" s="154">
        <v>1</v>
      </c>
      <c r="N687" s="207">
        <v>315</v>
      </c>
      <c r="O687" s="153">
        <v>282</v>
      </c>
      <c r="P687" s="153">
        <v>8</v>
      </c>
      <c r="Q687" s="151">
        <v>10</v>
      </c>
      <c r="R687" s="151">
        <v>11</v>
      </c>
      <c r="S687" s="154">
        <v>0.895238095238095</v>
      </c>
      <c r="T687" s="154">
        <v>0.727272727272727</v>
      </c>
      <c r="U687" s="155">
        <v>0.909090909090909</v>
      </c>
      <c r="V687" s="155">
        <v>0.846153846153846</v>
      </c>
      <c r="W687" s="173">
        <v>-0.181818181818182</v>
      </c>
      <c r="X687" s="158">
        <v>83</v>
      </c>
      <c r="Y687" s="208">
        <v>73</v>
      </c>
      <c r="Z687" s="208">
        <v>82</v>
      </c>
      <c r="AA687" s="208">
        <v>75</v>
      </c>
      <c r="AB687" s="209">
        <v>0.879518072289157</v>
      </c>
      <c r="AC687" s="155">
        <v>0.914634146341463</v>
      </c>
      <c r="AD687" s="173">
        <v>-0.0351160740523069</v>
      </c>
    </row>
    <row r="688" spans="1:30">
      <c r="A688" s="175" t="s">
        <v>668</v>
      </c>
      <c r="B688" s="214" t="s">
        <v>1824</v>
      </c>
      <c r="C688" s="214" t="s">
        <v>684</v>
      </c>
      <c r="D688" s="153">
        <v>28</v>
      </c>
      <c r="E688" s="153">
        <v>28</v>
      </c>
      <c r="F688" s="151">
        <v>32</v>
      </c>
      <c r="G688" s="151">
        <v>32</v>
      </c>
      <c r="H688" s="151">
        <v>27</v>
      </c>
      <c r="I688" s="151">
        <v>27</v>
      </c>
      <c r="J688" s="172">
        <v>0.9</v>
      </c>
      <c r="K688" s="154">
        <v>1</v>
      </c>
      <c r="L688" s="154">
        <v>1</v>
      </c>
      <c r="M688" s="154">
        <v>1</v>
      </c>
      <c r="N688" s="207">
        <v>852</v>
      </c>
      <c r="O688" s="153">
        <v>829</v>
      </c>
      <c r="P688" s="153">
        <v>25</v>
      </c>
      <c r="Q688" s="151">
        <v>31</v>
      </c>
      <c r="R688" s="151">
        <v>27</v>
      </c>
      <c r="S688" s="154">
        <v>0.973004694835681</v>
      </c>
      <c r="T688" s="154">
        <v>0.892857142857143</v>
      </c>
      <c r="U688" s="155">
        <v>0.96875</v>
      </c>
      <c r="V688" s="155">
        <v>1</v>
      </c>
      <c r="W688" s="173">
        <v>-0.0758928571428571</v>
      </c>
      <c r="X688" s="158">
        <v>215</v>
      </c>
      <c r="Y688" s="208">
        <v>211</v>
      </c>
      <c r="Z688" s="208">
        <v>223</v>
      </c>
      <c r="AA688" s="208">
        <v>217</v>
      </c>
      <c r="AB688" s="209">
        <v>0.981395348837209</v>
      </c>
      <c r="AC688" s="155">
        <v>0.973094170403587</v>
      </c>
      <c r="AD688" s="173">
        <v>0.00830117843362177</v>
      </c>
    </row>
    <row r="689" spans="1:30">
      <c r="A689" s="175" t="s">
        <v>668</v>
      </c>
      <c r="B689" s="214" t="s">
        <v>1824</v>
      </c>
      <c r="C689" s="214" t="s">
        <v>685</v>
      </c>
      <c r="D689" s="153">
        <v>23</v>
      </c>
      <c r="E689" s="153">
        <v>22</v>
      </c>
      <c r="F689" s="151">
        <v>26</v>
      </c>
      <c r="G689" s="151">
        <v>26</v>
      </c>
      <c r="H689" s="151">
        <v>26</v>
      </c>
      <c r="I689" s="151">
        <v>26</v>
      </c>
      <c r="J689" s="172">
        <v>0.9</v>
      </c>
      <c r="K689" s="154">
        <v>0.956521739130435</v>
      </c>
      <c r="L689" s="154">
        <v>1</v>
      </c>
      <c r="M689" s="154">
        <v>1</v>
      </c>
      <c r="N689" s="207">
        <v>702</v>
      </c>
      <c r="O689" s="153">
        <v>661</v>
      </c>
      <c r="P689" s="153">
        <v>21</v>
      </c>
      <c r="Q689" s="151">
        <v>25</v>
      </c>
      <c r="R689" s="151">
        <v>25</v>
      </c>
      <c r="S689" s="154">
        <v>0.941595441595442</v>
      </c>
      <c r="T689" s="154">
        <v>0.91304347826087</v>
      </c>
      <c r="U689" s="155">
        <v>0.961538461538462</v>
      </c>
      <c r="V689" s="155">
        <v>0.961538461538462</v>
      </c>
      <c r="W689" s="173">
        <v>-0.0484949832775921</v>
      </c>
      <c r="X689" s="158">
        <v>181</v>
      </c>
      <c r="Y689" s="208">
        <v>170</v>
      </c>
      <c r="Z689" s="208">
        <v>183</v>
      </c>
      <c r="AA689" s="208">
        <v>171</v>
      </c>
      <c r="AB689" s="209">
        <v>0.939226519337017</v>
      </c>
      <c r="AC689" s="155">
        <v>0.934426229508197</v>
      </c>
      <c r="AD689" s="173">
        <v>0.00480028982881986</v>
      </c>
    </row>
    <row r="690" spans="1:30">
      <c r="A690" s="175" t="s">
        <v>668</v>
      </c>
      <c r="B690" s="214" t="s">
        <v>1824</v>
      </c>
      <c r="C690" s="214" t="s">
        <v>686</v>
      </c>
      <c r="D690" s="153">
        <v>34</v>
      </c>
      <c r="E690" s="153">
        <v>33</v>
      </c>
      <c r="F690" s="151">
        <v>36</v>
      </c>
      <c r="G690" s="151">
        <v>36</v>
      </c>
      <c r="H690" s="151">
        <v>33</v>
      </c>
      <c r="I690" s="151">
        <v>33</v>
      </c>
      <c r="J690" s="172">
        <v>0.9</v>
      </c>
      <c r="K690" s="154">
        <v>0.970588235294118</v>
      </c>
      <c r="L690" s="154">
        <v>1</v>
      </c>
      <c r="M690" s="154">
        <v>1</v>
      </c>
      <c r="N690" s="207">
        <v>933</v>
      </c>
      <c r="O690" s="153">
        <v>919</v>
      </c>
      <c r="P690" s="153">
        <v>33</v>
      </c>
      <c r="Q690" s="151">
        <v>36</v>
      </c>
      <c r="R690" s="151">
        <v>33</v>
      </c>
      <c r="S690" s="154">
        <v>0.984994640943194</v>
      </c>
      <c r="T690" s="154">
        <v>0.970588235294118</v>
      </c>
      <c r="U690" s="155">
        <v>1</v>
      </c>
      <c r="V690" s="155">
        <v>1</v>
      </c>
      <c r="W690" s="173">
        <v>-0.0294117647058824</v>
      </c>
      <c r="X690" s="158">
        <v>237</v>
      </c>
      <c r="Y690" s="208">
        <v>235</v>
      </c>
      <c r="Z690" s="208">
        <v>248</v>
      </c>
      <c r="AA690" s="208">
        <v>244</v>
      </c>
      <c r="AB690" s="209">
        <v>0.991561181434599</v>
      </c>
      <c r="AC690" s="155">
        <v>0.983870967741935</v>
      </c>
      <c r="AD690" s="173">
        <v>0.00769021369266365</v>
      </c>
    </row>
    <row r="691" spans="1:30">
      <c r="A691" s="175" t="s">
        <v>668</v>
      </c>
      <c r="B691" s="214" t="s">
        <v>1824</v>
      </c>
      <c r="C691" s="214" t="s">
        <v>687</v>
      </c>
      <c r="D691" s="153">
        <v>62</v>
      </c>
      <c r="E691" s="153">
        <v>61</v>
      </c>
      <c r="F691" s="151">
        <v>71</v>
      </c>
      <c r="G691" s="151">
        <v>69</v>
      </c>
      <c r="H691" s="151">
        <v>69</v>
      </c>
      <c r="I691" s="151">
        <v>68</v>
      </c>
      <c r="J691" s="172">
        <v>0.9</v>
      </c>
      <c r="K691" s="154">
        <v>0.983870967741935</v>
      </c>
      <c r="L691" s="154">
        <v>0.971830985915493</v>
      </c>
      <c r="M691" s="154">
        <v>0.985507246376812</v>
      </c>
      <c r="N691" s="207">
        <v>1866</v>
      </c>
      <c r="O691" s="153">
        <v>1738</v>
      </c>
      <c r="P691" s="153">
        <v>56</v>
      </c>
      <c r="Q691" s="151">
        <v>65</v>
      </c>
      <c r="R691" s="151">
        <v>62</v>
      </c>
      <c r="S691" s="154">
        <v>0.931404072883173</v>
      </c>
      <c r="T691" s="154">
        <v>0.903225806451613</v>
      </c>
      <c r="U691" s="155">
        <v>0.915492957746479</v>
      </c>
      <c r="V691" s="155">
        <v>0.898550724637681</v>
      </c>
      <c r="W691" s="173">
        <v>-0.012267151294866</v>
      </c>
      <c r="X691" s="158">
        <v>485</v>
      </c>
      <c r="Y691" s="208">
        <v>445</v>
      </c>
      <c r="Z691" s="208">
        <v>485</v>
      </c>
      <c r="AA691" s="208">
        <v>455</v>
      </c>
      <c r="AB691" s="209">
        <v>0.917525773195876</v>
      </c>
      <c r="AC691" s="155">
        <v>0.938144329896907</v>
      </c>
      <c r="AD691" s="173">
        <v>-0.020618556701031</v>
      </c>
    </row>
    <row r="692" spans="1:30">
      <c r="A692" s="175" t="s">
        <v>668</v>
      </c>
      <c r="B692" s="214" t="s">
        <v>1824</v>
      </c>
      <c r="C692" s="214" t="s">
        <v>688</v>
      </c>
      <c r="D692" s="153">
        <v>27</v>
      </c>
      <c r="E692" s="153">
        <v>24</v>
      </c>
      <c r="F692" s="151">
        <v>26</v>
      </c>
      <c r="G692" s="151">
        <v>26</v>
      </c>
      <c r="H692" s="151">
        <v>29</v>
      </c>
      <c r="I692" s="151">
        <v>29</v>
      </c>
      <c r="J692" s="172">
        <v>0.9</v>
      </c>
      <c r="K692" s="154">
        <v>0.888888888888889</v>
      </c>
      <c r="L692" s="154">
        <v>1</v>
      </c>
      <c r="M692" s="154">
        <v>1</v>
      </c>
      <c r="N692" s="207">
        <v>708</v>
      </c>
      <c r="O692" s="153">
        <v>673</v>
      </c>
      <c r="P692" s="153">
        <v>24</v>
      </c>
      <c r="Q692" s="151">
        <v>26</v>
      </c>
      <c r="R692" s="151">
        <v>29</v>
      </c>
      <c r="S692" s="154">
        <v>0.950564971751412</v>
      </c>
      <c r="T692" s="154">
        <v>0.888888888888889</v>
      </c>
      <c r="U692" s="155">
        <v>1</v>
      </c>
      <c r="V692" s="155">
        <v>1</v>
      </c>
      <c r="W692" s="173">
        <v>-0.111111111111111</v>
      </c>
      <c r="X692" s="158">
        <v>185</v>
      </c>
      <c r="Y692" s="208">
        <v>180</v>
      </c>
      <c r="Z692" s="208">
        <v>192</v>
      </c>
      <c r="AA692" s="208">
        <v>188</v>
      </c>
      <c r="AB692" s="209">
        <v>0.972972972972973</v>
      </c>
      <c r="AC692" s="155">
        <v>0.979166666666667</v>
      </c>
      <c r="AD692" s="173">
        <v>-0.0061936936936936</v>
      </c>
    </row>
    <row r="693" spans="1:30">
      <c r="A693" s="175" t="s">
        <v>668</v>
      </c>
      <c r="B693" s="214" t="s">
        <v>1823</v>
      </c>
      <c r="C693" s="214" t="s">
        <v>689</v>
      </c>
      <c r="D693" s="153">
        <v>32</v>
      </c>
      <c r="E693" s="153">
        <v>32</v>
      </c>
      <c r="F693" s="151">
        <v>36</v>
      </c>
      <c r="G693" s="151">
        <v>36</v>
      </c>
      <c r="H693" s="151">
        <v>37</v>
      </c>
      <c r="I693" s="151">
        <v>37</v>
      </c>
      <c r="J693" s="172">
        <v>0.9</v>
      </c>
      <c r="K693" s="154">
        <v>1</v>
      </c>
      <c r="L693" s="154">
        <v>1</v>
      </c>
      <c r="M693" s="154">
        <v>1</v>
      </c>
      <c r="N693" s="207">
        <v>950</v>
      </c>
      <c r="O693" s="153">
        <v>918</v>
      </c>
      <c r="P693" s="153">
        <v>29</v>
      </c>
      <c r="Q693" s="151">
        <v>35</v>
      </c>
      <c r="R693" s="151">
        <v>36</v>
      </c>
      <c r="S693" s="154">
        <v>0.966315789473684</v>
      </c>
      <c r="T693" s="154">
        <v>0.90625</v>
      </c>
      <c r="U693" s="155">
        <v>0.972222222222222</v>
      </c>
      <c r="V693" s="155">
        <v>0.972972972972973</v>
      </c>
      <c r="W693" s="173">
        <v>-0.0659722222222222</v>
      </c>
      <c r="X693" s="158">
        <v>250</v>
      </c>
      <c r="Y693" s="208">
        <v>242</v>
      </c>
      <c r="Z693" s="208">
        <v>249</v>
      </c>
      <c r="AA693" s="208">
        <v>239</v>
      </c>
      <c r="AB693" s="209">
        <v>0.968</v>
      </c>
      <c r="AC693" s="155">
        <v>0.959839357429719</v>
      </c>
      <c r="AD693" s="173">
        <v>0.00816064257028115</v>
      </c>
    </row>
    <row r="694" spans="1:30">
      <c r="A694" s="175" t="s">
        <v>668</v>
      </c>
      <c r="B694" s="214" t="s">
        <v>1823</v>
      </c>
      <c r="C694" s="214" t="s">
        <v>690</v>
      </c>
      <c r="D694" s="153">
        <v>22</v>
      </c>
      <c r="E694" s="153">
        <v>22</v>
      </c>
      <c r="F694" s="151">
        <v>22</v>
      </c>
      <c r="G694" s="151">
        <v>22</v>
      </c>
      <c r="H694" s="151">
        <v>23</v>
      </c>
      <c r="I694" s="151">
        <v>23</v>
      </c>
      <c r="J694" s="172">
        <v>0.9</v>
      </c>
      <c r="K694" s="154">
        <v>1</v>
      </c>
      <c r="L694" s="154">
        <v>1</v>
      </c>
      <c r="M694" s="154">
        <v>1</v>
      </c>
      <c r="N694" s="207">
        <v>601</v>
      </c>
      <c r="O694" s="153">
        <v>578</v>
      </c>
      <c r="P694" s="153">
        <v>22</v>
      </c>
      <c r="Q694" s="151">
        <v>22</v>
      </c>
      <c r="R694" s="151">
        <v>22</v>
      </c>
      <c r="S694" s="154">
        <v>0.961730449251248</v>
      </c>
      <c r="T694" s="154">
        <v>1</v>
      </c>
      <c r="U694" s="155">
        <v>1</v>
      </c>
      <c r="V694" s="155">
        <v>0.956521739130435</v>
      </c>
      <c r="W694" s="173">
        <v>0</v>
      </c>
      <c r="X694" s="158">
        <v>157</v>
      </c>
      <c r="Y694" s="208">
        <v>155</v>
      </c>
      <c r="Z694" s="208">
        <v>156</v>
      </c>
      <c r="AA694" s="208">
        <v>146</v>
      </c>
      <c r="AB694" s="209">
        <v>0.987261146496815</v>
      </c>
      <c r="AC694" s="155">
        <v>0.935897435897436</v>
      </c>
      <c r="AD694" s="173">
        <v>0.0513637105993794</v>
      </c>
    </row>
    <row r="695" spans="1:30">
      <c r="A695" s="175" t="s">
        <v>668</v>
      </c>
      <c r="B695" s="214" t="s">
        <v>1823</v>
      </c>
      <c r="C695" s="214" t="s">
        <v>691</v>
      </c>
      <c r="D695" s="153">
        <v>32</v>
      </c>
      <c r="E695" s="153">
        <v>30</v>
      </c>
      <c r="F695" s="151">
        <v>32</v>
      </c>
      <c r="G695" s="151">
        <v>30</v>
      </c>
      <c r="H695" s="151">
        <v>33</v>
      </c>
      <c r="I695" s="151">
        <v>31</v>
      </c>
      <c r="J695" s="172">
        <v>0.9</v>
      </c>
      <c r="K695" s="154">
        <v>0.9375</v>
      </c>
      <c r="L695" s="154">
        <v>0.9375</v>
      </c>
      <c r="M695" s="154">
        <v>0.939393939393939</v>
      </c>
      <c r="N695" s="207">
        <v>836</v>
      </c>
      <c r="O695" s="153">
        <v>806</v>
      </c>
      <c r="P695" s="153">
        <v>29</v>
      </c>
      <c r="Q695" s="151">
        <v>29</v>
      </c>
      <c r="R695" s="151">
        <v>30</v>
      </c>
      <c r="S695" s="154">
        <v>0.964114832535885</v>
      </c>
      <c r="T695" s="154">
        <v>0.90625</v>
      </c>
      <c r="U695" s="155">
        <v>0.90625</v>
      </c>
      <c r="V695" s="155">
        <v>0.909090909090909</v>
      </c>
      <c r="W695" s="173">
        <v>0</v>
      </c>
      <c r="X695" s="158">
        <v>219</v>
      </c>
      <c r="Y695" s="208">
        <v>203</v>
      </c>
      <c r="Z695" s="208">
        <v>213</v>
      </c>
      <c r="AA695" s="208">
        <v>208</v>
      </c>
      <c r="AB695" s="209">
        <v>0.926940639269406</v>
      </c>
      <c r="AC695" s="155">
        <v>0.976525821596244</v>
      </c>
      <c r="AD695" s="173">
        <v>-0.0495851823268377</v>
      </c>
    </row>
    <row r="696" spans="1:30">
      <c r="A696" s="175" t="s">
        <v>668</v>
      </c>
      <c r="B696" s="214" t="s">
        <v>1823</v>
      </c>
      <c r="C696" s="214" t="s">
        <v>692</v>
      </c>
      <c r="D696" s="153">
        <v>26</v>
      </c>
      <c r="E696" s="153">
        <v>26</v>
      </c>
      <c r="F696" s="151">
        <v>27</v>
      </c>
      <c r="G696" s="151">
        <v>27</v>
      </c>
      <c r="H696" s="151">
        <v>28</v>
      </c>
      <c r="I696" s="151">
        <v>28</v>
      </c>
      <c r="J696" s="172">
        <v>0.9</v>
      </c>
      <c r="K696" s="154">
        <v>1</v>
      </c>
      <c r="L696" s="154">
        <v>1</v>
      </c>
      <c r="M696" s="154">
        <v>1</v>
      </c>
      <c r="N696" s="207">
        <v>737</v>
      </c>
      <c r="O696" s="153">
        <v>702</v>
      </c>
      <c r="P696" s="153">
        <v>22</v>
      </c>
      <c r="Q696" s="151">
        <v>26</v>
      </c>
      <c r="R696" s="151">
        <v>28</v>
      </c>
      <c r="S696" s="154">
        <v>0.952510176390773</v>
      </c>
      <c r="T696" s="154">
        <v>0.846153846153846</v>
      </c>
      <c r="U696" s="155">
        <v>0.962962962962963</v>
      </c>
      <c r="V696" s="155">
        <v>1</v>
      </c>
      <c r="W696" s="173">
        <v>-0.116809116809117</v>
      </c>
      <c r="X696" s="158">
        <v>189</v>
      </c>
      <c r="Y696" s="208">
        <v>179</v>
      </c>
      <c r="Z696" s="208">
        <v>192</v>
      </c>
      <c r="AA696" s="208">
        <v>185</v>
      </c>
      <c r="AB696" s="209">
        <v>0.947089947089947</v>
      </c>
      <c r="AC696" s="155">
        <v>0.963541666666667</v>
      </c>
      <c r="AD696" s="173">
        <v>-0.0164517195767195</v>
      </c>
    </row>
    <row r="697" spans="1:30">
      <c r="A697" s="175" t="s">
        <v>668</v>
      </c>
      <c r="B697" s="214" t="s">
        <v>1823</v>
      </c>
      <c r="C697" s="214" t="s">
        <v>693</v>
      </c>
      <c r="D697" s="153">
        <v>25</v>
      </c>
      <c r="E697" s="153">
        <v>25</v>
      </c>
      <c r="F697" s="151">
        <v>25</v>
      </c>
      <c r="G697" s="151">
        <v>25</v>
      </c>
      <c r="H697" s="151">
        <v>25</v>
      </c>
      <c r="I697" s="151">
        <v>25</v>
      </c>
      <c r="J697" s="172">
        <v>0.9</v>
      </c>
      <c r="K697" s="154">
        <v>1</v>
      </c>
      <c r="L697" s="154">
        <v>1</v>
      </c>
      <c r="M697" s="154">
        <v>1</v>
      </c>
      <c r="N697" s="207">
        <v>661</v>
      </c>
      <c r="O697" s="153">
        <v>644</v>
      </c>
      <c r="P697" s="153">
        <v>24</v>
      </c>
      <c r="Q697" s="151">
        <v>24</v>
      </c>
      <c r="R697" s="151">
        <v>24</v>
      </c>
      <c r="S697" s="154">
        <v>0.97428139183056</v>
      </c>
      <c r="T697" s="154">
        <v>0.96</v>
      </c>
      <c r="U697" s="155">
        <v>0.96</v>
      </c>
      <c r="V697" s="155">
        <v>0.96</v>
      </c>
      <c r="W697" s="173">
        <v>0</v>
      </c>
      <c r="X697" s="158">
        <v>170</v>
      </c>
      <c r="Y697" s="208">
        <v>166</v>
      </c>
      <c r="Z697" s="208">
        <v>171</v>
      </c>
      <c r="AA697" s="208">
        <v>164</v>
      </c>
      <c r="AB697" s="209">
        <v>0.976470588235294</v>
      </c>
      <c r="AC697" s="155">
        <v>0.95906432748538</v>
      </c>
      <c r="AD697" s="173">
        <v>0.017406260749914</v>
      </c>
    </row>
    <row r="698" spans="1:30">
      <c r="A698" s="175" t="s">
        <v>668</v>
      </c>
      <c r="B698" s="214" t="s">
        <v>1823</v>
      </c>
      <c r="C698" s="214" t="s">
        <v>694</v>
      </c>
      <c r="D698" s="153">
        <v>35</v>
      </c>
      <c r="E698" s="153">
        <v>35</v>
      </c>
      <c r="F698" s="151">
        <v>34</v>
      </c>
      <c r="G698" s="151">
        <v>34</v>
      </c>
      <c r="H698" s="151">
        <v>36</v>
      </c>
      <c r="I698" s="151">
        <v>36</v>
      </c>
      <c r="J698" s="172">
        <v>0.9</v>
      </c>
      <c r="K698" s="154">
        <v>1</v>
      </c>
      <c r="L698" s="154">
        <v>1</v>
      </c>
      <c r="M698" s="154">
        <v>1</v>
      </c>
      <c r="N698" s="207">
        <v>964</v>
      </c>
      <c r="O698" s="153">
        <v>961</v>
      </c>
      <c r="P698" s="153">
        <v>35</v>
      </c>
      <c r="Q698" s="151">
        <v>34</v>
      </c>
      <c r="R698" s="151">
        <v>36</v>
      </c>
      <c r="S698" s="154">
        <v>0.996887966804979</v>
      </c>
      <c r="T698" s="154">
        <v>1</v>
      </c>
      <c r="U698" s="155">
        <v>1</v>
      </c>
      <c r="V698" s="155">
        <v>1</v>
      </c>
      <c r="W698" s="173">
        <v>0</v>
      </c>
      <c r="X698" s="158">
        <v>249</v>
      </c>
      <c r="Y698" s="208">
        <v>248</v>
      </c>
      <c r="Z698" s="208">
        <v>250</v>
      </c>
      <c r="AA698" s="208">
        <v>249</v>
      </c>
      <c r="AB698" s="209">
        <v>0.995983935742972</v>
      </c>
      <c r="AC698" s="155">
        <v>0.996</v>
      </c>
      <c r="AD698" s="173">
        <v>-1.60642570281588e-5</v>
      </c>
    </row>
    <row r="699" spans="1:30">
      <c r="A699" s="175" t="s">
        <v>668</v>
      </c>
      <c r="B699" s="214" t="s">
        <v>1823</v>
      </c>
      <c r="C699" s="214" t="s">
        <v>695</v>
      </c>
      <c r="D699" s="153">
        <v>32</v>
      </c>
      <c r="E699" s="153">
        <v>32</v>
      </c>
      <c r="F699" s="151">
        <v>35</v>
      </c>
      <c r="G699" s="151">
        <v>35</v>
      </c>
      <c r="H699" s="151">
        <v>36</v>
      </c>
      <c r="I699" s="151">
        <v>36</v>
      </c>
      <c r="J699" s="172">
        <v>0.9</v>
      </c>
      <c r="K699" s="154">
        <v>1</v>
      </c>
      <c r="L699" s="154">
        <v>1</v>
      </c>
      <c r="M699" s="154">
        <v>1</v>
      </c>
      <c r="N699" s="207">
        <v>947</v>
      </c>
      <c r="O699" s="153">
        <v>945</v>
      </c>
      <c r="P699" s="153">
        <v>32</v>
      </c>
      <c r="Q699" s="151">
        <v>35</v>
      </c>
      <c r="R699" s="151">
        <v>36</v>
      </c>
      <c r="S699" s="154">
        <v>0.997888067581837</v>
      </c>
      <c r="T699" s="154">
        <v>1</v>
      </c>
      <c r="U699" s="155">
        <v>1</v>
      </c>
      <c r="V699" s="155">
        <v>1</v>
      </c>
      <c r="W699" s="173">
        <v>0</v>
      </c>
      <c r="X699" s="158">
        <v>245</v>
      </c>
      <c r="Y699" s="208">
        <v>245</v>
      </c>
      <c r="Z699" s="208">
        <v>245</v>
      </c>
      <c r="AA699" s="208">
        <v>245</v>
      </c>
      <c r="AB699" s="209">
        <v>1</v>
      </c>
      <c r="AC699" s="155">
        <v>1</v>
      </c>
      <c r="AD699" s="173">
        <v>0</v>
      </c>
    </row>
    <row r="700" spans="1:30">
      <c r="A700" s="175" t="s">
        <v>668</v>
      </c>
      <c r="B700" s="214" t="s">
        <v>1823</v>
      </c>
      <c r="C700" s="214" t="s">
        <v>696</v>
      </c>
      <c r="D700" s="153">
        <v>16</v>
      </c>
      <c r="E700" s="153">
        <v>16</v>
      </c>
      <c r="F700" s="151">
        <v>16</v>
      </c>
      <c r="G700" s="151">
        <v>16</v>
      </c>
      <c r="H700" s="151">
        <v>15</v>
      </c>
      <c r="I700" s="151">
        <v>15</v>
      </c>
      <c r="J700" s="172">
        <v>0.9</v>
      </c>
      <c r="K700" s="154">
        <v>1</v>
      </c>
      <c r="L700" s="154">
        <v>1</v>
      </c>
      <c r="M700" s="154">
        <v>1</v>
      </c>
      <c r="N700" s="207">
        <v>411</v>
      </c>
      <c r="O700" s="153">
        <v>408</v>
      </c>
      <c r="P700" s="153">
        <v>16</v>
      </c>
      <c r="Q700" s="151">
        <v>16</v>
      </c>
      <c r="R700" s="151">
        <v>15</v>
      </c>
      <c r="S700" s="154">
        <v>0.992700729927007</v>
      </c>
      <c r="T700" s="154">
        <v>1</v>
      </c>
      <c r="U700" s="155">
        <v>1</v>
      </c>
      <c r="V700" s="155">
        <v>1</v>
      </c>
      <c r="W700" s="173">
        <v>0</v>
      </c>
      <c r="X700" s="158">
        <v>110</v>
      </c>
      <c r="Y700" s="208">
        <v>110</v>
      </c>
      <c r="Z700" s="208">
        <v>110</v>
      </c>
      <c r="AA700" s="208">
        <v>108</v>
      </c>
      <c r="AB700" s="209">
        <v>1</v>
      </c>
      <c r="AC700" s="155">
        <v>0.981818181818182</v>
      </c>
      <c r="AD700" s="173">
        <v>0.0181818181818182</v>
      </c>
    </row>
    <row r="701" spans="1:30">
      <c r="A701" s="175" t="s">
        <v>668</v>
      </c>
      <c r="B701" s="214" t="s">
        <v>33</v>
      </c>
      <c r="C701" s="214" t="s">
        <v>697</v>
      </c>
      <c r="D701" s="153">
        <v>0</v>
      </c>
      <c r="E701" s="153">
        <v>0</v>
      </c>
      <c r="F701" s="151">
        <v>0</v>
      </c>
      <c r="G701" s="151">
        <v>0</v>
      </c>
      <c r="H701" s="151">
        <v>0</v>
      </c>
      <c r="I701" s="151">
        <v>0</v>
      </c>
      <c r="J701" s="172">
        <v>0.9</v>
      </c>
      <c r="K701" s="154">
        <v>0</v>
      </c>
      <c r="L701" s="154">
        <v>0</v>
      </c>
      <c r="M701" s="154">
        <v>0</v>
      </c>
      <c r="N701" s="207">
        <v>0</v>
      </c>
      <c r="O701" s="153">
        <v>0</v>
      </c>
      <c r="P701" s="153">
        <v>0</v>
      </c>
      <c r="Q701" s="151">
        <v>0</v>
      </c>
      <c r="R701" s="151">
        <v>0</v>
      </c>
      <c r="S701" s="154">
        <v>0</v>
      </c>
      <c r="T701" s="154">
        <v>0</v>
      </c>
      <c r="U701" s="155">
        <v>0</v>
      </c>
      <c r="V701" s="155">
        <v>0</v>
      </c>
      <c r="W701" s="173">
        <v>0</v>
      </c>
      <c r="X701" s="158">
        <v>0</v>
      </c>
      <c r="Y701" s="208">
        <v>0</v>
      </c>
      <c r="Z701" s="208">
        <v>0</v>
      </c>
      <c r="AA701" s="208">
        <v>0</v>
      </c>
      <c r="AB701" s="209">
        <v>0</v>
      </c>
      <c r="AC701" s="155">
        <v>0</v>
      </c>
      <c r="AD701" s="173">
        <v>0</v>
      </c>
    </row>
    <row r="702" spans="1:30">
      <c r="A702" s="175" t="s">
        <v>668</v>
      </c>
      <c r="B702" s="214" t="s">
        <v>1825</v>
      </c>
      <c r="C702" s="214" t="s">
        <v>698</v>
      </c>
      <c r="D702" s="153">
        <v>25</v>
      </c>
      <c r="E702" s="153">
        <v>25</v>
      </c>
      <c r="F702" s="151">
        <v>26</v>
      </c>
      <c r="G702" s="151">
        <v>26</v>
      </c>
      <c r="H702" s="151">
        <v>26</v>
      </c>
      <c r="I702" s="151">
        <v>26</v>
      </c>
      <c r="J702" s="172">
        <v>0.9</v>
      </c>
      <c r="K702" s="154">
        <v>1</v>
      </c>
      <c r="L702" s="154">
        <v>1</v>
      </c>
      <c r="M702" s="154">
        <v>1</v>
      </c>
      <c r="N702" s="207">
        <v>731</v>
      </c>
      <c r="O702" s="153">
        <v>699</v>
      </c>
      <c r="P702" s="153">
        <v>25</v>
      </c>
      <c r="Q702" s="151">
        <v>25</v>
      </c>
      <c r="R702" s="151">
        <v>25</v>
      </c>
      <c r="S702" s="154">
        <v>0.956224350205198</v>
      </c>
      <c r="T702" s="154">
        <v>1</v>
      </c>
      <c r="U702" s="155">
        <v>0.961538461538462</v>
      </c>
      <c r="V702" s="155">
        <v>0.961538461538462</v>
      </c>
      <c r="W702" s="173">
        <v>0.0384615384615384</v>
      </c>
      <c r="X702" s="158">
        <v>185</v>
      </c>
      <c r="Y702" s="208">
        <v>180</v>
      </c>
      <c r="Z702" s="208">
        <v>187</v>
      </c>
      <c r="AA702" s="208">
        <v>177</v>
      </c>
      <c r="AB702" s="209">
        <v>0.972972972972973</v>
      </c>
      <c r="AC702" s="155">
        <v>0.946524064171123</v>
      </c>
      <c r="AD702" s="173">
        <v>0.02644890880185</v>
      </c>
    </row>
    <row r="703" spans="1:30">
      <c r="A703" s="175" t="s">
        <v>668</v>
      </c>
      <c r="B703" s="214" t="s">
        <v>1825</v>
      </c>
      <c r="C703" s="214" t="s">
        <v>699</v>
      </c>
      <c r="D703" s="153">
        <v>25</v>
      </c>
      <c r="E703" s="153">
        <v>25</v>
      </c>
      <c r="F703" s="151">
        <v>27</v>
      </c>
      <c r="G703" s="151">
        <v>27</v>
      </c>
      <c r="H703" s="151">
        <v>25</v>
      </c>
      <c r="I703" s="151">
        <v>25</v>
      </c>
      <c r="J703" s="172">
        <v>0.9</v>
      </c>
      <c r="K703" s="154">
        <v>1</v>
      </c>
      <c r="L703" s="154">
        <v>1</v>
      </c>
      <c r="M703" s="154">
        <v>1</v>
      </c>
      <c r="N703" s="207">
        <v>709</v>
      </c>
      <c r="O703" s="153">
        <v>625</v>
      </c>
      <c r="P703" s="153">
        <v>21</v>
      </c>
      <c r="Q703" s="151">
        <v>24</v>
      </c>
      <c r="R703" s="151">
        <v>21</v>
      </c>
      <c r="S703" s="154">
        <v>0.881523272214386</v>
      </c>
      <c r="T703" s="154">
        <v>0.84</v>
      </c>
      <c r="U703" s="155">
        <v>0.888888888888889</v>
      </c>
      <c r="V703" s="155">
        <v>0.84</v>
      </c>
      <c r="W703" s="173">
        <v>-0.0488888888888889</v>
      </c>
      <c r="X703" s="158">
        <v>184</v>
      </c>
      <c r="Y703" s="208">
        <v>161</v>
      </c>
      <c r="Z703" s="208">
        <v>186</v>
      </c>
      <c r="AA703" s="208">
        <v>167</v>
      </c>
      <c r="AB703" s="209">
        <v>0.875</v>
      </c>
      <c r="AC703" s="155">
        <v>0.897849462365591</v>
      </c>
      <c r="AD703" s="173">
        <v>-0.0228494623655914</v>
      </c>
    </row>
    <row r="704" spans="1:30">
      <c r="A704" s="175" t="s">
        <v>668</v>
      </c>
      <c r="B704" s="214" t="s">
        <v>1825</v>
      </c>
      <c r="C704" s="214" t="s">
        <v>700</v>
      </c>
      <c r="D704" s="153">
        <v>35</v>
      </c>
      <c r="E704" s="153">
        <v>35</v>
      </c>
      <c r="F704" s="151">
        <v>35</v>
      </c>
      <c r="G704" s="151">
        <v>35</v>
      </c>
      <c r="H704" s="151">
        <v>34</v>
      </c>
      <c r="I704" s="151">
        <v>34</v>
      </c>
      <c r="J704" s="172">
        <v>0.9</v>
      </c>
      <c r="K704" s="154">
        <v>1</v>
      </c>
      <c r="L704" s="154">
        <v>1</v>
      </c>
      <c r="M704" s="154">
        <v>1</v>
      </c>
      <c r="N704" s="207">
        <v>931</v>
      </c>
      <c r="O704" s="153">
        <v>825</v>
      </c>
      <c r="P704" s="153">
        <v>32</v>
      </c>
      <c r="Q704" s="151">
        <v>32</v>
      </c>
      <c r="R704" s="151">
        <v>33</v>
      </c>
      <c r="S704" s="154">
        <v>0.886143931256713</v>
      </c>
      <c r="T704" s="154">
        <v>0.914285714285714</v>
      </c>
      <c r="U704" s="155">
        <v>0.914285714285714</v>
      </c>
      <c r="V704" s="155">
        <v>0.970588235294118</v>
      </c>
      <c r="W704" s="173">
        <v>0</v>
      </c>
      <c r="X704" s="158">
        <v>241</v>
      </c>
      <c r="Y704" s="208">
        <v>226</v>
      </c>
      <c r="Z704" s="208">
        <v>243</v>
      </c>
      <c r="AA704" s="208">
        <v>219</v>
      </c>
      <c r="AB704" s="209">
        <v>0.937759336099585</v>
      </c>
      <c r="AC704" s="155">
        <v>0.901234567901235</v>
      </c>
      <c r="AD704" s="173">
        <v>0.0365247681983505</v>
      </c>
    </row>
    <row r="705" spans="1:30">
      <c r="A705" s="175" t="s">
        <v>668</v>
      </c>
      <c r="B705" s="214" t="s">
        <v>1825</v>
      </c>
      <c r="C705" s="214" t="s">
        <v>701</v>
      </c>
      <c r="D705" s="153">
        <v>28</v>
      </c>
      <c r="E705" s="153">
        <v>28</v>
      </c>
      <c r="F705" s="151">
        <v>28</v>
      </c>
      <c r="G705" s="151">
        <v>28</v>
      </c>
      <c r="H705" s="151">
        <v>27</v>
      </c>
      <c r="I705" s="151">
        <v>27</v>
      </c>
      <c r="J705" s="172">
        <v>0.9</v>
      </c>
      <c r="K705" s="154">
        <v>1</v>
      </c>
      <c r="L705" s="154">
        <v>1</v>
      </c>
      <c r="M705" s="154">
        <v>1</v>
      </c>
      <c r="N705" s="207">
        <v>743</v>
      </c>
      <c r="O705" s="153">
        <v>573</v>
      </c>
      <c r="P705" s="153">
        <v>19</v>
      </c>
      <c r="Q705" s="151">
        <v>22</v>
      </c>
      <c r="R705" s="151">
        <v>22</v>
      </c>
      <c r="S705" s="154">
        <v>0.771197846567968</v>
      </c>
      <c r="T705" s="154">
        <v>0.678571428571429</v>
      </c>
      <c r="U705" s="155">
        <v>0.785714285714286</v>
      </c>
      <c r="V705" s="155">
        <v>0.814814814814815</v>
      </c>
      <c r="W705" s="173">
        <v>-0.107142857142857</v>
      </c>
      <c r="X705" s="158">
        <v>193</v>
      </c>
      <c r="Y705" s="208">
        <v>153</v>
      </c>
      <c r="Z705" s="208">
        <v>191</v>
      </c>
      <c r="AA705" s="208">
        <v>150</v>
      </c>
      <c r="AB705" s="209">
        <v>0.792746113989637</v>
      </c>
      <c r="AC705" s="155">
        <v>0.785340314136126</v>
      </c>
      <c r="AD705" s="173">
        <v>0.00740579985351164</v>
      </c>
    </row>
    <row r="706" spans="1:30">
      <c r="A706" s="175" t="s">
        <v>668</v>
      </c>
      <c r="B706" s="214" t="s">
        <v>1825</v>
      </c>
      <c r="C706" s="214" t="s">
        <v>702</v>
      </c>
      <c r="D706" s="153">
        <v>19</v>
      </c>
      <c r="E706" s="153">
        <v>19</v>
      </c>
      <c r="F706" s="151">
        <v>20</v>
      </c>
      <c r="G706" s="151">
        <v>20</v>
      </c>
      <c r="H706" s="151">
        <v>20</v>
      </c>
      <c r="I706" s="151">
        <v>20</v>
      </c>
      <c r="J706" s="172">
        <v>0.9</v>
      </c>
      <c r="K706" s="154">
        <v>1</v>
      </c>
      <c r="L706" s="154">
        <v>1</v>
      </c>
      <c r="M706" s="154">
        <v>1</v>
      </c>
      <c r="N706" s="207">
        <v>517</v>
      </c>
      <c r="O706" s="153">
        <v>380</v>
      </c>
      <c r="P706" s="153">
        <v>17</v>
      </c>
      <c r="Q706" s="151">
        <v>15</v>
      </c>
      <c r="R706" s="151">
        <v>13</v>
      </c>
      <c r="S706" s="154">
        <v>0.735009671179884</v>
      </c>
      <c r="T706" s="154">
        <v>0.894736842105263</v>
      </c>
      <c r="U706" s="155">
        <v>0.75</v>
      </c>
      <c r="V706" s="155">
        <v>0.65</v>
      </c>
      <c r="W706" s="173">
        <v>0.144736842105263</v>
      </c>
      <c r="X706" s="158">
        <v>135</v>
      </c>
      <c r="Y706" s="208">
        <v>97</v>
      </c>
      <c r="Z706" s="208">
        <v>134</v>
      </c>
      <c r="AA706" s="208">
        <v>110</v>
      </c>
      <c r="AB706" s="209">
        <v>0.718518518518519</v>
      </c>
      <c r="AC706" s="155">
        <v>0.82089552238806</v>
      </c>
      <c r="AD706" s="173">
        <v>-0.102377003869541</v>
      </c>
    </row>
    <row r="707" spans="1:30">
      <c r="A707" s="175" t="s">
        <v>668</v>
      </c>
      <c r="B707" s="214" t="s">
        <v>1825</v>
      </c>
      <c r="C707" s="214" t="s">
        <v>703</v>
      </c>
      <c r="D707" s="153">
        <v>21</v>
      </c>
      <c r="E707" s="153">
        <v>21</v>
      </c>
      <c r="F707" s="151">
        <v>20</v>
      </c>
      <c r="G707" s="151">
        <v>20</v>
      </c>
      <c r="H707" s="151">
        <v>22</v>
      </c>
      <c r="I707" s="151">
        <v>22</v>
      </c>
      <c r="J707" s="172">
        <v>0.9</v>
      </c>
      <c r="K707" s="154">
        <v>1</v>
      </c>
      <c r="L707" s="154">
        <v>1</v>
      </c>
      <c r="M707" s="154">
        <v>1</v>
      </c>
      <c r="N707" s="207">
        <v>562</v>
      </c>
      <c r="O707" s="153">
        <v>551</v>
      </c>
      <c r="P707" s="153">
        <v>21</v>
      </c>
      <c r="Q707" s="151">
        <v>20</v>
      </c>
      <c r="R707" s="151">
        <v>22</v>
      </c>
      <c r="S707" s="154">
        <v>0.980427046263345</v>
      </c>
      <c r="T707" s="154">
        <v>1</v>
      </c>
      <c r="U707" s="155">
        <v>1</v>
      </c>
      <c r="V707" s="155">
        <v>1</v>
      </c>
      <c r="W707" s="173">
        <v>0</v>
      </c>
      <c r="X707" s="158">
        <v>145</v>
      </c>
      <c r="Y707" s="208">
        <v>144</v>
      </c>
      <c r="Z707" s="208">
        <v>145</v>
      </c>
      <c r="AA707" s="208">
        <v>142</v>
      </c>
      <c r="AB707" s="209">
        <v>0.993103448275862</v>
      </c>
      <c r="AC707" s="155">
        <v>0.979310344827586</v>
      </c>
      <c r="AD707" s="173">
        <v>0.0137931034482759</v>
      </c>
    </row>
    <row r="708" spans="1:30">
      <c r="A708" s="175" t="s">
        <v>668</v>
      </c>
      <c r="B708" s="214" t="s">
        <v>1825</v>
      </c>
      <c r="C708" s="214" t="s">
        <v>704</v>
      </c>
      <c r="D708" s="153">
        <v>72</v>
      </c>
      <c r="E708" s="153">
        <v>70</v>
      </c>
      <c r="F708" s="151">
        <v>74</v>
      </c>
      <c r="G708" s="151">
        <v>72</v>
      </c>
      <c r="H708" s="151">
        <v>77</v>
      </c>
      <c r="I708" s="151">
        <v>75</v>
      </c>
      <c r="J708" s="172">
        <v>0.9</v>
      </c>
      <c r="K708" s="154">
        <v>0.972222222222222</v>
      </c>
      <c r="L708" s="154">
        <v>0.972972972972973</v>
      </c>
      <c r="M708" s="154">
        <v>0.974025974025974</v>
      </c>
      <c r="N708" s="207">
        <v>1994</v>
      </c>
      <c r="O708" s="153">
        <v>1825</v>
      </c>
      <c r="P708" s="153">
        <v>68</v>
      </c>
      <c r="Q708" s="151">
        <v>68</v>
      </c>
      <c r="R708" s="151">
        <v>70</v>
      </c>
      <c r="S708" s="154">
        <v>0.915245737211635</v>
      </c>
      <c r="T708" s="154">
        <v>0.944444444444444</v>
      </c>
      <c r="U708" s="155">
        <v>0.918918918918919</v>
      </c>
      <c r="V708" s="155">
        <v>0.909090909090909</v>
      </c>
      <c r="W708" s="173">
        <v>0.0255255255255254</v>
      </c>
      <c r="X708" s="158">
        <v>509</v>
      </c>
      <c r="Y708" s="208">
        <v>463</v>
      </c>
      <c r="Z708" s="208">
        <v>526</v>
      </c>
      <c r="AA708" s="208">
        <v>479</v>
      </c>
      <c r="AB708" s="209">
        <v>0.909626719056974</v>
      </c>
      <c r="AC708" s="155">
        <v>0.9106463878327</v>
      </c>
      <c r="AD708" s="173">
        <v>-0.00101966877572512</v>
      </c>
    </row>
    <row r="709" spans="1:30">
      <c r="A709" s="175" t="s">
        <v>668</v>
      </c>
      <c r="B709" s="214" t="s">
        <v>1825</v>
      </c>
      <c r="C709" s="214" t="s">
        <v>705</v>
      </c>
      <c r="D709" s="153">
        <v>12</v>
      </c>
      <c r="E709" s="153">
        <v>12</v>
      </c>
      <c r="F709" s="151">
        <v>12</v>
      </c>
      <c r="G709" s="151">
        <v>11</v>
      </c>
      <c r="H709" s="151">
        <v>12</v>
      </c>
      <c r="I709" s="151">
        <v>12</v>
      </c>
      <c r="J709" s="172">
        <v>0.9</v>
      </c>
      <c r="K709" s="154">
        <v>1</v>
      </c>
      <c r="L709" s="154">
        <v>0.916666666666667</v>
      </c>
      <c r="M709" s="154">
        <v>1</v>
      </c>
      <c r="N709" s="207">
        <v>324</v>
      </c>
      <c r="O709" s="153">
        <v>286</v>
      </c>
      <c r="P709" s="153">
        <v>11</v>
      </c>
      <c r="Q709" s="151">
        <v>9</v>
      </c>
      <c r="R709" s="151">
        <v>11</v>
      </c>
      <c r="S709" s="154">
        <v>0.882716049382716</v>
      </c>
      <c r="T709" s="154">
        <v>0.916666666666667</v>
      </c>
      <c r="U709" s="155">
        <v>0.75</v>
      </c>
      <c r="V709" s="155">
        <v>0.916666666666667</v>
      </c>
      <c r="W709" s="173">
        <v>0.166666666666667</v>
      </c>
      <c r="X709" s="158">
        <v>84</v>
      </c>
      <c r="Y709" s="208">
        <v>78</v>
      </c>
      <c r="Z709" s="208">
        <v>84</v>
      </c>
      <c r="AA709" s="208">
        <v>78</v>
      </c>
      <c r="AB709" s="209">
        <v>0.928571428571429</v>
      </c>
      <c r="AC709" s="155">
        <v>0.928571428571429</v>
      </c>
      <c r="AD709" s="173">
        <v>0</v>
      </c>
    </row>
    <row r="710" spans="1:30">
      <c r="A710" s="175" t="s">
        <v>668</v>
      </c>
      <c r="B710" s="214" t="s">
        <v>1825</v>
      </c>
      <c r="C710" s="214" t="s">
        <v>706</v>
      </c>
      <c r="D710" s="153">
        <v>21</v>
      </c>
      <c r="E710" s="153">
        <v>20</v>
      </c>
      <c r="F710" s="151">
        <v>22</v>
      </c>
      <c r="G710" s="151">
        <v>22</v>
      </c>
      <c r="H710" s="151">
        <v>21</v>
      </c>
      <c r="I710" s="151">
        <v>21</v>
      </c>
      <c r="J710" s="172">
        <v>0.9</v>
      </c>
      <c r="K710" s="154">
        <v>0.952380952380952</v>
      </c>
      <c r="L710" s="154">
        <v>1</v>
      </c>
      <c r="M710" s="154">
        <v>1</v>
      </c>
      <c r="N710" s="207">
        <v>587</v>
      </c>
      <c r="O710" s="153">
        <v>496</v>
      </c>
      <c r="P710" s="153">
        <v>19</v>
      </c>
      <c r="Q710" s="151">
        <v>21</v>
      </c>
      <c r="R710" s="151">
        <v>20</v>
      </c>
      <c r="S710" s="154">
        <v>0.844974446337308</v>
      </c>
      <c r="T710" s="154">
        <v>0.904761904761905</v>
      </c>
      <c r="U710" s="155">
        <v>0.954545454545455</v>
      </c>
      <c r="V710" s="155">
        <v>0.952380952380952</v>
      </c>
      <c r="W710" s="173">
        <v>-0.0497835497835498</v>
      </c>
      <c r="X710" s="158">
        <v>149</v>
      </c>
      <c r="Y710" s="208">
        <v>134</v>
      </c>
      <c r="Z710" s="208">
        <v>150</v>
      </c>
      <c r="AA710" s="208">
        <v>133</v>
      </c>
      <c r="AB710" s="209">
        <v>0.899328859060403</v>
      </c>
      <c r="AC710" s="155">
        <v>0.886666666666667</v>
      </c>
      <c r="AD710" s="173">
        <v>0.012662192393736</v>
      </c>
    </row>
    <row r="711" spans="1:30">
      <c r="A711" s="175" t="s">
        <v>668</v>
      </c>
      <c r="B711" s="214" t="s">
        <v>1826</v>
      </c>
      <c r="C711" s="214" t="s">
        <v>707</v>
      </c>
      <c r="D711" s="153">
        <v>32</v>
      </c>
      <c r="E711" s="153">
        <v>31</v>
      </c>
      <c r="F711" s="151">
        <v>34</v>
      </c>
      <c r="G711" s="151">
        <v>33</v>
      </c>
      <c r="H711" s="151">
        <v>34</v>
      </c>
      <c r="I711" s="151">
        <v>33</v>
      </c>
      <c r="J711" s="172">
        <v>0.9</v>
      </c>
      <c r="K711" s="154">
        <v>0.96875</v>
      </c>
      <c r="L711" s="154">
        <v>0.970588235294118</v>
      </c>
      <c r="M711" s="154">
        <v>0.970588235294118</v>
      </c>
      <c r="N711" s="207">
        <v>876</v>
      </c>
      <c r="O711" s="153">
        <v>819</v>
      </c>
      <c r="P711" s="153">
        <v>30</v>
      </c>
      <c r="Q711" s="151">
        <v>32</v>
      </c>
      <c r="R711" s="151">
        <v>33</v>
      </c>
      <c r="S711" s="154">
        <v>0.934931506849315</v>
      </c>
      <c r="T711" s="154">
        <v>0.9375</v>
      </c>
      <c r="U711" s="155">
        <v>0.941176470588235</v>
      </c>
      <c r="V711" s="155">
        <v>0.970588235294118</v>
      </c>
      <c r="W711" s="173">
        <v>-0.00367647058823528</v>
      </c>
      <c r="X711" s="158">
        <v>226</v>
      </c>
      <c r="Y711" s="208">
        <v>214</v>
      </c>
      <c r="Z711" s="208">
        <v>227</v>
      </c>
      <c r="AA711" s="208">
        <v>209</v>
      </c>
      <c r="AB711" s="209">
        <v>0.946902654867257</v>
      </c>
      <c r="AC711" s="155">
        <v>0.920704845814978</v>
      </c>
      <c r="AD711" s="173">
        <v>0.0261978090522786</v>
      </c>
    </row>
    <row r="712" spans="1:30">
      <c r="A712" s="175" t="s">
        <v>668</v>
      </c>
      <c r="B712" s="214" t="s">
        <v>1826</v>
      </c>
      <c r="C712" s="214" t="s">
        <v>708</v>
      </c>
      <c r="D712" s="153">
        <v>19</v>
      </c>
      <c r="E712" s="153">
        <v>19</v>
      </c>
      <c r="F712" s="151">
        <v>21</v>
      </c>
      <c r="G712" s="151">
        <v>21</v>
      </c>
      <c r="H712" s="151">
        <v>20</v>
      </c>
      <c r="I712" s="151">
        <v>20</v>
      </c>
      <c r="J712" s="172">
        <v>0.9</v>
      </c>
      <c r="K712" s="154">
        <v>1</v>
      </c>
      <c r="L712" s="154">
        <v>1</v>
      </c>
      <c r="M712" s="154">
        <v>1</v>
      </c>
      <c r="N712" s="207">
        <v>552</v>
      </c>
      <c r="O712" s="153">
        <v>481</v>
      </c>
      <c r="P712" s="153">
        <v>18</v>
      </c>
      <c r="Q712" s="151">
        <v>19</v>
      </c>
      <c r="R712" s="151">
        <v>18</v>
      </c>
      <c r="S712" s="154">
        <v>0.871376811594203</v>
      </c>
      <c r="T712" s="154">
        <v>0.947368421052632</v>
      </c>
      <c r="U712" s="155">
        <v>0.904761904761905</v>
      </c>
      <c r="V712" s="155">
        <v>0.9</v>
      </c>
      <c r="W712" s="173">
        <v>0.0426065162907268</v>
      </c>
      <c r="X712" s="158">
        <v>142</v>
      </c>
      <c r="Y712" s="208">
        <v>129</v>
      </c>
      <c r="Z712" s="208">
        <v>140</v>
      </c>
      <c r="AA712" s="208">
        <v>117</v>
      </c>
      <c r="AB712" s="209">
        <v>0.908450704225352</v>
      </c>
      <c r="AC712" s="155">
        <v>0.835714285714286</v>
      </c>
      <c r="AD712" s="173">
        <v>0.0727364185110664</v>
      </c>
    </row>
    <row r="713" spans="1:30">
      <c r="A713" s="175" t="s">
        <v>668</v>
      </c>
      <c r="B713" s="214" t="s">
        <v>1826</v>
      </c>
      <c r="C713" s="214" t="s">
        <v>709</v>
      </c>
      <c r="D713" s="153">
        <v>27</v>
      </c>
      <c r="E713" s="153">
        <v>27</v>
      </c>
      <c r="F713" s="151">
        <v>28</v>
      </c>
      <c r="G713" s="151">
        <v>28</v>
      </c>
      <c r="H713" s="151">
        <v>30</v>
      </c>
      <c r="I713" s="151">
        <v>30</v>
      </c>
      <c r="J713" s="172">
        <v>0.9</v>
      </c>
      <c r="K713" s="154">
        <v>1</v>
      </c>
      <c r="L713" s="154">
        <v>1</v>
      </c>
      <c r="M713" s="154">
        <v>1</v>
      </c>
      <c r="N713" s="207">
        <v>805</v>
      </c>
      <c r="O713" s="153">
        <v>719</v>
      </c>
      <c r="P713" s="153">
        <v>22</v>
      </c>
      <c r="Q713" s="151">
        <v>26</v>
      </c>
      <c r="R713" s="151">
        <v>27</v>
      </c>
      <c r="S713" s="154">
        <v>0.893167701863354</v>
      </c>
      <c r="T713" s="154">
        <v>0.814814814814815</v>
      </c>
      <c r="U713" s="155">
        <v>0.928571428571429</v>
      </c>
      <c r="V713" s="155">
        <v>0.9</v>
      </c>
      <c r="W713" s="173">
        <v>-0.113756613756614</v>
      </c>
      <c r="X713" s="158">
        <v>208</v>
      </c>
      <c r="Y713" s="208">
        <v>186</v>
      </c>
      <c r="Z713" s="208">
        <v>202</v>
      </c>
      <c r="AA713" s="208">
        <v>178</v>
      </c>
      <c r="AB713" s="209">
        <v>0.894230769230769</v>
      </c>
      <c r="AC713" s="155">
        <v>0.881188118811881</v>
      </c>
      <c r="AD713" s="173">
        <v>0.0130426504188881</v>
      </c>
    </row>
    <row r="714" spans="1:30">
      <c r="A714" s="175" t="s">
        <v>668</v>
      </c>
      <c r="B714" s="214" t="s">
        <v>1826</v>
      </c>
      <c r="C714" s="214" t="s">
        <v>710</v>
      </c>
      <c r="D714" s="153">
        <v>23</v>
      </c>
      <c r="E714" s="153">
        <v>23</v>
      </c>
      <c r="F714" s="151">
        <v>25</v>
      </c>
      <c r="G714" s="151">
        <v>25</v>
      </c>
      <c r="H714" s="151">
        <v>26</v>
      </c>
      <c r="I714" s="151">
        <v>26</v>
      </c>
      <c r="J714" s="172">
        <v>0.9</v>
      </c>
      <c r="K714" s="154">
        <v>1</v>
      </c>
      <c r="L714" s="154">
        <v>1</v>
      </c>
      <c r="M714" s="154">
        <v>1</v>
      </c>
      <c r="N714" s="207">
        <v>678</v>
      </c>
      <c r="O714" s="153">
        <v>631</v>
      </c>
      <c r="P714" s="153">
        <v>21</v>
      </c>
      <c r="Q714" s="151">
        <v>23</v>
      </c>
      <c r="R714" s="151">
        <v>24</v>
      </c>
      <c r="S714" s="154">
        <v>0.930678466076696</v>
      </c>
      <c r="T714" s="154">
        <v>0.91304347826087</v>
      </c>
      <c r="U714" s="155">
        <v>0.92</v>
      </c>
      <c r="V714" s="155">
        <v>0.923076923076923</v>
      </c>
      <c r="W714" s="173">
        <v>-0.00695652173913053</v>
      </c>
      <c r="X714" s="158">
        <v>172</v>
      </c>
      <c r="Y714" s="208">
        <v>159</v>
      </c>
      <c r="Z714" s="208">
        <v>176</v>
      </c>
      <c r="AA714" s="208">
        <v>166</v>
      </c>
      <c r="AB714" s="209">
        <v>0.924418604651163</v>
      </c>
      <c r="AC714" s="155">
        <v>0.943181818181818</v>
      </c>
      <c r="AD714" s="173">
        <v>-0.0187632135306555</v>
      </c>
    </row>
    <row r="715" spans="1:30">
      <c r="A715" s="175" t="s">
        <v>668</v>
      </c>
      <c r="B715" s="214" t="s">
        <v>1826</v>
      </c>
      <c r="C715" s="214" t="s">
        <v>711</v>
      </c>
      <c r="D715" s="153">
        <v>21</v>
      </c>
      <c r="E715" s="153">
        <v>21</v>
      </c>
      <c r="F715" s="151">
        <v>27</v>
      </c>
      <c r="G715" s="151">
        <v>27</v>
      </c>
      <c r="H715" s="151">
        <v>31</v>
      </c>
      <c r="I715" s="151">
        <v>31</v>
      </c>
      <c r="J715" s="172">
        <v>0.9</v>
      </c>
      <c r="K715" s="154">
        <v>1</v>
      </c>
      <c r="L715" s="154">
        <v>1</v>
      </c>
      <c r="M715" s="154">
        <v>1</v>
      </c>
      <c r="N715" s="207">
        <v>739</v>
      </c>
      <c r="O715" s="153">
        <v>704</v>
      </c>
      <c r="P715" s="153">
        <v>19</v>
      </c>
      <c r="Q715" s="151">
        <v>25</v>
      </c>
      <c r="R715" s="151">
        <v>29</v>
      </c>
      <c r="S715" s="154">
        <v>0.952638700947226</v>
      </c>
      <c r="T715" s="154">
        <v>0.904761904761905</v>
      </c>
      <c r="U715" s="155">
        <v>0.925925925925926</v>
      </c>
      <c r="V715" s="155">
        <v>0.935483870967742</v>
      </c>
      <c r="W715" s="173">
        <v>-0.0211640211640212</v>
      </c>
      <c r="X715" s="158">
        <v>193</v>
      </c>
      <c r="Y715" s="208">
        <v>182</v>
      </c>
      <c r="Z715" s="208">
        <v>190</v>
      </c>
      <c r="AA715" s="208">
        <v>184</v>
      </c>
      <c r="AB715" s="209">
        <v>0.94300518134715</v>
      </c>
      <c r="AC715" s="155">
        <v>0.968421052631579</v>
      </c>
      <c r="AD715" s="173">
        <v>-0.0254158712844287</v>
      </c>
    </row>
    <row r="716" spans="1:30">
      <c r="A716" s="175" t="s">
        <v>668</v>
      </c>
      <c r="B716" s="214" t="s">
        <v>1826</v>
      </c>
      <c r="C716" s="214" t="s">
        <v>712</v>
      </c>
      <c r="D716" s="153">
        <v>20</v>
      </c>
      <c r="E716" s="153">
        <v>20</v>
      </c>
      <c r="F716" s="151">
        <v>20</v>
      </c>
      <c r="G716" s="151">
        <v>20</v>
      </c>
      <c r="H716" s="151">
        <v>21</v>
      </c>
      <c r="I716" s="151">
        <v>21</v>
      </c>
      <c r="J716" s="172">
        <v>0.9</v>
      </c>
      <c r="K716" s="154">
        <v>1</v>
      </c>
      <c r="L716" s="154">
        <v>1</v>
      </c>
      <c r="M716" s="154">
        <v>1</v>
      </c>
      <c r="N716" s="207">
        <v>550</v>
      </c>
      <c r="O716" s="153">
        <v>529</v>
      </c>
      <c r="P716" s="153">
        <v>19</v>
      </c>
      <c r="Q716" s="151">
        <v>19</v>
      </c>
      <c r="R716" s="151">
        <v>21</v>
      </c>
      <c r="S716" s="154">
        <v>0.961818181818182</v>
      </c>
      <c r="T716" s="154">
        <v>0.95</v>
      </c>
      <c r="U716" s="155">
        <v>0.95</v>
      </c>
      <c r="V716" s="155">
        <v>1</v>
      </c>
      <c r="W716" s="173">
        <v>0</v>
      </c>
      <c r="X716" s="158">
        <v>144</v>
      </c>
      <c r="Y716" s="208">
        <v>140</v>
      </c>
      <c r="Z716" s="208">
        <v>143</v>
      </c>
      <c r="AA716" s="208">
        <v>140</v>
      </c>
      <c r="AB716" s="209">
        <v>0.972222222222222</v>
      </c>
      <c r="AC716" s="155">
        <v>0.979020979020979</v>
      </c>
      <c r="AD716" s="173">
        <v>-0.00679875679875686</v>
      </c>
    </row>
    <row r="717" spans="1:30">
      <c r="A717" s="175" t="s">
        <v>668</v>
      </c>
      <c r="B717" s="214" t="s">
        <v>1826</v>
      </c>
      <c r="C717" s="214" t="s">
        <v>713</v>
      </c>
      <c r="D717" s="153">
        <v>39</v>
      </c>
      <c r="E717" s="153">
        <v>38</v>
      </c>
      <c r="F717" s="151">
        <v>41</v>
      </c>
      <c r="G717" s="151">
        <v>40</v>
      </c>
      <c r="H717" s="151">
        <v>42</v>
      </c>
      <c r="I717" s="151">
        <v>41</v>
      </c>
      <c r="J717" s="172">
        <v>0.9</v>
      </c>
      <c r="K717" s="154">
        <v>0.974358974358974</v>
      </c>
      <c r="L717" s="154">
        <v>0.975609756097561</v>
      </c>
      <c r="M717" s="154">
        <v>0.976190476190476</v>
      </c>
      <c r="N717" s="207">
        <v>1089</v>
      </c>
      <c r="O717" s="153">
        <v>989</v>
      </c>
      <c r="P717" s="153">
        <v>37</v>
      </c>
      <c r="Q717" s="151">
        <v>36</v>
      </c>
      <c r="R717" s="151">
        <v>36</v>
      </c>
      <c r="S717" s="154">
        <v>0.908172635445363</v>
      </c>
      <c r="T717" s="154">
        <v>0.948717948717949</v>
      </c>
      <c r="U717" s="155">
        <v>0.878048780487805</v>
      </c>
      <c r="V717" s="155">
        <v>0.857142857142857</v>
      </c>
      <c r="W717" s="173">
        <v>0.0706691682301438</v>
      </c>
      <c r="X717" s="158">
        <v>282</v>
      </c>
      <c r="Y717" s="208">
        <v>250</v>
      </c>
      <c r="Z717" s="208">
        <v>277</v>
      </c>
      <c r="AA717" s="208">
        <v>256</v>
      </c>
      <c r="AB717" s="209">
        <v>0.886524822695035</v>
      </c>
      <c r="AC717" s="155">
        <v>0.924187725631769</v>
      </c>
      <c r="AD717" s="173">
        <v>-0.0376629029367336</v>
      </c>
    </row>
    <row r="718" spans="1:30">
      <c r="A718" s="175" t="s">
        <v>668</v>
      </c>
      <c r="B718" s="214" t="s">
        <v>1826</v>
      </c>
      <c r="C718" s="214" t="s">
        <v>714</v>
      </c>
      <c r="D718" s="153">
        <v>24</v>
      </c>
      <c r="E718" s="153">
        <v>24</v>
      </c>
      <c r="F718" s="151">
        <v>26</v>
      </c>
      <c r="G718" s="151">
        <v>26</v>
      </c>
      <c r="H718" s="151">
        <v>27</v>
      </c>
      <c r="I718" s="151">
        <v>27</v>
      </c>
      <c r="J718" s="172">
        <v>0.9</v>
      </c>
      <c r="K718" s="154">
        <v>1</v>
      </c>
      <c r="L718" s="154">
        <v>1</v>
      </c>
      <c r="M718" s="154">
        <v>1</v>
      </c>
      <c r="N718" s="207">
        <v>718</v>
      </c>
      <c r="O718" s="153">
        <v>694</v>
      </c>
      <c r="P718" s="153">
        <v>22</v>
      </c>
      <c r="Q718" s="151">
        <v>25</v>
      </c>
      <c r="R718" s="151">
        <v>27</v>
      </c>
      <c r="S718" s="154">
        <v>0.966573816155989</v>
      </c>
      <c r="T718" s="154">
        <v>0.916666666666667</v>
      </c>
      <c r="U718" s="155">
        <v>0.961538461538462</v>
      </c>
      <c r="V718" s="155">
        <v>1</v>
      </c>
      <c r="W718" s="173">
        <v>-0.0448717948717949</v>
      </c>
      <c r="X718" s="158">
        <v>187</v>
      </c>
      <c r="Y718" s="208">
        <v>183</v>
      </c>
      <c r="Z718" s="208">
        <v>184</v>
      </c>
      <c r="AA718" s="208">
        <v>175</v>
      </c>
      <c r="AB718" s="209">
        <v>0.978609625668449</v>
      </c>
      <c r="AC718" s="155">
        <v>0.951086956521739</v>
      </c>
      <c r="AD718" s="173">
        <v>0.0275226691467101</v>
      </c>
    </row>
    <row r="719" spans="1:30">
      <c r="A719" s="175" t="s">
        <v>668</v>
      </c>
      <c r="B719" s="214" t="s">
        <v>1826</v>
      </c>
      <c r="C719" s="214" t="s">
        <v>715</v>
      </c>
      <c r="D719" s="153">
        <v>58</v>
      </c>
      <c r="E719" s="153">
        <v>58</v>
      </c>
      <c r="F719" s="151">
        <v>61</v>
      </c>
      <c r="G719" s="151">
        <v>61</v>
      </c>
      <c r="H719" s="151">
        <v>63</v>
      </c>
      <c r="I719" s="151">
        <v>63</v>
      </c>
      <c r="J719" s="172">
        <v>0.9</v>
      </c>
      <c r="K719" s="154">
        <v>1</v>
      </c>
      <c r="L719" s="154">
        <v>1</v>
      </c>
      <c r="M719" s="154">
        <v>1</v>
      </c>
      <c r="N719" s="207">
        <v>1700</v>
      </c>
      <c r="O719" s="153">
        <v>1606</v>
      </c>
      <c r="P719" s="153">
        <v>58</v>
      </c>
      <c r="Q719" s="151">
        <v>57</v>
      </c>
      <c r="R719" s="151">
        <v>59</v>
      </c>
      <c r="S719" s="154">
        <v>0.944705882352941</v>
      </c>
      <c r="T719" s="154">
        <v>1</v>
      </c>
      <c r="U719" s="155">
        <v>0.934426229508197</v>
      </c>
      <c r="V719" s="155">
        <v>0.936507936507937</v>
      </c>
      <c r="W719" s="173">
        <v>0.0655737704918032</v>
      </c>
      <c r="X719" s="158">
        <v>431</v>
      </c>
      <c r="Y719" s="208">
        <v>399</v>
      </c>
      <c r="Z719" s="208">
        <v>437</v>
      </c>
      <c r="AA719" s="208">
        <v>413</v>
      </c>
      <c r="AB719" s="209">
        <v>0.925754060324826</v>
      </c>
      <c r="AC719" s="155">
        <v>0.945080091533181</v>
      </c>
      <c r="AD719" s="173">
        <v>-0.0193260312083547</v>
      </c>
    </row>
    <row r="720" spans="1:30">
      <c r="A720" s="175" t="s">
        <v>668</v>
      </c>
      <c r="B720" s="214" t="s">
        <v>1826</v>
      </c>
      <c r="C720" s="214" t="s">
        <v>716</v>
      </c>
      <c r="D720" s="153">
        <v>27</v>
      </c>
      <c r="E720" s="153">
        <v>27</v>
      </c>
      <c r="F720" s="151">
        <v>26</v>
      </c>
      <c r="G720" s="151">
        <v>26</v>
      </c>
      <c r="H720" s="151">
        <v>26</v>
      </c>
      <c r="I720" s="151">
        <v>26</v>
      </c>
      <c r="J720" s="172">
        <v>0.9</v>
      </c>
      <c r="K720" s="154">
        <v>1</v>
      </c>
      <c r="L720" s="154">
        <v>1</v>
      </c>
      <c r="M720" s="154">
        <v>1</v>
      </c>
      <c r="N720" s="207">
        <v>726</v>
      </c>
      <c r="O720" s="153">
        <v>723</v>
      </c>
      <c r="P720" s="153">
        <v>26</v>
      </c>
      <c r="Q720" s="151">
        <v>25</v>
      </c>
      <c r="R720" s="151">
        <v>26</v>
      </c>
      <c r="S720" s="154">
        <v>0.995867768595041</v>
      </c>
      <c r="T720" s="154">
        <v>0.962962962962963</v>
      </c>
      <c r="U720" s="155">
        <v>0.961538461538462</v>
      </c>
      <c r="V720" s="155">
        <v>1</v>
      </c>
      <c r="W720" s="173">
        <v>0.00142450142450135</v>
      </c>
      <c r="X720" s="158">
        <v>185</v>
      </c>
      <c r="Y720" s="208">
        <v>183</v>
      </c>
      <c r="Z720" s="208">
        <v>193</v>
      </c>
      <c r="AA720" s="208">
        <v>193</v>
      </c>
      <c r="AB720" s="209">
        <v>0.989189189189189</v>
      </c>
      <c r="AC720" s="155">
        <v>1</v>
      </c>
      <c r="AD720" s="173">
        <v>-0.0108108108108108</v>
      </c>
    </row>
    <row r="721" spans="1:30">
      <c r="A721" s="175" t="s">
        <v>668</v>
      </c>
      <c r="B721" s="214" t="s">
        <v>1826</v>
      </c>
      <c r="C721" s="214" t="s">
        <v>717</v>
      </c>
      <c r="D721" s="153">
        <v>35</v>
      </c>
      <c r="E721" s="153">
        <v>35</v>
      </c>
      <c r="F721" s="151">
        <v>39</v>
      </c>
      <c r="G721" s="151">
        <v>39</v>
      </c>
      <c r="H721" s="151">
        <v>42</v>
      </c>
      <c r="I721" s="151">
        <v>42</v>
      </c>
      <c r="J721" s="172">
        <v>0.9</v>
      </c>
      <c r="K721" s="154">
        <v>1</v>
      </c>
      <c r="L721" s="154">
        <v>1</v>
      </c>
      <c r="M721" s="154">
        <v>1</v>
      </c>
      <c r="N721" s="207">
        <v>1023</v>
      </c>
      <c r="O721" s="153">
        <v>971</v>
      </c>
      <c r="P721" s="153">
        <v>32</v>
      </c>
      <c r="Q721" s="151">
        <v>38</v>
      </c>
      <c r="R721" s="151">
        <v>40</v>
      </c>
      <c r="S721" s="154">
        <v>0.949169110459433</v>
      </c>
      <c r="T721" s="154">
        <v>0.914285714285714</v>
      </c>
      <c r="U721" s="155">
        <v>0.974358974358974</v>
      </c>
      <c r="V721" s="155">
        <v>0.952380952380952</v>
      </c>
      <c r="W721" s="173">
        <v>-0.0600732600732601</v>
      </c>
      <c r="X721" s="158">
        <v>266</v>
      </c>
      <c r="Y721" s="208">
        <v>252</v>
      </c>
      <c r="Z721" s="208">
        <v>261</v>
      </c>
      <c r="AA721" s="208">
        <v>249</v>
      </c>
      <c r="AB721" s="209">
        <v>0.947368421052632</v>
      </c>
      <c r="AC721" s="155">
        <v>0.954022988505747</v>
      </c>
      <c r="AD721" s="173">
        <v>-0.00665456745311555</v>
      </c>
    </row>
    <row r="722" spans="1:30">
      <c r="A722" s="175" t="s">
        <v>668</v>
      </c>
      <c r="B722" s="214" t="s">
        <v>1826</v>
      </c>
      <c r="C722" s="214" t="s">
        <v>718</v>
      </c>
      <c r="D722" s="153">
        <v>30</v>
      </c>
      <c r="E722" s="153">
        <v>30</v>
      </c>
      <c r="F722" s="151">
        <v>29</v>
      </c>
      <c r="G722" s="151">
        <v>29</v>
      </c>
      <c r="H722" s="151">
        <v>32</v>
      </c>
      <c r="I722" s="151">
        <v>32</v>
      </c>
      <c r="J722" s="172">
        <v>0.9</v>
      </c>
      <c r="K722" s="154">
        <v>1</v>
      </c>
      <c r="L722" s="154">
        <v>1</v>
      </c>
      <c r="M722" s="154">
        <v>1</v>
      </c>
      <c r="N722" s="207">
        <v>829</v>
      </c>
      <c r="O722" s="153">
        <v>713</v>
      </c>
      <c r="P722" s="153">
        <v>25</v>
      </c>
      <c r="Q722" s="151">
        <v>23</v>
      </c>
      <c r="R722" s="151">
        <v>29</v>
      </c>
      <c r="S722" s="154">
        <v>0.860072376357057</v>
      </c>
      <c r="T722" s="154">
        <v>0.833333333333333</v>
      </c>
      <c r="U722" s="155">
        <v>0.793103448275862</v>
      </c>
      <c r="V722" s="155">
        <v>0.90625</v>
      </c>
      <c r="W722" s="173">
        <v>0.0402298850574713</v>
      </c>
      <c r="X722" s="158">
        <v>213</v>
      </c>
      <c r="Y722" s="208">
        <v>181</v>
      </c>
      <c r="Z722" s="208">
        <v>215</v>
      </c>
      <c r="AA722" s="208">
        <v>178</v>
      </c>
      <c r="AB722" s="209">
        <v>0.849765258215962</v>
      </c>
      <c r="AC722" s="155">
        <v>0.827906976744186</v>
      </c>
      <c r="AD722" s="173">
        <v>0.0218582814717765</v>
      </c>
    </row>
    <row r="723" spans="1:30">
      <c r="A723" s="175" t="s">
        <v>668</v>
      </c>
      <c r="B723" s="214" t="s">
        <v>1826</v>
      </c>
      <c r="C723" s="214" t="s">
        <v>719</v>
      </c>
      <c r="D723" s="153">
        <v>24</v>
      </c>
      <c r="E723" s="153">
        <v>24</v>
      </c>
      <c r="F723" s="151">
        <v>28</v>
      </c>
      <c r="G723" s="151">
        <v>28</v>
      </c>
      <c r="H723" s="151">
        <v>29</v>
      </c>
      <c r="I723" s="151">
        <v>29</v>
      </c>
      <c r="J723" s="172">
        <v>0.9</v>
      </c>
      <c r="K723" s="154">
        <v>1</v>
      </c>
      <c r="L723" s="154">
        <v>1</v>
      </c>
      <c r="M723" s="154">
        <v>1</v>
      </c>
      <c r="N723" s="207">
        <v>735</v>
      </c>
      <c r="O723" s="153">
        <v>730</v>
      </c>
      <c r="P723" s="153">
        <v>23</v>
      </c>
      <c r="Q723" s="151">
        <v>28</v>
      </c>
      <c r="R723" s="151">
        <v>29</v>
      </c>
      <c r="S723" s="154">
        <v>0.993197278911565</v>
      </c>
      <c r="T723" s="154">
        <v>0.958333333333333</v>
      </c>
      <c r="U723" s="155">
        <v>1</v>
      </c>
      <c r="V723" s="155">
        <v>1</v>
      </c>
      <c r="W723" s="173">
        <v>-0.0416666666666666</v>
      </c>
      <c r="X723" s="158">
        <v>188</v>
      </c>
      <c r="Y723" s="208">
        <v>187</v>
      </c>
      <c r="Z723" s="208">
        <v>192</v>
      </c>
      <c r="AA723" s="208">
        <v>192</v>
      </c>
      <c r="AB723" s="209">
        <v>0.99468085106383</v>
      </c>
      <c r="AC723" s="155">
        <v>1</v>
      </c>
      <c r="AD723" s="173">
        <v>-0.00531914893617025</v>
      </c>
    </row>
    <row r="724" spans="1:30">
      <c r="A724" s="175" t="s">
        <v>668</v>
      </c>
      <c r="B724" s="214" t="s">
        <v>1823</v>
      </c>
      <c r="C724" s="214" t="s">
        <v>720</v>
      </c>
      <c r="D724" s="153">
        <v>27</v>
      </c>
      <c r="E724" s="153">
        <v>27</v>
      </c>
      <c r="F724" s="151">
        <v>27</v>
      </c>
      <c r="G724" s="151">
        <v>27</v>
      </c>
      <c r="H724" s="151">
        <v>27</v>
      </c>
      <c r="I724" s="151">
        <v>27</v>
      </c>
      <c r="J724" s="172">
        <v>0.9</v>
      </c>
      <c r="K724" s="154">
        <v>1</v>
      </c>
      <c r="L724" s="154">
        <v>1</v>
      </c>
      <c r="M724" s="154">
        <v>1</v>
      </c>
      <c r="N724" s="207">
        <v>712</v>
      </c>
      <c r="O724" s="153">
        <v>697</v>
      </c>
      <c r="P724" s="153">
        <v>27</v>
      </c>
      <c r="Q724" s="151">
        <v>27</v>
      </c>
      <c r="R724" s="151">
        <v>27</v>
      </c>
      <c r="S724" s="154">
        <v>0.978932584269663</v>
      </c>
      <c r="T724" s="154">
        <v>1</v>
      </c>
      <c r="U724" s="155">
        <v>1</v>
      </c>
      <c r="V724" s="155">
        <v>1</v>
      </c>
      <c r="W724" s="173">
        <v>0</v>
      </c>
      <c r="X724" s="158">
        <v>185</v>
      </c>
      <c r="Y724" s="208">
        <v>183</v>
      </c>
      <c r="Z724" s="208">
        <v>187</v>
      </c>
      <c r="AA724" s="208">
        <v>182</v>
      </c>
      <c r="AB724" s="209">
        <v>0.989189189189189</v>
      </c>
      <c r="AC724" s="155">
        <v>0.973262032085562</v>
      </c>
      <c r="AD724" s="173">
        <v>0.0159271571036277</v>
      </c>
    </row>
    <row r="725" spans="1:30">
      <c r="A725" s="175" t="s">
        <v>668</v>
      </c>
      <c r="B725" s="214" t="s">
        <v>1823</v>
      </c>
      <c r="C725" s="214" t="s">
        <v>721</v>
      </c>
      <c r="D725" s="153">
        <v>41</v>
      </c>
      <c r="E725" s="153">
        <v>41</v>
      </c>
      <c r="F725" s="151">
        <v>40</v>
      </c>
      <c r="G725" s="151">
        <v>40</v>
      </c>
      <c r="H725" s="151">
        <v>43</v>
      </c>
      <c r="I725" s="151">
        <v>43</v>
      </c>
      <c r="J725" s="172">
        <v>0.9</v>
      </c>
      <c r="K725" s="154">
        <v>1</v>
      </c>
      <c r="L725" s="154">
        <v>1</v>
      </c>
      <c r="M725" s="154">
        <v>1</v>
      </c>
      <c r="N725" s="207">
        <v>1111</v>
      </c>
      <c r="O725" s="153">
        <v>979</v>
      </c>
      <c r="P725" s="153">
        <v>34</v>
      </c>
      <c r="Q725" s="151">
        <v>35</v>
      </c>
      <c r="R725" s="151">
        <v>38</v>
      </c>
      <c r="S725" s="154">
        <v>0.881188118811881</v>
      </c>
      <c r="T725" s="154">
        <v>0.829268292682927</v>
      </c>
      <c r="U725" s="155">
        <v>0.875</v>
      </c>
      <c r="V725" s="155">
        <v>0.883720930232558</v>
      </c>
      <c r="W725" s="173">
        <v>-0.0457317073170732</v>
      </c>
      <c r="X725" s="158">
        <v>281</v>
      </c>
      <c r="Y725" s="208">
        <v>255</v>
      </c>
      <c r="Z725" s="208">
        <v>283</v>
      </c>
      <c r="AA725" s="208">
        <v>267</v>
      </c>
      <c r="AB725" s="209">
        <v>0.907473309608541</v>
      </c>
      <c r="AC725" s="155">
        <v>0.943462897526502</v>
      </c>
      <c r="AD725" s="173">
        <v>-0.0359895879179609</v>
      </c>
    </row>
    <row r="726" spans="1:30">
      <c r="A726" s="175" t="s">
        <v>668</v>
      </c>
      <c r="B726" s="214" t="s">
        <v>1823</v>
      </c>
      <c r="C726" s="214" t="s">
        <v>722</v>
      </c>
      <c r="D726" s="153">
        <v>16</v>
      </c>
      <c r="E726" s="153">
        <v>16</v>
      </c>
      <c r="F726" s="151">
        <v>16</v>
      </c>
      <c r="G726" s="151">
        <v>16</v>
      </c>
      <c r="H726" s="151">
        <v>17</v>
      </c>
      <c r="I726" s="151">
        <v>17</v>
      </c>
      <c r="J726" s="172">
        <v>0.9</v>
      </c>
      <c r="K726" s="154">
        <v>1</v>
      </c>
      <c r="L726" s="154">
        <v>1</v>
      </c>
      <c r="M726" s="154">
        <v>1</v>
      </c>
      <c r="N726" s="207">
        <v>421</v>
      </c>
      <c r="O726" s="153">
        <v>304</v>
      </c>
      <c r="P726" s="153">
        <v>12</v>
      </c>
      <c r="Q726" s="151">
        <v>12</v>
      </c>
      <c r="R726" s="151">
        <v>11</v>
      </c>
      <c r="S726" s="154">
        <v>0.72209026128266</v>
      </c>
      <c r="T726" s="154">
        <v>0.75</v>
      </c>
      <c r="U726" s="155">
        <v>0.75</v>
      </c>
      <c r="V726" s="155">
        <v>0.647058823529412</v>
      </c>
      <c r="W726" s="173">
        <v>0</v>
      </c>
      <c r="X726" s="158">
        <v>110</v>
      </c>
      <c r="Y726" s="208">
        <v>80</v>
      </c>
      <c r="Z726" s="208">
        <v>107</v>
      </c>
      <c r="AA726" s="208">
        <v>83</v>
      </c>
      <c r="AB726" s="209">
        <v>0.727272727272727</v>
      </c>
      <c r="AC726" s="155">
        <v>0.775700934579439</v>
      </c>
      <c r="AD726" s="173">
        <v>-0.0484282073067119</v>
      </c>
    </row>
    <row r="727" spans="1:30">
      <c r="A727" s="175" t="s">
        <v>668</v>
      </c>
      <c r="B727" s="214" t="s">
        <v>1823</v>
      </c>
      <c r="C727" s="214" t="s">
        <v>723</v>
      </c>
      <c r="D727" s="153">
        <v>21</v>
      </c>
      <c r="E727" s="153">
        <v>21</v>
      </c>
      <c r="F727" s="151">
        <v>21</v>
      </c>
      <c r="G727" s="151">
        <v>21</v>
      </c>
      <c r="H727" s="151">
        <v>21</v>
      </c>
      <c r="I727" s="151">
        <v>21</v>
      </c>
      <c r="J727" s="172">
        <v>0.9</v>
      </c>
      <c r="K727" s="154">
        <v>1</v>
      </c>
      <c r="L727" s="154">
        <v>1</v>
      </c>
      <c r="M727" s="154">
        <v>1</v>
      </c>
      <c r="N727" s="207">
        <v>555</v>
      </c>
      <c r="O727" s="153">
        <v>518</v>
      </c>
      <c r="P727" s="153">
        <v>20</v>
      </c>
      <c r="Q727" s="151">
        <v>19</v>
      </c>
      <c r="R727" s="151">
        <v>21</v>
      </c>
      <c r="S727" s="154">
        <v>0.933333333333333</v>
      </c>
      <c r="T727" s="154">
        <v>0.952380952380952</v>
      </c>
      <c r="U727" s="155">
        <v>0.904761904761905</v>
      </c>
      <c r="V727" s="155">
        <v>1</v>
      </c>
      <c r="W727" s="173">
        <v>0.0476190476190476</v>
      </c>
      <c r="X727" s="158">
        <v>144</v>
      </c>
      <c r="Y727" s="208">
        <v>134</v>
      </c>
      <c r="Z727" s="208">
        <v>144</v>
      </c>
      <c r="AA727" s="208">
        <v>136</v>
      </c>
      <c r="AB727" s="209">
        <v>0.930555555555556</v>
      </c>
      <c r="AC727" s="155">
        <v>0.944444444444444</v>
      </c>
      <c r="AD727" s="173">
        <v>-0.0138888888888888</v>
      </c>
    </row>
    <row r="728" spans="1:30">
      <c r="A728" s="175" t="s">
        <v>668</v>
      </c>
      <c r="B728" s="214" t="s">
        <v>1823</v>
      </c>
      <c r="C728" s="214" t="s">
        <v>724</v>
      </c>
      <c r="D728" s="153">
        <v>39</v>
      </c>
      <c r="E728" s="153">
        <v>39</v>
      </c>
      <c r="F728" s="151">
        <v>39</v>
      </c>
      <c r="G728" s="151">
        <v>39</v>
      </c>
      <c r="H728" s="151">
        <v>39</v>
      </c>
      <c r="I728" s="151">
        <v>39</v>
      </c>
      <c r="J728" s="172">
        <v>0.9</v>
      </c>
      <c r="K728" s="154">
        <v>1</v>
      </c>
      <c r="L728" s="154">
        <v>1</v>
      </c>
      <c r="M728" s="154">
        <v>1</v>
      </c>
      <c r="N728" s="207">
        <v>1037</v>
      </c>
      <c r="O728" s="153">
        <v>1033</v>
      </c>
      <c r="P728" s="153">
        <v>39</v>
      </c>
      <c r="Q728" s="151">
        <v>39</v>
      </c>
      <c r="R728" s="151">
        <v>39</v>
      </c>
      <c r="S728" s="154">
        <v>0.996142719382835</v>
      </c>
      <c r="T728" s="154">
        <v>1</v>
      </c>
      <c r="U728" s="155">
        <v>1</v>
      </c>
      <c r="V728" s="155">
        <v>1</v>
      </c>
      <c r="W728" s="173">
        <v>0</v>
      </c>
      <c r="X728" s="158">
        <v>267</v>
      </c>
      <c r="Y728" s="208">
        <v>267</v>
      </c>
      <c r="Z728" s="208">
        <v>266</v>
      </c>
      <c r="AA728" s="208">
        <v>266</v>
      </c>
      <c r="AB728" s="209">
        <v>1</v>
      </c>
      <c r="AC728" s="155">
        <v>1</v>
      </c>
      <c r="AD728" s="173">
        <v>0</v>
      </c>
    </row>
    <row r="729" spans="1:30">
      <c r="A729" s="175" t="s">
        <v>668</v>
      </c>
      <c r="B729" s="214" t="s">
        <v>1823</v>
      </c>
      <c r="C729" s="214" t="s">
        <v>725</v>
      </c>
      <c r="D729" s="153">
        <v>68</v>
      </c>
      <c r="E729" s="153">
        <v>68</v>
      </c>
      <c r="F729" s="151">
        <v>74</v>
      </c>
      <c r="G729" s="151">
        <v>74</v>
      </c>
      <c r="H729" s="151">
        <v>78</v>
      </c>
      <c r="I729" s="151">
        <v>78</v>
      </c>
      <c r="J729" s="172">
        <v>0.9</v>
      </c>
      <c r="K729" s="154">
        <v>1</v>
      </c>
      <c r="L729" s="154">
        <v>1</v>
      </c>
      <c r="M729" s="154">
        <v>1</v>
      </c>
      <c r="N729" s="207">
        <v>2007</v>
      </c>
      <c r="O729" s="153">
        <v>1575</v>
      </c>
      <c r="P729" s="153">
        <v>55</v>
      </c>
      <c r="Q729" s="151">
        <v>58</v>
      </c>
      <c r="R729" s="151">
        <v>64</v>
      </c>
      <c r="S729" s="154">
        <v>0.7847533632287</v>
      </c>
      <c r="T729" s="154">
        <v>0.808823529411765</v>
      </c>
      <c r="U729" s="155">
        <v>0.783783783783784</v>
      </c>
      <c r="V729" s="155">
        <v>0.82051282051282</v>
      </c>
      <c r="W729" s="173">
        <v>0.0250397456279809</v>
      </c>
      <c r="X729" s="158">
        <v>511</v>
      </c>
      <c r="Y729" s="208">
        <v>406</v>
      </c>
      <c r="Z729" s="208">
        <v>520</v>
      </c>
      <c r="AA729" s="208">
        <v>416</v>
      </c>
      <c r="AB729" s="209">
        <v>0.794520547945205</v>
      </c>
      <c r="AC729" s="155">
        <v>0.8</v>
      </c>
      <c r="AD729" s="173">
        <v>-0.00547945205479461</v>
      </c>
    </row>
    <row r="730" spans="1:30">
      <c r="A730" s="175" t="s">
        <v>668</v>
      </c>
      <c r="B730" s="214" t="s">
        <v>1823</v>
      </c>
      <c r="C730" s="214" t="s">
        <v>726</v>
      </c>
      <c r="D730" s="153">
        <v>46</v>
      </c>
      <c r="E730" s="153">
        <v>45</v>
      </c>
      <c r="F730" s="151">
        <v>47</v>
      </c>
      <c r="G730" s="151">
        <v>46</v>
      </c>
      <c r="H730" s="151">
        <v>52</v>
      </c>
      <c r="I730" s="151">
        <v>51</v>
      </c>
      <c r="J730" s="172">
        <v>0.9</v>
      </c>
      <c r="K730" s="154">
        <v>0.978260869565217</v>
      </c>
      <c r="L730" s="154">
        <v>0.978723404255319</v>
      </c>
      <c r="M730" s="154">
        <v>0.980769230769231</v>
      </c>
      <c r="N730" s="207">
        <v>1298</v>
      </c>
      <c r="O730" s="153">
        <v>1084</v>
      </c>
      <c r="P730" s="153">
        <v>35</v>
      </c>
      <c r="Q730" s="151">
        <v>38</v>
      </c>
      <c r="R730" s="151">
        <v>41</v>
      </c>
      <c r="S730" s="154">
        <v>0.835130970724191</v>
      </c>
      <c r="T730" s="154">
        <v>0.760869565217391</v>
      </c>
      <c r="U730" s="155">
        <v>0.808510638297872</v>
      </c>
      <c r="V730" s="155">
        <v>0.788461538461538</v>
      </c>
      <c r="W730" s="173">
        <v>-0.0476410730804809</v>
      </c>
      <c r="X730" s="158">
        <v>332</v>
      </c>
      <c r="Y730" s="208">
        <v>276</v>
      </c>
      <c r="Z730" s="208">
        <v>332</v>
      </c>
      <c r="AA730" s="208">
        <v>276</v>
      </c>
      <c r="AB730" s="209">
        <v>0.831325301204819</v>
      </c>
      <c r="AC730" s="155">
        <v>0.831325301204819</v>
      </c>
      <c r="AD730" s="173">
        <v>0</v>
      </c>
    </row>
    <row r="731" spans="1:30">
      <c r="A731" s="175" t="s">
        <v>668</v>
      </c>
      <c r="B731" s="214" t="s">
        <v>1823</v>
      </c>
      <c r="C731" s="214" t="s">
        <v>727</v>
      </c>
      <c r="D731" s="153">
        <v>39</v>
      </c>
      <c r="E731" s="153">
        <v>39</v>
      </c>
      <c r="F731" s="151">
        <v>41</v>
      </c>
      <c r="G731" s="151">
        <v>41</v>
      </c>
      <c r="H731" s="151">
        <v>44</v>
      </c>
      <c r="I731" s="151">
        <v>44</v>
      </c>
      <c r="J731" s="172">
        <v>0.9</v>
      </c>
      <c r="K731" s="154">
        <v>1</v>
      </c>
      <c r="L731" s="154">
        <v>1</v>
      </c>
      <c r="M731" s="154">
        <v>1</v>
      </c>
      <c r="N731" s="207">
        <v>1111</v>
      </c>
      <c r="O731" s="153">
        <v>1087</v>
      </c>
      <c r="P731" s="153">
        <v>38</v>
      </c>
      <c r="Q731" s="151">
        <v>40</v>
      </c>
      <c r="R731" s="151">
        <v>43</v>
      </c>
      <c r="S731" s="154">
        <v>0.978397839783978</v>
      </c>
      <c r="T731" s="154">
        <v>0.974358974358974</v>
      </c>
      <c r="U731" s="155">
        <v>0.975609756097561</v>
      </c>
      <c r="V731" s="155">
        <v>0.977272727272727</v>
      </c>
      <c r="W731" s="173">
        <v>-0.00125078173858661</v>
      </c>
      <c r="X731" s="158">
        <v>283</v>
      </c>
      <c r="Y731" s="208">
        <v>280</v>
      </c>
      <c r="Z731" s="208">
        <v>286</v>
      </c>
      <c r="AA731" s="208">
        <v>278</v>
      </c>
      <c r="AB731" s="209">
        <v>0.989399293286219</v>
      </c>
      <c r="AC731" s="155">
        <v>0.972027972027972</v>
      </c>
      <c r="AD731" s="173">
        <v>0.0173713212582471</v>
      </c>
    </row>
    <row r="732" spans="1:30">
      <c r="A732" s="175" t="s">
        <v>668</v>
      </c>
      <c r="B732" s="214" t="s">
        <v>1823</v>
      </c>
      <c r="C732" s="214" t="s">
        <v>728</v>
      </c>
      <c r="D732" s="153">
        <v>46</v>
      </c>
      <c r="E732" s="153">
        <v>46</v>
      </c>
      <c r="F732" s="151">
        <v>49</v>
      </c>
      <c r="G732" s="151">
        <v>49</v>
      </c>
      <c r="H732" s="151">
        <v>47</v>
      </c>
      <c r="I732" s="151">
        <v>47</v>
      </c>
      <c r="J732" s="172">
        <v>0.9</v>
      </c>
      <c r="K732" s="154">
        <v>1</v>
      </c>
      <c r="L732" s="154">
        <v>1</v>
      </c>
      <c r="M732" s="154">
        <v>1</v>
      </c>
      <c r="N732" s="207">
        <v>1288</v>
      </c>
      <c r="O732" s="153">
        <v>1169</v>
      </c>
      <c r="P732" s="153">
        <v>42</v>
      </c>
      <c r="Q732" s="151">
        <v>43</v>
      </c>
      <c r="R732" s="151">
        <v>44</v>
      </c>
      <c r="S732" s="154">
        <v>0.907608695652174</v>
      </c>
      <c r="T732" s="154">
        <v>0.91304347826087</v>
      </c>
      <c r="U732" s="155">
        <v>0.877551020408163</v>
      </c>
      <c r="V732" s="155">
        <v>0.936170212765957</v>
      </c>
      <c r="W732" s="173">
        <v>0.0354924578527063</v>
      </c>
      <c r="X732" s="158">
        <v>330</v>
      </c>
      <c r="Y732" s="208">
        <v>298</v>
      </c>
      <c r="Z732" s="208">
        <v>335</v>
      </c>
      <c r="AA732" s="208">
        <v>310</v>
      </c>
      <c r="AB732" s="209">
        <v>0.903030303030303</v>
      </c>
      <c r="AC732" s="155">
        <v>0.925373134328358</v>
      </c>
      <c r="AD732" s="173">
        <v>-0.0223428312980551</v>
      </c>
    </row>
    <row r="733" spans="1:30">
      <c r="A733" s="175" t="s">
        <v>668</v>
      </c>
      <c r="B733" s="214" t="s">
        <v>1823</v>
      </c>
      <c r="C733" s="214" t="s">
        <v>729</v>
      </c>
      <c r="D733" s="153">
        <v>17</v>
      </c>
      <c r="E733" s="153">
        <v>17</v>
      </c>
      <c r="F733" s="151">
        <v>16</v>
      </c>
      <c r="G733" s="151">
        <v>16</v>
      </c>
      <c r="H733" s="151">
        <v>17</v>
      </c>
      <c r="I733" s="151">
        <v>17</v>
      </c>
      <c r="J733" s="172">
        <v>0.9</v>
      </c>
      <c r="K733" s="154">
        <v>1</v>
      </c>
      <c r="L733" s="154">
        <v>1</v>
      </c>
      <c r="M733" s="154">
        <v>1</v>
      </c>
      <c r="N733" s="207">
        <v>474</v>
      </c>
      <c r="O733" s="153">
        <v>383</v>
      </c>
      <c r="P733" s="153">
        <v>17</v>
      </c>
      <c r="Q733" s="151">
        <v>12</v>
      </c>
      <c r="R733" s="151">
        <v>13</v>
      </c>
      <c r="S733" s="154">
        <v>0.808016877637131</v>
      </c>
      <c r="T733" s="154">
        <v>1</v>
      </c>
      <c r="U733" s="155">
        <v>0.75</v>
      </c>
      <c r="V733" s="155">
        <v>0.764705882352941</v>
      </c>
      <c r="W733" s="173">
        <v>0.25</v>
      </c>
      <c r="X733" s="158">
        <v>120</v>
      </c>
      <c r="Y733" s="208">
        <v>99</v>
      </c>
      <c r="Z733" s="208">
        <v>120</v>
      </c>
      <c r="AA733" s="208">
        <v>99</v>
      </c>
      <c r="AB733" s="209">
        <v>0.825</v>
      </c>
      <c r="AC733" s="155">
        <v>0.825</v>
      </c>
      <c r="AD733" s="173">
        <v>0</v>
      </c>
    </row>
    <row r="734" spans="1:30">
      <c r="A734" s="175" t="s">
        <v>668</v>
      </c>
      <c r="B734" s="214" t="s">
        <v>1823</v>
      </c>
      <c r="C734" s="214" t="s">
        <v>730</v>
      </c>
      <c r="D734" s="153">
        <v>39</v>
      </c>
      <c r="E734" s="153">
        <v>39</v>
      </c>
      <c r="F734" s="151">
        <v>40</v>
      </c>
      <c r="G734" s="151">
        <v>40</v>
      </c>
      <c r="H734" s="151">
        <v>40</v>
      </c>
      <c r="I734" s="151">
        <v>40</v>
      </c>
      <c r="J734" s="172">
        <v>0.9</v>
      </c>
      <c r="K734" s="154">
        <v>1</v>
      </c>
      <c r="L734" s="154">
        <v>1</v>
      </c>
      <c r="M734" s="154">
        <v>1</v>
      </c>
      <c r="N734" s="207">
        <v>1081</v>
      </c>
      <c r="O734" s="153">
        <v>996</v>
      </c>
      <c r="P734" s="153">
        <v>36</v>
      </c>
      <c r="Q734" s="151">
        <v>35</v>
      </c>
      <c r="R734" s="151">
        <v>38</v>
      </c>
      <c r="S734" s="154">
        <v>0.921369102682701</v>
      </c>
      <c r="T734" s="154">
        <v>0.923076923076923</v>
      </c>
      <c r="U734" s="155">
        <v>0.875</v>
      </c>
      <c r="V734" s="155">
        <v>0.95</v>
      </c>
      <c r="W734" s="173">
        <v>0.0480769230769231</v>
      </c>
      <c r="X734" s="158">
        <v>272</v>
      </c>
      <c r="Y734" s="208">
        <v>246</v>
      </c>
      <c r="Z734" s="208">
        <v>280</v>
      </c>
      <c r="AA734" s="208">
        <v>251</v>
      </c>
      <c r="AB734" s="209">
        <v>0.904411764705882</v>
      </c>
      <c r="AC734" s="155">
        <v>0.896428571428571</v>
      </c>
      <c r="AD734" s="173">
        <v>0.0079831932773109</v>
      </c>
    </row>
    <row r="735" spans="1:30">
      <c r="A735" s="175" t="s">
        <v>668</v>
      </c>
      <c r="B735" s="214" t="s">
        <v>1823</v>
      </c>
      <c r="C735" s="214" t="s">
        <v>731</v>
      </c>
      <c r="D735" s="153">
        <v>31</v>
      </c>
      <c r="E735" s="153">
        <v>31</v>
      </c>
      <c r="F735" s="151">
        <v>30</v>
      </c>
      <c r="G735" s="151">
        <v>30</v>
      </c>
      <c r="H735" s="151">
        <v>33</v>
      </c>
      <c r="I735" s="151">
        <v>33</v>
      </c>
      <c r="J735" s="172">
        <v>0.9</v>
      </c>
      <c r="K735" s="154">
        <v>1</v>
      </c>
      <c r="L735" s="154">
        <v>1</v>
      </c>
      <c r="M735" s="154">
        <v>1</v>
      </c>
      <c r="N735" s="207">
        <v>846</v>
      </c>
      <c r="O735" s="153">
        <v>838</v>
      </c>
      <c r="P735" s="153">
        <v>31</v>
      </c>
      <c r="Q735" s="151">
        <v>30</v>
      </c>
      <c r="R735" s="151">
        <v>33</v>
      </c>
      <c r="S735" s="154">
        <v>0.990543735224586</v>
      </c>
      <c r="T735" s="154">
        <v>1</v>
      </c>
      <c r="U735" s="155">
        <v>1</v>
      </c>
      <c r="V735" s="155">
        <v>1</v>
      </c>
      <c r="W735" s="173">
        <v>0</v>
      </c>
      <c r="X735" s="158">
        <v>215</v>
      </c>
      <c r="Y735" s="208">
        <v>215</v>
      </c>
      <c r="Z735" s="208">
        <v>221</v>
      </c>
      <c r="AA735" s="208">
        <v>219</v>
      </c>
      <c r="AB735" s="209">
        <v>1</v>
      </c>
      <c r="AC735" s="155">
        <v>0.990950226244344</v>
      </c>
      <c r="AD735" s="173">
        <v>0.00904977375565608</v>
      </c>
    </row>
    <row r="736" spans="1:30">
      <c r="A736" s="175" t="s">
        <v>668</v>
      </c>
      <c r="B736" s="214" t="s">
        <v>1823</v>
      </c>
      <c r="C736" s="214" t="s">
        <v>732</v>
      </c>
      <c r="D736" s="153">
        <v>21</v>
      </c>
      <c r="E736" s="153">
        <v>21</v>
      </c>
      <c r="F736" s="151">
        <v>20</v>
      </c>
      <c r="G736" s="151">
        <v>20</v>
      </c>
      <c r="H736" s="151">
        <v>20</v>
      </c>
      <c r="I736" s="151">
        <v>20</v>
      </c>
      <c r="J736" s="172">
        <v>0.9</v>
      </c>
      <c r="K736" s="154">
        <v>1</v>
      </c>
      <c r="L736" s="154">
        <v>1</v>
      </c>
      <c r="M736" s="154">
        <v>1</v>
      </c>
      <c r="N736" s="207">
        <v>556</v>
      </c>
      <c r="O736" s="153">
        <v>447</v>
      </c>
      <c r="P736" s="153">
        <v>17</v>
      </c>
      <c r="Q736" s="151">
        <v>16</v>
      </c>
      <c r="R736" s="151">
        <v>16</v>
      </c>
      <c r="S736" s="154">
        <v>0.803956834532374</v>
      </c>
      <c r="T736" s="154">
        <v>0.80952380952381</v>
      </c>
      <c r="U736" s="155">
        <v>0.8</v>
      </c>
      <c r="V736" s="155">
        <v>0.8</v>
      </c>
      <c r="W736" s="173">
        <v>0.00952380952380949</v>
      </c>
      <c r="X736" s="158">
        <v>144</v>
      </c>
      <c r="Y736" s="208">
        <v>115</v>
      </c>
      <c r="Z736" s="208">
        <v>145</v>
      </c>
      <c r="AA736" s="208">
        <v>116</v>
      </c>
      <c r="AB736" s="209">
        <v>0.798611111111111</v>
      </c>
      <c r="AC736" s="155">
        <v>0.8</v>
      </c>
      <c r="AD736" s="173">
        <v>-0.00138888888888888</v>
      </c>
    </row>
    <row r="737" spans="1:30">
      <c r="A737" s="175" t="s">
        <v>668</v>
      </c>
      <c r="B737" s="214" t="s">
        <v>1823</v>
      </c>
      <c r="C737" s="214" t="s">
        <v>733</v>
      </c>
      <c r="D737" s="153">
        <v>14</v>
      </c>
      <c r="E737" s="153">
        <v>14</v>
      </c>
      <c r="F737" s="151">
        <v>15</v>
      </c>
      <c r="G737" s="151">
        <v>15</v>
      </c>
      <c r="H737" s="151">
        <v>14</v>
      </c>
      <c r="I737" s="151">
        <v>14</v>
      </c>
      <c r="J737" s="172">
        <v>0.9</v>
      </c>
      <c r="K737" s="154">
        <v>1</v>
      </c>
      <c r="L737" s="154">
        <v>1</v>
      </c>
      <c r="M737" s="154">
        <v>1</v>
      </c>
      <c r="N737" s="207">
        <v>395</v>
      </c>
      <c r="O737" s="153">
        <v>336</v>
      </c>
      <c r="P737" s="153">
        <v>12</v>
      </c>
      <c r="Q737" s="151">
        <v>13</v>
      </c>
      <c r="R737" s="151">
        <v>12</v>
      </c>
      <c r="S737" s="154">
        <v>0.850632911392405</v>
      </c>
      <c r="T737" s="154">
        <v>0.857142857142857</v>
      </c>
      <c r="U737" s="155">
        <v>0.866666666666667</v>
      </c>
      <c r="V737" s="155">
        <v>0.857142857142857</v>
      </c>
      <c r="W737" s="173">
        <v>-0.0095238095238096</v>
      </c>
      <c r="X737" s="158">
        <v>101</v>
      </c>
      <c r="Y737" s="208">
        <v>87</v>
      </c>
      <c r="Z737" s="208">
        <v>104</v>
      </c>
      <c r="AA737" s="208">
        <v>88</v>
      </c>
      <c r="AB737" s="209">
        <v>0.861386138613861</v>
      </c>
      <c r="AC737" s="155">
        <v>0.846153846153846</v>
      </c>
      <c r="AD737" s="173">
        <v>0.0152322924600152</v>
      </c>
    </row>
    <row r="738" spans="1:30">
      <c r="A738" s="175" t="s">
        <v>668</v>
      </c>
      <c r="B738" s="214" t="s">
        <v>1825</v>
      </c>
      <c r="C738" s="214" t="s">
        <v>734</v>
      </c>
      <c r="D738" s="153">
        <v>16</v>
      </c>
      <c r="E738" s="153">
        <v>16</v>
      </c>
      <c r="F738" s="151">
        <v>16</v>
      </c>
      <c r="G738" s="151">
        <v>16</v>
      </c>
      <c r="H738" s="151">
        <v>16</v>
      </c>
      <c r="I738" s="151">
        <v>16</v>
      </c>
      <c r="J738" s="172">
        <v>0.9</v>
      </c>
      <c r="K738" s="154">
        <v>1</v>
      </c>
      <c r="L738" s="154">
        <v>1</v>
      </c>
      <c r="M738" s="154">
        <v>1</v>
      </c>
      <c r="N738" s="207">
        <v>420</v>
      </c>
      <c r="O738" s="153">
        <v>364</v>
      </c>
      <c r="P738" s="153">
        <v>15</v>
      </c>
      <c r="Q738" s="151">
        <v>14</v>
      </c>
      <c r="R738" s="151">
        <v>15</v>
      </c>
      <c r="S738" s="154">
        <v>0.866666666666667</v>
      </c>
      <c r="T738" s="154">
        <v>0.9375</v>
      </c>
      <c r="U738" s="155">
        <v>0.875</v>
      </c>
      <c r="V738" s="155">
        <v>0.9375</v>
      </c>
      <c r="W738" s="173">
        <v>0.0625</v>
      </c>
      <c r="X738" s="158">
        <v>108</v>
      </c>
      <c r="Y738" s="208">
        <v>98</v>
      </c>
      <c r="Z738" s="208">
        <v>109</v>
      </c>
      <c r="AA738" s="208">
        <v>94</v>
      </c>
      <c r="AB738" s="209">
        <v>0.907407407407407</v>
      </c>
      <c r="AC738" s="155">
        <v>0.862385321100917</v>
      </c>
      <c r="AD738" s="173">
        <v>0.04502208630649</v>
      </c>
    </row>
    <row r="739" spans="1:30">
      <c r="A739" s="175" t="s">
        <v>668</v>
      </c>
      <c r="B739" s="214" t="s">
        <v>1825</v>
      </c>
      <c r="C739" s="214" t="s">
        <v>735</v>
      </c>
      <c r="D739" s="153">
        <v>53</v>
      </c>
      <c r="E739" s="153">
        <v>53</v>
      </c>
      <c r="F739" s="151">
        <v>60</v>
      </c>
      <c r="G739" s="151">
        <v>60</v>
      </c>
      <c r="H739" s="151">
        <v>63</v>
      </c>
      <c r="I739" s="151">
        <v>63</v>
      </c>
      <c r="J739" s="172">
        <v>0.9</v>
      </c>
      <c r="K739" s="154">
        <v>1</v>
      </c>
      <c r="L739" s="154">
        <v>1</v>
      </c>
      <c r="M739" s="154">
        <v>1</v>
      </c>
      <c r="N739" s="207">
        <v>1616</v>
      </c>
      <c r="O739" s="153">
        <v>1380</v>
      </c>
      <c r="P739" s="153">
        <v>42</v>
      </c>
      <c r="Q739" s="151">
        <v>50</v>
      </c>
      <c r="R739" s="151">
        <v>56</v>
      </c>
      <c r="S739" s="154">
        <v>0.853960396039604</v>
      </c>
      <c r="T739" s="154">
        <v>0.792452830188679</v>
      </c>
      <c r="U739" s="155">
        <v>0.833333333333333</v>
      </c>
      <c r="V739" s="155">
        <v>0.888888888888889</v>
      </c>
      <c r="W739" s="173">
        <v>-0.0408805031446541</v>
      </c>
      <c r="X739" s="158">
        <v>408</v>
      </c>
      <c r="Y739" s="208">
        <v>350</v>
      </c>
      <c r="Z739" s="208">
        <v>426</v>
      </c>
      <c r="AA739" s="208">
        <v>360</v>
      </c>
      <c r="AB739" s="209">
        <v>0.857843137254902</v>
      </c>
      <c r="AC739" s="155">
        <v>0.845070422535211</v>
      </c>
      <c r="AD739" s="173">
        <v>0.0127727147196907</v>
      </c>
    </row>
    <row r="740" spans="1:30">
      <c r="A740" s="175" t="s">
        <v>668</v>
      </c>
      <c r="B740" s="214" t="s">
        <v>1825</v>
      </c>
      <c r="C740" s="214" t="s">
        <v>736</v>
      </c>
      <c r="D740" s="153">
        <v>39</v>
      </c>
      <c r="E740" s="153">
        <v>38</v>
      </c>
      <c r="F740" s="151">
        <v>39</v>
      </c>
      <c r="G740" s="151">
        <v>38</v>
      </c>
      <c r="H740" s="151">
        <v>40</v>
      </c>
      <c r="I740" s="151">
        <v>39</v>
      </c>
      <c r="J740" s="172">
        <v>0.9</v>
      </c>
      <c r="K740" s="154">
        <v>0.974358974358974</v>
      </c>
      <c r="L740" s="154">
        <v>0.974358974358974</v>
      </c>
      <c r="M740" s="154">
        <v>0.975</v>
      </c>
      <c r="N740" s="207">
        <v>1053</v>
      </c>
      <c r="O740" s="153">
        <v>936</v>
      </c>
      <c r="P740" s="153">
        <v>34</v>
      </c>
      <c r="Q740" s="151">
        <v>35</v>
      </c>
      <c r="R740" s="151">
        <v>37</v>
      </c>
      <c r="S740" s="154">
        <v>0.888888888888889</v>
      </c>
      <c r="T740" s="154">
        <v>0.871794871794872</v>
      </c>
      <c r="U740" s="155">
        <v>0.897435897435897</v>
      </c>
      <c r="V740" s="155">
        <v>0.925</v>
      </c>
      <c r="W740" s="173">
        <v>-0.0256410256410257</v>
      </c>
      <c r="X740" s="158">
        <v>275</v>
      </c>
      <c r="Y740" s="208">
        <v>243</v>
      </c>
      <c r="Z740" s="208">
        <v>270</v>
      </c>
      <c r="AA740" s="208">
        <v>238</v>
      </c>
      <c r="AB740" s="209">
        <v>0.883636363636364</v>
      </c>
      <c r="AC740" s="155">
        <v>0.881481481481482</v>
      </c>
      <c r="AD740" s="173">
        <v>0.00215488215488213</v>
      </c>
    </row>
    <row r="741" spans="1:30">
      <c r="A741" s="175" t="s">
        <v>668</v>
      </c>
      <c r="B741" s="214" t="s">
        <v>1825</v>
      </c>
      <c r="C741" s="214" t="s">
        <v>737</v>
      </c>
      <c r="D741" s="153">
        <v>43</v>
      </c>
      <c r="E741" s="153">
        <v>42</v>
      </c>
      <c r="F741" s="151">
        <v>45</v>
      </c>
      <c r="G741" s="151">
        <v>44</v>
      </c>
      <c r="H741" s="151">
        <v>44</v>
      </c>
      <c r="I741" s="151">
        <v>43</v>
      </c>
      <c r="J741" s="172">
        <v>0.9</v>
      </c>
      <c r="K741" s="154">
        <v>0.976744186046512</v>
      </c>
      <c r="L741" s="154">
        <v>0.977777777777778</v>
      </c>
      <c r="M741" s="154">
        <v>0.977272727272727</v>
      </c>
      <c r="N741" s="207">
        <v>1175</v>
      </c>
      <c r="O741" s="153">
        <v>1072</v>
      </c>
      <c r="P741" s="153">
        <v>36</v>
      </c>
      <c r="Q741" s="151">
        <v>41</v>
      </c>
      <c r="R741" s="151">
        <v>42</v>
      </c>
      <c r="S741" s="154">
        <v>0.912340425531915</v>
      </c>
      <c r="T741" s="154">
        <v>0.837209302325581</v>
      </c>
      <c r="U741" s="155">
        <v>0.911111111111111</v>
      </c>
      <c r="V741" s="155">
        <v>0.954545454545455</v>
      </c>
      <c r="W741" s="173">
        <v>-0.0739018087855297</v>
      </c>
      <c r="X741" s="158">
        <v>302</v>
      </c>
      <c r="Y741" s="208">
        <v>277</v>
      </c>
      <c r="Z741" s="208">
        <v>304</v>
      </c>
      <c r="AA741" s="208">
        <v>272</v>
      </c>
      <c r="AB741" s="209">
        <v>0.917218543046358</v>
      </c>
      <c r="AC741" s="155">
        <v>0.894736842105263</v>
      </c>
      <c r="AD741" s="173">
        <v>0.0224817009410945</v>
      </c>
    </row>
    <row r="742" spans="1:30">
      <c r="A742" s="175" t="s">
        <v>668</v>
      </c>
      <c r="B742" s="214" t="s">
        <v>1825</v>
      </c>
      <c r="C742" s="214" t="s">
        <v>738</v>
      </c>
      <c r="D742" s="153">
        <v>28</v>
      </c>
      <c r="E742" s="153">
        <v>28</v>
      </c>
      <c r="F742" s="151">
        <v>29</v>
      </c>
      <c r="G742" s="151">
        <v>29</v>
      </c>
      <c r="H742" s="151">
        <v>29</v>
      </c>
      <c r="I742" s="151">
        <v>29</v>
      </c>
      <c r="J742" s="172">
        <v>0.9</v>
      </c>
      <c r="K742" s="154">
        <v>1</v>
      </c>
      <c r="L742" s="154">
        <v>1</v>
      </c>
      <c r="M742" s="154">
        <v>1</v>
      </c>
      <c r="N742" s="207">
        <v>768</v>
      </c>
      <c r="O742" s="153">
        <v>712</v>
      </c>
      <c r="P742" s="153">
        <v>27</v>
      </c>
      <c r="Q742" s="151">
        <v>27</v>
      </c>
      <c r="R742" s="151">
        <v>27</v>
      </c>
      <c r="S742" s="154">
        <v>0.927083333333333</v>
      </c>
      <c r="T742" s="154">
        <v>0.964285714285714</v>
      </c>
      <c r="U742" s="155">
        <v>0.931034482758621</v>
      </c>
      <c r="V742" s="155">
        <v>0.931034482758621</v>
      </c>
      <c r="W742" s="173">
        <v>0.0332512315270936</v>
      </c>
      <c r="X742" s="158">
        <v>195</v>
      </c>
      <c r="Y742" s="208">
        <v>188</v>
      </c>
      <c r="Z742" s="208">
        <v>201</v>
      </c>
      <c r="AA742" s="208">
        <v>191</v>
      </c>
      <c r="AB742" s="209">
        <v>0.964102564102564</v>
      </c>
      <c r="AC742" s="155">
        <v>0.950248756218905</v>
      </c>
      <c r="AD742" s="173">
        <v>0.0138538078836586</v>
      </c>
    </row>
    <row r="743" spans="1:30">
      <c r="A743" s="175" t="s">
        <v>668</v>
      </c>
      <c r="B743" s="214" t="s">
        <v>1825</v>
      </c>
      <c r="C743" s="214" t="s">
        <v>739</v>
      </c>
      <c r="D743" s="153">
        <v>44</v>
      </c>
      <c r="E743" s="153">
        <v>44</v>
      </c>
      <c r="F743" s="151">
        <v>48</v>
      </c>
      <c r="G743" s="151">
        <v>48</v>
      </c>
      <c r="H743" s="151">
        <v>47</v>
      </c>
      <c r="I743" s="151">
        <v>47</v>
      </c>
      <c r="J743" s="172">
        <v>0.9</v>
      </c>
      <c r="K743" s="154">
        <v>1</v>
      </c>
      <c r="L743" s="154">
        <v>1</v>
      </c>
      <c r="M743" s="154">
        <v>1</v>
      </c>
      <c r="N743" s="207">
        <v>1232</v>
      </c>
      <c r="O743" s="153">
        <v>959</v>
      </c>
      <c r="P743" s="153">
        <v>30</v>
      </c>
      <c r="Q743" s="151">
        <v>39</v>
      </c>
      <c r="R743" s="151">
        <v>35</v>
      </c>
      <c r="S743" s="154">
        <v>0.778409090909091</v>
      </c>
      <c r="T743" s="154">
        <v>0.681818181818182</v>
      </c>
      <c r="U743" s="155">
        <v>0.8125</v>
      </c>
      <c r="V743" s="155">
        <v>0.74468085106383</v>
      </c>
      <c r="W743" s="173">
        <v>-0.130681818181818</v>
      </c>
      <c r="X743" s="158">
        <v>313</v>
      </c>
      <c r="Y743" s="208">
        <v>248</v>
      </c>
      <c r="Z743" s="208">
        <v>317</v>
      </c>
      <c r="AA743" s="208">
        <v>236</v>
      </c>
      <c r="AB743" s="209">
        <v>0.792332268370607</v>
      </c>
      <c r="AC743" s="155">
        <v>0.744479495268139</v>
      </c>
      <c r="AD743" s="173">
        <v>0.0478527731024682</v>
      </c>
    </row>
    <row r="744" spans="1:30">
      <c r="A744" s="175" t="s">
        <v>668</v>
      </c>
      <c r="B744" s="214" t="s">
        <v>1825</v>
      </c>
      <c r="C744" s="214" t="s">
        <v>740</v>
      </c>
      <c r="D744" s="153">
        <v>33</v>
      </c>
      <c r="E744" s="153">
        <v>32</v>
      </c>
      <c r="F744" s="151">
        <v>37</v>
      </c>
      <c r="G744" s="151">
        <v>37</v>
      </c>
      <c r="H744" s="151">
        <v>36</v>
      </c>
      <c r="I744" s="151">
        <v>36</v>
      </c>
      <c r="J744" s="172">
        <v>0.9</v>
      </c>
      <c r="K744" s="154">
        <v>0.96969696969697</v>
      </c>
      <c r="L744" s="154">
        <v>1</v>
      </c>
      <c r="M744" s="154">
        <v>1</v>
      </c>
      <c r="N744" s="207">
        <v>937</v>
      </c>
      <c r="O744" s="153">
        <v>834</v>
      </c>
      <c r="P744" s="153">
        <v>27</v>
      </c>
      <c r="Q744" s="151">
        <v>35</v>
      </c>
      <c r="R744" s="151">
        <v>36</v>
      </c>
      <c r="S744" s="154">
        <v>0.890074706510139</v>
      </c>
      <c r="T744" s="154">
        <v>0.818181818181818</v>
      </c>
      <c r="U744" s="155">
        <v>0.945945945945946</v>
      </c>
      <c r="V744" s="155">
        <v>1</v>
      </c>
      <c r="W744" s="173">
        <v>-0.127764127764128</v>
      </c>
      <c r="X744" s="158">
        <v>245</v>
      </c>
      <c r="Y744" s="208">
        <v>227</v>
      </c>
      <c r="Z744" s="208">
        <v>242</v>
      </c>
      <c r="AA744" s="208">
        <v>218</v>
      </c>
      <c r="AB744" s="209">
        <v>0.926530612244898</v>
      </c>
      <c r="AC744" s="155">
        <v>0.900826446280992</v>
      </c>
      <c r="AD744" s="173">
        <v>0.0257041659639062</v>
      </c>
    </row>
    <row r="745" spans="1:30">
      <c r="A745" s="175" t="s">
        <v>668</v>
      </c>
      <c r="B745" s="214" t="s">
        <v>1825</v>
      </c>
      <c r="C745" s="214" t="s">
        <v>741</v>
      </c>
      <c r="D745" s="153">
        <v>37</v>
      </c>
      <c r="E745" s="153">
        <v>34</v>
      </c>
      <c r="F745" s="151">
        <v>37</v>
      </c>
      <c r="G745" s="151">
        <v>34</v>
      </c>
      <c r="H745" s="151">
        <v>39</v>
      </c>
      <c r="I745" s="151">
        <v>36</v>
      </c>
      <c r="J745" s="172">
        <v>0.9</v>
      </c>
      <c r="K745" s="154">
        <v>0.918918918918919</v>
      </c>
      <c r="L745" s="154">
        <v>0.918918918918919</v>
      </c>
      <c r="M745" s="154">
        <v>0.923076923076923</v>
      </c>
      <c r="N745" s="207">
        <v>1004</v>
      </c>
      <c r="O745" s="153">
        <v>587</v>
      </c>
      <c r="P745" s="153">
        <v>18</v>
      </c>
      <c r="Q745" s="151">
        <v>19</v>
      </c>
      <c r="R745" s="151">
        <v>23</v>
      </c>
      <c r="S745" s="154">
        <v>0.584661354581673</v>
      </c>
      <c r="T745" s="154">
        <v>0.486486486486487</v>
      </c>
      <c r="U745" s="155">
        <v>0.513513513513513</v>
      </c>
      <c r="V745" s="155">
        <v>0.58974358974359</v>
      </c>
      <c r="W745" s="173">
        <v>-0.027027027027027</v>
      </c>
      <c r="X745" s="158">
        <v>258</v>
      </c>
      <c r="Y745" s="208">
        <v>147</v>
      </c>
      <c r="Z745" s="208">
        <v>266</v>
      </c>
      <c r="AA745" s="208">
        <v>159</v>
      </c>
      <c r="AB745" s="209">
        <v>0.569767441860465</v>
      </c>
      <c r="AC745" s="155">
        <v>0.597744360902256</v>
      </c>
      <c r="AD745" s="173">
        <v>-0.0279769190417906</v>
      </c>
    </row>
    <row r="746" spans="1:30">
      <c r="A746" s="175" t="s">
        <v>668</v>
      </c>
      <c r="B746" s="214" t="s">
        <v>1825</v>
      </c>
      <c r="C746" s="214" t="s">
        <v>742</v>
      </c>
      <c r="D746" s="153">
        <v>30</v>
      </c>
      <c r="E746" s="153">
        <v>30</v>
      </c>
      <c r="F746" s="151">
        <v>31</v>
      </c>
      <c r="G746" s="151">
        <v>31</v>
      </c>
      <c r="H746" s="151">
        <v>30</v>
      </c>
      <c r="I746" s="151">
        <v>30</v>
      </c>
      <c r="J746" s="172">
        <v>0.9</v>
      </c>
      <c r="K746" s="154">
        <v>1</v>
      </c>
      <c r="L746" s="154">
        <v>1</v>
      </c>
      <c r="M746" s="154">
        <v>1</v>
      </c>
      <c r="N746" s="207">
        <v>795</v>
      </c>
      <c r="O746" s="153">
        <v>716</v>
      </c>
      <c r="P746" s="153">
        <v>27</v>
      </c>
      <c r="Q746" s="151">
        <v>28</v>
      </c>
      <c r="R746" s="151">
        <v>25</v>
      </c>
      <c r="S746" s="154">
        <v>0.90062893081761</v>
      </c>
      <c r="T746" s="154">
        <v>0.9</v>
      </c>
      <c r="U746" s="155">
        <v>0.903225806451613</v>
      </c>
      <c r="V746" s="155">
        <v>0.833333333333333</v>
      </c>
      <c r="W746" s="173">
        <v>-0.00322580645161286</v>
      </c>
      <c r="X746" s="158">
        <v>212</v>
      </c>
      <c r="Y746" s="208">
        <v>189</v>
      </c>
      <c r="Z746" s="208">
        <v>211</v>
      </c>
      <c r="AA746" s="208">
        <v>186</v>
      </c>
      <c r="AB746" s="209">
        <v>0.891509433962264</v>
      </c>
      <c r="AC746" s="155">
        <v>0.881516587677725</v>
      </c>
      <c r="AD746" s="173">
        <v>0.009992846284539</v>
      </c>
    </row>
    <row r="747" spans="1:30">
      <c r="A747" s="175" t="s">
        <v>668</v>
      </c>
      <c r="B747" s="214" t="s">
        <v>1825</v>
      </c>
      <c r="C747" s="214" t="s">
        <v>743</v>
      </c>
      <c r="D747" s="153">
        <v>20</v>
      </c>
      <c r="E747" s="153">
        <v>20</v>
      </c>
      <c r="F747" s="151">
        <v>19</v>
      </c>
      <c r="G747" s="151">
        <v>19</v>
      </c>
      <c r="H747" s="151">
        <v>20</v>
      </c>
      <c r="I747" s="151">
        <v>20</v>
      </c>
      <c r="J747" s="172">
        <v>0.9</v>
      </c>
      <c r="K747" s="154">
        <v>1</v>
      </c>
      <c r="L747" s="154">
        <v>1</v>
      </c>
      <c r="M747" s="154">
        <v>1</v>
      </c>
      <c r="N747" s="207">
        <v>518</v>
      </c>
      <c r="O747" s="153">
        <v>420</v>
      </c>
      <c r="P747" s="153">
        <v>17</v>
      </c>
      <c r="Q747" s="151">
        <v>15</v>
      </c>
      <c r="R747" s="151">
        <v>17</v>
      </c>
      <c r="S747" s="154">
        <v>0.810810810810811</v>
      </c>
      <c r="T747" s="154">
        <v>0.85</v>
      </c>
      <c r="U747" s="155">
        <v>0.789473684210526</v>
      </c>
      <c r="V747" s="155">
        <v>0.85</v>
      </c>
      <c r="W747" s="173">
        <v>0.0605263157894737</v>
      </c>
      <c r="X747" s="158">
        <v>132</v>
      </c>
      <c r="Y747" s="208">
        <v>112</v>
      </c>
      <c r="Z747" s="208">
        <v>136</v>
      </c>
      <c r="AA747" s="208">
        <v>105</v>
      </c>
      <c r="AB747" s="209">
        <v>0.848484848484849</v>
      </c>
      <c r="AC747" s="155">
        <v>0.772058823529412</v>
      </c>
      <c r="AD747" s="173">
        <v>0.0764260249554367</v>
      </c>
    </row>
    <row r="748" spans="1:30">
      <c r="A748" s="175" t="s">
        <v>668</v>
      </c>
      <c r="B748" s="214" t="s">
        <v>1825</v>
      </c>
      <c r="C748" s="214" t="s">
        <v>744</v>
      </c>
      <c r="D748" s="153">
        <v>15</v>
      </c>
      <c r="E748" s="153">
        <v>15</v>
      </c>
      <c r="F748" s="151">
        <v>14</v>
      </c>
      <c r="G748" s="151">
        <v>14</v>
      </c>
      <c r="H748" s="151">
        <v>15</v>
      </c>
      <c r="I748" s="151">
        <v>15</v>
      </c>
      <c r="J748" s="172">
        <v>0.9</v>
      </c>
      <c r="K748" s="154">
        <v>1</v>
      </c>
      <c r="L748" s="154">
        <v>1</v>
      </c>
      <c r="M748" s="154">
        <v>1</v>
      </c>
      <c r="N748" s="207">
        <v>408</v>
      </c>
      <c r="O748" s="153">
        <v>271</v>
      </c>
      <c r="P748" s="153">
        <v>9</v>
      </c>
      <c r="Q748" s="151">
        <v>9</v>
      </c>
      <c r="R748" s="151">
        <v>12</v>
      </c>
      <c r="S748" s="154">
        <v>0.66421568627451</v>
      </c>
      <c r="T748" s="154">
        <v>0.6</v>
      </c>
      <c r="U748" s="155">
        <v>0.642857142857143</v>
      </c>
      <c r="V748" s="155">
        <v>0.8</v>
      </c>
      <c r="W748" s="173">
        <v>-0.0428571428571429</v>
      </c>
      <c r="X748" s="158">
        <v>102</v>
      </c>
      <c r="Y748" s="208">
        <v>70</v>
      </c>
      <c r="Z748" s="208">
        <v>105</v>
      </c>
      <c r="AA748" s="208">
        <v>64</v>
      </c>
      <c r="AB748" s="209">
        <v>0.686274509803922</v>
      </c>
      <c r="AC748" s="155">
        <v>0.60952380952381</v>
      </c>
      <c r="AD748" s="173">
        <v>0.076750700280112</v>
      </c>
    </row>
    <row r="749" spans="1:30">
      <c r="A749" s="175" t="s">
        <v>668</v>
      </c>
      <c r="B749" s="214" t="s">
        <v>1825</v>
      </c>
      <c r="C749" s="214" t="s">
        <v>745</v>
      </c>
      <c r="D749" s="153">
        <v>50</v>
      </c>
      <c r="E749" s="153">
        <v>50</v>
      </c>
      <c r="F749" s="151">
        <v>48</v>
      </c>
      <c r="G749" s="151">
        <v>48</v>
      </c>
      <c r="H749" s="151">
        <v>51</v>
      </c>
      <c r="I749" s="151">
        <v>51</v>
      </c>
      <c r="J749" s="172">
        <v>0.9</v>
      </c>
      <c r="K749" s="154">
        <v>1</v>
      </c>
      <c r="L749" s="154">
        <v>1</v>
      </c>
      <c r="M749" s="154">
        <v>1</v>
      </c>
      <c r="N749" s="207">
        <v>1312</v>
      </c>
      <c r="O749" s="153">
        <v>1265</v>
      </c>
      <c r="P749" s="153">
        <v>49</v>
      </c>
      <c r="Q749" s="151">
        <v>44</v>
      </c>
      <c r="R749" s="151">
        <v>51</v>
      </c>
      <c r="S749" s="154">
        <v>0.964176829268293</v>
      </c>
      <c r="T749" s="154">
        <v>0.98</v>
      </c>
      <c r="U749" s="155">
        <v>0.916666666666667</v>
      </c>
      <c r="V749" s="155">
        <v>1</v>
      </c>
      <c r="W749" s="173">
        <v>0.0633333333333334</v>
      </c>
      <c r="X749" s="158">
        <v>343</v>
      </c>
      <c r="Y749" s="208">
        <v>333</v>
      </c>
      <c r="Z749" s="208">
        <v>341</v>
      </c>
      <c r="AA749" s="208">
        <v>325</v>
      </c>
      <c r="AB749" s="209">
        <v>0.970845481049563</v>
      </c>
      <c r="AC749" s="155">
        <v>0.953079178885631</v>
      </c>
      <c r="AD749" s="173">
        <v>0.0177663021639322</v>
      </c>
    </row>
    <row r="750" spans="1:30">
      <c r="A750" s="175" t="s">
        <v>668</v>
      </c>
      <c r="B750" s="214" t="s">
        <v>1826</v>
      </c>
      <c r="C750" s="214" t="s">
        <v>746</v>
      </c>
      <c r="D750" s="153">
        <v>40</v>
      </c>
      <c r="E750" s="153">
        <v>40</v>
      </c>
      <c r="F750" s="151">
        <v>43</v>
      </c>
      <c r="G750" s="151">
        <v>43</v>
      </c>
      <c r="H750" s="151">
        <v>43</v>
      </c>
      <c r="I750" s="151">
        <v>43</v>
      </c>
      <c r="J750" s="172">
        <v>0.9</v>
      </c>
      <c r="K750" s="154">
        <v>1</v>
      </c>
      <c r="L750" s="154">
        <v>1</v>
      </c>
      <c r="M750" s="154">
        <v>1</v>
      </c>
      <c r="N750" s="207">
        <v>1159</v>
      </c>
      <c r="O750" s="153">
        <v>1099</v>
      </c>
      <c r="P750" s="153">
        <v>37</v>
      </c>
      <c r="Q750" s="151">
        <v>40</v>
      </c>
      <c r="R750" s="151">
        <v>41</v>
      </c>
      <c r="S750" s="154">
        <v>0.948231233822261</v>
      </c>
      <c r="T750" s="154">
        <v>0.925</v>
      </c>
      <c r="U750" s="155">
        <v>0.930232558139535</v>
      </c>
      <c r="V750" s="155">
        <v>0.953488372093023</v>
      </c>
      <c r="W750" s="173">
        <v>-0.00523255813953483</v>
      </c>
      <c r="X750" s="158">
        <v>296</v>
      </c>
      <c r="Y750" s="208">
        <v>278</v>
      </c>
      <c r="Z750" s="208">
        <v>292</v>
      </c>
      <c r="AA750" s="208">
        <v>283</v>
      </c>
      <c r="AB750" s="209">
        <v>0.939189189189189</v>
      </c>
      <c r="AC750" s="155">
        <v>0.969178082191781</v>
      </c>
      <c r="AD750" s="173">
        <v>-0.0299888930025917</v>
      </c>
    </row>
    <row r="751" spans="1:30">
      <c r="A751" s="175" t="s">
        <v>668</v>
      </c>
      <c r="B751" s="214" t="s">
        <v>1826</v>
      </c>
      <c r="C751" s="214" t="s">
        <v>747</v>
      </c>
      <c r="D751" s="153">
        <v>64</v>
      </c>
      <c r="E751" s="153">
        <v>64</v>
      </c>
      <c r="F751" s="151">
        <v>70</v>
      </c>
      <c r="G751" s="151">
        <v>70</v>
      </c>
      <c r="H751" s="151">
        <v>75</v>
      </c>
      <c r="I751" s="151">
        <v>75</v>
      </c>
      <c r="J751" s="172">
        <v>0.9</v>
      </c>
      <c r="K751" s="154">
        <v>1</v>
      </c>
      <c r="L751" s="154">
        <v>1</v>
      </c>
      <c r="M751" s="154">
        <v>1</v>
      </c>
      <c r="N751" s="207">
        <v>1919</v>
      </c>
      <c r="O751" s="153">
        <v>1865</v>
      </c>
      <c r="P751" s="153">
        <v>62</v>
      </c>
      <c r="Q751" s="151">
        <v>68</v>
      </c>
      <c r="R751" s="151">
        <v>72</v>
      </c>
      <c r="S751" s="154">
        <v>0.97186034392913</v>
      </c>
      <c r="T751" s="154">
        <v>0.96875</v>
      </c>
      <c r="U751" s="155">
        <v>0.971428571428571</v>
      </c>
      <c r="V751" s="155">
        <v>0.96</v>
      </c>
      <c r="W751" s="173">
        <v>-0.00267857142857142</v>
      </c>
      <c r="X751" s="158">
        <v>493</v>
      </c>
      <c r="Y751" s="208">
        <v>473</v>
      </c>
      <c r="Z751" s="208">
        <v>494</v>
      </c>
      <c r="AA751" s="208">
        <v>482</v>
      </c>
      <c r="AB751" s="209">
        <v>0.959432048681542</v>
      </c>
      <c r="AC751" s="155">
        <v>0.975708502024291</v>
      </c>
      <c r="AD751" s="173">
        <v>-0.01627645334275</v>
      </c>
    </row>
    <row r="752" spans="1:30">
      <c r="A752" s="175" t="s">
        <v>668</v>
      </c>
      <c r="B752" s="214" t="s">
        <v>1826</v>
      </c>
      <c r="C752" s="214" t="s">
        <v>748</v>
      </c>
      <c r="D752" s="153">
        <v>43</v>
      </c>
      <c r="E752" s="153">
        <v>43</v>
      </c>
      <c r="F752" s="151">
        <v>45</v>
      </c>
      <c r="G752" s="151">
        <v>45</v>
      </c>
      <c r="H752" s="151">
        <v>46</v>
      </c>
      <c r="I752" s="151">
        <v>46</v>
      </c>
      <c r="J752" s="172">
        <v>0.9</v>
      </c>
      <c r="K752" s="154">
        <v>1</v>
      </c>
      <c r="L752" s="154">
        <v>1</v>
      </c>
      <c r="M752" s="154">
        <v>1</v>
      </c>
      <c r="N752" s="207">
        <v>1233</v>
      </c>
      <c r="O752" s="153">
        <v>1208</v>
      </c>
      <c r="P752" s="153">
        <v>41</v>
      </c>
      <c r="Q752" s="151">
        <v>45</v>
      </c>
      <c r="R752" s="151">
        <v>46</v>
      </c>
      <c r="S752" s="154">
        <v>0.979724249797242</v>
      </c>
      <c r="T752" s="154">
        <v>0.953488372093023</v>
      </c>
      <c r="U752" s="155">
        <v>1</v>
      </c>
      <c r="V752" s="155">
        <v>1</v>
      </c>
      <c r="W752" s="173">
        <v>-0.0465116279069767</v>
      </c>
      <c r="X752" s="158">
        <v>314</v>
      </c>
      <c r="Y752" s="208">
        <v>310</v>
      </c>
      <c r="Z752" s="208">
        <v>318</v>
      </c>
      <c r="AA752" s="208">
        <v>313</v>
      </c>
      <c r="AB752" s="209">
        <v>0.987261146496815</v>
      </c>
      <c r="AC752" s="155">
        <v>0.984276729559748</v>
      </c>
      <c r="AD752" s="173">
        <v>0.00298441693706686</v>
      </c>
    </row>
    <row r="753" spans="1:30">
      <c r="A753" s="175" t="s">
        <v>668</v>
      </c>
      <c r="B753" s="214" t="s">
        <v>1826</v>
      </c>
      <c r="C753" s="214" t="s">
        <v>749</v>
      </c>
      <c r="D753" s="153">
        <v>34</v>
      </c>
      <c r="E753" s="153">
        <v>34</v>
      </c>
      <c r="F753" s="151">
        <v>38</v>
      </c>
      <c r="G753" s="151">
        <v>38</v>
      </c>
      <c r="H753" s="151">
        <v>39</v>
      </c>
      <c r="I753" s="151">
        <v>39</v>
      </c>
      <c r="J753" s="172">
        <v>0.9</v>
      </c>
      <c r="K753" s="154">
        <v>1</v>
      </c>
      <c r="L753" s="154">
        <v>1</v>
      </c>
      <c r="M753" s="154">
        <v>1</v>
      </c>
      <c r="N753" s="207">
        <v>973</v>
      </c>
      <c r="O753" s="153">
        <v>915</v>
      </c>
      <c r="P753" s="153">
        <v>31</v>
      </c>
      <c r="Q753" s="151">
        <v>37</v>
      </c>
      <c r="R753" s="151">
        <v>38</v>
      </c>
      <c r="S753" s="154">
        <v>0.940390544707091</v>
      </c>
      <c r="T753" s="154">
        <v>0.911764705882353</v>
      </c>
      <c r="U753" s="155">
        <v>0.973684210526316</v>
      </c>
      <c r="V753" s="155">
        <v>0.974358974358974</v>
      </c>
      <c r="W753" s="173">
        <v>-0.0619195046439629</v>
      </c>
      <c r="X753" s="158">
        <v>254</v>
      </c>
      <c r="Y753" s="208">
        <v>242</v>
      </c>
      <c r="Z753" s="208">
        <v>249</v>
      </c>
      <c r="AA753" s="208">
        <v>236</v>
      </c>
      <c r="AB753" s="209">
        <v>0.952755905511811</v>
      </c>
      <c r="AC753" s="155">
        <v>0.947791164658635</v>
      </c>
      <c r="AD753" s="173">
        <v>0.00496474085317644</v>
      </c>
    </row>
    <row r="754" spans="1:30">
      <c r="A754" s="175" t="s">
        <v>668</v>
      </c>
      <c r="B754" s="214" t="s">
        <v>1826</v>
      </c>
      <c r="C754" s="214" t="s">
        <v>750</v>
      </c>
      <c r="D754" s="153">
        <v>30</v>
      </c>
      <c r="E754" s="153">
        <v>30</v>
      </c>
      <c r="F754" s="151">
        <v>30</v>
      </c>
      <c r="G754" s="151">
        <v>30</v>
      </c>
      <c r="H754" s="151">
        <v>30</v>
      </c>
      <c r="I754" s="151">
        <v>30</v>
      </c>
      <c r="J754" s="172">
        <v>0.9</v>
      </c>
      <c r="K754" s="154">
        <v>1</v>
      </c>
      <c r="L754" s="154">
        <v>1</v>
      </c>
      <c r="M754" s="154">
        <v>1</v>
      </c>
      <c r="N754" s="207">
        <v>828</v>
      </c>
      <c r="O754" s="153">
        <v>824</v>
      </c>
      <c r="P754" s="153">
        <v>30</v>
      </c>
      <c r="Q754" s="151">
        <v>29</v>
      </c>
      <c r="R754" s="151">
        <v>30</v>
      </c>
      <c r="S754" s="154">
        <v>0.995169082125604</v>
      </c>
      <c r="T754" s="154">
        <v>1</v>
      </c>
      <c r="U754" s="155">
        <v>0.966666666666667</v>
      </c>
      <c r="V754" s="155">
        <v>1</v>
      </c>
      <c r="W754" s="173">
        <v>0.0333333333333333</v>
      </c>
      <c r="X754" s="158">
        <v>212</v>
      </c>
      <c r="Y754" s="208">
        <v>211</v>
      </c>
      <c r="Z754" s="208">
        <v>215</v>
      </c>
      <c r="AA754" s="208">
        <v>213</v>
      </c>
      <c r="AB754" s="209">
        <v>0.995283018867924</v>
      </c>
      <c r="AC754" s="155">
        <v>0.990697674418605</v>
      </c>
      <c r="AD754" s="173">
        <v>0.00458534444931979</v>
      </c>
    </row>
    <row r="755" spans="1:30">
      <c r="A755" s="175" t="s">
        <v>668</v>
      </c>
      <c r="B755" s="214" t="s">
        <v>1826</v>
      </c>
      <c r="C755" s="214" t="s">
        <v>751</v>
      </c>
      <c r="D755" s="153">
        <v>49</v>
      </c>
      <c r="E755" s="153">
        <v>49</v>
      </c>
      <c r="F755" s="151">
        <v>50</v>
      </c>
      <c r="G755" s="151">
        <v>49</v>
      </c>
      <c r="H755" s="151">
        <v>52</v>
      </c>
      <c r="I755" s="151">
        <v>51</v>
      </c>
      <c r="J755" s="172">
        <v>0.9</v>
      </c>
      <c r="K755" s="154">
        <v>1</v>
      </c>
      <c r="L755" s="154">
        <v>0.98</v>
      </c>
      <c r="M755" s="154">
        <v>0.980769230769231</v>
      </c>
      <c r="N755" s="207">
        <v>1435</v>
      </c>
      <c r="O755" s="153">
        <v>1366</v>
      </c>
      <c r="P755" s="153">
        <v>46</v>
      </c>
      <c r="Q755" s="151">
        <v>49</v>
      </c>
      <c r="R755" s="151">
        <v>51</v>
      </c>
      <c r="S755" s="154">
        <v>0.95191637630662</v>
      </c>
      <c r="T755" s="154">
        <v>0.938775510204082</v>
      </c>
      <c r="U755" s="155">
        <v>0.98</v>
      </c>
      <c r="V755" s="155">
        <v>0.980769230769231</v>
      </c>
      <c r="W755" s="173">
        <v>-0.0412244897959183</v>
      </c>
      <c r="X755" s="158">
        <v>356</v>
      </c>
      <c r="Y755" s="208">
        <v>348</v>
      </c>
      <c r="Z755" s="208">
        <v>375</v>
      </c>
      <c r="AA755" s="208">
        <v>353</v>
      </c>
      <c r="AB755" s="209">
        <v>0.97752808988764</v>
      </c>
      <c r="AC755" s="155">
        <v>0.941333333333333</v>
      </c>
      <c r="AD755" s="173">
        <v>0.036194756554307</v>
      </c>
    </row>
    <row r="756" spans="1:30">
      <c r="A756" s="175" t="s">
        <v>668</v>
      </c>
      <c r="B756" s="214" t="s">
        <v>1826</v>
      </c>
      <c r="C756" s="214" t="s">
        <v>752</v>
      </c>
      <c r="D756" s="153">
        <v>28</v>
      </c>
      <c r="E756" s="153">
        <v>28</v>
      </c>
      <c r="F756" s="151">
        <v>31</v>
      </c>
      <c r="G756" s="151">
        <v>31</v>
      </c>
      <c r="H756" s="151">
        <v>31</v>
      </c>
      <c r="I756" s="151">
        <v>31</v>
      </c>
      <c r="J756" s="172">
        <v>0.9</v>
      </c>
      <c r="K756" s="154">
        <v>1</v>
      </c>
      <c r="L756" s="154">
        <v>1</v>
      </c>
      <c r="M756" s="154">
        <v>1</v>
      </c>
      <c r="N756" s="207">
        <v>804</v>
      </c>
      <c r="O756" s="153">
        <v>763</v>
      </c>
      <c r="P756" s="153">
        <v>27</v>
      </c>
      <c r="Q756" s="151">
        <v>30</v>
      </c>
      <c r="R756" s="151">
        <v>30</v>
      </c>
      <c r="S756" s="154">
        <v>0.949004975124378</v>
      </c>
      <c r="T756" s="154">
        <v>0.964285714285714</v>
      </c>
      <c r="U756" s="155">
        <v>0.967741935483871</v>
      </c>
      <c r="V756" s="155">
        <v>0.967741935483871</v>
      </c>
      <c r="W756" s="173">
        <v>-0.00345622119815669</v>
      </c>
      <c r="X756" s="158">
        <v>207</v>
      </c>
      <c r="Y756" s="208">
        <v>199</v>
      </c>
      <c r="Z756" s="208">
        <v>209</v>
      </c>
      <c r="AA756" s="208">
        <v>195</v>
      </c>
      <c r="AB756" s="209">
        <v>0.961352657004831</v>
      </c>
      <c r="AC756" s="155">
        <v>0.933014354066986</v>
      </c>
      <c r="AD756" s="173">
        <v>0.0283383029378453</v>
      </c>
    </row>
    <row r="757" spans="1:30">
      <c r="A757" s="175" t="s">
        <v>668</v>
      </c>
      <c r="B757" s="214" t="s">
        <v>1826</v>
      </c>
      <c r="C757" s="214" t="s">
        <v>753</v>
      </c>
      <c r="D757" s="153">
        <v>32</v>
      </c>
      <c r="E757" s="153">
        <v>32</v>
      </c>
      <c r="F757" s="151">
        <v>34</v>
      </c>
      <c r="G757" s="151">
        <v>33</v>
      </c>
      <c r="H757" s="151">
        <v>34</v>
      </c>
      <c r="I757" s="151">
        <v>34</v>
      </c>
      <c r="J757" s="172">
        <v>0.9</v>
      </c>
      <c r="K757" s="154">
        <v>1</v>
      </c>
      <c r="L757" s="154">
        <v>0.970588235294118</v>
      </c>
      <c r="M757" s="154">
        <v>1</v>
      </c>
      <c r="N757" s="207">
        <v>894</v>
      </c>
      <c r="O757" s="153">
        <v>872</v>
      </c>
      <c r="P757" s="153">
        <v>31</v>
      </c>
      <c r="Q757" s="151">
        <v>30</v>
      </c>
      <c r="R757" s="151">
        <v>33</v>
      </c>
      <c r="S757" s="154">
        <v>0.975391498881432</v>
      </c>
      <c r="T757" s="154">
        <v>0.96875</v>
      </c>
      <c r="U757" s="155">
        <v>0.882352941176471</v>
      </c>
      <c r="V757" s="155">
        <v>0.970588235294118</v>
      </c>
      <c r="W757" s="173">
        <v>0.0863970588235294</v>
      </c>
      <c r="X757" s="158">
        <v>232</v>
      </c>
      <c r="Y757" s="208">
        <v>221</v>
      </c>
      <c r="Z757" s="208">
        <v>235</v>
      </c>
      <c r="AA757" s="208">
        <v>232</v>
      </c>
      <c r="AB757" s="209">
        <v>0.952586206896552</v>
      </c>
      <c r="AC757" s="155">
        <v>0.987234042553191</v>
      </c>
      <c r="AD757" s="173">
        <v>-0.0346478356566398</v>
      </c>
    </row>
    <row r="758" spans="1:30">
      <c r="A758" s="175" t="s">
        <v>668</v>
      </c>
      <c r="B758" s="214" t="s">
        <v>1826</v>
      </c>
      <c r="C758" s="214" t="s">
        <v>754</v>
      </c>
      <c r="D758" s="153">
        <v>17</v>
      </c>
      <c r="E758" s="153">
        <v>17</v>
      </c>
      <c r="F758" s="151">
        <v>17</v>
      </c>
      <c r="G758" s="151">
        <v>17</v>
      </c>
      <c r="H758" s="151">
        <v>18</v>
      </c>
      <c r="I758" s="151">
        <v>18</v>
      </c>
      <c r="J758" s="172">
        <v>0.9</v>
      </c>
      <c r="K758" s="154">
        <v>1</v>
      </c>
      <c r="L758" s="154">
        <v>1</v>
      </c>
      <c r="M758" s="154">
        <v>1</v>
      </c>
      <c r="N758" s="207">
        <v>443</v>
      </c>
      <c r="O758" s="153">
        <v>416</v>
      </c>
      <c r="P758" s="153">
        <v>14</v>
      </c>
      <c r="Q758" s="151">
        <v>17</v>
      </c>
      <c r="R758" s="151">
        <v>18</v>
      </c>
      <c r="S758" s="154">
        <v>0.939051918735892</v>
      </c>
      <c r="T758" s="154">
        <v>0.823529411764706</v>
      </c>
      <c r="U758" s="155">
        <v>1</v>
      </c>
      <c r="V758" s="155">
        <v>1</v>
      </c>
      <c r="W758" s="173">
        <v>-0.176470588235294</v>
      </c>
      <c r="X758" s="158">
        <v>118</v>
      </c>
      <c r="Y758" s="208">
        <v>111</v>
      </c>
      <c r="Z758" s="208">
        <v>115</v>
      </c>
      <c r="AA758" s="208">
        <v>107</v>
      </c>
      <c r="AB758" s="209">
        <v>0.940677966101695</v>
      </c>
      <c r="AC758" s="155">
        <v>0.930434782608696</v>
      </c>
      <c r="AD758" s="173">
        <v>0.0102431834929994</v>
      </c>
    </row>
    <row r="759" spans="1:30">
      <c r="A759" s="175" t="s">
        <v>668</v>
      </c>
      <c r="B759" s="214" t="s">
        <v>1827</v>
      </c>
      <c r="C759" s="214" t="s">
        <v>755</v>
      </c>
      <c r="D759" s="153">
        <v>26</v>
      </c>
      <c r="E759" s="153">
        <v>26</v>
      </c>
      <c r="F759" s="151">
        <v>27</v>
      </c>
      <c r="G759" s="151">
        <v>27</v>
      </c>
      <c r="H759" s="151">
        <v>34</v>
      </c>
      <c r="I759" s="151">
        <v>34</v>
      </c>
      <c r="J759" s="172">
        <v>0.9</v>
      </c>
      <c r="K759" s="154">
        <v>1</v>
      </c>
      <c r="L759" s="154">
        <v>1</v>
      </c>
      <c r="M759" s="154">
        <v>1</v>
      </c>
      <c r="N759" s="207">
        <v>841</v>
      </c>
      <c r="O759" s="153">
        <v>810</v>
      </c>
      <c r="P759" s="153">
        <v>25</v>
      </c>
      <c r="Q759" s="151">
        <v>27</v>
      </c>
      <c r="R759" s="151">
        <v>34</v>
      </c>
      <c r="S759" s="154">
        <v>0.963139120095125</v>
      </c>
      <c r="T759" s="154">
        <v>0.961538461538462</v>
      </c>
      <c r="U759" s="155">
        <v>1</v>
      </c>
      <c r="V759" s="155">
        <v>1</v>
      </c>
      <c r="W759" s="173">
        <v>-0.0384615384615384</v>
      </c>
      <c r="X759" s="158">
        <v>218</v>
      </c>
      <c r="Y759" s="208">
        <v>214</v>
      </c>
      <c r="Z759" s="208">
        <v>214</v>
      </c>
      <c r="AA759" s="208">
        <v>207</v>
      </c>
      <c r="AB759" s="209">
        <v>0.981651376146789</v>
      </c>
      <c r="AC759" s="155">
        <v>0.967289719626168</v>
      </c>
      <c r="AD759" s="173">
        <v>0.0143616565206207</v>
      </c>
    </row>
    <row r="760" spans="1:30">
      <c r="A760" s="175" t="s">
        <v>668</v>
      </c>
      <c r="B760" s="214" t="s">
        <v>1827</v>
      </c>
      <c r="C760" s="214" t="s">
        <v>756</v>
      </c>
      <c r="D760" s="153">
        <v>67</v>
      </c>
      <c r="E760" s="153">
        <v>67</v>
      </c>
      <c r="F760" s="151">
        <v>70</v>
      </c>
      <c r="G760" s="151">
        <v>70</v>
      </c>
      <c r="H760" s="151">
        <v>74</v>
      </c>
      <c r="I760" s="151">
        <v>74</v>
      </c>
      <c r="J760" s="172">
        <v>0.9</v>
      </c>
      <c r="K760" s="154">
        <v>1</v>
      </c>
      <c r="L760" s="154">
        <v>1</v>
      </c>
      <c r="M760" s="154">
        <v>1</v>
      </c>
      <c r="N760" s="207">
        <v>1929</v>
      </c>
      <c r="O760" s="153">
        <v>1892</v>
      </c>
      <c r="P760" s="153">
        <v>66</v>
      </c>
      <c r="Q760" s="151">
        <v>69</v>
      </c>
      <c r="R760" s="151">
        <v>70</v>
      </c>
      <c r="S760" s="154">
        <v>0.980819077242094</v>
      </c>
      <c r="T760" s="154">
        <v>0.985074626865672</v>
      </c>
      <c r="U760" s="155">
        <v>0.985714285714286</v>
      </c>
      <c r="V760" s="155">
        <v>0.945945945945946</v>
      </c>
      <c r="W760" s="173">
        <v>-0.000639658848614166</v>
      </c>
      <c r="X760" s="158">
        <v>493</v>
      </c>
      <c r="Y760" s="208">
        <v>482</v>
      </c>
      <c r="Z760" s="208">
        <v>502</v>
      </c>
      <c r="AA760" s="208">
        <v>493</v>
      </c>
      <c r="AB760" s="209">
        <v>0.977687626774848</v>
      </c>
      <c r="AC760" s="155">
        <v>0.98207171314741</v>
      </c>
      <c r="AD760" s="173">
        <v>-0.00438408637256249</v>
      </c>
    </row>
    <row r="761" spans="1:30">
      <c r="A761" s="175" t="s">
        <v>668</v>
      </c>
      <c r="B761" s="214" t="s">
        <v>1827</v>
      </c>
      <c r="C761" s="214" t="s">
        <v>757</v>
      </c>
      <c r="D761" s="153">
        <v>37</v>
      </c>
      <c r="E761" s="153">
        <v>37</v>
      </c>
      <c r="F761" s="151">
        <v>36</v>
      </c>
      <c r="G761" s="151">
        <v>36</v>
      </c>
      <c r="H761" s="151">
        <v>43</v>
      </c>
      <c r="I761" s="151">
        <v>42</v>
      </c>
      <c r="J761" s="172">
        <v>0.9</v>
      </c>
      <c r="K761" s="154">
        <v>1</v>
      </c>
      <c r="L761" s="154">
        <v>1</v>
      </c>
      <c r="M761" s="154">
        <v>0.976744186046512</v>
      </c>
      <c r="N761" s="207">
        <v>1119</v>
      </c>
      <c r="O761" s="153">
        <v>1080</v>
      </c>
      <c r="P761" s="153">
        <v>36</v>
      </c>
      <c r="Q761" s="151">
        <v>34</v>
      </c>
      <c r="R761" s="151">
        <v>41</v>
      </c>
      <c r="S761" s="154">
        <v>0.96514745308311</v>
      </c>
      <c r="T761" s="154">
        <v>0.972972972972973</v>
      </c>
      <c r="U761" s="155">
        <v>0.944444444444444</v>
      </c>
      <c r="V761" s="155">
        <v>0.953488372093023</v>
      </c>
      <c r="W761" s="173">
        <v>0.0285285285285286</v>
      </c>
      <c r="X761" s="158">
        <v>286</v>
      </c>
      <c r="Y761" s="208">
        <v>277</v>
      </c>
      <c r="Z761" s="208">
        <v>285</v>
      </c>
      <c r="AA761" s="208">
        <v>272</v>
      </c>
      <c r="AB761" s="209">
        <v>0.968531468531469</v>
      </c>
      <c r="AC761" s="155">
        <v>0.954385964912281</v>
      </c>
      <c r="AD761" s="173">
        <v>0.0141455036191879</v>
      </c>
    </row>
    <row r="762" spans="1:30">
      <c r="A762" s="175" t="s">
        <v>668</v>
      </c>
      <c r="B762" s="214" t="s">
        <v>1827</v>
      </c>
      <c r="C762" s="214" t="s">
        <v>758</v>
      </c>
      <c r="D762" s="153">
        <v>46</v>
      </c>
      <c r="E762" s="153">
        <v>46</v>
      </c>
      <c r="F762" s="151">
        <v>50</v>
      </c>
      <c r="G762" s="151">
        <v>50</v>
      </c>
      <c r="H762" s="151">
        <v>52</v>
      </c>
      <c r="I762" s="151">
        <v>52</v>
      </c>
      <c r="J762" s="172">
        <v>0.9</v>
      </c>
      <c r="K762" s="154">
        <v>1</v>
      </c>
      <c r="L762" s="154">
        <v>1</v>
      </c>
      <c r="M762" s="154">
        <v>1</v>
      </c>
      <c r="N762" s="207">
        <v>1337</v>
      </c>
      <c r="O762" s="153">
        <v>1228</v>
      </c>
      <c r="P762" s="153">
        <v>41</v>
      </c>
      <c r="Q762" s="151">
        <v>47</v>
      </c>
      <c r="R762" s="151">
        <v>49</v>
      </c>
      <c r="S762" s="154">
        <v>0.918474195961107</v>
      </c>
      <c r="T762" s="154">
        <v>0.891304347826087</v>
      </c>
      <c r="U762" s="155">
        <v>0.94</v>
      </c>
      <c r="V762" s="155">
        <v>0.942307692307692</v>
      </c>
      <c r="W762" s="173">
        <v>-0.048695652173913</v>
      </c>
      <c r="X762" s="158">
        <v>344</v>
      </c>
      <c r="Y762" s="208">
        <v>320</v>
      </c>
      <c r="Z762" s="208">
        <v>349</v>
      </c>
      <c r="AA762" s="208">
        <v>324</v>
      </c>
      <c r="AB762" s="209">
        <v>0.930232558139535</v>
      </c>
      <c r="AC762" s="155">
        <v>0.92836676217765</v>
      </c>
      <c r="AD762" s="173">
        <v>0.00186579596188441</v>
      </c>
    </row>
    <row r="763" spans="1:30">
      <c r="A763" s="175" t="s">
        <v>668</v>
      </c>
      <c r="B763" s="214" t="s">
        <v>1827</v>
      </c>
      <c r="C763" s="214" t="s">
        <v>759</v>
      </c>
      <c r="D763" s="153">
        <v>18</v>
      </c>
      <c r="E763" s="153">
        <v>18</v>
      </c>
      <c r="F763" s="151">
        <v>18</v>
      </c>
      <c r="G763" s="151">
        <v>18</v>
      </c>
      <c r="H763" s="151">
        <v>19</v>
      </c>
      <c r="I763" s="151">
        <v>19</v>
      </c>
      <c r="J763" s="172">
        <v>0.9</v>
      </c>
      <c r="K763" s="154">
        <v>1</v>
      </c>
      <c r="L763" s="154">
        <v>1</v>
      </c>
      <c r="M763" s="154">
        <v>1</v>
      </c>
      <c r="N763" s="207">
        <v>485</v>
      </c>
      <c r="O763" s="153">
        <v>451</v>
      </c>
      <c r="P763" s="153">
        <v>16</v>
      </c>
      <c r="Q763" s="151">
        <v>16</v>
      </c>
      <c r="R763" s="151">
        <v>18</v>
      </c>
      <c r="S763" s="154">
        <v>0.929896907216495</v>
      </c>
      <c r="T763" s="154">
        <v>0.888888888888889</v>
      </c>
      <c r="U763" s="155">
        <v>0.888888888888889</v>
      </c>
      <c r="V763" s="155">
        <v>0.947368421052632</v>
      </c>
      <c r="W763" s="173">
        <v>0</v>
      </c>
      <c r="X763" s="158">
        <v>127</v>
      </c>
      <c r="Y763" s="208">
        <v>116</v>
      </c>
      <c r="Z763" s="208">
        <v>125</v>
      </c>
      <c r="AA763" s="208">
        <v>120</v>
      </c>
      <c r="AB763" s="209">
        <v>0.913385826771654</v>
      </c>
      <c r="AC763" s="155">
        <v>0.96</v>
      </c>
      <c r="AD763" s="173">
        <v>-0.0466141732283464</v>
      </c>
    </row>
    <row r="764" spans="1:30">
      <c r="A764" s="175" t="s">
        <v>668</v>
      </c>
      <c r="B764" s="214" t="s">
        <v>1827</v>
      </c>
      <c r="C764" s="214" t="s">
        <v>760</v>
      </c>
      <c r="D764" s="153">
        <v>28</v>
      </c>
      <c r="E764" s="153">
        <v>28</v>
      </c>
      <c r="F764" s="151">
        <v>29</v>
      </c>
      <c r="G764" s="151">
        <v>29</v>
      </c>
      <c r="H764" s="151">
        <v>30</v>
      </c>
      <c r="I764" s="151">
        <v>30</v>
      </c>
      <c r="J764" s="172">
        <v>0.9</v>
      </c>
      <c r="K764" s="154">
        <v>1</v>
      </c>
      <c r="L764" s="154">
        <v>1</v>
      </c>
      <c r="M764" s="154">
        <v>1</v>
      </c>
      <c r="N764" s="207">
        <v>804</v>
      </c>
      <c r="O764" s="153">
        <v>783</v>
      </c>
      <c r="P764" s="153">
        <v>27</v>
      </c>
      <c r="Q764" s="151">
        <v>28</v>
      </c>
      <c r="R764" s="151">
        <v>30</v>
      </c>
      <c r="S764" s="154">
        <v>0.973880597014925</v>
      </c>
      <c r="T764" s="154">
        <v>0.964285714285714</v>
      </c>
      <c r="U764" s="155">
        <v>0.96551724137931</v>
      </c>
      <c r="V764" s="155">
        <v>1</v>
      </c>
      <c r="W764" s="173">
        <v>-0.00123152709359609</v>
      </c>
      <c r="X764" s="158">
        <v>203</v>
      </c>
      <c r="Y764" s="208">
        <v>196</v>
      </c>
      <c r="Z764" s="208">
        <v>210</v>
      </c>
      <c r="AA764" s="208">
        <v>205</v>
      </c>
      <c r="AB764" s="209">
        <v>0.96551724137931</v>
      </c>
      <c r="AC764" s="155">
        <v>0.976190476190476</v>
      </c>
      <c r="AD764" s="173">
        <v>-0.0106732348111658</v>
      </c>
    </row>
    <row r="765" spans="1:30">
      <c r="A765" s="175" t="s">
        <v>668</v>
      </c>
      <c r="B765" s="214" t="s">
        <v>1827</v>
      </c>
      <c r="C765" s="214" t="s">
        <v>761</v>
      </c>
      <c r="D765" s="153">
        <v>36</v>
      </c>
      <c r="E765" s="153">
        <v>36</v>
      </c>
      <c r="F765" s="151">
        <v>38</v>
      </c>
      <c r="G765" s="151">
        <v>38</v>
      </c>
      <c r="H765" s="151">
        <v>41</v>
      </c>
      <c r="I765" s="151">
        <v>41</v>
      </c>
      <c r="J765" s="172">
        <v>0.9</v>
      </c>
      <c r="K765" s="154">
        <v>1</v>
      </c>
      <c r="L765" s="154">
        <v>1</v>
      </c>
      <c r="M765" s="154">
        <v>1</v>
      </c>
      <c r="N765" s="207">
        <v>1041</v>
      </c>
      <c r="O765" s="153">
        <v>982</v>
      </c>
      <c r="P765" s="153">
        <v>36</v>
      </c>
      <c r="Q765" s="151">
        <v>38</v>
      </c>
      <c r="R765" s="151">
        <v>40</v>
      </c>
      <c r="S765" s="154">
        <v>0.943323727185399</v>
      </c>
      <c r="T765" s="154">
        <v>1</v>
      </c>
      <c r="U765" s="155">
        <v>1</v>
      </c>
      <c r="V765" s="155">
        <v>0.975609756097561</v>
      </c>
      <c r="W765" s="173">
        <v>0</v>
      </c>
      <c r="X765" s="158">
        <v>271</v>
      </c>
      <c r="Y765" s="208">
        <v>268</v>
      </c>
      <c r="Z765" s="208">
        <v>266</v>
      </c>
      <c r="AA765" s="208">
        <v>264</v>
      </c>
      <c r="AB765" s="209">
        <v>0.988929889298893</v>
      </c>
      <c r="AC765" s="155">
        <v>0.992481203007519</v>
      </c>
      <c r="AD765" s="173">
        <v>-0.00355131370862571</v>
      </c>
    </row>
    <row r="766" spans="1:30">
      <c r="A766" s="175" t="s">
        <v>668</v>
      </c>
      <c r="B766" s="214" t="s">
        <v>1827</v>
      </c>
      <c r="C766" s="214" t="s">
        <v>762</v>
      </c>
      <c r="D766" s="153">
        <v>30</v>
      </c>
      <c r="E766" s="153">
        <v>30</v>
      </c>
      <c r="F766" s="151">
        <v>33</v>
      </c>
      <c r="G766" s="151">
        <v>33</v>
      </c>
      <c r="H766" s="151">
        <v>35</v>
      </c>
      <c r="I766" s="151">
        <v>35</v>
      </c>
      <c r="J766" s="172">
        <v>0.9</v>
      </c>
      <c r="K766" s="154">
        <v>1</v>
      </c>
      <c r="L766" s="154">
        <v>1</v>
      </c>
      <c r="M766" s="154">
        <v>1</v>
      </c>
      <c r="N766" s="207">
        <v>925</v>
      </c>
      <c r="O766" s="153">
        <v>835</v>
      </c>
      <c r="P766" s="153">
        <v>28</v>
      </c>
      <c r="Q766" s="151">
        <v>30</v>
      </c>
      <c r="R766" s="151">
        <v>33</v>
      </c>
      <c r="S766" s="154">
        <v>0.902702702702703</v>
      </c>
      <c r="T766" s="154">
        <v>0.933333333333333</v>
      </c>
      <c r="U766" s="155">
        <v>0.909090909090909</v>
      </c>
      <c r="V766" s="155">
        <v>0.942857142857143</v>
      </c>
      <c r="W766" s="173">
        <v>0.0242424242424243</v>
      </c>
      <c r="X766" s="158">
        <v>233</v>
      </c>
      <c r="Y766" s="208">
        <v>216</v>
      </c>
      <c r="Z766" s="208">
        <v>242</v>
      </c>
      <c r="AA766" s="208">
        <v>212</v>
      </c>
      <c r="AB766" s="209">
        <v>0.927038626609442</v>
      </c>
      <c r="AC766" s="155">
        <v>0.87603305785124</v>
      </c>
      <c r="AD766" s="173">
        <v>0.0510055687582024</v>
      </c>
    </row>
    <row r="767" spans="1:30">
      <c r="A767" s="175" t="s">
        <v>668</v>
      </c>
      <c r="B767" s="214" t="s">
        <v>1827</v>
      </c>
      <c r="C767" s="214" t="s">
        <v>763</v>
      </c>
      <c r="D767" s="153">
        <v>20</v>
      </c>
      <c r="E767" s="153">
        <v>20</v>
      </c>
      <c r="F767" s="151">
        <v>18</v>
      </c>
      <c r="G767" s="151">
        <v>18</v>
      </c>
      <c r="H767" s="151">
        <v>22</v>
      </c>
      <c r="I767" s="151">
        <v>22</v>
      </c>
      <c r="J767" s="172">
        <v>0.9</v>
      </c>
      <c r="K767" s="154">
        <v>1</v>
      </c>
      <c r="L767" s="154">
        <v>1</v>
      </c>
      <c r="M767" s="154">
        <v>1</v>
      </c>
      <c r="N767" s="207">
        <v>525</v>
      </c>
      <c r="O767" s="153">
        <v>496</v>
      </c>
      <c r="P767" s="153">
        <v>18</v>
      </c>
      <c r="Q767" s="151">
        <v>18</v>
      </c>
      <c r="R767" s="151">
        <v>16</v>
      </c>
      <c r="S767" s="154">
        <v>0.944761904761905</v>
      </c>
      <c r="T767" s="154">
        <v>0.9</v>
      </c>
      <c r="U767" s="155">
        <v>1</v>
      </c>
      <c r="V767" s="155">
        <v>0.727272727272727</v>
      </c>
      <c r="W767" s="173">
        <v>-0.1</v>
      </c>
      <c r="X767" s="158">
        <v>136</v>
      </c>
      <c r="Y767" s="208">
        <v>124</v>
      </c>
      <c r="Z767" s="208">
        <v>136</v>
      </c>
      <c r="AA767" s="208">
        <v>127</v>
      </c>
      <c r="AB767" s="209">
        <v>0.911764705882353</v>
      </c>
      <c r="AC767" s="155">
        <v>0.933823529411765</v>
      </c>
      <c r="AD767" s="173">
        <v>-0.0220588235294118</v>
      </c>
    </row>
    <row r="768" spans="1:30">
      <c r="A768" s="175" t="s">
        <v>668</v>
      </c>
      <c r="B768" s="214" t="s">
        <v>1827</v>
      </c>
      <c r="C768" s="214" t="s">
        <v>764</v>
      </c>
      <c r="D768" s="153">
        <v>15</v>
      </c>
      <c r="E768" s="153">
        <v>15</v>
      </c>
      <c r="F768" s="151">
        <v>19</v>
      </c>
      <c r="G768" s="151">
        <v>19</v>
      </c>
      <c r="H768" s="151">
        <v>21</v>
      </c>
      <c r="I768" s="151">
        <v>21</v>
      </c>
      <c r="J768" s="172">
        <v>0.9</v>
      </c>
      <c r="K768" s="154">
        <v>1</v>
      </c>
      <c r="L768" s="154">
        <v>1</v>
      </c>
      <c r="M768" s="154">
        <v>1</v>
      </c>
      <c r="N768" s="207">
        <v>537</v>
      </c>
      <c r="O768" s="153">
        <v>520</v>
      </c>
      <c r="P768" s="153">
        <v>15</v>
      </c>
      <c r="Q768" s="151">
        <v>19</v>
      </c>
      <c r="R768" s="151">
        <v>21</v>
      </c>
      <c r="S768" s="154">
        <v>0.968342644320298</v>
      </c>
      <c r="T768" s="154">
        <v>1</v>
      </c>
      <c r="U768" s="155">
        <v>1</v>
      </c>
      <c r="V768" s="155">
        <v>1</v>
      </c>
      <c r="W768" s="173">
        <v>0</v>
      </c>
      <c r="X768" s="158">
        <v>136</v>
      </c>
      <c r="Y768" s="208">
        <v>134</v>
      </c>
      <c r="Z768" s="208">
        <v>140</v>
      </c>
      <c r="AA768" s="208">
        <v>135</v>
      </c>
      <c r="AB768" s="209">
        <v>0.985294117647059</v>
      </c>
      <c r="AC768" s="155">
        <v>0.964285714285714</v>
      </c>
      <c r="AD768" s="173">
        <v>0.0210084033613446</v>
      </c>
    </row>
    <row r="769" spans="1:30">
      <c r="A769" s="175" t="s">
        <v>668</v>
      </c>
      <c r="B769" s="214" t="s">
        <v>1827</v>
      </c>
      <c r="C769" s="214" t="s">
        <v>765</v>
      </c>
      <c r="D769" s="153">
        <v>34</v>
      </c>
      <c r="E769" s="153">
        <v>34</v>
      </c>
      <c r="F769" s="151">
        <v>33</v>
      </c>
      <c r="G769" s="151">
        <v>33</v>
      </c>
      <c r="H769" s="151">
        <v>36</v>
      </c>
      <c r="I769" s="151">
        <v>36</v>
      </c>
      <c r="J769" s="172">
        <v>0.9</v>
      </c>
      <c r="K769" s="154">
        <v>1</v>
      </c>
      <c r="L769" s="154">
        <v>1</v>
      </c>
      <c r="M769" s="154">
        <v>1</v>
      </c>
      <c r="N769" s="207">
        <v>955</v>
      </c>
      <c r="O769" s="153">
        <v>893</v>
      </c>
      <c r="P769" s="153">
        <v>31</v>
      </c>
      <c r="Q769" s="151">
        <v>32</v>
      </c>
      <c r="R769" s="151">
        <v>31</v>
      </c>
      <c r="S769" s="154">
        <v>0.935078534031414</v>
      </c>
      <c r="T769" s="154">
        <v>0.911764705882353</v>
      </c>
      <c r="U769" s="155">
        <v>0.96969696969697</v>
      </c>
      <c r="V769" s="155">
        <v>0.861111111111111</v>
      </c>
      <c r="W769" s="173">
        <v>-0.0579322638146168</v>
      </c>
      <c r="X769" s="158">
        <v>246</v>
      </c>
      <c r="Y769" s="208">
        <v>224</v>
      </c>
      <c r="Z769" s="208">
        <v>252</v>
      </c>
      <c r="AA769" s="208">
        <v>233</v>
      </c>
      <c r="AB769" s="209">
        <v>0.910569105691057</v>
      </c>
      <c r="AC769" s="155">
        <v>0.924603174603175</v>
      </c>
      <c r="AD769" s="173">
        <v>-0.0140340689121178</v>
      </c>
    </row>
    <row r="770" spans="1:30">
      <c r="A770" s="175" t="s">
        <v>668</v>
      </c>
      <c r="B770" s="214" t="s">
        <v>1827</v>
      </c>
      <c r="C770" s="214" t="s">
        <v>766</v>
      </c>
      <c r="D770" s="153">
        <v>57</v>
      </c>
      <c r="E770" s="153">
        <v>57</v>
      </c>
      <c r="F770" s="151">
        <v>60</v>
      </c>
      <c r="G770" s="151">
        <v>60</v>
      </c>
      <c r="H770" s="151">
        <v>60</v>
      </c>
      <c r="I770" s="151">
        <v>60</v>
      </c>
      <c r="J770" s="172">
        <v>0.9</v>
      </c>
      <c r="K770" s="154">
        <v>1</v>
      </c>
      <c r="L770" s="154">
        <v>1</v>
      </c>
      <c r="M770" s="154">
        <v>1</v>
      </c>
      <c r="N770" s="207">
        <v>1601</v>
      </c>
      <c r="O770" s="153">
        <v>1486</v>
      </c>
      <c r="P770" s="153">
        <v>53</v>
      </c>
      <c r="Q770" s="151">
        <v>59</v>
      </c>
      <c r="R770" s="151">
        <v>58</v>
      </c>
      <c r="S770" s="154">
        <v>0.928169893816365</v>
      </c>
      <c r="T770" s="154">
        <v>0.929824561403509</v>
      </c>
      <c r="U770" s="155">
        <v>0.983333333333333</v>
      </c>
      <c r="V770" s="155">
        <v>0.966666666666667</v>
      </c>
      <c r="W770" s="173">
        <v>-0.0535087719298245</v>
      </c>
      <c r="X770" s="158">
        <v>409</v>
      </c>
      <c r="Y770" s="208">
        <v>393</v>
      </c>
      <c r="Z770" s="208">
        <v>412</v>
      </c>
      <c r="AA770" s="208">
        <v>393</v>
      </c>
      <c r="AB770" s="209">
        <v>0.960880195599022</v>
      </c>
      <c r="AC770" s="155">
        <v>0.953883495145631</v>
      </c>
      <c r="AD770" s="173">
        <v>0.00699670045339096</v>
      </c>
    </row>
    <row r="771" spans="1:30">
      <c r="A771" s="175" t="s">
        <v>668</v>
      </c>
      <c r="B771" s="214" t="s">
        <v>1827</v>
      </c>
      <c r="C771" s="214" t="s">
        <v>767</v>
      </c>
      <c r="D771" s="153">
        <v>27</v>
      </c>
      <c r="E771" s="153">
        <v>27</v>
      </c>
      <c r="F771" s="151">
        <v>29</v>
      </c>
      <c r="G771" s="151">
        <v>29</v>
      </c>
      <c r="H771" s="151">
        <v>30</v>
      </c>
      <c r="I771" s="151">
        <v>30</v>
      </c>
      <c r="J771" s="172">
        <v>0.9</v>
      </c>
      <c r="K771" s="154">
        <v>1</v>
      </c>
      <c r="L771" s="154">
        <v>1</v>
      </c>
      <c r="M771" s="154">
        <v>1</v>
      </c>
      <c r="N771" s="207">
        <v>791</v>
      </c>
      <c r="O771" s="153">
        <v>787</v>
      </c>
      <c r="P771" s="153">
        <v>26</v>
      </c>
      <c r="Q771" s="151">
        <v>29</v>
      </c>
      <c r="R771" s="151">
        <v>30</v>
      </c>
      <c r="S771" s="154">
        <v>0.994943109987358</v>
      </c>
      <c r="T771" s="154">
        <v>0.962962962962963</v>
      </c>
      <c r="U771" s="155">
        <v>1</v>
      </c>
      <c r="V771" s="155">
        <v>1</v>
      </c>
      <c r="W771" s="173">
        <v>-0.0370370370370371</v>
      </c>
      <c r="X771" s="158">
        <v>200</v>
      </c>
      <c r="Y771" s="208">
        <v>198</v>
      </c>
      <c r="Z771" s="208">
        <v>205</v>
      </c>
      <c r="AA771" s="208">
        <v>205</v>
      </c>
      <c r="AB771" s="209">
        <v>0.99</v>
      </c>
      <c r="AC771" s="155">
        <v>1</v>
      </c>
      <c r="AD771" s="173">
        <v>-0.01</v>
      </c>
    </row>
    <row r="772" spans="1:30">
      <c r="A772" s="175" t="s">
        <v>668</v>
      </c>
      <c r="B772" s="214" t="s">
        <v>1827</v>
      </c>
      <c r="C772" s="214" t="s">
        <v>768</v>
      </c>
      <c r="D772" s="153">
        <v>54</v>
      </c>
      <c r="E772" s="153">
        <v>53</v>
      </c>
      <c r="F772" s="151">
        <v>57</v>
      </c>
      <c r="G772" s="151">
        <v>56</v>
      </c>
      <c r="H772" s="151">
        <v>59</v>
      </c>
      <c r="I772" s="151">
        <v>58</v>
      </c>
      <c r="J772" s="172">
        <v>0.9</v>
      </c>
      <c r="K772" s="154">
        <v>0.981481481481482</v>
      </c>
      <c r="L772" s="154">
        <v>0.982456140350877</v>
      </c>
      <c r="M772" s="154">
        <v>0.983050847457627</v>
      </c>
      <c r="N772" s="207">
        <v>1542</v>
      </c>
      <c r="O772" s="153">
        <v>1461</v>
      </c>
      <c r="P772" s="153">
        <v>50</v>
      </c>
      <c r="Q772" s="151">
        <v>55</v>
      </c>
      <c r="R772" s="151">
        <v>56</v>
      </c>
      <c r="S772" s="154">
        <v>0.947470817120623</v>
      </c>
      <c r="T772" s="154">
        <v>0.925925925925926</v>
      </c>
      <c r="U772" s="155">
        <v>0.964912280701754</v>
      </c>
      <c r="V772" s="155">
        <v>0.949152542372881</v>
      </c>
      <c r="W772" s="173">
        <v>-0.0389863547758285</v>
      </c>
      <c r="X772" s="158">
        <v>394</v>
      </c>
      <c r="Y772" s="208">
        <v>373</v>
      </c>
      <c r="Z772" s="208">
        <v>392</v>
      </c>
      <c r="AA772" s="208">
        <v>371</v>
      </c>
      <c r="AB772" s="209">
        <v>0.946700507614213</v>
      </c>
      <c r="AC772" s="155">
        <v>0.946428571428571</v>
      </c>
      <c r="AD772" s="173">
        <v>0.000271936185641808</v>
      </c>
    </row>
    <row r="773" spans="1:30">
      <c r="A773" s="175" t="s">
        <v>668</v>
      </c>
      <c r="B773" s="214" t="s">
        <v>1827</v>
      </c>
      <c r="C773" s="214" t="s">
        <v>769</v>
      </c>
      <c r="D773" s="153">
        <v>37</v>
      </c>
      <c r="E773" s="153">
        <v>37</v>
      </c>
      <c r="F773" s="151">
        <v>41</v>
      </c>
      <c r="G773" s="151">
        <v>41</v>
      </c>
      <c r="H773" s="151">
        <v>39</v>
      </c>
      <c r="I773" s="151">
        <v>39</v>
      </c>
      <c r="J773" s="172">
        <v>0.9</v>
      </c>
      <c r="K773" s="154">
        <v>1</v>
      </c>
      <c r="L773" s="154">
        <v>1</v>
      </c>
      <c r="M773" s="154">
        <v>1</v>
      </c>
      <c r="N773" s="207">
        <v>1070</v>
      </c>
      <c r="O773" s="153">
        <v>1027</v>
      </c>
      <c r="P773" s="153">
        <v>34</v>
      </c>
      <c r="Q773" s="151">
        <v>40</v>
      </c>
      <c r="R773" s="151">
        <v>39</v>
      </c>
      <c r="S773" s="154">
        <v>0.959813084112149</v>
      </c>
      <c r="T773" s="154">
        <v>0.918918918918919</v>
      </c>
      <c r="U773" s="155">
        <v>0.975609756097561</v>
      </c>
      <c r="V773" s="155">
        <v>1</v>
      </c>
      <c r="W773" s="173">
        <v>-0.056690837178642</v>
      </c>
      <c r="X773" s="158">
        <v>269</v>
      </c>
      <c r="Y773" s="208">
        <v>263</v>
      </c>
      <c r="Z773" s="208">
        <v>277</v>
      </c>
      <c r="AA773" s="208">
        <v>268</v>
      </c>
      <c r="AB773" s="209">
        <v>0.977695167286245</v>
      </c>
      <c r="AC773" s="155">
        <v>0.967509025270758</v>
      </c>
      <c r="AD773" s="173">
        <v>0.0101861420154873</v>
      </c>
    </row>
    <row r="774" spans="1:30">
      <c r="A774" s="175" t="s">
        <v>668</v>
      </c>
      <c r="B774" s="214" t="s">
        <v>1827</v>
      </c>
      <c r="C774" s="214" t="s">
        <v>770</v>
      </c>
      <c r="D774" s="153">
        <v>33</v>
      </c>
      <c r="E774" s="153">
        <v>33</v>
      </c>
      <c r="F774" s="151">
        <v>30</v>
      </c>
      <c r="G774" s="151">
        <v>30</v>
      </c>
      <c r="H774" s="151">
        <v>34</v>
      </c>
      <c r="I774" s="151">
        <v>34</v>
      </c>
      <c r="J774" s="172">
        <v>0.9</v>
      </c>
      <c r="K774" s="154">
        <v>1</v>
      </c>
      <c r="L774" s="154">
        <v>1</v>
      </c>
      <c r="M774" s="154">
        <v>1</v>
      </c>
      <c r="N774" s="207">
        <v>902</v>
      </c>
      <c r="O774" s="153">
        <v>844</v>
      </c>
      <c r="P774" s="153">
        <v>30</v>
      </c>
      <c r="Q774" s="151">
        <v>27</v>
      </c>
      <c r="R774" s="151">
        <v>31</v>
      </c>
      <c r="S774" s="154">
        <v>0.93569844789357</v>
      </c>
      <c r="T774" s="154">
        <v>0.909090909090909</v>
      </c>
      <c r="U774" s="155">
        <v>0.9</v>
      </c>
      <c r="V774" s="155">
        <v>0.911764705882353</v>
      </c>
      <c r="W774" s="173">
        <v>0.00909090909090904</v>
      </c>
      <c r="X774" s="158">
        <v>225</v>
      </c>
      <c r="Y774" s="208">
        <v>206</v>
      </c>
      <c r="Z774" s="208">
        <v>236</v>
      </c>
      <c r="AA774" s="208">
        <v>222</v>
      </c>
      <c r="AB774" s="209">
        <v>0.915555555555556</v>
      </c>
      <c r="AC774" s="155">
        <v>0.940677966101695</v>
      </c>
      <c r="AD774" s="173">
        <v>-0.0251224105461394</v>
      </c>
    </row>
    <row r="775" spans="1:30">
      <c r="A775" s="175" t="s">
        <v>668</v>
      </c>
      <c r="B775" s="214" t="s">
        <v>1827</v>
      </c>
      <c r="C775" s="214" t="s">
        <v>771</v>
      </c>
      <c r="D775" s="153">
        <v>40</v>
      </c>
      <c r="E775" s="153">
        <v>37</v>
      </c>
      <c r="F775" s="151">
        <v>40</v>
      </c>
      <c r="G775" s="151">
        <v>40</v>
      </c>
      <c r="H775" s="151">
        <v>41</v>
      </c>
      <c r="I775" s="151">
        <v>41</v>
      </c>
      <c r="J775" s="172">
        <v>0.9</v>
      </c>
      <c r="K775" s="154">
        <v>0.925</v>
      </c>
      <c r="L775" s="154">
        <v>1</v>
      </c>
      <c r="M775" s="154">
        <v>1</v>
      </c>
      <c r="N775" s="207">
        <v>1096</v>
      </c>
      <c r="O775" s="153">
        <v>1023</v>
      </c>
      <c r="P775" s="153">
        <v>36</v>
      </c>
      <c r="Q775" s="151">
        <v>37</v>
      </c>
      <c r="R775" s="151">
        <v>39</v>
      </c>
      <c r="S775" s="154">
        <v>0.933394160583942</v>
      </c>
      <c r="T775" s="154">
        <v>0.9</v>
      </c>
      <c r="U775" s="155">
        <v>0.925</v>
      </c>
      <c r="V775" s="155">
        <v>0.951219512195122</v>
      </c>
      <c r="W775" s="173">
        <v>-0.025</v>
      </c>
      <c r="X775" s="158">
        <v>285</v>
      </c>
      <c r="Y775" s="208">
        <v>272</v>
      </c>
      <c r="Z775" s="208">
        <v>288</v>
      </c>
      <c r="AA775" s="208">
        <v>270</v>
      </c>
      <c r="AB775" s="209">
        <v>0.954385964912281</v>
      </c>
      <c r="AC775" s="155">
        <v>0.9375</v>
      </c>
      <c r="AD775" s="173">
        <v>0.0168859649122807</v>
      </c>
    </row>
    <row r="776" spans="1:30">
      <c r="A776" s="175" t="s">
        <v>668</v>
      </c>
      <c r="B776" s="214" t="s">
        <v>1827</v>
      </c>
      <c r="C776" s="214" t="s">
        <v>772</v>
      </c>
      <c r="D776" s="153">
        <v>27</v>
      </c>
      <c r="E776" s="153">
        <v>27</v>
      </c>
      <c r="F776" s="151">
        <v>30</v>
      </c>
      <c r="G776" s="151">
        <v>30</v>
      </c>
      <c r="H776" s="151">
        <v>33</v>
      </c>
      <c r="I776" s="151">
        <v>33</v>
      </c>
      <c r="J776" s="172">
        <v>0.9</v>
      </c>
      <c r="K776" s="154">
        <v>1</v>
      </c>
      <c r="L776" s="154">
        <v>1</v>
      </c>
      <c r="M776" s="154">
        <v>1</v>
      </c>
      <c r="N776" s="207">
        <v>831</v>
      </c>
      <c r="O776" s="153">
        <v>783</v>
      </c>
      <c r="P776" s="153">
        <v>26</v>
      </c>
      <c r="Q776" s="151">
        <v>29</v>
      </c>
      <c r="R776" s="151">
        <v>32</v>
      </c>
      <c r="S776" s="154">
        <v>0.942238267148014</v>
      </c>
      <c r="T776" s="154">
        <v>0.962962962962963</v>
      </c>
      <c r="U776" s="155">
        <v>0.966666666666667</v>
      </c>
      <c r="V776" s="155">
        <v>0.96969696969697</v>
      </c>
      <c r="W776" s="173">
        <v>-0.00370370370370376</v>
      </c>
      <c r="X776" s="158">
        <v>217</v>
      </c>
      <c r="Y776" s="208">
        <v>202</v>
      </c>
      <c r="Z776" s="208">
        <v>213</v>
      </c>
      <c r="AA776" s="208">
        <v>201</v>
      </c>
      <c r="AB776" s="209">
        <v>0.930875576036866</v>
      </c>
      <c r="AC776" s="155">
        <v>0.943661971830986</v>
      </c>
      <c r="AD776" s="173">
        <v>-0.0127863957941196</v>
      </c>
    </row>
    <row r="777" spans="1:30">
      <c r="A777" s="175" t="s">
        <v>668</v>
      </c>
      <c r="B777" s="214" t="s">
        <v>1827</v>
      </c>
      <c r="C777" s="214" t="s">
        <v>773</v>
      </c>
      <c r="D777" s="153">
        <v>26</v>
      </c>
      <c r="E777" s="153">
        <v>26</v>
      </c>
      <c r="F777" s="151">
        <v>30</v>
      </c>
      <c r="G777" s="151">
        <v>30</v>
      </c>
      <c r="H777" s="151">
        <v>30</v>
      </c>
      <c r="I777" s="151">
        <v>30</v>
      </c>
      <c r="J777" s="172">
        <v>0.9</v>
      </c>
      <c r="K777" s="154">
        <v>1</v>
      </c>
      <c r="L777" s="154">
        <v>1</v>
      </c>
      <c r="M777" s="154">
        <v>1</v>
      </c>
      <c r="N777" s="207">
        <v>783</v>
      </c>
      <c r="O777" s="153">
        <v>782</v>
      </c>
      <c r="P777" s="153">
        <v>26</v>
      </c>
      <c r="Q777" s="151">
        <v>30</v>
      </c>
      <c r="R777" s="151">
        <v>30</v>
      </c>
      <c r="S777" s="154">
        <v>0.998722860791826</v>
      </c>
      <c r="T777" s="154">
        <v>1</v>
      </c>
      <c r="U777" s="155">
        <v>1</v>
      </c>
      <c r="V777" s="155">
        <v>1</v>
      </c>
      <c r="W777" s="173">
        <v>0</v>
      </c>
      <c r="X777" s="158">
        <v>201</v>
      </c>
      <c r="Y777" s="208">
        <v>201</v>
      </c>
      <c r="Z777" s="208">
        <v>209</v>
      </c>
      <c r="AA777" s="208">
        <v>208</v>
      </c>
      <c r="AB777" s="209">
        <v>1</v>
      </c>
      <c r="AC777" s="155">
        <v>0.995215311004785</v>
      </c>
      <c r="AD777" s="173">
        <v>0.00478468899521534</v>
      </c>
    </row>
    <row r="778" spans="1:30">
      <c r="A778" s="175" t="s">
        <v>668</v>
      </c>
      <c r="B778" s="214" t="s">
        <v>1827</v>
      </c>
      <c r="C778" s="214" t="s">
        <v>774</v>
      </c>
      <c r="D778" s="153">
        <v>36</v>
      </c>
      <c r="E778" s="153">
        <v>36</v>
      </c>
      <c r="F778" s="151">
        <v>36</v>
      </c>
      <c r="G778" s="151">
        <v>36</v>
      </c>
      <c r="H778" s="151">
        <v>42</v>
      </c>
      <c r="I778" s="151">
        <v>42</v>
      </c>
      <c r="J778" s="172">
        <v>0.9</v>
      </c>
      <c r="K778" s="154">
        <v>1</v>
      </c>
      <c r="L778" s="154">
        <v>1</v>
      </c>
      <c r="M778" s="154">
        <v>1</v>
      </c>
      <c r="N778" s="207">
        <v>1045</v>
      </c>
      <c r="O778" s="153">
        <v>1013</v>
      </c>
      <c r="P778" s="153">
        <v>35</v>
      </c>
      <c r="Q778" s="151">
        <v>34</v>
      </c>
      <c r="R778" s="151">
        <v>41</v>
      </c>
      <c r="S778" s="154">
        <v>0.969377990430622</v>
      </c>
      <c r="T778" s="154">
        <v>0.972222222222222</v>
      </c>
      <c r="U778" s="155">
        <v>0.944444444444444</v>
      </c>
      <c r="V778" s="155">
        <v>0.976190476190476</v>
      </c>
      <c r="W778" s="173">
        <v>0.0277777777777778</v>
      </c>
      <c r="X778" s="158">
        <v>276</v>
      </c>
      <c r="Y778" s="208">
        <v>269</v>
      </c>
      <c r="Z778" s="208">
        <v>270</v>
      </c>
      <c r="AA778" s="208">
        <v>263</v>
      </c>
      <c r="AB778" s="209">
        <v>0.97463768115942</v>
      </c>
      <c r="AC778" s="155">
        <v>0.974074074074074</v>
      </c>
      <c r="AD778" s="173">
        <v>0.000563607085346196</v>
      </c>
    </row>
    <row r="779" spans="1:30">
      <c r="A779" s="175" t="s">
        <v>668</v>
      </c>
      <c r="B779" s="214" t="s">
        <v>1827</v>
      </c>
      <c r="C779" s="214" t="s">
        <v>775</v>
      </c>
      <c r="D779" s="153">
        <v>24</v>
      </c>
      <c r="E779" s="153">
        <v>24</v>
      </c>
      <c r="F779" s="151">
        <v>27</v>
      </c>
      <c r="G779" s="151">
        <v>27</v>
      </c>
      <c r="H779" s="151">
        <v>27</v>
      </c>
      <c r="I779" s="151">
        <v>27</v>
      </c>
      <c r="J779" s="172">
        <v>0.9</v>
      </c>
      <c r="K779" s="154">
        <v>1</v>
      </c>
      <c r="L779" s="154">
        <v>1</v>
      </c>
      <c r="M779" s="154">
        <v>1</v>
      </c>
      <c r="N779" s="207">
        <v>692</v>
      </c>
      <c r="O779" s="153">
        <v>685</v>
      </c>
      <c r="P779" s="153">
        <v>24</v>
      </c>
      <c r="Q779" s="151">
        <v>27</v>
      </c>
      <c r="R779" s="151">
        <v>27</v>
      </c>
      <c r="S779" s="154">
        <v>0.989884393063584</v>
      </c>
      <c r="T779" s="154">
        <v>1</v>
      </c>
      <c r="U779" s="155">
        <v>1</v>
      </c>
      <c r="V779" s="155">
        <v>1</v>
      </c>
      <c r="W779" s="173">
        <v>0</v>
      </c>
      <c r="X779" s="158">
        <v>184</v>
      </c>
      <c r="Y779" s="208">
        <v>182</v>
      </c>
      <c r="Z779" s="208">
        <v>180</v>
      </c>
      <c r="AA779" s="208">
        <v>179</v>
      </c>
      <c r="AB779" s="209">
        <v>0.989130434782609</v>
      </c>
      <c r="AC779" s="155">
        <v>0.994444444444444</v>
      </c>
      <c r="AD779" s="173">
        <v>-0.00531400966183582</v>
      </c>
    </row>
    <row r="780" spans="1:30">
      <c r="A780" s="175" t="s">
        <v>668</v>
      </c>
      <c r="B780" s="214" t="s">
        <v>1824</v>
      </c>
      <c r="C780" s="214" t="s">
        <v>776</v>
      </c>
      <c r="D780" s="153">
        <v>38</v>
      </c>
      <c r="E780" s="153">
        <v>38</v>
      </c>
      <c r="F780" s="151">
        <v>40</v>
      </c>
      <c r="G780" s="151">
        <v>40</v>
      </c>
      <c r="H780" s="151">
        <v>41</v>
      </c>
      <c r="I780" s="151">
        <v>41</v>
      </c>
      <c r="J780" s="172">
        <v>0.9</v>
      </c>
      <c r="K780" s="154">
        <v>1</v>
      </c>
      <c r="L780" s="154">
        <v>1</v>
      </c>
      <c r="M780" s="154">
        <v>1</v>
      </c>
      <c r="N780" s="207">
        <v>1062</v>
      </c>
      <c r="O780" s="153">
        <v>1045</v>
      </c>
      <c r="P780" s="153">
        <v>38</v>
      </c>
      <c r="Q780" s="151">
        <v>39</v>
      </c>
      <c r="R780" s="151">
        <v>41</v>
      </c>
      <c r="S780" s="154">
        <v>0.983992467043315</v>
      </c>
      <c r="T780" s="154">
        <v>1</v>
      </c>
      <c r="U780" s="155">
        <v>0.975</v>
      </c>
      <c r="V780" s="155">
        <v>1</v>
      </c>
      <c r="W780" s="173">
        <v>0.025</v>
      </c>
      <c r="X780" s="158">
        <v>274</v>
      </c>
      <c r="Y780" s="208">
        <v>273</v>
      </c>
      <c r="Z780" s="208">
        <v>273</v>
      </c>
      <c r="AA780" s="208">
        <v>271</v>
      </c>
      <c r="AB780" s="209">
        <v>0.996350364963504</v>
      </c>
      <c r="AC780" s="155">
        <v>0.992673992673993</v>
      </c>
      <c r="AD780" s="173">
        <v>0.0036763722895109</v>
      </c>
    </row>
    <row r="781" spans="1:30">
      <c r="A781" s="175" t="s">
        <v>668</v>
      </c>
      <c r="B781" s="214" t="s">
        <v>1824</v>
      </c>
      <c r="C781" s="214" t="s">
        <v>777</v>
      </c>
      <c r="D781" s="153">
        <v>31</v>
      </c>
      <c r="E781" s="153">
        <v>31</v>
      </c>
      <c r="F781" s="151">
        <v>37</v>
      </c>
      <c r="G781" s="151">
        <v>37</v>
      </c>
      <c r="H781" s="151">
        <v>35</v>
      </c>
      <c r="I781" s="151">
        <v>35</v>
      </c>
      <c r="J781" s="172">
        <v>0.9</v>
      </c>
      <c r="K781" s="154">
        <v>1</v>
      </c>
      <c r="L781" s="154">
        <v>1</v>
      </c>
      <c r="M781" s="154">
        <v>1</v>
      </c>
      <c r="N781" s="207">
        <v>935</v>
      </c>
      <c r="O781" s="153">
        <v>925</v>
      </c>
      <c r="P781" s="153">
        <v>31</v>
      </c>
      <c r="Q781" s="151">
        <v>37</v>
      </c>
      <c r="R781" s="151">
        <v>34</v>
      </c>
      <c r="S781" s="154">
        <v>0.989304812834225</v>
      </c>
      <c r="T781" s="154">
        <v>1</v>
      </c>
      <c r="U781" s="155">
        <v>1</v>
      </c>
      <c r="V781" s="155">
        <v>0.971428571428571</v>
      </c>
      <c r="W781" s="173">
        <v>0</v>
      </c>
      <c r="X781" s="158">
        <v>240</v>
      </c>
      <c r="Y781" s="208">
        <v>237</v>
      </c>
      <c r="Z781" s="208">
        <v>241</v>
      </c>
      <c r="AA781" s="208">
        <v>238</v>
      </c>
      <c r="AB781" s="209">
        <v>0.9875</v>
      </c>
      <c r="AC781" s="155">
        <v>0.987551867219917</v>
      </c>
      <c r="AD781" s="173">
        <v>-5.18672199170123e-5</v>
      </c>
    </row>
    <row r="782" spans="1:30">
      <c r="A782" s="175" t="s">
        <v>668</v>
      </c>
      <c r="B782" s="214" t="s">
        <v>1824</v>
      </c>
      <c r="C782" s="214" t="s">
        <v>778</v>
      </c>
      <c r="D782" s="153">
        <v>31</v>
      </c>
      <c r="E782" s="153">
        <v>31</v>
      </c>
      <c r="F782" s="151">
        <v>30</v>
      </c>
      <c r="G782" s="151">
        <v>30</v>
      </c>
      <c r="H782" s="151">
        <v>29</v>
      </c>
      <c r="I782" s="151">
        <v>29</v>
      </c>
      <c r="J782" s="172">
        <v>0.9</v>
      </c>
      <c r="K782" s="154">
        <v>1</v>
      </c>
      <c r="L782" s="154">
        <v>1</v>
      </c>
      <c r="M782" s="154">
        <v>1</v>
      </c>
      <c r="N782" s="207">
        <v>807</v>
      </c>
      <c r="O782" s="153">
        <v>806</v>
      </c>
      <c r="P782" s="153">
        <v>30</v>
      </c>
      <c r="Q782" s="151">
        <v>30</v>
      </c>
      <c r="R782" s="151">
        <v>29</v>
      </c>
      <c r="S782" s="154">
        <v>0.998760842627014</v>
      </c>
      <c r="T782" s="154">
        <v>0.967741935483871</v>
      </c>
      <c r="U782" s="155">
        <v>1</v>
      </c>
      <c r="V782" s="155">
        <v>1</v>
      </c>
      <c r="W782" s="173">
        <v>-0.032258064516129</v>
      </c>
      <c r="X782" s="158">
        <v>210</v>
      </c>
      <c r="Y782" s="208">
        <v>209</v>
      </c>
      <c r="Z782" s="208">
        <v>208</v>
      </c>
      <c r="AA782" s="208">
        <v>208</v>
      </c>
      <c r="AB782" s="209">
        <v>0.995238095238095</v>
      </c>
      <c r="AC782" s="155">
        <v>1</v>
      </c>
      <c r="AD782" s="173">
        <v>-0.00476190476190474</v>
      </c>
    </row>
    <row r="783" spans="1:30">
      <c r="A783" s="175" t="s">
        <v>668</v>
      </c>
      <c r="B783" s="214" t="s">
        <v>1824</v>
      </c>
      <c r="C783" s="214" t="s">
        <v>779</v>
      </c>
      <c r="D783" s="153">
        <v>22</v>
      </c>
      <c r="E783" s="153">
        <v>22</v>
      </c>
      <c r="F783" s="151">
        <v>23</v>
      </c>
      <c r="G783" s="151">
        <v>23</v>
      </c>
      <c r="H783" s="151">
        <v>28</v>
      </c>
      <c r="I783" s="151">
        <v>28</v>
      </c>
      <c r="J783" s="172">
        <v>0.9</v>
      </c>
      <c r="K783" s="154">
        <v>1</v>
      </c>
      <c r="L783" s="154">
        <v>1</v>
      </c>
      <c r="M783" s="154">
        <v>1</v>
      </c>
      <c r="N783" s="207">
        <v>697</v>
      </c>
      <c r="O783" s="153">
        <v>678</v>
      </c>
      <c r="P783" s="153">
        <v>22</v>
      </c>
      <c r="Q783" s="151">
        <v>23</v>
      </c>
      <c r="R783" s="151">
        <v>26</v>
      </c>
      <c r="S783" s="154">
        <v>0.972740315638451</v>
      </c>
      <c r="T783" s="154">
        <v>1</v>
      </c>
      <c r="U783" s="155">
        <v>1</v>
      </c>
      <c r="V783" s="155">
        <v>0.928571428571429</v>
      </c>
      <c r="W783" s="173">
        <v>0</v>
      </c>
      <c r="X783" s="158">
        <v>171</v>
      </c>
      <c r="Y783" s="208">
        <v>167</v>
      </c>
      <c r="Z783" s="208">
        <v>191</v>
      </c>
      <c r="AA783" s="208">
        <v>185</v>
      </c>
      <c r="AB783" s="209">
        <v>0.976608187134503</v>
      </c>
      <c r="AC783" s="155">
        <v>0.968586387434555</v>
      </c>
      <c r="AD783" s="173">
        <v>0.00802179969994798</v>
      </c>
    </row>
    <row r="784" spans="1:30">
      <c r="A784" s="175" t="s">
        <v>668</v>
      </c>
      <c r="B784" s="214" t="s">
        <v>1824</v>
      </c>
      <c r="C784" s="214" t="s">
        <v>780</v>
      </c>
      <c r="D784" s="153">
        <v>27</v>
      </c>
      <c r="E784" s="153">
        <v>27</v>
      </c>
      <c r="F784" s="151">
        <v>28</v>
      </c>
      <c r="G784" s="151">
        <v>28</v>
      </c>
      <c r="H784" s="151">
        <v>29</v>
      </c>
      <c r="I784" s="151">
        <v>29</v>
      </c>
      <c r="J784" s="172">
        <v>0.9</v>
      </c>
      <c r="K784" s="154">
        <v>1</v>
      </c>
      <c r="L784" s="154">
        <v>1</v>
      </c>
      <c r="M784" s="154">
        <v>1</v>
      </c>
      <c r="N784" s="207">
        <v>801</v>
      </c>
      <c r="O784" s="153">
        <v>774</v>
      </c>
      <c r="P784" s="153">
        <v>26</v>
      </c>
      <c r="Q784" s="151">
        <v>24</v>
      </c>
      <c r="R784" s="151">
        <v>26</v>
      </c>
      <c r="S784" s="154">
        <v>0.966292134831461</v>
      </c>
      <c r="T784" s="154">
        <v>0.962962962962963</v>
      </c>
      <c r="U784" s="155">
        <v>0.857142857142857</v>
      </c>
      <c r="V784" s="155">
        <v>0.896551724137931</v>
      </c>
      <c r="W784" s="173">
        <v>0.105820105820106</v>
      </c>
      <c r="X784" s="158">
        <v>201</v>
      </c>
      <c r="Y784" s="208">
        <v>191</v>
      </c>
      <c r="Z784" s="208">
        <v>209</v>
      </c>
      <c r="AA784" s="208">
        <v>199</v>
      </c>
      <c r="AB784" s="209">
        <v>0.950248756218905</v>
      </c>
      <c r="AC784" s="155">
        <v>0.952153110047847</v>
      </c>
      <c r="AD784" s="173">
        <v>-0.00190435382894139</v>
      </c>
    </row>
    <row r="785" spans="1:30">
      <c r="A785" s="175" t="s">
        <v>668</v>
      </c>
      <c r="B785" s="214" t="s">
        <v>1824</v>
      </c>
      <c r="C785" s="214" t="s">
        <v>781</v>
      </c>
      <c r="D785" s="153">
        <v>33</v>
      </c>
      <c r="E785" s="153">
        <v>33</v>
      </c>
      <c r="F785" s="151">
        <v>34</v>
      </c>
      <c r="G785" s="151">
        <v>34</v>
      </c>
      <c r="H785" s="151">
        <v>35</v>
      </c>
      <c r="I785" s="151">
        <v>35</v>
      </c>
      <c r="J785" s="172">
        <v>0.9</v>
      </c>
      <c r="K785" s="154">
        <v>1</v>
      </c>
      <c r="L785" s="154">
        <v>1</v>
      </c>
      <c r="M785" s="154">
        <v>1</v>
      </c>
      <c r="N785" s="207">
        <v>913</v>
      </c>
      <c r="O785" s="153">
        <v>870</v>
      </c>
      <c r="P785" s="153">
        <v>30</v>
      </c>
      <c r="Q785" s="151">
        <v>30</v>
      </c>
      <c r="R785" s="151">
        <v>35</v>
      </c>
      <c r="S785" s="154">
        <v>0.952902519167579</v>
      </c>
      <c r="T785" s="154">
        <v>0.909090909090909</v>
      </c>
      <c r="U785" s="155">
        <v>0.882352941176471</v>
      </c>
      <c r="V785" s="155">
        <v>1</v>
      </c>
      <c r="W785" s="173">
        <v>0.0267379679144385</v>
      </c>
      <c r="X785" s="158">
        <v>242</v>
      </c>
      <c r="Y785" s="208">
        <v>227</v>
      </c>
      <c r="Z785" s="208">
        <v>235</v>
      </c>
      <c r="AA785" s="208">
        <v>224</v>
      </c>
      <c r="AB785" s="209">
        <v>0.93801652892562</v>
      </c>
      <c r="AC785" s="155">
        <v>0.953191489361702</v>
      </c>
      <c r="AD785" s="173">
        <v>-0.0151749604360824</v>
      </c>
    </row>
    <row r="786" spans="1:30">
      <c r="A786" s="175" t="s">
        <v>668</v>
      </c>
      <c r="B786" s="214" t="s">
        <v>1824</v>
      </c>
      <c r="C786" s="214" t="s">
        <v>782</v>
      </c>
      <c r="D786" s="153">
        <v>31</v>
      </c>
      <c r="E786" s="153">
        <v>31</v>
      </c>
      <c r="F786" s="151">
        <v>32</v>
      </c>
      <c r="G786" s="151">
        <v>32</v>
      </c>
      <c r="H786" s="151">
        <v>33</v>
      </c>
      <c r="I786" s="151">
        <v>33</v>
      </c>
      <c r="J786" s="172">
        <v>0.9</v>
      </c>
      <c r="K786" s="154">
        <v>1</v>
      </c>
      <c r="L786" s="154">
        <v>1</v>
      </c>
      <c r="M786" s="154">
        <v>1</v>
      </c>
      <c r="N786" s="207">
        <v>853</v>
      </c>
      <c r="O786" s="153">
        <v>814</v>
      </c>
      <c r="P786" s="153">
        <v>28</v>
      </c>
      <c r="Q786" s="151">
        <v>30</v>
      </c>
      <c r="R786" s="151">
        <v>33</v>
      </c>
      <c r="S786" s="154">
        <v>0.954279015240328</v>
      </c>
      <c r="T786" s="154">
        <v>0.903225806451613</v>
      </c>
      <c r="U786" s="155">
        <v>0.9375</v>
      </c>
      <c r="V786" s="155">
        <v>1</v>
      </c>
      <c r="W786" s="173">
        <v>-0.0342741935483871</v>
      </c>
      <c r="X786" s="158">
        <v>223</v>
      </c>
      <c r="Y786" s="208">
        <v>216</v>
      </c>
      <c r="Z786" s="208">
        <v>222</v>
      </c>
      <c r="AA786" s="208">
        <v>214</v>
      </c>
      <c r="AB786" s="209">
        <v>0.968609865470852</v>
      </c>
      <c r="AC786" s="155">
        <v>0.963963963963964</v>
      </c>
      <c r="AD786" s="173">
        <v>0.00464590150688804</v>
      </c>
    </row>
    <row r="787" spans="1:30">
      <c r="A787" s="175" t="s">
        <v>668</v>
      </c>
      <c r="B787" s="214" t="s">
        <v>1824</v>
      </c>
      <c r="C787" s="214" t="s">
        <v>783</v>
      </c>
      <c r="D787" s="153">
        <v>31</v>
      </c>
      <c r="E787" s="153">
        <v>31</v>
      </c>
      <c r="F787" s="151">
        <v>30</v>
      </c>
      <c r="G787" s="151">
        <v>30</v>
      </c>
      <c r="H787" s="151">
        <v>32</v>
      </c>
      <c r="I787" s="151">
        <v>32</v>
      </c>
      <c r="J787" s="172">
        <v>0.9</v>
      </c>
      <c r="K787" s="154">
        <v>1</v>
      </c>
      <c r="L787" s="154">
        <v>1</v>
      </c>
      <c r="M787" s="154">
        <v>1</v>
      </c>
      <c r="N787" s="207">
        <v>855</v>
      </c>
      <c r="O787" s="153">
        <v>840</v>
      </c>
      <c r="P787" s="153">
        <v>30</v>
      </c>
      <c r="Q787" s="151">
        <v>30</v>
      </c>
      <c r="R787" s="151">
        <v>30</v>
      </c>
      <c r="S787" s="154">
        <v>0.982456140350877</v>
      </c>
      <c r="T787" s="154">
        <v>0.967741935483871</v>
      </c>
      <c r="U787" s="155">
        <v>1</v>
      </c>
      <c r="V787" s="155">
        <v>0.9375</v>
      </c>
      <c r="W787" s="173">
        <v>-0.032258064516129</v>
      </c>
      <c r="X787" s="158">
        <v>216</v>
      </c>
      <c r="Y787" s="208">
        <v>210</v>
      </c>
      <c r="Z787" s="208">
        <v>225</v>
      </c>
      <c r="AA787" s="208">
        <v>222</v>
      </c>
      <c r="AB787" s="209">
        <v>0.972222222222222</v>
      </c>
      <c r="AC787" s="155">
        <v>0.986666666666667</v>
      </c>
      <c r="AD787" s="173">
        <v>-0.0144444444444445</v>
      </c>
    </row>
    <row r="788" spans="1:30">
      <c r="A788" s="175" t="s">
        <v>668</v>
      </c>
      <c r="B788" s="214" t="s">
        <v>1824</v>
      </c>
      <c r="C788" s="214" t="s">
        <v>784</v>
      </c>
      <c r="D788" s="153">
        <v>19</v>
      </c>
      <c r="E788" s="153">
        <v>19</v>
      </c>
      <c r="F788" s="151">
        <v>18</v>
      </c>
      <c r="G788" s="151">
        <v>18</v>
      </c>
      <c r="H788" s="151">
        <v>18</v>
      </c>
      <c r="I788" s="151">
        <v>18</v>
      </c>
      <c r="J788" s="172">
        <v>0.9</v>
      </c>
      <c r="K788" s="154">
        <v>1</v>
      </c>
      <c r="L788" s="154">
        <v>1</v>
      </c>
      <c r="M788" s="154">
        <v>1</v>
      </c>
      <c r="N788" s="207">
        <v>522</v>
      </c>
      <c r="O788" s="153">
        <v>509</v>
      </c>
      <c r="P788" s="153">
        <v>19</v>
      </c>
      <c r="Q788" s="151">
        <v>18</v>
      </c>
      <c r="R788" s="151">
        <v>18</v>
      </c>
      <c r="S788" s="154">
        <v>0.975095785440613</v>
      </c>
      <c r="T788" s="154">
        <v>1</v>
      </c>
      <c r="U788" s="155">
        <v>1</v>
      </c>
      <c r="V788" s="155">
        <v>1</v>
      </c>
      <c r="W788" s="173">
        <v>0</v>
      </c>
      <c r="X788" s="158">
        <v>133</v>
      </c>
      <c r="Y788" s="208">
        <v>129</v>
      </c>
      <c r="Z788" s="208">
        <v>135</v>
      </c>
      <c r="AA788" s="208">
        <v>131</v>
      </c>
      <c r="AB788" s="209">
        <v>0.969924812030075</v>
      </c>
      <c r="AC788" s="155">
        <v>0.97037037037037</v>
      </c>
      <c r="AD788" s="173">
        <v>-0.000445558340295138</v>
      </c>
    </row>
    <row r="789" spans="1:30">
      <c r="A789" s="175" t="s">
        <v>668</v>
      </c>
      <c r="B789" s="214" t="s">
        <v>1824</v>
      </c>
      <c r="C789" s="214" t="s">
        <v>785</v>
      </c>
      <c r="D789" s="153">
        <v>10</v>
      </c>
      <c r="E789" s="153">
        <v>10</v>
      </c>
      <c r="F789" s="151">
        <v>10</v>
      </c>
      <c r="G789" s="151">
        <v>10</v>
      </c>
      <c r="H789" s="151">
        <v>10</v>
      </c>
      <c r="I789" s="151">
        <v>10</v>
      </c>
      <c r="J789" s="172">
        <v>0.9</v>
      </c>
      <c r="K789" s="154">
        <v>1</v>
      </c>
      <c r="L789" s="154">
        <v>1</v>
      </c>
      <c r="M789" s="154">
        <v>1</v>
      </c>
      <c r="N789" s="207">
        <v>287</v>
      </c>
      <c r="O789" s="153">
        <v>254</v>
      </c>
      <c r="P789" s="153">
        <v>9</v>
      </c>
      <c r="Q789" s="151">
        <v>10</v>
      </c>
      <c r="R789" s="151">
        <v>8</v>
      </c>
      <c r="S789" s="154">
        <v>0.885017421602787</v>
      </c>
      <c r="T789" s="154">
        <v>0.9</v>
      </c>
      <c r="U789" s="155">
        <v>1</v>
      </c>
      <c r="V789" s="155">
        <v>0.8</v>
      </c>
      <c r="W789" s="173">
        <v>-0.1</v>
      </c>
      <c r="X789" s="158">
        <v>72</v>
      </c>
      <c r="Y789" s="208">
        <v>64</v>
      </c>
      <c r="Z789" s="208">
        <v>76</v>
      </c>
      <c r="AA789" s="208">
        <v>65</v>
      </c>
      <c r="AB789" s="209">
        <v>0.888888888888889</v>
      </c>
      <c r="AC789" s="155">
        <v>0.855263157894737</v>
      </c>
      <c r="AD789" s="173">
        <v>0.033625730994152</v>
      </c>
    </row>
    <row r="790" spans="1:30">
      <c r="A790" s="175" t="s">
        <v>668</v>
      </c>
      <c r="B790" s="214" t="s">
        <v>1824</v>
      </c>
      <c r="C790" s="214" t="s">
        <v>786</v>
      </c>
      <c r="D790" s="153">
        <v>15</v>
      </c>
      <c r="E790" s="153">
        <v>15</v>
      </c>
      <c r="F790" s="151">
        <v>16</v>
      </c>
      <c r="G790" s="151">
        <v>16</v>
      </c>
      <c r="H790" s="151">
        <v>16</v>
      </c>
      <c r="I790" s="151">
        <v>16</v>
      </c>
      <c r="J790" s="172">
        <v>0.9</v>
      </c>
      <c r="K790" s="154">
        <v>1</v>
      </c>
      <c r="L790" s="154">
        <v>1</v>
      </c>
      <c r="M790" s="154">
        <v>1</v>
      </c>
      <c r="N790" s="207">
        <v>425</v>
      </c>
      <c r="O790" s="153">
        <v>425</v>
      </c>
      <c r="P790" s="153">
        <v>15</v>
      </c>
      <c r="Q790" s="151">
        <v>16</v>
      </c>
      <c r="R790" s="151">
        <v>16</v>
      </c>
      <c r="S790" s="154">
        <v>1</v>
      </c>
      <c r="T790" s="154">
        <v>1</v>
      </c>
      <c r="U790" s="155">
        <v>1</v>
      </c>
      <c r="V790" s="155">
        <v>1</v>
      </c>
      <c r="W790" s="173">
        <v>0</v>
      </c>
      <c r="X790" s="158">
        <v>108</v>
      </c>
      <c r="Y790" s="208">
        <v>108</v>
      </c>
      <c r="Z790" s="208">
        <v>111</v>
      </c>
      <c r="AA790" s="208">
        <v>111</v>
      </c>
      <c r="AB790" s="209">
        <v>1</v>
      </c>
      <c r="AC790" s="155">
        <v>1</v>
      </c>
      <c r="AD790" s="173">
        <v>0</v>
      </c>
    </row>
    <row r="791" spans="1:30">
      <c r="A791" s="175" t="s">
        <v>668</v>
      </c>
      <c r="B791" s="214" t="s">
        <v>1824</v>
      </c>
      <c r="C791" s="214" t="s">
        <v>787</v>
      </c>
      <c r="D791" s="153">
        <v>30</v>
      </c>
      <c r="E791" s="153">
        <v>29</v>
      </c>
      <c r="F791" s="151">
        <v>33</v>
      </c>
      <c r="G791" s="151">
        <v>33</v>
      </c>
      <c r="H791" s="151">
        <v>31</v>
      </c>
      <c r="I791" s="151">
        <v>31</v>
      </c>
      <c r="J791" s="172">
        <v>0.9</v>
      </c>
      <c r="K791" s="154">
        <v>0.966666666666667</v>
      </c>
      <c r="L791" s="154">
        <v>1</v>
      </c>
      <c r="M791" s="154">
        <v>1</v>
      </c>
      <c r="N791" s="207">
        <v>909</v>
      </c>
      <c r="O791" s="153">
        <v>763</v>
      </c>
      <c r="P791" s="153">
        <v>26</v>
      </c>
      <c r="Q791" s="151">
        <v>31</v>
      </c>
      <c r="R791" s="151">
        <v>29</v>
      </c>
      <c r="S791" s="154">
        <v>0.839383938393839</v>
      </c>
      <c r="T791" s="154">
        <v>0.866666666666667</v>
      </c>
      <c r="U791" s="155">
        <v>0.939393939393939</v>
      </c>
      <c r="V791" s="155">
        <v>0.935483870967742</v>
      </c>
      <c r="W791" s="173">
        <v>-0.0727272727272728</v>
      </c>
      <c r="X791" s="158">
        <v>232</v>
      </c>
      <c r="Y791" s="208">
        <v>206</v>
      </c>
      <c r="Z791" s="208">
        <v>231</v>
      </c>
      <c r="AA791" s="208">
        <v>195</v>
      </c>
      <c r="AB791" s="209">
        <v>0.887931034482759</v>
      </c>
      <c r="AC791" s="155">
        <v>0.844155844155844</v>
      </c>
      <c r="AD791" s="173">
        <v>0.0437751903269146</v>
      </c>
    </row>
    <row r="792" spans="1:30">
      <c r="A792" s="175" t="s">
        <v>668</v>
      </c>
      <c r="B792" s="214" t="s">
        <v>1824</v>
      </c>
      <c r="C792" s="214" t="s">
        <v>788</v>
      </c>
      <c r="D792" s="153">
        <v>26</v>
      </c>
      <c r="E792" s="153">
        <v>26</v>
      </c>
      <c r="F792" s="151">
        <v>30</v>
      </c>
      <c r="G792" s="151">
        <v>30</v>
      </c>
      <c r="H792" s="151">
        <v>29</v>
      </c>
      <c r="I792" s="151">
        <v>29</v>
      </c>
      <c r="J792" s="172">
        <v>0.9</v>
      </c>
      <c r="K792" s="154">
        <v>1</v>
      </c>
      <c r="L792" s="154">
        <v>1</v>
      </c>
      <c r="M792" s="154">
        <v>1</v>
      </c>
      <c r="N792" s="207">
        <v>760</v>
      </c>
      <c r="O792" s="153">
        <v>755</v>
      </c>
      <c r="P792" s="153">
        <v>26</v>
      </c>
      <c r="Q792" s="151">
        <v>30</v>
      </c>
      <c r="R792" s="151">
        <v>29</v>
      </c>
      <c r="S792" s="154">
        <v>0.993421052631579</v>
      </c>
      <c r="T792" s="154">
        <v>1</v>
      </c>
      <c r="U792" s="155">
        <v>1</v>
      </c>
      <c r="V792" s="155">
        <v>1</v>
      </c>
      <c r="W792" s="173">
        <v>0</v>
      </c>
      <c r="X792" s="158">
        <v>197</v>
      </c>
      <c r="Y792" s="208">
        <v>196</v>
      </c>
      <c r="Z792" s="208">
        <v>198</v>
      </c>
      <c r="AA792" s="208">
        <v>197</v>
      </c>
      <c r="AB792" s="209">
        <v>0.99492385786802</v>
      </c>
      <c r="AC792" s="155">
        <v>0.994949494949495</v>
      </c>
      <c r="AD792" s="173">
        <v>-2.56370814746276e-5</v>
      </c>
    </row>
    <row r="793" spans="1:30">
      <c r="A793" s="175" t="s">
        <v>668</v>
      </c>
      <c r="B793" s="214" t="s">
        <v>1824</v>
      </c>
      <c r="C793" s="214" t="s">
        <v>789</v>
      </c>
      <c r="D793" s="153">
        <v>35</v>
      </c>
      <c r="E793" s="153">
        <v>34</v>
      </c>
      <c r="F793" s="151">
        <v>40</v>
      </c>
      <c r="G793" s="151">
        <v>40</v>
      </c>
      <c r="H793" s="151">
        <v>38</v>
      </c>
      <c r="I793" s="151">
        <v>38</v>
      </c>
      <c r="J793" s="172">
        <v>0.9</v>
      </c>
      <c r="K793" s="154">
        <v>0.971428571428571</v>
      </c>
      <c r="L793" s="154">
        <v>1</v>
      </c>
      <c r="M793" s="154">
        <v>1</v>
      </c>
      <c r="N793" s="207">
        <v>1070</v>
      </c>
      <c r="O793" s="153">
        <v>1026</v>
      </c>
      <c r="P793" s="153">
        <v>32</v>
      </c>
      <c r="Q793" s="151">
        <v>39</v>
      </c>
      <c r="R793" s="151">
        <v>36</v>
      </c>
      <c r="S793" s="154">
        <v>0.958878504672897</v>
      </c>
      <c r="T793" s="154">
        <v>0.914285714285714</v>
      </c>
      <c r="U793" s="155">
        <v>0.975</v>
      </c>
      <c r="V793" s="155">
        <v>0.947368421052632</v>
      </c>
      <c r="W793" s="173">
        <v>-0.0607142857142857</v>
      </c>
      <c r="X793" s="158">
        <v>281</v>
      </c>
      <c r="Y793" s="208">
        <v>272</v>
      </c>
      <c r="Z793" s="208">
        <v>273</v>
      </c>
      <c r="AA793" s="208">
        <v>264</v>
      </c>
      <c r="AB793" s="209">
        <v>0.96797153024911</v>
      </c>
      <c r="AC793" s="155">
        <v>0.967032967032967</v>
      </c>
      <c r="AD793" s="173">
        <v>0.000938563216143273</v>
      </c>
    </row>
    <row r="794" spans="1:30">
      <c r="A794" s="175" t="s">
        <v>668</v>
      </c>
      <c r="B794" s="214" t="s">
        <v>1824</v>
      </c>
      <c r="C794" s="214" t="s">
        <v>790</v>
      </c>
      <c r="D794" s="153">
        <v>16</v>
      </c>
      <c r="E794" s="153">
        <v>15</v>
      </c>
      <c r="F794" s="151">
        <v>16</v>
      </c>
      <c r="G794" s="151">
        <v>16</v>
      </c>
      <c r="H794" s="151">
        <v>18</v>
      </c>
      <c r="I794" s="151">
        <v>18</v>
      </c>
      <c r="J794" s="172">
        <v>0.9</v>
      </c>
      <c r="K794" s="154">
        <v>0.9375</v>
      </c>
      <c r="L794" s="154">
        <v>1</v>
      </c>
      <c r="M794" s="154">
        <v>1</v>
      </c>
      <c r="N794" s="207">
        <v>441</v>
      </c>
      <c r="O794" s="153">
        <v>417</v>
      </c>
      <c r="P794" s="153">
        <v>14</v>
      </c>
      <c r="Q794" s="151">
        <v>16</v>
      </c>
      <c r="R794" s="151">
        <v>17</v>
      </c>
      <c r="S794" s="154">
        <v>0.945578231292517</v>
      </c>
      <c r="T794" s="154">
        <v>0.875</v>
      </c>
      <c r="U794" s="155">
        <v>1</v>
      </c>
      <c r="V794" s="155">
        <v>0.944444444444444</v>
      </c>
      <c r="W794" s="173">
        <v>-0.125</v>
      </c>
      <c r="X794" s="158">
        <v>116</v>
      </c>
      <c r="Y794" s="208">
        <v>112</v>
      </c>
      <c r="Z794" s="208">
        <v>113</v>
      </c>
      <c r="AA794" s="208">
        <v>105</v>
      </c>
      <c r="AB794" s="209">
        <v>0.96551724137931</v>
      </c>
      <c r="AC794" s="155">
        <v>0.929203539823009</v>
      </c>
      <c r="AD794" s="173">
        <v>0.0363137015563015</v>
      </c>
    </row>
    <row r="795" spans="1:30">
      <c r="A795" s="175" t="s">
        <v>668</v>
      </c>
      <c r="B795" s="214" t="s">
        <v>1824</v>
      </c>
      <c r="C795" s="214" t="s">
        <v>791</v>
      </c>
      <c r="D795" s="153">
        <v>38</v>
      </c>
      <c r="E795" s="153">
        <v>38</v>
      </c>
      <c r="F795" s="151">
        <v>37</v>
      </c>
      <c r="G795" s="151">
        <v>37</v>
      </c>
      <c r="H795" s="151">
        <v>36</v>
      </c>
      <c r="I795" s="151">
        <v>36</v>
      </c>
      <c r="J795" s="172">
        <v>0.9</v>
      </c>
      <c r="K795" s="154">
        <v>1</v>
      </c>
      <c r="L795" s="154">
        <v>1</v>
      </c>
      <c r="M795" s="154">
        <v>1</v>
      </c>
      <c r="N795" s="207">
        <v>981</v>
      </c>
      <c r="O795" s="153">
        <v>964</v>
      </c>
      <c r="P795" s="153">
        <v>38</v>
      </c>
      <c r="Q795" s="151">
        <v>37</v>
      </c>
      <c r="R795" s="151">
        <v>35</v>
      </c>
      <c r="S795" s="154">
        <v>0.982670744138634</v>
      </c>
      <c r="T795" s="154">
        <v>1</v>
      </c>
      <c r="U795" s="155">
        <v>1</v>
      </c>
      <c r="V795" s="155">
        <v>0.972222222222222</v>
      </c>
      <c r="W795" s="173">
        <v>0</v>
      </c>
      <c r="X795" s="158">
        <v>254</v>
      </c>
      <c r="Y795" s="208">
        <v>247</v>
      </c>
      <c r="Z795" s="208">
        <v>255</v>
      </c>
      <c r="AA795" s="208">
        <v>255</v>
      </c>
      <c r="AB795" s="209">
        <v>0.97244094488189</v>
      </c>
      <c r="AC795" s="155">
        <v>1</v>
      </c>
      <c r="AD795" s="173">
        <v>-0.0275590551181102</v>
      </c>
    </row>
    <row r="796" spans="1:30">
      <c r="A796" s="175" t="s">
        <v>668</v>
      </c>
      <c r="B796" s="214" t="s">
        <v>1824</v>
      </c>
      <c r="C796" s="214" t="s">
        <v>792</v>
      </c>
      <c r="D796" s="153">
        <v>27</v>
      </c>
      <c r="E796" s="153">
        <v>27</v>
      </c>
      <c r="F796" s="151">
        <v>30</v>
      </c>
      <c r="G796" s="151">
        <v>30</v>
      </c>
      <c r="H796" s="151">
        <v>28</v>
      </c>
      <c r="I796" s="151">
        <v>28</v>
      </c>
      <c r="J796" s="172">
        <v>0.9</v>
      </c>
      <c r="K796" s="154">
        <v>1</v>
      </c>
      <c r="L796" s="154">
        <v>1</v>
      </c>
      <c r="M796" s="154">
        <v>1</v>
      </c>
      <c r="N796" s="207">
        <v>768</v>
      </c>
      <c r="O796" s="153">
        <v>750</v>
      </c>
      <c r="P796" s="153">
        <v>27</v>
      </c>
      <c r="Q796" s="151">
        <v>30</v>
      </c>
      <c r="R796" s="151">
        <v>28</v>
      </c>
      <c r="S796" s="154">
        <v>0.9765625</v>
      </c>
      <c r="T796" s="154">
        <v>1</v>
      </c>
      <c r="U796" s="155">
        <v>1</v>
      </c>
      <c r="V796" s="155">
        <v>1</v>
      </c>
      <c r="W796" s="173">
        <v>0</v>
      </c>
      <c r="X796" s="158">
        <v>202</v>
      </c>
      <c r="Y796" s="208">
        <v>196</v>
      </c>
      <c r="Z796" s="208">
        <v>203</v>
      </c>
      <c r="AA796" s="208">
        <v>197</v>
      </c>
      <c r="AB796" s="209">
        <v>0.97029702970297</v>
      </c>
      <c r="AC796" s="155">
        <v>0.970443349753695</v>
      </c>
      <c r="AD796" s="173">
        <v>-0.000146320050724347</v>
      </c>
    </row>
    <row r="797" spans="1:30">
      <c r="A797" s="175" t="s">
        <v>668</v>
      </c>
      <c r="B797" s="214" t="s">
        <v>1824</v>
      </c>
      <c r="C797" s="214" t="s">
        <v>793</v>
      </c>
      <c r="D797" s="153">
        <v>34</v>
      </c>
      <c r="E797" s="153">
        <v>34</v>
      </c>
      <c r="F797" s="151">
        <v>37</v>
      </c>
      <c r="G797" s="151">
        <v>37</v>
      </c>
      <c r="H797" s="151">
        <v>38</v>
      </c>
      <c r="I797" s="151">
        <v>38</v>
      </c>
      <c r="J797" s="172">
        <v>0.9</v>
      </c>
      <c r="K797" s="154">
        <v>1</v>
      </c>
      <c r="L797" s="154">
        <v>1</v>
      </c>
      <c r="M797" s="154">
        <v>1</v>
      </c>
      <c r="N797" s="207">
        <v>1032</v>
      </c>
      <c r="O797" s="153">
        <v>1004</v>
      </c>
      <c r="P797" s="153">
        <v>33</v>
      </c>
      <c r="Q797" s="151">
        <v>37</v>
      </c>
      <c r="R797" s="151">
        <v>37</v>
      </c>
      <c r="S797" s="154">
        <v>0.972868217054264</v>
      </c>
      <c r="T797" s="154">
        <v>0.970588235294118</v>
      </c>
      <c r="U797" s="155">
        <v>1</v>
      </c>
      <c r="V797" s="155">
        <v>0.973684210526316</v>
      </c>
      <c r="W797" s="173">
        <v>-0.0294117647058824</v>
      </c>
      <c r="X797" s="158">
        <v>263</v>
      </c>
      <c r="Y797" s="208">
        <v>255</v>
      </c>
      <c r="Z797" s="208">
        <v>271</v>
      </c>
      <c r="AA797" s="208">
        <v>267</v>
      </c>
      <c r="AB797" s="209">
        <v>0.96958174904943</v>
      </c>
      <c r="AC797" s="155">
        <v>0.985239852398524</v>
      </c>
      <c r="AD797" s="173">
        <v>-0.0156581033490943</v>
      </c>
    </row>
    <row r="798" spans="1:30">
      <c r="A798" s="175" t="s">
        <v>668</v>
      </c>
      <c r="B798" s="214" t="s">
        <v>33</v>
      </c>
      <c r="C798" s="214" t="s">
        <v>794</v>
      </c>
      <c r="D798" s="153">
        <v>0</v>
      </c>
      <c r="E798" s="153">
        <v>0</v>
      </c>
      <c r="F798" s="151">
        <v>0</v>
      </c>
      <c r="G798" s="151">
        <v>0</v>
      </c>
      <c r="H798" s="151">
        <v>0</v>
      </c>
      <c r="I798" s="151">
        <v>0</v>
      </c>
      <c r="J798" s="172">
        <v>0.9</v>
      </c>
      <c r="K798" s="154">
        <v>0</v>
      </c>
      <c r="L798" s="154">
        <v>0</v>
      </c>
      <c r="M798" s="154">
        <v>0</v>
      </c>
      <c r="N798" s="207">
        <v>0</v>
      </c>
      <c r="O798" s="153">
        <v>0</v>
      </c>
      <c r="P798" s="153">
        <v>0</v>
      </c>
      <c r="Q798" s="151">
        <v>0</v>
      </c>
      <c r="R798" s="151">
        <v>0</v>
      </c>
      <c r="S798" s="154">
        <v>0</v>
      </c>
      <c r="T798" s="154">
        <v>0</v>
      </c>
      <c r="U798" s="155">
        <v>0</v>
      </c>
      <c r="V798" s="155">
        <v>0</v>
      </c>
      <c r="W798" s="173">
        <v>0</v>
      </c>
      <c r="X798" s="158">
        <v>0</v>
      </c>
      <c r="Y798" s="208">
        <v>0</v>
      </c>
      <c r="Z798" s="208">
        <v>0</v>
      </c>
      <c r="AA798" s="208">
        <v>0</v>
      </c>
      <c r="AB798" s="209">
        <v>0</v>
      </c>
      <c r="AC798" s="155">
        <v>0</v>
      </c>
      <c r="AD798" s="173">
        <v>0</v>
      </c>
    </row>
    <row r="799" spans="1:30">
      <c r="A799" s="175" t="s">
        <v>668</v>
      </c>
      <c r="B799" s="214" t="s">
        <v>1824</v>
      </c>
      <c r="C799" s="214" t="s">
        <v>795</v>
      </c>
      <c r="D799" s="153">
        <v>19</v>
      </c>
      <c r="E799" s="153">
        <v>17</v>
      </c>
      <c r="F799" s="151">
        <v>19</v>
      </c>
      <c r="G799" s="151">
        <v>19</v>
      </c>
      <c r="H799" s="151">
        <v>18</v>
      </c>
      <c r="I799" s="151">
        <v>17</v>
      </c>
      <c r="J799" s="172">
        <v>0.9</v>
      </c>
      <c r="K799" s="154">
        <v>0.894736842105263</v>
      </c>
      <c r="L799" s="154">
        <v>1</v>
      </c>
      <c r="M799" s="154">
        <v>0.944444444444444</v>
      </c>
      <c r="N799" s="207">
        <v>498</v>
      </c>
      <c r="O799" s="153">
        <v>465</v>
      </c>
      <c r="P799" s="153">
        <v>16</v>
      </c>
      <c r="Q799" s="151">
        <v>18</v>
      </c>
      <c r="R799" s="151">
        <v>16</v>
      </c>
      <c r="S799" s="154">
        <v>0.933734939759036</v>
      </c>
      <c r="T799" s="154">
        <v>0.842105263157895</v>
      </c>
      <c r="U799" s="155">
        <v>0.947368421052632</v>
      </c>
      <c r="V799" s="155">
        <v>0.888888888888889</v>
      </c>
      <c r="W799" s="173">
        <v>-0.105263157894737</v>
      </c>
      <c r="X799" s="158">
        <v>130</v>
      </c>
      <c r="Y799" s="208">
        <v>119</v>
      </c>
      <c r="Z799" s="208">
        <v>127</v>
      </c>
      <c r="AA799" s="208">
        <v>119</v>
      </c>
      <c r="AB799" s="209">
        <v>0.915384615384615</v>
      </c>
      <c r="AC799" s="155">
        <v>0.937007874015748</v>
      </c>
      <c r="AD799" s="173">
        <v>-0.0216232586311327</v>
      </c>
    </row>
    <row r="800" spans="1:30">
      <c r="A800" s="175" t="s">
        <v>668</v>
      </c>
      <c r="B800" s="214" t="s">
        <v>1826</v>
      </c>
      <c r="C800" s="214" t="s">
        <v>796</v>
      </c>
      <c r="D800" s="153">
        <v>15</v>
      </c>
      <c r="E800" s="153">
        <v>13</v>
      </c>
      <c r="F800" s="151">
        <v>18</v>
      </c>
      <c r="G800" s="151">
        <v>17</v>
      </c>
      <c r="H800" s="151">
        <v>20</v>
      </c>
      <c r="I800" s="151">
        <v>19</v>
      </c>
      <c r="J800" s="172">
        <v>0.9</v>
      </c>
      <c r="K800" s="154">
        <v>0.866666666666667</v>
      </c>
      <c r="L800" s="154">
        <v>0.944444444444444</v>
      </c>
      <c r="M800" s="154">
        <v>0.95</v>
      </c>
      <c r="N800" s="207">
        <v>485</v>
      </c>
      <c r="O800" s="153">
        <v>282</v>
      </c>
      <c r="P800" s="153">
        <v>7</v>
      </c>
      <c r="Q800" s="151">
        <v>11</v>
      </c>
      <c r="R800" s="151">
        <v>12</v>
      </c>
      <c r="S800" s="154">
        <v>0.581443298969072</v>
      </c>
      <c r="T800" s="154">
        <v>0.466666666666667</v>
      </c>
      <c r="U800" s="155">
        <v>0.611111111111111</v>
      </c>
      <c r="V800" s="155">
        <v>0.6</v>
      </c>
      <c r="W800" s="173">
        <v>-0.144444444444444</v>
      </c>
      <c r="X800" s="158">
        <v>124</v>
      </c>
      <c r="Y800" s="208">
        <v>71</v>
      </c>
      <c r="Z800" s="208">
        <v>127</v>
      </c>
      <c r="AA800" s="208">
        <v>82</v>
      </c>
      <c r="AB800" s="209">
        <v>0.57258064516129</v>
      </c>
      <c r="AC800" s="155">
        <v>0.645669291338583</v>
      </c>
      <c r="AD800" s="173">
        <v>-0.0730886461772923</v>
      </c>
    </row>
    <row r="801" spans="1:30">
      <c r="A801" s="175" t="s">
        <v>668</v>
      </c>
      <c r="B801" s="214" t="s">
        <v>1826</v>
      </c>
      <c r="C801" s="214" t="s">
        <v>797</v>
      </c>
      <c r="D801" s="153">
        <v>13</v>
      </c>
      <c r="E801" s="153">
        <v>10</v>
      </c>
      <c r="F801" s="151">
        <v>13</v>
      </c>
      <c r="G801" s="151">
        <v>11</v>
      </c>
      <c r="H801" s="151">
        <v>15</v>
      </c>
      <c r="I801" s="151">
        <v>12</v>
      </c>
      <c r="J801" s="172">
        <v>0.9</v>
      </c>
      <c r="K801" s="154">
        <v>0.769230769230769</v>
      </c>
      <c r="L801" s="154">
        <v>0.846153846153846</v>
      </c>
      <c r="M801" s="154">
        <v>0.8</v>
      </c>
      <c r="N801" s="207">
        <v>372</v>
      </c>
      <c r="O801" s="153">
        <v>282</v>
      </c>
      <c r="P801" s="153">
        <v>9</v>
      </c>
      <c r="Q801" s="151">
        <v>10</v>
      </c>
      <c r="R801" s="151">
        <v>11</v>
      </c>
      <c r="S801" s="154">
        <v>0.758064516129032</v>
      </c>
      <c r="T801" s="154">
        <v>0.692307692307692</v>
      </c>
      <c r="U801" s="155">
        <v>0.769230769230769</v>
      </c>
      <c r="V801" s="155">
        <v>0.733333333333333</v>
      </c>
      <c r="W801" s="173">
        <v>-0.076923076923077</v>
      </c>
      <c r="X801" s="158">
        <v>100</v>
      </c>
      <c r="Y801" s="208">
        <v>75</v>
      </c>
      <c r="Z801" s="208">
        <v>94</v>
      </c>
      <c r="AA801" s="208">
        <v>71</v>
      </c>
      <c r="AB801" s="209">
        <v>0.75</v>
      </c>
      <c r="AC801" s="155">
        <v>0.75531914893617</v>
      </c>
      <c r="AD801" s="173">
        <v>-0.00531914893617025</v>
      </c>
    </row>
    <row r="802" spans="1:30">
      <c r="A802" s="175" t="s">
        <v>668</v>
      </c>
      <c r="B802" s="214" t="s">
        <v>1826</v>
      </c>
      <c r="C802" s="214" t="s">
        <v>798</v>
      </c>
      <c r="D802" s="153">
        <v>33</v>
      </c>
      <c r="E802" s="153">
        <v>32</v>
      </c>
      <c r="F802" s="151">
        <v>35</v>
      </c>
      <c r="G802" s="151">
        <v>34</v>
      </c>
      <c r="H802" s="151">
        <v>39</v>
      </c>
      <c r="I802" s="151">
        <v>37</v>
      </c>
      <c r="J802" s="172">
        <v>0.9</v>
      </c>
      <c r="K802" s="154">
        <v>0.96969696969697</v>
      </c>
      <c r="L802" s="154">
        <v>0.971428571428571</v>
      </c>
      <c r="M802" s="154">
        <v>0.948717948717949</v>
      </c>
      <c r="N802" s="207">
        <v>1001</v>
      </c>
      <c r="O802" s="153">
        <v>810</v>
      </c>
      <c r="P802" s="153">
        <v>25</v>
      </c>
      <c r="Q802" s="151">
        <v>27</v>
      </c>
      <c r="R802" s="151">
        <v>33</v>
      </c>
      <c r="S802" s="154">
        <v>0.809190809190809</v>
      </c>
      <c r="T802" s="154">
        <v>0.757575757575758</v>
      </c>
      <c r="U802" s="155">
        <v>0.771428571428571</v>
      </c>
      <c r="V802" s="155">
        <v>0.846153846153846</v>
      </c>
      <c r="W802" s="173">
        <v>-0.0138528138528139</v>
      </c>
      <c r="X802" s="158">
        <v>257</v>
      </c>
      <c r="Y802" s="208">
        <v>212</v>
      </c>
      <c r="Z802" s="208">
        <v>257</v>
      </c>
      <c r="AA802" s="208">
        <v>204</v>
      </c>
      <c r="AB802" s="209">
        <v>0.824902723735409</v>
      </c>
      <c r="AC802" s="155">
        <v>0.793774319066148</v>
      </c>
      <c r="AD802" s="173">
        <v>0.0311284046692607</v>
      </c>
    </row>
    <row r="803" spans="1:30">
      <c r="A803" s="175" t="s">
        <v>668</v>
      </c>
      <c r="B803" s="214" t="s">
        <v>1826</v>
      </c>
      <c r="C803" s="214" t="s">
        <v>799</v>
      </c>
      <c r="D803" s="153">
        <v>30</v>
      </c>
      <c r="E803" s="153">
        <v>28</v>
      </c>
      <c r="F803" s="151">
        <v>32</v>
      </c>
      <c r="G803" s="151">
        <v>31</v>
      </c>
      <c r="H803" s="151">
        <v>33</v>
      </c>
      <c r="I803" s="151">
        <v>31</v>
      </c>
      <c r="J803" s="172">
        <v>0.9</v>
      </c>
      <c r="K803" s="154">
        <v>0.933333333333333</v>
      </c>
      <c r="L803" s="154">
        <v>0.96875</v>
      </c>
      <c r="M803" s="154">
        <v>0.939393939393939</v>
      </c>
      <c r="N803" s="207">
        <v>854</v>
      </c>
      <c r="O803" s="153">
        <v>750</v>
      </c>
      <c r="P803" s="153">
        <v>26</v>
      </c>
      <c r="Q803" s="151">
        <v>29</v>
      </c>
      <c r="R803" s="151">
        <v>29</v>
      </c>
      <c r="S803" s="154">
        <v>0.878220140515222</v>
      </c>
      <c r="T803" s="154">
        <v>0.866666666666667</v>
      </c>
      <c r="U803" s="155">
        <v>0.90625</v>
      </c>
      <c r="V803" s="155">
        <v>0.878787878787879</v>
      </c>
      <c r="W803" s="173">
        <v>-0.0395833333333333</v>
      </c>
      <c r="X803" s="158">
        <v>225</v>
      </c>
      <c r="Y803" s="208">
        <v>201</v>
      </c>
      <c r="Z803" s="208">
        <v>217</v>
      </c>
      <c r="AA803" s="208">
        <v>194</v>
      </c>
      <c r="AB803" s="209">
        <v>0.893333333333333</v>
      </c>
      <c r="AC803" s="155">
        <v>0.894009216589862</v>
      </c>
      <c r="AD803" s="173">
        <v>-0.000675883256528453</v>
      </c>
    </row>
    <row r="804" spans="1:30">
      <c r="A804" s="175" t="s">
        <v>668</v>
      </c>
      <c r="B804" s="214" t="s">
        <v>1826</v>
      </c>
      <c r="C804" s="214" t="s">
        <v>800</v>
      </c>
      <c r="D804" s="153">
        <v>25</v>
      </c>
      <c r="E804" s="153">
        <v>25</v>
      </c>
      <c r="F804" s="151">
        <v>29</v>
      </c>
      <c r="G804" s="151">
        <v>29</v>
      </c>
      <c r="H804" s="151">
        <v>30</v>
      </c>
      <c r="I804" s="151">
        <v>30</v>
      </c>
      <c r="J804" s="172">
        <v>0.9</v>
      </c>
      <c r="K804" s="154">
        <v>1</v>
      </c>
      <c r="L804" s="154">
        <v>1</v>
      </c>
      <c r="M804" s="154">
        <v>1</v>
      </c>
      <c r="N804" s="207">
        <v>821</v>
      </c>
      <c r="O804" s="153">
        <v>636</v>
      </c>
      <c r="P804" s="153">
        <v>21</v>
      </c>
      <c r="Q804" s="151">
        <v>24</v>
      </c>
      <c r="R804" s="151">
        <v>25</v>
      </c>
      <c r="S804" s="154">
        <v>0.774665042630938</v>
      </c>
      <c r="T804" s="154">
        <v>0.84</v>
      </c>
      <c r="U804" s="155">
        <v>0.827586206896552</v>
      </c>
      <c r="V804" s="155">
        <v>0.833333333333333</v>
      </c>
      <c r="W804" s="173">
        <v>0.0124137931034483</v>
      </c>
      <c r="X804" s="158">
        <v>206</v>
      </c>
      <c r="Y804" s="208">
        <v>167</v>
      </c>
      <c r="Z804" s="208">
        <v>213</v>
      </c>
      <c r="AA804" s="208">
        <v>170</v>
      </c>
      <c r="AB804" s="209">
        <v>0.810679611650485</v>
      </c>
      <c r="AC804" s="155">
        <v>0.7981220657277</v>
      </c>
      <c r="AD804" s="173">
        <v>0.0125575459227859</v>
      </c>
    </row>
    <row r="805" spans="1:30">
      <c r="A805" s="175" t="s">
        <v>668</v>
      </c>
      <c r="B805" s="214" t="s">
        <v>1826</v>
      </c>
      <c r="C805" s="214" t="s">
        <v>801</v>
      </c>
      <c r="D805" s="153">
        <v>28</v>
      </c>
      <c r="E805" s="153">
        <v>26</v>
      </c>
      <c r="F805" s="151">
        <v>28</v>
      </c>
      <c r="G805" s="151">
        <v>26</v>
      </c>
      <c r="H805" s="151">
        <v>31</v>
      </c>
      <c r="I805" s="151">
        <v>29</v>
      </c>
      <c r="J805" s="172">
        <v>0.9</v>
      </c>
      <c r="K805" s="154">
        <v>0.928571428571429</v>
      </c>
      <c r="L805" s="154">
        <v>0.928571428571429</v>
      </c>
      <c r="M805" s="154">
        <v>0.935483870967742</v>
      </c>
      <c r="N805" s="207">
        <v>796</v>
      </c>
      <c r="O805" s="153">
        <v>591</v>
      </c>
      <c r="P805" s="153">
        <v>17</v>
      </c>
      <c r="Q805" s="151">
        <v>21</v>
      </c>
      <c r="R805" s="151">
        <v>22</v>
      </c>
      <c r="S805" s="154">
        <v>0.742462311557789</v>
      </c>
      <c r="T805" s="154">
        <v>0.607142857142857</v>
      </c>
      <c r="U805" s="155">
        <v>0.75</v>
      </c>
      <c r="V805" s="155">
        <v>0.709677419354839</v>
      </c>
      <c r="W805" s="173">
        <v>-0.142857142857143</v>
      </c>
      <c r="X805" s="158">
        <v>206</v>
      </c>
      <c r="Y805" s="208">
        <v>149</v>
      </c>
      <c r="Z805" s="208">
        <v>204</v>
      </c>
      <c r="AA805" s="208">
        <v>150</v>
      </c>
      <c r="AB805" s="209">
        <v>0.723300970873786</v>
      </c>
      <c r="AC805" s="155">
        <v>0.735294117647059</v>
      </c>
      <c r="AD805" s="173">
        <v>-0.0119931467732725</v>
      </c>
    </row>
    <row r="806" spans="1:30">
      <c r="A806" s="175" t="s">
        <v>668</v>
      </c>
      <c r="B806" s="214" t="s">
        <v>1826</v>
      </c>
      <c r="C806" s="214" t="s">
        <v>802</v>
      </c>
      <c r="D806" s="153">
        <v>21</v>
      </c>
      <c r="E806" s="153">
        <v>21</v>
      </c>
      <c r="F806" s="151">
        <v>24</v>
      </c>
      <c r="G806" s="151">
        <v>24</v>
      </c>
      <c r="H806" s="151">
        <v>25</v>
      </c>
      <c r="I806" s="151">
        <v>25</v>
      </c>
      <c r="J806" s="172">
        <v>0.9</v>
      </c>
      <c r="K806" s="154">
        <v>1</v>
      </c>
      <c r="L806" s="154">
        <v>1</v>
      </c>
      <c r="M806" s="154">
        <v>1</v>
      </c>
      <c r="N806" s="207">
        <v>654</v>
      </c>
      <c r="O806" s="153">
        <v>637</v>
      </c>
      <c r="P806" s="153">
        <v>19</v>
      </c>
      <c r="Q806" s="151">
        <v>24</v>
      </c>
      <c r="R806" s="151">
        <v>25</v>
      </c>
      <c r="S806" s="154">
        <v>0.974006116207951</v>
      </c>
      <c r="T806" s="154">
        <v>0.904761904761905</v>
      </c>
      <c r="U806" s="155">
        <v>1</v>
      </c>
      <c r="V806" s="155">
        <v>1</v>
      </c>
      <c r="W806" s="173">
        <v>-0.0952380952380952</v>
      </c>
      <c r="X806" s="158">
        <v>170</v>
      </c>
      <c r="Y806" s="208">
        <v>167</v>
      </c>
      <c r="Z806" s="208">
        <v>171</v>
      </c>
      <c r="AA806" s="208">
        <v>167</v>
      </c>
      <c r="AB806" s="209">
        <v>0.982352941176471</v>
      </c>
      <c r="AC806" s="155">
        <v>0.976608187134503</v>
      </c>
      <c r="AD806" s="173">
        <v>0.00574475404196761</v>
      </c>
    </row>
    <row r="807" spans="1:30">
      <c r="A807" s="175" t="s">
        <v>668</v>
      </c>
      <c r="B807" s="214" t="s">
        <v>1826</v>
      </c>
      <c r="C807" s="214" t="s">
        <v>803</v>
      </c>
      <c r="D807" s="153">
        <v>26</v>
      </c>
      <c r="E807" s="153">
        <v>24</v>
      </c>
      <c r="F807" s="151">
        <v>27</v>
      </c>
      <c r="G807" s="151">
        <v>25</v>
      </c>
      <c r="H807" s="151">
        <v>29</v>
      </c>
      <c r="I807" s="151">
        <v>27</v>
      </c>
      <c r="J807" s="172">
        <v>0.9</v>
      </c>
      <c r="K807" s="154">
        <v>0.923076923076923</v>
      </c>
      <c r="L807" s="154">
        <v>0.925925925925926</v>
      </c>
      <c r="M807" s="154">
        <v>0.931034482758621</v>
      </c>
      <c r="N807" s="207">
        <v>817</v>
      </c>
      <c r="O807" s="153">
        <v>781</v>
      </c>
      <c r="P807" s="153">
        <v>24</v>
      </c>
      <c r="Q807" s="151">
        <v>25</v>
      </c>
      <c r="R807" s="151">
        <v>26</v>
      </c>
      <c r="S807" s="154">
        <v>0.95593635250918</v>
      </c>
      <c r="T807" s="154">
        <v>0.923076923076923</v>
      </c>
      <c r="U807" s="155">
        <v>0.925925925925926</v>
      </c>
      <c r="V807" s="155">
        <v>0.896551724137931</v>
      </c>
      <c r="W807" s="173">
        <v>-0.0028490028490028</v>
      </c>
      <c r="X807" s="158">
        <v>201</v>
      </c>
      <c r="Y807" s="208">
        <v>193</v>
      </c>
      <c r="Z807" s="208">
        <v>215</v>
      </c>
      <c r="AA807" s="208">
        <v>209</v>
      </c>
      <c r="AB807" s="209">
        <v>0.960199004975124</v>
      </c>
      <c r="AC807" s="155">
        <v>0.972093023255814</v>
      </c>
      <c r="AD807" s="173">
        <v>-0.0118940182806896</v>
      </c>
    </row>
    <row r="808" spans="1:30">
      <c r="A808" s="175" t="s">
        <v>668</v>
      </c>
      <c r="B808" s="214" t="s">
        <v>1826</v>
      </c>
      <c r="C808" s="214" t="s">
        <v>804</v>
      </c>
      <c r="D808" s="153">
        <v>48</v>
      </c>
      <c r="E808" s="153">
        <v>48</v>
      </c>
      <c r="F808" s="151">
        <v>53</v>
      </c>
      <c r="G808" s="151">
        <v>53</v>
      </c>
      <c r="H808" s="151">
        <v>58</v>
      </c>
      <c r="I808" s="151">
        <v>58</v>
      </c>
      <c r="J808" s="172">
        <v>0.9</v>
      </c>
      <c r="K808" s="154">
        <v>1</v>
      </c>
      <c r="L808" s="154">
        <v>1</v>
      </c>
      <c r="M808" s="154">
        <v>1</v>
      </c>
      <c r="N808" s="207">
        <v>1501</v>
      </c>
      <c r="O808" s="153">
        <v>1221</v>
      </c>
      <c r="P808" s="153">
        <v>34</v>
      </c>
      <c r="Q808" s="151">
        <v>32</v>
      </c>
      <c r="R808" s="151">
        <v>34</v>
      </c>
      <c r="S808" s="154">
        <v>0.813457694870087</v>
      </c>
      <c r="T808" s="154">
        <v>0.708333333333333</v>
      </c>
      <c r="U808" s="155">
        <v>0.60377358490566</v>
      </c>
      <c r="V808" s="155">
        <v>0.586206896551724</v>
      </c>
      <c r="W808" s="173">
        <v>0.104559748427673</v>
      </c>
      <c r="X808" s="158">
        <v>373</v>
      </c>
      <c r="Y808" s="208">
        <v>230</v>
      </c>
      <c r="Z808" s="208">
        <v>395</v>
      </c>
      <c r="AA808" s="208">
        <v>332</v>
      </c>
      <c r="AB808" s="209">
        <v>0.616621983914209</v>
      </c>
      <c r="AC808" s="155">
        <v>0.840506329113924</v>
      </c>
      <c r="AD808" s="173">
        <v>-0.223884345199715</v>
      </c>
    </row>
    <row r="809" spans="1:30">
      <c r="A809" s="175" t="s">
        <v>668</v>
      </c>
      <c r="B809" s="214" t="s">
        <v>1826</v>
      </c>
      <c r="C809" s="214" t="s">
        <v>805</v>
      </c>
      <c r="D809" s="153">
        <v>27</v>
      </c>
      <c r="E809" s="153">
        <v>27</v>
      </c>
      <c r="F809" s="151">
        <v>31</v>
      </c>
      <c r="G809" s="151">
        <v>31</v>
      </c>
      <c r="H809" s="151">
        <v>31</v>
      </c>
      <c r="I809" s="151">
        <v>31</v>
      </c>
      <c r="J809" s="172">
        <v>0.9</v>
      </c>
      <c r="K809" s="154">
        <v>1</v>
      </c>
      <c r="L809" s="154">
        <v>1</v>
      </c>
      <c r="M809" s="154">
        <v>1</v>
      </c>
      <c r="N809" s="207">
        <v>815</v>
      </c>
      <c r="O809" s="153">
        <v>668</v>
      </c>
      <c r="P809" s="153">
        <v>20</v>
      </c>
      <c r="Q809" s="151">
        <v>26</v>
      </c>
      <c r="R809" s="151">
        <v>24</v>
      </c>
      <c r="S809" s="154">
        <v>0.819631901840491</v>
      </c>
      <c r="T809" s="154">
        <v>0.740740740740741</v>
      </c>
      <c r="U809" s="155">
        <v>0.838709677419355</v>
      </c>
      <c r="V809" s="155">
        <v>0.774193548387097</v>
      </c>
      <c r="W809" s="173">
        <v>-0.0979689366786142</v>
      </c>
      <c r="X809" s="158">
        <v>210</v>
      </c>
      <c r="Y809" s="208">
        <v>169</v>
      </c>
      <c r="Z809" s="208">
        <v>211</v>
      </c>
      <c r="AA809" s="208">
        <v>169</v>
      </c>
      <c r="AB809" s="209">
        <v>0.804761904761905</v>
      </c>
      <c r="AC809" s="155">
        <v>0.800947867298578</v>
      </c>
      <c r="AD809" s="173">
        <v>0.00381403746332654</v>
      </c>
    </row>
    <row r="810" spans="1:30">
      <c r="A810" s="175" t="s">
        <v>668</v>
      </c>
      <c r="B810" s="214" t="s">
        <v>1826</v>
      </c>
      <c r="C810" s="214" t="s">
        <v>806</v>
      </c>
      <c r="D810" s="153">
        <v>0</v>
      </c>
      <c r="E810" s="153">
        <v>0</v>
      </c>
      <c r="F810" s="151">
        <v>0</v>
      </c>
      <c r="G810" s="151">
        <v>0</v>
      </c>
      <c r="H810" s="151">
        <v>0</v>
      </c>
      <c r="I810" s="151">
        <v>0</v>
      </c>
      <c r="J810" s="172">
        <v>0.9</v>
      </c>
      <c r="K810" s="154">
        <v>0</v>
      </c>
      <c r="L810" s="154">
        <v>0</v>
      </c>
      <c r="M810" s="154">
        <v>0</v>
      </c>
      <c r="N810" s="207">
        <v>0</v>
      </c>
      <c r="O810" s="153">
        <v>0</v>
      </c>
      <c r="P810" s="153">
        <v>0</v>
      </c>
      <c r="Q810" s="151">
        <v>0</v>
      </c>
      <c r="R810" s="151">
        <v>0</v>
      </c>
      <c r="S810" s="154">
        <v>0</v>
      </c>
      <c r="T810" s="154">
        <v>0</v>
      </c>
      <c r="U810" s="155">
        <v>0</v>
      </c>
      <c r="V810" s="155">
        <v>0</v>
      </c>
      <c r="W810" s="173">
        <v>0</v>
      </c>
      <c r="X810" s="158">
        <v>0</v>
      </c>
      <c r="Y810" s="208">
        <v>0</v>
      </c>
      <c r="Z810" s="208">
        <v>0</v>
      </c>
      <c r="AA810" s="208">
        <v>0</v>
      </c>
      <c r="AB810" s="209">
        <v>0</v>
      </c>
      <c r="AC810" s="155">
        <v>0</v>
      </c>
      <c r="AD810" s="173">
        <v>0</v>
      </c>
    </row>
    <row r="811" spans="1:30">
      <c r="A811" s="175" t="s">
        <v>668</v>
      </c>
      <c r="B811" s="214" t="s">
        <v>1826</v>
      </c>
      <c r="C811" s="214" t="s">
        <v>807</v>
      </c>
      <c r="D811" s="153">
        <v>0</v>
      </c>
      <c r="E811" s="153">
        <v>0</v>
      </c>
      <c r="F811" s="151">
        <v>0</v>
      </c>
      <c r="G811" s="151">
        <v>0</v>
      </c>
      <c r="H811" s="151">
        <v>0</v>
      </c>
      <c r="I811" s="151">
        <v>0</v>
      </c>
      <c r="J811" s="172">
        <v>0.9</v>
      </c>
      <c r="K811" s="154">
        <v>0</v>
      </c>
      <c r="L811" s="154">
        <v>0</v>
      </c>
      <c r="M811" s="154">
        <v>0</v>
      </c>
      <c r="N811" s="207">
        <v>0</v>
      </c>
      <c r="O811" s="153">
        <v>0</v>
      </c>
      <c r="P811" s="153">
        <v>0</v>
      </c>
      <c r="Q811" s="151">
        <v>0</v>
      </c>
      <c r="R811" s="151">
        <v>0</v>
      </c>
      <c r="S811" s="154">
        <v>0</v>
      </c>
      <c r="T811" s="154">
        <v>0</v>
      </c>
      <c r="U811" s="155">
        <v>0</v>
      </c>
      <c r="V811" s="155">
        <v>0</v>
      </c>
      <c r="W811" s="173">
        <v>0</v>
      </c>
      <c r="X811" s="158">
        <v>0</v>
      </c>
      <c r="Y811" s="208">
        <v>0</v>
      </c>
      <c r="Z811" s="208">
        <v>0</v>
      </c>
      <c r="AA811" s="208">
        <v>0</v>
      </c>
      <c r="AB811" s="209">
        <v>0</v>
      </c>
      <c r="AC811" s="155">
        <v>0</v>
      </c>
      <c r="AD811" s="173">
        <v>0</v>
      </c>
    </row>
    <row r="812" spans="1:30">
      <c r="A812" s="175" t="s">
        <v>668</v>
      </c>
      <c r="B812" s="214" t="s">
        <v>1825</v>
      </c>
      <c r="C812" s="214" t="s">
        <v>808</v>
      </c>
      <c r="D812" s="153">
        <v>51</v>
      </c>
      <c r="E812" s="153">
        <v>51</v>
      </c>
      <c r="F812" s="151">
        <v>53</v>
      </c>
      <c r="G812" s="151">
        <v>53</v>
      </c>
      <c r="H812" s="151">
        <v>57</v>
      </c>
      <c r="I812" s="151">
        <v>57</v>
      </c>
      <c r="J812" s="172">
        <v>0.9</v>
      </c>
      <c r="K812" s="154">
        <v>1</v>
      </c>
      <c r="L812" s="154">
        <v>1</v>
      </c>
      <c r="M812" s="154">
        <v>1</v>
      </c>
      <c r="N812" s="207">
        <v>1466</v>
      </c>
      <c r="O812" s="153">
        <v>1367</v>
      </c>
      <c r="P812" s="153">
        <v>46</v>
      </c>
      <c r="Q812" s="151">
        <v>47</v>
      </c>
      <c r="R812" s="151">
        <v>55</v>
      </c>
      <c r="S812" s="154">
        <v>0.932469304229195</v>
      </c>
      <c r="T812" s="154">
        <v>0.901960784313726</v>
      </c>
      <c r="U812" s="155">
        <v>0.886792452830189</v>
      </c>
      <c r="V812" s="155">
        <v>0.964912280701754</v>
      </c>
      <c r="W812" s="173">
        <v>0.0151683314835368</v>
      </c>
      <c r="X812" s="158">
        <v>377</v>
      </c>
      <c r="Y812" s="208">
        <v>350</v>
      </c>
      <c r="Z812" s="208">
        <v>379</v>
      </c>
      <c r="AA812" s="208">
        <v>355</v>
      </c>
      <c r="AB812" s="209">
        <v>0.928381962864722</v>
      </c>
      <c r="AC812" s="155">
        <v>0.936675461741425</v>
      </c>
      <c r="AD812" s="173">
        <v>-0.00829349887670328</v>
      </c>
    </row>
    <row r="813" spans="1:30">
      <c r="A813" s="175" t="s">
        <v>668</v>
      </c>
      <c r="B813" s="214" t="s">
        <v>1825</v>
      </c>
      <c r="C813" s="214" t="s">
        <v>809</v>
      </c>
      <c r="D813" s="153">
        <v>27</v>
      </c>
      <c r="E813" s="153">
        <v>27</v>
      </c>
      <c r="F813" s="151">
        <v>30</v>
      </c>
      <c r="G813" s="151">
        <v>30</v>
      </c>
      <c r="H813" s="151">
        <v>32</v>
      </c>
      <c r="I813" s="151">
        <v>32</v>
      </c>
      <c r="J813" s="172">
        <v>0.9</v>
      </c>
      <c r="K813" s="154">
        <v>1</v>
      </c>
      <c r="L813" s="154">
        <v>1</v>
      </c>
      <c r="M813" s="154">
        <v>1</v>
      </c>
      <c r="N813" s="207">
        <v>834</v>
      </c>
      <c r="O813" s="153">
        <v>743</v>
      </c>
      <c r="P813" s="153">
        <v>22</v>
      </c>
      <c r="Q813" s="151">
        <v>27</v>
      </c>
      <c r="R813" s="151">
        <v>30</v>
      </c>
      <c r="S813" s="154">
        <v>0.890887290167866</v>
      </c>
      <c r="T813" s="154">
        <v>0.814814814814815</v>
      </c>
      <c r="U813" s="155">
        <v>0.9</v>
      </c>
      <c r="V813" s="155">
        <v>0.9375</v>
      </c>
      <c r="W813" s="173">
        <v>-0.0851851851851853</v>
      </c>
      <c r="X813" s="158">
        <v>215</v>
      </c>
      <c r="Y813" s="208">
        <v>192</v>
      </c>
      <c r="Z813" s="208">
        <v>216</v>
      </c>
      <c r="AA813" s="208">
        <v>191</v>
      </c>
      <c r="AB813" s="209">
        <v>0.893023255813953</v>
      </c>
      <c r="AC813" s="155">
        <v>0.884259259259259</v>
      </c>
      <c r="AD813" s="173">
        <v>0.00876399655469418</v>
      </c>
    </row>
    <row r="814" spans="1:30">
      <c r="A814" s="175" t="s">
        <v>668</v>
      </c>
      <c r="B814" s="214" t="s">
        <v>1825</v>
      </c>
      <c r="C814" s="214" t="s">
        <v>810</v>
      </c>
      <c r="D814" s="153">
        <v>22</v>
      </c>
      <c r="E814" s="153">
        <v>22</v>
      </c>
      <c r="F814" s="151">
        <v>22</v>
      </c>
      <c r="G814" s="151">
        <v>22</v>
      </c>
      <c r="H814" s="151">
        <v>22</v>
      </c>
      <c r="I814" s="151">
        <v>20</v>
      </c>
      <c r="J814" s="172">
        <v>0.9</v>
      </c>
      <c r="K814" s="154">
        <v>1</v>
      </c>
      <c r="L814" s="154">
        <v>1</v>
      </c>
      <c r="M814" s="154">
        <v>0.909090909090909</v>
      </c>
      <c r="N814" s="207">
        <v>594</v>
      </c>
      <c r="O814" s="153">
        <v>457</v>
      </c>
      <c r="P814" s="153">
        <v>19</v>
      </c>
      <c r="Q814" s="151">
        <v>17</v>
      </c>
      <c r="R814" s="151">
        <v>17</v>
      </c>
      <c r="S814" s="154">
        <v>0.769360269360269</v>
      </c>
      <c r="T814" s="154">
        <v>0.863636363636364</v>
      </c>
      <c r="U814" s="155">
        <v>0.772727272727273</v>
      </c>
      <c r="V814" s="155">
        <v>0.772727272727273</v>
      </c>
      <c r="W814" s="173">
        <v>0.0909090909090909</v>
      </c>
      <c r="X814" s="158">
        <v>149</v>
      </c>
      <c r="Y814" s="208">
        <v>115</v>
      </c>
      <c r="Z814" s="208">
        <v>152</v>
      </c>
      <c r="AA814" s="208">
        <v>119</v>
      </c>
      <c r="AB814" s="209">
        <v>0.771812080536913</v>
      </c>
      <c r="AC814" s="155">
        <v>0.782894736842105</v>
      </c>
      <c r="AD814" s="173">
        <v>-0.0110826563051926</v>
      </c>
    </row>
    <row r="815" spans="1:30">
      <c r="A815" s="175" t="s">
        <v>668</v>
      </c>
      <c r="B815" s="214" t="s">
        <v>1825</v>
      </c>
      <c r="C815" s="214" t="s">
        <v>811</v>
      </c>
      <c r="D815" s="153">
        <v>40</v>
      </c>
      <c r="E815" s="153">
        <v>40</v>
      </c>
      <c r="F815" s="151">
        <v>44</v>
      </c>
      <c r="G815" s="151">
        <v>43</v>
      </c>
      <c r="H815" s="151">
        <v>46</v>
      </c>
      <c r="I815" s="151">
        <v>45</v>
      </c>
      <c r="J815" s="172">
        <v>0.9</v>
      </c>
      <c r="K815" s="154">
        <v>1</v>
      </c>
      <c r="L815" s="154">
        <v>0.977272727272727</v>
      </c>
      <c r="M815" s="154">
        <v>0.978260869565217</v>
      </c>
      <c r="N815" s="207">
        <v>1144</v>
      </c>
      <c r="O815" s="153">
        <v>974</v>
      </c>
      <c r="P815" s="153">
        <v>34</v>
      </c>
      <c r="Q815" s="151">
        <v>35</v>
      </c>
      <c r="R815" s="151">
        <v>43</v>
      </c>
      <c r="S815" s="154">
        <v>0.851398601398601</v>
      </c>
      <c r="T815" s="154">
        <v>0.85</v>
      </c>
      <c r="U815" s="155">
        <v>0.795454545454545</v>
      </c>
      <c r="V815" s="155">
        <v>0.934782608695652</v>
      </c>
      <c r="W815" s="173">
        <v>0.0545454545454546</v>
      </c>
      <c r="X815" s="158">
        <v>295</v>
      </c>
      <c r="Y815" s="208">
        <v>254</v>
      </c>
      <c r="Z815" s="208">
        <v>299</v>
      </c>
      <c r="AA815" s="208">
        <v>251</v>
      </c>
      <c r="AB815" s="209">
        <v>0.861016949152542</v>
      </c>
      <c r="AC815" s="155">
        <v>0.839464882943144</v>
      </c>
      <c r="AD815" s="173">
        <v>0.0215520662093985</v>
      </c>
    </row>
    <row r="816" spans="1:30">
      <c r="A816" s="175" t="s">
        <v>668</v>
      </c>
      <c r="B816" s="214" t="s">
        <v>1825</v>
      </c>
      <c r="C816" s="214" t="s">
        <v>812</v>
      </c>
      <c r="D816" s="153">
        <v>21</v>
      </c>
      <c r="E816" s="153">
        <v>21</v>
      </c>
      <c r="F816" s="151">
        <v>24</v>
      </c>
      <c r="G816" s="151">
        <v>24</v>
      </c>
      <c r="H816" s="151">
        <v>23</v>
      </c>
      <c r="I816" s="151">
        <v>23</v>
      </c>
      <c r="J816" s="172">
        <v>0.9</v>
      </c>
      <c r="K816" s="154">
        <v>1</v>
      </c>
      <c r="L816" s="154">
        <v>1</v>
      </c>
      <c r="M816" s="154">
        <v>1</v>
      </c>
      <c r="N816" s="207">
        <v>633</v>
      </c>
      <c r="O816" s="153">
        <v>478</v>
      </c>
      <c r="P816" s="153">
        <v>17</v>
      </c>
      <c r="Q816" s="151">
        <v>19</v>
      </c>
      <c r="R816" s="151">
        <v>18</v>
      </c>
      <c r="S816" s="154">
        <v>0.755134281200632</v>
      </c>
      <c r="T816" s="154">
        <v>0.80952380952381</v>
      </c>
      <c r="U816" s="155">
        <v>0.791666666666667</v>
      </c>
      <c r="V816" s="155">
        <v>0.782608695652174</v>
      </c>
      <c r="W816" s="173">
        <v>0.0178571428571429</v>
      </c>
      <c r="X816" s="158">
        <v>165</v>
      </c>
      <c r="Y816" s="208">
        <v>130</v>
      </c>
      <c r="Z816" s="208">
        <v>162</v>
      </c>
      <c r="AA816" s="208">
        <v>123</v>
      </c>
      <c r="AB816" s="209">
        <v>0.787878787878788</v>
      </c>
      <c r="AC816" s="155">
        <v>0.759259259259259</v>
      </c>
      <c r="AD816" s="173">
        <v>0.0286195286195285</v>
      </c>
    </row>
    <row r="817" spans="1:30">
      <c r="A817" s="175" t="s">
        <v>668</v>
      </c>
      <c r="B817" s="214" t="s">
        <v>1825</v>
      </c>
      <c r="C817" s="214" t="s">
        <v>813</v>
      </c>
      <c r="D817" s="153">
        <v>30</v>
      </c>
      <c r="E817" s="153">
        <v>30</v>
      </c>
      <c r="F817" s="151">
        <v>33</v>
      </c>
      <c r="G817" s="151">
        <v>33</v>
      </c>
      <c r="H817" s="151">
        <v>31</v>
      </c>
      <c r="I817" s="151">
        <v>31</v>
      </c>
      <c r="J817" s="172">
        <v>0.9</v>
      </c>
      <c r="K817" s="154">
        <v>1</v>
      </c>
      <c r="L817" s="154">
        <v>1</v>
      </c>
      <c r="M817" s="154">
        <v>1</v>
      </c>
      <c r="N817" s="207">
        <v>848</v>
      </c>
      <c r="O817" s="153">
        <v>787</v>
      </c>
      <c r="P817" s="153">
        <v>28</v>
      </c>
      <c r="Q817" s="151">
        <v>29</v>
      </c>
      <c r="R817" s="151">
        <v>28</v>
      </c>
      <c r="S817" s="154">
        <v>0.928066037735849</v>
      </c>
      <c r="T817" s="154">
        <v>0.933333333333333</v>
      </c>
      <c r="U817" s="155">
        <v>0.878787878787879</v>
      </c>
      <c r="V817" s="155">
        <v>0.903225806451613</v>
      </c>
      <c r="W817" s="173">
        <v>0.0545454545454546</v>
      </c>
      <c r="X817" s="158">
        <v>227</v>
      </c>
      <c r="Y817" s="208">
        <v>209</v>
      </c>
      <c r="Z817" s="208">
        <v>219</v>
      </c>
      <c r="AA817" s="208">
        <v>202</v>
      </c>
      <c r="AB817" s="209">
        <v>0.920704845814978</v>
      </c>
      <c r="AC817" s="155">
        <v>0.922374429223744</v>
      </c>
      <c r="AD817" s="173">
        <v>-0.00166958340876622</v>
      </c>
    </row>
    <row r="818" spans="1:30">
      <c r="A818" s="175" t="s">
        <v>668</v>
      </c>
      <c r="B818" s="214" t="s">
        <v>1825</v>
      </c>
      <c r="C818" s="214" t="s">
        <v>814</v>
      </c>
      <c r="D818" s="153">
        <v>29</v>
      </c>
      <c r="E818" s="153">
        <v>29</v>
      </c>
      <c r="F818" s="151">
        <v>29</v>
      </c>
      <c r="G818" s="151">
        <v>28</v>
      </c>
      <c r="H818" s="151">
        <v>31</v>
      </c>
      <c r="I818" s="151">
        <v>30</v>
      </c>
      <c r="J818" s="172">
        <v>0.9</v>
      </c>
      <c r="K818" s="154">
        <v>1</v>
      </c>
      <c r="L818" s="154">
        <v>0.96551724137931</v>
      </c>
      <c r="M818" s="154">
        <v>0.967741935483871</v>
      </c>
      <c r="N818" s="207">
        <v>807</v>
      </c>
      <c r="O818" s="153">
        <v>637</v>
      </c>
      <c r="P818" s="153">
        <v>26</v>
      </c>
      <c r="Q818" s="151">
        <v>22</v>
      </c>
      <c r="R818" s="151">
        <v>22</v>
      </c>
      <c r="S818" s="154">
        <v>0.789343246592317</v>
      </c>
      <c r="T818" s="154">
        <v>0.896551724137931</v>
      </c>
      <c r="U818" s="155">
        <v>0.758620689655172</v>
      </c>
      <c r="V818" s="155">
        <v>0.709677419354839</v>
      </c>
      <c r="W818" s="173">
        <v>0.137931034482759</v>
      </c>
      <c r="X818" s="158">
        <v>209</v>
      </c>
      <c r="Y818" s="208">
        <v>163</v>
      </c>
      <c r="Z818" s="208">
        <v>210</v>
      </c>
      <c r="AA818" s="208">
        <v>164</v>
      </c>
      <c r="AB818" s="209">
        <v>0.779904306220096</v>
      </c>
      <c r="AC818" s="155">
        <v>0.780952380952381</v>
      </c>
      <c r="AD818" s="173">
        <v>-0.0010480747322853</v>
      </c>
    </row>
    <row r="819" spans="1:30">
      <c r="A819" s="175" t="s">
        <v>668</v>
      </c>
      <c r="B819" s="214" t="s">
        <v>1825</v>
      </c>
      <c r="C819" s="214" t="s">
        <v>815</v>
      </c>
      <c r="D819" s="153">
        <v>29</v>
      </c>
      <c r="E819" s="153">
        <v>29</v>
      </c>
      <c r="F819" s="151">
        <v>28</v>
      </c>
      <c r="G819" s="151">
        <v>28</v>
      </c>
      <c r="H819" s="151">
        <v>31</v>
      </c>
      <c r="I819" s="151">
        <v>31</v>
      </c>
      <c r="J819" s="172">
        <v>0.9</v>
      </c>
      <c r="K819" s="154">
        <v>1</v>
      </c>
      <c r="L819" s="154">
        <v>1</v>
      </c>
      <c r="M819" s="154">
        <v>1</v>
      </c>
      <c r="N819" s="207">
        <v>842</v>
      </c>
      <c r="O819" s="153">
        <v>787</v>
      </c>
      <c r="P819" s="153">
        <v>26</v>
      </c>
      <c r="Q819" s="151">
        <v>25</v>
      </c>
      <c r="R819" s="151">
        <v>28</v>
      </c>
      <c r="S819" s="154">
        <v>0.934679334916865</v>
      </c>
      <c r="T819" s="154">
        <v>0.896551724137931</v>
      </c>
      <c r="U819" s="155">
        <v>0.892857142857143</v>
      </c>
      <c r="V819" s="155">
        <v>0.903225806451613</v>
      </c>
      <c r="W819" s="173">
        <v>0.00369458128078815</v>
      </c>
      <c r="X819" s="158">
        <v>213</v>
      </c>
      <c r="Y819" s="208">
        <v>197</v>
      </c>
      <c r="Z819" s="208">
        <v>225</v>
      </c>
      <c r="AA819" s="208">
        <v>209</v>
      </c>
      <c r="AB819" s="209">
        <v>0.924882629107981</v>
      </c>
      <c r="AC819" s="155">
        <v>0.928888888888889</v>
      </c>
      <c r="AD819" s="173">
        <v>-0.00400625978090763</v>
      </c>
    </row>
    <row r="820" spans="1:30">
      <c r="A820" s="175" t="s">
        <v>668</v>
      </c>
      <c r="B820" s="214" t="s">
        <v>1825</v>
      </c>
      <c r="C820" s="214" t="s">
        <v>816</v>
      </c>
      <c r="D820" s="153">
        <v>33</v>
      </c>
      <c r="E820" s="153">
        <v>33</v>
      </c>
      <c r="F820" s="151">
        <v>35</v>
      </c>
      <c r="G820" s="151">
        <v>35</v>
      </c>
      <c r="H820" s="151">
        <v>35</v>
      </c>
      <c r="I820" s="151">
        <v>35</v>
      </c>
      <c r="J820" s="172">
        <v>0.9</v>
      </c>
      <c r="K820" s="154">
        <v>1</v>
      </c>
      <c r="L820" s="154">
        <v>1</v>
      </c>
      <c r="M820" s="154">
        <v>1</v>
      </c>
      <c r="N820" s="207">
        <v>893</v>
      </c>
      <c r="O820" s="153">
        <v>797</v>
      </c>
      <c r="P820" s="153">
        <v>28</v>
      </c>
      <c r="Q820" s="151">
        <v>29</v>
      </c>
      <c r="R820" s="151">
        <v>30</v>
      </c>
      <c r="S820" s="154">
        <v>0.892497200447928</v>
      </c>
      <c r="T820" s="154">
        <v>0.848484848484849</v>
      </c>
      <c r="U820" s="155">
        <v>0.828571428571429</v>
      </c>
      <c r="V820" s="155">
        <v>0.857142857142857</v>
      </c>
      <c r="W820" s="173">
        <v>0.0199134199134199</v>
      </c>
      <c r="X820" s="158">
        <v>234</v>
      </c>
      <c r="Y820" s="208">
        <v>205</v>
      </c>
      <c r="Z820" s="208">
        <v>232</v>
      </c>
      <c r="AA820" s="208">
        <v>208</v>
      </c>
      <c r="AB820" s="209">
        <v>0.876068376068376</v>
      </c>
      <c r="AC820" s="155">
        <v>0.896551724137931</v>
      </c>
      <c r="AD820" s="173">
        <v>-0.020483348069555</v>
      </c>
    </row>
    <row r="821" spans="1:30">
      <c r="A821" s="175" t="s">
        <v>668</v>
      </c>
      <c r="B821" s="214" t="s">
        <v>1825</v>
      </c>
      <c r="C821" s="214" t="s">
        <v>817</v>
      </c>
      <c r="D821" s="153">
        <v>31</v>
      </c>
      <c r="E821" s="153">
        <v>31</v>
      </c>
      <c r="F821" s="151">
        <v>36</v>
      </c>
      <c r="G821" s="151">
        <v>36</v>
      </c>
      <c r="H821" s="151">
        <v>37</v>
      </c>
      <c r="I821" s="151">
        <v>36</v>
      </c>
      <c r="J821" s="172">
        <v>0.9</v>
      </c>
      <c r="K821" s="154">
        <v>1</v>
      </c>
      <c r="L821" s="154">
        <v>1</v>
      </c>
      <c r="M821" s="154">
        <v>0.972972972972973</v>
      </c>
      <c r="N821" s="207">
        <v>900</v>
      </c>
      <c r="O821" s="153">
        <v>624</v>
      </c>
      <c r="P821" s="153">
        <v>20</v>
      </c>
      <c r="Q821" s="151">
        <v>25</v>
      </c>
      <c r="R821" s="151">
        <v>23</v>
      </c>
      <c r="S821" s="154">
        <v>0.693333333333333</v>
      </c>
      <c r="T821" s="154">
        <v>0.645161290322581</v>
      </c>
      <c r="U821" s="155">
        <v>0.694444444444444</v>
      </c>
      <c r="V821" s="155">
        <v>0.621621621621622</v>
      </c>
      <c r="W821" s="173">
        <v>-0.0492831541218638</v>
      </c>
      <c r="X821" s="158">
        <v>235</v>
      </c>
      <c r="Y821" s="208">
        <v>159</v>
      </c>
      <c r="Z821" s="208">
        <v>230</v>
      </c>
      <c r="AA821" s="208">
        <v>160</v>
      </c>
      <c r="AB821" s="209">
        <v>0.676595744680851</v>
      </c>
      <c r="AC821" s="155">
        <v>0.695652173913043</v>
      </c>
      <c r="AD821" s="173">
        <v>-0.0190564292321924</v>
      </c>
    </row>
    <row r="822" spans="1:30">
      <c r="A822" s="175" t="s">
        <v>668</v>
      </c>
      <c r="B822" s="214" t="s">
        <v>1825</v>
      </c>
      <c r="C822" s="214" t="s">
        <v>818</v>
      </c>
      <c r="D822" s="153">
        <v>20</v>
      </c>
      <c r="E822" s="153">
        <v>20</v>
      </c>
      <c r="F822" s="151">
        <v>20</v>
      </c>
      <c r="G822" s="151">
        <v>20</v>
      </c>
      <c r="H822" s="151">
        <v>21</v>
      </c>
      <c r="I822" s="151">
        <v>21</v>
      </c>
      <c r="J822" s="172">
        <v>0.9</v>
      </c>
      <c r="K822" s="154">
        <v>1</v>
      </c>
      <c r="L822" s="154">
        <v>1</v>
      </c>
      <c r="M822" s="154">
        <v>1</v>
      </c>
      <c r="N822" s="207">
        <v>555</v>
      </c>
      <c r="O822" s="153">
        <v>402</v>
      </c>
      <c r="P822" s="153">
        <v>15</v>
      </c>
      <c r="Q822" s="151">
        <v>16</v>
      </c>
      <c r="R822" s="151">
        <v>13</v>
      </c>
      <c r="S822" s="154">
        <v>0.724324324324324</v>
      </c>
      <c r="T822" s="154">
        <v>0.75</v>
      </c>
      <c r="U822" s="155">
        <v>0.8</v>
      </c>
      <c r="V822" s="155">
        <v>0.619047619047619</v>
      </c>
      <c r="W822" s="173">
        <v>-0.05</v>
      </c>
      <c r="X822" s="158">
        <v>145</v>
      </c>
      <c r="Y822" s="208">
        <v>109</v>
      </c>
      <c r="Z822" s="208">
        <v>142</v>
      </c>
      <c r="AA822" s="208">
        <v>107</v>
      </c>
      <c r="AB822" s="209">
        <v>0.751724137931034</v>
      </c>
      <c r="AC822" s="155">
        <v>0.753521126760563</v>
      </c>
      <c r="AD822" s="173">
        <v>-0.00179698882952894</v>
      </c>
    </row>
    <row r="823" spans="1:30">
      <c r="A823" s="175" t="s">
        <v>668</v>
      </c>
      <c r="B823" s="214" t="s">
        <v>1825</v>
      </c>
      <c r="C823" s="214" t="s">
        <v>819</v>
      </c>
      <c r="D823" s="153">
        <v>20</v>
      </c>
      <c r="E823" s="153">
        <v>20</v>
      </c>
      <c r="F823" s="151">
        <v>21</v>
      </c>
      <c r="G823" s="151">
        <v>21</v>
      </c>
      <c r="H823" s="151">
        <v>20</v>
      </c>
      <c r="I823" s="151">
        <v>20</v>
      </c>
      <c r="J823" s="172">
        <v>0.9</v>
      </c>
      <c r="K823" s="154">
        <v>1</v>
      </c>
      <c r="L823" s="154">
        <v>1</v>
      </c>
      <c r="M823" s="154">
        <v>1</v>
      </c>
      <c r="N823" s="207">
        <v>538</v>
      </c>
      <c r="O823" s="153">
        <v>502</v>
      </c>
      <c r="P823" s="153">
        <v>17</v>
      </c>
      <c r="Q823" s="151">
        <v>19</v>
      </c>
      <c r="R823" s="151">
        <v>18</v>
      </c>
      <c r="S823" s="154">
        <v>0.933085501858736</v>
      </c>
      <c r="T823" s="154">
        <v>0.85</v>
      </c>
      <c r="U823" s="155">
        <v>0.904761904761905</v>
      </c>
      <c r="V823" s="155">
        <v>0.9</v>
      </c>
      <c r="W823" s="173">
        <v>-0.0547619047619048</v>
      </c>
      <c r="X823" s="158">
        <v>139</v>
      </c>
      <c r="Y823" s="208">
        <v>125</v>
      </c>
      <c r="Z823" s="208">
        <v>138</v>
      </c>
      <c r="AA823" s="208">
        <v>133</v>
      </c>
      <c r="AB823" s="209">
        <v>0.899280575539568</v>
      </c>
      <c r="AC823" s="155">
        <v>0.963768115942029</v>
      </c>
      <c r="AD823" s="173">
        <v>-0.0644875404024606</v>
      </c>
    </row>
    <row r="824" spans="1:30">
      <c r="A824" s="175" t="s">
        <v>668</v>
      </c>
      <c r="B824" s="214" t="s">
        <v>1825</v>
      </c>
      <c r="C824" s="214" t="s">
        <v>820</v>
      </c>
      <c r="D824" s="153">
        <v>23</v>
      </c>
      <c r="E824" s="153">
        <v>23</v>
      </c>
      <c r="F824" s="151">
        <v>24</v>
      </c>
      <c r="G824" s="151">
        <v>24</v>
      </c>
      <c r="H824" s="151">
        <v>24</v>
      </c>
      <c r="I824" s="151">
        <v>24</v>
      </c>
      <c r="J824" s="172">
        <v>0.9</v>
      </c>
      <c r="K824" s="154">
        <v>1</v>
      </c>
      <c r="L824" s="154">
        <v>1</v>
      </c>
      <c r="M824" s="154">
        <v>1</v>
      </c>
      <c r="N824" s="207">
        <v>614</v>
      </c>
      <c r="O824" s="153">
        <v>549</v>
      </c>
      <c r="P824" s="153">
        <v>19</v>
      </c>
      <c r="Q824" s="151">
        <v>23</v>
      </c>
      <c r="R824" s="151">
        <v>23</v>
      </c>
      <c r="S824" s="154">
        <v>0.89413680781759</v>
      </c>
      <c r="T824" s="154">
        <v>0.826086956521739</v>
      </c>
      <c r="U824" s="155">
        <v>0.958333333333333</v>
      </c>
      <c r="V824" s="155">
        <v>0.958333333333333</v>
      </c>
      <c r="W824" s="173">
        <v>-0.132246376811594</v>
      </c>
      <c r="X824" s="158">
        <v>161</v>
      </c>
      <c r="Y824" s="208">
        <v>147</v>
      </c>
      <c r="Z824" s="208">
        <v>162</v>
      </c>
      <c r="AA824" s="208">
        <v>148</v>
      </c>
      <c r="AB824" s="209">
        <v>0.91304347826087</v>
      </c>
      <c r="AC824" s="155">
        <v>0.91358024691358</v>
      </c>
      <c r="AD824" s="173">
        <v>-0.000536768652710684</v>
      </c>
    </row>
    <row r="825" spans="1:30">
      <c r="A825" s="175" t="s">
        <v>668</v>
      </c>
      <c r="B825" s="214" t="s">
        <v>1825</v>
      </c>
      <c r="C825" s="214" t="s">
        <v>821</v>
      </c>
      <c r="D825" s="153">
        <v>28</v>
      </c>
      <c r="E825" s="153">
        <v>28</v>
      </c>
      <c r="F825" s="151">
        <v>31</v>
      </c>
      <c r="G825" s="151">
        <v>31</v>
      </c>
      <c r="H825" s="151">
        <v>32</v>
      </c>
      <c r="I825" s="151">
        <v>32</v>
      </c>
      <c r="J825" s="172">
        <v>0.9</v>
      </c>
      <c r="K825" s="154">
        <v>1</v>
      </c>
      <c r="L825" s="154">
        <v>1</v>
      </c>
      <c r="M825" s="154">
        <v>1</v>
      </c>
      <c r="N825" s="207">
        <v>803</v>
      </c>
      <c r="O825" s="153">
        <v>662</v>
      </c>
      <c r="P825" s="153">
        <v>23</v>
      </c>
      <c r="Q825" s="151">
        <v>27</v>
      </c>
      <c r="R825" s="151">
        <v>26</v>
      </c>
      <c r="S825" s="154">
        <v>0.824408468244085</v>
      </c>
      <c r="T825" s="154">
        <v>0.821428571428571</v>
      </c>
      <c r="U825" s="155">
        <v>0.870967741935484</v>
      </c>
      <c r="V825" s="155">
        <v>0.8125</v>
      </c>
      <c r="W825" s="173">
        <v>-0.0495391705069125</v>
      </c>
      <c r="X825" s="158">
        <v>207</v>
      </c>
      <c r="Y825" s="208">
        <v>173</v>
      </c>
      <c r="Z825" s="208">
        <v>203</v>
      </c>
      <c r="AA825" s="208">
        <v>173</v>
      </c>
      <c r="AB825" s="209">
        <v>0.835748792270531</v>
      </c>
      <c r="AC825" s="155">
        <v>0.852216748768473</v>
      </c>
      <c r="AD825" s="173">
        <v>-0.0164679564979414</v>
      </c>
    </row>
    <row r="826" spans="1:30">
      <c r="A826" s="175" t="s">
        <v>668</v>
      </c>
      <c r="B826" s="214" t="s">
        <v>1825</v>
      </c>
      <c r="C826" s="214" t="s">
        <v>822</v>
      </c>
      <c r="D826" s="153">
        <v>22</v>
      </c>
      <c r="E826" s="153">
        <v>22</v>
      </c>
      <c r="F826" s="151">
        <v>23</v>
      </c>
      <c r="G826" s="151">
        <v>23</v>
      </c>
      <c r="H826" s="151">
        <v>23</v>
      </c>
      <c r="I826" s="151">
        <v>23</v>
      </c>
      <c r="J826" s="172">
        <v>0.9</v>
      </c>
      <c r="K826" s="154">
        <v>1</v>
      </c>
      <c r="L826" s="154">
        <v>1</v>
      </c>
      <c r="M826" s="154">
        <v>1</v>
      </c>
      <c r="N826" s="207">
        <v>595</v>
      </c>
      <c r="O826" s="153">
        <v>510</v>
      </c>
      <c r="P826" s="153">
        <v>17</v>
      </c>
      <c r="Q826" s="151">
        <v>19</v>
      </c>
      <c r="R826" s="151">
        <v>22</v>
      </c>
      <c r="S826" s="154">
        <v>0.857142857142857</v>
      </c>
      <c r="T826" s="154">
        <v>0.772727272727273</v>
      </c>
      <c r="U826" s="155">
        <v>0.826086956521739</v>
      </c>
      <c r="V826" s="155">
        <v>0.956521739130435</v>
      </c>
      <c r="W826" s="173">
        <v>-0.0533596837944664</v>
      </c>
      <c r="X826" s="158">
        <v>154</v>
      </c>
      <c r="Y826" s="208">
        <v>131</v>
      </c>
      <c r="Z826" s="208">
        <v>154</v>
      </c>
      <c r="AA826" s="208">
        <v>131</v>
      </c>
      <c r="AB826" s="209">
        <v>0.850649350649351</v>
      </c>
      <c r="AC826" s="155">
        <v>0.850649350649351</v>
      </c>
      <c r="AD826" s="173">
        <v>0</v>
      </c>
    </row>
    <row r="827" spans="1:30">
      <c r="A827" s="175" t="s">
        <v>668</v>
      </c>
      <c r="B827" s="214" t="s">
        <v>1825</v>
      </c>
      <c r="C827" s="214" t="s">
        <v>823</v>
      </c>
      <c r="D827" s="153">
        <v>20</v>
      </c>
      <c r="E827" s="153">
        <v>20</v>
      </c>
      <c r="F827" s="151">
        <v>21</v>
      </c>
      <c r="G827" s="151">
        <v>21</v>
      </c>
      <c r="H827" s="151">
        <v>21</v>
      </c>
      <c r="I827" s="151">
        <v>21</v>
      </c>
      <c r="J827" s="172">
        <v>0.9</v>
      </c>
      <c r="K827" s="154">
        <v>1</v>
      </c>
      <c r="L827" s="154">
        <v>1</v>
      </c>
      <c r="M827" s="154">
        <v>1</v>
      </c>
      <c r="N827" s="207">
        <v>549</v>
      </c>
      <c r="O827" s="153">
        <v>405</v>
      </c>
      <c r="P827" s="153">
        <v>16</v>
      </c>
      <c r="Q827" s="151">
        <v>16</v>
      </c>
      <c r="R827" s="151">
        <v>16</v>
      </c>
      <c r="S827" s="154">
        <v>0.737704918032787</v>
      </c>
      <c r="T827" s="154">
        <v>0.8</v>
      </c>
      <c r="U827" s="155">
        <v>0.761904761904762</v>
      </c>
      <c r="V827" s="155">
        <v>0.761904761904762</v>
      </c>
      <c r="W827" s="173">
        <v>0.0380952380952382</v>
      </c>
      <c r="X827" s="158">
        <v>144</v>
      </c>
      <c r="Y827" s="208">
        <v>109</v>
      </c>
      <c r="Z827" s="208">
        <v>141</v>
      </c>
      <c r="AA827" s="208">
        <v>100</v>
      </c>
      <c r="AB827" s="209">
        <v>0.756944444444444</v>
      </c>
      <c r="AC827" s="155">
        <v>0.709219858156028</v>
      </c>
      <c r="AD827" s="173">
        <v>0.047724586288416</v>
      </c>
    </row>
    <row r="828" spans="1:30">
      <c r="A828" s="175" t="s">
        <v>668</v>
      </c>
      <c r="B828" s="214" t="s">
        <v>1825</v>
      </c>
      <c r="C828" s="214" t="s">
        <v>824</v>
      </c>
      <c r="D828" s="153">
        <v>14</v>
      </c>
      <c r="E828" s="153">
        <v>14</v>
      </c>
      <c r="F828" s="151">
        <v>13</v>
      </c>
      <c r="G828" s="151">
        <v>13</v>
      </c>
      <c r="H828" s="151">
        <v>14</v>
      </c>
      <c r="I828" s="151">
        <v>14</v>
      </c>
      <c r="J828" s="172">
        <v>0.9</v>
      </c>
      <c r="K828" s="154">
        <v>1</v>
      </c>
      <c r="L828" s="154">
        <v>1</v>
      </c>
      <c r="M828" s="154">
        <v>1</v>
      </c>
      <c r="N828" s="207">
        <v>365</v>
      </c>
      <c r="O828" s="153">
        <v>348</v>
      </c>
      <c r="P828" s="153">
        <v>13</v>
      </c>
      <c r="Q828" s="151">
        <v>13</v>
      </c>
      <c r="R828" s="151">
        <v>14</v>
      </c>
      <c r="S828" s="154">
        <v>0.953424657534247</v>
      </c>
      <c r="T828" s="154">
        <v>0.928571428571429</v>
      </c>
      <c r="U828" s="155">
        <v>1</v>
      </c>
      <c r="V828" s="155">
        <v>1</v>
      </c>
      <c r="W828" s="173">
        <v>-0.0714285714285714</v>
      </c>
      <c r="X828" s="158">
        <v>95</v>
      </c>
      <c r="Y828" s="208">
        <v>93</v>
      </c>
      <c r="Z828" s="208">
        <v>95</v>
      </c>
      <c r="AA828" s="208">
        <v>90</v>
      </c>
      <c r="AB828" s="209">
        <v>0.978947368421053</v>
      </c>
      <c r="AC828" s="155">
        <v>0.947368421052632</v>
      </c>
      <c r="AD828" s="173">
        <v>0.0315789473684212</v>
      </c>
    </row>
    <row r="829" spans="1:30">
      <c r="A829" s="175" t="s">
        <v>668</v>
      </c>
      <c r="B829" s="214" t="s">
        <v>1825</v>
      </c>
      <c r="C829" s="214" t="s">
        <v>825</v>
      </c>
      <c r="D829" s="153">
        <v>18</v>
      </c>
      <c r="E829" s="153">
        <v>18</v>
      </c>
      <c r="F829" s="151">
        <v>18</v>
      </c>
      <c r="G829" s="151">
        <v>18</v>
      </c>
      <c r="H829" s="151">
        <v>20</v>
      </c>
      <c r="I829" s="151">
        <v>20</v>
      </c>
      <c r="J829" s="172">
        <v>0.9</v>
      </c>
      <c r="K829" s="154">
        <v>1</v>
      </c>
      <c r="L829" s="154">
        <v>1</v>
      </c>
      <c r="M829" s="154">
        <v>1</v>
      </c>
      <c r="N829" s="207">
        <v>489</v>
      </c>
      <c r="O829" s="153">
        <v>453</v>
      </c>
      <c r="P829" s="153">
        <v>17</v>
      </c>
      <c r="Q829" s="151">
        <v>17</v>
      </c>
      <c r="R829" s="151">
        <v>19</v>
      </c>
      <c r="S829" s="154">
        <v>0.926380368098159</v>
      </c>
      <c r="T829" s="154">
        <v>0.944444444444444</v>
      </c>
      <c r="U829" s="155">
        <v>0.944444444444444</v>
      </c>
      <c r="V829" s="155">
        <v>0.95</v>
      </c>
      <c r="W829" s="173">
        <v>0</v>
      </c>
      <c r="X829" s="158">
        <v>127</v>
      </c>
      <c r="Y829" s="208">
        <v>122</v>
      </c>
      <c r="Z829" s="208">
        <v>127</v>
      </c>
      <c r="AA829" s="208">
        <v>116</v>
      </c>
      <c r="AB829" s="209">
        <v>0.960629921259842</v>
      </c>
      <c r="AC829" s="155">
        <v>0.913385826771654</v>
      </c>
      <c r="AD829" s="173">
        <v>0.0472440944881889</v>
      </c>
    </row>
    <row r="830" spans="1:30">
      <c r="A830" s="175" t="s">
        <v>668</v>
      </c>
      <c r="B830" s="214" t="s">
        <v>1825</v>
      </c>
      <c r="C830" s="214" t="s">
        <v>826</v>
      </c>
      <c r="D830" s="153">
        <v>57</v>
      </c>
      <c r="E830" s="153">
        <v>57</v>
      </c>
      <c r="F830" s="151">
        <v>60</v>
      </c>
      <c r="G830" s="151">
        <v>60</v>
      </c>
      <c r="H830" s="151">
        <v>61</v>
      </c>
      <c r="I830" s="151">
        <v>60</v>
      </c>
      <c r="J830" s="172">
        <v>0.9</v>
      </c>
      <c r="K830" s="154">
        <v>1</v>
      </c>
      <c r="L830" s="154">
        <v>1</v>
      </c>
      <c r="M830" s="154">
        <v>0.983606557377049</v>
      </c>
      <c r="N830" s="207">
        <v>1647</v>
      </c>
      <c r="O830" s="153">
        <v>1397</v>
      </c>
      <c r="P830" s="153">
        <v>50</v>
      </c>
      <c r="Q830" s="151">
        <v>48</v>
      </c>
      <c r="R830" s="151">
        <v>57</v>
      </c>
      <c r="S830" s="154">
        <v>0.848208864602307</v>
      </c>
      <c r="T830" s="154">
        <v>0.87719298245614</v>
      </c>
      <c r="U830" s="155">
        <v>0.8</v>
      </c>
      <c r="V830" s="155">
        <v>0.934426229508197</v>
      </c>
      <c r="W830" s="173">
        <v>0.0771929824561403</v>
      </c>
      <c r="X830" s="158">
        <v>424</v>
      </c>
      <c r="Y830" s="208">
        <v>359</v>
      </c>
      <c r="Z830" s="208">
        <v>413</v>
      </c>
      <c r="AA830" s="208">
        <v>352</v>
      </c>
      <c r="AB830" s="209">
        <v>0.846698113207547</v>
      </c>
      <c r="AC830" s="155">
        <v>0.852300242130751</v>
      </c>
      <c r="AD830" s="173">
        <v>-0.00560212892320344</v>
      </c>
    </row>
    <row r="831" spans="1:30">
      <c r="A831" s="175" t="s">
        <v>668</v>
      </c>
      <c r="B831" s="214" t="s">
        <v>1825</v>
      </c>
      <c r="C831" s="214" t="s">
        <v>827</v>
      </c>
      <c r="D831" s="153">
        <v>19</v>
      </c>
      <c r="E831" s="153">
        <v>19</v>
      </c>
      <c r="F831" s="151">
        <v>19</v>
      </c>
      <c r="G831" s="151">
        <v>19</v>
      </c>
      <c r="H831" s="151">
        <v>19</v>
      </c>
      <c r="I831" s="151">
        <v>19</v>
      </c>
      <c r="J831" s="172">
        <v>0.9</v>
      </c>
      <c r="K831" s="154">
        <v>1</v>
      </c>
      <c r="L831" s="154">
        <v>1</v>
      </c>
      <c r="M831" s="154">
        <v>1</v>
      </c>
      <c r="N831" s="207">
        <v>521</v>
      </c>
      <c r="O831" s="153">
        <v>443</v>
      </c>
      <c r="P831" s="153">
        <v>15</v>
      </c>
      <c r="Q831" s="151">
        <v>16</v>
      </c>
      <c r="R831" s="151">
        <v>17</v>
      </c>
      <c r="S831" s="154">
        <v>0.850287907869482</v>
      </c>
      <c r="T831" s="154">
        <v>0.789473684210526</v>
      </c>
      <c r="U831" s="155">
        <v>0.842105263157895</v>
      </c>
      <c r="V831" s="155">
        <v>0.894736842105263</v>
      </c>
      <c r="W831" s="173">
        <v>-0.0526315789473684</v>
      </c>
      <c r="X831" s="158">
        <v>136</v>
      </c>
      <c r="Y831" s="208">
        <v>116</v>
      </c>
      <c r="Z831" s="208">
        <v>136</v>
      </c>
      <c r="AA831" s="208">
        <v>112</v>
      </c>
      <c r="AB831" s="209">
        <v>0.852941176470588</v>
      </c>
      <c r="AC831" s="155">
        <v>0.823529411764706</v>
      </c>
      <c r="AD831" s="173">
        <v>0.0294117647058824</v>
      </c>
    </row>
    <row r="832" spans="1:30">
      <c r="A832" s="175" t="s">
        <v>668</v>
      </c>
      <c r="B832" s="214" t="s">
        <v>1825</v>
      </c>
      <c r="C832" s="214" t="s">
        <v>828</v>
      </c>
      <c r="D832" s="153">
        <v>17</v>
      </c>
      <c r="E832" s="153">
        <v>17</v>
      </c>
      <c r="F832" s="151">
        <v>19</v>
      </c>
      <c r="G832" s="151">
        <v>19</v>
      </c>
      <c r="H832" s="151">
        <v>20</v>
      </c>
      <c r="I832" s="151">
        <v>20</v>
      </c>
      <c r="J832" s="172">
        <v>0.9</v>
      </c>
      <c r="K832" s="154">
        <v>1</v>
      </c>
      <c r="L832" s="154">
        <v>1</v>
      </c>
      <c r="M832" s="154">
        <v>1</v>
      </c>
      <c r="N832" s="207">
        <v>475</v>
      </c>
      <c r="O832" s="153">
        <v>461</v>
      </c>
      <c r="P832" s="153">
        <v>17</v>
      </c>
      <c r="Q832" s="151">
        <v>19</v>
      </c>
      <c r="R832" s="151">
        <v>20</v>
      </c>
      <c r="S832" s="154">
        <v>0.970526315789474</v>
      </c>
      <c r="T832" s="154">
        <v>1</v>
      </c>
      <c r="U832" s="155">
        <v>1</v>
      </c>
      <c r="V832" s="155">
        <v>1</v>
      </c>
      <c r="W832" s="173">
        <v>0</v>
      </c>
      <c r="X832" s="158">
        <v>128</v>
      </c>
      <c r="Y832" s="208">
        <v>125</v>
      </c>
      <c r="Z832" s="208">
        <v>118</v>
      </c>
      <c r="AA832" s="208">
        <v>114</v>
      </c>
      <c r="AB832" s="209">
        <v>0.9765625</v>
      </c>
      <c r="AC832" s="155">
        <v>0.966101694915254</v>
      </c>
      <c r="AD832" s="173">
        <v>0.0104608050847458</v>
      </c>
    </row>
    <row r="833" spans="1:30">
      <c r="A833" s="175" t="s">
        <v>668</v>
      </c>
      <c r="B833" s="214" t="s">
        <v>1825</v>
      </c>
      <c r="C833" s="214" t="s">
        <v>829</v>
      </c>
      <c r="D833" s="153">
        <v>23</v>
      </c>
      <c r="E833" s="153">
        <v>23</v>
      </c>
      <c r="F833" s="151">
        <v>24</v>
      </c>
      <c r="G833" s="151">
        <v>24</v>
      </c>
      <c r="H833" s="151">
        <v>26</v>
      </c>
      <c r="I833" s="151">
        <v>26</v>
      </c>
      <c r="J833" s="172">
        <v>0.9</v>
      </c>
      <c r="K833" s="154">
        <v>1</v>
      </c>
      <c r="L833" s="154">
        <v>1</v>
      </c>
      <c r="M833" s="154">
        <v>1</v>
      </c>
      <c r="N833" s="207">
        <v>643</v>
      </c>
      <c r="O833" s="153">
        <v>534</v>
      </c>
      <c r="P833" s="153">
        <v>21</v>
      </c>
      <c r="Q833" s="151">
        <v>20</v>
      </c>
      <c r="R833" s="151">
        <v>23</v>
      </c>
      <c r="S833" s="154">
        <v>0.830482115085537</v>
      </c>
      <c r="T833" s="154">
        <v>0.91304347826087</v>
      </c>
      <c r="U833" s="155">
        <v>0.833333333333333</v>
      </c>
      <c r="V833" s="155">
        <v>0.884615384615385</v>
      </c>
      <c r="W833" s="173">
        <v>0.0797101449275361</v>
      </c>
      <c r="X833" s="158">
        <v>165</v>
      </c>
      <c r="Y833" s="208">
        <v>142</v>
      </c>
      <c r="Z833" s="208">
        <v>164</v>
      </c>
      <c r="AA833" s="208">
        <v>135</v>
      </c>
      <c r="AB833" s="209">
        <v>0.860606060606061</v>
      </c>
      <c r="AC833" s="155">
        <v>0.823170731707317</v>
      </c>
      <c r="AD833" s="173">
        <v>0.0374353288987436</v>
      </c>
    </row>
    <row r="834" spans="1:30">
      <c r="A834" s="175" t="s">
        <v>668</v>
      </c>
      <c r="B834" s="214" t="s">
        <v>1825</v>
      </c>
      <c r="C834" s="214" t="s">
        <v>830</v>
      </c>
      <c r="D834" s="153">
        <v>27</v>
      </c>
      <c r="E834" s="153">
        <v>27</v>
      </c>
      <c r="F834" s="151">
        <v>25</v>
      </c>
      <c r="G834" s="151">
        <v>25</v>
      </c>
      <c r="H834" s="151">
        <v>26</v>
      </c>
      <c r="I834" s="151">
        <v>26</v>
      </c>
      <c r="J834" s="172">
        <v>0.9</v>
      </c>
      <c r="K834" s="154">
        <v>1</v>
      </c>
      <c r="L834" s="154">
        <v>1</v>
      </c>
      <c r="M834" s="154">
        <v>1</v>
      </c>
      <c r="N834" s="207">
        <v>692</v>
      </c>
      <c r="O834" s="153">
        <v>669</v>
      </c>
      <c r="P834" s="153">
        <v>26</v>
      </c>
      <c r="Q834" s="151">
        <v>24</v>
      </c>
      <c r="R834" s="151">
        <v>26</v>
      </c>
      <c r="S834" s="154">
        <v>0.966763005780347</v>
      </c>
      <c r="T834" s="154">
        <v>0.962962962962963</v>
      </c>
      <c r="U834" s="155">
        <v>0.96</v>
      </c>
      <c r="V834" s="155">
        <v>1</v>
      </c>
      <c r="W834" s="173">
        <v>0.00296296296296295</v>
      </c>
      <c r="X834" s="158">
        <v>177</v>
      </c>
      <c r="Y834" s="208">
        <v>170</v>
      </c>
      <c r="Z834" s="208">
        <v>180</v>
      </c>
      <c r="AA834" s="208">
        <v>174</v>
      </c>
      <c r="AB834" s="209">
        <v>0.96045197740113</v>
      </c>
      <c r="AC834" s="155">
        <v>0.966666666666667</v>
      </c>
      <c r="AD834" s="173">
        <v>-0.0062146892655367</v>
      </c>
    </row>
    <row r="835" spans="1:30">
      <c r="A835" s="175" t="s">
        <v>668</v>
      </c>
      <c r="B835" s="214" t="s">
        <v>1825</v>
      </c>
      <c r="C835" s="214" t="s">
        <v>831</v>
      </c>
      <c r="D835" s="153">
        <v>21</v>
      </c>
      <c r="E835" s="153">
        <v>20</v>
      </c>
      <c r="F835" s="151">
        <v>22</v>
      </c>
      <c r="G835" s="151">
        <v>21</v>
      </c>
      <c r="H835" s="151">
        <v>22</v>
      </c>
      <c r="I835" s="151">
        <v>21</v>
      </c>
      <c r="J835" s="172">
        <v>0.9</v>
      </c>
      <c r="K835" s="154">
        <v>0.952380952380952</v>
      </c>
      <c r="L835" s="154">
        <v>0.954545454545455</v>
      </c>
      <c r="M835" s="154">
        <v>0.954545454545455</v>
      </c>
      <c r="N835" s="207">
        <v>568</v>
      </c>
      <c r="O835" s="153">
        <v>410</v>
      </c>
      <c r="P835" s="153">
        <v>16</v>
      </c>
      <c r="Q835" s="151">
        <v>16</v>
      </c>
      <c r="R835" s="151">
        <v>17</v>
      </c>
      <c r="S835" s="154">
        <v>0.721830985915493</v>
      </c>
      <c r="T835" s="154">
        <v>0.761904761904762</v>
      </c>
      <c r="U835" s="155">
        <v>0.727272727272727</v>
      </c>
      <c r="V835" s="155">
        <v>0.772727272727273</v>
      </c>
      <c r="W835" s="173">
        <v>0.0346320346320346</v>
      </c>
      <c r="X835" s="158">
        <v>152</v>
      </c>
      <c r="Y835" s="208">
        <v>107</v>
      </c>
      <c r="Z835" s="208">
        <v>145</v>
      </c>
      <c r="AA835" s="208">
        <v>102</v>
      </c>
      <c r="AB835" s="209">
        <v>0.703947368421053</v>
      </c>
      <c r="AC835" s="155">
        <v>0.703448275862069</v>
      </c>
      <c r="AD835" s="173">
        <v>0.000499092558983727</v>
      </c>
    </row>
    <row r="836" spans="1:30">
      <c r="A836" s="175" t="s">
        <v>668</v>
      </c>
      <c r="B836" s="214" t="s">
        <v>1825</v>
      </c>
      <c r="C836" s="214" t="s">
        <v>832</v>
      </c>
      <c r="D836" s="153">
        <v>9</v>
      </c>
      <c r="E836" s="153">
        <v>9</v>
      </c>
      <c r="F836" s="151">
        <v>10</v>
      </c>
      <c r="G836" s="151">
        <v>10</v>
      </c>
      <c r="H836" s="151">
        <v>9</v>
      </c>
      <c r="I836" s="151">
        <v>9</v>
      </c>
      <c r="J836" s="172">
        <v>0.9</v>
      </c>
      <c r="K836" s="154">
        <v>1</v>
      </c>
      <c r="L836" s="154">
        <v>1</v>
      </c>
      <c r="M836" s="154">
        <v>1</v>
      </c>
      <c r="N836" s="207">
        <v>244</v>
      </c>
      <c r="O836" s="153">
        <v>184</v>
      </c>
      <c r="P836" s="153">
        <v>6</v>
      </c>
      <c r="Q836" s="151">
        <v>6</v>
      </c>
      <c r="R836" s="151">
        <v>5</v>
      </c>
      <c r="S836" s="154">
        <v>0.754098360655738</v>
      </c>
      <c r="T836" s="154">
        <v>0.666666666666667</v>
      </c>
      <c r="U836" s="155">
        <v>0.6</v>
      </c>
      <c r="V836" s="155">
        <v>0.555555555555556</v>
      </c>
      <c r="W836" s="173">
        <v>0.0666666666666667</v>
      </c>
      <c r="X836" s="158">
        <v>64</v>
      </c>
      <c r="Y836" s="208">
        <v>45</v>
      </c>
      <c r="Z836" s="208">
        <v>62</v>
      </c>
      <c r="AA836" s="208">
        <v>46</v>
      </c>
      <c r="AB836" s="209">
        <v>0.703125</v>
      </c>
      <c r="AC836" s="155">
        <v>0.741935483870968</v>
      </c>
      <c r="AD836" s="173">
        <v>-0.0388104838709677</v>
      </c>
    </row>
    <row r="837" spans="1:30">
      <c r="A837" s="175" t="s">
        <v>668</v>
      </c>
      <c r="B837" s="214" t="s">
        <v>1825</v>
      </c>
      <c r="C837" s="214" t="s">
        <v>833</v>
      </c>
      <c r="D837" s="153">
        <v>20</v>
      </c>
      <c r="E837" s="153">
        <v>20</v>
      </c>
      <c r="F837" s="151">
        <v>22</v>
      </c>
      <c r="G837" s="151">
        <v>22</v>
      </c>
      <c r="H837" s="151">
        <v>22</v>
      </c>
      <c r="I837" s="151">
        <v>22</v>
      </c>
      <c r="J837" s="172">
        <v>0.9</v>
      </c>
      <c r="K837" s="154">
        <v>1</v>
      </c>
      <c r="L837" s="154">
        <v>1</v>
      </c>
      <c r="M837" s="154">
        <v>1</v>
      </c>
      <c r="N837" s="207">
        <v>550</v>
      </c>
      <c r="O837" s="153">
        <v>458</v>
      </c>
      <c r="P837" s="153">
        <v>18</v>
      </c>
      <c r="Q837" s="151">
        <v>20</v>
      </c>
      <c r="R837" s="151">
        <v>18</v>
      </c>
      <c r="S837" s="154">
        <v>0.832727272727273</v>
      </c>
      <c r="T837" s="154">
        <v>0.9</v>
      </c>
      <c r="U837" s="155">
        <v>0.909090909090909</v>
      </c>
      <c r="V837" s="155">
        <v>0.818181818181818</v>
      </c>
      <c r="W837" s="173">
        <v>-0.00909090909090904</v>
      </c>
      <c r="X837" s="158">
        <v>142</v>
      </c>
      <c r="Y837" s="208">
        <v>122</v>
      </c>
      <c r="Z837" s="208">
        <v>145</v>
      </c>
      <c r="AA837" s="208">
        <v>117</v>
      </c>
      <c r="AB837" s="209">
        <v>0.859154929577465</v>
      </c>
      <c r="AC837" s="155">
        <v>0.806896551724138</v>
      </c>
      <c r="AD837" s="173">
        <v>0.0522583778533269</v>
      </c>
    </row>
    <row r="838" spans="1:30">
      <c r="A838" s="175" t="s">
        <v>668</v>
      </c>
      <c r="B838" s="214" t="s">
        <v>1825</v>
      </c>
      <c r="C838" s="214" t="s">
        <v>834</v>
      </c>
      <c r="D838" s="153">
        <v>9</v>
      </c>
      <c r="E838" s="153">
        <v>9</v>
      </c>
      <c r="F838" s="151">
        <v>9</v>
      </c>
      <c r="G838" s="151">
        <v>9</v>
      </c>
      <c r="H838" s="151">
        <v>10</v>
      </c>
      <c r="I838" s="151">
        <v>10</v>
      </c>
      <c r="J838" s="172">
        <v>0.9</v>
      </c>
      <c r="K838" s="154">
        <v>1</v>
      </c>
      <c r="L838" s="154">
        <v>1</v>
      </c>
      <c r="M838" s="154">
        <v>1</v>
      </c>
      <c r="N838" s="207">
        <v>256</v>
      </c>
      <c r="O838" s="153">
        <v>253</v>
      </c>
      <c r="P838" s="153">
        <v>9</v>
      </c>
      <c r="Q838" s="151">
        <v>9</v>
      </c>
      <c r="R838" s="151">
        <v>10</v>
      </c>
      <c r="S838" s="154">
        <v>0.98828125</v>
      </c>
      <c r="T838" s="154">
        <v>1</v>
      </c>
      <c r="U838" s="155">
        <v>1</v>
      </c>
      <c r="V838" s="155">
        <v>1</v>
      </c>
      <c r="W838" s="173">
        <v>0</v>
      </c>
      <c r="X838" s="158">
        <v>66</v>
      </c>
      <c r="Y838" s="208">
        <v>66</v>
      </c>
      <c r="Z838" s="208">
        <v>69</v>
      </c>
      <c r="AA838" s="208">
        <v>68</v>
      </c>
      <c r="AB838" s="209">
        <v>1</v>
      </c>
      <c r="AC838" s="155">
        <v>0.985507246376812</v>
      </c>
      <c r="AD838" s="173">
        <v>0.0144927536231884</v>
      </c>
    </row>
    <row r="839" spans="1:30">
      <c r="A839" s="175" t="s">
        <v>668</v>
      </c>
      <c r="B839" s="214" t="s">
        <v>1826</v>
      </c>
      <c r="C839" s="214" t="s">
        <v>835</v>
      </c>
      <c r="D839" s="153">
        <v>54</v>
      </c>
      <c r="E839" s="153">
        <v>53</v>
      </c>
      <c r="F839" s="151">
        <v>54</v>
      </c>
      <c r="G839" s="151">
        <v>54</v>
      </c>
      <c r="H839" s="151">
        <v>59</v>
      </c>
      <c r="I839" s="151">
        <v>59</v>
      </c>
      <c r="J839" s="172">
        <v>0.9</v>
      </c>
      <c r="K839" s="154">
        <v>0.981481481481482</v>
      </c>
      <c r="L839" s="154">
        <v>1</v>
      </c>
      <c r="M839" s="154">
        <v>1</v>
      </c>
      <c r="N839" s="207">
        <v>1524</v>
      </c>
      <c r="O839" s="153">
        <v>1455</v>
      </c>
      <c r="P839" s="153">
        <v>51</v>
      </c>
      <c r="Q839" s="151">
        <v>52</v>
      </c>
      <c r="R839" s="151">
        <v>57</v>
      </c>
      <c r="S839" s="154">
        <v>0.954724409448819</v>
      </c>
      <c r="T839" s="154">
        <v>0.944444444444444</v>
      </c>
      <c r="U839" s="155">
        <v>0.962962962962963</v>
      </c>
      <c r="V839" s="155">
        <v>0.966101694915254</v>
      </c>
      <c r="W839" s="173">
        <v>-0.0185185185185185</v>
      </c>
      <c r="X839" s="158">
        <v>392</v>
      </c>
      <c r="Y839" s="208">
        <v>378</v>
      </c>
      <c r="Z839" s="208">
        <v>406</v>
      </c>
      <c r="AA839" s="208">
        <v>380</v>
      </c>
      <c r="AB839" s="209">
        <v>0.964285714285714</v>
      </c>
      <c r="AC839" s="155">
        <v>0.935960591133005</v>
      </c>
      <c r="AD839" s="173">
        <v>0.0283251231527094</v>
      </c>
    </row>
    <row r="840" spans="1:30">
      <c r="A840" s="175" t="s">
        <v>668</v>
      </c>
      <c r="B840" s="214" t="s">
        <v>1826</v>
      </c>
      <c r="C840" s="214" t="s">
        <v>836</v>
      </c>
      <c r="D840" s="153">
        <v>24</v>
      </c>
      <c r="E840" s="153">
        <v>24</v>
      </c>
      <c r="F840" s="151">
        <v>28</v>
      </c>
      <c r="G840" s="151">
        <v>28</v>
      </c>
      <c r="H840" s="151">
        <v>26</v>
      </c>
      <c r="I840" s="151">
        <v>26</v>
      </c>
      <c r="J840" s="172">
        <v>0.9</v>
      </c>
      <c r="K840" s="154">
        <v>1</v>
      </c>
      <c r="L840" s="154">
        <v>1</v>
      </c>
      <c r="M840" s="154">
        <v>1</v>
      </c>
      <c r="N840" s="207">
        <v>713</v>
      </c>
      <c r="O840" s="153">
        <v>694</v>
      </c>
      <c r="P840" s="153">
        <v>22</v>
      </c>
      <c r="Q840" s="151">
        <v>27</v>
      </c>
      <c r="R840" s="151">
        <v>26</v>
      </c>
      <c r="S840" s="154">
        <v>0.973352033660589</v>
      </c>
      <c r="T840" s="154">
        <v>0.916666666666667</v>
      </c>
      <c r="U840" s="155">
        <v>0.964285714285714</v>
      </c>
      <c r="V840" s="155">
        <v>1</v>
      </c>
      <c r="W840" s="173">
        <v>-0.0476190476190477</v>
      </c>
      <c r="X840" s="158">
        <v>181</v>
      </c>
      <c r="Y840" s="208">
        <v>173</v>
      </c>
      <c r="Z840" s="208">
        <v>180</v>
      </c>
      <c r="AA840" s="208">
        <v>176</v>
      </c>
      <c r="AB840" s="209">
        <v>0.955801104972376</v>
      </c>
      <c r="AC840" s="155">
        <v>0.977777777777778</v>
      </c>
      <c r="AD840" s="173">
        <v>-0.0219766728054021</v>
      </c>
    </row>
    <row r="841" spans="1:30">
      <c r="A841" s="175" t="s">
        <v>668</v>
      </c>
      <c r="B841" s="214" t="s">
        <v>1826</v>
      </c>
      <c r="C841" s="214" t="s">
        <v>837</v>
      </c>
      <c r="D841" s="153">
        <v>26</v>
      </c>
      <c r="E841" s="153">
        <v>26</v>
      </c>
      <c r="F841" s="151">
        <v>28</v>
      </c>
      <c r="G841" s="151">
        <v>28</v>
      </c>
      <c r="H841" s="151">
        <v>29</v>
      </c>
      <c r="I841" s="151">
        <v>29</v>
      </c>
      <c r="J841" s="172">
        <v>0.9</v>
      </c>
      <c r="K841" s="154">
        <v>1</v>
      </c>
      <c r="L841" s="154">
        <v>1</v>
      </c>
      <c r="M841" s="154">
        <v>1</v>
      </c>
      <c r="N841" s="207">
        <v>768</v>
      </c>
      <c r="O841" s="153">
        <v>747</v>
      </c>
      <c r="P841" s="153">
        <v>25</v>
      </c>
      <c r="Q841" s="151">
        <v>27</v>
      </c>
      <c r="R841" s="151">
        <v>28</v>
      </c>
      <c r="S841" s="154">
        <v>0.97265625</v>
      </c>
      <c r="T841" s="154">
        <v>0.961538461538462</v>
      </c>
      <c r="U841" s="155">
        <v>0.964285714285714</v>
      </c>
      <c r="V841" s="155">
        <v>0.96551724137931</v>
      </c>
      <c r="W841" s="173">
        <v>-0.00274725274725274</v>
      </c>
      <c r="X841" s="158">
        <v>192</v>
      </c>
      <c r="Y841" s="208">
        <v>185</v>
      </c>
      <c r="Z841" s="208">
        <v>197</v>
      </c>
      <c r="AA841" s="208">
        <v>191</v>
      </c>
      <c r="AB841" s="209">
        <v>0.963541666666667</v>
      </c>
      <c r="AC841" s="155">
        <v>0.969543147208122</v>
      </c>
      <c r="AD841" s="173">
        <v>-0.00600148054145522</v>
      </c>
    </row>
    <row r="842" spans="1:30">
      <c r="A842" s="175" t="s">
        <v>668</v>
      </c>
      <c r="B842" s="214" t="s">
        <v>1826</v>
      </c>
      <c r="C842" s="214" t="s">
        <v>838</v>
      </c>
      <c r="D842" s="153">
        <v>44</v>
      </c>
      <c r="E842" s="153">
        <v>44</v>
      </c>
      <c r="F842" s="151">
        <v>49</v>
      </c>
      <c r="G842" s="151">
        <v>49</v>
      </c>
      <c r="H842" s="151">
        <v>51</v>
      </c>
      <c r="I842" s="151">
        <v>51</v>
      </c>
      <c r="J842" s="172">
        <v>0.9</v>
      </c>
      <c r="K842" s="154">
        <v>1</v>
      </c>
      <c r="L842" s="154">
        <v>1</v>
      </c>
      <c r="M842" s="154">
        <v>1</v>
      </c>
      <c r="N842" s="207">
        <v>1321</v>
      </c>
      <c r="O842" s="153">
        <v>1306</v>
      </c>
      <c r="P842" s="153">
        <v>44</v>
      </c>
      <c r="Q842" s="151">
        <v>48</v>
      </c>
      <c r="R842" s="151">
        <v>51</v>
      </c>
      <c r="S842" s="154">
        <v>0.988644965934898</v>
      </c>
      <c r="T842" s="154">
        <v>1</v>
      </c>
      <c r="U842" s="155">
        <v>0.979591836734694</v>
      </c>
      <c r="V842" s="155">
        <v>1</v>
      </c>
      <c r="W842" s="173">
        <v>0.0204081632653061</v>
      </c>
      <c r="X842" s="158">
        <v>332</v>
      </c>
      <c r="Y842" s="208">
        <v>331</v>
      </c>
      <c r="Z842" s="208">
        <v>347</v>
      </c>
      <c r="AA842" s="208">
        <v>343</v>
      </c>
      <c r="AB842" s="209">
        <v>0.996987951807229</v>
      </c>
      <c r="AC842" s="155">
        <v>0.988472622478386</v>
      </c>
      <c r="AD842" s="173">
        <v>0.00851532932884269</v>
      </c>
    </row>
    <row r="843" spans="1:30">
      <c r="A843" s="175" t="s">
        <v>668</v>
      </c>
      <c r="B843" s="214" t="s">
        <v>1826</v>
      </c>
      <c r="C843" s="214" t="s">
        <v>839</v>
      </c>
      <c r="D843" s="153">
        <v>38</v>
      </c>
      <c r="E843" s="153">
        <v>38</v>
      </c>
      <c r="F843" s="151">
        <v>45</v>
      </c>
      <c r="G843" s="151">
        <v>42</v>
      </c>
      <c r="H843" s="151">
        <v>47</v>
      </c>
      <c r="I843" s="151">
        <v>45</v>
      </c>
      <c r="J843" s="172">
        <v>0.9</v>
      </c>
      <c r="K843" s="154">
        <v>1</v>
      </c>
      <c r="L843" s="154">
        <v>0.933333333333333</v>
      </c>
      <c r="M843" s="154">
        <v>0.957446808510638</v>
      </c>
      <c r="N843" s="207">
        <v>1159</v>
      </c>
      <c r="O843" s="153">
        <v>1131</v>
      </c>
      <c r="P843" s="153">
        <v>38</v>
      </c>
      <c r="Q843" s="151">
        <v>42</v>
      </c>
      <c r="R843" s="151">
        <v>45</v>
      </c>
      <c r="S843" s="154">
        <v>0.975841242450388</v>
      </c>
      <c r="T843" s="154">
        <v>1</v>
      </c>
      <c r="U843" s="155">
        <v>0.933333333333333</v>
      </c>
      <c r="V843" s="155">
        <v>0.957446808510638</v>
      </c>
      <c r="W843" s="173">
        <v>0.0666666666666667</v>
      </c>
      <c r="X843" s="158">
        <v>306</v>
      </c>
      <c r="Y843" s="208">
        <v>297</v>
      </c>
      <c r="Z843" s="208">
        <v>305</v>
      </c>
      <c r="AA843" s="208">
        <v>300</v>
      </c>
      <c r="AB843" s="209">
        <v>0.970588235294118</v>
      </c>
      <c r="AC843" s="155">
        <v>0.983606557377049</v>
      </c>
      <c r="AD843" s="173">
        <v>-0.0130183220829315</v>
      </c>
    </row>
    <row r="844" spans="1:30">
      <c r="A844" s="175" t="s">
        <v>668</v>
      </c>
      <c r="B844" s="214" t="s">
        <v>1826</v>
      </c>
      <c r="C844" s="214" t="s">
        <v>840</v>
      </c>
      <c r="D844" s="153">
        <v>29</v>
      </c>
      <c r="E844" s="153">
        <v>29</v>
      </c>
      <c r="F844" s="151">
        <v>36</v>
      </c>
      <c r="G844" s="151">
        <v>35</v>
      </c>
      <c r="H844" s="151">
        <v>36</v>
      </c>
      <c r="I844" s="151">
        <v>36</v>
      </c>
      <c r="J844" s="172">
        <v>0.9</v>
      </c>
      <c r="K844" s="154">
        <v>1</v>
      </c>
      <c r="L844" s="154">
        <v>0.972222222222222</v>
      </c>
      <c r="M844" s="154">
        <v>1</v>
      </c>
      <c r="N844" s="207">
        <v>924</v>
      </c>
      <c r="O844" s="153">
        <v>863</v>
      </c>
      <c r="P844" s="153">
        <v>26</v>
      </c>
      <c r="Q844" s="151">
        <v>34</v>
      </c>
      <c r="R844" s="151">
        <v>36</v>
      </c>
      <c r="S844" s="154">
        <v>0.933982683982684</v>
      </c>
      <c r="T844" s="154">
        <v>0.896551724137931</v>
      </c>
      <c r="U844" s="155">
        <v>0.944444444444444</v>
      </c>
      <c r="V844" s="155">
        <v>1</v>
      </c>
      <c r="W844" s="173">
        <v>-0.0478927203065134</v>
      </c>
      <c r="X844" s="158">
        <v>239</v>
      </c>
      <c r="Y844" s="208">
        <v>229</v>
      </c>
      <c r="Z844" s="208">
        <v>237</v>
      </c>
      <c r="AA844" s="208">
        <v>218</v>
      </c>
      <c r="AB844" s="209">
        <v>0.9581589958159</v>
      </c>
      <c r="AC844" s="155">
        <v>0.919831223628692</v>
      </c>
      <c r="AD844" s="173">
        <v>0.0383277721872076</v>
      </c>
    </row>
    <row r="845" spans="1:30">
      <c r="A845" s="175" t="s">
        <v>668</v>
      </c>
      <c r="B845" s="214" t="s">
        <v>1826</v>
      </c>
      <c r="C845" s="214" t="s">
        <v>841</v>
      </c>
      <c r="D845" s="153">
        <v>21</v>
      </c>
      <c r="E845" s="153">
        <v>21</v>
      </c>
      <c r="F845" s="151">
        <v>26</v>
      </c>
      <c r="G845" s="151">
        <v>26</v>
      </c>
      <c r="H845" s="151">
        <v>25</v>
      </c>
      <c r="I845" s="151">
        <v>25</v>
      </c>
      <c r="J845" s="172">
        <v>0.9</v>
      </c>
      <c r="K845" s="154">
        <v>1</v>
      </c>
      <c r="L845" s="154">
        <v>1</v>
      </c>
      <c r="M845" s="154">
        <v>1</v>
      </c>
      <c r="N845" s="207">
        <v>674</v>
      </c>
      <c r="O845" s="153">
        <v>595</v>
      </c>
      <c r="P845" s="153">
        <v>19</v>
      </c>
      <c r="Q845" s="151">
        <v>24</v>
      </c>
      <c r="R845" s="151">
        <v>21</v>
      </c>
      <c r="S845" s="154">
        <v>0.882789317507418</v>
      </c>
      <c r="T845" s="154">
        <v>0.904761904761905</v>
      </c>
      <c r="U845" s="155">
        <v>0.923076923076923</v>
      </c>
      <c r="V845" s="155">
        <v>0.84</v>
      </c>
      <c r="W845" s="173">
        <v>-0.0183150183150184</v>
      </c>
      <c r="X845" s="158">
        <v>167</v>
      </c>
      <c r="Y845" s="208">
        <v>146</v>
      </c>
      <c r="Z845" s="208">
        <v>168</v>
      </c>
      <c r="AA845" s="208">
        <v>146</v>
      </c>
      <c r="AB845" s="209">
        <v>0.874251497005988</v>
      </c>
      <c r="AC845" s="155">
        <v>0.869047619047619</v>
      </c>
      <c r="AD845" s="173">
        <v>0.00520387795836896</v>
      </c>
    </row>
    <row r="846" spans="1:30">
      <c r="A846" s="175" t="s">
        <v>668</v>
      </c>
      <c r="B846" s="214" t="s">
        <v>1826</v>
      </c>
      <c r="C846" s="214" t="s">
        <v>842</v>
      </c>
      <c r="D846" s="153">
        <v>13</v>
      </c>
      <c r="E846" s="153">
        <v>13</v>
      </c>
      <c r="F846" s="151">
        <v>13</v>
      </c>
      <c r="G846" s="151">
        <v>13</v>
      </c>
      <c r="H846" s="151">
        <v>13</v>
      </c>
      <c r="I846" s="151">
        <v>13</v>
      </c>
      <c r="J846" s="172">
        <v>0.9</v>
      </c>
      <c r="K846" s="154">
        <v>1</v>
      </c>
      <c r="L846" s="154">
        <v>1</v>
      </c>
      <c r="M846" s="154">
        <v>1</v>
      </c>
      <c r="N846" s="207">
        <v>332</v>
      </c>
      <c r="O846" s="153">
        <v>302</v>
      </c>
      <c r="P846" s="153">
        <v>10</v>
      </c>
      <c r="Q846" s="151">
        <v>12</v>
      </c>
      <c r="R846" s="151">
        <v>12</v>
      </c>
      <c r="S846" s="154">
        <v>0.909638554216867</v>
      </c>
      <c r="T846" s="154">
        <v>0.769230769230769</v>
      </c>
      <c r="U846" s="155">
        <v>0.923076923076923</v>
      </c>
      <c r="V846" s="155">
        <v>0.923076923076923</v>
      </c>
      <c r="W846" s="173">
        <v>-0.153846153846154</v>
      </c>
      <c r="X846" s="158">
        <v>86</v>
      </c>
      <c r="Y846" s="208">
        <v>75</v>
      </c>
      <c r="Z846" s="208">
        <v>85</v>
      </c>
      <c r="AA846" s="208">
        <v>78</v>
      </c>
      <c r="AB846" s="209">
        <v>0.872093023255814</v>
      </c>
      <c r="AC846" s="155">
        <v>0.917647058823529</v>
      </c>
      <c r="AD846" s="173">
        <v>-0.0455540355677154</v>
      </c>
    </row>
    <row r="847" spans="1:30">
      <c r="A847" s="175" t="s">
        <v>668</v>
      </c>
      <c r="B847" s="214" t="s">
        <v>1826</v>
      </c>
      <c r="C847" s="214" t="s">
        <v>843</v>
      </c>
      <c r="D847" s="153">
        <v>47</v>
      </c>
      <c r="E847" s="153">
        <v>47</v>
      </c>
      <c r="F847" s="151">
        <v>50</v>
      </c>
      <c r="G847" s="151">
        <v>50</v>
      </c>
      <c r="H847" s="151">
        <v>56</v>
      </c>
      <c r="I847" s="151">
        <v>56</v>
      </c>
      <c r="J847" s="172">
        <v>0.9</v>
      </c>
      <c r="K847" s="154">
        <v>1</v>
      </c>
      <c r="L847" s="154">
        <v>1</v>
      </c>
      <c r="M847" s="154">
        <v>1</v>
      </c>
      <c r="N847" s="207">
        <v>1387</v>
      </c>
      <c r="O847" s="153">
        <v>1338</v>
      </c>
      <c r="P847" s="153">
        <v>46</v>
      </c>
      <c r="Q847" s="151">
        <v>49</v>
      </c>
      <c r="R847" s="151">
        <v>56</v>
      </c>
      <c r="S847" s="154">
        <v>0.964671953857246</v>
      </c>
      <c r="T847" s="154">
        <v>0.978723404255319</v>
      </c>
      <c r="U847" s="155">
        <v>0.98</v>
      </c>
      <c r="V847" s="155">
        <v>1</v>
      </c>
      <c r="W847" s="173">
        <v>-0.00127659574468086</v>
      </c>
      <c r="X847" s="158">
        <v>362</v>
      </c>
      <c r="Y847" s="208">
        <v>354</v>
      </c>
      <c r="Z847" s="208">
        <v>363</v>
      </c>
      <c r="AA847" s="208">
        <v>353</v>
      </c>
      <c r="AB847" s="209">
        <v>0.977900552486188</v>
      </c>
      <c r="AC847" s="155">
        <v>0.972451790633609</v>
      </c>
      <c r="AD847" s="173">
        <v>0.00544876185257892</v>
      </c>
    </row>
    <row r="848" spans="1:30">
      <c r="A848" s="175" t="s">
        <v>668</v>
      </c>
      <c r="B848" s="214" t="s">
        <v>1826</v>
      </c>
      <c r="C848" s="214" t="s">
        <v>844</v>
      </c>
      <c r="D848" s="153">
        <v>53</v>
      </c>
      <c r="E848" s="153">
        <v>52</v>
      </c>
      <c r="F848" s="151">
        <v>59</v>
      </c>
      <c r="G848" s="151">
        <v>58</v>
      </c>
      <c r="H848" s="151">
        <v>63</v>
      </c>
      <c r="I848" s="151">
        <v>62</v>
      </c>
      <c r="J848" s="172">
        <v>0.9</v>
      </c>
      <c r="K848" s="154">
        <v>0.981132075471698</v>
      </c>
      <c r="L848" s="154">
        <v>0.983050847457627</v>
      </c>
      <c r="M848" s="154">
        <v>0.984126984126984</v>
      </c>
      <c r="N848" s="207">
        <v>1664</v>
      </c>
      <c r="O848" s="153">
        <v>1550</v>
      </c>
      <c r="P848" s="153">
        <v>48</v>
      </c>
      <c r="Q848" s="151">
        <v>55</v>
      </c>
      <c r="R848" s="151">
        <v>56</v>
      </c>
      <c r="S848" s="154">
        <v>0.931490384615385</v>
      </c>
      <c r="T848" s="154">
        <v>0.905660377358491</v>
      </c>
      <c r="U848" s="155">
        <v>0.932203389830508</v>
      </c>
      <c r="V848" s="155">
        <v>0.888888888888889</v>
      </c>
      <c r="W848" s="173">
        <v>-0.0265430124720178</v>
      </c>
      <c r="X848" s="158">
        <v>420</v>
      </c>
      <c r="Y848" s="208">
        <v>390</v>
      </c>
      <c r="Z848" s="208">
        <v>426</v>
      </c>
      <c r="AA848" s="208">
        <v>402</v>
      </c>
      <c r="AB848" s="209">
        <v>0.928571428571429</v>
      </c>
      <c r="AC848" s="155">
        <v>0.943661971830986</v>
      </c>
      <c r="AD848" s="173">
        <v>-0.0150905432595573</v>
      </c>
    </row>
    <row r="849" spans="1:30">
      <c r="A849" s="175" t="s">
        <v>668</v>
      </c>
      <c r="B849" s="214" t="s">
        <v>1823</v>
      </c>
      <c r="C849" s="214" t="s">
        <v>845</v>
      </c>
      <c r="D849" s="153">
        <v>25</v>
      </c>
      <c r="E849" s="153">
        <v>25</v>
      </c>
      <c r="F849" s="151">
        <v>25</v>
      </c>
      <c r="G849" s="151">
        <v>25</v>
      </c>
      <c r="H849" s="151">
        <v>26</v>
      </c>
      <c r="I849" s="151">
        <v>26</v>
      </c>
      <c r="J849" s="172">
        <v>0.9</v>
      </c>
      <c r="K849" s="154">
        <v>1</v>
      </c>
      <c r="L849" s="154">
        <v>1</v>
      </c>
      <c r="M849" s="154">
        <v>1</v>
      </c>
      <c r="N849" s="207">
        <v>690</v>
      </c>
      <c r="O849" s="153">
        <v>635</v>
      </c>
      <c r="P849" s="153">
        <v>23</v>
      </c>
      <c r="Q849" s="151">
        <v>24</v>
      </c>
      <c r="R849" s="151">
        <v>24</v>
      </c>
      <c r="S849" s="154">
        <v>0.920289855072464</v>
      </c>
      <c r="T849" s="154">
        <v>0.92</v>
      </c>
      <c r="U849" s="155">
        <v>0.96</v>
      </c>
      <c r="V849" s="155">
        <v>0.923076923076923</v>
      </c>
      <c r="W849" s="173">
        <v>-0.0399999999999999</v>
      </c>
      <c r="X849" s="158">
        <v>176</v>
      </c>
      <c r="Y849" s="208">
        <v>164</v>
      </c>
      <c r="Z849" s="208">
        <v>179</v>
      </c>
      <c r="AA849" s="208">
        <v>165</v>
      </c>
      <c r="AB849" s="209">
        <v>0.931818181818182</v>
      </c>
      <c r="AC849" s="155">
        <v>0.921787709497207</v>
      </c>
      <c r="AD849" s="173">
        <v>0.0100304723209751</v>
      </c>
    </row>
    <row r="850" spans="1:30">
      <c r="A850" s="175" t="s">
        <v>668</v>
      </c>
      <c r="B850" s="214" t="s">
        <v>1823</v>
      </c>
      <c r="C850" s="214" t="s">
        <v>846</v>
      </c>
      <c r="D850" s="153">
        <v>25</v>
      </c>
      <c r="E850" s="153">
        <v>25</v>
      </c>
      <c r="F850" s="151">
        <v>25</v>
      </c>
      <c r="G850" s="151">
        <v>24</v>
      </c>
      <c r="H850" s="151">
        <v>26</v>
      </c>
      <c r="I850" s="151">
        <v>26</v>
      </c>
      <c r="J850" s="172">
        <v>0.9</v>
      </c>
      <c r="K850" s="154">
        <v>1</v>
      </c>
      <c r="L850" s="154">
        <v>0.96</v>
      </c>
      <c r="M850" s="154">
        <v>1</v>
      </c>
      <c r="N850" s="207">
        <v>708</v>
      </c>
      <c r="O850" s="153">
        <v>674</v>
      </c>
      <c r="P850" s="153">
        <v>25</v>
      </c>
      <c r="Q850" s="151">
        <v>24</v>
      </c>
      <c r="R850" s="151">
        <v>26</v>
      </c>
      <c r="S850" s="154">
        <v>0.951977401129944</v>
      </c>
      <c r="T850" s="154">
        <v>1</v>
      </c>
      <c r="U850" s="155">
        <v>0.96</v>
      </c>
      <c r="V850" s="155">
        <v>1</v>
      </c>
      <c r="W850" s="173">
        <v>0.04</v>
      </c>
      <c r="X850" s="158">
        <v>176</v>
      </c>
      <c r="Y850" s="208">
        <v>170</v>
      </c>
      <c r="Z850" s="208">
        <v>186</v>
      </c>
      <c r="AA850" s="208">
        <v>174</v>
      </c>
      <c r="AB850" s="209">
        <v>0.965909090909091</v>
      </c>
      <c r="AC850" s="155">
        <v>0.935483870967742</v>
      </c>
      <c r="AD850" s="173">
        <v>0.0304252199413491</v>
      </c>
    </row>
    <row r="851" spans="1:30">
      <c r="A851" s="175" t="s">
        <v>668</v>
      </c>
      <c r="B851" s="214" t="s">
        <v>1823</v>
      </c>
      <c r="C851" s="214" t="s">
        <v>847</v>
      </c>
      <c r="D851" s="153">
        <v>38</v>
      </c>
      <c r="E851" s="153">
        <v>38</v>
      </c>
      <c r="F851" s="151">
        <v>39</v>
      </c>
      <c r="G851" s="151">
        <v>39</v>
      </c>
      <c r="H851" s="151">
        <v>40</v>
      </c>
      <c r="I851" s="151">
        <v>40</v>
      </c>
      <c r="J851" s="172">
        <v>0.9</v>
      </c>
      <c r="K851" s="154">
        <v>1</v>
      </c>
      <c r="L851" s="154">
        <v>1</v>
      </c>
      <c r="M851" s="154">
        <v>1</v>
      </c>
      <c r="N851" s="207">
        <v>1028</v>
      </c>
      <c r="O851" s="153">
        <v>1013</v>
      </c>
      <c r="P851" s="153">
        <v>38</v>
      </c>
      <c r="Q851" s="151">
        <v>39</v>
      </c>
      <c r="R851" s="151">
        <v>39</v>
      </c>
      <c r="S851" s="154">
        <v>0.985408560311284</v>
      </c>
      <c r="T851" s="154">
        <v>1</v>
      </c>
      <c r="U851" s="155">
        <v>1</v>
      </c>
      <c r="V851" s="155">
        <v>0.975</v>
      </c>
      <c r="W851" s="173">
        <v>0</v>
      </c>
      <c r="X851" s="158">
        <v>265</v>
      </c>
      <c r="Y851" s="208">
        <v>263</v>
      </c>
      <c r="Z851" s="208">
        <v>268</v>
      </c>
      <c r="AA851" s="208">
        <v>265</v>
      </c>
      <c r="AB851" s="209">
        <v>0.992452830188679</v>
      </c>
      <c r="AC851" s="155">
        <v>0.988805970149254</v>
      </c>
      <c r="AD851" s="173">
        <v>0.00364686003942549</v>
      </c>
    </row>
    <row r="852" spans="1:30">
      <c r="A852" s="175" t="s">
        <v>668</v>
      </c>
      <c r="B852" s="214" t="s">
        <v>1823</v>
      </c>
      <c r="C852" s="214" t="s">
        <v>848</v>
      </c>
      <c r="D852" s="153">
        <v>29</v>
      </c>
      <c r="E852" s="153">
        <v>29</v>
      </c>
      <c r="F852" s="151">
        <v>29</v>
      </c>
      <c r="G852" s="151">
        <v>29</v>
      </c>
      <c r="H852" s="151">
        <v>29</v>
      </c>
      <c r="I852" s="151">
        <v>29</v>
      </c>
      <c r="J852" s="172">
        <v>0.9</v>
      </c>
      <c r="K852" s="154">
        <v>1</v>
      </c>
      <c r="L852" s="154">
        <v>1</v>
      </c>
      <c r="M852" s="154">
        <v>1</v>
      </c>
      <c r="N852" s="207">
        <v>794</v>
      </c>
      <c r="O852" s="153">
        <v>775</v>
      </c>
      <c r="P852" s="153">
        <v>29</v>
      </c>
      <c r="Q852" s="151">
        <v>27</v>
      </c>
      <c r="R852" s="151">
        <v>27</v>
      </c>
      <c r="S852" s="154">
        <v>0.976070528967254</v>
      </c>
      <c r="T852" s="154">
        <v>1</v>
      </c>
      <c r="U852" s="155">
        <v>0.931034482758621</v>
      </c>
      <c r="V852" s="155">
        <v>0.931034482758621</v>
      </c>
      <c r="W852" s="173">
        <v>0.0689655172413793</v>
      </c>
      <c r="X852" s="158">
        <v>204</v>
      </c>
      <c r="Y852" s="208">
        <v>199</v>
      </c>
      <c r="Z852" s="208">
        <v>207</v>
      </c>
      <c r="AA852" s="208">
        <v>201</v>
      </c>
      <c r="AB852" s="209">
        <v>0.975490196078431</v>
      </c>
      <c r="AC852" s="155">
        <v>0.971014492753623</v>
      </c>
      <c r="AD852" s="173">
        <v>0.00447570332480818</v>
      </c>
    </row>
    <row r="853" spans="1:30">
      <c r="A853" s="175" t="s">
        <v>668</v>
      </c>
      <c r="B853" s="214" t="s">
        <v>1823</v>
      </c>
      <c r="C853" s="214" t="s">
        <v>849</v>
      </c>
      <c r="D853" s="153">
        <v>36</v>
      </c>
      <c r="E853" s="153">
        <v>36</v>
      </c>
      <c r="F853" s="151">
        <v>38</v>
      </c>
      <c r="G853" s="151">
        <v>38</v>
      </c>
      <c r="H853" s="151">
        <v>41</v>
      </c>
      <c r="I853" s="151">
        <v>41</v>
      </c>
      <c r="J853" s="172">
        <v>0.9</v>
      </c>
      <c r="K853" s="154">
        <v>1</v>
      </c>
      <c r="L853" s="154">
        <v>1</v>
      </c>
      <c r="M853" s="154">
        <v>1</v>
      </c>
      <c r="N853" s="207">
        <v>1049</v>
      </c>
      <c r="O853" s="153">
        <v>1046</v>
      </c>
      <c r="P853" s="153">
        <v>36</v>
      </c>
      <c r="Q853" s="151">
        <v>38</v>
      </c>
      <c r="R853" s="151">
        <v>41</v>
      </c>
      <c r="S853" s="154">
        <v>0.997140133460439</v>
      </c>
      <c r="T853" s="154">
        <v>1</v>
      </c>
      <c r="U853" s="155">
        <v>1</v>
      </c>
      <c r="V853" s="155">
        <v>1</v>
      </c>
      <c r="W853" s="173">
        <v>0</v>
      </c>
      <c r="X853" s="158">
        <v>267</v>
      </c>
      <c r="Y853" s="208">
        <v>267</v>
      </c>
      <c r="Z853" s="208">
        <v>272</v>
      </c>
      <c r="AA853" s="208">
        <v>270</v>
      </c>
      <c r="AB853" s="209">
        <v>1</v>
      </c>
      <c r="AC853" s="155">
        <v>0.992647058823529</v>
      </c>
      <c r="AD853" s="173">
        <v>0.00735294117647056</v>
      </c>
    </row>
    <row r="854" spans="1:30">
      <c r="A854" s="175" t="s">
        <v>668</v>
      </c>
      <c r="B854" s="214" t="s">
        <v>1823</v>
      </c>
      <c r="C854" s="214" t="s">
        <v>850</v>
      </c>
      <c r="D854" s="153">
        <v>35</v>
      </c>
      <c r="E854" s="153">
        <v>35</v>
      </c>
      <c r="F854" s="151">
        <v>38</v>
      </c>
      <c r="G854" s="151">
        <v>38</v>
      </c>
      <c r="H854" s="151">
        <v>42</v>
      </c>
      <c r="I854" s="151">
        <v>42</v>
      </c>
      <c r="J854" s="172">
        <v>0.9</v>
      </c>
      <c r="K854" s="154">
        <v>1</v>
      </c>
      <c r="L854" s="154">
        <v>1</v>
      </c>
      <c r="M854" s="154">
        <v>1</v>
      </c>
      <c r="N854" s="207">
        <v>1035</v>
      </c>
      <c r="O854" s="153">
        <v>935</v>
      </c>
      <c r="P854" s="153">
        <v>32</v>
      </c>
      <c r="Q854" s="151">
        <v>33</v>
      </c>
      <c r="R854" s="151">
        <v>36</v>
      </c>
      <c r="S854" s="154">
        <v>0.903381642512077</v>
      </c>
      <c r="T854" s="154">
        <v>0.914285714285714</v>
      </c>
      <c r="U854" s="155">
        <v>0.868421052631579</v>
      </c>
      <c r="V854" s="155">
        <v>0.857142857142857</v>
      </c>
      <c r="W854" s="173">
        <v>0.0458646616541353</v>
      </c>
      <c r="X854" s="158">
        <v>267</v>
      </c>
      <c r="Y854" s="208">
        <v>237</v>
      </c>
      <c r="Z854" s="208">
        <v>269</v>
      </c>
      <c r="AA854" s="208">
        <v>247</v>
      </c>
      <c r="AB854" s="209">
        <v>0.887640449438202</v>
      </c>
      <c r="AC854" s="155">
        <v>0.9182156133829</v>
      </c>
      <c r="AD854" s="173">
        <v>-0.0305751639446974</v>
      </c>
    </row>
    <row r="855" spans="1:30">
      <c r="A855" s="175" t="s">
        <v>668</v>
      </c>
      <c r="B855" s="214" t="s">
        <v>1823</v>
      </c>
      <c r="C855" s="214" t="s">
        <v>851</v>
      </c>
      <c r="D855" s="153">
        <v>31</v>
      </c>
      <c r="E855" s="153">
        <v>31</v>
      </c>
      <c r="F855" s="151">
        <v>32</v>
      </c>
      <c r="G855" s="151">
        <v>32</v>
      </c>
      <c r="H855" s="151">
        <v>32</v>
      </c>
      <c r="I855" s="151">
        <v>32</v>
      </c>
      <c r="J855" s="172">
        <v>0.9</v>
      </c>
      <c r="K855" s="154">
        <v>1</v>
      </c>
      <c r="L855" s="154">
        <v>1</v>
      </c>
      <c r="M855" s="154">
        <v>1</v>
      </c>
      <c r="N855" s="207">
        <v>845</v>
      </c>
      <c r="O855" s="153">
        <v>828</v>
      </c>
      <c r="P855" s="153">
        <v>31</v>
      </c>
      <c r="Q855" s="151">
        <v>32</v>
      </c>
      <c r="R855" s="151">
        <v>32</v>
      </c>
      <c r="S855" s="154">
        <v>0.979881656804734</v>
      </c>
      <c r="T855" s="154">
        <v>1</v>
      </c>
      <c r="U855" s="155">
        <v>1</v>
      </c>
      <c r="V855" s="155">
        <v>1</v>
      </c>
      <c r="W855" s="173">
        <v>0</v>
      </c>
      <c r="X855" s="158">
        <v>218</v>
      </c>
      <c r="Y855" s="208">
        <v>213</v>
      </c>
      <c r="Z855" s="208">
        <v>218</v>
      </c>
      <c r="AA855" s="208">
        <v>214</v>
      </c>
      <c r="AB855" s="209">
        <v>0.977064220183486</v>
      </c>
      <c r="AC855" s="155">
        <v>0.981651376146789</v>
      </c>
      <c r="AD855" s="173">
        <v>-0.00458715596330272</v>
      </c>
    </row>
    <row r="856" spans="1:30">
      <c r="A856" s="175" t="s">
        <v>668</v>
      </c>
      <c r="B856" s="214" t="s">
        <v>1823</v>
      </c>
      <c r="C856" s="214" t="s">
        <v>852</v>
      </c>
      <c r="D856" s="153">
        <v>21</v>
      </c>
      <c r="E856" s="153">
        <v>21</v>
      </c>
      <c r="F856" s="151">
        <v>24</v>
      </c>
      <c r="G856" s="151">
        <v>24</v>
      </c>
      <c r="H856" s="151">
        <v>24</v>
      </c>
      <c r="I856" s="151">
        <v>23</v>
      </c>
      <c r="J856" s="172">
        <v>0.9</v>
      </c>
      <c r="K856" s="154">
        <v>1</v>
      </c>
      <c r="L856" s="154">
        <v>1</v>
      </c>
      <c r="M856" s="154">
        <v>0.958333333333333</v>
      </c>
      <c r="N856" s="207">
        <v>584</v>
      </c>
      <c r="O856" s="153">
        <v>491</v>
      </c>
      <c r="P856" s="153">
        <v>18</v>
      </c>
      <c r="Q856" s="151">
        <v>22</v>
      </c>
      <c r="R856" s="151">
        <v>20</v>
      </c>
      <c r="S856" s="154">
        <v>0.840753424657534</v>
      </c>
      <c r="T856" s="154">
        <v>0.857142857142857</v>
      </c>
      <c r="U856" s="155">
        <v>0.916666666666667</v>
      </c>
      <c r="V856" s="155">
        <v>0.833333333333333</v>
      </c>
      <c r="W856" s="173">
        <v>-0.0595238095238095</v>
      </c>
      <c r="X856" s="158">
        <v>152</v>
      </c>
      <c r="Y856" s="208">
        <v>129</v>
      </c>
      <c r="Z856" s="208">
        <v>153</v>
      </c>
      <c r="AA856" s="208">
        <v>128</v>
      </c>
      <c r="AB856" s="209">
        <v>0.848684210526316</v>
      </c>
      <c r="AC856" s="155">
        <v>0.836601307189543</v>
      </c>
      <c r="AD856" s="173">
        <v>0.0120829033367733</v>
      </c>
    </row>
    <row r="857" spans="1:30">
      <c r="A857" s="175" t="s">
        <v>668</v>
      </c>
      <c r="B857" s="214" t="s">
        <v>1823</v>
      </c>
      <c r="C857" s="214" t="s">
        <v>853</v>
      </c>
      <c r="D857" s="153">
        <v>32</v>
      </c>
      <c r="E857" s="153">
        <v>30</v>
      </c>
      <c r="F857" s="151">
        <v>32</v>
      </c>
      <c r="G857" s="151">
        <v>30</v>
      </c>
      <c r="H857" s="151">
        <v>32</v>
      </c>
      <c r="I857" s="151">
        <v>29</v>
      </c>
      <c r="J857" s="172">
        <v>0.9</v>
      </c>
      <c r="K857" s="154">
        <v>0.9375</v>
      </c>
      <c r="L857" s="154">
        <v>0.9375</v>
      </c>
      <c r="M857" s="154">
        <v>0.90625</v>
      </c>
      <c r="N857" s="207">
        <v>819</v>
      </c>
      <c r="O857" s="153">
        <v>761</v>
      </c>
      <c r="P857" s="153">
        <v>25</v>
      </c>
      <c r="Q857" s="151">
        <v>28</v>
      </c>
      <c r="R857" s="151">
        <v>28</v>
      </c>
      <c r="S857" s="154">
        <v>0.929181929181929</v>
      </c>
      <c r="T857" s="154">
        <v>0.78125</v>
      </c>
      <c r="U857" s="155">
        <v>0.875</v>
      </c>
      <c r="V857" s="155">
        <v>0.875</v>
      </c>
      <c r="W857" s="173">
        <v>-0.09375</v>
      </c>
      <c r="X857" s="158">
        <v>218</v>
      </c>
      <c r="Y857" s="208">
        <v>195</v>
      </c>
      <c r="Z857" s="208">
        <v>207</v>
      </c>
      <c r="AA857" s="208">
        <v>197</v>
      </c>
      <c r="AB857" s="209">
        <v>0.894495412844037</v>
      </c>
      <c r="AC857" s="155">
        <v>0.951690821256039</v>
      </c>
      <c r="AD857" s="173">
        <v>-0.057195408412002</v>
      </c>
    </row>
    <row r="858" spans="1:30">
      <c r="A858" s="175" t="s">
        <v>668</v>
      </c>
      <c r="B858" s="214" t="s">
        <v>1823</v>
      </c>
      <c r="C858" s="214" t="s">
        <v>854</v>
      </c>
      <c r="D858" s="153">
        <v>27</v>
      </c>
      <c r="E858" s="153">
        <v>26</v>
      </c>
      <c r="F858" s="151">
        <v>26</v>
      </c>
      <c r="G858" s="151">
        <v>26</v>
      </c>
      <c r="H858" s="151">
        <v>26</v>
      </c>
      <c r="I858" s="151">
        <v>26</v>
      </c>
      <c r="J858" s="172">
        <v>0.9</v>
      </c>
      <c r="K858" s="154">
        <v>0.962962962962963</v>
      </c>
      <c r="L858" s="154">
        <v>1</v>
      </c>
      <c r="M858" s="154">
        <v>1</v>
      </c>
      <c r="N858" s="207">
        <v>685</v>
      </c>
      <c r="O858" s="153">
        <v>602</v>
      </c>
      <c r="P858" s="153">
        <v>24</v>
      </c>
      <c r="Q858" s="151">
        <v>25</v>
      </c>
      <c r="R858" s="151">
        <v>23</v>
      </c>
      <c r="S858" s="154">
        <v>0.878832116788321</v>
      </c>
      <c r="T858" s="154">
        <v>0.888888888888889</v>
      </c>
      <c r="U858" s="155">
        <v>0.961538461538462</v>
      </c>
      <c r="V858" s="155">
        <v>0.884615384615385</v>
      </c>
      <c r="W858" s="173">
        <v>-0.0726495726495727</v>
      </c>
      <c r="X858" s="158">
        <v>175</v>
      </c>
      <c r="Y858" s="208">
        <v>154</v>
      </c>
      <c r="Z858" s="208">
        <v>177</v>
      </c>
      <c r="AA858" s="208">
        <v>153</v>
      </c>
      <c r="AB858" s="209">
        <v>0.88</v>
      </c>
      <c r="AC858" s="155">
        <v>0.864406779661017</v>
      </c>
      <c r="AD858" s="173">
        <v>0.015593220338983</v>
      </c>
    </row>
    <row r="859" spans="1:30">
      <c r="A859" s="175" t="s">
        <v>668</v>
      </c>
      <c r="B859" s="214" t="s">
        <v>1823</v>
      </c>
      <c r="C859" s="214" t="s">
        <v>855</v>
      </c>
      <c r="D859" s="153">
        <v>27</v>
      </c>
      <c r="E859" s="153">
        <v>27</v>
      </c>
      <c r="F859" s="151">
        <v>29</v>
      </c>
      <c r="G859" s="151">
        <v>29</v>
      </c>
      <c r="H859" s="151">
        <v>31</v>
      </c>
      <c r="I859" s="151">
        <v>31</v>
      </c>
      <c r="J859" s="172">
        <v>0.9</v>
      </c>
      <c r="K859" s="154">
        <v>1</v>
      </c>
      <c r="L859" s="154">
        <v>1</v>
      </c>
      <c r="M859" s="154">
        <v>1</v>
      </c>
      <c r="N859" s="207">
        <v>763</v>
      </c>
      <c r="O859" s="153">
        <v>735</v>
      </c>
      <c r="P859" s="153">
        <v>27</v>
      </c>
      <c r="Q859" s="151">
        <v>27</v>
      </c>
      <c r="R859" s="151">
        <v>30</v>
      </c>
      <c r="S859" s="154">
        <v>0.963302752293578</v>
      </c>
      <c r="T859" s="154">
        <v>1</v>
      </c>
      <c r="U859" s="155">
        <v>0.931034482758621</v>
      </c>
      <c r="V859" s="155">
        <v>0.967741935483871</v>
      </c>
      <c r="W859" s="173">
        <v>0.0689655172413793</v>
      </c>
      <c r="X859" s="158">
        <v>199</v>
      </c>
      <c r="Y859" s="208">
        <v>193</v>
      </c>
      <c r="Z859" s="208">
        <v>193</v>
      </c>
      <c r="AA859" s="208">
        <v>186</v>
      </c>
      <c r="AB859" s="209">
        <v>0.969849246231156</v>
      </c>
      <c r="AC859" s="155">
        <v>0.963730569948187</v>
      </c>
      <c r="AD859" s="173">
        <v>0.00611867628296925</v>
      </c>
    </row>
    <row r="860" spans="1:30">
      <c r="A860" s="175" t="s">
        <v>668</v>
      </c>
      <c r="B860" s="214" t="s">
        <v>1823</v>
      </c>
      <c r="C860" s="214" t="s">
        <v>856</v>
      </c>
      <c r="D860" s="153">
        <v>40</v>
      </c>
      <c r="E860" s="153">
        <v>40</v>
      </c>
      <c r="F860" s="151">
        <v>45</v>
      </c>
      <c r="G860" s="151">
        <v>45</v>
      </c>
      <c r="H860" s="151">
        <v>45</v>
      </c>
      <c r="I860" s="151">
        <v>45</v>
      </c>
      <c r="J860" s="172">
        <v>0.9</v>
      </c>
      <c r="K860" s="154">
        <v>1</v>
      </c>
      <c r="L860" s="154">
        <v>1</v>
      </c>
      <c r="M860" s="154">
        <v>1</v>
      </c>
      <c r="N860" s="207">
        <v>1145</v>
      </c>
      <c r="O860" s="153">
        <v>1120</v>
      </c>
      <c r="P860" s="153">
        <v>40</v>
      </c>
      <c r="Q860" s="151">
        <v>42</v>
      </c>
      <c r="R860" s="151">
        <v>44</v>
      </c>
      <c r="S860" s="154">
        <v>0.978165938864629</v>
      </c>
      <c r="T860" s="154">
        <v>1</v>
      </c>
      <c r="U860" s="155">
        <v>0.933333333333333</v>
      </c>
      <c r="V860" s="155">
        <v>0.977777777777778</v>
      </c>
      <c r="W860" s="173">
        <v>0.0666666666666667</v>
      </c>
      <c r="X860" s="158">
        <v>297</v>
      </c>
      <c r="Y860" s="208">
        <v>290</v>
      </c>
      <c r="Z860" s="208">
        <v>289</v>
      </c>
      <c r="AA860" s="208">
        <v>284</v>
      </c>
      <c r="AB860" s="209">
        <v>0.976430976430976</v>
      </c>
      <c r="AC860" s="155">
        <v>0.982698961937716</v>
      </c>
      <c r="AD860" s="173">
        <v>-0.00626798550673979</v>
      </c>
    </row>
    <row r="861" spans="1:30">
      <c r="A861" s="175" t="s">
        <v>668</v>
      </c>
      <c r="B861" s="214" t="s">
        <v>1823</v>
      </c>
      <c r="C861" s="214" t="s">
        <v>857</v>
      </c>
      <c r="D861" s="153">
        <v>28</v>
      </c>
      <c r="E861" s="153">
        <v>28</v>
      </c>
      <c r="F861" s="151">
        <v>27</v>
      </c>
      <c r="G861" s="151">
        <v>27</v>
      </c>
      <c r="H861" s="151">
        <v>29</v>
      </c>
      <c r="I861" s="151">
        <v>29</v>
      </c>
      <c r="J861" s="172">
        <v>0.9</v>
      </c>
      <c r="K861" s="154">
        <v>1</v>
      </c>
      <c r="L861" s="154">
        <v>1</v>
      </c>
      <c r="M861" s="154">
        <v>1</v>
      </c>
      <c r="N861" s="207">
        <v>750</v>
      </c>
      <c r="O861" s="153">
        <v>743</v>
      </c>
      <c r="P861" s="153">
        <v>28</v>
      </c>
      <c r="Q861" s="151">
        <v>27</v>
      </c>
      <c r="R861" s="151">
        <v>29</v>
      </c>
      <c r="S861" s="154">
        <v>0.990666666666667</v>
      </c>
      <c r="T861" s="154">
        <v>1</v>
      </c>
      <c r="U861" s="155">
        <v>1</v>
      </c>
      <c r="V861" s="155">
        <v>1</v>
      </c>
      <c r="W861" s="173">
        <v>0</v>
      </c>
      <c r="X861" s="158">
        <v>195</v>
      </c>
      <c r="Y861" s="208">
        <v>195</v>
      </c>
      <c r="Z861" s="208">
        <v>193</v>
      </c>
      <c r="AA861" s="208">
        <v>189</v>
      </c>
      <c r="AB861" s="209">
        <v>1</v>
      </c>
      <c r="AC861" s="155">
        <v>0.979274611398964</v>
      </c>
      <c r="AD861" s="173">
        <v>0.0207253886010362</v>
      </c>
    </row>
    <row r="862" spans="1:30">
      <c r="A862" s="175" t="s">
        <v>668</v>
      </c>
      <c r="B862" s="214" t="s">
        <v>1823</v>
      </c>
      <c r="C862" s="214" t="s">
        <v>858</v>
      </c>
      <c r="D862" s="153">
        <v>41</v>
      </c>
      <c r="E862" s="153">
        <v>38</v>
      </c>
      <c r="F862" s="151">
        <v>43</v>
      </c>
      <c r="G862" s="151">
        <v>40</v>
      </c>
      <c r="H862" s="151">
        <v>45</v>
      </c>
      <c r="I862" s="151">
        <v>41</v>
      </c>
      <c r="J862" s="172">
        <v>0.9</v>
      </c>
      <c r="K862" s="154">
        <v>0.926829268292683</v>
      </c>
      <c r="L862" s="154">
        <v>0.930232558139535</v>
      </c>
      <c r="M862" s="154">
        <v>0.911111111111111</v>
      </c>
      <c r="N862" s="207">
        <v>1146</v>
      </c>
      <c r="O862" s="153">
        <v>1022</v>
      </c>
      <c r="P862" s="153">
        <v>35</v>
      </c>
      <c r="Q862" s="151">
        <v>40</v>
      </c>
      <c r="R862" s="151">
        <v>38</v>
      </c>
      <c r="S862" s="154">
        <v>0.891797556719023</v>
      </c>
      <c r="T862" s="154">
        <v>0.853658536585366</v>
      </c>
      <c r="U862" s="155">
        <v>0.930232558139535</v>
      </c>
      <c r="V862" s="155">
        <v>0.844444444444444</v>
      </c>
      <c r="W862" s="173">
        <v>-0.076574021554169</v>
      </c>
      <c r="X862" s="158">
        <v>300</v>
      </c>
      <c r="Y862" s="208">
        <v>263</v>
      </c>
      <c r="Z862" s="208">
        <v>295</v>
      </c>
      <c r="AA862" s="208">
        <v>261</v>
      </c>
      <c r="AB862" s="209">
        <v>0.876666666666667</v>
      </c>
      <c r="AC862" s="155">
        <v>0.884745762711864</v>
      </c>
      <c r="AD862" s="173">
        <v>-0.00807909604519774</v>
      </c>
    </row>
    <row r="863" spans="1:30">
      <c r="A863" s="175" t="s">
        <v>668</v>
      </c>
      <c r="B863" s="214" t="s">
        <v>1823</v>
      </c>
      <c r="C863" s="214" t="s">
        <v>859</v>
      </c>
      <c r="D863" s="153">
        <v>41</v>
      </c>
      <c r="E863" s="153">
        <v>41</v>
      </c>
      <c r="F863" s="151">
        <v>40</v>
      </c>
      <c r="G863" s="151">
        <v>40</v>
      </c>
      <c r="H863" s="151">
        <v>39</v>
      </c>
      <c r="I863" s="151">
        <v>39</v>
      </c>
      <c r="J863" s="172">
        <v>0.9</v>
      </c>
      <c r="K863" s="154">
        <v>1</v>
      </c>
      <c r="L863" s="154">
        <v>1</v>
      </c>
      <c r="M863" s="154">
        <v>1</v>
      </c>
      <c r="N863" s="207">
        <v>1141</v>
      </c>
      <c r="O863" s="153">
        <v>1058</v>
      </c>
      <c r="P863" s="153">
        <v>38</v>
      </c>
      <c r="Q863" s="151">
        <v>36</v>
      </c>
      <c r="R863" s="151">
        <v>36</v>
      </c>
      <c r="S863" s="154">
        <v>0.927256792287467</v>
      </c>
      <c r="T863" s="154">
        <v>0.926829268292683</v>
      </c>
      <c r="U863" s="155">
        <v>0.9</v>
      </c>
      <c r="V863" s="155">
        <v>0.923076923076923</v>
      </c>
      <c r="W863" s="173">
        <v>0.026829268292683</v>
      </c>
      <c r="X863" s="158">
        <v>287</v>
      </c>
      <c r="Y863" s="208">
        <v>264</v>
      </c>
      <c r="Z863" s="208">
        <v>301</v>
      </c>
      <c r="AA863" s="208">
        <v>277</v>
      </c>
      <c r="AB863" s="209">
        <v>0.9198606271777</v>
      </c>
      <c r="AC863" s="155">
        <v>0.920265780730897</v>
      </c>
      <c r="AD863" s="173">
        <v>-0.000405153553196702</v>
      </c>
    </row>
    <row r="864" spans="1:30">
      <c r="A864" s="175" t="s">
        <v>668</v>
      </c>
      <c r="B864" s="214" t="s">
        <v>1828</v>
      </c>
      <c r="C864" s="214" t="s">
        <v>860</v>
      </c>
      <c r="D864" s="153">
        <v>80</v>
      </c>
      <c r="E864" s="153">
        <v>79</v>
      </c>
      <c r="F864" s="151">
        <v>89</v>
      </c>
      <c r="G864" s="151">
        <v>89</v>
      </c>
      <c r="H864" s="151">
        <v>96</v>
      </c>
      <c r="I864" s="151">
        <v>95</v>
      </c>
      <c r="J864" s="172">
        <v>0.9</v>
      </c>
      <c r="K864" s="154">
        <v>0.9875</v>
      </c>
      <c r="L864" s="154">
        <v>1</v>
      </c>
      <c r="M864" s="154">
        <v>0.989583333333333</v>
      </c>
      <c r="N864" s="207">
        <v>2387</v>
      </c>
      <c r="O864" s="153">
        <v>2248</v>
      </c>
      <c r="P864" s="153">
        <v>75</v>
      </c>
      <c r="Q864" s="151">
        <v>84</v>
      </c>
      <c r="R864" s="151">
        <v>91</v>
      </c>
      <c r="S864" s="154">
        <v>0.941767909509845</v>
      </c>
      <c r="T864" s="154">
        <v>0.9375</v>
      </c>
      <c r="U864" s="155">
        <v>0.943820224719101</v>
      </c>
      <c r="V864" s="155">
        <v>0.947916666666667</v>
      </c>
      <c r="W864" s="173">
        <v>-0.0063202247191011</v>
      </c>
      <c r="X864" s="158">
        <v>615</v>
      </c>
      <c r="Y864" s="208">
        <v>581</v>
      </c>
      <c r="Z864" s="208">
        <v>625</v>
      </c>
      <c r="AA864" s="208">
        <v>591</v>
      </c>
      <c r="AB864" s="209">
        <v>0.944715447154472</v>
      </c>
      <c r="AC864" s="155">
        <v>0.9456</v>
      </c>
      <c r="AD864" s="173">
        <v>-0.000884552845528463</v>
      </c>
    </row>
    <row r="865" spans="1:30">
      <c r="A865" s="175" t="s">
        <v>668</v>
      </c>
      <c r="B865" s="214" t="s">
        <v>1828</v>
      </c>
      <c r="C865" s="214" t="s">
        <v>861</v>
      </c>
      <c r="D865" s="153">
        <v>46</v>
      </c>
      <c r="E865" s="153">
        <v>45</v>
      </c>
      <c r="F865" s="151">
        <v>47</v>
      </c>
      <c r="G865" s="151">
        <v>46</v>
      </c>
      <c r="H865" s="151">
        <v>49</v>
      </c>
      <c r="I865" s="151">
        <v>47</v>
      </c>
      <c r="J865" s="172">
        <v>0.9</v>
      </c>
      <c r="K865" s="154">
        <v>0.978260869565217</v>
      </c>
      <c r="L865" s="154">
        <v>0.978723404255319</v>
      </c>
      <c r="M865" s="154">
        <v>0.959183673469388</v>
      </c>
      <c r="N865" s="207">
        <v>1284</v>
      </c>
      <c r="O865" s="153">
        <v>1241</v>
      </c>
      <c r="P865" s="153">
        <v>45</v>
      </c>
      <c r="Q865" s="151">
        <v>42</v>
      </c>
      <c r="R865" s="151">
        <v>47</v>
      </c>
      <c r="S865" s="154">
        <v>0.966510903426791</v>
      </c>
      <c r="T865" s="154">
        <v>0.978260869565217</v>
      </c>
      <c r="U865" s="155">
        <v>0.893617021276596</v>
      </c>
      <c r="V865" s="155">
        <v>0.959183673469388</v>
      </c>
      <c r="W865" s="173">
        <v>0.0846438482886217</v>
      </c>
      <c r="X865" s="158">
        <v>326</v>
      </c>
      <c r="Y865" s="208">
        <v>313</v>
      </c>
      <c r="Z865" s="208">
        <v>332</v>
      </c>
      <c r="AA865" s="208">
        <v>321</v>
      </c>
      <c r="AB865" s="209">
        <v>0.960122699386503</v>
      </c>
      <c r="AC865" s="155">
        <v>0.966867469879518</v>
      </c>
      <c r="AD865" s="173">
        <v>-0.00674477049301503</v>
      </c>
    </row>
    <row r="866" spans="1:30">
      <c r="A866" s="175" t="s">
        <v>668</v>
      </c>
      <c r="B866" s="214" t="s">
        <v>1828</v>
      </c>
      <c r="C866" s="214" t="s">
        <v>862</v>
      </c>
      <c r="D866" s="153">
        <v>23</v>
      </c>
      <c r="E866" s="153">
        <v>23</v>
      </c>
      <c r="F866" s="151">
        <v>23</v>
      </c>
      <c r="G866" s="151">
        <v>23</v>
      </c>
      <c r="H866" s="151">
        <v>25</v>
      </c>
      <c r="I866" s="151">
        <v>25</v>
      </c>
      <c r="J866" s="172">
        <v>0.9</v>
      </c>
      <c r="K866" s="154">
        <v>1</v>
      </c>
      <c r="L866" s="154">
        <v>1</v>
      </c>
      <c r="M866" s="154">
        <v>1</v>
      </c>
      <c r="N866" s="207">
        <v>621</v>
      </c>
      <c r="O866" s="153">
        <v>619</v>
      </c>
      <c r="P866" s="153">
        <v>23</v>
      </c>
      <c r="Q866" s="151">
        <v>23</v>
      </c>
      <c r="R866" s="151">
        <v>25</v>
      </c>
      <c r="S866" s="154">
        <v>0.996779388083736</v>
      </c>
      <c r="T866" s="154">
        <v>1</v>
      </c>
      <c r="U866" s="155">
        <v>1</v>
      </c>
      <c r="V866" s="155">
        <v>1</v>
      </c>
      <c r="W866" s="173">
        <v>0</v>
      </c>
      <c r="X866" s="158">
        <v>162</v>
      </c>
      <c r="Y866" s="208">
        <v>162</v>
      </c>
      <c r="Z866" s="208">
        <v>156</v>
      </c>
      <c r="AA866" s="208">
        <v>155</v>
      </c>
      <c r="AB866" s="209">
        <v>1</v>
      </c>
      <c r="AC866" s="155">
        <v>0.993589743589744</v>
      </c>
      <c r="AD866" s="173">
        <v>0.00641025641025639</v>
      </c>
    </row>
    <row r="867" spans="1:30">
      <c r="A867" s="175" t="s">
        <v>668</v>
      </c>
      <c r="B867" s="214" t="s">
        <v>1828</v>
      </c>
      <c r="C867" s="214" t="s">
        <v>863</v>
      </c>
      <c r="D867" s="153">
        <v>44</v>
      </c>
      <c r="E867" s="153">
        <v>42</v>
      </c>
      <c r="F867" s="151">
        <v>44</v>
      </c>
      <c r="G867" s="151">
        <v>40</v>
      </c>
      <c r="H867" s="151">
        <v>48</v>
      </c>
      <c r="I867" s="151">
        <v>46</v>
      </c>
      <c r="J867" s="172">
        <v>0.9</v>
      </c>
      <c r="K867" s="154">
        <v>0.954545454545455</v>
      </c>
      <c r="L867" s="154">
        <v>0.909090909090909</v>
      </c>
      <c r="M867" s="154">
        <v>0.958333333333333</v>
      </c>
      <c r="N867" s="207">
        <v>1251</v>
      </c>
      <c r="O867" s="153">
        <v>1211</v>
      </c>
      <c r="P867" s="153">
        <v>42</v>
      </c>
      <c r="Q867" s="151">
        <v>40</v>
      </c>
      <c r="R867" s="151">
        <v>46</v>
      </c>
      <c r="S867" s="154">
        <v>0.968025579536371</v>
      </c>
      <c r="T867" s="154">
        <v>0.954545454545455</v>
      </c>
      <c r="U867" s="155">
        <v>0.909090909090909</v>
      </c>
      <c r="V867" s="155">
        <v>0.958333333333333</v>
      </c>
      <c r="W867" s="173">
        <v>0.0454545454545455</v>
      </c>
      <c r="X867" s="158">
        <v>324</v>
      </c>
      <c r="Y867" s="208">
        <v>313</v>
      </c>
      <c r="Z867" s="208">
        <v>327</v>
      </c>
      <c r="AA867" s="208">
        <v>317</v>
      </c>
      <c r="AB867" s="209">
        <v>0.966049382716049</v>
      </c>
      <c r="AC867" s="155">
        <v>0.969418960244648</v>
      </c>
      <c r="AD867" s="173">
        <v>-0.00336957752859901</v>
      </c>
    </row>
    <row r="868" spans="1:30">
      <c r="A868" s="175" t="s">
        <v>668</v>
      </c>
      <c r="B868" s="214" t="s">
        <v>1828</v>
      </c>
      <c r="C868" s="214" t="s">
        <v>864</v>
      </c>
      <c r="D868" s="153">
        <v>53</v>
      </c>
      <c r="E868" s="153">
        <v>51</v>
      </c>
      <c r="F868" s="151">
        <v>55</v>
      </c>
      <c r="G868" s="151">
        <v>52</v>
      </c>
      <c r="H868" s="151">
        <v>53</v>
      </c>
      <c r="I868" s="151">
        <v>50</v>
      </c>
      <c r="J868" s="172">
        <v>0.9</v>
      </c>
      <c r="K868" s="154">
        <v>0.962264150943396</v>
      </c>
      <c r="L868" s="154">
        <v>0.945454545454545</v>
      </c>
      <c r="M868" s="154">
        <v>0.943396226415094</v>
      </c>
      <c r="N868" s="207">
        <v>1440</v>
      </c>
      <c r="O868" s="153">
        <v>1271</v>
      </c>
      <c r="P868" s="153">
        <v>45</v>
      </c>
      <c r="Q868" s="151">
        <v>49</v>
      </c>
      <c r="R868" s="151">
        <v>48</v>
      </c>
      <c r="S868" s="154">
        <v>0.882638888888889</v>
      </c>
      <c r="T868" s="154">
        <v>0.849056603773585</v>
      </c>
      <c r="U868" s="155">
        <v>0.890909090909091</v>
      </c>
      <c r="V868" s="155">
        <v>0.905660377358491</v>
      </c>
      <c r="W868" s="173">
        <v>-0.0418524871355059</v>
      </c>
      <c r="X868" s="158">
        <v>371</v>
      </c>
      <c r="Y868" s="208">
        <v>334</v>
      </c>
      <c r="Z868" s="208">
        <v>376</v>
      </c>
      <c r="AA868" s="208">
        <v>330</v>
      </c>
      <c r="AB868" s="209">
        <v>0.900269541778976</v>
      </c>
      <c r="AC868" s="155">
        <v>0.877659574468085</v>
      </c>
      <c r="AD868" s="173">
        <v>0.0226099673108907</v>
      </c>
    </row>
    <row r="869" spans="1:30">
      <c r="A869" s="175" t="s">
        <v>668</v>
      </c>
      <c r="B869" s="214" t="s">
        <v>1828</v>
      </c>
      <c r="C869" s="214" t="s">
        <v>865</v>
      </c>
      <c r="D869" s="153">
        <v>46</v>
      </c>
      <c r="E869" s="153">
        <v>43</v>
      </c>
      <c r="F869" s="151">
        <v>48</v>
      </c>
      <c r="G869" s="151">
        <v>45</v>
      </c>
      <c r="H869" s="151">
        <v>52</v>
      </c>
      <c r="I869" s="151">
        <v>48</v>
      </c>
      <c r="J869" s="172">
        <v>0.9</v>
      </c>
      <c r="K869" s="154">
        <v>0.934782608695652</v>
      </c>
      <c r="L869" s="154">
        <v>0.9375</v>
      </c>
      <c r="M869" s="154">
        <v>0.923076923076923</v>
      </c>
      <c r="N869" s="207">
        <v>1340</v>
      </c>
      <c r="O869" s="153">
        <v>1015</v>
      </c>
      <c r="P869" s="153">
        <v>36</v>
      </c>
      <c r="Q869" s="151">
        <v>38</v>
      </c>
      <c r="R869" s="151">
        <v>39</v>
      </c>
      <c r="S869" s="154">
        <v>0.757462686567164</v>
      </c>
      <c r="T869" s="154">
        <v>0.782608695652174</v>
      </c>
      <c r="U869" s="155">
        <v>0.791666666666667</v>
      </c>
      <c r="V869" s="155">
        <v>0.75</v>
      </c>
      <c r="W869" s="173">
        <v>-0.00905797101449268</v>
      </c>
      <c r="X869" s="158">
        <v>347</v>
      </c>
      <c r="Y869" s="208">
        <v>273</v>
      </c>
      <c r="Z869" s="208">
        <v>344</v>
      </c>
      <c r="AA869" s="208">
        <v>269</v>
      </c>
      <c r="AB869" s="209">
        <v>0.786743515850144</v>
      </c>
      <c r="AC869" s="155">
        <v>0.781976744186046</v>
      </c>
      <c r="AD869" s="173">
        <v>0.00476677166409767</v>
      </c>
    </row>
    <row r="870" spans="1:30">
      <c r="A870" s="175" t="s">
        <v>668</v>
      </c>
      <c r="B870" s="214" t="s">
        <v>1828</v>
      </c>
      <c r="C870" s="214" t="s">
        <v>866</v>
      </c>
      <c r="D870" s="153">
        <v>53</v>
      </c>
      <c r="E870" s="153">
        <v>51</v>
      </c>
      <c r="F870" s="151">
        <v>52</v>
      </c>
      <c r="G870" s="151">
        <v>50</v>
      </c>
      <c r="H870" s="151">
        <v>54</v>
      </c>
      <c r="I870" s="151">
        <v>52</v>
      </c>
      <c r="J870" s="172">
        <v>0.9</v>
      </c>
      <c r="K870" s="154">
        <v>0.962264150943396</v>
      </c>
      <c r="L870" s="154">
        <v>0.961538461538462</v>
      </c>
      <c r="M870" s="154">
        <v>0.962962962962963</v>
      </c>
      <c r="N870" s="207">
        <v>1427</v>
      </c>
      <c r="O870" s="153">
        <v>1398</v>
      </c>
      <c r="P870" s="153">
        <v>51</v>
      </c>
      <c r="Q870" s="151">
        <v>50</v>
      </c>
      <c r="R870" s="151">
        <v>52</v>
      </c>
      <c r="S870" s="154">
        <v>0.979677645409951</v>
      </c>
      <c r="T870" s="154">
        <v>0.962264150943396</v>
      </c>
      <c r="U870" s="155">
        <v>0.961538461538462</v>
      </c>
      <c r="V870" s="155">
        <v>0.962962962962963</v>
      </c>
      <c r="W870" s="173">
        <v>0.000725689404934671</v>
      </c>
      <c r="X870" s="158">
        <v>368</v>
      </c>
      <c r="Y870" s="208">
        <v>353</v>
      </c>
      <c r="Z870" s="208">
        <v>366</v>
      </c>
      <c r="AA870" s="208">
        <v>356</v>
      </c>
      <c r="AB870" s="209">
        <v>0.959239130434783</v>
      </c>
      <c r="AC870" s="155">
        <v>0.972677595628415</v>
      </c>
      <c r="AD870" s="173">
        <v>-0.0134384651936327</v>
      </c>
    </row>
    <row r="871" spans="1:30">
      <c r="A871" s="175" t="s">
        <v>668</v>
      </c>
      <c r="B871" s="214" t="s">
        <v>1828</v>
      </c>
      <c r="C871" s="214" t="s">
        <v>867</v>
      </c>
      <c r="D871" s="153">
        <v>30</v>
      </c>
      <c r="E871" s="153">
        <v>29</v>
      </c>
      <c r="F871" s="151">
        <v>32</v>
      </c>
      <c r="G871" s="151">
        <v>31</v>
      </c>
      <c r="H871" s="151">
        <v>35</v>
      </c>
      <c r="I871" s="151">
        <v>35</v>
      </c>
      <c r="J871" s="172">
        <v>0.9</v>
      </c>
      <c r="K871" s="154">
        <v>0.966666666666667</v>
      </c>
      <c r="L871" s="154">
        <v>0.96875</v>
      </c>
      <c r="M871" s="154">
        <v>1</v>
      </c>
      <c r="N871" s="207">
        <v>865</v>
      </c>
      <c r="O871" s="153">
        <v>839</v>
      </c>
      <c r="P871" s="153">
        <v>29</v>
      </c>
      <c r="Q871" s="151">
        <v>31</v>
      </c>
      <c r="R871" s="151">
        <v>35</v>
      </c>
      <c r="S871" s="154">
        <v>0.969942196531792</v>
      </c>
      <c r="T871" s="154">
        <v>0.966666666666667</v>
      </c>
      <c r="U871" s="155">
        <v>0.96875</v>
      </c>
      <c r="V871" s="155">
        <v>1</v>
      </c>
      <c r="W871" s="173">
        <v>-0.00208333333333333</v>
      </c>
      <c r="X871" s="158">
        <v>221</v>
      </c>
      <c r="Y871" s="208">
        <v>216</v>
      </c>
      <c r="Z871" s="208">
        <v>222</v>
      </c>
      <c r="AA871" s="208">
        <v>218</v>
      </c>
      <c r="AB871" s="209">
        <v>0.97737556561086</v>
      </c>
      <c r="AC871" s="155">
        <v>0.981981981981982</v>
      </c>
      <c r="AD871" s="173">
        <v>-0.00460641637112225</v>
      </c>
    </row>
    <row r="872" spans="1:30">
      <c r="A872" s="175" t="s">
        <v>668</v>
      </c>
      <c r="B872" s="214" t="s">
        <v>1828</v>
      </c>
      <c r="C872" s="214" t="s">
        <v>868</v>
      </c>
      <c r="D872" s="153">
        <v>26</v>
      </c>
      <c r="E872" s="153">
        <v>26</v>
      </c>
      <c r="F872" s="151">
        <v>24</v>
      </c>
      <c r="G872" s="151">
        <v>24</v>
      </c>
      <c r="H872" s="151">
        <v>25</v>
      </c>
      <c r="I872" s="151">
        <v>25</v>
      </c>
      <c r="J872" s="172">
        <v>0.9</v>
      </c>
      <c r="K872" s="154">
        <v>1</v>
      </c>
      <c r="L872" s="154">
        <v>1</v>
      </c>
      <c r="M872" s="154">
        <v>1</v>
      </c>
      <c r="N872" s="207">
        <v>694</v>
      </c>
      <c r="O872" s="153">
        <v>639</v>
      </c>
      <c r="P872" s="153">
        <v>25</v>
      </c>
      <c r="Q872" s="151">
        <v>24</v>
      </c>
      <c r="R872" s="151">
        <v>25</v>
      </c>
      <c r="S872" s="154">
        <v>0.920749279538905</v>
      </c>
      <c r="T872" s="154">
        <v>0.961538461538462</v>
      </c>
      <c r="U872" s="155">
        <v>1</v>
      </c>
      <c r="V872" s="155">
        <v>1</v>
      </c>
      <c r="W872" s="173">
        <v>-0.0384615384615384</v>
      </c>
      <c r="X872" s="158">
        <v>177</v>
      </c>
      <c r="Y872" s="208">
        <v>172</v>
      </c>
      <c r="Z872" s="208">
        <v>183</v>
      </c>
      <c r="AA872" s="208">
        <v>167</v>
      </c>
      <c r="AB872" s="209">
        <v>0.971751412429379</v>
      </c>
      <c r="AC872" s="155">
        <v>0.912568306010929</v>
      </c>
      <c r="AD872" s="173">
        <v>0.0591831064184496</v>
      </c>
    </row>
    <row r="873" spans="1:30">
      <c r="A873" s="175" t="s">
        <v>668</v>
      </c>
      <c r="B873" s="214" t="s">
        <v>1828</v>
      </c>
      <c r="C873" s="214" t="s">
        <v>869</v>
      </c>
      <c r="D873" s="153">
        <v>17</v>
      </c>
      <c r="E873" s="153">
        <v>17</v>
      </c>
      <c r="F873" s="151">
        <v>18</v>
      </c>
      <c r="G873" s="151">
        <v>18</v>
      </c>
      <c r="H873" s="151">
        <v>22</v>
      </c>
      <c r="I873" s="151">
        <v>22</v>
      </c>
      <c r="J873" s="172">
        <v>0.9</v>
      </c>
      <c r="K873" s="154">
        <v>1</v>
      </c>
      <c r="L873" s="154">
        <v>1</v>
      </c>
      <c r="M873" s="154">
        <v>1</v>
      </c>
      <c r="N873" s="207">
        <v>530</v>
      </c>
      <c r="O873" s="153">
        <v>526</v>
      </c>
      <c r="P873" s="153">
        <v>17</v>
      </c>
      <c r="Q873" s="151">
        <v>18</v>
      </c>
      <c r="R873" s="151">
        <v>22</v>
      </c>
      <c r="S873" s="154">
        <v>0.992452830188679</v>
      </c>
      <c r="T873" s="154">
        <v>1</v>
      </c>
      <c r="U873" s="155">
        <v>1</v>
      </c>
      <c r="V873" s="155">
        <v>1</v>
      </c>
      <c r="W873" s="173">
        <v>0</v>
      </c>
      <c r="X873" s="158">
        <v>137</v>
      </c>
      <c r="Y873" s="208">
        <v>137</v>
      </c>
      <c r="Z873" s="208">
        <v>139</v>
      </c>
      <c r="AA873" s="208">
        <v>138</v>
      </c>
      <c r="AB873" s="209">
        <v>1</v>
      </c>
      <c r="AC873" s="155">
        <v>0.992805755395683</v>
      </c>
      <c r="AD873" s="173">
        <v>0.0071942446043165</v>
      </c>
    </row>
    <row r="874" spans="1:30">
      <c r="A874" s="175" t="s">
        <v>668</v>
      </c>
      <c r="B874" s="214" t="s">
        <v>1828</v>
      </c>
      <c r="C874" s="214" t="s">
        <v>870</v>
      </c>
      <c r="D874" s="153">
        <v>11</v>
      </c>
      <c r="E874" s="153">
        <v>10</v>
      </c>
      <c r="F874" s="151">
        <v>12</v>
      </c>
      <c r="G874" s="151">
        <v>12</v>
      </c>
      <c r="H874" s="151">
        <v>12</v>
      </c>
      <c r="I874" s="151">
        <v>12</v>
      </c>
      <c r="J874" s="172">
        <v>0.9</v>
      </c>
      <c r="K874" s="154">
        <v>0.909090909090909</v>
      </c>
      <c r="L874" s="154">
        <v>1</v>
      </c>
      <c r="M874" s="154">
        <v>1</v>
      </c>
      <c r="N874" s="207">
        <v>344</v>
      </c>
      <c r="O874" s="153">
        <v>337</v>
      </c>
      <c r="P874" s="153">
        <v>9</v>
      </c>
      <c r="Q874" s="151">
        <v>12</v>
      </c>
      <c r="R874" s="151">
        <v>12</v>
      </c>
      <c r="S874" s="154">
        <v>0.979651162790698</v>
      </c>
      <c r="T874" s="154">
        <v>0.818181818181818</v>
      </c>
      <c r="U874" s="155">
        <v>1</v>
      </c>
      <c r="V874" s="155">
        <v>1</v>
      </c>
      <c r="W874" s="173">
        <v>-0.181818181818182</v>
      </c>
      <c r="X874" s="158">
        <v>86</v>
      </c>
      <c r="Y874" s="208">
        <v>84</v>
      </c>
      <c r="Z874" s="208">
        <v>86</v>
      </c>
      <c r="AA874" s="208">
        <v>86</v>
      </c>
      <c r="AB874" s="209">
        <v>0.976744186046512</v>
      </c>
      <c r="AC874" s="155">
        <v>1</v>
      </c>
      <c r="AD874" s="173">
        <v>-0.0232558139534884</v>
      </c>
    </row>
    <row r="875" spans="1:30">
      <c r="A875" s="175" t="s">
        <v>668</v>
      </c>
      <c r="B875" s="214" t="s">
        <v>1828</v>
      </c>
      <c r="C875" s="214" t="s">
        <v>871</v>
      </c>
      <c r="D875" s="153">
        <v>25</v>
      </c>
      <c r="E875" s="153">
        <v>25</v>
      </c>
      <c r="F875" s="151">
        <v>26</v>
      </c>
      <c r="G875" s="151">
        <v>26</v>
      </c>
      <c r="H875" s="151">
        <v>25</v>
      </c>
      <c r="I875" s="151">
        <v>25</v>
      </c>
      <c r="J875" s="172">
        <v>0.9</v>
      </c>
      <c r="K875" s="154">
        <v>1</v>
      </c>
      <c r="L875" s="154">
        <v>1</v>
      </c>
      <c r="M875" s="154">
        <v>1</v>
      </c>
      <c r="N875" s="207">
        <v>733</v>
      </c>
      <c r="O875" s="153">
        <v>732</v>
      </c>
      <c r="P875" s="153">
        <v>25</v>
      </c>
      <c r="Q875" s="151">
        <v>26</v>
      </c>
      <c r="R875" s="151">
        <v>25</v>
      </c>
      <c r="S875" s="154">
        <v>0.998635743519782</v>
      </c>
      <c r="T875" s="154">
        <v>1</v>
      </c>
      <c r="U875" s="155">
        <v>1</v>
      </c>
      <c r="V875" s="155">
        <v>1</v>
      </c>
      <c r="W875" s="173">
        <v>0</v>
      </c>
      <c r="X875" s="158">
        <v>181</v>
      </c>
      <c r="Y875" s="208">
        <v>181</v>
      </c>
      <c r="Z875" s="208">
        <v>192</v>
      </c>
      <c r="AA875" s="208">
        <v>191</v>
      </c>
      <c r="AB875" s="209">
        <v>1</v>
      </c>
      <c r="AC875" s="155">
        <v>0.994791666666667</v>
      </c>
      <c r="AD875" s="173">
        <v>0.00520833333333337</v>
      </c>
    </row>
    <row r="876" spans="1:30">
      <c r="A876" s="175" t="s">
        <v>668</v>
      </c>
      <c r="B876" s="214" t="s">
        <v>1827</v>
      </c>
      <c r="C876" s="214" t="s">
        <v>872</v>
      </c>
      <c r="D876" s="153">
        <v>42</v>
      </c>
      <c r="E876" s="153">
        <v>42</v>
      </c>
      <c r="F876" s="151">
        <v>47</v>
      </c>
      <c r="G876" s="151">
        <v>47</v>
      </c>
      <c r="H876" s="151">
        <v>45</v>
      </c>
      <c r="I876" s="151">
        <v>45</v>
      </c>
      <c r="J876" s="172">
        <v>0.9</v>
      </c>
      <c r="K876" s="154">
        <v>1</v>
      </c>
      <c r="L876" s="154">
        <v>1</v>
      </c>
      <c r="M876" s="154">
        <v>1</v>
      </c>
      <c r="N876" s="207">
        <v>1242</v>
      </c>
      <c r="O876" s="153">
        <v>1136</v>
      </c>
      <c r="P876" s="153">
        <v>39</v>
      </c>
      <c r="Q876" s="151">
        <v>44</v>
      </c>
      <c r="R876" s="151">
        <v>38</v>
      </c>
      <c r="S876" s="154">
        <v>0.914653784219002</v>
      </c>
      <c r="T876" s="154">
        <v>0.928571428571429</v>
      </c>
      <c r="U876" s="155">
        <v>0.936170212765957</v>
      </c>
      <c r="V876" s="155">
        <v>0.844444444444444</v>
      </c>
      <c r="W876" s="173">
        <v>-0.00759878419452886</v>
      </c>
      <c r="X876" s="158">
        <v>318</v>
      </c>
      <c r="Y876" s="208">
        <v>294</v>
      </c>
      <c r="Z876" s="208">
        <v>318</v>
      </c>
      <c r="AA876" s="208">
        <v>300</v>
      </c>
      <c r="AB876" s="209">
        <v>0.924528301886792</v>
      </c>
      <c r="AC876" s="155">
        <v>0.943396226415094</v>
      </c>
      <c r="AD876" s="173">
        <v>-0.0188679245283019</v>
      </c>
    </row>
    <row r="877" spans="1:30">
      <c r="A877" s="175" t="s">
        <v>668</v>
      </c>
      <c r="B877" s="214" t="s">
        <v>1827</v>
      </c>
      <c r="C877" s="214" t="s">
        <v>873</v>
      </c>
      <c r="D877" s="153">
        <v>36</v>
      </c>
      <c r="E877" s="153">
        <v>35</v>
      </c>
      <c r="F877" s="151">
        <v>37</v>
      </c>
      <c r="G877" s="151">
        <v>36</v>
      </c>
      <c r="H877" s="151">
        <v>38</v>
      </c>
      <c r="I877" s="151">
        <v>37</v>
      </c>
      <c r="J877" s="172">
        <v>0.9</v>
      </c>
      <c r="K877" s="154">
        <v>0.972222222222222</v>
      </c>
      <c r="L877" s="154">
        <v>0.972972972972973</v>
      </c>
      <c r="M877" s="154">
        <v>0.973684210526316</v>
      </c>
      <c r="N877" s="207">
        <v>993</v>
      </c>
      <c r="O877" s="153">
        <v>861</v>
      </c>
      <c r="P877" s="153">
        <v>31</v>
      </c>
      <c r="Q877" s="151">
        <v>29</v>
      </c>
      <c r="R877" s="151">
        <v>32</v>
      </c>
      <c r="S877" s="154">
        <v>0.867069486404834</v>
      </c>
      <c r="T877" s="154">
        <v>0.861111111111111</v>
      </c>
      <c r="U877" s="155">
        <v>0.783783783783784</v>
      </c>
      <c r="V877" s="155">
        <v>0.842105263157895</v>
      </c>
      <c r="W877" s="173">
        <v>0.0773273273273274</v>
      </c>
      <c r="X877" s="158">
        <v>259</v>
      </c>
      <c r="Y877" s="208">
        <v>220</v>
      </c>
      <c r="Z877" s="208">
        <v>258</v>
      </c>
      <c r="AA877" s="208">
        <v>222</v>
      </c>
      <c r="AB877" s="209">
        <v>0.849420849420849</v>
      </c>
      <c r="AC877" s="155">
        <v>0.86046511627907</v>
      </c>
      <c r="AD877" s="173">
        <v>-0.0110442668582204</v>
      </c>
    </row>
    <row r="878" spans="1:30">
      <c r="A878" s="175" t="s">
        <v>668</v>
      </c>
      <c r="B878" s="214" t="s">
        <v>1827</v>
      </c>
      <c r="C878" s="214" t="s">
        <v>874</v>
      </c>
      <c r="D878" s="153">
        <v>40</v>
      </c>
      <c r="E878" s="153">
        <v>40</v>
      </c>
      <c r="F878" s="151">
        <v>41</v>
      </c>
      <c r="G878" s="151">
        <v>41</v>
      </c>
      <c r="H878" s="151">
        <v>42</v>
      </c>
      <c r="I878" s="151">
        <v>42</v>
      </c>
      <c r="J878" s="172">
        <v>0.9</v>
      </c>
      <c r="K878" s="154">
        <v>1</v>
      </c>
      <c r="L878" s="154">
        <v>1</v>
      </c>
      <c r="M878" s="154">
        <v>1</v>
      </c>
      <c r="N878" s="207">
        <v>1091</v>
      </c>
      <c r="O878" s="153">
        <v>934</v>
      </c>
      <c r="P878" s="153">
        <v>33</v>
      </c>
      <c r="Q878" s="151">
        <v>35</v>
      </c>
      <c r="R878" s="151">
        <v>36</v>
      </c>
      <c r="S878" s="154">
        <v>0.856095325389551</v>
      </c>
      <c r="T878" s="154">
        <v>0.825</v>
      </c>
      <c r="U878" s="155">
        <v>0.853658536585366</v>
      </c>
      <c r="V878" s="155">
        <v>0.857142857142857</v>
      </c>
      <c r="W878" s="173">
        <v>-0.0286585365853659</v>
      </c>
      <c r="X878" s="158">
        <v>285</v>
      </c>
      <c r="Y878" s="208">
        <v>234</v>
      </c>
      <c r="Z878" s="208">
        <v>279</v>
      </c>
      <c r="AA878" s="208">
        <v>240</v>
      </c>
      <c r="AB878" s="209">
        <v>0.821052631578947</v>
      </c>
      <c r="AC878" s="155">
        <v>0.860215053763441</v>
      </c>
      <c r="AD878" s="173">
        <v>-0.0391624221844935</v>
      </c>
    </row>
    <row r="879" spans="1:30">
      <c r="A879" s="175" t="s">
        <v>668</v>
      </c>
      <c r="B879" s="214" t="s">
        <v>1827</v>
      </c>
      <c r="C879" s="214" t="s">
        <v>875</v>
      </c>
      <c r="D879" s="153">
        <v>31</v>
      </c>
      <c r="E879" s="153">
        <v>31</v>
      </c>
      <c r="F879" s="151">
        <v>34</v>
      </c>
      <c r="G879" s="151">
        <v>34</v>
      </c>
      <c r="H879" s="151">
        <v>33</v>
      </c>
      <c r="I879" s="151">
        <v>33</v>
      </c>
      <c r="J879" s="172">
        <v>0.9</v>
      </c>
      <c r="K879" s="154">
        <v>1</v>
      </c>
      <c r="L879" s="154">
        <v>1</v>
      </c>
      <c r="M879" s="154">
        <v>1</v>
      </c>
      <c r="N879" s="207">
        <v>872</v>
      </c>
      <c r="O879" s="153">
        <v>768</v>
      </c>
      <c r="P879" s="153">
        <v>28</v>
      </c>
      <c r="Q879" s="151">
        <v>30</v>
      </c>
      <c r="R879" s="151">
        <v>28</v>
      </c>
      <c r="S879" s="154">
        <v>0.880733944954128</v>
      </c>
      <c r="T879" s="154">
        <v>0.903225806451613</v>
      </c>
      <c r="U879" s="155">
        <v>0.882352941176471</v>
      </c>
      <c r="V879" s="155">
        <v>0.848484848484849</v>
      </c>
      <c r="W879" s="173">
        <v>0.0208728652751423</v>
      </c>
      <c r="X879" s="158">
        <v>226</v>
      </c>
      <c r="Y879" s="208">
        <v>201</v>
      </c>
      <c r="Z879" s="208">
        <v>225</v>
      </c>
      <c r="AA879" s="208">
        <v>203</v>
      </c>
      <c r="AB879" s="209">
        <v>0.889380530973451</v>
      </c>
      <c r="AC879" s="155">
        <v>0.902222222222222</v>
      </c>
      <c r="AD879" s="173">
        <v>-0.0128416912487709</v>
      </c>
    </row>
    <row r="880" spans="1:30">
      <c r="A880" s="175" t="s">
        <v>668</v>
      </c>
      <c r="B880" s="214" t="s">
        <v>1827</v>
      </c>
      <c r="C880" s="214" t="s">
        <v>876</v>
      </c>
      <c r="D880" s="153">
        <v>22</v>
      </c>
      <c r="E880" s="153">
        <v>22</v>
      </c>
      <c r="F880" s="151">
        <v>23</v>
      </c>
      <c r="G880" s="151">
        <v>23</v>
      </c>
      <c r="H880" s="151">
        <v>23</v>
      </c>
      <c r="I880" s="151">
        <v>23</v>
      </c>
      <c r="J880" s="172">
        <v>0.9</v>
      </c>
      <c r="K880" s="154">
        <v>1</v>
      </c>
      <c r="L880" s="154">
        <v>1</v>
      </c>
      <c r="M880" s="154">
        <v>1</v>
      </c>
      <c r="N880" s="207">
        <v>601</v>
      </c>
      <c r="O880" s="153">
        <v>497</v>
      </c>
      <c r="P880" s="153">
        <v>19</v>
      </c>
      <c r="Q880" s="151">
        <v>19</v>
      </c>
      <c r="R880" s="151">
        <v>21</v>
      </c>
      <c r="S880" s="154">
        <v>0.826955074875208</v>
      </c>
      <c r="T880" s="154">
        <v>0.863636363636364</v>
      </c>
      <c r="U880" s="155">
        <v>0.826086956521739</v>
      </c>
      <c r="V880" s="155">
        <v>0.91304347826087</v>
      </c>
      <c r="W880" s="173">
        <v>0.0375494071146245</v>
      </c>
      <c r="X880" s="158">
        <v>157</v>
      </c>
      <c r="Y880" s="208">
        <v>140</v>
      </c>
      <c r="Z880" s="208">
        <v>154</v>
      </c>
      <c r="AA880" s="208">
        <v>138</v>
      </c>
      <c r="AB880" s="209">
        <v>0.89171974522293</v>
      </c>
      <c r="AC880" s="155">
        <v>0.896103896103896</v>
      </c>
      <c r="AD880" s="173">
        <v>-0.00438415088096611</v>
      </c>
    </row>
    <row r="881" spans="1:30">
      <c r="A881" s="175" t="s">
        <v>668</v>
      </c>
      <c r="B881" s="214" t="s">
        <v>1827</v>
      </c>
      <c r="C881" s="214" t="s">
        <v>877</v>
      </c>
      <c r="D881" s="153">
        <v>25</v>
      </c>
      <c r="E881" s="153">
        <v>25</v>
      </c>
      <c r="F881" s="151">
        <v>27</v>
      </c>
      <c r="G881" s="151">
        <v>27</v>
      </c>
      <c r="H881" s="151">
        <v>30</v>
      </c>
      <c r="I881" s="151">
        <v>30</v>
      </c>
      <c r="J881" s="172">
        <v>0.9</v>
      </c>
      <c r="K881" s="154">
        <v>1</v>
      </c>
      <c r="L881" s="154">
        <v>1</v>
      </c>
      <c r="M881" s="154">
        <v>1</v>
      </c>
      <c r="N881" s="207">
        <v>741</v>
      </c>
      <c r="O881" s="153">
        <v>700</v>
      </c>
      <c r="P881" s="153">
        <v>25</v>
      </c>
      <c r="Q881" s="151">
        <v>27</v>
      </c>
      <c r="R881" s="151">
        <v>30</v>
      </c>
      <c r="S881" s="154">
        <v>0.944669365721997</v>
      </c>
      <c r="T881" s="154">
        <v>1</v>
      </c>
      <c r="U881" s="155">
        <v>1</v>
      </c>
      <c r="V881" s="155">
        <v>1</v>
      </c>
      <c r="W881" s="173">
        <v>0</v>
      </c>
      <c r="X881" s="158">
        <v>194</v>
      </c>
      <c r="Y881" s="208">
        <v>194</v>
      </c>
      <c r="Z881" s="208">
        <v>199</v>
      </c>
      <c r="AA881" s="208">
        <v>198</v>
      </c>
      <c r="AB881" s="209">
        <v>1</v>
      </c>
      <c r="AC881" s="155">
        <v>0.994974874371859</v>
      </c>
      <c r="AD881" s="173">
        <v>0.00502512562814073</v>
      </c>
    </row>
    <row r="882" spans="1:30">
      <c r="A882" s="175" t="s">
        <v>668</v>
      </c>
      <c r="B882" s="214" t="s">
        <v>1827</v>
      </c>
      <c r="C882" s="214" t="s">
        <v>878</v>
      </c>
      <c r="D882" s="153">
        <v>33</v>
      </c>
      <c r="E882" s="153">
        <v>33</v>
      </c>
      <c r="F882" s="151">
        <v>37</v>
      </c>
      <c r="G882" s="151">
        <v>37</v>
      </c>
      <c r="H882" s="151">
        <v>39</v>
      </c>
      <c r="I882" s="151">
        <v>39</v>
      </c>
      <c r="J882" s="172">
        <v>0.9</v>
      </c>
      <c r="K882" s="154">
        <v>1</v>
      </c>
      <c r="L882" s="154">
        <v>1</v>
      </c>
      <c r="M882" s="154">
        <v>1</v>
      </c>
      <c r="N882" s="207">
        <v>1079</v>
      </c>
      <c r="O882" s="153">
        <v>714</v>
      </c>
      <c r="P882" s="153">
        <v>24</v>
      </c>
      <c r="Q882" s="151">
        <v>27</v>
      </c>
      <c r="R882" s="151">
        <v>26</v>
      </c>
      <c r="S882" s="154">
        <v>0.661723818350324</v>
      </c>
      <c r="T882" s="154">
        <v>0.727272727272727</v>
      </c>
      <c r="U882" s="155">
        <v>0.72972972972973</v>
      </c>
      <c r="V882" s="155">
        <v>0.666666666666667</v>
      </c>
      <c r="W882" s="173">
        <v>-0.00245700245700242</v>
      </c>
      <c r="X882" s="158">
        <v>264</v>
      </c>
      <c r="Y882" s="208">
        <v>177</v>
      </c>
      <c r="Z882" s="208">
        <v>286</v>
      </c>
      <c r="AA882" s="208">
        <v>197</v>
      </c>
      <c r="AB882" s="209">
        <v>0.670454545454545</v>
      </c>
      <c r="AC882" s="155">
        <v>0.688811188811189</v>
      </c>
      <c r="AD882" s="173">
        <v>-0.0183566433566434</v>
      </c>
    </row>
    <row r="883" spans="1:30">
      <c r="A883" s="175" t="s">
        <v>668</v>
      </c>
      <c r="B883" s="214" t="s">
        <v>33</v>
      </c>
      <c r="C883" s="214" t="s">
        <v>879</v>
      </c>
      <c r="D883" s="153">
        <v>0</v>
      </c>
      <c r="E883" s="153">
        <v>0</v>
      </c>
      <c r="F883" s="151">
        <v>0</v>
      </c>
      <c r="G883" s="151">
        <v>0</v>
      </c>
      <c r="H883" s="151">
        <v>0</v>
      </c>
      <c r="I883" s="151">
        <v>0</v>
      </c>
      <c r="J883" s="172">
        <v>0.9</v>
      </c>
      <c r="K883" s="154">
        <v>0</v>
      </c>
      <c r="L883" s="154">
        <v>0</v>
      </c>
      <c r="M883" s="154">
        <v>0</v>
      </c>
      <c r="N883" s="207">
        <v>0</v>
      </c>
      <c r="O883" s="153">
        <v>0</v>
      </c>
      <c r="P883" s="153">
        <v>0</v>
      </c>
      <c r="Q883" s="151">
        <v>0</v>
      </c>
      <c r="R883" s="151">
        <v>0</v>
      </c>
      <c r="S883" s="154">
        <v>0</v>
      </c>
      <c r="T883" s="154">
        <v>0</v>
      </c>
      <c r="U883" s="155">
        <v>0</v>
      </c>
      <c r="V883" s="155">
        <v>0</v>
      </c>
      <c r="W883" s="173">
        <v>0</v>
      </c>
      <c r="X883" s="158">
        <v>0</v>
      </c>
      <c r="Y883" s="208">
        <v>0</v>
      </c>
      <c r="Z883" s="208">
        <v>0</v>
      </c>
      <c r="AA883" s="208">
        <v>0</v>
      </c>
      <c r="AB883" s="209">
        <v>0</v>
      </c>
      <c r="AC883" s="155">
        <v>0</v>
      </c>
      <c r="AD883" s="173">
        <v>0</v>
      </c>
    </row>
    <row r="884" spans="1:30">
      <c r="A884" s="175" t="s">
        <v>668</v>
      </c>
      <c r="B884" s="214" t="s">
        <v>1827</v>
      </c>
      <c r="C884" s="214" t="s">
        <v>880</v>
      </c>
      <c r="D884" s="153">
        <v>49</v>
      </c>
      <c r="E884" s="153">
        <v>48</v>
      </c>
      <c r="F884" s="151">
        <v>46</v>
      </c>
      <c r="G884" s="151">
        <v>45</v>
      </c>
      <c r="H884" s="151">
        <v>49</v>
      </c>
      <c r="I884" s="151">
        <v>48</v>
      </c>
      <c r="J884" s="172">
        <v>0.9</v>
      </c>
      <c r="K884" s="154">
        <v>0.979591836734694</v>
      </c>
      <c r="L884" s="154">
        <v>0.978260869565217</v>
      </c>
      <c r="M884" s="154">
        <v>0.979591836734694</v>
      </c>
      <c r="N884" s="207">
        <v>1263</v>
      </c>
      <c r="O884" s="153">
        <v>1097</v>
      </c>
      <c r="P884" s="153">
        <v>41</v>
      </c>
      <c r="Q884" s="151">
        <v>42</v>
      </c>
      <c r="R884" s="151">
        <v>40</v>
      </c>
      <c r="S884" s="154">
        <v>0.868566904196358</v>
      </c>
      <c r="T884" s="154">
        <v>0.836734693877551</v>
      </c>
      <c r="U884" s="155">
        <v>0.91304347826087</v>
      </c>
      <c r="V884" s="155">
        <v>0.816326530612245</v>
      </c>
      <c r="W884" s="173">
        <v>-0.0763087843833185</v>
      </c>
      <c r="X884" s="158">
        <v>328</v>
      </c>
      <c r="Y884" s="208">
        <v>286</v>
      </c>
      <c r="Z884" s="208">
        <v>332</v>
      </c>
      <c r="AA884" s="208">
        <v>283</v>
      </c>
      <c r="AB884" s="209">
        <v>0.871951219512195</v>
      </c>
      <c r="AC884" s="155">
        <v>0.852409638554217</v>
      </c>
      <c r="AD884" s="173">
        <v>0.0195415809579782</v>
      </c>
    </row>
    <row r="885" spans="1:30">
      <c r="A885" s="175" t="s">
        <v>668</v>
      </c>
      <c r="B885" s="214" t="s">
        <v>1827</v>
      </c>
      <c r="C885" s="214" t="s">
        <v>881</v>
      </c>
      <c r="D885" s="153">
        <v>31</v>
      </c>
      <c r="E885" s="153">
        <v>31</v>
      </c>
      <c r="F885" s="151">
        <v>35</v>
      </c>
      <c r="G885" s="151">
        <v>35</v>
      </c>
      <c r="H885" s="151">
        <v>33</v>
      </c>
      <c r="I885" s="151">
        <v>33</v>
      </c>
      <c r="J885" s="172">
        <v>0.9</v>
      </c>
      <c r="K885" s="154">
        <v>1</v>
      </c>
      <c r="L885" s="154">
        <v>1</v>
      </c>
      <c r="M885" s="154">
        <v>1</v>
      </c>
      <c r="N885" s="207">
        <v>915</v>
      </c>
      <c r="O885" s="153">
        <v>882</v>
      </c>
      <c r="P885" s="153">
        <v>31</v>
      </c>
      <c r="Q885" s="151">
        <v>34</v>
      </c>
      <c r="R885" s="151">
        <v>33</v>
      </c>
      <c r="S885" s="154">
        <v>0.963934426229508</v>
      </c>
      <c r="T885" s="154">
        <v>1</v>
      </c>
      <c r="U885" s="155">
        <v>0.971428571428571</v>
      </c>
      <c r="V885" s="155">
        <v>1</v>
      </c>
      <c r="W885" s="173">
        <v>0.0285714285714286</v>
      </c>
      <c r="X885" s="158">
        <v>231</v>
      </c>
      <c r="Y885" s="208">
        <v>225</v>
      </c>
      <c r="Z885" s="208">
        <v>237</v>
      </c>
      <c r="AA885" s="208">
        <v>228</v>
      </c>
      <c r="AB885" s="209">
        <v>0.974025974025974</v>
      </c>
      <c r="AC885" s="155">
        <v>0.962025316455696</v>
      </c>
      <c r="AD885" s="173">
        <v>0.0120006575702778</v>
      </c>
    </row>
    <row r="886" spans="1:30">
      <c r="A886" s="175" t="s">
        <v>668</v>
      </c>
      <c r="B886" s="214" t="s">
        <v>1827</v>
      </c>
      <c r="C886" s="214" t="s">
        <v>882</v>
      </c>
      <c r="D886" s="153">
        <v>27</v>
      </c>
      <c r="E886" s="153">
        <v>26</v>
      </c>
      <c r="F886" s="151">
        <v>27</v>
      </c>
      <c r="G886" s="151">
        <v>26</v>
      </c>
      <c r="H886" s="151">
        <v>27</v>
      </c>
      <c r="I886" s="151">
        <v>26</v>
      </c>
      <c r="J886" s="172">
        <v>0.9</v>
      </c>
      <c r="K886" s="154">
        <v>0.962962962962963</v>
      </c>
      <c r="L886" s="154">
        <v>0.962962962962963</v>
      </c>
      <c r="M886" s="154">
        <v>0.962962962962963</v>
      </c>
      <c r="N886" s="207">
        <v>718</v>
      </c>
      <c r="O886" s="153">
        <v>647</v>
      </c>
      <c r="P886" s="153">
        <v>25</v>
      </c>
      <c r="Q886" s="151">
        <v>23</v>
      </c>
      <c r="R886" s="151">
        <v>25</v>
      </c>
      <c r="S886" s="154">
        <v>0.901114206128134</v>
      </c>
      <c r="T886" s="154">
        <v>0.925925925925926</v>
      </c>
      <c r="U886" s="155">
        <v>0.851851851851852</v>
      </c>
      <c r="V886" s="155">
        <v>0.925925925925926</v>
      </c>
      <c r="W886" s="173">
        <v>0.0740740740740741</v>
      </c>
      <c r="X886" s="158">
        <v>191</v>
      </c>
      <c r="Y886" s="208">
        <v>173</v>
      </c>
      <c r="Z886" s="208">
        <v>182</v>
      </c>
      <c r="AA886" s="208">
        <v>164</v>
      </c>
      <c r="AB886" s="209">
        <v>0.905759162303665</v>
      </c>
      <c r="AC886" s="155">
        <v>0.901098901098901</v>
      </c>
      <c r="AD886" s="173">
        <v>0.00466026120476382</v>
      </c>
    </row>
    <row r="887" spans="1:30">
      <c r="A887" s="175" t="s">
        <v>668</v>
      </c>
      <c r="B887" s="214" t="s">
        <v>1828</v>
      </c>
      <c r="C887" s="214" t="s">
        <v>883</v>
      </c>
      <c r="D887" s="153">
        <v>59</v>
      </c>
      <c r="E887" s="153">
        <v>56</v>
      </c>
      <c r="F887" s="151">
        <v>58</v>
      </c>
      <c r="G887" s="151">
        <v>55</v>
      </c>
      <c r="H887" s="151">
        <v>61</v>
      </c>
      <c r="I887" s="151">
        <v>58</v>
      </c>
      <c r="J887" s="172">
        <v>0.9</v>
      </c>
      <c r="K887" s="154">
        <v>0.949152542372881</v>
      </c>
      <c r="L887" s="154">
        <v>0.948275862068966</v>
      </c>
      <c r="M887" s="154">
        <v>0.950819672131147</v>
      </c>
      <c r="N887" s="207">
        <v>1602</v>
      </c>
      <c r="O887" s="153">
        <v>1456</v>
      </c>
      <c r="P887" s="153">
        <v>53</v>
      </c>
      <c r="Q887" s="151">
        <v>52</v>
      </c>
      <c r="R887" s="151">
        <v>55</v>
      </c>
      <c r="S887" s="154">
        <v>0.908863920099875</v>
      </c>
      <c r="T887" s="154">
        <v>0.898305084745763</v>
      </c>
      <c r="U887" s="155">
        <v>0.896551724137931</v>
      </c>
      <c r="V887" s="155">
        <v>0.901639344262295</v>
      </c>
      <c r="W887" s="173">
        <v>0.00175336060783171</v>
      </c>
      <c r="X887" s="158">
        <v>411</v>
      </c>
      <c r="Y887" s="208">
        <v>361</v>
      </c>
      <c r="Z887" s="208">
        <v>414</v>
      </c>
      <c r="AA887" s="208">
        <v>382</v>
      </c>
      <c r="AB887" s="209">
        <v>0.878345498783455</v>
      </c>
      <c r="AC887" s="155">
        <v>0.922705314009662</v>
      </c>
      <c r="AD887" s="173">
        <v>-0.0443598152262068</v>
      </c>
    </row>
    <row r="888" spans="1:30">
      <c r="A888" s="175" t="s">
        <v>668</v>
      </c>
      <c r="B888" s="214" t="s">
        <v>1828</v>
      </c>
      <c r="C888" s="214" t="s">
        <v>884</v>
      </c>
      <c r="D888" s="153">
        <v>31</v>
      </c>
      <c r="E888" s="153">
        <v>31</v>
      </c>
      <c r="F888" s="151">
        <v>34</v>
      </c>
      <c r="G888" s="151">
        <v>32</v>
      </c>
      <c r="H888" s="151">
        <v>33</v>
      </c>
      <c r="I888" s="151">
        <v>30</v>
      </c>
      <c r="J888" s="172">
        <v>0.9</v>
      </c>
      <c r="K888" s="154">
        <v>1</v>
      </c>
      <c r="L888" s="154">
        <v>0.941176470588235</v>
      </c>
      <c r="M888" s="154">
        <v>0.909090909090909</v>
      </c>
      <c r="N888" s="207">
        <v>879</v>
      </c>
      <c r="O888" s="153">
        <v>815</v>
      </c>
      <c r="P888" s="153">
        <v>29</v>
      </c>
      <c r="Q888" s="151">
        <v>31</v>
      </c>
      <c r="R888" s="151">
        <v>29</v>
      </c>
      <c r="S888" s="154">
        <v>0.927189988623436</v>
      </c>
      <c r="T888" s="154">
        <v>0.935483870967742</v>
      </c>
      <c r="U888" s="155">
        <v>0.911764705882353</v>
      </c>
      <c r="V888" s="155">
        <v>0.878787878787879</v>
      </c>
      <c r="W888" s="173">
        <v>0.023719165085389</v>
      </c>
      <c r="X888" s="158">
        <v>226</v>
      </c>
      <c r="Y888" s="208">
        <v>212</v>
      </c>
      <c r="Z888" s="208">
        <v>228</v>
      </c>
      <c r="AA888" s="208">
        <v>212</v>
      </c>
      <c r="AB888" s="209">
        <v>0.938053097345133</v>
      </c>
      <c r="AC888" s="155">
        <v>0.929824561403509</v>
      </c>
      <c r="AD888" s="173">
        <v>0.00822853594162398</v>
      </c>
    </row>
    <row r="889" spans="1:30">
      <c r="A889" s="175" t="s">
        <v>668</v>
      </c>
      <c r="B889" s="214" t="s">
        <v>1828</v>
      </c>
      <c r="C889" s="214" t="s">
        <v>885</v>
      </c>
      <c r="D889" s="153">
        <v>36</v>
      </c>
      <c r="E889" s="153">
        <v>36</v>
      </c>
      <c r="F889" s="151">
        <v>42</v>
      </c>
      <c r="G889" s="151">
        <v>42</v>
      </c>
      <c r="H889" s="151">
        <v>43</v>
      </c>
      <c r="I889" s="151">
        <v>43</v>
      </c>
      <c r="J889" s="172">
        <v>0.9</v>
      </c>
      <c r="K889" s="154">
        <v>1</v>
      </c>
      <c r="L889" s="154">
        <v>1</v>
      </c>
      <c r="M889" s="154">
        <v>1</v>
      </c>
      <c r="N889" s="207">
        <v>1131</v>
      </c>
      <c r="O889" s="153">
        <v>866</v>
      </c>
      <c r="P889" s="153">
        <v>24</v>
      </c>
      <c r="Q889" s="151">
        <v>31</v>
      </c>
      <c r="R889" s="151">
        <v>32</v>
      </c>
      <c r="S889" s="154">
        <v>0.765694076038904</v>
      </c>
      <c r="T889" s="154">
        <v>0.666666666666667</v>
      </c>
      <c r="U889" s="155">
        <v>0.738095238095238</v>
      </c>
      <c r="V889" s="155">
        <v>0.744186046511628</v>
      </c>
      <c r="W889" s="173">
        <v>-0.0714285714285715</v>
      </c>
      <c r="X889" s="158">
        <v>285</v>
      </c>
      <c r="Y889" s="208">
        <v>207</v>
      </c>
      <c r="Z889" s="208">
        <v>296</v>
      </c>
      <c r="AA889" s="208">
        <v>235</v>
      </c>
      <c r="AB889" s="209">
        <v>0.726315789473684</v>
      </c>
      <c r="AC889" s="155">
        <v>0.793918918918919</v>
      </c>
      <c r="AD889" s="173">
        <v>-0.0676031294452347</v>
      </c>
    </row>
    <row r="890" spans="1:30">
      <c r="A890" s="175" t="s">
        <v>668</v>
      </c>
      <c r="B890" s="214" t="s">
        <v>1828</v>
      </c>
      <c r="C890" s="214" t="s">
        <v>886</v>
      </c>
      <c r="D890" s="153">
        <v>36</v>
      </c>
      <c r="E890" s="153">
        <v>36</v>
      </c>
      <c r="F890" s="151">
        <v>41</v>
      </c>
      <c r="G890" s="151">
        <v>41</v>
      </c>
      <c r="H890" s="151">
        <v>45</v>
      </c>
      <c r="I890" s="151">
        <v>44</v>
      </c>
      <c r="J890" s="172">
        <v>0.9</v>
      </c>
      <c r="K890" s="154">
        <v>1</v>
      </c>
      <c r="L890" s="154">
        <v>1</v>
      </c>
      <c r="M890" s="154">
        <v>0.977777777777778</v>
      </c>
      <c r="N890" s="207">
        <v>1112</v>
      </c>
      <c r="O890" s="153">
        <v>1082</v>
      </c>
      <c r="P890" s="153">
        <v>35</v>
      </c>
      <c r="Q890" s="151">
        <v>41</v>
      </c>
      <c r="R890" s="151">
        <v>44</v>
      </c>
      <c r="S890" s="154">
        <v>0.973021582733813</v>
      </c>
      <c r="T890" s="154">
        <v>0.972222222222222</v>
      </c>
      <c r="U890" s="155">
        <v>1</v>
      </c>
      <c r="V890" s="155">
        <v>0.977777777777778</v>
      </c>
      <c r="W890" s="173">
        <v>-0.0277777777777778</v>
      </c>
      <c r="X890" s="158">
        <v>282</v>
      </c>
      <c r="Y890" s="208">
        <v>278</v>
      </c>
      <c r="Z890" s="208">
        <v>291</v>
      </c>
      <c r="AA890" s="208">
        <v>284</v>
      </c>
      <c r="AB890" s="209">
        <v>0.985815602836879</v>
      </c>
      <c r="AC890" s="155">
        <v>0.975945017182131</v>
      </c>
      <c r="AD890" s="173">
        <v>0.00987058565474885</v>
      </c>
    </row>
    <row r="891" spans="1:30">
      <c r="A891" s="175" t="s">
        <v>668</v>
      </c>
      <c r="B891" s="214" t="s">
        <v>1828</v>
      </c>
      <c r="C891" s="214" t="s">
        <v>887</v>
      </c>
      <c r="D891" s="153">
        <v>44</v>
      </c>
      <c r="E891" s="153">
        <v>40</v>
      </c>
      <c r="F891" s="151">
        <v>47</v>
      </c>
      <c r="G891" s="151">
        <v>44</v>
      </c>
      <c r="H891" s="151">
        <v>45</v>
      </c>
      <c r="I891" s="151">
        <v>42</v>
      </c>
      <c r="J891" s="172">
        <v>0.9</v>
      </c>
      <c r="K891" s="154">
        <v>0.909090909090909</v>
      </c>
      <c r="L891" s="154">
        <v>0.936170212765957</v>
      </c>
      <c r="M891" s="154">
        <v>0.933333333333333</v>
      </c>
      <c r="N891" s="207">
        <v>1245</v>
      </c>
      <c r="O891" s="153">
        <v>1179</v>
      </c>
      <c r="P891" s="153">
        <v>39</v>
      </c>
      <c r="Q891" s="151">
        <v>44</v>
      </c>
      <c r="R891" s="151">
        <v>42</v>
      </c>
      <c r="S891" s="154">
        <v>0.946987951807229</v>
      </c>
      <c r="T891" s="154">
        <v>0.886363636363636</v>
      </c>
      <c r="U891" s="155">
        <v>0.936170212765957</v>
      </c>
      <c r="V891" s="155">
        <v>0.933333333333333</v>
      </c>
      <c r="W891" s="173">
        <v>-0.0498065764023211</v>
      </c>
      <c r="X891" s="158">
        <v>318</v>
      </c>
      <c r="Y891" s="208">
        <v>293</v>
      </c>
      <c r="Z891" s="208">
        <v>317</v>
      </c>
      <c r="AA891" s="208">
        <v>299</v>
      </c>
      <c r="AB891" s="209">
        <v>0.921383647798742</v>
      </c>
      <c r="AC891" s="155">
        <v>0.943217665615142</v>
      </c>
      <c r="AD891" s="173">
        <v>-0.0218340178163998</v>
      </c>
    </row>
    <row r="892" spans="1:30">
      <c r="A892" s="175" t="s">
        <v>668</v>
      </c>
      <c r="B892" s="214" t="s">
        <v>1828</v>
      </c>
      <c r="C892" s="214" t="s">
        <v>888</v>
      </c>
      <c r="D892" s="153">
        <v>57</v>
      </c>
      <c r="E892" s="153">
        <v>57</v>
      </c>
      <c r="F892" s="151">
        <v>61</v>
      </c>
      <c r="G892" s="151">
        <v>61</v>
      </c>
      <c r="H892" s="151">
        <v>63</v>
      </c>
      <c r="I892" s="151">
        <v>63</v>
      </c>
      <c r="J892" s="172">
        <v>0.9</v>
      </c>
      <c r="K892" s="154">
        <v>1</v>
      </c>
      <c r="L892" s="154">
        <v>1</v>
      </c>
      <c r="M892" s="154">
        <v>1</v>
      </c>
      <c r="N892" s="207">
        <v>1622</v>
      </c>
      <c r="O892" s="153">
        <v>1609</v>
      </c>
      <c r="P892" s="153">
        <v>56</v>
      </c>
      <c r="Q892" s="151">
        <v>61</v>
      </c>
      <c r="R892" s="151">
        <v>63</v>
      </c>
      <c r="S892" s="154">
        <v>0.991985203452528</v>
      </c>
      <c r="T892" s="154">
        <v>0.982456140350877</v>
      </c>
      <c r="U892" s="155">
        <v>1</v>
      </c>
      <c r="V892" s="155">
        <v>1</v>
      </c>
      <c r="W892" s="173">
        <v>-0.0175438596491229</v>
      </c>
      <c r="X892" s="158">
        <v>421</v>
      </c>
      <c r="Y892" s="208">
        <v>420</v>
      </c>
      <c r="Z892" s="208">
        <v>419</v>
      </c>
      <c r="AA892" s="208">
        <v>418</v>
      </c>
      <c r="AB892" s="209">
        <v>0.997624703087886</v>
      </c>
      <c r="AC892" s="155">
        <v>0.997613365155131</v>
      </c>
      <c r="AD892" s="173">
        <v>1.13379327547625e-5</v>
      </c>
    </row>
    <row r="893" spans="1:30">
      <c r="A893" s="175" t="s">
        <v>668</v>
      </c>
      <c r="B893" s="214" t="s">
        <v>1828</v>
      </c>
      <c r="C893" s="214" t="s">
        <v>889</v>
      </c>
      <c r="D893" s="153">
        <v>45</v>
      </c>
      <c r="E893" s="153">
        <v>35</v>
      </c>
      <c r="F893" s="151">
        <v>49</v>
      </c>
      <c r="G893" s="151">
        <v>43</v>
      </c>
      <c r="H893" s="151">
        <v>50</v>
      </c>
      <c r="I893" s="151">
        <v>48</v>
      </c>
      <c r="J893" s="172">
        <v>0.9</v>
      </c>
      <c r="K893" s="154">
        <v>0.777777777777778</v>
      </c>
      <c r="L893" s="154">
        <v>0.877551020408163</v>
      </c>
      <c r="M893" s="154">
        <v>0.96</v>
      </c>
      <c r="N893" s="207">
        <v>1221</v>
      </c>
      <c r="O893" s="153">
        <v>1040</v>
      </c>
      <c r="P893" s="153">
        <v>34</v>
      </c>
      <c r="Q893" s="151">
        <v>43</v>
      </c>
      <c r="R893" s="151">
        <v>48</v>
      </c>
      <c r="S893" s="154">
        <v>0.851760851760852</v>
      </c>
      <c r="T893" s="154">
        <v>0.755555555555556</v>
      </c>
      <c r="U893" s="155">
        <v>0.877551020408163</v>
      </c>
      <c r="V893" s="155">
        <v>0.96</v>
      </c>
      <c r="W893" s="173">
        <v>-0.121995464852608</v>
      </c>
      <c r="X893" s="158">
        <v>317</v>
      </c>
      <c r="Y893" s="208">
        <v>273</v>
      </c>
      <c r="Z893" s="208">
        <v>310</v>
      </c>
      <c r="AA893" s="208">
        <v>257</v>
      </c>
      <c r="AB893" s="209">
        <v>0.861198738170347</v>
      </c>
      <c r="AC893" s="155">
        <v>0.829032258064516</v>
      </c>
      <c r="AD893" s="173">
        <v>0.0321664801058309</v>
      </c>
    </row>
    <row r="894" spans="1:30">
      <c r="A894" s="175" t="s">
        <v>668</v>
      </c>
      <c r="B894" s="214" t="s">
        <v>1828</v>
      </c>
      <c r="C894" s="214" t="s">
        <v>890</v>
      </c>
      <c r="D894" s="153">
        <v>47</v>
      </c>
      <c r="E894" s="153">
        <v>43</v>
      </c>
      <c r="F894" s="151">
        <v>48</v>
      </c>
      <c r="G894" s="151">
        <v>43</v>
      </c>
      <c r="H894" s="151">
        <v>49</v>
      </c>
      <c r="I894" s="151">
        <v>47</v>
      </c>
      <c r="J894" s="172">
        <v>0.9</v>
      </c>
      <c r="K894" s="154">
        <v>0.914893617021277</v>
      </c>
      <c r="L894" s="154">
        <v>0.895833333333333</v>
      </c>
      <c r="M894" s="154">
        <v>0.959183673469388</v>
      </c>
      <c r="N894" s="207">
        <v>1301</v>
      </c>
      <c r="O894" s="153">
        <v>1117</v>
      </c>
      <c r="P894" s="153">
        <v>38</v>
      </c>
      <c r="Q894" s="151">
        <v>37</v>
      </c>
      <c r="R894" s="151">
        <v>44</v>
      </c>
      <c r="S894" s="154">
        <v>0.858570330514988</v>
      </c>
      <c r="T894" s="154">
        <v>0.808510638297872</v>
      </c>
      <c r="U894" s="155">
        <v>0.770833333333333</v>
      </c>
      <c r="V894" s="155">
        <v>0.897959183673469</v>
      </c>
      <c r="W894" s="173">
        <v>0.0376773049645389</v>
      </c>
      <c r="X894" s="158">
        <v>330</v>
      </c>
      <c r="Y894" s="208">
        <v>277</v>
      </c>
      <c r="Z894" s="208">
        <v>335</v>
      </c>
      <c r="AA894" s="208">
        <v>294</v>
      </c>
      <c r="AB894" s="209">
        <v>0.839393939393939</v>
      </c>
      <c r="AC894" s="155">
        <v>0.877611940298507</v>
      </c>
      <c r="AD894" s="173">
        <v>-0.0382180009045681</v>
      </c>
    </row>
    <row r="895" spans="1:30">
      <c r="A895" s="175" t="s">
        <v>668</v>
      </c>
      <c r="B895" s="214" t="s">
        <v>1828</v>
      </c>
      <c r="C895" s="214" t="s">
        <v>891</v>
      </c>
      <c r="D895" s="153">
        <v>47</v>
      </c>
      <c r="E895" s="153">
        <v>45</v>
      </c>
      <c r="F895" s="151">
        <v>54</v>
      </c>
      <c r="G895" s="151">
        <v>52</v>
      </c>
      <c r="H895" s="151">
        <v>53</v>
      </c>
      <c r="I895" s="151">
        <v>53</v>
      </c>
      <c r="J895" s="172">
        <v>0.9</v>
      </c>
      <c r="K895" s="154">
        <v>0.957446808510638</v>
      </c>
      <c r="L895" s="154">
        <v>0.962962962962963</v>
      </c>
      <c r="M895" s="154">
        <v>1</v>
      </c>
      <c r="N895" s="207">
        <v>1413</v>
      </c>
      <c r="O895" s="153">
        <v>1308</v>
      </c>
      <c r="P895" s="153">
        <v>44</v>
      </c>
      <c r="Q895" s="151">
        <v>51</v>
      </c>
      <c r="R895" s="151">
        <v>50</v>
      </c>
      <c r="S895" s="154">
        <v>0.925690021231423</v>
      </c>
      <c r="T895" s="154">
        <v>0.936170212765957</v>
      </c>
      <c r="U895" s="155">
        <v>0.944444444444444</v>
      </c>
      <c r="V895" s="155">
        <v>0.943396226415094</v>
      </c>
      <c r="W895" s="173">
        <v>-0.00827423167848695</v>
      </c>
      <c r="X895" s="158">
        <v>346</v>
      </c>
      <c r="Y895" s="208">
        <v>333</v>
      </c>
      <c r="Z895" s="208">
        <v>372</v>
      </c>
      <c r="AA895" s="208">
        <v>357</v>
      </c>
      <c r="AB895" s="209">
        <v>0.96242774566474</v>
      </c>
      <c r="AC895" s="155">
        <v>0.959677419354839</v>
      </c>
      <c r="AD895" s="173">
        <v>0.00275032630990113</v>
      </c>
    </row>
    <row r="896" spans="1:30">
      <c r="A896" s="175" t="s">
        <v>668</v>
      </c>
      <c r="B896" s="214" t="s">
        <v>1828</v>
      </c>
      <c r="C896" s="214" t="s">
        <v>892</v>
      </c>
      <c r="D896" s="153">
        <v>21</v>
      </c>
      <c r="E896" s="153">
        <v>16</v>
      </c>
      <c r="F896" s="151">
        <v>21</v>
      </c>
      <c r="G896" s="151">
        <v>18</v>
      </c>
      <c r="H896" s="151">
        <v>21</v>
      </c>
      <c r="I896" s="151">
        <v>21</v>
      </c>
      <c r="J896" s="172">
        <v>0.9</v>
      </c>
      <c r="K896" s="154">
        <v>0.761904761904762</v>
      </c>
      <c r="L896" s="154">
        <v>0.857142857142857</v>
      </c>
      <c r="M896" s="154">
        <v>1</v>
      </c>
      <c r="N896" s="207">
        <v>549</v>
      </c>
      <c r="O896" s="153">
        <v>408</v>
      </c>
      <c r="P896" s="153">
        <v>11</v>
      </c>
      <c r="Q896" s="151">
        <v>13</v>
      </c>
      <c r="R896" s="151">
        <v>19</v>
      </c>
      <c r="S896" s="154">
        <v>0.743169398907104</v>
      </c>
      <c r="T896" s="154">
        <v>0.523809523809524</v>
      </c>
      <c r="U896" s="155">
        <v>0.619047619047619</v>
      </c>
      <c r="V896" s="155">
        <v>0.904761904761905</v>
      </c>
      <c r="W896" s="173">
        <v>-0.0952380952380952</v>
      </c>
      <c r="X896" s="158">
        <v>142</v>
      </c>
      <c r="Y896" s="208">
        <v>102</v>
      </c>
      <c r="Z896" s="208">
        <v>144</v>
      </c>
      <c r="AA896" s="208">
        <v>107</v>
      </c>
      <c r="AB896" s="209">
        <v>0.71830985915493</v>
      </c>
      <c r="AC896" s="155">
        <v>0.743055555555556</v>
      </c>
      <c r="AD896" s="173">
        <v>-0.024745696400626</v>
      </c>
    </row>
    <row r="897" spans="1:30">
      <c r="A897" s="175" t="s">
        <v>668</v>
      </c>
      <c r="B897" s="214" t="s">
        <v>1828</v>
      </c>
      <c r="C897" s="214" t="s">
        <v>893</v>
      </c>
      <c r="D897" s="153">
        <v>21</v>
      </c>
      <c r="E897" s="153">
        <v>21</v>
      </c>
      <c r="F897" s="151">
        <v>21</v>
      </c>
      <c r="G897" s="151">
        <v>21</v>
      </c>
      <c r="H897" s="151">
        <v>21</v>
      </c>
      <c r="I897" s="151">
        <v>21</v>
      </c>
      <c r="J897" s="172">
        <v>0.9</v>
      </c>
      <c r="K897" s="154">
        <v>1</v>
      </c>
      <c r="L897" s="154">
        <v>1</v>
      </c>
      <c r="M897" s="154">
        <v>1</v>
      </c>
      <c r="N897" s="207">
        <v>546</v>
      </c>
      <c r="O897" s="153">
        <v>518</v>
      </c>
      <c r="P897" s="153">
        <v>18</v>
      </c>
      <c r="Q897" s="151">
        <v>21</v>
      </c>
      <c r="R897" s="151">
        <v>20</v>
      </c>
      <c r="S897" s="154">
        <v>0.948717948717949</v>
      </c>
      <c r="T897" s="154">
        <v>0.857142857142857</v>
      </c>
      <c r="U897" s="155">
        <v>1</v>
      </c>
      <c r="V897" s="155">
        <v>0.952380952380952</v>
      </c>
      <c r="W897" s="173">
        <v>-0.142857142857143</v>
      </c>
      <c r="X897" s="158">
        <v>143</v>
      </c>
      <c r="Y897" s="208">
        <v>133</v>
      </c>
      <c r="Z897" s="208">
        <v>142</v>
      </c>
      <c r="AA897" s="208">
        <v>136</v>
      </c>
      <c r="AB897" s="209">
        <v>0.93006993006993</v>
      </c>
      <c r="AC897" s="155">
        <v>0.957746478873239</v>
      </c>
      <c r="AD897" s="173">
        <v>-0.0276765488033093</v>
      </c>
    </row>
    <row r="898" spans="1:30">
      <c r="A898" s="175" t="s">
        <v>668</v>
      </c>
      <c r="B898" s="214" t="s">
        <v>1828</v>
      </c>
      <c r="C898" s="214" t="s">
        <v>894</v>
      </c>
      <c r="D898" s="153">
        <v>27</v>
      </c>
      <c r="E898" s="153">
        <v>25</v>
      </c>
      <c r="F898" s="151">
        <v>30</v>
      </c>
      <c r="G898" s="151">
        <v>28</v>
      </c>
      <c r="H898" s="151">
        <v>28</v>
      </c>
      <c r="I898" s="151">
        <v>27</v>
      </c>
      <c r="J898" s="172">
        <v>0.9</v>
      </c>
      <c r="K898" s="154">
        <v>0.925925925925926</v>
      </c>
      <c r="L898" s="154">
        <v>0.933333333333333</v>
      </c>
      <c r="M898" s="154">
        <v>0.964285714285714</v>
      </c>
      <c r="N898" s="207">
        <v>739</v>
      </c>
      <c r="O898" s="153">
        <v>698</v>
      </c>
      <c r="P898" s="153">
        <v>25</v>
      </c>
      <c r="Q898" s="151">
        <v>28</v>
      </c>
      <c r="R898" s="151">
        <v>26</v>
      </c>
      <c r="S898" s="154">
        <v>0.944519621109608</v>
      </c>
      <c r="T898" s="154">
        <v>0.925925925925926</v>
      </c>
      <c r="U898" s="155">
        <v>0.933333333333333</v>
      </c>
      <c r="V898" s="155">
        <v>0.928571428571429</v>
      </c>
      <c r="W898" s="173">
        <v>-0.00740740740740742</v>
      </c>
      <c r="X898" s="158">
        <v>194</v>
      </c>
      <c r="Y898" s="208">
        <v>180</v>
      </c>
      <c r="Z898" s="208">
        <v>194</v>
      </c>
      <c r="AA898" s="208">
        <v>182</v>
      </c>
      <c r="AB898" s="209">
        <v>0.927835051546392</v>
      </c>
      <c r="AC898" s="155">
        <v>0.938144329896907</v>
      </c>
      <c r="AD898" s="173">
        <v>-0.0103092783505154</v>
      </c>
    </row>
    <row r="899" spans="1:30">
      <c r="A899" s="175" t="s">
        <v>668</v>
      </c>
      <c r="B899" s="214" t="s">
        <v>1828</v>
      </c>
      <c r="C899" s="214" t="s">
        <v>895</v>
      </c>
      <c r="D899" s="153">
        <v>32</v>
      </c>
      <c r="E899" s="153">
        <v>29</v>
      </c>
      <c r="F899" s="151">
        <v>36</v>
      </c>
      <c r="G899" s="151">
        <v>32</v>
      </c>
      <c r="H899" s="151">
        <v>35</v>
      </c>
      <c r="I899" s="151">
        <v>32</v>
      </c>
      <c r="J899" s="172">
        <v>0.9</v>
      </c>
      <c r="K899" s="154">
        <v>0.90625</v>
      </c>
      <c r="L899" s="154">
        <v>0.888888888888889</v>
      </c>
      <c r="M899" s="154">
        <v>0.914285714285714</v>
      </c>
      <c r="N899" s="207">
        <v>883</v>
      </c>
      <c r="O899" s="153">
        <v>755</v>
      </c>
      <c r="P899" s="153">
        <v>27</v>
      </c>
      <c r="Q899" s="151">
        <v>30</v>
      </c>
      <c r="R899" s="151">
        <v>29</v>
      </c>
      <c r="S899" s="154">
        <v>0.855039637599094</v>
      </c>
      <c r="T899" s="154">
        <v>0.84375</v>
      </c>
      <c r="U899" s="155">
        <v>0.833333333333333</v>
      </c>
      <c r="V899" s="155">
        <v>0.828571428571429</v>
      </c>
      <c r="W899" s="173">
        <v>0.0104166666666666</v>
      </c>
      <c r="X899" s="158">
        <v>222</v>
      </c>
      <c r="Y899" s="208">
        <v>193</v>
      </c>
      <c r="Z899" s="208">
        <v>230</v>
      </c>
      <c r="AA899" s="208">
        <v>197</v>
      </c>
      <c r="AB899" s="209">
        <v>0.869369369369369</v>
      </c>
      <c r="AC899" s="155">
        <v>0.856521739130435</v>
      </c>
      <c r="AD899" s="173">
        <v>0.0128476302389345</v>
      </c>
    </row>
    <row r="900" spans="1:30">
      <c r="A900" s="175" t="s">
        <v>668</v>
      </c>
      <c r="B900" s="214" t="s">
        <v>1828</v>
      </c>
      <c r="C900" s="214" t="s">
        <v>896</v>
      </c>
      <c r="D900" s="153">
        <v>35</v>
      </c>
      <c r="E900" s="153">
        <v>35</v>
      </c>
      <c r="F900" s="151">
        <v>41</v>
      </c>
      <c r="G900" s="151">
        <v>41</v>
      </c>
      <c r="H900" s="151">
        <v>40</v>
      </c>
      <c r="I900" s="151">
        <v>40</v>
      </c>
      <c r="J900" s="172">
        <v>0.9</v>
      </c>
      <c r="K900" s="154">
        <v>1</v>
      </c>
      <c r="L900" s="154">
        <v>1</v>
      </c>
      <c r="M900" s="154">
        <v>1</v>
      </c>
      <c r="N900" s="207">
        <v>1074</v>
      </c>
      <c r="O900" s="153">
        <v>1059</v>
      </c>
      <c r="P900" s="153">
        <v>35</v>
      </c>
      <c r="Q900" s="151">
        <v>41</v>
      </c>
      <c r="R900" s="151">
        <v>39</v>
      </c>
      <c r="S900" s="154">
        <v>0.986033519553073</v>
      </c>
      <c r="T900" s="154">
        <v>1</v>
      </c>
      <c r="U900" s="155">
        <v>1</v>
      </c>
      <c r="V900" s="155">
        <v>0.975</v>
      </c>
      <c r="W900" s="173">
        <v>0</v>
      </c>
      <c r="X900" s="158">
        <v>274</v>
      </c>
      <c r="Y900" s="208">
        <v>272</v>
      </c>
      <c r="Z900" s="208">
        <v>278</v>
      </c>
      <c r="AA900" s="208">
        <v>272</v>
      </c>
      <c r="AB900" s="209">
        <v>0.992700729927007</v>
      </c>
      <c r="AC900" s="155">
        <v>0.97841726618705</v>
      </c>
      <c r="AD900" s="173">
        <v>0.0142834637399569</v>
      </c>
    </row>
    <row r="901" spans="1:30">
      <c r="A901" s="175" t="s">
        <v>668</v>
      </c>
      <c r="B901" s="214" t="s">
        <v>1828</v>
      </c>
      <c r="C901" s="214" t="s">
        <v>897</v>
      </c>
      <c r="D901" s="153">
        <v>23</v>
      </c>
      <c r="E901" s="153">
        <v>21</v>
      </c>
      <c r="F901" s="151">
        <v>28</v>
      </c>
      <c r="G901" s="151">
        <v>25</v>
      </c>
      <c r="H901" s="151">
        <v>27</v>
      </c>
      <c r="I901" s="151">
        <v>24</v>
      </c>
      <c r="J901" s="172">
        <v>0.9</v>
      </c>
      <c r="K901" s="154">
        <v>0.91304347826087</v>
      </c>
      <c r="L901" s="154">
        <v>0.892857142857143</v>
      </c>
      <c r="M901" s="154">
        <v>0.888888888888889</v>
      </c>
      <c r="N901" s="207">
        <v>730</v>
      </c>
      <c r="O901" s="153">
        <v>599</v>
      </c>
      <c r="P901" s="153">
        <v>16</v>
      </c>
      <c r="Q901" s="151">
        <v>24</v>
      </c>
      <c r="R901" s="151">
        <v>21</v>
      </c>
      <c r="S901" s="154">
        <v>0.820547945205479</v>
      </c>
      <c r="T901" s="154">
        <v>0.695652173913043</v>
      </c>
      <c r="U901" s="155">
        <v>0.857142857142857</v>
      </c>
      <c r="V901" s="155">
        <v>0.777777777777778</v>
      </c>
      <c r="W901" s="173">
        <v>-0.161490683229814</v>
      </c>
      <c r="X901" s="158">
        <v>181</v>
      </c>
      <c r="Y901" s="208">
        <v>145</v>
      </c>
      <c r="Z901" s="208">
        <v>188</v>
      </c>
      <c r="AA901" s="208">
        <v>150</v>
      </c>
      <c r="AB901" s="209">
        <v>0.801104972375691</v>
      </c>
      <c r="AC901" s="155">
        <v>0.797872340425532</v>
      </c>
      <c r="AD901" s="173">
        <v>0.00323263195015866</v>
      </c>
    </row>
    <row r="902" spans="1:30">
      <c r="A902" s="175" t="s">
        <v>668</v>
      </c>
      <c r="B902" s="214" t="s">
        <v>1824</v>
      </c>
      <c r="C902" s="214" t="s">
        <v>898</v>
      </c>
      <c r="D902" s="153">
        <v>33</v>
      </c>
      <c r="E902" s="153">
        <v>33</v>
      </c>
      <c r="F902" s="151">
        <v>36</v>
      </c>
      <c r="G902" s="151">
        <v>35</v>
      </c>
      <c r="H902" s="151">
        <v>37</v>
      </c>
      <c r="I902" s="151">
        <v>36</v>
      </c>
      <c r="J902" s="172">
        <v>0.9</v>
      </c>
      <c r="K902" s="154">
        <v>1</v>
      </c>
      <c r="L902" s="154">
        <v>0.972222222222222</v>
      </c>
      <c r="M902" s="154">
        <v>0.972972972972973</v>
      </c>
      <c r="N902" s="207">
        <v>967</v>
      </c>
      <c r="O902" s="153">
        <v>869</v>
      </c>
      <c r="P902" s="153">
        <v>29</v>
      </c>
      <c r="Q902" s="151">
        <v>32</v>
      </c>
      <c r="R902" s="151">
        <v>32</v>
      </c>
      <c r="S902" s="154">
        <v>0.89865563598759</v>
      </c>
      <c r="T902" s="154">
        <v>0.878787878787879</v>
      </c>
      <c r="U902" s="155">
        <v>0.888888888888889</v>
      </c>
      <c r="V902" s="155">
        <v>0.864864864864865</v>
      </c>
      <c r="W902" s="173">
        <v>-0.0101010101010101</v>
      </c>
      <c r="X902" s="158">
        <v>253</v>
      </c>
      <c r="Y902" s="208">
        <v>227</v>
      </c>
      <c r="Z902" s="208">
        <v>256</v>
      </c>
      <c r="AA902" s="208">
        <v>237</v>
      </c>
      <c r="AB902" s="209">
        <v>0.897233201581028</v>
      </c>
      <c r="AC902" s="155">
        <v>0.92578125</v>
      </c>
      <c r="AD902" s="173">
        <v>-0.0285480484189723</v>
      </c>
    </row>
    <row r="903" spans="1:30">
      <c r="A903" s="175" t="s">
        <v>668</v>
      </c>
      <c r="B903" s="214" t="s">
        <v>1824</v>
      </c>
      <c r="C903" s="214" t="s">
        <v>899</v>
      </c>
      <c r="D903" s="153">
        <v>38</v>
      </c>
      <c r="E903" s="153">
        <v>37</v>
      </c>
      <c r="F903" s="151">
        <v>38</v>
      </c>
      <c r="G903" s="151">
        <v>38</v>
      </c>
      <c r="H903" s="151">
        <v>41</v>
      </c>
      <c r="I903" s="151">
        <v>41</v>
      </c>
      <c r="J903" s="172">
        <v>0.9</v>
      </c>
      <c r="K903" s="154">
        <v>0.973684210526316</v>
      </c>
      <c r="L903" s="154">
        <v>1</v>
      </c>
      <c r="M903" s="154">
        <v>1</v>
      </c>
      <c r="N903" s="207">
        <v>1102</v>
      </c>
      <c r="O903" s="153">
        <v>1093</v>
      </c>
      <c r="P903" s="153">
        <v>37</v>
      </c>
      <c r="Q903" s="151">
        <v>37</v>
      </c>
      <c r="R903" s="151">
        <v>41</v>
      </c>
      <c r="S903" s="154">
        <v>0.991833030852995</v>
      </c>
      <c r="T903" s="154">
        <v>0.973684210526316</v>
      </c>
      <c r="U903" s="155">
        <v>0.973684210526316</v>
      </c>
      <c r="V903" s="155">
        <v>1</v>
      </c>
      <c r="W903" s="173">
        <v>0</v>
      </c>
      <c r="X903" s="158">
        <v>283</v>
      </c>
      <c r="Y903" s="208">
        <v>281</v>
      </c>
      <c r="Z903" s="208">
        <v>286</v>
      </c>
      <c r="AA903" s="208">
        <v>284</v>
      </c>
      <c r="AB903" s="209">
        <v>0.992932862190813</v>
      </c>
      <c r="AC903" s="155">
        <v>0.993006993006993</v>
      </c>
      <c r="AD903" s="173">
        <v>-7.41308161803511e-5</v>
      </c>
    </row>
    <row r="904" spans="1:30">
      <c r="A904" s="175" t="s">
        <v>668</v>
      </c>
      <c r="B904" s="214" t="s">
        <v>1824</v>
      </c>
      <c r="C904" s="214" t="s">
        <v>900</v>
      </c>
      <c r="D904" s="153">
        <v>44</v>
      </c>
      <c r="E904" s="153">
        <v>43</v>
      </c>
      <c r="F904" s="151">
        <v>47</v>
      </c>
      <c r="G904" s="151">
        <v>47</v>
      </c>
      <c r="H904" s="151">
        <v>54</v>
      </c>
      <c r="I904" s="151">
        <v>54</v>
      </c>
      <c r="J904" s="172">
        <v>0.9</v>
      </c>
      <c r="K904" s="154">
        <v>0.977272727272727</v>
      </c>
      <c r="L904" s="154">
        <v>1</v>
      </c>
      <c r="M904" s="154">
        <v>1</v>
      </c>
      <c r="N904" s="207">
        <v>1313</v>
      </c>
      <c r="O904" s="153">
        <v>1226</v>
      </c>
      <c r="P904" s="153">
        <v>35</v>
      </c>
      <c r="Q904" s="151">
        <v>45</v>
      </c>
      <c r="R904" s="151">
        <v>53</v>
      </c>
      <c r="S904" s="154">
        <v>0.933739527798934</v>
      </c>
      <c r="T904" s="154">
        <v>0.795454545454545</v>
      </c>
      <c r="U904" s="155">
        <v>0.957446808510638</v>
      </c>
      <c r="V904" s="155">
        <v>0.981481481481482</v>
      </c>
      <c r="W904" s="173">
        <v>-0.161992263056093</v>
      </c>
      <c r="X904" s="158">
        <v>337</v>
      </c>
      <c r="Y904" s="208">
        <v>311</v>
      </c>
      <c r="Z904" s="208">
        <v>342</v>
      </c>
      <c r="AA904" s="208">
        <v>318</v>
      </c>
      <c r="AB904" s="209">
        <v>0.922848664688427</v>
      </c>
      <c r="AC904" s="155">
        <v>0.929824561403509</v>
      </c>
      <c r="AD904" s="173">
        <v>-0.00697589671508148</v>
      </c>
    </row>
    <row r="905" spans="1:30">
      <c r="A905" s="175" t="s">
        <v>668</v>
      </c>
      <c r="B905" s="214" t="s">
        <v>1824</v>
      </c>
      <c r="C905" s="214" t="s">
        <v>901</v>
      </c>
      <c r="D905" s="153">
        <v>41</v>
      </c>
      <c r="E905" s="153">
        <v>41</v>
      </c>
      <c r="F905" s="151">
        <v>43</v>
      </c>
      <c r="G905" s="151">
        <v>43</v>
      </c>
      <c r="H905" s="151">
        <v>46</v>
      </c>
      <c r="I905" s="151">
        <v>46</v>
      </c>
      <c r="J905" s="172">
        <v>0.9</v>
      </c>
      <c r="K905" s="154">
        <v>1</v>
      </c>
      <c r="L905" s="154">
        <v>1</v>
      </c>
      <c r="M905" s="154">
        <v>1</v>
      </c>
      <c r="N905" s="207">
        <v>1194</v>
      </c>
      <c r="O905" s="153">
        <v>1154</v>
      </c>
      <c r="P905" s="153">
        <v>40</v>
      </c>
      <c r="Q905" s="151">
        <v>42</v>
      </c>
      <c r="R905" s="151">
        <v>44</v>
      </c>
      <c r="S905" s="154">
        <v>0.966499162479062</v>
      </c>
      <c r="T905" s="154">
        <v>0.975609756097561</v>
      </c>
      <c r="U905" s="155">
        <v>0.976744186046512</v>
      </c>
      <c r="V905" s="155">
        <v>0.956521739130435</v>
      </c>
      <c r="W905" s="173">
        <v>-0.00113442994895063</v>
      </c>
      <c r="X905" s="158">
        <v>313</v>
      </c>
      <c r="Y905" s="208">
        <v>302</v>
      </c>
      <c r="Z905" s="208">
        <v>311</v>
      </c>
      <c r="AA905" s="208">
        <v>303</v>
      </c>
      <c r="AB905" s="209">
        <v>0.964856230031949</v>
      </c>
      <c r="AC905" s="155">
        <v>0.97427652733119</v>
      </c>
      <c r="AD905" s="173">
        <v>-0.00942029729924088</v>
      </c>
    </row>
    <row r="906" spans="1:30">
      <c r="A906" s="175" t="s">
        <v>668</v>
      </c>
      <c r="B906" s="214" t="s">
        <v>1824</v>
      </c>
      <c r="C906" s="214" t="s">
        <v>902</v>
      </c>
      <c r="D906" s="153">
        <v>31</v>
      </c>
      <c r="E906" s="153">
        <v>31</v>
      </c>
      <c r="F906" s="151">
        <v>31</v>
      </c>
      <c r="G906" s="151">
        <v>31</v>
      </c>
      <c r="H906" s="151">
        <v>32</v>
      </c>
      <c r="I906" s="151">
        <v>32</v>
      </c>
      <c r="J906" s="172">
        <v>0.9</v>
      </c>
      <c r="K906" s="154">
        <v>1</v>
      </c>
      <c r="L906" s="154">
        <v>1</v>
      </c>
      <c r="M906" s="154">
        <v>1</v>
      </c>
      <c r="N906" s="207">
        <v>855</v>
      </c>
      <c r="O906" s="153">
        <v>810</v>
      </c>
      <c r="P906" s="153">
        <v>29</v>
      </c>
      <c r="Q906" s="151">
        <v>30</v>
      </c>
      <c r="R906" s="151">
        <v>31</v>
      </c>
      <c r="S906" s="154">
        <v>0.947368421052632</v>
      </c>
      <c r="T906" s="154">
        <v>0.935483870967742</v>
      </c>
      <c r="U906" s="155">
        <v>0.967741935483871</v>
      </c>
      <c r="V906" s="155">
        <v>0.96875</v>
      </c>
      <c r="W906" s="173">
        <v>-0.0322580645161291</v>
      </c>
      <c r="X906" s="158">
        <v>222</v>
      </c>
      <c r="Y906" s="208">
        <v>212</v>
      </c>
      <c r="Z906" s="208">
        <v>224</v>
      </c>
      <c r="AA906" s="208">
        <v>211</v>
      </c>
      <c r="AB906" s="209">
        <v>0.954954954954955</v>
      </c>
      <c r="AC906" s="155">
        <v>0.941964285714286</v>
      </c>
      <c r="AD906" s="173">
        <v>0.0129906692406693</v>
      </c>
    </row>
    <row r="907" spans="1:30">
      <c r="A907" s="175" t="s">
        <v>668</v>
      </c>
      <c r="B907" s="214" t="s">
        <v>1824</v>
      </c>
      <c r="C907" s="214" t="s">
        <v>903</v>
      </c>
      <c r="D907" s="153">
        <v>55</v>
      </c>
      <c r="E907" s="153">
        <v>54</v>
      </c>
      <c r="F907" s="151">
        <v>56</v>
      </c>
      <c r="G907" s="151">
        <v>56</v>
      </c>
      <c r="H907" s="151">
        <v>58</v>
      </c>
      <c r="I907" s="151">
        <v>58</v>
      </c>
      <c r="J907" s="172">
        <v>0.9</v>
      </c>
      <c r="K907" s="154">
        <v>0.981818181818182</v>
      </c>
      <c r="L907" s="154">
        <v>1</v>
      </c>
      <c r="M907" s="154">
        <v>1</v>
      </c>
      <c r="N907" s="207">
        <v>1489</v>
      </c>
      <c r="O907" s="153">
        <v>1285</v>
      </c>
      <c r="P907" s="153">
        <v>47</v>
      </c>
      <c r="Q907" s="151">
        <v>47</v>
      </c>
      <c r="R907" s="151">
        <v>51</v>
      </c>
      <c r="S907" s="154">
        <v>0.862995298858294</v>
      </c>
      <c r="T907" s="154">
        <v>0.854545454545454</v>
      </c>
      <c r="U907" s="155">
        <v>0.839285714285714</v>
      </c>
      <c r="V907" s="155">
        <v>0.879310344827586</v>
      </c>
      <c r="W907" s="173">
        <v>0.0152597402597402</v>
      </c>
      <c r="X907" s="158">
        <v>383</v>
      </c>
      <c r="Y907" s="208">
        <v>330</v>
      </c>
      <c r="Z907" s="208">
        <v>385</v>
      </c>
      <c r="AA907" s="208">
        <v>335</v>
      </c>
      <c r="AB907" s="209">
        <v>0.861618798955614</v>
      </c>
      <c r="AC907" s="155">
        <v>0.87012987012987</v>
      </c>
      <c r="AD907" s="173">
        <v>-0.00851107117425653</v>
      </c>
    </row>
    <row r="908" spans="1:30">
      <c r="A908" s="175" t="s">
        <v>668</v>
      </c>
      <c r="B908" s="214" t="s">
        <v>1824</v>
      </c>
      <c r="C908" s="214" t="s">
        <v>904</v>
      </c>
      <c r="D908" s="153">
        <v>38</v>
      </c>
      <c r="E908" s="153">
        <v>38</v>
      </c>
      <c r="F908" s="151">
        <v>40</v>
      </c>
      <c r="G908" s="151">
        <v>40</v>
      </c>
      <c r="H908" s="151">
        <v>38</v>
      </c>
      <c r="I908" s="151">
        <v>38</v>
      </c>
      <c r="J908" s="172">
        <v>0.9</v>
      </c>
      <c r="K908" s="154">
        <v>1</v>
      </c>
      <c r="L908" s="154">
        <v>1</v>
      </c>
      <c r="M908" s="154">
        <v>1</v>
      </c>
      <c r="N908" s="207">
        <v>1075</v>
      </c>
      <c r="O908" s="153">
        <v>934</v>
      </c>
      <c r="P908" s="153">
        <v>30</v>
      </c>
      <c r="Q908" s="151">
        <v>35</v>
      </c>
      <c r="R908" s="151">
        <v>34</v>
      </c>
      <c r="S908" s="154">
        <v>0.868837209302326</v>
      </c>
      <c r="T908" s="154">
        <v>0.789473684210526</v>
      </c>
      <c r="U908" s="155">
        <v>0.875</v>
      </c>
      <c r="V908" s="155">
        <v>0.894736842105263</v>
      </c>
      <c r="W908" s="173">
        <v>-0.0855263157894737</v>
      </c>
      <c r="X908" s="158">
        <v>277</v>
      </c>
      <c r="Y908" s="208">
        <v>243</v>
      </c>
      <c r="Z908" s="208">
        <v>278</v>
      </c>
      <c r="AA908" s="208">
        <v>240</v>
      </c>
      <c r="AB908" s="209">
        <v>0.877256317689531</v>
      </c>
      <c r="AC908" s="155">
        <v>0.863309352517986</v>
      </c>
      <c r="AD908" s="173">
        <v>0.0139469651715451</v>
      </c>
    </row>
    <row r="909" spans="1:30">
      <c r="A909" s="175" t="s">
        <v>668</v>
      </c>
      <c r="B909" s="214" t="s">
        <v>1824</v>
      </c>
      <c r="C909" s="214" t="s">
        <v>905</v>
      </c>
      <c r="D909" s="153">
        <v>18</v>
      </c>
      <c r="E909" s="153">
        <v>18</v>
      </c>
      <c r="F909" s="151">
        <v>14</v>
      </c>
      <c r="G909" s="151">
        <v>14</v>
      </c>
      <c r="H909" s="151">
        <v>17</v>
      </c>
      <c r="I909" s="151">
        <v>17</v>
      </c>
      <c r="J909" s="172">
        <v>0.9</v>
      </c>
      <c r="K909" s="154">
        <v>1</v>
      </c>
      <c r="L909" s="154">
        <v>1</v>
      </c>
      <c r="M909" s="154">
        <v>1</v>
      </c>
      <c r="N909" s="207">
        <v>463</v>
      </c>
      <c r="O909" s="153">
        <v>462</v>
      </c>
      <c r="P909" s="153">
        <v>18</v>
      </c>
      <c r="Q909" s="151">
        <v>14</v>
      </c>
      <c r="R909" s="151">
        <v>17</v>
      </c>
      <c r="S909" s="154">
        <v>0.997840172786177</v>
      </c>
      <c r="T909" s="154">
        <v>1</v>
      </c>
      <c r="U909" s="155">
        <v>1</v>
      </c>
      <c r="V909" s="155">
        <v>1</v>
      </c>
      <c r="W909" s="173">
        <v>0</v>
      </c>
      <c r="X909" s="158">
        <v>119</v>
      </c>
      <c r="Y909" s="208">
        <v>119</v>
      </c>
      <c r="Z909" s="208">
        <v>121</v>
      </c>
      <c r="AA909" s="208">
        <v>120</v>
      </c>
      <c r="AB909" s="209">
        <v>1</v>
      </c>
      <c r="AC909" s="155">
        <v>0.991735537190083</v>
      </c>
      <c r="AD909" s="173">
        <v>0.00826446280991733</v>
      </c>
    </row>
    <row r="910" spans="1:30">
      <c r="A910" s="175" t="s">
        <v>668</v>
      </c>
      <c r="B910" s="214" t="s">
        <v>1824</v>
      </c>
      <c r="C910" s="214" t="s">
        <v>906</v>
      </c>
      <c r="D910" s="153">
        <v>32</v>
      </c>
      <c r="E910" s="153">
        <v>32</v>
      </c>
      <c r="F910" s="151">
        <v>32</v>
      </c>
      <c r="G910" s="151">
        <v>32</v>
      </c>
      <c r="H910" s="151">
        <v>36</v>
      </c>
      <c r="I910" s="151">
        <v>36</v>
      </c>
      <c r="J910" s="172">
        <v>0.9</v>
      </c>
      <c r="K910" s="154">
        <v>1</v>
      </c>
      <c r="L910" s="154">
        <v>1</v>
      </c>
      <c r="M910" s="154">
        <v>1</v>
      </c>
      <c r="N910" s="207">
        <v>894</v>
      </c>
      <c r="O910" s="153">
        <v>756</v>
      </c>
      <c r="P910" s="153">
        <v>31</v>
      </c>
      <c r="Q910" s="151">
        <v>27</v>
      </c>
      <c r="R910" s="151">
        <v>31</v>
      </c>
      <c r="S910" s="154">
        <v>0.845637583892617</v>
      </c>
      <c r="T910" s="154">
        <v>0.96875</v>
      </c>
      <c r="U910" s="155">
        <v>0.84375</v>
      </c>
      <c r="V910" s="155">
        <v>0.861111111111111</v>
      </c>
      <c r="W910" s="173">
        <v>0.125</v>
      </c>
      <c r="X910" s="158">
        <v>234</v>
      </c>
      <c r="Y910" s="208">
        <v>201</v>
      </c>
      <c r="Z910" s="208">
        <v>239</v>
      </c>
      <c r="AA910" s="208">
        <v>203</v>
      </c>
      <c r="AB910" s="209">
        <v>0.858974358974359</v>
      </c>
      <c r="AC910" s="155">
        <v>0.849372384937239</v>
      </c>
      <c r="AD910" s="173">
        <v>0.00960197403712038</v>
      </c>
    </row>
    <row r="911" spans="1:30">
      <c r="A911" s="175" t="s">
        <v>668</v>
      </c>
      <c r="B911" s="214" t="s">
        <v>1824</v>
      </c>
      <c r="C911" s="214" t="s">
        <v>907</v>
      </c>
      <c r="D911" s="153">
        <v>23</v>
      </c>
      <c r="E911" s="153">
        <v>23</v>
      </c>
      <c r="F911" s="151">
        <v>24</v>
      </c>
      <c r="G911" s="151">
        <v>24</v>
      </c>
      <c r="H911" s="151">
        <v>24</v>
      </c>
      <c r="I911" s="151">
        <v>24</v>
      </c>
      <c r="J911" s="172">
        <v>0.9</v>
      </c>
      <c r="K911" s="154">
        <v>1</v>
      </c>
      <c r="L911" s="154">
        <v>1</v>
      </c>
      <c r="M911" s="154">
        <v>1</v>
      </c>
      <c r="N911" s="207">
        <v>647</v>
      </c>
      <c r="O911" s="153">
        <v>627</v>
      </c>
      <c r="P911" s="153">
        <v>23</v>
      </c>
      <c r="Q911" s="151">
        <v>23</v>
      </c>
      <c r="R911" s="151">
        <v>23</v>
      </c>
      <c r="S911" s="154">
        <v>0.969088098918083</v>
      </c>
      <c r="T911" s="154">
        <v>1</v>
      </c>
      <c r="U911" s="155">
        <v>0.958333333333333</v>
      </c>
      <c r="V911" s="155">
        <v>0.958333333333333</v>
      </c>
      <c r="W911" s="173">
        <v>0.0416666666666666</v>
      </c>
      <c r="X911" s="158">
        <v>165</v>
      </c>
      <c r="Y911" s="208">
        <v>160</v>
      </c>
      <c r="Z911" s="208">
        <v>168</v>
      </c>
      <c r="AA911" s="208">
        <v>163</v>
      </c>
      <c r="AB911" s="209">
        <v>0.96969696969697</v>
      </c>
      <c r="AC911" s="155">
        <v>0.970238095238095</v>
      </c>
      <c r="AD911" s="173">
        <v>-0.000541125541125509</v>
      </c>
    </row>
    <row r="912" spans="1:30">
      <c r="A912" s="175" t="s">
        <v>668</v>
      </c>
      <c r="B912" s="214" t="s">
        <v>1824</v>
      </c>
      <c r="C912" s="214" t="s">
        <v>908</v>
      </c>
      <c r="D912" s="153">
        <v>23</v>
      </c>
      <c r="E912" s="153">
        <v>23</v>
      </c>
      <c r="F912" s="151">
        <v>26</v>
      </c>
      <c r="G912" s="151">
        <v>26</v>
      </c>
      <c r="H912" s="151">
        <v>27</v>
      </c>
      <c r="I912" s="151">
        <v>27</v>
      </c>
      <c r="J912" s="172">
        <v>0.9</v>
      </c>
      <c r="K912" s="154">
        <v>1</v>
      </c>
      <c r="L912" s="154">
        <v>1</v>
      </c>
      <c r="M912" s="154">
        <v>1</v>
      </c>
      <c r="N912" s="207">
        <v>680</v>
      </c>
      <c r="O912" s="153">
        <v>602</v>
      </c>
      <c r="P912" s="153">
        <v>20</v>
      </c>
      <c r="Q912" s="151">
        <v>22</v>
      </c>
      <c r="R912" s="151">
        <v>24</v>
      </c>
      <c r="S912" s="154">
        <v>0.885294117647059</v>
      </c>
      <c r="T912" s="154">
        <v>0.869565217391304</v>
      </c>
      <c r="U912" s="155">
        <v>0.846153846153846</v>
      </c>
      <c r="V912" s="155">
        <v>0.888888888888889</v>
      </c>
      <c r="W912" s="173">
        <v>0.0234113712374582</v>
      </c>
      <c r="X912" s="158">
        <v>172</v>
      </c>
      <c r="Y912" s="208">
        <v>149</v>
      </c>
      <c r="Z912" s="208">
        <v>176</v>
      </c>
      <c r="AA912" s="208">
        <v>158</v>
      </c>
      <c r="AB912" s="209">
        <v>0.866279069767442</v>
      </c>
      <c r="AC912" s="155">
        <v>0.897727272727273</v>
      </c>
      <c r="AD912" s="173">
        <v>-0.0314482029598309</v>
      </c>
    </row>
    <row r="913" spans="1:30">
      <c r="A913" s="175" t="s">
        <v>668</v>
      </c>
      <c r="B913" s="214" t="s">
        <v>1824</v>
      </c>
      <c r="C913" s="214" t="s">
        <v>909</v>
      </c>
      <c r="D913" s="153">
        <v>25</v>
      </c>
      <c r="E913" s="153">
        <v>24</v>
      </c>
      <c r="F913" s="151">
        <v>25</v>
      </c>
      <c r="G913" s="151">
        <v>24</v>
      </c>
      <c r="H913" s="151">
        <v>27</v>
      </c>
      <c r="I913" s="151">
        <v>27</v>
      </c>
      <c r="J913" s="172">
        <v>0.9</v>
      </c>
      <c r="K913" s="154">
        <v>0.96</v>
      </c>
      <c r="L913" s="154">
        <v>0.96</v>
      </c>
      <c r="M913" s="154">
        <v>1</v>
      </c>
      <c r="N913" s="207">
        <v>687</v>
      </c>
      <c r="O913" s="153">
        <v>592</v>
      </c>
      <c r="P913" s="153">
        <v>20</v>
      </c>
      <c r="Q913" s="151">
        <v>19</v>
      </c>
      <c r="R913" s="151">
        <v>24</v>
      </c>
      <c r="S913" s="154">
        <v>0.861717612809316</v>
      </c>
      <c r="T913" s="154">
        <v>0.8</v>
      </c>
      <c r="U913" s="155">
        <v>0.76</v>
      </c>
      <c r="V913" s="155">
        <v>0.888888888888889</v>
      </c>
      <c r="W913" s="173">
        <v>0.04</v>
      </c>
      <c r="X913" s="158">
        <v>178</v>
      </c>
      <c r="Y913" s="208">
        <v>158</v>
      </c>
      <c r="Z913" s="208">
        <v>179</v>
      </c>
      <c r="AA913" s="208">
        <v>155</v>
      </c>
      <c r="AB913" s="209">
        <v>0.887640449438202</v>
      </c>
      <c r="AC913" s="155">
        <v>0.865921787709497</v>
      </c>
      <c r="AD913" s="173">
        <v>0.021718661728705</v>
      </c>
    </row>
    <row r="914" spans="1:30">
      <c r="A914" s="175" t="s">
        <v>668</v>
      </c>
      <c r="B914" s="214" t="s">
        <v>1828</v>
      </c>
      <c r="C914" s="214" t="s">
        <v>910</v>
      </c>
      <c r="D914" s="153">
        <v>54</v>
      </c>
      <c r="E914" s="153">
        <v>54</v>
      </c>
      <c r="F914" s="151">
        <v>54</v>
      </c>
      <c r="G914" s="151">
        <v>54</v>
      </c>
      <c r="H914" s="151">
        <v>59</v>
      </c>
      <c r="I914" s="151">
        <v>58</v>
      </c>
      <c r="J914" s="172">
        <v>0.9</v>
      </c>
      <c r="K914" s="154">
        <v>1</v>
      </c>
      <c r="L914" s="154">
        <v>1</v>
      </c>
      <c r="M914" s="154">
        <v>0.983050847457627</v>
      </c>
      <c r="N914" s="207">
        <v>1597</v>
      </c>
      <c r="O914" s="153">
        <v>1589</v>
      </c>
      <c r="P914" s="153">
        <v>54</v>
      </c>
      <c r="Q914" s="151">
        <v>54</v>
      </c>
      <c r="R914" s="151">
        <v>58</v>
      </c>
      <c r="S914" s="154">
        <v>0.994990607388854</v>
      </c>
      <c r="T914" s="154">
        <v>1</v>
      </c>
      <c r="U914" s="155">
        <v>1</v>
      </c>
      <c r="V914" s="155">
        <v>0.983050847457627</v>
      </c>
      <c r="W914" s="173">
        <v>0</v>
      </c>
      <c r="X914" s="158">
        <v>402</v>
      </c>
      <c r="Y914" s="208">
        <v>399</v>
      </c>
      <c r="Z914" s="208">
        <v>410</v>
      </c>
      <c r="AA914" s="208">
        <v>410</v>
      </c>
      <c r="AB914" s="209">
        <v>0.992537313432836</v>
      </c>
      <c r="AC914" s="155">
        <v>1</v>
      </c>
      <c r="AD914" s="173">
        <v>-0.0074626865671642</v>
      </c>
    </row>
    <row r="915" spans="1:30">
      <c r="A915" s="175" t="s">
        <v>668</v>
      </c>
      <c r="B915" s="214" t="s">
        <v>33</v>
      </c>
      <c r="C915" s="214" t="s">
        <v>911</v>
      </c>
      <c r="D915" s="153">
        <v>0</v>
      </c>
      <c r="E915" s="153">
        <v>0</v>
      </c>
      <c r="F915" s="151">
        <v>0</v>
      </c>
      <c r="G915" s="151">
        <v>0</v>
      </c>
      <c r="H915" s="151">
        <v>0</v>
      </c>
      <c r="I915" s="151">
        <v>0</v>
      </c>
      <c r="J915" s="172">
        <v>0.9</v>
      </c>
      <c r="K915" s="154">
        <v>0</v>
      </c>
      <c r="L915" s="154">
        <v>0</v>
      </c>
      <c r="M915" s="154">
        <v>0</v>
      </c>
      <c r="N915" s="207">
        <v>0</v>
      </c>
      <c r="O915" s="153">
        <v>0</v>
      </c>
      <c r="P915" s="153">
        <v>0</v>
      </c>
      <c r="Q915" s="151">
        <v>0</v>
      </c>
      <c r="R915" s="151">
        <v>0</v>
      </c>
      <c r="S915" s="154">
        <v>0</v>
      </c>
      <c r="T915" s="154">
        <v>0</v>
      </c>
      <c r="U915" s="155">
        <v>0</v>
      </c>
      <c r="V915" s="155">
        <v>0</v>
      </c>
      <c r="W915" s="173">
        <v>0</v>
      </c>
      <c r="X915" s="158">
        <v>0</v>
      </c>
      <c r="Y915" s="208">
        <v>0</v>
      </c>
      <c r="Z915" s="208">
        <v>0</v>
      </c>
      <c r="AA915" s="208">
        <v>0</v>
      </c>
      <c r="AB915" s="209">
        <v>0</v>
      </c>
      <c r="AC915" s="155">
        <v>0</v>
      </c>
      <c r="AD915" s="173">
        <v>0</v>
      </c>
    </row>
    <row r="916" spans="1:30">
      <c r="A916" s="175" t="s">
        <v>668</v>
      </c>
      <c r="B916" s="214" t="s">
        <v>1828</v>
      </c>
      <c r="C916" s="214" t="s">
        <v>912</v>
      </c>
      <c r="D916" s="153">
        <v>19</v>
      </c>
      <c r="E916" s="153">
        <v>18</v>
      </c>
      <c r="F916" s="151">
        <v>18</v>
      </c>
      <c r="G916" s="151">
        <v>18</v>
      </c>
      <c r="H916" s="151">
        <v>20</v>
      </c>
      <c r="I916" s="151">
        <v>19</v>
      </c>
      <c r="J916" s="172">
        <v>0.9</v>
      </c>
      <c r="K916" s="154">
        <v>0.947368421052632</v>
      </c>
      <c r="L916" s="154">
        <v>1</v>
      </c>
      <c r="M916" s="154">
        <v>0.95</v>
      </c>
      <c r="N916" s="207">
        <v>550</v>
      </c>
      <c r="O916" s="153">
        <v>521</v>
      </c>
      <c r="P916" s="153">
        <v>17</v>
      </c>
      <c r="Q916" s="151">
        <v>18</v>
      </c>
      <c r="R916" s="151">
        <v>19</v>
      </c>
      <c r="S916" s="154">
        <v>0.947272727272727</v>
      </c>
      <c r="T916" s="154">
        <v>0.894736842105263</v>
      </c>
      <c r="U916" s="155">
        <v>1</v>
      </c>
      <c r="V916" s="155">
        <v>0.95</v>
      </c>
      <c r="W916" s="173">
        <v>-0.105263157894737</v>
      </c>
      <c r="X916" s="158">
        <v>141</v>
      </c>
      <c r="Y916" s="208">
        <v>134</v>
      </c>
      <c r="Z916" s="208">
        <v>141</v>
      </c>
      <c r="AA916" s="208">
        <v>135</v>
      </c>
      <c r="AB916" s="209">
        <v>0.950354609929078</v>
      </c>
      <c r="AC916" s="155">
        <v>0.957446808510638</v>
      </c>
      <c r="AD916" s="173">
        <v>-0.00709219858156029</v>
      </c>
    </row>
    <row r="917" spans="1:30">
      <c r="A917" s="175" t="s">
        <v>668</v>
      </c>
      <c r="B917" s="214" t="s">
        <v>1828</v>
      </c>
      <c r="C917" s="214" t="s">
        <v>913</v>
      </c>
      <c r="D917" s="153">
        <v>43</v>
      </c>
      <c r="E917" s="153">
        <v>42</v>
      </c>
      <c r="F917" s="151">
        <v>45</v>
      </c>
      <c r="G917" s="151">
        <v>44</v>
      </c>
      <c r="H917" s="151">
        <v>47</v>
      </c>
      <c r="I917" s="151">
        <v>46</v>
      </c>
      <c r="J917" s="172">
        <v>0.9</v>
      </c>
      <c r="K917" s="154">
        <v>0.976744186046512</v>
      </c>
      <c r="L917" s="154">
        <v>0.977777777777778</v>
      </c>
      <c r="M917" s="154">
        <v>0.978723404255319</v>
      </c>
      <c r="N917" s="207">
        <v>1212</v>
      </c>
      <c r="O917" s="153">
        <v>1177</v>
      </c>
      <c r="P917" s="153">
        <v>41</v>
      </c>
      <c r="Q917" s="151">
        <v>43</v>
      </c>
      <c r="R917" s="151">
        <v>46</v>
      </c>
      <c r="S917" s="154">
        <v>0.971122112211221</v>
      </c>
      <c r="T917" s="154">
        <v>0.953488372093023</v>
      </c>
      <c r="U917" s="155">
        <v>0.955555555555556</v>
      </c>
      <c r="V917" s="155">
        <v>0.978723404255319</v>
      </c>
      <c r="W917" s="173">
        <v>-0.00206718346253232</v>
      </c>
      <c r="X917" s="158">
        <v>310</v>
      </c>
      <c r="Y917" s="208">
        <v>300</v>
      </c>
      <c r="Z917" s="208">
        <v>317</v>
      </c>
      <c r="AA917" s="208">
        <v>309</v>
      </c>
      <c r="AB917" s="209">
        <v>0.967741935483871</v>
      </c>
      <c r="AC917" s="155">
        <v>0.974763406940063</v>
      </c>
      <c r="AD917" s="173">
        <v>-0.00702147145619214</v>
      </c>
    </row>
    <row r="918" spans="1:30">
      <c r="A918" s="175" t="s">
        <v>668</v>
      </c>
      <c r="B918" s="214" t="s">
        <v>1823</v>
      </c>
      <c r="C918" s="214" t="s">
        <v>914</v>
      </c>
      <c r="D918" s="153">
        <v>0</v>
      </c>
      <c r="E918" s="153">
        <v>0</v>
      </c>
      <c r="F918" s="151">
        <v>0</v>
      </c>
      <c r="G918" s="151">
        <v>0</v>
      </c>
      <c r="H918" s="151">
        <v>0</v>
      </c>
      <c r="I918" s="151">
        <v>0</v>
      </c>
      <c r="J918" s="172">
        <v>0.9</v>
      </c>
      <c r="K918" s="154">
        <v>0</v>
      </c>
      <c r="L918" s="154">
        <v>0</v>
      </c>
      <c r="M918" s="154">
        <v>0</v>
      </c>
      <c r="N918" s="207">
        <v>0</v>
      </c>
      <c r="O918" s="153">
        <v>0</v>
      </c>
      <c r="P918" s="153">
        <v>0</v>
      </c>
      <c r="Q918" s="151">
        <v>0</v>
      </c>
      <c r="R918" s="151">
        <v>0</v>
      </c>
      <c r="S918" s="154">
        <v>0</v>
      </c>
      <c r="T918" s="154">
        <v>0</v>
      </c>
      <c r="U918" s="155">
        <v>0</v>
      </c>
      <c r="V918" s="155">
        <v>0</v>
      </c>
      <c r="W918" s="173">
        <v>0</v>
      </c>
      <c r="X918" s="158">
        <v>0</v>
      </c>
      <c r="Y918" s="208">
        <v>0</v>
      </c>
      <c r="Z918" s="208">
        <v>0</v>
      </c>
      <c r="AA918" s="208">
        <v>0</v>
      </c>
      <c r="AB918" s="209">
        <v>0</v>
      </c>
      <c r="AC918" s="155">
        <v>0</v>
      </c>
      <c r="AD918" s="173">
        <v>0</v>
      </c>
    </row>
    <row r="919" spans="1:30">
      <c r="A919" s="175" t="s">
        <v>668</v>
      </c>
      <c r="B919" s="214" t="s">
        <v>1823</v>
      </c>
      <c r="C919" s="214" t="s">
        <v>915</v>
      </c>
      <c r="D919" s="153">
        <v>0</v>
      </c>
      <c r="E919" s="153">
        <v>0</v>
      </c>
      <c r="F919" s="151">
        <v>0</v>
      </c>
      <c r="G919" s="151">
        <v>0</v>
      </c>
      <c r="H919" s="151">
        <v>0</v>
      </c>
      <c r="I919" s="151">
        <v>0</v>
      </c>
      <c r="J919" s="172">
        <v>0.9</v>
      </c>
      <c r="K919" s="154">
        <v>0</v>
      </c>
      <c r="L919" s="154">
        <v>0</v>
      </c>
      <c r="M919" s="154">
        <v>0</v>
      </c>
      <c r="N919" s="207">
        <v>0</v>
      </c>
      <c r="O919" s="153">
        <v>0</v>
      </c>
      <c r="P919" s="153">
        <v>0</v>
      </c>
      <c r="Q919" s="151">
        <v>0</v>
      </c>
      <c r="R919" s="151">
        <v>0</v>
      </c>
      <c r="S919" s="154">
        <v>0</v>
      </c>
      <c r="T919" s="154">
        <v>0</v>
      </c>
      <c r="U919" s="155">
        <v>0</v>
      </c>
      <c r="V919" s="155">
        <v>0</v>
      </c>
      <c r="W919" s="173">
        <v>0</v>
      </c>
      <c r="X919" s="158">
        <v>0</v>
      </c>
      <c r="Y919" s="208">
        <v>0</v>
      </c>
      <c r="Z919" s="208">
        <v>0</v>
      </c>
      <c r="AA919" s="208">
        <v>0</v>
      </c>
      <c r="AB919" s="209">
        <v>0</v>
      </c>
      <c r="AC919" s="155">
        <v>0</v>
      </c>
      <c r="AD919" s="173">
        <v>0</v>
      </c>
    </row>
    <row r="920" spans="1:30">
      <c r="A920" s="175" t="s">
        <v>668</v>
      </c>
      <c r="B920" s="214" t="s">
        <v>1826</v>
      </c>
      <c r="C920" s="214" t="s">
        <v>916</v>
      </c>
      <c r="D920" s="153">
        <v>0</v>
      </c>
      <c r="E920" s="153">
        <v>0</v>
      </c>
      <c r="F920" s="151">
        <v>0</v>
      </c>
      <c r="G920" s="151">
        <v>0</v>
      </c>
      <c r="H920" s="151">
        <v>0</v>
      </c>
      <c r="I920" s="151">
        <v>0</v>
      </c>
      <c r="J920" s="172">
        <v>0.9</v>
      </c>
      <c r="K920" s="154">
        <v>0</v>
      </c>
      <c r="L920" s="154">
        <v>0</v>
      </c>
      <c r="M920" s="154">
        <v>0</v>
      </c>
      <c r="N920" s="207">
        <v>0</v>
      </c>
      <c r="O920" s="153">
        <v>0</v>
      </c>
      <c r="P920" s="153">
        <v>0</v>
      </c>
      <c r="Q920" s="151">
        <v>0</v>
      </c>
      <c r="R920" s="151">
        <v>0</v>
      </c>
      <c r="S920" s="154">
        <v>0</v>
      </c>
      <c r="T920" s="154">
        <v>0</v>
      </c>
      <c r="U920" s="155">
        <v>0</v>
      </c>
      <c r="V920" s="155">
        <v>0</v>
      </c>
      <c r="W920" s="173">
        <v>0</v>
      </c>
      <c r="X920" s="158">
        <v>0</v>
      </c>
      <c r="Y920" s="208">
        <v>0</v>
      </c>
      <c r="Z920" s="208">
        <v>0</v>
      </c>
      <c r="AA920" s="208">
        <v>0</v>
      </c>
      <c r="AB920" s="209">
        <v>0</v>
      </c>
      <c r="AC920" s="155">
        <v>0</v>
      </c>
      <c r="AD920" s="173">
        <v>0</v>
      </c>
    </row>
    <row r="921" spans="1:30">
      <c r="A921" s="175" t="s">
        <v>668</v>
      </c>
      <c r="B921" s="214" t="s">
        <v>33</v>
      </c>
      <c r="C921" s="214" t="s">
        <v>917</v>
      </c>
      <c r="D921" s="153">
        <v>0</v>
      </c>
      <c r="E921" s="153">
        <v>0</v>
      </c>
      <c r="F921" s="151">
        <v>0</v>
      </c>
      <c r="G921" s="151">
        <v>0</v>
      </c>
      <c r="H921" s="151">
        <v>0</v>
      </c>
      <c r="I921" s="151">
        <v>0</v>
      </c>
      <c r="J921" s="172">
        <v>0.9</v>
      </c>
      <c r="K921" s="154">
        <v>0</v>
      </c>
      <c r="L921" s="154">
        <v>0</v>
      </c>
      <c r="M921" s="154">
        <v>0</v>
      </c>
      <c r="N921" s="207">
        <v>0</v>
      </c>
      <c r="O921" s="153">
        <v>0</v>
      </c>
      <c r="P921" s="153">
        <v>0</v>
      </c>
      <c r="Q921" s="151">
        <v>0</v>
      </c>
      <c r="R921" s="151">
        <v>0</v>
      </c>
      <c r="S921" s="154">
        <v>0</v>
      </c>
      <c r="T921" s="154">
        <v>0</v>
      </c>
      <c r="U921" s="155">
        <v>0</v>
      </c>
      <c r="V921" s="155">
        <v>0</v>
      </c>
      <c r="W921" s="173">
        <v>0</v>
      </c>
      <c r="X921" s="158">
        <v>0</v>
      </c>
      <c r="Y921" s="208">
        <v>0</v>
      </c>
      <c r="Z921" s="208">
        <v>0</v>
      </c>
      <c r="AA921" s="208">
        <v>0</v>
      </c>
      <c r="AB921" s="209">
        <v>0</v>
      </c>
      <c r="AC921" s="155">
        <v>0</v>
      </c>
      <c r="AD921" s="173">
        <v>0</v>
      </c>
    </row>
    <row r="922" spans="1:30">
      <c r="A922" s="175" t="s">
        <v>668</v>
      </c>
      <c r="B922" s="214" t="s">
        <v>1826</v>
      </c>
      <c r="C922" s="214" t="s">
        <v>918</v>
      </c>
      <c r="D922" s="153">
        <v>0</v>
      </c>
      <c r="E922" s="153">
        <v>0</v>
      </c>
      <c r="F922" s="151">
        <v>0</v>
      </c>
      <c r="G922" s="151">
        <v>0</v>
      </c>
      <c r="H922" s="151">
        <v>0</v>
      </c>
      <c r="I922" s="151">
        <v>0</v>
      </c>
      <c r="J922" s="172">
        <v>0.9</v>
      </c>
      <c r="K922" s="154">
        <v>0</v>
      </c>
      <c r="L922" s="154">
        <v>0</v>
      </c>
      <c r="M922" s="154">
        <v>0</v>
      </c>
      <c r="N922" s="207">
        <v>0</v>
      </c>
      <c r="O922" s="153">
        <v>0</v>
      </c>
      <c r="P922" s="153">
        <v>0</v>
      </c>
      <c r="Q922" s="151">
        <v>0</v>
      </c>
      <c r="R922" s="151">
        <v>0</v>
      </c>
      <c r="S922" s="154">
        <v>0</v>
      </c>
      <c r="T922" s="154">
        <v>0</v>
      </c>
      <c r="U922" s="155">
        <v>0</v>
      </c>
      <c r="V922" s="155">
        <v>0</v>
      </c>
      <c r="W922" s="173">
        <v>0</v>
      </c>
      <c r="X922" s="158">
        <v>0</v>
      </c>
      <c r="Y922" s="208">
        <v>0</v>
      </c>
      <c r="Z922" s="208">
        <v>0</v>
      </c>
      <c r="AA922" s="208">
        <v>0</v>
      </c>
      <c r="AB922" s="209">
        <v>0</v>
      </c>
      <c r="AC922" s="155">
        <v>0</v>
      </c>
      <c r="AD922" s="173">
        <v>0</v>
      </c>
    </row>
    <row r="923" spans="1:30">
      <c r="A923" s="175" t="s">
        <v>668</v>
      </c>
      <c r="B923" s="214" t="s">
        <v>1826</v>
      </c>
      <c r="C923" s="214" t="s">
        <v>919</v>
      </c>
      <c r="D923" s="153">
        <v>0</v>
      </c>
      <c r="E923" s="153">
        <v>0</v>
      </c>
      <c r="F923" s="151">
        <v>0</v>
      </c>
      <c r="G923" s="151">
        <v>0</v>
      </c>
      <c r="H923" s="151">
        <v>0</v>
      </c>
      <c r="I923" s="151">
        <v>0</v>
      </c>
      <c r="J923" s="172">
        <v>0.9</v>
      </c>
      <c r="K923" s="154">
        <v>0</v>
      </c>
      <c r="L923" s="154">
        <v>0</v>
      </c>
      <c r="M923" s="154">
        <v>0</v>
      </c>
      <c r="N923" s="207">
        <v>0</v>
      </c>
      <c r="O923" s="153">
        <v>0</v>
      </c>
      <c r="P923" s="153">
        <v>0</v>
      </c>
      <c r="Q923" s="151">
        <v>0</v>
      </c>
      <c r="R923" s="151">
        <v>0</v>
      </c>
      <c r="S923" s="154">
        <v>0</v>
      </c>
      <c r="T923" s="154">
        <v>0</v>
      </c>
      <c r="U923" s="155">
        <v>0</v>
      </c>
      <c r="V923" s="155">
        <v>0</v>
      </c>
      <c r="W923" s="173">
        <v>0</v>
      </c>
      <c r="X923" s="158">
        <v>0</v>
      </c>
      <c r="Y923" s="208">
        <v>0</v>
      </c>
      <c r="Z923" s="208">
        <v>0</v>
      </c>
      <c r="AA923" s="208">
        <v>0</v>
      </c>
      <c r="AB923" s="209">
        <v>0</v>
      </c>
      <c r="AC923" s="155">
        <v>0</v>
      </c>
      <c r="AD923" s="173">
        <v>0</v>
      </c>
    </row>
    <row r="924" spans="1:30">
      <c r="A924" s="175" t="s">
        <v>668</v>
      </c>
      <c r="B924" s="214" t="s">
        <v>1826</v>
      </c>
      <c r="C924" s="214" t="s">
        <v>920</v>
      </c>
      <c r="D924" s="153">
        <v>0</v>
      </c>
      <c r="E924" s="153">
        <v>0</v>
      </c>
      <c r="F924" s="151">
        <v>0</v>
      </c>
      <c r="G924" s="151">
        <v>0</v>
      </c>
      <c r="H924" s="151">
        <v>0</v>
      </c>
      <c r="I924" s="151">
        <v>0</v>
      </c>
      <c r="J924" s="172">
        <v>0.9</v>
      </c>
      <c r="K924" s="154">
        <v>0</v>
      </c>
      <c r="L924" s="154">
        <v>0</v>
      </c>
      <c r="M924" s="154">
        <v>0</v>
      </c>
      <c r="N924" s="207">
        <v>0</v>
      </c>
      <c r="O924" s="153">
        <v>0</v>
      </c>
      <c r="P924" s="153">
        <v>0</v>
      </c>
      <c r="Q924" s="151">
        <v>0</v>
      </c>
      <c r="R924" s="151">
        <v>0</v>
      </c>
      <c r="S924" s="154">
        <v>0</v>
      </c>
      <c r="T924" s="154">
        <v>0</v>
      </c>
      <c r="U924" s="155">
        <v>0</v>
      </c>
      <c r="V924" s="155">
        <v>0</v>
      </c>
      <c r="W924" s="173">
        <v>0</v>
      </c>
      <c r="X924" s="158">
        <v>0</v>
      </c>
      <c r="Y924" s="208">
        <v>0</v>
      </c>
      <c r="Z924" s="208">
        <v>0</v>
      </c>
      <c r="AA924" s="208">
        <v>0</v>
      </c>
      <c r="AB924" s="209">
        <v>0</v>
      </c>
      <c r="AC924" s="155">
        <v>0</v>
      </c>
      <c r="AD924" s="173">
        <v>0</v>
      </c>
    </row>
    <row r="925" spans="1:30">
      <c r="A925" s="175" t="s">
        <v>668</v>
      </c>
      <c r="B925" s="214" t="s">
        <v>1826</v>
      </c>
      <c r="C925" s="214" t="s">
        <v>921</v>
      </c>
      <c r="D925" s="153">
        <v>0</v>
      </c>
      <c r="E925" s="153">
        <v>0</v>
      </c>
      <c r="F925" s="151">
        <v>0</v>
      </c>
      <c r="G925" s="151">
        <v>0</v>
      </c>
      <c r="H925" s="151">
        <v>0</v>
      </c>
      <c r="I925" s="151">
        <v>0</v>
      </c>
      <c r="J925" s="172">
        <v>0.9</v>
      </c>
      <c r="K925" s="154">
        <v>0</v>
      </c>
      <c r="L925" s="154">
        <v>0</v>
      </c>
      <c r="M925" s="154">
        <v>0</v>
      </c>
      <c r="N925" s="207">
        <v>0</v>
      </c>
      <c r="O925" s="153">
        <v>0</v>
      </c>
      <c r="P925" s="153">
        <v>0</v>
      </c>
      <c r="Q925" s="151">
        <v>0</v>
      </c>
      <c r="R925" s="151">
        <v>0</v>
      </c>
      <c r="S925" s="154">
        <v>0</v>
      </c>
      <c r="T925" s="154">
        <v>0</v>
      </c>
      <c r="U925" s="155">
        <v>0</v>
      </c>
      <c r="V925" s="155">
        <v>0</v>
      </c>
      <c r="W925" s="173">
        <v>0</v>
      </c>
      <c r="X925" s="158">
        <v>0</v>
      </c>
      <c r="Y925" s="208">
        <v>0</v>
      </c>
      <c r="Z925" s="208">
        <v>0</v>
      </c>
      <c r="AA925" s="208">
        <v>0</v>
      </c>
      <c r="AB925" s="209">
        <v>0</v>
      </c>
      <c r="AC925" s="155">
        <v>0</v>
      </c>
      <c r="AD925" s="173">
        <v>0</v>
      </c>
    </row>
    <row r="926" spans="1:30">
      <c r="A926" s="175" t="s">
        <v>668</v>
      </c>
      <c r="B926" s="214" t="s">
        <v>33</v>
      </c>
      <c r="C926" s="214" t="s">
        <v>923</v>
      </c>
      <c r="D926" s="153">
        <v>0</v>
      </c>
      <c r="E926" s="153">
        <v>0</v>
      </c>
      <c r="F926" s="151">
        <v>0</v>
      </c>
      <c r="G926" s="151">
        <v>0</v>
      </c>
      <c r="H926" s="151">
        <v>0</v>
      </c>
      <c r="I926" s="151">
        <v>0</v>
      </c>
      <c r="J926" s="172">
        <v>0.9</v>
      </c>
      <c r="K926" s="154">
        <v>0</v>
      </c>
      <c r="L926" s="154">
        <v>0</v>
      </c>
      <c r="M926" s="154">
        <v>0</v>
      </c>
      <c r="N926" s="207">
        <v>0</v>
      </c>
      <c r="O926" s="153">
        <v>0</v>
      </c>
      <c r="P926" s="153">
        <v>0</v>
      </c>
      <c r="Q926" s="151">
        <v>0</v>
      </c>
      <c r="R926" s="151">
        <v>0</v>
      </c>
      <c r="S926" s="154">
        <v>0</v>
      </c>
      <c r="T926" s="154">
        <v>0</v>
      </c>
      <c r="U926" s="155">
        <v>0</v>
      </c>
      <c r="V926" s="155">
        <v>0</v>
      </c>
      <c r="W926" s="173">
        <v>0</v>
      </c>
      <c r="X926" s="158">
        <v>0</v>
      </c>
      <c r="Y926" s="208">
        <v>0</v>
      </c>
      <c r="Z926" s="208">
        <v>0</v>
      </c>
      <c r="AA926" s="208">
        <v>0</v>
      </c>
      <c r="AB926" s="209">
        <v>0</v>
      </c>
      <c r="AC926" s="155">
        <v>0</v>
      </c>
      <c r="AD926" s="173">
        <v>0</v>
      </c>
    </row>
    <row r="927" spans="1:30">
      <c r="A927" s="175" t="s">
        <v>668</v>
      </c>
      <c r="B927" s="214" t="s">
        <v>33</v>
      </c>
      <c r="C927" s="214" t="s">
        <v>924</v>
      </c>
      <c r="D927" s="153">
        <v>0</v>
      </c>
      <c r="E927" s="153">
        <v>0</v>
      </c>
      <c r="F927" s="151">
        <v>0</v>
      </c>
      <c r="G927" s="151">
        <v>0</v>
      </c>
      <c r="H927" s="151">
        <v>0</v>
      </c>
      <c r="I927" s="151">
        <v>0</v>
      </c>
      <c r="J927" s="172">
        <v>0.9</v>
      </c>
      <c r="K927" s="154">
        <v>0</v>
      </c>
      <c r="L927" s="154">
        <v>0</v>
      </c>
      <c r="M927" s="154">
        <v>0</v>
      </c>
      <c r="N927" s="207">
        <v>0</v>
      </c>
      <c r="O927" s="153">
        <v>0</v>
      </c>
      <c r="P927" s="153">
        <v>0</v>
      </c>
      <c r="Q927" s="151">
        <v>0</v>
      </c>
      <c r="R927" s="151">
        <v>0</v>
      </c>
      <c r="S927" s="154">
        <v>0</v>
      </c>
      <c r="T927" s="154">
        <v>0</v>
      </c>
      <c r="U927" s="155">
        <v>0</v>
      </c>
      <c r="V927" s="155">
        <v>0</v>
      </c>
      <c r="W927" s="173">
        <v>0</v>
      </c>
      <c r="X927" s="158">
        <v>0</v>
      </c>
      <c r="Y927" s="208">
        <v>0</v>
      </c>
      <c r="Z927" s="208">
        <v>0</v>
      </c>
      <c r="AA927" s="208">
        <v>0</v>
      </c>
      <c r="AB927" s="209">
        <v>0</v>
      </c>
      <c r="AC927" s="155">
        <v>0</v>
      </c>
      <c r="AD927" s="173">
        <v>0</v>
      </c>
    </row>
    <row r="928" spans="1:30">
      <c r="A928" s="175" t="s">
        <v>668</v>
      </c>
      <c r="B928" s="214" t="s">
        <v>33</v>
      </c>
      <c r="C928" s="214" t="s">
        <v>925</v>
      </c>
      <c r="D928" s="153">
        <v>0</v>
      </c>
      <c r="E928" s="153">
        <v>0</v>
      </c>
      <c r="F928" s="151">
        <v>0</v>
      </c>
      <c r="G928" s="151">
        <v>0</v>
      </c>
      <c r="H928" s="151">
        <v>0</v>
      </c>
      <c r="I928" s="151">
        <v>0</v>
      </c>
      <c r="J928" s="172">
        <v>0.9</v>
      </c>
      <c r="K928" s="154">
        <v>0</v>
      </c>
      <c r="L928" s="154">
        <v>0</v>
      </c>
      <c r="M928" s="154">
        <v>0</v>
      </c>
      <c r="N928" s="207">
        <v>0</v>
      </c>
      <c r="O928" s="153">
        <v>0</v>
      </c>
      <c r="P928" s="153">
        <v>0</v>
      </c>
      <c r="Q928" s="151">
        <v>0</v>
      </c>
      <c r="R928" s="151">
        <v>0</v>
      </c>
      <c r="S928" s="154">
        <v>0</v>
      </c>
      <c r="T928" s="154">
        <v>0</v>
      </c>
      <c r="U928" s="155">
        <v>0</v>
      </c>
      <c r="V928" s="155">
        <v>0</v>
      </c>
      <c r="W928" s="173">
        <v>0</v>
      </c>
      <c r="X928" s="158">
        <v>0</v>
      </c>
      <c r="Y928" s="208">
        <v>0</v>
      </c>
      <c r="Z928" s="208">
        <v>0</v>
      </c>
      <c r="AA928" s="208">
        <v>0</v>
      </c>
      <c r="AB928" s="209">
        <v>0</v>
      </c>
      <c r="AC928" s="155">
        <v>0</v>
      </c>
      <c r="AD928" s="173">
        <v>0</v>
      </c>
    </row>
    <row r="929" spans="1:30">
      <c r="A929" s="175" t="s">
        <v>668</v>
      </c>
      <c r="B929" s="214" t="s">
        <v>1828</v>
      </c>
      <c r="C929" s="214" t="s">
        <v>926</v>
      </c>
      <c r="D929" s="153">
        <v>0</v>
      </c>
      <c r="E929" s="153">
        <v>0</v>
      </c>
      <c r="F929" s="151">
        <v>0</v>
      </c>
      <c r="G929" s="151">
        <v>0</v>
      </c>
      <c r="H929" s="151">
        <v>0</v>
      </c>
      <c r="I929" s="151">
        <v>0</v>
      </c>
      <c r="J929" s="172">
        <v>0.9</v>
      </c>
      <c r="K929" s="154">
        <v>0</v>
      </c>
      <c r="L929" s="154">
        <v>0</v>
      </c>
      <c r="M929" s="154">
        <v>0</v>
      </c>
      <c r="N929" s="207">
        <v>0</v>
      </c>
      <c r="O929" s="153">
        <v>0</v>
      </c>
      <c r="P929" s="153">
        <v>0</v>
      </c>
      <c r="Q929" s="151">
        <v>0</v>
      </c>
      <c r="R929" s="151">
        <v>0</v>
      </c>
      <c r="S929" s="154">
        <v>0</v>
      </c>
      <c r="T929" s="154">
        <v>0</v>
      </c>
      <c r="U929" s="155">
        <v>0</v>
      </c>
      <c r="V929" s="155">
        <v>0</v>
      </c>
      <c r="W929" s="173">
        <v>0</v>
      </c>
      <c r="X929" s="158">
        <v>0</v>
      </c>
      <c r="Y929" s="208">
        <v>0</v>
      </c>
      <c r="Z929" s="208">
        <v>0</v>
      </c>
      <c r="AA929" s="208">
        <v>0</v>
      </c>
      <c r="AB929" s="209">
        <v>0</v>
      </c>
      <c r="AC929" s="155">
        <v>0</v>
      </c>
      <c r="AD929" s="173">
        <v>0</v>
      </c>
    </row>
    <row r="930" spans="1:30">
      <c r="A930" s="175" t="s">
        <v>927</v>
      </c>
      <c r="B930" s="214" t="s">
        <v>1829</v>
      </c>
      <c r="C930" s="214" t="s">
        <v>929</v>
      </c>
      <c r="D930" s="153">
        <v>14</v>
      </c>
      <c r="E930" s="153">
        <v>13</v>
      </c>
      <c r="F930" s="151">
        <v>15</v>
      </c>
      <c r="G930" s="151">
        <v>14</v>
      </c>
      <c r="H930" s="151">
        <v>17</v>
      </c>
      <c r="I930" s="151">
        <v>15</v>
      </c>
      <c r="J930" s="172">
        <v>0.9</v>
      </c>
      <c r="K930" s="154">
        <v>0.928571428571429</v>
      </c>
      <c r="L930" s="154">
        <v>0.933333333333333</v>
      </c>
      <c r="M930" s="154">
        <v>0.882352941176471</v>
      </c>
      <c r="N930" s="207">
        <v>418</v>
      </c>
      <c r="O930" s="153">
        <v>372</v>
      </c>
      <c r="P930" s="153">
        <v>13</v>
      </c>
      <c r="Q930" s="151">
        <v>14</v>
      </c>
      <c r="R930" s="151">
        <v>15</v>
      </c>
      <c r="S930" s="154">
        <v>0.889952153110048</v>
      </c>
      <c r="T930" s="154">
        <v>0.928571428571429</v>
      </c>
      <c r="U930" s="155">
        <v>0.933333333333333</v>
      </c>
      <c r="V930" s="155">
        <v>0.882352941176471</v>
      </c>
      <c r="W930" s="173">
        <v>-0.00476190476190474</v>
      </c>
      <c r="X930" s="158">
        <v>109</v>
      </c>
      <c r="Y930" s="208">
        <v>97</v>
      </c>
      <c r="Z930" s="208">
        <v>109</v>
      </c>
      <c r="AA930" s="208">
        <v>97</v>
      </c>
      <c r="AB930" s="209">
        <v>0.889908256880734</v>
      </c>
      <c r="AC930" s="155">
        <v>0.889908256880734</v>
      </c>
      <c r="AD930" s="173">
        <v>0</v>
      </c>
    </row>
    <row r="931" spans="1:30">
      <c r="A931" s="175" t="s">
        <v>927</v>
      </c>
      <c r="B931" s="214" t="s">
        <v>1829</v>
      </c>
      <c r="C931" s="214" t="s">
        <v>930</v>
      </c>
      <c r="D931" s="153">
        <v>38</v>
      </c>
      <c r="E931" s="153">
        <v>38</v>
      </c>
      <c r="F931" s="151">
        <v>46</v>
      </c>
      <c r="G931" s="151">
        <v>46</v>
      </c>
      <c r="H931" s="151">
        <v>48</v>
      </c>
      <c r="I931" s="151">
        <v>48</v>
      </c>
      <c r="J931" s="172">
        <v>0.9</v>
      </c>
      <c r="K931" s="154">
        <v>1</v>
      </c>
      <c r="L931" s="154">
        <v>1</v>
      </c>
      <c r="M931" s="154">
        <v>1</v>
      </c>
      <c r="N931" s="207">
        <v>1252</v>
      </c>
      <c r="O931" s="153">
        <v>1192</v>
      </c>
      <c r="P931" s="153">
        <v>36</v>
      </c>
      <c r="Q931" s="151">
        <v>44</v>
      </c>
      <c r="R931" s="151">
        <v>48</v>
      </c>
      <c r="S931" s="154">
        <v>0.952076677316294</v>
      </c>
      <c r="T931" s="154">
        <v>0.947368421052632</v>
      </c>
      <c r="U931" s="155">
        <v>0.956521739130435</v>
      </c>
      <c r="V931" s="155">
        <v>1</v>
      </c>
      <c r="W931" s="173">
        <v>-0.00915331807780329</v>
      </c>
      <c r="X931" s="158">
        <v>318</v>
      </c>
      <c r="Y931" s="208">
        <v>310</v>
      </c>
      <c r="Z931" s="208">
        <v>323</v>
      </c>
      <c r="AA931" s="208">
        <v>304</v>
      </c>
      <c r="AB931" s="209">
        <v>0.974842767295597</v>
      </c>
      <c r="AC931" s="155">
        <v>0.941176470588235</v>
      </c>
      <c r="AD931" s="173">
        <v>0.0336662967073622</v>
      </c>
    </row>
    <row r="932" spans="1:30">
      <c r="A932" s="175" t="s">
        <v>927</v>
      </c>
      <c r="B932" s="214" t="s">
        <v>1829</v>
      </c>
      <c r="C932" s="214" t="s">
        <v>931</v>
      </c>
      <c r="D932" s="153">
        <v>32</v>
      </c>
      <c r="E932" s="153">
        <v>32</v>
      </c>
      <c r="F932" s="151">
        <v>35</v>
      </c>
      <c r="G932" s="151">
        <v>35</v>
      </c>
      <c r="H932" s="151">
        <v>34</v>
      </c>
      <c r="I932" s="151">
        <v>34</v>
      </c>
      <c r="J932" s="172">
        <v>0.9</v>
      </c>
      <c r="K932" s="154">
        <v>1</v>
      </c>
      <c r="L932" s="154">
        <v>1</v>
      </c>
      <c r="M932" s="154">
        <v>1</v>
      </c>
      <c r="N932" s="207">
        <v>893</v>
      </c>
      <c r="O932" s="153">
        <v>852</v>
      </c>
      <c r="P932" s="153">
        <v>29</v>
      </c>
      <c r="Q932" s="151">
        <v>34</v>
      </c>
      <c r="R932" s="151">
        <v>34</v>
      </c>
      <c r="S932" s="154">
        <v>0.954087346024636</v>
      </c>
      <c r="T932" s="154">
        <v>0.90625</v>
      </c>
      <c r="U932" s="155">
        <v>0.971428571428571</v>
      </c>
      <c r="V932" s="155">
        <v>1</v>
      </c>
      <c r="W932" s="173">
        <v>-0.0651785714285714</v>
      </c>
      <c r="X932" s="158">
        <v>233</v>
      </c>
      <c r="Y932" s="208">
        <v>221</v>
      </c>
      <c r="Z932" s="208">
        <v>229</v>
      </c>
      <c r="AA932" s="208">
        <v>210</v>
      </c>
      <c r="AB932" s="209">
        <v>0.948497854077253</v>
      </c>
      <c r="AC932" s="155">
        <v>0.91703056768559</v>
      </c>
      <c r="AD932" s="173">
        <v>0.0314672863916636</v>
      </c>
    </row>
    <row r="933" spans="1:30">
      <c r="A933" s="175" t="s">
        <v>927</v>
      </c>
      <c r="B933" s="214" t="s">
        <v>1829</v>
      </c>
      <c r="C933" s="214" t="s">
        <v>932</v>
      </c>
      <c r="D933" s="153">
        <v>31</v>
      </c>
      <c r="E933" s="153">
        <v>31</v>
      </c>
      <c r="F933" s="151">
        <v>32</v>
      </c>
      <c r="G933" s="151">
        <v>32</v>
      </c>
      <c r="H933" s="151">
        <v>34</v>
      </c>
      <c r="I933" s="151">
        <v>34</v>
      </c>
      <c r="J933" s="172">
        <v>0.9</v>
      </c>
      <c r="K933" s="154">
        <v>1</v>
      </c>
      <c r="L933" s="154">
        <v>1</v>
      </c>
      <c r="M933" s="154">
        <v>1</v>
      </c>
      <c r="N933" s="207">
        <v>864</v>
      </c>
      <c r="O933" s="153">
        <v>822</v>
      </c>
      <c r="P933" s="153">
        <v>29</v>
      </c>
      <c r="Q933" s="151">
        <v>30</v>
      </c>
      <c r="R933" s="151">
        <v>32</v>
      </c>
      <c r="S933" s="154">
        <v>0.951388888888889</v>
      </c>
      <c r="T933" s="154">
        <v>0.935483870967742</v>
      </c>
      <c r="U933" s="155">
        <v>0.9375</v>
      </c>
      <c r="V933" s="155">
        <v>0.941176470588235</v>
      </c>
      <c r="W933" s="173">
        <v>-0.00201612903225812</v>
      </c>
      <c r="X933" s="158">
        <v>221</v>
      </c>
      <c r="Y933" s="208">
        <v>211</v>
      </c>
      <c r="Z933" s="208">
        <v>223</v>
      </c>
      <c r="AA933" s="208">
        <v>212</v>
      </c>
      <c r="AB933" s="209">
        <v>0.95475113122172</v>
      </c>
      <c r="AC933" s="155">
        <v>0.95067264573991</v>
      </c>
      <c r="AD933" s="173">
        <v>0.00407848548180922</v>
      </c>
    </row>
    <row r="934" spans="1:30">
      <c r="A934" s="175" t="s">
        <v>927</v>
      </c>
      <c r="B934" s="214" t="s">
        <v>1829</v>
      </c>
      <c r="C934" s="214" t="s">
        <v>933</v>
      </c>
      <c r="D934" s="153">
        <v>28</v>
      </c>
      <c r="E934" s="153">
        <v>27</v>
      </c>
      <c r="F934" s="151">
        <v>31</v>
      </c>
      <c r="G934" s="151">
        <v>31</v>
      </c>
      <c r="H934" s="151">
        <v>33</v>
      </c>
      <c r="I934" s="151">
        <v>33</v>
      </c>
      <c r="J934" s="172">
        <v>0.9</v>
      </c>
      <c r="K934" s="154">
        <v>0.964285714285714</v>
      </c>
      <c r="L934" s="154">
        <v>1</v>
      </c>
      <c r="M934" s="154">
        <v>1</v>
      </c>
      <c r="N934" s="207">
        <v>831</v>
      </c>
      <c r="O934" s="153">
        <v>803</v>
      </c>
      <c r="P934" s="153">
        <v>26</v>
      </c>
      <c r="Q934" s="151">
        <v>29</v>
      </c>
      <c r="R934" s="151">
        <v>32</v>
      </c>
      <c r="S934" s="154">
        <v>0.966305655836342</v>
      </c>
      <c r="T934" s="154">
        <v>0.928571428571429</v>
      </c>
      <c r="U934" s="155">
        <v>0.935483870967742</v>
      </c>
      <c r="V934" s="155">
        <v>0.96969696969697</v>
      </c>
      <c r="W934" s="173">
        <v>-0.00691244239631328</v>
      </c>
      <c r="X934" s="158">
        <v>219</v>
      </c>
      <c r="Y934" s="208">
        <v>210</v>
      </c>
      <c r="Z934" s="208">
        <v>213</v>
      </c>
      <c r="AA934" s="208">
        <v>207</v>
      </c>
      <c r="AB934" s="209">
        <v>0.958904109589041</v>
      </c>
      <c r="AC934" s="155">
        <v>0.971830985915493</v>
      </c>
      <c r="AD934" s="173">
        <v>-0.012926876326452</v>
      </c>
    </row>
    <row r="935" spans="1:30">
      <c r="A935" s="175" t="s">
        <v>927</v>
      </c>
      <c r="B935" s="214" t="s">
        <v>1829</v>
      </c>
      <c r="C935" s="214" t="s">
        <v>934</v>
      </c>
      <c r="D935" s="153">
        <v>0</v>
      </c>
      <c r="E935" s="153">
        <v>0</v>
      </c>
      <c r="F935" s="151">
        <v>0</v>
      </c>
      <c r="G935" s="151">
        <v>0</v>
      </c>
      <c r="H935" s="151">
        <v>0</v>
      </c>
      <c r="I935" s="151">
        <v>0</v>
      </c>
      <c r="J935" s="172">
        <v>0.9</v>
      </c>
      <c r="K935" s="154">
        <v>0</v>
      </c>
      <c r="L935" s="154">
        <v>0</v>
      </c>
      <c r="M935" s="154">
        <v>0</v>
      </c>
      <c r="N935" s="207">
        <v>0</v>
      </c>
      <c r="O935" s="153">
        <v>0</v>
      </c>
      <c r="P935" s="153">
        <v>0</v>
      </c>
      <c r="Q935" s="151">
        <v>0</v>
      </c>
      <c r="R935" s="151">
        <v>0</v>
      </c>
      <c r="S935" s="154">
        <v>0</v>
      </c>
      <c r="T935" s="154">
        <v>0</v>
      </c>
      <c r="U935" s="155">
        <v>0</v>
      </c>
      <c r="V935" s="155">
        <v>0</v>
      </c>
      <c r="W935" s="173">
        <v>0</v>
      </c>
      <c r="X935" s="158">
        <v>0</v>
      </c>
      <c r="Y935" s="208">
        <v>0</v>
      </c>
      <c r="Z935" s="208">
        <v>0</v>
      </c>
      <c r="AA935" s="208">
        <v>0</v>
      </c>
      <c r="AB935" s="209">
        <v>0</v>
      </c>
      <c r="AC935" s="155">
        <v>0</v>
      </c>
      <c r="AD935" s="173">
        <v>0</v>
      </c>
    </row>
    <row r="936" spans="1:30">
      <c r="A936" s="175" t="s">
        <v>927</v>
      </c>
      <c r="B936" s="214" t="s">
        <v>1829</v>
      </c>
      <c r="C936" s="214" t="s">
        <v>935</v>
      </c>
      <c r="D936" s="153">
        <v>34</v>
      </c>
      <c r="E936" s="153">
        <v>34</v>
      </c>
      <c r="F936" s="151">
        <v>36</v>
      </c>
      <c r="G936" s="151">
        <v>36</v>
      </c>
      <c r="H936" s="151">
        <v>40</v>
      </c>
      <c r="I936" s="151">
        <v>39</v>
      </c>
      <c r="J936" s="172">
        <v>0.9</v>
      </c>
      <c r="K936" s="154">
        <v>1</v>
      </c>
      <c r="L936" s="154">
        <v>1</v>
      </c>
      <c r="M936" s="154">
        <v>0.975</v>
      </c>
      <c r="N936" s="207">
        <v>1005</v>
      </c>
      <c r="O936" s="153">
        <v>916</v>
      </c>
      <c r="P936" s="153">
        <v>30</v>
      </c>
      <c r="Q936" s="151">
        <v>32</v>
      </c>
      <c r="R936" s="151">
        <v>36</v>
      </c>
      <c r="S936" s="154">
        <v>0.911442786069652</v>
      </c>
      <c r="T936" s="154">
        <v>0.882352941176471</v>
      </c>
      <c r="U936" s="155">
        <v>0.888888888888889</v>
      </c>
      <c r="V936" s="155">
        <v>0.9</v>
      </c>
      <c r="W936" s="173">
        <v>-0.00653594771241828</v>
      </c>
      <c r="X936" s="158">
        <v>263</v>
      </c>
      <c r="Y936" s="208">
        <v>233</v>
      </c>
      <c r="Z936" s="208">
        <v>255</v>
      </c>
      <c r="AA936" s="208">
        <v>235</v>
      </c>
      <c r="AB936" s="209">
        <v>0.885931558935361</v>
      </c>
      <c r="AC936" s="155">
        <v>0.92156862745098</v>
      </c>
      <c r="AD936" s="173">
        <v>-0.0356370685156191</v>
      </c>
    </row>
    <row r="937" spans="1:30">
      <c r="A937" s="175" t="s">
        <v>927</v>
      </c>
      <c r="B937" s="214" t="s">
        <v>1829</v>
      </c>
      <c r="C937" s="214" t="s">
        <v>936</v>
      </c>
      <c r="D937" s="153">
        <v>0</v>
      </c>
      <c r="E937" s="153">
        <v>0</v>
      </c>
      <c r="F937" s="151">
        <v>0</v>
      </c>
      <c r="G937" s="151">
        <v>0</v>
      </c>
      <c r="H937" s="151">
        <v>0</v>
      </c>
      <c r="I937" s="151">
        <v>0</v>
      </c>
      <c r="J937" s="172">
        <v>0.9</v>
      </c>
      <c r="K937" s="154">
        <v>0</v>
      </c>
      <c r="L937" s="154">
        <v>0</v>
      </c>
      <c r="M937" s="154">
        <v>0</v>
      </c>
      <c r="N937" s="207">
        <v>0</v>
      </c>
      <c r="O937" s="153">
        <v>0</v>
      </c>
      <c r="P937" s="153">
        <v>0</v>
      </c>
      <c r="Q937" s="151">
        <v>0</v>
      </c>
      <c r="R937" s="151">
        <v>0</v>
      </c>
      <c r="S937" s="154">
        <v>0</v>
      </c>
      <c r="T937" s="154">
        <v>0</v>
      </c>
      <c r="U937" s="155">
        <v>0</v>
      </c>
      <c r="V937" s="155">
        <v>0</v>
      </c>
      <c r="W937" s="173">
        <v>0</v>
      </c>
      <c r="X937" s="158">
        <v>0</v>
      </c>
      <c r="Y937" s="208">
        <v>0</v>
      </c>
      <c r="Z937" s="208">
        <v>0</v>
      </c>
      <c r="AA937" s="208">
        <v>0</v>
      </c>
      <c r="AB937" s="209">
        <v>0</v>
      </c>
      <c r="AC937" s="155">
        <v>0</v>
      </c>
      <c r="AD937" s="173">
        <v>0</v>
      </c>
    </row>
    <row r="938" spans="1:30">
      <c r="A938" s="175" t="s">
        <v>927</v>
      </c>
      <c r="B938" s="214" t="s">
        <v>1829</v>
      </c>
      <c r="C938" s="214" t="s">
        <v>937</v>
      </c>
      <c r="D938" s="153">
        <v>17</v>
      </c>
      <c r="E938" s="153">
        <v>17</v>
      </c>
      <c r="F938" s="151">
        <v>18</v>
      </c>
      <c r="G938" s="151">
        <v>18</v>
      </c>
      <c r="H938" s="151">
        <v>18</v>
      </c>
      <c r="I938" s="151">
        <v>18</v>
      </c>
      <c r="J938" s="172">
        <v>0.9</v>
      </c>
      <c r="K938" s="154">
        <v>1</v>
      </c>
      <c r="L938" s="154">
        <v>1</v>
      </c>
      <c r="M938" s="154">
        <v>1</v>
      </c>
      <c r="N938" s="207">
        <v>490</v>
      </c>
      <c r="O938" s="153">
        <v>443</v>
      </c>
      <c r="P938" s="153">
        <v>15</v>
      </c>
      <c r="Q938" s="151">
        <v>15</v>
      </c>
      <c r="R938" s="151">
        <v>18</v>
      </c>
      <c r="S938" s="154">
        <v>0.904081632653061</v>
      </c>
      <c r="T938" s="154">
        <v>0.882352941176471</v>
      </c>
      <c r="U938" s="155">
        <v>0.833333333333333</v>
      </c>
      <c r="V938" s="155">
        <v>1</v>
      </c>
      <c r="W938" s="173">
        <v>0.0490196078431372</v>
      </c>
      <c r="X938" s="158">
        <v>130</v>
      </c>
      <c r="Y938" s="208">
        <v>117</v>
      </c>
      <c r="Z938" s="208">
        <v>124</v>
      </c>
      <c r="AA938" s="208">
        <v>112</v>
      </c>
      <c r="AB938" s="209">
        <v>0.9</v>
      </c>
      <c r="AC938" s="155">
        <v>0.903225806451613</v>
      </c>
      <c r="AD938" s="173">
        <v>-0.00322580645161286</v>
      </c>
    </row>
    <row r="939" spans="1:30">
      <c r="A939" s="175" t="s">
        <v>927</v>
      </c>
      <c r="B939" s="214" t="s">
        <v>1830</v>
      </c>
      <c r="C939" s="214" t="s">
        <v>938</v>
      </c>
      <c r="D939" s="153">
        <v>0</v>
      </c>
      <c r="E939" s="153">
        <v>0</v>
      </c>
      <c r="F939" s="151">
        <v>0</v>
      </c>
      <c r="G939" s="151">
        <v>0</v>
      </c>
      <c r="H939" s="151">
        <v>0</v>
      </c>
      <c r="I939" s="151">
        <v>0</v>
      </c>
      <c r="J939" s="172">
        <v>0.9</v>
      </c>
      <c r="K939" s="154">
        <v>0</v>
      </c>
      <c r="L939" s="154">
        <v>0</v>
      </c>
      <c r="M939" s="154">
        <v>0</v>
      </c>
      <c r="N939" s="207">
        <v>0</v>
      </c>
      <c r="O939" s="153">
        <v>0</v>
      </c>
      <c r="P939" s="153">
        <v>0</v>
      </c>
      <c r="Q939" s="151">
        <v>0</v>
      </c>
      <c r="R939" s="151">
        <v>0</v>
      </c>
      <c r="S939" s="154">
        <v>0</v>
      </c>
      <c r="T939" s="154">
        <v>0</v>
      </c>
      <c r="U939" s="155">
        <v>0</v>
      </c>
      <c r="V939" s="155">
        <v>0</v>
      </c>
      <c r="W939" s="173">
        <v>0</v>
      </c>
      <c r="X939" s="158">
        <v>0</v>
      </c>
      <c r="Y939" s="208">
        <v>0</v>
      </c>
      <c r="Z939" s="208">
        <v>0</v>
      </c>
      <c r="AA939" s="208">
        <v>0</v>
      </c>
      <c r="AB939" s="209">
        <v>0</v>
      </c>
      <c r="AC939" s="155">
        <v>0</v>
      </c>
      <c r="AD939" s="173">
        <v>0</v>
      </c>
    </row>
    <row r="940" spans="1:30">
      <c r="A940" s="175" t="s">
        <v>927</v>
      </c>
      <c r="B940" s="214" t="s">
        <v>1830</v>
      </c>
      <c r="C940" s="214" t="s">
        <v>939</v>
      </c>
      <c r="D940" s="153">
        <v>17</v>
      </c>
      <c r="E940" s="153">
        <v>13</v>
      </c>
      <c r="F940" s="151">
        <v>19</v>
      </c>
      <c r="G940" s="151">
        <v>17</v>
      </c>
      <c r="H940" s="151">
        <v>20</v>
      </c>
      <c r="I940" s="151">
        <v>19</v>
      </c>
      <c r="J940" s="172">
        <v>0.9</v>
      </c>
      <c r="K940" s="154">
        <v>0.764705882352941</v>
      </c>
      <c r="L940" s="154">
        <v>0.894736842105263</v>
      </c>
      <c r="M940" s="154">
        <v>0.95</v>
      </c>
      <c r="N940" s="207">
        <v>560</v>
      </c>
      <c r="O940" s="153">
        <v>446</v>
      </c>
      <c r="P940" s="153">
        <v>13</v>
      </c>
      <c r="Q940" s="151">
        <v>17</v>
      </c>
      <c r="R940" s="151">
        <v>19</v>
      </c>
      <c r="S940" s="154">
        <v>0.796428571428571</v>
      </c>
      <c r="T940" s="154">
        <v>0.764705882352941</v>
      </c>
      <c r="U940" s="155">
        <v>0.894736842105263</v>
      </c>
      <c r="V940" s="155">
        <v>0.95</v>
      </c>
      <c r="W940" s="173">
        <v>-0.130030959752322</v>
      </c>
      <c r="X940" s="158">
        <v>142</v>
      </c>
      <c r="Y940" s="208">
        <v>117</v>
      </c>
      <c r="Z940" s="208">
        <v>148</v>
      </c>
      <c r="AA940" s="208">
        <v>117</v>
      </c>
      <c r="AB940" s="209">
        <v>0.823943661971831</v>
      </c>
      <c r="AC940" s="155">
        <v>0.790540540540541</v>
      </c>
      <c r="AD940" s="173">
        <v>0.0334031214312904</v>
      </c>
    </row>
    <row r="941" spans="1:30">
      <c r="A941" s="175" t="s">
        <v>927</v>
      </c>
      <c r="B941" s="214" t="s">
        <v>1830</v>
      </c>
      <c r="C941" s="214" t="s">
        <v>940</v>
      </c>
      <c r="D941" s="153">
        <v>27</v>
      </c>
      <c r="E941" s="153">
        <v>24</v>
      </c>
      <c r="F941" s="151">
        <v>28</v>
      </c>
      <c r="G941" s="151">
        <v>22</v>
      </c>
      <c r="H941" s="151">
        <v>27</v>
      </c>
      <c r="I941" s="151">
        <v>25</v>
      </c>
      <c r="J941" s="172">
        <v>0.9</v>
      </c>
      <c r="K941" s="154">
        <v>0.888888888888889</v>
      </c>
      <c r="L941" s="154">
        <v>0.785714285714286</v>
      </c>
      <c r="M941" s="154">
        <v>0.925925925925926</v>
      </c>
      <c r="N941" s="207">
        <v>814</v>
      </c>
      <c r="O941" s="153">
        <v>723</v>
      </c>
      <c r="P941" s="153">
        <v>24</v>
      </c>
      <c r="Q941" s="151">
        <v>22</v>
      </c>
      <c r="R941" s="151">
        <v>24</v>
      </c>
      <c r="S941" s="154">
        <v>0.888206388206388</v>
      </c>
      <c r="T941" s="154">
        <v>0.888888888888889</v>
      </c>
      <c r="U941" s="155">
        <v>0.785714285714286</v>
      </c>
      <c r="V941" s="155">
        <v>0.888888888888889</v>
      </c>
      <c r="W941" s="173">
        <v>0.103174603174603</v>
      </c>
      <c r="X941" s="158">
        <v>205</v>
      </c>
      <c r="Y941" s="208">
        <v>180</v>
      </c>
      <c r="Z941" s="208">
        <v>206</v>
      </c>
      <c r="AA941" s="208">
        <v>182</v>
      </c>
      <c r="AB941" s="209">
        <v>0.878048780487805</v>
      </c>
      <c r="AC941" s="155">
        <v>0.883495145631068</v>
      </c>
      <c r="AD941" s="173">
        <v>-0.00544636514326313</v>
      </c>
    </row>
    <row r="942" spans="1:30">
      <c r="A942" s="175" t="s">
        <v>927</v>
      </c>
      <c r="B942" s="214" t="s">
        <v>1830</v>
      </c>
      <c r="C942" s="214" t="s">
        <v>941</v>
      </c>
      <c r="D942" s="153">
        <v>17</v>
      </c>
      <c r="E942" s="153">
        <v>14</v>
      </c>
      <c r="F942" s="151">
        <v>18</v>
      </c>
      <c r="G942" s="151">
        <v>17</v>
      </c>
      <c r="H942" s="151">
        <v>21</v>
      </c>
      <c r="I942" s="151">
        <v>21</v>
      </c>
      <c r="J942" s="172">
        <v>0.9</v>
      </c>
      <c r="K942" s="154">
        <v>0.823529411764706</v>
      </c>
      <c r="L942" s="154">
        <v>0.944444444444444</v>
      </c>
      <c r="M942" s="154">
        <v>1</v>
      </c>
      <c r="N942" s="207">
        <v>540</v>
      </c>
      <c r="O942" s="153">
        <v>502</v>
      </c>
      <c r="P942" s="153">
        <v>14</v>
      </c>
      <c r="Q942" s="151">
        <v>17</v>
      </c>
      <c r="R942" s="151">
        <v>20</v>
      </c>
      <c r="S942" s="154">
        <v>0.92962962962963</v>
      </c>
      <c r="T942" s="154">
        <v>0.823529411764706</v>
      </c>
      <c r="U942" s="155">
        <v>0.944444444444444</v>
      </c>
      <c r="V942" s="155">
        <v>0.952380952380952</v>
      </c>
      <c r="W942" s="173">
        <v>-0.120915032679739</v>
      </c>
      <c r="X942" s="158">
        <v>140</v>
      </c>
      <c r="Y942" s="208">
        <v>131</v>
      </c>
      <c r="Z942" s="208">
        <v>137</v>
      </c>
      <c r="AA942" s="208">
        <v>128</v>
      </c>
      <c r="AB942" s="209">
        <v>0.935714285714286</v>
      </c>
      <c r="AC942" s="155">
        <v>0.934306569343066</v>
      </c>
      <c r="AD942" s="173">
        <v>0.00140771637122006</v>
      </c>
    </row>
    <row r="943" spans="1:30">
      <c r="A943" s="175" t="s">
        <v>927</v>
      </c>
      <c r="B943" s="214" t="s">
        <v>1830</v>
      </c>
      <c r="C943" s="214" t="s">
        <v>942</v>
      </c>
      <c r="D943" s="153">
        <v>34</v>
      </c>
      <c r="E943" s="153">
        <v>33</v>
      </c>
      <c r="F943" s="151">
        <v>36</v>
      </c>
      <c r="G943" s="151">
        <v>32</v>
      </c>
      <c r="H943" s="151">
        <v>37</v>
      </c>
      <c r="I943" s="151">
        <v>32</v>
      </c>
      <c r="J943" s="172">
        <v>0.9</v>
      </c>
      <c r="K943" s="154">
        <v>0.970588235294118</v>
      </c>
      <c r="L943" s="154">
        <v>0.888888888888889</v>
      </c>
      <c r="M943" s="154">
        <v>0.864864864864865</v>
      </c>
      <c r="N943" s="207">
        <v>1057</v>
      </c>
      <c r="O943" s="153">
        <v>933</v>
      </c>
      <c r="P943" s="153">
        <v>32</v>
      </c>
      <c r="Q943" s="151">
        <v>31</v>
      </c>
      <c r="R943" s="151">
        <v>30</v>
      </c>
      <c r="S943" s="154">
        <v>0.882686849574267</v>
      </c>
      <c r="T943" s="154">
        <v>0.941176470588235</v>
      </c>
      <c r="U943" s="155">
        <v>0.861111111111111</v>
      </c>
      <c r="V943" s="155">
        <v>0.810810810810811</v>
      </c>
      <c r="W943" s="173">
        <v>0.0800653594771241</v>
      </c>
      <c r="X943" s="158">
        <v>260</v>
      </c>
      <c r="Y943" s="208">
        <v>229</v>
      </c>
      <c r="Z943" s="208">
        <v>277</v>
      </c>
      <c r="AA943" s="208">
        <v>239</v>
      </c>
      <c r="AB943" s="209">
        <v>0.880769230769231</v>
      </c>
      <c r="AC943" s="155">
        <v>0.862815884476534</v>
      </c>
      <c r="AD943" s="173">
        <v>0.0179533462926964</v>
      </c>
    </row>
    <row r="944" spans="1:30">
      <c r="A944" s="175" t="s">
        <v>927</v>
      </c>
      <c r="B944" s="214" t="s">
        <v>1830</v>
      </c>
      <c r="C944" s="214" t="s">
        <v>943</v>
      </c>
      <c r="D944" s="153">
        <v>12</v>
      </c>
      <c r="E944" s="153">
        <v>11</v>
      </c>
      <c r="F944" s="151">
        <v>10</v>
      </c>
      <c r="G944" s="151">
        <v>8</v>
      </c>
      <c r="H944" s="151">
        <v>12</v>
      </c>
      <c r="I944" s="151">
        <v>10</v>
      </c>
      <c r="J944" s="172">
        <v>0.9</v>
      </c>
      <c r="K944" s="154">
        <v>0.916666666666667</v>
      </c>
      <c r="L944" s="154">
        <v>0.8</v>
      </c>
      <c r="M944" s="154">
        <v>0.833333333333333</v>
      </c>
      <c r="N944" s="207">
        <v>334</v>
      </c>
      <c r="O944" s="153">
        <v>298</v>
      </c>
      <c r="P944" s="153">
        <v>11</v>
      </c>
      <c r="Q944" s="151">
        <v>8</v>
      </c>
      <c r="R944" s="151">
        <v>9</v>
      </c>
      <c r="S944" s="154">
        <v>0.892215568862275</v>
      </c>
      <c r="T944" s="154">
        <v>0.916666666666667</v>
      </c>
      <c r="U944" s="155">
        <v>0.8</v>
      </c>
      <c r="V944" s="155">
        <v>0.75</v>
      </c>
      <c r="W944" s="173">
        <v>0.116666666666667</v>
      </c>
      <c r="X944" s="158">
        <v>83</v>
      </c>
      <c r="Y944" s="208">
        <v>73</v>
      </c>
      <c r="Z944" s="208">
        <v>86</v>
      </c>
      <c r="AA944" s="208">
        <v>78</v>
      </c>
      <c r="AB944" s="209">
        <v>0.879518072289157</v>
      </c>
      <c r="AC944" s="155">
        <v>0.906976744186046</v>
      </c>
      <c r="AD944" s="173">
        <v>-0.0274586718968899</v>
      </c>
    </row>
    <row r="945" spans="1:30">
      <c r="A945" s="175" t="s">
        <v>927</v>
      </c>
      <c r="B945" s="214" t="s">
        <v>1830</v>
      </c>
      <c r="C945" s="214" t="s">
        <v>944</v>
      </c>
      <c r="D945" s="153">
        <v>17</v>
      </c>
      <c r="E945" s="153">
        <v>16</v>
      </c>
      <c r="F945" s="151">
        <v>17</v>
      </c>
      <c r="G945" s="151">
        <v>16</v>
      </c>
      <c r="H945" s="151">
        <v>20</v>
      </c>
      <c r="I945" s="151">
        <v>20</v>
      </c>
      <c r="J945" s="172">
        <v>0.9</v>
      </c>
      <c r="K945" s="154">
        <v>0.941176470588235</v>
      </c>
      <c r="L945" s="154">
        <v>0.941176470588235</v>
      </c>
      <c r="M945" s="154">
        <v>1</v>
      </c>
      <c r="N945" s="207">
        <v>521</v>
      </c>
      <c r="O945" s="153">
        <v>414</v>
      </c>
      <c r="P945" s="153">
        <v>14</v>
      </c>
      <c r="Q945" s="151">
        <v>12</v>
      </c>
      <c r="R945" s="151">
        <v>16</v>
      </c>
      <c r="S945" s="154">
        <v>0.794625719769674</v>
      </c>
      <c r="T945" s="154">
        <v>0.823529411764706</v>
      </c>
      <c r="U945" s="155">
        <v>0.705882352941177</v>
      </c>
      <c r="V945" s="155">
        <v>0.8</v>
      </c>
      <c r="W945" s="173">
        <v>0.117647058823529</v>
      </c>
      <c r="X945" s="158">
        <v>132</v>
      </c>
      <c r="Y945" s="208">
        <v>107</v>
      </c>
      <c r="Z945" s="208">
        <v>139</v>
      </c>
      <c r="AA945" s="208">
        <v>111</v>
      </c>
      <c r="AB945" s="209">
        <v>0.810606060606061</v>
      </c>
      <c r="AC945" s="155">
        <v>0.798561151079137</v>
      </c>
      <c r="AD945" s="173">
        <v>0.0120449095269238</v>
      </c>
    </row>
    <row r="946" spans="1:30">
      <c r="A946" s="175" t="s">
        <v>927</v>
      </c>
      <c r="B946" s="214" t="s">
        <v>1830</v>
      </c>
      <c r="C946" s="214" t="s">
        <v>945</v>
      </c>
      <c r="D946" s="153">
        <v>29</v>
      </c>
      <c r="E946" s="153">
        <v>24</v>
      </c>
      <c r="F946" s="151">
        <v>29</v>
      </c>
      <c r="G946" s="151">
        <v>24</v>
      </c>
      <c r="H946" s="151">
        <v>31</v>
      </c>
      <c r="I946" s="151">
        <v>30</v>
      </c>
      <c r="J946" s="172">
        <v>0.9</v>
      </c>
      <c r="K946" s="154">
        <v>0.827586206896552</v>
      </c>
      <c r="L946" s="154">
        <v>0.827586206896552</v>
      </c>
      <c r="M946" s="154">
        <v>0.967741935483871</v>
      </c>
      <c r="N946" s="207">
        <v>857</v>
      </c>
      <c r="O946" s="153">
        <v>774</v>
      </c>
      <c r="P946" s="153">
        <v>24</v>
      </c>
      <c r="Q946" s="151">
        <v>24</v>
      </c>
      <c r="R946" s="151">
        <v>30</v>
      </c>
      <c r="S946" s="154">
        <v>0.903150525087515</v>
      </c>
      <c r="T946" s="154">
        <v>0.827586206896552</v>
      </c>
      <c r="U946" s="155">
        <v>0.827586206896552</v>
      </c>
      <c r="V946" s="155">
        <v>0.967741935483871</v>
      </c>
      <c r="W946" s="173">
        <v>0</v>
      </c>
      <c r="X946" s="158">
        <v>215</v>
      </c>
      <c r="Y946" s="208">
        <v>194</v>
      </c>
      <c r="Z946" s="208">
        <v>225</v>
      </c>
      <c r="AA946" s="208">
        <v>206</v>
      </c>
      <c r="AB946" s="209">
        <v>0.902325581395349</v>
      </c>
      <c r="AC946" s="155">
        <v>0.915555555555556</v>
      </c>
      <c r="AD946" s="173">
        <v>-0.0132299741602068</v>
      </c>
    </row>
    <row r="947" spans="1:30">
      <c r="A947" s="175" t="s">
        <v>927</v>
      </c>
      <c r="B947" s="214" t="s">
        <v>1830</v>
      </c>
      <c r="C947" s="214" t="s">
        <v>946</v>
      </c>
      <c r="D947" s="153">
        <v>34</v>
      </c>
      <c r="E947" s="153">
        <v>34</v>
      </c>
      <c r="F947" s="151">
        <v>35</v>
      </c>
      <c r="G947" s="151">
        <v>34</v>
      </c>
      <c r="H947" s="151">
        <v>37</v>
      </c>
      <c r="I947" s="151">
        <v>36</v>
      </c>
      <c r="J947" s="172">
        <v>0.9</v>
      </c>
      <c r="K947" s="154">
        <v>1</v>
      </c>
      <c r="L947" s="154">
        <v>0.971428571428571</v>
      </c>
      <c r="M947" s="154">
        <v>0.972972972972973</v>
      </c>
      <c r="N947" s="207">
        <v>957</v>
      </c>
      <c r="O947" s="153">
        <v>930</v>
      </c>
      <c r="P947" s="153">
        <v>32</v>
      </c>
      <c r="Q947" s="151">
        <v>34</v>
      </c>
      <c r="R947" s="151">
        <v>35</v>
      </c>
      <c r="S947" s="154">
        <v>0.971786833855799</v>
      </c>
      <c r="T947" s="154">
        <v>0.941176470588235</v>
      </c>
      <c r="U947" s="155">
        <v>0.971428571428571</v>
      </c>
      <c r="V947" s="155">
        <v>0.945945945945946</v>
      </c>
      <c r="W947" s="173">
        <v>-0.0302521008403361</v>
      </c>
      <c r="X947" s="158">
        <v>250</v>
      </c>
      <c r="Y947" s="208">
        <v>245</v>
      </c>
      <c r="Z947" s="208">
        <v>251</v>
      </c>
      <c r="AA947" s="208">
        <v>243</v>
      </c>
      <c r="AB947" s="209">
        <v>0.98</v>
      </c>
      <c r="AC947" s="155">
        <v>0.968127490039841</v>
      </c>
      <c r="AD947" s="173">
        <v>0.0118725099601593</v>
      </c>
    </row>
    <row r="948" spans="1:30">
      <c r="A948" s="175" t="s">
        <v>927</v>
      </c>
      <c r="B948" s="214" t="s">
        <v>1830</v>
      </c>
      <c r="C948" s="214" t="s">
        <v>947</v>
      </c>
      <c r="D948" s="153">
        <v>5</v>
      </c>
      <c r="E948" s="153">
        <v>5</v>
      </c>
      <c r="F948" s="151">
        <v>5</v>
      </c>
      <c r="G948" s="151">
        <v>5</v>
      </c>
      <c r="H948" s="151">
        <v>5</v>
      </c>
      <c r="I948" s="151">
        <v>5</v>
      </c>
      <c r="J948" s="172">
        <v>0.9</v>
      </c>
      <c r="K948" s="154">
        <v>1</v>
      </c>
      <c r="L948" s="154">
        <v>1</v>
      </c>
      <c r="M948" s="154">
        <v>1</v>
      </c>
      <c r="N948" s="207">
        <v>157</v>
      </c>
      <c r="O948" s="153">
        <v>151</v>
      </c>
      <c r="P948" s="153">
        <v>5</v>
      </c>
      <c r="Q948" s="151">
        <v>5</v>
      </c>
      <c r="R948" s="151">
        <v>5</v>
      </c>
      <c r="S948" s="154">
        <v>0.961783439490446</v>
      </c>
      <c r="T948" s="154">
        <v>1</v>
      </c>
      <c r="U948" s="155">
        <v>1</v>
      </c>
      <c r="V948" s="155">
        <v>1</v>
      </c>
      <c r="W948" s="173">
        <v>0</v>
      </c>
      <c r="X948" s="158">
        <v>36</v>
      </c>
      <c r="Y948" s="208">
        <v>35</v>
      </c>
      <c r="Z948" s="208">
        <v>40</v>
      </c>
      <c r="AA948" s="208">
        <v>38</v>
      </c>
      <c r="AB948" s="209">
        <v>0.972222222222222</v>
      </c>
      <c r="AC948" s="155">
        <v>0.95</v>
      </c>
      <c r="AD948" s="173">
        <v>0.0222222222222223</v>
      </c>
    </row>
    <row r="949" spans="1:30">
      <c r="A949" s="175" t="s">
        <v>927</v>
      </c>
      <c r="B949" s="214" t="s">
        <v>1830</v>
      </c>
      <c r="C949" s="214" t="s">
        <v>948</v>
      </c>
      <c r="D949" s="153">
        <v>32</v>
      </c>
      <c r="E949" s="153">
        <v>29</v>
      </c>
      <c r="F949" s="151">
        <v>32</v>
      </c>
      <c r="G949" s="151">
        <v>27</v>
      </c>
      <c r="H949" s="151">
        <v>32</v>
      </c>
      <c r="I949" s="151">
        <v>30</v>
      </c>
      <c r="J949" s="172">
        <v>0.9</v>
      </c>
      <c r="K949" s="154">
        <v>0.90625</v>
      </c>
      <c r="L949" s="154">
        <v>0.84375</v>
      </c>
      <c r="M949" s="154">
        <v>0.9375</v>
      </c>
      <c r="N949" s="207">
        <v>877</v>
      </c>
      <c r="O949" s="153">
        <v>790</v>
      </c>
      <c r="P949" s="153">
        <v>27</v>
      </c>
      <c r="Q949" s="151">
        <v>27</v>
      </c>
      <c r="R949" s="151">
        <v>29</v>
      </c>
      <c r="S949" s="154">
        <v>0.900798175598632</v>
      </c>
      <c r="T949" s="154">
        <v>0.84375</v>
      </c>
      <c r="U949" s="155">
        <v>0.84375</v>
      </c>
      <c r="V949" s="155">
        <v>0.90625</v>
      </c>
      <c r="W949" s="173">
        <v>0</v>
      </c>
      <c r="X949" s="158">
        <v>227</v>
      </c>
      <c r="Y949" s="208">
        <v>200</v>
      </c>
      <c r="Z949" s="208">
        <v>227</v>
      </c>
      <c r="AA949" s="208">
        <v>206</v>
      </c>
      <c r="AB949" s="209">
        <v>0.881057268722467</v>
      </c>
      <c r="AC949" s="155">
        <v>0.907488986784141</v>
      </c>
      <c r="AD949" s="173">
        <v>-0.026431718061674</v>
      </c>
    </row>
    <row r="950" spans="1:30">
      <c r="A950" s="175" t="s">
        <v>927</v>
      </c>
      <c r="B950" s="214" t="s">
        <v>1830</v>
      </c>
      <c r="C950" s="214" t="s">
        <v>949</v>
      </c>
      <c r="D950" s="153">
        <v>17</v>
      </c>
      <c r="E950" s="153">
        <v>15</v>
      </c>
      <c r="F950" s="151">
        <v>18</v>
      </c>
      <c r="G950" s="151">
        <v>16</v>
      </c>
      <c r="H950" s="151">
        <v>20</v>
      </c>
      <c r="I950" s="151">
        <v>19</v>
      </c>
      <c r="J950" s="172">
        <v>0.9</v>
      </c>
      <c r="K950" s="154">
        <v>0.882352941176471</v>
      </c>
      <c r="L950" s="154">
        <v>0.888888888888889</v>
      </c>
      <c r="M950" s="154">
        <v>0.95</v>
      </c>
      <c r="N950" s="207">
        <v>491</v>
      </c>
      <c r="O950" s="153">
        <v>396</v>
      </c>
      <c r="P950" s="153">
        <v>13</v>
      </c>
      <c r="Q950" s="151">
        <v>13</v>
      </c>
      <c r="R950" s="151">
        <v>15</v>
      </c>
      <c r="S950" s="154">
        <v>0.806517311608961</v>
      </c>
      <c r="T950" s="154">
        <v>0.764705882352941</v>
      </c>
      <c r="U950" s="155">
        <v>0.722222222222222</v>
      </c>
      <c r="V950" s="155">
        <v>0.75</v>
      </c>
      <c r="W950" s="173">
        <v>0.0424836601307189</v>
      </c>
      <c r="X950" s="158">
        <v>131</v>
      </c>
      <c r="Y950" s="208">
        <v>103</v>
      </c>
      <c r="Z950" s="208">
        <v>129</v>
      </c>
      <c r="AA950" s="208">
        <v>103</v>
      </c>
      <c r="AB950" s="209">
        <v>0.786259541984733</v>
      </c>
      <c r="AC950" s="155">
        <v>0.798449612403101</v>
      </c>
      <c r="AD950" s="173">
        <v>-0.0121900704183679</v>
      </c>
    </row>
    <row r="951" spans="1:30">
      <c r="A951" s="175" t="s">
        <v>927</v>
      </c>
      <c r="B951" s="214" t="s">
        <v>1831</v>
      </c>
      <c r="C951" s="214" t="s">
        <v>950</v>
      </c>
      <c r="D951" s="153">
        <v>52</v>
      </c>
      <c r="E951" s="153">
        <v>52</v>
      </c>
      <c r="F951" s="151">
        <v>58</v>
      </c>
      <c r="G951" s="151">
        <v>57</v>
      </c>
      <c r="H951" s="151">
        <v>64</v>
      </c>
      <c r="I951" s="151">
        <v>63</v>
      </c>
      <c r="J951" s="172">
        <v>0.9</v>
      </c>
      <c r="K951" s="154">
        <v>1</v>
      </c>
      <c r="L951" s="154">
        <v>0.982758620689655</v>
      </c>
      <c r="M951" s="154">
        <v>0.984375</v>
      </c>
      <c r="N951" s="207">
        <v>1563</v>
      </c>
      <c r="O951" s="153">
        <v>1456</v>
      </c>
      <c r="P951" s="153">
        <v>47</v>
      </c>
      <c r="Q951" s="151">
        <v>55</v>
      </c>
      <c r="R951" s="151">
        <v>60</v>
      </c>
      <c r="S951" s="154">
        <v>0.931541906589891</v>
      </c>
      <c r="T951" s="154">
        <v>0.903846153846154</v>
      </c>
      <c r="U951" s="155">
        <v>0.948275862068966</v>
      </c>
      <c r="V951" s="155">
        <v>0.9375</v>
      </c>
      <c r="W951" s="173">
        <v>-0.0444297082228117</v>
      </c>
      <c r="X951" s="158">
        <v>407</v>
      </c>
      <c r="Y951" s="208">
        <v>376</v>
      </c>
      <c r="Z951" s="208">
        <v>402</v>
      </c>
      <c r="AA951" s="208">
        <v>369</v>
      </c>
      <c r="AB951" s="209">
        <v>0.923832923832924</v>
      </c>
      <c r="AC951" s="155">
        <v>0.917910447761194</v>
      </c>
      <c r="AD951" s="173">
        <v>0.0059224760717298</v>
      </c>
    </row>
    <row r="952" spans="1:30">
      <c r="A952" s="175" t="s">
        <v>927</v>
      </c>
      <c r="B952" s="214" t="s">
        <v>1831</v>
      </c>
      <c r="C952" s="214" t="s">
        <v>951</v>
      </c>
      <c r="D952" s="153">
        <v>42</v>
      </c>
      <c r="E952" s="153">
        <v>42</v>
      </c>
      <c r="F952" s="151">
        <v>42</v>
      </c>
      <c r="G952" s="151">
        <v>42</v>
      </c>
      <c r="H952" s="151">
        <v>46</v>
      </c>
      <c r="I952" s="151">
        <v>44</v>
      </c>
      <c r="J952" s="172">
        <v>0.9</v>
      </c>
      <c r="K952" s="154">
        <v>1</v>
      </c>
      <c r="L952" s="154">
        <v>1</v>
      </c>
      <c r="M952" s="154">
        <v>0.956521739130435</v>
      </c>
      <c r="N952" s="207">
        <v>1149</v>
      </c>
      <c r="O952" s="153">
        <v>1143</v>
      </c>
      <c r="P952" s="153">
        <v>42</v>
      </c>
      <c r="Q952" s="151">
        <v>42</v>
      </c>
      <c r="R952" s="151">
        <v>44</v>
      </c>
      <c r="S952" s="154">
        <v>0.994778067885117</v>
      </c>
      <c r="T952" s="154">
        <v>1</v>
      </c>
      <c r="U952" s="155">
        <v>1</v>
      </c>
      <c r="V952" s="155">
        <v>0.956521739130435</v>
      </c>
      <c r="W952" s="173">
        <v>0</v>
      </c>
      <c r="X952" s="158">
        <v>303</v>
      </c>
      <c r="Y952" s="208">
        <v>301</v>
      </c>
      <c r="Z952" s="208">
        <v>292</v>
      </c>
      <c r="AA952" s="208">
        <v>288</v>
      </c>
      <c r="AB952" s="209">
        <v>0.993399339933993</v>
      </c>
      <c r="AC952" s="155">
        <v>0.986301369863014</v>
      </c>
      <c r="AD952" s="173">
        <v>0.00709797007097979</v>
      </c>
    </row>
    <row r="953" spans="1:30">
      <c r="A953" s="175" t="s">
        <v>927</v>
      </c>
      <c r="B953" s="214" t="s">
        <v>1831</v>
      </c>
      <c r="C953" s="214" t="s">
        <v>952</v>
      </c>
      <c r="D953" s="153">
        <v>34</v>
      </c>
      <c r="E953" s="153">
        <v>34</v>
      </c>
      <c r="F953" s="151">
        <v>34</v>
      </c>
      <c r="G953" s="151">
        <v>34</v>
      </c>
      <c r="H953" s="151">
        <v>37</v>
      </c>
      <c r="I953" s="151">
        <v>37</v>
      </c>
      <c r="J953" s="172">
        <v>0.9</v>
      </c>
      <c r="K953" s="154">
        <v>1</v>
      </c>
      <c r="L953" s="154">
        <v>1</v>
      </c>
      <c r="M953" s="154">
        <v>1</v>
      </c>
      <c r="N953" s="207">
        <v>960</v>
      </c>
      <c r="O953" s="153">
        <v>940</v>
      </c>
      <c r="P953" s="153">
        <v>32</v>
      </c>
      <c r="Q953" s="151">
        <v>33</v>
      </c>
      <c r="R953" s="151">
        <v>37</v>
      </c>
      <c r="S953" s="154">
        <v>0.979166666666667</v>
      </c>
      <c r="T953" s="154">
        <v>0.941176470588235</v>
      </c>
      <c r="U953" s="155">
        <v>0.970588235294118</v>
      </c>
      <c r="V953" s="155">
        <v>1</v>
      </c>
      <c r="W953" s="173">
        <v>-0.0294117647058824</v>
      </c>
      <c r="X953" s="158">
        <v>251</v>
      </c>
      <c r="Y953" s="208">
        <v>246</v>
      </c>
      <c r="Z953" s="208">
        <v>249</v>
      </c>
      <c r="AA953" s="208">
        <v>242</v>
      </c>
      <c r="AB953" s="209">
        <v>0.9800796812749</v>
      </c>
      <c r="AC953" s="155">
        <v>0.971887550200803</v>
      </c>
      <c r="AD953" s="173">
        <v>0.00819213107409722</v>
      </c>
    </row>
    <row r="954" spans="1:30">
      <c r="A954" s="175" t="s">
        <v>927</v>
      </c>
      <c r="B954" s="214" t="s">
        <v>1831</v>
      </c>
      <c r="C954" s="214" t="s">
        <v>953</v>
      </c>
      <c r="D954" s="153">
        <v>40</v>
      </c>
      <c r="E954" s="153">
        <v>39</v>
      </c>
      <c r="F954" s="151">
        <v>43</v>
      </c>
      <c r="G954" s="151">
        <v>42</v>
      </c>
      <c r="H954" s="151">
        <v>47</v>
      </c>
      <c r="I954" s="151">
        <v>46</v>
      </c>
      <c r="J954" s="172">
        <v>0.9</v>
      </c>
      <c r="K954" s="154">
        <v>0.975</v>
      </c>
      <c r="L954" s="154">
        <v>0.976744186046512</v>
      </c>
      <c r="M954" s="154">
        <v>0.978723404255319</v>
      </c>
      <c r="N954" s="207">
        <v>1192</v>
      </c>
      <c r="O954" s="153">
        <v>1118</v>
      </c>
      <c r="P954" s="153">
        <v>35</v>
      </c>
      <c r="Q954" s="151">
        <v>40</v>
      </c>
      <c r="R954" s="151">
        <v>43</v>
      </c>
      <c r="S954" s="154">
        <v>0.937919463087248</v>
      </c>
      <c r="T954" s="154">
        <v>0.875</v>
      </c>
      <c r="U954" s="155">
        <v>0.930232558139535</v>
      </c>
      <c r="V954" s="155">
        <v>0.914893617021277</v>
      </c>
      <c r="W954" s="173">
        <v>-0.0552325581395349</v>
      </c>
      <c r="X954" s="158">
        <v>309</v>
      </c>
      <c r="Y954" s="208">
        <v>289</v>
      </c>
      <c r="Z954" s="208">
        <v>316</v>
      </c>
      <c r="AA954" s="208">
        <v>309</v>
      </c>
      <c r="AB954" s="209">
        <v>0.935275080906149</v>
      </c>
      <c r="AC954" s="155">
        <v>0.977848101265823</v>
      </c>
      <c r="AD954" s="173">
        <v>-0.0425730203596739</v>
      </c>
    </row>
    <row r="955" spans="1:30">
      <c r="A955" s="175" t="s">
        <v>927</v>
      </c>
      <c r="B955" s="214" t="s">
        <v>1831</v>
      </c>
      <c r="C955" s="214" t="s">
        <v>954</v>
      </c>
      <c r="D955" s="153">
        <v>65</v>
      </c>
      <c r="E955" s="153">
        <v>63</v>
      </c>
      <c r="F955" s="151">
        <v>68</v>
      </c>
      <c r="G955" s="151">
        <v>68</v>
      </c>
      <c r="H955" s="151">
        <v>71</v>
      </c>
      <c r="I955" s="151">
        <v>70</v>
      </c>
      <c r="J955" s="172">
        <v>0.9</v>
      </c>
      <c r="K955" s="154">
        <v>0.969230769230769</v>
      </c>
      <c r="L955" s="154">
        <v>1</v>
      </c>
      <c r="M955" s="154">
        <v>0.985915492957746</v>
      </c>
      <c r="N955" s="207">
        <v>1833</v>
      </c>
      <c r="O955" s="153">
        <v>1806</v>
      </c>
      <c r="P955" s="153">
        <v>63</v>
      </c>
      <c r="Q955" s="151">
        <v>68</v>
      </c>
      <c r="R955" s="151">
        <v>70</v>
      </c>
      <c r="S955" s="154">
        <v>0.985270049099836</v>
      </c>
      <c r="T955" s="154">
        <v>0.969230769230769</v>
      </c>
      <c r="U955" s="155">
        <v>1</v>
      </c>
      <c r="V955" s="155">
        <v>0.985915492957746</v>
      </c>
      <c r="W955" s="173">
        <v>-0.0307692307692308</v>
      </c>
      <c r="X955" s="158">
        <v>470</v>
      </c>
      <c r="Y955" s="208">
        <v>463</v>
      </c>
      <c r="Z955" s="208">
        <v>476</v>
      </c>
      <c r="AA955" s="208">
        <v>469</v>
      </c>
      <c r="AB955" s="209">
        <v>0.985106382978723</v>
      </c>
      <c r="AC955" s="155">
        <v>0.985294117647059</v>
      </c>
      <c r="AD955" s="173">
        <v>-0.000187734668335438</v>
      </c>
    </row>
    <row r="956" spans="1:30">
      <c r="A956" s="175" t="s">
        <v>927</v>
      </c>
      <c r="B956" s="214" t="s">
        <v>1831</v>
      </c>
      <c r="C956" s="214" t="s">
        <v>955</v>
      </c>
      <c r="D956" s="153">
        <v>46</v>
      </c>
      <c r="E956" s="153">
        <v>45</v>
      </c>
      <c r="F956" s="151">
        <v>49</v>
      </c>
      <c r="G956" s="151">
        <v>49</v>
      </c>
      <c r="H956" s="151">
        <v>50</v>
      </c>
      <c r="I956" s="151">
        <v>49</v>
      </c>
      <c r="J956" s="172">
        <v>0.9</v>
      </c>
      <c r="K956" s="154">
        <v>0.978260869565217</v>
      </c>
      <c r="L956" s="154">
        <v>1</v>
      </c>
      <c r="M956" s="154">
        <v>0.98</v>
      </c>
      <c r="N956" s="207">
        <v>1345</v>
      </c>
      <c r="O956" s="153">
        <v>1315</v>
      </c>
      <c r="P956" s="153">
        <v>45</v>
      </c>
      <c r="Q956" s="151">
        <v>48</v>
      </c>
      <c r="R956" s="151">
        <v>49</v>
      </c>
      <c r="S956" s="154">
        <v>0.977695167286245</v>
      </c>
      <c r="T956" s="154">
        <v>0.978260869565217</v>
      </c>
      <c r="U956" s="155">
        <v>0.979591836734694</v>
      </c>
      <c r="V956" s="155">
        <v>0.98</v>
      </c>
      <c r="W956" s="173">
        <v>-0.00133096716947645</v>
      </c>
      <c r="X956" s="158">
        <v>347</v>
      </c>
      <c r="Y956" s="208">
        <v>341</v>
      </c>
      <c r="Z956" s="208">
        <v>349</v>
      </c>
      <c r="AA956" s="208">
        <v>344</v>
      </c>
      <c r="AB956" s="209">
        <v>0.982708933717579</v>
      </c>
      <c r="AC956" s="155">
        <v>0.98567335243553</v>
      </c>
      <c r="AD956" s="173">
        <v>-0.00296441871795083</v>
      </c>
    </row>
    <row r="957" spans="1:30">
      <c r="A957" s="175" t="s">
        <v>927</v>
      </c>
      <c r="B957" s="214" t="s">
        <v>1831</v>
      </c>
      <c r="C957" s="214" t="s">
        <v>956</v>
      </c>
      <c r="D957" s="153">
        <v>46</v>
      </c>
      <c r="E957" s="153">
        <v>46</v>
      </c>
      <c r="F957" s="151">
        <v>48</v>
      </c>
      <c r="G957" s="151">
        <v>48</v>
      </c>
      <c r="H957" s="151">
        <v>51</v>
      </c>
      <c r="I957" s="151">
        <v>50</v>
      </c>
      <c r="J957" s="172">
        <v>0.9</v>
      </c>
      <c r="K957" s="154">
        <v>1</v>
      </c>
      <c r="L957" s="154">
        <v>1</v>
      </c>
      <c r="M957" s="154">
        <v>0.980392156862745</v>
      </c>
      <c r="N957" s="207">
        <v>1315</v>
      </c>
      <c r="O957" s="153">
        <v>1304</v>
      </c>
      <c r="P957" s="153">
        <v>46</v>
      </c>
      <c r="Q957" s="151">
        <v>48</v>
      </c>
      <c r="R957" s="151">
        <v>49</v>
      </c>
      <c r="S957" s="154">
        <v>0.991634980988593</v>
      </c>
      <c r="T957" s="154">
        <v>1</v>
      </c>
      <c r="U957" s="155">
        <v>1</v>
      </c>
      <c r="V957" s="155">
        <v>0.96078431372549</v>
      </c>
      <c r="W957" s="173">
        <v>0</v>
      </c>
      <c r="X957" s="158">
        <v>340</v>
      </c>
      <c r="Y957" s="208">
        <v>338</v>
      </c>
      <c r="Z957" s="208">
        <v>341</v>
      </c>
      <c r="AA957" s="208">
        <v>335</v>
      </c>
      <c r="AB957" s="209">
        <v>0.994117647058824</v>
      </c>
      <c r="AC957" s="155">
        <v>0.982404692082111</v>
      </c>
      <c r="AD957" s="173">
        <v>0.0117129549767121</v>
      </c>
    </row>
    <row r="958" spans="1:30">
      <c r="A958" s="175" t="s">
        <v>927</v>
      </c>
      <c r="B958" s="214" t="s">
        <v>1831</v>
      </c>
      <c r="C958" s="214" t="s">
        <v>957</v>
      </c>
      <c r="D958" s="153">
        <v>42</v>
      </c>
      <c r="E958" s="153">
        <v>42</v>
      </c>
      <c r="F958" s="151">
        <v>47</v>
      </c>
      <c r="G958" s="151">
        <v>47</v>
      </c>
      <c r="H958" s="151">
        <v>48</v>
      </c>
      <c r="I958" s="151">
        <v>48</v>
      </c>
      <c r="J958" s="172">
        <v>0.9</v>
      </c>
      <c r="K958" s="154">
        <v>1</v>
      </c>
      <c r="L958" s="154">
        <v>1</v>
      </c>
      <c r="M958" s="154">
        <v>1</v>
      </c>
      <c r="N958" s="207">
        <v>1248</v>
      </c>
      <c r="O958" s="153">
        <v>1219</v>
      </c>
      <c r="P958" s="153">
        <v>42</v>
      </c>
      <c r="Q958" s="151">
        <v>47</v>
      </c>
      <c r="R958" s="151">
        <v>47</v>
      </c>
      <c r="S958" s="154">
        <v>0.97676282051282</v>
      </c>
      <c r="T958" s="154">
        <v>1</v>
      </c>
      <c r="U958" s="155">
        <v>1</v>
      </c>
      <c r="V958" s="155">
        <v>0.979166666666667</v>
      </c>
      <c r="W958" s="173">
        <v>0</v>
      </c>
      <c r="X958" s="158">
        <v>319</v>
      </c>
      <c r="Y958" s="208">
        <v>315</v>
      </c>
      <c r="Z958" s="208">
        <v>319</v>
      </c>
      <c r="AA958" s="208">
        <v>308</v>
      </c>
      <c r="AB958" s="209">
        <v>0.987460815047022</v>
      </c>
      <c r="AC958" s="155">
        <v>0.96551724137931</v>
      </c>
      <c r="AD958" s="173">
        <v>0.0219435736677116</v>
      </c>
    </row>
    <row r="959" spans="1:30">
      <c r="A959" s="175" t="s">
        <v>927</v>
      </c>
      <c r="B959" s="214" t="s">
        <v>1831</v>
      </c>
      <c r="C959" s="214" t="s">
        <v>958</v>
      </c>
      <c r="D959" s="153">
        <v>36</v>
      </c>
      <c r="E959" s="153">
        <v>32</v>
      </c>
      <c r="F959" s="151">
        <v>40</v>
      </c>
      <c r="G959" s="151">
        <v>39</v>
      </c>
      <c r="H959" s="151">
        <v>40</v>
      </c>
      <c r="I959" s="151">
        <v>40</v>
      </c>
      <c r="J959" s="172">
        <v>0.9</v>
      </c>
      <c r="K959" s="154">
        <v>0.888888888888889</v>
      </c>
      <c r="L959" s="154">
        <v>0.975</v>
      </c>
      <c r="M959" s="154">
        <v>1</v>
      </c>
      <c r="N959" s="207">
        <v>1050</v>
      </c>
      <c r="O959" s="153">
        <v>979</v>
      </c>
      <c r="P959" s="153">
        <v>31</v>
      </c>
      <c r="Q959" s="151">
        <v>37</v>
      </c>
      <c r="R959" s="151">
        <v>37</v>
      </c>
      <c r="S959" s="154">
        <v>0.932380952380952</v>
      </c>
      <c r="T959" s="154">
        <v>0.861111111111111</v>
      </c>
      <c r="U959" s="155">
        <v>0.925</v>
      </c>
      <c r="V959" s="155">
        <v>0.925</v>
      </c>
      <c r="W959" s="173">
        <v>-0.0638888888888889</v>
      </c>
      <c r="X959" s="158">
        <v>277</v>
      </c>
      <c r="Y959" s="208">
        <v>253</v>
      </c>
      <c r="Z959" s="208">
        <v>273</v>
      </c>
      <c r="AA959" s="208">
        <v>249</v>
      </c>
      <c r="AB959" s="209">
        <v>0.913357400722022</v>
      </c>
      <c r="AC959" s="155">
        <v>0.912087912087912</v>
      </c>
      <c r="AD959" s="173">
        <v>0.00126948863410958</v>
      </c>
    </row>
    <row r="960" spans="1:30">
      <c r="A960" s="175" t="s">
        <v>927</v>
      </c>
      <c r="B960" s="214" t="s">
        <v>1831</v>
      </c>
      <c r="C960" s="214" t="s">
        <v>959</v>
      </c>
      <c r="D960" s="153">
        <v>24</v>
      </c>
      <c r="E960" s="153">
        <v>24</v>
      </c>
      <c r="F960" s="151">
        <v>25</v>
      </c>
      <c r="G960" s="151">
        <v>25</v>
      </c>
      <c r="H960" s="151">
        <v>26</v>
      </c>
      <c r="I960" s="151">
        <v>26</v>
      </c>
      <c r="J960" s="172">
        <v>0.9</v>
      </c>
      <c r="K960" s="154">
        <v>1</v>
      </c>
      <c r="L960" s="154">
        <v>1</v>
      </c>
      <c r="M960" s="154">
        <v>1</v>
      </c>
      <c r="N960" s="207">
        <v>647</v>
      </c>
      <c r="O960" s="153">
        <v>636</v>
      </c>
      <c r="P960" s="153">
        <v>23</v>
      </c>
      <c r="Q960" s="151">
        <v>25</v>
      </c>
      <c r="R960" s="151">
        <v>26</v>
      </c>
      <c r="S960" s="154">
        <v>0.982998454404946</v>
      </c>
      <c r="T960" s="154">
        <v>0.958333333333333</v>
      </c>
      <c r="U960" s="155">
        <v>1</v>
      </c>
      <c r="V960" s="155">
        <v>1</v>
      </c>
      <c r="W960" s="173">
        <v>-0.0416666666666666</v>
      </c>
      <c r="X960" s="158">
        <v>169</v>
      </c>
      <c r="Y960" s="208">
        <v>168</v>
      </c>
      <c r="Z960" s="208">
        <v>169</v>
      </c>
      <c r="AA960" s="208">
        <v>163</v>
      </c>
      <c r="AB960" s="209">
        <v>0.994082840236686</v>
      </c>
      <c r="AC960" s="155">
        <v>0.964497041420118</v>
      </c>
      <c r="AD960" s="173">
        <v>0.029585798816568</v>
      </c>
    </row>
    <row r="961" spans="1:30">
      <c r="A961" s="175" t="s">
        <v>927</v>
      </c>
      <c r="B961" s="214" t="s">
        <v>1831</v>
      </c>
      <c r="C961" s="214" t="s">
        <v>960</v>
      </c>
      <c r="D961" s="153">
        <v>36</v>
      </c>
      <c r="E961" s="153">
        <v>36</v>
      </c>
      <c r="F961" s="151">
        <v>37</v>
      </c>
      <c r="G961" s="151">
        <v>37</v>
      </c>
      <c r="H961" s="151">
        <v>38</v>
      </c>
      <c r="I961" s="151">
        <v>38</v>
      </c>
      <c r="J961" s="172">
        <v>0.9</v>
      </c>
      <c r="K961" s="154">
        <v>1</v>
      </c>
      <c r="L961" s="154">
        <v>1</v>
      </c>
      <c r="M961" s="154">
        <v>1</v>
      </c>
      <c r="N961" s="207">
        <v>1017</v>
      </c>
      <c r="O961" s="153">
        <v>959</v>
      </c>
      <c r="P961" s="153">
        <v>33</v>
      </c>
      <c r="Q961" s="151">
        <v>36</v>
      </c>
      <c r="R961" s="151">
        <v>34</v>
      </c>
      <c r="S961" s="154">
        <v>0.942969518190757</v>
      </c>
      <c r="T961" s="154">
        <v>0.916666666666667</v>
      </c>
      <c r="U961" s="155">
        <v>0.972972972972973</v>
      </c>
      <c r="V961" s="155">
        <v>0.894736842105263</v>
      </c>
      <c r="W961" s="173">
        <v>-0.0563063063063064</v>
      </c>
      <c r="X961" s="158">
        <v>269</v>
      </c>
      <c r="Y961" s="208">
        <v>248</v>
      </c>
      <c r="Z961" s="208">
        <v>262</v>
      </c>
      <c r="AA961" s="208">
        <v>251</v>
      </c>
      <c r="AB961" s="209">
        <v>0.921933085501859</v>
      </c>
      <c r="AC961" s="155">
        <v>0.958015267175573</v>
      </c>
      <c r="AD961" s="173">
        <v>-0.0360821816737138</v>
      </c>
    </row>
    <row r="962" spans="1:30">
      <c r="A962" s="175" t="s">
        <v>927</v>
      </c>
      <c r="B962" s="214" t="s">
        <v>1831</v>
      </c>
      <c r="C962" s="214" t="s">
        <v>961</v>
      </c>
      <c r="D962" s="153">
        <v>24</v>
      </c>
      <c r="E962" s="153">
        <v>24</v>
      </c>
      <c r="F962" s="151">
        <v>23</v>
      </c>
      <c r="G962" s="151">
        <v>23</v>
      </c>
      <c r="H962" s="151">
        <v>26</v>
      </c>
      <c r="I962" s="151">
        <v>26</v>
      </c>
      <c r="J962" s="172">
        <v>0.9</v>
      </c>
      <c r="K962" s="154">
        <v>1</v>
      </c>
      <c r="L962" s="154">
        <v>1</v>
      </c>
      <c r="M962" s="154">
        <v>1</v>
      </c>
      <c r="N962" s="207">
        <v>656</v>
      </c>
      <c r="O962" s="153">
        <v>653</v>
      </c>
      <c r="P962" s="153">
        <v>24</v>
      </c>
      <c r="Q962" s="151">
        <v>23</v>
      </c>
      <c r="R962" s="151">
        <v>26</v>
      </c>
      <c r="S962" s="154">
        <v>0.995426829268293</v>
      </c>
      <c r="T962" s="154">
        <v>1</v>
      </c>
      <c r="U962" s="155">
        <v>1</v>
      </c>
      <c r="V962" s="155">
        <v>1</v>
      </c>
      <c r="W962" s="173">
        <v>0</v>
      </c>
      <c r="X962" s="158">
        <v>167</v>
      </c>
      <c r="Y962" s="208">
        <v>167</v>
      </c>
      <c r="Z962" s="208">
        <v>168</v>
      </c>
      <c r="AA962" s="208">
        <v>168</v>
      </c>
      <c r="AB962" s="209">
        <v>1</v>
      </c>
      <c r="AC962" s="155">
        <v>1</v>
      </c>
      <c r="AD962" s="173">
        <v>0</v>
      </c>
    </row>
    <row r="963" spans="1:30">
      <c r="A963" s="175" t="s">
        <v>927</v>
      </c>
      <c r="B963" s="214" t="s">
        <v>1831</v>
      </c>
      <c r="C963" s="214" t="s">
        <v>962</v>
      </c>
      <c r="D963" s="153">
        <v>40</v>
      </c>
      <c r="E963" s="153">
        <v>40</v>
      </c>
      <c r="F963" s="151">
        <v>43</v>
      </c>
      <c r="G963" s="151">
        <v>41</v>
      </c>
      <c r="H963" s="151">
        <v>44</v>
      </c>
      <c r="I963" s="151">
        <v>41</v>
      </c>
      <c r="J963" s="172">
        <v>0.9</v>
      </c>
      <c r="K963" s="154">
        <v>1</v>
      </c>
      <c r="L963" s="154">
        <v>0.953488372093023</v>
      </c>
      <c r="M963" s="154">
        <v>0.931818181818182</v>
      </c>
      <c r="N963" s="207">
        <v>1147</v>
      </c>
      <c r="O963" s="153">
        <v>1095</v>
      </c>
      <c r="P963" s="153">
        <v>40</v>
      </c>
      <c r="Q963" s="151">
        <v>41</v>
      </c>
      <c r="R963" s="151">
        <v>40</v>
      </c>
      <c r="S963" s="154">
        <v>0.954664341761116</v>
      </c>
      <c r="T963" s="154">
        <v>1</v>
      </c>
      <c r="U963" s="155">
        <v>0.953488372093023</v>
      </c>
      <c r="V963" s="155">
        <v>0.909090909090909</v>
      </c>
      <c r="W963" s="173">
        <v>0.0465116279069767</v>
      </c>
      <c r="X963" s="158">
        <v>294</v>
      </c>
      <c r="Y963" s="208">
        <v>283</v>
      </c>
      <c r="Z963" s="208">
        <v>298</v>
      </c>
      <c r="AA963" s="208">
        <v>282</v>
      </c>
      <c r="AB963" s="209">
        <v>0.962585034013605</v>
      </c>
      <c r="AC963" s="155">
        <v>0.946308724832215</v>
      </c>
      <c r="AD963" s="173">
        <v>0.0162763091813907</v>
      </c>
    </row>
    <row r="964" spans="1:30">
      <c r="A964" s="175" t="s">
        <v>927</v>
      </c>
      <c r="B964" s="214" t="s">
        <v>1829</v>
      </c>
      <c r="C964" s="214" t="s">
        <v>963</v>
      </c>
      <c r="D964" s="153">
        <v>29</v>
      </c>
      <c r="E964" s="153">
        <v>29</v>
      </c>
      <c r="F964" s="151">
        <v>34</v>
      </c>
      <c r="G964" s="151">
        <v>34</v>
      </c>
      <c r="H964" s="151">
        <v>34</v>
      </c>
      <c r="I964" s="151">
        <v>34</v>
      </c>
      <c r="J964" s="172">
        <v>0.9</v>
      </c>
      <c r="K964" s="154">
        <v>1</v>
      </c>
      <c r="L964" s="154">
        <v>1</v>
      </c>
      <c r="M964" s="154">
        <v>1</v>
      </c>
      <c r="N964" s="207">
        <v>978</v>
      </c>
      <c r="O964" s="153">
        <v>826</v>
      </c>
      <c r="P964" s="153">
        <v>24</v>
      </c>
      <c r="Q964" s="151">
        <v>29</v>
      </c>
      <c r="R964" s="151">
        <v>29</v>
      </c>
      <c r="S964" s="154">
        <v>0.844580777096115</v>
      </c>
      <c r="T964" s="154">
        <v>0.827586206896552</v>
      </c>
      <c r="U964" s="155">
        <v>0.852941176470588</v>
      </c>
      <c r="V964" s="155">
        <v>0.852941176470588</v>
      </c>
      <c r="W964" s="173">
        <v>-0.0253549695740365</v>
      </c>
      <c r="X964" s="158">
        <v>244</v>
      </c>
      <c r="Y964" s="208">
        <v>207</v>
      </c>
      <c r="Z964" s="208">
        <v>253</v>
      </c>
      <c r="AA964" s="208">
        <v>214</v>
      </c>
      <c r="AB964" s="209">
        <v>0.848360655737705</v>
      </c>
      <c r="AC964" s="155">
        <v>0.845849802371542</v>
      </c>
      <c r="AD964" s="173">
        <v>0.00251085336616341</v>
      </c>
    </row>
    <row r="965" spans="1:30">
      <c r="A965" s="175" t="s">
        <v>927</v>
      </c>
      <c r="B965" s="214" t="s">
        <v>1829</v>
      </c>
      <c r="C965" s="214" t="s">
        <v>964</v>
      </c>
      <c r="D965" s="153">
        <v>21</v>
      </c>
      <c r="E965" s="153">
        <v>21</v>
      </c>
      <c r="F965" s="151">
        <v>23</v>
      </c>
      <c r="G965" s="151">
        <v>23</v>
      </c>
      <c r="H965" s="151">
        <v>24</v>
      </c>
      <c r="I965" s="151">
        <v>24</v>
      </c>
      <c r="J965" s="172">
        <v>0.9</v>
      </c>
      <c r="K965" s="154">
        <v>1</v>
      </c>
      <c r="L965" s="154">
        <v>1</v>
      </c>
      <c r="M965" s="154">
        <v>1</v>
      </c>
      <c r="N965" s="207">
        <v>659</v>
      </c>
      <c r="O965" s="153">
        <v>617</v>
      </c>
      <c r="P965" s="153">
        <v>20</v>
      </c>
      <c r="Q965" s="151">
        <v>20</v>
      </c>
      <c r="R965" s="151">
        <v>23</v>
      </c>
      <c r="S965" s="154">
        <v>0.936267071320182</v>
      </c>
      <c r="T965" s="154">
        <v>0.952380952380952</v>
      </c>
      <c r="U965" s="155">
        <v>0.869565217391304</v>
      </c>
      <c r="V965" s="155">
        <v>0.958333333333333</v>
      </c>
      <c r="W965" s="173">
        <v>0.082815734989648</v>
      </c>
      <c r="X965" s="158">
        <v>167</v>
      </c>
      <c r="Y965" s="208">
        <v>158</v>
      </c>
      <c r="Z965" s="208">
        <v>175</v>
      </c>
      <c r="AA965" s="208">
        <v>165</v>
      </c>
      <c r="AB965" s="209">
        <v>0.946107784431138</v>
      </c>
      <c r="AC965" s="155">
        <v>0.942857142857143</v>
      </c>
      <c r="AD965" s="173">
        <v>0.00325064157399491</v>
      </c>
    </row>
    <row r="966" spans="1:30">
      <c r="A966" s="175" t="s">
        <v>927</v>
      </c>
      <c r="B966" s="214" t="s">
        <v>1829</v>
      </c>
      <c r="C966" s="214" t="s">
        <v>965</v>
      </c>
      <c r="D966" s="153">
        <v>0</v>
      </c>
      <c r="E966" s="153">
        <v>0</v>
      </c>
      <c r="F966" s="151">
        <v>0</v>
      </c>
      <c r="G966" s="151">
        <v>0</v>
      </c>
      <c r="H966" s="151">
        <v>0</v>
      </c>
      <c r="I966" s="151">
        <v>0</v>
      </c>
      <c r="J966" s="172">
        <v>0.9</v>
      </c>
      <c r="K966" s="154">
        <v>0</v>
      </c>
      <c r="L966" s="154">
        <v>0</v>
      </c>
      <c r="M966" s="154">
        <v>0</v>
      </c>
      <c r="N966" s="207">
        <v>0</v>
      </c>
      <c r="O966" s="153">
        <v>0</v>
      </c>
      <c r="P966" s="153">
        <v>0</v>
      </c>
      <c r="Q966" s="151">
        <v>0</v>
      </c>
      <c r="R966" s="151">
        <v>0</v>
      </c>
      <c r="S966" s="154">
        <v>0</v>
      </c>
      <c r="T966" s="154">
        <v>0</v>
      </c>
      <c r="U966" s="155">
        <v>0</v>
      </c>
      <c r="V966" s="155">
        <v>0</v>
      </c>
      <c r="W966" s="173">
        <v>0</v>
      </c>
      <c r="X966" s="158">
        <v>0</v>
      </c>
      <c r="Y966" s="208">
        <v>0</v>
      </c>
      <c r="Z966" s="208">
        <v>0</v>
      </c>
      <c r="AA966" s="208">
        <v>0</v>
      </c>
      <c r="AB966" s="209">
        <v>0</v>
      </c>
      <c r="AC966" s="155">
        <v>0</v>
      </c>
      <c r="AD966" s="173">
        <v>0</v>
      </c>
    </row>
    <row r="967" spans="1:30">
      <c r="A967" s="175" t="s">
        <v>927</v>
      </c>
      <c r="B967" s="214" t="s">
        <v>1829</v>
      </c>
      <c r="C967" s="214" t="s">
        <v>966</v>
      </c>
      <c r="D967" s="153">
        <v>22</v>
      </c>
      <c r="E967" s="153">
        <v>22</v>
      </c>
      <c r="F967" s="151">
        <v>26</v>
      </c>
      <c r="G967" s="151">
        <v>26</v>
      </c>
      <c r="H967" s="151">
        <v>30</v>
      </c>
      <c r="I967" s="151">
        <v>28</v>
      </c>
      <c r="J967" s="172">
        <v>0.9</v>
      </c>
      <c r="K967" s="154">
        <v>1</v>
      </c>
      <c r="L967" s="154">
        <v>1</v>
      </c>
      <c r="M967" s="154">
        <v>0.933333333333333</v>
      </c>
      <c r="N967" s="207">
        <v>775</v>
      </c>
      <c r="O967" s="153">
        <v>611</v>
      </c>
      <c r="P967" s="153">
        <v>16</v>
      </c>
      <c r="Q967" s="151">
        <v>20</v>
      </c>
      <c r="R967" s="151">
        <v>23</v>
      </c>
      <c r="S967" s="154">
        <v>0.788387096774193</v>
      </c>
      <c r="T967" s="154">
        <v>0.727272727272727</v>
      </c>
      <c r="U967" s="155">
        <v>0.769230769230769</v>
      </c>
      <c r="V967" s="155">
        <v>0.766666666666667</v>
      </c>
      <c r="W967" s="173">
        <v>-0.041958041958042</v>
      </c>
      <c r="X967" s="158">
        <v>198</v>
      </c>
      <c r="Y967" s="208">
        <v>158</v>
      </c>
      <c r="Z967" s="208">
        <v>208</v>
      </c>
      <c r="AA967" s="208">
        <v>159</v>
      </c>
      <c r="AB967" s="209">
        <v>0.797979797979798</v>
      </c>
      <c r="AC967" s="155">
        <v>0.764423076923077</v>
      </c>
      <c r="AD967" s="173">
        <v>0.0335567210567211</v>
      </c>
    </row>
    <row r="968" spans="1:30">
      <c r="A968" s="175" t="s">
        <v>927</v>
      </c>
      <c r="B968" s="214" t="s">
        <v>1829</v>
      </c>
      <c r="C968" s="214" t="s">
        <v>967</v>
      </c>
      <c r="D968" s="153">
        <v>18</v>
      </c>
      <c r="E968" s="153">
        <v>18</v>
      </c>
      <c r="F968" s="151">
        <v>20</v>
      </c>
      <c r="G968" s="151">
        <v>20</v>
      </c>
      <c r="H968" s="151">
        <v>21</v>
      </c>
      <c r="I968" s="151">
        <v>21</v>
      </c>
      <c r="J968" s="172">
        <v>0.9</v>
      </c>
      <c r="K968" s="154">
        <v>1</v>
      </c>
      <c r="L968" s="154">
        <v>1</v>
      </c>
      <c r="M968" s="154">
        <v>1</v>
      </c>
      <c r="N968" s="207">
        <v>535</v>
      </c>
      <c r="O968" s="153">
        <v>508</v>
      </c>
      <c r="P968" s="153">
        <v>17</v>
      </c>
      <c r="Q968" s="151">
        <v>18</v>
      </c>
      <c r="R968" s="151">
        <v>19</v>
      </c>
      <c r="S968" s="154">
        <v>0.949532710280374</v>
      </c>
      <c r="T968" s="154">
        <v>0.944444444444444</v>
      </c>
      <c r="U968" s="155">
        <v>0.9</v>
      </c>
      <c r="V968" s="155">
        <v>0.904761904761905</v>
      </c>
      <c r="W968" s="173">
        <v>0.0444444444444444</v>
      </c>
      <c r="X968" s="158">
        <v>141</v>
      </c>
      <c r="Y968" s="208">
        <v>129</v>
      </c>
      <c r="Z968" s="208">
        <v>131</v>
      </c>
      <c r="AA968" s="208">
        <v>123</v>
      </c>
      <c r="AB968" s="209">
        <v>0.914893617021277</v>
      </c>
      <c r="AC968" s="155">
        <v>0.938931297709924</v>
      </c>
      <c r="AD968" s="173">
        <v>-0.0240376806886471</v>
      </c>
    </row>
    <row r="969" spans="1:30">
      <c r="A969" s="175" t="s">
        <v>927</v>
      </c>
      <c r="B969" s="214" t="s">
        <v>1829</v>
      </c>
      <c r="C969" s="214" t="s">
        <v>968</v>
      </c>
      <c r="D969" s="153">
        <v>0</v>
      </c>
      <c r="E969" s="153">
        <v>0</v>
      </c>
      <c r="F969" s="151">
        <v>0</v>
      </c>
      <c r="G969" s="151">
        <v>0</v>
      </c>
      <c r="H969" s="151">
        <v>0</v>
      </c>
      <c r="I969" s="151">
        <v>0</v>
      </c>
      <c r="J969" s="172">
        <v>0.9</v>
      </c>
      <c r="K969" s="154">
        <v>0</v>
      </c>
      <c r="L969" s="154">
        <v>0</v>
      </c>
      <c r="M969" s="154">
        <v>0</v>
      </c>
      <c r="N969" s="207">
        <v>0</v>
      </c>
      <c r="O969" s="153">
        <v>0</v>
      </c>
      <c r="P969" s="153">
        <v>0</v>
      </c>
      <c r="Q969" s="151">
        <v>0</v>
      </c>
      <c r="R969" s="151">
        <v>0</v>
      </c>
      <c r="S969" s="154">
        <v>0</v>
      </c>
      <c r="T969" s="154">
        <v>0</v>
      </c>
      <c r="U969" s="155">
        <v>0</v>
      </c>
      <c r="V969" s="155">
        <v>0</v>
      </c>
      <c r="W969" s="173">
        <v>0</v>
      </c>
      <c r="X969" s="158">
        <v>0</v>
      </c>
      <c r="Y969" s="208">
        <v>0</v>
      </c>
      <c r="Z969" s="208">
        <v>0</v>
      </c>
      <c r="AA969" s="208">
        <v>0</v>
      </c>
      <c r="AB969" s="209">
        <v>0</v>
      </c>
      <c r="AC969" s="155">
        <v>0</v>
      </c>
      <c r="AD969" s="173">
        <v>0</v>
      </c>
    </row>
    <row r="970" spans="1:30">
      <c r="A970" s="175" t="s">
        <v>927</v>
      </c>
      <c r="B970" s="214" t="s">
        <v>1830</v>
      </c>
      <c r="C970" s="214" t="s">
        <v>969</v>
      </c>
      <c r="D970" s="153">
        <v>0</v>
      </c>
      <c r="E970" s="153">
        <v>0</v>
      </c>
      <c r="F970" s="151">
        <v>0</v>
      </c>
      <c r="G970" s="151">
        <v>0</v>
      </c>
      <c r="H970" s="151">
        <v>0</v>
      </c>
      <c r="I970" s="151">
        <v>0</v>
      </c>
      <c r="J970" s="172">
        <v>0.9</v>
      </c>
      <c r="K970" s="154">
        <v>0</v>
      </c>
      <c r="L970" s="154">
        <v>0</v>
      </c>
      <c r="M970" s="154">
        <v>0</v>
      </c>
      <c r="N970" s="207">
        <v>0</v>
      </c>
      <c r="O970" s="153">
        <v>0</v>
      </c>
      <c r="P970" s="153">
        <v>0</v>
      </c>
      <c r="Q970" s="151">
        <v>0</v>
      </c>
      <c r="R970" s="151">
        <v>0</v>
      </c>
      <c r="S970" s="154">
        <v>0</v>
      </c>
      <c r="T970" s="154">
        <v>0</v>
      </c>
      <c r="U970" s="155">
        <v>0</v>
      </c>
      <c r="V970" s="155">
        <v>0</v>
      </c>
      <c r="W970" s="173">
        <v>0</v>
      </c>
      <c r="X970" s="158">
        <v>0</v>
      </c>
      <c r="Y970" s="208">
        <v>0</v>
      </c>
      <c r="Z970" s="208">
        <v>0</v>
      </c>
      <c r="AA970" s="208">
        <v>0</v>
      </c>
      <c r="AB970" s="209">
        <v>0</v>
      </c>
      <c r="AC970" s="155">
        <v>0</v>
      </c>
      <c r="AD970" s="173">
        <v>0</v>
      </c>
    </row>
    <row r="971" spans="1:30">
      <c r="A971" s="175" t="s">
        <v>927</v>
      </c>
      <c r="B971" s="214" t="s">
        <v>1830</v>
      </c>
      <c r="C971" s="214" t="s">
        <v>970</v>
      </c>
      <c r="D971" s="153">
        <v>18</v>
      </c>
      <c r="E971" s="153">
        <v>16</v>
      </c>
      <c r="F971" s="151">
        <v>19</v>
      </c>
      <c r="G971" s="151">
        <v>18</v>
      </c>
      <c r="H971" s="151">
        <v>19</v>
      </c>
      <c r="I971" s="151">
        <v>18</v>
      </c>
      <c r="J971" s="172">
        <v>0.9</v>
      </c>
      <c r="K971" s="154">
        <v>0.888888888888889</v>
      </c>
      <c r="L971" s="154">
        <v>0.947368421052632</v>
      </c>
      <c r="M971" s="154">
        <v>0.947368421052632</v>
      </c>
      <c r="N971" s="207">
        <v>518</v>
      </c>
      <c r="O971" s="153">
        <v>491</v>
      </c>
      <c r="P971" s="153">
        <v>16</v>
      </c>
      <c r="Q971" s="151">
        <v>18</v>
      </c>
      <c r="R971" s="151">
        <v>18</v>
      </c>
      <c r="S971" s="154">
        <v>0.947876447876448</v>
      </c>
      <c r="T971" s="154">
        <v>0.888888888888889</v>
      </c>
      <c r="U971" s="155">
        <v>0.947368421052632</v>
      </c>
      <c r="V971" s="155">
        <v>0.947368421052632</v>
      </c>
      <c r="W971" s="173">
        <v>-0.0584795321637427</v>
      </c>
      <c r="X971" s="158">
        <v>134</v>
      </c>
      <c r="Y971" s="208">
        <v>129</v>
      </c>
      <c r="Z971" s="208">
        <v>132</v>
      </c>
      <c r="AA971" s="208">
        <v>128</v>
      </c>
      <c r="AB971" s="209">
        <v>0.962686567164179</v>
      </c>
      <c r="AC971" s="155">
        <v>0.96969696969697</v>
      </c>
      <c r="AD971" s="173">
        <v>-0.00701040253279062</v>
      </c>
    </row>
    <row r="972" spans="1:30">
      <c r="A972" s="175" t="s">
        <v>927</v>
      </c>
      <c r="B972" s="214" t="s">
        <v>1830</v>
      </c>
      <c r="C972" s="214" t="s">
        <v>971</v>
      </c>
      <c r="D972" s="153">
        <v>28</v>
      </c>
      <c r="E972" s="153">
        <v>28</v>
      </c>
      <c r="F972" s="151">
        <v>27</v>
      </c>
      <c r="G972" s="151">
        <v>27</v>
      </c>
      <c r="H972" s="151">
        <v>28</v>
      </c>
      <c r="I972" s="151">
        <v>28</v>
      </c>
      <c r="J972" s="172">
        <v>0.9</v>
      </c>
      <c r="K972" s="154">
        <v>1</v>
      </c>
      <c r="L972" s="154">
        <v>1</v>
      </c>
      <c r="M972" s="154">
        <v>1</v>
      </c>
      <c r="N972" s="207">
        <v>768</v>
      </c>
      <c r="O972" s="153">
        <v>762</v>
      </c>
      <c r="P972" s="153">
        <v>28</v>
      </c>
      <c r="Q972" s="151">
        <v>26</v>
      </c>
      <c r="R972" s="151">
        <v>28</v>
      </c>
      <c r="S972" s="154">
        <v>0.9921875</v>
      </c>
      <c r="T972" s="154">
        <v>1</v>
      </c>
      <c r="U972" s="155">
        <v>0.962962962962963</v>
      </c>
      <c r="V972" s="155">
        <v>1</v>
      </c>
      <c r="W972" s="173">
        <v>0.0370370370370371</v>
      </c>
      <c r="X972" s="158">
        <v>196</v>
      </c>
      <c r="Y972" s="208">
        <v>194</v>
      </c>
      <c r="Z972" s="208">
        <v>194</v>
      </c>
      <c r="AA972" s="208">
        <v>194</v>
      </c>
      <c r="AB972" s="209">
        <v>0.989795918367347</v>
      </c>
      <c r="AC972" s="155">
        <v>1</v>
      </c>
      <c r="AD972" s="173">
        <v>-0.0102040816326531</v>
      </c>
    </row>
    <row r="973" spans="1:30">
      <c r="A973" s="175" t="s">
        <v>927</v>
      </c>
      <c r="B973" s="214" t="s">
        <v>1830</v>
      </c>
      <c r="C973" s="214" t="s">
        <v>972</v>
      </c>
      <c r="D973" s="153">
        <v>45</v>
      </c>
      <c r="E973" s="153">
        <v>45</v>
      </c>
      <c r="F973" s="151">
        <v>45</v>
      </c>
      <c r="G973" s="151">
        <v>45</v>
      </c>
      <c r="H973" s="151">
        <v>48</v>
      </c>
      <c r="I973" s="151">
        <v>46</v>
      </c>
      <c r="J973" s="172">
        <v>0.9</v>
      </c>
      <c r="K973" s="154">
        <v>1</v>
      </c>
      <c r="L973" s="154">
        <v>1</v>
      </c>
      <c r="M973" s="154">
        <v>0.958333333333333</v>
      </c>
      <c r="N973" s="207">
        <v>1216</v>
      </c>
      <c r="O973" s="153">
        <v>1144</v>
      </c>
      <c r="P973" s="153">
        <v>43</v>
      </c>
      <c r="Q973" s="151">
        <v>44</v>
      </c>
      <c r="R973" s="151">
        <v>46</v>
      </c>
      <c r="S973" s="154">
        <v>0.940789473684211</v>
      </c>
      <c r="T973" s="154">
        <v>0.955555555555556</v>
      </c>
      <c r="U973" s="155">
        <v>0.977777777777778</v>
      </c>
      <c r="V973" s="155">
        <v>0.958333333333333</v>
      </c>
      <c r="W973" s="173">
        <v>-0.0222222222222221</v>
      </c>
      <c r="X973" s="158">
        <v>314</v>
      </c>
      <c r="Y973" s="208">
        <v>299</v>
      </c>
      <c r="Z973" s="208">
        <v>314</v>
      </c>
      <c r="AA973" s="208">
        <v>296</v>
      </c>
      <c r="AB973" s="209">
        <v>0.952229299363057</v>
      </c>
      <c r="AC973" s="155">
        <v>0.942675159235669</v>
      </c>
      <c r="AD973" s="173">
        <v>0.00955414012738853</v>
      </c>
    </row>
    <row r="974" spans="1:30">
      <c r="A974" s="175" t="s">
        <v>927</v>
      </c>
      <c r="B974" s="214" t="s">
        <v>1830</v>
      </c>
      <c r="C974" s="214" t="s">
        <v>973</v>
      </c>
      <c r="D974" s="153">
        <v>18</v>
      </c>
      <c r="E974" s="153">
        <v>18</v>
      </c>
      <c r="F974" s="151">
        <v>18</v>
      </c>
      <c r="G974" s="151">
        <v>18</v>
      </c>
      <c r="H974" s="151">
        <v>21</v>
      </c>
      <c r="I974" s="151">
        <v>21</v>
      </c>
      <c r="J974" s="172">
        <v>0.9</v>
      </c>
      <c r="K974" s="154">
        <v>1</v>
      </c>
      <c r="L974" s="154">
        <v>1</v>
      </c>
      <c r="M974" s="154">
        <v>1</v>
      </c>
      <c r="N974" s="207">
        <v>528</v>
      </c>
      <c r="O974" s="153">
        <v>510</v>
      </c>
      <c r="P974" s="153">
        <v>18</v>
      </c>
      <c r="Q974" s="151">
        <v>18</v>
      </c>
      <c r="R974" s="151">
        <v>21</v>
      </c>
      <c r="S974" s="154">
        <v>0.965909090909091</v>
      </c>
      <c r="T974" s="154">
        <v>1</v>
      </c>
      <c r="U974" s="155">
        <v>1</v>
      </c>
      <c r="V974" s="155">
        <v>1</v>
      </c>
      <c r="W974" s="173">
        <v>0</v>
      </c>
      <c r="X974" s="158">
        <v>135</v>
      </c>
      <c r="Y974" s="208">
        <v>132</v>
      </c>
      <c r="Z974" s="208">
        <v>135</v>
      </c>
      <c r="AA974" s="208">
        <v>131</v>
      </c>
      <c r="AB974" s="209">
        <v>0.977777777777778</v>
      </c>
      <c r="AC974" s="155">
        <v>0.97037037037037</v>
      </c>
      <c r="AD974" s="173">
        <v>0.00740740740740742</v>
      </c>
    </row>
    <row r="975" spans="1:30">
      <c r="A975" s="175" t="s">
        <v>927</v>
      </c>
      <c r="B975" s="214" t="s">
        <v>1830</v>
      </c>
      <c r="C975" s="214" t="s">
        <v>974</v>
      </c>
      <c r="D975" s="153">
        <v>35</v>
      </c>
      <c r="E975" s="153">
        <v>34</v>
      </c>
      <c r="F975" s="151">
        <v>36</v>
      </c>
      <c r="G975" s="151">
        <v>36</v>
      </c>
      <c r="H975" s="151">
        <v>36</v>
      </c>
      <c r="I975" s="151">
        <v>36</v>
      </c>
      <c r="J975" s="172">
        <v>0.9</v>
      </c>
      <c r="K975" s="154">
        <v>0.971428571428571</v>
      </c>
      <c r="L975" s="154">
        <v>1</v>
      </c>
      <c r="M975" s="154">
        <v>1</v>
      </c>
      <c r="N975" s="207">
        <v>989</v>
      </c>
      <c r="O975" s="153">
        <v>945</v>
      </c>
      <c r="P975" s="153">
        <v>32</v>
      </c>
      <c r="Q975" s="151">
        <v>36</v>
      </c>
      <c r="R975" s="151">
        <v>36</v>
      </c>
      <c r="S975" s="154">
        <v>0.955510616784631</v>
      </c>
      <c r="T975" s="154">
        <v>0.914285714285714</v>
      </c>
      <c r="U975" s="155">
        <v>1</v>
      </c>
      <c r="V975" s="155">
        <v>1</v>
      </c>
      <c r="W975" s="173">
        <v>-0.0857142857142857</v>
      </c>
      <c r="X975" s="158">
        <v>253</v>
      </c>
      <c r="Y975" s="208">
        <v>248</v>
      </c>
      <c r="Z975" s="208">
        <v>256</v>
      </c>
      <c r="AA975" s="208">
        <v>243</v>
      </c>
      <c r="AB975" s="209">
        <v>0.980237154150198</v>
      </c>
      <c r="AC975" s="155">
        <v>0.94921875</v>
      </c>
      <c r="AD975" s="173">
        <v>0.0310184041501976</v>
      </c>
    </row>
    <row r="976" spans="1:30">
      <c r="A976" s="175" t="s">
        <v>927</v>
      </c>
      <c r="B976" s="214" t="s">
        <v>1830</v>
      </c>
      <c r="C976" s="214" t="s">
        <v>975</v>
      </c>
      <c r="D976" s="153">
        <v>24</v>
      </c>
      <c r="E976" s="153">
        <v>24</v>
      </c>
      <c r="F976" s="151">
        <v>26</v>
      </c>
      <c r="G976" s="151">
        <v>26</v>
      </c>
      <c r="H976" s="151">
        <v>26</v>
      </c>
      <c r="I976" s="151">
        <v>26</v>
      </c>
      <c r="J976" s="172">
        <v>0.9</v>
      </c>
      <c r="K976" s="154">
        <v>1</v>
      </c>
      <c r="L976" s="154">
        <v>1</v>
      </c>
      <c r="M976" s="154">
        <v>1</v>
      </c>
      <c r="N976" s="207">
        <v>675</v>
      </c>
      <c r="O976" s="153">
        <v>673</v>
      </c>
      <c r="P976" s="153">
        <v>24</v>
      </c>
      <c r="Q976" s="151">
        <v>26</v>
      </c>
      <c r="R976" s="151">
        <v>26</v>
      </c>
      <c r="S976" s="154">
        <v>0.997037037037037</v>
      </c>
      <c r="T976" s="154">
        <v>1</v>
      </c>
      <c r="U976" s="155">
        <v>1</v>
      </c>
      <c r="V976" s="155">
        <v>1</v>
      </c>
      <c r="W976" s="173">
        <v>0</v>
      </c>
      <c r="X976" s="158">
        <v>172</v>
      </c>
      <c r="Y976" s="208">
        <v>172</v>
      </c>
      <c r="Z976" s="208">
        <v>174</v>
      </c>
      <c r="AA976" s="208">
        <v>173</v>
      </c>
      <c r="AB976" s="209">
        <v>1</v>
      </c>
      <c r="AC976" s="155">
        <v>0.994252873563218</v>
      </c>
      <c r="AD976" s="173">
        <v>0.00574712643678166</v>
      </c>
    </row>
    <row r="977" spans="1:30">
      <c r="A977" s="175" t="s">
        <v>927</v>
      </c>
      <c r="B977" s="214" t="s">
        <v>1830</v>
      </c>
      <c r="C977" s="214" t="s">
        <v>976</v>
      </c>
      <c r="D977" s="153">
        <v>26</v>
      </c>
      <c r="E977" s="153">
        <v>26</v>
      </c>
      <c r="F977" s="151">
        <v>29</v>
      </c>
      <c r="G977" s="151">
        <v>29</v>
      </c>
      <c r="H977" s="151">
        <v>32</v>
      </c>
      <c r="I977" s="151">
        <v>32</v>
      </c>
      <c r="J977" s="172">
        <v>0.9</v>
      </c>
      <c r="K977" s="154">
        <v>1</v>
      </c>
      <c r="L977" s="154">
        <v>1</v>
      </c>
      <c r="M977" s="154">
        <v>1</v>
      </c>
      <c r="N977" s="207">
        <v>807</v>
      </c>
      <c r="O977" s="153">
        <v>759</v>
      </c>
      <c r="P977" s="153">
        <v>25</v>
      </c>
      <c r="Q977" s="151">
        <v>27</v>
      </c>
      <c r="R977" s="151">
        <v>31</v>
      </c>
      <c r="S977" s="154">
        <v>0.940520446096654</v>
      </c>
      <c r="T977" s="154">
        <v>0.961538461538462</v>
      </c>
      <c r="U977" s="155">
        <v>0.931034482758621</v>
      </c>
      <c r="V977" s="155">
        <v>0.96875</v>
      </c>
      <c r="W977" s="173">
        <v>0.0305039787798409</v>
      </c>
      <c r="X977" s="158">
        <v>203</v>
      </c>
      <c r="Y977" s="208">
        <v>196</v>
      </c>
      <c r="Z977" s="208">
        <v>206</v>
      </c>
      <c r="AA977" s="208">
        <v>198</v>
      </c>
      <c r="AB977" s="209">
        <v>0.96551724137931</v>
      </c>
      <c r="AC977" s="155">
        <v>0.961165048543689</v>
      </c>
      <c r="AD977" s="173">
        <v>0.00435219283562105</v>
      </c>
    </row>
    <row r="978" spans="1:30">
      <c r="A978" s="175" t="s">
        <v>927</v>
      </c>
      <c r="B978" s="214" t="s">
        <v>1830</v>
      </c>
      <c r="C978" s="214" t="s">
        <v>977</v>
      </c>
      <c r="D978" s="153">
        <v>22</v>
      </c>
      <c r="E978" s="153">
        <v>21</v>
      </c>
      <c r="F978" s="151">
        <v>23</v>
      </c>
      <c r="G978" s="151">
        <v>22</v>
      </c>
      <c r="H978" s="151">
        <v>29</v>
      </c>
      <c r="I978" s="151">
        <v>29</v>
      </c>
      <c r="J978" s="172">
        <v>0.9</v>
      </c>
      <c r="K978" s="154">
        <v>0.954545454545455</v>
      </c>
      <c r="L978" s="154">
        <v>0.956521739130435</v>
      </c>
      <c r="M978" s="154">
        <v>1</v>
      </c>
      <c r="N978" s="207">
        <v>706</v>
      </c>
      <c r="O978" s="153">
        <v>649</v>
      </c>
      <c r="P978" s="153">
        <v>20</v>
      </c>
      <c r="Q978" s="151">
        <v>21</v>
      </c>
      <c r="R978" s="151">
        <v>28</v>
      </c>
      <c r="S978" s="154">
        <v>0.919263456090652</v>
      </c>
      <c r="T978" s="154">
        <v>0.909090909090909</v>
      </c>
      <c r="U978" s="155">
        <v>0.91304347826087</v>
      </c>
      <c r="V978" s="155">
        <v>0.96551724137931</v>
      </c>
      <c r="W978" s="173">
        <v>-0.00395256916996045</v>
      </c>
      <c r="X978" s="158">
        <v>180</v>
      </c>
      <c r="Y978" s="208">
        <v>164</v>
      </c>
      <c r="Z978" s="208">
        <v>184</v>
      </c>
      <c r="AA978" s="208">
        <v>172</v>
      </c>
      <c r="AB978" s="209">
        <v>0.911111111111111</v>
      </c>
      <c r="AC978" s="155">
        <v>0.934782608695652</v>
      </c>
      <c r="AD978" s="173">
        <v>-0.0236714975845411</v>
      </c>
    </row>
    <row r="979" spans="1:30">
      <c r="A979" s="175" t="s">
        <v>927</v>
      </c>
      <c r="B979" s="214" t="s">
        <v>1830</v>
      </c>
      <c r="C979" s="214" t="s">
        <v>978</v>
      </c>
      <c r="D979" s="153">
        <v>13</v>
      </c>
      <c r="E979" s="153">
        <v>13</v>
      </c>
      <c r="F979" s="151">
        <v>13</v>
      </c>
      <c r="G979" s="151">
        <v>13</v>
      </c>
      <c r="H979" s="151">
        <v>13</v>
      </c>
      <c r="I979" s="151">
        <v>12</v>
      </c>
      <c r="J979" s="172">
        <v>0.9</v>
      </c>
      <c r="K979" s="154">
        <v>1</v>
      </c>
      <c r="L979" s="154">
        <v>1</v>
      </c>
      <c r="M979" s="154">
        <v>0.923076923076923</v>
      </c>
      <c r="N979" s="207">
        <v>350</v>
      </c>
      <c r="O979" s="153">
        <v>340</v>
      </c>
      <c r="P979" s="153">
        <v>13</v>
      </c>
      <c r="Q979" s="151">
        <v>13</v>
      </c>
      <c r="R979" s="151">
        <v>12</v>
      </c>
      <c r="S979" s="154">
        <v>0.971428571428571</v>
      </c>
      <c r="T979" s="154">
        <v>1</v>
      </c>
      <c r="U979" s="155">
        <v>1</v>
      </c>
      <c r="V979" s="155">
        <v>0.923076923076923</v>
      </c>
      <c r="W979" s="173">
        <v>0</v>
      </c>
      <c r="X979" s="158">
        <v>92</v>
      </c>
      <c r="Y979" s="208">
        <v>91</v>
      </c>
      <c r="Z979" s="208">
        <v>93</v>
      </c>
      <c r="AA979" s="208">
        <v>91</v>
      </c>
      <c r="AB979" s="209">
        <v>0.989130434782609</v>
      </c>
      <c r="AC979" s="155">
        <v>0.978494623655914</v>
      </c>
      <c r="AD979" s="173">
        <v>0.0106358111266946</v>
      </c>
    </row>
    <row r="980" spans="1:30">
      <c r="A980" s="175" t="s">
        <v>927</v>
      </c>
      <c r="B980" s="214" t="s">
        <v>1830</v>
      </c>
      <c r="C980" s="214" t="s">
        <v>979</v>
      </c>
      <c r="D980" s="153">
        <v>19</v>
      </c>
      <c r="E980" s="153">
        <v>19</v>
      </c>
      <c r="F980" s="151">
        <v>20</v>
      </c>
      <c r="G980" s="151">
        <v>20</v>
      </c>
      <c r="H980" s="151">
        <v>21</v>
      </c>
      <c r="I980" s="151">
        <v>21</v>
      </c>
      <c r="J980" s="172">
        <v>0.9</v>
      </c>
      <c r="K980" s="154">
        <v>1</v>
      </c>
      <c r="L980" s="154">
        <v>1</v>
      </c>
      <c r="M980" s="154">
        <v>1</v>
      </c>
      <c r="N980" s="207">
        <v>532</v>
      </c>
      <c r="O980" s="153">
        <v>495</v>
      </c>
      <c r="P980" s="153">
        <v>18</v>
      </c>
      <c r="Q980" s="151">
        <v>19</v>
      </c>
      <c r="R980" s="151">
        <v>21</v>
      </c>
      <c r="S980" s="154">
        <v>0.930451127819549</v>
      </c>
      <c r="T980" s="154">
        <v>0.947368421052632</v>
      </c>
      <c r="U980" s="155">
        <v>0.95</v>
      </c>
      <c r="V980" s="155">
        <v>1</v>
      </c>
      <c r="W980" s="173">
        <v>-0.00263157894736843</v>
      </c>
      <c r="X980" s="158">
        <v>145</v>
      </c>
      <c r="Y980" s="208">
        <v>138</v>
      </c>
      <c r="Z980" s="208">
        <v>140</v>
      </c>
      <c r="AA980" s="208">
        <v>133</v>
      </c>
      <c r="AB980" s="209">
        <v>0.951724137931034</v>
      </c>
      <c r="AC980" s="155">
        <v>0.95</v>
      </c>
      <c r="AD980" s="173">
        <v>0.00172413793103454</v>
      </c>
    </row>
    <row r="981" spans="1:30">
      <c r="A981" s="175" t="s">
        <v>927</v>
      </c>
      <c r="B981" s="214" t="s">
        <v>1831</v>
      </c>
      <c r="C981" s="214" t="s">
        <v>980</v>
      </c>
      <c r="D981" s="153">
        <v>37</v>
      </c>
      <c r="E981" s="153">
        <v>37</v>
      </c>
      <c r="F981" s="151">
        <v>36</v>
      </c>
      <c r="G981" s="151">
        <v>36</v>
      </c>
      <c r="H981" s="151">
        <v>39</v>
      </c>
      <c r="I981" s="151">
        <v>39</v>
      </c>
      <c r="J981" s="172">
        <v>0.9</v>
      </c>
      <c r="K981" s="154">
        <v>1</v>
      </c>
      <c r="L981" s="154">
        <v>1</v>
      </c>
      <c r="M981" s="154">
        <v>1</v>
      </c>
      <c r="N981" s="207">
        <v>991</v>
      </c>
      <c r="O981" s="153">
        <v>923</v>
      </c>
      <c r="P981" s="153">
        <v>33</v>
      </c>
      <c r="Q981" s="151">
        <v>31</v>
      </c>
      <c r="R981" s="151">
        <v>39</v>
      </c>
      <c r="S981" s="154">
        <v>0.9313824419778</v>
      </c>
      <c r="T981" s="154">
        <v>0.891891891891892</v>
      </c>
      <c r="U981" s="155">
        <v>0.861111111111111</v>
      </c>
      <c r="V981" s="155">
        <v>1</v>
      </c>
      <c r="W981" s="173">
        <v>0.0307807807807807</v>
      </c>
      <c r="X981" s="158">
        <v>263</v>
      </c>
      <c r="Y981" s="208">
        <v>246</v>
      </c>
      <c r="Z981" s="208">
        <v>259</v>
      </c>
      <c r="AA981" s="208">
        <v>239</v>
      </c>
      <c r="AB981" s="209">
        <v>0.935361216730038</v>
      </c>
      <c r="AC981" s="155">
        <v>0.922779922779923</v>
      </c>
      <c r="AD981" s="173">
        <v>0.0125812939501152</v>
      </c>
    </row>
    <row r="982" spans="1:30">
      <c r="A982" s="175" t="s">
        <v>927</v>
      </c>
      <c r="B982" s="214" t="s">
        <v>1831</v>
      </c>
      <c r="C982" s="214" t="s">
        <v>981</v>
      </c>
      <c r="D982" s="153">
        <v>17</v>
      </c>
      <c r="E982" s="153">
        <v>17</v>
      </c>
      <c r="F982" s="151">
        <v>17</v>
      </c>
      <c r="G982" s="151">
        <v>17</v>
      </c>
      <c r="H982" s="151">
        <v>18</v>
      </c>
      <c r="I982" s="151">
        <v>18</v>
      </c>
      <c r="J982" s="172">
        <v>0.9</v>
      </c>
      <c r="K982" s="154">
        <v>1</v>
      </c>
      <c r="L982" s="154">
        <v>1</v>
      </c>
      <c r="M982" s="154">
        <v>1</v>
      </c>
      <c r="N982" s="207">
        <v>466</v>
      </c>
      <c r="O982" s="153">
        <v>442</v>
      </c>
      <c r="P982" s="153">
        <v>17</v>
      </c>
      <c r="Q982" s="151">
        <v>15</v>
      </c>
      <c r="R982" s="151">
        <v>17</v>
      </c>
      <c r="S982" s="154">
        <v>0.948497854077253</v>
      </c>
      <c r="T982" s="154">
        <v>1</v>
      </c>
      <c r="U982" s="155">
        <v>0.882352941176471</v>
      </c>
      <c r="V982" s="155">
        <v>0.944444444444444</v>
      </c>
      <c r="W982" s="173">
        <v>0.117647058823529</v>
      </c>
      <c r="X982" s="158">
        <v>124</v>
      </c>
      <c r="Y982" s="208">
        <v>117</v>
      </c>
      <c r="Z982" s="208">
        <v>119</v>
      </c>
      <c r="AA982" s="208">
        <v>113</v>
      </c>
      <c r="AB982" s="209">
        <v>0.943548387096774</v>
      </c>
      <c r="AC982" s="155">
        <v>0.949579831932773</v>
      </c>
      <c r="AD982" s="173">
        <v>-0.00603144483599882</v>
      </c>
    </row>
    <row r="983" spans="1:30">
      <c r="A983" s="175" t="s">
        <v>927</v>
      </c>
      <c r="B983" s="214" t="s">
        <v>1831</v>
      </c>
      <c r="C983" s="214" t="s">
        <v>982</v>
      </c>
      <c r="D983" s="153">
        <v>25</v>
      </c>
      <c r="E983" s="153">
        <v>25</v>
      </c>
      <c r="F983" s="151">
        <v>26</v>
      </c>
      <c r="G983" s="151">
        <v>26</v>
      </c>
      <c r="H983" s="151">
        <v>25</v>
      </c>
      <c r="I983" s="151">
        <v>25</v>
      </c>
      <c r="J983" s="172">
        <v>0.9</v>
      </c>
      <c r="K983" s="154">
        <v>1</v>
      </c>
      <c r="L983" s="154">
        <v>1</v>
      </c>
      <c r="M983" s="154">
        <v>1</v>
      </c>
      <c r="N983" s="207">
        <v>691</v>
      </c>
      <c r="O983" s="153">
        <v>678</v>
      </c>
      <c r="P983" s="153">
        <v>25</v>
      </c>
      <c r="Q983" s="151">
        <v>26</v>
      </c>
      <c r="R983" s="151">
        <v>25</v>
      </c>
      <c r="S983" s="154">
        <v>0.981186685962373</v>
      </c>
      <c r="T983" s="154">
        <v>1</v>
      </c>
      <c r="U983" s="155">
        <v>1</v>
      </c>
      <c r="V983" s="155">
        <v>1</v>
      </c>
      <c r="W983" s="173">
        <v>0</v>
      </c>
      <c r="X983" s="158">
        <v>177</v>
      </c>
      <c r="Y983" s="208">
        <v>176</v>
      </c>
      <c r="Z983" s="208">
        <v>183</v>
      </c>
      <c r="AA983" s="208">
        <v>177</v>
      </c>
      <c r="AB983" s="209">
        <v>0.994350282485876</v>
      </c>
      <c r="AC983" s="155">
        <v>0.967213114754098</v>
      </c>
      <c r="AD983" s="173">
        <v>0.0271371677317774</v>
      </c>
    </row>
    <row r="984" spans="1:30">
      <c r="A984" s="175" t="s">
        <v>927</v>
      </c>
      <c r="B984" s="214" t="s">
        <v>1831</v>
      </c>
      <c r="C984" s="214" t="s">
        <v>983</v>
      </c>
      <c r="D984" s="153">
        <v>46</v>
      </c>
      <c r="E984" s="153">
        <v>45</v>
      </c>
      <c r="F984" s="151">
        <v>49</v>
      </c>
      <c r="G984" s="151">
        <v>48</v>
      </c>
      <c r="H984" s="151">
        <v>54</v>
      </c>
      <c r="I984" s="151">
        <v>54</v>
      </c>
      <c r="J984" s="172">
        <v>0.9</v>
      </c>
      <c r="K984" s="154">
        <v>0.978260869565217</v>
      </c>
      <c r="L984" s="154">
        <v>0.979591836734694</v>
      </c>
      <c r="M984" s="154">
        <v>1</v>
      </c>
      <c r="N984" s="207">
        <v>1373</v>
      </c>
      <c r="O984" s="153">
        <v>1318</v>
      </c>
      <c r="P984" s="153">
        <v>45</v>
      </c>
      <c r="Q984" s="151">
        <v>46</v>
      </c>
      <c r="R984" s="151">
        <v>52</v>
      </c>
      <c r="S984" s="154">
        <v>0.959941733430444</v>
      </c>
      <c r="T984" s="154">
        <v>0.978260869565217</v>
      </c>
      <c r="U984" s="155">
        <v>0.938775510204082</v>
      </c>
      <c r="V984" s="155">
        <v>0.962962962962963</v>
      </c>
      <c r="W984" s="173">
        <v>0.0394853593611357</v>
      </c>
      <c r="X984" s="158">
        <v>358</v>
      </c>
      <c r="Y984" s="208">
        <v>344</v>
      </c>
      <c r="Z984" s="208">
        <v>353</v>
      </c>
      <c r="AA984" s="208">
        <v>339</v>
      </c>
      <c r="AB984" s="209">
        <v>0.960893854748603</v>
      </c>
      <c r="AC984" s="155">
        <v>0.960339943342776</v>
      </c>
      <c r="AD984" s="173">
        <v>0.000553911405827168</v>
      </c>
    </row>
    <row r="985" spans="1:30">
      <c r="A985" s="175" t="s">
        <v>927</v>
      </c>
      <c r="B985" s="214" t="s">
        <v>1831</v>
      </c>
      <c r="C985" s="214" t="s">
        <v>984</v>
      </c>
      <c r="D985" s="153">
        <v>28</v>
      </c>
      <c r="E985" s="153">
        <v>28</v>
      </c>
      <c r="F985" s="151">
        <v>33</v>
      </c>
      <c r="G985" s="151">
        <v>33</v>
      </c>
      <c r="H985" s="151">
        <v>32</v>
      </c>
      <c r="I985" s="151">
        <v>32</v>
      </c>
      <c r="J985" s="172">
        <v>0.9</v>
      </c>
      <c r="K985" s="154">
        <v>1</v>
      </c>
      <c r="L985" s="154">
        <v>1</v>
      </c>
      <c r="M985" s="154">
        <v>1</v>
      </c>
      <c r="N985" s="207">
        <v>841</v>
      </c>
      <c r="O985" s="153">
        <v>831</v>
      </c>
      <c r="P985" s="153">
        <v>27</v>
      </c>
      <c r="Q985" s="151">
        <v>33</v>
      </c>
      <c r="R985" s="151">
        <v>32</v>
      </c>
      <c r="S985" s="154">
        <v>0.988109393579073</v>
      </c>
      <c r="T985" s="154">
        <v>0.964285714285714</v>
      </c>
      <c r="U985" s="155">
        <v>1</v>
      </c>
      <c r="V985" s="155">
        <v>1</v>
      </c>
      <c r="W985" s="173">
        <v>-0.0357142857142857</v>
      </c>
      <c r="X985" s="158">
        <v>217</v>
      </c>
      <c r="Y985" s="208">
        <v>215</v>
      </c>
      <c r="Z985" s="208">
        <v>219</v>
      </c>
      <c r="AA985" s="208">
        <v>218</v>
      </c>
      <c r="AB985" s="209">
        <v>0.990783410138249</v>
      </c>
      <c r="AC985" s="155">
        <v>0.995433789954338</v>
      </c>
      <c r="AD985" s="173">
        <v>-0.00465037981608896</v>
      </c>
    </row>
    <row r="986" spans="1:30">
      <c r="A986" s="175" t="s">
        <v>927</v>
      </c>
      <c r="B986" s="214" t="s">
        <v>1831</v>
      </c>
      <c r="C986" s="214" t="s">
        <v>985</v>
      </c>
      <c r="D986" s="153">
        <v>40</v>
      </c>
      <c r="E986" s="153">
        <v>40</v>
      </c>
      <c r="F986" s="151">
        <v>43</v>
      </c>
      <c r="G986" s="151">
        <v>41</v>
      </c>
      <c r="H986" s="151">
        <v>41</v>
      </c>
      <c r="I986" s="151">
        <v>41</v>
      </c>
      <c r="J986" s="172">
        <v>0.9</v>
      </c>
      <c r="K986" s="154">
        <v>1</v>
      </c>
      <c r="L986" s="154">
        <v>0.953488372093023</v>
      </c>
      <c r="M986" s="154">
        <v>1</v>
      </c>
      <c r="N986" s="207">
        <v>1148</v>
      </c>
      <c r="O986" s="153">
        <v>1049</v>
      </c>
      <c r="P986" s="153">
        <v>37</v>
      </c>
      <c r="Q986" s="151">
        <v>38</v>
      </c>
      <c r="R986" s="151">
        <v>40</v>
      </c>
      <c r="S986" s="154">
        <v>0.913763066202091</v>
      </c>
      <c r="T986" s="154">
        <v>0.925</v>
      </c>
      <c r="U986" s="155">
        <v>0.883720930232558</v>
      </c>
      <c r="V986" s="155">
        <v>0.975609756097561</v>
      </c>
      <c r="W986" s="173">
        <v>0.0412790697674419</v>
      </c>
      <c r="X986" s="158">
        <v>288</v>
      </c>
      <c r="Y986" s="208">
        <v>266</v>
      </c>
      <c r="Z986" s="208">
        <v>299</v>
      </c>
      <c r="AA986" s="208">
        <v>276</v>
      </c>
      <c r="AB986" s="209">
        <v>0.923611111111111</v>
      </c>
      <c r="AC986" s="155">
        <v>0.923076923076923</v>
      </c>
      <c r="AD986" s="173">
        <v>0.000534188034188032</v>
      </c>
    </row>
    <row r="987" spans="1:30">
      <c r="A987" s="175" t="s">
        <v>927</v>
      </c>
      <c r="B987" s="214" t="s">
        <v>1831</v>
      </c>
      <c r="C987" s="214" t="s">
        <v>986</v>
      </c>
      <c r="D987" s="153">
        <v>51</v>
      </c>
      <c r="E987" s="153">
        <v>51</v>
      </c>
      <c r="F987" s="151">
        <v>50</v>
      </c>
      <c r="G987" s="151">
        <v>50</v>
      </c>
      <c r="H987" s="151">
        <v>53</v>
      </c>
      <c r="I987" s="151">
        <v>53</v>
      </c>
      <c r="J987" s="172">
        <v>0.9</v>
      </c>
      <c r="K987" s="154">
        <v>1</v>
      </c>
      <c r="L987" s="154">
        <v>1</v>
      </c>
      <c r="M987" s="154">
        <v>1</v>
      </c>
      <c r="N987" s="207">
        <v>1374</v>
      </c>
      <c r="O987" s="153">
        <v>1300</v>
      </c>
      <c r="P987" s="153">
        <v>48</v>
      </c>
      <c r="Q987" s="151">
        <v>48</v>
      </c>
      <c r="R987" s="151">
        <v>48</v>
      </c>
      <c r="S987" s="154">
        <v>0.946142649199418</v>
      </c>
      <c r="T987" s="154">
        <v>0.941176470588235</v>
      </c>
      <c r="U987" s="155">
        <v>0.96</v>
      </c>
      <c r="V987" s="155">
        <v>0.905660377358491</v>
      </c>
      <c r="W987" s="173">
        <v>-0.0188235294117647</v>
      </c>
      <c r="X987" s="158">
        <v>355</v>
      </c>
      <c r="Y987" s="208">
        <v>336</v>
      </c>
      <c r="Z987" s="208">
        <v>358</v>
      </c>
      <c r="AA987" s="208">
        <v>343</v>
      </c>
      <c r="AB987" s="209">
        <v>0.946478873239437</v>
      </c>
      <c r="AC987" s="155">
        <v>0.958100558659218</v>
      </c>
      <c r="AD987" s="173">
        <v>-0.0116216854197813</v>
      </c>
    </row>
    <row r="988" spans="1:30">
      <c r="A988" s="175" t="s">
        <v>927</v>
      </c>
      <c r="B988" s="214" t="s">
        <v>1831</v>
      </c>
      <c r="C988" s="214" t="s">
        <v>987</v>
      </c>
      <c r="D988" s="153">
        <v>34</v>
      </c>
      <c r="E988" s="153">
        <v>34</v>
      </c>
      <c r="F988" s="151">
        <v>37</v>
      </c>
      <c r="G988" s="151">
        <v>37</v>
      </c>
      <c r="H988" s="151">
        <v>36</v>
      </c>
      <c r="I988" s="151">
        <v>36</v>
      </c>
      <c r="J988" s="172">
        <v>0.9</v>
      </c>
      <c r="K988" s="154">
        <v>1</v>
      </c>
      <c r="L988" s="154">
        <v>1</v>
      </c>
      <c r="M988" s="154">
        <v>1</v>
      </c>
      <c r="N988" s="207">
        <v>970</v>
      </c>
      <c r="O988" s="153">
        <v>935</v>
      </c>
      <c r="P988" s="153">
        <v>34</v>
      </c>
      <c r="Q988" s="151">
        <v>35</v>
      </c>
      <c r="R988" s="151">
        <v>35</v>
      </c>
      <c r="S988" s="154">
        <v>0.963917525773196</v>
      </c>
      <c r="T988" s="154">
        <v>1</v>
      </c>
      <c r="U988" s="155">
        <v>0.945945945945946</v>
      </c>
      <c r="V988" s="155">
        <v>0.972222222222222</v>
      </c>
      <c r="W988" s="173">
        <v>0.0540540540540541</v>
      </c>
      <c r="X988" s="158">
        <v>251</v>
      </c>
      <c r="Y988" s="208">
        <v>245</v>
      </c>
      <c r="Z988" s="208">
        <v>246</v>
      </c>
      <c r="AA988" s="208">
        <v>242</v>
      </c>
      <c r="AB988" s="209">
        <v>0.97609561752988</v>
      </c>
      <c r="AC988" s="155">
        <v>0.983739837398374</v>
      </c>
      <c r="AD988" s="173">
        <v>-0.00764421986849351</v>
      </c>
    </row>
    <row r="989" spans="1:30">
      <c r="A989" s="175" t="s">
        <v>927</v>
      </c>
      <c r="B989" s="214" t="s">
        <v>1831</v>
      </c>
      <c r="C989" s="214" t="s">
        <v>988</v>
      </c>
      <c r="D989" s="153">
        <v>34</v>
      </c>
      <c r="E989" s="153">
        <v>34</v>
      </c>
      <c r="F989" s="151">
        <v>38</v>
      </c>
      <c r="G989" s="151">
        <v>38</v>
      </c>
      <c r="H989" s="151">
        <v>39</v>
      </c>
      <c r="I989" s="151">
        <v>39</v>
      </c>
      <c r="J989" s="172">
        <v>0.9</v>
      </c>
      <c r="K989" s="154">
        <v>1</v>
      </c>
      <c r="L989" s="154">
        <v>1</v>
      </c>
      <c r="M989" s="154">
        <v>1</v>
      </c>
      <c r="N989" s="207">
        <v>1012</v>
      </c>
      <c r="O989" s="153">
        <v>973</v>
      </c>
      <c r="P989" s="153">
        <v>32</v>
      </c>
      <c r="Q989" s="151">
        <v>37</v>
      </c>
      <c r="R989" s="151">
        <v>36</v>
      </c>
      <c r="S989" s="154">
        <v>0.961462450592885</v>
      </c>
      <c r="T989" s="154">
        <v>0.941176470588235</v>
      </c>
      <c r="U989" s="155">
        <v>0.973684210526316</v>
      </c>
      <c r="V989" s="155">
        <v>0.923076923076923</v>
      </c>
      <c r="W989" s="173">
        <v>-0.0325077399380805</v>
      </c>
      <c r="X989" s="158">
        <v>260</v>
      </c>
      <c r="Y989" s="208">
        <v>249</v>
      </c>
      <c r="Z989" s="208">
        <v>261</v>
      </c>
      <c r="AA989" s="208">
        <v>250</v>
      </c>
      <c r="AB989" s="209">
        <v>0.957692307692308</v>
      </c>
      <c r="AC989" s="155">
        <v>0.957854406130268</v>
      </c>
      <c r="AD989" s="173">
        <v>-0.000162098437960445</v>
      </c>
    </row>
    <row r="990" spans="1:30">
      <c r="A990" s="175" t="s">
        <v>927</v>
      </c>
      <c r="B990" s="214" t="s">
        <v>1829</v>
      </c>
      <c r="C990" s="214" t="s">
        <v>989</v>
      </c>
      <c r="D990" s="153">
        <v>16</v>
      </c>
      <c r="E990" s="153">
        <v>16</v>
      </c>
      <c r="F990" s="151">
        <v>17</v>
      </c>
      <c r="G990" s="151">
        <v>17</v>
      </c>
      <c r="H990" s="151">
        <v>18</v>
      </c>
      <c r="I990" s="151">
        <v>18</v>
      </c>
      <c r="J990" s="172">
        <v>0.9</v>
      </c>
      <c r="K990" s="154">
        <v>1</v>
      </c>
      <c r="L990" s="154">
        <v>1</v>
      </c>
      <c r="M990" s="154">
        <v>1</v>
      </c>
      <c r="N990" s="207">
        <v>464</v>
      </c>
      <c r="O990" s="153">
        <v>452</v>
      </c>
      <c r="P990" s="153">
        <v>15</v>
      </c>
      <c r="Q990" s="151">
        <v>17</v>
      </c>
      <c r="R990" s="151">
        <v>18</v>
      </c>
      <c r="S990" s="154">
        <v>0.974137931034483</v>
      </c>
      <c r="T990" s="154">
        <v>0.9375</v>
      </c>
      <c r="U990" s="155">
        <v>1</v>
      </c>
      <c r="V990" s="155">
        <v>1</v>
      </c>
      <c r="W990" s="173">
        <v>-0.0625</v>
      </c>
      <c r="X990" s="158">
        <v>117</v>
      </c>
      <c r="Y990" s="208">
        <v>116</v>
      </c>
      <c r="Z990" s="208">
        <v>122</v>
      </c>
      <c r="AA990" s="208">
        <v>120</v>
      </c>
      <c r="AB990" s="209">
        <v>0.991452991452991</v>
      </c>
      <c r="AC990" s="155">
        <v>0.983606557377049</v>
      </c>
      <c r="AD990" s="173">
        <v>0.00784643407594232</v>
      </c>
    </row>
    <row r="991" spans="1:30">
      <c r="A991" s="175" t="s">
        <v>927</v>
      </c>
      <c r="B991" s="214" t="s">
        <v>1829</v>
      </c>
      <c r="C991" s="214" t="s">
        <v>990</v>
      </c>
      <c r="D991" s="153">
        <v>14</v>
      </c>
      <c r="E991" s="153">
        <v>14</v>
      </c>
      <c r="F991" s="151">
        <v>15</v>
      </c>
      <c r="G991" s="151">
        <v>15</v>
      </c>
      <c r="H991" s="151">
        <v>17</v>
      </c>
      <c r="I991" s="151">
        <v>17</v>
      </c>
      <c r="J991" s="172">
        <v>0.9</v>
      </c>
      <c r="K991" s="154">
        <v>1</v>
      </c>
      <c r="L991" s="154">
        <v>1</v>
      </c>
      <c r="M991" s="154">
        <v>1</v>
      </c>
      <c r="N991" s="207">
        <v>434</v>
      </c>
      <c r="O991" s="153">
        <v>410</v>
      </c>
      <c r="P991" s="153">
        <v>12</v>
      </c>
      <c r="Q991" s="151">
        <v>14</v>
      </c>
      <c r="R991" s="151">
        <v>17</v>
      </c>
      <c r="S991" s="154">
        <v>0.944700460829493</v>
      </c>
      <c r="T991" s="154">
        <v>0.857142857142857</v>
      </c>
      <c r="U991" s="155">
        <v>0.933333333333333</v>
      </c>
      <c r="V991" s="155">
        <v>1</v>
      </c>
      <c r="W991" s="173">
        <v>-0.0761904761904763</v>
      </c>
      <c r="X991" s="158">
        <v>113</v>
      </c>
      <c r="Y991" s="208">
        <v>104</v>
      </c>
      <c r="Z991" s="208">
        <v>114</v>
      </c>
      <c r="AA991" s="208">
        <v>109</v>
      </c>
      <c r="AB991" s="209">
        <v>0.920353982300885</v>
      </c>
      <c r="AC991" s="155">
        <v>0.956140350877193</v>
      </c>
      <c r="AD991" s="173">
        <v>-0.035786368576308</v>
      </c>
    </row>
    <row r="992" spans="1:30">
      <c r="A992" s="175" t="s">
        <v>927</v>
      </c>
      <c r="B992" s="214" t="s">
        <v>1829</v>
      </c>
      <c r="C992" s="214" t="s">
        <v>991</v>
      </c>
      <c r="D992" s="153">
        <v>39</v>
      </c>
      <c r="E992" s="153">
        <v>38</v>
      </c>
      <c r="F992" s="151">
        <v>40</v>
      </c>
      <c r="G992" s="151">
        <v>40</v>
      </c>
      <c r="H992" s="151">
        <v>41</v>
      </c>
      <c r="I992" s="151">
        <v>41</v>
      </c>
      <c r="J992" s="172">
        <v>0.9</v>
      </c>
      <c r="K992" s="154">
        <v>0.974358974358974</v>
      </c>
      <c r="L992" s="154">
        <v>1</v>
      </c>
      <c r="M992" s="154">
        <v>1</v>
      </c>
      <c r="N992" s="207">
        <v>1101</v>
      </c>
      <c r="O992" s="153">
        <v>1032</v>
      </c>
      <c r="P992" s="153">
        <v>38</v>
      </c>
      <c r="Q992" s="151">
        <v>38</v>
      </c>
      <c r="R992" s="151">
        <v>38</v>
      </c>
      <c r="S992" s="154">
        <v>0.93732970027248</v>
      </c>
      <c r="T992" s="154">
        <v>0.974358974358974</v>
      </c>
      <c r="U992" s="155">
        <v>0.95</v>
      </c>
      <c r="V992" s="155">
        <v>0.926829268292683</v>
      </c>
      <c r="W992" s="173">
        <v>0.0243589743589744</v>
      </c>
      <c r="X992" s="158">
        <v>283</v>
      </c>
      <c r="Y992" s="208">
        <v>261</v>
      </c>
      <c r="Z992" s="208">
        <v>291</v>
      </c>
      <c r="AA992" s="208">
        <v>273</v>
      </c>
      <c r="AB992" s="209">
        <v>0.92226148409894</v>
      </c>
      <c r="AC992" s="155">
        <v>0.938144329896907</v>
      </c>
      <c r="AD992" s="173">
        <v>-0.0158828457979673</v>
      </c>
    </row>
    <row r="993" spans="1:30">
      <c r="A993" s="175" t="s">
        <v>927</v>
      </c>
      <c r="B993" s="214" t="s">
        <v>1829</v>
      </c>
      <c r="C993" s="214" t="s">
        <v>992</v>
      </c>
      <c r="D993" s="153">
        <v>14</v>
      </c>
      <c r="E993" s="153">
        <v>14</v>
      </c>
      <c r="F993" s="151">
        <v>19</v>
      </c>
      <c r="G993" s="151">
        <v>19</v>
      </c>
      <c r="H993" s="151">
        <v>19</v>
      </c>
      <c r="I993" s="151">
        <v>19</v>
      </c>
      <c r="J993" s="172">
        <v>0.9</v>
      </c>
      <c r="K993" s="154">
        <v>1</v>
      </c>
      <c r="L993" s="154">
        <v>1</v>
      </c>
      <c r="M993" s="154">
        <v>1</v>
      </c>
      <c r="N993" s="207">
        <v>512</v>
      </c>
      <c r="O993" s="153">
        <v>440</v>
      </c>
      <c r="P993" s="153">
        <v>11</v>
      </c>
      <c r="Q993" s="151">
        <v>17</v>
      </c>
      <c r="R993" s="151">
        <v>15</v>
      </c>
      <c r="S993" s="154">
        <v>0.859375</v>
      </c>
      <c r="T993" s="154">
        <v>0.785714285714286</v>
      </c>
      <c r="U993" s="155">
        <v>0.894736842105263</v>
      </c>
      <c r="V993" s="155">
        <v>0.789473684210526</v>
      </c>
      <c r="W993" s="173">
        <v>-0.109022556390977</v>
      </c>
      <c r="X993" s="158">
        <v>126</v>
      </c>
      <c r="Y993" s="208">
        <v>106</v>
      </c>
      <c r="Z993" s="208">
        <v>134</v>
      </c>
      <c r="AA993" s="208">
        <v>112</v>
      </c>
      <c r="AB993" s="209">
        <v>0.841269841269841</v>
      </c>
      <c r="AC993" s="155">
        <v>0.835820895522388</v>
      </c>
      <c r="AD993" s="173">
        <v>0.00544894574745325</v>
      </c>
    </row>
    <row r="994" spans="1:30">
      <c r="A994" s="175" t="s">
        <v>927</v>
      </c>
      <c r="B994" s="214" t="s">
        <v>1830</v>
      </c>
      <c r="C994" s="214" t="s">
        <v>993</v>
      </c>
      <c r="D994" s="153">
        <v>34</v>
      </c>
      <c r="E994" s="153">
        <v>31</v>
      </c>
      <c r="F994" s="151">
        <v>37</v>
      </c>
      <c r="G994" s="151">
        <v>33</v>
      </c>
      <c r="H994" s="151">
        <v>40</v>
      </c>
      <c r="I994" s="151">
        <v>38</v>
      </c>
      <c r="J994" s="172">
        <v>0.9</v>
      </c>
      <c r="K994" s="154">
        <v>0.911764705882353</v>
      </c>
      <c r="L994" s="154">
        <v>0.891891891891892</v>
      </c>
      <c r="M994" s="154">
        <v>0.95</v>
      </c>
      <c r="N994" s="207">
        <v>1019</v>
      </c>
      <c r="O994" s="153">
        <v>730</v>
      </c>
      <c r="P994" s="153">
        <v>24</v>
      </c>
      <c r="Q994" s="151">
        <v>26</v>
      </c>
      <c r="R994" s="151">
        <v>29</v>
      </c>
      <c r="S994" s="154">
        <v>0.716388616290481</v>
      </c>
      <c r="T994" s="154">
        <v>0.705882352941177</v>
      </c>
      <c r="U994" s="155">
        <v>0.702702702702703</v>
      </c>
      <c r="V994" s="155">
        <v>0.725</v>
      </c>
      <c r="W994" s="173">
        <v>0.00317965023847377</v>
      </c>
      <c r="X994" s="158">
        <v>263</v>
      </c>
      <c r="Y994" s="208">
        <v>186</v>
      </c>
      <c r="Z994" s="208">
        <v>262</v>
      </c>
      <c r="AA994" s="208">
        <v>175</v>
      </c>
      <c r="AB994" s="209">
        <v>0.707224334600761</v>
      </c>
      <c r="AC994" s="155">
        <v>0.66793893129771</v>
      </c>
      <c r="AD994" s="173">
        <v>0.0392854033030506</v>
      </c>
    </row>
    <row r="995" spans="1:30">
      <c r="A995" s="175" t="s">
        <v>927</v>
      </c>
      <c r="B995" s="214" t="s">
        <v>1830</v>
      </c>
      <c r="C995" s="214" t="s">
        <v>994</v>
      </c>
      <c r="D995" s="153">
        <v>38</v>
      </c>
      <c r="E995" s="153">
        <v>35</v>
      </c>
      <c r="F995" s="151">
        <v>40</v>
      </c>
      <c r="G995" s="151">
        <v>35</v>
      </c>
      <c r="H995" s="151">
        <v>44</v>
      </c>
      <c r="I995" s="151">
        <v>42</v>
      </c>
      <c r="J995" s="172">
        <v>0.9</v>
      </c>
      <c r="K995" s="154">
        <v>0.921052631578947</v>
      </c>
      <c r="L995" s="154">
        <v>0.875</v>
      </c>
      <c r="M995" s="154">
        <v>0.954545454545455</v>
      </c>
      <c r="N995" s="207">
        <v>1146</v>
      </c>
      <c r="O995" s="153">
        <v>952</v>
      </c>
      <c r="P995" s="153">
        <v>33</v>
      </c>
      <c r="Q995" s="151">
        <v>33</v>
      </c>
      <c r="R995" s="151">
        <v>37</v>
      </c>
      <c r="S995" s="154">
        <v>0.830715532286213</v>
      </c>
      <c r="T995" s="154">
        <v>0.868421052631579</v>
      </c>
      <c r="U995" s="155">
        <v>0.825</v>
      </c>
      <c r="V995" s="155">
        <v>0.840909090909091</v>
      </c>
      <c r="W995" s="173">
        <v>0.043421052631579</v>
      </c>
      <c r="X995" s="158">
        <v>296</v>
      </c>
      <c r="Y995" s="208">
        <v>256</v>
      </c>
      <c r="Z995" s="208">
        <v>301</v>
      </c>
      <c r="AA995" s="208">
        <v>247</v>
      </c>
      <c r="AB995" s="209">
        <v>0.864864864864865</v>
      </c>
      <c r="AC995" s="155">
        <v>0.820598006644518</v>
      </c>
      <c r="AD995" s="173">
        <v>0.0442668582203466</v>
      </c>
    </row>
    <row r="996" spans="1:30">
      <c r="A996" s="175" t="s">
        <v>927</v>
      </c>
      <c r="B996" s="214" t="s">
        <v>1830</v>
      </c>
      <c r="C996" s="214" t="s">
        <v>995</v>
      </c>
      <c r="D996" s="153">
        <v>18</v>
      </c>
      <c r="E996" s="153">
        <v>15</v>
      </c>
      <c r="F996" s="151">
        <v>21</v>
      </c>
      <c r="G996" s="151">
        <v>20</v>
      </c>
      <c r="H996" s="151">
        <v>21</v>
      </c>
      <c r="I996" s="151">
        <v>20</v>
      </c>
      <c r="J996" s="172">
        <v>0.9</v>
      </c>
      <c r="K996" s="154">
        <v>0.833333333333333</v>
      </c>
      <c r="L996" s="154">
        <v>0.952380952380952</v>
      </c>
      <c r="M996" s="154">
        <v>0.952380952380952</v>
      </c>
      <c r="N996" s="207">
        <v>572</v>
      </c>
      <c r="O996" s="153">
        <v>485</v>
      </c>
      <c r="P996" s="153">
        <v>13</v>
      </c>
      <c r="Q996" s="151">
        <v>19</v>
      </c>
      <c r="R996" s="151">
        <v>17</v>
      </c>
      <c r="S996" s="154">
        <v>0.847902097902098</v>
      </c>
      <c r="T996" s="154">
        <v>0.722222222222222</v>
      </c>
      <c r="U996" s="155">
        <v>0.904761904761905</v>
      </c>
      <c r="V996" s="155">
        <v>0.80952380952381</v>
      </c>
      <c r="W996" s="173">
        <v>-0.182539682539683</v>
      </c>
      <c r="X996" s="158">
        <v>142</v>
      </c>
      <c r="Y996" s="208">
        <v>122</v>
      </c>
      <c r="Z996" s="208">
        <v>148</v>
      </c>
      <c r="AA996" s="208">
        <v>124</v>
      </c>
      <c r="AB996" s="209">
        <v>0.859154929577465</v>
      </c>
      <c r="AC996" s="155">
        <v>0.837837837837838</v>
      </c>
      <c r="AD996" s="173">
        <v>0.0213170917396269</v>
      </c>
    </row>
    <row r="997" spans="1:30">
      <c r="A997" s="175" t="s">
        <v>927</v>
      </c>
      <c r="B997" s="214" t="s">
        <v>1830</v>
      </c>
      <c r="C997" s="214" t="s">
        <v>996</v>
      </c>
      <c r="D997" s="153">
        <v>31</v>
      </c>
      <c r="E997" s="153">
        <v>31</v>
      </c>
      <c r="F997" s="151">
        <v>30</v>
      </c>
      <c r="G997" s="151">
        <v>29</v>
      </c>
      <c r="H997" s="151">
        <v>31</v>
      </c>
      <c r="I997" s="151">
        <v>30</v>
      </c>
      <c r="J997" s="172">
        <v>0.9</v>
      </c>
      <c r="K997" s="154">
        <v>1</v>
      </c>
      <c r="L997" s="154">
        <v>0.966666666666667</v>
      </c>
      <c r="M997" s="154">
        <v>0.967741935483871</v>
      </c>
      <c r="N997" s="207">
        <v>847</v>
      </c>
      <c r="O997" s="153">
        <v>719</v>
      </c>
      <c r="P997" s="153">
        <v>25</v>
      </c>
      <c r="Q997" s="151">
        <v>25</v>
      </c>
      <c r="R997" s="151">
        <v>25</v>
      </c>
      <c r="S997" s="154">
        <v>0.84887839433294</v>
      </c>
      <c r="T997" s="154">
        <v>0.806451612903226</v>
      </c>
      <c r="U997" s="155">
        <v>0.833333333333333</v>
      </c>
      <c r="V997" s="155">
        <v>0.806451612903226</v>
      </c>
      <c r="W997" s="173">
        <v>-0.0268817204301076</v>
      </c>
      <c r="X997" s="158">
        <v>219</v>
      </c>
      <c r="Y997" s="208">
        <v>176</v>
      </c>
      <c r="Z997" s="208">
        <v>217</v>
      </c>
      <c r="AA997" s="208">
        <v>191</v>
      </c>
      <c r="AB997" s="209">
        <v>0.80365296803653</v>
      </c>
      <c r="AC997" s="155">
        <v>0.880184331797235</v>
      </c>
      <c r="AD997" s="173">
        <v>-0.0765313637607054</v>
      </c>
    </row>
    <row r="998" spans="1:30">
      <c r="A998" s="175" t="s">
        <v>927</v>
      </c>
      <c r="B998" s="214" t="s">
        <v>1830</v>
      </c>
      <c r="C998" s="214" t="s">
        <v>997</v>
      </c>
      <c r="D998" s="153">
        <v>16</v>
      </c>
      <c r="E998" s="153">
        <v>14</v>
      </c>
      <c r="F998" s="151">
        <v>20</v>
      </c>
      <c r="G998" s="151">
        <v>19</v>
      </c>
      <c r="H998" s="151">
        <v>22</v>
      </c>
      <c r="I998" s="151">
        <v>21</v>
      </c>
      <c r="J998" s="172">
        <v>0.9</v>
      </c>
      <c r="K998" s="154">
        <v>0.875</v>
      </c>
      <c r="L998" s="154">
        <v>0.95</v>
      </c>
      <c r="M998" s="154">
        <v>0.954545454545455</v>
      </c>
      <c r="N998" s="207">
        <v>563</v>
      </c>
      <c r="O998" s="153">
        <v>492</v>
      </c>
      <c r="P998" s="153">
        <v>13</v>
      </c>
      <c r="Q998" s="151">
        <v>19</v>
      </c>
      <c r="R998" s="151">
        <v>17</v>
      </c>
      <c r="S998" s="154">
        <v>0.873889875666075</v>
      </c>
      <c r="T998" s="154">
        <v>0.8125</v>
      </c>
      <c r="U998" s="155">
        <v>0.95</v>
      </c>
      <c r="V998" s="155">
        <v>0.772727272727273</v>
      </c>
      <c r="W998" s="173">
        <v>-0.1375</v>
      </c>
      <c r="X998" s="158">
        <v>142</v>
      </c>
      <c r="Y998" s="208">
        <v>123</v>
      </c>
      <c r="Z998" s="208">
        <v>148</v>
      </c>
      <c r="AA998" s="208">
        <v>127</v>
      </c>
      <c r="AB998" s="209">
        <v>0.866197183098592</v>
      </c>
      <c r="AC998" s="155">
        <v>0.858108108108108</v>
      </c>
      <c r="AD998" s="173">
        <v>0.00808907499048339</v>
      </c>
    </row>
    <row r="999" spans="1:30">
      <c r="A999" s="175" t="s">
        <v>927</v>
      </c>
      <c r="B999" s="214" t="s">
        <v>1830</v>
      </c>
      <c r="C999" s="214" t="s">
        <v>998</v>
      </c>
      <c r="D999" s="153">
        <v>0</v>
      </c>
      <c r="E999" s="153">
        <v>0</v>
      </c>
      <c r="F999" s="151">
        <v>0</v>
      </c>
      <c r="G999" s="151">
        <v>0</v>
      </c>
      <c r="H999" s="151">
        <v>0</v>
      </c>
      <c r="I999" s="151">
        <v>0</v>
      </c>
      <c r="J999" s="172">
        <v>0.9</v>
      </c>
      <c r="K999" s="154">
        <v>0</v>
      </c>
      <c r="L999" s="154">
        <v>0</v>
      </c>
      <c r="M999" s="154">
        <v>0</v>
      </c>
      <c r="N999" s="207">
        <v>0</v>
      </c>
      <c r="O999" s="153">
        <v>0</v>
      </c>
      <c r="P999" s="153">
        <v>0</v>
      </c>
      <c r="Q999" s="151">
        <v>0</v>
      </c>
      <c r="R999" s="151">
        <v>0</v>
      </c>
      <c r="S999" s="154">
        <v>0</v>
      </c>
      <c r="T999" s="154">
        <v>0</v>
      </c>
      <c r="U999" s="155">
        <v>0</v>
      </c>
      <c r="V999" s="155">
        <v>0</v>
      </c>
      <c r="W999" s="173">
        <v>0</v>
      </c>
      <c r="X999" s="158">
        <v>0</v>
      </c>
      <c r="Y999" s="208">
        <v>0</v>
      </c>
      <c r="Z999" s="208">
        <v>0</v>
      </c>
      <c r="AA999" s="208">
        <v>0</v>
      </c>
      <c r="AB999" s="209">
        <v>0</v>
      </c>
      <c r="AC999" s="155">
        <v>0</v>
      </c>
      <c r="AD999" s="173">
        <v>0</v>
      </c>
    </row>
    <row r="1000" spans="1:30">
      <c r="A1000" s="175" t="s">
        <v>927</v>
      </c>
      <c r="B1000" s="214" t="s">
        <v>1830</v>
      </c>
      <c r="C1000" s="214" t="s">
        <v>999</v>
      </c>
      <c r="D1000" s="153">
        <v>22</v>
      </c>
      <c r="E1000" s="153">
        <v>21</v>
      </c>
      <c r="F1000" s="151">
        <v>25</v>
      </c>
      <c r="G1000" s="151">
        <v>24</v>
      </c>
      <c r="H1000" s="151">
        <v>31</v>
      </c>
      <c r="I1000" s="151">
        <v>30</v>
      </c>
      <c r="J1000" s="172">
        <v>0.9</v>
      </c>
      <c r="K1000" s="154">
        <v>0.954545454545455</v>
      </c>
      <c r="L1000" s="154">
        <v>0.96</v>
      </c>
      <c r="M1000" s="154">
        <v>0.967741935483871</v>
      </c>
      <c r="N1000" s="207">
        <v>720</v>
      </c>
      <c r="O1000" s="153">
        <v>598</v>
      </c>
      <c r="P1000" s="153">
        <v>20</v>
      </c>
      <c r="Q1000" s="151">
        <v>22</v>
      </c>
      <c r="R1000" s="151">
        <v>24</v>
      </c>
      <c r="S1000" s="154">
        <v>0.830555555555556</v>
      </c>
      <c r="T1000" s="154">
        <v>0.909090909090909</v>
      </c>
      <c r="U1000" s="155">
        <v>0.88</v>
      </c>
      <c r="V1000" s="155">
        <v>0.774193548387097</v>
      </c>
      <c r="W1000" s="173">
        <v>0.0290909090909091</v>
      </c>
      <c r="X1000" s="158">
        <v>186</v>
      </c>
      <c r="Y1000" s="208">
        <v>154</v>
      </c>
      <c r="Z1000" s="208">
        <v>188</v>
      </c>
      <c r="AA1000" s="208">
        <v>156</v>
      </c>
      <c r="AB1000" s="209">
        <v>0.827956989247312</v>
      </c>
      <c r="AC1000" s="155">
        <v>0.829787234042553</v>
      </c>
      <c r="AD1000" s="173">
        <v>-0.0018302447952413</v>
      </c>
    </row>
    <row r="1001" spans="1:30">
      <c r="A1001" s="175" t="s">
        <v>927</v>
      </c>
      <c r="B1001" s="214" t="s">
        <v>1830</v>
      </c>
      <c r="C1001" s="214" t="s">
        <v>1000</v>
      </c>
      <c r="D1001" s="153">
        <v>0</v>
      </c>
      <c r="E1001" s="153">
        <v>0</v>
      </c>
      <c r="F1001" s="151">
        <v>0</v>
      </c>
      <c r="G1001" s="151">
        <v>0</v>
      </c>
      <c r="H1001" s="151">
        <v>0</v>
      </c>
      <c r="I1001" s="151">
        <v>0</v>
      </c>
      <c r="J1001" s="172">
        <v>0.9</v>
      </c>
      <c r="K1001" s="154">
        <v>0</v>
      </c>
      <c r="L1001" s="154">
        <v>0</v>
      </c>
      <c r="M1001" s="154">
        <v>0</v>
      </c>
      <c r="N1001" s="207">
        <v>0</v>
      </c>
      <c r="O1001" s="153">
        <v>0</v>
      </c>
      <c r="P1001" s="153">
        <v>0</v>
      </c>
      <c r="Q1001" s="151">
        <v>0</v>
      </c>
      <c r="R1001" s="151">
        <v>0</v>
      </c>
      <c r="S1001" s="154">
        <v>0</v>
      </c>
      <c r="T1001" s="154">
        <v>0</v>
      </c>
      <c r="U1001" s="155">
        <v>0</v>
      </c>
      <c r="V1001" s="155">
        <v>0</v>
      </c>
      <c r="W1001" s="173">
        <v>0</v>
      </c>
      <c r="X1001" s="158">
        <v>0</v>
      </c>
      <c r="Y1001" s="208">
        <v>0</v>
      </c>
      <c r="Z1001" s="208">
        <v>0</v>
      </c>
      <c r="AA1001" s="208">
        <v>0</v>
      </c>
      <c r="AB1001" s="209">
        <v>0</v>
      </c>
      <c r="AC1001" s="155">
        <v>0</v>
      </c>
      <c r="AD1001" s="173">
        <v>0</v>
      </c>
    </row>
    <row r="1002" spans="1:30">
      <c r="A1002" s="175" t="s">
        <v>927</v>
      </c>
      <c r="B1002" s="214" t="s">
        <v>1830</v>
      </c>
      <c r="C1002" s="214" t="s">
        <v>1001</v>
      </c>
      <c r="D1002" s="153">
        <v>22</v>
      </c>
      <c r="E1002" s="153">
        <v>19</v>
      </c>
      <c r="F1002" s="151">
        <v>22</v>
      </c>
      <c r="G1002" s="151">
        <v>18</v>
      </c>
      <c r="H1002" s="151">
        <v>23</v>
      </c>
      <c r="I1002" s="151">
        <v>21</v>
      </c>
      <c r="J1002" s="172">
        <v>0.9</v>
      </c>
      <c r="K1002" s="154">
        <v>0.863636363636364</v>
      </c>
      <c r="L1002" s="154">
        <v>0.818181818181818</v>
      </c>
      <c r="M1002" s="154">
        <v>0.91304347826087</v>
      </c>
      <c r="N1002" s="207">
        <v>583</v>
      </c>
      <c r="O1002" s="153">
        <v>522</v>
      </c>
      <c r="P1002" s="153">
        <v>18</v>
      </c>
      <c r="Q1002" s="151">
        <v>17</v>
      </c>
      <c r="R1002" s="151">
        <v>20</v>
      </c>
      <c r="S1002" s="154">
        <v>0.895368782161235</v>
      </c>
      <c r="T1002" s="154">
        <v>0.818181818181818</v>
      </c>
      <c r="U1002" s="155">
        <v>0.772727272727273</v>
      </c>
      <c r="V1002" s="155">
        <v>0.869565217391304</v>
      </c>
      <c r="W1002" s="173">
        <v>0.0454545454545455</v>
      </c>
      <c r="X1002" s="158">
        <v>153</v>
      </c>
      <c r="Y1002" s="208">
        <v>138</v>
      </c>
      <c r="Z1002" s="208">
        <v>154</v>
      </c>
      <c r="AA1002" s="208">
        <v>138</v>
      </c>
      <c r="AB1002" s="209">
        <v>0.901960784313726</v>
      </c>
      <c r="AC1002" s="155">
        <v>0.896103896103896</v>
      </c>
      <c r="AD1002" s="173">
        <v>0.00585688820982944</v>
      </c>
    </row>
    <row r="1003" spans="1:30">
      <c r="A1003" s="175" t="s">
        <v>927</v>
      </c>
      <c r="B1003" s="214" t="s">
        <v>1830</v>
      </c>
      <c r="C1003" s="214" t="s">
        <v>1002</v>
      </c>
      <c r="D1003" s="153">
        <v>19</v>
      </c>
      <c r="E1003" s="153">
        <v>19</v>
      </c>
      <c r="F1003" s="151">
        <v>19</v>
      </c>
      <c r="G1003" s="151">
        <v>19</v>
      </c>
      <c r="H1003" s="151">
        <v>20</v>
      </c>
      <c r="I1003" s="151">
        <v>19</v>
      </c>
      <c r="J1003" s="172">
        <v>0.9</v>
      </c>
      <c r="K1003" s="154">
        <v>1</v>
      </c>
      <c r="L1003" s="154">
        <v>1</v>
      </c>
      <c r="M1003" s="154">
        <v>0.95</v>
      </c>
      <c r="N1003" s="207">
        <v>512</v>
      </c>
      <c r="O1003" s="153">
        <v>449</v>
      </c>
      <c r="P1003" s="153">
        <v>17</v>
      </c>
      <c r="Q1003" s="151">
        <v>18</v>
      </c>
      <c r="R1003" s="151">
        <v>18</v>
      </c>
      <c r="S1003" s="154">
        <v>0.876953125</v>
      </c>
      <c r="T1003" s="154">
        <v>0.894736842105263</v>
      </c>
      <c r="U1003" s="155">
        <v>0.947368421052632</v>
      </c>
      <c r="V1003" s="155">
        <v>0.9</v>
      </c>
      <c r="W1003" s="173">
        <v>-0.0526315789473684</v>
      </c>
      <c r="X1003" s="158">
        <v>133</v>
      </c>
      <c r="Y1003" s="208">
        <v>117</v>
      </c>
      <c r="Z1003" s="208">
        <v>133</v>
      </c>
      <c r="AA1003" s="208">
        <v>118</v>
      </c>
      <c r="AB1003" s="209">
        <v>0.879699248120301</v>
      </c>
      <c r="AC1003" s="155">
        <v>0.887218045112782</v>
      </c>
      <c r="AD1003" s="173">
        <v>-0.00751879699248115</v>
      </c>
    </row>
    <row r="1004" spans="1:30">
      <c r="A1004" s="175" t="s">
        <v>927</v>
      </c>
      <c r="B1004" s="214" t="s">
        <v>1830</v>
      </c>
      <c r="C1004" s="214" t="s">
        <v>1003</v>
      </c>
      <c r="D1004" s="153">
        <v>13</v>
      </c>
      <c r="E1004" s="153">
        <v>13</v>
      </c>
      <c r="F1004" s="151">
        <v>15</v>
      </c>
      <c r="G1004" s="151">
        <v>15</v>
      </c>
      <c r="H1004" s="151">
        <v>15</v>
      </c>
      <c r="I1004" s="151">
        <v>15</v>
      </c>
      <c r="J1004" s="172">
        <v>0.9</v>
      </c>
      <c r="K1004" s="154">
        <v>1</v>
      </c>
      <c r="L1004" s="154">
        <v>1</v>
      </c>
      <c r="M1004" s="154">
        <v>1</v>
      </c>
      <c r="N1004" s="207">
        <v>391</v>
      </c>
      <c r="O1004" s="153">
        <v>365</v>
      </c>
      <c r="P1004" s="153">
        <v>12</v>
      </c>
      <c r="Q1004" s="151">
        <v>15</v>
      </c>
      <c r="R1004" s="151">
        <v>15</v>
      </c>
      <c r="S1004" s="154">
        <v>0.933503836317136</v>
      </c>
      <c r="T1004" s="154">
        <v>0.923076923076923</v>
      </c>
      <c r="U1004" s="155">
        <v>1</v>
      </c>
      <c r="V1004" s="155">
        <v>1</v>
      </c>
      <c r="W1004" s="173">
        <v>-0.0769230769230769</v>
      </c>
      <c r="X1004" s="158">
        <v>101</v>
      </c>
      <c r="Y1004" s="208">
        <v>95</v>
      </c>
      <c r="Z1004" s="208">
        <v>101</v>
      </c>
      <c r="AA1004" s="208">
        <v>94</v>
      </c>
      <c r="AB1004" s="209">
        <v>0.940594059405941</v>
      </c>
      <c r="AC1004" s="155">
        <v>0.930693069306931</v>
      </c>
      <c r="AD1004" s="173">
        <v>0.0099009900990098</v>
      </c>
    </row>
    <row r="1005" spans="1:30">
      <c r="A1005" s="175" t="s">
        <v>927</v>
      </c>
      <c r="B1005" s="214" t="s">
        <v>1830</v>
      </c>
      <c r="C1005" s="214" t="s">
        <v>1004</v>
      </c>
      <c r="D1005" s="153">
        <v>14</v>
      </c>
      <c r="E1005" s="153">
        <v>14</v>
      </c>
      <c r="F1005" s="151">
        <v>16</v>
      </c>
      <c r="G1005" s="151">
        <v>15</v>
      </c>
      <c r="H1005" s="151">
        <v>15</v>
      </c>
      <c r="I1005" s="151">
        <v>15</v>
      </c>
      <c r="J1005" s="172">
        <v>0.9</v>
      </c>
      <c r="K1005" s="154">
        <v>1</v>
      </c>
      <c r="L1005" s="154">
        <v>0.9375</v>
      </c>
      <c r="M1005" s="154">
        <v>1</v>
      </c>
      <c r="N1005" s="207">
        <v>382</v>
      </c>
      <c r="O1005" s="153">
        <v>337</v>
      </c>
      <c r="P1005" s="153">
        <v>11</v>
      </c>
      <c r="Q1005" s="151">
        <v>13</v>
      </c>
      <c r="R1005" s="151">
        <v>13</v>
      </c>
      <c r="S1005" s="154">
        <v>0.882198952879581</v>
      </c>
      <c r="T1005" s="154">
        <v>0.785714285714286</v>
      </c>
      <c r="U1005" s="155">
        <v>0.8125</v>
      </c>
      <c r="V1005" s="155">
        <v>0.866666666666667</v>
      </c>
      <c r="W1005" s="173">
        <v>-0.0267857142857143</v>
      </c>
      <c r="X1005" s="158">
        <v>102</v>
      </c>
      <c r="Y1005" s="208">
        <v>87</v>
      </c>
      <c r="Z1005" s="208">
        <v>101</v>
      </c>
      <c r="AA1005" s="208">
        <v>89</v>
      </c>
      <c r="AB1005" s="209">
        <v>0.852941176470588</v>
      </c>
      <c r="AC1005" s="155">
        <v>0.881188118811881</v>
      </c>
      <c r="AD1005" s="173">
        <v>-0.028246942341293</v>
      </c>
    </row>
    <row r="1006" spans="1:30">
      <c r="A1006" s="175" t="s">
        <v>927</v>
      </c>
      <c r="B1006" s="214" t="s">
        <v>1829</v>
      </c>
      <c r="C1006" s="214" t="s">
        <v>1005</v>
      </c>
      <c r="D1006" s="153">
        <v>33</v>
      </c>
      <c r="E1006" s="153">
        <v>31</v>
      </c>
      <c r="F1006" s="151">
        <v>37</v>
      </c>
      <c r="G1006" s="151">
        <v>37</v>
      </c>
      <c r="H1006" s="151">
        <v>37</v>
      </c>
      <c r="I1006" s="151">
        <v>37</v>
      </c>
      <c r="J1006" s="172">
        <v>0.9</v>
      </c>
      <c r="K1006" s="154">
        <v>0.939393939393939</v>
      </c>
      <c r="L1006" s="154">
        <v>1</v>
      </c>
      <c r="M1006" s="154">
        <v>1</v>
      </c>
      <c r="N1006" s="207">
        <v>989</v>
      </c>
      <c r="O1006" s="153">
        <v>969</v>
      </c>
      <c r="P1006" s="153">
        <v>31</v>
      </c>
      <c r="Q1006" s="151">
        <v>36</v>
      </c>
      <c r="R1006" s="151">
        <v>37</v>
      </c>
      <c r="S1006" s="154">
        <v>0.979777553083923</v>
      </c>
      <c r="T1006" s="154">
        <v>0.939393939393939</v>
      </c>
      <c r="U1006" s="155">
        <v>0.972972972972973</v>
      </c>
      <c r="V1006" s="155">
        <v>1</v>
      </c>
      <c r="W1006" s="173">
        <v>-0.0335790335790336</v>
      </c>
      <c r="X1006" s="158">
        <v>264</v>
      </c>
      <c r="Y1006" s="208">
        <v>256</v>
      </c>
      <c r="Z1006" s="208">
        <v>254</v>
      </c>
      <c r="AA1006" s="208">
        <v>250</v>
      </c>
      <c r="AB1006" s="209">
        <v>0.96969696969697</v>
      </c>
      <c r="AC1006" s="155">
        <v>0.984251968503937</v>
      </c>
      <c r="AD1006" s="173">
        <v>-0.0145549988069673</v>
      </c>
    </row>
    <row r="1007" spans="1:30">
      <c r="A1007" s="175" t="s">
        <v>927</v>
      </c>
      <c r="B1007" s="214" t="s">
        <v>1829</v>
      </c>
      <c r="C1007" s="214" t="s">
        <v>1006</v>
      </c>
      <c r="D1007" s="153">
        <v>40</v>
      </c>
      <c r="E1007" s="153">
        <v>38</v>
      </c>
      <c r="F1007" s="151">
        <v>40</v>
      </c>
      <c r="G1007" s="151">
        <v>40</v>
      </c>
      <c r="H1007" s="151">
        <v>42</v>
      </c>
      <c r="I1007" s="151">
        <v>42</v>
      </c>
      <c r="J1007" s="172">
        <v>0.9</v>
      </c>
      <c r="K1007" s="154">
        <v>0.95</v>
      </c>
      <c r="L1007" s="154">
        <v>1</v>
      </c>
      <c r="M1007" s="154">
        <v>1</v>
      </c>
      <c r="N1007" s="207">
        <v>1130</v>
      </c>
      <c r="O1007" s="153">
        <v>1053</v>
      </c>
      <c r="P1007" s="153">
        <v>36</v>
      </c>
      <c r="Q1007" s="151">
        <v>38</v>
      </c>
      <c r="R1007" s="151">
        <v>40</v>
      </c>
      <c r="S1007" s="154">
        <v>0.931858407079646</v>
      </c>
      <c r="T1007" s="154">
        <v>0.9</v>
      </c>
      <c r="U1007" s="155">
        <v>0.95</v>
      </c>
      <c r="V1007" s="155">
        <v>0.952380952380952</v>
      </c>
      <c r="W1007" s="173">
        <v>-0.0499999999999999</v>
      </c>
      <c r="X1007" s="158">
        <v>291</v>
      </c>
      <c r="Y1007" s="208">
        <v>272</v>
      </c>
      <c r="Z1007" s="208">
        <v>292</v>
      </c>
      <c r="AA1007" s="208">
        <v>268</v>
      </c>
      <c r="AB1007" s="209">
        <v>0.934707903780069</v>
      </c>
      <c r="AC1007" s="155">
        <v>0.917808219178082</v>
      </c>
      <c r="AD1007" s="173">
        <v>0.0168996846019865</v>
      </c>
    </row>
    <row r="1008" spans="1:30">
      <c r="A1008" s="175" t="s">
        <v>927</v>
      </c>
      <c r="B1008" s="214" t="s">
        <v>1829</v>
      </c>
      <c r="C1008" s="214" t="s">
        <v>1007</v>
      </c>
      <c r="D1008" s="153">
        <v>51</v>
      </c>
      <c r="E1008" s="153">
        <v>46</v>
      </c>
      <c r="F1008" s="151">
        <v>52</v>
      </c>
      <c r="G1008" s="151">
        <v>52</v>
      </c>
      <c r="H1008" s="151">
        <v>55</v>
      </c>
      <c r="I1008" s="151">
        <v>54</v>
      </c>
      <c r="J1008" s="172">
        <v>0.9</v>
      </c>
      <c r="K1008" s="154">
        <v>0.901960784313726</v>
      </c>
      <c r="L1008" s="154">
        <v>1</v>
      </c>
      <c r="M1008" s="154">
        <v>0.981818181818182</v>
      </c>
      <c r="N1008" s="207">
        <v>1439</v>
      </c>
      <c r="O1008" s="153">
        <v>1318</v>
      </c>
      <c r="P1008" s="153">
        <v>43</v>
      </c>
      <c r="Q1008" s="151">
        <v>50</v>
      </c>
      <c r="R1008" s="151">
        <v>52</v>
      </c>
      <c r="S1008" s="154">
        <v>0.91591382904795</v>
      </c>
      <c r="T1008" s="154">
        <v>0.843137254901961</v>
      </c>
      <c r="U1008" s="155">
        <v>0.961538461538462</v>
      </c>
      <c r="V1008" s="155">
        <v>0.945454545454545</v>
      </c>
      <c r="W1008" s="173">
        <v>-0.118401206636501</v>
      </c>
      <c r="X1008" s="158">
        <v>365</v>
      </c>
      <c r="Y1008" s="208">
        <v>337</v>
      </c>
      <c r="Z1008" s="208">
        <v>376</v>
      </c>
      <c r="AA1008" s="208">
        <v>347</v>
      </c>
      <c r="AB1008" s="209">
        <v>0.923287671232877</v>
      </c>
      <c r="AC1008" s="155">
        <v>0.922872340425532</v>
      </c>
      <c r="AD1008" s="173">
        <v>0.000415330807344794</v>
      </c>
    </row>
    <row r="1009" spans="1:30">
      <c r="A1009" s="175" t="s">
        <v>927</v>
      </c>
      <c r="B1009" s="214" t="s">
        <v>1829</v>
      </c>
      <c r="C1009" s="214" t="s">
        <v>1008</v>
      </c>
      <c r="D1009" s="153">
        <v>32</v>
      </c>
      <c r="E1009" s="153">
        <v>32</v>
      </c>
      <c r="F1009" s="151">
        <v>31</v>
      </c>
      <c r="G1009" s="151">
        <v>31</v>
      </c>
      <c r="H1009" s="151">
        <v>32</v>
      </c>
      <c r="I1009" s="151">
        <v>31</v>
      </c>
      <c r="J1009" s="172">
        <v>0.9</v>
      </c>
      <c r="K1009" s="154">
        <v>1</v>
      </c>
      <c r="L1009" s="154">
        <v>1</v>
      </c>
      <c r="M1009" s="154">
        <v>0.96875</v>
      </c>
      <c r="N1009" s="207">
        <v>822</v>
      </c>
      <c r="O1009" s="153">
        <v>754</v>
      </c>
      <c r="P1009" s="153">
        <v>30</v>
      </c>
      <c r="Q1009" s="151">
        <v>29</v>
      </c>
      <c r="R1009" s="151">
        <v>30</v>
      </c>
      <c r="S1009" s="154">
        <v>0.917274939172749</v>
      </c>
      <c r="T1009" s="154">
        <v>0.9375</v>
      </c>
      <c r="U1009" s="155">
        <v>0.935483870967742</v>
      </c>
      <c r="V1009" s="155">
        <v>0.9375</v>
      </c>
      <c r="W1009" s="173">
        <v>0.00201612903225812</v>
      </c>
      <c r="X1009" s="158">
        <v>215</v>
      </c>
      <c r="Y1009" s="208">
        <v>200</v>
      </c>
      <c r="Z1009" s="208">
        <v>213</v>
      </c>
      <c r="AA1009" s="208">
        <v>194</v>
      </c>
      <c r="AB1009" s="209">
        <v>0.930232558139535</v>
      </c>
      <c r="AC1009" s="155">
        <v>0.910798122065728</v>
      </c>
      <c r="AD1009" s="173">
        <v>0.0194344360738071</v>
      </c>
    </row>
    <row r="1010" spans="1:30">
      <c r="A1010" s="175" t="s">
        <v>927</v>
      </c>
      <c r="B1010" s="214" t="s">
        <v>1829</v>
      </c>
      <c r="C1010" s="214" t="s">
        <v>1009</v>
      </c>
      <c r="D1010" s="153">
        <v>43</v>
      </c>
      <c r="E1010" s="153">
        <v>42</v>
      </c>
      <c r="F1010" s="151">
        <v>47</v>
      </c>
      <c r="G1010" s="151">
        <v>43</v>
      </c>
      <c r="H1010" s="151">
        <v>50</v>
      </c>
      <c r="I1010" s="151">
        <v>50</v>
      </c>
      <c r="J1010" s="172">
        <v>0.9</v>
      </c>
      <c r="K1010" s="154">
        <v>0.976744186046512</v>
      </c>
      <c r="L1010" s="154">
        <v>0.914893617021277</v>
      </c>
      <c r="M1010" s="154">
        <v>1</v>
      </c>
      <c r="N1010" s="207">
        <v>1232</v>
      </c>
      <c r="O1010" s="153">
        <v>1105</v>
      </c>
      <c r="P1010" s="153">
        <v>35</v>
      </c>
      <c r="Q1010" s="151">
        <v>36</v>
      </c>
      <c r="R1010" s="151">
        <v>46</v>
      </c>
      <c r="S1010" s="154">
        <v>0.896915584415584</v>
      </c>
      <c r="T1010" s="154">
        <v>0.813953488372093</v>
      </c>
      <c r="U1010" s="155">
        <v>0.765957446808511</v>
      </c>
      <c r="V1010" s="155">
        <v>0.92</v>
      </c>
      <c r="W1010" s="173">
        <v>0.0479960415635824</v>
      </c>
      <c r="X1010" s="158">
        <v>318</v>
      </c>
      <c r="Y1010" s="208">
        <v>274</v>
      </c>
      <c r="Z1010" s="208">
        <v>314</v>
      </c>
      <c r="AA1010" s="208">
        <v>293</v>
      </c>
      <c r="AB1010" s="209">
        <v>0.861635220125786</v>
      </c>
      <c r="AC1010" s="155">
        <v>0.93312101910828</v>
      </c>
      <c r="AD1010" s="173">
        <v>-0.0714857989824941</v>
      </c>
    </row>
    <row r="1011" spans="1:30">
      <c r="A1011" s="175" t="s">
        <v>927</v>
      </c>
      <c r="B1011" s="214" t="s">
        <v>1829</v>
      </c>
      <c r="C1011" s="214" t="s">
        <v>1010</v>
      </c>
      <c r="D1011" s="153">
        <v>30</v>
      </c>
      <c r="E1011" s="153">
        <v>30</v>
      </c>
      <c r="F1011" s="151">
        <v>31</v>
      </c>
      <c r="G1011" s="151">
        <v>31</v>
      </c>
      <c r="H1011" s="151">
        <v>31</v>
      </c>
      <c r="I1011" s="151">
        <v>31</v>
      </c>
      <c r="J1011" s="172">
        <v>0.9</v>
      </c>
      <c r="K1011" s="154">
        <v>1</v>
      </c>
      <c r="L1011" s="154">
        <v>1</v>
      </c>
      <c r="M1011" s="154">
        <v>1</v>
      </c>
      <c r="N1011" s="207">
        <v>819</v>
      </c>
      <c r="O1011" s="153">
        <v>800</v>
      </c>
      <c r="P1011" s="153">
        <v>30</v>
      </c>
      <c r="Q1011" s="151">
        <v>31</v>
      </c>
      <c r="R1011" s="151">
        <v>31</v>
      </c>
      <c r="S1011" s="154">
        <v>0.976800976800977</v>
      </c>
      <c r="T1011" s="154">
        <v>1</v>
      </c>
      <c r="U1011" s="155">
        <v>1</v>
      </c>
      <c r="V1011" s="155">
        <v>1</v>
      </c>
      <c r="W1011" s="173">
        <v>0</v>
      </c>
      <c r="X1011" s="158">
        <v>211</v>
      </c>
      <c r="Y1011" s="208">
        <v>209</v>
      </c>
      <c r="Z1011" s="208">
        <v>211</v>
      </c>
      <c r="AA1011" s="208">
        <v>207</v>
      </c>
      <c r="AB1011" s="209">
        <v>0.990521327014218</v>
      </c>
      <c r="AC1011" s="155">
        <v>0.981042654028436</v>
      </c>
      <c r="AD1011" s="173">
        <v>0.00947867298578198</v>
      </c>
    </row>
    <row r="1012" spans="1:30">
      <c r="A1012" s="175" t="s">
        <v>927</v>
      </c>
      <c r="B1012" s="214" t="s">
        <v>1829</v>
      </c>
      <c r="C1012" s="214" t="s">
        <v>1011</v>
      </c>
      <c r="D1012" s="153">
        <v>0</v>
      </c>
      <c r="E1012" s="153">
        <v>0</v>
      </c>
      <c r="F1012" s="151">
        <v>0</v>
      </c>
      <c r="G1012" s="151">
        <v>0</v>
      </c>
      <c r="H1012" s="151">
        <v>0</v>
      </c>
      <c r="I1012" s="151">
        <v>0</v>
      </c>
      <c r="J1012" s="172">
        <v>0.9</v>
      </c>
      <c r="K1012" s="154">
        <v>0</v>
      </c>
      <c r="L1012" s="154">
        <v>0</v>
      </c>
      <c r="M1012" s="154">
        <v>0</v>
      </c>
      <c r="N1012" s="207">
        <v>0</v>
      </c>
      <c r="O1012" s="153">
        <v>0</v>
      </c>
      <c r="P1012" s="153">
        <v>0</v>
      </c>
      <c r="Q1012" s="151">
        <v>0</v>
      </c>
      <c r="R1012" s="151">
        <v>0</v>
      </c>
      <c r="S1012" s="154">
        <v>0</v>
      </c>
      <c r="T1012" s="154">
        <v>0</v>
      </c>
      <c r="U1012" s="155">
        <v>0</v>
      </c>
      <c r="V1012" s="155">
        <v>0</v>
      </c>
      <c r="W1012" s="173">
        <v>0</v>
      </c>
      <c r="X1012" s="158">
        <v>0</v>
      </c>
      <c r="Y1012" s="208">
        <v>0</v>
      </c>
      <c r="Z1012" s="208">
        <v>0</v>
      </c>
      <c r="AA1012" s="208">
        <v>0</v>
      </c>
      <c r="AB1012" s="209">
        <v>0</v>
      </c>
      <c r="AC1012" s="155">
        <v>0</v>
      </c>
      <c r="AD1012" s="173">
        <v>0</v>
      </c>
    </row>
    <row r="1013" spans="1:30">
      <c r="A1013" s="175" t="s">
        <v>927</v>
      </c>
      <c r="B1013" s="214" t="s">
        <v>1829</v>
      </c>
      <c r="C1013" s="214" t="s">
        <v>1012</v>
      </c>
      <c r="D1013" s="153">
        <v>51</v>
      </c>
      <c r="E1013" s="153">
        <v>51</v>
      </c>
      <c r="F1013" s="151">
        <v>52</v>
      </c>
      <c r="G1013" s="151">
        <v>52</v>
      </c>
      <c r="H1013" s="151">
        <v>61</v>
      </c>
      <c r="I1013" s="151">
        <v>61</v>
      </c>
      <c r="J1013" s="172">
        <v>0.9</v>
      </c>
      <c r="K1013" s="154">
        <v>1</v>
      </c>
      <c r="L1013" s="154">
        <v>1</v>
      </c>
      <c r="M1013" s="154">
        <v>1</v>
      </c>
      <c r="N1013" s="207">
        <v>1499</v>
      </c>
      <c r="O1013" s="153">
        <v>1426</v>
      </c>
      <c r="P1013" s="153">
        <v>44</v>
      </c>
      <c r="Q1013" s="151">
        <v>49</v>
      </c>
      <c r="R1013" s="151">
        <v>59</v>
      </c>
      <c r="S1013" s="154">
        <v>0.95130086724483</v>
      </c>
      <c r="T1013" s="154">
        <v>0.862745098039216</v>
      </c>
      <c r="U1013" s="155">
        <v>0.942307692307692</v>
      </c>
      <c r="V1013" s="155">
        <v>0.967213114754098</v>
      </c>
      <c r="W1013" s="173">
        <v>-0.0795625942684766</v>
      </c>
      <c r="X1013" s="158">
        <v>384</v>
      </c>
      <c r="Y1013" s="208">
        <v>363</v>
      </c>
      <c r="Z1013" s="208">
        <v>387</v>
      </c>
      <c r="AA1013" s="208">
        <v>371</v>
      </c>
      <c r="AB1013" s="209">
        <v>0.9453125</v>
      </c>
      <c r="AC1013" s="155">
        <v>0.958656330749354</v>
      </c>
      <c r="AD1013" s="173">
        <v>-0.013343830749354</v>
      </c>
    </row>
    <row r="1014" spans="1:30">
      <c r="A1014" s="175" t="s">
        <v>927</v>
      </c>
      <c r="B1014" s="214" t="s">
        <v>1829</v>
      </c>
      <c r="C1014" s="214" t="s">
        <v>1013</v>
      </c>
      <c r="D1014" s="153">
        <v>52</v>
      </c>
      <c r="E1014" s="153">
        <v>52</v>
      </c>
      <c r="F1014" s="151">
        <v>55</v>
      </c>
      <c r="G1014" s="151">
        <v>55</v>
      </c>
      <c r="H1014" s="151">
        <v>56</v>
      </c>
      <c r="I1014" s="151">
        <v>56</v>
      </c>
      <c r="J1014" s="172">
        <v>0.9</v>
      </c>
      <c r="K1014" s="154">
        <v>1</v>
      </c>
      <c r="L1014" s="154">
        <v>1</v>
      </c>
      <c r="M1014" s="154">
        <v>1</v>
      </c>
      <c r="N1014" s="207">
        <v>1474</v>
      </c>
      <c r="O1014" s="153">
        <v>1450</v>
      </c>
      <c r="P1014" s="153">
        <v>52</v>
      </c>
      <c r="Q1014" s="151">
        <v>55</v>
      </c>
      <c r="R1014" s="151">
        <v>56</v>
      </c>
      <c r="S1014" s="154">
        <v>0.983717774762551</v>
      </c>
      <c r="T1014" s="154">
        <v>1</v>
      </c>
      <c r="U1014" s="155">
        <v>1</v>
      </c>
      <c r="V1014" s="155">
        <v>1</v>
      </c>
      <c r="W1014" s="173">
        <v>0</v>
      </c>
      <c r="X1014" s="158">
        <v>381</v>
      </c>
      <c r="Y1014" s="208">
        <v>378</v>
      </c>
      <c r="Z1014" s="208">
        <v>385</v>
      </c>
      <c r="AA1014" s="208">
        <v>379</v>
      </c>
      <c r="AB1014" s="209">
        <v>0.992125984251969</v>
      </c>
      <c r="AC1014" s="155">
        <v>0.984415584415584</v>
      </c>
      <c r="AD1014" s="173">
        <v>0.00771039983638411</v>
      </c>
    </row>
    <row r="1015" spans="1:30">
      <c r="A1015" s="175" t="s">
        <v>927</v>
      </c>
      <c r="B1015" s="214" t="s">
        <v>1829</v>
      </c>
      <c r="C1015" s="214" t="s">
        <v>1014</v>
      </c>
      <c r="D1015" s="153">
        <v>24</v>
      </c>
      <c r="E1015" s="153">
        <v>22</v>
      </c>
      <c r="F1015" s="151">
        <v>24</v>
      </c>
      <c r="G1015" s="151">
        <v>22</v>
      </c>
      <c r="H1015" s="151">
        <v>24</v>
      </c>
      <c r="I1015" s="151">
        <v>24</v>
      </c>
      <c r="J1015" s="172">
        <v>0.9</v>
      </c>
      <c r="K1015" s="154">
        <v>0.916666666666667</v>
      </c>
      <c r="L1015" s="154">
        <v>0.916666666666667</v>
      </c>
      <c r="M1015" s="154">
        <v>1</v>
      </c>
      <c r="N1015" s="207">
        <v>669</v>
      </c>
      <c r="O1015" s="153">
        <v>637</v>
      </c>
      <c r="P1015" s="153">
        <v>21</v>
      </c>
      <c r="Q1015" s="151">
        <v>21</v>
      </c>
      <c r="R1015" s="151">
        <v>24</v>
      </c>
      <c r="S1015" s="154">
        <v>0.952167414050822</v>
      </c>
      <c r="T1015" s="154">
        <v>0.875</v>
      </c>
      <c r="U1015" s="155">
        <v>0.875</v>
      </c>
      <c r="V1015" s="155">
        <v>1</v>
      </c>
      <c r="W1015" s="173">
        <v>0</v>
      </c>
      <c r="X1015" s="158">
        <v>169</v>
      </c>
      <c r="Y1015" s="208">
        <v>156</v>
      </c>
      <c r="Z1015" s="208">
        <v>172</v>
      </c>
      <c r="AA1015" s="208">
        <v>163</v>
      </c>
      <c r="AB1015" s="209">
        <v>0.923076923076923</v>
      </c>
      <c r="AC1015" s="155">
        <v>0.947674418604651</v>
      </c>
      <c r="AD1015" s="173">
        <v>-0.0245974955277281</v>
      </c>
    </row>
    <row r="1016" spans="1:30">
      <c r="A1016" s="175" t="s">
        <v>927</v>
      </c>
      <c r="B1016" s="214" t="s">
        <v>1829</v>
      </c>
      <c r="C1016" s="214" t="s">
        <v>1015</v>
      </c>
      <c r="D1016" s="153">
        <v>30</v>
      </c>
      <c r="E1016" s="153">
        <v>28</v>
      </c>
      <c r="F1016" s="151">
        <v>36</v>
      </c>
      <c r="G1016" s="151">
        <v>34</v>
      </c>
      <c r="H1016" s="151">
        <v>36</v>
      </c>
      <c r="I1016" s="151">
        <v>36</v>
      </c>
      <c r="J1016" s="172">
        <v>0.9</v>
      </c>
      <c r="K1016" s="154">
        <v>0.933333333333333</v>
      </c>
      <c r="L1016" s="154">
        <v>0.944444444444444</v>
      </c>
      <c r="M1016" s="154">
        <v>1</v>
      </c>
      <c r="N1016" s="207">
        <v>948</v>
      </c>
      <c r="O1016" s="153">
        <v>916</v>
      </c>
      <c r="P1016" s="153">
        <v>28</v>
      </c>
      <c r="Q1016" s="151">
        <v>33</v>
      </c>
      <c r="R1016" s="151">
        <v>35</v>
      </c>
      <c r="S1016" s="154">
        <v>0.966244725738397</v>
      </c>
      <c r="T1016" s="154">
        <v>0.933333333333333</v>
      </c>
      <c r="U1016" s="155">
        <v>0.916666666666667</v>
      </c>
      <c r="V1016" s="155">
        <v>0.972222222222222</v>
      </c>
      <c r="W1016" s="173">
        <v>0.0166666666666667</v>
      </c>
      <c r="X1016" s="158">
        <v>240</v>
      </c>
      <c r="Y1016" s="208">
        <v>230</v>
      </c>
      <c r="Z1016" s="208">
        <v>244</v>
      </c>
      <c r="AA1016" s="208">
        <v>236</v>
      </c>
      <c r="AB1016" s="209">
        <v>0.958333333333333</v>
      </c>
      <c r="AC1016" s="155">
        <v>0.967213114754098</v>
      </c>
      <c r="AD1016" s="173">
        <v>-0.00887978142076495</v>
      </c>
    </row>
    <row r="1017" spans="1:30">
      <c r="A1017" s="175" t="s">
        <v>927</v>
      </c>
      <c r="B1017" s="214" t="s">
        <v>1831</v>
      </c>
      <c r="C1017" s="214" t="s">
        <v>1016</v>
      </c>
      <c r="D1017" s="153">
        <v>31</v>
      </c>
      <c r="E1017" s="153">
        <v>31</v>
      </c>
      <c r="F1017" s="151">
        <v>33</v>
      </c>
      <c r="G1017" s="151">
        <v>31</v>
      </c>
      <c r="H1017" s="151">
        <v>35</v>
      </c>
      <c r="I1017" s="151">
        <v>35</v>
      </c>
      <c r="J1017" s="172">
        <v>0.9</v>
      </c>
      <c r="K1017" s="154">
        <v>1</v>
      </c>
      <c r="L1017" s="154">
        <v>0.939393939393939</v>
      </c>
      <c r="M1017" s="154">
        <v>1</v>
      </c>
      <c r="N1017" s="207">
        <v>872</v>
      </c>
      <c r="O1017" s="153">
        <v>823</v>
      </c>
      <c r="P1017" s="153">
        <v>29</v>
      </c>
      <c r="Q1017" s="151">
        <v>31</v>
      </c>
      <c r="R1017" s="151">
        <v>34</v>
      </c>
      <c r="S1017" s="154">
        <v>0.943807339449541</v>
      </c>
      <c r="T1017" s="154">
        <v>0.935483870967742</v>
      </c>
      <c r="U1017" s="155">
        <v>0.939393939393939</v>
      </c>
      <c r="V1017" s="155">
        <v>0.971428571428571</v>
      </c>
      <c r="W1017" s="173">
        <v>-0.00391006842619757</v>
      </c>
      <c r="X1017" s="158">
        <v>226</v>
      </c>
      <c r="Y1017" s="208">
        <v>216</v>
      </c>
      <c r="Z1017" s="208">
        <v>223</v>
      </c>
      <c r="AA1017" s="208">
        <v>212</v>
      </c>
      <c r="AB1017" s="209">
        <v>0.955752212389381</v>
      </c>
      <c r="AC1017" s="155">
        <v>0.95067264573991</v>
      </c>
      <c r="AD1017" s="173">
        <v>0.00507956664947029</v>
      </c>
    </row>
    <row r="1018" spans="1:30">
      <c r="A1018" s="175" t="s">
        <v>927</v>
      </c>
      <c r="B1018" s="214" t="s">
        <v>1831</v>
      </c>
      <c r="C1018" s="214" t="s">
        <v>1017</v>
      </c>
      <c r="D1018" s="153">
        <v>23</v>
      </c>
      <c r="E1018" s="153">
        <v>23</v>
      </c>
      <c r="F1018" s="151">
        <v>25</v>
      </c>
      <c r="G1018" s="151">
        <v>24</v>
      </c>
      <c r="H1018" s="151">
        <v>27</v>
      </c>
      <c r="I1018" s="151">
        <v>27</v>
      </c>
      <c r="J1018" s="172">
        <v>0.9</v>
      </c>
      <c r="K1018" s="154">
        <v>1</v>
      </c>
      <c r="L1018" s="154">
        <v>0.96</v>
      </c>
      <c r="M1018" s="154">
        <v>1</v>
      </c>
      <c r="N1018" s="207">
        <v>678</v>
      </c>
      <c r="O1018" s="153">
        <v>634</v>
      </c>
      <c r="P1018" s="153">
        <v>22</v>
      </c>
      <c r="Q1018" s="151">
        <v>22</v>
      </c>
      <c r="R1018" s="151">
        <v>26</v>
      </c>
      <c r="S1018" s="154">
        <v>0.935103244837758</v>
      </c>
      <c r="T1018" s="154">
        <v>0.956521739130435</v>
      </c>
      <c r="U1018" s="155">
        <v>0.88</v>
      </c>
      <c r="V1018" s="155">
        <v>0.962962962962963</v>
      </c>
      <c r="W1018" s="173">
        <v>0.0765217391304348</v>
      </c>
      <c r="X1018" s="158">
        <v>168</v>
      </c>
      <c r="Y1018" s="208">
        <v>158</v>
      </c>
      <c r="Z1018" s="208">
        <v>184</v>
      </c>
      <c r="AA1018" s="208">
        <v>174</v>
      </c>
      <c r="AB1018" s="209">
        <v>0.94047619047619</v>
      </c>
      <c r="AC1018" s="155">
        <v>0.945652173913043</v>
      </c>
      <c r="AD1018" s="173">
        <v>-0.00517598343685299</v>
      </c>
    </row>
    <row r="1019" spans="1:30">
      <c r="A1019" s="175" t="s">
        <v>927</v>
      </c>
      <c r="B1019" s="214" t="s">
        <v>1831</v>
      </c>
      <c r="C1019" s="214" t="s">
        <v>1018</v>
      </c>
      <c r="D1019" s="153">
        <v>34</v>
      </c>
      <c r="E1019" s="153">
        <v>32</v>
      </c>
      <c r="F1019" s="151">
        <v>34</v>
      </c>
      <c r="G1019" s="151">
        <v>34</v>
      </c>
      <c r="H1019" s="151">
        <v>33</v>
      </c>
      <c r="I1019" s="151">
        <v>32</v>
      </c>
      <c r="J1019" s="172">
        <v>0.9</v>
      </c>
      <c r="K1019" s="154">
        <v>0.941176470588235</v>
      </c>
      <c r="L1019" s="154">
        <v>1</v>
      </c>
      <c r="M1019" s="154">
        <v>0.96969696969697</v>
      </c>
      <c r="N1019" s="207">
        <v>948</v>
      </c>
      <c r="O1019" s="153">
        <v>874</v>
      </c>
      <c r="P1019" s="153">
        <v>29</v>
      </c>
      <c r="Q1019" s="151">
        <v>32</v>
      </c>
      <c r="R1019" s="151">
        <v>29</v>
      </c>
      <c r="S1019" s="154">
        <v>0.921940928270042</v>
      </c>
      <c r="T1019" s="154">
        <v>0.852941176470588</v>
      </c>
      <c r="U1019" s="155">
        <v>0.941176470588235</v>
      </c>
      <c r="V1019" s="155">
        <v>0.878787878787879</v>
      </c>
      <c r="W1019" s="173">
        <v>-0.0882352941176471</v>
      </c>
      <c r="X1019" s="158">
        <v>247</v>
      </c>
      <c r="Y1019" s="208">
        <v>225</v>
      </c>
      <c r="Z1019" s="208">
        <v>253</v>
      </c>
      <c r="AA1019" s="208">
        <v>233</v>
      </c>
      <c r="AB1019" s="209">
        <v>0.910931174089069</v>
      </c>
      <c r="AC1019" s="155">
        <v>0.920948616600791</v>
      </c>
      <c r="AD1019" s="173">
        <v>-0.0100174425117217</v>
      </c>
    </row>
    <row r="1020" spans="1:30">
      <c r="A1020" s="175" t="s">
        <v>927</v>
      </c>
      <c r="B1020" s="214" t="s">
        <v>1831</v>
      </c>
      <c r="C1020" s="214" t="s">
        <v>1019</v>
      </c>
      <c r="D1020" s="153">
        <v>30</v>
      </c>
      <c r="E1020" s="153">
        <v>29</v>
      </c>
      <c r="F1020" s="151">
        <v>30</v>
      </c>
      <c r="G1020" s="151">
        <v>30</v>
      </c>
      <c r="H1020" s="151">
        <v>30</v>
      </c>
      <c r="I1020" s="151">
        <v>29</v>
      </c>
      <c r="J1020" s="172">
        <v>0.9</v>
      </c>
      <c r="K1020" s="154">
        <v>0.966666666666667</v>
      </c>
      <c r="L1020" s="154">
        <v>1</v>
      </c>
      <c r="M1020" s="154">
        <v>0.966666666666667</v>
      </c>
      <c r="N1020" s="207">
        <v>784</v>
      </c>
      <c r="O1020" s="153">
        <v>755</v>
      </c>
      <c r="P1020" s="153">
        <v>29</v>
      </c>
      <c r="Q1020" s="151">
        <v>30</v>
      </c>
      <c r="R1020" s="151">
        <v>28</v>
      </c>
      <c r="S1020" s="154">
        <v>0.963010204081633</v>
      </c>
      <c r="T1020" s="154">
        <v>0.966666666666667</v>
      </c>
      <c r="U1020" s="155">
        <v>1</v>
      </c>
      <c r="V1020" s="155">
        <v>0.933333333333333</v>
      </c>
      <c r="W1020" s="173">
        <v>-0.0333333333333333</v>
      </c>
      <c r="X1020" s="158">
        <v>201</v>
      </c>
      <c r="Y1020" s="208">
        <v>194</v>
      </c>
      <c r="Z1020" s="208">
        <v>200</v>
      </c>
      <c r="AA1020" s="208">
        <v>191</v>
      </c>
      <c r="AB1020" s="209">
        <v>0.965174129353234</v>
      </c>
      <c r="AC1020" s="155">
        <v>0.955</v>
      </c>
      <c r="AD1020" s="173">
        <v>0.0101741293532339</v>
      </c>
    </row>
    <row r="1021" spans="1:30">
      <c r="A1021" s="175" t="s">
        <v>927</v>
      </c>
      <c r="B1021" s="214" t="s">
        <v>1831</v>
      </c>
      <c r="C1021" s="214" t="s">
        <v>1020</v>
      </c>
      <c r="D1021" s="153">
        <v>29</v>
      </c>
      <c r="E1021" s="153">
        <v>28</v>
      </c>
      <c r="F1021" s="151">
        <v>33</v>
      </c>
      <c r="G1021" s="151">
        <v>33</v>
      </c>
      <c r="H1021" s="151">
        <v>33</v>
      </c>
      <c r="I1021" s="151">
        <v>33</v>
      </c>
      <c r="J1021" s="172">
        <v>0.9</v>
      </c>
      <c r="K1021" s="154">
        <v>0.96551724137931</v>
      </c>
      <c r="L1021" s="154">
        <v>1</v>
      </c>
      <c r="M1021" s="154">
        <v>1</v>
      </c>
      <c r="N1021" s="207">
        <v>900</v>
      </c>
      <c r="O1021" s="153">
        <v>844</v>
      </c>
      <c r="P1021" s="153">
        <v>25</v>
      </c>
      <c r="Q1021" s="151">
        <v>30</v>
      </c>
      <c r="R1021" s="151">
        <v>32</v>
      </c>
      <c r="S1021" s="154">
        <v>0.937777777777778</v>
      </c>
      <c r="T1021" s="154">
        <v>0.862068965517241</v>
      </c>
      <c r="U1021" s="155">
        <v>0.909090909090909</v>
      </c>
      <c r="V1021" s="155">
        <v>0.96969696969697</v>
      </c>
      <c r="W1021" s="173">
        <v>-0.0470219435736677</v>
      </c>
      <c r="X1021" s="158">
        <v>229</v>
      </c>
      <c r="Y1021" s="208">
        <v>216</v>
      </c>
      <c r="Z1021" s="208">
        <v>232</v>
      </c>
      <c r="AA1021" s="208">
        <v>218</v>
      </c>
      <c r="AB1021" s="209">
        <v>0.943231441048035</v>
      </c>
      <c r="AC1021" s="155">
        <v>0.939655172413793</v>
      </c>
      <c r="AD1021" s="173">
        <v>0.00357626863424176</v>
      </c>
    </row>
    <row r="1022" spans="1:30">
      <c r="A1022" s="175" t="s">
        <v>927</v>
      </c>
      <c r="B1022" s="214" t="s">
        <v>1831</v>
      </c>
      <c r="C1022" s="214" t="s">
        <v>1021</v>
      </c>
      <c r="D1022" s="153">
        <v>43</v>
      </c>
      <c r="E1022" s="153">
        <v>38</v>
      </c>
      <c r="F1022" s="151">
        <v>45</v>
      </c>
      <c r="G1022" s="151">
        <v>42</v>
      </c>
      <c r="H1022" s="151">
        <v>43</v>
      </c>
      <c r="I1022" s="151">
        <v>42</v>
      </c>
      <c r="J1022" s="172">
        <v>0.9</v>
      </c>
      <c r="K1022" s="154">
        <v>0.883720930232558</v>
      </c>
      <c r="L1022" s="154">
        <v>0.933333333333333</v>
      </c>
      <c r="M1022" s="154">
        <v>0.976744186046512</v>
      </c>
      <c r="N1022" s="207">
        <v>1157</v>
      </c>
      <c r="O1022" s="153">
        <v>1092</v>
      </c>
      <c r="P1022" s="153">
        <v>37</v>
      </c>
      <c r="Q1022" s="151">
        <v>42</v>
      </c>
      <c r="R1022" s="151">
        <v>42</v>
      </c>
      <c r="S1022" s="154">
        <v>0.943820224719101</v>
      </c>
      <c r="T1022" s="154">
        <v>0.86046511627907</v>
      </c>
      <c r="U1022" s="155">
        <v>0.933333333333333</v>
      </c>
      <c r="V1022" s="155">
        <v>0.976744186046512</v>
      </c>
      <c r="W1022" s="173">
        <v>-0.0728682170542636</v>
      </c>
      <c r="X1022" s="158">
        <v>304</v>
      </c>
      <c r="Y1022" s="208">
        <v>289</v>
      </c>
      <c r="Z1022" s="208">
        <v>306</v>
      </c>
      <c r="AA1022" s="208">
        <v>287</v>
      </c>
      <c r="AB1022" s="209">
        <v>0.950657894736842</v>
      </c>
      <c r="AC1022" s="155">
        <v>0.937908496732026</v>
      </c>
      <c r="AD1022" s="173">
        <v>0.012749398004816</v>
      </c>
    </row>
    <row r="1023" spans="1:30">
      <c r="A1023" s="175" t="s">
        <v>927</v>
      </c>
      <c r="B1023" s="214" t="s">
        <v>1829</v>
      </c>
      <c r="C1023" s="214" t="s">
        <v>1022</v>
      </c>
      <c r="D1023" s="153">
        <v>31</v>
      </c>
      <c r="E1023" s="153">
        <v>30</v>
      </c>
      <c r="F1023" s="151">
        <v>33</v>
      </c>
      <c r="G1023" s="151">
        <v>33</v>
      </c>
      <c r="H1023" s="151">
        <v>35</v>
      </c>
      <c r="I1023" s="151">
        <v>35</v>
      </c>
      <c r="J1023" s="172">
        <v>0.9</v>
      </c>
      <c r="K1023" s="154">
        <v>0.967741935483871</v>
      </c>
      <c r="L1023" s="154">
        <v>1</v>
      </c>
      <c r="M1023" s="154">
        <v>1</v>
      </c>
      <c r="N1023" s="207">
        <v>966</v>
      </c>
      <c r="O1023" s="153">
        <v>924</v>
      </c>
      <c r="P1023" s="153">
        <v>30</v>
      </c>
      <c r="Q1023" s="151">
        <v>32</v>
      </c>
      <c r="R1023" s="151">
        <v>34</v>
      </c>
      <c r="S1023" s="154">
        <v>0.956521739130435</v>
      </c>
      <c r="T1023" s="154">
        <v>0.967741935483871</v>
      </c>
      <c r="U1023" s="155">
        <v>0.96969696969697</v>
      </c>
      <c r="V1023" s="155">
        <v>0.971428571428571</v>
      </c>
      <c r="W1023" s="173">
        <v>-0.00195503421309873</v>
      </c>
      <c r="X1023" s="158">
        <v>241</v>
      </c>
      <c r="Y1023" s="208">
        <v>235</v>
      </c>
      <c r="Z1023" s="208">
        <v>256</v>
      </c>
      <c r="AA1023" s="208">
        <v>246</v>
      </c>
      <c r="AB1023" s="209">
        <v>0.975103734439834</v>
      </c>
      <c r="AC1023" s="155">
        <v>0.9609375</v>
      </c>
      <c r="AD1023" s="173">
        <v>0.014166234439834</v>
      </c>
    </row>
    <row r="1024" spans="1:30">
      <c r="A1024" s="175" t="s">
        <v>927</v>
      </c>
      <c r="B1024" s="214" t="s">
        <v>1829</v>
      </c>
      <c r="C1024" s="214" t="s">
        <v>1023</v>
      </c>
      <c r="D1024" s="153">
        <v>21</v>
      </c>
      <c r="E1024" s="153">
        <v>21</v>
      </c>
      <c r="F1024" s="151">
        <v>21</v>
      </c>
      <c r="G1024" s="151">
        <v>21</v>
      </c>
      <c r="H1024" s="151">
        <v>22</v>
      </c>
      <c r="I1024" s="151">
        <v>22</v>
      </c>
      <c r="J1024" s="172">
        <v>0.9</v>
      </c>
      <c r="K1024" s="154">
        <v>1</v>
      </c>
      <c r="L1024" s="154">
        <v>1</v>
      </c>
      <c r="M1024" s="154">
        <v>1</v>
      </c>
      <c r="N1024" s="207">
        <v>585</v>
      </c>
      <c r="O1024" s="153">
        <v>489</v>
      </c>
      <c r="P1024" s="153">
        <v>18</v>
      </c>
      <c r="Q1024" s="151">
        <v>15</v>
      </c>
      <c r="R1024" s="151">
        <v>18</v>
      </c>
      <c r="S1024" s="154">
        <v>0.835897435897436</v>
      </c>
      <c r="T1024" s="154">
        <v>0.857142857142857</v>
      </c>
      <c r="U1024" s="155">
        <v>0.714285714285714</v>
      </c>
      <c r="V1024" s="155">
        <v>0.818181818181818</v>
      </c>
      <c r="W1024" s="173">
        <v>0.142857142857143</v>
      </c>
      <c r="X1024" s="158">
        <v>154</v>
      </c>
      <c r="Y1024" s="208">
        <v>124</v>
      </c>
      <c r="Z1024" s="208">
        <v>153</v>
      </c>
      <c r="AA1024" s="208">
        <v>129</v>
      </c>
      <c r="AB1024" s="209">
        <v>0.805194805194805</v>
      </c>
      <c r="AC1024" s="155">
        <v>0.843137254901961</v>
      </c>
      <c r="AD1024" s="173">
        <v>-0.0379424497071555</v>
      </c>
    </row>
    <row r="1025" spans="1:30">
      <c r="A1025" s="175" t="s">
        <v>927</v>
      </c>
      <c r="B1025" s="214" t="s">
        <v>1829</v>
      </c>
      <c r="C1025" s="214" t="s">
        <v>1024</v>
      </c>
      <c r="D1025" s="153">
        <v>20</v>
      </c>
      <c r="E1025" s="153">
        <v>20</v>
      </c>
      <c r="F1025" s="151">
        <v>21</v>
      </c>
      <c r="G1025" s="151">
        <v>19</v>
      </c>
      <c r="H1025" s="151">
        <v>23</v>
      </c>
      <c r="I1025" s="151">
        <v>21</v>
      </c>
      <c r="J1025" s="172">
        <v>0.9</v>
      </c>
      <c r="K1025" s="154">
        <v>1</v>
      </c>
      <c r="L1025" s="154">
        <v>0.904761904761905</v>
      </c>
      <c r="M1025" s="154">
        <v>0.91304347826087</v>
      </c>
      <c r="N1025" s="207">
        <v>561</v>
      </c>
      <c r="O1025" s="153">
        <v>500</v>
      </c>
      <c r="P1025" s="153">
        <v>20</v>
      </c>
      <c r="Q1025" s="151">
        <v>19</v>
      </c>
      <c r="R1025" s="151">
        <v>20</v>
      </c>
      <c r="S1025" s="154">
        <v>0.89126559714795</v>
      </c>
      <c r="T1025" s="154">
        <v>1</v>
      </c>
      <c r="U1025" s="155">
        <v>0.904761904761905</v>
      </c>
      <c r="V1025" s="155">
        <v>0.869565217391304</v>
      </c>
      <c r="W1025" s="173">
        <v>0.0952380952380952</v>
      </c>
      <c r="X1025" s="158">
        <v>147</v>
      </c>
      <c r="Y1025" s="208">
        <v>130</v>
      </c>
      <c r="Z1025" s="208">
        <v>143</v>
      </c>
      <c r="AA1025" s="208">
        <v>136</v>
      </c>
      <c r="AB1025" s="209">
        <v>0.884353741496599</v>
      </c>
      <c r="AC1025" s="155">
        <v>0.951048951048951</v>
      </c>
      <c r="AD1025" s="173">
        <v>-0.0666952095523524</v>
      </c>
    </row>
    <row r="1026" spans="1:30">
      <c r="A1026" s="175" t="s">
        <v>927</v>
      </c>
      <c r="B1026" s="214" t="s">
        <v>1829</v>
      </c>
      <c r="C1026" s="214" t="s">
        <v>1025</v>
      </c>
      <c r="D1026" s="153">
        <v>10</v>
      </c>
      <c r="E1026" s="153">
        <v>10</v>
      </c>
      <c r="F1026" s="151">
        <v>10</v>
      </c>
      <c r="G1026" s="151">
        <v>10</v>
      </c>
      <c r="H1026" s="151">
        <v>10</v>
      </c>
      <c r="I1026" s="151">
        <v>10</v>
      </c>
      <c r="J1026" s="172">
        <v>0.9</v>
      </c>
      <c r="K1026" s="154">
        <v>1</v>
      </c>
      <c r="L1026" s="154">
        <v>1</v>
      </c>
      <c r="M1026" s="154">
        <v>1</v>
      </c>
      <c r="N1026" s="207">
        <v>254</v>
      </c>
      <c r="O1026" s="153">
        <v>194</v>
      </c>
      <c r="P1026" s="153">
        <v>9</v>
      </c>
      <c r="Q1026" s="151">
        <v>8</v>
      </c>
      <c r="R1026" s="151">
        <v>7</v>
      </c>
      <c r="S1026" s="154">
        <v>0.763779527559055</v>
      </c>
      <c r="T1026" s="154">
        <v>0.9</v>
      </c>
      <c r="U1026" s="155">
        <v>0.8</v>
      </c>
      <c r="V1026" s="155">
        <v>0.7</v>
      </c>
      <c r="W1026" s="173">
        <v>0.1</v>
      </c>
      <c r="X1026" s="158">
        <v>71</v>
      </c>
      <c r="Y1026" s="208">
        <v>55</v>
      </c>
      <c r="Z1026" s="208">
        <v>69</v>
      </c>
      <c r="AA1026" s="208">
        <v>51</v>
      </c>
      <c r="AB1026" s="209">
        <v>0.774647887323944</v>
      </c>
      <c r="AC1026" s="155">
        <v>0.739130434782609</v>
      </c>
      <c r="AD1026" s="173">
        <v>0.035517452541335</v>
      </c>
    </row>
    <row r="1027" spans="1:30">
      <c r="A1027" s="175" t="s">
        <v>927</v>
      </c>
      <c r="B1027" s="214" t="s">
        <v>1829</v>
      </c>
      <c r="C1027" s="214" t="s">
        <v>1026</v>
      </c>
      <c r="D1027" s="153">
        <v>0</v>
      </c>
      <c r="E1027" s="153">
        <v>0</v>
      </c>
      <c r="F1027" s="151">
        <v>0</v>
      </c>
      <c r="G1027" s="151">
        <v>0</v>
      </c>
      <c r="H1027" s="151">
        <v>0</v>
      </c>
      <c r="I1027" s="151">
        <v>0</v>
      </c>
      <c r="J1027" s="172">
        <v>0.9</v>
      </c>
      <c r="K1027" s="154">
        <v>0</v>
      </c>
      <c r="L1027" s="154">
        <v>0</v>
      </c>
      <c r="M1027" s="154">
        <v>0</v>
      </c>
      <c r="N1027" s="207">
        <v>0</v>
      </c>
      <c r="O1027" s="153">
        <v>0</v>
      </c>
      <c r="P1027" s="153">
        <v>0</v>
      </c>
      <c r="Q1027" s="151">
        <v>0</v>
      </c>
      <c r="R1027" s="151">
        <v>0</v>
      </c>
      <c r="S1027" s="154">
        <v>0</v>
      </c>
      <c r="T1027" s="154">
        <v>0</v>
      </c>
      <c r="U1027" s="155">
        <v>0</v>
      </c>
      <c r="V1027" s="155">
        <v>0</v>
      </c>
      <c r="W1027" s="173">
        <v>0</v>
      </c>
      <c r="X1027" s="158">
        <v>0</v>
      </c>
      <c r="Y1027" s="208">
        <v>0</v>
      </c>
      <c r="Z1027" s="208">
        <v>0</v>
      </c>
      <c r="AA1027" s="208">
        <v>0</v>
      </c>
      <c r="AB1027" s="209">
        <v>0</v>
      </c>
      <c r="AC1027" s="155">
        <v>0</v>
      </c>
      <c r="AD1027" s="173">
        <v>0</v>
      </c>
    </row>
    <row r="1028" spans="1:30">
      <c r="A1028" s="175" t="s">
        <v>927</v>
      </c>
      <c r="B1028" s="214" t="s">
        <v>1829</v>
      </c>
      <c r="C1028" s="214" t="s">
        <v>1027</v>
      </c>
      <c r="D1028" s="153">
        <v>30</v>
      </c>
      <c r="E1028" s="153">
        <v>27</v>
      </c>
      <c r="F1028" s="151">
        <v>33</v>
      </c>
      <c r="G1028" s="151">
        <v>30</v>
      </c>
      <c r="H1028" s="151">
        <v>38</v>
      </c>
      <c r="I1028" s="151">
        <v>38</v>
      </c>
      <c r="J1028" s="172">
        <v>0.9</v>
      </c>
      <c r="K1028" s="154">
        <v>0.9</v>
      </c>
      <c r="L1028" s="154">
        <v>0.909090909090909</v>
      </c>
      <c r="M1028" s="154">
        <v>1</v>
      </c>
      <c r="N1028" s="207">
        <v>981</v>
      </c>
      <c r="O1028" s="153">
        <v>847</v>
      </c>
      <c r="P1028" s="153">
        <v>22</v>
      </c>
      <c r="Q1028" s="151">
        <v>30</v>
      </c>
      <c r="R1028" s="151">
        <v>37</v>
      </c>
      <c r="S1028" s="154">
        <v>0.863404689092762</v>
      </c>
      <c r="T1028" s="154">
        <v>0.733333333333333</v>
      </c>
      <c r="U1028" s="155">
        <v>0.909090909090909</v>
      </c>
      <c r="V1028" s="155">
        <v>0.973684210526316</v>
      </c>
      <c r="W1028" s="173">
        <v>-0.175757575757576</v>
      </c>
      <c r="X1028" s="158">
        <v>249</v>
      </c>
      <c r="Y1028" s="208">
        <v>221</v>
      </c>
      <c r="Z1028" s="208">
        <v>256</v>
      </c>
      <c r="AA1028" s="208">
        <v>216</v>
      </c>
      <c r="AB1028" s="209">
        <v>0.887550200803213</v>
      </c>
      <c r="AC1028" s="155">
        <v>0.84375</v>
      </c>
      <c r="AD1028" s="173">
        <v>0.0438002008032129</v>
      </c>
    </row>
    <row r="1029" spans="1:30">
      <c r="A1029" s="175" t="s">
        <v>927</v>
      </c>
      <c r="B1029" s="214" t="s">
        <v>1829</v>
      </c>
      <c r="C1029" s="214" t="s">
        <v>1028</v>
      </c>
      <c r="D1029" s="153">
        <v>0</v>
      </c>
      <c r="E1029" s="153">
        <v>0</v>
      </c>
      <c r="F1029" s="151">
        <v>0</v>
      </c>
      <c r="G1029" s="151">
        <v>0</v>
      </c>
      <c r="H1029" s="151">
        <v>0</v>
      </c>
      <c r="I1029" s="151">
        <v>0</v>
      </c>
      <c r="J1029" s="172">
        <v>0.9</v>
      </c>
      <c r="K1029" s="154">
        <v>0</v>
      </c>
      <c r="L1029" s="154">
        <v>0</v>
      </c>
      <c r="M1029" s="154">
        <v>0</v>
      </c>
      <c r="N1029" s="207">
        <v>0</v>
      </c>
      <c r="O1029" s="153">
        <v>0</v>
      </c>
      <c r="P1029" s="153">
        <v>0</v>
      </c>
      <c r="Q1029" s="151">
        <v>0</v>
      </c>
      <c r="R1029" s="151">
        <v>0</v>
      </c>
      <c r="S1029" s="154">
        <v>0</v>
      </c>
      <c r="T1029" s="154">
        <v>0</v>
      </c>
      <c r="U1029" s="155">
        <v>0</v>
      </c>
      <c r="V1029" s="155">
        <v>0</v>
      </c>
      <c r="W1029" s="173">
        <v>0</v>
      </c>
      <c r="X1029" s="158">
        <v>0</v>
      </c>
      <c r="Y1029" s="208">
        <v>0</v>
      </c>
      <c r="Z1029" s="208">
        <v>0</v>
      </c>
      <c r="AA1029" s="208">
        <v>0</v>
      </c>
      <c r="AB1029" s="209">
        <v>0</v>
      </c>
      <c r="AC1029" s="155">
        <v>0</v>
      </c>
      <c r="AD1029" s="173">
        <v>0</v>
      </c>
    </row>
    <row r="1030" spans="1:30">
      <c r="A1030" s="175" t="s">
        <v>927</v>
      </c>
      <c r="B1030" s="214" t="s">
        <v>1829</v>
      </c>
      <c r="C1030" s="214" t="s">
        <v>1029</v>
      </c>
      <c r="D1030" s="153">
        <v>0</v>
      </c>
      <c r="E1030" s="153">
        <v>0</v>
      </c>
      <c r="F1030" s="151">
        <v>0</v>
      </c>
      <c r="G1030" s="151">
        <v>0</v>
      </c>
      <c r="H1030" s="151">
        <v>0</v>
      </c>
      <c r="I1030" s="151">
        <v>0</v>
      </c>
      <c r="J1030" s="172">
        <v>0.9</v>
      </c>
      <c r="K1030" s="154">
        <v>0</v>
      </c>
      <c r="L1030" s="154">
        <v>0</v>
      </c>
      <c r="M1030" s="154">
        <v>0</v>
      </c>
      <c r="N1030" s="207">
        <v>0</v>
      </c>
      <c r="O1030" s="153">
        <v>0</v>
      </c>
      <c r="P1030" s="153">
        <v>0</v>
      </c>
      <c r="Q1030" s="151">
        <v>0</v>
      </c>
      <c r="R1030" s="151">
        <v>0</v>
      </c>
      <c r="S1030" s="154">
        <v>0</v>
      </c>
      <c r="T1030" s="154">
        <v>0</v>
      </c>
      <c r="U1030" s="155">
        <v>0</v>
      </c>
      <c r="V1030" s="155">
        <v>0</v>
      </c>
      <c r="W1030" s="173">
        <v>0</v>
      </c>
      <c r="X1030" s="158">
        <v>0</v>
      </c>
      <c r="Y1030" s="208">
        <v>0</v>
      </c>
      <c r="Z1030" s="208">
        <v>0</v>
      </c>
      <c r="AA1030" s="208">
        <v>0</v>
      </c>
      <c r="AB1030" s="209">
        <v>0</v>
      </c>
      <c r="AC1030" s="155">
        <v>0</v>
      </c>
      <c r="AD1030" s="173">
        <v>0</v>
      </c>
    </row>
    <row r="1031" spans="1:30">
      <c r="A1031" s="175" t="s">
        <v>927</v>
      </c>
      <c r="B1031" s="214" t="s">
        <v>1829</v>
      </c>
      <c r="C1031" s="214" t="s">
        <v>1030</v>
      </c>
      <c r="D1031" s="153">
        <v>17</v>
      </c>
      <c r="E1031" s="153">
        <v>17</v>
      </c>
      <c r="F1031" s="151">
        <v>17</v>
      </c>
      <c r="G1031" s="151">
        <v>17</v>
      </c>
      <c r="H1031" s="151">
        <v>20</v>
      </c>
      <c r="I1031" s="151">
        <v>20</v>
      </c>
      <c r="J1031" s="172">
        <v>0.9</v>
      </c>
      <c r="K1031" s="154">
        <v>1</v>
      </c>
      <c r="L1031" s="154">
        <v>1</v>
      </c>
      <c r="M1031" s="154">
        <v>1</v>
      </c>
      <c r="N1031" s="207">
        <v>524</v>
      </c>
      <c r="O1031" s="153">
        <v>472</v>
      </c>
      <c r="P1031" s="153">
        <v>17</v>
      </c>
      <c r="Q1031" s="151">
        <v>14</v>
      </c>
      <c r="R1031" s="151">
        <v>17</v>
      </c>
      <c r="S1031" s="154">
        <v>0.900763358778626</v>
      </c>
      <c r="T1031" s="154">
        <v>1</v>
      </c>
      <c r="U1031" s="155">
        <v>0.823529411764706</v>
      </c>
      <c r="V1031" s="155">
        <v>0.85</v>
      </c>
      <c r="W1031" s="173">
        <v>0.176470588235294</v>
      </c>
      <c r="X1031" s="158">
        <v>129</v>
      </c>
      <c r="Y1031" s="208">
        <v>114</v>
      </c>
      <c r="Z1031" s="208">
        <v>136</v>
      </c>
      <c r="AA1031" s="208">
        <v>120</v>
      </c>
      <c r="AB1031" s="209">
        <v>0.883720930232558</v>
      </c>
      <c r="AC1031" s="155">
        <v>0.882352941176471</v>
      </c>
      <c r="AD1031" s="173">
        <v>0.00136798905608759</v>
      </c>
    </row>
    <row r="1032" spans="1:30">
      <c r="A1032" s="175" t="s">
        <v>927</v>
      </c>
      <c r="B1032" s="214" t="s">
        <v>1829</v>
      </c>
      <c r="C1032" s="214" t="s">
        <v>1031</v>
      </c>
      <c r="D1032" s="153">
        <v>0</v>
      </c>
      <c r="E1032" s="153">
        <v>0</v>
      </c>
      <c r="F1032" s="151">
        <v>0</v>
      </c>
      <c r="G1032" s="151">
        <v>0</v>
      </c>
      <c r="H1032" s="151">
        <v>0</v>
      </c>
      <c r="I1032" s="151">
        <v>0</v>
      </c>
      <c r="J1032" s="172">
        <v>0.9</v>
      </c>
      <c r="K1032" s="154">
        <v>0</v>
      </c>
      <c r="L1032" s="154">
        <v>0</v>
      </c>
      <c r="M1032" s="154">
        <v>0</v>
      </c>
      <c r="N1032" s="207">
        <v>0</v>
      </c>
      <c r="O1032" s="153">
        <v>0</v>
      </c>
      <c r="P1032" s="153">
        <v>0</v>
      </c>
      <c r="Q1032" s="151">
        <v>0</v>
      </c>
      <c r="R1032" s="151">
        <v>0</v>
      </c>
      <c r="S1032" s="154">
        <v>0</v>
      </c>
      <c r="T1032" s="154">
        <v>0</v>
      </c>
      <c r="U1032" s="155">
        <v>0</v>
      </c>
      <c r="V1032" s="155">
        <v>0</v>
      </c>
      <c r="W1032" s="173">
        <v>0</v>
      </c>
      <c r="X1032" s="158">
        <v>0</v>
      </c>
      <c r="Y1032" s="208">
        <v>0</v>
      </c>
      <c r="Z1032" s="208">
        <v>0</v>
      </c>
      <c r="AA1032" s="208">
        <v>0</v>
      </c>
      <c r="AB1032" s="209">
        <v>0</v>
      </c>
      <c r="AC1032" s="155">
        <v>0</v>
      </c>
      <c r="AD1032" s="173">
        <v>0</v>
      </c>
    </row>
    <row r="1033" spans="1:30">
      <c r="A1033" s="175" t="s">
        <v>927</v>
      </c>
      <c r="B1033" s="214" t="s">
        <v>1829</v>
      </c>
      <c r="C1033" s="214" t="s">
        <v>1032</v>
      </c>
      <c r="D1033" s="153">
        <v>10</v>
      </c>
      <c r="E1033" s="153">
        <v>10</v>
      </c>
      <c r="F1033" s="151">
        <v>14</v>
      </c>
      <c r="G1033" s="151">
        <v>14</v>
      </c>
      <c r="H1033" s="151">
        <v>16</v>
      </c>
      <c r="I1033" s="151">
        <v>16</v>
      </c>
      <c r="J1033" s="172">
        <v>0.9</v>
      </c>
      <c r="K1033" s="154">
        <v>1</v>
      </c>
      <c r="L1033" s="154">
        <v>1</v>
      </c>
      <c r="M1033" s="154">
        <v>1</v>
      </c>
      <c r="N1033" s="207">
        <v>388</v>
      </c>
      <c r="O1033" s="153">
        <v>321</v>
      </c>
      <c r="P1033" s="153">
        <v>8</v>
      </c>
      <c r="Q1033" s="151">
        <v>12</v>
      </c>
      <c r="R1033" s="151">
        <v>13</v>
      </c>
      <c r="S1033" s="154">
        <v>0.827319587628866</v>
      </c>
      <c r="T1033" s="154">
        <v>0.8</v>
      </c>
      <c r="U1033" s="155">
        <v>0.857142857142857</v>
      </c>
      <c r="V1033" s="155">
        <v>0.8125</v>
      </c>
      <c r="W1033" s="173">
        <v>-0.0571428571428571</v>
      </c>
      <c r="X1033" s="158">
        <v>102</v>
      </c>
      <c r="Y1033" s="208">
        <v>76</v>
      </c>
      <c r="Z1033" s="208">
        <v>97</v>
      </c>
      <c r="AA1033" s="208">
        <v>80</v>
      </c>
      <c r="AB1033" s="209">
        <v>0.745098039215686</v>
      </c>
      <c r="AC1033" s="155">
        <v>0.824742268041237</v>
      </c>
      <c r="AD1033" s="173">
        <v>-0.0796442288255508</v>
      </c>
    </row>
    <row r="1034" spans="1:30">
      <c r="A1034" s="175" t="s">
        <v>927</v>
      </c>
      <c r="B1034" s="214" t="s">
        <v>1829</v>
      </c>
      <c r="C1034" s="214" t="s">
        <v>1033</v>
      </c>
      <c r="D1034" s="153">
        <v>27</v>
      </c>
      <c r="E1034" s="153">
        <v>27</v>
      </c>
      <c r="F1034" s="151">
        <v>25</v>
      </c>
      <c r="G1034" s="151">
        <v>25</v>
      </c>
      <c r="H1034" s="151">
        <v>28</v>
      </c>
      <c r="I1034" s="151">
        <v>28</v>
      </c>
      <c r="J1034" s="172">
        <v>0.9</v>
      </c>
      <c r="K1034" s="154">
        <v>1</v>
      </c>
      <c r="L1034" s="154">
        <v>1</v>
      </c>
      <c r="M1034" s="154">
        <v>1</v>
      </c>
      <c r="N1034" s="207">
        <v>739</v>
      </c>
      <c r="O1034" s="153">
        <v>675</v>
      </c>
      <c r="P1034" s="153">
        <v>25</v>
      </c>
      <c r="Q1034" s="151">
        <v>23</v>
      </c>
      <c r="R1034" s="151">
        <v>25</v>
      </c>
      <c r="S1034" s="154">
        <v>0.91339648173207</v>
      </c>
      <c r="T1034" s="154">
        <v>0.925925925925926</v>
      </c>
      <c r="U1034" s="155">
        <v>0.92</v>
      </c>
      <c r="V1034" s="155">
        <v>0.892857142857143</v>
      </c>
      <c r="W1034" s="173">
        <v>0.00592592592592589</v>
      </c>
      <c r="X1034" s="158">
        <v>191</v>
      </c>
      <c r="Y1034" s="208">
        <v>167</v>
      </c>
      <c r="Z1034" s="208">
        <v>190</v>
      </c>
      <c r="AA1034" s="208">
        <v>173</v>
      </c>
      <c r="AB1034" s="209">
        <v>0.87434554973822</v>
      </c>
      <c r="AC1034" s="155">
        <v>0.910526315789474</v>
      </c>
      <c r="AD1034" s="173">
        <v>-0.0361807660512539</v>
      </c>
    </row>
    <row r="1035" spans="1:30">
      <c r="A1035" s="175" t="s">
        <v>927</v>
      </c>
      <c r="B1035" s="214" t="s">
        <v>1829</v>
      </c>
      <c r="C1035" s="214" t="s">
        <v>1034</v>
      </c>
      <c r="D1035" s="153">
        <v>15</v>
      </c>
      <c r="E1035" s="153">
        <v>15</v>
      </c>
      <c r="F1035" s="151">
        <v>16</v>
      </c>
      <c r="G1035" s="151">
        <v>16</v>
      </c>
      <c r="H1035" s="151">
        <v>16</v>
      </c>
      <c r="I1035" s="151">
        <v>16</v>
      </c>
      <c r="J1035" s="172">
        <v>0.9</v>
      </c>
      <c r="K1035" s="154">
        <v>1</v>
      </c>
      <c r="L1035" s="154">
        <v>1</v>
      </c>
      <c r="M1035" s="154">
        <v>1</v>
      </c>
      <c r="N1035" s="207">
        <v>420</v>
      </c>
      <c r="O1035" s="153">
        <v>358</v>
      </c>
      <c r="P1035" s="153">
        <v>10</v>
      </c>
      <c r="Q1035" s="151">
        <v>16</v>
      </c>
      <c r="R1035" s="151">
        <v>12</v>
      </c>
      <c r="S1035" s="154">
        <v>0.852380952380952</v>
      </c>
      <c r="T1035" s="154">
        <v>0.666666666666667</v>
      </c>
      <c r="U1035" s="155">
        <v>1</v>
      </c>
      <c r="V1035" s="155">
        <v>0.75</v>
      </c>
      <c r="W1035" s="173">
        <v>-0.333333333333333</v>
      </c>
      <c r="X1035" s="158">
        <v>106</v>
      </c>
      <c r="Y1035" s="208">
        <v>89</v>
      </c>
      <c r="Z1035" s="208">
        <v>111</v>
      </c>
      <c r="AA1035" s="208">
        <v>95</v>
      </c>
      <c r="AB1035" s="209">
        <v>0.839622641509434</v>
      </c>
      <c r="AC1035" s="155">
        <v>0.855855855855856</v>
      </c>
      <c r="AD1035" s="173">
        <v>-0.0162332143464219</v>
      </c>
    </row>
    <row r="1036" spans="1:30">
      <c r="A1036" s="175" t="s">
        <v>927</v>
      </c>
      <c r="B1036" s="214" t="s">
        <v>1829</v>
      </c>
      <c r="C1036" s="214" t="s">
        <v>1035</v>
      </c>
      <c r="D1036" s="153">
        <v>20</v>
      </c>
      <c r="E1036" s="153">
        <v>19</v>
      </c>
      <c r="F1036" s="151">
        <v>22</v>
      </c>
      <c r="G1036" s="151">
        <v>20</v>
      </c>
      <c r="H1036" s="151">
        <v>23</v>
      </c>
      <c r="I1036" s="151">
        <v>23</v>
      </c>
      <c r="J1036" s="172">
        <v>0.9</v>
      </c>
      <c r="K1036" s="154">
        <v>0.95</v>
      </c>
      <c r="L1036" s="154">
        <v>0.909090909090909</v>
      </c>
      <c r="M1036" s="154">
        <v>1</v>
      </c>
      <c r="N1036" s="207">
        <v>593</v>
      </c>
      <c r="O1036" s="153">
        <v>573</v>
      </c>
      <c r="P1036" s="153">
        <v>19</v>
      </c>
      <c r="Q1036" s="151">
        <v>20</v>
      </c>
      <c r="R1036" s="151">
        <v>23</v>
      </c>
      <c r="S1036" s="154">
        <v>0.966273187183811</v>
      </c>
      <c r="T1036" s="154">
        <v>0.95</v>
      </c>
      <c r="U1036" s="155">
        <v>0.909090909090909</v>
      </c>
      <c r="V1036" s="155">
        <v>1</v>
      </c>
      <c r="W1036" s="173">
        <v>0.0409090909090909</v>
      </c>
      <c r="X1036" s="158">
        <v>151</v>
      </c>
      <c r="Y1036" s="208">
        <v>147</v>
      </c>
      <c r="Z1036" s="208">
        <v>160</v>
      </c>
      <c r="AA1036" s="208">
        <v>155</v>
      </c>
      <c r="AB1036" s="209">
        <v>0.973509933774834</v>
      </c>
      <c r="AC1036" s="155">
        <v>0.96875</v>
      </c>
      <c r="AD1036" s="173">
        <v>0.00475993377483441</v>
      </c>
    </row>
    <row r="1037" spans="1:30">
      <c r="A1037" s="175" t="s">
        <v>927</v>
      </c>
      <c r="B1037" s="214" t="s">
        <v>1829</v>
      </c>
      <c r="C1037" s="214" t="s">
        <v>1036</v>
      </c>
      <c r="D1037" s="153">
        <v>29</v>
      </c>
      <c r="E1037" s="153">
        <v>28</v>
      </c>
      <c r="F1037" s="151">
        <v>29</v>
      </c>
      <c r="G1037" s="151">
        <v>28</v>
      </c>
      <c r="H1037" s="151">
        <v>32</v>
      </c>
      <c r="I1037" s="151">
        <v>31</v>
      </c>
      <c r="J1037" s="172">
        <v>0.9</v>
      </c>
      <c r="K1037" s="154">
        <v>0.96551724137931</v>
      </c>
      <c r="L1037" s="154">
        <v>0.96551724137931</v>
      </c>
      <c r="M1037" s="154">
        <v>0.96875</v>
      </c>
      <c r="N1037" s="207">
        <v>779</v>
      </c>
      <c r="O1037" s="153">
        <v>571</v>
      </c>
      <c r="P1037" s="153">
        <v>21</v>
      </c>
      <c r="Q1037" s="151">
        <v>21</v>
      </c>
      <c r="R1037" s="151">
        <v>22</v>
      </c>
      <c r="S1037" s="154">
        <v>0.732991014120667</v>
      </c>
      <c r="T1037" s="154">
        <v>0.724137931034483</v>
      </c>
      <c r="U1037" s="155">
        <v>0.724137931034483</v>
      </c>
      <c r="V1037" s="155">
        <v>0.6875</v>
      </c>
      <c r="W1037" s="173">
        <v>0</v>
      </c>
      <c r="X1037" s="158">
        <v>210</v>
      </c>
      <c r="Y1037" s="208">
        <v>152</v>
      </c>
      <c r="Z1037" s="208">
        <v>202</v>
      </c>
      <c r="AA1037" s="208">
        <v>149</v>
      </c>
      <c r="AB1037" s="209">
        <v>0.723809523809524</v>
      </c>
      <c r="AC1037" s="155">
        <v>0.737623762376238</v>
      </c>
      <c r="AD1037" s="173">
        <v>-0.0138142385667138</v>
      </c>
    </row>
    <row r="1038" spans="1:30">
      <c r="A1038" s="175" t="s">
        <v>927</v>
      </c>
      <c r="B1038" s="214" t="s">
        <v>1829</v>
      </c>
      <c r="C1038" s="214" t="s">
        <v>1037</v>
      </c>
      <c r="D1038" s="153">
        <v>21</v>
      </c>
      <c r="E1038" s="153">
        <v>21</v>
      </c>
      <c r="F1038" s="151">
        <v>29</v>
      </c>
      <c r="G1038" s="151">
        <v>29</v>
      </c>
      <c r="H1038" s="151">
        <v>29</v>
      </c>
      <c r="I1038" s="151">
        <v>29</v>
      </c>
      <c r="J1038" s="172">
        <v>0.9</v>
      </c>
      <c r="K1038" s="154">
        <v>1</v>
      </c>
      <c r="L1038" s="154">
        <v>1</v>
      </c>
      <c r="M1038" s="154">
        <v>1</v>
      </c>
      <c r="N1038" s="207">
        <v>760</v>
      </c>
      <c r="O1038" s="153">
        <v>724</v>
      </c>
      <c r="P1038" s="153">
        <v>21</v>
      </c>
      <c r="Q1038" s="151">
        <v>28</v>
      </c>
      <c r="R1038" s="151">
        <v>29</v>
      </c>
      <c r="S1038" s="154">
        <v>0.952631578947368</v>
      </c>
      <c r="T1038" s="154">
        <v>1</v>
      </c>
      <c r="U1038" s="155">
        <v>0.96551724137931</v>
      </c>
      <c r="V1038" s="155">
        <v>1</v>
      </c>
      <c r="W1038" s="173">
        <v>0.0344827586206896</v>
      </c>
      <c r="X1038" s="158">
        <v>194</v>
      </c>
      <c r="Y1038" s="208">
        <v>188</v>
      </c>
      <c r="Z1038" s="208">
        <v>198</v>
      </c>
      <c r="AA1038" s="208">
        <v>187</v>
      </c>
      <c r="AB1038" s="209">
        <v>0.969072164948454</v>
      </c>
      <c r="AC1038" s="155">
        <v>0.944444444444444</v>
      </c>
      <c r="AD1038" s="173">
        <v>0.0246277205040092</v>
      </c>
    </row>
    <row r="1039" spans="1:30">
      <c r="A1039" s="175" t="s">
        <v>927</v>
      </c>
      <c r="B1039" s="214" t="s">
        <v>1829</v>
      </c>
      <c r="C1039" s="214" t="s">
        <v>1038</v>
      </c>
      <c r="D1039" s="153">
        <v>12</v>
      </c>
      <c r="E1039" s="153">
        <v>12</v>
      </c>
      <c r="F1039" s="151">
        <v>14</v>
      </c>
      <c r="G1039" s="151">
        <v>13</v>
      </c>
      <c r="H1039" s="151">
        <v>16</v>
      </c>
      <c r="I1039" s="151">
        <v>16</v>
      </c>
      <c r="J1039" s="172">
        <v>0.9</v>
      </c>
      <c r="K1039" s="154">
        <v>1</v>
      </c>
      <c r="L1039" s="154">
        <v>0.928571428571429</v>
      </c>
      <c r="M1039" s="154">
        <v>1</v>
      </c>
      <c r="N1039" s="207">
        <v>394</v>
      </c>
      <c r="O1039" s="153">
        <v>301</v>
      </c>
      <c r="P1039" s="153">
        <v>9</v>
      </c>
      <c r="Q1039" s="151">
        <v>10</v>
      </c>
      <c r="R1039" s="151">
        <v>13</v>
      </c>
      <c r="S1039" s="154">
        <v>0.763959390862944</v>
      </c>
      <c r="T1039" s="154">
        <v>0.75</v>
      </c>
      <c r="U1039" s="155">
        <v>0.714285714285714</v>
      </c>
      <c r="V1039" s="155">
        <v>0.8125</v>
      </c>
      <c r="W1039" s="173">
        <v>0.0357142857142857</v>
      </c>
      <c r="X1039" s="158">
        <v>102</v>
      </c>
      <c r="Y1039" s="208">
        <v>77</v>
      </c>
      <c r="Z1039" s="208">
        <v>105</v>
      </c>
      <c r="AA1039" s="208">
        <v>82</v>
      </c>
      <c r="AB1039" s="209">
        <v>0.754901960784314</v>
      </c>
      <c r="AC1039" s="155">
        <v>0.780952380952381</v>
      </c>
      <c r="AD1039" s="173">
        <v>-0.0260504201680672</v>
      </c>
    </row>
    <row r="1040" spans="1:30">
      <c r="A1040" s="175" t="s">
        <v>927</v>
      </c>
      <c r="B1040" s="214" t="s">
        <v>1829</v>
      </c>
      <c r="C1040" s="214" t="s">
        <v>1039</v>
      </c>
      <c r="D1040" s="153">
        <v>10</v>
      </c>
      <c r="E1040" s="153">
        <v>10</v>
      </c>
      <c r="F1040" s="151">
        <v>8</v>
      </c>
      <c r="G1040" s="151">
        <v>8</v>
      </c>
      <c r="H1040" s="151">
        <v>10</v>
      </c>
      <c r="I1040" s="151">
        <v>10</v>
      </c>
      <c r="J1040" s="172">
        <v>0.9</v>
      </c>
      <c r="K1040" s="154">
        <v>1</v>
      </c>
      <c r="L1040" s="154">
        <v>1</v>
      </c>
      <c r="M1040" s="154">
        <v>1</v>
      </c>
      <c r="N1040" s="207">
        <v>244</v>
      </c>
      <c r="O1040" s="153">
        <v>182</v>
      </c>
      <c r="P1040" s="153">
        <v>6</v>
      </c>
      <c r="Q1040" s="151">
        <v>5</v>
      </c>
      <c r="R1040" s="151">
        <v>10</v>
      </c>
      <c r="S1040" s="154">
        <v>0.745901639344262</v>
      </c>
      <c r="T1040" s="154">
        <v>0.6</v>
      </c>
      <c r="U1040" s="155">
        <v>0.625</v>
      </c>
      <c r="V1040" s="155">
        <v>1</v>
      </c>
      <c r="W1040" s="173">
        <v>-0.025</v>
      </c>
      <c r="X1040" s="158">
        <v>67</v>
      </c>
      <c r="Y1040" s="208">
        <v>52</v>
      </c>
      <c r="Z1040" s="208">
        <v>67</v>
      </c>
      <c r="AA1040" s="208">
        <v>43</v>
      </c>
      <c r="AB1040" s="209">
        <v>0.776119402985075</v>
      </c>
      <c r="AC1040" s="155">
        <v>0.641791044776119</v>
      </c>
      <c r="AD1040" s="173">
        <v>0.134328358208955</v>
      </c>
    </row>
    <row r="1041" spans="1:30">
      <c r="A1041" s="175" t="s">
        <v>927</v>
      </c>
      <c r="B1041" s="214" t="s">
        <v>1830</v>
      </c>
      <c r="C1041" s="214" t="s">
        <v>1040</v>
      </c>
      <c r="D1041" s="153">
        <v>19</v>
      </c>
      <c r="E1041" s="153">
        <v>18</v>
      </c>
      <c r="F1041" s="151">
        <v>21</v>
      </c>
      <c r="G1041" s="151">
        <v>21</v>
      </c>
      <c r="H1041" s="151">
        <v>25</v>
      </c>
      <c r="I1041" s="151">
        <v>24</v>
      </c>
      <c r="J1041" s="172">
        <v>0.9</v>
      </c>
      <c r="K1041" s="154">
        <v>0.947368421052632</v>
      </c>
      <c r="L1041" s="154">
        <v>1</v>
      </c>
      <c r="M1041" s="154">
        <v>0.96</v>
      </c>
      <c r="N1041" s="207">
        <v>626</v>
      </c>
      <c r="O1041" s="153">
        <v>539</v>
      </c>
      <c r="P1041" s="153">
        <v>15</v>
      </c>
      <c r="Q1041" s="151">
        <v>18</v>
      </c>
      <c r="R1041" s="151">
        <v>23</v>
      </c>
      <c r="S1041" s="154">
        <v>0.861022364217252</v>
      </c>
      <c r="T1041" s="154">
        <v>0.789473684210526</v>
      </c>
      <c r="U1041" s="155">
        <v>0.857142857142857</v>
      </c>
      <c r="V1041" s="155">
        <v>0.92</v>
      </c>
      <c r="W1041" s="173">
        <v>-0.0676691729323308</v>
      </c>
      <c r="X1041" s="158">
        <v>161</v>
      </c>
      <c r="Y1041" s="208">
        <v>136</v>
      </c>
      <c r="Z1041" s="208">
        <v>164</v>
      </c>
      <c r="AA1041" s="208">
        <v>144</v>
      </c>
      <c r="AB1041" s="209">
        <v>0.84472049689441</v>
      </c>
      <c r="AC1041" s="155">
        <v>0.878048780487805</v>
      </c>
      <c r="AD1041" s="173">
        <v>-0.0333282835933949</v>
      </c>
    </row>
    <row r="1042" spans="1:30">
      <c r="A1042" s="175" t="s">
        <v>927</v>
      </c>
      <c r="B1042" s="214" t="s">
        <v>1830</v>
      </c>
      <c r="C1042" s="214" t="s">
        <v>1041</v>
      </c>
      <c r="D1042" s="153">
        <v>0</v>
      </c>
      <c r="E1042" s="153">
        <v>0</v>
      </c>
      <c r="F1042" s="151">
        <v>0</v>
      </c>
      <c r="G1042" s="151">
        <v>0</v>
      </c>
      <c r="H1042" s="151">
        <v>0</v>
      </c>
      <c r="I1042" s="151">
        <v>0</v>
      </c>
      <c r="J1042" s="172">
        <v>0.9</v>
      </c>
      <c r="K1042" s="154">
        <v>0</v>
      </c>
      <c r="L1042" s="154">
        <v>0</v>
      </c>
      <c r="M1042" s="154">
        <v>0</v>
      </c>
      <c r="N1042" s="207">
        <v>0</v>
      </c>
      <c r="O1042" s="153">
        <v>0</v>
      </c>
      <c r="P1042" s="153">
        <v>0</v>
      </c>
      <c r="Q1042" s="151">
        <v>0</v>
      </c>
      <c r="R1042" s="151">
        <v>0</v>
      </c>
      <c r="S1042" s="154">
        <v>0</v>
      </c>
      <c r="T1042" s="154">
        <v>0</v>
      </c>
      <c r="U1042" s="155">
        <v>0</v>
      </c>
      <c r="V1042" s="155">
        <v>0</v>
      </c>
      <c r="W1042" s="173">
        <v>0</v>
      </c>
      <c r="X1042" s="158">
        <v>0</v>
      </c>
      <c r="Y1042" s="208">
        <v>0</v>
      </c>
      <c r="Z1042" s="208">
        <v>0</v>
      </c>
      <c r="AA1042" s="208">
        <v>0</v>
      </c>
      <c r="AB1042" s="209">
        <v>0</v>
      </c>
      <c r="AC1042" s="155">
        <v>0</v>
      </c>
      <c r="AD1042" s="173">
        <v>0</v>
      </c>
    </row>
    <row r="1043" spans="1:30">
      <c r="A1043" s="175" t="s">
        <v>927</v>
      </c>
      <c r="B1043" s="214" t="s">
        <v>1830</v>
      </c>
      <c r="C1043" s="214" t="s">
        <v>1042</v>
      </c>
      <c r="D1043" s="153">
        <v>0</v>
      </c>
      <c r="E1043" s="153">
        <v>0</v>
      </c>
      <c r="F1043" s="151">
        <v>0</v>
      </c>
      <c r="G1043" s="151">
        <v>0</v>
      </c>
      <c r="H1043" s="151">
        <v>0</v>
      </c>
      <c r="I1043" s="151">
        <v>0</v>
      </c>
      <c r="J1043" s="172">
        <v>0.9</v>
      </c>
      <c r="K1043" s="154">
        <v>0</v>
      </c>
      <c r="L1043" s="154">
        <v>0</v>
      </c>
      <c r="M1043" s="154">
        <v>0</v>
      </c>
      <c r="N1043" s="207">
        <v>0</v>
      </c>
      <c r="O1043" s="153">
        <v>0</v>
      </c>
      <c r="P1043" s="153">
        <v>0</v>
      </c>
      <c r="Q1043" s="151">
        <v>0</v>
      </c>
      <c r="R1043" s="151">
        <v>0</v>
      </c>
      <c r="S1043" s="154">
        <v>0</v>
      </c>
      <c r="T1043" s="154">
        <v>0</v>
      </c>
      <c r="U1043" s="155">
        <v>0</v>
      </c>
      <c r="V1043" s="155">
        <v>0</v>
      </c>
      <c r="W1043" s="173">
        <v>0</v>
      </c>
      <c r="X1043" s="158">
        <v>0</v>
      </c>
      <c r="Y1043" s="208">
        <v>0</v>
      </c>
      <c r="Z1043" s="208">
        <v>0</v>
      </c>
      <c r="AA1043" s="208">
        <v>0</v>
      </c>
      <c r="AB1043" s="209">
        <v>0</v>
      </c>
      <c r="AC1043" s="155">
        <v>0</v>
      </c>
      <c r="AD1043" s="173">
        <v>0</v>
      </c>
    </row>
    <row r="1044" spans="1:30">
      <c r="A1044" s="175" t="s">
        <v>927</v>
      </c>
      <c r="B1044" s="214" t="s">
        <v>1830</v>
      </c>
      <c r="C1044" s="214" t="s">
        <v>1043</v>
      </c>
      <c r="D1044" s="153">
        <v>0</v>
      </c>
      <c r="E1044" s="153">
        <v>0</v>
      </c>
      <c r="F1044" s="151">
        <v>0</v>
      </c>
      <c r="G1044" s="151">
        <v>0</v>
      </c>
      <c r="H1044" s="151">
        <v>0</v>
      </c>
      <c r="I1044" s="151">
        <v>0</v>
      </c>
      <c r="J1044" s="172">
        <v>0.9</v>
      </c>
      <c r="K1044" s="154">
        <v>0</v>
      </c>
      <c r="L1044" s="154">
        <v>0</v>
      </c>
      <c r="M1044" s="154">
        <v>0</v>
      </c>
      <c r="N1044" s="207">
        <v>0</v>
      </c>
      <c r="O1044" s="153">
        <v>0</v>
      </c>
      <c r="P1044" s="153">
        <v>0</v>
      </c>
      <c r="Q1044" s="151">
        <v>0</v>
      </c>
      <c r="R1044" s="151">
        <v>0</v>
      </c>
      <c r="S1044" s="154">
        <v>0</v>
      </c>
      <c r="T1044" s="154">
        <v>0</v>
      </c>
      <c r="U1044" s="155">
        <v>0</v>
      </c>
      <c r="V1044" s="155">
        <v>0</v>
      </c>
      <c r="W1044" s="173">
        <v>0</v>
      </c>
      <c r="X1044" s="158">
        <v>0</v>
      </c>
      <c r="Y1044" s="208">
        <v>0</v>
      </c>
      <c r="Z1044" s="208">
        <v>0</v>
      </c>
      <c r="AA1044" s="208">
        <v>0</v>
      </c>
      <c r="AB1044" s="209">
        <v>0</v>
      </c>
      <c r="AC1044" s="155">
        <v>0</v>
      </c>
      <c r="AD1044" s="173">
        <v>0</v>
      </c>
    </row>
    <row r="1045" spans="1:30">
      <c r="A1045" s="175" t="s">
        <v>927</v>
      </c>
      <c r="B1045" s="214" t="s">
        <v>1830</v>
      </c>
      <c r="C1045" s="214" t="s">
        <v>1044</v>
      </c>
      <c r="D1045" s="153">
        <v>33</v>
      </c>
      <c r="E1045" s="153">
        <v>30</v>
      </c>
      <c r="F1045" s="151">
        <v>33</v>
      </c>
      <c r="G1045" s="151">
        <v>29</v>
      </c>
      <c r="H1045" s="151">
        <v>41</v>
      </c>
      <c r="I1045" s="151">
        <v>41</v>
      </c>
      <c r="J1045" s="172">
        <v>0.9</v>
      </c>
      <c r="K1045" s="154">
        <v>0.909090909090909</v>
      </c>
      <c r="L1045" s="154">
        <v>0.878787878787879</v>
      </c>
      <c r="M1045" s="154">
        <v>1</v>
      </c>
      <c r="N1045" s="207">
        <v>1068</v>
      </c>
      <c r="O1045" s="153">
        <v>929</v>
      </c>
      <c r="P1045" s="153">
        <v>26</v>
      </c>
      <c r="Q1045" s="151">
        <v>25</v>
      </c>
      <c r="R1045" s="151">
        <v>35</v>
      </c>
      <c r="S1045" s="154">
        <v>0.869850187265918</v>
      </c>
      <c r="T1045" s="154">
        <v>0.787878787878788</v>
      </c>
      <c r="U1045" s="155">
        <v>0.757575757575758</v>
      </c>
      <c r="V1045" s="155">
        <v>0.853658536585366</v>
      </c>
      <c r="W1045" s="173">
        <v>0.0303030303030303</v>
      </c>
      <c r="X1045" s="158">
        <v>275</v>
      </c>
      <c r="Y1045" s="208">
        <v>236</v>
      </c>
      <c r="Z1045" s="208">
        <v>279</v>
      </c>
      <c r="AA1045" s="208">
        <v>252</v>
      </c>
      <c r="AB1045" s="209">
        <v>0.858181818181818</v>
      </c>
      <c r="AC1045" s="155">
        <v>0.903225806451613</v>
      </c>
      <c r="AD1045" s="173">
        <v>-0.0450439882697947</v>
      </c>
    </row>
    <row r="1046" spans="1:30">
      <c r="A1046" s="175" t="s">
        <v>927</v>
      </c>
      <c r="B1046" s="214" t="s">
        <v>1830</v>
      </c>
      <c r="C1046" s="214" t="s">
        <v>1045</v>
      </c>
      <c r="D1046" s="153">
        <v>0</v>
      </c>
      <c r="E1046" s="153">
        <v>0</v>
      </c>
      <c r="F1046" s="151">
        <v>0</v>
      </c>
      <c r="G1046" s="151">
        <v>0</v>
      </c>
      <c r="H1046" s="151">
        <v>0</v>
      </c>
      <c r="I1046" s="151">
        <v>0</v>
      </c>
      <c r="J1046" s="172">
        <v>0.9</v>
      </c>
      <c r="K1046" s="154">
        <v>0</v>
      </c>
      <c r="L1046" s="154">
        <v>0</v>
      </c>
      <c r="M1046" s="154">
        <v>0</v>
      </c>
      <c r="N1046" s="207">
        <v>0</v>
      </c>
      <c r="O1046" s="153">
        <v>0</v>
      </c>
      <c r="P1046" s="153">
        <v>0</v>
      </c>
      <c r="Q1046" s="151">
        <v>0</v>
      </c>
      <c r="R1046" s="151">
        <v>0</v>
      </c>
      <c r="S1046" s="154">
        <v>0</v>
      </c>
      <c r="T1046" s="154">
        <v>0</v>
      </c>
      <c r="U1046" s="155">
        <v>0</v>
      </c>
      <c r="V1046" s="155">
        <v>0</v>
      </c>
      <c r="W1046" s="173">
        <v>0</v>
      </c>
      <c r="X1046" s="158">
        <v>0</v>
      </c>
      <c r="Y1046" s="208">
        <v>0</v>
      </c>
      <c r="Z1046" s="208">
        <v>0</v>
      </c>
      <c r="AA1046" s="208">
        <v>0</v>
      </c>
      <c r="AB1046" s="209">
        <v>0</v>
      </c>
      <c r="AC1046" s="155">
        <v>0</v>
      </c>
      <c r="AD1046" s="173">
        <v>0</v>
      </c>
    </row>
    <row r="1047" spans="1:30">
      <c r="A1047" s="175" t="s">
        <v>927</v>
      </c>
      <c r="B1047" s="214" t="s">
        <v>1830</v>
      </c>
      <c r="C1047" s="214" t="s">
        <v>1046</v>
      </c>
      <c r="D1047" s="153">
        <v>29</v>
      </c>
      <c r="E1047" s="153">
        <v>22</v>
      </c>
      <c r="F1047" s="151">
        <v>31</v>
      </c>
      <c r="G1047" s="151">
        <v>30</v>
      </c>
      <c r="H1047" s="151">
        <v>35</v>
      </c>
      <c r="I1047" s="151">
        <v>35</v>
      </c>
      <c r="J1047" s="172">
        <v>0.9</v>
      </c>
      <c r="K1047" s="154">
        <v>0.758620689655172</v>
      </c>
      <c r="L1047" s="154">
        <v>0.967741935483871</v>
      </c>
      <c r="M1047" s="154">
        <v>1</v>
      </c>
      <c r="N1047" s="207">
        <v>868</v>
      </c>
      <c r="O1047" s="153">
        <v>786</v>
      </c>
      <c r="P1047" s="153">
        <v>21</v>
      </c>
      <c r="Q1047" s="151">
        <v>28</v>
      </c>
      <c r="R1047" s="151">
        <v>35</v>
      </c>
      <c r="S1047" s="154">
        <v>0.905529953917051</v>
      </c>
      <c r="T1047" s="154">
        <v>0.724137931034483</v>
      </c>
      <c r="U1047" s="155">
        <v>0.903225806451613</v>
      </c>
      <c r="V1047" s="155">
        <v>1</v>
      </c>
      <c r="W1047" s="173">
        <v>-0.17908787541713</v>
      </c>
      <c r="X1047" s="158">
        <v>231</v>
      </c>
      <c r="Y1047" s="208">
        <v>208</v>
      </c>
      <c r="Z1047" s="208">
        <v>221</v>
      </c>
      <c r="AA1047" s="208">
        <v>202</v>
      </c>
      <c r="AB1047" s="209">
        <v>0.9004329004329</v>
      </c>
      <c r="AC1047" s="155">
        <v>0.914027149321267</v>
      </c>
      <c r="AD1047" s="173">
        <v>-0.0135942488883665</v>
      </c>
    </row>
    <row r="1048" spans="1:30">
      <c r="A1048" s="175" t="s">
        <v>927</v>
      </c>
      <c r="B1048" s="214" t="s">
        <v>1830</v>
      </c>
      <c r="C1048" s="214" t="s">
        <v>1047</v>
      </c>
      <c r="D1048" s="153">
        <v>0</v>
      </c>
      <c r="E1048" s="153">
        <v>0</v>
      </c>
      <c r="F1048" s="151">
        <v>0</v>
      </c>
      <c r="G1048" s="151">
        <v>0</v>
      </c>
      <c r="H1048" s="151">
        <v>0</v>
      </c>
      <c r="I1048" s="151">
        <v>0</v>
      </c>
      <c r="J1048" s="172">
        <v>0.9</v>
      </c>
      <c r="K1048" s="154">
        <v>0</v>
      </c>
      <c r="L1048" s="154">
        <v>0</v>
      </c>
      <c r="M1048" s="154">
        <v>0</v>
      </c>
      <c r="N1048" s="207">
        <v>0</v>
      </c>
      <c r="O1048" s="153">
        <v>0</v>
      </c>
      <c r="P1048" s="153">
        <v>0</v>
      </c>
      <c r="Q1048" s="151">
        <v>0</v>
      </c>
      <c r="R1048" s="151">
        <v>0</v>
      </c>
      <c r="S1048" s="154">
        <v>0</v>
      </c>
      <c r="T1048" s="154">
        <v>0</v>
      </c>
      <c r="U1048" s="155">
        <v>0</v>
      </c>
      <c r="V1048" s="155">
        <v>0</v>
      </c>
      <c r="W1048" s="173">
        <v>0</v>
      </c>
      <c r="X1048" s="158">
        <v>0</v>
      </c>
      <c r="Y1048" s="208">
        <v>0</v>
      </c>
      <c r="Z1048" s="208">
        <v>0</v>
      </c>
      <c r="AA1048" s="208">
        <v>0</v>
      </c>
      <c r="AB1048" s="209">
        <v>0</v>
      </c>
      <c r="AC1048" s="155">
        <v>0</v>
      </c>
      <c r="AD1048" s="173">
        <v>0</v>
      </c>
    </row>
    <row r="1049" spans="1:30">
      <c r="A1049" s="175" t="s">
        <v>927</v>
      </c>
      <c r="B1049" s="214" t="s">
        <v>1830</v>
      </c>
      <c r="C1049" s="214" t="s">
        <v>1048</v>
      </c>
      <c r="D1049" s="153">
        <v>0</v>
      </c>
      <c r="E1049" s="153">
        <v>0</v>
      </c>
      <c r="F1049" s="151">
        <v>0</v>
      </c>
      <c r="G1049" s="151">
        <v>0</v>
      </c>
      <c r="H1049" s="151">
        <v>0</v>
      </c>
      <c r="I1049" s="151">
        <v>0</v>
      </c>
      <c r="J1049" s="172">
        <v>0.9</v>
      </c>
      <c r="K1049" s="154">
        <v>0</v>
      </c>
      <c r="L1049" s="154">
        <v>0</v>
      </c>
      <c r="M1049" s="154">
        <v>0</v>
      </c>
      <c r="N1049" s="207">
        <v>0</v>
      </c>
      <c r="O1049" s="153">
        <v>0</v>
      </c>
      <c r="P1049" s="153">
        <v>0</v>
      </c>
      <c r="Q1049" s="151">
        <v>0</v>
      </c>
      <c r="R1049" s="151">
        <v>0</v>
      </c>
      <c r="S1049" s="154">
        <v>0</v>
      </c>
      <c r="T1049" s="154">
        <v>0</v>
      </c>
      <c r="U1049" s="155">
        <v>0</v>
      </c>
      <c r="V1049" s="155">
        <v>0</v>
      </c>
      <c r="W1049" s="173">
        <v>0</v>
      </c>
      <c r="X1049" s="158">
        <v>0</v>
      </c>
      <c r="Y1049" s="208">
        <v>0</v>
      </c>
      <c r="Z1049" s="208">
        <v>0</v>
      </c>
      <c r="AA1049" s="208">
        <v>0</v>
      </c>
      <c r="AB1049" s="209">
        <v>0</v>
      </c>
      <c r="AC1049" s="155">
        <v>0</v>
      </c>
      <c r="AD1049" s="173">
        <v>0</v>
      </c>
    </row>
    <row r="1050" spans="1:30">
      <c r="A1050" s="175" t="s">
        <v>927</v>
      </c>
      <c r="B1050" s="214" t="s">
        <v>1830</v>
      </c>
      <c r="C1050" s="214" t="s">
        <v>1049</v>
      </c>
      <c r="D1050" s="153">
        <v>0</v>
      </c>
      <c r="E1050" s="153">
        <v>0</v>
      </c>
      <c r="F1050" s="151">
        <v>0</v>
      </c>
      <c r="G1050" s="151">
        <v>0</v>
      </c>
      <c r="H1050" s="151">
        <v>0</v>
      </c>
      <c r="I1050" s="151">
        <v>0</v>
      </c>
      <c r="J1050" s="172">
        <v>0.9</v>
      </c>
      <c r="K1050" s="154">
        <v>0</v>
      </c>
      <c r="L1050" s="154">
        <v>0</v>
      </c>
      <c r="M1050" s="154">
        <v>0</v>
      </c>
      <c r="N1050" s="207">
        <v>0</v>
      </c>
      <c r="O1050" s="153">
        <v>0</v>
      </c>
      <c r="P1050" s="153">
        <v>0</v>
      </c>
      <c r="Q1050" s="151">
        <v>0</v>
      </c>
      <c r="R1050" s="151">
        <v>0</v>
      </c>
      <c r="S1050" s="154">
        <v>0</v>
      </c>
      <c r="T1050" s="154">
        <v>0</v>
      </c>
      <c r="U1050" s="155">
        <v>0</v>
      </c>
      <c r="V1050" s="155">
        <v>0</v>
      </c>
      <c r="W1050" s="173">
        <v>0</v>
      </c>
      <c r="X1050" s="158">
        <v>0</v>
      </c>
      <c r="Y1050" s="208">
        <v>0</v>
      </c>
      <c r="Z1050" s="208">
        <v>0</v>
      </c>
      <c r="AA1050" s="208">
        <v>0</v>
      </c>
      <c r="AB1050" s="209">
        <v>0</v>
      </c>
      <c r="AC1050" s="155">
        <v>0</v>
      </c>
      <c r="AD1050" s="173">
        <v>0</v>
      </c>
    </row>
    <row r="1051" spans="1:30">
      <c r="A1051" s="175" t="s">
        <v>927</v>
      </c>
      <c r="B1051" s="214" t="s">
        <v>1830</v>
      </c>
      <c r="C1051" s="214" t="s">
        <v>1050</v>
      </c>
      <c r="D1051" s="153">
        <v>12</v>
      </c>
      <c r="E1051" s="153">
        <v>12</v>
      </c>
      <c r="F1051" s="151">
        <v>13</v>
      </c>
      <c r="G1051" s="151">
        <v>12</v>
      </c>
      <c r="H1051" s="151">
        <v>15</v>
      </c>
      <c r="I1051" s="151">
        <v>15</v>
      </c>
      <c r="J1051" s="172">
        <v>0.9</v>
      </c>
      <c r="K1051" s="154">
        <v>1</v>
      </c>
      <c r="L1051" s="154">
        <v>0.923076923076923</v>
      </c>
      <c r="M1051" s="154">
        <v>1</v>
      </c>
      <c r="N1051" s="207">
        <v>418</v>
      </c>
      <c r="O1051" s="153">
        <v>380</v>
      </c>
      <c r="P1051" s="153">
        <v>10</v>
      </c>
      <c r="Q1051" s="151">
        <v>12</v>
      </c>
      <c r="R1051" s="151">
        <v>15</v>
      </c>
      <c r="S1051" s="154">
        <v>0.909090909090909</v>
      </c>
      <c r="T1051" s="154">
        <v>0.833333333333333</v>
      </c>
      <c r="U1051" s="155">
        <v>0.923076923076923</v>
      </c>
      <c r="V1051" s="155">
        <v>1</v>
      </c>
      <c r="W1051" s="173">
        <v>-0.0897435897435898</v>
      </c>
      <c r="X1051" s="158">
        <v>100</v>
      </c>
      <c r="Y1051" s="208">
        <v>94</v>
      </c>
      <c r="Z1051" s="208">
        <v>107</v>
      </c>
      <c r="AA1051" s="208">
        <v>98</v>
      </c>
      <c r="AB1051" s="209">
        <v>0.94</v>
      </c>
      <c r="AC1051" s="155">
        <v>0.91588785046729</v>
      </c>
      <c r="AD1051" s="173">
        <v>0.0241121495327102</v>
      </c>
    </row>
    <row r="1052" spans="1:30">
      <c r="A1052" s="175" t="s">
        <v>927</v>
      </c>
      <c r="B1052" s="214" t="s">
        <v>1830</v>
      </c>
      <c r="C1052" s="214" t="s">
        <v>1051</v>
      </c>
      <c r="D1052" s="153">
        <v>0</v>
      </c>
      <c r="E1052" s="153">
        <v>0</v>
      </c>
      <c r="F1052" s="151">
        <v>0</v>
      </c>
      <c r="G1052" s="151">
        <v>0</v>
      </c>
      <c r="H1052" s="151">
        <v>0</v>
      </c>
      <c r="I1052" s="151">
        <v>0</v>
      </c>
      <c r="J1052" s="172">
        <v>0.9</v>
      </c>
      <c r="K1052" s="154">
        <v>0</v>
      </c>
      <c r="L1052" s="154">
        <v>0</v>
      </c>
      <c r="M1052" s="154">
        <v>0</v>
      </c>
      <c r="N1052" s="207">
        <v>0</v>
      </c>
      <c r="O1052" s="153">
        <v>0</v>
      </c>
      <c r="P1052" s="153">
        <v>0</v>
      </c>
      <c r="Q1052" s="151">
        <v>0</v>
      </c>
      <c r="R1052" s="151">
        <v>0</v>
      </c>
      <c r="S1052" s="154">
        <v>0</v>
      </c>
      <c r="T1052" s="154">
        <v>0</v>
      </c>
      <c r="U1052" s="155">
        <v>0</v>
      </c>
      <c r="V1052" s="155">
        <v>0</v>
      </c>
      <c r="W1052" s="173">
        <v>0</v>
      </c>
      <c r="X1052" s="158">
        <v>0</v>
      </c>
      <c r="Y1052" s="208">
        <v>0</v>
      </c>
      <c r="Z1052" s="208">
        <v>0</v>
      </c>
      <c r="AA1052" s="208">
        <v>0</v>
      </c>
      <c r="AB1052" s="209">
        <v>0</v>
      </c>
      <c r="AC1052" s="155">
        <v>0</v>
      </c>
      <c r="AD1052" s="173">
        <v>0</v>
      </c>
    </row>
    <row r="1053" spans="1:30">
      <c r="A1053" s="175" t="s">
        <v>927</v>
      </c>
      <c r="B1053" s="214" t="s">
        <v>1830</v>
      </c>
      <c r="C1053" s="214" t="s">
        <v>1052</v>
      </c>
      <c r="D1053" s="153">
        <v>0</v>
      </c>
      <c r="E1053" s="153">
        <v>0</v>
      </c>
      <c r="F1053" s="151">
        <v>0</v>
      </c>
      <c r="G1053" s="151">
        <v>0</v>
      </c>
      <c r="H1053" s="151">
        <v>0</v>
      </c>
      <c r="I1053" s="151">
        <v>0</v>
      </c>
      <c r="J1053" s="172">
        <v>0.9</v>
      </c>
      <c r="K1053" s="154">
        <v>0</v>
      </c>
      <c r="L1053" s="154">
        <v>0</v>
      </c>
      <c r="M1053" s="154">
        <v>0</v>
      </c>
      <c r="N1053" s="207">
        <v>0</v>
      </c>
      <c r="O1053" s="153">
        <v>0</v>
      </c>
      <c r="P1053" s="153">
        <v>0</v>
      </c>
      <c r="Q1053" s="151">
        <v>0</v>
      </c>
      <c r="R1053" s="151">
        <v>0</v>
      </c>
      <c r="S1053" s="154">
        <v>0</v>
      </c>
      <c r="T1053" s="154">
        <v>0</v>
      </c>
      <c r="U1053" s="155">
        <v>0</v>
      </c>
      <c r="V1053" s="155">
        <v>0</v>
      </c>
      <c r="W1053" s="173">
        <v>0</v>
      </c>
      <c r="X1053" s="158">
        <v>0</v>
      </c>
      <c r="Y1053" s="208">
        <v>0</v>
      </c>
      <c r="Z1053" s="208">
        <v>0</v>
      </c>
      <c r="AA1053" s="208">
        <v>0</v>
      </c>
      <c r="AB1053" s="209">
        <v>0</v>
      </c>
      <c r="AC1053" s="155">
        <v>0</v>
      </c>
      <c r="AD1053" s="173">
        <v>0</v>
      </c>
    </row>
    <row r="1054" spans="1:30">
      <c r="A1054" s="175" t="s">
        <v>927</v>
      </c>
      <c r="B1054" s="214" t="s">
        <v>1830</v>
      </c>
      <c r="C1054" s="214" t="s">
        <v>1053</v>
      </c>
      <c r="D1054" s="153">
        <v>0</v>
      </c>
      <c r="E1054" s="153">
        <v>0</v>
      </c>
      <c r="F1054" s="151">
        <v>0</v>
      </c>
      <c r="G1054" s="151">
        <v>0</v>
      </c>
      <c r="H1054" s="151">
        <v>0</v>
      </c>
      <c r="I1054" s="151">
        <v>0</v>
      </c>
      <c r="J1054" s="172">
        <v>0.9</v>
      </c>
      <c r="K1054" s="154">
        <v>0</v>
      </c>
      <c r="L1054" s="154">
        <v>0</v>
      </c>
      <c r="M1054" s="154">
        <v>0</v>
      </c>
      <c r="N1054" s="207">
        <v>0</v>
      </c>
      <c r="O1054" s="153">
        <v>0</v>
      </c>
      <c r="P1054" s="153">
        <v>0</v>
      </c>
      <c r="Q1054" s="151">
        <v>0</v>
      </c>
      <c r="R1054" s="151">
        <v>0</v>
      </c>
      <c r="S1054" s="154">
        <v>0</v>
      </c>
      <c r="T1054" s="154">
        <v>0</v>
      </c>
      <c r="U1054" s="155">
        <v>0</v>
      </c>
      <c r="V1054" s="155">
        <v>0</v>
      </c>
      <c r="W1054" s="173">
        <v>0</v>
      </c>
      <c r="X1054" s="158">
        <v>0</v>
      </c>
      <c r="Y1054" s="208">
        <v>0</v>
      </c>
      <c r="Z1054" s="208">
        <v>0</v>
      </c>
      <c r="AA1054" s="208">
        <v>0</v>
      </c>
      <c r="AB1054" s="209">
        <v>0</v>
      </c>
      <c r="AC1054" s="155">
        <v>0</v>
      </c>
      <c r="AD1054" s="173">
        <v>0</v>
      </c>
    </row>
    <row r="1055" spans="1:30">
      <c r="A1055" s="175" t="s">
        <v>927</v>
      </c>
      <c r="B1055" s="214" t="s">
        <v>1830</v>
      </c>
      <c r="C1055" s="214" t="s">
        <v>1054</v>
      </c>
      <c r="D1055" s="153">
        <v>0</v>
      </c>
      <c r="E1055" s="153">
        <v>0</v>
      </c>
      <c r="F1055" s="151">
        <v>0</v>
      </c>
      <c r="G1055" s="151">
        <v>0</v>
      </c>
      <c r="H1055" s="151">
        <v>0</v>
      </c>
      <c r="I1055" s="151">
        <v>0</v>
      </c>
      <c r="J1055" s="172">
        <v>0.9</v>
      </c>
      <c r="K1055" s="154">
        <v>0</v>
      </c>
      <c r="L1055" s="154">
        <v>0</v>
      </c>
      <c r="M1055" s="154">
        <v>0</v>
      </c>
      <c r="N1055" s="207">
        <v>0</v>
      </c>
      <c r="O1055" s="153">
        <v>0</v>
      </c>
      <c r="P1055" s="153">
        <v>0</v>
      </c>
      <c r="Q1055" s="151">
        <v>0</v>
      </c>
      <c r="R1055" s="151">
        <v>0</v>
      </c>
      <c r="S1055" s="154">
        <v>0</v>
      </c>
      <c r="T1055" s="154">
        <v>0</v>
      </c>
      <c r="U1055" s="155">
        <v>0</v>
      </c>
      <c r="V1055" s="155">
        <v>0</v>
      </c>
      <c r="W1055" s="173">
        <v>0</v>
      </c>
      <c r="X1055" s="158">
        <v>0</v>
      </c>
      <c r="Y1055" s="208">
        <v>0</v>
      </c>
      <c r="Z1055" s="208">
        <v>0</v>
      </c>
      <c r="AA1055" s="208">
        <v>0</v>
      </c>
      <c r="AB1055" s="209">
        <v>0</v>
      </c>
      <c r="AC1055" s="155">
        <v>0</v>
      </c>
      <c r="AD1055" s="173">
        <v>0</v>
      </c>
    </row>
    <row r="1056" spans="1:30">
      <c r="A1056" s="175" t="s">
        <v>927</v>
      </c>
      <c r="B1056" s="214" t="s">
        <v>1830</v>
      </c>
      <c r="C1056" s="214" t="s">
        <v>1055</v>
      </c>
      <c r="D1056" s="153">
        <v>16</v>
      </c>
      <c r="E1056" s="153">
        <v>15</v>
      </c>
      <c r="F1056" s="151">
        <v>18</v>
      </c>
      <c r="G1056" s="151">
        <v>18</v>
      </c>
      <c r="H1056" s="151">
        <v>19</v>
      </c>
      <c r="I1056" s="151">
        <v>19</v>
      </c>
      <c r="J1056" s="172">
        <v>0.9</v>
      </c>
      <c r="K1056" s="154">
        <v>0.9375</v>
      </c>
      <c r="L1056" s="154">
        <v>1</v>
      </c>
      <c r="M1056" s="154">
        <v>1</v>
      </c>
      <c r="N1056" s="207">
        <v>500</v>
      </c>
      <c r="O1056" s="153">
        <v>475</v>
      </c>
      <c r="P1056" s="153">
        <v>14</v>
      </c>
      <c r="Q1056" s="151">
        <v>17</v>
      </c>
      <c r="R1056" s="151">
        <v>16</v>
      </c>
      <c r="S1056" s="154">
        <v>0.95</v>
      </c>
      <c r="T1056" s="154">
        <v>0.875</v>
      </c>
      <c r="U1056" s="155">
        <v>0.944444444444444</v>
      </c>
      <c r="V1056" s="155">
        <v>0.842105263157895</v>
      </c>
      <c r="W1056" s="173">
        <v>-0.0694444444444444</v>
      </c>
      <c r="X1056" s="158">
        <v>123</v>
      </c>
      <c r="Y1056" s="208">
        <v>113</v>
      </c>
      <c r="Z1056" s="208">
        <v>132</v>
      </c>
      <c r="AA1056" s="208">
        <v>127</v>
      </c>
      <c r="AB1056" s="209">
        <v>0.91869918699187</v>
      </c>
      <c r="AC1056" s="155">
        <v>0.962121212121212</v>
      </c>
      <c r="AD1056" s="173">
        <v>-0.0434220251293422</v>
      </c>
    </row>
    <row r="1057" spans="1:30">
      <c r="A1057" s="175" t="s">
        <v>927</v>
      </c>
      <c r="B1057" s="214" t="s">
        <v>1830</v>
      </c>
      <c r="C1057" s="214" t="s">
        <v>1056</v>
      </c>
      <c r="D1057" s="153">
        <v>27</v>
      </c>
      <c r="E1057" s="153">
        <v>26</v>
      </c>
      <c r="F1057" s="151">
        <v>28</v>
      </c>
      <c r="G1057" s="151">
        <v>25</v>
      </c>
      <c r="H1057" s="151">
        <v>29</v>
      </c>
      <c r="I1057" s="151">
        <v>28</v>
      </c>
      <c r="J1057" s="172">
        <v>0.9</v>
      </c>
      <c r="K1057" s="154">
        <v>0.962962962962963</v>
      </c>
      <c r="L1057" s="154">
        <v>0.892857142857143</v>
      </c>
      <c r="M1057" s="154">
        <v>0.96551724137931</v>
      </c>
      <c r="N1057" s="207">
        <v>784</v>
      </c>
      <c r="O1057" s="153">
        <v>770</v>
      </c>
      <c r="P1057" s="153">
        <v>26</v>
      </c>
      <c r="Q1057" s="151">
        <v>25</v>
      </c>
      <c r="R1057" s="151">
        <v>28</v>
      </c>
      <c r="S1057" s="154">
        <v>0.982142857142857</v>
      </c>
      <c r="T1057" s="154">
        <v>0.962962962962963</v>
      </c>
      <c r="U1057" s="155">
        <v>0.892857142857143</v>
      </c>
      <c r="V1057" s="155">
        <v>0.96551724137931</v>
      </c>
      <c r="W1057" s="173">
        <v>0.07010582010582</v>
      </c>
      <c r="X1057" s="158">
        <v>200</v>
      </c>
      <c r="Y1057" s="208">
        <v>194</v>
      </c>
      <c r="Z1057" s="208">
        <v>204</v>
      </c>
      <c r="AA1057" s="208">
        <v>202</v>
      </c>
      <c r="AB1057" s="209">
        <v>0.97</v>
      </c>
      <c r="AC1057" s="155">
        <v>0.990196078431373</v>
      </c>
      <c r="AD1057" s="173">
        <v>-0.0201960784313726</v>
      </c>
    </row>
    <row r="1058" spans="1:30">
      <c r="A1058" s="175" t="s">
        <v>927</v>
      </c>
      <c r="B1058" s="214" t="s">
        <v>1830</v>
      </c>
      <c r="C1058" s="214" t="s">
        <v>1057</v>
      </c>
      <c r="D1058" s="153">
        <v>37</v>
      </c>
      <c r="E1058" s="153">
        <v>29</v>
      </c>
      <c r="F1058" s="151">
        <v>30</v>
      </c>
      <c r="G1058" s="151">
        <v>28</v>
      </c>
      <c r="H1058" s="151">
        <v>36</v>
      </c>
      <c r="I1058" s="151">
        <v>32</v>
      </c>
      <c r="J1058" s="172">
        <v>0.9</v>
      </c>
      <c r="K1058" s="154">
        <v>0.783783783783784</v>
      </c>
      <c r="L1058" s="154">
        <v>0.933333333333333</v>
      </c>
      <c r="M1058" s="154">
        <v>0.888888888888889</v>
      </c>
      <c r="N1058" s="207">
        <v>879</v>
      </c>
      <c r="O1058" s="153">
        <v>742</v>
      </c>
      <c r="P1058" s="153">
        <v>28</v>
      </c>
      <c r="Q1058" s="151">
        <v>26</v>
      </c>
      <c r="R1058" s="151">
        <v>31</v>
      </c>
      <c r="S1058" s="154">
        <v>0.844141069397042</v>
      </c>
      <c r="T1058" s="154">
        <v>0.756756756756757</v>
      </c>
      <c r="U1058" s="155">
        <v>0.866666666666667</v>
      </c>
      <c r="V1058" s="155">
        <v>0.861111111111111</v>
      </c>
      <c r="W1058" s="173">
        <v>-0.10990990990991</v>
      </c>
      <c r="X1058" s="158">
        <v>242</v>
      </c>
      <c r="Y1058" s="208">
        <v>205</v>
      </c>
      <c r="Z1058" s="208">
        <v>230</v>
      </c>
      <c r="AA1058" s="208">
        <v>201</v>
      </c>
      <c r="AB1058" s="209">
        <v>0.847107438016529</v>
      </c>
      <c r="AC1058" s="155">
        <v>0.873913043478261</v>
      </c>
      <c r="AD1058" s="173">
        <v>-0.0268056054617319</v>
      </c>
    </row>
    <row r="1059" spans="1:30">
      <c r="A1059" s="175" t="s">
        <v>927</v>
      </c>
      <c r="B1059" s="214" t="s">
        <v>1830</v>
      </c>
      <c r="C1059" s="214" t="s">
        <v>1058</v>
      </c>
      <c r="D1059" s="153">
        <v>27</v>
      </c>
      <c r="E1059" s="153">
        <v>26</v>
      </c>
      <c r="F1059" s="151">
        <v>28</v>
      </c>
      <c r="G1059" s="151">
        <v>26</v>
      </c>
      <c r="H1059" s="151">
        <v>27</v>
      </c>
      <c r="I1059" s="151">
        <v>26</v>
      </c>
      <c r="J1059" s="172">
        <v>0.9</v>
      </c>
      <c r="K1059" s="154">
        <v>0.962962962962963</v>
      </c>
      <c r="L1059" s="154">
        <v>0.928571428571429</v>
      </c>
      <c r="M1059" s="154">
        <v>0.962962962962963</v>
      </c>
      <c r="N1059" s="207">
        <v>721</v>
      </c>
      <c r="O1059" s="153">
        <v>670</v>
      </c>
      <c r="P1059" s="153">
        <v>25</v>
      </c>
      <c r="Q1059" s="151">
        <v>25</v>
      </c>
      <c r="R1059" s="151">
        <v>25</v>
      </c>
      <c r="S1059" s="154">
        <v>0.929264909847434</v>
      </c>
      <c r="T1059" s="154">
        <v>0.925925925925926</v>
      </c>
      <c r="U1059" s="155">
        <v>0.892857142857143</v>
      </c>
      <c r="V1059" s="155">
        <v>0.925925925925926</v>
      </c>
      <c r="W1059" s="173">
        <v>0.033068783068783</v>
      </c>
      <c r="X1059" s="158">
        <v>192</v>
      </c>
      <c r="Y1059" s="208">
        <v>175</v>
      </c>
      <c r="Z1059" s="208">
        <v>188</v>
      </c>
      <c r="AA1059" s="208">
        <v>176</v>
      </c>
      <c r="AB1059" s="209">
        <v>0.911458333333333</v>
      </c>
      <c r="AC1059" s="155">
        <v>0.936170212765957</v>
      </c>
      <c r="AD1059" s="173">
        <v>-0.0247118794326241</v>
      </c>
    </row>
    <row r="1060" spans="1:30">
      <c r="A1060" s="175" t="s">
        <v>927</v>
      </c>
      <c r="B1060" s="214" t="s">
        <v>1830</v>
      </c>
      <c r="C1060" s="214" t="s">
        <v>1059</v>
      </c>
      <c r="D1060" s="153">
        <v>32</v>
      </c>
      <c r="E1060" s="153">
        <v>32</v>
      </c>
      <c r="F1060" s="151">
        <v>33</v>
      </c>
      <c r="G1060" s="151">
        <v>33</v>
      </c>
      <c r="H1060" s="151">
        <v>34</v>
      </c>
      <c r="I1060" s="151">
        <v>34</v>
      </c>
      <c r="J1060" s="172">
        <v>0.9</v>
      </c>
      <c r="K1060" s="154">
        <v>1</v>
      </c>
      <c r="L1060" s="154">
        <v>1</v>
      </c>
      <c r="M1060" s="154">
        <v>1</v>
      </c>
      <c r="N1060" s="207">
        <v>909</v>
      </c>
      <c r="O1060" s="153">
        <v>901</v>
      </c>
      <c r="P1060" s="153">
        <v>31</v>
      </c>
      <c r="Q1060" s="151">
        <v>32</v>
      </c>
      <c r="R1060" s="151">
        <v>34</v>
      </c>
      <c r="S1060" s="154">
        <v>0.991199119911991</v>
      </c>
      <c r="T1060" s="154">
        <v>0.96875</v>
      </c>
      <c r="U1060" s="155">
        <v>0.96969696969697</v>
      </c>
      <c r="V1060" s="155">
        <v>1</v>
      </c>
      <c r="W1060" s="173">
        <v>-0.000946969696969724</v>
      </c>
      <c r="X1060" s="158">
        <v>238</v>
      </c>
      <c r="Y1060" s="208">
        <v>236</v>
      </c>
      <c r="Z1060" s="208">
        <v>232</v>
      </c>
      <c r="AA1060" s="208">
        <v>231</v>
      </c>
      <c r="AB1060" s="209">
        <v>0.991596638655462</v>
      </c>
      <c r="AC1060" s="155">
        <v>0.995689655172414</v>
      </c>
      <c r="AD1060" s="173">
        <v>-0.0040930165169516</v>
      </c>
    </row>
    <row r="1061" spans="1:30">
      <c r="A1061" s="175" t="s">
        <v>927</v>
      </c>
      <c r="B1061" s="214" t="s">
        <v>1830</v>
      </c>
      <c r="C1061" s="214" t="s">
        <v>1060</v>
      </c>
      <c r="D1061" s="153">
        <v>40</v>
      </c>
      <c r="E1061" s="153">
        <v>39</v>
      </c>
      <c r="F1061" s="151">
        <v>40</v>
      </c>
      <c r="G1061" s="151">
        <v>39</v>
      </c>
      <c r="H1061" s="151">
        <v>41</v>
      </c>
      <c r="I1061" s="151">
        <v>39</v>
      </c>
      <c r="J1061" s="172">
        <v>0.9</v>
      </c>
      <c r="K1061" s="154">
        <v>0.975</v>
      </c>
      <c r="L1061" s="154">
        <v>0.975</v>
      </c>
      <c r="M1061" s="154">
        <v>0.951219512195122</v>
      </c>
      <c r="N1061" s="207">
        <v>1127</v>
      </c>
      <c r="O1061" s="153">
        <v>1078</v>
      </c>
      <c r="P1061" s="153">
        <v>39</v>
      </c>
      <c r="Q1061" s="151">
        <v>39</v>
      </c>
      <c r="R1061" s="151">
        <v>39</v>
      </c>
      <c r="S1061" s="154">
        <v>0.956521739130435</v>
      </c>
      <c r="T1061" s="154">
        <v>0.975</v>
      </c>
      <c r="U1061" s="155">
        <v>0.975</v>
      </c>
      <c r="V1061" s="155">
        <v>0.951219512195122</v>
      </c>
      <c r="W1061" s="173">
        <v>0</v>
      </c>
      <c r="X1061" s="158">
        <v>283</v>
      </c>
      <c r="Y1061" s="208">
        <v>275</v>
      </c>
      <c r="Z1061" s="208">
        <v>290</v>
      </c>
      <c r="AA1061" s="208">
        <v>274</v>
      </c>
      <c r="AB1061" s="209">
        <v>0.971731448763251</v>
      </c>
      <c r="AC1061" s="155">
        <v>0.944827586206897</v>
      </c>
      <c r="AD1061" s="173">
        <v>0.0269038625563544</v>
      </c>
    </row>
    <row r="1062" spans="1:30">
      <c r="A1062" s="175" t="s">
        <v>927</v>
      </c>
      <c r="B1062" s="214" t="s">
        <v>1830</v>
      </c>
      <c r="C1062" s="214" t="s">
        <v>1061</v>
      </c>
      <c r="D1062" s="153">
        <v>34</v>
      </c>
      <c r="E1062" s="153">
        <v>33</v>
      </c>
      <c r="F1062" s="151">
        <v>33</v>
      </c>
      <c r="G1062" s="151">
        <v>32</v>
      </c>
      <c r="H1062" s="151">
        <v>36</v>
      </c>
      <c r="I1062" s="151">
        <v>34</v>
      </c>
      <c r="J1062" s="172">
        <v>0.9</v>
      </c>
      <c r="K1062" s="154">
        <v>0.970588235294118</v>
      </c>
      <c r="L1062" s="154">
        <v>0.96969696969697</v>
      </c>
      <c r="M1062" s="154">
        <v>0.944444444444444</v>
      </c>
      <c r="N1062" s="207">
        <v>950</v>
      </c>
      <c r="O1062" s="153">
        <v>891</v>
      </c>
      <c r="P1062" s="153">
        <v>32</v>
      </c>
      <c r="Q1062" s="151">
        <v>30</v>
      </c>
      <c r="R1062" s="151">
        <v>33</v>
      </c>
      <c r="S1062" s="154">
        <v>0.937894736842105</v>
      </c>
      <c r="T1062" s="154">
        <v>0.941176470588235</v>
      </c>
      <c r="U1062" s="155">
        <v>0.909090909090909</v>
      </c>
      <c r="V1062" s="155">
        <v>0.916666666666667</v>
      </c>
      <c r="W1062" s="173">
        <v>0.0320855614973262</v>
      </c>
      <c r="X1062" s="158">
        <v>244</v>
      </c>
      <c r="Y1062" s="208">
        <v>229</v>
      </c>
      <c r="Z1062" s="208">
        <v>246</v>
      </c>
      <c r="AA1062" s="208">
        <v>228</v>
      </c>
      <c r="AB1062" s="209">
        <v>0.938524590163934</v>
      </c>
      <c r="AC1062" s="155">
        <v>0.926829268292683</v>
      </c>
      <c r="AD1062" s="173">
        <v>0.0116953218712514</v>
      </c>
    </row>
    <row r="1063" spans="1:30">
      <c r="A1063" s="175" t="s">
        <v>927</v>
      </c>
      <c r="B1063" s="214" t="s">
        <v>1830</v>
      </c>
      <c r="C1063" s="214" t="s">
        <v>1062</v>
      </c>
      <c r="D1063" s="153">
        <v>24</v>
      </c>
      <c r="E1063" s="153">
        <v>23</v>
      </c>
      <c r="F1063" s="151">
        <v>23</v>
      </c>
      <c r="G1063" s="151">
        <v>23</v>
      </c>
      <c r="H1063" s="151">
        <v>25</v>
      </c>
      <c r="I1063" s="151">
        <v>23</v>
      </c>
      <c r="J1063" s="172">
        <v>0.9</v>
      </c>
      <c r="K1063" s="154">
        <v>0.958333333333333</v>
      </c>
      <c r="L1063" s="154">
        <v>1</v>
      </c>
      <c r="M1063" s="154">
        <v>0.92</v>
      </c>
      <c r="N1063" s="207">
        <v>641</v>
      </c>
      <c r="O1063" s="153">
        <v>611</v>
      </c>
      <c r="P1063" s="153">
        <v>23</v>
      </c>
      <c r="Q1063" s="151">
        <v>23</v>
      </c>
      <c r="R1063" s="151">
        <v>23</v>
      </c>
      <c r="S1063" s="154">
        <v>0.953198127925117</v>
      </c>
      <c r="T1063" s="154">
        <v>0.958333333333333</v>
      </c>
      <c r="U1063" s="155">
        <v>1</v>
      </c>
      <c r="V1063" s="155">
        <v>0.92</v>
      </c>
      <c r="W1063" s="173">
        <v>-0.0416666666666666</v>
      </c>
      <c r="X1063" s="158">
        <v>166</v>
      </c>
      <c r="Y1063" s="208">
        <v>162</v>
      </c>
      <c r="Z1063" s="208">
        <v>164</v>
      </c>
      <c r="AA1063" s="208">
        <v>153</v>
      </c>
      <c r="AB1063" s="209">
        <v>0.975903614457831</v>
      </c>
      <c r="AC1063" s="155">
        <v>0.932926829268293</v>
      </c>
      <c r="AD1063" s="173">
        <v>0.0429767851895386</v>
      </c>
    </row>
    <row r="1064" spans="1:30">
      <c r="A1064" s="175" t="s">
        <v>927</v>
      </c>
      <c r="B1064" s="214" t="s">
        <v>1830</v>
      </c>
      <c r="C1064" s="214" t="s">
        <v>1063</v>
      </c>
      <c r="D1064" s="153">
        <v>38</v>
      </c>
      <c r="E1064" s="153">
        <v>37</v>
      </c>
      <c r="F1064" s="151">
        <v>39</v>
      </c>
      <c r="G1064" s="151">
        <v>39</v>
      </c>
      <c r="H1064" s="151">
        <v>40</v>
      </c>
      <c r="I1064" s="151">
        <v>39</v>
      </c>
      <c r="J1064" s="172">
        <v>0.9</v>
      </c>
      <c r="K1064" s="154">
        <v>0.973684210526316</v>
      </c>
      <c r="L1064" s="154">
        <v>1</v>
      </c>
      <c r="M1064" s="154">
        <v>0.975</v>
      </c>
      <c r="N1064" s="207">
        <v>1062</v>
      </c>
      <c r="O1064" s="153">
        <v>1041</v>
      </c>
      <c r="P1064" s="153">
        <v>37</v>
      </c>
      <c r="Q1064" s="151">
        <v>38</v>
      </c>
      <c r="R1064" s="151">
        <v>39</v>
      </c>
      <c r="S1064" s="154">
        <v>0.980225988700565</v>
      </c>
      <c r="T1064" s="154">
        <v>0.973684210526316</v>
      </c>
      <c r="U1064" s="155">
        <v>0.974358974358974</v>
      </c>
      <c r="V1064" s="155">
        <v>0.975</v>
      </c>
      <c r="W1064" s="173">
        <v>-0.00067476383265852</v>
      </c>
      <c r="X1064" s="158">
        <v>270</v>
      </c>
      <c r="Y1064" s="208">
        <v>263</v>
      </c>
      <c r="Z1064" s="208">
        <v>272</v>
      </c>
      <c r="AA1064" s="208">
        <v>271</v>
      </c>
      <c r="AB1064" s="209">
        <v>0.974074074074074</v>
      </c>
      <c r="AC1064" s="155">
        <v>0.996323529411765</v>
      </c>
      <c r="AD1064" s="173">
        <v>-0.0222494553376906</v>
      </c>
    </row>
    <row r="1065" spans="1:30">
      <c r="A1065" s="175" t="s">
        <v>927</v>
      </c>
      <c r="B1065" s="214" t="s">
        <v>1830</v>
      </c>
      <c r="C1065" s="214" t="s">
        <v>1064</v>
      </c>
      <c r="D1065" s="153">
        <v>0</v>
      </c>
      <c r="E1065" s="153">
        <v>0</v>
      </c>
      <c r="F1065" s="151">
        <v>0</v>
      </c>
      <c r="G1065" s="151">
        <v>0</v>
      </c>
      <c r="H1065" s="151">
        <v>0</v>
      </c>
      <c r="I1065" s="151">
        <v>0</v>
      </c>
      <c r="J1065" s="172">
        <v>0.9</v>
      </c>
      <c r="K1065" s="154">
        <v>0</v>
      </c>
      <c r="L1065" s="154">
        <v>0</v>
      </c>
      <c r="M1065" s="154">
        <v>0</v>
      </c>
      <c r="N1065" s="207">
        <v>0</v>
      </c>
      <c r="O1065" s="153">
        <v>0</v>
      </c>
      <c r="P1065" s="153">
        <v>0</v>
      </c>
      <c r="Q1065" s="151">
        <v>0</v>
      </c>
      <c r="R1065" s="151">
        <v>0</v>
      </c>
      <c r="S1065" s="154">
        <v>0</v>
      </c>
      <c r="T1065" s="154">
        <v>0</v>
      </c>
      <c r="U1065" s="155">
        <v>0</v>
      </c>
      <c r="V1065" s="155">
        <v>0</v>
      </c>
      <c r="W1065" s="173">
        <v>0</v>
      </c>
      <c r="X1065" s="158">
        <v>0</v>
      </c>
      <c r="Y1065" s="208">
        <v>0</v>
      </c>
      <c r="Z1065" s="208">
        <v>0</v>
      </c>
      <c r="AA1065" s="208">
        <v>0</v>
      </c>
      <c r="AB1065" s="209">
        <v>0</v>
      </c>
      <c r="AC1065" s="155">
        <v>0</v>
      </c>
      <c r="AD1065" s="173">
        <v>0</v>
      </c>
    </row>
    <row r="1066" spans="1:30">
      <c r="A1066" s="175" t="s">
        <v>927</v>
      </c>
      <c r="B1066" s="214" t="s">
        <v>1830</v>
      </c>
      <c r="C1066" s="214" t="s">
        <v>1065</v>
      </c>
      <c r="D1066" s="153">
        <v>10</v>
      </c>
      <c r="E1066" s="153">
        <v>10</v>
      </c>
      <c r="F1066" s="151">
        <v>10</v>
      </c>
      <c r="G1066" s="151">
        <v>10</v>
      </c>
      <c r="H1066" s="151">
        <v>11</v>
      </c>
      <c r="I1066" s="151">
        <v>11</v>
      </c>
      <c r="J1066" s="172">
        <v>0.9</v>
      </c>
      <c r="K1066" s="154">
        <v>1</v>
      </c>
      <c r="L1066" s="154">
        <v>1</v>
      </c>
      <c r="M1066" s="154">
        <v>1</v>
      </c>
      <c r="N1066" s="207">
        <v>288</v>
      </c>
      <c r="O1066" s="153">
        <v>287</v>
      </c>
      <c r="P1066" s="153">
        <v>10</v>
      </c>
      <c r="Q1066" s="151">
        <v>10</v>
      </c>
      <c r="R1066" s="151">
        <v>11</v>
      </c>
      <c r="S1066" s="154">
        <v>0.996527777777778</v>
      </c>
      <c r="T1066" s="154">
        <v>1</v>
      </c>
      <c r="U1066" s="155">
        <v>1</v>
      </c>
      <c r="V1066" s="155">
        <v>1</v>
      </c>
      <c r="W1066" s="173">
        <v>0</v>
      </c>
      <c r="X1066" s="158">
        <v>73</v>
      </c>
      <c r="Y1066" s="208">
        <v>73</v>
      </c>
      <c r="Z1066" s="208">
        <v>77</v>
      </c>
      <c r="AA1066" s="208">
        <v>77</v>
      </c>
      <c r="AB1066" s="209">
        <v>1</v>
      </c>
      <c r="AC1066" s="155">
        <v>1</v>
      </c>
      <c r="AD1066" s="173">
        <v>0</v>
      </c>
    </row>
    <row r="1067" spans="1:30">
      <c r="A1067" s="175" t="s">
        <v>927</v>
      </c>
      <c r="B1067" s="214" t="s">
        <v>1830</v>
      </c>
      <c r="C1067" s="214" t="s">
        <v>1066</v>
      </c>
      <c r="D1067" s="153">
        <v>30</v>
      </c>
      <c r="E1067" s="153">
        <v>29</v>
      </c>
      <c r="F1067" s="151">
        <v>32</v>
      </c>
      <c r="G1067" s="151">
        <v>32</v>
      </c>
      <c r="H1067" s="151">
        <v>33</v>
      </c>
      <c r="I1067" s="151">
        <v>32</v>
      </c>
      <c r="J1067" s="172">
        <v>0.9</v>
      </c>
      <c r="K1067" s="154">
        <v>0.966666666666667</v>
      </c>
      <c r="L1067" s="154">
        <v>1</v>
      </c>
      <c r="M1067" s="154">
        <v>0.96969696969697</v>
      </c>
      <c r="N1067" s="207">
        <v>858</v>
      </c>
      <c r="O1067" s="153">
        <v>775</v>
      </c>
      <c r="P1067" s="153">
        <v>24</v>
      </c>
      <c r="Q1067" s="151">
        <v>29</v>
      </c>
      <c r="R1067" s="151">
        <v>31</v>
      </c>
      <c r="S1067" s="154">
        <v>0.903263403263403</v>
      </c>
      <c r="T1067" s="154">
        <v>0.8</v>
      </c>
      <c r="U1067" s="155">
        <v>0.90625</v>
      </c>
      <c r="V1067" s="155">
        <v>0.939393939393939</v>
      </c>
      <c r="W1067" s="173">
        <v>-0.10625</v>
      </c>
      <c r="X1067" s="158">
        <v>224</v>
      </c>
      <c r="Y1067" s="208">
        <v>203</v>
      </c>
      <c r="Z1067" s="208">
        <v>218</v>
      </c>
      <c r="AA1067" s="208">
        <v>198</v>
      </c>
      <c r="AB1067" s="209">
        <v>0.90625</v>
      </c>
      <c r="AC1067" s="155">
        <v>0.908256880733945</v>
      </c>
      <c r="AD1067" s="173">
        <v>-0.00200688073394495</v>
      </c>
    </row>
    <row r="1068" spans="1:30">
      <c r="A1068" s="175" t="s">
        <v>927</v>
      </c>
      <c r="B1068" s="214" t="s">
        <v>1830</v>
      </c>
      <c r="C1068" s="214" t="s">
        <v>1067</v>
      </c>
      <c r="D1068" s="153">
        <v>26</v>
      </c>
      <c r="E1068" s="153">
        <v>26</v>
      </c>
      <c r="F1068" s="151">
        <v>28</v>
      </c>
      <c r="G1068" s="151">
        <v>27</v>
      </c>
      <c r="H1068" s="151">
        <v>28</v>
      </c>
      <c r="I1068" s="151">
        <v>28</v>
      </c>
      <c r="J1068" s="172">
        <v>0.9</v>
      </c>
      <c r="K1068" s="154">
        <v>1</v>
      </c>
      <c r="L1068" s="154">
        <v>0.964285714285714</v>
      </c>
      <c r="M1068" s="154">
        <v>1</v>
      </c>
      <c r="N1068" s="207">
        <v>739</v>
      </c>
      <c r="O1068" s="153">
        <v>717</v>
      </c>
      <c r="P1068" s="153">
        <v>26</v>
      </c>
      <c r="Q1068" s="151">
        <v>27</v>
      </c>
      <c r="R1068" s="151">
        <v>28</v>
      </c>
      <c r="S1068" s="154">
        <v>0.970230040595399</v>
      </c>
      <c r="T1068" s="154">
        <v>1</v>
      </c>
      <c r="U1068" s="155">
        <v>0.964285714285714</v>
      </c>
      <c r="V1068" s="155">
        <v>1</v>
      </c>
      <c r="W1068" s="173">
        <v>0.0357142857142857</v>
      </c>
      <c r="X1068" s="158">
        <v>191</v>
      </c>
      <c r="Y1068" s="208">
        <v>189</v>
      </c>
      <c r="Z1068" s="208">
        <v>194</v>
      </c>
      <c r="AA1068" s="208">
        <v>183</v>
      </c>
      <c r="AB1068" s="209">
        <v>0.989528795811518</v>
      </c>
      <c r="AC1068" s="155">
        <v>0.943298969072165</v>
      </c>
      <c r="AD1068" s="173">
        <v>0.0462298267393534</v>
      </c>
    </row>
    <row r="1069" spans="1:30">
      <c r="A1069" s="175" t="s">
        <v>927</v>
      </c>
      <c r="B1069" s="214" t="s">
        <v>1830</v>
      </c>
      <c r="C1069" s="214" t="s">
        <v>1068</v>
      </c>
      <c r="D1069" s="153">
        <v>0</v>
      </c>
      <c r="E1069" s="153">
        <v>0</v>
      </c>
      <c r="F1069" s="151">
        <v>0</v>
      </c>
      <c r="G1069" s="151">
        <v>0</v>
      </c>
      <c r="H1069" s="151">
        <v>0</v>
      </c>
      <c r="I1069" s="151">
        <v>0</v>
      </c>
      <c r="J1069" s="172">
        <v>0.9</v>
      </c>
      <c r="K1069" s="154">
        <v>0</v>
      </c>
      <c r="L1069" s="154">
        <v>0</v>
      </c>
      <c r="M1069" s="154">
        <v>0</v>
      </c>
      <c r="N1069" s="207">
        <v>0</v>
      </c>
      <c r="O1069" s="153">
        <v>0</v>
      </c>
      <c r="P1069" s="153">
        <v>0</v>
      </c>
      <c r="Q1069" s="151">
        <v>0</v>
      </c>
      <c r="R1069" s="151">
        <v>0</v>
      </c>
      <c r="S1069" s="154">
        <v>0</v>
      </c>
      <c r="T1069" s="154">
        <v>0</v>
      </c>
      <c r="U1069" s="155">
        <v>0</v>
      </c>
      <c r="V1069" s="155">
        <v>0</v>
      </c>
      <c r="W1069" s="173">
        <v>0</v>
      </c>
      <c r="X1069" s="158">
        <v>0</v>
      </c>
      <c r="Y1069" s="208">
        <v>0</v>
      </c>
      <c r="Z1069" s="208">
        <v>0</v>
      </c>
      <c r="AA1069" s="208">
        <v>0</v>
      </c>
      <c r="AB1069" s="209">
        <v>0</v>
      </c>
      <c r="AC1069" s="155">
        <v>0</v>
      </c>
      <c r="AD1069" s="173">
        <v>0</v>
      </c>
    </row>
    <row r="1070" spans="1:30">
      <c r="A1070" s="175" t="s">
        <v>927</v>
      </c>
      <c r="B1070" s="214" t="s">
        <v>1830</v>
      </c>
      <c r="C1070" s="214" t="s">
        <v>1069</v>
      </c>
      <c r="D1070" s="153">
        <v>36</v>
      </c>
      <c r="E1070" s="153">
        <v>35</v>
      </c>
      <c r="F1070" s="151">
        <v>37</v>
      </c>
      <c r="G1070" s="151">
        <v>37</v>
      </c>
      <c r="H1070" s="151">
        <v>38</v>
      </c>
      <c r="I1070" s="151">
        <v>38</v>
      </c>
      <c r="J1070" s="172">
        <v>0.9</v>
      </c>
      <c r="K1070" s="154">
        <v>0.972222222222222</v>
      </c>
      <c r="L1070" s="154">
        <v>1</v>
      </c>
      <c r="M1070" s="154">
        <v>1</v>
      </c>
      <c r="N1070" s="207">
        <v>1008</v>
      </c>
      <c r="O1070" s="153">
        <v>895</v>
      </c>
      <c r="P1070" s="153">
        <v>24</v>
      </c>
      <c r="Q1070" s="151">
        <v>30</v>
      </c>
      <c r="R1070" s="151">
        <v>36</v>
      </c>
      <c r="S1070" s="154">
        <v>0.887896825396825</v>
      </c>
      <c r="T1070" s="154">
        <v>0.666666666666667</v>
      </c>
      <c r="U1070" s="155">
        <v>0.810810810810811</v>
      </c>
      <c r="V1070" s="155">
        <v>0.947368421052632</v>
      </c>
      <c r="W1070" s="173">
        <v>-0.144144144144144</v>
      </c>
      <c r="X1070" s="158">
        <v>259</v>
      </c>
      <c r="Y1070" s="208">
        <v>227</v>
      </c>
      <c r="Z1070" s="208">
        <v>265</v>
      </c>
      <c r="AA1070" s="208">
        <v>242</v>
      </c>
      <c r="AB1070" s="209">
        <v>0.876447876447876</v>
      </c>
      <c r="AC1070" s="155">
        <v>0.913207547169811</v>
      </c>
      <c r="AD1070" s="173">
        <v>-0.0367596707219349</v>
      </c>
    </row>
    <row r="1071" spans="1:30">
      <c r="A1071" s="175" t="s">
        <v>927</v>
      </c>
      <c r="B1071" s="214" t="s">
        <v>1830</v>
      </c>
      <c r="C1071" s="214" t="s">
        <v>1070</v>
      </c>
      <c r="D1071" s="153">
        <v>22</v>
      </c>
      <c r="E1071" s="153">
        <v>22</v>
      </c>
      <c r="F1071" s="151">
        <v>20</v>
      </c>
      <c r="G1071" s="151">
        <v>20</v>
      </c>
      <c r="H1071" s="151">
        <v>21</v>
      </c>
      <c r="I1071" s="151">
        <v>21</v>
      </c>
      <c r="J1071" s="172">
        <v>0.9</v>
      </c>
      <c r="K1071" s="154">
        <v>1</v>
      </c>
      <c r="L1071" s="154">
        <v>1</v>
      </c>
      <c r="M1071" s="154">
        <v>1</v>
      </c>
      <c r="N1071" s="207">
        <v>556</v>
      </c>
      <c r="O1071" s="153">
        <v>546</v>
      </c>
      <c r="P1071" s="153">
        <v>22</v>
      </c>
      <c r="Q1071" s="151">
        <v>20</v>
      </c>
      <c r="R1071" s="151">
        <v>21</v>
      </c>
      <c r="S1071" s="154">
        <v>0.982014388489209</v>
      </c>
      <c r="T1071" s="154">
        <v>1</v>
      </c>
      <c r="U1071" s="155">
        <v>1</v>
      </c>
      <c r="V1071" s="155">
        <v>1</v>
      </c>
      <c r="W1071" s="173">
        <v>0</v>
      </c>
      <c r="X1071" s="158">
        <v>146</v>
      </c>
      <c r="Y1071" s="208">
        <v>146</v>
      </c>
      <c r="Z1071" s="208">
        <v>144</v>
      </c>
      <c r="AA1071" s="208">
        <v>137</v>
      </c>
      <c r="AB1071" s="209">
        <v>1</v>
      </c>
      <c r="AC1071" s="155">
        <v>0.951388888888889</v>
      </c>
      <c r="AD1071" s="173">
        <v>0.0486111111111112</v>
      </c>
    </row>
    <row r="1072" spans="1:30">
      <c r="A1072" s="175" t="s">
        <v>927</v>
      </c>
      <c r="B1072" s="214" t="s">
        <v>1830</v>
      </c>
      <c r="C1072" s="214" t="s">
        <v>1071</v>
      </c>
      <c r="D1072" s="153">
        <v>32</v>
      </c>
      <c r="E1072" s="153">
        <v>32</v>
      </c>
      <c r="F1072" s="151">
        <v>38</v>
      </c>
      <c r="G1072" s="151">
        <v>37</v>
      </c>
      <c r="H1072" s="151">
        <v>40</v>
      </c>
      <c r="I1072" s="151">
        <v>39</v>
      </c>
      <c r="J1072" s="172">
        <v>0.9</v>
      </c>
      <c r="K1072" s="154">
        <v>1</v>
      </c>
      <c r="L1072" s="154">
        <v>0.973684210526316</v>
      </c>
      <c r="M1072" s="154">
        <v>0.975</v>
      </c>
      <c r="N1072" s="207">
        <v>1043</v>
      </c>
      <c r="O1072" s="153">
        <v>961</v>
      </c>
      <c r="P1072" s="153">
        <v>32</v>
      </c>
      <c r="Q1072" s="151">
        <v>36</v>
      </c>
      <c r="R1072" s="151">
        <v>38</v>
      </c>
      <c r="S1072" s="154">
        <v>0.921380632790029</v>
      </c>
      <c r="T1072" s="154">
        <v>1</v>
      </c>
      <c r="U1072" s="155">
        <v>0.947368421052632</v>
      </c>
      <c r="V1072" s="155">
        <v>0.95</v>
      </c>
      <c r="W1072" s="173">
        <v>0.0526315789473685</v>
      </c>
      <c r="X1072" s="158">
        <v>269</v>
      </c>
      <c r="Y1072" s="208">
        <v>250</v>
      </c>
      <c r="Z1072" s="208">
        <v>275</v>
      </c>
      <c r="AA1072" s="208">
        <v>254</v>
      </c>
      <c r="AB1072" s="209">
        <v>0.929368029739777</v>
      </c>
      <c r="AC1072" s="155">
        <v>0.923636363636364</v>
      </c>
      <c r="AD1072" s="173">
        <v>0.00573166610341336</v>
      </c>
    </row>
    <row r="1073" spans="1:30">
      <c r="A1073" s="175" t="s">
        <v>927</v>
      </c>
      <c r="B1073" s="214" t="s">
        <v>1830</v>
      </c>
      <c r="C1073" s="214" t="s">
        <v>1072</v>
      </c>
      <c r="D1073" s="153">
        <v>39</v>
      </c>
      <c r="E1073" s="153">
        <v>37</v>
      </c>
      <c r="F1073" s="151">
        <v>43</v>
      </c>
      <c r="G1073" s="151">
        <v>40</v>
      </c>
      <c r="H1073" s="151">
        <v>44</v>
      </c>
      <c r="I1073" s="151">
        <v>41</v>
      </c>
      <c r="J1073" s="172">
        <v>0.9</v>
      </c>
      <c r="K1073" s="154">
        <v>0.948717948717949</v>
      </c>
      <c r="L1073" s="154">
        <v>0.930232558139535</v>
      </c>
      <c r="M1073" s="154">
        <v>0.931818181818182</v>
      </c>
      <c r="N1073" s="207">
        <v>1107</v>
      </c>
      <c r="O1073" s="153">
        <v>1007</v>
      </c>
      <c r="P1073" s="153">
        <v>34</v>
      </c>
      <c r="Q1073" s="151">
        <v>36</v>
      </c>
      <c r="R1073" s="151">
        <v>39</v>
      </c>
      <c r="S1073" s="154">
        <v>0.9096657633243</v>
      </c>
      <c r="T1073" s="154">
        <v>0.871794871794872</v>
      </c>
      <c r="U1073" s="155">
        <v>0.837209302325581</v>
      </c>
      <c r="V1073" s="155">
        <v>0.886363636363636</v>
      </c>
      <c r="W1073" s="173">
        <v>0.0345855694692904</v>
      </c>
      <c r="X1073" s="158">
        <v>292</v>
      </c>
      <c r="Y1073" s="208">
        <v>254</v>
      </c>
      <c r="Z1073" s="208">
        <v>291</v>
      </c>
      <c r="AA1073" s="208">
        <v>253</v>
      </c>
      <c r="AB1073" s="209">
        <v>0.86986301369863</v>
      </c>
      <c r="AC1073" s="155">
        <v>0.869415807560137</v>
      </c>
      <c r="AD1073" s="173">
        <v>0.000447206138492695</v>
      </c>
    </row>
    <row r="1074" spans="1:30">
      <c r="A1074" s="175" t="s">
        <v>927</v>
      </c>
      <c r="B1074" s="214" t="s">
        <v>1830</v>
      </c>
      <c r="C1074" s="214" t="s">
        <v>1073</v>
      </c>
      <c r="D1074" s="153">
        <v>19</v>
      </c>
      <c r="E1074" s="153">
        <v>18</v>
      </c>
      <c r="F1074" s="151">
        <v>20</v>
      </c>
      <c r="G1074" s="151">
        <v>20</v>
      </c>
      <c r="H1074" s="151">
        <v>18</v>
      </c>
      <c r="I1074" s="151">
        <v>18</v>
      </c>
      <c r="J1074" s="172">
        <v>0.9</v>
      </c>
      <c r="K1074" s="154">
        <v>0.947368421052632</v>
      </c>
      <c r="L1074" s="154">
        <v>1</v>
      </c>
      <c r="M1074" s="154">
        <v>1</v>
      </c>
      <c r="N1074" s="207">
        <v>522</v>
      </c>
      <c r="O1074" s="153">
        <v>473</v>
      </c>
      <c r="P1074" s="153">
        <v>16</v>
      </c>
      <c r="Q1074" s="151">
        <v>19</v>
      </c>
      <c r="R1074" s="151">
        <v>17</v>
      </c>
      <c r="S1074" s="154">
        <v>0.906130268199234</v>
      </c>
      <c r="T1074" s="154">
        <v>0.842105263157895</v>
      </c>
      <c r="U1074" s="155">
        <v>0.95</v>
      </c>
      <c r="V1074" s="155">
        <v>0.944444444444444</v>
      </c>
      <c r="W1074" s="173">
        <v>-0.107894736842105</v>
      </c>
      <c r="X1074" s="158">
        <v>135</v>
      </c>
      <c r="Y1074" s="208">
        <v>123</v>
      </c>
      <c r="Z1074" s="208">
        <v>141</v>
      </c>
      <c r="AA1074" s="208">
        <v>133</v>
      </c>
      <c r="AB1074" s="209">
        <v>0.911111111111111</v>
      </c>
      <c r="AC1074" s="155">
        <v>0.943262411347518</v>
      </c>
      <c r="AD1074" s="173">
        <v>-0.0321513002364067</v>
      </c>
    </row>
    <row r="1075" spans="1:30">
      <c r="A1075" s="175" t="s">
        <v>927</v>
      </c>
      <c r="B1075" s="214" t="s">
        <v>1830</v>
      </c>
      <c r="C1075" s="214" t="s">
        <v>1074</v>
      </c>
      <c r="D1075" s="153">
        <v>24</v>
      </c>
      <c r="E1075" s="153">
        <v>24</v>
      </c>
      <c r="F1075" s="151">
        <v>23</v>
      </c>
      <c r="G1075" s="151">
        <v>23</v>
      </c>
      <c r="H1075" s="151">
        <v>24</v>
      </c>
      <c r="I1075" s="151">
        <v>23</v>
      </c>
      <c r="J1075" s="172">
        <v>0.9</v>
      </c>
      <c r="K1075" s="154">
        <v>1</v>
      </c>
      <c r="L1075" s="154">
        <v>1</v>
      </c>
      <c r="M1075" s="154">
        <v>0.958333333333333</v>
      </c>
      <c r="N1075" s="207">
        <v>705</v>
      </c>
      <c r="O1075" s="153">
        <v>669</v>
      </c>
      <c r="P1075" s="153">
        <v>24</v>
      </c>
      <c r="Q1075" s="151">
        <v>20</v>
      </c>
      <c r="R1075" s="151">
        <v>21</v>
      </c>
      <c r="S1075" s="154">
        <v>0.948936170212766</v>
      </c>
      <c r="T1075" s="154">
        <v>1</v>
      </c>
      <c r="U1075" s="155">
        <v>0.869565217391304</v>
      </c>
      <c r="V1075" s="155">
        <v>0.875</v>
      </c>
      <c r="W1075" s="173">
        <v>0.130434782608696</v>
      </c>
      <c r="X1075" s="158">
        <v>181</v>
      </c>
      <c r="Y1075" s="208">
        <v>171</v>
      </c>
      <c r="Z1075" s="208">
        <v>194</v>
      </c>
      <c r="AA1075" s="208">
        <v>188</v>
      </c>
      <c r="AB1075" s="209">
        <v>0.94475138121547</v>
      </c>
      <c r="AC1075" s="155">
        <v>0.969072164948454</v>
      </c>
      <c r="AD1075" s="173">
        <v>-0.024320783732984</v>
      </c>
    </row>
    <row r="1076" spans="1:30">
      <c r="A1076" s="175" t="s">
        <v>927</v>
      </c>
      <c r="B1076" s="214" t="s">
        <v>1830</v>
      </c>
      <c r="C1076" s="214" t="s">
        <v>1075</v>
      </c>
      <c r="D1076" s="153">
        <v>30</v>
      </c>
      <c r="E1076" s="153">
        <v>30</v>
      </c>
      <c r="F1076" s="151">
        <v>30</v>
      </c>
      <c r="G1076" s="151">
        <v>30</v>
      </c>
      <c r="H1076" s="151">
        <v>30</v>
      </c>
      <c r="I1076" s="151">
        <v>30</v>
      </c>
      <c r="J1076" s="172">
        <v>0.9</v>
      </c>
      <c r="K1076" s="154">
        <v>1</v>
      </c>
      <c r="L1076" s="154">
        <v>1</v>
      </c>
      <c r="M1076" s="154">
        <v>1</v>
      </c>
      <c r="N1076" s="207">
        <v>811</v>
      </c>
      <c r="O1076" s="153">
        <v>797</v>
      </c>
      <c r="P1076" s="153">
        <v>29</v>
      </c>
      <c r="Q1076" s="151">
        <v>29</v>
      </c>
      <c r="R1076" s="151">
        <v>29</v>
      </c>
      <c r="S1076" s="154">
        <v>0.982737361282367</v>
      </c>
      <c r="T1076" s="154">
        <v>0.966666666666667</v>
      </c>
      <c r="U1076" s="155">
        <v>0.966666666666667</v>
      </c>
      <c r="V1076" s="155">
        <v>0.966666666666667</v>
      </c>
      <c r="W1076" s="173">
        <v>0</v>
      </c>
      <c r="X1076" s="158">
        <v>208</v>
      </c>
      <c r="Y1076" s="208">
        <v>204</v>
      </c>
      <c r="Z1076" s="208">
        <v>213</v>
      </c>
      <c r="AA1076" s="208">
        <v>206</v>
      </c>
      <c r="AB1076" s="209">
        <v>0.980769230769231</v>
      </c>
      <c r="AC1076" s="155">
        <v>0.967136150234742</v>
      </c>
      <c r="AD1076" s="173">
        <v>0.013633080534489</v>
      </c>
    </row>
    <row r="1077" spans="1:30">
      <c r="A1077" s="175" t="s">
        <v>927</v>
      </c>
      <c r="B1077" s="214" t="s">
        <v>1830</v>
      </c>
      <c r="C1077" s="214" t="s">
        <v>1076</v>
      </c>
      <c r="D1077" s="153">
        <v>16</v>
      </c>
      <c r="E1077" s="153">
        <v>14</v>
      </c>
      <c r="F1077" s="151">
        <v>16</v>
      </c>
      <c r="G1077" s="151">
        <v>14</v>
      </c>
      <c r="H1077" s="151">
        <v>15</v>
      </c>
      <c r="I1077" s="151">
        <v>15</v>
      </c>
      <c r="J1077" s="172">
        <v>0.9</v>
      </c>
      <c r="K1077" s="154">
        <v>0.875</v>
      </c>
      <c r="L1077" s="154">
        <v>0.875</v>
      </c>
      <c r="M1077" s="154">
        <v>1</v>
      </c>
      <c r="N1077" s="207">
        <v>435</v>
      </c>
      <c r="O1077" s="153">
        <v>392</v>
      </c>
      <c r="P1077" s="153">
        <v>13</v>
      </c>
      <c r="Q1077" s="151">
        <v>14</v>
      </c>
      <c r="R1077" s="151">
        <v>15</v>
      </c>
      <c r="S1077" s="154">
        <v>0.901149425287356</v>
      </c>
      <c r="T1077" s="154">
        <v>0.8125</v>
      </c>
      <c r="U1077" s="155">
        <v>0.875</v>
      </c>
      <c r="V1077" s="155">
        <v>1</v>
      </c>
      <c r="W1077" s="173">
        <v>-0.0625</v>
      </c>
      <c r="X1077" s="158">
        <v>112</v>
      </c>
      <c r="Y1077" s="208">
        <v>102</v>
      </c>
      <c r="Z1077" s="208">
        <v>118</v>
      </c>
      <c r="AA1077" s="208">
        <v>107</v>
      </c>
      <c r="AB1077" s="209">
        <v>0.910714285714286</v>
      </c>
      <c r="AC1077" s="155">
        <v>0.906779661016949</v>
      </c>
      <c r="AD1077" s="173">
        <v>0.00393462469733652</v>
      </c>
    </row>
    <row r="1078" spans="1:30">
      <c r="A1078" s="175" t="s">
        <v>927</v>
      </c>
      <c r="B1078" s="214" t="s">
        <v>1830</v>
      </c>
      <c r="C1078" s="214" t="s">
        <v>1077</v>
      </c>
      <c r="D1078" s="153">
        <v>12</v>
      </c>
      <c r="E1078" s="153">
        <v>12</v>
      </c>
      <c r="F1078" s="151">
        <v>12</v>
      </c>
      <c r="G1078" s="151">
        <v>12</v>
      </c>
      <c r="H1078" s="151">
        <v>12</v>
      </c>
      <c r="I1078" s="151">
        <v>12</v>
      </c>
      <c r="J1078" s="172">
        <v>0.9</v>
      </c>
      <c r="K1078" s="154">
        <v>1</v>
      </c>
      <c r="L1078" s="154">
        <v>1</v>
      </c>
      <c r="M1078" s="154">
        <v>1</v>
      </c>
      <c r="N1078" s="207">
        <v>308</v>
      </c>
      <c r="O1078" s="153">
        <v>294</v>
      </c>
      <c r="P1078" s="153">
        <v>12</v>
      </c>
      <c r="Q1078" s="151">
        <v>12</v>
      </c>
      <c r="R1078" s="151">
        <v>12</v>
      </c>
      <c r="S1078" s="154">
        <v>0.954545454545455</v>
      </c>
      <c r="T1078" s="154">
        <v>1</v>
      </c>
      <c r="U1078" s="155">
        <v>1</v>
      </c>
      <c r="V1078" s="155">
        <v>1</v>
      </c>
      <c r="W1078" s="173">
        <v>0</v>
      </c>
      <c r="X1078" s="158">
        <v>83</v>
      </c>
      <c r="Y1078" s="208">
        <v>82</v>
      </c>
      <c r="Z1078" s="208">
        <v>83</v>
      </c>
      <c r="AA1078" s="208">
        <v>78</v>
      </c>
      <c r="AB1078" s="209">
        <v>0.987951807228916</v>
      </c>
      <c r="AC1078" s="155">
        <v>0.939759036144578</v>
      </c>
      <c r="AD1078" s="173">
        <v>0.0481927710843373</v>
      </c>
    </row>
    <row r="1079" spans="1:30">
      <c r="A1079" s="175" t="s">
        <v>927</v>
      </c>
      <c r="B1079" s="214" t="s">
        <v>1830</v>
      </c>
      <c r="C1079" s="214" t="s">
        <v>1078</v>
      </c>
      <c r="D1079" s="153">
        <v>29</v>
      </c>
      <c r="E1079" s="153">
        <v>29</v>
      </c>
      <c r="F1079" s="151">
        <v>30</v>
      </c>
      <c r="G1079" s="151">
        <v>28</v>
      </c>
      <c r="H1079" s="151">
        <v>29</v>
      </c>
      <c r="I1079" s="151">
        <v>29</v>
      </c>
      <c r="J1079" s="172">
        <v>0.9</v>
      </c>
      <c r="K1079" s="154">
        <v>1</v>
      </c>
      <c r="L1079" s="154">
        <v>0.933333333333333</v>
      </c>
      <c r="M1079" s="154">
        <v>1</v>
      </c>
      <c r="N1079" s="207">
        <v>885</v>
      </c>
      <c r="O1079" s="153">
        <v>869</v>
      </c>
      <c r="P1079" s="153">
        <v>29</v>
      </c>
      <c r="Q1079" s="151">
        <v>28</v>
      </c>
      <c r="R1079" s="151">
        <v>29</v>
      </c>
      <c r="S1079" s="154">
        <v>0.981920903954802</v>
      </c>
      <c r="T1079" s="154">
        <v>1</v>
      </c>
      <c r="U1079" s="155">
        <v>0.933333333333333</v>
      </c>
      <c r="V1079" s="155">
        <v>1</v>
      </c>
      <c r="W1079" s="173">
        <v>0.0666666666666667</v>
      </c>
      <c r="X1079" s="158">
        <v>226</v>
      </c>
      <c r="Y1079" s="208">
        <v>222</v>
      </c>
      <c r="Z1079" s="208">
        <v>238</v>
      </c>
      <c r="AA1079" s="208">
        <v>235</v>
      </c>
      <c r="AB1079" s="209">
        <v>0.982300884955752</v>
      </c>
      <c r="AC1079" s="155">
        <v>0.987394957983193</v>
      </c>
      <c r="AD1079" s="173">
        <v>-0.00509407302744114</v>
      </c>
    </row>
    <row r="1080" spans="1:30">
      <c r="A1080" s="175" t="s">
        <v>927</v>
      </c>
      <c r="B1080" s="214" t="s">
        <v>1830</v>
      </c>
      <c r="C1080" s="214" t="s">
        <v>1079</v>
      </c>
      <c r="D1080" s="153">
        <v>26</v>
      </c>
      <c r="E1080" s="153">
        <v>26</v>
      </c>
      <c r="F1080" s="151">
        <v>26</v>
      </c>
      <c r="G1080" s="151">
        <v>26</v>
      </c>
      <c r="H1080" s="151">
        <v>26</v>
      </c>
      <c r="I1080" s="151">
        <v>26</v>
      </c>
      <c r="J1080" s="172">
        <v>0.9</v>
      </c>
      <c r="K1080" s="154">
        <v>1</v>
      </c>
      <c r="L1080" s="154">
        <v>1</v>
      </c>
      <c r="M1080" s="154">
        <v>1</v>
      </c>
      <c r="N1080" s="207">
        <v>718</v>
      </c>
      <c r="O1080" s="153">
        <v>707</v>
      </c>
      <c r="P1080" s="153">
        <v>25</v>
      </c>
      <c r="Q1080" s="151">
        <v>26</v>
      </c>
      <c r="R1080" s="151">
        <v>26</v>
      </c>
      <c r="S1080" s="154">
        <v>0.984679665738162</v>
      </c>
      <c r="T1080" s="154">
        <v>0.961538461538462</v>
      </c>
      <c r="U1080" s="155">
        <v>1</v>
      </c>
      <c r="V1080" s="155">
        <v>1</v>
      </c>
      <c r="W1080" s="173">
        <v>-0.0384615384615384</v>
      </c>
      <c r="X1080" s="158">
        <v>184</v>
      </c>
      <c r="Y1080" s="208">
        <v>181</v>
      </c>
      <c r="Z1080" s="208">
        <v>191</v>
      </c>
      <c r="AA1080" s="208">
        <v>189</v>
      </c>
      <c r="AB1080" s="209">
        <v>0.983695652173913</v>
      </c>
      <c r="AC1080" s="155">
        <v>0.989528795811518</v>
      </c>
      <c r="AD1080" s="173">
        <v>-0.00583314363760523</v>
      </c>
    </row>
    <row r="1081" spans="1:30">
      <c r="A1081" s="175" t="s">
        <v>927</v>
      </c>
      <c r="B1081" s="214" t="s">
        <v>1830</v>
      </c>
      <c r="C1081" s="214" t="s">
        <v>1080</v>
      </c>
      <c r="D1081" s="153">
        <v>18</v>
      </c>
      <c r="E1081" s="153">
        <v>17</v>
      </c>
      <c r="F1081" s="151">
        <v>18</v>
      </c>
      <c r="G1081" s="151">
        <v>18</v>
      </c>
      <c r="H1081" s="151">
        <v>18</v>
      </c>
      <c r="I1081" s="151">
        <v>17</v>
      </c>
      <c r="J1081" s="172">
        <v>0.9</v>
      </c>
      <c r="K1081" s="154">
        <v>0.944444444444444</v>
      </c>
      <c r="L1081" s="154">
        <v>1</v>
      </c>
      <c r="M1081" s="154">
        <v>0.944444444444444</v>
      </c>
      <c r="N1081" s="207">
        <v>498</v>
      </c>
      <c r="O1081" s="153">
        <v>447</v>
      </c>
      <c r="P1081" s="153">
        <v>14</v>
      </c>
      <c r="Q1081" s="151">
        <v>16</v>
      </c>
      <c r="R1081" s="151">
        <v>15</v>
      </c>
      <c r="S1081" s="154">
        <v>0.897590361445783</v>
      </c>
      <c r="T1081" s="154">
        <v>0.777777777777778</v>
      </c>
      <c r="U1081" s="155">
        <v>0.888888888888889</v>
      </c>
      <c r="V1081" s="155">
        <v>0.833333333333333</v>
      </c>
      <c r="W1081" s="173">
        <v>-0.111111111111111</v>
      </c>
      <c r="X1081" s="158">
        <v>129</v>
      </c>
      <c r="Y1081" s="208">
        <v>111</v>
      </c>
      <c r="Z1081" s="208">
        <v>130</v>
      </c>
      <c r="AA1081" s="208">
        <v>116</v>
      </c>
      <c r="AB1081" s="209">
        <v>0.86046511627907</v>
      </c>
      <c r="AC1081" s="155">
        <v>0.892307692307692</v>
      </c>
      <c r="AD1081" s="173">
        <v>-0.0318425760286226</v>
      </c>
    </row>
    <row r="1082" spans="1:30">
      <c r="A1082" s="175" t="s">
        <v>927</v>
      </c>
      <c r="B1082" s="214" t="s">
        <v>1830</v>
      </c>
      <c r="C1082" s="214" t="s">
        <v>1081</v>
      </c>
      <c r="D1082" s="153">
        <v>21</v>
      </c>
      <c r="E1082" s="153">
        <v>20</v>
      </c>
      <c r="F1082" s="151">
        <v>22</v>
      </c>
      <c r="G1082" s="151">
        <v>21</v>
      </c>
      <c r="H1082" s="151">
        <v>22</v>
      </c>
      <c r="I1082" s="151">
        <v>22</v>
      </c>
      <c r="J1082" s="172">
        <v>0.9</v>
      </c>
      <c r="K1082" s="154">
        <v>0.952380952380952</v>
      </c>
      <c r="L1082" s="154">
        <v>0.954545454545455</v>
      </c>
      <c r="M1082" s="154">
        <v>1</v>
      </c>
      <c r="N1082" s="207">
        <v>591</v>
      </c>
      <c r="O1082" s="153">
        <v>588</v>
      </c>
      <c r="P1082" s="153">
        <v>20</v>
      </c>
      <c r="Q1082" s="151">
        <v>21</v>
      </c>
      <c r="R1082" s="151">
        <v>22</v>
      </c>
      <c r="S1082" s="154">
        <v>0.99492385786802</v>
      </c>
      <c r="T1082" s="154">
        <v>0.952380952380952</v>
      </c>
      <c r="U1082" s="155">
        <v>0.954545454545455</v>
      </c>
      <c r="V1082" s="155">
        <v>1</v>
      </c>
      <c r="W1082" s="173">
        <v>-0.00216450216450226</v>
      </c>
      <c r="X1082" s="158">
        <v>153</v>
      </c>
      <c r="Y1082" s="208">
        <v>150</v>
      </c>
      <c r="Z1082" s="208">
        <v>158</v>
      </c>
      <c r="AA1082" s="208">
        <v>158</v>
      </c>
      <c r="AB1082" s="209">
        <v>0.980392156862745</v>
      </c>
      <c r="AC1082" s="155">
        <v>1</v>
      </c>
      <c r="AD1082" s="173">
        <v>-0.0196078431372549</v>
      </c>
    </row>
    <row r="1083" spans="1:30">
      <c r="A1083" s="175" t="s">
        <v>927</v>
      </c>
      <c r="B1083" s="214" t="s">
        <v>1829</v>
      </c>
      <c r="C1083" s="214" t="s">
        <v>1082</v>
      </c>
      <c r="D1083" s="153">
        <v>60</v>
      </c>
      <c r="E1083" s="153">
        <v>59</v>
      </c>
      <c r="F1083" s="151">
        <v>66</v>
      </c>
      <c r="G1083" s="151">
        <v>65</v>
      </c>
      <c r="H1083" s="151">
        <v>66</v>
      </c>
      <c r="I1083" s="151">
        <v>66</v>
      </c>
      <c r="J1083" s="172">
        <v>0.9</v>
      </c>
      <c r="K1083" s="154">
        <v>0.983333333333333</v>
      </c>
      <c r="L1083" s="154">
        <v>0.984848484848485</v>
      </c>
      <c r="M1083" s="154">
        <v>1</v>
      </c>
      <c r="N1083" s="207">
        <v>1786</v>
      </c>
      <c r="O1083" s="153">
        <v>1631</v>
      </c>
      <c r="P1083" s="153">
        <v>55</v>
      </c>
      <c r="Q1083" s="151">
        <v>60</v>
      </c>
      <c r="R1083" s="151">
        <v>63</v>
      </c>
      <c r="S1083" s="154">
        <v>0.913213885778275</v>
      </c>
      <c r="T1083" s="154">
        <v>0.916666666666667</v>
      </c>
      <c r="U1083" s="155">
        <v>0.909090909090909</v>
      </c>
      <c r="V1083" s="155">
        <v>0.954545454545455</v>
      </c>
      <c r="W1083" s="173">
        <v>0.00757575757575757</v>
      </c>
      <c r="X1083" s="158">
        <v>452</v>
      </c>
      <c r="Y1083" s="208">
        <v>417</v>
      </c>
      <c r="Z1083" s="208">
        <v>470</v>
      </c>
      <c r="AA1083" s="208">
        <v>432</v>
      </c>
      <c r="AB1083" s="209">
        <v>0.922566371681416</v>
      </c>
      <c r="AC1083" s="155">
        <v>0.919148936170213</v>
      </c>
      <c r="AD1083" s="173">
        <v>0.00341743551120322</v>
      </c>
    </row>
    <row r="1084" spans="1:30">
      <c r="A1084" s="175" t="s">
        <v>927</v>
      </c>
      <c r="B1084" s="214" t="s">
        <v>1829</v>
      </c>
      <c r="C1084" s="214" t="s">
        <v>1083</v>
      </c>
      <c r="D1084" s="153">
        <v>42</v>
      </c>
      <c r="E1084" s="153">
        <v>42</v>
      </c>
      <c r="F1084" s="151">
        <v>43</v>
      </c>
      <c r="G1084" s="151">
        <v>43</v>
      </c>
      <c r="H1084" s="151">
        <v>42</v>
      </c>
      <c r="I1084" s="151">
        <v>41</v>
      </c>
      <c r="J1084" s="172">
        <v>0.9</v>
      </c>
      <c r="K1084" s="154">
        <v>1</v>
      </c>
      <c r="L1084" s="154">
        <v>1</v>
      </c>
      <c r="M1084" s="154">
        <v>0.976190476190476</v>
      </c>
      <c r="N1084" s="207">
        <v>1163</v>
      </c>
      <c r="O1084" s="153">
        <v>1139</v>
      </c>
      <c r="P1084" s="153">
        <v>42</v>
      </c>
      <c r="Q1084" s="151">
        <v>43</v>
      </c>
      <c r="R1084" s="151">
        <v>40</v>
      </c>
      <c r="S1084" s="154">
        <v>0.979363714531384</v>
      </c>
      <c r="T1084" s="154">
        <v>1</v>
      </c>
      <c r="U1084" s="155">
        <v>1</v>
      </c>
      <c r="V1084" s="155">
        <v>0.952380952380952</v>
      </c>
      <c r="W1084" s="173">
        <v>0</v>
      </c>
      <c r="X1084" s="158">
        <v>305</v>
      </c>
      <c r="Y1084" s="208">
        <v>298</v>
      </c>
      <c r="Z1084" s="208">
        <v>302</v>
      </c>
      <c r="AA1084" s="208">
        <v>296</v>
      </c>
      <c r="AB1084" s="209">
        <v>0.977049180327869</v>
      </c>
      <c r="AC1084" s="155">
        <v>0.980132450331126</v>
      </c>
      <c r="AD1084" s="173">
        <v>-0.00308327000325703</v>
      </c>
    </row>
    <row r="1085" spans="1:30">
      <c r="A1085" s="175" t="s">
        <v>927</v>
      </c>
      <c r="B1085" s="214" t="s">
        <v>1829</v>
      </c>
      <c r="C1085" s="214" t="s">
        <v>1084</v>
      </c>
      <c r="D1085" s="153">
        <v>27</v>
      </c>
      <c r="E1085" s="153">
        <v>27</v>
      </c>
      <c r="F1085" s="151">
        <v>27</v>
      </c>
      <c r="G1085" s="151">
        <v>27</v>
      </c>
      <c r="H1085" s="151">
        <v>31</v>
      </c>
      <c r="I1085" s="151">
        <v>31</v>
      </c>
      <c r="J1085" s="172">
        <v>0.9</v>
      </c>
      <c r="K1085" s="154">
        <v>1</v>
      </c>
      <c r="L1085" s="154">
        <v>1</v>
      </c>
      <c r="M1085" s="154">
        <v>1</v>
      </c>
      <c r="N1085" s="207">
        <v>819</v>
      </c>
      <c r="O1085" s="153">
        <v>794</v>
      </c>
      <c r="P1085" s="153">
        <v>27</v>
      </c>
      <c r="Q1085" s="151">
        <v>24</v>
      </c>
      <c r="R1085" s="151">
        <v>31</v>
      </c>
      <c r="S1085" s="154">
        <v>0.969474969474969</v>
      </c>
      <c r="T1085" s="154">
        <v>1</v>
      </c>
      <c r="U1085" s="155">
        <v>0.888888888888889</v>
      </c>
      <c r="V1085" s="155">
        <v>1</v>
      </c>
      <c r="W1085" s="173">
        <v>0.111111111111111</v>
      </c>
      <c r="X1085" s="158">
        <v>203</v>
      </c>
      <c r="Y1085" s="208">
        <v>197</v>
      </c>
      <c r="Z1085" s="208">
        <v>208</v>
      </c>
      <c r="AA1085" s="208">
        <v>203</v>
      </c>
      <c r="AB1085" s="209">
        <v>0.970443349753695</v>
      </c>
      <c r="AC1085" s="155">
        <v>0.975961538461538</v>
      </c>
      <c r="AD1085" s="173">
        <v>-0.00551818870784382</v>
      </c>
    </row>
    <row r="1086" spans="1:30">
      <c r="A1086" s="175" t="s">
        <v>1085</v>
      </c>
      <c r="B1086" s="214" t="s">
        <v>1832</v>
      </c>
      <c r="C1086" s="214" t="s">
        <v>1087</v>
      </c>
      <c r="D1086" s="153">
        <v>27</v>
      </c>
      <c r="E1086" s="153">
        <v>27</v>
      </c>
      <c r="F1086" s="151">
        <v>28</v>
      </c>
      <c r="G1086" s="151">
        <v>28</v>
      </c>
      <c r="H1086" s="151">
        <v>29</v>
      </c>
      <c r="I1086" s="151">
        <v>29</v>
      </c>
      <c r="J1086" s="172">
        <v>0.9</v>
      </c>
      <c r="K1086" s="154">
        <v>1</v>
      </c>
      <c r="L1086" s="154">
        <v>1</v>
      </c>
      <c r="M1086" s="154">
        <v>1</v>
      </c>
      <c r="N1086" s="207">
        <v>759</v>
      </c>
      <c r="O1086" s="153">
        <v>745</v>
      </c>
      <c r="P1086" s="153">
        <v>26</v>
      </c>
      <c r="Q1086" s="151">
        <v>27</v>
      </c>
      <c r="R1086" s="151">
        <v>29</v>
      </c>
      <c r="S1086" s="154">
        <v>0.981554677206851</v>
      </c>
      <c r="T1086" s="154">
        <v>0.962962962962963</v>
      </c>
      <c r="U1086" s="155">
        <v>0.964285714285714</v>
      </c>
      <c r="V1086" s="155">
        <v>1</v>
      </c>
      <c r="W1086" s="173">
        <v>-0.00132275132275139</v>
      </c>
      <c r="X1086" s="158">
        <v>196</v>
      </c>
      <c r="Y1086" s="208">
        <v>193</v>
      </c>
      <c r="Z1086" s="208">
        <v>198</v>
      </c>
      <c r="AA1086" s="208">
        <v>195</v>
      </c>
      <c r="AB1086" s="209">
        <v>0.98469387755102</v>
      </c>
      <c r="AC1086" s="155">
        <v>0.984848484848485</v>
      </c>
      <c r="AD1086" s="173">
        <v>-0.000154607297464415</v>
      </c>
    </row>
    <row r="1087" spans="1:30">
      <c r="A1087" s="175" t="s">
        <v>1085</v>
      </c>
      <c r="B1087" s="214" t="s">
        <v>1832</v>
      </c>
      <c r="C1087" s="214" t="s">
        <v>1088</v>
      </c>
      <c r="D1087" s="153">
        <v>47</v>
      </c>
      <c r="E1087" s="153">
        <v>43</v>
      </c>
      <c r="F1087" s="151">
        <v>50</v>
      </c>
      <c r="G1087" s="151">
        <v>44</v>
      </c>
      <c r="H1087" s="151">
        <v>51</v>
      </c>
      <c r="I1087" s="151">
        <v>45</v>
      </c>
      <c r="J1087" s="172">
        <v>0.9</v>
      </c>
      <c r="K1087" s="154">
        <v>0.914893617021277</v>
      </c>
      <c r="L1087" s="154">
        <v>0.88</v>
      </c>
      <c r="M1087" s="154">
        <v>0.882352941176471</v>
      </c>
      <c r="N1087" s="207">
        <v>1241</v>
      </c>
      <c r="O1087" s="153">
        <v>1114</v>
      </c>
      <c r="P1087" s="153">
        <v>42</v>
      </c>
      <c r="Q1087" s="151">
        <v>44</v>
      </c>
      <c r="R1087" s="151">
        <v>45</v>
      </c>
      <c r="S1087" s="154">
        <v>0.897663174858985</v>
      </c>
      <c r="T1087" s="154">
        <v>0.893617021276596</v>
      </c>
      <c r="U1087" s="155">
        <v>0.88</v>
      </c>
      <c r="V1087" s="155">
        <v>0.882352941176471</v>
      </c>
      <c r="W1087" s="173">
        <v>0.0136170212765957</v>
      </c>
      <c r="X1087" s="158">
        <v>333</v>
      </c>
      <c r="Y1087" s="208">
        <v>298</v>
      </c>
      <c r="Z1087" s="208">
        <v>315</v>
      </c>
      <c r="AA1087" s="208">
        <v>277</v>
      </c>
      <c r="AB1087" s="209">
        <v>0.894894894894895</v>
      </c>
      <c r="AC1087" s="155">
        <v>0.879365079365079</v>
      </c>
      <c r="AD1087" s="173">
        <v>0.0155298155298156</v>
      </c>
    </row>
    <row r="1088" spans="1:30">
      <c r="A1088" s="175" t="s">
        <v>1085</v>
      </c>
      <c r="B1088" s="214" t="s">
        <v>1832</v>
      </c>
      <c r="C1088" s="214" t="s">
        <v>1089</v>
      </c>
      <c r="D1088" s="153">
        <v>42</v>
      </c>
      <c r="E1088" s="153">
        <v>42</v>
      </c>
      <c r="F1088" s="151">
        <v>44</v>
      </c>
      <c r="G1088" s="151">
        <v>44</v>
      </c>
      <c r="H1088" s="151">
        <v>46</v>
      </c>
      <c r="I1088" s="151">
        <v>45</v>
      </c>
      <c r="J1088" s="172">
        <v>0.9</v>
      </c>
      <c r="K1088" s="154">
        <v>1</v>
      </c>
      <c r="L1088" s="154">
        <v>1</v>
      </c>
      <c r="M1088" s="154">
        <v>0.978260869565217</v>
      </c>
      <c r="N1088" s="207">
        <v>1217</v>
      </c>
      <c r="O1088" s="153">
        <v>1183</v>
      </c>
      <c r="P1088" s="153">
        <v>41</v>
      </c>
      <c r="Q1088" s="151">
        <v>43</v>
      </c>
      <c r="R1088" s="151">
        <v>45</v>
      </c>
      <c r="S1088" s="154">
        <v>0.972062448644207</v>
      </c>
      <c r="T1088" s="154">
        <v>0.976190476190476</v>
      </c>
      <c r="U1088" s="155">
        <v>0.977272727272727</v>
      </c>
      <c r="V1088" s="155">
        <v>0.978260869565217</v>
      </c>
      <c r="W1088" s="173">
        <v>-0.00108225108225113</v>
      </c>
      <c r="X1088" s="158">
        <v>316</v>
      </c>
      <c r="Y1088" s="208">
        <v>312</v>
      </c>
      <c r="Z1088" s="208">
        <v>316</v>
      </c>
      <c r="AA1088" s="208">
        <v>314</v>
      </c>
      <c r="AB1088" s="209">
        <v>0.987341772151899</v>
      </c>
      <c r="AC1088" s="155">
        <v>0.993670886075949</v>
      </c>
      <c r="AD1088" s="173">
        <v>-0.00632911392405056</v>
      </c>
    </row>
    <row r="1089" spans="1:30">
      <c r="A1089" s="175" t="s">
        <v>1085</v>
      </c>
      <c r="B1089" s="214" t="s">
        <v>1832</v>
      </c>
      <c r="C1089" s="214" t="s">
        <v>1090</v>
      </c>
      <c r="D1089" s="153">
        <v>38</v>
      </c>
      <c r="E1089" s="153">
        <v>36</v>
      </c>
      <c r="F1089" s="151">
        <v>41</v>
      </c>
      <c r="G1089" s="151">
        <v>40</v>
      </c>
      <c r="H1089" s="151">
        <v>44</v>
      </c>
      <c r="I1089" s="151">
        <v>43</v>
      </c>
      <c r="J1089" s="172">
        <v>0.9</v>
      </c>
      <c r="K1089" s="154">
        <v>0.947368421052632</v>
      </c>
      <c r="L1089" s="154">
        <v>0.975609756097561</v>
      </c>
      <c r="M1089" s="154">
        <v>0.977272727272727</v>
      </c>
      <c r="N1089" s="207">
        <v>1123</v>
      </c>
      <c r="O1089" s="153">
        <v>1042</v>
      </c>
      <c r="P1089" s="153">
        <v>35</v>
      </c>
      <c r="Q1089" s="151">
        <v>39</v>
      </c>
      <c r="R1089" s="151">
        <v>41</v>
      </c>
      <c r="S1089" s="154">
        <v>0.927871772039181</v>
      </c>
      <c r="T1089" s="154">
        <v>0.921052631578947</v>
      </c>
      <c r="U1089" s="155">
        <v>0.951219512195122</v>
      </c>
      <c r="V1089" s="155">
        <v>0.931818181818182</v>
      </c>
      <c r="W1089" s="173">
        <v>-0.0301668806161746</v>
      </c>
      <c r="X1089" s="158">
        <v>292</v>
      </c>
      <c r="Y1089" s="208">
        <v>270</v>
      </c>
      <c r="Z1089" s="208">
        <v>288</v>
      </c>
      <c r="AA1089" s="208">
        <v>268</v>
      </c>
      <c r="AB1089" s="209">
        <v>0.924657534246575</v>
      </c>
      <c r="AC1089" s="155">
        <v>0.930555555555556</v>
      </c>
      <c r="AD1089" s="173">
        <v>-0.00589802130898021</v>
      </c>
    </row>
    <row r="1090" spans="1:30">
      <c r="A1090" s="175" t="s">
        <v>1085</v>
      </c>
      <c r="B1090" s="214" t="s">
        <v>1832</v>
      </c>
      <c r="C1090" s="214" t="s">
        <v>1091</v>
      </c>
      <c r="D1090" s="153">
        <v>43</v>
      </c>
      <c r="E1090" s="153">
        <v>42</v>
      </c>
      <c r="F1090" s="151">
        <v>50</v>
      </c>
      <c r="G1090" s="151">
        <v>50</v>
      </c>
      <c r="H1090" s="151">
        <v>50</v>
      </c>
      <c r="I1090" s="151">
        <v>50</v>
      </c>
      <c r="J1090" s="172">
        <v>0.9</v>
      </c>
      <c r="K1090" s="154">
        <v>0.976744186046512</v>
      </c>
      <c r="L1090" s="154">
        <v>1</v>
      </c>
      <c r="M1090" s="154">
        <v>1</v>
      </c>
      <c r="N1090" s="207">
        <v>1302</v>
      </c>
      <c r="O1090" s="153">
        <v>1254</v>
      </c>
      <c r="P1090" s="153">
        <v>41</v>
      </c>
      <c r="Q1090" s="151">
        <v>50</v>
      </c>
      <c r="R1090" s="151">
        <v>47</v>
      </c>
      <c r="S1090" s="154">
        <v>0.963133640552995</v>
      </c>
      <c r="T1090" s="154">
        <v>0.953488372093023</v>
      </c>
      <c r="U1090" s="155">
        <v>1</v>
      </c>
      <c r="V1090" s="155">
        <v>0.94</v>
      </c>
      <c r="W1090" s="173">
        <v>-0.0465116279069767</v>
      </c>
      <c r="X1090" s="158">
        <v>336</v>
      </c>
      <c r="Y1090" s="208">
        <v>325</v>
      </c>
      <c r="Z1090" s="208">
        <v>339</v>
      </c>
      <c r="AA1090" s="208">
        <v>323</v>
      </c>
      <c r="AB1090" s="209">
        <v>0.967261904761905</v>
      </c>
      <c r="AC1090" s="155">
        <v>0.952802359882006</v>
      </c>
      <c r="AD1090" s="173">
        <v>0.0144595448798989</v>
      </c>
    </row>
    <row r="1091" spans="1:30">
      <c r="A1091" s="175" t="s">
        <v>1085</v>
      </c>
      <c r="B1091" s="214" t="s">
        <v>1832</v>
      </c>
      <c r="C1091" s="214" t="s">
        <v>1092</v>
      </c>
      <c r="D1091" s="153">
        <v>19</v>
      </c>
      <c r="E1091" s="153">
        <v>17</v>
      </c>
      <c r="F1091" s="151">
        <v>20</v>
      </c>
      <c r="G1091" s="151">
        <v>19</v>
      </c>
      <c r="H1091" s="151">
        <v>21</v>
      </c>
      <c r="I1091" s="151">
        <v>20</v>
      </c>
      <c r="J1091" s="172">
        <v>0.9</v>
      </c>
      <c r="K1091" s="154">
        <v>0.894736842105263</v>
      </c>
      <c r="L1091" s="154">
        <v>0.95</v>
      </c>
      <c r="M1091" s="154">
        <v>0.952380952380952</v>
      </c>
      <c r="N1091" s="207">
        <v>511</v>
      </c>
      <c r="O1091" s="153">
        <v>469</v>
      </c>
      <c r="P1091" s="153">
        <v>17</v>
      </c>
      <c r="Q1091" s="151">
        <v>19</v>
      </c>
      <c r="R1091" s="151">
        <v>18</v>
      </c>
      <c r="S1091" s="154">
        <v>0.917808219178082</v>
      </c>
      <c r="T1091" s="154">
        <v>0.894736842105263</v>
      </c>
      <c r="U1091" s="155">
        <v>0.95</v>
      </c>
      <c r="V1091" s="155">
        <v>0.857142857142857</v>
      </c>
      <c r="W1091" s="173">
        <v>-0.0552631578947368</v>
      </c>
      <c r="X1091" s="158">
        <v>134</v>
      </c>
      <c r="Y1091" s="208">
        <v>121</v>
      </c>
      <c r="Z1091" s="208">
        <v>132</v>
      </c>
      <c r="AA1091" s="208">
        <v>121</v>
      </c>
      <c r="AB1091" s="209">
        <v>0.902985074626866</v>
      </c>
      <c r="AC1091" s="155">
        <v>0.916666666666667</v>
      </c>
      <c r="AD1091" s="173">
        <v>-0.0136815920398009</v>
      </c>
    </row>
    <row r="1092" spans="1:30">
      <c r="A1092" s="175" t="s">
        <v>1085</v>
      </c>
      <c r="B1092" s="214" t="s">
        <v>1832</v>
      </c>
      <c r="C1092" s="214" t="s">
        <v>1093</v>
      </c>
      <c r="D1092" s="153">
        <v>45</v>
      </c>
      <c r="E1092" s="153">
        <v>45</v>
      </c>
      <c r="F1092" s="151">
        <v>48</v>
      </c>
      <c r="G1092" s="151">
        <v>47</v>
      </c>
      <c r="H1092" s="151">
        <v>51</v>
      </c>
      <c r="I1092" s="151">
        <v>51</v>
      </c>
      <c r="J1092" s="172">
        <v>0.9</v>
      </c>
      <c r="K1092" s="154">
        <v>1</v>
      </c>
      <c r="L1092" s="154">
        <v>0.979166666666667</v>
      </c>
      <c r="M1092" s="154">
        <v>1</v>
      </c>
      <c r="N1092" s="207">
        <v>1229</v>
      </c>
      <c r="O1092" s="153">
        <v>1206</v>
      </c>
      <c r="P1092" s="153">
        <v>44</v>
      </c>
      <c r="Q1092" s="151">
        <v>47</v>
      </c>
      <c r="R1092" s="151">
        <v>51</v>
      </c>
      <c r="S1092" s="154">
        <v>0.981285598047193</v>
      </c>
      <c r="T1092" s="154">
        <v>0.977777777777778</v>
      </c>
      <c r="U1092" s="155">
        <v>0.979166666666667</v>
      </c>
      <c r="V1092" s="155">
        <v>1</v>
      </c>
      <c r="W1092" s="173">
        <v>-0.00138888888888888</v>
      </c>
      <c r="X1092" s="158">
        <v>321</v>
      </c>
      <c r="Y1092" s="208">
        <v>312</v>
      </c>
      <c r="Z1092" s="208">
        <v>316</v>
      </c>
      <c r="AA1092" s="208">
        <v>312</v>
      </c>
      <c r="AB1092" s="209">
        <v>0.97196261682243</v>
      </c>
      <c r="AC1092" s="155">
        <v>0.987341772151899</v>
      </c>
      <c r="AD1092" s="173">
        <v>-0.0153791553294689</v>
      </c>
    </row>
    <row r="1093" spans="1:30">
      <c r="A1093" s="175" t="s">
        <v>1085</v>
      </c>
      <c r="B1093" s="214" t="s">
        <v>1832</v>
      </c>
      <c r="C1093" s="214" t="s">
        <v>1094</v>
      </c>
      <c r="D1093" s="153">
        <v>71</v>
      </c>
      <c r="E1093" s="153">
        <v>66</v>
      </c>
      <c r="F1093" s="151">
        <v>80</v>
      </c>
      <c r="G1093" s="151">
        <v>73</v>
      </c>
      <c r="H1093" s="151">
        <v>83</v>
      </c>
      <c r="I1093" s="151">
        <v>74</v>
      </c>
      <c r="J1093" s="172">
        <v>0.9</v>
      </c>
      <c r="K1093" s="154">
        <v>0.929577464788732</v>
      </c>
      <c r="L1093" s="154">
        <v>0.9125</v>
      </c>
      <c r="M1093" s="154">
        <v>0.891566265060241</v>
      </c>
      <c r="N1093" s="207">
        <v>2067</v>
      </c>
      <c r="O1093" s="153">
        <v>1884</v>
      </c>
      <c r="P1093" s="153">
        <v>65</v>
      </c>
      <c r="Q1093" s="151">
        <v>72</v>
      </c>
      <c r="R1093" s="151">
        <v>74</v>
      </c>
      <c r="S1093" s="154">
        <v>0.911465892597968</v>
      </c>
      <c r="T1093" s="154">
        <v>0.915492957746479</v>
      </c>
      <c r="U1093" s="155">
        <v>0.9</v>
      </c>
      <c r="V1093" s="155">
        <v>0.891566265060241</v>
      </c>
      <c r="W1093" s="173">
        <v>0.0154929577464789</v>
      </c>
      <c r="X1093" s="158">
        <v>532</v>
      </c>
      <c r="Y1093" s="208">
        <v>486</v>
      </c>
      <c r="Z1093" s="208">
        <v>539</v>
      </c>
      <c r="AA1093" s="208">
        <v>488</v>
      </c>
      <c r="AB1093" s="209">
        <v>0.913533834586466</v>
      </c>
      <c r="AC1093" s="155">
        <v>0.905380333951763</v>
      </c>
      <c r="AD1093" s="173">
        <v>0.00815350063470366</v>
      </c>
    </row>
    <row r="1094" spans="1:30">
      <c r="A1094" s="175" t="s">
        <v>1085</v>
      </c>
      <c r="B1094" s="214" t="s">
        <v>1832</v>
      </c>
      <c r="C1094" s="214" t="s">
        <v>1095</v>
      </c>
      <c r="D1094" s="153">
        <v>45</v>
      </c>
      <c r="E1094" s="153">
        <v>45</v>
      </c>
      <c r="F1094" s="151">
        <v>46</v>
      </c>
      <c r="G1094" s="151">
        <v>46</v>
      </c>
      <c r="H1094" s="151">
        <v>48</v>
      </c>
      <c r="I1094" s="151">
        <v>48</v>
      </c>
      <c r="J1094" s="172">
        <v>0.9</v>
      </c>
      <c r="K1094" s="154">
        <v>1</v>
      </c>
      <c r="L1094" s="154">
        <v>1</v>
      </c>
      <c r="M1094" s="154">
        <v>1</v>
      </c>
      <c r="N1094" s="207">
        <v>1250</v>
      </c>
      <c r="O1094" s="153">
        <v>1213</v>
      </c>
      <c r="P1094" s="153">
        <v>45</v>
      </c>
      <c r="Q1094" s="151">
        <v>44</v>
      </c>
      <c r="R1094" s="151">
        <v>46</v>
      </c>
      <c r="S1094" s="154">
        <v>0.9704</v>
      </c>
      <c r="T1094" s="154">
        <v>1</v>
      </c>
      <c r="U1094" s="155">
        <v>0.956521739130435</v>
      </c>
      <c r="V1094" s="155">
        <v>0.958333333333333</v>
      </c>
      <c r="W1094" s="173">
        <v>0.0434782608695652</v>
      </c>
      <c r="X1094" s="158">
        <v>321</v>
      </c>
      <c r="Y1094" s="208">
        <v>311</v>
      </c>
      <c r="Z1094" s="208">
        <v>323</v>
      </c>
      <c r="AA1094" s="208">
        <v>318</v>
      </c>
      <c r="AB1094" s="209">
        <v>0.968847352024922</v>
      </c>
      <c r="AC1094" s="155">
        <v>0.984520123839009</v>
      </c>
      <c r="AD1094" s="173">
        <v>-0.0156727718140872</v>
      </c>
    </row>
    <row r="1095" spans="1:30">
      <c r="A1095" s="175" t="s">
        <v>1085</v>
      </c>
      <c r="B1095" s="214" t="s">
        <v>1832</v>
      </c>
      <c r="C1095" s="214" t="s">
        <v>1096</v>
      </c>
      <c r="D1095" s="153">
        <v>40</v>
      </c>
      <c r="E1095" s="153">
        <v>39</v>
      </c>
      <c r="F1095" s="151">
        <v>45</v>
      </c>
      <c r="G1095" s="151">
        <v>44</v>
      </c>
      <c r="H1095" s="151">
        <v>43</v>
      </c>
      <c r="I1095" s="151">
        <v>42</v>
      </c>
      <c r="J1095" s="172">
        <v>0.9</v>
      </c>
      <c r="K1095" s="154">
        <v>0.975</v>
      </c>
      <c r="L1095" s="154">
        <v>0.977777777777778</v>
      </c>
      <c r="M1095" s="154">
        <v>0.976744186046512</v>
      </c>
      <c r="N1095" s="207">
        <v>1148</v>
      </c>
      <c r="O1095" s="153">
        <v>1043</v>
      </c>
      <c r="P1095" s="153">
        <v>36</v>
      </c>
      <c r="Q1095" s="151">
        <v>42</v>
      </c>
      <c r="R1095" s="151">
        <v>39</v>
      </c>
      <c r="S1095" s="154">
        <v>0.908536585365854</v>
      </c>
      <c r="T1095" s="154">
        <v>0.9</v>
      </c>
      <c r="U1095" s="155">
        <v>0.933333333333333</v>
      </c>
      <c r="V1095" s="155">
        <v>0.906976744186046</v>
      </c>
      <c r="W1095" s="173">
        <v>-0.0333333333333333</v>
      </c>
      <c r="X1095" s="158">
        <v>296</v>
      </c>
      <c r="Y1095" s="208">
        <v>268</v>
      </c>
      <c r="Z1095" s="208">
        <v>299</v>
      </c>
      <c r="AA1095" s="208">
        <v>272</v>
      </c>
      <c r="AB1095" s="209">
        <v>0.905405405405405</v>
      </c>
      <c r="AC1095" s="155">
        <v>0.909698996655518</v>
      </c>
      <c r="AD1095" s="173">
        <v>-0.00429359125011297</v>
      </c>
    </row>
    <row r="1096" spans="1:30">
      <c r="A1096" s="175" t="s">
        <v>1085</v>
      </c>
      <c r="B1096" s="214" t="s">
        <v>1832</v>
      </c>
      <c r="C1096" s="214" t="s">
        <v>1097</v>
      </c>
      <c r="D1096" s="153">
        <v>39</v>
      </c>
      <c r="E1096" s="153">
        <v>38</v>
      </c>
      <c r="F1096" s="151">
        <v>42</v>
      </c>
      <c r="G1096" s="151">
        <v>41</v>
      </c>
      <c r="H1096" s="151">
        <v>40</v>
      </c>
      <c r="I1096" s="151">
        <v>38</v>
      </c>
      <c r="J1096" s="172">
        <v>0.9</v>
      </c>
      <c r="K1096" s="154">
        <v>0.974358974358974</v>
      </c>
      <c r="L1096" s="154">
        <v>0.976190476190476</v>
      </c>
      <c r="M1096" s="154">
        <v>0.95</v>
      </c>
      <c r="N1096" s="207">
        <v>1058</v>
      </c>
      <c r="O1096" s="153">
        <v>1020</v>
      </c>
      <c r="P1096" s="153">
        <v>38</v>
      </c>
      <c r="Q1096" s="151">
        <v>41</v>
      </c>
      <c r="R1096" s="151">
        <v>38</v>
      </c>
      <c r="S1096" s="154">
        <v>0.964083175803403</v>
      </c>
      <c r="T1096" s="154">
        <v>0.974358974358974</v>
      </c>
      <c r="U1096" s="155">
        <v>0.976190476190476</v>
      </c>
      <c r="V1096" s="155">
        <v>0.95</v>
      </c>
      <c r="W1096" s="173">
        <v>-0.00183150183150182</v>
      </c>
      <c r="X1096" s="158">
        <v>281</v>
      </c>
      <c r="Y1096" s="208">
        <v>274</v>
      </c>
      <c r="Z1096" s="208">
        <v>268</v>
      </c>
      <c r="AA1096" s="208">
        <v>259</v>
      </c>
      <c r="AB1096" s="209">
        <v>0.97508896797153</v>
      </c>
      <c r="AC1096" s="155">
        <v>0.966417910447761</v>
      </c>
      <c r="AD1096" s="173">
        <v>0.00867105752376907</v>
      </c>
    </row>
    <row r="1097" spans="1:30">
      <c r="A1097" s="175" t="s">
        <v>1085</v>
      </c>
      <c r="B1097" s="214" t="s">
        <v>1832</v>
      </c>
      <c r="C1097" s="214" t="s">
        <v>1098</v>
      </c>
      <c r="D1097" s="153">
        <v>50</v>
      </c>
      <c r="E1097" s="153">
        <v>48</v>
      </c>
      <c r="F1097" s="151">
        <v>55</v>
      </c>
      <c r="G1097" s="151">
        <v>52</v>
      </c>
      <c r="H1097" s="151">
        <v>57</v>
      </c>
      <c r="I1097" s="151">
        <v>56</v>
      </c>
      <c r="J1097" s="172">
        <v>0.9</v>
      </c>
      <c r="K1097" s="154">
        <v>0.96</v>
      </c>
      <c r="L1097" s="154">
        <v>0.945454545454545</v>
      </c>
      <c r="M1097" s="154">
        <v>0.982456140350877</v>
      </c>
      <c r="N1097" s="207">
        <v>1469</v>
      </c>
      <c r="O1097" s="153">
        <v>1393</v>
      </c>
      <c r="P1097" s="153">
        <v>48</v>
      </c>
      <c r="Q1097" s="151">
        <v>49</v>
      </c>
      <c r="R1097" s="151">
        <v>56</v>
      </c>
      <c r="S1097" s="154">
        <v>0.948264125255276</v>
      </c>
      <c r="T1097" s="154">
        <v>0.96</v>
      </c>
      <c r="U1097" s="155">
        <v>0.890909090909091</v>
      </c>
      <c r="V1097" s="155">
        <v>0.982456140350877</v>
      </c>
      <c r="W1097" s="173">
        <v>0.0690909090909091</v>
      </c>
      <c r="X1097" s="158">
        <v>377</v>
      </c>
      <c r="Y1097" s="208">
        <v>356</v>
      </c>
      <c r="Z1097" s="208">
        <v>381</v>
      </c>
      <c r="AA1097" s="208">
        <v>361</v>
      </c>
      <c r="AB1097" s="209">
        <v>0.944297082228117</v>
      </c>
      <c r="AC1097" s="155">
        <v>0.94750656167979</v>
      </c>
      <c r="AD1097" s="173">
        <v>-0.00320947945167327</v>
      </c>
    </row>
    <row r="1098" spans="1:30">
      <c r="A1098" s="175" t="s">
        <v>1085</v>
      </c>
      <c r="B1098" s="214" t="s">
        <v>1832</v>
      </c>
      <c r="C1098" s="214" t="s">
        <v>1099</v>
      </c>
      <c r="D1098" s="153">
        <v>29</v>
      </c>
      <c r="E1098" s="153">
        <v>29</v>
      </c>
      <c r="F1098" s="151">
        <v>31</v>
      </c>
      <c r="G1098" s="151">
        <v>31</v>
      </c>
      <c r="H1098" s="151">
        <v>31</v>
      </c>
      <c r="I1098" s="151">
        <v>31</v>
      </c>
      <c r="J1098" s="172">
        <v>0.9</v>
      </c>
      <c r="K1098" s="154">
        <v>1</v>
      </c>
      <c r="L1098" s="154">
        <v>1</v>
      </c>
      <c r="M1098" s="154">
        <v>1</v>
      </c>
      <c r="N1098" s="207">
        <v>833</v>
      </c>
      <c r="O1098" s="153">
        <v>799</v>
      </c>
      <c r="P1098" s="153">
        <v>29</v>
      </c>
      <c r="Q1098" s="151">
        <v>29</v>
      </c>
      <c r="R1098" s="151">
        <v>31</v>
      </c>
      <c r="S1098" s="154">
        <v>0.959183673469388</v>
      </c>
      <c r="T1098" s="154">
        <v>1</v>
      </c>
      <c r="U1098" s="155">
        <v>0.935483870967742</v>
      </c>
      <c r="V1098" s="155">
        <v>1</v>
      </c>
      <c r="W1098" s="173">
        <v>0.0645161290322581</v>
      </c>
      <c r="X1098" s="158">
        <v>213</v>
      </c>
      <c r="Y1098" s="208">
        <v>205</v>
      </c>
      <c r="Z1098" s="208">
        <v>212</v>
      </c>
      <c r="AA1098" s="208">
        <v>199</v>
      </c>
      <c r="AB1098" s="209">
        <v>0.962441314553991</v>
      </c>
      <c r="AC1098" s="155">
        <v>0.938679245283019</v>
      </c>
      <c r="AD1098" s="173">
        <v>0.0237620692709718</v>
      </c>
    </row>
    <row r="1099" spans="1:30">
      <c r="A1099" s="175" t="s">
        <v>1085</v>
      </c>
      <c r="B1099" s="214" t="s">
        <v>1832</v>
      </c>
      <c r="C1099" s="214" t="s">
        <v>1100</v>
      </c>
      <c r="D1099" s="153">
        <v>39</v>
      </c>
      <c r="E1099" s="153">
        <v>39</v>
      </c>
      <c r="F1099" s="151">
        <v>43</v>
      </c>
      <c r="G1099" s="151">
        <v>43</v>
      </c>
      <c r="H1099" s="151">
        <v>44</v>
      </c>
      <c r="I1099" s="151">
        <v>44</v>
      </c>
      <c r="J1099" s="172">
        <v>0.9</v>
      </c>
      <c r="K1099" s="154">
        <v>1</v>
      </c>
      <c r="L1099" s="154">
        <v>1</v>
      </c>
      <c r="M1099" s="154">
        <v>1</v>
      </c>
      <c r="N1099" s="207">
        <v>1174</v>
      </c>
      <c r="O1099" s="153">
        <v>1157</v>
      </c>
      <c r="P1099" s="153">
        <v>38</v>
      </c>
      <c r="Q1099" s="151">
        <v>42</v>
      </c>
      <c r="R1099" s="151">
        <v>43</v>
      </c>
      <c r="S1099" s="154">
        <v>0.985519591141397</v>
      </c>
      <c r="T1099" s="154">
        <v>0.974358974358974</v>
      </c>
      <c r="U1099" s="155">
        <v>0.976744186046512</v>
      </c>
      <c r="V1099" s="155">
        <v>0.977272727272727</v>
      </c>
      <c r="W1099" s="173">
        <v>-0.00238521168753725</v>
      </c>
      <c r="X1099" s="158">
        <v>294</v>
      </c>
      <c r="Y1099" s="208">
        <v>285</v>
      </c>
      <c r="Z1099" s="208">
        <v>306</v>
      </c>
      <c r="AA1099" s="208">
        <v>300</v>
      </c>
      <c r="AB1099" s="209">
        <v>0.969387755102041</v>
      </c>
      <c r="AC1099" s="155">
        <v>0.980392156862745</v>
      </c>
      <c r="AD1099" s="173">
        <v>-0.0110044017607043</v>
      </c>
    </row>
    <row r="1100" spans="1:30">
      <c r="A1100" s="175" t="s">
        <v>1085</v>
      </c>
      <c r="B1100" s="214" t="s">
        <v>1832</v>
      </c>
      <c r="C1100" s="214" t="s">
        <v>1101</v>
      </c>
      <c r="D1100" s="153">
        <v>20</v>
      </c>
      <c r="E1100" s="153">
        <v>20</v>
      </c>
      <c r="F1100" s="151">
        <v>22</v>
      </c>
      <c r="G1100" s="151">
        <v>22</v>
      </c>
      <c r="H1100" s="151">
        <v>21</v>
      </c>
      <c r="I1100" s="151">
        <v>21</v>
      </c>
      <c r="J1100" s="172">
        <v>0.9</v>
      </c>
      <c r="K1100" s="154">
        <v>1</v>
      </c>
      <c r="L1100" s="154">
        <v>1</v>
      </c>
      <c r="M1100" s="154">
        <v>1</v>
      </c>
      <c r="N1100" s="207">
        <v>590</v>
      </c>
      <c r="O1100" s="153">
        <v>578</v>
      </c>
      <c r="P1100" s="153">
        <v>20</v>
      </c>
      <c r="Q1100" s="151">
        <v>22</v>
      </c>
      <c r="R1100" s="151">
        <v>21</v>
      </c>
      <c r="S1100" s="154">
        <v>0.979661016949153</v>
      </c>
      <c r="T1100" s="154">
        <v>1</v>
      </c>
      <c r="U1100" s="155">
        <v>1</v>
      </c>
      <c r="V1100" s="155">
        <v>1</v>
      </c>
      <c r="W1100" s="173">
        <v>0</v>
      </c>
      <c r="X1100" s="158">
        <v>150</v>
      </c>
      <c r="Y1100" s="208">
        <v>149</v>
      </c>
      <c r="Z1100" s="208">
        <v>154</v>
      </c>
      <c r="AA1100" s="208">
        <v>152</v>
      </c>
      <c r="AB1100" s="209">
        <v>0.993333333333333</v>
      </c>
      <c r="AC1100" s="155">
        <v>0.987012987012987</v>
      </c>
      <c r="AD1100" s="173">
        <v>0.00632034632034628</v>
      </c>
    </row>
    <row r="1101" spans="1:30">
      <c r="A1101" s="175" t="s">
        <v>1085</v>
      </c>
      <c r="B1101" s="214" t="s">
        <v>1832</v>
      </c>
      <c r="C1101" s="214" t="s">
        <v>1102</v>
      </c>
      <c r="D1101" s="153">
        <v>29</v>
      </c>
      <c r="E1101" s="153">
        <v>27</v>
      </c>
      <c r="F1101" s="151">
        <v>30</v>
      </c>
      <c r="G1101" s="151">
        <v>30</v>
      </c>
      <c r="H1101" s="151">
        <v>30</v>
      </c>
      <c r="I1101" s="151">
        <v>30</v>
      </c>
      <c r="J1101" s="172">
        <v>0.9</v>
      </c>
      <c r="K1101" s="154">
        <v>0.931034482758621</v>
      </c>
      <c r="L1101" s="154">
        <v>1</v>
      </c>
      <c r="M1101" s="154">
        <v>1</v>
      </c>
      <c r="N1101" s="207">
        <v>809</v>
      </c>
      <c r="O1101" s="153">
        <v>794</v>
      </c>
      <c r="P1101" s="153">
        <v>27</v>
      </c>
      <c r="Q1101" s="151">
        <v>29</v>
      </c>
      <c r="R1101" s="151">
        <v>29</v>
      </c>
      <c r="S1101" s="154">
        <v>0.981458590852905</v>
      </c>
      <c r="T1101" s="154">
        <v>0.931034482758621</v>
      </c>
      <c r="U1101" s="155">
        <v>0.966666666666667</v>
      </c>
      <c r="V1101" s="155">
        <v>0.966666666666667</v>
      </c>
      <c r="W1101" s="173">
        <v>-0.035632183908046</v>
      </c>
      <c r="X1101" s="158">
        <v>209</v>
      </c>
      <c r="Y1101" s="208">
        <v>200</v>
      </c>
      <c r="Z1101" s="208">
        <v>211</v>
      </c>
      <c r="AA1101" s="208">
        <v>209</v>
      </c>
      <c r="AB1101" s="209">
        <v>0.956937799043062</v>
      </c>
      <c r="AC1101" s="155">
        <v>0.990521327014218</v>
      </c>
      <c r="AD1101" s="173">
        <v>-0.0335835279711558</v>
      </c>
    </row>
    <row r="1102" spans="1:30">
      <c r="A1102" s="175" t="s">
        <v>1085</v>
      </c>
      <c r="B1102" s="214" t="s">
        <v>1832</v>
      </c>
      <c r="C1102" s="214" t="s">
        <v>1103</v>
      </c>
      <c r="D1102" s="153">
        <v>46</v>
      </c>
      <c r="E1102" s="153">
        <v>46</v>
      </c>
      <c r="F1102" s="151">
        <v>47</v>
      </c>
      <c r="G1102" s="151">
        <v>47</v>
      </c>
      <c r="H1102" s="151">
        <v>51</v>
      </c>
      <c r="I1102" s="151">
        <v>49</v>
      </c>
      <c r="J1102" s="172">
        <v>0.9</v>
      </c>
      <c r="K1102" s="154">
        <v>1</v>
      </c>
      <c r="L1102" s="154">
        <v>1</v>
      </c>
      <c r="M1102" s="154">
        <v>0.96078431372549</v>
      </c>
      <c r="N1102" s="207">
        <v>1331</v>
      </c>
      <c r="O1102" s="153">
        <v>1317</v>
      </c>
      <c r="P1102" s="153">
        <v>46</v>
      </c>
      <c r="Q1102" s="151">
        <v>47</v>
      </c>
      <c r="R1102" s="151">
        <v>49</v>
      </c>
      <c r="S1102" s="154">
        <v>0.989481592787378</v>
      </c>
      <c r="T1102" s="154">
        <v>1</v>
      </c>
      <c r="U1102" s="155">
        <v>1</v>
      </c>
      <c r="V1102" s="155">
        <v>0.96078431372549</v>
      </c>
      <c r="W1102" s="173">
        <v>0</v>
      </c>
      <c r="X1102" s="158">
        <v>335</v>
      </c>
      <c r="Y1102" s="208">
        <v>333</v>
      </c>
      <c r="Z1102" s="208">
        <v>349</v>
      </c>
      <c r="AA1102" s="208">
        <v>349</v>
      </c>
      <c r="AB1102" s="209">
        <v>0.994029850746269</v>
      </c>
      <c r="AC1102" s="155">
        <v>1</v>
      </c>
      <c r="AD1102" s="173">
        <v>-0.00597014925373129</v>
      </c>
    </row>
    <row r="1103" spans="1:30">
      <c r="A1103" s="175" t="s">
        <v>1085</v>
      </c>
      <c r="B1103" s="214" t="s">
        <v>1832</v>
      </c>
      <c r="C1103" s="214" t="s">
        <v>1104</v>
      </c>
      <c r="D1103" s="153">
        <v>32</v>
      </c>
      <c r="E1103" s="153">
        <v>32</v>
      </c>
      <c r="F1103" s="151">
        <v>34</v>
      </c>
      <c r="G1103" s="151">
        <v>34</v>
      </c>
      <c r="H1103" s="151">
        <v>32</v>
      </c>
      <c r="I1103" s="151">
        <v>32</v>
      </c>
      <c r="J1103" s="172">
        <v>0.9</v>
      </c>
      <c r="K1103" s="154">
        <v>1</v>
      </c>
      <c r="L1103" s="154">
        <v>1</v>
      </c>
      <c r="M1103" s="154">
        <v>1</v>
      </c>
      <c r="N1103" s="207">
        <v>874</v>
      </c>
      <c r="O1103" s="153">
        <v>867</v>
      </c>
      <c r="P1103" s="153">
        <v>32</v>
      </c>
      <c r="Q1103" s="151">
        <v>34</v>
      </c>
      <c r="R1103" s="151">
        <v>32</v>
      </c>
      <c r="S1103" s="154">
        <v>0.991990846681922</v>
      </c>
      <c r="T1103" s="154">
        <v>1</v>
      </c>
      <c r="U1103" s="155">
        <v>1</v>
      </c>
      <c r="V1103" s="155">
        <v>1</v>
      </c>
      <c r="W1103" s="173">
        <v>0</v>
      </c>
      <c r="X1103" s="158">
        <v>226</v>
      </c>
      <c r="Y1103" s="208">
        <v>226</v>
      </c>
      <c r="Z1103" s="208">
        <v>221</v>
      </c>
      <c r="AA1103" s="208">
        <v>221</v>
      </c>
      <c r="AB1103" s="209">
        <v>1</v>
      </c>
      <c r="AC1103" s="155">
        <v>1</v>
      </c>
      <c r="AD1103" s="173">
        <v>0</v>
      </c>
    </row>
    <row r="1104" spans="1:30">
      <c r="A1104" s="175" t="s">
        <v>1085</v>
      </c>
      <c r="B1104" s="214" t="s">
        <v>1832</v>
      </c>
      <c r="C1104" s="214" t="s">
        <v>1105</v>
      </c>
      <c r="D1104" s="153">
        <v>31</v>
      </c>
      <c r="E1104" s="153">
        <v>30</v>
      </c>
      <c r="F1104" s="151">
        <v>34</v>
      </c>
      <c r="G1104" s="151">
        <v>34</v>
      </c>
      <c r="H1104" s="151">
        <v>33</v>
      </c>
      <c r="I1104" s="151">
        <v>32</v>
      </c>
      <c r="J1104" s="172">
        <v>0.9</v>
      </c>
      <c r="K1104" s="154">
        <v>0.967741935483871</v>
      </c>
      <c r="L1104" s="154">
        <v>1</v>
      </c>
      <c r="M1104" s="154">
        <v>0.96969696969697</v>
      </c>
      <c r="N1104" s="207">
        <v>870</v>
      </c>
      <c r="O1104" s="153">
        <v>845</v>
      </c>
      <c r="P1104" s="153">
        <v>30</v>
      </c>
      <c r="Q1104" s="151">
        <v>34</v>
      </c>
      <c r="R1104" s="151">
        <v>32</v>
      </c>
      <c r="S1104" s="154">
        <v>0.971264367816092</v>
      </c>
      <c r="T1104" s="154">
        <v>0.967741935483871</v>
      </c>
      <c r="U1104" s="155">
        <v>1</v>
      </c>
      <c r="V1104" s="155">
        <v>0.96969696969697</v>
      </c>
      <c r="W1104" s="173">
        <v>-0.032258064516129</v>
      </c>
      <c r="X1104" s="158">
        <v>225</v>
      </c>
      <c r="Y1104" s="208">
        <v>219</v>
      </c>
      <c r="Z1104" s="208">
        <v>225</v>
      </c>
      <c r="AA1104" s="208">
        <v>216</v>
      </c>
      <c r="AB1104" s="209">
        <v>0.973333333333333</v>
      </c>
      <c r="AC1104" s="155">
        <v>0.96</v>
      </c>
      <c r="AD1104" s="173">
        <v>0.0133333333333334</v>
      </c>
    </row>
    <row r="1105" spans="1:30">
      <c r="A1105" s="175" t="s">
        <v>1085</v>
      </c>
      <c r="B1105" s="214" t="s">
        <v>1832</v>
      </c>
      <c r="C1105" s="214" t="s">
        <v>1106</v>
      </c>
      <c r="D1105" s="153">
        <v>27</v>
      </c>
      <c r="E1105" s="153">
        <v>25</v>
      </c>
      <c r="F1105" s="151">
        <v>25</v>
      </c>
      <c r="G1105" s="151">
        <v>24</v>
      </c>
      <c r="H1105" s="151">
        <v>27</v>
      </c>
      <c r="I1105" s="151">
        <v>27</v>
      </c>
      <c r="J1105" s="172">
        <v>0.9</v>
      </c>
      <c r="K1105" s="154">
        <v>0.925925925925926</v>
      </c>
      <c r="L1105" s="154">
        <v>0.96</v>
      </c>
      <c r="M1105" s="154">
        <v>1</v>
      </c>
      <c r="N1105" s="207">
        <v>729</v>
      </c>
      <c r="O1105" s="153">
        <v>699</v>
      </c>
      <c r="P1105" s="153">
        <v>25</v>
      </c>
      <c r="Q1105" s="151">
        <v>24</v>
      </c>
      <c r="R1105" s="151">
        <v>27</v>
      </c>
      <c r="S1105" s="154">
        <v>0.958847736625514</v>
      </c>
      <c r="T1105" s="154">
        <v>0.925925925925926</v>
      </c>
      <c r="U1105" s="155">
        <v>0.96</v>
      </c>
      <c r="V1105" s="155">
        <v>1</v>
      </c>
      <c r="W1105" s="173">
        <v>-0.034074074074074</v>
      </c>
      <c r="X1105" s="158">
        <v>187</v>
      </c>
      <c r="Y1105" s="208">
        <v>184</v>
      </c>
      <c r="Z1105" s="208">
        <v>186</v>
      </c>
      <c r="AA1105" s="208">
        <v>177</v>
      </c>
      <c r="AB1105" s="209">
        <v>0.983957219251337</v>
      </c>
      <c r="AC1105" s="155">
        <v>0.951612903225806</v>
      </c>
      <c r="AD1105" s="173">
        <v>0.0323443160255305</v>
      </c>
    </row>
    <row r="1106" spans="1:30">
      <c r="A1106" s="175" t="s">
        <v>1085</v>
      </c>
      <c r="B1106" s="214" t="s">
        <v>1833</v>
      </c>
      <c r="C1106" s="214" t="s">
        <v>1107</v>
      </c>
      <c r="D1106" s="153">
        <v>61</v>
      </c>
      <c r="E1106" s="153">
        <v>58</v>
      </c>
      <c r="F1106" s="151">
        <v>66</v>
      </c>
      <c r="G1106" s="151">
        <v>62</v>
      </c>
      <c r="H1106" s="151">
        <v>68</v>
      </c>
      <c r="I1106" s="151">
        <v>65</v>
      </c>
      <c r="J1106" s="172">
        <v>0.9</v>
      </c>
      <c r="K1106" s="154">
        <v>0.950819672131147</v>
      </c>
      <c r="L1106" s="154">
        <v>0.939393939393939</v>
      </c>
      <c r="M1106" s="154">
        <v>0.955882352941177</v>
      </c>
      <c r="N1106" s="207">
        <v>1735</v>
      </c>
      <c r="O1106" s="153">
        <v>1560</v>
      </c>
      <c r="P1106" s="153">
        <v>56</v>
      </c>
      <c r="Q1106" s="151">
        <v>58</v>
      </c>
      <c r="R1106" s="151">
        <v>63</v>
      </c>
      <c r="S1106" s="154">
        <v>0.899135446685879</v>
      </c>
      <c r="T1106" s="154">
        <v>0.918032786885246</v>
      </c>
      <c r="U1106" s="155">
        <v>0.878787878787879</v>
      </c>
      <c r="V1106" s="155">
        <v>0.926470588235294</v>
      </c>
      <c r="W1106" s="173">
        <v>0.0392449080973671</v>
      </c>
      <c r="X1106" s="158">
        <v>445</v>
      </c>
      <c r="Y1106" s="208">
        <v>397</v>
      </c>
      <c r="Z1106" s="208">
        <v>457</v>
      </c>
      <c r="AA1106" s="208">
        <v>402</v>
      </c>
      <c r="AB1106" s="209">
        <v>0.892134831460674</v>
      </c>
      <c r="AC1106" s="155">
        <v>0.87964989059081</v>
      </c>
      <c r="AD1106" s="173">
        <v>0.0124849408698645</v>
      </c>
    </row>
    <row r="1107" spans="1:30">
      <c r="A1107" s="175" t="s">
        <v>1085</v>
      </c>
      <c r="B1107" s="214" t="s">
        <v>1833</v>
      </c>
      <c r="C1107" s="214" t="s">
        <v>1108</v>
      </c>
      <c r="D1107" s="153">
        <v>31</v>
      </c>
      <c r="E1107" s="153">
        <v>31</v>
      </c>
      <c r="F1107" s="151">
        <v>31</v>
      </c>
      <c r="G1107" s="151">
        <v>30</v>
      </c>
      <c r="H1107" s="151">
        <v>33</v>
      </c>
      <c r="I1107" s="151">
        <v>33</v>
      </c>
      <c r="J1107" s="172">
        <v>0.9</v>
      </c>
      <c r="K1107" s="154">
        <v>1</v>
      </c>
      <c r="L1107" s="154">
        <v>0.967741935483871</v>
      </c>
      <c r="M1107" s="154">
        <v>1</v>
      </c>
      <c r="N1107" s="207">
        <v>842</v>
      </c>
      <c r="O1107" s="153">
        <v>815</v>
      </c>
      <c r="P1107" s="153">
        <v>27</v>
      </c>
      <c r="Q1107" s="151">
        <v>28</v>
      </c>
      <c r="R1107" s="151">
        <v>32</v>
      </c>
      <c r="S1107" s="154">
        <v>0.967933491686461</v>
      </c>
      <c r="T1107" s="154">
        <v>0.870967741935484</v>
      </c>
      <c r="U1107" s="155">
        <v>0.903225806451613</v>
      </c>
      <c r="V1107" s="155">
        <v>0.96969696969697</v>
      </c>
      <c r="W1107" s="173">
        <v>-0.032258064516129</v>
      </c>
      <c r="X1107" s="158">
        <v>218</v>
      </c>
      <c r="Y1107" s="208">
        <v>207</v>
      </c>
      <c r="Z1107" s="208">
        <v>221</v>
      </c>
      <c r="AA1107" s="208">
        <v>217</v>
      </c>
      <c r="AB1107" s="209">
        <v>0.94954128440367</v>
      </c>
      <c r="AC1107" s="155">
        <v>0.981900452488688</v>
      </c>
      <c r="AD1107" s="173">
        <v>-0.032359168085018</v>
      </c>
    </row>
    <row r="1108" spans="1:30">
      <c r="A1108" s="175" t="s">
        <v>1085</v>
      </c>
      <c r="B1108" s="214" t="s">
        <v>1833</v>
      </c>
      <c r="C1108" s="214" t="s">
        <v>1109</v>
      </c>
      <c r="D1108" s="153">
        <v>62</v>
      </c>
      <c r="E1108" s="153">
        <v>61</v>
      </c>
      <c r="F1108" s="151">
        <v>64</v>
      </c>
      <c r="G1108" s="151">
        <v>62</v>
      </c>
      <c r="H1108" s="151">
        <v>64</v>
      </c>
      <c r="I1108" s="151">
        <v>63</v>
      </c>
      <c r="J1108" s="172">
        <v>0.9</v>
      </c>
      <c r="K1108" s="154">
        <v>0.983870967741935</v>
      </c>
      <c r="L1108" s="154">
        <v>0.96875</v>
      </c>
      <c r="M1108" s="154">
        <v>0.984375</v>
      </c>
      <c r="N1108" s="207">
        <v>1699</v>
      </c>
      <c r="O1108" s="153">
        <v>1555</v>
      </c>
      <c r="P1108" s="153">
        <v>57</v>
      </c>
      <c r="Q1108" s="151">
        <v>56</v>
      </c>
      <c r="R1108" s="151">
        <v>60</v>
      </c>
      <c r="S1108" s="154">
        <v>0.915244261330194</v>
      </c>
      <c r="T1108" s="154">
        <v>0.919354838709677</v>
      </c>
      <c r="U1108" s="155">
        <v>0.875</v>
      </c>
      <c r="V1108" s="155">
        <v>0.9375</v>
      </c>
      <c r="W1108" s="173">
        <v>0.0443548387096774</v>
      </c>
      <c r="X1108" s="158">
        <v>432</v>
      </c>
      <c r="Y1108" s="208">
        <v>400</v>
      </c>
      <c r="Z1108" s="208">
        <v>441</v>
      </c>
      <c r="AA1108" s="208">
        <v>396</v>
      </c>
      <c r="AB1108" s="209">
        <v>0.925925925925926</v>
      </c>
      <c r="AC1108" s="155">
        <v>0.897959183673469</v>
      </c>
      <c r="AD1108" s="173">
        <v>0.0279667422524565</v>
      </c>
    </row>
    <row r="1109" spans="1:30">
      <c r="A1109" s="175" t="s">
        <v>1085</v>
      </c>
      <c r="B1109" s="214" t="s">
        <v>1833</v>
      </c>
      <c r="C1109" s="214" t="s">
        <v>1110</v>
      </c>
      <c r="D1109" s="153">
        <v>0</v>
      </c>
      <c r="E1109" s="153">
        <v>0</v>
      </c>
      <c r="F1109" s="151">
        <v>0</v>
      </c>
      <c r="G1109" s="151">
        <v>0</v>
      </c>
      <c r="H1109" s="151">
        <v>0</v>
      </c>
      <c r="I1109" s="151">
        <v>0</v>
      </c>
      <c r="J1109" s="172">
        <v>0.9</v>
      </c>
      <c r="K1109" s="154">
        <v>0</v>
      </c>
      <c r="L1109" s="154">
        <v>0</v>
      </c>
      <c r="M1109" s="154">
        <v>0</v>
      </c>
      <c r="N1109" s="207">
        <v>0</v>
      </c>
      <c r="O1109" s="153">
        <v>0</v>
      </c>
      <c r="P1109" s="153">
        <v>0</v>
      </c>
      <c r="Q1109" s="151">
        <v>0</v>
      </c>
      <c r="R1109" s="151">
        <v>0</v>
      </c>
      <c r="S1109" s="154">
        <v>0</v>
      </c>
      <c r="T1109" s="154">
        <v>0</v>
      </c>
      <c r="U1109" s="155">
        <v>0</v>
      </c>
      <c r="V1109" s="155">
        <v>0</v>
      </c>
      <c r="W1109" s="173">
        <v>0</v>
      </c>
      <c r="X1109" s="158">
        <v>0</v>
      </c>
      <c r="Y1109" s="208">
        <v>0</v>
      </c>
      <c r="Z1109" s="208">
        <v>0</v>
      </c>
      <c r="AA1109" s="208">
        <v>0</v>
      </c>
      <c r="AB1109" s="209">
        <v>0</v>
      </c>
      <c r="AC1109" s="155">
        <v>0</v>
      </c>
      <c r="AD1109" s="173">
        <v>0</v>
      </c>
    </row>
    <row r="1110" spans="1:30">
      <c r="A1110" s="175" t="s">
        <v>1085</v>
      </c>
      <c r="B1110" s="214" t="s">
        <v>1833</v>
      </c>
      <c r="C1110" s="214" t="s">
        <v>1111</v>
      </c>
      <c r="D1110" s="153">
        <v>25</v>
      </c>
      <c r="E1110" s="153">
        <v>25</v>
      </c>
      <c r="F1110" s="151">
        <v>26</v>
      </c>
      <c r="G1110" s="151">
        <v>24</v>
      </c>
      <c r="H1110" s="151">
        <v>25</v>
      </c>
      <c r="I1110" s="151">
        <v>25</v>
      </c>
      <c r="J1110" s="172">
        <v>0.9</v>
      </c>
      <c r="K1110" s="154">
        <v>1</v>
      </c>
      <c r="L1110" s="154">
        <v>0.923076923076923</v>
      </c>
      <c r="M1110" s="154">
        <v>1</v>
      </c>
      <c r="N1110" s="207">
        <v>737</v>
      </c>
      <c r="O1110" s="153">
        <v>699</v>
      </c>
      <c r="P1110" s="153">
        <v>25</v>
      </c>
      <c r="Q1110" s="151">
        <v>24</v>
      </c>
      <c r="R1110" s="151">
        <v>23</v>
      </c>
      <c r="S1110" s="154">
        <v>0.948439620081411</v>
      </c>
      <c r="T1110" s="154">
        <v>1</v>
      </c>
      <c r="U1110" s="155">
        <v>0.923076923076923</v>
      </c>
      <c r="V1110" s="155">
        <v>0.92</v>
      </c>
      <c r="W1110" s="173">
        <v>0.0769230769230769</v>
      </c>
      <c r="X1110" s="158">
        <v>185</v>
      </c>
      <c r="Y1110" s="208">
        <v>173</v>
      </c>
      <c r="Z1110" s="208">
        <v>191</v>
      </c>
      <c r="AA1110" s="208">
        <v>184</v>
      </c>
      <c r="AB1110" s="209">
        <v>0.935135135135135</v>
      </c>
      <c r="AC1110" s="155">
        <v>0.963350785340314</v>
      </c>
      <c r="AD1110" s="173">
        <v>-0.028215650205179</v>
      </c>
    </row>
    <row r="1111" spans="1:30">
      <c r="A1111" s="175" t="s">
        <v>1085</v>
      </c>
      <c r="B1111" s="214" t="s">
        <v>1833</v>
      </c>
      <c r="C1111" s="214" t="s">
        <v>1112</v>
      </c>
      <c r="D1111" s="153">
        <v>19</v>
      </c>
      <c r="E1111" s="153">
        <v>19</v>
      </c>
      <c r="F1111" s="151">
        <v>21</v>
      </c>
      <c r="G1111" s="151">
        <v>21</v>
      </c>
      <c r="H1111" s="151">
        <v>21</v>
      </c>
      <c r="I1111" s="151">
        <v>21</v>
      </c>
      <c r="J1111" s="172">
        <v>0.9</v>
      </c>
      <c r="K1111" s="154">
        <v>1</v>
      </c>
      <c r="L1111" s="154">
        <v>1</v>
      </c>
      <c r="M1111" s="154">
        <v>1</v>
      </c>
      <c r="N1111" s="207">
        <v>615</v>
      </c>
      <c r="O1111" s="153">
        <v>590</v>
      </c>
      <c r="P1111" s="153">
        <v>19</v>
      </c>
      <c r="Q1111" s="151">
        <v>20</v>
      </c>
      <c r="R1111" s="151">
        <v>19</v>
      </c>
      <c r="S1111" s="154">
        <v>0.959349593495935</v>
      </c>
      <c r="T1111" s="154">
        <v>1</v>
      </c>
      <c r="U1111" s="155">
        <v>0.952380952380952</v>
      </c>
      <c r="V1111" s="155">
        <v>0.904761904761905</v>
      </c>
      <c r="W1111" s="173">
        <v>0.0476190476190477</v>
      </c>
      <c r="X1111" s="158">
        <v>156</v>
      </c>
      <c r="Y1111" s="208">
        <v>148</v>
      </c>
      <c r="Z1111" s="208">
        <v>161</v>
      </c>
      <c r="AA1111" s="208">
        <v>153</v>
      </c>
      <c r="AB1111" s="209">
        <v>0.948717948717949</v>
      </c>
      <c r="AC1111" s="155">
        <v>0.950310559006211</v>
      </c>
      <c r="AD1111" s="173">
        <v>-0.00159261028826252</v>
      </c>
    </row>
    <row r="1112" spans="1:30">
      <c r="A1112" s="175" t="s">
        <v>1085</v>
      </c>
      <c r="B1112" s="214" t="s">
        <v>1833</v>
      </c>
      <c r="C1112" s="214" t="s">
        <v>1113</v>
      </c>
      <c r="D1112" s="153">
        <v>74</v>
      </c>
      <c r="E1112" s="153">
        <v>73</v>
      </c>
      <c r="F1112" s="151">
        <v>74</v>
      </c>
      <c r="G1112" s="151">
        <v>73</v>
      </c>
      <c r="H1112" s="151">
        <v>78</v>
      </c>
      <c r="I1112" s="151">
        <v>78</v>
      </c>
      <c r="J1112" s="172">
        <v>0.9</v>
      </c>
      <c r="K1112" s="154">
        <v>0.986486486486487</v>
      </c>
      <c r="L1112" s="154">
        <v>0.986486486486487</v>
      </c>
      <c r="M1112" s="154">
        <v>1</v>
      </c>
      <c r="N1112" s="207">
        <v>2022</v>
      </c>
      <c r="O1112" s="153">
        <v>1975</v>
      </c>
      <c r="P1112" s="153">
        <v>72</v>
      </c>
      <c r="Q1112" s="151">
        <v>70</v>
      </c>
      <c r="R1112" s="151">
        <v>76</v>
      </c>
      <c r="S1112" s="154">
        <v>0.97675568743818</v>
      </c>
      <c r="T1112" s="154">
        <v>0.972972972972973</v>
      </c>
      <c r="U1112" s="155">
        <v>0.945945945945946</v>
      </c>
      <c r="V1112" s="155">
        <v>0.974358974358974</v>
      </c>
      <c r="W1112" s="173">
        <v>0.0270270270270271</v>
      </c>
      <c r="X1112" s="158">
        <v>527</v>
      </c>
      <c r="Y1112" s="208">
        <v>511</v>
      </c>
      <c r="Z1112" s="208">
        <v>515</v>
      </c>
      <c r="AA1112" s="208">
        <v>501</v>
      </c>
      <c r="AB1112" s="209">
        <v>0.969639468690702</v>
      </c>
      <c r="AC1112" s="155">
        <v>0.972815533980583</v>
      </c>
      <c r="AD1112" s="173">
        <v>-0.00317606528988046</v>
      </c>
    </row>
    <row r="1113" spans="1:30">
      <c r="A1113" s="175" t="s">
        <v>1085</v>
      </c>
      <c r="B1113" s="214" t="s">
        <v>1833</v>
      </c>
      <c r="C1113" s="214" t="s">
        <v>1114</v>
      </c>
      <c r="D1113" s="153">
        <v>22</v>
      </c>
      <c r="E1113" s="153">
        <v>21</v>
      </c>
      <c r="F1113" s="151">
        <v>22</v>
      </c>
      <c r="G1113" s="151">
        <v>21</v>
      </c>
      <c r="H1113" s="151">
        <v>22</v>
      </c>
      <c r="I1113" s="151">
        <v>21</v>
      </c>
      <c r="J1113" s="172">
        <v>0.9</v>
      </c>
      <c r="K1113" s="154">
        <v>0.954545454545455</v>
      </c>
      <c r="L1113" s="154">
        <v>0.954545454545455</v>
      </c>
      <c r="M1113" s="154">
        <v>0.954545454545455</v>
      </c>
      <c r="N1113" s="207">
        <v>614</v>
      </c>
      <c r="O1113" s="153">
        <v>583</v>
      </c>
      <c r="P1113" s="153">
        <v>21</v>
      </c>
      <c r="Q1113" s="151">
        <v>21</v>
      </c>
      <c r="R1113" s="151">
        <v>20</v>
      </c>
      <c r="S1113" s="154">
        <v>0.949511400651466</v>
      </c>
      <c r="T1113" s="154">
        <v>0.954545454545455</v>
      </c>
      <c r="U1113" s="155">
        <v>0.954545454545455</v>
      </c>
      <c r="V1113" s="155">
        <v>0.909090909090909</v>
      </c>
      <c r="W1113" s="173">
        <v>0</v>
      </c>
      <c r="X1113" s="158">
        <v>159</v>
      </c>
      <c r="Y1113" s="208">
        <v>152</v>
      </c>
      <c r="Z1113" s="208">
        <v>159</v>
      </c>
      <c r="AA1113" s="208">
        <v>152</v>
      </c>
      <c r="AB1113" s="209">
        <v>0.955974842767296</v>
      </c>
      <c r="AC1113" s="155">
        <v>0.955974842767296</v>
      </c>
      <c r="AD1113" s="173">
        <v>0</v>
      </c>
    </row>
    <row r="1114" spans="1:30">
      <c r="A1114" s="175" t="s">
        <v>1085</v>
      </c>
      <c r="B1114" s="214" t="s">
        <v>1833</v>
      </c>
      <c r="C1114" s="214" t="s">
        <v>1115</v>
      </c>
      <c r="D1114" s="153">
        <v>0</v>
      </c>
      <c r="E1114" s="153">
        <v>0</v>
      </c>
      <c r="F1114" s="151">
        <v>0</v>
      </c>
      <c r="G1114" s="151">
        <v>0</v>
      </c>
      <c r="H1114" s="151">
        <v>0</v>
      </c>
      <c r="I1114" s="151">
        <v>0</v>
      </c>
      <c r="J1114" s="172">
        <v>0.9</v>
      </c>
      <c r="K1114" s="154">
        <v>0</v>
      </c>
      <c r="L1114" s="154">
        <v>0</v>
      </c>
      <c r="M1114" s="154">
        <v>0</v>
      </c>
      <c r="N1114" s="207">
        <v>0</v>
      </c>
      <c r="O1114" s="153">
        <v>0</v>
      </c>
      <c r="P1114" s="153">
        <v>0</v>
      </c>
      <c r="Q1114" s="151">
        <v>0</v>
      </c>
      <c r="R1114" s="151">
        <v>0</v>
      </c>
      <c r="S1114" s="154">
        <v>0</v>
      </c>
      <c r="T1114" s="154">
        <v>0</v>
      </c>
      <c r="U1114" s="155">
        <v>0</v>
      </c>
      <c r="V1114" s="155">
        <v>0</v>
      </c>
      <c r="W1114" s="173">
        <v>0</v>
      </c>
      <c r="X1114" s="158">
        <v>0</v>
      </c>
      <c r="Y1114" s="208">
        <v>0</v>
      </c>
      <c r="Z1114" s="208">
        <v>0</v>
      </c>
      <c r="AA1114" s="208">
        <v>0</v>
      </c>
      <c r="AB1114" s="209">
        <v>0</v>
      </c>
      <c r="AC1114" s="155">
        <v>0</v>
      </c>
      <c r="AD1114" s="173">
        <v>0</v>
      </c>
    </row>
    <row r="1115" spans="1:30">
      <c r="A1115" s="175" t="s">
        <v>1085</v>
      </c>
      <c r="B1115" s="214" t="s">
        <v>1833</v>
      </c>
      <c r="C1115" s="214" t="s">
        <v>1116</v>
      </c>
      <c r="D1115" s="153">
        <v>31</v>
      </c>
      <c r="E1115" s="153">
        <v>31</v>
      </c>
      <c r="F1115" s="151">
        <v>33</v>
      </c>
      <c r="G1115" s="151">
        <v>33</v>
      </c>
      <c r="H1115" s="151">
        <v>37</v>
      </c>
      <c r="I1115" s="151">
        <v>37</v>
      </c>
      <c r="J1115" s="172">
        <v>0.9</v>
      </c>
      <c r="K1115" s="154">
        <v>1</v>
      </c>
      <c r="L1115" s="154">
        <v>1</v>
      </c>
      <c r="M1115" s="154">
        <v>1</v>
      </c>
      <c r="N1115" s="207">
        <v>914</v>
      </c>
      <c r="O1115" s="153">
        <v>904</v>
      </c>
      <c r="P1115" s="153">
        <v>31</v>
      </c>
      <c r="Q1115" s="151">
        <v>33</v>
      </c>
      <c r="R1115" s="151">
        <v>36</v>
      </c>
      <c r="S1115" s="154">
        <v>0.989059080962801</v>
      </c>
      <c r="T1115" s="154">
        <v>1</v>
      </c>
      <c r="U1115" s="155">
        <v>1</v>
      </c>
      <c r="V1115" s="155">
        <v>0.972972972972973</v>
      </c>
      <c r="W1115" s="173">
        <v>0</v>
      </c>
      <c r="X1115" s="158">
        <v>233</v>
      </c>
      <c r="Y1115" s="208">
        <v>230</v>
      </c>
      <c r="Z1115" s="208">
        <v>234</v>
      </c>
      <c r="AA1115" s="208">
        <v>230</v>
      </c>
      <c r="AB1115" s="209">
        <v>0.987124463519313</v>
      </c>
      <c r="AC1115" s="155">
        <v>0.982905982905983</v>
      </c>
      <c r="AD1115" s="173">
        <v>0.00421848061333041</v>
      </c>
    </row>
    <row r="1116" spans="1:30">
      <c r="A1116" s="175" t="s">
        <v>1085</v>
      </c>
      <c r="B1116" s="214" t="s">
        <v>1833</v>
      </c>
      <c r="C1116" s="214" t="s">
        <v>1117</v>
      </c>
      <c r="D1116" s="153">
        <v>25</v>
      </c>
      <c r="E1116" s="153">
        <v>25</v>
      </c>
      <c r="F1116" s="151">
        <v>30</v>
      </c>
      <c r="G1116" s="151">
        <v>30</v>
      </c>
      <c r="H1116" s="151">
        <v>34</v>
      </c>
      <c r="I1116" s="151">
        <v>34</v>
      </c>
      <c r="J1116" s="172">
        <v>0.9</v>
      </c>
      <c r="K1116" s="154">
        <v>1</v>
      </c>
      <c r="L1116" s="154">
        <v>1</v>
      </c>
      <c r="M1116" s="154">
        <v>1</v>
      </c>
      <c r="N1116" s="207">
        <v>839</v>
      </c>
      <c r="O1116" s="153">
        <v>773</v>
      </c>
      <c r="P1116" s="153">
        <v>23</v>
      </c>
      <c r="Q1116" s="151">
        <v>28</v>
      </c>
      <c r="R1116" s="151">
        <v>30</v>
      </c>
      <c r="S1116" s="154">
        <v>0.921334922526818</v>
      </c>
      <c r="T1116" s="154">
        <v>0.92</v>
      </c>
      <c r="U1116" s="155">
        <v>0.933333333333333</v>
      </c>
      <c r="V1116" s="155">
        <v>0.882352941176471</v>
      </c>
      <c r="W1116" s="173">
        <v>-0.0133333333333333</v>
      </c>
      <c r="X1116" s="158">
        <v>216</v>
      </c>
      <c r="Y1116" s="208">
        <v>201</v>
      </c>
      <c r="Z1116" s="208">
        <v>219</v>
      </c>
      <c r="AA1116" s="208">
        <v>195</v>
      </c>
      <c r="AB1116" s="209">
        <v>0.930555555555556</v>
      </c>
      <c r="AC1116" s="155">
        <v>0.89041095890411</v>
      </c>
      <c r="AD1116" s="173">
        <v>0.040144596651446</v>
      </c>
    </row>
    <row r="1117" spans="1:30">
      <c r="A1117" s="175" t="s">
        <v>1085</v>
      </c>
      <c r="B1117" s="214" t="s">
        <v>1833</v>
      </c>
      <c r="C1117" s="214" t="s">
        <v>1118</v>
      </c>
      <c r="D1117" s="153">
        <v>48</v>
      </c>
      <c r="E1117" s="153">
        <v>48</v>
      </c>
      <c r="F1117" s="151">
        <v>48</v>
      </c>
      <c r="G1117" s="151">
        <v>48</v>
      </c>
      <c r="H1117" s="151">
        <v>52</v>
      </c>
      <c r="I1117" s="151">
        <v>52</v>
      </c>
      <c r="J1117" s="172">
        <v>0.9</v>
      </c>
      <c r="K1117" s="154">
        <v>1</v>
      </c>
      <c r="L1117" s="154">
        <v>1</v>
      </c>
      <c r="M1117" s="154">
        <v>1</v>
      </c>
      <c r="N1117" s="207">
        <v>1338</v>
      </c>
      <c r="O1117" s="153">
        <v>1219</v>
      </c>
      <c r="P1117" s="153">
        <v>44</v>
      </c>
      <c r="Q1117" s="151">
        <v>44</v>
      </c>
      <c r="R1117" s="151">
        <v>46</v>
      </c>
      <c r="S1117" s="154">
        <v>0.911061285500747</v>
      </c>
      <c r="T1117" s="154">
        <v>0.916666666666667</v>
      </c>
      <c r="U1117" s="155">
        <v>0.916666666666667</v>
      </c>
      <c r="V1117" s="155">
        <v>0.884615384615385</v>
      </c>
      <c r="W1117" s="173">
        <v>0</v>
      </c>
      <c r="X1117" s="158">
        <v>342</v>
      </c>
      <c r="Y1117" s="208">
        <v>312</v>
      </c>
      <c r="Z1117" s="208">
        <v>357</v>
      </c>
      <c r="AA1117" s="208">
        <v>330</v>
      </c>
      <c r="AB1117" s="209">
        <v>0.912280701754386</v>
      </c>
      <c r="AC1117" s="155">
        <v>0.92436974789916</v>
      </c>
      <c r="AD1117" s="173">
        <v>-0.0120890461447738</v>
      </c>
    </row>
    <row r="1118" spans="1:30">
      <c r="A1118" s="175" t="s">
        <v>1085</v>
      </c>
      <c r="B1118" s="214" t="s">
        <v>1833</v>
      </c>
      <c r="C1118" s="214" t="s">
        <v>1119</v>
      </c>
      <c r="D1118" s="153">
        <v>41</v>
      </c>
      <c r="E1118" s="153">
        <v>41</v>
      </c>
      <c r="F1118" s="151">
        <v>41</v>
      </c>
      <c r="G1118" s="151">
        <v>41</v>
      </c>
      <c r="H1118" s="151">
        <v>41</v>
      </c>
      <c r="I1118" s="151">
        <v>39</v>
      </c>
      <c r="J1118" s="172">
        <v>0.9</v>
      </c>
      <c r="K1118" s="154">
        <v>1</v>
      </c>
      <c r="L1118" s="154">
        <v>1</v>
      </c>
      <c r="M1118" s="154">
        <v>0.951219512195122</v>
      </c>
      <c r="N1118" s="207">
        <v>1091</v>
      </c>
      <c r="O1118" s="153">
        <v>983</v>
      </c>
      <c r="P1118" s="153">
        <v>36</v>
      </c>
      <c r="Q1118" s="151">
        <v>37</v>
      </c>
      <c r="R1118" s="151">
        <v>37</v>
      </c>
      <c r="S1118" s="154">
        <v>0.901008249312557</v>
      </c>
      <c r="T1118" s="154">
        <v>0.878048780487805</v>
      </c>
      <c r="U1118" s="155">
        <v>0.902439024390244</v>
      </c>
      <c r="V1118" s="155">
        <v>0.902439024390244</v>
      </c>
      <c r="W1118" s="173">
        <v>-0.024390243902439</v>
      </c>
      <c r="X1118" s="158">
        <v>290</v>
      </c>
      <c r="Y1118" s="208">
        <v>256</v>
      </c>
      <c r="Z1118" s="208">
        <v>288</v>
      </c>
      <c r="AA1118" s="208">
        <v>256</v>
      </c>
      <c r="AB1118" s="209">
        <v>0.882758620689655</v>
      </c>
      <c r="AC1118" s="155">
        <v>0.888888888888889</v>
      </c>
      <c r="AD1118" s="173">
        <v>-0.00613026819923368</v>
      </c>
    </row>
    <row r="1119" spans="1:30">
      <c r="A1119" s="175" t="s">
        <v>1085</v>
      </c>
      <c r="B1119" s="214" t="s">
        <v>1833</v>
      </c>
      <c r="C1119" s="214" t="s">
        <v>1120</v>
      </c>
      <c r="D1119" s="153">
        <v>14</v>
      </c>
      <c r="E1119" s="153">
        <v>14</v>
      </c>
      <c r="F1119" s="151">
        <v>16</v>
      </c>
      <c r="G1119" s="151">
        <v>16</v>
      </c>
      <c r="H1119" s="151">
        <v>15</v>
      </c>
      <c r="I1119" s="151">
        <v>15</v>
      </c>
      <c r="J1119" s="172">
        <v>0.9</v>
      </c>
      <c r="K1119" s="154">
        <v>1</v>
      </c>
      <c r="L1119" s="154">
        <v>1</v>
      </c>
      <c r="M1119" s="154">
        <v>1</v>
      </c>
      <c r="N1119" s="207">
        <v>424</v>
      </c>
      <c r="O1119" s="153">
        <v>392</v>
      </c>
      <c r="P1119" s="153">
        <v>14</v>
      </c>
      <c r="Q1119" s="151">
        <v>16</v>
      </c>
      <c r="R1119" s="151">
        <v>15</v>
      </c>
      <c r="S1119" s="154">
        <v>0.924528301886792</v>
      </c>
      <c r="T1119" s="154">
        <v>1</v>
      </c>
      <c r="U1119" s="155">
        <v>1</v>
      </c>
      <c r="V1119" s="155">
        <v>1</v>
      </c>
      <c r="W1119" s="173">
        <v>0</v>
      </c>
      <c r="X1119" s="158">
        <v>110</v>
      </c>
      <c r="Y1119" s="208">
        <v>107</v>
      </c>
      <c r="Z1119" s="208">
        <v>111</v>
      </c>
      <c r="AA1119" s="208">
        <v>102</v>
      </c>
      <c r="AB1119" s="209">
        <v>0.972727272727273</v>
      </c>
      <c r="AC1119" s="155">
        <v>0.918918918918919</v>
      </c>
      <c r="AD1119" s="173">
        <v>0.0538083538083538</v>
      </c>
    </row>
    <row r="1120" spans="1:30">
      <c r="A1120" s="175" t="s">
        <v>1085</v>
      </c>
      <c r="B1120" s="214" t="s">
        <v>1833</v>
      </c>
      <c r="C1120" s="214" t="s">
        <v>1121</v>
      </c>
      <c r="D1120" s="153">
        <v>30</v>
      </c>
      <c r="E1120" s="153">
        <v>28</v>
      </c>
      <c r="F1120" s="151">
        <v>30</v>
      </c>
      <c r="G1120" s="151">
        <v>29</v>
      </c>
      <c r="H1120" s="151">
        <v>32</v>
      </c>
      <c r="I1120" s="151">
        <v>30</v>
      </c>
      <c r="J1120" s="172">
        <v>0.9</v>
      </c>
      <c r="K1120" s="154">
        <v>0.933333333333333</v>
      </c>
      <c r="L1120" s="154">
        <v>0.966666666666667</v>
      </c>
      <c r="M1120" s="154">
        <v>0.9375</v>
      </c>
      <c r="N1120" s="207">
        <v>809</v>
      </c>
      <c r="O1120" s="153">
        <v>752</v>
      </c>
      <c r="P1120" s="153">
        <v>28</v>
      </c>
      <c r="Q1120" s="151">
        <v>29</v>
      </c>
      <c r="R1120" s="151">
        <v>29</v>
      </c>
      <c r="S1120" s="154">
        <v>0.929542645241038</v>
      </c>
      <c r="T1120" s="154">
        <v>0.933333333333333</v>
      </c>
      <c r="U1120" s="155">
        <v>0.966666666666667</v>
      </c>
      <c r="V1120" s="155">
        <v>0.90625</v>
      </c>
      <c r="W1120" s="173">
        <v>-0.0333333333333333</v>
      </c>
      <c r="X1120" s="158">
        <v>205</v>
      </c>
      <c r="Y1120" s="208">
        <v>191</v>
      </c>
      <c r="Z1120" s="208">
        <v>214</v>
      </c>
      <c r="AA1120" s="208">
        <v>197</v>
      </c>
      <c r="AB1120" s="209">
        <v>0.931707317073171</v>
      </c>
      <c r="AC1120" s="155">
        <v>0.920560747663551</v>
      </c>
      <c r="AD1120" s="173">
        <v>0.0111465694096193</v>
      </c>
    </row>
    <row r="1121" spans="1:30">
      <c r="A1121" s="175" t="s">
        <v>1085</v>
      </c>
      <c r="B1121" s="214" t="s">
        <v>1833</v>
      </c>
      <c r="C1121" s="214" t="s">
        <v>1122</v>
      </c>
      <c r="D1121" s="153">
        <v>28</v>
      </c>
      <c r="E1121" s="153">
        <v>26</v>
      </c>
      <c r="F1121" s="151">
        <v>32</v>
      </c>
      <c r="G1121" s="151">
        <v>28</v>
      </c>
      <c r="H1121" s="151">
        <v>34</v>
      </c>
      <c r="I1121" s="151">
        <v>30</v>
      </c>
      <c r="J1121" s="172">
        <v>0.9</v>
      </c>
      <c r="K1121" s="154">
        <v>0.928571428571429</v>
      </c>
      <c r="L1121" s="154">
        <v>0.875</v>
      </c>
      <c r="M1121" s="154">
        <v>0.882352941176471</v>
      </c>
      <c r="N1121" s="207">
        <v>849</v>
      </c>
      <c r="O1121" s="153">
        <v>760</v>
      </c>
      <c r="P1121" s="153">
        <v>19</v>
      </c>
      <c r="Q1121" s="151">
        <v>25</v>
      </c>
      <c r="R1121" s="151">
        <v>26</v>
      </c>
      <c r="S1121" s="154">
        <v>0.895170789163722</v>
      </c>
      <c r="T1121" s="154">
        <v>0.678571428571429</v>
      </c>
      <c r="U1121" s="155">
        <v>0.78125</v>
      </c>
      <c r="V1121" s="155">
        <v>0.764705882352941</v>
      </c>
      <c r="W1121" s="173">
        <v>-0.102678571428571</v>
      </c>
      <c r="X1121" s="158">
        <v>222</v>
      </c>
      <c r="Y1121" s="208">
        <v>172</v>
      </c>
      <c r="Z1121" s="208">
        <v>220</v>
      </c>
      <c r="AA1121" s="208">
        <v>200</v>
      </c>
      <c r="AB1121" s="209">
        <v>0.774774774774775</v>
      </c>
      <c r="AC1121" s="155">
        <v>0.909090909090909</v>
      </c>
      <c r="AD1121" s="173">
        <v>-0.134316134316134</v>
      </c>
    </row>
    <row r="1122" spans="1:30">
      <c r="A1122" s="175" t="s">
        <v>1085</v>
      </c>
      <c r="B1122" s="214" t="s">
        <v>1833</v>
      </c>
      <c r="C1122" s="214" t="s">
        <v>1123</v>
      </c>
      <c r="D1122" s="153">
        <v>35</v>
      </c>
      <c r="E1122" s="153">
        <v>35</v>
      </c>
      <c r="F1122" s="151">
        <v>37</v>
      </c>
      <c r="G1122" s="151">
        <v>36</v>
      </c>
      <c r="H1122" s="151">
        <v>36</v>
      </c>
      <c r="I1122" s="151">
        <v>36</v>
      </c>
      <c r="J1122" s="172">
        <v>0.9</v>
      </c>
      <c r="K1122" s="154">
        <v>1</v>
      </c>
      <c r="L1122" s="154">
        <v>0.972972972972973</v>
      </c>
      <c r="M1122" s="154">
        <v>1</v>
      </c>
      <c r="N1122" s="207">
        <v>962</v>
      </c>
      <c r="O1122" s="153">
        <v>896</v>
      </c>
      <c r="P1122" s="153">
        <v>31</v>
      </c>
      <c r="Q1122" s="151">
        <v>31</v>
      </c>
      <c r="R1122" s="151">
        <v>32</v>
      </c>
      <c r="S1122" s="154">
        <v>0.931392931392931</v>
      </c>
      <c r="T1122" s="154">
        <v>0.885714285714286</v>
      </c>
      <c r="U1122" s="155">
        <v>0.837837837837838</v>
      </c>
      <c r="V1122" s="155">
        <v>0.888888888888889</v>
      </c>
      <c r="W1122" s="173">
        <v>0.0478764478764478</v>
      </c>
      <c r="X1122" s="158">
        <v>253</v>
      </c>
      <c r="Y1122" s="208">
        <v>226</v>
      </c>
      <c r="Z1122" s="208">
        <v>245</v>
      </c>
      <c r="AA1122" s="208">
        <v>229</v>
      </c>
      <c r="AB1122" s="209">
        <v>0.893280632411067</v>
      </c>
      <c r="AC1122" s="155">
        <v>0.93469387755102</v>
      </c>
      <c r="AD1122" s="173">
        <v>-0.0414132451399533</v>
      </c>
    </row>
    <row r="1123" spans="1:30">
      <c r="A1123" s="175" t="s">
        <v>1085</v>
      </c>
      <c r="B1123" s="214" t="s">
        <v>1833</v>
      </c>
      <c r="C1123" s="214" t="s">
        <v>1124</v>
      </c>
      <c r="D1123" s="153">
        <v>22</v>
      </c>
      <c r="E1123" s="153">
        <v>20</v>
      </c>
      <c r="F1123" s="151">
        <v>26</v>
      </c>
      <c r="G1123" s="151">
        <v>24</v>
      </c>
      <c r="H1123" s="151">
        <v>24</v>
      </c>
      <c r="I1123" s="151">
        <v>22</v>
      </c>
      <c r="J1123" s="172">
        <v>0.9</v>
      </c>
      <c r="K1123" s="154">
        <v>0.909090909090909</v>
      </c>
      <c r="L1123" s="154">
        <v>0.923076923076923</v>
      </c>
      <c r="M1123" s="154">
        <v>0.916666666666667</v>
      </c>
      <c r="N1123" s="207">
        <v>650</v>
      </c>
      <c r="O1123" s="153">
        <v>605</v>
      </c>
      <c r="P1123" s="153">
        <v>20</v>
      </c>
      <c r="Q1123" s="151">
        <v>24</v>
      </c>
      <c r="R1123" s="151">
        <v>22</v>
      </c>
      <c r="S1123" s="154">
        <v>0.930769230769231</v>
      </c>
      <c r="T1123" s="154">
        <v>0.909090909090909</v>
      </c>
      <c r="U1123" s="155">
        <v>0.923076923076923</v>
      </c>
      <c r="V1123" s="155">
        <v>0.916666666666667</v>
      </c>
      <c r="W1123" s="173">
        <v>-0.0139860139860141</v>
      </c>
      <c r="X1123" s="158">
        <v>167</v>
      </c>
      <c r="Y1123" s="208">
        <v>152</v>
      </c>
      <c r="Z1123" s="208">
        <v>171</v>
      </c>
      <c r="AA1123" s="208">
        <v>158</v>
      </c>
      <c r="AB1123" s="209">
        <v>0.910179640718563</v>
      </c>
      <c r="AC1123" s="155">
        <v>0.923976608187134</v>
      </c>
      <c r="AD1123" s="173">
        <v>-0.0137969674685716</v>
      </c>
    </row>
    <row r="1124" spans="1:30">
      <c r="A1124" s="175" t="s">
        <v>1085</v>
      </c>
      <c r="B1124" s="214" t="s">
        <v>1833</v>
      </c>
      <c r="C1124" s="214" t="s">
        <v>1125</v>
      </c>
      <c r="D1124" s="153">
        <v>23</v>
      </c>
      <c r="E1124" s="153">
        <v>23</v>
      </c>
      <c r="F1124" s="151">
        <v>24</v>
      </c>
      <c r="G1124" s="151">
        <v>23</v>
      </c>
      <c r="H1124" s="151">
        <v>26</v>
      </c>
      <c r="I1124" s="151">
        <v>26</v>
      </c>
      <c r="J1124" s="172">
        <v>0.9</v>
      </c>
      <c r="K1124" s="154">
        <v>1</v>
      </c>
      <c r="L1124" s="154">
        <v>0.958333333333333</v>
      </c>
      <c r="M1124" s="154">
        <v>1</v>
      </c>
      <c r="N1124" s="207">
        <v>622</v>
      </c>
      <c r="O1124" s="153">
        <v>587</v>
      </c>
      <c r="P1124" s="153">
        <v>20</v>
      </c>
      <c r="Q1124" s="151">
        <v>23</v>
      </c>
      <c r="R1124" s="151">
        <v>25</v>
      </c>
      <c r="S1124" s="154">
        <v>0.943729903536977</v>
      </c>
      <c r="T1124" s="154">
        <v>0.869565217391304</v>
      </c>
      <c r="U1124" s="155">
        <v>0.958333333333333</v>
      </c>
      <c r="V1124" s="155">
        <v>0.961538461538462</v>
      </c>
      <c r="W1124" s="173">
        <v>-0.088768115942029</v>
      </c>
      <c r="X1124" s="158">
        <v>162</v>
      </c>
      <c r="Y1124" s="208">
        <v>152</v>
      </c>
      <c r="Z1124" s="208">
        <v>156</v>
      </c>
      <c r="AA1124" s="208">
        <v>146</v>
      </c>
      <c r="AB1124" s="209">
        <v>0.938271604938272</v>
      </c>
      <c r="AC1124" s="155">
        <v>0.935897435897436</v>
      </c>
      <c r="AD1124" s="173">
        <v>0.00237416904083565</v>
      </c>
    </row>
    <row r="1125" spans="1:30">
      <c r="A1125" s="175" t="s">
        <v>1085</v>
      </c>
      <c r="B1125" s="214" t="s">
        <v>1833</v>
      </c>
      <c r="C1125" s="214" t="s">
        <v>1126</v>
      </c>
      <c r="D1125" s="153">
        <v>36</v>
      </c>
      <c r="E1125" s="153">
        <v>35</v>
      </c>
      <c r="F1125" s="151">
        <v>40</v>
      </c>
      <c r="G1125" s="151">
        <v>39</v>
      </c>
      <c r="H1125" s="151">
        <v>40</v>
      </c>
      <c r="I1125" s="151">
        <v>38</v>
      </c>
      <c r="J1125" s="172">
        <v>0.9</v>
      </c>
      <c r="K1125" s="154">
        <v>0.972222222222222</v>
      </c>
      <c r="L1125" s="154">
        <v>0.975</v>
      </c>
      <c r="M1125" s="154">
        <v>0.95</v>
      </c>
      <c r="N1125" s="207">
        <v>1067</v>
      </c>
      <c r="O1125" s="153">
        <v>1035</v>
      </c>
      <c r="P1125" s="153">
        <v>35</v>
      </c>
      <c r="Q1125" s="151">
        <v>39</v>
      </c>
      <c r="R1125" s="151">
        <v>38</v>
      </c>
      <c r="S1125" s="154">
        <v>0.970009372071228</v>
      </c>
      <c r="T1125" s="154">
        <v>0.972222222222222</v>
      </c>
      <c r="U1125" s="155">
        <v>0.975</v>
      </c>
      <c r="V1125" s="155">
        <v>0.95</v>
      </c>
      <c r="W1125" s="173">
        <v>-0.00277777777777777</v>
      </c>
      <c r="X1125" s="158">
        <v>269</v>
      </c>
      <c r="Y1125" s="208">
        <v>255</v>
      </c>
      <c r="Z1125" s="208">
        <v>275</v>
      </c>
      <c r="AA1125" s="208">
        <v>269</v>
      </c>
      <c r="AB1125" s="209">
        <v>0.947955390334573</v>
      </c>
      <c r="AC1125" s="155">
        <v>0.978181818181818</v>
      </c>
      <c r="AD1125" s="173">
        <v>-0.0302264278472456</v>
      </c>
    </row>
    <row r="1126" spans="1:30">
      <c r="A1126" s="175" t="s">
        <v>1085</v>
      </c>
      <c r="B1126" s="214" t="s">
        <v>1833</v>
      </c>
      <c r="C1126" s="214" t="s">
        <v>1127</v>
      </c>
      <c r="D1126" s="153">
        <v>36</v>
      </c>
      <c r="E1126" s="153">
        <v>35</v>
      </c>
      <c r="F1126" s="151">
        <v>38</v>
      </c>
      <c r="G1126" s="151">
        <v>37</v>
      </c>
      <c r="H1126" s="151">
        <v>42</v>
      </c>
      <c r="I1126" s="151">
        <v>42</v>
      </c>
      <c r="J1126" s="172">
        <v>0.9</v>
      </c>
      <c r="K1126" s="154">
        <v>0.972222222222222</v>
      </c>
      <c r="L1126" s="154">
        <v>0.973684210526316</v>
      </c>
      <c r="M1126" s="154">
        <v>1</v>
      </c>
      <c r="N1126" s="207">
        <v>1039</v>
      </c>
      <c r="O1126" s="153">
        <v>959</v>
      </c>
      <c r="P1126" s="153">
        <v>33</v>
      </c>
      <c r="Q1126" s="151">
        <v>34</v>
      </c>
      <c r="R1126" s="151">
        <v>40</v>
      </c>
      <c r="S1126" s="154">
        <v>0.923002887391723</v>
      </c>
      <c r="T1126" s="154">
        <v>0.916666666666667</v>
      </c>
      <c r="U1126" s="155">
        <v>0.894736842105263</v>
      </c>
      <c r="V1126" s="155">
        <v>0.952380952380952</v>
      </c>
      <c r="W1126" s="173">
        <v>0.0219298245614035</v>
      </c>
      <c r="X1126" s="158">
        <v>264</v>
      </c>
      <c r="Y1126" s="208">
        <v>245</v>
      </c>
      <c r="Z1126" s="208">
        <v>267</v>
      </c>
      <c r="AA1126" s="208">
        <v>242</v>
      </c>
      <c r="AB1126" s="209">
        <v>0.928030303030303</v>
      </c>
      <c r="AC1126" s="155">
        <v>0.906367041198502</v>
      </c>
      <c r="AD1126" s="173">
        <v>0.0216632618318011</v>
      </c>
    </row>
    <row r="1127" spans="1:30">
      <c r="A1127" s="175" t="s">
        <v>1085</v>
      </c>
      <c r="B1127" s="214" t="s">
        <v>1833</v>
      </c>
      <c r="C1127" s="214" t="s">
        <v>1128</v>
      </c>
      <c r="D1127" s="153">
        <v>18</v>
      </c>
      <c r="E1127" s="153">
        <v>18</v>
      </c>
      <c r="F1127" s="151">
        <v>17</v>
      </c>
      <c r="G1127" s="151">
        <v>17</v>
      </c>
      <c r="H1127" s="151">
        <v>20</v>
      </c>
      <c r="I1127" s="151">
        <v>20</v>
      </c>
      <c r="J1127" s="172">
        <v>0.9</v>
      </c>
      <c r="K1127" s="154">
        <v>1</v>
      </c>
      <c r="L1127" s="154">
        <v>1</v>
      </c>
      <c r="M1127" s="154">
        <v>1</v>
      </c>
      <c r="N1127" s="207">
        <v>526</v>
      </c>
      <c r="O1127" s="153">
        <v>524</v>
      </c>
      <c r="P1127" s="153">
        <v>18</v>
      </c>
      <c r="Q1127" s="151">
        <v>17</v>
      </c>
      <c r="R1127" s="151">
        <v>20</v>
      </c>
      <c r="S1127" s="154">
        <v>0.996197718631179</v>
      </c>
      <c r="T1127" s="154">
        <v>1</v>
      </c>
      <c r="U1127" s="155">
        <v>1</v>
      </c>
      <c r="V1127" s="155">
        <v>1</v>
      </c>
      <c r="W1127" s="173">
        <v>0</v>
      </c>
      <c r="X1127" s="158">
        <v>132</v>
      </c>
      <c r="Y1127" s="208">
        <v>132</v>
      </c>
      <c r="Z1127" s="208">
        <v>138</v>
      </c>
      <c r="AA1127" s="208">
        <v>137</v>
      </c>
      <c r="AB1127" s="209">
        <v>1</v>
      </c>
      <c r="AC1127" s="155">
        <v>0.992753623188406</v>
      </c>
      <c r="AD1127" s="173">
        <v>0.00724637681159424</v>
      </c>
    </row>
    <row r="1128" spans="1:30">
      <c r="A1128" s="175" t="s">
        <v>1085</v>
      </c>
      <c r="B1128" s="214" t="s">
        <v>1833</v>
      </c>
      <c r="C1128" s="214" t="s">
        <v>1129</v>
      </c>
      <c r="D1128" s="153">
        <v>33</v>
      </c>
      <c r="E1128" s="153">
        <v>31</v>
      </c>
      <c r="F1128" s="151">
        <v>38</v>
      </c>
      <c r="G1128" s="151">
        <v>36</v>
      </c>
      <c r="H1128" s="151">
        <v>38</v>
      </c>
      <c r="I1128" s="151">
        <v>36</v>
      </c>
      <c r="J1128" s="172">
        <v>0.9</v>
      </c>
      <c r="K1128" s="154">
        <v>0.939393939393939</v>
      </c>
      <c r="L1128" s="154">
        <v>0.947368421052632</v>
      </c>
      <c r="M1128" s="154">
        <v>0.947368421052632</v>
      </c>
      <c r="N1128" s="207">
        <v>961</v>
      </c>
      <c r="O1128" s="153">
        <v>876</v>
      </c>
      <c r="P1128" s="153">
        <v>24</v>
      </c>
      <c r="Q1128" s="151">
        <v>34</v>
      </c>
      <c r="R1128" s="151">
        <v>33</v>
      </c>
      <c r="S1128" s="154">
        <v>0.911550468262227</v>
      </c>
      <c r="T1128" s="154">
        <v>0.727272727272727</v>
      </c>
      <c r="U1128" s="155">
        <v>0.894736842105263</v>
      </c>
      <c r="V1128" s="155">
        <v>0.868421052631579</v>
      </c>
      <c r="W1128" s="173">
        <v>-0.167464114832536</v>
      </c>
      <c r="X1128" s="158">
        <v>252</v>
      </c>
      <c r="Y1128" s="208">
        <v>217</v>
      </c>
      <c r="Z1128" s="208">
        <v>252</v>
      </c>
      <c r="AA1128" s="208">
        <v>221</v>
      </c>
      <c r="AB1128" s="209">
        <v>0.861111111111111</v>
      </c>
      <c r="AC1128" s="155">
        <v>0.876984126984127</v>
      </c>
      <c r="AD1128" s="173">
        <v>-0.0158730158730158</v>
      </c>
    </row>
    <row r="1129" spans="1:30">
      <c r="A1129" s="175" t="s">
        <v>1085</v>
      </c>
      <c r="B1129" s="214" t="s">
        <v>1833</v>
      </c>
      <c r="C1129" s="214" t="s">
        <v>1130</v>
      </c>
      <c r="D1129" s="153">
        <v>29</v>
      </c>
      <c r="E1129" s="153">
        <v>25</v>
      </c>
      <c r="F1129" s="151">
        <v>34</v>
      </c>
      <c r="G1129" s="151">
        <v>30</v>
      </c>
      <c r="H1129" s="151">
        <v>32</v>
      </c>
      <c r="I1129" s="151">
        <v>29</v>
      </c>
      <c r="J1129" s="172">
        <v>0.9</v>
      </c>
      <c r="K1129" s="154">
        <v>0.862068965517241</v>
      </c>
      <c r="L1129" s="154">
        <v>0.882352941176471</v>
      </c>
      <c r="M1129" s="154">
        <v>0.90625</v>
      </c>
      <c r="N1129" s="207">
        <v>848</v>
      </c>
      <c r="O1129" s="153">
        <v>766</v>
      </c>
      <c r="P1129" s="153">
        <v>25</v>
      </c>
      <c r="Q1129" s="151">
        <v>29</v>
      </c>
      <c r="R1129" s="151">
        <v>29</v>
      </c>
      <c r="S1129" s="154">
        <v>0.903301886792453</v>
      </c>
      <c r="T1129" s="154">
        <v>0.862068965517241</v>
      </c>
      <c r="U1129" s="155">
        <v>0.852941176470588</v>
      </c>
      <c r="V1129" s="155">
        <v>0.90625</v>
      </c>
      <c r="W1129" s="173">
        <v>0.00912778904665312</v>
      </c>
      <c r="X1129" s="158">
        <v>217</v>
      </c>
      <c r="Y1129" s="208">
        <v>194</v>
      </c>
      <c r="Z1129" s="208">
        <v>220</v>
      </c>
      <c r="AA1129" s="208">
        <v>200</v>
      </c>
      <c r="AB1129" s="209">
        <v>0.894009216589862</v>
      </c>
      <c r="AC1129" s="155">
        <v>0.909090909090909</v>
      </c>
      <c r="AD1129" s="173">
        <v>-0.0150816925010473</v>
      </c>
    </row>
    <row r="1130" spans="1:30">
      <c r="A1130" s="175" t="s">
        <v>1085</v>
      </c>
      <c r="B1130" s="214" t="s">
        <v>1833</v>
      </c>
      <c r="C1130" s="214" t="s">
        <v>1131</v>
      </c>
      <c r="D1130" s="153">
        <v>28</v>
      </c>
      <c r="E1130" s="153">
        <v>24</v>
      </c>
      <c r="F1130" s="151">
        <v>30</v>
      </c>
      <c r="G1130" s="151">
        <v>26</v>
      </c>
      <c r="H1130" s="151">
        <v>32</v>
      </c>
      <c r="I1130" s="151">
        <v>28</v>
      </c>
      <c r="J1130" s="172">
        <v>0.9</v>
      </c>
      <c r="K1130" s="154">
        <v>0.857142857142857</v>
      </c>
      <c r="L1130" s="154">
        <v>0.866666666666667</v>
      </c>
      <c r="M1130" s="154">
        <v>0.875</v>
      </c>
      <c r="N1130" s="207">
        <v>799</v>
      </c>
      <c r="O1130" s="153">
        <v>714</v>
      </c>
      <c r="P1130" s="153">
        <v>23</v>
      </c>
      <c r="Q1130" s="151">
        <v>25</v>
      </c>
      <c r="R1130" s="151">
        <v>27</v>
      </c>
      <c r="S1130" s="154">
        <v>0.893617021276596</v>
      </c>
      <c r="T1130" s="154">
        <v>0.821428571428571</v>
      </c>
      <c r="U1130" s="155">
        <v>0.833333333333333</v>
      </c>
      <c r="V1130" s="155">
        <v>0.84375</v>
      </c>
      <c r="W1130" s="173">
        <v>-0.011904761904762</v>
      </c>
      <c r="X1130" s="158">
        <v>207</v>
      </c>
      <c r="Y1130" s="208">
        <v>181</v>
      </c>
      <c r="Z1130" s="208">
        <v>214</v>
      </c>
      <c r="AA1130" s="208">
        <v>183</v>
      </c>
      <c r="AB1130" s="209">
        <v>0.8743961352657</v>
      </c>
      <c r="AC1130" s="155">
        <v>0.855140186915888</v>
      </c>
      <c r="AD1130" s="173">
        <v>0.0192559483498126</v>
      </c>
    </row>
    <row r="1131" spans="1:30">
      <c r="A1131" s="175" t="s">
        <v>1085</v>
      </c>
      <c r="B1131" s="214" t="s">
        <v>1833</v>
      </c>
      <c r="C1131" s="214" t="s">
        <v>1132</v>
      </c>
      <c r="D1131" s="153">
        <v>20</v>
      </c>
      <c r="E1131" s="153">
        <v>20</v>
      </c>
      <c r="F1131" s="151">
        <v>20</v>
      </c>
      <c r="G1131" s="151">
        <v>20</v>
      </c>
      <c r="H1131" s="151">
        <v>21</v>
      </c>
      <c r="I1131" s="151">
        <v>21</v>
      </c>
      <c r="J1131" s="172">
        <v>0.9</v>
      </c>
      <c r="K1131" s="154">
        <v>1</v>
      </c>
      <c r="L1131" s="154">
        <v>1</v>
      </c>
      <c r="M1131" s="154">
        <v>1</v>
      </c>
      <c r="N1131" s="207">
        <v>552</v>
      </c>
      <c r="O1131" s="153">
        <v>541</v>
      </c>
      <c r="P1131" s="153">
        <v>20</v>
      </c>
      <c r="Q1131" s="151">
        <v>18</v>
      </c>
      <c r="R1131" s="151">
        <v>20</v>
      </c>
      <c r="S1131" s="154">
        <v>0.980072463768116</v>
      </c>
      <c r="T1131" s="154">
        <v>1</v>
      </c>
      <c r="U1131" s="155">
        <v>0.9</v>
      </c>
      <c r="V1131" s="155">
        <v>0.952380952380952</v>
      </c>
      <c r="W1131" s="173">
        <v>0.1</v>
      </c>
      <c r="X1131" s="158">
        <v>142</v>
      </c>
      <c r="Y1131" s="208">
        <v>136</v>
      </c>
      <c r="Z1131" s="208">
        <v>144</v>
      </c>
      <c r="AA1131" s="208">
        <v>144</v>
      </c>
      <c r="AB1131" s="209">
        <v>0.957746478873239</v>
      </c>
      <c r="AC1131" s="155">
        <v>1</v>
      </c>
      <c r="AD1131" s="173">
        <v>-0.0422535211267606</v>
      </c>
    </row>
    <row r="1132" spans="1:30">
      <c r="A1132" s="175" t="s">
        <v>1085</v>
      </c>
      <c r="B1132" s="214" t="s">
        <v>1834</v>
      </c>
      <c r="C1132" s="214" t="s">
        <v>1133</v>
      </c>
      <c r="D1132" s="153">
        <v>23</v>
      </c>
      <c r="E1132" s="153">
        <v>21</v>
      </c>
      <c r="F1132" s="151">
        <v>23</v>
      </c>
      <c r="G1132" s="151">
        <v>22</v>
      </c>
      <c r="H1132" s="151">
        <v>23</v>
      </c>
      <c r="I1132" s="151">
        <v>22</v>
      </c>
      <c r="J1132" s="172">
        <v>0.9</v>
      </c>
      <c r="K1132" s="154">
        <v>0.91304347826087</v>
      </c>
      <c r="L1132" s="154">
        <v>0.956521739130435</v>
      </c>
      <c r="M1132" s="154">
        <v>0.956521739130435</v>
      </c>
      <c r="N1132" s="207">
        <v>660</v>
      </c>
      <c r="O1132" s="153">
        <v>603</v>
      </c>
      <c r="P1132" s="153">
        <v>21</v>
      </c>
      <c r="Q1132" s="151">
        <v>22</v>
      </c>
      <c r="R1132" s="151">
        <v>22</v>
      </c>
      <c r="S1132" s="154">
        <v>0.913636363636364</v>
      </c>
      <c r="T1132" s="154">
        <v>0.91304347826087</v>
      </c>
      <c r="U1132" s="155">
        <v>0.956521739130435</v>
      </c>
      <c r="V1132" s="155">
        <v>0.956521739130435</v>
      </c>
      <c r="W1132" s="173">
        <v>-0.0434782608695653</v>
      </c>
      <c r="X1132" s="158">
        <v>165</v>
      </c>
      <c r="Y1132" s="208">
        <v>155</v>
      </c>
      <c r="Z1132" s="208">
        <v>172</v>
      </c>
      <c r="AA1132" s="208">
        <v>156</v>
      </c>
      <c r="AB1132" s="209">
        <v>0.939393939393939</v>
      </c>
      <c r="AC1132" s="155">
        <v>0.906976744186046</v>
      </c>
      <c r="AD1132" s="173">
        <v>0.032417195207893</v>
      </c>
    </row>
    <row r="1133" spans="1:30">
      <c r="A1133" s="175" t="s">
        <v>1085</v>
      </c>
      <c r="B1133" s="214" t="s">
        <v>1834</v>
      </c>
      <c r="C1133" s="214" t="s">
        <v>1134</v>
      </c>
      <c r="D1133" s="153">
        <v>43</v>
      </c>
      <c r="E1133" s="153">
        <v>40</v>
      </c>
      <c r="F1133" s="151">
        <v>45</v>
      </c>
      <c r="G1133" s="151">
        <v>43</v>
      </c>
      <c r="H1133" s="151">
        <v>47</v>
      </c>
      <c r="I1133" s="151">
        <v>42</v>
      </c>
      <c r="J1133" s="172">
        <v>0.9</v>
      </c>
      <c r="K1133" s="154">
        <v>0.930232558139535</v>
      </c>
      <c r="L1133" s="154">
        <v>0.955555555555556</v>
      </c>
      <c r="M1133" s="154">
        <v>0.893617021276596</v>
      </c>
      <c r="N1133" s="207">
        <v>1219</v>
      </c>
      <c r="O1133" s="153">
        <v>1098</v>
      </c>
      <c r="P1133" s="153">
        <v>40</v>
      </c>
      <c r="Q1133" s="151">
        <v>43</v>
      </c>
      <c r="R1133" s="151">
        <v>42</v>
      </c>
      <c r="S1133" s="154">
        <v>0.900738310090238</v>
      </c>
      <c r="T1133" s="154">
        <v>0.930232558139535</v>
      </c>
      <c r="U1133" s="155">
        <v>0.955555555555556</v>
      </c>
      <c r="V1133" s="155">
        <v>0.893617021276596</v>
      </c>
      <c r="W1133" s="173">
        <v>-0.0253229974160207</v>
      </c>
      <c r="X1133" s="158">
        <v>314</v>
      </c>
      <c r="Y1133" s="208">
        <v>288</v>
      </c>
      <c r="Z1133" s="208">
        <v>318</v>
      </c>
      <c r="AA1133" s="208">
        <v>283</v>
      </c>
      <c r="AB1133" s="209">
        <v>0.917197452229299</v>
      </c>
      <c r="AC1133" s="155">
        <v>0.889937106918239</v>
      </c>
      <c r="AD1133" s="173">
        <v>0.0272603453110604</v>
      </c>
    </row>
    <row r="1134" spans="1:30">
      <c r="A1134" s="175" t="s">
        <v>1085</v>
      </c>
      <c r="B1134" s="214" t="s">
        <v>1834</v>
      </c>
      <c r="C1134" s="214" t="s">
        <v>1135</v>
      </c>
      <c r="D1134" s="153">
        <v>55</v>
      </c>
      <c r="E1134" s="153">
        <v>54</v>
      </c>
      <c r="F1134" s="151">
        <v>53</v>
      </c>
      <c r="G1134" s="151">
        <v>53</v>
      </c>
      <c r="H1134" s="151">
        <v>59</v>
      </c>
      <c r="I1134" s="151">
        <v>59</v>
      </c>
      <c r="J1134" s="172">
        <v>0.9</v>
      </c>
      <c r="K1134" s="154">
        <v>0.981818181818182</v>
      </c>
      <c r="L1134" s="154">
        <v>1</v>
      </c>
      <c r="M1134" s="154">
        <v>1</v>
      </c>
      <c r="N1134" s="207">
        <v>1498</v>
      </c>
      <c r="O1134" s="153">
        <v>1450</v>
      </c>
      <c r="P1134" s="153">
        <v>54</v>
      </c>
      <c r="Q1134" s="151">
        <v>53</v>
      </c>
      <c r="R1134" s="151">
        <v>59</v>
      </c>
      <c r="S1134" s="154">
        <v>0.967957276368491</v>
      </c>
      <c r="T1134" s="154">
        <v>0.981818181818182</v>
      </c>
      <c r="U1134" s="155">
        <v>1</v>
      </c>
      <c r="V1134" s="155">
        <v>1</v>
      </c>
      <c r="W1134" s="173">
        <v>-0.0181818181818182</v>
      </c>
      <c r="X1134" s="158">
        <v>385</v>
      </c>
      <c r="Y1134" s="208">
        <v>379</v>
      </c>
      <c r="Z1134" s="208">
        <v>382</v>
      </c>
      <c r="AA1134" s="208">
        <v>368</v>
      </c>
      <c r="AB1134" s="209">
        <v>0.984415584415584</v>
      </c>
      <c r="AC1134" s="155">
        <v>0.963350785340314</v>
      </c>
      <c r="AD1134" s="173">
        <v>0.0210647990752703</v>
      </c>
    </row>
    <row r="1135" spans="1:30">
      <c r="A1135" s="175" t="s">
        <v>1085</v>
      </c>
      <c r="B1135" s="214" t="s">
        <v>1834</v>
      </c>
      <c r="C1135" s="214" t="s">
        <v>1136</v>
      </c>
      <c r="D1135" s="153">
        <v>65</v>
      </c>
      <c r="E1135" s="153">
        <v>62</v>
      </c>
      <c r="F1135" s="151">
        <v>68</v>
      </c>
      <c r="G1135" s="151">
        <v>61</v>
      </c>
      <c r="H1135" s="151">
        <v>67</v>
      </c>
      <c r="I1135" s="151">
        <v>64</v>
      </c>
      <c r="J1135" s="172">
        <v>0.9</v>
      </c>
      <c r="K1135" s="154">
        <v>0.953846153846154</v>
      </c>
      <c r="L1135" s="154">
        <v>0.897058823529412</v>
      </c>
      <c r="M1135" s="154">
        <v>0.955223880597015</v>
      </c>
      <c r="N1135" s="207">
        <v>1769</v>
      </c>
      <c r="O1135" s="153">
        <v>1597</v>
      </c>
      <c r="P1135" s="153">
        <v>60</v>
      </c>
      <c r="Q1135" s="151">
        <v>59</v>
      </c>
      <c r="R1135" s="151">
        <v>63</v>
      </c>
      <c r="S1135" s="154">
        <v>0.902769926512154</v>
      </c>
      <c r="T1135" s="154">
        <v>0.923076923076923</v>
      </c>
      <c r="U1135" s="155">
        <v>0.867647058823529</v>
      </c>
      <c r="V1135" s="155">
        <v>0.940298507462687</v>
      </c>
      <c r="W1135" s="173">
        <v>0.0554298642533937</v>
      </c>
      <c r="X1135" s="158">
        <v>465</v>
      </c>
      <c r="Y1135" s="208">
        <v>425</v>
      </c>
      <c r="Z1135" s="208">
        <v>459</v>
      </c>
      <c r="AA1135" s="208">
        <v>411</v>
      </c>
      <c r="AB1135" s="209">
        <v>0.913978494623656</v>
      </c>
      <c r="AC1135" s="155">
        <v>0.895424836601307</v>
      </c>
      <c r="AD1135" s="173">
        <v>0.0185536580223487</v>
      </c>
    </row>
    <row r="1136" spans="1:30">
      <c r="A1136" s="175" t="s">
        <v>1085</v>
      </c>
      <c r="B1136" s="214" t="s">
        <v>1834</v>
      </c>
      <c r="C1136" s="214" t="s">
        <v>1137</v>
      </c>
      <c r="D1136" s="153">
        <v>42</v>
      </c>
      <c r="E1136" s="153">
        <v>41</v>
      </c>
      <c r="F1136" s="151">
        <v>51</v>
      </c>
      <c r="G1136" s="151">
        <v>47</v>
      </c>
      <c r="H1136" s="151">
        <v>45</v>
      </c>
      <c r="I1136" s="151">
        <v>42</v>
      </c>
      <c r="J1136" s="172">
        <v>0.9</v>
      </c>
      <c r="K1136" s="154">
        <v>0.976190476190476</v>
      </c>
      <c r="L1136" s="154">
        <v>0.92156862745098</v>
      </c>
      <c r="M1136" s="154">
        <v>0.933333333333333</v>
      </c>
      <c r="N1136" s="207">
        <v>1232</v>
      </c>
      <c r="O1136" s="153">
        <v>1106</v>
      </c>
      <c r="P1136" s="153">
        <v>38</v>
      </c>
      <c r="Q1136" s="151">
        <v>46</v>
      </c>
      <c r="R1136" s="151">
        <v>41</v>
      </c>
      <c r="S1136" s="154">
        <v>0.897727272727273</v>
      </c>
      <c r="T1136" s="154">
        <v>0.904761904761905</v>
      </c>
      <c r="U1136" s="155">
        <v>0.901960784313726</v>
      </c>
      <c r="V1136" s="155">
        <v>0.911111111111111</v>
      </c>
      <c r="W1136" s="173">
        <v>0.00280112044817926</v>
      </c>
      <c r="X1136" s="158">
        <v>323</v>
      </c>
      <c r="Y1136" s="208">
        <v>290</v>
      </c>
      <c r="Z1136" s="208">
        <v>315</v>
      </c>
      <c r="AA1136" s="208">
        <v>273</v>
      </c>
      <c r="AB1136" s="209">
        <v>0.897832817337461</v>
      </c>
      <c r="AC1136" s="155">
        <v>0.866666666666667</v>
      </c>
      <c r="AD1136" s="173">
        <v>0.0311661506707946</v>
      </c>
    </row>
    <row r="1137" spans="1:30">
      <c r="A1137" s="175" t="s">
        <v>1085</v>
      </c>
      <c r="B1137" s="214" t="s">
        <v>1834</v>
      </c>
      <c r="C1137" s="214" t="s">
        <v>1138</v>
      </c>
      <c r="D1137" s="153">
        <v>52</v>
      </c>
      <c r="E1137" s="153">
        <v>47</v>
      </c>
      <c r="F1137" s="151">
        <v>53</v>
      </c>
      <c r="G1137" s="151">
        <v>50</v>
      </c>
      <c r="H1137" s="151">
        <v>52</v>
      </c>
      <c r="I1137" s="151">
        <v>52</v>
      </c>
      <c r="J1137" s="172">
        <v>0.9</v>
      </c>
      <c r="K1137" s="154">
        <v>0.903846153846154</v>
      </c>
      <c r="L1137" s="154">
        <v>0.943396226415094</v>
      </c>
      <c r="M1137" s="154">
        <v>1</v>
      </c>
      <c r="N1137" s="207">
        <v>1392</v>
      </c>
      <c r="O1137" s="153">
        <v>1125</v>
      </c>
      <c r="P1137" s="153">
        <v>40</v>
      </c>
      <c r="Q1137" s="151">
        <v>42</v>
      </c>
      <c r="R1137" s="151">
        <v>44</v>
      </c>
      <c r="S1137" s="154">
        <v>0.808189655172414</v>
      </c>
      <c r="T1137" s="154">
        <v>0.769230769230769</v>
      </c>
      <c r="U1137" s="155">
        <v>0.792452830188679</v>
      </c>
      <c r="V1137" s="155">
        <v>0.846153846153846</v>
      </c>
      <c r="W1137" s="173">
        <v>-0.02322206095791</v>
      </c>
      <c r="X1137" s="158">
        <v>360</v>
      </c>
      <c r="Y1137" s="208">
        <v>288</v>
      </c>
      <c r="Z1137" s="208">
        <v>351</v>
      </c>
      <c r="AA1137" s="208">
        <v>281</v>
      </c>
      <c r="AB1137" s="209">
        <v>0.8</v>
      </c>
      <c r="AC1137" s="155">
        <v>0.800569800569801</v>
      </c>
      <c r="AD1137" s="173">
        <v>-0.000569800569800494</v>
      </c>
    </row>
    <row r="1138" spans="1:30">
      <c r="A1138" s="175" t="s">
        <v>1085</v>
      </c>
      <c r="B1138" s="214" t="s">
        <v>1834</v>
      </c>
      <c r="C1138" s="214" t="s">
        <v>1139</v>
      </c>
      <c r="D1138" s="153">
        <v>37</v>
      </c>
      <c r="E1138" s="153">
        <v>37</v>
      </c>
      <c r="F1138" s="151">
        <v>35</v>
      </c>
      <c r="G1138" s="151">
        <v>35</v>
      </c>
      <c r="H1138" s="151">
        <v>38</v>
      </c>
      <c r="I1138" s="151">
        <v>38</v>
      </c>
      <c r="J1138" s="172">
        <v>0.9</v>
      </c>
      <c r="K1138" s="154">
        <v>1</v>
      </c>
      <c r="L1138" s="154">
        <v>1</v>
      </c>
      <c r="M1138" s="154">
        <v>1</v>
      </c>
      <c r="N1138" s="207">
        <v>968</v>
      </c>
      <c r="O1138" s="153">
        <v>943</v>
      </c>
      <c r="P1138" s="153">
        <v>36</v>
      </c>
      <c r="Q1138" s="151">
        <v>35</v>
      </c>
      <c r="R1138" s="151">
        <v>38</v>
      </c>
      <c r="S1138" s="154">
        <v>0.974173553719008</v>
      </c>
      <c r="T1138" s="154">
        <v>0.972972972972973</v>
      </c>
      <c r="U1138" s="155">
        <v>1</v>
      </c>
      <c r="V1138" s="155">
        <v>1</v>
      </c>
      <c r="W1138" s="173">
        <v>-0.027027027027027</v>
      </c>
      <c r="X1138" s="158">
        <v>247</v>
      </c>
      <c r="Y1138" s="208">
        <v>245</v>
      </c>
      <c r="Z1138" s="208">
        <v>257</v>
      </c>
      <c r="AA1138" s="208">
        <v>244</v>
      </c>
      <c r="AB1138" s="209">
        <v>0.991902834008097</v>
      </c>
      <c r="AC1138" s="155">
        <v>0.949416342412451</v>
      </c>
      <c r="AD1138" s="173">
        <v>0.0424864915956459</v>
      </c>
    </row>
    <row r="1139" spans="1:30">
      <c r="A1139" s="175" t="s">
        <v>1085</v>
      </c>
      <c r="B1139" s="214" t="s">
        <v>1834</v>
      </c>
      <c r="C1139" s="214" t="s">
        <v>1140</v>
      </c>
      <c r="D1139" s="153">
        <v>40</v>
      </c>
      <c r="E1139" s="153">
        <v>40</v>
      </c>
      <c r="F1139" s="151">
        <v>40</v>
      </c>
      <c r="G1139" s="151">
        <v>40</v>
      </c>
      <c r="H1139" s="151">
        <v>41</v>
      </c>
      <c r="I1139" s="151">
        <v>41</v>
      </c>
      <c r="J1139" s="172">
        <v>0.9</v>
      </c>
      <c r="K1139" s="154">
        <v>1</v>
      </c>
      <c r="L1139" s="154">
        <v>1</v>
      </c>
      <c r="M1139" s="154">
        <v>1</v>
      </c>
      <c r="N1139" s="207">
        <v>1118</v>
      </c>
      <c r="O1139" s="153">
        <v>1069</v>
      </c>
      <c r="P1139" s="153">
        <v>40</v>
      </c>
      <c r="Q1139" s="151">
        <v>40</v>
      </c>
      <c r="R1139" s="151">
        <v>39</v>
      </c>
      <c r="S1139" s="154">
        <v>0.956171735241503</v>
      </c>
      <c r="T1139" s="154">
        <v>1</v>
      </c>
      <c r="U1139" s="155">
        <v>1</v>
      </c>
      <c r="V1139" s="155">
        <v>0.951219512195122</v>
      </c>
      <c r="W1139" s="173">
        <v>0</v>
      </c>
      <c r="X1139" s="158">
        <v>289</v>
      </c>
      <c r="Y1139" s="208">
        <v>283</v>
      </c>
      <c r="Z1139" s="208">
        <v>288</v>
      </c>
      <c r="AA1139" s="208">
        <v>273</v>
      </c>
      <c r="AB1139" s="209">
        <v>0.97923875432526</v>
      </c>
      <c r="AC1139" s="155">
        <v>0.947916666666667</v>
      </c>
      <c r="AD1139" s="173">
        <v>0.0313220876585929</v>
      </c>
    </row>
    <row r="1140" spans="1:30">
      <c r="A1140" s="175" t="s">
        <v>1085</v>
      </c>
      <c r="B1140" s="214" t="s">
        <v>1834</v>
      </c>
      <c r="C1140" s="214" t="s">
        <v>1141</v>
      </c>
      <c r="D1140" s="153">
        <v>20</v>
      </c>
      <c r="E1140" s="153">
        <v>20</v>
      </c>
      <c r="F1140" s="151">
        <v>21</v>
      </c>
      <c r="G1140" s="151">
        <v>21</v>
      </c>
      <c r="H1140" s="151">
        <v>20</v>
      </c>
      <c r="I1140" s="151">
        <v>20</v>
      </c>
      <c r="J1140" s="172">
        <v>0.9</v>
      </c>
      <c r="K1140" s="154">
        <v>1</v>
      </c>
      <c r="L1140" s="154">
        <v>1</v>
      </c>
      <c r="M1140" s="154">
        <v>1</v>
      </c>
      <c r="N1140" s="207">
        <v>567</v>
      </c>
      <c r="O1140" s="153">
        <v>545</v>
      </c>
      <c r="P1140" s="153">
        <v>20</v>
      </c>
      <c r="Q1140" s="151">
        <v>21</v>
      </c>
      <c r="R1140" s="151">
        <v>20</v>
      </c>
      <c r="S1140" s="154">
        <v>0.961199294532628</v>
      </c>
      <c r="T1140" s="154">
        <v>1</v>
      </c>
      <c r="U1140" s="155">
        <v>1</v>
      </c>
      <c r="V1140" s="155">
        <v>1</v>
      </c>
      <c r="W1140" s="173">
        <v>0</v>
      </c>
      <c r="X1140" s="158">
        <v>143</v>
      </c>
      <c r="Y1140" s="208">
        <v>140</v>
      </c>
      <c r="Z1140" s="208">
        <v>146</v>
      </c>
      <c r="AA1140" s="208">
        <v>141</v>
      </c>
      <c r="AB1140" s="209">
        <v>0.979020979020979</v>
      </c>
      <c r="AC1140" s="155">
        <v>0.965753424657534</v>
      </c>
      <c r="AD1140" s="173">
        <v>0.0132675543634448</v>
      </c>
    </row>
    <row r="1141" spans="1:30">
      <c r="A1141" s="175" t="s">
        <v>1085</v>
      </c>
      <c r="B1141" s="214" t="s">
        <v>1834</v>
      </c>
      <c r="C1141" s="214" t="s">
        <v>1142</v>
      </c>
      <c r="D1141" s="153">
        <v>22</v>
      </c>
      <c r="E1141" s="153">
        <v>20</v>
      </c>
      <c r="F1141" s="151">
        <v>22</v>
      </c>
      <c r="G1141" s="151">
        <v>22</v>
      </c>
      <c r="H1141" s="151">
        <v>22</v>
      </c>
      <c r="I1141" s="151">
        <v>19</v>
      </c>
      <c r="J1141" s="172">
        <v>0.9</v>
      </c>
      <c r="K1141" s="154">
        <v>0.909090909090909</v>
      </c>
      <c r="L1141" s="154">
        <v>1</v>
      </c>
      <c r="M1141" s="154">
        <v>0.863636363636364</v>
      </c>
      <c r="N1141" s="207">
        <v>616</v>
      </c>
      <c r="O1141" s="153">
        <v>565</v>
      </c>
      <c r="P1141" s="153">
        <v>20</v>
      </c>
      <c r="Q1141" s="151">
        <v>22</v>
      </c>
      <c r="R1141" s="151">
        <v>19</v>
      </c>
      <c r="S1141" s="154">
        <v>0.917207792207792</v>
      </c>
      <c r="T1141" s="154">
        <v>0.909090909090909</v>
      </c>
      <c r="U1141" s="155">
        <v>1</v>
      </c>
      <c r="V1141" s="155">
        <v>0.863636363636364</v>
      </c>
      <c r="W1141" s="173">
        <v>-0.0909090909090909</v>
      </c>
      <c r="X1141" s="158">
        <v>156</v>
      </c>
      <c r="Y1141" s="208">
        <v>143</v>
      </c>
      <c r="Z1141" s="208">
        <v>162</v>
      </c>
      <c r="AA1141" s="208">
        <v>148</v>
      </c>
      <c r="AB1141" s="209">
        <v>0.916666666666667</v>
      </c>
      <c r="AC1141" s="155">
        <v>0.91358024691358</v>
      </c>
      <c r="AD1141" s="173">
        <v>0.00308641975308643</v>
      </c>
    </row>
    <row r="1142" spans="1:30">
      <c r="A1142" s="175" t="s">
        <v>1085</v>
      </c>
      <c r="B1142" s="214" t="s">
        <v>1835</v>
      </c>
      <c r="C1142" s="214" t="s">
        <v>1143</v>
      </c>
      <c r="D1142" s="153">
        <v>122</v>
      </c>
      <c r="E1142" s="153">
        <v>108</v>
      </c>
      <c r="F1142" s="151">
        <v>128</v>
      </c>
      <c r="G1142" s="151">
        <v>120</v>
      </c>
      <c r="H1142" s="151">
        <v>144</v>
      </c>
      <c r="I1142" s="151">
        <v>138</v>
      </c>
      <c r="J1142" s="172">
        <v>0.9</v>
      </c>
      <c r="K1142" s="154">
        <v>0.885245901639344</v>
      </c>
      <c r="L1142" s="154">
        <v>0.9375</v>
      </c>
      <c r="M1142" s="154">
        <v>0.958333333333333</v>
      </c>
      <c r="N1142" s="207">
        <v>3694</v>
      </c>
      <c r="O1142" s="153">
        <v>3232</v>
      </c>
      <c r="P1142" s="153">
        <v>104</v>
      </c>
      <c r="Q1142" s="151">
        <v>116</v>
      </c>
      <c r="R1142" s="151">
        <v>134</v>
      </c>
      <c r="S1142" s="154">
        <v>0.874932322685436</v>
      </c>
      <c r="T1142" s="154">
        <v>0.852459016393443</v>
      </c>
      <c r="U1142" s="155">
        <v>0.90625</v>
      </c>
      <c r="V1142" s="155">
        <v>0.930555555555556</v>
      </c>
      <c r="W1142" s="173">
        <v>-0.0537909836065574</v>
      </c>
      <c r="X1142" s="158">
        <v>933</v>
      </c>
      <c r="Y1142" s="208">
        <v>852</v>
      </c>
      <c r="Z1142" s="208">
        <v>958</v>
      </c>
      <c r="AA1142" s="208">
        <v>858</v>
      </c>
      <c r="AB1142" s="209">
        <v>0.913183279742765</v>
      </c>
      <c r="AC1142" s="155">
        <v>0.895615866388309</v>
      </c>
      <c r="AD1142" s="173">
        <v>0.0175674133544563</v>
      </c>
    </row>
    <row r="1143" spans="1:30">
      <c r="A1143" s="175" t="s">
        <v>1085</v>
      </c>
      <c r="B1143" s="214" t="s">
        <v>1835</v>
      </c>
      <c r="C1143" s="214" t="s">
        <v>1144</v>
      </c>
      <c r="D1143" s="153">
        <v>38</v>
      </c>
      <c r="E1143" s="153">
        <v>34</v>
      </c>
      <c r="F1143" s="151">
        <v>43</v>
      </c>
      <c r="G1143" s="151">
        <v>41</v>
      </c>
      <c r="H1143" s="151">
        <v>41</v>
      </c>
      <c r="I1143" s="151">
        <v>39</v>
      </c>
      <c r="J1143" s="172">
        <v>0.9</v>
      </c>
      <c r="K1143" s="154">
        <v>0.894736842105263</v>
      </c>
      <c r="L1143" s="154">
        <v>0.953488372093023</v>
      </c>
      <c r="M1143" s="154">
        <v>0.951219512195122</v>
      </c>
      <c r="N1143" s="207">
        <v>1090</v>
      </c>
      <c r="O1143" s="153">
        <v>963</v>
      </c>
      <c r="P1143" s="153">
        <v>32</v>
      </c>
      <c r="Q1143" s="151">
        <v>41</v>
      </c>
      <c r="R1143" s="151">
        <v>38</v>
      </c>
      <c r="S1143" s="154">
        <v>0.88348623853211</v>
      </c>
      <c r="T1143" s="154">
        <v>0.842105263157895</v>
      </c>
      <c r="U1143" s="155">
        <v>0.953488372093023</v>
      </c>
      <c r="V1143" s="155">
        <v>0.926829268292683</v>
      </c>
      <c r="W1143" s="173">
        <v>-0.111383108935129</v>
      </c>
      <c r="X1143" s="158">
        <v>294</v>
      </c>
      <c r="Y1143" s="208">
        <v>257</v>
      </c>
      <c r="Z1143" s="208">
        <v>277</v>
      </c>
      <c r="AA1143" s="208">
        <v>233</v>
      </c>
      <c r="AB1143" s="209">
        <v>0.874149659863946</v>
      </c>
      <c r="AC1143" s="155">
        <v>0.84115523465704</v>
      </c>
      <c r="AD1143" s="173">
        <v>0.0329944252069059</v>
      </c>
    </row>
    <row r="1144" spans="1:30">
      <c r="A1144" s="175" t="s">
        <v>1085</v>
      </c>
      <c r="B1144" s="214" t="s">
        <v>1835</v>
      </c>
      <c r="C1144" s="214" t="s">
        <v>1145</v>
      </c>
      <c r="D1144" s="153">
        <v>41</v>
      </c>
      <c r="E1144" s="153">
        <v>36</v>
      </c>
      <c r="F1144" s="151">
        <v>43</v>
      </c>
      <c r="G1144" s="151">
        <v>39</v>
      </c>
      <c r="H1144" s="151">
        <v>44</v>
      </c>
      <c r="I1144" s="151">
        <v>41</v>
      </c>
      <c r="J1144" s="172">
        <v>0.9</v>
      </c>
      <c r="K1144" s="154">
        <v>0.878048780487805</v>
      </c>
      <c r="L1144" s="154">
        <v>0.906976744186046</v>
      </c>
      <c r="M1144" s="154">
        <v>0.931818181818182</v>
      </c>
      <c r="N1144" s="207">
        <v>1161</v>
      </c>
      <c r="O1144" s="153">
        <v>1095</v>
      </c>
      <c r="P1144" s="153">
        <v>35</v>
      </c>
      <c r="Q1144" s="151">
        <v>39</v>
      </c>
      <c r="R1144" s="151">
        <v>41</v>
      </c>
      <c r="S1144" s="154">
        <v>0.943152454780362</v>
      </c>
      <c r="T1144" s="154">
        <v>0.853658536585366</v>
      </c>
      <c r="U1144" s="155">
        <v>0.906976744186046</v>
      </c>
      <c r="V1144" s="155">
        <v>0.931818181818182</v>
      </c>
      <c r="W1144" s="173">
        <v>-0.0533182076006806</v>
      </c>
      <c r="X1144" s="158">
        <v>302</v>
      </c>
      <c r="Y1144" s="208">
        <v>276</v>
      </c>
      <c r="Z1144" s="208">
        <v>301</v>
      </c>
      <c r="AA1144" s="208">
        <v>286</v>
      </c>
      <c r="AB1144" s="209">
        <v>0.913907284768212</v>
      </c>
      <c r="AC1144" s="155">
        <v>0.950166112956811</v>
      </c>
      <c r="AD1144" s="173">
        <v>-0.0362588281885987</v>
      </c>
    </row>
    <row r="1145" spans="1:30">
      <c r="A1145" s="175" t="s">
        <v>1085</v>
      </c>
      <c r="B1145" s="214" t="s">
        <v>1835</v>
      </c>
      <c r="C1145" s="214" t="s">
        <v>1146</v>
      </c>
      <c r="D1145" s="153">
        <v>47</v>
      </c>
      <c r="E1145" s="153">
        <v>43</v>
      </c>
      <c r="F1145" s="151">
        <v>54</v>
      </c>
      <c r="G1145" s="151">
        <v>47</v>
      </c>
      <c r="H1145" s="151">
        <v>56</v>
      </c>
      <c r="I1145" s="151">
        <v>49</v>
      </c>
      <c r="J1145" s="172">
        <v>0.9</v>
      </c>
      <c r="K1145" s="154">
        <v>0.914893617021277</v>
      </c>
      <c r="L1145" s="154">
        <v>0.87037037037037</v>
      </c>
      <c r="M1145" s="154">
        <v>0.875</v>
      </c>
      <c r="N1145" s="207">
        <v>1464</v>
      </c>
      <c r="O1145" s="153">
        <v>1168</v>
      </c>
      <c r="P1145" s="153">
        <v>36</v>
      </c>
      <c r="Q1145" s="151">
        <v>37</v>
      </c>
      <c r="R1145" s="151">
        <v>43</v>
      </c>
      <c r="S1145" s="154">
        <v>0.797814207650273</v>
      </c>
      <c r="T1145" s="154">
        <v>0.765957446808511</v>
      </c>
      <c r="U1145" s="155">
        <v>0.685185185185185</v>
      </c>
      <c r="V1145" s="155">
        <v>0.767857142857143</v>
      </c>
      <c r="W1145" s="173">
        <v>0.0807722616233254</v>
      </c>
      <c r="X1145" s="158">
        <v>381</v>
      </c>
      <c r="Y1145" s="208">
        <v>294</v>
      </c>
      <c r="Z1145" s="208">
        <v>378</v>
      </c>
      <c r="AA1145" s="208">
        <v>302</v>
      </c>
      <c r="AB1145" s="209">
        <v>0.771653543307087</v>
      </c>
      <c r="AC1145" s="155">
        <v>0.798941798941799</v>
      </c>
      <c r="AD1145" s="173">
        <v>-0.0272882556347124</v>
      </c>
    </row>
    <row r="1146" spans="1:30">
      <c r="A1146" s="175" t="s">
        <v>1085</v>
      </c>
      <c r="B1146" s="214" t="s">
        <v>1835</v>
      </c>
      <c r="C1146" s="214" t="s">
        <v>1147</v>
      </c>
      <c r="D1146" s="153">
        <v>38</v>
      </c>
      <c r="E1146" s="153">
        <v>36</v>
      </c>
      <c r="F1146" s="151">
        <v>39</v>
      </c>
      <c r="G1146" s="151">
        <v>38</v>
      </c>
      <c r="H1146" s="151">
        <v>39</v>
      </c>
      <c r="I1146" s="151">
        <v>39</v>
      </c>
      <c r="J1146" s="172">
        <v>0.9</v>
      </c>
      <c r="K1146" s="154">
        <v>0.947368421052632</v>
      </c>
      <c r="L1146" s="154">
        <v>0.974358974358974</v>
      </c>
      <c r="M1146" s="154">
        <v>1</v>
      </c>
      <c r="N1146" s="207">
        <v>1052</v>
      </c>
      <c r="O1146" s="153">
        <v>975</v>
      </c>
      <c r="P1146" s="153">
        <v>34</v>
      </c>
      <c r="Q1146" s="151">
        <v>37</v>
      </c>
      <c r="R1146" s="151">
        <v>36</v>
      </c>
      <c r="S1146" s="154">
        <v>0.92680608365019</v>
      </c>
      <c r="T1146" s="154">
        <v>0.894736842105263</v>
      </c>
      <c r="U1146" s="155">
        <v>0.948717948717949</v>
      </c>
      <c r="V1146" s="155">
        <v>0.923076923076923</v>
      </c>
      <c r="W1146" s="173">
        <v>-0.0539811066126855</v>
      </c>
      <c r="X1146" s="158">
        <v>271</v>
      </c>
      <c r="Y1146" s="208">
        <v>250</v>
      </c>
      <c r="Z1146" s="208">
        <v>275</v>
      </c>
      <c r="AA1146" s="208">
        <v>255</v>
      </c>
      <c r="AB1146" s="209">
        <v>0.922509225092251</v>
      </c>
      <c r="AC1146" s="155">
        <v>0.927272727272727</v>
      </c>
      <c r="AD1146" s="173">
        <v>-0.00476350218047628</v>
      </c>
    </row>
    <row r="1147" spans="1:30">
      <c r="A1147" s="175" t="s">
        <v>1085</v>
      </c>
      <c r="B1147" s="214" t="s">
        <v>1835</v>
      </c>
      <c r="C1147" s="214" t="s">
        <v>1148</v>
      </c>
      <c r="D1147" s="153">
        <v>33</v>
      </c>
      <c r="E1147" s="153">
        <v>31</v>
      </c>
      <c r="F1147" s="151">
        <v>31</v>
      </c>
      <c r="G1147" s="151">
        <v>30</v>
      </c>
      <c r="H1147" s="151">
        <v>32</v>
      </c>
      <c r="I1147" s="151">
        <v>30</v>
      </c>
      <c r="J1147" s="172">
        <v>0.9</v>
      </c>
      <c r="K1147" s="154">
        <v>0.939393939393939</v>
      </c>
      <c r="L1147" s="154">
        <v>0.967741935483871</v>
      </c>
      <c r="M1147" s="154">
        <v>0.9375</v>
      </c>
      <c r="N1147" s="207">
        <v>847</v>
      </c>
      <c r="O1147" s="153">
        <v>824</v>
      </c>
      <c r="P1147" s="153">
        <v>31</v>
      </c>
      <c r="Q1147" s="151">
        <v>30</v>
      </c>
      <c r="R1147" s="151">
        <v>30</v>
      </c>
      <c r="S1147" s="154">
        <v>0.9728453364817</v>
      </c>
      <c r="T1147" s="154">
        <v>0.939393939393939</v>
      </c>
      <c r="U1147" s="155">
        <v>0.967741935483871</v>
      </c>
      <c r="V1147" s="155">
        <v>0.9375</v>
      </c>
      <c r="W1147" s="173">
        <v>-0.0283479960899315</v>
      </c>
      <c r="X1147" s="158">
        <v>220</v>
      </c>
      <c r="Y1147" s="208">
        <v>215</v>
      </c>
      <c r="Z1147" s="208">
        <v>215</v>
      </c>
      <c r="AA1147" s="208">
        <v>212</v>
      </c>
      <c r="AB1147" s="209">
        <v>0.977272727272727</v>
      </c>
      <c r="AC1147" s="155">
        <v>0.986046511627907</v>
      </c>
      <c r="AD1147" s="173">
        <v>-0.00877378435517973</v>
      </c>
    </row>
    <row r="1148" spans="1:30">
      <c r="A1148" s="175" t="s">
        <v>1085</v>
      </c>
      <c r="B1148" s="214" t="s">
        <v>1835</v>
      </c>
      <c r="C1148" s="214" t="s">
        <v>1149</v>
      </c>
      <c r="D1148" s="153">
        <v>53</v>
      </c>
      <c r="E1148" s="153">
        <v>52</v>
      </c>
      <c r="F1148" s="151">
        <v>57</v>
      </c>
      <c r="G1148" s="151">
        <v>55</v>
      </c>
      <c r="H1148" s="151">
        <v>63</v>
      </c>
      <c r="I1148" s="151">
        <v>61</v>
      </c>
      <c r="J1148" s="172">
        <v>0.9</v>
      </c>
      <c r="K1148" s="154">
        <v>0.981132075471698</v>
      </c>
      <c r="L1148" s="154">
        <v>0.964912280701754</v>
      </c>
      <c r="M1148" s="154">
        <v>0.968253968253968</v>
      </c>
      <c r="N1148" s="207">
        <v>1579</v>
      </c>
      <c r="O1148" s="153">
        <v>1549</v>
      </c>
      <c r="P1148" s="153">
        <v>52</v>
      </c>
      <c r="Q1148" s="151">
        <v>55</v>
      </c>
      <c r="R1148" s="151">
        <v>60</v>
      </c>
      <c r="S1148" s="154">
        <v>0.981000633312223</v>
      </c>
      <c r="T1148" s="154">
        <v>0.981132075471698</v>
      </c>
      <c r="U1148" s="155">
        <v>0.964912280701754</v>
      </c>
      <c r="V1148" s="155">
        <v>0.952380952380952</v>
      </c>
      <c r="W1148" s="173">
        <v>0.0162197947699437</v>
      </c>
      <c r="X1148" s="158">
        <v>411</v>
      </c>
      <c r="Y1148" s="208">
        <v>398</v>
      </c>
      <c r="Z1148" s="208">
        <v>409</v>
      </c>
      <c r="AA1148" s="208">
        <v>406</v>
      </c>
      <c r="AB1148" s="209">
        <v>0.968369829683698</v>
      </c>
      <c r="AC1148" s="155">
        <v>0.992665036674817</v>
      </c>
      <c r="AD1148" s="173">
        <v>-0.0242952069911183</v>
      </c>
    </row>
    <row r="1149" spans="1:30">
      <c r="A1149" s="175" t="s">
        <v>1085</v>
      </c>
      <c r="B1149" s="214" t="s">
        <v>1835</v>
      </c>
      <c r="C1149" s="214" t="s">
        <v>1150</v>
      </c>
      <c r="D1149" s="153">
        <v>69</v>
      </c>
      <c r="E1149" s="153">
        <v>69</v>
      </c>
      <c r="F1149" s="151">
        <v>72</v>
      </c>
      <c r="G1149" s="151">
        <v>72</v>
      </c>
      <c r="H1149" s="151">
        <v>79</v>
      </c>
      <c r="I1149" s="151">
        <v>79</v>
      </c>
      <c r="J1149" s="172">
        <v>0.9</v>
      </c>
      <c r="K1149" s="154">
        <v>1</v>
      </c>
      <c r="L1149" s="154">
        <v>1</v>
      </c>
      <c r="M1149" s="154">
        <v>1</v>
      </c>
      <c r="N1149" s="207">
        <v>1938</v>
      </c>
      <c r="O1149" s="153">
        <v>1858</v>
      </c>
      <c r="P1149" s="153">
        <v>68</v>
      </c>
      <c r="Q1149" s="151">
        <v>70</v>
      </c>
      <c r="R1149" s="151">
        <v>78</v>
      </c>
      <c r="S1149" s="154">
        <v>0.958720330237358</v>
      </c>
      <c r="T1149" s="154">
        <v>0.985507246376812</v>
      </c>
      <c r="U1149" s="155">
        <v>0.972222222222222</v>
      </c>
      <c r="V1149" s="155">
        <v>0.987341772151899</v>
      </c>
      <c r="W1149" s="173">
        <v>0.0132850241545894</v>
      </c>
      <c r="X1149" s="158">
        <v>515</v>
      </c>
      <c r="Y1149" s="208">
        <v>496</v>
      </c>
      <c r="Z1149" s="208">
        <v>502</v>
      </c>
      <c r="AA1149" s="208">
        <v>482</v>
      </c>
      <c r="AB1149" s="209">
        <v>0.963106796116505</v>
      </c>
      <c r="AC1149" s="155">
        <v>0.960159362549801</v>
      </c>
      <c r="AD1149" s="173">
        <v>0.00294743356670402</v>
      </c>
    </row>
    <row r="1150" spans="1:30">
      <c r="A1150" s="175" t="s">
        <v>1085</v>
      </c>
      <c r="B1150" s="214" t="s">
        <v>1835</v>
      </c>
      <c r="C1150" s="214" t="s">
        <v>1151</v>
      </c>
      <c r="D1150" s="153">
        <v>0</v>
      </c>
      <c r="E1150" s="153">
        <v>0</v>
      </c>
      <c r="F1150" s="151">
        <v>0</v>
      </c>
      <c r="G1150" s="151">
        <v>0</v>
      </c>
      <c r="H1150" s="151">
        <v>0</v>
      </c>
      <c r="I1150" s="151">
        <v>0</v>
      </c>
      <c r="J1150" s="172">
        <v>0.9</v>
      </c>
      <c r="K1150" s="154">
        <v>0</v>
      </c>
      <c r="L1150" s="154">
        <v>0</v>
      </c>
      <c r="M1150" s="154">
        <v>0</v>
      </c>
      <c r="N1150" s="207">
        <v>0</v>
      </c>
      <c r="O1150" s="153">
        <v>0</v>
      </c>
      <c r="P1150" s="153">
        <v>0</v>
      </c>
      <c r="Q1150" s="151">
        <v>0</v>
      </c>
      <c r="R1150" s="151">
        <v>0</v>
      </c>
      <c r="S1150" s="154">
        <v>0</v>
      </c>
      <c r="T1150" s="154">
        <v>0</v>
      </c>
      <c r="U1150" s="155">
        <v>0</v>
      </c>
      <c r="V1150" s="155">
        <v>0</v>
      </c>
      <c r="W1150" s="173">
        <v>0</v>
      </c>
      <c r="X1150" s="158">
        <v>0</v>
      </c>
      <c r="Y1150" s="208">
        <v>0</v>
      </c>
      <c r="Z1150" s="208">
        <v>0</v>
      </c>
      <c r="AA1150" s="208">
        <v>0</v>
      </c>
      <c r="AB1150" s="209">
        <v>0</v>
      </c>
      <c r="AC1150" s="155">
        <v>0</v>
      </c>
      <c r="AD1150" s="173">
        <v>0</v>
      </c>
    </row>
    <row r="1151" spans="1:30">
      <c r="A1151" s="175" t="s">
        <v>1085</v>
      </c>
      <c r="B1151" s="214" t="s">
        <v>1835</v>
      </c>
      <c r="C1151" s="214" t="s">
        <v>1152</v>
      </c>
      <c r="D1151" s="153">
        <v>62</v>
      </c>
      <c r="E1151" s="153">
        <v>62</v>
      </c>
      <c r="F1151" s="151">
        <v>71</v>
      </c>
      <c r="G1151" s="151">
        <v>70</v>
      </c>
      <c r="H1151" s="151">
        <v>66</v>
      </c>
      <c r="I1151" s="151">
        <v>66</v>
      </c>
      <c r="J1151" s="172">
        <v>0.9</v>
      </c>
      <c r="K1151" s="154">
        <v>1</v>
      </c>
      <c r="L1151" s="154">
        <v>0.985915492957746</v>
      </c>
      <c r="M1151" s="154">
        <v>1</v>
      </c>
      <c r="N1151" s="207">
        <v>1764</v>
      </c>
      <c r="O1151" s="153">
        <v>1692</v>
      </c>
      <c r="P1151" s="153">
        <v>61</v>
      </c>
      <c r="Q1151" s="151">
        <v>70</v>
      </c>
      <c r="R1151" s="151">
        <v>64</v>
      </c>
      <c r="S1151" s="154">
        <v>0.959183673469388</v>
      </c>
      <c r="T1151" s="154">
        <v>0.983870967741935</v>
      </c>
      <c r="U1151" s="155">
        <v>0.985915492957746</v>
      </c>
      <c r="V1151" s="155">
        <v>0.96969696969697</v>
      </c>
      <c r="W1151" s="173">
        <v>-0.002044525215811</v>
      </c>
      <c r="X1151" s="158">
        <v>462</v>
      </c>
      <c r="Y1151" s="208">
        <v>452</v>
      </c>
      <c r="Z1151" s="208">
        <v>459</v>
      </c>
      <c r="AA1151" s="208">
        <v>428</v>
      </c>
      <c r="AB1151" s="209">
        <v>0.978354978354978</v>
      </c>
      <c r="AC1151" s="155">
        <v>0.932461873638344</v>
      </c>
      <c r="AD1151" s="173">
        <v>0.0458931047166341</v>
      </c>
    </row>
    <row r="1152" spans="1:30">
      <c r="A1152" s="175" t="s">
        <v>1085</v>
      </c>
      <c r="B1152" s="214" t="s">
        <v>1835</v>
      </c>
      <c r="C1152" s="214" t="s">
        <v>1153</v>
      </c>
      <c r="D1152" s="153">
        <v>61</v>
      </c>
      <c r="E1152" s="153">
        <v>61</v>
      </c>
      <c r="F1152" s="151">
        <v>67</v>
      </c>
      <c r="G1152" s="151">
        <v>67</v>
      </c>
      <c r="H1152" s="151">
        <v>65</v>
      </c>
      <c r="I1152" s="151">
        <v>65</v>
      </c>
      <c r="J1152" s="172">
        <v>0.9</v>
      </c>
      <c r="K1152" s="154">
        <v>1</v>
      </c>
      <c r="L1152" s="154">
        <v>1</v>
      </c>
      <c r="M1152" s="154">
        <v>1</v>
      </c>
      <c r="N1152" s="207">
        <v>1760</v>
      </c>
      <c r="O1152" s="153">
        <v>1618</v>
      </c>
      <c r="P1152" s="153">
        <v>57</v>
      </c>
      <c r="Q1152" s="151">
        <v>62</v>
      </c>
      <c r="R1152" s="151">
        <v>61</v>
      </c>
      <c r="S1152" s="154">
        <v>0.919318181818182</v>
      </c>
      <c r="T1152" s="154">
        <v>0.934426229508197</v>
      </c>
      <c r="U1152" s="155">
        <v>0.925373134328358</v>
      </c>
      <c r="V1152" s="155">
        <v>0.938461538461538</v>
      </c>
      <c r="W1152" s="173">
        <v>0.00905309517983854</v>
      </c>
      <c r="X1152" s="158">
        <v>459</v>
      </c>
      <c r="Y1152" s="208">
        <v>412</v>
      </c>
      <c r="Z1152" s="208">
        <v>450</v>
      </c>
      <c r="AA1152" s="208">
        <v>406</v>
      </c>
      <c r="AB1152" s="209">
        <v>0.89760348583878</v>
      </c>
      <c r="AC1152" s="155">
        <v>0.902222222222222</v>
      </c>
      <c r="AD1152" s="173">
        <v>-0.00461873638344235</v>
      </c>
    </row>
    <row r="1153" spans="1:30">
      <c r="A1153" s="175" t="s">
        <v>1085</v>
      </c>
      <c r="B1153" s="214" t="s">
        <v>1835</v>
      </c>
      <c r="C1153" s="214" t="s">
        <v>1154</v>
      </c>
      <c r="D1153" s="153">
        <v>43</v>
      </c>
      <c r="E1153" s="153">
        <v>43</v>
      </c>
      <c r="F1153" s="151">
        <v>44</v>
      </c>
      <c r="G1153" s="151">
        <v>43</v>
      </c>
      <c r="H1153" s="151">
        <v>48</v>
      </c>
      <c r="I1153" s="151">
        <v>47</v>
      </c>
      <c r="J1153" s="172">
        <v>0.9</v>
      </c>
      <c r="K1153" s="154">
        <v>1</v>
      </c>
      <c r="L1153" s="154">
        <v>0.977272727272727</v>
      </c>
      <c r="M1153" s="154">
        <v>0.979166666666667</v>
      </c>
      <c r="N1153" s="207">
        <v>1240</v>
      </c>
      <c r="O1153" s="153">
        <v>1169</v>
      </c>
      <c r="P1153" s="153">
        <v>43</v>
      </c>
      <c r="Q1153" s="151">
        <v>41</v>
      </c>
      <c r="R1153" s="151">
        <v>45</v>
      </c>
      <c r="S1153" s="154">
        <v>0.942741935483871</v>
      </c>
      <c r="T1153" s="154">
        <v>1</v>
      </c>
      <c r="U1153" s="155">
        <v>0.931818181818182</v>
      </c>
      <c r="V1153" s="155">
        <v>0.9375</v>
      </c>
      <c r="W1153" s="173">
        <v>0.0681818181818182</v>
      </c>
      <c r="X1153" s="158">
        <v>323</v>
      </c>
      <c r="Y1153" s="208">
        <v>307</v>
      </c>
      <c r="Z1153" s="208">
        <v>329</v>
      </c>
      <c r="AA1153" s="208">
        <v>306</v>
      </c>
      <c r="AB1153" s="209">
        <v>0.95046439628483</v>
      </c>
      <c r="AC1153" s="155">
        <v>0.930091185410334</v>
      </c>
      <c r="AD1153" s="173">
        <v>0.0203732108744954</v>
      </c>
    </row>
    <row r="1154" spans="1:30">
      <c r="A1154" s="175" t="s">
        <v>1085</v>
      </c>
      <c r="B1154" s="214" t="s">
        <v>1835</v>
      </c>
      <c r="C1154" s="214" t="s">
        <v>1155</v>
      </c>
      <c r="D1154" s="153">
        <v>42</v>
      </c>
      <c r="E1154" s="153">
        <v>42</v>
      </c>
      <c r="F1154" s="151">
        <v>45</v>
      </c>
      <c r="G1154" s="151">
        <v>44</v>
      </c>
      <c r="H1154" s="151">
        <v>43</v>
      </c>
      <c r="I1154" s="151">
        <v>42</v>
      </c>
      <c r="J1154" s="172">
        <v>0.9</v>
      </c>
      <c r="K1154" s="154">
        <v>1</v>
      </c>
      <c r="L1154" s="154">
        <v>0.977777777777778</v>
      </c>
      <c r="M1154" s="154">
        <v>0.976744186046512</v>
      </c>
      <c r="N1154" s="207">
        <v>1166</v>
      </c>
      <c r="O1154" s="153">
        <v>1138</v>
      </c>
      <c r="P1154" s="153">
        <v>41</v>
      </c>
      <c r="Q1154" s="151">
        <v>43</v>
      </c>
      <c r="R1154" s="151">
        <v>42</v>
      </c>
      <c r="S1154" s="154">
        <v>0.97598627787307</v>
      </c>
      <c r="T1154" s="154">
        <v>0.976190476190476</v>
      </c>
      <c r="U1154" s="155">
        <v>0.955555555555556</v>
      </c>
      <c r="V1154" s="155">
        <v>0.976744186046512</v>
      </c>
      <c r="W1154" s="173">
        <v>0.0206349206349206</v>
      </c>
      <c r="X1154" s="158">
        <v>296</v>
      </c>
      <c r="Y1154" s="208">
        <v>288</v>
      </c>
      <c r="Z1154" s="208">
        <v>303</v>
      </c>
      <c r="AA1154" s="208">
        <v>299</v>
      </c>
      <c r="AB1154" s="209">
        <v>0.972972972972973</v>
      </c>
      <c r="AC1154" s="155">
        <v>0.986798679867987</v>
      </c>
      <c r="AD1154" s="173">
        <v>-0.0138257068950137</v>
      </c>
    </row>
    <row r="1155" spans="1:30">
      <c r="A1155" s="175" t="s">
        <v>1085</v>
      </c>
      <c r="B1155" s="214" t="s">
        <v>1835</v>
      </c>
      <c r="C1155" s="214" t="s">
        <v>1156</v>
      </c>
      <c r="D1155" s="153">
        <v>49</v>
      </c>
      <c r="E1155" s="153">
        <v>49</v>
      </c>
      <c r="F1155" s="151">
        <v>51</v>
      </c>
      <c r="G1155" s="151">
        <v>51</v>
      </c>
      <c r="H1155" s="151">
        <v>52</v>
      </c>
      <c r="I1155" s="151">
        <v>51</v>
      </c>
      <c r="J1155" s="172">
        <v>0.9</v>
      </c>
      <c r="K1155" s="154">
        <v>1</v>
      </c>
      <c r="L1155" s="154">
        <v>1</v>
      </c>
      <c r="M1155" s="154">
        <v>0.980769230769231</v>
      </c>
      <c r="N1155" s="207">
        <v>1335</v>
      </c>
      <c r="O1155" s="153">
        <v>1306</v>
      </c>
      <c r="P1155" s="153">
        <v>48</v>
      </c>
      <c r="Q1155" s="151">
        <v>50</v>
      </c>
      <c r="R1155" s="151">
        <v>50</v>
      </c>
      <c r="S1155" s="154">
        <v>0.978277153558052</v>
      </c>
      <c r="T1155" s="154">
        <v>0.979591836734694</v>
      </c>
      <c r="U1155" s="155">
        <v>0.980392156862745</v>
      </c>
      <c r="V1155" s="155">
        <v>0.961538461538462</v>
      </c>
      <c r="W1155" s="173">
        <v>-0.000800320128051202</v>
      </c>
      <c r="X1155" s="158">
        <v>349</v>
      </c>
      <c r="Y1155" s="208">
        <v>342</v>
      </c>
      <c r="Z1155" s="208">
        <v>344</v>
      </c>
      <c r="AA1155" s="208">
        <v>336</v>
      </c>
      <c r="AB1155" s="209">
        <v>0.979942693409742</v>
      </c>
      <c r="AC1155" s="155">
        <v>0.976744186046512</v>
      </c>
      <c r="AD1155" s="173">
        <v>0.00319850736323057</v>
      </c>
    </row>
    <row r="1156" spans="1:30">
      <c r="A1156" s="175" t="s">
        <v>1085</v>
      </c>
      <c r="B1156" s="214" t="s">
        <v>1835</v>
      </c>
      <c r="C1156" s="214" t="s">
        <v>1157</v>
      </c>
      <c r="D1156" s="153">
        <v>44</v>
      </c>
      <c r="E1156" s="153">
        <v>44</v>
      </c>
      <c r="F1156" s="151">
        <v>43</v>
      </c>
      <c r="G1156" s="151">
        <v>43</v>
      </c>
      <c r="H1156" s="151">
        <v>44</v>
      </c>
      <c r="I1156" s="151">
        <v>44</v>
      </c>
      <c r="J1156" s="172">
        <v>0.9</v>
      </c>
      <c r="K1156" s="154">
        <v>1</v>
      </c>
      <c r="L1156" s="154">
        <v>1</v>
      </c>
      <c r="M1156" s="154">
        <v>1</v>
      </c>
      <c r="N1156" s="207">
        <v>1136</v>
      </c>
      <c r="O1156" s="153">
        <v>1104</v>
      </c>
      <c r="P1156" s="153">
        <v>43</v>
      </c>
      <c r="Q1156" s="151">
        <v>42</v>
      </c>
      <c r="R1156" s="151">
        <v>43</v>
      </c>
      <c r="S1156" s="154">
        <v>0.971830985915493</v>
      </c>
      <c r="T1156" s="154">
        <v>0.977272727272727</v>
      </c>
      <c r="U1156" s="155">
        <v>0.976744186046512</v>
      </c>
      <c r="V1156" s="155">
        <v>0.977272727272727</v>
      </c>
      <c r="W1156" s="173">
        <v>0.000528541226215706</v>
      </c>
      <c r="X1156" s="158">
        <v>301</v>
      </c>
      <c r="Y1156" s="208">
        <v>288</v>
      </c>
      <c r="Z1156" s="208">
        <v>301</v>
      </c>
      <c r="AA1156" s="208">
        <v>293</v>
      </c>
      <c r="AB1156" s="209">
        <v>0.956810631229236</v>
      </c>
      <c r="AC1156" s="155">
        <v>0.973421926910299</v>
      </c>
      <c r="AD1156" s="173">
        <v>-0.0166112956810631</v>
      </c>
    </row>
    <row r="1157" spans="1:30">
      <c r="A1157" s="175" t="s">
        <v>1085</v>
      </c>
      <c r="B1157" s="214" t="s">
        <v>1835</v>
      </c>
      <c r="C1157" s="214" t="s">
        <v>1158</v>
      </c>
      <c r="D1157" s="153">
        <v>27</v>
      </c>
      <c r="E1157" s="153">
        <v>27</v>
      </c>
      <c r="F1157" s="151">
        <v>32</v>
      </c>
      <c r="G1157" s="151">
        <v>32</v>
      </c>
      <c r="H1157" s="151">
        <v>31</v>
      </c>
      <c r="I1157" s="151">
        <v>31</v>
      </c>
      <c r="J1157" s="172">
        <v>0.9</v>
      </c>
      <c r="K1157" s="154">
        <v>1</v>
      </c>
      <c r="L1157" s="154">
        <v>1</v>
      </c>
      <c r="M1157" s="154">
        <v>1</v>
      </c>
      <c r="N1157" s="207">
        <v>865</v>
      </c>
      <c r="O1157" s="153">
        <v>787</v>
      </c>
      <c r="P1157" s="153">
        <v>25</v>
      </c>
      <c r="Q1157" s="151">
        <v>32</v>
      </c>
      <c r="R1157" s="151">
        <v>23</v>
      </c>
      <c r="S1157" s="154">
        <v>0.909826589595376</v>
      </c>
      <c r="T1157" s="154">
        <v>0.925925925925926</v>
      </c>
      <c r="U1157" s="155">
        <v>1</v>
      </c>
      <c r="V1157" s="155">
        <v>0.741935483870968</v>
      </c>
      <c r="W1157" s="173">
        <v>-0.0740740740740741</v>
      </c>
      <c r="X1157" s="158">
        <v>212</v>
      </c>
      <c r="Y1157" s="208">
        <v>190</v>
      </c>
      <c r="Z1157" s="208">
        <v>225</v>
      </c>
      <c r="AA1157" s="208">
        <v>208</v>
      </c>
      <c r="AB1157" s="209">
        <v>0.89622641509434</v>
      </c>
      <c r="AC1157" s="155">
        <v>0.924444444444444</v>
      </c>
      <c r="AD1157" s="173">
        <v>-0.0282180293501048</v>
      </c>
    </row>
    <row r="1158" spans="1:30">
      <c r="A1158" s="175" t="s">
        <v>1085</v>
      </c>
      <c r="B1158" s="214" t="s">
        <v>1834</v>
      </c>
      <c r="C1158" s="214" t="s">
        <v>1159</v>
      </c>
      <c r="D1158" s="153">
        <v>95</v>
      </c>
      <c r="E1158" s="153">
        <v>82</v>
      </c>
      <c r="F1158" s="151">
        <v>106</v>
      </c>
      <c r="G1158" s="151">
        <v>86</v>
      </c>
      <c r="H1158" s="151">
        <v>101</v>
      </c>
      <c r="I1158" s="151">
        <v>87</v>
      </c>
      <c r="J1158" s="172">
        <v>0.9</v>
      </c>
      <c r="K1158" s="154">
        <v>0.863157894736842</v>
      </c>
      <c r="L1158" s="154">
        <v>0.811320754716981</v>
      </c>
      <c r="M1158" s="154">
        <v>0.861386138613861</v>
      </c>
      <c r="N1158" s="207">
        <v>2677</v>
      </c>
      <c r="O1158" s="153">
        <v>2287</v>
      </c>
      <c r="P1158" s="153">
        <v>80</v>
      </c>
      <c r="Q1158" s="151">
        <v>86</v>
      </c>
      <c r="R1158" s="151">
        <v>86</v>
      </c>
      <c r="S1158" s="154">
        <v>0.854314531191632</v>
      </c>
      <c r="T1158" s="154">
        <v>0.842105263157895</v>
      </c>
      <c r="U1158" s="155">
        <v>0.811320754716981</v>
      </c>
      <c r="V1158" s="155">
        <v>0.851485148514851</v>
      </c>
      <c r="W1158" s="173">
        <v>0.0307845084409135</v>
      </c>
      <c r="X1158" s="158">
        <v>685</v>
      </c>
      <c r="Y1158" s="208">
        <v>583</v>
      </c>
      <c r="Z1158" s="208">
        <v>702</v>
      </c>
      <c r="AA1158" s="208">
        <v>586</v>
      </c>
      <c r="AB1158" s="209">
        <v>0.851094890510949</v>
      </c>
      <c r="AC1158" s="155">
        <v>0.834757834757835</v>
      </c>
      <c r="AD1158" s="173">
        <v>0.0163370557531142</v>
      </c>
    </row>
    <row r="1159" spans="1:30">
      <c r="A1159" s="175" t="s">
        <v>1085</v>
      </c>
      <c r="B1159" s="214" t="s">
        <v>1834</v>
      </c>
      <c r="C1159" s="214" t="s">
        <v>1160</v>
      </c>
      <c r="D1159" s="153">
        <v>38</v>
      </c>
      <c r="E1159" s="153">
        <v>36</v>
      </c>
      <c r="F1159" s="151">
        <v>41</v>
      </c>
      <c r="G1159" s="151">
        <v>36</v>
      </c>
      <c r="H1159" s="151">
        <v>38</v>
      </c>
      <c r="I1159" s="151">
        <v>37</v>
      </c>
      <c r="J1159" s="172">
        <v>0.9</v>
      </c>
      <c r="K1159" s="154">
        <v>0.947368421052632</v>
      </c>
      <c r="L1159" s="154">
        <v>0.878048780487805</v>
      </c>
      <c r="M1159" s="154">
        <v>0.973684210526316</v>
      </c>
      <c r="N1159" s="207">
        <v>1061</v>
      </c>
      <c r="O1159" s="153">
        <v>957</v>
      </c>
      <c r="P1159" s="153">
        <v>35</v>
      </c>
      <c r="Q1159" s="151">
        <v>36</v>
      </c>
      <c r="R1159" s="151">
        <v>37</v>
      </c>
      <c r="S1159" s="154">
        <v>0.901979264844486</v>
      </c>
      <c r="T1159" s="154">
        <v>0.921052631578947</v>
      </c>
      <c r="U1159" s="155">
        <v>0.878048780487805</v>
      </c>
      <c r="V1159" s="155">
        <v>0.973684210526316</v>
      </c>
      <c r="W1159" s="173">
        <v>0.0430038510911425</v>
      </c>
      <c r="X1159" s="158">
        <v>282</v>
      </c>
      <c r="Y1159" s="208">
        <v>257</v>
      </c>
      <c r="Z1159" s="208">
        <v>273</v>
      </c>
      <c r="AA1159" s="208">
        <v>251</v>
      </c>
      <c r="AB1159" s="209">
        <v>0.911347517730496</v>
      </c>
      <c r="AC1159" s="155">
        <v>0.919413919413919</v>
      </c>
      <c r="AD1159" s="173">
        <v>-0.00806640168342287</v>
      </c>
    </row>
    <row r="1160" spans="1:30">
      <c r="A1160" s="175" t="s">
        <v>1085</v>
      </c>
      <c r="B1160" s="214" t="s">
        <v>1834</v>
      </c>
      <c r="C1160" s="214" t="s">
        <v>1161</v>
      </c>
      <c r="D1160" s="153">
        <v>32</v>
      </c>
      <c r="E1160" s="153">
        <v>32</v>
      </c>
      <c r="F1160" s="151">
        <v>33</v>
      </c>
      <c r="G1160" s="151">
        <v>33</v>
      </c>
      <c r="H1160" s="151">
        <v>33</v>
      </c>
      <c r="I1160" s="151">
        <v>32</v>
      </c>
      <c r="J1160" s="172">
        <v>0.9</v>
      </c>
      <c r="K1160" s="154">
        <v>1</v>
      </c>
      <c r="L1160" s="154">
        <v>1</v>
      </c>
      <c r="M1160" s="154">
        <v>0.96969696969697</v>
      </c>
      <c r="N1160" s="207">
        <v>822</v>
      </c>
      <c r="O1160" s="153">
        <v>741</v>
      </c>
      <c r="P1160" s="153">
        <v>31</v>
      </c>
      <c r="Q1160" s="151">
        <v>33</v>
      </c>
      <c r="R1160" s="151">
        <v>31</v>
      </c>
      <c r="S1160" s="154">
        <v>0.901459854014598</v>
      </c>
      <c r="T1160" s="154">
        <v>0.96875</v>
      </c>
      <c r="U1160" s="155">
        <v>1</v>
      </c>
      <c r="V1160" s="155">
        <v>0.939393939393939</v>
      </c>
      <c r="W1160" s="173">
        <v>-0.03125</v>
      </c>
      <c r="X1160" s="158">
        <v>221</v>
      </c>
      <c r="Y1160" s="208">
        <v>202</v>
      </c>
      <c r="Z1160" s="208">
        <v>211</v>
      </c>
      <c r="AA1160" s="208">
        <v>191</v>
      </c>
      <c r="AB1160" s="209">
        <v>0.914027149321267</v>
      </c>
      <c r="AC1160" s="155">
        <v>0.90521327014218</v>
      </c>
      <c r="AD1160" s="173">
        <v>0.00881387917908683</v>
      </c>
    </row>
    <row r="1161" spans="1:30">
      <c r="A1161" s="175" t="s">
        <v>1085</v>
      </c>
      <c r="B1161" s="214" t="s">
        <v>1834</v>
      </c>
      <c r="C1161" s="214" t="s">
        <v>1162</v>
      </c>
      <c r="D1161" s="153">
        <v>68</v>
      </c>
      <c r="E1161" s="153">
        <v>65</v>
      </c>
      <c r="F1161" s="151">
        <v>70</v>
      </c>
      <c r="G1161" s="151">
        <v>69</v>
      </c>
      <c r="H1161" s="151">
        <v>72</v>
      </c>
      <c r="I1161" s="151">
        <v>71</v>
      </c>
      <c r="J1161" s="172">
        <v>0.9</v>
      </c>
      <c r="K1161" s="154">
        <v>0.955882352941177</v>
      </c>
      <c r="L1161" s="154">
        <v>0.985714285714286</v>
      </c>
      <c r="M1161" s="154">
        <v>0.986111111111111</v>
      </c>
      <c r="N1161" s="207">
        <v>1941</v>
      </c>
      <c r="O1161" s="153">
        <v>1792</v>
      </c>
      <c r="P1161" s="153">
        <v>65</v>
      </c>
      <c r="Q1161" s="151">
        <v>68</v>
      </c>
      <c r="R1161" s="151">
        <v>68</v>
      </c>
      <c r="S1161" s="154">
        <v>0.923235445646574</v>
      </c>
      <c r="T1161" s="154">
        <v>0.955882352941177</v>
      </c>
      <c r="U1161" s="155">
        <v>0.971428571428571</v>
      </c>
      <c r="V1161" s="155">
        <v>0.944444444444444</v>
      </c>
      <c r="W1161" s="173">
        <v>-0.0155462184873949</v>
      </c>
      <c r="X1161" s="158">
        <v>498</v>
      </c>
      <c r="Y1161" s="208">
        <v>466</v>
      </c>
      <c r="Z1161" s="208">
        <v>508</v>
      </c>
      <c r="AA1161" s="208">
        <v>466</v>
      </c>
      <c r="AB1161" s="209">
        <v>0.93574297188755</v>
      </c>
      <c r="AC1161" s="155">
        <v>0.917322834645669</v>
      </c>
      <c r="AD1161" s="173">
        <v>0.0184201372418809</v>
      </c>
    </row>
    <row r="1162" spans="1:30">
      <c r="A1162" s="175" t="s">
        <v>1085</v>
      </c>
      <c r="B1162" s="214" t="s">
        <v>1834</v>
      </c>
      <c r="C1162" s="214" t="s">
        <v>1163</v>
      </c>
      <c r="D1162" s="153">
        <v>50</v>
      </c>
      <c r="E1162" s="153">
        <v>48</v>
      </c>
      <c r="F1162" s="151">
        <v>53</v>
      </c>
      <c r="G1162" s="151">
        <v>51</v>
      </c>
      <c r="H1162" s="151">
        <v>54</v>
      </c>
      <c r="I1162" s="151">
        <v>52</v>
      </c>
      <c r="J1162" s="172">
        <v>0.9</v>
      </c>
      <c r="K1162" s="154">
        <v>0.96</v>
      </c>
      <c r="L1162" s="154">
        <v>0.962264150943396</v>
      </c>
      <c r="M1162" s="154">
        <v>0.962962962962963</v>
      </c>
      <c r="N1162" s="207">
        <v>1435</v>
      </c>
      <c r="O1162" s="153">
        <v>1209</v>
      </c>
      <c r="P1162" s="153">
        <v>44</v>
      </c>
      <c r="Q1162" s="151">
        <v>47</v>
      </c>
      <c r="R1162" s="151">
        <v>48</v>
      </c>
      <c r="S1162" s="154">
        <v>0.842508710801394</v>
      </c>
      <c r="T1162" s="154">
        <v>0.88</v>
      </c>
      <c r="U1162" s="155">
        <v>0.886792452830189</v>
      </c>
      <c r="V1162" s="155">
        <v>0.888888888888889</v>
      </c>
      <c r="W1162" s="173">
        <v>-0.0067924528301887</v>
      </c>
      <c r="X1162" s="158">
        <v>366</v>
      </c>
      <c r="Y1162" s="208">
        <v>319</v>
      </c>
      <c r="Z1162" s="208">
        <v>377</v>
      </c>
      <c r="AA1162" s="208">
        <v>312</v>
      </c>
      <c r="AB1162" s="209">
        <v>0.871584699453552</v>
      </c>
      <c r="AC1162" s="155">
        <v>0.827586206896552</v>
      </c>
      <c r="AD1162" s="173">
        <v>0.0439984925570002</v>
      </c>
    </row>
    <row r="1163" spans="1:30">
      <c r="A1163" s="175" t="s">
        <v>1085</v>
      </c>
      <c r="B1163" s="214" t="s">
        <v>1834</v>
      </c>
      <c r="C1163" s="214" t="s">
        <v>1164</v>
      </c>
      <c r="D1163" s="153">
        <v>46</v>
      </c>
      <c r="E1163" s="153">
        <v>45</v>
      </c>
      <c r="F1163" s="151">
        <v>46</v>
      </c>
      <c r="G1163" s="151">
        <v>44</v>
      </c>
      <c r="H1163" s="151">
        <v>44</v>
      </c>
      <c r="I1163" s="151">
        <v>41</v>
      </c>
      <c r="J1163" s="172">
        <v>0.9</v>
      </c>
      <c r="K1163" s="154">
        <v>0.978260869565217</v>
      </c>
      <c r="L1163" s="154">
        <v>0.956521739130435</v>
      </c>
      <c r="M1163" s="154">
        <v>0.931818181818182</v>
      </c>
      <c r="N1163" s="207">
        <v>1240</v>
      </c>
      <c r="O1163" s="153">
        <v>974</v>
      </c>
      <c r="P1163" s="153">
        <v>42</v>
      </c>
      <c r="Q1163" s="151">
        <v>38</v>
      </c>
      <c r="R1163" s="151">
        <v>35</v>
      </c>
      <c r="S1163" s="154">
        <v>0.785483870967742</v>
      </c>
      <c r="T1163" s="154">
        <v>0.91304347826087</v>
      </c>
      <c r="U1163" s="155">
        <v>0.826086956521739</v>
      </c>
      <c r="V1163" s="155">
        <v>0.795454545454545</v>
      </c>
      <c r="W1163" s="173">
        <v>0.0869565217391304</v>
      </c>
      <c r="X1163" s="158">
        <v>318</v>
      </c>
      <c r="Y1163" s="208">
        <v>266</v>
      </c>
      <c r="Z1163" s="208">
        <v>329</v>
      </c>
      <c r="AA1163" s="208">
        <v>246</v>
      </c>
      <c r="AB1163" s="209">
        <v>0.836477987421384</v>
      </c>
      <c r="AC1163" s="155">
        <v>0.747720364741641</v>
      </c>
      <c r="AD1163" s="173">
        <v>0.0887576226797423</v>
      </c>
    </row>
    <row r="1164" spans="1:30">
      <c r="A1164" s="175" t="s">
        <v>1085</v>
      </c>
      <c r="B1164" s="214" t="s">
        <v>1834</v>
      </c>
      <c r="C1164" s="214" t="s">
        <v>1165</v>
      </c>
      <c r="D1164" s="153">
        <v>31</v>
      </c>
      <c r="E1164" s="153">
        <v>28</v>
      </c>
      <c r="F1164" s="151">
        <v>31</v>
      </c>
      <c r="G1164" s="151">
        <v>26</v>
      </c>
      <c r="H1164" s="151">
        <v>31</v>
      </c>
      <c r="I1164" s="151">
        <v>27</v>
      </c>
      <c r="J1164" s="172">
        <v>0.9</v>
      </c>
      <c r="K1164" s="154">
        <v>0.903225806451613</v>
      </c>
      <c r="L1164" s="154">
        <v>0.838709677419355</v>
      </c>
      <c r="M1164" s="154">
        <v>0.870967741935484</v>
      </c>
      <c r="N1164" s="207">
        <v>797</v>
      </c>
      <c r="O1164" s="153">
        <v>726</v>
      </c>
      <c r="P1164" s="153">
        <v>28</v>
      </c>
      <c r="Q1164" s="151">
        <v>25</v>
      </c>
      <c r="R1164" s="151">
        <v>26</v>
      </c>
      <c r="S1164" s="154">
        <v>0.910915934755333</v>
      </c>
      <c r="T1164" s="154">
        <v>0.903225806451613</v>
      </c>
      <c r="U1164" s="155">
        <v>0.806451612903226</v>
      </c>
      <c r="V1164" s="155">
        <v>0.838709677419355</v>
      </c>
      <c r="W1164" s="173">
        <v>0.0967741935483871</v>
      </c>
      <c r="X1164" s="158">
        <v>207</v>
      </c>
      <c r="Y1164" s="208">
        <v>185</v>
      </c>
      <c r="Z1164" s="208">
        <v>203</v>
      </c>
      <c r="AA1164" s="208">
        <v>189</v>
      </c>
      <c r="AB1164" s="209">
        <v>0.893719806763285</v>
      </c>
      <c r="AC1164" s="155">
        <v>0.931034482758621</v>
      </c>
      <c r="AD1164" s="173">
        <v>-0.0373146759953357</v>
      </c>
    </row>
    <row r="1165" spans="1:30">
      <c r="A1165" s="175" t="s">
        <v>1085</v>
      </c>
      <c r="B1165" s="214" t="s">
        <v>1834</v>
      </c>
      <c r="C1165" s="214" t="s">
        <v>1166</v>
      </c>
      <c r="D1165" s="153">
        <v>20</v>
      </c>
      <c r="E1165" s="153">
        <v>20</v>
      </c>
      <c r="F1165" s="151">
        <v>22</v>
      </c>
      <c r="G1165" s="151">
        <v>21</v>
      </c>
      <c r="H1165" s="151">
        <v>20</v>
      </c>
      <c r="I1165" s="151">
        <v>19</v>
      </c>
      <c r="J1165" s="172">
        <v>0.9</v>
      </c>
      <c r="K1165" s="154">
        <v>1</v>
      </c>
      <c r="L1165" s="154">
        <v>0.954545454545455</v>
      </c>
      <c r="M1165" s="154">
        <v>0.95</v>
      </c>
      <c r="N1165" s="207">
        <v>567</v>
      </c>
      <c r="O1165" s="153">
        <v>539</v>
      </c>
      <c r="P1165" s="153">
        <v>20</v>
      </c>
      <c r="Q1165" s="151">
        <v>21</v>
      </c>
      <c r="R1165" s="151">
        <v>19</v>
      </c>
      <c r="S1165" s="154">
        <v>0.950617283950617</v>
      </c>
      <c r="T1165" s="154">
        <v>1</v>
      </c>
      <c r="U1165" s="155">
        <v>0.954545454545455</v>
      </c>
      <c r="V1165" s="155">
        <v>0.95</v>
      </c>
      <c r="W1165" s="173">
        <v>0.0454545454545454</v>
      </c>
      <c r="X1165" s="158">
        <v>143</v>
      </c>
      <c r="Y1165" s="208">
        <v>132</v>
      </c>
      <c r="Z1165" s="208">
        <v>148</v>
      </c>
      <c r="AA1165" s="208">
        <v>143</v>
      </c>
      <c r="AB1165" s="209">
        <v>0.923076923076923</v>
      </c>
      <c r="AC1165" s="155">
        <v>0.966216216216216</v>
      </c>
      <c r="AD1165" s="173">
        <v>-0.0431392931392931</v>
      </c>
    </row>
    <row r="1166" spans="1:30">
      <c r="A1166" s="175" t="s">
        <v>1085</v>
      </c>
      <c r="B1166" s="214" t="s">
        <v>1834</v>
      </c>
      <c r="C1166" s="214" t="s">
        <v>1167</v>
      </c>
      <c r="D1166" s="153">
        <v>28</v>
      </c>
      <c r="E1166" s="153">
        <v>28</v>
      </c>
      <c r="F1166" s="151">
        <v>31</v>
      </c>
      <c r="G1166" s="151">
        <v>31</v>
      </c>
      <c r="H1166" s="151">
        <v>31</v>
      </c>
      <c r="I1166" s="151">
        <v>31</v>
      </c>
      <c r="J1166" s="172">
        <v>0.9</v>
      </c>
      <c r="K1166" s="154">
        <v>1</v>
      </c>
      <c r="L1166" s="154">
        <v>1</v>
      </c>
      <c r="M1166" s="154">
        <v>1</v>
      </c>
      <c r="N1166" s="207">
        <v>810</v>
      </c>
      <c r="O1166" s="153">
        <v>746</v>
      </c>
      <c r="P1166" s="153">
        <v>27</v>
      </c>
      <c r="Q1166" s="151">
        <v>31</v>
      </c>
      <c r="R1166" s="151">
        <v>30</v>
      </c>
      <c r="S1166" s="154">
        <v>0.920987654320988</v>
      </c>
      <c r="T1166" s="154">
        <v>0.964285714285714</v>
      </c>
      <c r="U1166" s="155">
        <v>1</v>
      </c>
      <c r="V1166" s="155">
        <v>0.967741935483871</v>
      </c>
      <c r="W1166" s="173">
        <v>-0.0357142857142857</v>
      </c>
      <c r="X1166" s="158">
        <v>209</v>
      </c>
      <c r="Y1166" s="208">
        <v>197</v>
      </c>
      <c r="Z1166" s="208">
        <v>213</v>
      </c>
      <c r="AA1166" s="208">
        <v>191</v>
      </c>
      <c r="AB1166" s="209">
        <v>0.942583732057416</v>
      </c>
      <c r="AC1166" s="155">
        <v>0.896713615023474</v>
      </c>
      <c r="AD1166" s="173">
        <v>0.0458701170339422</v>
      </c>
    </row>
    <row r="1167" spans="1:30">
      <c r="A1167" s="175" t="s">
        <v>1085</v>
      </c>
      <c r="B1167" s="214" t="s">
        <v>1834</v>
      </c>
      <c r="C1167" s="214" t="s">
        <v>1168</v>
      </c>
      <c r="D1167" s="153">
        <v>29</v>
      </c>
      <c r="E1167" s="153">
        <v>27</v>
      </c>
      <c r="F1167" s="151">
        <v>29</v>
      </c>
      <c r="G1167" s="151">
        <v>27</v>
      </c>
      <c r="H1167" s="151">
        <v>28</v>
      </c>
      <c r="I1167" s="151">
        <v>26</v>
      </c>
      <c r="J1167" s="172">
        <v>0.9</v>
      </c>
      <c r="K1167" s="154">
        <v>0.931034482758621</v>
      </c>
      <c r="L1167" s="154">
        <v>0.931034482758621</v>
      </c>
      <c r="M1167" s="154">
        <v>0.928571428571429</v>
      </c>
      <c r="N1167" s="207">
        <v>754</v>
      </c>
      <c r="O1167" s="153">
        <v>660</v>
      </c>
      <c r="P1167" s="153">
        <v>27</v>
      </c>
      <c r="Q1167" s="151">
        <v>26</v>
      </c>
      <c r="R1167" s="151">
        <v>26</v>
      </c>
      <c r="S1167" s="154">
        <v>0.875331564986737</v>
      </c>
      <c r="T1167" s="154">
        <v>0.931034482758621</v>
      </c>
      <c r="U1167" s="155">
        <v>0.896551724137931</v>
      </c>
      <c r="V1167" s="155">
        <v>0.928571428571429</v>
      </c>
      <c r="W1167" s="173">
        <v>0.0344827586206896</v>
      </c>
      <c r="X1167" s="158">
        <v>199</v>
      </c>
      <c r="Y1167" s="208">
        <v>182</v>
      </c>
      <c r="Z1167" s="208">
        <v>200</v>
      </c>
      <c r="AA1167" s="208">
        <v>171</v>
      </c>
      <c r="AB1167" s="209">
        <v>0.914572864321608</v>
      </c>
      <c r="AC1167" s="155">
        <v>0.855</v>
      </c>
      <c r="AD1167" s="173">
        <v>0.059572864321608</v>
      </c>
    </row>
    <row r="1168" spans="1:30">
      <c r="A1168" s="175" t="s">
        <v>1085</v>
      </c>
      <c r="B1168" s="214" t="s">
        <v>1834</v>
      </c>
      <c r="C1168" s="214" t="s">
        <v>1169</v>
      </c>
      <c r="D1168" s="153">
        <v>17</v>
      </c>
      <c r="E1168" s="153">
        <v>16</v>
      </c>
      <c r="F1168" s="151">
        <v>19</v>
      </c>
      <c r="G1168" s="151">
        <v>19</v>
      </c>
      <c r="H1168" s="151">
        <v>19</v>
      </c>
      <c r="I1168" s="151">
        <v>19</v>
      </c>
      <c r="J1168" s="172">
        <v>0.9</v>
      </c>
      <c r="K1168" s="154">
        <v>0.941176470588235</v>
      </c>
      <c r="L1168" s="154">
        <v>1</v>
      </c>
      <c r="M1168" s="154">
        <v>1</v>
      </c>
      <c r="N1168" s="207">
        <v>495</v>
      </c>
      <c r="O1168" s="153">
        <v>435</v>
      </c>
      <c r="P1168" s="153">
        <v>16</v>
      </c>
      <c r="Q1168" s="151">
        <v>15</v>
      </c>
      <c r="R1168" s="151">
        <v>17</v>
      </c>
      <c r="S1168" s="154">
        <v>0.878787878787879</v>
      </c>
      <c r="T1168" s="154">
        <v>0.941176470588235</v>
      </c>
      <c r="U1168" s="155">
        <v>0.789473684210526</v>
      </c>
      <c r="V1168" s="155">
        <v>0.894736842105263</v>
      </c>
      <c r="W1168" s="173">
        <v>0.151702786377709</v>
      </c>
      <c r="X1168" s="158">
        <v>127</v>
      </c>
      <c r="Y1168" s="208">
        <v>113</v>
      </c>
      <c r="Z1168" s="208">
        <v>129</v>
      </c>
      <c r="AA1168" s="208">
        <v>108</v>
      </c>
      <c r="AB1168" s="209">
        <v>0.889763779527559</v>
      </c>
      <c r="AC1168" s="155">
        <v>0.837209302325581</v>
      </c>
      <c r="AD1168" s="173">
        <v>0.0525544772019776</v>
      </c>
    </row>
    <row r="1169" spans="1:30">
      <c r="A1169" s="175" t="s">
        <v>1085</v>
      </c>
      <c r="B1169" s="214" t="s">
        <v>1836</v>
      </c>
      <c r="C1169" s="214" t="s">
        <v>1170</v>
      </c>
      <c r="D1169" s="153">
        <v>16</v>
      </c>
      <c r="E1169" s="153">
        <v>16</v>
      </c>
      <c r="F1169" s="151">
        <v>16</v>
      </c>
      <c r="G1169" s="151">
        <v>16</v>
      </c>
      <c r="H1169" s="151">
        <v>17</v>
      </c>
      <c r="I1169" s="151">
        <v>17</v>
      </c>
      <c r="J1169" s="172">
        <v>0.9</v>
      </c>
      <c r="K1169" s="154">
        <v>1</v>
      </c>
      <c r="L1169" s="154">
        <v>1</v>
      </c>
      <c r="M1169" s="154">
        <v>1</v>
      </c>
      <c r="N1169" s="207">
        <v>440</v>
      </c>
      <c r="O1169" s="153">
        <v>425</v>
      </c>
      <c r="P1169" s="153">
        <v>16</v>
      </c>
      <c r="Q1169" s="151">
        <v>16</v>
      </c>
      <c r="R1169" s="151">
        <v>16</v>
      </c>
      <c r="S1169" s="154">
        <v>0.965909090909091</v>
      </c>
      <c r="T1169" s="154">
        <v>1</v>
      </c>
      <c r="U1169" s="155">
        <v>1</v>
      </c>
      <c r="V1169" s="155">
        <v>0.941176470588235</v>
      </c>
      <c r="W1169" s="173">
        <v>0</v>
      </c>
      <c r="X1169" s="158">
        <v>116</v>
      </c>
      <c r="Y1169" s="208">
        <v>115</v>
      </c>
      <c r="Z1169" s="208">
        <v>112</v>
      </c>
      <c r="AA1169" s="208">
        <v>109</v>
      </c>
      <c r="AB1169" s="209">
        <v>0.991379310344828</v>
      </c>
      <c r="AC1169" s="155">
        <v>0.973214285714286</v>
      </c>
      <c r="AD1169" s="173">
        <v>0.0181650246305419</v>
      </c>
    </row>
    <row r="1170" spans="1:30">
      <c r="A1170" s="175" t="s">
        <v>1085</v>
      </c>
      <c r="B1170" s="214" t="s">
        <v>1836</v>
      </c>
      <c r="C1170" s="214" t="s">
        <v>1171</v>
      </c>
      <c r="D1170" s="153">
        <v>66</v>
      </c>
      <c r="E1170" s="153">
        <v>63</v>
      </c>
      <c r="F1170" s="151">
        <v>67</v>
      </c>
      <c r="G1170" s="151">
        <v>65</v>
      </c>
      <c r="H1170" s="151">
        <v>72</v>
      </c>
      <c r="I1170" s="151">
        <v>70</v>
      </c>
      <c r="J1170" s="172">
        <v>0.9</v>
      </c>
      <c r="K1170" s="154">
        <v>0.954545454545455</v>
      </c>
      <c r="L1170" s="154">
        <v>0.970149253731343</v>
      </c>
      <c r="M1170" s="154">
        <v>0.972222222222222</v>
      </c>
      <c r="N1170" s="207">
        <v>1866</v>
      </c>
      <c r="O1170" s="153">
        <v>1831</v>
      </c>
      <c r="P1170" s="153">
        <v>63</v>
      </c>
      <c r="Q1170" s="151">
        <v>65</v>
      </c>
      <c r="R1170" s="151">
        <v>69</v>
      </c>
      <c r="S1170" s="154">
        <v>0.981243301178992</v>
      </c>
      <c r="T1170" s="154">
        <v>0.954545454545455</v>
      </c>
      <c r="U1170" s="155">
        <v>0.970149253731343</v>
      </c>
      <c r="V1170" s="155">
        <v>0.958333333333333</v>
      </c>
      <c r="W1170" s="173">
        <v>-0.0156037991858887</v>
      </c>
      <c r="X1170" s="158">
        <v>478</v>
      </c>
      <c r="Y1170" s="208">
        <v>460</v>
      </c>
      <c r="Z1170" s="208">
        <v>481</v>
      </c>
      <c r="AA1170" s="208">
        <v>474</v>
      </c>
      <c r="AB1170" s="209">
        <v>0.96234309623431</v>
      </c>
      <c r="AC1170" s="155">
        <v>0.985446985446986</v>
      </c>
      <c r="AD1170" s="173">
        <v>-0.0231038892126759</v>
      </c>
    </row>
    <row r="1171" spans="1:30">
      <c r="A1171" s="175" t="s">
        <v>1085</v>
      </c>
      <c r="B1171" s="214" t="s">
        <v>1836</v>
      </c>
      <c r="C1171" s="214" t="s">
        <v>1172</v>
      </c>
      <c r="D1171" s="153">
        <v>67</v>
      </c>
      <c r="E1171" s="153">
        <v>65</v>
      </c>
      <c r="F1171" s="151">
        <v>71</v>
      </c>
      <c r="G1171" s="151">
        <v>69</v>
      </c>
      <c r="H1171" s="151">
        <v>75</v>
      </c>
      <c r="I1171" s="151">
        <v>72</v>
      </c>
      <c r="J1171" s="172">
        <v>0.9</v>
      </c>
      <c r="K1171" s="154">
        <v>0.970149253731343</v>
      </c>
      <c r="L1171" s="154">
        <v>0.971830985915493</v>
      </c>
      <c r="M1171" s="154">
        <v>0.96</v>
      </c>
      <c r="N1171" s="207">
        <v>1879</v>
      </c>
      <c r="O1171" s="153">
        <v>1827</v>
      </c>
      <c r="P1171" s="153">
        <v>62</v>
      </c>
      <c r="Q1171" s="151">
        <v>69</v>
      </c>
      <c r="R1171" s="151">
        <v>71</v>
      </c>
      <c r="S1171" s="154">
        <v>0.97232570516232</v>
      </c>
      <c r="T1171" s="154">
        <v>0.925373134328358</v>
      </c>
      <c r="U1171" s="155">
        <v>0.971830985915493</v>
      </c>
      <c r="V1171" s="155">
        <v>0.946666666666667</v>
      </c>
      <c r="W1171" s="173">
        <v>-0.0464578515871348</v>
      </c>
      <c r="X1171" s="158">
        <v>489</v>
      </c>
      <c r="Y1171" s="208">
        <v>467</v>
      </c>
      <c r="Z1171" s="208">
        <v>477</v>
      </c>
      <c r="AA1171" s="208">
        <v>461</v>
      </c>
      <c r="AB1171" s="209">
        <v>0.955010224948875</v>
      </c>
      <c r="AC1171" s="155">
        <v>0.966457023060797</v>
      </c>
      <c r="AD1171" s="173">
        <v>-0.0114467981119214</v>
      </c>
    </row>
    <row r="1172" spans="1:30">
      <c r="A1172" s="175" t="s">
        <v>1085</v>
      </c>
      <c r="B1172" s="214" t="s">
        <v>1836</v>
      </c>
      <c r="C1172" s="214" t="s">
        <v>1173</v>
      </c>
      <c r="D1172" s="153">
        <v>44</v>
      </c>
      <c r="E1172" s="153">
        <v>44</v>
      </c>
      <c r="F1172" s="151">
        <v>47</v>
      </c>
      <c r="G1172" s="151">
        <v>47</v>
      </c>
      <c r="H1172" s="151">
        <v>48</v>
      </c>
      <c r="I1172" s="151">
        <v>48</v>
      </c>
      <c r="J1172" s="172">
        <v>0.9</v>
      </c>
      <c r="K1172" s="154">
        <v>1</v>
      </c>
      <c r="L1172" s="154">
        <v>1</v>
      </c>
      <c r="M1172" s="154">
        <v>1</v>
      </c>
      <c r="N1172" s="207">
        <v>1252</v>
      </c>
      <c r="O1172" s="153">
        <v>1233</v>
      </c>
      <c r="P1172" s="153">
        <v>44</v>
      </c>
      <c r="Q1172" s="151">
        <v>45</v>
      </c>
      <c r="R1172" s="151">
        <v>48</v>
      </c>
      <c r="S1172" s="154">
        <v>0.98482428115016</v>
      </c>
      <c r="T1172" s="154">
        <v>1</v>
      </c>
      <c r="U1172" s="155">
        <v>0.957446808510638</v>
      </c>
      <c r="V1172" s="155">
        <v>1</v>
      </c>
      <c r="W1172" s="173">
        <v>0.0425531914893617</v>
      </c>
      <c r="X1172" s="158">
        <v>320</v>
      </c>
      <c r="Y1172" s="208">
        <v>314</v>
      </c>
      <c r="Z1172" s="208">
        <v>326</v>
      </c>
      <c r="AA1172" s="208">
        <v>323</v>
      </c>
      <c r="AB1172" s="209">
        <v>0.98125</v>
      </c>
      <c r="AC1172" s="155">
        <v>0.99079754601227</v>
      </c>
      <c r="AD1172" s="173">
        <v>-0.00954754601227004</v>
      </c>
    </row>
    <row r="1173" spans="1:30">
      <c r="A1173" s="175" t="s">
        <v>1085</v>
      </c>
      <c r="B1173" s="214" t="s">
        <v>1836</v>
      </c>
      <c r="C1173" s="214" t="s">
        <v>1174</v>
      </c>
      <c r="D1173" s="153">
        <v>19</v>
      </c>
      <c r="E1173" s="153">
        <v>19</v>
      </c>
      <c r="F1173" s="151">
        <v>20</v>
      </c>
      <c r="G1173" s="151">
        <v>20</v>
      </c>
      <c r="H1173" s="151">
        <v>22</v>
      </c>
      <c r="I1173" s="151">
        <v>22</v>
      </c>
      <c r="J1173" s="172">
        <v>0.9</v>
      </c>
      <c r="K1173" s="154">
        <v>1</v>
      </c>
      <c r="L1173" s="154">
        <v>1</v>
      </c>
      <c r="M1173" s="154">
        <v>1</v>
      </c>
      <c r="N1173" s="207">
        <v>594</v>
      </c>
      <c r="O1173" s="153">
        <v>553</v>
      </c>
      <c r="P1173" s="153">
        <v>19</v>
      </c>
      <c r="Q1173" s="151">
        <v>15</v>
      </c>
      <c r="R1173" s="151">
        <v>21</v>
      </c>
      <c r="S1173" s="154">
        <v>0.930976430976431</v>
      </c>
      <c r="T1173" s="154">
        <v>1</v>
      </c>
      <c r="U1173" s="155">
        <v>0.75</v>
      </c>
      <c r="V1173" s="155">
        <v>0.954545454545455</v>
      </c>
      <c r="W1173" s="173">
        <v>0.25</v>
      </c>
      <c r="X1173" s="158">
        <v>151</v>
      </c>
      <c r="Y1173" s="208">
        <v>135</v>
      </c>
      <c r="Z1173" s="208">
        <v>155</v>
      </c>
      <c r="AA1173" s="208">
        <v>139</v>
      </c>
      <c r="AB1173" s="209">
        <v>0.894039735099338</v>
      </c>
      <c r="AC1173" s="155">
        <v>0.896774193548387</v>
      </c>
      <c r="AD1173" s="173">
        <v>-0.00273445844904929</v>
      </c>
    </row>
    <row r="1174" spans="1:30">
      <c r="A1174" s="175" t="s">
        <v>1085</v>
      </c>
      <c r="B1174" s="214" t="s">
        <v>1836</v>
      </c>
      <c r="C1174" s="214" t="s">
        <v>1175</v>
      </c>
      <c r="D1174" s="153">
        <v>29</v>
      </c>
      <c r="E1174" s="153">
        <v>29</v>
      </c>
      <c r="F1174" s="151">
        <v>26</v>
      </c>
      <c r="G1174" s="151">
        <v>26</v>
      </c>
      <c r="H1174" s="151">
        <v>31</v>
      </c>
      <c r="I1174" s="151">
        <v>31</v>
      </c>
      <c r="J1174" s="172">
        <v>0.9</v>
      </c>
      <c r="K1174" s="154">
        <v>1</v>
      </c>
      <c r="L1174" s="154">
        <v>1</v>
      </c>
      <c r="M1174" s="154">
        <v>1</v>
      </c>
      <c r="N1174" s="207">
        <v>798</v>
      </c>
      <c r="O1174" s="153">
        <v>785</v>
      </c>
      <c r="P1174" s="153">
        <v>29</v>
      </c>
      <c r="Q1174" s="151">
        <v>26</v>
      </c>
      <c r="R1174" s="151">
        <v>31</v>
      </c>
      <c r="S1174" s="154">
        <v>0.983709273182957</v>
      </c>
      <c r="T1174" s="154">
        <v>1</v>
      </c>
      <c r="U1174" s="155">
        <v>1</v>
      </c>
      <c r="V1174" s="155">
        <v>1</v>
      </c>
      <c r="W1174" s="173">
        <v>0</v>
      </c>
      <c r="X1174" s="158">
        <v>206</v>
      </c>
      <c r="Y1174" s="208">
        <v>201</v>
      </c>
      <c r="Z1174" s="208">
        <v>210</v>
      </c>
      <c r="AA1174" s="208">
        <v>206</v>
      </c>
      <c r="AB1174" s="209">
        <v>0.975728155339806</v>
      </c>
      <c r="AC1174" s="155">
        <v>0.980952380952381</v>
      </c>
      <c r="AD1174" s="173">
        <v>-0.00522422561257507</v>
      </c>
    </row>
    <row r="1175" spans="1:30">
      <c r="A1175" s="175" t="s">
        <v>1085</v>
      </c>
      <c r="B1175" s="214" t="s">
        <v>1836</v>
      </c>
      <c r="C1175" s="214" t="s">
        <v>1176</v>
      </c>
      <c r="D1175" s="153">
        <v>62</v>
      </c>
      <c r="E1175" s="153">
        <v>62</v>
      </c>
      <c r="F1175" s="151">
        <v>60</v>
      </c>
      <c r="G1175" s="151">
        <v>60</v>
      </c>
      <c r="H1175" s="151">
        <v>63</v>
      </c>
      <c r="I1175" s="151">
        <v>63</v>
      </c>
      <c r="J1175" s="172">
        <v>0.9</v>
      </c>
      <c r="K1175" s="154">
        <v>1</v>
      </c>
      <c r="L1175" s="154">
        <v>1</v>
      </c>
      <c r="M1175" s="154">
        <v>1</v>
      </c>
      <c r="N1175" s="207">
        <v>1693</v>
      </c>
      <c r="O1175" s="153">
        <v>1570</v>
      </c>
      <c r="P1175" s="153">
        <v>59</v>
      </c>
      <c r="Q1175" s="151">
        <v>53</v>
      </c>
      <c r="R1175" s="151">
        <v>58</v>
      </c>
      <c r="S1175" s="154">
        <v>0.927347903130537</v>
      </c>
      <c r="T1175" s="154">
        <v>0.951612903225806</v>
      </c>
      <c r="U1175" s="155">
        <v>0.883333333333333</v>
      </c>
      <c r="V1175" s="155">
        <v>0.920634920634921</v>
      </c>
      <c r="W1175" s="173">
        <v>0.0682795698924732</v>
      </c>
      <c r="X1175" s="158">
        <v>437</v>
      </c>
      <c r="Y1175" s="208">
        <v>407</v>
      </c>
      <c r="Z1175" s="208">
        <v>437</v>
      </c>
      <c r="AA1175" s="208">
        <v>394</v>
      </c>
      <c r="AB1175" s="209">
        <v>0.931350114416476</v>
      </c>
      <c r="AC1175" s="155">
        <v>0.901601830663616</v>
      </c>
      <c r="AD1175" s="173">
        <v>0.0297482837528604</v>
      </c>
    </row>
    <row r="1176" spans="1:30">
      <c r="A1176" s="175" t="s">
        <v>1085</v>
      </c>
      <c r="B1176" s="214" t="s">
        <v>1836</v>
      </c>
      <c r="C1176" s="214" t="s">
        <v>1177</v>
      </c>
      <c r="D1176" s="153">
        <v>51</v>
      </c>
      <c r="E1176" s="153">
        <v>50</v>
      </c>
      <c r="F1176" s="151">
        <v>54</v>
      </c>
      <c r="G1176" s="151">
        <v>53</v>
      </c>
      <c r="H1176" s="151">
        <v>56</v>
      </c>
      <c r="I1176" s="151">
        <v>55</v>
      </c>
      <c r="J1176" s="172">
        <v>0.9</v>
      </c>
      <c r="K1176" s="154">
        <v>0.980392156862745</v>
      </c>
      <c r="L1176" s="154">
        <v>0.981481481481482</v>
      </c>
      <c r="M1176" s="154">
        <v>0.982142857142857</v>
      </c>
      <c r="N1176" s="207">
        <v>1548</v>
      </c>
      <c r="O1176" s="153">
        <v>1490</v>
      </c>
      <c r="P1176" s="153">
        <v>50</v>
      </c>
      <c r="Q1176" s="151">
        <v>53</v>
      </c>
      <c r="R1176" s="151">
        <v>55</v>
      </c>
      <c r="S1176" s="154">
        <v>0.962532299741602</v>
      </c>
      <c r="T1176" s="154">
        <v>0.980392156862745</v>
      </c>
      <c r="U1176" s="155">
        <v>0.981481481481482</v>
      </c>
      <c r="V1176" s="155">
        <v>0.982142857142857</v>
      </c>
      <c r="W1176" s="173">
        <v>-0.00108932461873645</v>
      </c>
      <c r="X1176" s="158">
        <v>389</v>
      </c>
      <c r="Y1176" s="208">
        <v>375</v>
      </c>
      <c r="Z1176" s="208">
        <v>399</v>
      </c>
      <c r="AA1176" s="208">
        <v>382</v>
      </c>
      <c r="AB1176" s="209">
        <v>0.96401028277635</v>
      </c>
      <c r="AC1176" s="155">
        <v>0.957393483709273</v>
      </c>
      <c r="AD1176" s="173">
        <v>0.00661679906707646</v>
      </c>
    </row>
    <row r="1177" spans="1:30">
      <c r="A1177" s="175" t="s">
        <v>1085</v>
      </c>
      <c r="B1177" s="214" t="s">
        <v>1836</v>
      </c>
      <c r="C1177" s="214" t="s">
        <v>1178</v>
      </c>
      <c r="D1177" s="153">
        <v>51</v>
      </c>
      <c r="E1177" s="153">
        <v>51</v>
      </c>
      <c r="F1177" s="151">
        <v>52</v>
      </c>
      <c r="G1177" s="151">
        <v>49</v>
      </c>
      <c r="H1177" s="151">
        <v>64</v>
      </c>
      <c r="I1177" s="151">
        <v>60</v>
      </c>
      <c r="J1177" s="172">
        <v>0.9</v>
      </c>
      <c r="K1177" s="154">
        <v>1</v>
      </c>
      <c r="L1177" s="154">
        <v>0.942307692307692</v>
      </c>
      <c r="M1177" s="154">
        <v>0.9375</v>
      </c>
      <c r="N1177" s="207">
        <v>1592</v>
      </c>
      <c r="O1177" s="153">
        <v>1515</v>
      </c>
      <c r="P1177" s="153">
        <v>50</v>
      </c>
      <c r="Q1177" s="151">
        <v>46</v>
      </c>
      <c r="R1177" s="151">
        <v>60</v>
      </c>
      <c r="S1177" s="154">
        <v>0.951633165829146</v>
      </c>
      <c r="T1177" s="154">
        <v>0.980392156862745</v>
      </c>
      <c r="U1177" s="155">
        <v>0.884615384615385</v>
      </c>
      <c r="V1177" s="155">
        <v>0.9375</v>
      </c>
      <c r="W1177" s="173">
        <v>0.0957767722473605</v>
      </c>
      <c r="X1177" s="158">
        <v>411</v>
      </c>
      <c r="Y1177" s="208">
        <v>386</v>
      </c>
      <c r="Z1177" s="208">
        <v>411</v>
      </c>
      <c r="AA1177" s="208">
        <v>395</v>
      </c>
      <c r="AB1177" s="209">
        <v>0.939172749391727</v>
      </c>
      <c r="AC1177" s="155">
        <v>0.961070559610706</v>
      </c>
      <c r="AD1177" s="173">
        <v>-0.0218978102189782</v>
      </c>
    </row>
    <row r="1178" spans="1:30">
      <c r="A1178" s="175" t="s">
        <v>1085</v>
      </c>
      <c r="B1178" s="214" t="s">
        <v>1836</v>
      </c>
      <c r="C1178" s="214" t="s">
        <v>1179</v>
      </c>
      <c r="D1178" s="153">
        <v>38</v>
      </c>
      <c r="E1178" s="153">
        <v>37</v>
      </c>
      <c r="F1178" s="151">
        <v>38</v>
      </c>
      <c r="G1178" s="151">
        <v>37</v>
      </c>
      <c r="H1178" s="151">
        <v>39</v>
      </c>
      <c r="I1178" s="151">
        <v>38</v>
      </c>
      <c r="J1178" s="172">
        <v>0.9</v>
      </c>
      <c r="K1178" s="154">
        <v>0.973684210526316</v>
      </c>
      <c r="L1178" s="154">
        <v>0.973684210526316</v>
      </c>
      <c r="M1178" s="154">
        <v>0.974358974358974</v>
      </c>
      <c r="N1178" s="207">
        <v>1063</v>
      </c>
      <c r="O1178" s="153">
        <v>1037</v>
      </c>
      <c r="P1178" s="153">
        <v>36</v>
      </c>
      <c r="Q1178" s="151">
        <v>37</v>
      </c>
      <c r="R1178" s="151">
        <v>38</v>
      </c>
      <c r="S1178" s="154">
        <v>0.975540921919097</v>
      </c>
      <c r="T1178" s="154">
        <v>0.947368421052632</v>
      </c>
      <c r="U1178" s="155">
        <v>0.973684210526316</v>
      </c>
      <c r="V1178" s="155">
        <v>0.974358974358974</v>
      </c>
      <c r="W1178" s="173">
        <v>-0.0263157894736843</v>
      </c>
      <c r="X1178" s="158">
        <v>273</v>
      </c>
      <c r="Y1178" s="208">
        <v>267</v>
      </c>
      <c r="Z1178" s="208">
        <v>276</v>
      </c>
      <c r="AA1178" s="208">
        <v>269</v>
      </c>
      <c r="AB1178" s="209">
        <v>0.978021978021978</v>
      </c>
      <c r="AC1178" s="155">
        <v>0.97463768115942</v>
      </c>
      <c r="AD1178" s="173">
        <v>0.0033842968625577</v>
      </c>
    </row>
    <row r="1179" spans="1:30">
      <c r="A1179" s="175" t="s">
        <v>1085</v>
      </c>
      <c r="B1179" s="214" t="s">
        <v>1836</v>
      </c>
      <c r="C1179" s="214" t="s">
        <v>1180</v>
      </c>
      <c r="D1179" s="153">
        <v>25</v>
      </c>
      <c r="E1179" s="153">
        <v>25</v>
      </c>
      <c r="F1179" s="151">
        <v>25</v>
      </c>
      <c r="G1179" s="151">
        <v>25</v>
      </c>
      <c r="H1179" s="151">
        <v>27</v>
      </c>
      <c r="I1179" s="151">
        <v>27</v>
      </c>
      <c r="J1179" s="172">
        <v>0.9</v>
      </c>
      <c r="K1179" s="154">
        <v>1</v>
      </c>
      <c r="L1179" s="154">
        <v>1</v>
      </c>
      <c r="M1179" s="154">
        <v>1</v>
      </c>
      <c r="N1179" s="207">
        <v>699</v>
      </c>
      <c r="O1179" s="153">
        <v>669</v>
      </c>
      <c r="P1179" s="153">
        <v>24</v>
      </c>
      <c r="Q1179" s="151">
        <v>23</v>
      </c>
      <c r="R1179" s="151">
        <v>25</v>
      </c>
      <c r="S1179" s="154">
        <v>0.957081545064378</v>
      </c>
      <c r="T1179" s="154">
        <v>0.96</v>
      </c>
      <c r="U1179" s="155">
        <v>0.92</v>
      </c>
      <c r="V1179" s="155">
        <v>0.925925925925926</v>
      </c>
      <c r="W1179" s="173">
        <v>0.0399999999999999</v>
      </c>
      <c r="X1179" s="158">
        <v>180</v>
      </c>
      <c r="Y1179" s="208">
        <v>170</v>
      </c>
      <c r="Z1179" s="208">
        <v>183</v>
      </c>
      <c r="AA1179" s="208">
        <v>176</v>
      </c>
      <c r="AB1179" s="209">
        <v>0.944444444444444</v>
      </c>
      <c r="AC1179" s="155">
        <v>0.961748633879781</v>
      </c>
      <c r="AD1179" s="173">
        <v>-0.017304189435337</v>
      </c>
    </row>
    <row r="1180" spans="1:30">
      <c r="A1180" s="175" t="s">
        <v>1085</v>
      </c>
      <c r="B1180" s="214" t="s">
        <v>1836</v>
      </c>
      <c r="C1180" s="214" t="s">
        <v>1181</v>
      </c>
      <c r="D1180" s="153">
        <v>76</v>
      </c>
      <c r="E1180" s="153">
        <v>74</v>
      </c>
      <c r="F1180" s="151">
        <v>81</v>
      </c>
      <c r="G1180" s="151">
        <v>79</v>
      </c>
      <c r="H1180" s="151">
        <v>88</v>
      </c>
      <c r="I1180" s="151">
        <v>87</v>
      </c>
      <c r="J1180" s="172">
        <v>0.9</v>
      </c>
      <c r="K1180" s="154">
        <v>0.973684210526316</v>
      </c>
      <c r="L1180" s="154">
        <v>0.975308641975309</v>
      </c>
      <c r="M1180" s="154">
        <v>0.988636363636364</v>
      </c>
      <c r="N1180" s="207">
        <v>2251</v>
      </c>
      <c r="O1180" s="153">
        <v>2169</v>
      </c>
      <c r="P1180" s="153">
        <v>73</v>
      </c>
      <c r="Q1180" s="151">
        <v>76</v>
      </c>
      <c r="R1180" s="151">
        <v>86</v>
      </c>
      <c r="S1180" s="154">
        <v>0.963571745890715</v>
      </c>
      <c r="T1180" s="154">
        <v>0.960526315789474</v>
      </c>
      <c r="U1180" s="155">
        <v>0.938271604938272</v>
      </c>
      <c r="V1180" s="155">
        <v>0.977272727272727</v>
      </c>
      <c r="W1180" s="173">
        <v>0.0222547108512021</v>
      </c>
      <c r="X1180" s="158">
        <v>583</v>
      </c>
      <c r="Y1180" s="208">
        <v>557</v>
      </c>
      <c r="Z1180" s="208">
        <v>575</v>
      </c>
      <c r="AA1180" s="208">
        <v>561</v>
      </c>
      <c r="AB1180" s="209">
        <v>0.955403087478559</v>
      </c>
      <c r="AC1180" s="155">
        <v>0.975652173913043</v>
      </c>
      <c r="AD1180" s="173">
        <v>-0.0202490864344843</v>
      </c>
    </row>
    <row r="1181" spans="1:30">
      <c r="A1181" s="175" t="s">
        <v>1085</v>
      </c>
      <c r="B1181" s="214" t="s">
        <v>1836</v>
      </c>
      <c r="C1181" s="214" t="s">
        <v>1182</v>
      </c>
      <c r="D1181" s="153">
        <v>49</v>
      </c>
      <c r="E1181" s="153">
        <v>49</v>
      </c>
      <c r="F1181" s="151">
        <v>54</v>
      </c>
      <c r="G1181" s="151">
        <v>54</v>
      </c>
      <c r="H1181" s="151">
        <v>55</v>
      </c>
      <c r="I1181" s="151">
        <v>55</v>
      </c>
      <c r="J1181" s="172">
        <v>0.9</v>
      </c>
      <c r="K1181" s="154">
        <v>1</v>
      </c>
      <c r="L1181" s="154">
        <v>1</v>
      </c>
      <c r="M1181" s="154">
        <v>1</v>
      </c>
      <c r="N1181" s="207">
        <v>1460</v>
      </c>
      <c r="O1181" s="153">
        <v>1413</v>
      </c>
      <c r="P1181" s="153">
        <v>48</v>
      </c>
      <c r="Q1181" s="151">
        <v>51</v>
      </c>
      <c r="R1181" s="151">
        <v>53</v>
      </c>
      <c r="S1181" s="154">
        <v>0.967808219178082</v>
      </c>
      <c r="T1181" s="154">
        <v>0.979591836734694</v>
      </c>
      <c r="U1181" s="155">
        <v>0.944444444444444</v>
      </c>
      <c r="V1181" s="155">
        <v>0.963636363636364</v>
      </c>
      <c r="W1181" s="173">
        <v>0.0351473922902494</v>
      </c>
      <c r="X1181" s="158">
        <v>372</v>
      </c>
      <c r="Y1181" s="208">
        <v>364</v>
      </c>
      <c r="Z1181" s="208">
        <v>385</v>
      </c>
      <c r="AA1181" s="208">
        <v>380</v>
      </c>
      <c r="AB1181" s="209">
        <v>0.978494623655914</v>
      </c>
      <c r="AC1181" s="155">
        <v>0.987012987012987</v>
      </c>
      <c r="AD1181" s="173">
        <v>-0.00851836335707301</v>
      </c>
    </row>
    <row r="1182" spans="1:30">
      <c r="A1182" s="175" t="s">
        <v>1085</v>
      </c>
      <c r="B1182" s="214" t="s">
        <v>1836</v>
      </c>
      <c r="C1182" s="214" t="s">
        <v>1183</v>
      </c>
      <c r="D1182" s="153">
        <v>44</v>
      </c>
      <c r="E1182" s="153">
        <v>43</v>
      </c>
      <c r="F1182" s="151">
        <v>44</v>
      </c>
      <c r="G1182" s="151">
        <v>43</v>
      </c>
      <c r="H1182" s="151">
        <v>44</v>
      </c>
      <c r="I1182" s="151">
        <v>41</v>
      </c>
      <c r="J1182" s="172">
        <v>0.9</v>
      </c>
      <c r="K1182" s="154">
        <v>0.977272727272727</v>
      </c>
      <c r="L1182" s="154">
        <v>0.977272727272727</v>
      </c>
      <c r="M1182" s="154">
        <v>0.931818181818182</v>
      </c>
      <c r="N1182" s="207">
        <v>1189</v>
      </c>
      <c r="O1182" s="153">
        <v>1132</v>
      </c>
      <c r="P1182" s="153">
        <v>41</v>
      </c>
      <c r="Q1182" s="151">
        <v>42</v>
      </c>
      <c r="R1182" s="151">
        <v>40</v>
      </c>
      <c r="S1182" s="154">
        <v>0.95206055508831</v>
      </c>
      <c r="T1182" s="154">
        <v>0.931818181818182</v>
      </c>
      <c r="U1182" s="155">
        <v>0.954545454545455</v>
      </c>
      <c r="V1182" s="155">
        <v>0.909090909090909</v>
      </c>
      <c r="W1182" s="173">
        <v>-0.0227272727272728</v>
      </c>
      <c r="X1182" s="158">
        <v>313</v>
      </c>
      <c r="Y1182" s="208">
        <v>293</v>
      </c>
      <c r="Z1182" s="208">
        <v>304</v>
      </c>
      <c r="AA1182" s="208">
        <v>293</v>
      </c>
      <c r="AB1182" s="209">
        <v>0.936102236421725</v>
      </c>
      <c r="AC1182" s="155">
        <v>0.963815789473684</v>
      </c>
      <c r="AD1182" s="173">
        <v>-0.027713553051959</v>
      </c>
    </row>
    <row r="1183" spans="1:30">
      <c r="A1183" s="175" t="s">
        <v>1085</v>
      </c>
      <c r="B1183" s="214" t="s">
        <v>1836</v>
      </c>
      <c r="C1183" s="214" t="s">
        <v>1184</v>
      </c>
      <c r="D1183" s="153">
        <v>57</v>
      </c>
      <c r="E1183" s="153">
        <v>56</v>
      </c>
      <c r="F1183" s="151">
        <v>65</v>
      </c>
      <c r="G1183" s="151">
        <v>64</v>
      </c>
      <c r="H1183" s="151">
        <v>66</v>
      </c>
      <c r="I1183" s="151">
        <v>65</v>
      </c>
      <c r="J1183" s="172">
        <v>0.9</v>
      </c>
      <c r="K1183" s="154">
        <v>0.982456140350877</v>
      </c>
      <c r="L1183" s="154">
        <v>0.984615384615385</v>
      </c>
      <c r="M1183" s="154">
        <v>0.984848484848485</v>
      </c>
      <c r="N1183" s="207">
        <v>1702</v>
      </c>
      <c r="O1183" s="153">
        <v>1657</v>
      </c>
      <c r="P1183" s="153">
        <v>55</v>
      </c>
      <c r="Q1183" s="151">
        <v>64</v>
      </c>
      <c r="R1183" s="151">
        <v>65</v>
      </c>
      <c r="S1183" s="154">
        <v>0.973560517038778</v>
      </c>
      <c r="T1183" s="154">
        <v>0.964912280701754</v>
      </c>
      <c r="U1183" s="155">
        <v>0.984615384615385</v>
      </c>
      <c r="V1183" s="155">
        <v>0.984848484848485</v>
      </c>
      <c r="W1183" s="173">
        <v>-0.0197031039136303</v>
      </c>
      <c r="X1183" s="158">
        <v>439</v>
      </c>
      <c r="Y1183" s="208">
        <v>426</v>
      </c>
      <c r="Z1183" s="208">
        <v>439</v>
      </c>
      <c r="AA1183" s="208">
        <v>421</v>
      </c>
      <c r="AB1183" s="209">
        <v>0.970387243735763</v>
      </c>
      <c r="AC1183" s="155">
        <v>0.958997722095672</v>
      </c>
      <c r="AD1183" s="173">
        <v>0.0113895216400911</v>
      </c>
    </row>
    <row r="1184" spans="1:30">
      <c r="A1184" s="175" t="s">
        <v>1085</v>
      </c>
      <c r="B1184" s="214" t="s">
        <v>1836</v>
      </c>
      <c r="C1184" s="214" t="s">
        <v>1185</v>
      </c>
      <c r="D1184" s="153">
        <v>40</v>
      </c>
      <c r="E1184" s="153">
        <v>40</v>
      </c>
      <c r="F1184" s="151">
        <v>43</v>
      </c>
      <c r="G1184" s="151">
        <v>43</v>
      </c>
      <c r="H1184" s="151">
        <v>47</v>
      </c>
      <c r="I1184" s="151">
        <v>47</v>
      </c>
      <c r="J1184" s="172">
        <v>0.9</v>
      </c>
      <c r="K1184" s="154">
        <v>1</v>
      </c>
      <c r="L1184" s="154">
        <v>1</v>
      </c>
      <c r="M1184" s="154">
        <v>1</v>
      </c>
      <c r="N1184" s="207">
        <v>1144</v>
      </c>
      <c r="O1184" s="153">
        <v>1115</v>
      </c>
      <c r="P1184" s="153">
        <v>38</v>
      </c>
      <c r="Q1184" s="151">
        <v>42</v>
      </c>
      <c r="R1184" s="151">
        <v>45</v>
      </c>
      <c r="S1184" s="154">
        <v>0.97465034965035</v>
      </c>
      <c r="T1184" s="154">
        <v>0.95</v>
      </c>
      <c r="U1184" s="155">
        <v>0.976744186046512</v>
      </c>
      <c r="V1184" s="155">
        <v>0.957446808510638</v>
      </c>
      <c r="W1184" s="173">
        <v>-0.0267441860465116</v>
      </c>
      <c r="X1184" s="158">
        <v>299</v>
      </c>
      <c r="Y1184" s="208">
        <v>290</v>
      </c>
      <c r="Z1184" s="208">
        <v>292</v>
      </c>
      <c r="AA1184" s="208">
        <v>286</v>
      </c>
      <c r="AB1184" s="209">
        <v>0.969899665551839</v>
      </c>
      <c r="AC1184" s="155">
        <v>0.979452054794521</v>
      </c>
      <c r="AD1184" s="173">
        <v>-0.00955238924268109</v>
      </c>
    </row>
    <row r="1185" spans="1:30">
      <c r="A1185" s="175" t="s">
        <v>1085</v>
      </c>
      <c r="B1185" s="214" t="s">
        <v>1836</v>
      </c>
      <c r="C1185" s="214" t="s">
        <v>1186</v>
      </c>
      <c r="D1185" s="153">
        <v>24</v>
      </c>
      <c r="E1185" s="153">
        <v>24</v>
      </c>
      <c r="F1185" s="151">
        <v>27</v>
      </c>
      <c r="G1185" s="151">
        <v>24</v>
      </c>
      <c r="H1185" s="151">
        <v>27</v>
      </c>
      <c r="I1185" s="151">
        <v>25</v>
      </c>
      <c r="J1185" s="172">
        <v>0.9</v>
      </c>
      <c r="K1185" s="154">
        <v>1</v>
      </c>
      <c r="L1185" s="154">
        <v>0.888888888888889</v>
      </c>
      <c r="M1185" s="154">
        <v>0.925925925925926</v>
      </c>
      <c r="N1185" s="207">
        <v>717</v>
      </c>
      <c r="O1185" s="153">
        <v>651</v>
      </c>
      <c r="P1185" s="153">
        <v>21</v>
      </c>
      <c r="Q1185" s="151">
        <v>21</v>
      </c>
      <c r="R1185" s="151">
        <v>25</v>
      </c>
      <c r="S1185" s="154">
        <v>0.907949790794979</v>
      </c>
      <c r="T1185" s="154">
        <v>0.875</v>
      </c>
      <c r="U1185" s="155">
        <v>0.777777777777778</v>
      </c>
      <c r="V1185" s="155">
        <v>0.925925925925926</v>
      </c>
      <c r="W1185" s="173">
        <v>0.0972222222222222</v>
      </c>
      <c r="X1185" s="158">
        <v>180</v>
      </c>
      <c r="Y1185" s="208">
        <v>158</v>
      </c>
      <c r="Z1185" s="208">
        <v>191</v>
      </c>
      <c r="AA1185" s="208">
        <v>176</v>
      </c>
      <c r="AB1185" s="209">
        <v>0.877777777777778</v>
      </c>
      <c r="AC1185" s="155">
        <v>0.921465968586387</v>
      </c>
      <c r="AD1185" s="173">
        <v>-0.0436881908086096</v>
      </c>
    </row>
    <row r="1186" spans="1:30">
      <c r="A1186" s="175" t="s">
        <v>1085</v>
      </c>
      <c r="B1186" s="214" t="s">
        <v>1836</v>
      </c>
      <c r="C1186" s="214" t="s">
        <v>1187</v>
      </c>
      <c r="D1186" s="153">
        <v>28</v>
      </c>
      <c r="E1186" s="153">
        <v>27</v>
      </c>
      <c r="F1186" s="151">
        <v>28</v>
      </c>
      <c r="G1186" s="151">
        <v>28</v>
      </c>
      <c r="H1186" s="151">
        <v>32</v>
      </c>
      <c r="I1186" s="151">
        <v>31</v>
      </c>
      <c r="J1186" s="172">
        <v>0.9</v>
      </c>
      <c r="K1186" s="154">
        <v>0.964285714285714</v>
      </c>
      <c r="L1186" s="154">
        <v>1</v>
      </c>
      <c r="M1186" s="154">
        <v>0.96875</v>
      </c>
      <c r="N1186" s="207">
        <v>825</v>
      </c>
      <c r="O1186" s="153">
        <v>787</v>
      </c>
      <c r="P1186" s="153">
        <v>27</v>
      </c>
      <c r="Q1186" s="151">
        <v>25</v>
      </c>
      <c r="R1186" s="151">
        <v>31</v>
      </c>
      <c r="S1186" s="154">
        <v>0.953939393939394</v>
      </c>
      <c r="T1186" s="154">
        <v>0.964285714285714</v>
      </c>
      <c r="U1186" s="155">
        <v>0.892857142857143</v>
      </c>
      <c r="V1186" s="155">
        <v>0.96875</v>
      </c>
      <c r="W1186" s="173">
        <v>0.0714285714285714</v>
      </c>
      <c r="X1186" s="158">
        <v>209</v>
      </c>
      <c r="Y1186" s="208">
        <v>199</v>
      </c>
      <c r="Z1186" s="208">
        <v>224</v>
      </c>
      <c r="AA1186" s="208">
        <v>217</v>
      </c>
      <c r="AB1186" s="209">
        <v>0.952153110047847</v>
      </c>
      <c r="AC1186" s="155">
        <v>0.96875</v>
      </c>
      <c r="AD1186" s="173">
        <v>-0.0165968899521531</v>
      </c>
    </row>
    <row r="1187" spans="1:30">
      <c r="A1187" s="175" t="s">
        <v>1085</v>
      </c>
      <c r="B1187" s="214" t="s">
        <v>1836</v>
      </c>
      <c r="C1187" s="214" t="s">
        <v>1188</v>
      </c>
      <c r="D1187" s="153">
        <v>33</v>
      </c>
      <c r="E1187" s="153">
        <v>32</v>
      </c>
      <c r="F1187" s="151">
        <v>32</v>
      </c>
      <c r="G1187" s="151">
        <v>31</v>
      </c>
      <c r="H1187" s="151">
        <v>36</v>
      </c>
      <c r="I1187" s="151">
        <v>35</v>
      </c>
      <c r="J1187" s="172">
        <v>0.9</v>
      </c>
      <c r="K1187" s="154">
        <v>0.96969696969697</v>
      </c>
      <c r="L1187" s="154">
        <v>0.96875</v>
      </c>
      <c r="M1187" s="154">
        <v>0.972222222222222</v>
      </c>
      <c r="N1187" s="207">
        <v>902</v>
      </c>
      <c r="O1187" s="153">
        <v>840</v>
      </c>
      <c r="P1187" s="153">
        <v>29</v>
      </c>
      <c r="Q1187" s="151">
        <v>30</v>
      </c>
      <c r="R1187" s="151">
        <v>33</v>
      </c>
      <c r="S1187" s="154">
        <v>0.931263858093126</v>
      </c>
      <c r="T1187" s="154">
        <v>0.878787878787879</v>
      </c>
      <c r="U1187" s="155">
        <v>0.9375</v>
      </c>
      <c r="V1187" s="155">
        <v>0.916666666666667</v>
      </c>
      <c r="W1187" s="173">
        <v>-0.0587121212121212</v>
      </c>
      <c r="X1187" s="158">
        <v>237</v>
      </c>
      <c r="Y1187" s="208">
        <v>217</v>
      </c>
      <c r="Z1187" s="208">
        <v>235</v>
      </c>
      <c r="AA1187" s="208">
        <v>218</v>
      </c>
      <c r="AB1187" s="209">
        <v>0.915611814345992</v>
      </c>
      <c r="AC1187" s="155">
        <v>0.927659574468085</v>
      </c>
      <c r="AD1187" s="173">
        <v>-0.0120477601220935</v>
      </c>
    </row>
    <row r="1188" spans="1:30">
      <c r="A1188" s="175" t="s">
        <v>1085</v>
      </c>
      <c r="B1188" s="214" t="s">
        <v>1836</v>
      </c>
      <c r="C1188" s="214" t="s">
        <v>1189</v>
      </c>
      <c r="D1188" s="153">
        <v>80</v>
      </c>
      <c r="E1188" s="153">
        <v>75</v>
      </c>
      <c r="F1188" s="151">
        <v>81</v>
      </c>
      <c r="G1188" s="151">
        <v>77</v>
      </c>
      <c r="H1188" s="151">
        <v>91</v>
      </c>
      <c r="I1188" s="151">
        <v>84</v>
      </c>
      <c r="J1188" s="172">
        <v>0.9</v>
      </c>
      <c r="K1188" s="154">
        <v>0.9375</v>
      </c>
      <c r="L1188" s="154">
        <v>0.950617283950617</v>
      </c>
      <c r="M1188" s="154">
        <v>0.923076923076923</v>
      </c>
      <c r="N1188" s="207">
        <v>2284</v>
      </c>
      <c r="O1188" s="153">
        <v>2178</v>
      </c>
      <c r="P1188" s="153">
        <v>74</v>
      </c>
      <c r="Q1188" s="151">
        <v>76</v>
      </c>
      <c r="R1188" s="151">
        <v>84</v>
      </c>
      <c r="S1188" s="154">
        <v>0.953590192644483</v>
      </c>
      <c r="T1188" s="154">
        <v>0.925</v>
      </c>
      <c r="U1188" s="155">
        <v>0.938271604938272</v>
      </c>
      <c r="V1188" s="155">
        <v>0.923076923076923</v>
      </c>
      <c r="W1188" s="173">
        <v>-0.0132716049382715</v>
      </c>
      <c r="X1188" s="158">
        <v>591</v>
      </c>
      <c r="Y1188" s="208">
        <v>548</v>
      </c>
      <c r="Z1188" s="208">
        <v>586</v>
      </c>
      <c r="AA1188" s="208">
        <v>562</v>
      </c>
      <c r="AB1188" s="209">
        <v>0.927241962774958</v>
      </c>
      <c r="AC1188" s="155">
        <v>0.959044368600683</v>
      </c>
      <c r="AD1188" s="173">
        <v>-0.0318024058257248</v>
      </c>
    </row>
    <row r="1189" spans="1:30">
      <c r="A1189" s="175" t="s">
        <v>1085</v>
      </c>
      <c r="B1189" s="214" t="s">
        <v>1836</v>
      </c>
      <c r="C1189" s="214" t="s">
        <v>1190</v>
      </c>
      <c r="D1189" s="153">
        <v>49</v>
      </c>
      <c r="E1189" s="153">
        <v>49</v>
      </c>
      <c r="F1189" s="151">
        <v>52</v>
      </c>
      <c r="G1189" s="151">
        <v>52</v>
      </c>
      <c r="H1189" s="151">
        <v>55</v>
      </c>
      <c r="I1189" s="151">
        <v>55</v>
      </c>
      <c r="J1189" s="172">
        <v>0.9</v>
      </c>
      <c r="K1189" s="154">
        <v>1</v>
      </c>
      <c r="L1189" s="154">
        <v>1</v>
      </c>
      <c r="M1189" s="154">
        <v>1</v>
      </c>
      <c r="N1189" s="207">
        <v>1433</v>
      </c>
      <c r="O1189" s="153">
        <v>1385</v>
      </c>
      <c r="P1189" s="153">
        <v>49</v>
      </c>
      <c r="Q1189" s="151">
        <v>51</v>
      </c>
      <c r="R1189" s="151">
        <v>55</v>
      </c>
      <c r="S1189" s="154">
        <v>0.966503838101884</v>
      </c>
      <c r="T1189" s="154">
        <v>1</v>
      </c>
      <c r="U1189" s="155">
        <v>0.980769230769231</v>
      </c>
      <c r="V1189" s="155">
        <v>1</v>
      </c>
      <c r="W1189" s="173">
        <v>0.0192307692307693</v>
      </c>
      <c r="X1189" s="158">
        <v>369</v>
      </c>
      <c r="Y1189" s="208">
        <v>363</v>
      </c>
      <c r="Z1189" s="208">
        <v>370</v>
      </c>
      <c r="AA1189" s="208">
        <v>358</v>
      </c>
      <c r="AB1189" s="209">
        <v>0.983739837398374</v>
      </c>
      <c r="AC1189" s="155">
        <v>0.967567567567568</v>
      </c>
      <c r="AD1189" s="173">
        <v>0.0161722698308064</v>
      </c>
    </row>
    <row r="1190" spans="1:30">
      <c r="A1190" s="175" t="s">
        <v>1085</v>
      </c>
      <c r="B1190" s="214" t="s">
        <v>1836</v>
      </c>
      <c r="C1190" s="214" t="s">
        <v>1191</v>
      </c>
      <c r="D1190" s="153">
        <v>53</v>
      </c>
      <c r="E1190" s="153">
        <v>53</v>
      </c>
      <c r="F1190" s="151">
        <v>55</v>
      </c>
      <c r="G1190" s="151">
        <v>55</v>
      </c>
      <c r="H1190" s="151">
        <v>59</v>
      </c>
      <c r="I1190" s="151">
        <v>59</v>
      </c>
      <c r="J1190" s="172">
        <v>0.9</v>
      </c>
      <c r="K1190" s="154">
        <v>1</v>
      </c>
      <c r="L1190" s="154">
        <v>1</v>
      </c>
      <c r="M1190" s="154">
        <v>1</v>
      </c>
      <c r="N1190" s="207">
        <v>1473</v>
      </c>
      <c r="O1190" s="153">
        <v>1441</v>
      </c>
      <c r="P1190" s="153">
        <v>53</v>
      </c>
      <c r="Q1190" s="151">
        <v>55</v>
      </c>
      <c r="R1190" s="151">
        <v>59</v>
      </c>
      <c r="S1190" s="154">
        <v>0.978275627970129</v>
      </c>
      <c r="T1190" s="154">
        <v>1</v>
      </c>
      <c r="U1190" s="155">
        <v>1</v>
      </c>
      <c r="V1190" s="155">
        <v>1</v>
      </c>
      <c r="W1190" s="173">
        <v>0</v>
      </c>
      <c r="X1190" s="158">
        <v>382</v>
      </c>
      <c r="Y1190" s="208">
        <v>377</v>
      </c>
      <c r="Z1190" s="208">
        <v>382</v>
      </c>
      <c r="AA1190" s="208">
        <v>371</v>
      </c>
      <c r="AB1190" s="209">
        <v>0.986910994764398</v>
      </c>
      <c r="AC1190" s="155">
        <v>0.971204188481675</v>
      </c>
      <c r="AD1190" s="173">
        <v>0.0157068062827225</v>
      </c>
    </row>
    <row r="1191" spans="1:30">
      <c r="A1191" s="175" t="s">
        <v>1085</v>
      </c>
      <c r="B1191" s="214" t="s">
        <v>1836</v>
      </c>
      <c r="C1191" s="214" t="s">
        <v>1192</v>
      </c>
      <c r="D1191" s="153">
        <v>43</v>
      </c>
      <c r="E1191" s="153">
        <v>42</v>
      </c>
      <c r="F1191" s="151">
        <v>48</v>
      </c>
      <c r="G1191" s="151">
        <v>46</v>
      </c>
      <c r="H1191" s="151">
        <v>49</v>
      </c>
      <c r="I1191" s="151">
        <v>49</v>
      </c>
      <c r="J1191" s="172">
        <v>0.9</v>
      </c>
      <c r="K1191" s="154">
        <v>0.976744186046512</v>
      </c>
      <c r="L1191" s="154">
        <v>0.958333333333333</v>
      </c>
      <c r="M1191" s="154">
        <v>1</v>
      </c>
      <c r="N1191" s="207">
        <v>1241</v>
      </c>
      <c r="O1191" s="153">
        <v>1198</v>
      </c>
      <c r="P1191" s="153">
        <v>39</v>
      </c>
      <c r="Q1191" s="151">
        <v>46</v>
      </c>
      <c r="R1191" s="151">
        <v>48</v>
      </c>
      <c r="S1191" s="154">
        <v>0.965350523771152</v>
      </c>
      <c r="T1191" s="154">
        <v>0.906976744186046</v>
      </c>
      <c r="U1191" s="155">
        <v>0.958333333333333</v>
      </c>
      <c r="V1191" s="155">
        <v>0.979591836734694</v>
      </c>
      <c r="W1191" s="173">
        <v>-0.0513565891472869</v>
      </c>
      <c r="X1191" s="158">
        <v>321</v>
      </c>
      <c r="Y1191" s="208">
        <v>308</v>
      </c>
      <c r="Z1191" s="208">
        <v>320</v>
      </c>
      <c r="AA1191" s="208">
        <v>312</v>
      </c>
      <c r="AB1191" s="209">
        <v>0.959501557632399</v>
      </c>
      <c r="AC1191" s="155">
        <v>0.975</v>
      </c>
      <c r="AD1191" s="173">
        <v>-0.0154984423676012</v>
      </c>
    </row>
    <row r="1192" spans="1:30">
      <c r="A1192" s="175" t="s">
        <v>1085</v>
      </c>
      <c r="B1192" s="214" t="s">
        <v>1836</v>
      </c>
      <c r="C1192" s="214" t="s">
        <v>1193</v>
      </c>
      <c r="D1192" s="153">
        <v>28</v>
      </c>
      <c r="E1192" s="153">
        <v>27</v>
      </c>
      <c r="F1192" s="151">
        <v>29</v>
      </c>
      <c r="G1192" s="151">
        <v>28</v>
      </c>
      <c r="H1192" s="151">
        <v>28</v>
      </c>
      <c r="I1192" s="151">
        <v>28</v>
      </c>
      <c r="J1192" s="172">
        <v>0.9</v>
      </c>
      <c r="K1192" s="154">
        <v>0.964285714285714</v>
      </c>
      <c r="L1192" s="154">
        <v>0.96551724137931</v>
      </c>
      <c r="M1192" s="154">
        <v>1</v>
      </c>
      <c r="N1192" s="207">
        <v>808</v>
      </c>
      <c r="O1192" s="153">
        <v>791</v>
      </c>
      <c r="P1192" s="153">
        <v>27</v>
      </c>
      <c r="Q1192" s="151">
        <v>28</v>
      </c>
      <c r="R1192" s="151">
        <v>28</v>
      </c>
      <c r="S1192" s="154">
        <v>0.978960396039604</v>
      </c>
      <c r="T1192" s="154">
        <v>0.964285714285714</v>
      </c>
      <c r="U1192" s="155">
        <v>0.96551724137931</v>
      </c>
      <c r="V1192" s="155">
        <v>1</v>
      </c>
      <c r="W1192" s="173">
        <v>-0.00123152709359609</v>
      </c>
      <c r="X1192" s="158">
        <v>212</v>
      </c>
      <c r="Y1192" s="208">
        <v>204</v>
      </c>
      <c r="Z1192" s="208">
        <v>214</v>
      </c>
      <c r="AA1192" s="208">
        <v>207</v>
      </c>
      <c r="AB1192" s="209">
        <v>0.962264150943396</v>
      </c>
      <c r="AC1192" s="155">
        <v>0.967289719626168</v>
      </c>
      <c r="AD1192" s="173">
        <v>-0.00502556868277204</v>
      </c>
    </row>
    <row r="1193" spans="1:30">
      <c r="A1193" s="175" t="s">
        <v>1085</v>
      </c>
      <c r="B1193" s="214" t="s">
        <v>1837</v>
      </c>
      <c r="C1193" s="214" t="s">
        <v>1194</v>
      </c>
      <c r="D1193" s="153">
        <v>33</v>
      </c>
      <c r="E1193" s="153">
        <v>33</v>
      </c>
      <c r="F1193" s="151">
        <v>36</v>
      </c>
      <c r="G1193" s="151">
        <v>36</v>
      </c>
      <c r="H1193" s="151">
        <v>38</v>
      </c>
      <c r="I1193" s="151">
        <v>38</v>
      </c>
      <c r="J1193" s="172">
        <v>0.9</v>
      </c>
      <c r="K1193" s="154">
        <v>1</v>
      </c>
      <c r="L1193" s="154">
        <v>1</v>
      </c>
      <c r="M1193" s="154">
        <v>1</v>
      </c>
      <c r="N1193" s="207">
        <v>995</v>
      </c>
      <c r="O1193" s="153">
        <v>934</v>
      </c>
      <c r="P1193" s="153">
        <v>29</v>
      </c>
      <c r="Q1193" s="151">
        <v>33</v>
      </c>
      <c r="R1193" s="151">
        <v>36</v>
      </c>
      <c r="S1193" s="154">
        <v>0.938693467336683</v>
      </c>
      <c r="T1193" s="154">
        <v>0.878787878787879</v>
      </c>
      <c r="U1193" s="155">
        <v>0.916666666666667</v>
      </c>
      <c r="V1193" s="155">
        <v>0.947368421052632</v>
      </c>
      <c r="W1193" s="173">
        <v>-0.0378787878787878</v>
      </c>
      <c r="X1193" s="158">
        <v>259</v>
      </c>
      <c r="Y1193" s="208">
        <v>241</v>
      </c>
      <c r="Z1193" s="208">
        <v>254</v>
      </c>
      <c r="AA1193" s="208">
        <v>240</v>
      </c>
      <c r="AB1193" s="209">
        <v>0.930501930501931</v>
      </c>
      <c r="AC1193" s="155">
        <v>0.94488188976378</v>
      </c>
      <c r="AD1193" s="173">
        <v>-0.014379959261849</v>
      </c>
    </row>
    <row r="1194" spans="1:30">
      <c r="A1194" s="175" t="s">
        <v>1085</v>
      </c>
      <c r="B1194" s="214" t="s">
        <v>1837</v>
      </c>
      <c r="C1194" s="214" t="s">
        <v>1195</v>
      </c>
      <c r="D1194" s="153">
        <v>42</v>
      </c>
      <c r="E1194" s="153">
        <v>42</v>
      </c>
      <c r="F1194" s="151">
        <v>47</v>
      </c>
      <c r="G1194" s="151">
        <v>47</v>
      </c>
      <c r="H1194" s="151">
        <v>47</v>
      </c>
      <c r="I1194" s="151">
        <v>47</v>
      </c>
      <c r="J1194" s="172">
        <v>0.9</v>
      </c>
      <c r="K1194" s="154">
        <v>1</v>
      </c>
      <c r="L1194" s="154">
        <v>1</v>
      </c>
      <c r="M1194" s="154">
        <v>1</v>
      </c>
      <c r="N1194" s="207">
        <v>1223</v>
      </c>
      <c r="O1194" s="153">
        <v>1152</v>
      </c>
      <c r="P1194" s="153">
        <v>38</v>
      </c>
      <c r="Q1194" s="151">
        <v>44</v>
      </c>
      <c r="R1194" s="151">
        <v>44</v>
      </c>
      <c r="S1194" s="154">
        <v>0.941946034341782</v>
      </c>
      <c r="T1194" s="154">
        <v>0.904761904761905</v>
      </c>
      <c r="U1194" s="155">
        <v>0.936170212765957</v>
      </c>
      <c r="V1194" s="155">
        <v>0.936170212765957</v>
      </c>
      <c r="W1194" s="173">
        <v>-0.0314083080040527</v>
      </c>
      <c r="X1194" s="158">
        <v>319</v>
      </c>
      <c r="Y1194" s="208">
        <v>296</v>
      </c>
      <c r="Z1194" s="208">
        <v>318</v>
      </c>
      <c r="AA1194" s="208">
        <v>304</v>
      </c>
      <c r="AB1194" s="209">
        <v>0.927899686520376</v>
      </c>
      <c r="AC1194" s="155">
        <v>0.955974842767296</v>
      </c>
      <c r="AD1194" s="173">
        <v>-0.0280751562469195</v>
      </c>
    </row>
    <row r="1195" spans="1:30">
      <c r="A1195" s="175" t="s">
        <v>1085</v>
      </c>
      <c r="B1195" s="214" t="s">
        <v>1837</v>
      </c>
      <c r="C1195" s="214" t="s">
        <v>1196</v>
      </c>
      <c r="D1195" s="153">
        <v>28</v>
      </c>
      <c r="E1195" s="153">
        <v>28</v>
      </c>
      <c r="F1195" s="151">
        <v>30</v>
      </c>
      <c r="G1195" s="151">
        <v>29</v>
      </c>
      <c r="H1195" s="151">
        <v>32</v>
      </c>
      <c r="I1195" s="151">
        <v>32</v>
      </c>
      <c r="J1195" s="172">
        <v>0.9</v>
      </c>
      <c r="K1195" s="154">
        <v>1</v>
      </c>
      <c r="L1195" s="154">
        <v>0.966666666666667</v>
      </c>
      <c r="M1195" s="154">
        <v>1</v>
      </c>
      <c r="N1195" s="207">
        <v>794</v>
      </c>
      <c r="O1195" s="153">
        <v>741</v>
      </c>
      <c r="P1195" s="153">
        <v>27</v>
      </c>
      <c r="Q1195" s="151">
        <v>29</v>
      </c>
      <c r="R1195" s="151">
        <v>30</v>
      </c>
      <c r="S1195" s="154">
        <v>0.933249370277078</v>
      </c>
      <c r="T1195" s="154">
        <v>0.964285714285714</v>
      </c>
      <c r="U1195" s="155">
        <v>0.966666666666667</v>
      </c>
      <c r="V1195" s="155">
        <v>0.9375</v>
      </c>
      <c r="W1195" s="173">
        <v>-0.00238095238095237</v>
      </c>
      <c r="X1195" s="158">
        <v>214</v>
      </c>
      <c r="Y1195" s="208">
        <v>203</v>
      </c>
      <c r="Z1195" s="208">
        <v>205</v>
      </c>
      <c r="AA1195" s="208">
        <v>183</v>
      </c>
      <c r="AB1195" s="209">
        <v>0.948598130841122</v>
      </c>
      <c r="AC1195" s="155">
        <v>0.892682926829268</v>
      </c>
      <c r="AD1195" s="173">
        <v>0.0559152040118532</v>
      </c>
    </row>
    <row r="1196" spans="1:30">
      <c r="A1196" s="175" t="s">
        <v>1085</v>
      </c>
      <c r="B1196" s="214" t="s">
        <v>1837</v>
      </c>
      <c r="C1196" s="214" t="s">
        <v>1197</v>
      </c>
      <c r="D1196" s="153">
        <v>33</v>
      </c>
      <c r="E1196" s="153">
        <v>33</v>
      </c>
      <c r="F1196" s="151">
        <v>32</v>
      </c>
      <c r="G1196" s="151">
        <v>32</v>
      </c>
      <c r="H1196" s="151">
        <v>34</v>
      </c>
      <c r="I1196" s="151">
        <v>34</v>
      </c>
      <c r="J1196" s="172">
        <v>0.9</v>
      </c>
      <c r="K1196" s="154">
        <v>1</v>
      </c>
      <c r="L1196" s="154">
        <v>1</v>
      </c>
      <c r="M1196" s="154">
        <v>1</v>
      </c>
      <c r="N1196" s="207">
        <v>886</v>
      </c>
      <c r="O1196" s="153">
        <v>866</v>
      </c>
      <c r="P1196" s="153">
        <v>33</v>
      </c>
      <c r="Q1196" s="151">
        <v>30</v>
      </c>
      <c r="R1196" s="151">
        <v>34</v>
      </c>
      <c r="S1196" s="154">
        <v>0.977426636568849</v>
      </c>
      <c r="T1196" s="154">
        <v>1</v>
      </c>
      <c r="U1196" s="155">
        <v>0.9375</v>
      </c>
      <c r="V1196" s="155">
        <v>1</v>
      </c>
      <c r="W1196" s="173">
        <v>0.0625</v>
      </c>
      <c r="X1196" s="158">
        <v>234</v>
      </c>
      <c r="Y1196" s="208">
        <v>229</v>
      </c>
      <c r="Z1196" s="208">
        <v>227</v>
      </c>
      <c r="AA1196" s="208">
        <v>224</v>
      </c>
      <c r="AB1196" s="209">
        <v>0.978632478632479</v>
      </c>
      <c r="AC1196" s="155">
        <v>0.986784140969163</v>
      </c>
      <c r="AD1196" s="173">
        <v>-0.00815166233668441</v>
      </c>
    </row>
    <row r="1197" spans="1:30">
      <c r="A1197" s="175" t="s">
        <v>1085</v>
      </c>
      <c r="B1197" s="214" t="s">
        <v>1837</v>
      </c>
      <c r="C1197" s="214" t="s">
        <v>1198</v>
      </c>
      <c r="D1197" s="153">
        <v>28</v>
      </c>
      <c r="E1197" s="153">
        <v>26</v>
      </c>
      <c r="F1197" s="151">
        <v>31</v>
      </c>
      <c r="G1197" s="151">
        <v>29</v>
      </c>
      <c r="H1197" s="151">
        <v>33</v>
      </c>
      <c r="I1197" s="151">
        <v>32</v>
      </c>
      <c r="J1197" s="172">
        <v>0.9</v>
      </c>
      <c r="K1197" s="154">
        <v>0.928571428571429</v>
      </c>
      <c r="L1197" s="154">
        <v>0.935483870967742</v>
      </c>
      <c r="M1197" s="154">
        <v>0.96969696969697</v>
      </c>
      <c r="N1197" s="207">
        <v>844</v>
      </c>
      <c r="O1197" s="153">
        <v>794</v>
      </c>
      <c r="P1197" s="153">
        <v>23</v>
      </c>
      <c r="Q1197" s="151">
        <v>28</v>
      </c>
      <c r="R1197" s="151">
        <v>32</v>
      </c>
      <c r="S1197" s="154">
        <v>0.940758293838863</v>
      </c>
      <c r="T1197" s="154">
        <v>0.821428571428571</v>
      </c>
      <c r="U1197" s="155">
        <v>0.903225806451613</v>
      </c>
      <c r="V1197" s="155">
        <v>0.96969696969697</v>
      </c>
      <c r="W1197" s="173">
        <v>-0.0817972350230415</v>
      </c>
      <c r="X1197" s="158">
        <v>217</v>
      </c>
      <c r="Y1197" s="208">
        <v>201</v>
      </c>
      <c r="Z1197" s="208">
        <v>216</v>
      </c>
      <c r="AA1197" s="208">
        <v>207</v>
      </c>
      <c r="AB1197" s="209">
        <v>0.926267281105991</v>
      </c>
      <c r="AC1197" s="155">
        <v>0.958333333333333</v>
      </c>
      <c r="AD1197" s="173">
        <v>-0.0320660522273426</v>
      </c>
    </row>
    <row r="1198" spans="1:30">
      <c r="A1198" s="175" t="s">
        <v>1085</v>
      </c>
      <c r="B1198" s="214" t="s">
        <v>1837</v>
      </c>
      <c r="C1198" s="214" t="s">
        <v>1199</v>
      </c>
      <c r="D1198" s="153">
        <v>49</v>
      </c>
      <c r="E1198" s="153">
        <v>46</v>
      </c>
      <c r="F1198" s="151">
        <v>47</v>
      </c>
      <c r="G1198" s="151">
        <v>44</v>
      </c>
      <c r="H1198" s="151">
        <v>46</v>
      </c>
      <c r="I1198" s="151">
        <v>44</v>
      </c>
      <c r="J1198" s="172">
        <v>0.9</v>
      </c>
      <c r="K1198" s="154">
        <v>0.938775510204082</v>
      </c>
      <c r="L1198" s="154">
        <v>0.936170212765957</v>
      </c>
      <c r="M1198" s="154">
        <v>0.956521739130435</v>
      </c>
      <c r="N1198" s="207">
        <v>1332</v>
      </c>
      <c r="O1198" s="153">
        <v>1285</v>
      </c>
      <c r="P1198" s="153">
        <v>44</v>
      </c>
      <c r="Q1198" s="151">
        <v>44</v>
      </c>
      <c r="R1198" s="151">
        <v>44</v>
      </c>
      <c r="S1198" s="154">
        <v>0.964714714714715</v>
      </c>
      <c r="T1198" s="154">
        <v>0.897959183673469</v>
      </c>
      <c r="U1198" s="155">
        <v>0.936170212765957</v>
      </c>
      <c r="V1198" s="155">
        <v>0.956521739130435</v>
      </c>
      <c r="W1198" s="173">
        <v>-0.0382110290924881</v>
      </c>
      <c r="X1198" s="158">
        <v>334</v>
      </c>
      <c r="Y1198" s="208">
        <v>315</v>
      </c>
      <c r="Z1198" s="208">
        <v>353</v>
      </c>
      <c r="AA1198" s="208">
        <v>338</v>
      </c>
      <c r="AB1198" s="209">
        <v>0.94311377245509</v>
      </c>
      <c r="AC1198" s="155">
        <v>0.957507082152975</v>
      </c>
      <c r="AD1198" s="173">
        <v>-0.0143933096978847</v>
      </c>
    </row>
    <row r="1199" spans="1:30">
      <c r="A1199" s="175" t="s">
        <v>1085</v>
      </c>
      <c r="B1199" s="214" t="s">
        <v>1837</v>
      </c>
      <c r="C1199" s="214" t="s">
        <v>1200</v>
      </c>
      <c r="D1199" s="153">
        <v>30</v>
      </c>
      <c r="E1199" s="153">
        <v>29</v>
      </c>
      <c r="F1199" s="151">
        <v>35</v>
      </c>
      <c r="G1199" s="151">
        <v>34</v>
      </c>
      <c r="H1199" s="151">
        <v>37</v>
      </c>
      <c r="I1199" s="151">
        <v>36</v>
      </c>
      <c r="J1199" s="172">
        <v>0.9</v>
      </c>
      <c r="K1199" s="154">
        <v>0.966666666666667</v>
      </c>
      <c r="L1199" s="154">
        <v>0.971428571428571</v>
      </c>
      <c r="M1199" s="154">
        <v>0.972972972972973</v>
      </c>
      <c r="N1199" s="207">
        <v>949</v>
      </c>
      <c r="O1199" s="153">
        <v>883</v>
      </c>
      <c r="P1199" s="153">
        <v>29</v>
      </c>
      <c r="Q1199" s="151">
        <v>34</v>
      </c>
      <c r="R1199" s="151">
        <v>36</v>
      </c>
      <c r="S1199" s="154">
        <v>0.9304531085353</v>
      </c>
      <c r="T1199" s="154">
        <v>0.966666666666667</v>
      </c>
      <c r="U1199" s="155">
        <v>0.971428571428571</v>
      </c>
      <c r="V1199" s="155">
        <v>0.972972972972973</v>
      </c>
      <c r="W1199" s="173">
        <v>-0.00476190476190474</v>
      </c>
      <c r="X1199" s="158">
        <v>246</v>
      </c>
      <c r="Y1199" s="208">
        <v>237</v>
      </c>
      <c r="Z1199" s="208">
        <v>243</v>
      </c>
      <c r="AA1199" s="208">
        <v>225</v>
      </c>
      <c r="AB1199" s="209">
        <v>0.963414634146341</v>
      </c>
      <c r="AC1199" s="155">
        <v>0.925925925925926</v>
      </c>
      <c r="AD1199" s="173">
        <v>0.0374887082204155</v>
      </c>
    </row>
    <row r="1200" spans="1:30">
      <c r="A1200" s="175" t="s">
        <v>1085</v>
      </c>
      <c r="B1200" s="214" t="s">
        <v>1837</v>
      </c>
      <c r="C1200" s="214" t="s">
        <v>1201</v>
      </c>
      <c r="D1200" s="153">
        <v>45</v>
      </c>
      <c r="E1200" s="153">
        <v>45</v>
      </c>
      <c r="F1200" s="151">
        <v>48</v>
      </c>
      <c r="G1200" s="151">
        <v>48</v>
      </c>
      <c r="H1200" s="151">
        <v>54</v>
      </c>
      <c r="I1200" s="151">
        <v>54</v>
      </c>
      <c r="J1200" s="172">
        <v>0.9</v>
      </c>
      <c r="K1200" s="154">
        <v>1</v>
      </c>
      <c r="L1200" s="154">
        <v>1</v>
      </c>
      <c r="M1200" s="154">
        <v>1</v>
      </c>
      <c r="N1200" s="207">
        <v>1341</v>
      </c>
      <c r="O1200" s="153">
        <v>1268</v>
      </c>
      <c r="P1200" s="153">
        <v>40</v>
      </c>
      <c r="Q1200" s="151">
        <v>43</v>
      </c>
      <c r="R1200" s="151">
        <v>53</v>
      </c>
      <c r="S1200" s="154">
        <v>0.945563012677107</v>
      </c>
      <c r="T1200" s="154">
        <v>0.888888888888889</v>
      </c>
      <c r="U1200" s="155">
        <v>0.895833333333333</v>
      </c>
      <c r="V1200" s="155">
        <v>0.981481481481482</v>
      </c>
      <c r="W1200" s="173">
        <v>-0.00694444444444453</v>
      </c>
      <c r="X1200" s="158">
        <v>351</v>
      </c>
      <c r="Y1200" s="208">
        <v>329</v>
      </c>
      <c r="Z1200" s="208">
        <v>353</v>
      </c>
      <c r="AA1200" s="208">
        <v>329</v>
      </c>
      <c r="AB1200" s="209">
        <v>0.937321937321937</v>
      </c>
      <c r="AC1200" s="155">
        <v>0.932011331444759</v>
      </c>
      <c r="AD1200" s="173">
        <v>0.00531060587717813</v>
      </c>
    </row>
    <row r="1201" spans="1:30">
      <c r="A1201" s="175" t="s">
        <v>1085</v>
      </c>
      <c r="B1201" s="214" t="s">
        <v>1837</v>
      </c>
      <c r="C1201" s="214" t="s">
        <v>1202</v>
      </c>
      <c r="D1201" s="153">
        <v>0</v>
      </c>
      <c r="E1201" s="153">
        <v>0</v>
      </c>
      <c r="F1201" s="151">
        <v>0</v>
      </c>
      <c r="G1201" s="151">
        <v>0</v>
      </c>
      <c r="H1201" s="151">
        <v>0</v>
      </c>
      <c r="I1201" s="151">
        <v>0</v>
      </c>
      <c r="J1201" s="172">
        <v>0.9</v>
      </c>
      <c r="K1201" s="154">
        <v>0</v>
      </c>
      <c r="L1201" s="154">
        <v>0</v>
      </c>
      <c r="M1201" s="154">
        <v>0</v>
      </c>
      <c r="N1201" s="207">
        <v>0</v>
      </c>
      <c r="O1201" s="153">
        <v>0</v>
      </c>
      <c r="P1201" s="153">
        <v>0</v>
      </c>
      <c r="Q1201" s="151">
        <v>0</v>
      </c>
      <c r="R1201" s="151">
        <v>0</v>
      </c>
      <c r="S1201" s="154">
        <v>0</v>
      </c>
      <c r="T1201" s="154">
        <v>0</v>
      </c>
      <c r="U1201" s="155">
        <v>0</v>
      </c>
      <c r="V1201" s="155">
        <v>0</v>
      </c>
      <c r="W1201" s="173">
        <v>0</v>
      </c>
      <c r="X1201" s="158">
        <v>0</v>
      </c>
      <c r="Y1201" s="208">
        <v>0</v>
      </c>
      <c r="Z1201" s="208">
        <v>0</v>
      </c>
      <c r="AA1201" s="208">
        <v>0</v>
      </c>
      <c r="AB1201" s="209">
        <v>0</v>
      </c>
      <c r="AC1201" s="155">
        <v>0</v>
      </c>
      <c r="AD1201" s="173">
        <v>0</v>
      </c>
    </row>
    <row r="1202" spans="1:30">
      <c r="A1202" s="175" t="s">
        <v>1085</v>
      </c>
      <c r="B1202" s="214" t="s">
        <v>1837</v>
      </c>
      <c r="C1202" s="214" t="s">
        <v>1203</v>
      </c>
      <c r="D1202" s="153">
        <v>41</v>
      </c>
      <c r="E1202" s="153">
        <v>41</v>
      </c>
      <c r="F1202" s="151">
        <v>47</v>
      </c>
      <c r="G1202" s="151">
        <v>47</v>
      </c>
      <c r="H1202" s="151">
        <v>50</v>
      </c>
      <c r="I1202" s="151">
        <v>50</v>
      </c>
      <c r="J1202" s="172">
        <v>0.9</v>
      </c>
      <c r="K1202" s="154">
        <v>1</v>
      </c>
      <c r="L1202" s="154">
        <v>1</v>
      </c>
      <c r="M1202" s="154">
        <v>1</v>
      </c>
      <c r="N1202" s="207">
        <v>1270</v>
      </c>
      <c r="O1202" s="153">
        <v>1186</v>
      </c>
      <c r="P1202" s="153">
        <v>38</v>
      </c>
      <c r="Q1202" s="151">
        <v>43</v>
      </c>
      <c r="R1202" s="151">
        <v>42</v>
      </c>
      <c r="S1202" s="154">
        <v>0.933858267716535</v>
      </c>
      <c r="T1202" s="154">
        <v>0.926829268292683</v>
      </c>
      <c r="U1202" s="155">
        <v>0.914893617021277</v>
      </c>
      <c r="V1202" s="155">
        <v>0.84</v>
      </c>
      <c r="W1202" s="173">
        <v>0.0119356512714064</v>
      </c>
      <c r="X1202" s="158">
        <v>326</v>
      </c>
      <c r="Y1202" s="208">
        <v>299</v>
      </c>
      <c r="Z1202" s="208">
        <v>319</v>
      </c>
      <c r="AA1202" s="208">
        <v>294</v>
      </c>
      <c r="AB1202" s="209">
        <v>0.917177914110429</v>
      </c>
      <c r="AC1202" s="155">
        <v>0.921630094043887</v>
      </c>
      <c r="AD1202" s="173">
        <v>-0.0044521799334577</v>
      </c>
    </row>
    <row r="1203" spans="1:30">
      <c r="A1203" s="175" t="s">
        <v>1085</v>
      </c>
      <c r="B1203" s="214" t="s">
        <v>1837</v>
      </c>
      <c r="C1203" s="214" t="s">
        <v>1204</v>
      </c>
      <c r="D1203" s="153">
        <v>41</v>
      </c>
      <c r="E1203" s="153">
        <v>40</v>
      </c>
      <c r="F1203" s="151">
        <v>45</v>
      </c>
      <c r="G1203" s="151">
        <v>45</v>
      </c>
      <c r="H1203" s="151">
        <v>50</v>
      </c>
      <c r="I1203" s="151">
        <v>50</v>
      </c>
      <c r="J1203" s="172">
        <v>0.9</v>
      </c>
      <c r="K1203" s="154">
        <v>0.975609756097561</v>
      </c>
      <c r="L1203" s="154">
        <v>1</v>
      </c>
      <c r="M1203" s="154">
        <v>1</v>
      </c>
      <c r="N1203" s="207">
        <v>1241</v>
      </c>
      <c r="O1203" s="153">
        <v>1169</v>
      </c>
      <c r="P1203" s="153">
        <v>24</v>
      </c>
      <c r="Q1203" s="151">
        <v>43</v>
      </c>
      <c r="R1203" s="151">
        <v>50</v>
      </c>
      <c r="S1203" s="154">
        <v>0.941982272360999</v>
      </c>
      <c r="T1203" s="154">
        <v>0.585365853658537</v>
      </c>
      <c r="U1203" s="155">
        <v>0.955555555555556</v>
      </c>
      <c r="V1203" s="155">
        <v>1</v>
      </c>
      <c r="W1203" s="173">
        <v>-0.370189701897019</v>
      </c>
      <c r="X1203" s="158">
        <v>323</v>
      </c>
      <c r="Y1203" s="208">
        <v>297</v>
      </c>
      <c r="Z1203" s="208">
        <v>317</v>
      </c>
      <c r="AA1203" s="208">
        <v>309</v>
      </c>
      <c r="AB1203" s="209">
        <v>0.919504643962848</v>
      </c>
      <c r="AC1203" s="155">
        <v>0.974763406940063</v>
      </c>
      <c r="AD1203" s="173">
        <v>-0.0552587629772149</v>
      </c>
    </row>
    <row r="1204" spans="1:30">
      <c r="A1204" s="175" t="s">
        <v>1085</v>
      </c>
      <c r="B1204" s="214" t="s">
        <v>1837</v>
      </c>
      <c r="C1204" s="214" t="s">
        <v>1205</v>
      </c>
      <c r="D1204" s="153">
        <v>25</v>
      </c>
      <c r="E1204" s="153">
        <v>25</v>
      </c>
      <c r="F1204" s="151">
        <v>25</v>
      </c>
      <c r="G1204" s="151">
        <v>25</v>
      </c>
      <c r="H1204" s="151">
        <v>24</v>
      </c>
      <c r="I1204" s="151">
        <v>24</v>
      </c>
      <c r="J1204" s="172">
        <v>0.9</v>
      </c>
      <c r="K1204" s="154">
        <v>1</v>
      </c>
      <c r="L1204" s="154">
        <v>1</v>
      </c>
      <c r="M1204" s="154">
        <v>1</v>
      </c>
      <c r="N1204" s="207">
        <v>676</v>
      </c>
      <c r="O1204" s="153">
        <v>662</v>
      </c>
      <c r="P1204" s="153">
        <v>23</v>
      </c>
      <c r="Q1204" s="151">
        <v>25</v>
      </c>
      <c r="R1204" s="151">
        <v>24</v>
      </c>
      <c r="S1204" s="154">
        <v>0.979289940828402</v>
      </c>
      <c r="T1204" s="154">
        <v>0.92</v>
      </c>
      <c r="U1204" s="155">
        <v>1</v>
      </c>
      <c r="V1204" s="155">
        <v>1</v>
      </c>
      <c r="W1204" s="173">
        <v>-0.08</v>
      </c>
      <c r="X1204" s="158">
        <v>167</v>
      </c>
      <c r="Y1204" s="208">
        <v>161</v>
      </c>
      <c r="Z1204" s="208">
        <v>176</v>
      </c>
      <c r="AA1204" s="208">
        <v>174</v>
      </c>
      <c r="AB1204" s="209">
        <v>0.964071856287425</v>
      </c>
      <c r="AC1204" s="155">
        <v>0.988636363636364</v>
      </c>
      <c r="AD1204" s="173">
        <v>-0.0245645073489384</v>
      </c>
    </row>
    <row r="1205" spans="1:30">
      <c r="A1205" s="175" t="s">
        <v>1085</v>
      </c>
      <c r="B1205" s="214" t="s">
        <v>1837</v>
      </c>
      <c r="C1205" s="214" t="s">
        <v>1206</v>
      </c>
      <c r="D1205" s="153">
        <v>39</v>
      </c>
      <c r="E1205" s="153">
        <v>39</v>
      </c>
      <c r="F1205" s="151">
        <v>41</v>
      </c>
      <c r="G1205" s="151">
        <v>41</v>
      </c>
      <c r="H1205" s="151">
        <v>44</v>
      </c>
      <c r="I1205" s="151">
        <v>44</v>
      </c>
      <c r="J1205" s="172">
        <v>0.9</v>
      </c>
      <c r="K1205" s="154">
        <v>1</v>
      </c>
      <c r="L1205" s="154">
        <v>1</v>
      </c>
      <c r="M1205" s="154">
        <v>1</v>
      </c>
      <c r="N1205" s="207">
        <v>1194</v>
      </c>
      <c r="O1205" s="153">
        <v>1137</v>
      </c>
      <c r="P1205" s="153">
        <v>36</v>
      </c>
      <c r="Q1205" s="151">
        <v>38</v>
      </c>
      <c r="R1205" s="151">
        <v>42</v>
      </c>
      <c r="S1205" s="154">
        <v>0.952261306532663</v>
      </c>
      <c r="T1205" s="154">
        <v>0.923076923076923</v>
      </c>
      <c r="U1205" s="155">
        <v>0.926829268292683</v>
      </c>
      <c r="V1205" s="155">
        <v>0.954545454545455</v>
      </c>
      <c r="W1205" s="173">
        <v>-0.00375234521575984</v>
      </c>
      <c r="X1205" s="158">
        <v>302</v>
      </c>
      <c r="Y1205" s="208">
        <v>287</v>
      </c>
      <c r="Z1205" s="208">
        <v>310</v>
      </c>
      <c r="AA1205" s="208">
        <v>295</v>
      </c>
      <c r="AB1205" s="209">
        <v>0.950331125827815</v>
      </c>
      <c r="AC1205" s="155">
        <v>0.951612903225806</v>
      </c>
      <c r="AD1205" s="173">
        <v>-0.00128177739799196</v>
      </c>
    </row>
    <row r="1206" spans="1:30">
      <c r="A1206" s="175" t="s">
        <v>1085</v>
      </c>
      <c r="B1206" s="214" t="s">
        <v>1837</v>
      </c>
      <c r="C1206" s="214" t="s">
        <v>1207</v>
      </c>
      <c r="D1206" s="153">
        <v>43</v>
      </c>
      <c r="E1206" s="153">
        <v>42</v>
      </c>
      <c r="F1206" s="151">
        <v>49</v>
      </c>
      <c r="G1206" s="151">
        <v>48</v>
      </c>
      <c r="H1206" s="151">
        <v>55</v>
      </c>
      <c r="I1206" s="151">
        <v>54</v>
      </c>
      <c r="J1206" s="172">
        <v>0.9</v>
      </c>
      <c r="K1206" s="154">
        <v>0.976744186046512</v>
      </c>
      <c r="L1206" s="154">
        <v>0.979591836734694</v>
      </c>
      <c r="M1206" s="154">
        <v>0.981818181818182</v>
      </c>
      <c r="N1206" s="207">
        <v>1338</v>
      </c>
      <c r="O1206" s="153">
        <v>1230</v>
      </c>
      <c r="P1206" s="153">
        <v>38</v>
      </c>
      <c r="Q1206" s="151">
        <v>45</v>
      </c>
      <c r="R1206" s="151">
        <v>52</v>
      </c>
      <c r="S1206" s="154">
        <v>0.919282511210762</v>
      </c>
      <c r="T1206" s="154">
        <v>0.883720930232558</v>
      </c>
      <c r="U1206" s="155">
        <v>0.918367346938776</v>
      </c>
      <c r="V1206" s="155">
        <v>0.945454545454545</v>
      </c>
      <c r="W1206" s="173">
        <v>-0.0346464167062174</v>
      </c>
      <c r="X1206" s="158">
        <v>352</v>
      </c>
      <c r="Y1206" s="208">
        <v>324</v>
      </c>
      <c r="Z1206" s="208">
        <v>344</v>
      </c>
      <c r="AA1206" s="208">
        <v>315</v>
      </c>
      <c r="AB1206" s="209">
        <v>0.920454545454545</v>
      </c>
      <c r="AC1206" s="155">
        <v>0.915697674418605</v>
      </c>
      <c r="AD1206" s="173">
        <v>0.0047568710359408</v>
      </c>
    </row>
    <row r="1207" spans="1:30">
      <c r="A1207" s="175" t="s">
        <v>1085</v>
      </c>
      <c r="B1207" s="214" t="s">
        <v>1838</v>
      </c>
      <c r="C1207" s="214" t="s">
        <v>1208</v>
      </c>
      <c r="D1207" s="153">
        <v>66</v>
      </c>
      <c r="E1207" s="153">
        <v>61</v>
      </c>
      <c r="F1207" s="151">
        <v>71</v>
      </c>
      <c r="G1207" s="151">
        <v>65</v>
      </c>
      <c r="H1207" s="151">
        <v>79</v>
      </c>
      <c r="I1207" s="151">
        <v>73</v>
      </c>
      <c r="J1207" s="172">
        <v>0.9</v>
      </c>
      <c r="K1207" s="154">
        <v>0.924242424242424</v>
      </c>
      <c r="L1207" s="154">
        <v>0.915492957746479</v>
      </c>
      <c r="M1207" s="154">
        <v>0.924050632911392</v>
      </c>
      <c r="N1207" s="207">
        <v>1890</v>
      </c>
      <c r="O1207" s="153">
        <v>1757</v>
      </c>
      <c r="P1207" s="153">
        <v>60</v>
      </c>
      <c r="Q1207" s="151">
        <v>65</v>
      </c>
      <c r="R1207" s="151">
        <v>71</v>
      </c>
      <c r="S1207" s="154">
        <v>0.92962962962963</v>
      </c>
      <c r="T1207" s="154">
        <v>0.909090909090909</v>
      </c>
      <c r="U1207" s="155">
        <v>0.915492957746479</v>
      </c>
      <c r="V1207" s="155">
        <v>0.89873417721519</v>
      </c>
      <c r="W1207" s="173">
        <v>-0.00640204865556981</v>
      </c>
      <c r="X1207" s="158">
        <v>499</v>
      </c>
      <c r="Y1207" s="208">
        <v>458</v>
      </c>
      <c r="Z1207" s="208">
        <v>490</v>
      </c>
      <c r="AA1207" s="208">
        <v>448</v>
      </c>
      <c r="AB1207" s="209">
        <v>0.917835671342685</v>
      </c>
      <c r="AC1207" s="155">
        <v>0.914285714285714</v>
      </c>
      <c r="AD1207" s="173">
        <v>0.00354995705697114</v>
      </c>
    </row>
    <row r="1208" spans="1:30">
      <c r="A1208" s="175" t="s">
        <v>1085</v>
      </c>
      <c r="B1208" s="214" t="s">
        <v>1838</v>
      </c>
      <c r="C1208" s="214" t="s">
        <v>1209</v>
      </c>
      <c r="D1208" s="153">
        <v>53</v>
      </c>
      <c r="E1208" s="153">
        <v>48</v>
      </c>
      <c r="F1208" s="151">
        <v>55</v>
      </c>
      <c r="G1208" s="151">
        <v>51</v>
      </c>
      <c r="H1208" s="151">
        <v>57</v>
      </c>
      <c r="I1208" s="151">
        <v>53</v>
      </c>
      <c r="J1208" s="172">
        <v>0.9</v>
      </c>
      <c r="K1208" s="154">
        <v>0.905660377358491</v>
      </c>
      <c r="L1208" s="154">
        <v>0.927272727272727</v>
      </c>
      <c r="M1208" s="154">
        <v>0.929824561403509</v>
      </c>
      <c r="N1208" s="207">
        <v>1467</v>
      </c>
      <c r="O1208" s="153">
        <v>1374</v>
      </c>
      <c r="P1208" s="153">
        <v>47</v>
      </c>
      <c r="Q1208" s="151">
        <v>51</v>
      </c>
      <c r="R1208" s="151">
        <v>53</v>
      </c>
      <c r="S1208" s="154">
        <v>0.936605316973415</v>
      </c>
      <c r="T1208" s="154">
        <v>0.886792452830189</v>
      </c>
      <c r="U1208" s="155">
        <v>0.927272727272727</v>
      </c>
      <c r="V1208" s="155">
        <v>0.929824561403509</v>
      </c>
      <c r="W1208" s="173">
        <v>-0.0404802744425385</v>
      </c>
      <c r="X1208" s="158">
        <v>371</v>
      </c>
      <c r="Y1208" s="208">
        <v>344</v>
      </c>
      <c r="Z1208" s="208">
        <v>379</v>
      </c>
      <c r="AA1208" s="208">
        <v>350</v>
      </c>
      <c r="AB1208" s="209">
        <v>0.92722371967655</v>
      </c>
      <c r="AC1208" s="155">
        <v>0.923482849604222</v>
      </c>
      <c r="AD1208" s="173">
        <v>0.00374087007232815</v>
      </c>
    </row>
    <row r="1209" spans="1:30">
      <c r="A1209" s="175" t="s">
        <v>1085</v>
      </c>
      <c r="B1209" s="214" t="s">
        <v>1838</v>
      </c>
      <c r="C1209" s="214" t="s">
        <v>1210</v>
      </c>
      <c r="D1209" s="153">
        <v>76</v>
      </c>
      <c r="E1209" s="153">
        <v>74</v>
      </c>
      <c r="F1209" s="151">
        <v>79</v>
      </c>
      <c r="G1209" s="151">
        <v>76</v>
      </c>
      <c r="H1209" s="151">
        <v>77</v>
      </c>
      <c r="I1209" s="151">
        <v>76</v>
      </c>
      <c r="J1209" s="172">
        <v>0.9</v>
      </c>
      <c r="K1209" s="154">
        <v>0.973684210526316</v>
      </c>
      <c r="L1209" s="154">
        <v>0.962025316455696</v>
      </c>
      <c r="M1209" s="154">
        <v>0.987012987012987</v>
      </c>
      <c r="N1209" s="207">
        <v>2070</v>
      </c>
      <c r="O1209" s="153">
        <v>2030</v>
      </c>
      <c r="P1209" s="153">
        <v>73</v>
      </c>
      <c r="Q1209" s="151">
        <v>76</v>
      </c>
      <c r="R1209" s="151">
        <v>76</v>
      </c>
      <c r="S1209" s="154">
        <v>0.980676328502415</v>
      </c>
      <c r="T1209" s="154">
        <v>0.960526315789474</v>
      </c>
      <c r="U1209" s="155">
        <v>0.962025316455696</v>
      </c>
      <c r="V1209" s="155">
        <v>0.987012987012987</v>
      </c>
      <c r="W1209" s="173">
        <v>-0.00149900066622255</v>
      </c>
      <c r="X1209" s="158">
        <v>539</v>
      </c>
      <c r="Y1209" s="208">
        <v>523</v>
      </c>
      <c r="Z1209" s="208">
        <v>538</v>
      </c>
      <c r="AA1209" s="208">
        <v>524</v>
      </c>
      <c r="AB1209" s="209">
        <v>0.970315398886827</v>
      </c>
      <c r="AC1209" s="155">
        <v>0.973977695167286</v>
      </c>
      <c r="AD1209" s="173">
        <v>-0.00366229628045878</v>
      </c>
    </row>
    <row r="1210" spans="1:30">
      <c r="A1210" s="175" t="s">
        <v>1085</v>
      </c>
      <c r="B1210" s="214" t="s">
        <v>1838</v>
      </c>
      <c r="C1210" s="214" t="s">
        <v>1211</v>
      </c>
      <c r="D1210" s="153">
        <v>29</v>
      </c>
      <c r="E1210" s="153">
        <v>29</v>
      </c>
      <c r="F1210" s="151">
        <v>28</v>
      </c>
      <c r="G1210" s="151">
        <v>28</v>
      </c>
      <c r="H1210" s="151">
        <v>28</v>
      </c>
      <c r="I1210" s="151">
        <v>28</v>
      </c>
      <c r="J1210" s="172">
        <v>0.9</v>
      </c>
      <c r="K1210" s="154">
        <v>1</v>
      </c>
      <c r="L1210" s="154">
        <v>1</v>
      </c>
      <c r="M1210" s="154">
        <v>1</v>
      </c>
      <c r="N1210" s="207">
        <v>723</v>
      </c>
      <c r="O1210" s="153">
        <v>706</v>
      </c>
      <c r="P1210" s="153">
        <v>28</v>
      </c>
      <c r="Q1210" s="151">
        <v>27</v>
      </c>
      <c r="R1210" s="151">
        <v>28</v>
      </c>
      <c r="S1210" s="154">
        <v>0.976486860304288</v>
      </c>
      <c r="T1210" s="154">
        <v>0.96551724137931</v>
      </c>
      <c r="U1210" s="155">
        <v>0.964285714285714</v>
      </c>
      <c r="V1210" s="155">
        <v>1</v>
      </c>
      <c r="W1210" s="173">
        <v>0.00123152709359609</v>
      </c>
      <c r="X1210" s="158">
        <v>184</v>
      </c>
      <c r="Y1210" s="208">
        <v>179</v>
      </c>
      <c r="Z1210" s="208">
        <v>188</v>
      </c>
      <c r="AA1210" s="208">
        <v>186</v>
      </c>
      <c r="AB1210" s="209">
        <v>0.972826086956522</v>
      </c>
      <c r="AC1210" s="155">
        <v>0.98936170212766</v>
      </c>
      <c r="AD1210" s="173">
        <v>-0.0165356151711379</v>
      </c>
    </row>
    <row r="1211" spans="1:30">
      <c r="A1211" s="175" t="s">
        <v>1085</v>
      </c>
      <c r="B1211" s="214" t="s">
        <v>1838</v>
      </c>
      <c r="C1211" s="214" t="s">
        <v>1212</v>
      </c>
      <c r="D1211" s="153">
        <v>48</v>
      </c>
      <c r="E1211" s="153">
        <v>47</v>
      </c>
      <c r="F1211" s="151">
        <v>54</v>
      </c>
      <c r="G1211" s="151">
        <v>54</v>
      </c>
      <c r="H1211" s="151">
        <v>54</v>
      </c>
      <c r="I1211" s="151">
        <v>54</v>
      </c>
      <c r="J1211" s="172">
        <v>0.9</v>
      </c>
      <c r="K1211" s="154">
        <v>0.979166666666667</v>
      </c>
      <c r="L1211" s="154">
        <v>1</v>
      </c>
      <c r="M1211" s="154">
        <v>1</v>
      </c>
      <c r="N1211" s="207">
        <v>1361</v>
      </c>
      <c r="O1211" s="153">
        <v>1300</v>
      </c>
      <c r="P1211" s="153">
        <v>44</v>
      </c>
      <c r="Q1211" s="151">
        <v>53</v>
      </c>
      <c r="R1211" s="151">
        <v>53</v>
      </c>
      <c r="S1211" s="154">
        <v>0.955180014695077</v>
      </c>
      <c r="T1211" s="154">
        <v>0.916666666666667</v>
      </c>
      <c r="U1211" s="155">
        <v>0.981481481481482</v>
      </c>
      <c r="V1211" s="155">
        <v>0.981481481481482</v>
      </c>
      <c r="W1211" s="173">
        <v>-0.0648148148148149</v>
      </c>
      <c r="X1211" s="158">
        <v>352</v>
      </c>
      <c r="Y1211" s="208">
        <v>340</v>
      </c>
      <c r="Z1211" s="208">
        <v>350</v>
      </c>
      <c r="AA1211" s="208">
        <v>333</v>
      </c>
      <c r="AB1211" s="209">
        <v>0.965909090909091</v>
      </c>
      <c r="AC1211" s="155">
        <v>0.951428571428571</v>
      </c>
      <c r="AD1211" s="173">
        <v>0.0144805194805195</v>
      </c>
    </row>
    <row r="1212" spans="1:30">
      <c r="A1212" s="175" t="s">
        <v>1085</v>
      </c>
      <c r="B1212" s="214" t="s">
        <v>1838</v>
      </c>
      <c r="C1212" s="214" t="s">
        <v>1213</v>
      </c>
      <c r="D1212" s="153">
        <v>38</v>
      </c>
      <c r="E1212" s="153">
        <v>36</v>
      </c>
      <c r="F1212" s="151">
        <v>40</v>
      </c>
      <c r="G1212" s="151">
        <v>39</v>
      </c>
      <c r="H1212" s="151">
        <v>41</v>
      </c>
      <c r="I1212" s="151">
        <v>40</v>
      </c>
      <c r="J1212" s="172">
        <v>0.9</v>
      </c>
      <c r="K1212" s="154">
        <v>0.947368421052632</v>
      </c>
      <c r="L1212" s="154">
        <v>0.975</v>
      </c>
      <c r="M1212" s="154">
        <v>0.975609756097561</v>
      </c>
      <c r="N1212" s="207">
        <v>1096</v>
      </c>
      <c r="O1212" s="153">
        <v>1054</v>
      </c>
      <c r="P1212" s="153">
        <v>35</v>
      </c>
      <c r="Q1212" s="151">
        <v>38</v>
      </c>
      <c r="R1212" s="151">
        <v>40</v>
      </c>
      <c r="S1212" s="154">
        <v>0.961678832116788</v>
      </c>
      <c r="T1212" s="154">
        <v>0.921052631578947</v>
      </c>
      <c r="U1212" s="155">
        <v>0.95</v>
      </c>
      <c r="V1212" s="155">
        <v>0.975609756097561</v>
      </c>
      <c r="W1212" s="173">
        <v>-0.0289473684210526</v>
      </c>
      <c r="X1212" s="158">
        <v>278</v>
      </c>
      <c r="Y1212" s="208">
        <v>266</v>
      </c>
      <c r="Z1212" s="208">
        <v>287</v>
      </c>
      <c r="AA1212" s="208">
        <v>275</v>
      </c>
      <c r="AB1212" s="209">
        <v>0.956834532374101</v>
      </c>
      <c r="AC1212" s="155">
        <v>0.958188153310105</v>
      </c>
      <c r="AD1212" s="173">
        <v>-0.00135362093600377</v>
      </c>
    </row>
    <row r="1213" spans="1:30">
      <c r="A1213" s="175" t="s">
        <v>1085</v>
      </c>
      <c r="B1213" s="214" t="s">
        <v>1838</v>
      </c>
      <c r="C1213" s="214" t="s">
        <v>1214</v>
      </c>
      <c r="D1213" s="153">
        <v>18</v>
      </c>
      <c r="E1213" s="153">
        <v>17</v>
      </c>
      <c r="F1213" s="151">
        <v>20</v>
      </c>
      <c r="G1213" s="151">
        <v>19</v>
      </c>
      <c r="H1213" s="151">
        <v>20</v>
      </c>
      <c r="I1213" s="151">
        <v>19</v>
      </c>
      <c r="J1213" s="172">
        <v>0.9</v>
      </c>
      <c r="K1213" s="154">
        <v>0.944444444444444</v>
      </c>
      <c r="L1213" s="154">
        <v>0.95</v>
      </c>
      <c r="M1213" s="154">
        <v>0.95</v>
      </c>
      <c r="N1213" s="207">
        <v>501</v>
      </c>
      <c r="O1213" s="153">
        <v>470</v>
      </c>
      <c r="P1213" s="153">
        <v>16</v>
      </c>
      <c r="Q1213" s="151">
        <v>19</v>
      </c>
      <c r="R1213" s="151">
        <v>18</v>
      </c>
      <c r="S1213" s="154">
        <v>0.93812375249501</v>
      </c>
      <c r="T1213" s="154">
        <v>0.888888888888889</v>
      </c>
      <c r="U1213" s="155">
        <v>0.95</v>
      </c>
      <c r="V1213" s="155">
        <v>0.9</v>
      </c>
      <c r="W1213" s="173">
        <v>-0.0611111111111111</v>
      </c>
      <c r="X1213" s="158">
        <v>129</v>
      </c>
      <c r="Y1213" s="208">
        <v>119</v>
      </c>
      <c r="Z1213" s="208">
        <v>132</v>
      </c>
      <c r="AA1213" s="208">
        <v>120</v>
      </c>
      <c r="AB1213" s="209">
        <v>0.922480620155039</v>
      </c>
      <c r="AC1213" s="155">
        <v>0.909090909090909</v>
      </c>
      <c r="AD1213" s="173">
        <v>0.0133897110641297</v>
      </c>
    </row>
    <row r="1214" spans="1:30">
      <c r="A1214" s="175" t="s">
        <v>1085</v>
      </c>
      <c r="B1214" s="214" t="s">
        <v>1838</v>
      </c>
      <c r="C1214" s="214" t="s">
        <v>1215</v>
      </c>
      <c r="D1214" s="153">
        <v>49</v>
      </c>
      <c r="E1214" s="153">
        <v>48</v>
      </c>
      <c r="F1214" s="151">
        <v>53</v>
      </c>
      <c r="G1214" s="151">
        <v>51</v>
      </c>
      <c r="H1214" s="151">
        <v>59</v>
      </c>
      <c r="I1214" s="151">
        <v>58</v>
      </c>
      <c r="J1214" s="172">
        <v>0.9</v>
      </c>
      <c r="K1214" s="154">
        <v>0.979591836734694</v>
      </c>
      <c r="L1214" s="154">
        <v>0.962264150943396</v>
      </c>
      <c r="M1214" s="154">
        <v>0.983050847457627</v>
      </c>
      <c r="N1214" s="207">
        <v>1445</v>
      </c>
      <c r="O1214" s="153">
        <v>1397</v>
      </c>
      <c r="P1214" s="153">
        <v>48</v>
      </c>
      <c r="Q1214" s="151">
        <v>51</v>
      </c>
      <c r="R1214" s="151">
        <v>58</v>
      </c>
      <c r="S1214" s="154">
        <v>0.966782006920415</v>
      </c>
      <c r="T1214" s="154">
        <v>0.979591836734694</v>
      </c>
      <c r="U1214" s="155">
        <v>0.962264150943396</v>
      </c>
      <c r="V1214" s="155">
        <v>0.983050847457627</v>
      </c>
      <c r="W1214" s="173">
        <v>0.0173276857912976</v>
      </c>
      <c r="X1214" s="158">
        <v>372</v>
      </c>
      <c r="Y1214" s="208">
        <v>363</v>
      </c>
      <c r="Z1214" s="208">
        <v>375</v>
      </c>
      <c r="AA1214" s="208">
        <v>365</v>
      </c>
      <c r="AB1214" s="209">
        <v>0.975806451612903</v>
      </c>
      <c r="AC1214" s="155">
        <v>0.973333333333333</v>
      </c>
      <c r="AD1214" s="173">
        <v>0.00247311827956986</v>
      </c>
    </row>
    <row r="1215" spans="1:30">
      <c r="A1215" s="175" t="s">
        <v>1085</v>
      </c>
      <c r="B1215" s="214" t="s">
        <v>1838</v>
      </c>
      <c r="C1215" s="214" t="s">
        <v>1216</v>
      </c>
      <c r="D1215" s="153">
        <v>77</v>
      </c>
      <c r="E1215" s="153">
        <v>72</v>
      </c>
      <c r="F1215" s="151">
        <v>78</v>
      </c>
      <c r="G1215" s="151">
        <v>73</v>
      </c>
      <c r="H1215" s="151">
        <v>81</v>
      </c>
      <c r="I1215" s="151">
        <v>77</v>
      </c>
      <c r="J1215" s="172">
        <v>0.9</v>
      </c>
      <c r="K1215" s="154">
        <v>0.935064935064935</v>
      </c>
      <c r="L1215" s="154">
        <v>0.935897435897436</v>
      </c>
      <c r="M1215" s="154">
        <v>0.950617283950617</v>
      </c>
      <c r="N1215" s="207">
        <v>2106</v>
      </c>
      <c r="O1215" s="153">
        <v>1891</v>
      </c>
      <c r="P1215" s="153">
        <v>67</v>
      </c>
      <c r="Q1215" s="151">
        <v>69</v>
      </c>
      <c r="R1215" s="151">
        <v>72</v>
      </c>
      <c r="S1215" s="154">
        <v>0.897910731244065</v>
      </c>
      <c r="T1215" s="154">
        <v>0.87012987012987</v>
      </c>
      <c r="U1215" s="155">
        <v>0.884615384615385</v>
      </c>
      <c r="V1215" s="155">
        <v>0.888888888888889</v>
      </c>
      <c r="W1215" s="173">
        <v>-0.0144855144855145</v>
      </c>
      <c r="X1215" s="158">
        <v>547</v>
      </c>
      <c r="Y1215" s="208">
        <v>485</v>
      </c>
      <c r="Z1215" s="208">
        <v>540</v>
      </c>
      <c r="AA1215" s="208">
        <v>486</v>
      </c>
      <c r="AB1215" s="209">
        <v>0.886654478976234</v>
      </c>
      <c r="AC1215" s="155">
        <v>0.9</v>
      </c>
      <c r="AD1215" s="173">
        <v>-0.0133455210237661</v>
      </c>
    </row>
    <row r="1216" spans="1:30">
      <c r="A1216" s="175" t="s">
        <v>1085</v>
      </c>
      <c r="B1216" s="214" t="s">
        <v>1838</v>
      </c>
      <c r="C1216" s="214" t="s">
        <v>1217</v>
      </c>
      <c r="D1216" s="153">
        <v>31</v>
      </c>
      <c r="E1216" s="153">
        <v>29</v>
      </c>
      <c r="F1216" s="151">
        <v>33</v>
      </c>
      <c r="G1216" s="151">
        <v>31</v>
      </c>
      <c r="H1216" s="151">
        <v>36</v>
      </c>
      <c r="I1216" s="151">
        <v>34</v>
      </c>
      <c r="J1216" s="172">
        <v>0.9</v>
      </c>
      <c r="K1216" s="154">
        <v>0.935483870967742</v>
      </c>
      <c r="L1216" s="154">
        <v>0.939393939393939</v>
      </c>
      <c r="M1216" s="154">
        <v>0.944444444444444</v>
      </c>
      <c r="N1216" s="207">
        <v>915</v>
      </c>
      <c r="O1216" s="153">
        <v>855</v>
      </c>
      <c r="P1216" s="153">
        <v>29</v>
      </c>
      <c r="Q1216" s="151">
        <v>31</v>
      </c>
      <c r="R1216" s="151">
        <v>34</v>
      </c>
      <c r="S1216" s="154">
        <v>0.934426229508197</v>
      </c>
      <c r="T1216" s="154">
        <v>0.935483870967742</v>
      </c>
      <c r="U1216" s="155">
        <v>0.939393939393939</v>
      </c>
      <c r="V1216" s="155">
        <v>0.944444444444444</v>
      </c>
      <c r="W1216" s="173">
        <v>-0.00391006842619757</v>
      </c>
      <c r="X1216" s="158">
        <v>234</v>
      </c>
      <c r="Y1216" s="208">
        <v>220</v>
      </c>
      <c r="Z1216" s="208">
        <v>237</v>
      </c>
      <c r="AA1216" s="208">
        <v>220</v>
      </c>
      <c r="AB1216" s="209">
        <v>0.94017094017094</v>
      </c>
      <c r="AC1216" s="155">
        <v>0.928270042194093</v>
      </c>
      <c r="AD1216" s="173">
        <v>0.0119008979768473</v>
      </c>
    </row>
    <row r="1217" spans="1:30">
      <c r="A1217" s="175" t="s">
        <v>1085</v>
      </c>
      <c r="B1217" s="214" t="s">
        <v>1838</v>
      </c>
      <c r="C1217" s="214" t="s">
        <v>1218</v>
      </c>
      <c r="D1217" s="153">
        <v>70</v>
      </c>
      <c r="E1217" s="153">
        <v>64</v>
      </c>
      <c r="F1217" s="151">
        <v>76</v>
      </c>
      <c r="G1217" s="151">
        <v>71</v>
      </c>
      <c r="H1217" s="151">
        <v>76</v>
      </c>
      <c r="I1217" s="151">
        <v>71</v>
      </c>
      <c r="J1217" s="172">
        <v>0.9</v>
      </c>
      <c r="K1217" s="154">
        <v>0.914285714285714</v>
      </c>
      <c r="L1217" s="154">
        <v>0.934210526315789</v>
      </c>
      <c r="M1217" s="154">
        <v>0.934210526315789</v>
      </c>
      <c r="N1217" s="207">
        <v>1962</v>
      </c>
      <c r="O1217" s="153">
        <v>1852</v>
      </c>
      <c r="P1217" s="153">
        <v>63</v>
      </c>
      <c r="Q1217" s="151">
        <v>70</v>
      </c>
      <c r="R1217" s="151">
        <v>67</v>
      </c>
      <c r="S1217" s="154">
        <v>0.943934760448522</v>
      </c>
      <c r="T1217" s="154">
        <v>0.9</v>
      </c>
      <c r="U1217" s="155">
        <v>0.921052631578947</v>
      </c>
      <c r="V1217" s="155">
        <v>0.881578947368421</v>
      </c>
      <c r="W1217" s="173">
        <v>-0.0210526315789473</v>
      </c>
      <c r="X1217" s="158">
        <v>511</v>
      </c>
      <c r="Y1217" s="208">
        <v>474</v>
      </c>
      <c r="Z1217" s="208">
        <v>517</v>
      </c>
      <c r="AA1217" s="208">
        <v>486</v>
      </c>
      <c r="AB1217" s="209">
        <v>0.927592954990215</v>
      </c>
      <c r="AC1217" s="155">
        <v>0.940038684719536</v>
      </c>
      <c r="AD1217" s="173">
        <v>-0.0124457297293206</v>
      </c>
    </row>
    <row r="1218" spans="1:30">
      <c r="A1218" s="175" t="s">
        <v>1085</v>
      </c>
      <c r="B1218" s="214" t="s">
        <v>1839</v>
      </c>
      <c r="C1218" s="214" t="s">
        <v>1219</v>
      </c>
      <c r="D1218" s="153">
        <v>26</v>
      </c>
      <c r="E1218" s="153">
        <v>25</v>
      </c>
      <c r="F1218" s="151">
        <v>28</v>
      </c>
      <c r="G1218" s="151">
        <v>28</v>
      </c>
      <c r="H1218" s="151">
        <v>29</v>
      </c>
      <c r="I1218" s="151">
        <v>29</v>
      </c>
      <c r="J1218" s="172">
        <v>0.9</v>
      </c>
      <c r="K1218" s="154">
        <v>0.961538461538462</v>
      </c>
      <c r="L1218" s="154">
        <v>1</v>
      </c>
      <c r="M1218" s="154">
        <v>1</v>
      </c>
      <c r="N1218" s="207">
        <v>745</v>
      </c>
      <c r="O1218" s="153">
        <v>729</v>
      </c>
      <c r="P1218" s="153">
        <v>24</v>
      </c>
      <c r="Q1218" s="151">
        <v>27</v>
      </c>
      <c r="R1218" s="151">
        <v>28</v>
      </c>
      <c r="S1218" s="154">
        <v>0.978523489932886</v>
      </c>
      <c r="T1218" s="154">
        <v>0.923076923076923</v>
      </c>
      <c r="U1218" s="155">
        <v>0.964285714285714</v>
      </c>
      <c r="V1218" s="155">
        <v>0.96551724137931</v>
      </c>
      <c r="W1218" s="173">
        <v>-0.0412087912087912</v>
      </c>
      <c r="X1218" s="158">
        <v>192</v>
      </c>
      <c r="Y1218" s="208">
        <v>183</v>
      </c>
      <c r="Z1218" s="208">
        <v>195</v>
      </c>
      <c r="AA1218" s="208">
        <v>192</v>
      </c>
      <c r="AB1218" s="209">
        <v>0.953125</v>
      </c>
      <c r="AC1218" s="155">
        <v>0.984615384615385</v>
      </c>
      <c r="AD1218" s="173">
        <v>-0.0314903846153847</v>
      </c>
    </row>
    <row r="1219" spans="1:30">
      <c r="A1219" s="175" t="s">
        <v>1085</v>
      </c>
      <c r="B1219" s="214" t="s">
        <v>1839</v>
      </c>
      <c r="C1219" s="214" t="s">
        <v>1220</v>
      </c>
      <c r="D1219" s="153">
        <v>65</v>
      </c>
      <c r="E1219" s="153">
        <v>64</v>
      </c>
      <c r="F1219" s="151">
        <v>69</v>
      </c>
      <c r="G1219" s="151">
        <v>68</v>
      </c>
      <c r="H1219" s="151">
        <v>71</v>
      </c>
      <c r="I1219" s="151">
        <v>70</v>
      </c>
      <c r="J1219" s="172">
        <v>0.9</v>
      </c>
      <c r="K1219" s="154">
        <v>0.984615384615385</v>
      </c>
      <c r="L1219" s="154">
        <v>0.985507246376812</v>
      </c>
      <c r="M1219" s="154">
        <v>0.985915492957746</v>
      </c>
      <c r="N1219" s="207">
        <v>1868</v>
      </c>
      <c r="O1219" s="153">
        <v>1825</v>
      </c>
      <c r="P1219" s="153">
        <v>63</v>
      </c>
      <c r="Q1219" s="151">
        <v>63</v>
      </c>
      <c r="R1219" s="151">
        <v>67</v>
      </c>
      <c r="S1219" s="154">
        <v>0.976980728051392</v>
      </c>
      <c r="T1219" s="154">
        <v>0.969230769230769</v>
      </c>
      <c r="U1219" s="155">
        <v>0.91304347826087</v>
      </c>
      <c r="V1219" s="155">
        <v>0.943661971830986</v>
      </c>
      <c r="W1219" s="173">
        <v>0.0561872909698997</v>
      </c>
      <c r="X1219" s="158">
        <v>480</v>
      </c>
      <c r="Y1219" s="208">
        <v>460</v>
      </c>
      <c r="Z1219" s="208">
        <v>491</v>
      </c>
      <c r="AA1219" s="208">
        <v>480</v>
      </c>
      <c r="AB1219" s="209">
        <v>0.958333333333333</v>
      </c>
      <c r="AC1219" s="155">
        <v>0.977596741344195</v>
      </c>
      <c r="AD1219" s="173">
        <v>-0.0192634080108621</v>
      </c>
    </row>
    <row r="1220" spans="1:30">
      <c r="A1220" s="175" t="s">
        <v>1085</v>
      </c>
      <c r="B1220" s="214" t="s">
        <v>1839</v>
      </c>
      <c r="C1220" s="214" t="s">
        <v>1221</v>
      </c>
      <c r="D1220" s="153">
        <v>41</v>
      </c>
      <c r="E1220" s="153">
        <v>41</v>
      </c>
      <c r="F1220" s="151">
        <v>40</v>
      </c>
      <c r="G1220" s="151">
        <v>40</v>
      </c>
      <c r="H1220" s="151">
        <v>43</v>
      </c>
      <c r="I1220" s="151">
        <v>43</v>
      </c>
      <c r="J1220" s="172">
        <v>0.9</v>
      </c>
      <c r="K1220" s="154">
        <v>1</v>
      </c>
      <c r="L1220" s="154">
        <v>1</v>
      </c>
      <c r="M1220" s="154">
        <v>1</v>
      </c>
      <c r="N1220" s="207">
        <v>1136</v>
      </c>
      <c r="O1220" s="153">
        <v>1111</v>
      </c>
      <c r="P1220" s="153">
        <v>40</v>
      </c>
      <c r="Q1220" s="151">
        <v>40</v>
      </c>
      <c r="R1220" s="151">
        <v>42</v>
      </c>
      <c r="S1220" s="154">
        <v>0.977992957746479</v>
      </c>
      <c r="T1220" s="154">
        <v>0.975609756097561</v>
      </c>
      <c r="U1220" s="155">
        <v>1</v>
      </c>
      <c r="V1220" s="155">
        <v>0.976744186046512</v>
      </c>
      <c r="W1220" s="173">
        <v>-0.024390243902439</v>
      </c>
      <c r="X1220" s="158">
        <v>290</v>
      </c>
      <c r="Y1220" s="208">
        <v>283</v>
      </c>
      <c r="Z1220" s="208">
        <v>289</v>
      </c>
      <c r="AA1220" s="208">
        <v>283</v>
      </c>
      <c r="AB1220" s="209">
        <v>0.975862068965517</v>
      </c>
      <c r="AC1220" s="155">
        <v>0.97923875432526</v>
      </c>
      <c r="AD1220" s="173">
        <v>-0.00337668535974234</v>
      </c>
    </row>
    <row r="1221" spans="1:30">
      <c r="A1221" s="175" t="s">
        <v>1085</v>
      </c>
      <c r="B1221" s="214" t="s">
        <v>1839</v>
      </c>
      <c r="C1221" s="214" t="s">
        <v>1222</v>
      </c>
      <c r="D1221" s="153">
        <v>58</v>
      </c>
      <c r="E1221" s="153">
        <v>58</v>
      </c>
      <c r="F1221" s="151">
        <v>61</v>
      </c>
      <c r="G1221" s="151">
        <v>61</v>
      </c>
      <c r="H1221" s="151">
        <v>64</v>
      </c>
      <c r="I1221" s="151">
        <v>64</v>
      </c>
      <c r="J1221" s="172">
        <v>0.9</v>
      </c>
      <c r="K1221" s="154">
        <v>1</v>
      </c>
      <c r="L1221" s="154">
        <v>1</v>
      </c>
      <c r="M1221" s="154">
        <v>1</v>
      </c>
      <c r="N1221" s="207">
        <v>1705</v>
      </c>
      <c r="O1221" s="153">
        <v>1681</v>
      </c>
      <c r="P1221" s="153">
        <v>56</v>
      </c>
      <c r="Q1221" s="151">
        <v>61</v>
      </c>
      <c r="R1221" s="151">
        <v>63</v>
      </c>
      <c r="S1221" s="154">
        <v>0.985923753665689</v>
      </c>
      <c r="T1221" s="154">
        <v>0.96551724137931</v>
      </c>
      <c r="U1221" s="155">
        <v>1</v>
      </c>
      <c r="V1221" s="155">
        <v>0.984375</v>
      </c>
      <c r="W1221" s="173">
        <v>-0.0344827586206896</v>
      </c>
      <c r="X1221" s="158">
        <v>434</v>
      </c>
      <c r="Y1221" s="208">
        <v>429</v>
      </c>
      <c r="Z1221" s="208">
        <v>439</v>
      </c>
      <c r="AA1221" s="208">
        <v>430</v>
      </c>
      <c r="AB1221" s="209">
        <v>0.988479262672811</v>
      </c>
      <c r="AC1221" s="155">
        <v>0.979498861047836</v>
      </c>
      <c r="AD1221" s="173">
        <v>0.00898040162497504</v>
      </c>
    </row>
    <row r="1222" spans="1:30">
      <c r="A1222" s="175" t="s">
        <v>1085</v>
      </c>
      <c r="B1222" s="214" t="s">
        <v>1839</v>
      </c>
      <c r="C1222" s="214" t="s">
        <v>1223</v>
      </c>
      <c r="D1222" s="153">
        <v>20</v>
      </c>
      <c r="E1222" s="153">
        <v>20</v>
      </c>
      <c r="F1222" s="151">
        <v>23</v>
      </c>
      <c r="G1222" s="151">
        <v>23</v>
      </c>
      <c r="H1222" s="151">
        <v>20</v>
      </c>
      <c r="I1222" s="151">
        <v>20</v>
      </c>
      <c r="J1222" s="172">
        <v>0.9</v>
      </c>
      <c r="K1222" s="154">
        <v>1</v>
      </c>
      <c r="L1222" s="154">
        <v>1</v>
      </c>
      <c r="M1222" s="154">
        <v>1</v>
      </c>
      <c r="N1222" s="207">
        <v>611</v>
      </c>
      <c r="O1222" s="153">
        <v>561</v>
      </c>
      <c r="P1222" s="153">
        <v>19</v>
      </c>
      <c r="Q1222" s="151">
        <v>17</v>
      </c>
      <c r="R1222" s="151">
        <v>19</v>
      </c>
      <c r="S1222" s="154">
        <v>0.918166939443535</v>
      </c>
      <c r="T1222" s="154">
        <v>0.95</v>
      </c>
      <c r="U1222" s="155">
        <v>0.739130434782609</v>
      </c>
      <c r="V1222" s="155">
        <v>0.95</v>
      </c>
      <c r="W1222" s="173">
        <v>0.210869565217391</v>
      </c>
      <c r="X1222" s="158">
        <v>155</v>
      </c>
      <c r="Y1222" s="208">
        <v>138</v>
      </c>
      <c r="Z1222" s="208">
        <v>160</v>
      </c>
      <c r="AA1222" s="208">
        <v>144</v>
      </c>
      <c r="AB1222" s="209">
        <v>0.890322580645161</v>
      </c>
      <c r="AC1222" s="155">
        <v>0.9</v>
      </c>
      <c r="AD1222" s="173">
        <v>-0.00967741935483868</v>
      </c>
    </row>
    <row r="1223" spans="1:30">
      <c r="A1223" s="175" t="s">
        <v>1085</v>
      </c>
      <c r="B1223" s="214" t="s">
        <v>1839</v>
      </c>
      <c r="C1223" s="214" t="s">
        <v>1224</v>
      </c>
      <c r="D1223" s="153">
        <v>40</v>
      </c>
      <c r="E1223" s="153">
        <v>39</v>
      </c>
      <c r="F1223" s="151">
        <v>41</v>
      </c>
      <c r="G1223" s="151">
        <v>40</v>
      </c>
      <c r="H1223" s="151">
        <v>44</v>
      </c>
      <c r="I1223" s="151">
        <v>43</v>
      </c>
      <c r="J1223" s="172">
        <v>0.9</v>
      </c>
      <c r="K1223" s="154">
        <v>0.975</v>
      </c>
      <c r="L1223" s="154">
        <v>0.975609756097561</v>
      </c>
      <c r="M1223" s="154">
        <v>0.977272727272727</v>
      </c>
      <c r="N1223" s="207">
        <v>1207</v>
      </c>
      <c r="O1223" s="153">
        <v>1049</v>
      </c>
      <c r="P1223" s="153">
        <v>32</v>
      </c>
      <c r="Q1223" s="151">
        <v>34</v>
      </c>
      <c r="R1223" s="151">
        <v>37</v>
      </c>
      <c r="S1223" s="154">
        <v>0.869096934548467</v>
      </c>
      <c r="T1223" s="154">
        <v>0.8</v>
      </c>
      <c r="U1223" s="155">
        <v>0.829268292682927</v>
      </c>
      <c r="V1223" s="155">
        <v>0.840909090909091</v>
      </c>
      <c r="W1223" s="173">
        <v>-0.0292682926829267</v>
      </c>
      <c r="X1223" s="158">
        <v>295</v>
      </c>
      <c r="Y1223" s="208">
        <v>247</v>
      </c>
      <c r="Z1223" s="208">
        <v>321</v>
      </c>
      <c r="AA1223" s="208">
        <v>276</v>
      </c>
      <c r="AB1223" s="209">
        <v>0.83728813559322</v>
      </c>
      <c r="AC1223" s="155">
        <v>0.85981308411215</v>
      </c>
      <c r="AD1223" s="173">
        <v>-0.0225249485189292</v>
      </c>
    </row>
    <row r="1224" spans="1:30">
      <c r="A1224" s="175" t="s">
        <v>1085</v>
      </c>
      <c r="B1224" s="214" t="s">
        <v>1839</v>
      </c>
      <c r="C1224" s="214" t="s">
        <v>1225</v>
      </c>
      <c r="D1224" s="153">
        <v>57</v>
      </c>
      <c r="E1224" s="153">
        <v>57</v>
      </c>
      <c r="F1224" s="151">
        <v>71</v>
      </c>
      <c r="G1224" s="151">
        <v>71</v>
      </c>
      <c r="H1224" s="151">
        <v>69</v>
      </c>
      <c r="I1224" s="151">
        <v>69</v>
      </c>
      <c r="J1224" s="172">
        <v>0.9</v>
      </c>
      <c r="K1224" s="154">
        <v>1</v>
      </c>
      <c r="L1224" s="154">
        <v>1</v>
      </c>
      <c r="M1224" s="154">
        <v>1</v>
      </c>
      <c r="N1224" s="207">
        <v>1823</v>
      </c>
      <c r="O1224" s="153">
        <v>1752</v>
      </c>
      <c r="P1224" s="153">
        <v>53</v>
      </c>
      <c r="Q1224" s="151">
        <v>69</v>
      </c>
      <c r="R1224" s="151">
        <v>67</v>
      </c>
      <c r="S1224" s="154">
        <v>0.96105320899616</v>
      </c>
      <c r="T1224" s="154">
        <v>0.929824561403509</v>
      </c>
      <c r="U1224" s="155">
        <v>0.971830985915493</v>
      </c>
      <c r="V1224" s="155">
        <v>0.971014492753623</v>
      </c>
      <c r="W1224" s="173">
        <v>-0.0420064245119842</v>
      </c>
      <c r="X1224" s="158">
        <v>463</v>
      </c>
      <c r="Y1224" s="208">
        <v>444</v>
      </c>
      <c r="Z1224" s="208">
        <v>479</v>
      </c>
      <c r="AA1224" s="208">
        <v>451</v>
      </c>
      <c r="AB1224" s="209">
        <v>0.958963282937365</v>
      </c>
      <c r="AC1224" s="155">
        <v>0.941544885177453</v>
      </c>
      <c r="AD1224" s="173">
        <v>0.0174183977599119</v>
      </c>
    </row>
    <row r="1225" spans="1:30">
      <c r="A1225" s="175" t="s">
        <v>1085</v>
      </c>
      <c r="B1225" s="214" t="s">
        <v>1837</v>
      </c>
      <c r="C1225" s="214" t="s">
        <v>1226</v>
      </c>
      <c r="D1225" s="153">
        <v>35</v>
      </c>
      <c r="E1225" s="153">
        <v>34</v>
      </c>
      <c r="F1225" s="151">
        <v>38</v>
      </c>
      <c r="G1225" s="151">
        <v>38</v>
      </c>
      <c r="H1225" s="151">
        <v>40</v>
      </c>
      <c r="I1225" s="151">
        <v>40</v>
      </c>
      <c r="J1225" s="172">
        <v>0.9</v>
      </c>
      <c r="K1225" s="154">
        <v>0.971428571428571</v>
      </c>
      <c r="L1225" s="154">
        <v>1</v>
      </c>
      <c r="M1225" s="154">
        <v>1</v>
      </c>
      <c r="N1225" s="207">
        <v>1072</v>
      </c>
      <c r="O1225" s="153">
        <v>1013</v>
      </c>
      <c r="P1225" s="153">
        <v>34</v>
      </c>
      <c r="Q1225" s="151">
        <v>37</v>
      </c>
      <c r="R1225" s="151">
        <v>40</v>
      </c>
      <c r="S1225" s="154">
        <v>0.944962686567164</v>
      </c>
      <c r="T1225" s="154">
        <v>0.971428571428571</v>
      </c>
      <c r="U1225" s="155">
        <v>0.973684210526316</v>
      </c>
      <c r="V1225" s="155">
        <v>1</v>
      </c>
      <c r="W1225" s="173">
        <v>-0.0022556390977444</v>
      </c>
      <c r="X1225" s="158">
        <v>278</v>
      </c>
      <c r="Y1225" s="208">
        <v>271</v>
      </c>
      <c r="Z1225" s="208">
        <v>279</v>
      </c>
      <c r="AA1225" s="208">
        <v>267</v>
      </c>
      <c r="AB1225" s="209">
        <v>0.974820143884892</v>
      </c>
      <c r="AC1225" s="155">
        <v>0.956989247311828</v>
      </c>
      <c r="AD1225" s="173">
        <v>0.0178308965730641</v>
      </c>
    </row>
    <row r="1226" spans="1:30">
      <c r="A1226" s="175" t="s">
        <v>1085</v>
      </c>
      <c r="B1226" s="214" t="s">
        <v>1837</v>
      </c>
      <c r="C1226" s="214" t="s">
        <v>1227</v>
      </c>
      <c r="D1226" s="153">
        <v>50</v>
      </c>
      <c r="E1226" s="153">
        <v>50</v>
      </c>
      <c r="F1226" s="151">
        <v>52</v>
      </c>
      <c r="G1226" s="151">
        <v>52</v>
      </c>
      <c r="H1226" s="151">
        <v>57</v>
      </c>
      <c r="I1226" s="151">
        <v>57</v>
      </c>
      <c r="J1226" s="172">
        <v>0.9</v>
      </c>
      <c r="K1226" s="154">
        <v>1</v>
      </c>
      <c r="L1226" s="154">
        <v>1</v>
      </c>
      <c r="M1226" s="154">
        <v>1</v>
      </c>
      <c r="N1226" s="207">
        <v>1444</v>
      </c>
      <c r="O1226" s="153">
        <v>1435</v>
      </c>
      <c r="P1226" s="153">
        <v>50</v>
      </c>
      <c r="Q1226" s="151">
        <v>51</v>
      </c>
      <c r="R1226" s="151">
        <v>57</v>
      </c>
      <c r="S1226" s="154">
        <v>0.993767313019391</v>
      </c>
      <c r="T1226" s="154">
        <v>1</v>
      </c>
      <c r="U1226" s="155">
        <v>0.980769230769231</v>
      </c>
      <c r="V1226" s="155">
        <v>1</v>
      </c>
      <c r="W1226" s="173">
        <v>0.0192307692307693</v>
      </c>
      <c r="X1226" s="158">
        <v>376</v>
      </c>
      <c r="Y1226" s="208">
        <v>375</v>
      </c>
      <c r="Z1226" s="208">
        <v>372</v>
      </c>
      <c r="AA1226" s="208">
        <v>368</v>
      </c>
      <c r="AB1226" s="209">
        <v>0.997340425531915</v>
      </c>
      <c r="AC1226" s="155">
        <v>0.989247311827957</v>
      </c>
      <c r="AD1226" s="173">
        <v>0.00809311370395793</v>
      </c>
    </row>
    <row r="1227" spans="1:30">
      <c r="A1227" s="175" t="s">
        <v>1085</v>
      </c>
      <c r="B1227" s="214" t="s">
        <v>1837</v>
      </c>
      <c r="C1227" s="214" t="s">
        <v>1228</v>
      </c>
      <c r="D1227" s="153">
        <v>68</v>
      </c>
      <c r="E1227" s="153">
        <v>67</v>
      </c>
      <c r="F1227" s="151">
        <v>72</v>
      </c>
      <c r="G1227" s="151">
        <v>71</v>
      </c>
      <c r="H1227" s="151">
        <v>73</v>
      </c>
      <c r="I1227" s="151">
        <v>72</v>
      </c>
      <c r="J1227" s="172">
        <v>0.9</v>
      </c>
      <c r="K1227" s="154">
        <v>0.985294117647059</v>
      </c>
      <c r="L1227" s="154">
        <v>0.986111111111111</v>
      </c>
      <c r="M1227" s="154">
        <v>0.986301369863014</v>
      </c>
      <c r="N1227" s="207">
        <v>1894</v>
      </c>
      <c r="O1227" s="153">
        <v>1856</v>
      </c>
      <c r="P1227" s="153">
        <v>66</v>
      </c>
      <c r="Q1227" s="151">
        <v>70</v>
      </c>
      <c r="R1227" s="151">
        <v>70</v>
      </c>
      <c r="S1227" s="154">
        <v>0.979936642027455</v>
      </c>
      <c r="T1227" s="154">
        <v>0.970588235294118</v>
      </c>
      <c r="U1227" s="155">
        <v>0.972222222222222</v>
      </c>
      <c r="V1227" s="155">
        <v>0.958904109589041</v>
      </c>
      <c r="W1227" s="173">
        <v>-0.00163398692810457</v>
      </c>
      <c r="X1227" s="158">
        <v>494</v>
      </c>
      <c r="Y1227" s="208">
        <v>479</v>
      </c>
      <c r="Z1227" s="208">
        <v>487</v>
      </c>
      <c r="AA1227" s="208">
        <v>483</v>
      </c>
      <c r="AB1227" s="209">
        <v>0.969635627530364</v>
      </c>
      <c r="AC1227" s="155">
        <v>0.991786447638604</v>
      </c>
      <c r="AD1227" s="173">
        <v>-0.0221508201082393</v>
      </c>
    </row>
    <row r="1228" spans="1:30">
      <c r="A1228" s="175" t="s">
        <v>1085</v>
      </c>
      <c r="B1228" s="214" t="s">
        <v>1837</v>
      </c>
      <c r="C1228" s="214" t="s">
        <v>1229</v>
      </c>
      <c r="D1228" s="153">
        <v>33</v>
      </c>
      <c r="E1228" s="153">
        <v>30</v>
      </c>
      <c r="F1228" s="151">
        <v>34</v>
      </c>
      <c r="G1228" s="151">
        <v>31</v>
      </c>
      <c r="H1228" s="151">
        <v>33</v>
      </c>
      <c r="I1228" s="151">
        <v>30</v>
      </c>
      <c r="J1228" s="172">
        <v>0.9</v>
      </c>
      <c r="K1228" s="154">
        <v>0.909090909090909</v>
      </c>
      <c r="L1228" s="154">
        <v>0.911764705882353</v>
      </c>
      <c r="M1228" s="154">
        <v>0.909090909090909</v>
      </c>
      <c r="N1228" s="207">
        <v>916</v>
      </c>
      <c r="O1228" s="153">
        <v>841</v>
      </c>
      <c r="P1228" s="153">
        <v>30</v>
      </c>
      <c r="Q1228" s="151">
        <v>31</v>
      </c>
      <c r="R1228" s="151">
        <v>30</v>
      </c>
      <c r="S1228" s="154">
        <v>0.918122270742358</v>
      </c>
      <c r="T1228" s="154">
        <v>0.909090909090909</v>
      </c>
      <c r="U1228" s="155">
        <v>0.911764705882353</v>
      </c>
      <c r="V1228" s="155">
        <v>0.909090909090909</v>
      </c>
      <c r="W1228" s="173">
        <v>-0.00267379679144386</v>
      </c>
      <c r="X1228" s="158">
        <v>239</v>
      </c>
      <c r="Y1228" s="208">
        <v>221</v>
      </c>
      <c r="Z1228" s="208">
        <v>237</v>
      </c>
      <c r="AA1228" s="208">
        <v>215</v>
      </c>
      <c r="AB1228" s="209">
        <v>0.924686192468619</v>
      </c>
      <c r="AC1228" s="155">
        <v>0.907172995780591</v>
      </c>
      <c r="AD1228" s="173">
        <v>0.0175131966880285</v>
      </c>
    </row>
    <row r="1229" spans="1:30">
      <c r="A1229" s="175" t="s">
        <v>1085</v>
      </c>
      <c r="B1229" s="214" t="s">
        <v>1837</v>
      </c>
      <c r="C1229" s="214" t="s">
        <v>1230</v>
      </c>
      <c r="D1229" s="153">
        <v>38</v>
      </c>
      <c r="E1229" s="153">
        <v>38</v>
      </c>
      <c r="F1229" s="151">
        <v>39</v>
      </c>
      <c r="G1229" s="151">
        <v>39</v>
      </c>
      <c r="H1229" s="151">
        <v>37</v>
      </c>
      <c r="I1229" s="151">
        <v>37</v>
      </c>
      <c r="J1229" s="172">
        <v>0.9</v>
      </c>
      <c r="K1229" s="154">
        <v>1</v>
      </c>
      <c r="L1229" s="154">
        <v>1</v>
      </c>
      <c r="M1229" s="154">
        <v>1</v>
      </c>
      <c r="N1229" s="207">
        <v>1066</v>
      </c>
      <c r="O1229" s="153">
        <v>1061</v>
      </c>
      <c r="P1229" s="153">
        <v>38</v>
      </c>
      <c r="Q1229" s="151">
        <v>39</v>
      </c>
      <c r="R1229" s="151">
        <v>37</v>
      </c>
      <c r="S1229" s="154">
        <v>0.9953095684803</v>
      </c>
      <c r="T1229" s="154">
        <v>1</v>
      </c>
      <c r="U1229" s="155">
        <v>1</v>
      </c>
      <c r="V1229" s="155">
        <v>1</v>
      </c>
      <c r="W1229" s="173">
        <v>0</v>
      </c>
      <c r="X1229" s="158">
        <v>277</v>
      </c>
      <c r="Y1229" s="208">
        <v>276</v>
      </c>
      <c r="Z1229" s="208">
        <v>276</v>
      </c>
      <c r="AA1229" s="208">
        <v>273</v>
      </c>
      <c r="AB1229" s="209">
        <v>0.996389891696751</v>
      </c>
      <c r="AC1229" s="155">
        <v>0.989130434782609</v>
      </c>
      <c r="AD1229" s="173">
        <v>0.0072594569141422</v>
      </c>
    </row>
    <row r="1230" spans="1:30">
      <c r="A1230" s="175" t="s">
        <v>1085</v>
      </c>
      <c r="B1230" s="214" t="s">
        <v>1837</v>
      </c>
      <c r="C1230" s="214" t="s">
        <v>1231</v>
      </c>
      <c r="D1230" s="153">
        <v>65</v>
      </c>
      <c r="E1230" s="153">
        <v>63</v>
      </c>
      <c r="F1230" s="151">
        <v>65</v>
      </c>
      <c r="G1230" s="151">
        <v>63</v>
      </c>
      <c r="H1230" s="151">
        <v>71</v>
      </c>
      <c r="I1230" s="151">
        <v>69</v>
      </c>
      <c r="J1230" s="172">
        <v>0.9</v>
      </c>
      <c r="K1230" s="154">
        <v>0.969230769230769</v>
      </c>
      <c r="L1230" s="154">
        <v>0.969230769230769</v>
      </c>
      <c r="M1230" s="154">
        <v>0.971830985915493</v>
      </c>
      <c r="N1230" s="207">
        <v>1886</v>
      </c>
      <c r="O1230" s="153">
        <v>1797</v>
      </c>
      <c r="P1230" s="153">
        <v>63</v>
      </c>
      <c r="Q1230" s="151">
        <v>62</v>
      </c>
      <c r="R1230" s="151">
        <v>68</v>
      </c>
      <c r="S1230" s="154">
        <v>0.952810180275716</v>
      </c>
      <c r="T1230" s="154">
        <v>0.969230769230769</v>
      </c>
      <c r="U1230" s="155">
        <v>0.953846153846154</v>
      </c>
      <c r="V1230" s="155">
        <v>0.957746478873239</v>
      </c>
      <c r="W1230" s="173">
        <v>0.0153846153846153</v>
      </c>
      <c r="X1230" s="158">
        <v>490</v>
      </c>
      <c r="Y1230" s="208">
        <v>470</v>
      </c>
      <c r="Z1230" s="208">
        <v>490</v>
      </c>
      <c r="AA1230" s="208">
        <v>467</v>
      </c>
      <c r="AB1230" s="209">
        <v>0.959183673469388</v>
      </c>
      <c r="AC1230" s="155">
        <v>0.953061224489796</v>
      </c>
      <c r="AD1230" s="173">
        <v>0.0061224489795918</v>
      </c>
    </row>
    <row r="1231" spans="1:30">
      <c r="A1231" s="175" t="s">
        <v>1085</v>
      </c>
      <c r="B1231" s="214" t="s">
        <v>1839</v>
      </c>
      <c r="C1231" s="214" t="s">
        <v>1232</v>
      </c>
      <c r="D1231" s="153">
        <v>58</v>
      </c>
      <c r="E1231" s="153">
        <v>58</v>
      </c>
      <c r="F1231" s="151">
        <v>56</v>
      </c>
      <c r="G1231" s="151">
        <v>56</v>
      </c>
      <c r="H1231" s="151">
        <v>59</v>
      </c>
      <c r="I1231" s="151">
        <v>59</v>
      </c>
      <c r="J1231" s="172">
        <v>0.9</v>
      </c>
      <c r="K1231" s="154">
        <v>1</v>
      </c>
      <c r="L1231" s="154">
        <v>1</v>
      </c>
      <c r="M1231" s="154">
        <v>1</v>
      </c>
      <c r="N1231" s="207">
        <v>1518</v>
      </c>
      <c r="O1231" s="153">
        <v>1506</v>
      </c>
      <c r="P1231" s="153">
        <v>56</v>
      </c>
      <c r="Q1231" s="151">
        <v>55</v>
      </c>
      <c r="R1231" s="151">
        <v>59</v>
      </c>
      <c r="S1231" s="154">
        <v>0.992094861660079</v>
      </c>
      <c r="T1231" s="154">
        <v>0.96551724137931</v>
      </c>
      <c r="U1231" s="155">
        <v>0.982142857142857</v>
      </c>
      <c r="V1231" s="155">
        <v>1</v>
      </c>
      <c r="W1231" s="173">
        <v>-0.0166256157635467</v>
      </c>
      <c r="X1231" s="158">
        <v>396</v>
      </c>
      <c r="Y1231" s="208">
        <v>392</v>
      </c>
      <c r="Z1231" s="208">
        <v>391</v>
      </c>
      <c r="AA1231" s="208">
        <v>387</v>
      </c>
      <c r="AB1231" s="209">
        <v>0.98989898989899</v>
      </c>
      <c r="AC1231" s="155">
        <v>0.989769820971867</v>
      </c>
      <c r="AD1231" s="173">
        <v>0.000129168927122891</v>
      </c>
    </row>
    <row r="1232" spans="1:30">
      <c r="A1232" s="175" t="s">
        <v>1085</v>
      </c>
      <c r="B1232" s="214" t="s">
        <v>1839</v>
      </c>
      <c r="C1232" s="214" t="s">
        <v>1233</v>
      </c>
      <c r="D1232" s="153">
        <v>59</v>
      </c>
      <c r="E1232" s="153">
        <v>59</v>
      </c>
      <c r="F1232" s="151">
        <v>65</v>
      </c>
      <c r="G1232" s="151">
        <v>65</v>
      </c>
      <c r="H1232" s="151">
        <v>68</v>
      </c>
      <c r="I1232" s="151">
        <v>68</v>
      </c>
      <c r="J1232" s="172">
        <v>0.9</v>
      </c>
      <c r="K1232" s="154">
        <v>1</v>
      </c>
      <c r="L1232" s="154">
        <v>1</v>
      </c>
      <c r="M1232" s="154">
        <v>1</v>
      </c>
      <c r="N1232" s="207">
        <v>1786</v>
      </c>
      <c r="O1232" s="153">
        <v>1683</v>
      </c>
      <c r="P1232" s="153">
        <v>58</v>
      </c>
      <c r="Q1232" s="151">
        <v>65</v>
      </c>
      <c r="R1232" s="151">
        <v>68</v>
      </c>
      <c r="S1232" s="154">
        <v>0.942329227323628</v>
      </c>
      <c r="T1232" s="154">
        <v>0.983050847457627</v>
      </c>
      <c r="U1232" s="155">
        <v>1</v>
      </c>
      <c r="V1232" s="155">
        <v>1</v>
      </c>
      <c r="W1232" s="173">
        <v>-0.0169491525423728</v>
      </c>
      <c r="X1232" s="158">
        <v>460</v>
      </c>
      <c r="Y1232" s="208">
        <v>444</v>
      </c>
      <c r="Z1232" s="208">
        <v>468</v>
      </c>
      <c r="AA1232" s="208">
        <v>432</v>
      </c>
      <c r="AB1232" s="209">
        <v>0.965217391304348</v>
      </c>
      <c r="AC1232" s="155">
        <v>0.923076923076923</v>
      </c>
      <c r="AD1232" s="173">
        <v>0.0421404682274247</v>
      </c>
    </row>
    <row r="1233" spans="1:30">
      <c r="A1233" s="175" t="s">
        <v>1085</v>
      </c>
      <c r="B1233" s="214" t="s">
        <v>1839</v>
      </c>
      <c r="C1233" s="214" t="s">
        <v>1234</v>
      </c>
      <c r="D1233" s="153">
        <v>23</v>
      </c>
      <c r="E1233" s="153">
        <v>23</v>
      </c>
      <c r="F1233" s="151">
        <v>26</v>
      </c>
      <c r="G1233" s="151">
        <v>26</v>
      </c>
      <c r="H1233" s="151">
        <v>28</v>
      </c>
      <c r="I1233" s="151">
        <v>28</v>
      </c>
      <c r="J1233" s="172">
        <v>0.9</v>
      </c>
      <c r="K1233" s="154">
        <v>1</v>
      </c>
      <c r="L1233" s="154">
        <v>1</v>
      </c>
      <c r="M1233" s="154">
        <v>1</v>
      </c>
      <c r="N1233" s="207">
        <v>716</v>
      </c>
      <c r="O1233" s="153">
        <v>713</v>
      </c>
      <c r="P1233" s="153">
        <v>23</v>
      </c>
      <c r="Q1233" s="151">
        <v>26</v>
      </c>
      <c r="R1233" s="151">
        <v>27</v>
      </c>
      <c r="S1233" s="154">
        <v>0.995810055865922</v>
      </c>
      <c r="T1233" s="154">
        <v>1</v>
      </c>
      <c r="U1233" s="155">
        <v>1</v>
      </c>
      <c r="V1233" s="155">
        <v>0.964285714285714</v>
      </c>
      <c r="W1233" s="173">
        <v>0</v>
      </c>
      <c r="X1233" s="158">
        <v>186</v>
      </c>
      <c r="Y1233" s="208">
        <v>184</v>
      </c>
      <c r="Z1233" s="208">
        <v>185</v>
      </c>
      <c r="AA1233" s="208">
        <v>185</v>
      </c>
      <c r="AB1233" s="209">
        <v>0.989247311827957</v>
      </c>
      <c r="AC1233" s="155">
        <v>1</v>
      </c>
      <c r="AD1233" s="173">
        <v>-0.010752688172043</v>
      </c>
    </row>
    <row r="1234" spans="1:30">
      <c r="A1234" s="175" t="s">
        <v>1085</v>
      </c>
      <c r="B1234" s="214" t="s">
        <v>1839</v>
      </c>
      <c r="C1234" s="214" t="s">
        <v>1235</v>
      </c>
      <c r="D1234" s="153">
        <v>36</v>
      </c>
      <c r="E1234" s="153">
        <v>36</v>
      </c>
      <c r="F1234" s="151">
        <v>35</v>
      </c>
      <c r="G1234" s="151">
        <v>35</v>
      </c>
      <c r="H1234" s="151">
        <v>37</v>
      </c>
      <c r="I1234" s="151">
        <v>37</v>
      </c>
      <c r="J1234" s="172">
        <v>0.9</v>
      </c>
      <c r="K1234" s="154">
        <v>1</v>
      </c>
      <c r="L1234" s="154">
        <v>1</v>
      </c>
      <c r="M1234" s="154">
        <v>1</v>
      </c>
      <c r="N1234" s="207">
        <v>963</v>
      </c>
      <c r="O1234" s="153">
        <v>945</v>
      </c>
      <c r="P1234" s="153">
        <v>35</v>
      </c>
      <c r="Q1234" s="151">
        <v>34</v>
      </c>
      <c r="R1234" s="151">
        <v>36</v>
      </c>
      <c r="S1234" s="154">
        <v>0.981308411214953</v>
      </c>
      <c r="T1234" s="154">
        <v>0.972222222222222</v>
      </c>
      <c r="U1234" s="155">
        <v>0.971428571428571</v>
      </c>
      <c r="V1234" s="155">
        <v>0.972972972972973</v>
      </c>
      <c r="W1234" s="173">
        <v>0.000793650793650791</v>
      </c>
      <c r="X1234" s="158">
        <v>250</v>
      </c>
      <c r="Y1234" s="208">
        <v>244</v>
      </c>
      <c r="Z1234" s="208">
        <v>247</v>
      </c>
      <c r="AA1234" s="208">
        <v>242</v>
      </c>
      <c r="AB1234" s="209">
        <v>0.976</v>
      </c>
      <c r="AC1234" s="155">
        <v>0.979757085020243</v>
      </c>
      <c r="AD1234" s="173">
        <v>-0.00375708502024297</v>
      </c>
    </row>
    <row r="1235" spans="1:30">
      <c r="A1235" s="175" t="s">
        <v>1085</v>
      </c>
      <c r="B1235" s="214" t="s">
        <v>1839</v>
      </c>
      <c r="C1235" s="214" t="s">
        <v>1236</v>
      </c>
      <c r="D1235" s="153">
        <v>32</v>
      </c>
      <c r="E1235" s="153">
        <v>31</v>
      </c>
      <c r="F1235" s="151">
        <v>36</v>
      </c>
      <c r="G1235" s="151">
        <v>35</v>
      </c>
      <c r="H1235" s="151">
        <v>36</v>
      </c>
      <c r="I1235" s="151">
        <v>34</v>
      </c>
      <c r="J1235" s="172">
        <v>0.9</v>
      </c>
      <c r="K1235" s="154">
        <v>0.96875</v>
      </c>
      <c r="L1235" s="154">
        <v>0.972222222222222</v>
      </c>
      <c r="M1235" s="154">
        <v>0.944444444444444</v>
      </c>
      <c r="N1235" s="207">
        <v>985</v>
      </c>
      <c r="O1235" s="153">
        <v>950</v>
      </c>
      <c r="P1235" s="153">
        <v>30</v>
      </c>
      <c r="Q1235" s="151">
        <v>35</v>
      </c>
      <c r="R1235" s="151">
        <v>34</v>
      </c>
      <c r="S1235" s="154">
        <v>0.964467005076142</v>
      </c>
      <c r="T1235" s="154">
        <v>0.9375</v>
      </c>
      <c r="U1235" s="155">
        <v>0.972222222222222</v>
      </c>
      <c r="V1235" s="155">
        <v>0.944444444444444</v>
      </c>
      <c r="W1235" s="173">
        <v>-0.0347222222222222</v>
      </c>
      <c r="X1235" s="158">
        <v>260</v>
      </c>
      <c r="Y1235" s="208">
        <v>247</v>
      </c>
      <c r="Z1235" s="208">
        <v>256</v>
      </c>
      <c r="AA1235" s="208">
        <v>247</v>
      </c>
      <c r="AB1235" s="209">
        <v>0.95</v>
      </c>
      <c r="AC1235" s="155">
        <v>0.96484375</v>
      </c>
      <c r="AD1235" s="173">
        <v>-0.01484375</v>
      </c>
    </row>
    <row r="1236" spans="1:30">
      <c r="A1236" s="175" t="s">
        <v>1085</v>
      </c>
      <c r="B1236" s="214" t="s">
        <v>1839</v>
      </c>
      <c r="C1236" s="214" t="s">
        <v>1237</v>
      </c>
      <c r="D1236" s="153">
        <v>24</v>
      </c>
      <c r="E1236" s="153">
        <v>24</v>
      </c>
      <c r="F1236" s="151">
        <v>23</v>
      </c>
      <c r="G1236" s="151">
        <v>23</v>
      </c>
      <c r="H1236" s="151">
        <v>26</v>
      </c>
      <c r="I1236" s="151">
        <v>26</v>
      </c>
      <c r="J1236" s="172">
        <v>0.9</v>
      </c>
      <c r="K1236" s="154">
        <v>1</v>
      </c>
      <c r="L1236" s="154">
        <v>1</v>
      </c>
      <c r="M1236" s="154">
        <v>1</v>
      </c>
      <c r="N1236" s="207">
        <v>676</v>
      </c>
      <c r="O1236" s="153">
        <v>634</v>
      </c>
      <c r="P1236" s="153">
        <v>24</v>
      </c>
      <c r="Q1236" s="151">
        <v>22</v>
      </c>
      <c r="R1236" s="151">
        <v>24</v>
      </c>
      <c r="S1236" s="154">
        <v>0.937869822485207</v>
      </c>
      <c r="T1236" s="154">
        <v>1</v>
      </c>
      <c r="U1236" s="155">
        <v>0.956521739130435</v>
      </c>
      <c r="V1236" s="155">
        <v>0.923076923076923</v>
      </c>
      <c r="W1236" s="173">
        <v>0.0434782608695652</v>
      </c>
      <c r="X1236" s="158">
        <v>173</v>
      </c>
      <c r="Y1236" s="208">
        <v>166</v>
      </c>
      <c r="Z1236" s="208">
        <v>180</v>
      </c>
      <c r="AA1236" s="208">
        <v>163</v>
      </c>
      <c r="AB1236" s="209">
        <v>0.959537572254335</v>
      </c>
      <c r="AC1236" s="155">
        <v>0.905555555555556</v>
      </c>
      <c r="AD1236" s="173">
        <v>0.0539820166987797</v>
      </c>
    </row>
    <row r="1237" spans="1:30">
      <c r="A1237" s="175" t="s">
        <v>1085</v>
      </c>
      <c r="B1237" s="214" t="s">
        <v>1839</v>
      </c>
      <c r="C1237" s="214" t="s">
        <v>1238</v>
      </c>
      <c r="D1237" s="153">
        <v>40</v>
      </c>
      <c r="E1237" s="153">
        <v>39</v>
      </c>
      <c r="F1237" s="151">
        <v>43</v>
      </c>
      <c r="G1237" s="151">
        <v>42</v>
      </c>
      <c r="H1237" s="151">
        <v>48</v>
      </c>
      <c r="I1237" s="151">
        <v>47</v>
      </c>
      <c r="J1237" s="172">
        <v>0.9</v>
      </c>
      <c r="K1237" s="154">
        <v>0.975</v>
      </c>
      <c r="L1237" s="154">
        <v>0.976744186046512</v>
      </c>
      <c r="M1237" s="154">
        <v>0.979166666666667</v>
      </c>
      <c r="N1237" s="207">
        <v>1222</v>
      </c>
      <c r="O1237" s="153">
        <v>1094</v>
      </c>
      <c r="P1237" s="153">
        <v>36</v>
      </c>
      <c r="Q1237" s="151">
        <v>38</v>
      </c>
      <c r="R1237" s="151">
        <v>41</v>
      </c>
      <c r="S1237" s="154">
        <v>0.895253682487725</v>
      </c>
      <c r="T1237" s="154">
        <v>0.9</v>
      </c>
      <c r="U1237" s="155">
        <v>0.883720930232558</v>
      </c>
      <c r="V1237" s="155">
        <v>0.854166666666667</v>
      </c>
      <c r="W1237" s="173">
        <v>0.0162790697674419</v>
      </c>
      <c r="X1237" s="158">
        <v>310</v>
      </c>
      <c r="Y1237" s="208">
        <v>277</v>
      </c>
      <c r="Z1237" s="208">
        <v>314</v>
      </c>
      <c r="AA1237" s="208">
        <v>277</v>
      </c>
      <c r="AB1237" s="209">
        <v>0.893548387096774</v>
      </c>
      <c r="AC1237" s="155">
        <v>0.882165605095541</v>
      </c>
      <c r="AD1237" s="173">
        <v>0.0113827820012328</v>
      </c>
    </row>
    <row r="1238" spans="1:30">
      <c r="A1238" s="175" t="s">
        <v>1085</v>
      </c>
      <c r="B1238" s="214" t="s">
        <v>1839</v>
      </c>
      <c r="C1238" s="214" t="s">
        <v>1239</v>
      </c>
      <c r="D1238" s="153">
        <v>35</v>
      </c>
      <c r="E1238" s="153">
        <v>35</v>
      </c>
      <c r="F1238" s="151">
        <v>39</v>
      </c>
      <c r="G1238" s="151">
        <v>39</v>
      </c>
      <c r="H1238" s="151">
        <v>37</v>
      </c>
      <c r="I1238" s="151">
        <v>37</v>
      </c>
      <c r="J1238" s="172">
        <v>0.9</v>
      </c>
      <c r="K1238" s="154">
        <v>1</v>
      </c>
      <c r="L1238" s="154">
        <v>1</v>
      </c>
      <c r="M1238" s="154">
        <v>1</v>
      </c>
      <c r="N1238" s="207">
        <v>974</v>
      </c>
      <c r="O1238" s="153">
        <v>966</v>
      </c>
      <c r="P1238" s="153">
        <v>35</v>
      </c>
      <c r="Q1238" s="151">
        <v>38</v>
      </c>
      <c r="R1238" s="151">
        <v>37</v>
      </c>
      <c r="S1238" s="154">
        <v>0.991786447638604</v>
      </c>
      <c r="T1238" s="154">
        <v>1</v>
      </c>
      <c r="U1238" s="155">
        <v>0.974358974358974</v>
      </c>
      <c r="V1238" s="155">
        <v>1</v>
      </c>
      <c r="W1238" s="173">
        <v>0.0256410256410257</v>
      </c>
      <c r="X1238" s="158">
        <v>252</v>
      </c>
      <c r="Y1238" s="208">
        <v>250</v>
      </c>
      <c r="Z1238" s="208">
        <v>249</v>
      </c>
      <c r="AA1238" s="208">
        <v>247</v>
      </c>
      <c r="AB1238" s="209">
        <v>0.992063492063492</v>
      </c>
      <c r="AC1238" s="155">
        <v>0.991967871485944</v>
      </c>
      <c r="AD1238" s="173">
        <v>9.56205775483054e-5</v>
      </c>
    </row>
    <row r="1239" spans="1:30">
      <c r="A1239" s="175" t="s">
        <v>1085</v>
      </c>
      <c r="B1239" s="214" t="s">
        <v>1839</v>
      </c>
      <c r="C1239" s="214" t="s">
        <v>1240</v>
      </c>
      <c r="D1239" s="153">
        <v>29</v>
      </c>
      <c r="E1239" s="153">
        <v>28</v>
      </c>
      <c r="F1239" s="151">
        <v>30</v>
      </c>
      <c r="G1239" s="151">
        <v>29</v>
      </c>
      <c r="H1239" s="151">
        <v>31</v>
      </c>
      <c r="I1239" s="151">
        <v>30</v>
      </c>
      <c r="J1239" s="172">
        <v>0.9</v>
      </c>
      <c r="K1239" s="154">
        <v>0.96551724137931</v>
      </c>
      <c r="L1239" s="154">
        <v>0.966666666666667</v>
      </c>
      <c r="M1239" s="154">
        <v>0.967741935483871</v>
      </c>
      <c r="N1239" s="207">
        <v>810</v>
      </c>
      <c r="O1239" s="153">
        <v>799</v>
      </c>
      <c r="P1239" s="153">
        <v>28</v>
      </c>
      <c r="Q1239" s="151">
        <v>29</v>
      </c>
      <c r="R1239" s="151">
        <v>30</v>
      </c>
      <c r="S1239" s="154">
        <v>0.98641975308642</v>
      </c>
      <c r="T1239" s="154">
        <v>0.96551724137931</v>
      </c>
      <c r="U1239" s="155">
        <v>0.966666666666667</v>
      </c>
      <c r="V1239" s="155">
        <v>0.967741935483871</v>
      </c>
      <c r="W1239" s="173">
        <v>-0.00114942528735629</v>
      </c>
      <c r="X1239" s="158">
        <v>207</v>
      </c>
      <c r="Y1239" s="208">
        <v>199</v>
      </c>
      <c r="Z1239" s="208">
        <v>206</v>
      </c>
      <c r="AA1239" s="208">
        <v>205</v>
      </c>
      <c r="AB1239" s="209">
        <v>0.961352657004831</v>
      </c>
      <c r="AC1239" s="155">
        <v>0.995145631067961</v>
      </c>
      <c r="AD1239" s="173">
        <v>-0.0337929740631302</v>
      </c>
    </row>
    <row r="1240" spans="1:30">
      <c r="A1240" s="175" t="s">
        <v>1085</v>
      </c>
      <c r="B1240" s="214" t="s">
        <v>1839</v>
      </c>
      <c r="C1240" s="214" t="s">
        <v>1241</v>
      </c>
      <c r="D1240" s="153">
        <v>53</v>
      </c>
      <c r="E1240" s="153">
        <v>52</v>
      </c>
      <c r="F1240" s="151">
        <v>50</v>
      </c>
      <c r="G1240" s="151">
        <v>49</v>
      </c>
      <c r="H1240" s="151">
        <v>51</v>
      </c>
      <c r="I1240" s="151">
        <v>50</v>
      </c>
      <c r="J1240" s="172">
        <v>0.9</v>
      </c>
      <c r="K1240" s="154">
        <v>0.981132075471698</v>
      </c>
      <c r="L1240" s="154">
        <v>0.98</v>
      </c>
      <c r="M1240" s="154">
        <v>0.980392156862745</v>
      </c>
      <c r="N1240" s="207">
        <v>1434</v>
      </c>
      <c r="O1240" s="153">
        <v>1375</v>
      </c>
      <c r="P1240" s="153">
        <v>50</v>
      </c>
      <c r="Q1240" s="151">
        <v>48</v>
      </c>
      <c r="R1240" s="151">
        <v>49</v>
      </c>
      <c r="S1240" s="154">
        <v>0.958856345885635</v>
      </c>
      <c r="T1240" s="154">
        <v>0.943396226415094</v>
      </c>
      <c r="U1240" s="155">
        <v>0.96</v>
      </c>
      <c r="V1240" s="155">
        <v>0.96078431372549</v>
      </c>
      <c r="W1240" s="173">
        <v>-0.0166037735849056</v>
      </c>
      <c r="X1240" s="158">
        <v>366</v>
      </c>
      <c r="Y1240" s="208">
        <v>346</v>
      </c>
      <c r="Z1240" s="208">
        <v>370</v>
      </c>
      <c r="AA1240" s="208">
        <v>357</v>
      </c>
      <c r="AB1240" s="209">
        <v>0.945355191256831</v>
      </c>
      <c r="AC1240" s="155">
        <v>0.964864864864865</v>
      </c>
      <c r="AD1240" s="173">
        <v>-0.0195096736080342</v>
      </c>
    </row>
    <row r="1241" spans="1:30">
      <c r="A1241" s="175" t="s">
        <v>1085</v>
      </c>
      <c r="B1241" s="214" t="s">
        <v>1840</v>
      </c>
      <c r="C1241" s="214" t="s">
        <v>1242</v>
      </c>
      <c r="D1241" s="153">
        <v>31</v>
      </c>
      <c r="E1241" s="153">
        <v>29</v>
      </c>
      <c r="F1241" s="151">
        <v>30</v>
      </c>
      <c r="G1241" s="151">
        <v>27</v>
      </c>
      <c r="H1241" s="151">
        <v>33</v>
      </c>
      <c r="I1241" s="151">
        <v>32</v>
      </c>
      <c r="J1241" s="172">
        <v>0.9</v>
      </c>
      <c r="K1241" s="154">
        <v>0.935483870967742</v>
      </c>
      <c r="L1241" s="154">
        <v>0.9</v>
      </c>
      <c r="M1241" s="154">
        <v>0.96969696969697</v>
      </c>
      <c r="N1241" s="207">
        <v>895</v>
      </c>
      <c r="O1241" s="153">
        <v>810</v>
      </c>
      <c r="P1241" s="153">
        <v>28</v>
      </c>
      <c r="Q1241" s="151">
        <v>27</v>
      </c>
      <c r="R1241" s="151">
        <v>31</v>
      </c>
      <c r="S1241" s="154">
        <v>0.905027932960894</v>
      </c>
      <c r="T1241" s="154">
        <v>0.903225806451613</v>
      </c>
      <c r="U1241" s="155">
        <v>0.9</v>
      </c>
      <c r="V1241" s="155">
        <v>0.939393939393939</v>
      </c>
      <c r="W1241" s="173">
        <v>0.00322580645161286</v>
      </c>
      <c r="X1241" s="158">
        <v>231</v>
      </c>
      <c r="Y1241" s="208">
        <v>216</v>
      </c>
      <c r="Z1241" s="208">
        <v>232</v>
      </c>
      <c r="AA1241" s="208">
        <v>197</v>
      </c>
      <c r="AB1241" s="209">
        <v>0.935064935064935</v>
      </c>
      <c r="AC1241" s="155">
        <v>0.849137931034483</v>
      </c>
      <c r="AD1241" s="173">
        <v>0.0859270040304523</v>
      </c>
    </row>
    <row r="1242" spans="1:30">
      <c r="A1242" s="175" t="s">
        <v>1085</v>
      </c>
      <c r="B1242" s="214" t="s">
        <v>1840</v>
      </c>
      <c r="C1242" s="214" t="s">
        <v>1243</v>
      </c>
      <c r="D1242" s="153">
        <v>44</v>
      </c>
      <c r="E1242" s="153">
        <v>44</v>
      </c>
      <c r="F1242" s="151">
        <v>53</v>
      </c>
      <c r="G1242" s="151">
        <v>53</v>
      </c>
      <c r="H1242" s="151">
        <v>48</v>
      </c>
      <c r="I1242" s="151">
        <v>48</v>
      </c>
      <c r="J1242" s="172">
        <v>0.9</v>
      </c>
      <c r="K1242" s="154">
        <v>1</v>
      </c>
      <c r="L1242" s="154">
        <v>1</v>
      </c>
      <c r="M1242" s="154">
        <v>1</v>
      </c>
      <c r="N1242" s="207">
        <v>1316</v>
      </c>
      <c r="O1242" s="153">
        <v>1262</v>
      </c>
      <c r="P1242" s="153">
        <v>42</v>
      </c>
      <c r="Q1242" s="151">
        <v>52</v>
      </c>
      <c r="R1242" s="151">
        <v>47</v>
      </c>
      <c r="S1242" s="154">
        <v>0.958966565349544</v>
      </c>
      <c r="T1242" s="154">
        <v>0.954545454545455</v>
      </c>
      <c r="U1242" s="155">
        <v>0.981132075471698</v>
      </c>
      <c r="V1242" s="155">
        <v>0.979166666666667</v>
      </c>
      <c r="W1242" s="173">
        <v>-0.0265866209262435</v>
      </c>
      <c r="X1242" s="158">
        <v>345</v>
      </c>
      <c r="Y1242" s="208">
        <v>333</v>
      </c>
      <c r="Z1242" s="208">
        <v>328</v>
      </c>
      <c r="AA1242" s="208">
        <v>311</v>
      </c>
      <c r="AB1242" s="209">
        <v>0.965217391304348</v>
      </c>
      <c r="AC1242" s="155">
        <v>0.948170731707317</v>
      </c>
      <c r="AD1242" s="173">
        <v>0.0170466595970308</v>
      </c>
    </row>
    <row r="1243" spans="1:30">
      <c r="A1243" s="175" t="s">
        <v>1085</v>
      </c>
      <c r="B1243" s="214" t="s">
        <v>1840</v>
      </c>
      <c r="C1243" s="214" t="s">
        <v>1244</v>
      </c>
      <c r="D1243" s="153">
        <v>43</v>
      </c>
      <c r="E1243" s="153">
        <v>43</v>
      </c>
      <c r="F1243" s="151">
        <v>48</v>
      </c>
      <c r="G1243" s="151">
        <v>47</v>
      </c>
      <c r="H1243" s="151">
        <v>49</v>
      </c>
      <c r="I1243" s="151">
        <v>48</v>
      </c>
      <c r="J1243" s="172">
        <v>0.9</v>
      </c>
      <c r="K1243" s="154">
        <v>1</v>
      </c>
      <c r="L1243" s="154">
        <v>0.979166666666667</v>
      </c>
      <c r="M1243" s="154">
        <v>0.979591836734694</v>
      </c>
      <c r="N1243" s="207">
        <v>1204</v>
      </c>
      <c r="O1243" s="153">
        <v>1129</v>
      </c>
      <c r="P1243" s="153">
        <v>43</v>
      </c>
      <c r="Q1243" s="151">
        <v>46</v>
      </c>
      <c r="R1243" s="151">
        <v>48</v>
      </c>
      <c r="S1243" s="154">
        <v>0.937707641196013</v>
      </c>
      <c r="T1243" s="154">
        <v>1</v>
      </c>
      <c r="U1243" s="155">
        <v>0.958333333333333</v>
      </c>
      <c r="V1243" s="155">
        <v>0.979591836734694</v>
      </c>
      <c r="W1243" s="173">
        <v>0.0416666666666666</v>
      </c>
      <c r="X1243" s="158">
        <v>314</v>
      </c>
      <c r="Y1243" s="208">
        <v>307</v>
      </c>
      <c r="Z1243" s="208">
        <v>306</v>
      </c>
      <c r="AA1243" s="208">
        <v>278</v>
      </c>
      <c r="AB1243" s="209">
        <v>0.977707006369427</v>
      </c>
      <c r="AC1243" s="155">
        <v>0.908496732026144</v>
      </c>
      <c r="AD1243" s="173">
        <v>0.069210274343283</v>
      </c>
    </row>
    <row r="1244" spans="1:30">
      <c r="A1244" s="175" t="s">
        <v>1085</v>
      </c>
      <c r="B1244" s="214" t="s">
        <v>1840</v>
      </c>
      <c r="C1244" s="214" t="s">
        <v>1245</v>
      </c>
      <c r="D1244" s="153">
        <v>0</v>
      </c>
      <c r="E1244" s="153">
        <v>0</v>
      </c>
      <c r="F1244" s="151">
        <v>0</v>
      </c>
      <c r="G1244" s="151">
        <v>0</v>
      </c>
      <c r="H1244" s="151">
        <v>0</v>
      </c>
      <c r="I1244" s="151">
        <v>0</v>
      </c>
      <c r="J1244" s="172">
        <v>0.9</v>
      </c>
      <c r="K1244" s="154">
        <v>0</v>
      </c>
      <c r="L1244" s="154">
        <v>0</v>
      </c>
      <c r="M1244" s="154">
        <v>0</v>
      </c>
      <c r="N1244" s="207">
        <v>0</v>
      </c>
      <c r="O1244" s="153">
        <v>0</v>
      </c>
      <c r="P1244" s="153">
        <v>0</v>
      </c>
      <c r="Q1244" s="151">
        <v>0</v>
      </c>
      <c r="R1244" s="151">
        <v>0</v>
      </c>
      <c r="S1244" s="154">
        <v>0</v>
      </c>
      <c r="T1244" s="154">
        <v>0</v>
      </c>
      <c r="U1244" s="155">
        <v>0</v>
      </c>
      <c r="V1244" s="155">
        <v>0</v>
      </c>
      <c r="W1244" s="173">
        <v>0</v>
      </c>
      <c r="X1244" s="158">
        <v>0</v>
      </c>
      <c r="Y1244" s="208">
        <v>0</v>
      </c>
      <c r="Z1244" s="208">
        <v>0</v>
      </c>
      <c r="AA1244" s="208">
        <v>0</v>
      </c>
      <c r="AB1244" s="209">
        <v>0</v>
      </c>
      <c r="AC1244" s="155">
        <v>0</v>
      </c>
      <c r="AD1244" s="173">
        <v>0</v>
      </c>
    </row>
    <row r="1245" spans="1:30">
      <c r="A1245" s="175" t="s">
        <v>1085</v>
      </c>
      <c r="B1245" s="214" t="s">
        <v>1840</v>
      </c>
      <c r="C1245" s="214" t="s">
        <v>1246</v>
      </c>
      <c r="D1245" s="153">
        <v>38</v>
      </c>
      <c r="E1245" s="153">
        <v>36</v>
      </c>
      <c r="F1245" s="151">
        <v>41</v>
      </c>
      <c r="G1245" s="151">
        <v>40</v>
      </c>
      <c r="H1245" s="151">
        <v>47</v>
      </c>
      <c r="I1245" s="151">
        <v>46</v>
      </c>
      <c r="J1245" s="172">
        <v>0.9</v>
      </c>
      <c r="K1245" s="154">
        <v>0.947368421052632</v>
      </c>
      <c r="L1245" s="154">
        <v>0.975609756097561</v>
      </c>
      <c r="M1245" s="154">
        <v>0.978723404255319</v>
      </c>
      <c r="N1245" s="207">
        <v>1217</v>
      </c>
      <c r="O1245" s="153">
        <v>1188</v>
      </c>
      <c r="P1245" s="153">
        <v>36</v>
      </c>
      <c r="Q1245" s="151">
        <v>40</v>
      </c>
      <c r="R1245" s="151">
        <v>46</v>
      </c>
      <c r="S1245" s="154">
        <v>0.976170912078883</v>
      </c>
      <c r="T1245" s="154">
        <v>0.947368421052632</v>
      </c>
      <c r="U1245" s="155">
        <v>0.975609756097561</v>
      </c>
      <c r="V1245" s="155">
        <v>0.978723404255319</v>
      </c>
      <c r="W1245" s="173">
        <v>-0.0282413350449294</v>
      </c>
      <c r="X1245" s="158">
        <v>316</v>
      </c>
      <c r="Y1245" s="208">
        <v>309</v>
      </c>
      <c r="Z1245" s="208">
        <v>312</v>
      </c>
      <c r="AA1245" s="208">
        <v>300</v>
      </c>
      <c r="AB1245" s="209">
        <v>0.977848101265823</v>
      </c>
      <c r="AC1245" s="155">
        <v>0.961538461538462</v>
      </c>
      <c r="AD1245" s="173">
        <v>0.0163096397273612</v>
      </c>
    </row>
    <row r="1246" spans="1:30">
      <c r="A1246" s="175" t="s">
        <v>1085</v>
      </c>
      <c r="B1246" s="214" t="s">
        <v>1840</v>
      </c>
      <c r="C1246" s="214" t="s">
        <v>1247</v>
      </c>
      <c r="D1246" s="153">
        <v>26</v>
      </c>
      <c r="E1246" s="153">
        <v>24</v>
      </c>
      <c r="F1246" s="151">
        <v>29</v>
      </c>
      <c r="G1246" s="151">
        <v>28</v>
      </c>
      <c r="H1246" s="151">
        <v>32</v>
      </c>
      <c r="I1246" s="151">
        <v>30</v>
      </c>
      <c r="J1246" s="172">
        <v>0.9</v>
      </c>
      <c r="K1246" s="154">
        <v>0.923076923076923</v>
      </c>
      <c r="L1246" s="154">
        <v>0.96551724137931</v>
      </c>
      <c r="M1246" s="154">
        <v>0.9375</v>
      </c>
      <c r="N1246" s="207">
        <v>792</v>
      </c>
      <c r="O1246" s="153">
        <v>767</v>
      </c>
      <c r="P1246" s="153">
        <v>23</v>
      </c>
      <c r="Q1246" s="151">
        <v>28</v>
      </c>
      <c r="R1246" s="151">
        <v>30</v>
      </c>
      <c r="S1246" s="154">
        <v>0.968434343434343</v>
      </c>
      <c r="T1246" s="154">
        <v>0.884615384615385</v>
      </c>
      <c r="U1246" s="155">
        <v>0.96551724137931</v>
      </c>
      <c r="V1246" s="155">
        <v>0.9375</v>
      </c>
      <c r="W1246" s="173">
        <v>-0.0809018567639258</v>
      </c>
      <c r="X1246" s="158">
        <v>214</v>
      </c>
      <c r="Y1246" s="208">
        <v>202</v>
      </c>
      <c r="Z1246" s="208">
        <v>205</v>
      </c>
      <c r="AA1246" s="208">
        <v>199</v>
      </c>
      <c r="AB1246" s="209">
        <v>0.94392523364486</v>
      </c>
      <c r="AC1246" s="155">
        <v>0.970731707317073</v>
      </c>
      <c r="AD1246" s="173">
        <v>-0.0268064736722133</v>
      </c>
    </row>
    <row r="1247" spans="1:30">
      <c r="A1247" s="175" t="s">
        <v>1085</v>
      </c>
      <c r="B1247" s="214" t="s">
        <v>1840</v>
      </c>
      <c r="C1247" s="214" t="s">
        <v>1248</v>
      </c>
      <c r="D1247" s="153">
        <v>0</v>
      </c>
      <c r="E1247" s="153">
        <v>0</v>
      </c>
      <c r="F1247" s="151">
        <v>0</v>
      </c>
      <c r="G1247" s="151">
        <v>0</v>
      </c>
      <c r="H1247" s="151">
        <v>0</v>
      </c>
      <c r="I1247" s="151">
        <v>0</v>
      </c>
      <c r="J1247" s="172">
        <v>0.9</v>
      </c>
      <c r="K1247" s="154">
        <v>0</v>
      </c>
      <c r="L1247" s="154">
        <v>0</v>
      </c>
      <c r="M1247" s="154">
        <v>0</v>
      </c>
      <c r="N1247" s="207">
        <v>0</v>
      </c>
      <c r="O1247" s="153">
        <v>0</v>
      </c>
      <c r="P1247" s="153">
        <v>0</v>
      </c>
      <c r="Q1247" s="151">
        <v>0</v>
      </c>
      <c r="R1247" s="151">
        <v>0</v>
      </c>
      <c r="S1247" s="154">
        <v>0</v>
      </c>
      <c r="T1247" s="154">
        <v>0</v>
      </c>
      <c r="U1247" s="155">
        <v>0</v>
      </c>
      <c r="V1247" s="155">
        <v>0</v>
      </c>
      <c r="W1247" s="173">
        <v>0</v>
      </c>
      <c r="X1247" s="158">
        <v>0</v>
      </c>
      <c r="Y1247" s="208">
        <v>0</v>
      </c>
      <c r="Z1247" s="208">
        <v>0</v>
      </c>
      <c r="AA1247" s="208">
        <v>0</v>
      </c>
      <c r="AB1247" s="209">
        <v>0</v>
      </c>
      <c r="AC1247" s="155">
        <v>0</v>
      </c>
      <c r="AD1247" s="173">
        <v>0</v>
      </c>
    </row>
    <row r="1248" spans="1:30">
      <c r="A1248" s="175" t="s">
        <v>1085</v>
      </c>
      <c r="B1248" s="214" t="s">
        <v>1840</v>
      </c>
      <c r="C1248" s="214" t="s">
        <v>1249</v>
      </c>
      <c r="D1248" s="153">
        <v>0</v>
      </c>
      <c r="E1248" s="153">
        <v>0</v>
      </c>
      <c r="F1248" s="151">
        <v>0</v>
      </c>
      <c r="G1248" s="151">
        <v>0</v>
      </c>
      <c r="H1248" s="151">
        <v>0</v>
      </c>
      <c r="I1248" s="151">
        <v>0</v>
      </c>
      <c r="J1248" s="172">
        <v>0.9</v>
      </c>
      <c r="K1248" s="154">
        <v>0</v>
      </c>
      <c r="L1248" s="154">
        <v>0</v>
      </c>
      <c r="M1248" s="154">
        <v>0</v>
      </c>
      <c r="N1248" s="207">
        <v>0</v>
      </c>
      <c r="O1248" s="153">
        <v>0</v>
      </c>
      <c r="P1248" s="153">
        <v>0</v>
      </c>
      <c r="Q1248" s="151">
        <v>0</v>
      </c>
      <c r="R1248" s="151">
        <v>0</v>
      </c>
      <c r="S1248" s="154">
        <v>0</v>
      </c>
      <c r="T1248" s="154">
        <v>0</v>
      </c>
      <c r="U1248" s="155">
        <v>0</v>
      </c>
      <c r="V1248" s="155">
        <v>0</v>
      </c>
      <c r="W1248" s="173">
        <v>0</v>
      </c>
      <c r="X1248" s="158">
        <v>0</v>
      </c>
      <c r="Y1248" s="208">
        <v>0</v>
      </c>
      <c r="Z1248" s="208">
        <v>0</v>
      </c>
      <c r="AA1248" s="208">
        <v>0</v>
      </c>
      <c r="AB1248" s="209">
        <v>0</v>
      </c>
      <c r="AC1248" s="155">
        <v>0</v>
      </c>
      <c r="AD1248" s="173">
        <v>0</v>
      </c>
    </row>
    <row r="1249" spans="1:30">
      <c r="A1249" s="175" t="s">
        <v>1085</v>
      </c>
      <c r="B1249" s="214" t="s">
        <v>1841</v>
      </c>
      <c r="C1249" s="214" t="s">
        <v>1250</v>
      </c>
      <c r="D1249" s="153">
        <v>15</v>
      </c>
      <c r="E1249" s="153">
        <v>15</v>
      </c>
      <c r="F1249" s="151">
        <v>18</v>
      </c>
      <c r="G1249" s="151">
        <v>18</v>
      </c>
      <c r="H1249" s="151">
        <v>16</v>
      </c>
      <c r="I1249" s="151">
        <v>16</v>
      </c>
      <c r="J1249" s="172">
        <v>0.9</v>
      </c>
      <c r="K1249" s="154">
        <v>1</v>
      </c>
      <c r="L1249" s="154">
        <v>1</v>
      </c>
      <c r="M1249" s="154">
        <v>1</v>
      </c>
      <c r="N1249" s="207">
        <v>427</v>
      </c>
      <c r="O1249" s="153">
        <v>388</v>
      </c>
      <c r="P1249" s="153">
        <v>15</v>
      </c>
      <c r="Q1249" s="151">
        <v>17</v>
      </c>
      <c r="R1249" s="151">
        <v>14</v>
      </c>
      <c r="S1249" s="154">
        <v>0.908665105386417</v>
      </c>
      <c r="T1249" s="154">
        <v>1</v>
      </c>
      <c r="U1249" s="155">
        <v>0.944444444444444</v>
      </c>
      <c r="V1249" s="155">
        <v>0.875</v>
      </c>
      <c r="W1249" s="173">
        <v>0.0555555555555556</v>
      </c>
      <c r="X1249" s="158">
        <v>111</v>
      </c>
      <c r="Y1249" s="208">
        <v>101</v>
      </c>
      <c r="Z1249" s="208">
        <v>113</v>
      </c>
      <c r="AA1249" s="208">
        <v>99</v>
      </c>
      <c r="AB1249" s="209">
        <v>0.90990990990991</v>
      </c>
      <c r="AC1249" s="155">
        <v>0.876106194690266</v>
      </c>
      <c r="AD1249" s="173">
        <v>0.0338037152196444</v>
      </c>
    </row>
    <row r="1250" spans="1:30">
      <c r="A1250" s="175" t="s">
        <v>1085</v>
      </c>
      <c r="B1250" s="214" t="s">
        <v>1841</v>
      </c>
      <c r="C1250" s="214" t="s">
        <v>1251</v>
      </c>
      <c r="D1250" s="153">
        <v>0</v>
      </c>
      <c r="E1250" s="153">
        <v>0</v>
      </c>
      <c r="F1250" s="151">
        <v>0</v>
      </c>
      <c r="G1250" s="151">
        <v>0</v>
      </c>
      <c r="H1250" s="151">
        <v>0</v>
      </c>
      <c r="I1250" s="151">
        <v>0</v>
      </c>
      <c r="J1250" s="172">
        <v>0.9</v>
      </c>
      <c r="K1250" s="154">
        <v>0</v>
      </c>
      <c r="L1250" s="154">
        <v>0</v>
      </c>
      <c r="M1250" s="154">
        <v>0</v>
      </c>
      <c r="N1250" s="207">
        <v>0</v>
      </c>
      <c r="O1250" s="153">
        <v>0</v>
      </c>
      <c r="P1250" s="153">
        <v>0</v>
      </c>
      <c r="Q1250" s="151">
        <v>0</v>
      </c>
      <c r="R1250" s="151">
        <v>0</v>
      </c>
      <c r="S1250" s="154">
        <v>0</v>
      </c>
      <c r="T1250" s="154">
        <v>0</v>
      </c>
      <c r="U1250" s="155">
        <v>0</v>
      </c>
      <c r="V1250" s="155">
        <v>0</v>
      </c>
      <c r="W1250" s="173">
        <v>0</v>
      </c>
      <c r="X1250" s="158">
        <v>0</v>
      </c>
      <c r="Y1250" s="208">
        <v>0</v>
      </c>
      <c r="Z1250" s="208">
        <v>0</v>
      </c>
      <c r="AA1250" s="208">
        <v>0</v>
      </c>
      <c r="AB1250" s="209">
        <v>0</v>
      </c>
      <c r="AC1250" s="155">
        <v>0</v>
      </c>
      <c r="AD1250" s="173">
        <v>0</v>
      </c>
    </row>
    <row r="1251" spans="1:30">
      <c r="A1251" s="175" t="s">
        <v>1085</v>
      </c>
      <c r="B1251" s="214" t="s">
        <v>1841</v>
      </c>
      <c r="C1251" s="214" t="s">
        <v>1252</v>
      </c>
      <c r="D1251" s="153">
        <v>55</v>
      </c>
      <c r="E1251" s="153">
        <v>53</v>
      </c>
      <c r="F1251" s="151">
        <v>61</v>
      </c>
      <c r="G1251" s="151">
        <v>59</v>
      </c>
      <c r="H1251" s="151">
        <v>63</v>
      </c>
      <c r="I1251" s="151">
        <v>61</v>
      </c>
      <c r="J1251" s="172">
        <v>0.9</v>
      </c>
      <c r="K1251" s="154">
        <v>0.963636363636364</v>
      </c>
      <c r="L1251" s="154">
        <v>0.967213114754098</v>
      </c>
      <c r="M1251" s="154">
        <v>0.968253968253968</v>
      </c>
      <c r="N1251" s="207">
        <v>1607</v>
      </c>
      <c r="O1251" s="153">
        <v>1554</v>
      </c>
      <c r="P1251" s="153">
        <v>53</v>
      </c>
      <c r="Q1251" s="151">
        <v>59</v>
      </c>
      <c r="R1251" s="151">
        <v>61</v>
      </c>
      <c r="S1251" s="154">
        <v>0.967019290603609</v>
      </c>
      <c r="T1251" s="154">
        <v>0.963636363636364</v>
      </c>
      <c r="U1251" s="155">
        <v>0.967213114754098</v>
      </c>
      <c r="V1251" s="155">
        <v>0.968253968253968</v>
      </c>
      <c r="W1251" s="173">
        <v>-0.0035767511177347</v>
      </c>
      <c r="X1251" s="158">
        <v>420</v>
      </c>
      <c r="Y1251" s="208">
        <v>409</v>
      </c>
      <c r="Z1251" s="208">
        <v>415</v>
      </c>
      <c r="AA1251" s="208">
        <v>404</v>
      </c>
      <c r="AB1251" s="209">
        <v>0.973809523809524</v>
      </c>
      <c r="AC1251" s="155">
        <v>0.973493975903614</v>
      </c>
      <c r="AD1251" s="173">
        <v>0.000315547905909375</v>
      </c>
    </row>
    <row r="1252" spans="1:30">
      <c r="A1252" s="175" t="s">
        <v>1085</v>
      </c>
      <c r="B1252" s="214" t="s">
        <v>1841</v>
      </c>
      <c r="C1252" s="214" t="s">
        <v>1253</v>
      </c>
      <c r="D1252" s="153">
        <v>67</v>
      </c>
      <c r="E1252" s="153">
        <v>65</v>
      </c>
      <c r="F1252" s="151">
        <v>73</v>
      </c>
      <c r="G1252" s="151">
        <v>71</v>
      </c>
      <c r="H1252" s="151">
        <v>76</v>
      </c>
      <c r="I1252" s="151">
        <v>73</v>
      </c>
      <c r="J1252" s="172">
        <v>0.9</v>
      </c>
      <c r="K1252" s="154">
        <v>0.970149253731343</v>
      </c>
      <c r="L1252" s="154">
        <v>0.972602739726027</v>
      </c>
      <c r="M1252" s="154">
        <v>0.960526315789474</v>
      </c>
      <c r="N1252" s="207">
        <v>1899</v>
      </c>
      <c r="O1252" s="153">
        <v>1766</v>
      </c>
      <c r="P1252" s="153">
        <v>63</v>
      </c>
      <c r="Q1252" s="151">
        <v>67</v>
      </c>
      <c r="R1252" s="151">
        <v>73</v>
      </c>
      <c r="S1252" s="154">
        <v>0.929963138493944</v>
      </c>
      <c r="T1252" s="154">
        <v>0.940298507462687</v>
      </c>
      <c r="U1252" s="155">
        <v>0.917808219178082</v>
      </c>
      <c r="V1252" s="155">
        <v>0.960526315789474</v>
      </c>
      <c r="W1252" s="173">
        <v>0.0224902882846044</v>
      </c>
      <c r="X1252" s="158">
        <v>499</v>
      </c>
      <c r="Y1252" s="208">
        <v>472</v>
      </c>
      <c r="Z1252" s="208">
        <v>484</v>
      </c>
      <c r="AA1252" s="208">
        <v>444</v>
      </c>
      <c r="AB1252" s="209">
        <v>0.945891783567134</v>
      </c>
      <c r="AC1252" s="155">
        <v>0.917355371900826</v>
      </c>
      <c r="AD1252" s="173">
        <v>0.0285364116663077</v>
      </c>
    </row>
    <row r="1253" spans="1:30">
      <c r="A1253" s="175" t="s">
        <v>1085</v>
      </c>
      <c r="B1253" s="214" t="s">
        <v>1841</v>
      </c>
      <c r="C1253" s="214" t="s">
        <v>1254</v>
      </c>
      <c r="D1253" s="153">
        <v>0</v>
      </c>
      <c r="E1253" s="153">
        <v>0</v>
      </c>
      <c r="F1253" s="151">
        <v>0</v>
      </c>
      <c r="G1253" s="151">
        <v>0</v>
      </c>
      <c r="H1253" s="151">
        <v>0</v>
      </c>
      <c r="I1253" s="151">
        <v>0</v>
      </c>
      <c r="J1253" s="172">
        <v>0.9</v>
      </c>
      <c r="K1253" s="154">
        <v>0</v>
      </c>
      <c r="L1253" s="154">
        <v>0</v>
      </c>
      <c r="M1253" s="154">
        <v>0</v>
      </c>
      <c r="N1253" s="207">
        <v>0</v>
      </c>
      <c r="O1253" s="153">
        <v>0</v>
      </c>
      <c r="P1253" s="153">
        <v>0</v>
      </c>
      <c r="Q1253" s="151">
        <v>0</v>
      </c>
      <c r="R1253" s="151">
        <v>0</v>
      </c>
      <c r="S1253" s="154">
        <v>0</v>
      </c>
      <c r="T1253" s="154">
        <v>0</v>
      </c>
      <c r="U1253" s="155">
        <v>0</v>
      </c>
      <c r="V1253" s="155">
        <v>0</v>
      </c>
      <c r="W1253" s="173">
        <v>0</v>
      </c>
      <c r="X1253" s="158">
        <v>0</v>
      </c>
      <c r="Y1253" s="208">
        <v>0</v>
      </c>
      <c r="Z1253" s="208">
        <v>0</v>
      </c>
      <c r="AA1253" s="208">
        <v>0</v>
      </c>
      <c r="AB1253" s="209">
        <v>0</v>
      </c>
      <c r="AC1253" s="155">
        <v>0</v>
      </c>
      <c r="AD1253" s="173">
        <v>0</v>
      </c>
    </row>
    <row r="1254" spans="1:30">
      <c r="A1254" s="175" t="s">
        <v>1085</v>
      </c>
      <c r="B1254" s="214" t="s">
        <v>1841</v>
      </c>
      <c r="C1254" s="214" t="s">
        <v>1255</v>
      </c>
      <c r="D1254" s="153">
        <v>51</v>
      </c>
      <c r="E1254" s="153">
        <v>51</v>
      </c>
      <c r="F1254" s="151">
        <v>52</v>
      </c>
      <c r="G1254" s="151">
        <v>51</v>
      </c>
      <c r="H1254" s="151">
        <v>55</v>
      </c>
      <c r="I1254" s="151">
        <v>55</v>
      </c>
      <c r="J1254" s="172">
        <v>0.9</v>
      </c>
      <c r="K1254" s="154">
        <v>1</v>
      </c>
      <c r="L1254" s="154">
        <v>0.980769230769231</v>
      </c>
      <c r="M1254" s="154">
        <v>1</v>
      </c>
      <c r="N1254" s="207">
        <v>1418</v>
      </c>
      <c r="O1254" s="153">
        <v>1321</v>
      </c>
      <c r="P1254" s="153">
        <v>49</v>
      </c>
      <c r="Q1254" s="151">
        <v>50</v>
      </c>
      <c r="R1254" s="151">
        <v>49</v>
      </c>
      <c r="S1254" s="154">
        <v>0.931593794076164</v>
      </c>
      <c r="T1254" s="154">
        <v>0.96078431372549</v>
      </c>
      <c r="U1254" s="155">
        <v>0.961538461538462</v>
      </c>
      <c r="V1254" s="155">
        <v>0.890909090909091</v>
      </c>
      <c r="W1254" s="173">
        <v>-0.00075414781297134</v>
      </c>
      <c r="X1254" s="158">
        <v>367</v>
      </c>
      <c r="Y1254" s="208">
        <v>345</v>
      </c>
      <c r="Z1254" s="208">
        <v>369</v>
      </c>
      <c r="AA1254" s="208">
        <v>334</v>
      </c>
      <c r="AB1254" s="209">
        <v>0.940054495912807</v>
      </c>
      <c r="AC1254" s="155">
        <v>0.905149051490515</v>
      </c>
      <c r="AD1254" s="173">
        <v>0.0349054444222916</v>
      </c>
    </row>
    <row r="1255" spans="1:30">
      <c r="A1255" s="175" t="s">
        <v>1085</v>
      </c>
      <c r="B1255" s="214" t="s">
        <v>1841</v>
      </c>
      <c r="C1255" s="214" t="s">
        <v>1256</v>
      </c>
      <c r="D1255" s="153">
        <v>0</v>
      </c>
      <c r="E1255" s="153">
        <v>0</v>
      </c>
      <c r="F1255" s="151">
        <v>0</v>
      </c>
      <c r="G1255" s="151">
        <v>0</v>
      </c>
      <c r="H1255" s="151">
        <v>0</v>
      </c>
      <c r="I1255" s="151">
        <v>0</v>
      </c>
      <c r="J1255" s="172">
        <v>0.9</v>
      </c>
      <c r="K1255" s="154">
        <v>0</v>
      </c>
      <c r="L1255" s="154">
        <v>0</v>
      </c>
      <c r="M1255" s="154">
        <v>0</v>
      </c>
      <c r="N1255" s="207">
        <v>0</v>
      </c>
      <c r="O1255" s="153">
        <v>0</v>
      </c>
      <c r="P1255" s="153">
        <v>0</v>
      </c>
      <c r="Q1255" s="151">
        <v>0</v>
      </c>
      <c r="R1255" s="151">
        <v>0</v>
      </c>
      <c r="S1255" s="154">
        <v>0</v>
      </c>
      <c r="T1255" s="154">
        <v>0</v>
      </c>
      <c r="U1255" s="155">
        <v>0</v>
      </c>
      <c r="V1255" s="155">
        <v>0</v>
      </c>
      <c r="W1255" s="173">
        <v>0</v>
      </c>
      <c r="X1255" s="158">
        <v>0</v>
      </c>
      <c r="Y1255" s="208">
        <v>0</v>
      </c>
      <c r="Z1255" s="208">
        <v>0</v>
      </c>
      <c r="AA1255" s="208">
        <v>0</v>
      </c>
      <c r="AB1255" s="209">
        <v>0</v>
      </c>
      <c r="AC1255" s="155">
        <v>0</v>
      </c>
      <c r="AD1255" s="173">
        <v>0</v>
      </c>
    </row>
    <row r="1256" spans="1:30">
      <c r="A1256" s="175" t="s">
        <v>1085</v>
      </c>
      <c r="B1256" s="214" t="s">
        <v>1840</v>
      </c>
      <c r="C1256" s="214" t="s">
        <v>1257</v>
      </c>
      <c r="D1256" s="153">
        <v>0</v>
      </c>
      <c r="E1256" s="153">
        <v>0</v>
      </c>
      <c r="F1256" s="151">
        <v>0</v>
      </c>
      <c r="G1256" s="151">
        <v>0</v>
      </c>
      <c r="H1256" s="151">
        <v>0</v>
      </c>
      <c r="I1256" s="151">
        <v>0</v>
      </c>
      <c r="J1256" s="172">
        <v>0.9</v>
      </c>
      <c r="K1256" s="154">
        <v>0</v>
      </c>
      <c r="L1256" s="154">
        <v>0</v>
      </c>
      <c r="M1256" s="154">
        <v>0</v>
      </c>
      <c r="N1256" s="207">
        <v>0</v>
      </c>
      <c r="O1256" s="153">
        <v>0</v>
      </c>
      <c r="P1256" s="153">
        <v>0</v>
      </c>
      <c r="Q1256" s="151">
        <v>0</v>
      </c>
      <c r="R1256" s="151">
        <v>0</v>
      </c>
      <c r="S1256" s="154">
        <v>0</v>
      </c>
      <c r="T1256" s="154">
        <v>0</v>
      </c>
      <c r="U1256" s="155">
        <v>0</v>
      </c>
      <c r="V1256" s="155">
        <v>0</v>
      </c>
      <c r="W1256" s="173">
        <v>0</v>
      </c>
      <c r="X1256" s="158">
        <v>0</v>
      </c>
      <c r="Y1256" s="208">
        <v>0</v>
      </c>
      <c r="Z1256" s="208">
        <v>0</v>
      </c>
      <c r="AA1256" s="208">
        <v>0</v>
      </c>
      <c r="AB1256" s="209">
        <v>0</v>
      </c>
      <c r="AC1256" s="155">
        <v>0</v>
      </c>
      <c r="AD1256" s="173">
        <v>0</v>
      </c>
    </row>
    <row r="1257" spans="1:30">
      <c r="A1257" s="175" t="s">
        <v>1085</v>
      </c>
      <c r="B1257" s="214" t="s">
        <v>1840</v>
      </c>
      <c r="C1257" s="214" t="s">
        <v>1258</v>
      </c>
      <c r="D1257" s="153">
        <v>22</v>
      </c>
      <c r="E1257" s="153">
        <v>21</v>
      </c>
      <c r="F1257" s="151">
        <v>25</v>
      </c>
      <c r="G1257" s="151">
        <v>23</v>
      </c>
      <c r="H1257" s="151">
        <v>26</v>
      </c>
      <c r="I1257" s="151">
        <v>25</v>
      </c>
      <c r="J1257" s="172">
        <v>0.9</v>
      </c>
      <c r="K1257" s="154">
        <v>0.954545454545455</v>
      </c>
      <c r="L1257" s="154">
        <v>0.92</v>
      </c>
      <c r="M1257" s="154">
        <v>0.961538461538462</v>
      </c>
      <c r="N1257" s="207">
        <v>663</v>
      </c>
      <c r="O1257" s="153">
        <v>643</v>
      </c>
      <c r="P1257" s="153">
        <v>21</v>
      </c>
      <c r="Q1257" s="151">
        <v>23</v>
      </c>
      <c r="R1257" s="151">
        <v>25</v>
      </c>
      <c r="S1257" s="154">
        <v>0.969834087481146</v>
      </c>
      <c r="T1257" s="154">
        <v>0.954545454545455</v>
      </c>
      <c r="U1257" s="155">
        <v>0.92</v>
      </c>
      <c r="V1257" s="155">
        <v>0.961538461538462</v>
      </c>
      <c r="W1257" s="173">
        <v>0.0345454545454545</v>
      </c>
      <c r="X1257" s="158">
        <v>168</v>
      </c>
      <c r="Y1257" s="208">
        <v>163</v>
      </c>
      <c r="Z1257" s="208">
        <v>170</v>
      </c>
      <c r="AA1257" s="208">
        <v>165</v>
      </c>
      <c r="AB1257" s="209">
        <v>0.970238095238095</v>
      </c>
      <c r="AC1257" s="155">
        <v>0.970588235294118</v>
      </c>
      <c r="AD1257" s="173">
        <v>-0.000350140056022408</v>
      </c>
    </row>
    <row r="1258" spans="1:30">
      <c r="A1258" s="175" t="s">
        <v>1085</v>
      </c>
      <c r="B1258" s="214" t="s">
        <v>1840</v>
      </c>
      <c r="C1258" s="214" t="s">
        <v>1259</v>
      </c>
      <c r="D1258" s="153">
        <v>29</v>
      </c>
      <c r="E1258" s="153">
        <v>28</v>
      </c>
      <c r="F1258" s="151">
        <v>34</v>
      </c>
      <c r="G1258" s="151">
        <v>33</v>
      </c>
      <c r="H1258" s="151">
        <v>32</v>
      </c>
      <c r="I1258" s="151">
        <v>31</v>
      </c>
      <c r="J1258" s="172">
        <v>0.9</v>
      </c>
      <c r="K1258" s="154">
        <v>0.96551724137931</v>
      </c>
      <c r="L1258" s="154">
        <v>0.970588235294118</v>
      </c>
      <c r="M1258" s="154">
        <v>0.96875</v>
      </c>
      <c r="N1258" s="207">
        <v>832</v>
      </c>
      <c r="O1258" s="153">
        <v>814</v>
      </c>
      <c r="P1258" s="153">
        <v>28</v>
      </c>
      <c r="Q1258" s="151">
        <v>33</v>
      </c>
      <c r="R1258" s="151">
        <v>31</v>
      </c>
      <c r="S1258" s="154">
        <v>0.978365384615385</v>
      </c>
      <c r="T1258" s="154">
        <v>0.96551724137931</v>
      </c>
      <c r="U1258" s="155">
        <v>0.970588235294118</v>
      </c>
      <c r="V1258" s="155">
        <v>0.96875</v>
      </c>
      <c r="W1258" s="173">
        <v>-0.00507099391480725</v>
      </c>
      <c r="X1258" s="158">
        <v>218</v>
      </c>
      <c r="Y1258" s="208">
        <v>209</v>
      </c>
      <c r="Z1258" s="208">
        <v>216</v>
      </c>
      <c r="AA1258" s="208">
        <v>211</v>
      </c>
      <c r="AB1258" s="209">
        <v>0.958715596330275</v>
      </c>
      <c r="AC1258" s="155">
        <v>0.976851851851852</v>
      </c>
      <c r="AD1258" s="173">
        <v>-0.0181362555215766</v>
      </c>
    </row>
    <row r="1259" spans="1:30">
      <c r="A1259" s="175" t="s">
        <v>1085</v>
      </c>
      <c r="B1259" s="214" t="s">
        <v>1840</v>
      </c>
      <c r="C1259" s="214" t="s">
        <v>1260</v>
      </c>
      <c r="D1259" s="153">
        <v>57</v>
      </c>
      <c r="E1259" s="153">
        <v>56</v>
      </c>
      <c r="F1259" s="151">
        <v>64</v>
      </c>
      <c r="G1259" s="151">
        <v>63</v>
      </c>
      <c r="H1259" s="151">
        <v>70</v>
      </c>
      <c r="I1259" s="151">
        <v>69</v>
      </c>
      <c r="J1259" s="172">
        <v>0.9</v>
      </c>
      <c r="K1259" s="154">
        <v>0.982456140350877</v>
      </c>
      <c r="L1259" s="154">
        <v>0.984375</v>
      </c>
      <c r="M1259" s="154">
        <v>0.985714285714286</v>
      </c>
      <c r="N1259" s="207">
        <v>1807</v>
      </c>
      <c r="O1259" s="153">
        <v>1755</v>
      </c>
      <c r="P1259" s="153">
        <v>55</v>
      </c>
      <c r="Q1259" s="151">
        <v>63</v>
      </c>
      <c r="R1259" s="151">
        <v>69</v>
      </c>
      <c r="S1259" s="154">
        <v>0.971223021582734</v>
      </c>
      <c r="T1259" s="154">
        <v>0.964912280701754</v>
      </c>
      <c r="U1259" s="155">
        <v>0.984375</v>
      </c>
      <c r="V1259" s="155">
        <v>0.985714285714286</v>
      </c>
      <c r="W1259" s="173">
        <v>-0.0194627192982456</v>
      </c>
      <c r="X1259" s="158">
        <v>465</v>
      </c>
      <c r="Y1259" s="208">
        <v>449</v>
      </c>
      <c r="Z1259" s="208">
        <v>477</v>
      </c>
      <c r="AA1259" s="208">
        <v>459</v>
      </c>
      <c r="AB1259" s="209">
        <v>0.965591397849462</v>
      </c>
      <c r="AC1259" s="155">
        <v>0.962264150943396</v>
      </c>
      <c r="AD1259" s="173">
        <v>0.00332724690606612</v>
      </c>
    </row>
    <row r="1260" spans="1:30">
      <c r="A1260" s="175" t="s">
        <v>1085</v>
      </c>
      <c r="B1260" s="214" t="s">
        <v>1840</v>
      </c>
      <c r="C1260" s="214" t="s">
        <v>1261</v>
      </c>
      <c r="D1260" s="153">
        <v>0</v>
      </c>
      <c r="E1260" s="153">
        <v>0</v>
      </c>
      <c r="F1260" s="151">
        <v>0</v>
      </c>
      <c r="G1260" s="151">
        <v>0</v>
      </c>
      <c r="H1260" s="151">
        <v>0</v>
      </c>
      <c r="I1260" s="151">
        <v>0</v>
      </c>
      <c r="J1260" s="172">
        <v>0.9</v>
      </c>
      <c r="K1260" s="154">
        <v>0</v>
      </c>
      <c r="L1260" s="154">
        <v>0</v>
      </c>
      <c r="M1260" s="154">
        <v>0</v>
      </c>
      <c r="N1260" s="207">
        <v>0</v>
      </c>
      <c r="O1260" s="153">
        <v>0</v>
      </c>
      <c r="P1260" s="153">
        <v>0</v>
      </c>
      <c r="Q1260" s="151">
        <v>0</v>
      </c>
      <c r="R1260" s="151">
        <v>0</v>
      </c>
      <c r="S1260" s="154">
        <v>0</v>
      </c>
      <c r="T1260" s="154">
        <v>0</v>
      </c>
      <c r="U1260" s="155">
        <v>0</v>
      </c>
      <c r="V1260" s="155">
        <v>0</v>
      </c>
      <c r="W1260" s="173">
        <v>0</v>
      </c>
      <c r="X1260" s="158">
        <v>0</v>
      </c>
      <c r="Y1260" s="208">
        <v>0</v>
      </c>
      <c r="Z1260" s="208">
        <v>0</v>
      </c>
      <c r="AA1260" s="208">
        <v>0</v>
      </c>
      <c r="AB1260" s="209">
        <v>0</v>
      </c>
      <c r="AC1260" s="155">
        <v>0</v>
      </c>
      <c r="AD1260" s="173">
        <v>0</v>
      </c>
    </row>
    <row r="1261" spans="1:30">
      <c r="A1261" s="175" t="s">
        <v>1085</v>
      </c>
      <c r="B1261" s="214" t="s">
        <v>1840</v>
      </c>
      <c r="C1261" s="214" t="s">
        <v>1262</v>
      </c>
      <c r="D1261" s="153">
        <v>29</v>
      </c>
      <c r="E1261" s="153">
        <v>27</v>
      </c>
      <c r="F1261" s="151">
        <v>30</v>
      </c>
      <c r="G1261" s="151">
        <v>28</v>
      </c>
      <c r="H1261" s="151">
        <v>30</v>
      </c>
      <c r="I1261" s="151">
        <v>29</v>
      </c>
      <c r="J1261" s="172">
        <v>0.9</v>
      </c>
      <c r="K1261" s="154">
        <v>0.931034482758621</v>
      </c>
      <c r="L1261" s="154">
        <v>0.933333333333333</v>
      </c>
      <c r="M1261" s="154">
        <v>0.966666666666667</v>
      </c>
      <c r="N1261" s="207">
        <v>811</v>
      </c>
      <c r="O1261" s="153">
        <v>739</v>
      </c>
      <c r="P1261" s="153">
        <v>24</v>
      </c>
      <c r="Q1261" s="151">
        <v>28</v>
      </c>
      <c r="R1261" s="151">
        <v>26</v>
      </c>
      <c r="S1261" s="154">
        <v>0.911220715166461</v>
      </c>
      <c r="T1261" s="154">
        <v>0.827586206896552</v>
      </c>
      <c r="U1261" s="155">
        <v>0.933333333333333</v>
      </c>
      <c r="V1261" s="155">
        <v>0.866666666666667</v>
      </c>
      <c r="W1261" s="173">
        <v>-0.105747126436782</v>
      </c>
      <c r="X1261" s="158">
        <v>209</v>
      </c>
      <c r="Y1261" s="208">
        <v>186</v>
      </c>
      <c r="Z1261" s="208">
        <v>200</v>
      </c>
      <c r="AA1261" s="208">
        <v>181</v>
      </c>
      <c r="AB1261" s="209">
        <v>0.889952153110048</v>
      </c>
      <c r="AC1261" s="155">
        <v>0.905</v>
      </c>
      <c r="AD1261" s="173">
        <v>-0.0150478468899522</v>
      </c>
    </row>
    <row r="1262" spans="1:30">
      <c r="A1262" s="175" t="s">
        <v>1085</v>
      </c>
      <c r="B1262" s="214" t="s">
        <v>1840</v>
      </c>
      <c r="C1262" s="214" t="s">
        <v>1263</v>
      </c>
      <c r="D1262" s="153">
        <v>0</v>
      </c>
      <c r="E1262" s="153">
        <v>0</v>
      </c>
      <c r="F1262" s="151">
        <v>0</v>
      </c>
      <c r="G1262" s="151">
        <v>0</v>
      </c>
      <c r="H1262" s="151">
        <v>0</v>
      </c>
      <c r="I1262" s="151">
        <v>0</v>
      </c>
      <c r="J1262" s="172">
        <v>0.9</v>
      </c>
      <c r="K1262" s="154">
        <v>0</v>
      </c>
      <c r="L1262" s="154">
        <v>0</v>
      </c>
      <c r="M1262" s="154">
        <v>0</v>
      </c>
      <c r="N1262" s="207">
        <v>0</v>
      </c>
      <c r="O1262" s="153">
        <v>0</v>
      </c>
      <c r="P1262" s="153">
        <v>0</v>
      </c>
      <c r="Q1262" s="151">
        <v>0</v>
      </c>
      <c r="R1262" s="151">
        <v>0</v>
      </c>
      <c r="S1262" s="154">
        <v>0</v>
      </c>
      <c r="T1262" s="154">
        <v>0</v>
      </c>
      <c r="U1262" s="155">
        <v>0</v>
      </c>
      <c r="V1262" s="155">
        <v>0</v>
      </c>
      <c r="W1262" s="173">
        <v>0</v>
      </c>
      <c r="X1262" s="158">
        <v>0</v>
      </c>
      <c r="Y1262" s="208">
        <v>0</v>
      </c>
      <c r="Z1262" s="208">
        <v>0</v>
      </c>
      <c r="AA1262" s="208">
        <v>0</v>
      </c>
      <c r="AB1262" s="209">
        <v>0</v>
      </c>
      <c r="AC1262" s="155">
        <v>0</v>
      </c>
      <c r="AD1262" s="173">
        <v>0</v>
      </c>
    </row>
    <row r="1263" spans="1:30">
      <c r="A1263" s="175" t="s">
        <v>1085</v>
      </c>
      <c r="B1263" s="214" t="s">
        <v>1840</v>
      </c>
      <c r="C1263" s="214" t="s">
        <v>1264</v>
      </c>
      <c r="D1263" s="153">
        <v>53</v>
      </c>
      <c r="E1263" s="153">
        <v>50</v>
      </c>
      <c r="F1263" s="151">
        <v>59</v>
      </c>
      <c r="G1263" s="151">
        <v>56</v>
      </c>
      <c r="H1263" s="151">
        <v>61</v>
      </c>
      <c r="I1263" s="151">
        <v>58</v>
      </c>
      <c r="J1263" s="172">
        <v>0.9</v>
      </c>
      <c r="K1263" s="154">
        <v>0.943396226415094</v>
      </c>
      <c r="L1263" s="154">
        <v>0.949152542372881</v>
      </c>
      <c r="M1263" s="154">
        <v>0.950819672131147</v>
      </c>
      <c r="N1263" s="207">
        <v>1576</v>
      </c>
      <c r="O1263" s="153">
        <v>1480</v>
      </c>
      <c r="P1263" s="153">
        <v>50</v>
      </c>
      <c r="Q1263" s="151">
        <v>55</v>
      </c>
      <c r="R1263" s="151">
        <v>55</v>
      </c>
      <c r="S1263" s="154">
        <v>0.939086294416244</v>
      </c>
      <c r="T1263" s="154">
        <v>0.943396226415094</v>
      </c>
      <c r="U1263" s="155">
        <v>0.932203389830508</v>
      </c>
      <c r="V1263" s="155">
        <v>0.901639344262295</v>
      </c>
      <c r="W1263" s="173">
        <v>0.0111928365845859</v>
      </c>
      <c r="X1263" s="158">
        <v>397</v>
      </c>
      <c r="Y1263" s="208">
        <v>368</v>
      </c>
      <c r="Z1263" s="208">
        <v>400</v>
      </c>
      <c r="AA1263" s="208">
        <v>383</v>
      </c>
      <c r="AB1263" s="209">
        <v>0.926952141057935</v>
      </c>
      <c r="AC1263" s="155">
        <v>0.9575</v>
      </c>
      <c r="AD1263" s="173">
        <v>-0.0305478589420655</v>
      </c>
    </row>
    <row r="1264" spans="1:30">
      <c r="A1264" s="175" t="s">
        <v>1085</v>
      </c>
      <c r="B1264" s="214" t="s">
        <v>1840</v>
      </c>
      <c r="C1264" s="214" t="s">
        <v>1265</v>
      </c>
      <c r="D1264" s="153">
        <v>32</v>
      </c>
      <c r="E1264" s="153">
        <v>31</v>
      </c>
      <c r="F1264" s="151">
        <v>38</v>
      </c>
      <c r="G1264" s="151">
        <v>36</v>
      </c>
      <c r="H1264" s="151">
        <v>38</v>
      </c>
      <c r="I1264" s="151">
        <v>36</v>
      </c>
      <c r="J1264" s="172">
        <v>0.9</v>
      </c>
      <c r="K1264" s="154">
        <v>0.96875</v>
      </c>
      <c r="L1264" s="154">
        <v>0.947368421052632</v>
      </c>
      <c r="M1264" s="154">
        <v>0.947368421052632</v>
      </c>
      <c r="N1264" s="207">
        <v>971</v>
      </c>
      <c r="O1264" s="153">
        <v>909</v>
      </c>
      <c r="P1264" s="153">
        <v>30</v>
      </c>
      <c r="Q1264" s="151">
        <v>34</v>
      </c>
      <c r="R1264" s="151">
        <v>34</v>
      </c>
      <c r="S1264" s="154">
        <v>0.936148300720906</v>
      </c>
      <c r="T1264" s="154">
        <v>0.9375</v>
      </c>
      <c r="U1264" s="155">
        <v>0.894736842105263</v>
      </c>
      <c r="V1264" s="155">
        <v>0.894736842105263</v>
      </c>
      <c r="W1264" s="173">
        <v>0.0427631578947368</v>
      </c>
      <c r="X1264" s="158">
        <v>247</v>
      </c>
      <c r="Y1264" s="208">
        <v>227</v>
      </c>
      <c r="Z1264" s="208">
        <v>245</v>
      </c>
      <c r="AA1264" s="208">
        <v>226</v>
      </c>
      <c r="AB1264" s="209">
        <v>0.919028340080972</v>
      </c>
      <c r="AC1264" s="155">
        <v>0.922448979591837</v>
      </c>
      <c r="AD1264" s="173">
        <v>-0.00342063951086502</v>
      </c>
    </row>
    <row r="1265" spans="1:30">
      <c r="A1265" s="175" t="s">
        <v>1085</v>
      </c>
      <c r="B1265" s="214" t="s">
        <v>1840</v>
      </c>
      <c r="C1265" s="214" t="s">
        <v>1266</v>
      </c>
      <c r="D1265" s="153">
        <v>0</v>
      </c>
      <c r="E1265" s="153">
        <v>0</v>
      </c>
      <c r="F1265" s="151">
        <v>0</v>
      </c>
      <c r="G1265" s="151">
        <v>0</v>
      </c>
      <c r="H1265" s="151">
        <v>0</v>
      </c>
      <c r="I1265" s="151">
        <v>0</v>
      </c>
      <c r="J1265" s="172">
        <v>0.9</v>
      </c>
      <c r="K1265" s="154">
        <v>0</v>
      </c>
      <c r="L1265" s="154">
        <v>0</v>
      </c>
      <c r="M1265" s="154">
        <v>0</v>
      </c>
      <c r="N1265" s="207">
        <v>0</v>
      </c>
      <c r="O1265" s="153">
        <v>0</v>
      </c>
      <c r="P1265" s="153">
        <v>0</v>
      </c>
      <c r="Q1265" s="151">
        <v>0</v>
      </c>
      <c r="R1265" s="151">
        <v>0</v>
      </c>
      <c r="S1265" s="154">
        <v>0</v>
      </c>
      <c r="T1265" s="154">
        <v>0</v>
      </c>
      <c r="U1265" s="155">
        <v>0</v>
      </c>
      <c r="V1265" s="155">
        <v>0</v>
      </c>
      <c r="W1265" s="173">
        <v>0</v>
      </c>
      <c r="X1265" s="158">
        <v>0</v>
      </c>
      <c r="Y1265" s="208">
        <v>0</v>
      </c>
      <c r="Z1265" s="208">
        <v>0</v>
      </c>
      <c r="AA1265" s="208">
        <v>0</v>
      </c>
      <c r="AB1265" s="209">
        <v>0</v>
      </c>
      <c r="AC1265" s="155">
        <v>0</v>
      </c>
      <c r="AD1265" s="173">
        <v>0</v>
      </c>
    </row>
    <row r="1266" spans="1:30">
      <c r="A1266" s="175" t="s">
        <v>1085</v>
      </c>
      <c r="B1266" s="214" t="s">
        <v>1842</v>
      </c>
      <c r="C1266" s="214" t="s">
        <v>1267</v>
      </c>
      <c r="D1266" s="153">
        <v>46</v>
      </c>
      <c r="E1266" s="153">
        <v>45</v>
      </c>
      <c r="F1266" s="151">
        <v>55</v>
      </c>
      <c r="G1266" s="151">
        <v>52</v>
      </c>
      <c r="H1266" s="151">
        <v>58</v>
      </c>
      <c r="I1266" s="151">
        <v>54</v>
      </c>
      <c r="J1266" s="172">
        <v>0.9</v>
      </c>
      <c r="K1266" s="154">
        <v>0.978260869565217</v>
      </c>
      <c r="L1266" s="154">
        <v>0.945454545454545</v>
      </c>
      <c r="M1266" s="154">
        <v>0.931034482758621</v>
      </c>
      <c r="N1266" s="207">
        <v>1431</v>
      </c>
      <c r="O1266" s="153">
        <v>1356</v>
      </c>
      <c r="P1266" s="153">
        <v>45</v>
      </c>
      <c r="Q1266" s="151">
        <v>50</v>
      </c>
      <c r="R1266" s="151">
        <v>54</v>
      </c>
      <c r="S1266" s="154">
        <v>0.947589098532495</v>
      </c>
      <c r="T1266" s="154">
        <v>0.978260869565217</v>
      </c>
      <c r="U1266" s="155">
        <v>0.909090909090909</v>
      </c>
      <c r="V1266" s="155">
        <v>0.931034482758621</v>
      </c>
      <c r="W1266" s="173">
        <v>0.0691699604743083</v>
      </c>
      <c r="X1266" s="158">
        <v>368</v>
      </c>
      <c r="Y1266" s="208">
        <v>349</v>
      </c>
      <c r="Z1266" s="208">
        <v>376</v>
      </c>
      <c r="AA1266" s="208">
        <v>363</v>
      </c>
      <c r="AB1266" s="209">
        <v>0.948369565217391</v>
      </c>
      <c r="AC1266" s="155">
        <v>0.965425531914894</v>
      </c>
      <c r="AD1266" s="173">
        <v>-0.0170559666975023</v>
      </c>
    </row>
    <row r="1267" spans="1:30">
      <c r="A1267" s="175" t="s">
        <v>1085</v>
      </c>
      <c r="B1267" s="214" t="s">
        <v>1841</v>
      </c>
      <c r="C1267" s="214" t="s">
        <v>1268</v>
      </c>
      <c r="D1267" s="153">
        <v>0</v>
      </c>
      <c r="E1267" s="153">
        <v>0</v>
      </c>
      <c r="F1267" s="151">
        <v>0</v>
      </c>
      <c r="G1267" s="151">
        <v>0</v>
      </c>
      <c r="H1267" s="151">
        <v>0</v>
      </c>
      <c r="I1267" s="151">
        <v>0</v>
      </c>
      <c r="J1267" s="172">
        <v>0.9</v>
      </c>
      <c r="K1267" s="154">
        <v>0</v>
      </c>
      <c r="L1267" s="154">
        <v>0</v>
      </c>
      <c r="M1267" s="154">
        <v>0</v>
      </c>
      <c r="N1267" s="207">
        <v>0</v>
      </c>
      <c r="O1267" s="153">
        <v>0</v>
      </c>
      <c r="P1267" s="153">
        <v>0</v>
      </c>
      <c r="Q1267" s="151">
        <v>0</v>
      </c>
      <c r="R1267" s="151">
        <v>0</v>
      </c>
      <c r="S1267" s="154">
        <v>0</v>
      </c>
      <c r="T1267" s="154">
        <v>0</v>
      </c>
      <c r="U1267" s="155">
        <v>0</v>
      </c>
      <c r="V1267" s="155">
        <v>0</v>
      </c>
      <c r="W1267" s="173">
        <v>0</v>
      </c>
      <c r="X1267" s="158">
        <v>0</v>
      </c>
      <c r="Y1267" s="208">
        <v>0</v>
      </c>
      <c r="Z1267" s="208">
        <v>0</v>
      </c>
      <c r="AA1267" s="208">
        <v>0</v>
      </c>
      <c r="AB1267" s="209">
        <v>0</v>
      </c>
      <c r="AC1267" s="155">
        <v>0</v>
      </c>
      <c r="AD1267" s="173">
        <v>0</v>
      </c>
    </row>
    <row r="1268" spans="1:30">
      <c r="A1268" s="175" t="s">
        <v>1085</v>
      </c>
      <c r="B1268" s="214" t="s">
        <v>1841</v>
      </c>
      <c r="C1268" s="214" t="s">
        <v>1269</v>
      </c>
      <c r="D1268" s="153">
        <v>0</v>
      </c>
      <c r="E1268" s="153">
        <v>0</v>
      </c>
      <c r="F1268" s="151">
        <v>0</v>
      </c>
      <c r="G1268" s="151">
        <v>0</v>
      </c>
      <c r="H1268" s="151">
        <v>0</v>
      </c>
      <c r="I1268" s="151">
        <v>0</v>
      </c>
      <c r="J1268" s="172">
        <v>0.9</v>
      </c>
      <c r="K1268" s="154">
        <v>0</v>
      </c>
      <c r="L1268" s="154">
        <v>0</v>
      </c>
      <c r="M1268" s="154">
        <v>0</v>
      </c>
      <c r="N1268" s="207">
        <v>0</v>
      </c>
      <c r="O1268" s="153">
        <v>0</v>
      </c>
      <c r="P1268" s="153">
        <v>0</v>
      </c>
      <c r="Q1268" s="151">
        <v>0</v>
      </c>
      <c r="R1268" s="151">
        <v>0</v>
      </c>
      <c r="S1268" s="154">
        <v>0</v>
      </c>
      <c r="T1268" s="154">
        <v>0</v>
      </c>
      <c r="U1268" s="155">
        <v>0</v>
      </c>
      <c r="V1268" s="155">
        <v>0</v>
      </c>
      <c r="W1268" s="173">
        <v>0</v>
      </c>
      <c r="X1268" s="158">
        <v>0</v>
      </c>
      <c r="Y1268" s="208">
        <v>0</v>
      </c>
      <c r="Z1268" s="208">
        <v>0</v>
      </c>
      <c r="AA1268" s="208">
        <v>0</v>
      </c>
      <c r="AB1268" s="209">
        <v>0</v>
      </c>
      <c r="AC1268" s="155">
        <v>0</v>
      </c>
      <c r="AD1268" s="173">
        <v>0</v>
      </c>
    </row>
    <row r="1269" spans="1:30">
      <c r="A1269" s="175" t="s">
        <v>1085</v>
      </c>
      <c r="B1269" s="214" t="s">
        <v>1841</v>
      </c>
      <c r="C1269" s="214" t="s">
        <v>1270</v>
      </c>
      <c r="D1269" s="153">
        <v>0</v>
      </c>
      <c r="E1269" s="153">
        <v>0</v>
      </c>
      <c r="F1269" s="151">
        <v>0</v>
      </c>
      <c r="G1269" s="151">
        <v>0</v>
      </c>
      <c r="H1269" s="151">
        <v>0</v>
      </c>
      <c r="I1269" s="151">
        <v>0</v>
      </c>
      <c r="J1269" s="172">
        <v>0.9</v>
      </c>
      <c r="K1269" s="154">
        <v>0</v>
      </c>
      <c r="L1269" s="154">
        <v>0</v>
      </c>
      <c r="M1269" s="154">
        <v>0</v>
      </c>
      <c r="N1269" s="207">
        <v>0</v>
      </c>
      <c r="O1269" s="153">
        <v>0</v>
      </c>
      <c r="P1269" s="153">
        <v>0</v>
      </c>
      <c r="Q1269" s="151">
        <v>0</v>
      </c>
      <c r="R1269" s="151">
        <v>0</v>
      </c>
      <c r="S1269" s="154">
        <v>0</v>
      </c>
      <c r="T1269" s="154">
        <v>0</v>
      </c>
      <c r="U1269" s="155">
        <v>0</v>
      </c>
      <c r="V1269" s="155">
        <v>0</v>
      </c>
      <c r="W1269" s="173">
        <v>0</v>
      </c>
      <c r="X1269" s="158">
        <v>0</v>
      </c>
      <c r="Y1269" s="208">
        <v>0</v>
      </c>
      <c r="Z1269" s="208">
        <v>0</v>
      </c>
      <c r="AA1269" s="208">
        <v>0</v>
      </c>
      <c r="AB1269" s="209">
        <v>0</v>
      </c>
      <c r="AC1269" s="155">
        <v>0</v>
      </c>
      <c r="AD1269" s="173">
        <v>0</v>
      </c>
    </row>
    <row r="1270" spans="1:30">
      <c r="A1270" s="175" t="s">
        <v>1085</v>
      </c>
      <c r="B1270" s="214" t="s">
        <v>1841</v>
      </c>
      <c r="C1270" s="214" t="s">
        <v>1271</v>
      </c>
      <c r="D1270" s="153">
        <v>64</v>
      </c>
      <c r="E1270" s="153">
        <v>58</v>
      </c>
      <c r="F1270" s="151">
        <v>71</v>
      </c>
      <c r="G1270" s="151">
        <v>64</v>
      </c>
      <c r="H1270" s="151">
        <v>73</v>
      </c>
      <c r="I1270" s="151">
        <v>67</v>
      </c>
      <c r="J1270" s="172">
        <v>0.9</v>
      </c>
      <c r="K1270" s="154">
        <v>0.90625</v>
      </c>
      <c r="L1270" s="154">
        <v>0.901408450704225</v>
      </c>
      <c r="M1270" s="154">
        <v>0.917808219178082</v>
      </c>
      <c r="N1270" s="207">
        <v>1960</v>
      </c>
      <c r="O1270" s="153">
        <v>1859</v>
      </c>
      <c r="P1270" s="153">
        <v>57</v>
      </c>
      <c r="Q1270" s="151">
        <v>64</v>
      </c>
      <c r="R1270" s="151">
        <v>66</v>
      </c>
      <c r="S1270" s="154">
        <v>0.948469387755102</v>
      </c>
      <c r="T1270" s="154">
        <v>0.890625</v>
      </c>
      <c r="U1270" s="155">
        <v>0.901408450704225</v>
      </c>
      <c r="V1270" s="155">
        <v>0.904109589041096</v>
      </c>
      <c r="W1270" s="173">
        <v>-0.0107834507042254</v>
      </c>
      <c r="X1270" s="158">
        <v>494</v>
      </c>
      <c r="Y1270" s="208">
        <v>456</v>
      </c>
      <c r="Z1270" s="208">
        <v>512</v>
      </c>
      <c r="AA1270" s="208">
        <v>472</v>
      </c>
      <c r="AB1270" s="209">
        <v>0.923076923076923</v>
      </c>
      <c r="AC1270" s="155">
        <v>0.921875</v>
      </c>
      <c r="AD1270" s="173">
        <v>0.00120192307692313</v>
      </c>
    </row>
    <row r="1271" spans="1:30">
      <c r="A1271" s="175" t="s">
        <v>1085</v>
      </c>
      <c r="B1271" s="214" t="s">
        <v>1841</v>
      </c>
      <c r="C1271" s="214" t="s">
        <v>1272</v>
      </c>
      <c r="D1271" s="153">
        <v>0</v>
      </c>
      <c r="E1271" s="153">
        <v>0</v>
      </c>
      <c r="F1271" s="151">
        <v>0</v>
      </c>
      <c r="G1271" s="151">
        <v>0</v>
      </c>
      <c r="H1271" s="151">
        <v>0</v>
      </c>
      <c r="I1271" s="151">
        <v>0</v>
      </c>
      <c r="J1271" s="172">
        <v>0.9</v>
      </c>
      <c r="K1271" s="154">
        <v>0</v>
      </c>
      <c r="L1271" s="154">
        <v>0</v>
      </c>
      <c r="M1271" s="154">
        <v>0</v>
      </c>
      <c r="N1271" s="207">
        <v>0</v>
      </c>
      <c r="O1271" s="153">
        <v>0</v>
      </c>
      <c r="P1271" s="153">
        <v>0</v>
      </c>
      <c r="Q1271" s="151">
        <v>0</v>
      </c>
      <c r="R1271" s="151">
        <v>0</v>
      </c>
      <c r="S1271" s="154">
        <v>0</v>
      </c>
      <c r="T1271" s="154">
        <v>0</v>
      </c>
      <c r="U1271" s="155">
        <v>0</v>
      </c>
      <c r="V1271" s="155">
        <v>0</v>
      </c>
      <c r="W1271" s="173">
        <v>0</v>
      </c>
      <c r="X1271" s="158">
        <v>0</v>
      </c>
      <c r="Y1271" s="208">
        <v>0</v>
      </c>
      <c r="Z1271" s="208">
        <v>0</v>
      </c>
      <c r="AA1271" s="208">
        <v>0</v>
      </c>
      <c r="AB1271" s="209">
        <v>0</v>
      </c>
      <c r="AC1271" s="155">
        <v>0</v>
      </c>
      <c r="AD1271" s="173">
        <v>0</v>
      </c>
    </row>
    <row r="1272" spans="1:30">
      <c r="A1272" s="175" t="s">
        <v>1085</v>
      </c>
      <c r="B1272" s="214" t="s">
        <v>1842</v>
      </c>
      <c r="C1272" s="214" t="s">
        <v>1273</v>
      </c>
      <c r="D1272" s="153">
        <v>39</v>
      </c>
      <c r="E1272" s="153">
        <v>39</v>
      </c>
      <c r="F1272" s="151">
        <v>49</v>
      </c>
      <c r="G1272" s="151">
        <v>46</v>
      </c>
      <c r="H1272" s="151">
        <v>52</v>
      </c>
      <c r="I1272" s="151">
        <v>49</v>
      </c>
      <c r="J1272" s="172">
        <v>0.9</v>
      </c>
      <c r="K1272" s="154">
        <v>1</v>
      </c>
      <c r="L1272" s="154">
        <v>0.938775510204082</v>
      </c>
      <c r="M1272" s="154">
        <v>0.942307692307692</v>
      </c>
      <c r="N1272" s="207">
        <v>1261</v>
      </c>
      <c r="O1272" s="153">
        <v>1206</v>
      </c>
      <c r="P1272" s="153">
        <v>39</v>
      </c>
      <c r="Q1272" s="151">
        <v>45</v>
      </c>
      <c r="R1272" s="151">
        <v>49</v>
      </c>
      <c r="S1272" s="154">
        <v>0.956383822363204</v>
      </c>
      <c r="T1272" s="154">
        <v>1</v>
      </c>
      <c r="U1272" s="155">
        <v>0.918367346938776</v>
      </c>
      <c r="V1272" s="155">
        <v>0.942307692307692</v>
      </c>
      <c r="W1272" s="173">
        <v>0.0816326530612245</v>
      </c>
      <c r="X1272" s="158">
        <v>334</v>
      </c>
      <c r="Y1272" s="208">
        <v>320</v>
      </c>
      <c r="Z1272" s="208">
        <v>327</v>
      </c>
      <c r="AA1272" s="208">
        <v>314</v>
      </c>
      <c r="AB1272" s="209">
        <v>0.958083832335329</v>
      </c>
      <c r="AC1272" s="155">
        <v>0.960244648318043</v>
      </c>
      <c r="AD1272" s="173">
        <v>-0.00216081598271345</v>
      </c>
    </row>
    <row r="1273" spans="1:30">
      <c r="A1273" s="175" t="s">
        <v>1085</v>
      </c>
      <c r="B1273" s="214" t="s">
        <v>1842</v>
      </c>
      <c r="C1273" s="214" t="s">
        <v>1274</v>
      </c>
      <c r="D1273" s="153">
        <v>46</v>
      </c>
      <c r="E1273" s="153">
        <v>43</v>
      </c>
      <c r="F1273" s="151">
        <v>52</v>
      </c>
      <c r="G1273" s="151">
        <v>48</v>
      </c>
      <c r="H1273" s="151">
        <v>55</v>
      </c>
      <c r="I1273" s="151">
        <v>51</v>
      </c>
      <c r="J1273" s="172">
        <v>0.9</v>
      </c>
      <c r="K1273" s="154">
        <v>0.934782608695652</v>
      </c>
      <c r="L1273" s="154">
        <v>0.923076923076923</v>
      </c>
      <c r="M1273" s="154">
        <v>0.927272727272727</v>
      </c>
      <c r="N1273" s="207">
        <v>1392</v>
      </c>
      <c r="O1273" s="153">
        <v>1326</v>
      </c>
      <c r="P1273" s="153">
        <v>43</v>
      </c>
      <c r="Q1273" s="151">
        <v>48</v>
      </c>
      <c r="R1273" s="151">
        <v>50</v>
      </c>
      <c r="S1273" s="154">
        <v>0.952586206896552</v>
      </c>
      <c r="T1273" s="154">
        <v>0.934782608695652</v>
      </c>
      <c r="U1273" s="155">
        <v>0.923076923076923</v>
      </c>
      <c r="V1273" s="155">
        <v>0.909090909090909</v>
      </c>
      <c r="W1273" s="173">
        <v>0.0117056856187291</v>
      </c>
      <c r="X1273" s="158">
        <v>361</v>
      </c>
      <c r="Y1273" s="208">
        <v>337</v>
      </c>
      <c r="Z1273" s="208">
        <v>359</v>
      </c>
      <c r="AA1273" s="208">
        <v>341</v>
      </c>
      <c r="AB1273" s="209">
        <v>0.933518005540166</v>
      </c>
      <c r="AC1273" s="155">
        <v>0.949860724233983</v>
      </c>
      <c r="AD1273" s="173">
        <v>-0.0163427186938171</v>
      </c>
    </row>
    <row r="1274" spans="1:30">
      <c r="A1274" s="175" t="s">
        <v>1085</v>
      </c>
      <c r="B1274" s="214" t="s">
        <v>1842</v>
      </c>
      <c r="C1274" s="214" t="s">
        <v>1275</v>
      </c>
      <c r="D1274" s="153">
        <v>21</v>
      </c>
      <c r="E1274" s="153">
        <v>21</v>
      </c>
      <c r="F1274" s="151">
        <v>22</v>
      </c>
      <c r="G1274" s="151">
        <v>21</v>
      </c>
      <c r="H1274" s="151">
        <v>25</v>
      </c>
      <c r="I1274" s="151">
        <v>25</v>
      </c>
      <c r="J1274" s="172">
        <v>0.9</v>
      </c>
      <c r="K1274" s="154">
        <v>1</v>
      </c>
      <c r="L1274" s="154">
        <v>0.954545454545455</v>
      </c>
      <c r="M1274" s="154">
        <v>1</v>
      </c>
      <c r="N1274" s="207">
        <v>623</v>
      </c>
      <c r="O1274" s="153">
        <v>610</v>
      </c>
      <c r="P1274" s="153">
        <v>16</v>
      </c>
      <c r="Q1274" s="151">
        <v>21</v>
      </c>
      <c r="R1274" s="151">
        <v>25</v>
      </c>
      <c r="S1274" s="154">
        <v>0.979133226324238</v>
      </c>
      <c r="T1274" s="154">
        <v>0.761904761904762</v>
      </c>
      <c r="U1274" s="155">
        <v>0.954545454545455</v>
      </c>
      <c r="V1274" s="155">
        <v>1</v>
      </c>
      <c r="W1274" s="173">
        <v>-0.192640692640693</v>
      </c>
      <c r="X1274" s="158">
        <v>162</v>
      </c>
      <c r="Y1274" s="208">
        <v>155</v>
      </c>
      <c r="Z1274" s="208">
        <v>166</v>
      </c>
      <c r="AA1274" s="208">
        <v>164</v>
      </c>
      <c r="AB1274" s="209">
        <v>0.95679012345679</v>
      </c>
      <c r="AC1274" s="155">
        <v>0.987951807228916</v>
      </c>
      <c r="AD1274" s="173">
        <v>-0.0311616837721255</v>
      </c>
    </row>
    <row r="1275" spans="1:30">
      <c r="A1275" s="175" t="s">
        <v>1085</v>
      </c>
      <c r="B1275" s="214" t="s">
        <v>1842</v>
      </c>
      <c r="C1275" s="214" t="s">
        <v>1276</v>
      </c>
      <c r="D1275" s="153">
        <v>0</v>
      </c>
      <c r="E1275" s="153">
        <v>0</v>
      </c>
      <c r="F1275" s="151">
        <v>0</v>
      </c>
      <c r="G1275" s="151">
        <v>0</v>
      </c>
      <c r="H1275" s="151">
        <v>0</v>
      </c>
      <c r="I1275" s="151">
        <v>0</v>
      </c>
      <c r="J1275" s="172">
        <v>0.9</v>
      </c>
      <c r="K1275" s="154">
        <v>0</v>
      </c>
      <c r="L1275" s="154">
        <v>0</v>
      </c>
      <c r="M1275" s="154">
        <v>0</v>
      </c>
      <c r="N1275" s="207">
        <v>0</v>
      </c>
      <c r="O1275" s="153">
        <v>0</v>
      </c>
      <c r="P1275" s="153">
        <v>0</v>
      </c>
      <c r="Q1275" s="151">
        <v>0</v>
      </c>
      <c r="R1275" s="151">
        <v>0</v>
      </c>
      <c r="S1275" s="154">
        <v>0</v>
      </c>
      <c r="T1275" s="154">
        <v>0</v>
      </c>
      <c r="U1275" s="155">
        <v>0</v>
      </c>
      <c r="V1275" s="155">
        <v>0</v>
      </c>
      <c r="W1275" s="173">
        <v>0</v>
      </c>
      <c r="X1275" s="158">
        <v>0</v>
      </c>
      <c r="Y1275" s="208">
        <v>0</v>
      </c>
      <c r="Z1275" s="208">
        <v>0</v>
      </c>
      <c r="AA1275" s="208">
        <v>0</v>
      </c>
      <c r="AB1275" s="209">
        <v>0</v>
      </c>
      <c r="AC1275" s="155">
        <v>0</v>
      </c>
      <c r="AD1275" s="173">
        <v>0</v>
      </c>
    </row>
    <row r="1276" spans="1:30">
      <c r="A1276" s="175" t="s">
        <v>1085</v>
      </c>
      <c r="B1276" s="214" t="s">
        <v>1842</v>
      </c>
      <c r="C1276" s="214" t="s">
        <v>1277</v>
      </c>
      <c r="D1276" s="153">
        <v>0</v>
      </c>
      <c r="E1276" s="153">
        <v>0</v>
      </c>
      <c r="F1276" s="151">
        <v>0</v>
      </c>
      <c r="G1276" s="151">
        <v>0</v>
      </c>
      <c r="H1276" s="151">
        <v>0</v>
      </c>
      <c r="I1276" s="151">
        <v>0</v>
      </c>
      <c r="J1276" s="172">
        <v>0.9</v>
      </c>
      <c r="K1276" s="154">
        <v>0</v>
      </c>
      <c r="L1276" s="154">
        <v>0</v>
      </c>
      <c r="M1276" s="154">
        <v>0</v>
      </c>
      <c r="N1276" s="207">
        <v>0</v>
      </c>
      <c r="O1276" s="153">
        <v>0</v>
      </c>
      <c r="P1276" s="153">
        <v>0</v>
      </c>
      <c r="Q1276" s="151">
        <v>0</v>
      </c>
      <c r="R1276" s="151">
        <v>0</v>
      </c>
      <c r="S1276" s="154">
        <v>0</v>
      </c>
      <c r="T1276" s="154">
        <v>0</v>
      </c>
      <c r="U1276" s="155">
        <v>0</v>
      </c>
      <c r="V1276" s="155">
        <v>0</v>
      </c>
      <c r="W1276" s="173">
        <v>0</v>
      </c>
      <c r="X1276" s="158">
        <v>0</v>
      </c>
      <c r="Y1276" s="208">
        <v>0</v>
      </c>
      <c r="Z1276" s="208">
        <v>0</v>
      </c>
      <c r="AA1276" s="208">
        <v>0</v>
      </c>
      <c r="AB1276" s="209">
        <v>0</v>
      </c>
      <c r="AC1276" s="155">
        <v>0</v>
      </c>
      <c r="AD1276" s="173">
        <v>0</v>
      </c>
    </row>
    <row r="1277" spans="1:30">
      <c r="A1277" s="175" t="s">
        <v>1085</v>
      </c>
      <c r="B1277" s="214" t="s">
        <v>1842</v>
      </c>
      <c r="C1277" s="214" t="s">
        <v>1278</v>
      </c>
      <c r="D1277" s="153">
        <v>30</v>
      </c>
      <c r="E1277" s="153">
        <v>30</v>
      </c>
      <c r="F1277" s="151">
        <v>35</v>
      </c>
      <c r="G1277" s="151">
        <v>34</v>
      </c>
      <c r="H1277" s="151">
        <v>36</v>
      </c>
      <c r="I1277" s="151">
        <v>36</v>
      </c>
      <c r="J1277" s="172">
        <v>0.9</v>
      </c>
      <c r="K1277" s="154">
        <v>1</v>
      </c>
      <c r="L1277" s="154">
        <v>0.971428571428571</v>
      </c>
      <c r="M1277" s="154">
        <v>1</v>
      </c>
      <c r="N1277" s="207">
        <v>999</v>
      </c>
      <c r="O1277" s="153">
        <v>944</v>
      </c>
      <c r="P1277" s="153">
        <v>30</v>
      </c>
      <c r="Q1277" s="151">
        <v>34</v>
      </c>
      <c r="R1277" s="151">
        <v>36</v>
      </c>
      <c r="S1277" s="154">
        <v>0.944944944944945</v>
      </c>
      <c r="T1277" s="154">
        <v>1</v>
      </c>
      <c r="U1277" s="155">
        <v>0.971428571428571</v>
      </c>
      <c r="V1277" s="155">
        <v>1</v>
      </c>
      <c r="W1277" s="173">
        <v>0.0285714285714286</v>
      </c>
      <c r="X1277" s="158">
        <v>254</v>
      </c>
      <c r="Y1277" s="208">
        <v>248</v>
      </c>
      <c r="Z1277" s="208">
        <v>262</v>
      </c>
      <c r="AA1277" s="208">
        <v>243</v>
      </c>
      <c r="AB1277" s="209">
        <v>0.976377952755906</v>
      </c>
      <c r="AC1277" s="155">
        <v>0.927480916030534</v>
      </c>
      <c r="AD1277" s="173">
        <v>0.0488970367253712</v>
      </c>
    </row>
    <row r="1278" spans="1:30">
      <c r="A1278" s="175" t="s">
        <v>1085</v>
      </c>
      <c r="B1278" s="214" t="s">
        <v>1842</v>
      </c>
      <c r="C1278" s="214" t="s">
        <v>1279</v>
      </c>
      <c r="D1278" s="153">
        <v>0</v>
      </c>
      <c r="E1278" s="153">
        <v>0</v>
      </c>
      <c r="F1278" s="151">
        <v>0</v>
      </c>
      <c r="G1278" s="151">
        <v>0</v>
      </c>
      <c r="H1278" s="151">
        <v>0</v>
      </c>
      <c r="I1278" s="151">
        <v>0</v>
      </c>
      <c r="J1278" s="172">
        <v>0.9</v>
      </c>
      <c r="K1278" s="154">
        <v>0</v>
      </c>
      <c r="L1278" s="154">
        <v>0</v>
      </c>
      <c r="M1278" s="154">
        <v>0</v>
      </c>
      <c r="N1278" s="207">
        <v>0</v>
      </c>
      <c r="O1278" s="153">
        <v>0</v>
      </c>
      <c r="P1278" s="153">
        <v>0</v>
      </c>
      <c r="Q1278" s="151">
        <v>0</v>
      </c>
      <c r="R1278" s="151">
        <v>0</v>
      </c>
      <c r="S1278" s="154">
        <v>0</v>
      </c>
      <c r="T1278" s="154">
        <v>0</v>
      </c>
      <c r="U1278" s="155">
        <v>0</v>
      </c>
      <c r="V1278" s="155">
        <v>0</v>
      </c>
      <c r="W1278" s="173">
        <v>0</v>
      </c>
      <c r="X1278" s="158">
        <v>0</v>
      </c>
      <c r="Y1278" s="208">
        <v>0</v>
      </c>
      <c r="Z1278" s="208">
        <v>0</v>
      </c>
      <c r="AA1278" s="208">
        <v>0</v>
      </c>
      <c r="AB1278" s="209">
        <v>0</v>
      </c>
      <c r="AC1278" s="155">
        <v>0</v>
      </c>
      <c r="AD1278" s="173">
        <v>0</v>
      </c>
    </row>
    <row r="1279" spans="1:30">
      <c r="A1279" s="175" t="s">
        <v>1085</v>
      </c>
      <c r="B1279" s="214" t="s">
        <v>1842</v>
      </c>
      <c r="C1279" s="214" t="s">
        <v>1280</v>
      </c>
      <c r="D1279" s="153">
        <v>60</v>
      </c>
      <c r="E1279" s="153">
        <v>56</v>
      </c>
      <c r="F1279" s="151">
        <v>72</v>
      </c>
      <c r="G1279" s="151">
        <v>68</v>
      </c>
      <c r="H1279" s="151">
        <v>74</v>
      </c>
      <c r="I1279" s="151">
        <v>71</v>
      </c>
      <c r="J1279" s="172">
        <v>0.9</v>
      </c>
      <c r="K1279" s="154">
        <v>0.933333333333333</v>
      </c>
      <c r="L1279" s="154">
        <v>0.944444444444444</v>
      </c>
      <c r="M1279" s="154">
        <v>0.959459459459459</v>
      </c>
      <c r="N1279" s="207">
        <v>1892</v>
      </c>
      <c r="O1279" s="153">
        <v>1856</v>
      </c>
      <c r="P1279" s="153">
        <v>55</v>
      </c>
      <c r="Q1279" s="151">
        <v>67</v>
      </c>
      <c r="R1279" s="151">
        <v>70</v>
      </c>
      <c r="S1279" s="154">
        <v>0.980972515856237</v>
      </c>
      <c r="T1279" s="154">
        <v>0.916666666666667</v>
      </c>
      <c r="U1279" s="155">
        <v>0.930555555555556</v>
      </c>
      <c r="V1279" s="155">
        <v>0.945945945945946</v>
      </c>
      <c r="W1279" s="173">
        <v>-0.013888888888889</v>
      </c>
      <c r="X1279" s="158">
        <v>495</v>
      </c>
      <c r="Y1279" s="208">
        <v>473</v>
      </c>
      <c r="Z1279" s="208">
        <v>489</v>
      </c>
      <c r="AA1279" s="208">
        <v>488</v>
      </c>
      <c r="AB1279" s="209">
        <v>0.955555555555556</v>
      </c>
      <c r="AC1279" s="155">
        <v>0.997955010224949</v>
      </c>
      <c r="AD1279" s="173">
        <v>-0.0423994546693933</v>
      </c>
    </row>
    <row r="1280" spans="1:30">
      <c r="A1280" s="175" t="s">
        <v>1085</v>
      </c>
      <c r="B1280" s="214" t="s">
        <v>1842</v>
      </c>
      <c r="C1280" s="214" t="s">
        <v>1281</v>
      </c>
      <c r="D1280" s="153">
        <v>44</v>
      </c>
      <c r="E1280" s="153">
        <v>42</v>
      </c>
      <c r="F1280" s="151">
        <v>48</v>
      </c>
      <c r="G1280" s="151">
        <v>46</v>
      </c>
      <c r="H1280" s="151">
        <v>52</v>
      </c>
      <c r="I1280" s="151">
        <v>49</v>
      </c>
      <c r="J1280" s="172">
        <v>0.9</v>
      </c>
      <c r="K1280" s="154">
        <v>0.954545454545455</v>
      </c>
      <c r="L1280" s="154">
        <v>0.958333333333333</v>
      </c>
      <c r="M1280" s="154">
        <v>0.942307692307692</v>
      </c>
      <c r="N1280" s="207">
        <v>1345</v>
      </c>
      <c r="O1280" s="153">
        <v>1141</v>
      </c>
      <c r="P1280" s="153">
        <v>41</v>
      </c>
      <c r="Q1280" s="151">
        <v>45</v>
      </c>
      <c r="R1280" s="151">
        <v>44</v>
      </c>
      <c r="S1280" s="154">
        <v>0.848327137546468</v>
      </c>
      <c r="T1280" s="154">
        <v>0.931818181818182</v>
      </c>
      <c r="U1280" s="155">
        <v>0.9375</v>
      </c>
      <c r="V1280" s="155">
        <v>0.846153846153846</v>
      </c>
      <c r="W1280" s="173">
        <v>-0.00568181818181823</v>
      </c>
      <c r="X1280" s="158">
        <v>338</v>
      </c>
      <c r="Y1280" s="208">
        <v>302</v>
      </c>
      <c r="Z1280" s="208">
        <v>353</v>
      </c>
      <c r="AA1280" s="208">
        <v>285</v>
      </c>
      <c r="AB1280" s="209">
        <v>0.893491124260355</v>
      </c>
      <c r="AC1280" s="155">
        <v>0.807365439093484</v>
      </c>
      <c r="AD1280" s="173">
        <v>0.0861256851668706</v>
      </c>
    </row>
    <row r="1281" spans="1:30">
      <c r="A1281" s="175" t="s">
        <v>1085</v>
      </c>
      <c r="B1281" s="214" t="s">
        <v>1841</v>
      </c>
      <c r="C1281" s="214" t="s">
        <v>1282</v>
      </c>
      <c r="D1281" s="153">
        <v>23</v>
      </c>
      <c r="E1281" s="153">
        <v>23</v>
      </c>
      <c r="F1281" s="151">
        <v>30</v>
      </c>
      <c r="G1281" s="151">
        <v>30</v>
      </c>
      <c r="H1281" s="151">
        <v>31</v>
      </c>
      <c r="I1281" s="151">
        <v>31</v>
      </c>
      <c r="J1281" s="172">
        <v>0.9</v>
      </c>
      <c r="K1281" s="154">
        <v>1</v>
      </c>
      <c r="L1281" s="154">
        <v>1</v>
      </c>
      <c r="M1281" s="154">
        <v>1</v>
      </c>
      <c r="N1281" s="207">
        <v>810</v>
      </c>
      <c r="O1281" s="153">
        <v>803</v>
      </c>
      <c r="P1281" s="153">
        <v>23</v>
      </c>
      <c r="Q1281" s="151">
        <v>27</v>
      </c>
      <c r="R1281" s="151">
        <v>31</v>
      </c>
      <c r="S1281" s="154">
        <v>0.991358024691358</v>
      </c>
      <c r="T1281" s="154">
        <v>1</v>
      </c>
      <c r="U1281" s="155">
        <v>0.9</v>
      </c>
      <c r="V1281" s="155">
        <v>1</v>
      </c>
      <c r="W1281" s="173">
        <v>0.1</v>
      </c>
      <c r="X1281" s="158">
        <v>210</v>
      </c>
      <c r="Y1281" s="208">
        <v>207</v>
      </c>
      <c r="Z1281" s="208">
        <v>213</v>
      </c>
      <c r="AA1281" s="208">
        <v>213</v>
      </c>
      <c r="AB1281" s="209">
        <v>0.985714285714286</v>
      </c>
      <c r="AC1281" s="155">
        <v>1</v>
      </c>
      <c r="AD1281" s="173">
        <v>-0.0142857142857142</v>
      </c>
    </row>
    <row r="1282" spans="1:30">
      <c r="A1282" s="175" t="s">
        <v>1085</v>
      </c>
      <c r="B1282" s="214" t="s">
        <v>1841</v>
      </c>
      <c r="C1282" s="214" t="s">
        <v>1283</v>
      </c>
      <c r="D1282" s="153">
        <v>49</v>
      </c>
      <c r="E1282" s="153">
        <v>49</v>
      </c>
      <c r="F1282" s="151">
        <v>58</v>
      </c>
      <c r="G1282" s="151">
        <v>58</v>
      </c>
      <c r="H1282" s="151">
        <v>58</v>
      </c>
      <c r="I1282" s="151">
        <v>58</v>
      </c>
      <c r="J1282" s="172">
        <v>0.9</v>
      </c>
      <c r="K1282" s="154">
        <v>1</v>
      </c>
      <c r="L1282" s="154">
        <v>1</v>
      </c>
      <c r="M1282" s="154">
        <v>1</v>
      </c>
      <c r="N1282" s="207">
        <v>1528</v>
      </c>
      <c r="O1282" s="153">
        <v>1476</v>
      </c>
      <c r="P1282" s="153">
        <v>45</v>
      </c>
      <c r="Q1282" s="151">
        <v>56</v>
      </c>
      <c r="R1282" s="151">
        <v>58</v>
      </c>
      <c r="S1282" s="154">
        <v>0.965968586387435</v>
      </c>
      <c r="T1282" s="154">
        <v>0.918367346938776</v>
      </c>
      <c r="U1282" s="155">
        <v>0.96551724137931</v>
      </c>
      <c r="V1282" s="155">
        <v>1</v>
      </c>
      <c r="W1282" s="173">
        <v>-0.0471498944405349</v>
      </c>
      <c r="X1282" s="158">
        <v>389</v>
      </c>
      <c r="Y1282" s="208">
        <v>373</v>
      </c>
      <c r="Z1282" s="208">
        <v>396</v>
      </c>
      <c r="AA1282" s="208">
        <v>382</v>
      </c>
      <c r="AB1282" s="209">
        <v>0.958868894601542</v>
      </c>
      <c r="AC1282" s="155">
        <v>0.964646464646465</v>
      </c>
      <c r="AD1282" s="173">
        <v>-0.00577757004492219</v>
      </c>
    </row>
    <row r="1283" spans="1:30">
      <c r="A1283" s="175" t="s">
        <v>1085</v>
      </c>
      <c r="B1283" s="214" t="s">
        <v>1841</v>
      </c>
      <c r="C1283" s="214" t="s">
        <v>1284</v>
      </c>
      <c r="D1283" s="153">
        <v>27</v>
      </c>
      <c r="E1283" s="153">
        <v>27</v>
      </c>
      <c r="F1283" s="151">
        <v>31</v>
      </c>
      <c r="G1283" s="151">
        <v>31</v>
      </c>
      <c r="H1283" s="151">
        <v>32</v>
      </c>
      <c r="I1283" s="151">
        <v>32</v>
      </c>
      <c r="J1283" s="172">
        <v>0.9</v>
      </c>
      <c r="K1283" s="154">
        <v>1</v>
      </c>
      <c r="L1283" s="154">
        <v>1</v>
      </c>
      <c r="M1283" s="154">
        <v>1</v>
      </c>
      <c r="N1283" s="207">
        <v>795</v>
      </c>
      <c r="O1283" s="153">
        <v>776</v>
      </c>
      <c r="P1283" s="153">
        <v>27</v>
      </c>
      <c r="Q1283" s="151">
        <v>31</v>
      </c>
      <c r="R1283" s="151">
        <v>32</v>
      </c>
      <c r="S1283" s="154">
        <v>0.976100628930818</v>
      </c>
      <c r="T1283" s="154">
        <v>1</v>
      </c>
      <c r="U1283" s="155">
        <v>1</v>
      </c>
      <c r="V1283" s="155">
        <v>1</v>
      </c>
      <c r="W1283" s="173">
        <v>0</v>
      </c>
      <c r="X1283" s="158">
        <v>212</v>
      </c>
      <c r="Y1283" s="208">
        <v>207</v>
      </c>
      <c r="Z1283" s="208">
        <v>198</v>
      </c>
      <c r="AA1283" s="208">
        <v>192</v>
      </c>
      <c r="AB1283" s="209">
        <v>0.976415094339623</v>
      </c>
      <c r="AC1283" s="155">
        <v>0.96969696969697</v>
      </c>
      <c r="AD1283" s="173">
        <v>0.00671812464265287</v>
      </c>
    </row>
    <row r="1284" spans="1:30">
      <c r="A1284" s="175" t="s">
        <v>1085</v>
      </c>
      <c r="B1284" s="214" t="s">
        <v>1841</v>
      </c>
      <c r="C1284" s="214" t="s">
        <v>1285</v>
      </c>
      <c r="D1284" s="153">
        <v>56</v>
      </c>
      <c r="E1284" s="153">
        <v>55</v>
      </c>
      <c r="F1284" s="151">
        <v>66</v>
      </c>
      <c r="G1284" s="151">
        <v>66</v>
      </c>
      <c r="H1284" s="151">
        <v>68</v>
      </c>
      <c r="I1284" s="151">
        <v>68</v>
      </c>
      <c r="J1284" s="172">
        <v>0.9</v>
      </c>
      <c r="K1284" s="154">
        <v>0.982142857142857</v>
      </c>
      <c r="L1284" s="154">
        <v>1</v>
      </c>
      <c r="M1284" s="154">
        <v>1</v>
      </c>
      <c r="N1284" s="207">
        <v>1695</v>
      </c>
      <c r="O1284" s="153">
        <v>1596</v>
      </c>
      <c r="P1284" s="153">
        <v>50</v>
      </c>
      <c r="Q1284" s="151">
        <v>64</v>
      </c>
      <c r="R1284" s="151">
        <v>67</v>
      </c>
      <c r="S1284" s="154">
        <v>0.941592920353982</v>
      </c>
      <c r="T1284" s="154">
        <v>0.892857142857143</v>
      </c>
      <c r="U1284" s="155">
        <v>0.96969696969697</v>
      </c>
      <c r="V1284" s="155">
        <v>0.985294117647059</v>
      </c>
      <c r="W1284" s="173">
        <v>-0.0768398268398268</v>
      </c>
      <c r="X1284" s="158">
        <v>439</v>
      </c>
      <c r="Y1284" s="208">
        <v>418</v>
      </c>
      <c r="Z1284" s="208">
        <v>437</v>
      </c>
      <c r="AA1284" s="208">
        <v>411</v>
      </c>
      <c r="AB1284" s="209">
        <v>0.952164009111617</v>
      </c>
      <c r="AC1284" s="155">
        <v>0.940503432494279</v>
      </c>
      <c r="AD1284" s="173">
        <v>0.0116605766173382</v>
      </c>
    </row>
    <row r="1285" spans="1:30">
      <c r="A1285" s="175" t="s">
        <v>1085</v>
      </c>
      <c r="B1285" s="214" t="s">
        <v>1841</v>
      </c>
      <c r="C1285" s="214" t="s">
        <v>1286</v>
      </c>
      <c r="D1285" s="153">
        <v>0</v>
      </c>
      <c r="E1285" s="153">
        <v>0</v>
      </c>
      <c r="F1285" s="151">
        <v>0</v>
      </c>
      <c r="G1285" s="151">
        <v>0</v>
      </c>
      <c r="H1285" s="151">
        <v>0</v>
      </c>
      <c r="I1285" s="151">
        <v>0</v>
      </c>
      <c r="J1285" s="172">
        <v>0.9</v>
      </c>
      <c r="K1285" s="154">
        <v>0</v>
      </c>
      <c r="L1285" s="154">
        <v>0</v>
      </c>
      <c r="M1285" s="154">
        <v>0</v>
      </c>
      <c r="N1285" s="207">
        <v>0</v>
      </c>
      <c r="O1285" s="153">
        <v>0</v>
      </c>
      <c r="P1285" s="153">
        <v>0</v>
      </c>
      <c r="Q1285" s="151">
        <v>0</v>
      </c>
      <c r="R1285" s="151">
        <v>0</v>
      </c>
      <c r="S1285" s="154">
        <v>0</v>
      </c>
      <c r="T1285" s="154">
        <v>0</v>
      </c>
      <c r="U1285" s="155">
        <v>0</v>
      </c>
      <c r="V1285" s="155">
        <v>0</v>
      </c>
      <c r="W1285" s="173">
        <v>0</v>
      </c>
      <c r="X1285" s="158">
        <v>0</v>
      </c>
      <c r="Y1285" s="208">
        <v>0</v>
      </c>
      <c r="Z1285" s="208">
        <v>0</v>
      </c>
      <c r="AA1285" s="208">
        <v>0</v>
      </c>
      <c r="AB1285" s="209">
        <v>0</v>
      </c>
      <c r="AC1285" s="155">
        <v>0</v>
      </c>
      <c r="AD1285" s="173">
        <v>0</v>
      </c>
    </row>
    <row r="1286" spans="1:30">
      <c r="A1286" s="175" t="s">
        <v>1085</v>
      </c>
      <c r="B1286" s="214" t="s">
        <v>1843</v>
      </c>
      <c r="C1286" s="214" t="s">
        <v>1287</v>
      </c>
      <c r="D1286" s="153">
        <v>34</v>
      </c>
      <c r="E1286" s="153">
        <v>33</v>
      </c>
      <c r="F1286" s="151">
        <v>37</v>
      </c>
      <c r="G1286" s="151">
        <v>37</v>
      </c>
      <c r="H1286" s="151">
        <v>41</v>
      </c>
      <c r="I1286" s="151">
        <v>41</v>
      </c>
      <c r="J1286" s="172">
        <v>0.9</v>
      </c>
      <c r="K1286" s="154">
        <v>0.970588235294118</v>
      </c>
      <c r="L1286" s="154">
        <v>1</v>
      </c>
      <c r="M1286" s="154">
        <v>1</v>
      </c>
      <c r="N1286" s="207">
        <v>984</v>
      </c>
      <c r="O1286" s="153">
        <v>975</v>
      </c>
      <c r="P1286" s="153">
        <v>33</v>
      </c>
      <c r="Q1286" s="151">
        <v>37</v>
      </c>
      <c r="R1286" s="151">
        <v>40</v>
      </c>
      <c r="S1286" s="154">
        <v>0.990853658536585</v>
      </c>
      <c r="T1286" s="154">
        <v>0.970588235294118</v>
      </c>
      <c r="U1286" s="155">
        <v>1</v>
      </c>
      <c r="V1286" s="155">
        <v>0.975609756097561</v>
      </c>
      <c r="W1286" s="173">
        <v>-0.0294117647058824</v>
      </c>
      <c r="X1286" s="158">
        <v>258</v>
      </c>
      <c r="Y1286" s="208">
        <v>255</v>
      </c>
      <c r="Z1286" s="208">
        <v>253</v>
      </c>
      <c r="AA1286" s="208">
        <v>252</v>
      </c>
      <c r="AB1286" s="209">
        <v>0.988372093023256</v>
      </c>
      <c r="AC1286" s="155">
        <v>0.99604743083004</v>
      </c>
      <c r="AD1286" s="173">
        <v>-0.00767533780678376</v>
      </c>
    </row>
    <row r="1287" spans="1:30">
      <c r="A1287" s="175" t="s">
        <v>1085</v>
      </c>
      <c r="B1287" s="214" t="s">
        <v>1843</v>
      </c>
      <c r="C1287" s="214" t="s">
        <v>1288</v>
      </c>
      <c r="D1287" s="153">
        <v>36</v>
      </c>
      <c r="E1287" s="153">
        <v>36</v>
      </c>
      <c r="F1287" s="151">
        <v>38</v>
      </c>
      <c r="G1287" s="151">
        <v>38</v>
      </c>
      <c r="H1287" s="151">
        <v>45</v>
      </c>
      <c r="I1287" s="151">
        <v>44</v>
      </c>
      <c r="J1287" s="172">
        <v>0.9</v>
      </c>
      <c r="K1287" s="154">
        <v>1</v>
      </c>
      <c r="L1287" s="154">
        <v>1</v>
      </c>
      <c r="M1287" s="154">
        <v>0.977777777777778</v>
      </c>
      <c r="N1287" s="207">
        <v>1076</v>
      </c>
      <c r="O1287" s="153">
        <v>1019</v>
      </c>
      <c r="P1287" s="153">
        <v>36</v>
      </c>
      <c r="Q1287" s="151">
        <v>34</v>
      </c>
      <c r="R1287" s="151">
        <v>43</v>
      </c>
      <c r="S1287" s="154">
        <v>0.947026022304833</v>
      </c>
      <c r="T1287" s="154">
        <v>1</v>
      </c>
      <c r="U1287" s="155">
        <v>0.894736842105263</v>
      </c>
      <c r="V1287" s="155">
        <v>0.955555555555556</v>
      </c>
      <c r="W1287" s="173">
        <v>0.105263157894737</v>
      </c>
      <c r="X1287" s="158">
        <v>279</v>
      </c>
      <c r="Y1287" s="208">
        <v>263</v>
      </c>
      <c r="Z1287" s="208">
        <v>277</v>
      </c>
      <c r="AA1287" s="208">
        <v>265</v>
      </c>
      <c r="AB1287" s="209">
        <v>0.942652329749104</v>
      </c>
      <c r="AC1287" s="155">
        <v>0.956678700361011</v>
      </c>
      <c r="AD1287" s="173">
        <v>-0.0140263706119069</v>
      </c>
    </row>
    <row r="1288" spans="1:30">
      <c r="A1288" s="175" t="s">
        <v>1085</v>
      </c>
      <c r="B1288" s="214" t="s">
        <v>1843</v>
      </c>
      <c r="C1288" s="214" t="s">
        <v>1289</v>
      </c>
      <c r="D1288" s="153">
        <v>42</v>
      </c>
      <c r="E1288" s="153">
        <v>41</v>
      </c>
      <c r="F1288" s="151">
        <v>42</v>
      </c>
      <c r="G1288" s="151">
        <v>41</v>
      </c>
      <c r="H1288" s="151">
        <v>45</v>
      </c>
      <c r="I1288" s="151">
        <v>44</v>
      </c>
      <c r="J1288" s="172">
        <v>0.9</v>
      </c>
      <c r="K1288" s="154">
        <v>0.976190476190476</v>
      </c>
      <c r="L1288" s="154">
        <v>0.976190476190476</v>
      </c>
      <c r="M1288" s="154">
        <v>0.977777777777778</v>
      </c>
      <c r="N1288" s="207">
        <v>1144</v>
      </c>
      <c r="O1288" s="153">
        <v>1051</v>
      </c>
      <c r="P1288" s="153">
        <v>40</v>
      </c>
      <c r="Q1288" s="151">
        <v>41</v>
      </c>
      <c r="R1288" s="151">
        <v>43</v>
      </c>
      <c r="S1288" s="154">
        <v>0.918706293706294</v>
      </c>
      <c r="T1288" s="154">
        <v>0.952380952380952</v>
      </c>
      <c r="U1288" s="155">
        <v>0.976190476190476</v>
      </c>
      <c r="V1288" s="155">
        <v>0.955555555555556</v>
      </c>
      <c r="W1288" s="173">
        <v>-0.0238095238095238</v>
      </c>
      <c r="X1288" s="158">
        <v>292</v>
      </c>
      <c r="Y1288" s="208">
        <v>273</v>
      </c>
      <c r="Z1288" s="208">
        <v>294</v>
      </c>
      <c r="AA1288" s="208">
        <v>276</v>
      </c>
      <c r="AB1288" s="209">
        <v>0.934931506849315</v>
      </c>
      <c r="AC1288" s="155">
        <v>0.938775510204082</v>
      </c>
      <c r="AD1288" s="173">
        <v>-0.00384400335476665</v>
      </c>
    </row>
    <row r="1289" spans="1:30">
      <c r="A1289" s="175" t="s">
        <v>1085</v>
      </c>
      <c r="B1289" s="214" t="s">
        <v>1843</v>
      </c>
      <c r="C1289" s="214" t="s">
        <v>1290</v>
      </c>
      <c r="D1289" s="153">
        <v>36</v>
      </c>
      <c r="E1289" s="153">
        <v>34</v>
      </c>
      <c r="F1289" s="151">
        <v>38</v>
      </c>
      <c r="G1289" s="151">
        <v>35</v>
      </c>
      <c r="H1289" s="151">
        <v>43</v>
      </c>
      <c r="I1289" s="151">
        <v>41</v>
      </c>
      <c r="J1289" s="172">
        <v>0.9</v>
      </c>
      <c r="K1289" s="154">
        <v>0.944444444444444</v>
      </c>
      <c r="L1289" s="154">
        <v>0.921052631578947</v>
      </c>
      <c r="M1289" s="154">
        <v>0.953488372093023</v>
      </c>
      <c r="N1289" s="207">
        <v>1050</v>
      </c>
      <c r="O1289" s="153">
        <v>927</v>
      </c>
      <c r="P1289" s="153">
        <v>34</v>
      </c>
      <c r="Q1289" s="151">
        <v>33</v>
      </c>
      <c r="R1289" s="151">
        <v>38</v>
      </c>
      <c r="S1289" s="154">
        <v>0.882857142857143</v>
      </c>
      <c r="T1289" s="154">
        <v>0.944444444444444</v>
      </c>
      <c r="U1289" s="155">
        <v>0.868421052631579</v>
      </c>
      <c r="V1289" s="155">
        <v>0.883720930232558</v>
      </c>
      <c r="W1289" s="173">
        <v>0.0760233918128654</v>
      </c>
      <c r="X1289" s="158">
        <v>271</v>
      </c>
      <c r="Y1289" s="208">
        <v>241</v>
      </c>
      <c r="Z1289" s="208">
        <v>268</v>
      </c>
      <c r="AA1289" s="208">
        <v>238</v>
      </c>
      <c r="AB1289" s="209">
        <v>0.88929889298893</v>
      </c>
      <c r="AC1289" s="155">
        <v>0.888059701492537</v>
      </c>
      <c r="AD1289" s="173">
        <v>0.00123919149639251</v>
      </c>
    </row>
    <row r="1290" spans="1:30">
      <c r="A1290" s="175" t="s">
        <v>1085</v>
      </c>
      <c r="B1290" s="214" t="s">
        <v>1843</v>
      </c>
      <c r="C1290" s="214" t="s">
        <v>1291</v>
      </c>
      <c r="D1290" s="153">
        <v>27</v>
      </c>
      <c r="E1290" s="153">
        <v>27</v>
      </c>
      <c r="F1290" s="151">
        <v>26</v>
      </c>
      <c r="G1290" s="151">
        <v>26</v>
      </c>
      <c r="H1290" s="151">
        <v>27</v>
      </c>
      <c r="I1290" s="151">
        <v>27</v>
      </c>
      <c r="J1290" s="172">
        <v>0.9</v>
      </c>
      <c r="K1290" s="154">
        <v>1</v>
      </c>
      <c r="L1290" s="154">
        <v>1</v>
      </c>
      <c r="M1290" s="154">
        <v>1</v>
      </c>
      <c r="N1290" s="207">
        <v>712</v>
      </c>
      <c r="O1290" s="153">
        <v>682</v>
      </c>
      <c r="P1290" s="153">
        <v>26</v>
      </c>
      <c r="Q1290" s="151">
        <v>25</v>
      </c>
      <c r="R1290" s="151">
        <v>26</v>
      </c>
      <c r="S1290" s="154">
        <v>0.957865168539326</v>
      </c>
      <c r="T1290" s="154">
        <v>0.962962962962963</v>
      </c>
      <c r="U1290" s="155">
        <v>0.961538461538462</v>
      </c>
      <c r="V1290" s="155">
        <v>0.962962962962963</v>
      </c>
      <c r="W1290" s="173">
        <v>0.00142450142450135</v>
      </c>
      <c r="X1290" s="158">
        <v>182</v>
      </c>
      <c r="Y1290" s="208">
        <v>176</v>
      </c>
      <c r="Z1290" s="208">
        <v>183</v>
      </c>
      <c r="AA1290" s="208">
        <v>172</v>
      </c>
      <c r="AB1290" s="209">
        <v>0.967032967032967</v>
      </c>
      <c r="AC1290" s="155">
        <v>0.939890710382514</v>
      </c>
      <c r="AD1290" s="173">
        <v>0.0271422566504533</v>
      </c>
    </row>
    <row r="1291" spans="1:30">
      <c r="A1291" s="175" t="s">
        <v>1085</v>
      </c>
      <c r="B1291" s="214" t="s">
        <v>1843</v>
      </c>
      <c r="C1291" s="214" t="s">
        <v>1292</v>
      </c>
      <c r="D1291" s="153">
        <v>45</v>
      </c>
      <c r="E1291" s="153">
        <v>44</v>
      </c>
      <c r="F1291" s="151">
        <v>39</v>
      </c>
      <c r="G1291" s="151">
        <v>39</v>
      </c>
      <c r="H1291" s="151">
        <v>41</v>
      </c>
      <c r="I1291" s="151">
        <v>41</v>
      </c>
      <c r="J1291" s="172">
        <v>0.9</v>
      </c>
      <c r="K1291" s="154">
        <v>0.977777777777778</v>
      </c>
      <c r="L1291" s="154">
        <v>1</v>
      </c>
      <c r="M1291" s="154">
        <v>1</v>
      </c>
      <c r="N1291" s="207">
        <v>1078</v>
      </c>
      <c r="O1291" s="153">
        <v>1037</v>
      </c>
      <c r="P1291" s="153">
        <v>42</v>
      </c>
      <c r="Q1291" s="151">
        <v>39</v>
      </c>
      <c r="R1291" s="151">
        <v>38</v>
      </c>
      <c r="S1291" s="154">
        <v>0.961966604823748</v>
      </c>
      <c r="T1291" s="154">
        <v>0.933333333333333</v>
      </c>
      <c r="U1291" s="155">
        <v>1</v>
      </c>
      <c r="V1291" s="155">
        <v>0.926829268292683</v>
      </c>
      <c r="W1291" s="173">
        <v>-0.0666666666666667</v>
      </c>
      <c r="X1291" s="158">
        <v>288</v>
      </c>
      <c r="Y1291" s="208">
        <v>276</v>
      </c>
      <c r="Z1291" s="208">
        <v>262</v>
      </c>
      <c r="AA1291" s="208">
        <v>253</v>
      </c>
      <c r="AB1291" s="209">
        <v>0.958333333333333</v>
      </c>
      <c r="AC1291" s="155">
        <v>0.965648854961832</v>
      </c>
      <c r="AD1291" s="173">
        <v>-0.00731552162849869</v>
      </c>
    </row>
    <row r="1292" spans="1:30">
      <c r="A1292" s="175" t="s">
        <v>1085</v>
      </c>
      <c r="B1292" s="214" t="s">
        <v>1843</v>
      </c>
      <c r="C1292" s="214" t="s">
        <v>1293</v>
      </c>
      <c r="D1292" s="153">
        <v>33</v>
      </c>
      <c r="E1292" s="153">
        <v>31</v>
      </c>
      <c r="F1292" s="151">
        <v>33</v>
      </c>
      <c r="G1292" s="151">
        <v>32</v>
      </c>
      <c r="H1292" s="151">
        <v>38</v>
      </c>
      <c r="I1292" s="151">
        <v>37</v>
      </c>
      <c r="J1292" s="172">
        <v>0.9</v>
      </c>
      <c r="K1292" s="154">
        <v>0.939393939393939</v>
      </c>
      <c r="L1292" s="154">
        <v>0.96969696969697</v>
      </c>
      <c r="M1292" s="154">
        <v>0.973684210526316</v>
      </c>
      <c r="N1292" s="207">
        <v>919</v>
      </c>
      <c r="O1292" s="153">
        <v>882</v>
      </c>
      <c r="P1292" s="153">
        <v>30</v>
      </c>
      <c r="Q1292" s="151">
        <v>32</v>
      </c>
      <c r="R1292" s="151">
        <v>37</v>
      </c>
      <c r="S1292" s="154">
        <v>0.959738846572361</v>
      </c>
      <c r="T1292" s="154">
        <v>0.909090909090909</v>
      </c>
      <c r="U1292" s="155">
        <v>0.96969696969697</v>
      </c>
      <c r="V1292" s="155">
        <v>0.973684210526316</v>
      </c>
      <c r="W1292" s="173">
        <v>-0.0606060606060607</v>
      </c>
      <c r="X1292" s="158">
        <v>234</v>
      </c>
      <c r="Y1292" s="208">
        <v>225</v>
      </c>
      <c r="Z1292" s="208">
        <v>241</v>
      </c>
      <c r="AA1292" s="208">
        <v>234</v>
      </c>
      <c r="AB1292" s="209">
        <v>0.961538461538462</v>
      </c>
      <c r="AC1292" s="155">
        <v>0.970954356846473</v>
      </c>
      <c r="AD1292" s="173">
        <v>-0.00941589530801146</v>
      </c>
    </row>
    <row r="1293" spans="1:30">
      <c r="A1293" s="175" t="s">
        <v>1085</v>
      </c>
      <c r="B1293" s="214" t="s">
        <v>1843</v>
      </c>
      <c r="C1293" s="214" t="s">
        <v>1294</v>
      </c>
      <c r="D1293" s="153">
        <v>20</v>
      </c>
      <c r="E1293" s="153">
        <v>20</v>
      </c>
      <c r="F1293" s="151">
        <v>21</v>
      </c>
      <c r="G1293" s="151">
        <v>21</v>
      </c>
      <c r="H1293" s="151">
        <v>20</v>
      </c>
      <c r="I1293" s="151">
        <v>20</v>
      </c>
      <c r="J1293" s="172">
        <v>0.9</v>
      </c>
      <c r="K1293" s="154">
        <v>1</v>
      </c>
      <c r="L1293" s="154">
        <v>1</v>
      </c>
      <c r="M1293" s="154">
        <v>1</v>
      </c>
      <c r="N1293" s="207">
        <v>530</v>
      </c>
      <c r="O1293" s="153">
        <v>515</v>
      </c>
      <c r="P1293" s="153">
        <v>20</v>
      </c>
      <c r="Q1293" s="151">
        <v>20</v>
      </c>
      <c r="R1293" s="151">
        <v>20</v>
      </c>
      <c r="S1293" s="154">
        <v>0.971698113207547</v>
      </c>
      <c r="T1293" s="154">
        <v>1</v>
      </c>
      <c r="U1293" s="155">
        <v>0.952380952380952</v>
      </c>
      <c r="V1293" s="155">
        <v>1</v>
      </c>
      <c r="W1293" s="173">
        <v>0.0476190476190477</v>
      </c>
      <c r="X1293" s="158">
        <v>139</v>
      </c>
      <c r="Y1293" s="208">
        <v>135</v>
      </c>
      <c r="Z1293" s="208">
        <v>136</v>
      </c>
      <c r="AA1293" s="208">
        <v>132</v>
      </c>
      <c r="AB1293" s="209">
        <v>0.971223021582734</v>
      </c>
      <c r="AC1293" s="155">
        <v>0.970588235294118</v>
      </c>
      <c r="AD1293" s="173">
        <v>0.000634786288616129</v>
      </c>
    </row>
    <row r="1294" spans="1:30">
      <c r="A1294" s="175" t="s">
        <v>1085</v>
      </c>
      <c r="B1294" s="214" t="s">
        <v>1843</v>
      </c>
      <c r="C1294" s="214" t="s">
        <v>1295</v>
      </c>
      <c r="D1294" s="153">
        <v>35</v>
      </c>
      <c r="E1294" s="153">
        <v>35</v>
      </c>
      <c r="F1294" s="151">
        <v>39</v>
      </c>
      <c r="G1294" s="151">
        <v>37</v>
      </c>
      <c r="H1294" s="151">
        <v>43</v>
      </c>
      <c r="I1294" s="151">
        <v>43</v>
      </c>
      <c r="J1294" s="172">
        <v>0.9</v>
      </c>
      <c r="K1294" s="154">
        <v>1</v>
      </c>
      <c r="L1294" s="154">
        <v>0.948717948717949</v>
      </c>
      <c r="M1294" s="154">
        <v>1</v>
      </c>
      <c r="N1294" s="207">
        <v>1057</v>
      </c>
      <c r="O1294" s="153">
        <v>972</v>
      </c>
      <c r="P1294" s="153">
        <v>34</v>
      </c>
      <c r="Q1294" s="151">
        <v>35</v>
      </c>
      <c r="R1294" s="151">
        <v>42</v>
      </c>
      <c r="S1294" s="154">
        <v>0.919583727530747</v>
      </c>
      <c r="T1294" s="154">
        <v>0.971428571428571</v>
      </c>
      <c r="U1294" s="155">
        <v>0.897435897435897</v>
      </c>
      <c r="V1294" s="155">
        <v>0.976744186046512</v>
      </c>
      <c r="W1294" s="173">
        <v>0.073992673992674</v>
      </c>
      <c r="X1294" s="158">
        <v>272</v>
      </c>
      <c r="Y1294" s="208">
        <v>252</v>
      </c>
      <c r="Z1294" s="208">
        <v>276</v>
      </c>
      <c r="AA1294" s="208">
        <v>251</v>
      </c>
      <c r="AB1294" s="209">
        <v>0.926470588235294</v>
      </c>
      <c r="AC1294" s="155">
        <v>0.909420289855073</v>
      </c>
      <c r="AD1294" s="173">
        <v>0.0170502983802217</v>
      </c>
    </row>
    <row r="1295" spans="1:30">
      <c r="A1295" s="175" t="s">
        <v>1085</v>
      </c>
      <c r="B1295" s="214" t="s">
        <v>1843</v>
      </c>
      <c r="C1295" s="214" t="s">
        <v>1296</v>
      </c>
      <c r="D1295" s="153">
        <v>23</v>
      </c>
      <c r="E1295" s="153">
        <v>23</v>
      </c>
      <c r="F1295" s="151">
        <v>26</v>
      </c>
      <c r="G1295" s="151">
        <v>26</v>
      </c>
      <c r="H1295" s="151">
        <v>28</v>
      </c>
      <c r="I1295" s="151">
        <v>28</v>
      </c>
      <c r="J1295" s="172">
        <v>0.9</v>
      </c>
      <c r="K1295" s="154">
        <v>1</v>
      </c>
      <c r="L1295" s="154">
        <v>1</v>
      </c>
      <c r="M1295" s="154">
        <v>1</v>
      </c>
      <c r="N1295" s="207">
        <v>722</v>
      </c>
      <c r="O1295" s="153">
        <v>710</v>
      </c>
      <c r="P1295" s="153">
        <v>23</v>
      </c>
      <c r="Q1295" s="151">
        <v>26</v>
      </c>
      <c r="R1295" s="151">
        <v>28</v>
      </c>
      <c r="S1295" s="154">
        <v>0.983379501385042</v>
      </c>
      <c r="T1295" s="154">
        <v>1</v>
      </c>
      <c r="U1295" s="155">
        <v>1</v>
      </c>
      <c r="V1295" s="155">
        <v>1</v>
      </c>
      <c r="W1295" s="173">
        <v>0</v>
      </c>
      <c r="X1295" s="158">
        <v>184</v>
      </c>
      <c r="Y1295" s="208">
        <v>182</v>
      </c>
      <c r="Z1295" s="208">
        <v>189</v>
      </c>
      <c r="AA1295" s="208">
        <v>184</v>
      </c>
      <c r="AB1295" s="209">
        <v>0.989130434782609</v>
      </c>
      <c r="AC1295" s="155">
        <v>0.973544973544973</v>
      </c>
      <c r="AD1295" s="173">
        <v>0.0155854612376352</v>
      </c>
    </row>
    <row r="1296" spans="1:30">
      <c r="A1296" s="175" t="s">
        <v>1085</v>
      </c>
      <c r="B1296" s="214" t="s">
        <v>1843</v>
      </c>
      <c r="C1296" s="214" t="s">
        <v>1297</v>
      </c>
      <c r="D1296" s="153">
        <v>34</v>
      </c>
      <c r="E1296" s="153">
        <v>34</v>
      </c>
      <c r="F1296" s="151">
        <v>35</v>
      </c>
      <c r="G1296" s="151">
        <v>35</v>
      </c>
      <c r="H1296" s="151">
        <v>38</v>
      </c>
      <c r="I1296" s="151">
        <v>36</v>
      </c>
      <c r="J1296" s="172">
        <v>0.9</v>
      </c>
      <c r="K1296" s="154">
        <v>1</v>
      </c>
      <c r="L1296" s="154">
        <v>1</v>
      </c>
      <c r="M1296" s="154">
        <v>0.947368421052632</v>
      </c>
      <c r="N1296" s="207">
        <v>1006</v>
      </c>
      <c r="O1296" s="153">
        <v>930</v>
      </c>
      <c r="P1296" s="153">
        <v>31</v>
      </c>
      <c r="Q1296" s="151">
        <v>33</v>
      </c>
      <c r="R1296" s="151">
        <v>35</v>
      </c>
      <c r="S1296" s="154">
        <v>0.924453280318091</v>
      </c>
      <c r="T1296" s="154">
        <v>0.911764705882353</v>
      </c>
      <c r="U1296" s="155">
        <v>0.942857142857143</v>
      </c>
      <c r="V1296" s="155">
        <v>0.921052631578947</v>
      </c>
      <c r="W1296" s="173">
        <v>-0.0310924369747899</v>
      </c>
      <c r="X1296" s="158">
        <v>254</v>
      </c>
      <c r="Y1296" s="208">
        <v>241</v>
      </c>
      <c r="Z1296" s="208">
        <v>262</v>
      </c>
      <c r="AA1296" s="208">
        <v>246</v>
      </c>
      <c r="AB1296" s="209">
        <v>0.948818897637795</v>
      </c>
      <c r="AC1296" s="155">
        <v>0.938931297709924</v>
      </c>
      <c r="AD1296" s="173">
        <v>0.00988759992787158</v>
      </c>
    </row>
    <row r="1297" spans="1:30">
      <c r="A1297" s="175" t="s">
        <v>1085</v>
      </c>
      <c r="B1297" s="214" t="s">
        <v>1844</v>
      </c>
      <c r="C1297" s="214" t="s">
        <v>1298</v>
      </c>
      <c r="D1297" s="153">
        <v>29</v>
      </c>
      <c r="E1297" s="153">
        <v>29</v>
      </c>
      <c r="F1297" s="151">
        <v>29</v>
      </c>
      <c r="G1297" s="151">
        <v>29</v>
      </c>
      <c r="H1297" s="151">
        <v>30</v>
      </c>
      <c r="I1297" s="151">
        <v>29</v>
      </c>
      <c r="J1297" s="172">
        <v>0.9</v>
      </c>
      <c r="K1297" s="154">
        <v>1</v>
      </c>
      <c r="L1297" s="154">
        <v>1</v>
      </c>
      <c r="M1297" s="154">
        <v>0.966666666666667</v>
      </c>
      <c r="N1297" s="207">
        <v>763</v>
      </c>
      <c r="O1297" s="153">
        <v>749</v>
      </c>
      <c r="P1297" s="153">
        <v>28</v>
      </c>
      <c r="Q1297" s="151">
        <v>29</v>
      </c>
      <c r="R1297" s="151">
        <v>29</v>
      </c>
      <c r="S1297" s="154">
        <v>0.981651376146789</v>
      </c>
      <c r="T1297" s="154">
        <v>0.96551724137931</v>
      </c>
      <c r="U1297" s="155">
        <v>1</v>
      </c>
      <c r="V1297" s="155">
        <v>0.966666666666667</v>
      </c>
      <c r="W1297" s="173">
        <v>-0.0344827586206896</v>
      </c>
      <c r="X1297" s="158">
        <v>200</v>
      </c>
      <c r="Y1297" s="208">
        <v>197</v>
      </c>
      <c r="Z1297" s="208">
        <v>200</v>
      </c>
      <c r="AA1297" s="208">
        <v>195</v>
      </c>
      <c r="AB1297" s="209">
        <v>0.985</v>
      </c>
      <c r="AC1297" s="155">
        <v>0.975</v>
      </c>
      <c r="AD1297" s="173">
        <v>0.01</v>
      </c>
    </row>
    <row r="1298" spans="1:30">
      <c r="A1298" s="175" t="s">
        <v>1085</v>
      </c>
      <c r="B1298" s="214" t="s">
        <v>1844</v>
      </c>
      <c r="C1298" s="214" t="s">
        <v>1299</v>
      </c>
      <c r="D1298" s="153">
        <v>13</v>
      </c>
      <c r="E1298" s="153">
        <v>13</v>
      </c>
      <c r="F1298" s="151">
        <v>14</v>
      </c>
      <c r="G1298" s="151">
        <v>14</v>
      </c>
      <c r="H1298" s="151">
        <v>12</v>
      </c>
      <c r="I1298" s="151">
        <v>12</v>
      </c>
      <c r="J1298" s="172">
        <v>0.9</v>
      </c>
      <c r="K1298" s="154">
        <v>1</v>
      </c>
      <c r="L1298" s="154">
        <v>1</v>
      </c>
      <c r="M1298" s="154">
        <v>1</v>
      </c>
      <c r="N1298" s="207">
        <v>350</v>
      </c>
      <c r="O1298" s="153">
        <v>344</v>
      </c>
      <c r="P1298" s="153">
        <v>13</v>
      </c>
      <c r="Q1298" s="151">
        <v>14</v>
      </c>
      <c r="R1298" s="151">
        <v>12</v>
      </c>
      <c r="S1298" s="154">
        <v>0.982857142857143</v>
      </c>
      <c r="T1298" s="154">
        <v>1</v>
      </c>
      <c r="U1298" s="155">
        <v>1</v>
      </c>
      <c r="V1298" s="155">
        <v>1</v>
      </c>
      <c r="W1298" s="173">
        <v>0</v>
      </c>
      <c r="X1298" s="158">
        <v>91</v>
      </c>
      <c r="Y1298" s="208">
        <v>91</v>
      </c>
      <c r="Z1298" s="208">
        <v>92</v>
      </c>
      <c r="AA1298" s="208">
        <v>91</v>
      </c>
      <c r="AB1298" s="209">
        <v>1</v>
      </c>
      <c r="AC1298" s="155">
        <v>0.989130434782609</v>
      </c>
      <c r="AD1298" s="173">
        <v>0.0108695652173914</v>
      </c>
    </row>
    <row r="1299" spans="1:30">
      <c r="A1299" s="175" t="s">
        <v>1085</v>
      </c>
      <c r="B1299" s="214" t="s">
        <v>1844</v>
      </c>
      <c r="C1299" s="214" t="s">
        <v>1300</v>
      </c>
      <c r="D1299" s="153">
        <v>9</v>
      </c>
      <c r="E1299" s="153">
        <v>9</v>
      </c>
      <c r="F1299" s="151">
        <v>9</v>
      </c>
      <c r="G1299" s="151">
        <v>9</v>
      </c>
      <c r="H1299" s="151">
        <v>10</v>
      </c>
      <c r="I1299" s="151">
        <v>10</v>
      </c>
      <c r="J1299" s="172">
        <v>0.9</v>
      </c>
      <c r="K1299" s="154">
        <v>1</v>
      </c>
      <c r="L1299" s="154">
        <v>1</v>
      </c>
      <c r="M1299" s="154">
        <v>1</v>
      </c>
      <c r="N1299" s="207">
        <v>274</v>
      </c>
      <c r="O1299" s="153">
        <v>266</v>
      </c>
      <c r="P1299" s="153">
        <v>9</v>
      </c>
      <c r="Q1299" s="151">
        <v>8</v>
      </c>
      <c r="R1299" s="151">
        <v>9</v>
      </c>
      <c r="S1299" s="154">
        <v>0.970802919708029</v>
      </c>
      <c r="T1299" s="154">
        <v>1</v>
      </c>
      <c r="U1299" s="155">
        <v>0.888888888888889</v>
      </c>
      <c r="V1299" s="155">
        <v>0.9</v>
      </c>
      <c r="W1299" s="173">
        <v>0.111111111111111</v>
      </c>
      <c r="X1299" s="158">
        <v>69</v>
      </c>
      <c r="Y1299" s="208">
        <v>67</v>
      </c>
      <c r="Z1299" s="208">
        <v>71</v>
      </c>
      <c r="AA1299" s="208">
        <v>70</v>
      </c>
      <c r="AB1299" s="209">
        <v>0.971014492753623</v>
      </c>
      <c r="AC1299" s="155">
        <v>0.985915492957746</v>
      </c>
      <c r="AD1299" s="173">
        <v>-0.0149010002041233</v>
      </c>
    </row>
    <row r="1300" spans="1:30">
      <c r="A1300" s="175" t="s">
        <v>1085</v>
      </c>
      <c r="B1300" s="214" t="s">
        <v>1844</v>
      </c>
      <c r="C1300" s="214" t="s">
        <v>1301</v>
      </c>
      <c r="D1300" s="153">
        <v>55</v>
      </c>
      <c r="E1300" s="153">
        <v>54</v>
      </c>
      <c r="F1300" s="151">
        <v>60</v>
      </c>
      <c r="G1300" s="151">
        <v>60</v>
      </c>
      <c r="H1300" s="151">
        <v>55</v>
      </c>
      <c r="I1300" s="151">
        <v>54</v>
      </c>
      <c r="J1300" s="172">
        <v>0.9</v>
      </c>
      <c r="K1300" s="154">
        <v>0.981818181818182</v>
      </c>
      <c r="L1300" s="154">
        <v>1</v>
      </c>
      <c r="M1300" s="154">
        <v>0.981818181818182</v>
      </c>
      <c r="N1300" s="207">
        <v>1549</v>
      </c>
      <c r="O1300" s="153">
        <v>1509</v>
      </c>
      <c r="P1300" s="153">
        <v>54</v>
      </c>
      <c r="Q1300" s="151">
        <v>60</v>
      </c>
      <c r="R1300" s="151">
        <v>53</v>
      </c>
      <c r="S1300" s="154">
        <v>0.974176888315042</v>
      </c>
      <c r="T1300" s="154">
        <v>0.981818181818182</v>
      </c>
      <c r="U1300" s="155">
        <v>1</v>
      </c>
      <c r="V1300" s="155">
        <v>0.963636363636364</v>
      </c>
      <c r="W1300" s="173">
        <v>-0.0181818181818182</v>
      </c>
      <c r="X1300" s="158">
        <v>406</v>
      </c>
      <c r="Y1300" s="208">
        <v>398</v>
      </c>
      <c r="Z1300" s="208">
        <v>398</v>
      </c>
      <c r="AA1300" s="208">
        <v>391</v>
      </c>
      <c r="AB1300" s="209">
        <v>0.980295566502463</v>
      </c>
      <c r="AC1300" s="155">
        <v>0.982412060301508</v>
      </c>
      <c r="AD1300" s="173">
        <v>-0.00211649379904444</v>
      </c>
    </row>
    <row r="1301" spans="1:30">
      <c r="A1301" s="175" t="s">
        <v>1085</v>
      </c>
      <c r="B1301" s="214" t="s">
        <v>1844</v>
      </c>
      <c r="C1301" s="214" t="s">
        <v>1302</v>
      </c>
      <c r="D1301" s="153">
        <v>45</v>
      </c>
      <c r="E1301" s="153">
        <v>45</v>
      </c>
      <c r="F1301" s="151">
        <v>47</v>
      </c>
      <c r="G1301" s="151">
        <v>46</v>
      </c>
      <c r="H1301" s="151">
        <v>49</v>
      </c>
      <c r="I1301" s="151">
        <v>49</v>
      </c>
      <c r="J1301" s="172">
        <v>0.9</v>
      </c>
      <c r="K1301" s="154">
        <v>1</v>
      </c>
      <c r="L1301" s="154">
        <v>0.978723404255319</v>
      </c>
      <c r="M1301" s="154">
        <v>1</v>
      </c>
      <c r="N1301" s="207">
        <v>1315</v>
      </c>
      <c r="O1301" s="153">
        <v>1296</v>
      </c>
      <c r="P1301" s="153">
        <v>45</v>
      </c>
      <c r="Q1301" s="151">
        <v>46</v>
      </c>
      <c r="R1301" s="151">
        <v>49</v>
      </c>
      <c r="S1301" s="154">
        <v>0.985551330798479</v>
      </c>
      <c r="T1301" s="154">
        <v>1</v>
      </c>
      <c r="U1301" s="155">
        <v>0.978723404255319</v>
      </c>
      <c r="V1301" s="155">
        <v>1</v>
      </c>
      <c r="W1301" s="173">
        <v>0.0212765957446809</v>
      </c>
      <c r="X1301" s="158">
        <v>345</v>
      </c>
      <c r="Y1301" s="208">
        <v>339</v>
      </c>
      <c r="Z1301" s="208">
        <v>339</v>
      </c>
      <c r="AA1301" s="208">
        <v>333</v>
      </c>
      <c r="AB1301" s="209">
        <v>0.982608695652174</v>
      </c>
      <c r="AC1301" s="155">
        <v>0.982300884955752</v>
      </c>
      <c r="AD1301" s="173">
        <v>0.000307810696421718</v>
      </c>
    </row>
    <row r="1302" spans="1:30">
      <c r="A1302" s="175" t="s">
        <v>1085</v>
      </c>
      <c r="B1302" s="214" t="s">
        <v>1844</v>
      </c>
      <c r="C1302" s="214" t="s">
        <v>1303</v>
      </c>
      <c r="D1302" s="153">
        <v>25</v>
      </c>
      <c r="E1302" s="153">
        <v>25</v>
      </c>
      <c r="F1302" s="151">
        <v>28</v>
      </c>
      <c r="G1302" s="151">
        <v>26</v>
      </c>
      <c r="H1302" s="151">
        <v>25</v>
      </c>
      <c r="I1302" s="151">
        <v>25</v>
      </c>
      <c r="J1302" s="172">
        <v>0.9</v>
      </c>
      <c r="K1302" s="154">
        <v>1</v>
      </c>
      <c r="L1302" s="154">
        <v>0.928571428571429</v>
      </c>
      <c r="M1302" s="154">
        <v>1</v>
      </c>
      <c r="N1302" s="207">
        <v>716</v>
      </c>
      <c r="O1302" s="153">
        <v>694</v>
      </c>
      <c r="P1302" s="153">
        <v>25</v>
      </c>
      <c r="Q1302" s="151">
        <v>26</v>
      </c>
      <c r="R1302" s="151">
        <v>25</v>
      </c>
      <c r="S1302" s="154">
        <v>0.96927374301676</v>
      </c>
      <c r="T1302" s="154">
        <v>1</v>
      </c>
      <c r="U1302" s="155">
        <v>0.928571428571429</v>
      </c>
      <c r="V1302" s="155">
        <v>1</v>
      </c>
      <c r="W1302" s="173">
        <v>0.0714285714285714</v>
      </c>
      <c r="X1302" s="158">
        <v>185</v>
      </c>
      <c r="Y1302" s="208">
        <v>182</v>
      </c>
      <c r="Z1302" s="208">
        <v>185</v>
      </c>
      <c r="AA1302" s="208">
        <v>181</v>
      </c>
      <c r="AB1302" s="209">
        <v>0.983783783783784</v>
      </c>
      <c r="AC1302" s="155">
        <v>0.978378378378378</v>
      </c>
      <c r="AD1302" s="173">
        <v>0.00540540540540546</v>
      </c>
    </row>
    <row r="1303" spans="1:30">
      <c r="A1303" s="175" t="s">
        <v>1085</v>
      </c>
      <c r="B1303" s="214" t="s">
        <v>1844</v>
      </c>
      <c r="C1303" s="214" t="s">
        <v>1304</v>
      </c>
      <c r="D1303" s="153">
        <v>41</v>
      </c>
      <c r="E1303" s="153">
        <v>41</v>
      </c>
      <c r="F1303" s="151">
        <v>44</v>
      </c>
      <c r="G1303" s="151">
        <v>44</v>
      </c>
      <c r="H1303" s="151">
        <v>42</v>
      </c>
      <c r="I1303" s="151">
        <v>42</v>
      </c>
      <c r="J1303" s="172">
        <v>0.9</v>
      </c>
      <c r="K1303" s="154">
        <v>1</v>
      </c>
      <c r="L1303" s="154">
        <v>1</v>
      </c>
      <c r="M1303" s="154">
        <v>1</v>
      </c>
      <c r="N1303" s="207">
        <v>1145</v>
      </c>
      <c r="O1303" s="153">
        <v>1137</v>
      </c>
      <c r="P1303" s="153">
        <v>41</v>
      </c>
      <c r="Q1303" s="151">
        <v>44</v>
      </c>
      <c r="R1303" s="151">
        <v>41</v>
      </c>
      <c r="S1303" s="154">
        <v>0.993013100436681</v>
      </c>
      <c r="T1303" s="154">
        <v>1</v>
      </c>
      <c r="U1303" s="155">
        <v>1</v>
      </c>
      <c r="V1303" s="155">
        <v>0.976190476190476</v>
      </c>
      <c r="W1303" s="173">
        <v>0</v>
      </c>
      <c r="X1303" s="158">
        <v>299</v>
      </c>
      <c r="Y1303" s="208">
        <v>298</v>
      </c>
      <c r="Z1303" s="208">
        <v>296</v>
      </c>
      <c r="AA1303" s="208">
        <v>294</v>
      </c>
      <c r="AB1303" s="209">
        <v>0.996655518394649</v>
      </c>
      <c r="AC1303" s="155">
        <v>0.993243243243243</v>
      </c>
      <c r="AD1303" s="173">
        <v>0.00341227515140563</v>
      </c>
    </row>
    <row r="1304" spans="1:30">
      <c r="A1304" s="175" t="s">
        <v>1085</v>
      </c>
      <c r="B1304" s="214" t="s">
        <v>1844</v>
      </c>
      <c r="C1304" s="214" t="s">
        <v>1305</v>
      </c>
      <c r="D1304" s="153">
        <v>20</v>
      </c>
      <c r="E1304" s="153">
        <v>20</v>
      </c>
      <c r="F1304" s="151">
        <v>23</v>
      </c>
      <c r="G1304" s="151">
        <v>22</v>
      </c>
      <c r="H1304" s="151">
        <v>25</v>
      </c>
      <c r="I1304" s="151">
        <v>23</v>
      </c>
      <c r="J1304" s="172">
        <v>0.9</v>
      </c>
      <c r="K1304" s="154">
        <v>1</v>
      </c>
      <c r="L1304" s="154">
        <v>0.956521739130435</v>
      </c>
      <c r="M1304" s="154">
        <v>0.92</v>
      </c>
      <c r="N1304" s="207">
        <v>626</v>
      </c>
      <c r="O1304" s="153">
        <v>554</v>
      </c>
      <c r="P1304" s="153">
        <v>20</v>
      </c>
      <c r="Q1304" s="151">
        <v>18</v>
      </c>
      <c r="R1304" s="151">
        <v>18</v>
      </c>
      <c r="S1304" s="154">
        <v>0.884984025559105</v>
      </c>
      <c r="T1304" s="154">
        <v>1</v>
      </c>
      <c r="U1304" s="155">
        <v>0.782608695652174</v>
      </c>
      <c r="V1304" s="155">
        <v>0.72</v>
      </c>
      <c r="W1304" s="173">
        <v>0.217391304347826</v>
      </c>
      <c r="X1304" s="158">
        <v>161</v>
      </c>
      <c r="Y1304" s="208">
        <v>142</v>
      </c>
      <c r="Z1304" s="208">
        <v>158</v>
      </c>
      <c r="AA1304" s="208">
        <v>139</v>
      </c>
      <c r="AB1304" s="209">
        <v>0.881987577639752</v>
      </c>
      <c r="AC1304" s="155">
        <v>0.879746835443038</v>
      </c>
      <c r="AD1304" s="173">
        <v>0.00224074219671355</v>
      </c>
    </row>
    <row r="1305" spans="1:30">
      <c r="A1305" s="175" t="s">
        <v>1085</v>
      </c>
      <c r="B1305" s="214" t="s">
        <v>1844</v>
      </c>
      <c r="C1305" s="214" t="s">
        <v>1306</v>
      </c>
      <c r="D1305" s="153">
        <v>30</v>
      </c>
      <c r="E1305" s="153">
        <v>29</v>
      </c>
      <c r="F1305" s="151">
        <v>29</v>
      </c>
      <c r="G1305" s="151">
        <v>29</v>
      </c>
      <c r="H1305" s="151">
        <v>32</v>
      </c>
      <c r="I1305" s="151">
        <v>32</v>
      </c>
      <c r="J1305" s="172">
        <v>0.9</v>
      </c>
      <c r="K1305" s="154">
        <v>0.966666666666667</v>
      </c>
      <c r="L1305" s="154">
        <v>1</v>
      </c>
      <c r="M1305" s="154">
        <v>1</v>
      </c>
      <c r="N1305" s="207">
        <v>801</v>
      </c>
      <c r="O1305" s="153">
        <v>726</v>
      </c>
      <c r="P1305" s="153">
        <v>28</v>
      </c>
      <c r="Q1305" s="151">
        <v>26</v>
      </c>
      <c r="R1305" s="151">
        <v>32</v>
      </c>
      <c r="S1305" s="154">
        <v>0.906367041198502</v>
      </c>
      <c r="T1305" s="154">
        <v>0.933333333333333</v>
      </c>
      <c r="U1305" s="155">
        <v>0.896551724137931</v>
      </c>
      <c r="V1305" s="155">
        <v>1</v>
      </c>
      <c r="W1305" s="173">
        <v>0.0367816091954023</v>
      </c>
      <c r="X1305" s="158">
        <v>210</v>
      </c>
      <c r="Y1305" s="208">
        <v>196</v>
      </c>
      <c r="Z1305" s="208">
        <v>211</v>
      </c>
      <c r="AA1305" s="208">
        <v>193</v>
      </c>
      <c r="AB1305" s="209">
        <v>0.933333333333333</v>
      </c>
      <c r="AC1305" s="155">
        <v>0.914691943127962</v>
      </c>
      <c r="AD1305" s="173">
        <v>0.0186413902053713</v>
      </c>
    </row>
    <row r="1306" spans="1:30">
      <c r="A1306" s="175" t="s">
        <v>1085</v>
      </c>
      <c r="B1306" s="214" t="s">
        <v>1844</v>
      </c>
      <c r="C1306" s="214" t="s">
        <v>1307</v>
      </c>
      <c r="D1306" s="153">
        <v>18</v>
      </c>
      <c r="E1306" s="153">
        <v>18</v>
      </c>
      <c r="F1306" s="151">
        <v>22</v>
      </c>
      <c r="G1306" s="151">
        <v>22</v>
      </c>
      <c r="H1306" s="151">
        <v>24</v>
      </c>
      <c r="I1306" s="151">
        <v>24</v>
      </c>
      <c r="J1306" s="172">
        <v>0.9</v>
      </c>
      <c r="K1306" s="154">
        <v>1</v>
      </c>
      <c r="L1306" s="154">
        <v>1</v>
      </c>
      <c r="M1306" s="154">
        <v>1</v>
      </c>
      <c r="N1306" s="207">
        <v>573</v>
      </c>
      <c r="O1306" s="153">
        <v>553</v>
      </c>
      <c r="P1306" s="153">
        <v>17</v>
      </c>
      <c r="Q1306" s="151">
        <v>21</v>
      </c>
      <c r="R1306" s="151">
        <v>23</v>
      </c>
      <c r="S1306" s="154">
        <v>0.965095986038394</v>
      </c>
      <c r="T1306" s="154">
        <v>0.944444444444444</v>
      </c>
      <c r="U1306" s="155">
        <v>0.954545454545455</v>
      </c>
      <c r="V1306" s="155">
        <v>0.958333333333333</v>
      </c>
      <c r="W1306" s="173">
        <v>-0.0101010101010102</v>
      </c>
      <c r="X1306" s="158">
        <v>153</v>
      </c>
      <c r="Y1306" s="208">
        <v>143</v>
      </c>
      <c r="Z1306" s="208">
        <v>142</v>
      </c>
      <c r="AA1306" s="208">
        <v>138</v>
      </c>
      <c r="AB1306" s="209">
        <v>0.934640522875817</v>
      </c>
      <c r="AC1306" s="155">
        <v>0.971830985915493</v>
      </c>
      <c r="AD1306" s="173">
        <v>-0.037190463039676</v>
      </c>
    </row>
    <row r="1307" spans="1:30">
      <c r="A1307" s="175" t="s">
        <v>1085</v>
      </c>
      <c r="B1307" s="214" t="s">
        <v>1844</v>
      </c>
      <c r="C1307" s="214" t="s">
        <v>1308</v>
      </c>
      <c r="D1307" s="153">
        <v>26</v>
      </c>
      <c r="E1307" s="153">
        <v>24</v>
      </c>
      <c r="F1307" s="151">
        <v>29</v>
      </c>
      <c r="G1307" s="151">
        <v>27</v>
      </c>
      <c r="H1307" s="151">
        <v>29</v>
      </c>
      <c r="I1307" s="151">
        <v>28</v>
      </c>
      <c r="J1307" s="172">
        <v>0.9</v>
      </c>
      <c r="K1307" s="154">
        <v>0.923076923076923</v>
      </c>
      <c r="L1307" s="154">
        <v>0.931034482758621</v>
      </c>
      <c r="M1307" s="154">
        <v>0.96551724137931</v>
      </c>
      <c r="N1307" s="207">
        <v>726</v>
      </c>
      <c r="O1307" s="153">
        <v>671</v>
      </c>
      <c r="P1307" s="153">
        <v>24</v>
      </c>
      <c r="Q1307" s="151">
        <v>27</v>
      </c>
      <c r="R1307" s="151">
        <v>26</v>
      </c>
      <c r="S1307" s="154">
        <v>0.924242424242424</v>
      </c>
      <c r="T1307" s="154">
        <v>0.923076923076923</v>
      </c>
      <c r="U1307" s="155">
        <v>0.931034482758621</v>
      </c>
      <c r="V1307" s="155">
        <v>0.896551724137931</v>
      </c>
      <c r="W1307" s="173">
        <v>-0.00795755968169753</v>
      </c>
      <c r="X1307" s="158">
        <v>191</v>
      </c>
      <c r="Y1307" s="208">
        <v>179</v>
      </c>
      <c r="Z1307" s="208">
        <v>192</v>
      </c>
      <c r="AA1307" s="208">
        <v>174</v>
      </c>
      <c r="AB1307" s="209">
        <v>0.93717277486911</v>
      </c>
      <c r="AC1307" s="155">
        <v>0.90625</v>
      </c>
      <c r="AD1307" s="173">
        <v>0.03092277486911</v>
      </c>
    </row>
    <row r="1308" spans="1:30">
      <c r="A1308" s="175" t="s">
        <v>1085</v>
      </c>
      <c r="B1308" s="214" t="s">
        <v>1844</v>
      </c>
      <c r="C1308" s="214" t="s">
        <v>1309</v>
      </c>
      <c r="D1308" s="153">
        <v>23</v>
      </c>
      <c r="E1308" s="153">
        <v>23</v>
      </c>
      <c r="F1308" s="151">
        <v>25</v>
      </c>
      <c r="G1308" s="151">
        <v>25</v>
      </c>
      <c r="H1308" s="151">
        <v>27</v>
      </c>
      <c r="I1308" s="151">
        <v>27</v>
      </c>
      <c r="J1308" s="172">
        <v>0.9</v>
      </c>
      <c r="K1308" s="154">
        <v>1</v>
      </c>
      <c r="L1308" s="154">
        <v>1</v>
      </c>
      <c r="M1308" s="154">
        <v>1</v>
      </c>
      <c r="N1308" s="207">
        <v>689</v>
      </c>
      <c r="O1308" s="153">
        <v>668</v>
      </c>
      <c r="P1308" s="153">
        <v>22</v>
      </c>
      <c r="Q1308" s="151">
        <v>25</v>
      </c>
      <c r="R1308" s="151">
        <v>26</v>
      </c>
      <c r="S1308" s="154">
        <v>0.969521044992743</v>
      </c>
      <c r="T1308" s="154">
        <v>0.956521739130435</v>
      </c>
      <c r="U1308" s="155">
        <v>1</v>
      </c>
      <c r="V1308" s="155">
        <v>0.962962962962963</v>
      </c>
      <c r="W1308" s="173">
        <v>-0.0434782608695652</v>
      </c>
      <c r="X1308" s="158">
        <v>177</v>
      </c>
      <c r="Y1308" s="208">
        <v>171</v>
      </c>
      <c r="Z1308" s="208">
        <v>179</v>
      </c>
      <c r="AA1308" s="208">
        <v>176</v>
      </c>
      <c r="AB1308" s="209">
        <v>0.966101694915254</v>
      </c>
      <c r="AC1308" s="155">
        <v>0.983240223463687</v>
      </c>
      <c r="AD1308" s="173">
        <v>-0.0171385285484329</v>
      </c>
    </row>
    <row r="1309" spans="1:30">
      <c r="A1309" s="175" t="s">
        <v>1085</v>
      </c>
      <c r="B1309" s="214" t="s">
        <v>1844</v>
      </c>
      <c r="C1309" s="214" t="s">
        <v>1310</v>
      </c>
      <c r="D1309" s="153">
        <v>50</v>
      </c>
      <c r="E1309" s="153">
        <v>49</v>
      </c>
      <c r="F1309" s="151">
        <v>52</v>
      </c>
      <c r="G1309" s="151">
        <v>51</v>
      </c>
      <c r="H1309" s="151">
        <v>53</v>
      </c>
      <c r="I1309" s="151">
        <v>50</v>
      </c>
      <c r="J1309" s="172">
        <v>0.9</v>
      </c>
      <c r="K1309" s="154">
        <v>0.98</v>
      </c>
      <c r="L1309" s="154">
        <v>0.980769230769231</v>
      </c>
      <c r="M1309" s="154">
        <v>0.943396226415094</v>
      </c>
      <c r="N1309" s="207">
        <v>1408</v>
      </c>
      <c r="O1309" s="153">
        <v>1310</v>
      </c>
      <c r="P1309" s="153">
        <v>45</v>
      </c>
      <c r="Q1309" s="151">
        <v>46</v>
      </c>
      <c r="R1309" s="151">
        <v>47</v>
      </c>
      <c r="S1309" s="154">
        <v>0.930397727272727</v>
      </c>
      <c r="T1309" s="154">
        <v>0.9</v>
      </c>
      <c r="U1309" s="155">
        <v>0.884615384615385</v>
      </c>
      <c r="V1309" s="155">
        <v>0.886792452830189</v>
      </c>
      <c r="W1309" s="173">
        <v>0.0153846153846154</v>
      </c>
      <c r="X1309" s="158">
        <v>362</v>
      </c>
      <c r="Y1309" s="208">
        <v>328</v>
      </c>
      <c r="Z1309" s="208">
        <v>361</v>
      </c>
      <c r="AA1309" s="208">
        <v>339</v>
      </c>
      <c r="AB1309" s="209">
        <v>0.906077348066298</v>
      </c>
      <c r="AC1309" s="155">
        <v>0.939058171745152</v>
      </c>
      <c r="AD1309" s="173">
        <v>-0.032980823678854</v>
      </c>
    </row>
    <row r="1310" spans="1:30">
      <c r="A1310" s="175" t="s">
        <v>1085</v>
      </c>
      <c r="B1310" s="214" t="s">
        <v>1844</v>
      </c>
      <c r="C1310" s="214" t="s">
        <v>1311</v>
      </c>
      <c r="D1310" s="153">
        <v>72</v>
      </c>
      <c r="E1310" s="153">
        <v>72</v>
      </c>
      <c r="F1310" s="151">
        <v>80</v>
      </c>
      <c r="G1310" s="151">
        <v>79</v>
      </c>
      <c r="H1310" s="151">
        <v>80</v>
      </c>
      <c r="I1310" s="151">
        <v>79</v>
      </c>
      <c r="J1310" s="172">
        <v>0.9</v>
      </c>
      <c r="K1310" s="154">
        <v>1</v>
      </c>
      <c r="L1310" s="154">
        <v>0.9875</v>
      </c>
      <c r="M1310" s="154">
        <v>0.9875</v>
      </c>
      <c r="N1310" s="207">
        <v>2113</v>
      </c>
      <c r="O1310" s="153">
        <v>2011</v>
      </c>
      <c r="P1310" s="153">
        <v>66</v>
      </c>
      <c r="Q1310" s="151">
        <v>78</v>
      </c>
      <c r="R1310" s="151">
        <v>74</v>
      </c>
      <c r="S1310" s="154">
        <v>0.951727401798391</v>
      </c>
      <c r="T1310" s="154">
        <v>0.916666666666667</v>
      </c>
      <c r="U1310" s="155">
        <v>0.975</v>
      </c>
      <c r="V1310" s="155">
        <v>0.925</v>
      </c>
      <c r="W1310" s="173">
        <v>-0.0583333333333333</v>
      </c>
      <c r="X1310" s="158">
        <v>542</v>
      </c>
      <c r="Y1310" s="208">
        <v>513</v>
      </c>
      <c r="Z1310" s="208">
        <v>547</v>
      </c>
      <c r="AA1310" s="208">
        <v>522</v>
      </c>
      <c r="AB1310" s="209">
        <v>0.946494464944649</v>
      </c>
      <c r="AC1310" s="155">
        <v>0.954296160877514</v>
      </c>
      <c r="AD1310" s="173">
        <v>-0.00780169593286428</v>
      </c>
    </row>
    <row r="1311" spans="1:30">
      <c r="A1311" s="175" t="s">
        <v>1085</v>
      </c>
      <c r="B1311" s="214" t="s">
        <v>1844</v>
      </c>
      <c r="C1311" s="214" t="s">
        <v>1312</v>
      </c>
      <c r="D1311" s="153">
        <v>27</v>
      </c>
      <c r="E1311" s="153">
        <v>26</v>
      </c>
      <c r="F1311" s="151">
        <v>27</v>
      </c>
      <c r="G1311" s="151">
        <v>26</v>
      </c>
      <c r="H1311" s="151">
        <v>27</v>
      </c>
      <c r="I1311" s="151">
        <v>26</v>
      </c>
      <c r="J1311" s="172">
        <v>0.9</v>
      </c>
      <c r="K1311" s="154">
        <v>0.962962962962963</v>
      </c>
      <c r="L1311" s="154">
        <v>0.962962962962963</v>
      </c>
      <c r="M1311" s="154">
        <v>0.962962962962963</v>
      </c>
      <c r="N1311" s="207">
        <v>777</v>
      </c>
      <c r="O1311" s="153">
        <v>740</v>
      </c>
      <c r="P1311" s="153">
        <v>25</v>
      </c>
      <c r="Q1311" s="151">
        <v>25</v>
      </c>
      <c r="R1311" s="151">
        <v>26</v>
      </c>
      <c r="S1311" s="154">
        <v>0.952380952380952</v>
      </c>
      <c r="T1311" s="154">
        <v>0.925925925925926</v>
      </c>
      <c r="U1311" s="155">
        <v>0.925925925925926</v>
      </c>
      <c r="V1311" s="155">
        <v>0.962962962962963</v>
      </c>
      <c r="W1311" s="173">
        <v>0</v>
      </c>
      <c r="X1311" s="158">
        <v>195</v>
      </c>
      <c r="Y1311" s="208">
        <v>182</v>
      </c>
      <c r="Z1311" s="208">
        <v>202</v>
      </c>
      <c r="AA1311" s="208">
        <v>193</v>
      </c>
      <c r="AB1311" s="209">
        <v>0.933333333333333</v>
      </c>
      <c r="AC1311" s="155">
        <v>0.955445544554455</v>
      </c>
      <c r="AD1311" s="173">
        <v>-0.0221122112211221</v>
      </c>
    </row>
    <row r="1312" spans="1:30">
      <c r="A1312" s="175" t="s">
        <v>1085</v>
      </c>
      <c r="B1312" s="214" t="s">
        <v>1844</v>
      </c>
      <c r="C1312" s="214" t="s">
        <v>1313</v>
      </c>
      <c r="D1312" s="153">
        <v>51</v>
      </c>
      <c r="E1312" s="153">
        <v>50</v>
      </c>
      <c r="F1312" s="151">
        <v>53</v>
      </c>
      <c r="G1312" s="151">
        <v>49</v>
      </c>
      <c r="H1312" s="151">
        <v>53</v>
      </c>
      <c r="I1312" s="151">
        <v>50</v>
      </c>
      <c r="J1312" s="172">
        <v>0.9</v>
      </c>
      <c r="K1312" s="154">
        <v>0.980392156862745</v>
      </c>
      <c r="L1312" s="154">
        <v>0.924528301886792</v>
      </c>
      <c r="M1312" s="154">
        <v>0.943396226415094</v>
      </c>
      <c r="N1312" s="207">
        <v>1418</v>
      </c>
      <c r="O1312" s="153">
        <v>1258</v>
      </c>
      <c r="P1312" s="153">
        <v>49</v>
      </c>
      <c r="Q1312" s="151">
        <v>49</v>
      </c>
      <c r="R1312" s="151">
        <v>49</v>
      </c>
      <c r="S1312" s="154">
        <v>0.887165021156558</v>
      </c>
      <c r="T1312" s="154">
        <v>0.96078431372549</v>
      </c>
      <c r="U1312" s="155">
        <v>0.924528301886792</v>
      </c>
      <c r="V1312" s="155">
        <v>0.924528301886792</v>
      </c>
      <c r="W1312" s="173">
        <v>0.0362560118386978</v>
      </c>
      <c r="X1312" s="158">
        <v>363</v>
      </c>
      <c r="Y1312" s="208">
        <v>333</v>
      </c>
      <c r="Z1312" s="208">
        <v>371</v>
      </c>
      <c r="AA1312" s="208">
        <v>329</v>
      </c>
      <c r="AB1312" s="209">
        <v>0.917355371900826</v>
      </c>
      <c r="AC1312" s="155">
        <v>0.886792452830189</v>
      </c>
      <c r="AD1312" s="173">
        <v>0.0305629190706378</v>
      </c>
    </row>
    <row r="1313" spans="1:30">
      <c r="A1313" s="175" t="s">
        <v>1085</v>
      </c>
      <c r="B1313" s="214" t="s">
        <v>1844</v>
      </c>
      <c r="C1313" s="214" t="s">
        <v>1314</v>
      </c>
      <c r="D1313" s="153">
        <v>32</v>
      </c>
      <c r="E1313" s="153">
        <v>32</v>
      </c>
      <c r="F1313" s="151">
        <v>33</v>
      </c>
      <c r="G1313" s="151">
        <v>32</v>
      </c>
      <c r="H1313" s="151">
        <v>35</v>
      </c>
      <c r="I1313" s="151">
        <v>34</v>
      </c>
      <c r="J1313" s="172">
        <v>0.9</v>
      </c>
      <c r="K1313" s="154">
        <v>1</v>
      </c>
      <c r="L1313" s="154">
        <v>0.96969696969697</v>
      </c>
      <c r="M1313" s="154">
        <v>0.971428571428571</v>
      </c>
      <c r="N1313" s="207">
        <v>893</v>
      </c>
      <c r="O1313" s="153">
        <v>873</v>
      </c>
      <c r="P1313" s="153">
        <v>31</v>
      </c>
      <c r="Q1313" s="151">
        <v>32</v>
      </c>
      <c r="R1313" s="151">
        <v>34</v>
      </c>
      <c r="S1313" s="154">
        <v>0.977603583426652</v>
      </c>
      <c r="T1313" s="154">
        <v>0.96875</v>
      </c>
      <c r="U1313" s="155">
        <v>0.96969696969697</v>
      </c>
      <c r="V1313" s="155">
        <v>0.971428571428571</v>
      </c>
      <c r="W1313" s="173">
        <v>-0.000946969696969724</v>
      </c>
      <c r="X1313" s="158">
        <v>234</v>
      </c>
      <c r="Y1313" s="208">
        <v>230</v>
      </c>
      <c r="Z1313" s="208">
        <v>231</v>
      </c>
      <c r="AA1313" s="208">
        <v>225</v>
      </c>
      <c r="AB1313" s="209">
        <v>0.982905982905983</v>
      </c>
      <c r="AC1313" s="155">
        <v>0.974025974025974</v>
      </c>
      <c r="AD1313" s="173">
        <v>0.00888000888000884</v>
      </c>
    </row>
    <row r="1314" spans="1:30">
      <c r="A1314" s="175" t="s">
        <v>1085</v>
      </c>
      <c r="B1314" s="214" t="s">
        <v>1844</v>
      </c>
      <c r="C1314" s="214" t="s">
        <v>1315</v>
      </c>
      <c r="D1314" s="153">
        <v>55</v>
      </c>
      <c r="E1314" s="153">
        <v>49</v>
      </c>
      <c r="F1314" s="151">
        <v>55</v>
      </c>
      <c r="G1314" s="151">
        <v>50</v>
      </c>
      <c r="H1314" s="151">
        <v>64</v>
      </c>
      <c r="I1314" s="151">
        <v>58</v>
      </c>
      <c r="J1314" s="172">
        <v>0.9</v>
      </c>
      <c r="K1314" s="154">
        <v>0.890909090909091</v>
      </c>
      <c r="L1314" s="154">
        <v>0.909090909090909</v>
      </c>
      <c r="M1314" s="154">
        <v>0.90625</v>
      </c>
      <c r="N1314" s="207">
        <v>1633</v>
      </c>
      <c r="O1314" s="153">
        <v>1540</v>
      </c>
      <c r="P1314" s="153">
        <v>49</v>
      </c>
      <c r="Q1314" s="151">
        <v>50</v>
      </c>
      <c r="R1314" s="151">
        <v>58</v>
      </c>
      <c r="S1314" s="154">
        <v>0.943049601959584</v>
      </c>
      <c r="T1314" s="154">
        <v>0.890909090909091</v>
      </c>
      <c r="U1314" s="155">
        <v>0.909090909090909</v>
      </c>
      <c r="V1314" s="155">
        <v>0.90625</v>
      </c>
      <c r="W1314" s="173">
        <v>-0.0181818181818182</v>
      </c>
      <c r="X1314" s="158">
        <v>418</v>
      </c>
      <c r="Y1314" s="208">
        <v>390</v>
      </c>
      <c r="Z1314" s="208">
        <v>426</v>
      </c>
      <c r="AA1314" s="208">
        <v>408</v>
      </c>
      <c r="AB1314" s="209">
        <v>0.933014354066986</v>
      </c>
      <c r="AC1314" s="155">
        <v>0.957746478873239</v>
      </c>
      <c r="AD1314" s="173">
        <v>-0.0247321248062538</v>
      </c>
    </row>
    <row r="1315" spans="1:30">
      <c r="A1315" s="175" t="s">
        <v>1085</v>
      </c>
      <c r="B1315" s="214" t="s">
        <v>1844</v>
      </c>
      <c r="C1315" s="214" t="s">
        <v>1316</v>
      </c>
      <c r="D1315" s="153">
        <v>33</v>
      </c>
      <c r="E1315" s="153">
        <v>32</v>
      </c>
      <c r="F1315" s="151">
        <v>32</v>
      </c>
      <c r="G1315" s="151">
        <v>32</v>
      </c>
      <c r="H1315" s="151">
        <v>33</v>
      </c>
      <c r="I1315" s="151">
        <v>33</v>
      </c>
      <c r="J1315" s="172">
        <v>0.9</v>
      </c>
      <c r="K1315" s="154">
        <v>0.96969696969697</v>
      </c>
      <c r="L1315" s="154">
        <v>1</v>
      </c>
      <c r="M1315" s="154">
        <v>1</v>
      </c>
      <c r="N1315" s="207">
        <v>866</v>
      </c>
      <c r="O1315" s="153">
        <v>831</v>
      </c>
      <c r="P1315" s="153">
        <v>31</v>
      </c>
      <c r="Q1315" s="151">
        <v>29</v>
      </c>
      <c r="R1315" s="151">
        <v>33</v>
      </c>
      <c r="S1315" s="154">
        <v>0.959584295612009</v>
      </c>
      <c r="T1315" s="154">
        <v>0.939393939393939</v>
      </c>
      <c r="U1315" s="155">
        <v>0.90625</v>
      </c>
      <c r="V1315" s="155">
        <v>1</v>
      </c>
      <c r="W1315" s="173">
        <v>0.0331439393939394</v>
      </c>
      <c r="X1315" s="158">
        <v>223</v>
      </c>
      <c r="Y1315" s="208">
        <v>211</v>
      </c>
      <c r="Z1315" s="208">
        <v>224</v>
      </c>
      <c r="AA1315" s="208">
        <v>215</v>
      </c>
      <c r="AB1315" s="209">
        <v>0.946188340807175</v>
      </c>
      <c r="AC1315" s="155">
        <v>0.959821428571429</v>
      </c>
      <c r="AD1315" s="173">
        <v>-0.0136330877642538</v>
      </c>
    </row>
    <row r="1316" spans="1:30">
      <c r="A1316" s="175" t="s">
        <v>1085</v>
      </c>
      <c r="B1316" s="214" t="s">
        <v>1844</v>
      </c>
      <c r="C1316" s="214" t="s">
        <v>1317</v>
      </c>
      <c r="D1316" s="153">
        <v>31</v>
      </c>
      <c r="E1316" s="153">
        <v>31</v>
      </c>
      <c r="F1316" s="151">
        <v>31</v>
      </c>
      <c r="G1316" s="151">
        <v>31</v>
      </c>
      <c r="H1316" s="151">
        <v>32</v>
      </c>
      <c r="I1316" s="151">
        <v>32</v>
      </c>
      <c r="J1316" s="172">
        <v>0.9</v>
      </c>
      <c r="K1316" s="154">
        <v>1</v>
      </c>
      <c r="L1316" s="154">
        <v>1</v>
      </c>
      <c r="M1316" s="154">
        <v>1</v>
      </c>
      <c r="N1316" s="207">
        <v>833</v>
      </c>
      <c r="O1316" s="153">
        <v>817</v>
      </c>
      <c r="P1316" s="153">
        <v>31</v>
      </c>
      <c r="Q1316" s="151">
        <v>29</v>
      </c>
      <c r="R1316" s="151">
        <v>32</v>
      </c>
      <c r="S1316" s="154">
        <v>0.980792316926771</v>
      </c>
      <c r="T1316" s="154">
        <v>1</v>
      </c>
      <c r="U1316" s="155">
        <v>0.935483870967742</v>
      </c>
      <c r="V1316" s="155">
        <v>1</v>
      </c>
      <c r="W1316" s="173">
        <v>0.0645161290322581</v>
      </c>
      <c r="X1316" s="158">
        <v>216</v>
      </c>
      <c r="Y1316" s="208">
        <v>213</v>
      </c>
      <c r="Z1316" s="208">
        <v>214</v>
      </c>
      <c r="AA1316" s="208">
        <v>211</v>
      </c>
      <c r="AB1316" s="209">
        <v>0.986111111111111</v>
      </c>
      <c r="AC1316" s="155">
        <v>0.985981308411215</v>
      </c>
      <c r="AD1316" s="173">
        <v>0.000129802699896153</v>
      </c>
    </row>
    <row r="1317" spans="1:30">
      <c r="A1317" s="175" t="s">
        <v>1085</v>
      </c>
      <c r="B1317" s="214" t="s">
        <v>1844</v>
      </c>
      <c r="C1317" s="214" t="s">
        <v>1318</v>
      </c>
      <c r="D1317" s="153">
        <v>35</v>
      </c>
      <c r="E1317" s="153">
        <v>35</v>
      </c>
      <c r="F1317" s="151">
        <v>36</v>
      </c>
      <c r="G1317" s="151">
        <v>33</v>
      </c>
      <c r="H1317" s="151">
        <v>39</v>
      </c>
      <c r="I1317" s="151">
        <v>38</v>
      </c>
      <c r="J1317" s="172">
        <v>0.9</v>
      </c>
      <c r="K1317" s="154">
        <v>1</v>
      </c>
      <c r="L1317" s="154">
        <v>0.916666666666667</v>
      </c>
      <c r="M1317" s="154">
        <v>0.974358974358974</v>
      </c>
      <c r="N1317" s="207">
        <v>1022</v>
      </c>
      <c r="O1317" s="153">
        <v>964</v>
      </c>
      <c r="P1317" s="153">
        <v>33</v>
      </c>
      <c r="Q1317" s="151">
        <v>33</v>
      </c>
      <c r="R1317" s="151">
        <v>35</v>
      </c>
      <c r="S1317" s="154">
        <v>0.943248532289628</v>
      </c>
      <c r="T1317" s="154">
        <v>0.942857142857143</v>
      </c>
      <c r="U1317" s="155">
        <v>0.916666666666667</v>
      </c>
      <c r="V1317" s="155">
        <v>0.897435897435897</v>
      </c>
      <c r="W1317" s="173">
        <v>0.0261904761904762</v>
      </c>
      <c r="X1317" s="158">
        <v>262</v>
      </c>
      <c r="Y1317" s="208">
        <v>237</v>
      </c>
      <c r="Z1317" s="208">
        <v>264</v>
      </c>
      <c r="AA1317" s="208">
        <v>252</v>
      </c>
      <c r="AB1317" s="209">
        <v>0.904580152671756</v>
      </c>
      <c r="AC1317" s="155">
        <v>0.954545454545455</v>
      </c>
      <c r="AD1317" s="173">
        <v>-0.0499653018736989</v>
      </c>
    </row>
    <row r="1318" spans="1:30">
      <c r="A1318" s="175" t="s">
        <v>1085</v>
      </c>
      <c r="B1318" s="214" t="s">
        <v>1844</v>
      </c>
      <c r="C1318" s="214" t="s">
        <v>1319</v>
      </c>
      <c r="D1318" s="153">
        <v>23</v>
      </c>
      <c r="E1318" s="153">
        <v>21</v>
      </c>
      <c r="F1318" s="151">
        <v>23</v>
      </c>
      <c r="G1318" s="151">
        <v>21</v>
      </c>
      <c r="H1318" s="151">
        <v>23</v>
      </c>
      <c r="I1318" s="151">
        <v>22</v>
      </c>
      <c r="J1318" s="172">
        <v>0.9</v>
      </c>
      <c r="K1318" s="154">
        <v>0.91304347826087</v>
      </c>
      <c r="L1318" s="154">
        <v>0.91304347826087</v>
      </c>
      <c r="M1318" s="154">
        <v>0.956521739130435</v>
      </c>
      <c r="N1318" s="207">
        <v>636</v>
      </c>
      <c r="O1318" s="153">
        <v>578</v>
      </c>
      <c r="P1318" s="153">
        <v>20</v>
      </c>
      <c r="Q1318" s="151">
        <v>21</v>
      </c>
      <c r="R1318" s="151">
        <v>22</v>
      </c>
      <c r="S1318" s="154">
        <v>0.908805031446541</v>
      </c>
      <c r="T1318" s="154">
        <v>0.869565217391304</v>
      </c>
      <c r="U1318" s="155">
        <v>0.91304347826087</v>
      </c>
      <c r="V1318" s="155">
        <v>0.956521739130435</v>
      </c>
      <c r="W1318" s="173">
        <v>-0.0434782608695652</v>
      </c>
      <c r="X1318" s="158">
        <v>164</v>
      </c>
      <c r="Y1318" s="208">
        <v>150</v>
      </c>
      <c r="Z1318" s="208">
        <v>162</v>
      </c>
      <c r="AA1318" s="208">
        <v>143</v>
      </c>
      <c r="AB1318" s="209">
        <v>0.914634146341463</v>
      </c>
      <c r="AC1318" s="155">
        <v>0.882716049382716</v>
      </c>
      <c r="AD1318" s="173">
        <v>0.0319180969587474</v>
      </c>
    </row>
    <row r="1319" spans="1:30">
      <c r="A1319" s="175" t="s">
        <v>1085</v>
      </c>
      <c r="B1319" s="214" t="s">
        <v>1844</v>
      </c>
      <c r="C1319" s="214" t="s">
        <v>1320</v>
      </c>
      <c r="D1319" s="153">
        <v>44</v>
      </c>
      <c r="E1319" s="153">
        <v>42</v>
      </c>
      <c r="F1319" s="151">
        <v>43</v>
      </c>
      <c r="G1319" s="151">
        <v>43</v>
      </c>
      <c r="H1319" s="151">
        <v>47</v>
      </c>
      <c r="I1319" s="151">
        <v>47</v>
      </c>
      <c r="J1319" s="172">
        <v>0.9</v>
      </c>
      <c r="K1319" s="154">
        <v>0.954545454545455</v>
      </c>
      <c r="L1319" s="154">
        <v>1</v>
      </c>
      <c r="M1319" s="154">
        <v>1</v>
      </c>
      <c r="N1319" s="207">
        <v>1210</v>
      </c>
      <c r="O1319" s="153">
        <v>1184</v>
      </c>
      <c r="P1319" s="153">
        <v>42</v>
      </c>
      <c r="Q1319" s="151">
        <v>41</v>
      </c>
      <c r="R1319" s="151">
        <v>47</v>
      </c>
      <c r="S1319" s="154">
        <v>0.978512396694215</v>
      </c>
      <c r="T1319" s="154">
        <v>0.954545454545455</v>
      </c>
      <c r="U1319" s="155">
        <v>0.953488372093023</v>
      </c>
      <c r="V1319" s="155">
        <v>1</v>
      </c>
      <c r="W1319" s="173">
        <v>0.0010570824524313</v>
      </c>
      <c r="X1319" s="158">
        <v>310</v>
      </c>
      <c r="Y1319" s="208">
        <v>304</v>
      </c>
      <c r="Z1319" s="208">
        <v>314</v>
      </c>
      <c r="AA1319" s="208">
        <v>307</v>
      </c>
      <c r="AB1319" s="209">
        <v>0.980645161290323</v>
      </c>
      <c r="AC1319" s="155">
        <v>0.977707006369427</v>
      </c>
      <c r="AD1319" s="173">
        <v>0.00293815492089577</v>
      </c>
    </row>
    <row r="1320" spans="1:30">
      <c r="A1320" s="175" t="s">
        <v>1085</v>
      </c>
      <c r="B1320" s="214" t="s">
        <v>1844</v>
      </c>
      <c r="C1320" s="214" t="s">
        <v>1321</v>
      </c>
      <c r="D1320" s="153">
        <v>16</v>
      </c>
      <c r="E1320" s="153">
        <v>16</v>
      </c>
      <c r="F1320" s="151">
        <v>18</v>
      </c>
      <c r="G1320" s="151">
        <v>18</v>
      </c>
      <c r="H1320" s="151">
        <v>18</v>
      </c>
      <c r="I1320" s="151">
        <v>18</v>
      </c>
      <c r="J1320" s="172">
        <v>0.9</v>
      </c>
      <c r="K1320" s="154">
        <v>1</v>
      </c>
      <c r="L1320" s="154">
        <v>1</v>
      </c>
      <c r="M1320" s="154">
        <v>1</v>
      </c>
      <c r="N1320" s="207">
        <v>486</v>
      </c>
      <c r="O1320" s="153">
        <v>469</v>
      </c>
      <c r="P1320" s="153">
        <v>16</v>
      </c>
      <c r="Q1320" s="151">
        <v>18</v>
      </c>
      <c r="R1320" s="151">
        <v>18</v>
      </c>
      <c r="S1320" s="154">
        <v>0.965020576131687</v>
      </c>
      <c r="T1320" s="154">
        <v>1</v>
      </c>
      <c r="U1320" s="155">
        <v>1</v>
      </c>
      <c r="V1320" s="155">
        <v>1</v>
      </c>
      <c r="W1320" s="173">
        <v>0</v>
      </c>
      <c r="X1320" s="158">
        <v>124</v>
      </c>
      <c r="Y1320" s="208">
        <v>121</v>
      </c>
      <c r="Z1320" s="208">
        <v>127</v>
      </c>
      <c r="AA1320" s="208">
        <v>121</v>
      </c>
      <c r="AB1320" s="209">
        <v>0.975806451612903</v>
      </c>
      <c r="AC1320" s="155">
        <v>0.952755905511811</v>
      </c>
      <c r="AD1320" s="173">
        <v>0.0230505461010923</v>
      </c>
    </row>
    <row r="1321" spans="1:30">
      <c r="A1321" s="175" t="s">
        <v>1085</v>
      </c>
      <c r="B1321" s="214" t="s">
        <v>1843</v>
      </c>
      <c r="C1321" s="214" t="s">
        <v>1322</v>
      </c>
      <c r="D1321" s="153">
        <v>0</v>
      </c>
      <c r="E1321" s="153">
        <v>0</v>
      </c>
      <c r="F1321" s="151">
        <v>0</v>
      </c>
      <c r="G1321" s="151">
        <v>0</v>
      </c>
      <c r="H1321" s="151">
        <v>0</v>
      </c>
      <c r="I1321" s="151">
        <v>0</v>
      </c>
      <c r="J1321" s="172">
        <v>0.9</v>
      </c>
      <c r="K1321" s="154">
        <v>0</v>
      </c>
      <c r="L1321" s="154">
        <v>0</v>
      </c>
      <c r="M1321" s="154">
        <v>0</v>
      </c>
      <c r="N1321" s="207">
        <v>0</v>
      </c>
      <c r="O1321" s="153">
        <v>0</v>
      </c>
      <c r="P1321" s="153">
        <v>0</v>
      </c>
      <c r="Q1321" s="151">
        <v>0</v>
      </c>
      <c r="R1321" s="151">
        <v>0</v>
      </c>
      <c r="S1321" s="154">
        <v>0</v>
      </c>
      <c r="T1321" s="154">
        <v>0</v>
      </c>
      <c r="U1321" s="155">
        <v>0</v>
      </c>
      <c r="V1321" s="155">
        <v>0</v>
      </c>
      <c r="W1321" s="173">
        <v>0</v>
      </c>
      <c r="X1321" s="158">
        <v>0</v>
      </c>
      <c r="Y1321" s="208">
        <v>0</v>
      </c>
      <c r="Z1321" s="208">
        <v>0</v>
      </c>
      <c r="AA1321" s="208">
        <v>0</v>
      </c>
      <c r="AB1321" s="209">
        <v>0</v>
      </c>
      <c r="AC1321" s="155">
        <v>0</v>
      </c>
      <c r="AD1321" s="173">
        <v>0</v>
      </c>
    </row>
    <row r="1322" spans="1:30">
      <c r="A1322" s="175" t="s">
        <v>1085</v>
      </c>
      <c r="B1322" s="214" t="s">
        <v>1843</v>
      </c>
      <c r="C1322" s="214" t="s">
        <v>1323</v>
      </c>
      <c r="D1322" s="153">
        <v>50</v>
      </c>
      <c r="E1322" s="153">
        <v>48</v>
      </c>
      <c r="F1322" s="151">
        <v>50</v>
      </c>
      <c r="G1322" s="151">
        <v>49</v>
      </c>
      <c r="H1322" s="151">
        <v>57</v>
      </c>
      <c r="I1322" s="151">
        <v>56</v>
      </c>
      <c r="J1322" s="172">
        <v>0.9</v>
      </c>
      <c r="K1322" s="154">
        <v>0.96</v>
      </c>
      <c r="L1322" s="154">
        <v>0.98</v>
      </c>
      <c r="M1322" s="154">
        <v>0.982456140350877</v>
      </c>
      <c r="N1322" s="207">
        <v>1409</v>
      </c>
      <c r="O1322" s="153">
        <v>1325</v>
      </c>
      <c r="P1322" s="153">
        <v>46</v>
      </c>
      <c r="Q1322" s="151">
        <v>47</v>
      </c>
      <c r="R1322" s="151">
        <v>54</v>
      </c>
      <c r="S1322" s="154">
        <v>0.940383250532292</v>
      </c>
      <c r="T1322" s="154">
        <v>0.92</v>
      </c>
      <c r="U1322" s="155">
        <v>0.94</v>
      </c>
      <c r="V1322" s="155">
        <v>0.947368421052632</v>
      </c>
      <c r="W1322" s="173">
        <v>-0.0199999999999999</v>
      </c>
      <c r="X1322" s="158">
        <v>369</v>
      </c>
      <c r="Y1322" s="208">
        <v>350</v>
      </c>
      <c r="Z1322" s="208">
        <v>354</v>
      </c>
      <c r="AA1322" s="208">
        <v>338</v>
      </c>
      <c r="AB1322" s="209">
        <v>0.948509485094851</v>
      </c>
      <c r="AC1322" s="155">
        <v>0.954802259887006</v>
      </c>
      <c r="AD1322" s="173">
        <v>-0.00629277479215462</v>
      </c>
    </row>
    <row r="1323" spans="1:30">
      <c r="A1323" s="175" t="s">
        <v>1085</v>
      </c>
      <c r="B1323" s="214" t="s">
        <v>1843</v>
      </c>
      <c r="C1323" s="214" t="s">
        <v>1324</v>
      </c>
      <c r="D1323" s="153">
        <v>54</v>
      </c>
      <c r="E1323" s="153">
        <v>48</v>
      </c>
      <c r="F1323" s="151">
        <v>58</v>
      </c>
      <c r="G1323" s="151">
        <v>51</v>
      </c>
      <c r="H1323" s="151">
        <v>63</v>
      </c>
      <c r="I1323" s="151">
        <v>58</v>
      </c>
      <c r="J1323" s="172">
        <v>0.9</v>
      </c>
      <c r="K1323" s="154">
        <v>0.888888888888889</v>
      </c>
      <c r="L1323" s="154">
        <v>0.879310344827586</v>
      </c>
      <c r="M1323" s="154">
        <v>0.920634920634921</v>
      </c>
      <c r="N1323" s="207">
        <v>1623</v>
      </c>
      <c r="O1323" s="153">
        <v>1451</v>
      </c>
      <c r="P1323" s="153">
        <v>45</v>
      </c>
      <c r="Q1323" s="151">
        <v>46</v>
      </c>
      <c r="R1323" s="151">
        <v>56</v>
      </c>
      <c r="S1323" s="154">
        <v>0.894023413431916</v>
      </c>
      <c r="T1323" s="154">
        <v>0.833333333333333</v>
      </c>
      <c r="U1323" s="155">
        <v>0.793103448275862</v>
      </c>
      <c r="V1323" s="155">
        <v>0.888888888888889</v>
      </c>
      <c r="W1323" s="173">
        <v>0.0402298850574713</v>
      </c>
      <c r="X1323" s="158">
        <v>424</v>
      </c>
      <c r="Y1323" s="208">
        <v>366</v>
      </c>
      <c r="Z1323" s="208">
        <v>426</v>
      </c>
      <c r="AA1323" s="208">
        <v>373</v>
      </c>
      <c r="AB1323" s="209">
        <v>0.863207547169811</v>
      </c>
      <c r="AC1323" s="155">
        <v>0.875586854460094</v>
      </c>
      <c r="AD1323" s="173">
        <v>-0.0123793072902826</v>
      </c>
    </row>
    <row r="1324" spans="1:30">
      <c r="A1324" s="175" t="s">
        <v>1085</v>
      </c>
      <c r="B1324" s="214" t="s">
        <v>1843</v>
      </c>
      <c r="C1324" s="214" t="s">
        <v>1325</v>
      </c>
      <c r="D1324" s="153">
        <v>97</v>
      </c>
      <c r="E1324" s="153">
        <v>89</v>
      </c>
      <c r="F1324" s="151">
        <v>104</v>
      </c>
      <c r="G1324" s="151">
        <v>98</v>
      </c>
      <c r="H1324" s="151">
        <v>110</v>
      </c>
      <c r="I1324" s="151">
        <v>105</v>
      </c>
      <c r="J1324" s="172">
        <v>0.9</v>
      </c>
      <c r="K1324" s="154">
        <v>0.917525773195876</v>
      </c>
      <c r="L1324" s="154">
        <v>0.942307692307692</v>
      </c>
      <c r="M1324" s="154">
        <v>0.954545454545455</v>
      </c>
      <c r="N1324" s="207">
        <v>2889</v>
      </c>
      <c r="O1324" s="153">
        <v>2622</v>
      </c>
      <c r="P1324" s="153">
        <v>81</v>
      </c>
      <c r="Q1324" s="151">
        <v>94</v>
      </c>
      <c r="R1324" s="151">
        <v>101</v>
      </c>
      <c r="S1324" s="154">
        <v>0.907580477673936</v>
      </c>
      <c r="T1324" s="154">
        <v>0.835051546391753</v>
      </c>
      <c r="U1324" s="155">
        <v>0.903846153846154</v>
      </c>
      <c r="V1324" s="155">
        <v>0.918181818181818</v>
      </c>
      <c r="W1324" s="173">
        <v>-0.0687946074544012</v>
      </c>
      <c r="X1324" s="158">
        <v>743</v>
      </c>
      <c r="Y1324" s="208">
        <v>671</v>
      </c>
      <c r="Z1324" s="208">
        <v>760</v>
      </c>
      <c r="AA1324" s="208">
        <v>682</v>
      </c>
      <c r="AB1324" s="209">
        <v>0.903095558546433</v>
      </c>
      <c r="AC1324" s="155">
        <v>0.897368421052632</v>
      </c>
      <c r="AD1324" s="173">
        <v>0.00572713749380183</v>
      </c>
    </row>
    <row r="1325" spans="1:30">
      <c r="A1325" s="175" t="s">
        <v>1085</v>
      </c>
      <c r="B1325" s="214" t="s">
        <v>1843</v>
      </c>
      <c r="C1325" s="214" t="s">
        <v>1326</v>
      </c>
      <c r="D1325" s="153">
        <v>65</v>
      </c>
      <c r="E1325" s="153">
        <v>64</v>
      </c>
      <c r="F1325" s="151">
        <v>70</v>
      </c>
      <c r="G1325" s="151">
        <v>69</v>
      </c>
      <c r="H1325" s="151">
        <v>75</v>
      </c>
      <c r="I1325" s="151">
        <v>75</v>
      </c>
      <c r="J1325" s="172">
        <v>0.9</v>
      </c>
      <c r="K1325" s="154">
        <v>0.984615384615385</v>
      </c>
      <c r="L1325" s="154">
        <v>0.985714285714286</v>
      </c>
      <c r="M1325" s="154">
        <v>1</v>
      </c>
      <c r="N1325" s="207">
        <v>1885</v>
      </c>
      <c r="O1325" s="153">
        <v>1845</v>
      </c>
      <c r="P1325" s="153">
        <v>63</v>
      </c>
      <c r="Q1325" s="151">
        <v>68</v>
      </c>
      <c r="R1325" s="151">
        <v>74</v>
      </c>
      <c r="S1325" s="154">
        <v>0.978779840848806</v>
      </c>
      <c r="T1325" s="154">
        <v>0.969230769230769</v>
      </c>
      <c r="U1325" s="155">
        <v>0.971428571428571</v>
      </c>
      <c r="V1325" s="155">
        <v>0.986666666666667</v>
      </c>
      <c r="W1325" s="173">
        <v>-0.00219780219780219</v>
      </c>
      <c r="X1325" s="158">
        <v>490</v>
      </c>
      <c r="Y1325" s="208">
        <v>480</v>
      </c>
      <c r="Z1325" s="208">
        <v>487</v>
      </c>
      <c r="AA1325" s="208">
        <v>474</v>
      </c>
      <c r="AB1325" s="209">
        <v>0.979591836734694</v>
      </c>
      <c r="AC1325" s="155">
        <v>0.973305954825462</v>
      </c>
      <c r="AD1325" s="173">
        <v>0.00628588190923185</v>
      </c>
    </row>
    <row r="1326" spans="1:30">
      <c r="A1326" s="175" t="s">
        <v>1085</v>
      </c>
      <c r="B1326" s="214" t="s">
        <v>1843</v>
      </c>
      <c r="C1326" s="214" t="s">
        <v>1327</v>
      </c>
      <c r="D1326" s="153">
        <v>29</v>
      </c>
      <c r="E1326" s="153">
        <v>27</v>
      </c>
      <c r="F1326" s="151">
        <v>32</v>
      </c>
      <c r="G1326" s="151">
        <v>30</v>
      </c>
      <c r="H1326" s="151">
        <v>31</v>
      </c>
      <c r="I1326" s="151">
        <v>30</v>
      </c>
      <c r="J1326" s="172">
        <v>0.9</v>
      </c>
      <c r="K1326" s="154">
        <v>0.931034482758621</v>
      </c>
      <c r="L1326" s="154">
        <v>0.9375</v>
      </c>
      <c r="M1326" s="154">
        <v>0.967741935483871</v>
      </c>
      <c r="N1326" s="207">
        <v>805</v>
      </c>
      <c r="O1326" s="153">
        <v>783</v>
      </c>
      <c r="P1326" s="153">
        <v>27</v>
      </c>
      <c r="Q1326" s="151">
        <v>30</v>
      </c>
      <c r="R1326" s="151">
        <v>30</v>
      </c>
      <c r="S1326" s="154">
        <v>0.972670807453416</v>
      </c>
      <c r="T1326" s="154">
        <v>0.931034482758621</v>
      </c>
      <c r="U1326" s="155">
        <v>0.9375</v>
      </c>
      <c r="V1326" s="155">
        <v>0.967741935483871</v>
      </c>
      <c r="W1326" s="173">
        <v>-0.00646551724137934</v>
      </c>
      <c r="X1326" s="158">
        <v>214</v>
      </c>
      <c r="Y1326" s="208">
        <v>207</v>
      </c>
      <c r="Z1326" s="208">
        <v>199</v>
      </c>
      <c r="AA1326" s="208">
        <v>192</v>
      </c>
      <c r="AB1326" s="209">
        <v>0.967289719626168</v>
      </c>
      <c r="AC1326" s="155">
        <v>0.964824120603015</v>
      </c>
      <c r="AD1326" s="173">
        <v>0.00246559902315324</v>
      </c>
    </row>
    <row r="1327" spans="1:30">
      <c r="A1327" s="175" t="s">
        <v>1085</v>
      </c>
      <c r="B1327" s="214" t="s">
        <v>1843</v>
      </c>
      <c r="C1327" s="214" t="s">
        <v>1328</v>
      </c>
      <c r="D1327" s="153">
        <v>22</v>
      </c>
      <c r="E1327" s="153">
        <v>22</v>
      </c>
      <c r="F1327" s="151">
        <v>25</v>
      </c>
      <c r="G1327" s="151">
        <v>25</v>
      </c>
      <c r="H1327" s="151">
        <v>27</v>
      </c>
      <c r="I1327" s="151">
        <v>27</v>
      </c>
      <c r="J1327" s="172">
        <v>0.9</v>
      </c>
      <c r="K1327" s="154">
        <v>1</v>
      </c>
      <c r="L1327" s="154">
        <v>1</v>
      </c>
      <c r="M1327" s="154">
        <v>1</v>
      </c>
      <c r="N1327" s="207">
        <v>677</v>
      </c>
      <c r="O1327" s="153">
        <v>668</v>
      </c>
      <c r="P1327" s="153">
        <v>22</v>
      </c>
      <c r="Q1327" s="151">
        <v>25</v>
      </c>
      <c r="R1327" s="151">
        <v>27</v>
      </c>
      <c r="S1327" s="154">
        <v>0.986706056129985</v>
      </c>
      <c r="T1327" s="154">
        <v>1</v>
      </c>
      <c r="U1327" s="155">
        <v>1</v>
      </c>
      <c r="V1327" s="155">
        <v>1</v>
      </c>
      <c r="W1327" s="173">
        <v>0</v>
      </c>
      <c r="X1327" s="158">
        <v>176</v>
      </c>
      <c r="Y1327" s="208">
        <v>173</v>
      </c>
      <c r="Z1327" s="208">
        <v>177</v>
      </c>
      <c r="AA1327" s="208">
        <v>173</v>
      </c>
      <c r="AB1327" s="209">
        <v>0.982954545454545</v>
      </c>
      <c r="AC1327" s="155">
        <v>0.977401129943503</v>
      </c>
      <c r="AD1327" s="173">
        <v>0.0055534155110426</v>
      </c>
    </row>
    <row r="1328" spans="1:30">
      <c r="A1328" s="175" t="s">
        <v>1085</v>
      </c>
      <c r="B1328" s="214" t="s">
        <v>1843</v>
      </c>
      <c r="C1328" s="214" t="s">
        <v>1329</v>
      </c>
      <c r="D1328" s="153">
        <v>17</v>
      </c>
      <c r="E1328" s="153">
        <v>16</v>
      </c>
      <c r="F1328" s="151">
        <v>19</v>
      </c>
      <c r="G1328" s="151">
        <v>18</v>
      </c>
      <c r="H1328" s="151">
        <v>21</v>
      </c>
      <c r="I1328" s="151">
        <v>20</v>
      </c>
      <c r="J1328" s="172">
        <v>0.9</v>
      </c>
      <c r="K1328" s="154">
        <v>0.941176470588235</v>
      </c>
      <c r="L1328" s="154">
        <v>0.947368421052632</v>
      </c>
      <c r="M1328" s="154">
        <v>0.952380952380952</v>
      </c>
      <c r="N1328" s="207">
        <v>515</v>
      </c>
      <c r="O1328" s="153">
        <v>487</v>
      </c>
      <c r="P1328" s="153">
        <v>15</v>
      </c>
      <c r="Q1328" s="151">
        <v>18</v>
      </c>
      <c r="R1328" s="151">
        <v>20</v>
      </c>
      <c r="S1328" s="154">
        <v>0.945631067961165</v>
      </c>
      <c r="T1328" s="154">
        <v>0.882352941176471</v>
      </c>
      <c r="U1328" s="155">
        <v>0.947368421052632</v>
      </c>
      <c r="V1328" s="155">
        <v>0.952380952380952</v>
      </c>
      <c r="W1328" s="173">
        <v>-0.065015479876161</v>
      </c>
      <c r="X1328" s="158">
        <v>137</v>
      </c>
      <c r="Y1328" s="208">
        <v>126</v>
      </c>
      <c r="Z1328" s="208">
        <v>132</v>
      </c>
      <c r="AA1328" s="208">
        <v>125</v>
      </c>
      <c r="AB1328" s="209">
        <v>0.91970802919708</v>
      </c>
      <c r="AC1328" s="155">
        <v>0.946969696969697</v>
      </c>
      <c r="AD1328" s="173">
        <v>-0.0272616677726167</v>
      </c>
    </row>
    <row r="1329" spans="1:30">
      <c r="A1329" s="175" t="s">
        <v>1085</v>
      </c>
      <c r="B1329" s="214" t="s">
        <v>1843</v>
      </c>
      <c r="C1329" s="214" t="s">
        <v>1330</v>
      </c>
      <c r="D1329" s="153">
        <v>48</v>
      </c>
      <c r="E1329" s="153">
        <v>47</v>
      </c>
      <c r="F1329" s="151">
        <v>55</v>
      </c>
      <c r="G1329" s="151">
        <v>54</v>
      </c>
      <c r="H1329" s="151">
        <v>53</v>
      </c>
      <c r="I1329" s="151">
        <v>52</v>
      </c>
      <c r="J1329" s="172">
        <v>0.9</v>
      </c>
      <c r="K1329" s="154">
        <v>0.979166666666667</v>
      </c>
      <c r="L1329" s="154">
        <v>0.981818181818182</v>
      </c>
      <c r="M1329" s="154">
        <v>0.981132075471698</v>
      </c>
      <c r="N1329" s="207">
        <v>1411</v>
      </c>
      <c r="O1329" s="153">
        <v>1308</v>
      </c>
      <c r="P1329" s="153">
        <v>45</v>
      </c>
      <c r="Q1329" s="151">
        <v>51</v>
      </c>
      <c r="R1329" s="151">
        <v>49</v>
      </c>
      <c r="S1329" s="154">
        <v>0.927002126151665</v>
      </c>
      <c r="T1329" s="154">
        <v>0.9375</v>
      </c>
      <c r="U1329" s="155">
        <v>0.927272727272727</v>
      </c>
      <c r="V1329" s="155">
        <v>0.924528301886792</v>
      </c>
      <c r="W1329" s="173">
        <v>0.0102272727272728</v>
      </c>
      <c r="X1329" s="158">
        <v>364</v>
      </c>
      <c r="Y1329" s="208">
        <v>339</v>
      </c>
      <c r="Z1329" s="208">
        <v>371</v>
      </c>
      <c r="AA1329" s="208">
        <v>332</v>
      </c>
      <c r="AB1329" s="209">
        <v>0.931318681318681</v>
      </c>
      <c r="AC1329" s="155">
        <v>0.894878706199461</v>
      </c>
      <c r="AD1329" s="173">
        <v>0.0364399751192204</v>
      </c>
    </row>
    <row r="1330" spans="1:30">
      <c r="A1330" s="175" t="s">
        <v>1085</v>
      </c>
      <c r="B1330" s="214" t="s">
        <v>1843</v>
      </c>
      <c r="C1330" s="214" t="s">
        <v>1331</v>
      </c>
      <c r="D1330" s="153">
        <v>34</v>
      </c>
      <c r="E1330" s="153">
        <v>33</v>
      </c>
      <c r="F1330" s="151">
        <v>34</v>
      </c>
      <c r="G1330" s="151">
        <v>34</v>
      </c>
      <c r="H1330" s="151">
        <v>35</v>
      </c>
      <c r="I1330" s="151">
        <v>35</v>
      </c>
      <c r="J1330" s="172">
        <v>0.9</v>
      </c>
      <c r="K1330" s="154">
        <v>0.970588235294118</v>
      </c>
      <c r="L1330" s="154">
        <v>1</v>
      </c>
      <c r="M1330" s="154">
        <v>1</v>
      </c>
      <c r="N1330" s="207">
        <v>986</v>
      </c>
      <c r="O1330" s="153">
        <v>911</v>
      </c>
      <c r="P1330" s="153">
        <v>31</v>
      </c>
      <c r="Q1330" s="151">
        <v>32</v>
      </c>
      <c r="R1330" s="151">
        <v>34</v>
      </c>
      <c r="S1330" s="154">
        <v>0.92393509127789</v>
      </c>
      <c r="T1330" s="154">
        <v>0.911764705882353</v>
      </c>
      <c r="U1330" s="155">
        <v>0.941176470588235</v>
      </c>
      <c r="V1330" s="155">
        <v>0.971428571428571</v>
      </c>
      <c r="W1330" s="173">
        <v>-0.0294117647058824</v>
      </c>
      <c r="X1330" s="158">
        <v>244</v>
      </c>
      <c r="Y1330" s="208">
        <v>230</v>
      </c>
      <c r="Z1330" s="208">
        <v>258</v>
      </c>
      <c r="AA1330" s="208">
        <v>242</v>
      </c>
      <c r="AB1330" s="209">
        <v>0.942622950819672</v>
      </c>
      <c r="AC1330" s="155">
        <v>0.937984496124031</v>
      </c>
      <c r="AD1330" s="173">
        <v>0.00463845469564117</v>
      </c>
    </row>
    <row r="1331" spans="1:30">
      <c r="A1331" s="175" t="s">
        <v>1085</v>
      </c>
      <c r="B1331" s="214" t="s">
        <v>1843</v>
      </c>
      <c r="C1331" s="214" t="s">
        <v>1332</v>
      </c>
      <c r="D1331" s="153">
        <v>47</v>
      </c>
      <c r="E1331" s="153">
        <v>46</v>
      </c>
      <c r="F1331" s="151">
        <v>53</v>
      </c>
      <c r="G1331" s="151">
        <v>52</v>
      </c>
      <c r="H1331" s="151">
        <v>51</v>
      </c>
      <c r="I1331" s="151">
        <v>51</v>
      </c>
      <c r="J1331" s="172">
        <v>0.9</v>
      </c>
      <c r="K1331" s="154">
        <v>0.978723404255319</v>
      </c>
      <c r="L1331" s="154">
        <v>0.981132075471698</v>
      </c>
      <c r="M1331" s="154">
        <v>1</v>
      </c>
      <c r="N1331" s="207">
        <v>1412</v>
      </c>
      <c r="O1331" s="153">
        <v>1365</v>
      </c>
      <c r="P1331" s="153">
        <v>44</v>
      </c>
      <c r="Q1331" s="151">
        <v>52</v>
      </c>
      <c r="R1331" s="151">
        <v>49</v>
      </c>
      <c r="S1331" s="154">
        <v>0.96671388101983</v>
      </c>
      <c r="T1331" s="154">
        <v>0.936170212765957</v>
      </c>
      <c r="U1331" s="155">
        <v>0.981132075471698</v>
      </c>
      <c r="V1331" s="155">
        <v>0.96078431372549</v>
      </c>
      <c r="W1331" s="173">
        <v>-0.0449618627057407</v>
      </c>
      <c r="X1331" s="158">
        <v>360</v>
      </c>
      <c r="Y1331" s="208">
        <v>343</v>
      </c>
      <c r="Z1331" s="208">
        <v>368</v>
      </c>
      <c r="AA1331" s="208">
        <v>353</v>
      </c>
      <c r="AB1331" s="209">
        <v>0.952777777777778</v>
      </c>
      <c r="AC1331" s="155">
        <v>0.959239130434783</v>
      </c>
      <c r="AD1331" s="173">
        <v>-0.00646135265700487</v>
      </c>
    </row>
    <row r="1332" spans="1:30">
      <c r="A1332" s="175" t="s">
        <v>1085</v>
      </c>
      <c r="B1332" s="214" t="s">
        <v>1843</v>
      </c>
      <c r="C1332" s="214" t="s">
        <v>1333</v>
      </c>
      <c r="D1332" s="153">
        <v>0</v>
      </c>
      <c r="E1332" s="153">
        <v>0</v>
      </c>
      <c r="F1332" s="151">
        <v>0</v>
      </c>
      <c r="G1332" s="151">
        <v>0</v>
      </c>
      <c r="H1332" s="151">
        <v>0</v>
      </c>
      <c r="I1332" s="151">
        <v>0</v>
      </c>
      <c r="J1332" s="172">
        <v>0.9</v>
      </c>
      <c r="K1332" s="154">
        <v>0</v>
      </c>
      <c r="L1332" s="154">
        <v>0</v>
      </c>
      <c r="M1332" s="154">
        <v>0</v>
      </c>
      <c r="N1332" s="207">
        <v>0</v>
      </c>
      <c r="O1332" s="153">
        <v>0</v>
      </c>
      <c r="P1332" s="153">
        <v>0</v>
      </c>
      <c r="Q1332" s="151">
        <v>0</v>
      </c>
      <c r="R1332" s="151">
        <v>0</v>
      </c>
      <c r="S1332" s="154">
        <v>0</v>
      </c>
      <c r="T1332" s="154">
        <v>0</v>
      </c>
      <c r="U1332" s="155">
        <v>0</v>
      </c>
      <c r="V1332" s="155">
        <v>0</v>
      </c>
      <c r="W1332" s="173">
        <v>0</v>
      </c>
      <c r="X1332" s="158">
        <v>0</v>
      </c>
      <c r="Y1332" s="208">
        <v>0</v>
      </c>
      <c r="Z1332" s="208">
        <v>0</v>
      </c>
      <c r="AA1332" s="208">
        <v>0</v>
      </c>
      <c r="AB1332" s="209">
        <v>0</v>
      </c>
      <c r="AC1332" s="155">
        <v>0</v>
      </c>
      <c r="AD1332" s="173">
        <v>0</v>
      </c>
    </row>
    <row r="1333" spans="1:30">
      <c r="A1333" s="175" t="s">
        <v>1085</v>
      </c>
      <c r="B1333" s="214" t="s">
        <v>1843</v>
      </c>
      <c r="C1333" s="214" t="s">
        <v>1334</v>
      </c>
      <c r="D1333" s="153">
        <v>23</v>
      </c>
      <c r="E1333" s="153">
        <v>23</v>
      </c>
      <c r="F1333" s="151">
        <v>25</v>
      </c>
      <c r="G1333" s="151">
        <v>25</v>
      </c>
      <c r="H1333" s="151">
        <v>28</v>
      </c>
      <c r="I1333" s="151">
        <v>28</v>
      </c>
      <c r="J1333" s="172">
        <v>0.9</v>
      </c>
      <c r="K1333" s="154">
        <v>1</v>
      </c>
      <c r="L1333" s="154">
        <v>1</v>
      </c>
      <c r="M1333" s="154">
        <v>1</v>
      </c>
      <c r="N1333" s="207">
        <v>683</v>
      </c>
      <c r="O1333" s="153">
        <v>661</v>
      </c>
      <c r="P1333" s="153">
        <v>23</v>
      </c>
      <c r="Q1333" s="151">
        <v>25</v>
      </c>
      <c r="R1333" s="151">
        <v>28</v>
      </c>
      <c r="S1333" s="154">
        <v>0.967789165446559</v>
      </c>
      <c r="T1333" s="154">
        <v>1</v>
      </c>
      <c r="U1333" s="155">
        <v>1</v>
      </c>
      <c r="V1333" s="155">
        <v>1</v>
      </c>
      <c r="W1333" s="173">
        <v>0</v>
      </c>
      <c r="X1333" s="158">
        <v>176</v>
      </c>
      <c r="Y1333" s="208">
        <v>172</v>
      </c>
      <c r="Z1333" s="208">
        <v>178</v>
      </c>
      <c r="AA1333" s="208">
        <v>172</v>
      </c>
      <c r="AB1333" s="209">
        <v>0.977272727272727</v>
      </c>
      <c r="AC1333" s="155">
        <v>0.966292134831461</v>
      </c>
      <c r="AD1333" s="173">
        <v>0.0109805924412666</v>
      </c>
    </row>
    <row r="1334" spans="1:30">
      <c r="A1334" s="175" t="s">
        <v>1085</v>
      </c>
      <c r="B1334" s="214" t="s">
        <v>1844</v>
      </c>
      <c r="C1334" s="214" t="s">
        <v>1335</v>
      </c>
      <c r="D1334" s="153">
        <v>63</v>
      </c>
      <c r="E1334" s="153">
        <v>62</v>
      </c>
      <c r="F1334" s="151">
        <v>55</v>
      </c>
      <c r="G1334" s="151">
        <v>55</v>
      </c>
      <c r="H1334" s="151">
        <v>57</v>
      </c>
      <c r="I1334" s="151">
        <v>57</v>
      </c>
      <c r="J1334" s="172">
        <v>0.9</v>
      </c>
      <c r="K1334" s="154">
        <v>0.984126984126984</v>
      </c>
      <c r="L1334" s="154">
        <v>1</v>
      </c>
      <c r="M1334" s="154">
        <v>1</v>
      </c>
      <c r="N1334" s="207">
        <v>1577</v>
      </c>
      <c r="O1334" s="153">
        <v>1465</v>
      </c>
      <c r="P1334" s="153">
        <v>57</v>
      </c>
      <c r="Q1334" s="151">
        <v>47</v>
      </c>
      <c r="R1334" s="151">
        <v>55</v>
      </c>
      <c r="S1334" s="154">
        <v>0.928979074191503</v>
      </c>
      <c r="T1334" s="154">
        <v>0.904761904761905</v>
      </c>
      <c r="U1334" s="155">
        <v>0.854545454545454</v>
      </c>
      <c r="V1334" s="155">
        <v>0.964912280701754</v>
      </c>
      <c r="W1334" s="173">
        <v>0.0502164502164503</v>
      </c>
      <c r="X1334" s="158">
        <v>408</v>
      </c>
      <c r="Y1334" s="208">
        <v>374</v>
      </c>
      <c r="Z1334" s="208">
        <v>407</v>
      </c>
      <c r="AA1334" s="208">
        <v>382</v>
      </c>
      <c r="AB1334" s="209">
        <v>0.916666666666667</v>
      </c>
      <c r="AC1334" s="155">
        <v>0.938574938574939</v>
      </c>
      <c r="AD1334" s="173">
        <v>-0.0219082719082719</v>
      </c>
    </row>
    <row r="1335" spans="1:30">
      <c r="A1335" s="175" t="s">
        <v>1085</v>
      </c>
      <c r="B1335" s="214" t="s">
        <v>1844</v>
      </c>
      <c r="C1335" s="214" t="s">
        <v>1336</v>
      </c>
      <c r="D1335" s="153">
        <v>45</v>
      </c>
      <c r="E1335" s="153">
        <v>44</v>
      </c>
      <c r="F1335" s="151">
        <v>46</v>
      </c>
      <c r="G1335" s="151">
        <v>45</v>
      </c>
      <c r="H1335" s="151">
        <v>49</v>
      </c>
      <c r="I1335" s="151">
        <v>48</v>
      </c>
      <c r="J1335" s="172">
        <v>0.9</v>
      </c>
      <c r="K1335" s="154">
        <v>0.977777777777778</v>
      </c>
      <c r="L1335" s="154">
        <v>0.978260869565217</v>
      </c>
      <c r="M1335" s="154">
        <v>0.979591836734694</v>
      </c>
      <c r="N1335" s="207">
        <v>1254</v>
      </c>
      <c r="O1335" s="153">
        <v>1163</v>
      </c>
      <c r="P1335" s="153">
        <v>42</v>
      </c>
      <c r="Q1335" s="151">
        <v>42</v>
      </c>
      <c r="R1335" s="151">
        <v>47</v>
      </c>
      <c r="S1335" s="154">
        <v>0.927432216905901</v>
      </c>
      <c r="T1335" s="154">
        <v>0.933333333333333</v>
      </c>
      <c r="U1335" s="155">
        <v>0.91304347826087</v>
      </c>
      <c r="V1335" s="155">
        <v>0.959183673469388</v>
      </c>
      <c r="W1335" s="173">
        <v>0.0202898550724638</v>
      </c>
      <c r="X1335" s="158">
        <v>326</v>
      </c>
      <c r="Y1335" s="208">
        <v>296</v>
      </c>
      <c r="Z1335" s="208">
        <v>324</v>
      </c>
      <c r="AA1335" s="208">
        <v>298</v>
      </c>
      <c r="AB1335" s="209">
        <v>0.907975460122699</v>
      </c>
      <c r="AC1335" s="155">
        <v>0.919753086419753</v>
      </c>
      <c r="AD1335" s="173">
        <v>-0.0117776262970537</v>
      </c>
    </row>
    <row r="1336" spans="1:30">
      <c r="A1336" s="175" t="s">
        <v>1085</v>
      </c>
      <c r="B1336" s="214" t="s">
        <v>1844</v>
      </c>
      <c r="C1336" s="214" t="s">
        <v>1337</v>
      </c>
      <c r="D1336" s="153">
        <v>34</v>
      </c>
      <c r="E1336" s="153">
        <v>33</v>
      </c>
      <c r="F1336" s="151">
        <v>34</v>
      </c>
      <c r="G1336" s="151">
        <v>33</v>
      </c>
      <c r="H1336" s="151">
        <v>36</v>
      </c>
      <c r="I1336" s="151">
        <v>36</v>
      </c>
      <c r="J1336" s="172">
        <v>0.9</v>
      </c>
      <c r="K1336" s="154">
        <v>0.970588235294118</v>
      </c>
      <c r="L1336" s="154">
        <v>0.970588235294118</v>
      </c>
      <c r="M1336" s="154">
        <v>1</v>
      </c>
      <c r="N1336" s="207">
        <v>933</v>
      </c>
      <c r="O1336" s="153">
        <v>891</v>
      </c>
      <c r="P1336" s="153">
        <v>30</v>
      </c>
      <c r="Q1336" s="151">
        <v>32</v>
      </c>
      <c r="R1336" s="151">
        <v>35</v>
      </c>
      <c r="S1336" s="154">
        <v>0.954983922829582</v>
      </c>
      <c r="T1336" s="154">
        <v>0.882352941176471</v>
      </c>
      <c r="U1336" s="155">
        <v>0.941176470588235</v>
      </c>
      <c r="V1336" s="155">
        <v>0.972222222222222</v>
      </c>
      <c r="W1336" s="173">
        <v>-0.0588235294117647</v>
      </c>
      <c r="X1336" s="158">
        <v>244</v>
      </c>
      <c r="Y1336" s="208">
        <v>231</v>
      </c>
      <c r="Z1336" s="208">
        <v>241</v>
      </c>
      <c r="AA1336" s="208">
        <v>237</v>
      </c>
      <c r="AB1336" s="209">
        <v>0.94672131147541</v>
      </c>
      <c r="AC1336" s="155">
        <v>0.983402489626556</v>
      </c>
      <c r="AD1336" s="173">
        <v>-0.0366811781511461</v>
      </c>
    </row>
    <row r="1337" spans="1:30">
      <c r="A1337" s="175" t="s">
        <v>1085</v>
      </c>
      <c r="B1337" s="214" t="s">
        <v>1844</v>
      </c>
      <c r="C1337" s="214" t="s">
        <v>1338</v>
      </c>
      <c r="D1337" s="153">
        <v>24</v>
      </c>
      <c r="E1337" s="153">
        <v>24</v>
      </c>
      <c r="F1337" s="151">
        <v>27</v>
      </c>
      <c r="G1337" s="151">
        <v>27</v>
      </c>
      <c r="H1337" s="151">
        <v>27</v>
      </c>
      <c r="I1337" s="151">
        <v>27</v>
      </c>
      <c r="J1337" s="172">
        <v>0.9</v>
      </c>
      <c r="K1337" s="154">
        <v>1</v>
      </c>
      <c r="L1337" s="154">
        <v>1</v>
      </c>
      <c r="M1337" s="154">
        <v>1</v>
      </c>
      <c r="N1337" s="207">
        <v>714</v>
      </c>
      <c r="O1337" s="153">
        <v>678</v>
      </c>
      <c r="P1337" s="153">
        <v>23</v>
      </c>
      <c r="Q1337" s="151">
        <v>27</v>
      </c>
      <c r="R1337" s="151">
        <v>27</v>
      </c>
      <c r="S1337" s="154">
        <v>0.949579831932773</v>
      </c>
      <c r="T1337" s="154">
        <v>0.958333333333333</v>
      </c>
      <c r="U1337" s="155">
        <v>1</v>
      </c>
      <c r="V1337" s="155">
        <v>1</v>
      </c>
      <c r="W1337" s="173">
        <v>-0.0416666666666666</v>
      </c>
      <c r="X1337" s="158">
        <v>181</v>
      </c>
      <c r="Y1337" s="208">
        <v>178</v>
      </c>
      <c r="Z1337" s="208">
        <v>184</v>
      </c>
      <c r="AA1337" s="208">
        <v>175</v>
      </c>
      <c r="AB1337" s="209">
        <v>0.983425414364641</v>
      </c>
      <c r="AC1337" s="155">
        <v>0.951086956521739</v>
      </c>
      <c r="AD1337" s="173">
        <v>0.0323384578429018</v>
      </c>
    </row>
    <row r="1338" spans="1:30">
      <c r="A1338" s="175" t="s">
        <v>1085</v>
      </c>
      <c r="B1338" s="214" t="s">
        <v>1844</v>
      </c>
      <c r="C1338" s="214" t="s">
        <v>1339</v>
      </c>
      <c r="D1338" s="153">
        <v>39</v>
      </c>
      <c r="E1338" s="153">
        <v>38</v>
      </c>
      <c r="F1338" s="151">
        <v>39</v>
      </c>
      <c r="G1338" s="151">
        <v>38</v>
      </c>
      <c r="H1338" s="151">
        <v>41</v>
      </c>
      <c r="I1338" s="151">
        <v>39</v>
      </c>
      <c r="J1338" s="172">
        <v>0.9</v>
      </c>
      <c r="K1338" s="154">
        <v>0.974358974358974</v>
      </c>
      <c r="L1338" s="154">
        <v>0.974358974358974</v>
      </c>
      <c r="M1338" s="154">
        <v>0.951219512195122</v>
      </c>
      <c r="N1338" s="207">
        <v>1100</v>
      </c>
      <c r="O1338" s="153">
        <v>1049</v>
      </c>
      <c r="P1338" s="153">
        <v>37</v>
      </c>
      <c r="Q1338" s="151">
        <v>36</v>
      </c>
      <c r="R1338" s="151">
        <v>37</v>
      </c>
      <c r="S1338" s="154">
        <v>0.953636363636364</v>
      </c>
      <c r="T1338" s="154">
        <v>0.948717948717949</v>
      </c>
      <c r="U1338" s="155">
        <v>0.923076923076923</v>
      </c>
      <c r="V1338" s="155">
        <v>0.902439024390244</v>
      </c>
      <c r="W1338" s="173">
        <v>0.0256410256410255</v>
      </c>
      <c r="X1338" s="158">
        <v>279</v>
      </c>
      <c r="Y1338" s="208">
        <v>266</v>
      </c>
      <c r="Z1338" s="208">
        <v>283</v>
      </c>
      <c r="AA1338" s="208">
        <v>266</v>
      </c>
      <c r="AB1338" s="209">
        <v>0.953405017921147</v>
      </c>
      <c r="AC1338" s="155">
        <v>0.939929328621908</v>
      </c>
      <c r="AD1338" s="173">
        <v>0.0134756892992388</v>
      </c>
    </row>
    <row r="1339" spans="1:30">
      <c r="A1339" s="175" t="s">
        <v>1085</v>
      </c>
      <c r="B1339" s="214" t="s">
        <v>1844</v>
      </c>
      <c r="C1339" s="214" t="s">
        <v>1340</v>
      </c>
      <c r="D1339" s="153">
        <v>20</v>
      </c>
      <c r="E1339" s="153">
        <v>20</v>
      </c>
      <c r="F1339" s="151">
        <v>23</v>
      </c>
      <c r="G1339" s="151">
        <v>23</v>
      </c>
      <c r="H1339" s="151">
        <v>25</v>
      </c>
      <c r="I1339" s="151">
        <v>25</v>
      </c>
      <c r="J1339" s="172">
        <v>0.9</v>
      </c>
      <c r="K1339" s="154">
        <v>1</v>
      </c>
      <c r="L1339" s="154">
        <v>1</v>
      </c>
      <c r="M1339" s="154">
        <v>1</v>
      </c>
      <c r="N1339" s="207">
        <v>662</v>
      </c>
      <c r="O1339" s="153">
        <v>626</v>
      </c>
      <c r="P1339" s="153">
        <v>18</v>
      </c>
      <c r="Q1339" s="151">
        <v>22</v>
      </c>
      <c r="R1339" s="151">
        <v>25</v>
      </c>
      <c r="S1339" s="154">
        <v>0.945619335347432</v>
      </c>
      <c r="T1339" s="154">
        <v>0.9</v>
      </c>
      <c r="U1339" s="155">
        <v>0.956521739130435</v>
      </c>
      <c r="V1339" s="155">
        <v>1</v>
      </c>
      <c r="W1339" s="173">
        <v>-0.0565217391304348</v>
      </c>
      <c r="X1339" s="158">
        <v>168</v>
      </c>
      <c r="Y1339" s="208">
        <v>156</v>
      </c>
      <c r="Z1339" s="208">
        <v>169</v>
      </c>
      <c r="AA1339" s="208">
        <v>163</v>
      </c>
      <c r="AB1339" s="209">
        <v>0.928571428571429</v>
      </c>
      <c r="AC1339" s="155">
        <v>0.964497041420118</v>
      </c>
      <c r="AD1339" s="173">
        <v>-0.0359256128486898</v>
      </c>
    </row>
    <row r="1340" spans="1:30">
      <c r="A1340" s="175" t="s">
        <v>1085</v>
      </c>
      <c r="B1340" s="214" t="s">
        <v>1844</v>
      </c>
      <c r="C1340" s="214" t="s">
        <v>1341</v>
      </c>
      <c r="D1340" s="153">
        <v>23</v>
      </c>
      <c r="E1340" s="153">
        <v>23</v>
      </c>
      <c r="F1340" s="151">
        <v>23</v>
      </c>
      <c r="G1340" s="151">
        <v>23</v>
      </c>
      <c r="H1340" s="151">
        <v>23</v>
      </c>
      <c r="I1340" s="151">
        <v>23</v>
      </c>
      <c r="J1340" s="172">
        <v>0.9</v>
      </c>
      <c r="K1340" s="154">
        <v>1</v>
      </c>
      <c r="L1340" s="154">
        <v>1</v>
      </c>
      <c r="M1340" s="154">
        <v>1</v>
      </c>
      <c r="N1340" s="207">
        <v>615</v>
      </c>
      <c r="O1340" s="153">
        <v>610</v>
      </c>
      <c r="P1340" s="153">
        <v>23</v>
      </c>
      <c r="Q1340" s="151">
        <v>22</v>
      </c>
      <c r="R1340" s="151">
        <v>23</v>
      </c>
      <c r="S1340" s="154">
        <v>0.991869918699187</v>
      </c>
      <c r="T1340" s="154">
        <v>1</v>
      </c>
      <c r="U1340" s="155">
        <v>0.956521739130435</v>
      </c>
      <c r="V1340" s="155">
        <v>1</v>
      </c>
      <c r="W1340" s="173">
        <v>0.0434782608695652</v>
      </c>
      <c r="X1340" s="158">
        <v>160</v>
      </c>
      <c r="Y1340" s="208">
        <v>159</v>
      </c>
      <c r="Z1340" s="208">
        <v>158</v>
      </c>
      <c r="AA1340" s="208">
        <v>156</v>
      </c>
      <c r="AB1340" s="209">
        <v>0.99375</v>
      </c>
      <c r="AC1340" s="155">
        <v>0.987341772151899</v>
      </c>
      <c r="AD1340" s="173">
        <v>0.00640822784810124</v>
      </c>
    </row>
    <row r="1341" spans="1:30">
      <c r="A1341" s="175" t="s">
        <v>1085</v>
      </c>
      <c r="B1341" s="214" t="s">
        <v>1844</v>
      </c>
      <c r="C1341" s="214" t="s">
        <v>1342</v>
      </c>
      <c r="D1341" s="153">
        <v>26</v>
      </c>
      <c r="E1341" s="153">
        <v>24</v>
      </c>
      <c r="F1341" s="151">
        <v>23</v>
      </c>
      <c r="G1341" s="151">
        <v>22</v>
      </c>
      <c r="H1341" s="151">
        <v>26</v>
      </c>
      <c r="I1341" s="151">
        <v>25</v>
      </c>
      <c r="J1341" s="172">
        <v>0.9</v>
      </c>
      <c r="K1341" s="154">
        <v>0.923076923076923</v>
      </c>
      <c r="L1341" s="154">
        <v>0.956521739130435</v>
      </c>
      <c r="M1341" s="154">
        <v>0.961538461538462</v>
      </c>
      <c r="N1341" s="207">
        <v>680</v>
      </c>
      <c r="O1341" s="153">
        <v>640</v>
      </c>
      <c r="P1341" s="153">
        <v>23</v>
      </c>
      <c r="Q1341" s="151">
        <v>21</v>
      </c>
      <c r="R1341" s="151">
        <v>24</v>
      </c>
      <c r="S1341" s="154">
        <v>0.941176470588235</v>
      </c>
      <c r="T1341" s="154">
        <v>0.884615384615385</v>
      </c>
      <c r="U1341" s="155">
        <v>0.91304347826087</v>
      </c>
      <c r="V1341" s="155">
        <v>0.923076923076923</v>
      </c>
      <c r="W1341" s="173">
        <v>-0.0284280936454849</v>
      </c>
      <c r="X1341" s="158">
        <v>175</v>
      </c>
      <c r="Y1341" s="208">
        <v>162</v>
      </c>
      <c r="Z1341" s="208">
        <v>173</v>
      </c>
      <c r="AA1341" s="208">
        <v>166</v>
      </c>
      <c r="AB1341" s="209">
        <v>0.925714285714286</v>
      </c>
      <c r="AC1341" s="155">
        <v>0.959537572254335</v>
      </c>
      <c r="AD1341" s="173">
        <v>-0.0338232865400495</v>
      </c>
    </row>
    <row r="1342" spans="1:30">
      <c r="A1342" s="175" t="s">
        <v>1085</v>
      </c>
      <c r="B1342" s="214" t="s">
        <v>1845</v>
      </c>
      <c r="C1342" s="214" t="s">
        <v>1343</v>
      </c>
      <c r="D1342" s="153">
        <v>25</v>
      </c>
      <c r="E1342" s="153">
        <v>24</v>
      </c>
      <c r="F1342" s="151">
        <v>27</v>
      </c>
      <c r="G1342" s="151">
        <v>27</v>
      </c>
      <c r="H1342" s="151">
        <v>27</v>
      </c>
      <c r="I1342" s="151">
        <v>27</v>
      </c>
      <c r="J1342" s="172">
        <v>0.9</v>
      </c>
      <c r="K1342" s="154">
        <v>0.96</v>
      </c>
      <c r="L1342" s="154">
        <v>1</v>
      </c>
      <c r="M1342" s="154">
        <v>1</v>
      </c>
      <c r="N1342" s="207">
        <v>717</v>
      </c>
      <c r="O1342" s="153">
        <v>650</v>
      </c>
      <c r="P1342" s="153">
        <v>23</v>
      </c>
      <c r="Q1342" s="151">
        <v>25</v>
      </c>
      <c r="R1342" s="151">
        <v>24</v>
      </c>
      <c r="S1342" s="154">
        <v>0.906555090655509</v>
      </c>
      <c r="T1342" s="154">
        <v>0.92</v>
      </c>
      <c r="U1342" s="155">
        <v>0.925925925925926</v>
      </c>
      <c r="V1342" s="155">
        <v>0.888888888888889</v>
      </c>
      <c r="W1342" s="173">
        <v>-0.00592592592592589</v>
      </c>
      <c r="X1342" s="158">
        <v>186</v>
      </c>
      <c r="Y1342" s="208">
        <v>169</v>
      </c>
      <c r="Z1342" s="208">
        <v>186</v>
      </c>
      <c r="AA1342" s="208">
        <v>171</v>
      </c>
      <c r="AB1342" s="209">
        <v>0.908602150537634</v>
      </c>
      <c r="AC1342" s="155">
        <v>0.919354838709677</v>
      </c>
      <c r="AD1342" s="173">
        <v>-0.010752688172043</v>
      </c>
    </row>
    <row r="1343" spans="1:30">
      <c r="A1343" s="175" t="s">
        <v>1085</v>
      </c>
      <c r="B1343" s="214" t="s">
        <v>1845</v>
      </c>
      <c r="C1343" s="214" t="s">
        <v>1344</v>
      </c>
      <c r="D1343" s="153">
        <v>36</v>
      </c>
      <c r="E1343" s="153">
        <v>36</v>
      </c>
      <c r="F1343" s="151">
        <v>36</v>
      </c>
      <c r="G1343" s="151">
        <v>36</v>
      </c>
      <c r="H1343" s="151">
        <v>38</v>
      </c>
      <c r="I1343" s="151">
        <v>38</v>
      </c>
      <c r="J1343" s="172">
        <v>0.9</v>
      </c>
      <c r="K1343" s="154">
        <v>1</v>
      </c>
      <c r="L1343" s="154">
        <v>1</v>
      </c>
      <c r="M1343" s="154">
        <v>1</v>
      </c>
      <c r="N1343" s="207">
        <v>978</v>
      </c>
      <c r="O1343" s="153">
        <v>915</v>
      </c>
      <c r="P1343" s="153">
        <v>33</v>
      </c>
      <c r="Q1343" s="151">
        <v>34</v>
      </c>
      <c r="R1343" s="151">
        <v>38</v>
      </c>
      <c r="S1343" s="154">
        <v>0.93558282208589</v>
      </c>
      <c r="T1343" s="154">
        <v>0.916666666666667</v>
      </c>
      <c r="U1343" s="155">
        <v>0.944444444444444</v>
      </c>
      <c r="V1343" s="155">
        <v>1</v>
      </c>
      <c r="W1343" s="173">
        <v>-0.0277777777777778</v>
      </c>
      <c r="X1343" s="158">
        <v>250</v>
      </c>
      <c r="Y1343" s="208">
        <v>238</v>
      </c>
      <c r="Z1343" s="208">
        <v>257</v>
      </c>
      <c r="AA1343" s="208">
        <v>243</v>
      </c>
      <c r="AB1343" s="209">
        <v>0.952</v>
      </c>
      <c r="AC1343" s="155">
        <v>0.945525291828794</v>
      </c>
      <c r="AD1343" s="173">
        <v>0.00647470817120621</v>
      </c>
    </row>
    <row r="1344" spans="1:30">
      <c r="A1344" s="175" t="s">
        <v>1085</v>
      </c>
      <c r="B1344" s="214" t="s">
        <v>1845</v>
      </c>
      <c r="C1344" s="214" t="s">
        <v>1345</v>
      </c>
      <c r="D1344" s="153">
        <v>53</v>
      </c>
      <c r="E1344" s="153">
        <v>49</v>
      </c>
      <c r="F1344" s="151">
        <v>56</v>
      </c>
      <c r="G1344" s="151">
        <v>53</v>
      </c>
      <c r="H1344" s="151">
        <v>59</v>
      </c>
      <c r="I1344" s="151">
        <v>57</v>
      </c>
      <c r="J1344" s="172">
        <v>0.9</v>
      </c>
      <c r="K1344" s="154">
        <v>0.924528301886792</v>
      </c>
      <c r="L1344" s="154">
        <v>0.946428571428571</v>
      </c>
      <c r="M1344" s="154">
        <v>0.966101694915254</v>
      </c>
      <c r="N1344" s="207">
        <v>1491</v>
      </c>
      <c r="O1344" s="153">
        <v>1381</v>
      </c>
      <c r="P1344" s="153">
        <v>47</v>
      </c>
      <c r="Q1344" s="151">
        <v>52</v>
      </c>
      <c r="R1344" s="151">
        <v>55</v>
      </c>
      <c r="S1344" s="154">
        <v>0.926224010731053</v>
      </c>
      <c r="T1344" s="154">
        <v>0.886792452830189</v>
      </c>
      <c r="U1344" s="155">
        <v>0.928571428571429</v>
      </c>
      <c r="V1344" s="155">
        <v>0.932203389830508</v>
      </c>
      <c r="W1344" s="173">
        <v>-0.0417789757412399</v>
      </c>
      <c r="X1344" s="158">
        <v>380</v>
      </c>
      <c r="Y1344" s="208">
        <v>349</v>
      </c>
      <c r="Z1344" s="208">
        <v>389</v>
      </c>
      <c r="AA1344" s="208">
        <v>362</v>
      </c>
      <c r="AB1344" s="209">
        <v>0.918421052631579</v>
      </c>
      <c r="AC1344" s="155">
        <v>0.930591259640103</v>
      </c>
      <c r="AD1344" s="173">
        <v>-0.0121702070085239</v>
      </c>
    </row>
    <row r="1345" spans="1:30">
      <c r="A1345" s="175" t="s">
        <v>1085</v>
      </c>
      <c r="B1345" s="214" t="s">
        <v>1845</v>
      </c>
      <c r="C1345" s="214" t="s">
        <v>1346</v>
      </c>
      <c r="D1345" s="153">
        <v>47</v>
      </c>
      <c r="E1345" s="153">
        <v>44</v>
      </c>
      <c r="F1345" s="151">
        <v>42</v>
      </c>
      <c r="G1345" s="151">
        <v>36</v>
      </c>
      <c r="H1345" s="151">
        <v>45</v>
      </c>
      <c r="I1345" s="151">
        <v>42</v>
      </c>
      <c r="J1345" s="172">
        <v>0.9</v>
      </c>
      <c r="K1345" s="154">
        <v>0.936170212765957</v>
      </c>
      <c r="L1345" s="154">
        <v>0.857142857142857</v>
      </c>
      <c r="M1345" s="154">
        <v>0.933333333333333</v>
      </c>
      <c r="N1345" s="207">
        <v>1174</v>
      </c>
      <c r="O1345" s="153">
        <v>1053</v>
      </c>
      <c r="P1345" s="153">
        <v>41</v>
      </c>
      <c r="Q1345" s="151">
        <v>31</v>
      </c>
      <c r="R1345" s="151">
        <v>38</v>
      </c>
      <c r="S1345" s="154">
        <v>0.896933560477002</v>
      </c>
      <c r="T1345" s="154">
        <v>0.872340425531915</v>
      </c>
      <c r="U1345" s="155">
        <v>0.738095238095238</v>
      </c>
      <c r="V1345" s="155">
        <v>0.844444444444444</v>
      </c>
      <c r="W1345" s="173">
        <v>0.134245187436677</v>
      </c>
      <c r="X1345" s="158">
        <v>309</v>
      </c>
      <c r="Y1345" s="208">
        <v>260</v>
      </c>
      <c r="Z1345" s="208">
        <v>305</v>
      </c>
      <c r="AA1345" s="208">
        <v>273</v>
      </c>
      <c r="AB1345" s="209">
        <v>0.841423948220065</v>
      </c>
      <c r="AC1345" s="155">
        <v>0.895081967213115</v>
      </c>
      <c r="AD1345" s="173">
        <v>-0.05365801899305</v>
      </c>
    </row>
    <row r="1346" spans="1:30">
      <c r="A1346" s="175" t="s">
        <v>1085</v>
      </c>
      <c r="B1346" s="214" t="s">
        <v>1845</v>
      </c>
      <c r="C1346" s="214" t="s">
        <v>1347</v>
      </c>
      <c r="D1346" s="153">
        <v>16</v>
      </c>
      <c r="E1346" s="153">
        <v>14</v>
      </c>
      <c r="F1346" s="151">
        <v>16</v>
      </c>
      <c r="G1346" s="151">
        <v>16</v>
      </c>
      <c r="H1346" s="151">
        <v>17</v>
      </c>
      <c r="I1346" s="151">
        <v>16</v>
      </c>
      <c r="J1346" s="172">
        <v>0.9</v>
      </c>
      <c r="K1346" s="154">
        <v>0.875</v>
      </c>
      <c r="L1346" s="154">
        <v>1</v>
      </c>
      <c r="M1346" s="154">
        <v>0.941176470588235</v>
      </c>
      <c r="N1346" s="207">
        <v>444</v>
      </c>
      <c r="O1346" s="153">
        <v>407</v>
      </c>
      <c r="P1346" s="153">
        <v>14</v>
      </c>
      <c r="Q1346" s="151">
        <v>16</v>
      </c>
      <c r="R1346" s="151">
        <v>16</v>
      </c>
      <c r="S1346" s="154">
        <v>0.916666666666667</v>
      </c>
      <c r="T1346" s="154">
        <v>0.875</v>
      </c>
      <c r="U1346" s="155">
        <v>1</v>
      </c>
      <c r="V1346" s="155">
        <v>0.941176470588235</v>
      </c>
      <c r="W1346" s="173">
        <v>-0.125</v>
      </c>
      <c r="X1346" s="158">
        <v>115</v>
      </c>
      <c r="Y1346" s="208">
        <v>106</v>
      </c>
      <c r="Z1346" s="208">
        <v>117</v>
      </c>
      <c r="AA1346" s="208">
        <v>106</v>
      </c>
      <c r="AB1346" s="209">
        <v>0.921739130434783</v>
      </c>
      <c r="AC1346" s="155">
        <v>0.905982905982906</v>
      </c>
      <c r="AD1346" s="173">
        <v>0.0157562244518766</v>
      </c>
    </row>
    <row r="1347" spans="1:30">
      <c r="A1347" s="175" t="s">
        <v>1085</v>
      </c>
      <c r="B1347" s="214" t="s">
        <v>1845</v>
      </c>
      <c r="C1347" s="214" t="s">
        <v>1348</v>
      </c>
      <c r="D1347" s="153">
        <v>58</v>
      </c>
      <c r="E1347" s="153">
        <v>45</v>
      </c>
      <c r="F1347" s="151">
        <v>60</v>
      </c>
      <c r="G1347" s="151">
        <v>53</v>
      </c>
      <c r="H1347" s="151">
        <v>63</v>
      </c>
      <c r="I1347" s="151">
        <v>60</v>
      </c>
      <c r="J1347" s="172">
        <v>0.9</v>
      </c>
      <c r="K1347" s="154">
        <v>0.775862068965517</v>
      </c>
      <c r="L1347" s="154">
        <v>0.883333333333333</v>
      </c>
      <c r="M1347" s="154">
        <v>0.952380952380952</v>
      </c>
      <c r="N1347" s="207">
        <v>1686</v>
      </c>
      <c r="O1347" s="153">
        <v>1523</v>
      </c>
      <c r="P1347" s="153">
        <v>45</v>
      </c>
      <c r="Q1347" s="151">
        <v>50</v>
      </c>
      <c r="R1347" s="151">
        <v>56</v>
      </c>
      <c r="S1347" s="154">
        <v>0.903321470937129</v>
      </c>
      <c r="T1347" s="154">
        <v>0.775862068965517</v>
      </c>
      <c r="U1347" s="155">
        <v>0.833333333333333</v>
      </c>
      <c r="V1347" s="155">
        <v>0.888888888888889</v>
      </c>
      <c r="W1347" s="173">
        <v>-0.0574712643678161</v>
      </c>
      <c r="X1347" s="158">
        <v>438</v>
      </c>
      <c r="Y1347" s="208">
        <v>385</v>
      </c>
      <c r="Z1347" s="208">
        <v>433</v>
      </c>
      <c r="AA1347" s="208">
        <v>392</v>
      </c>
      <c r="AB1347" s="209">
        <v>0.878995433789954</v>
      </c>
      <c r="AC1347" s="155">
        <v>0.905311778290993</v>
      </c>
      <c r="AD1347" s="173">
        <v>-0.0263163445010387</v>
      </c>
    </row>
    <row r="1348" spans="1:30">
      <c r="A1348" s="175" t="s">
        <v>1085</v>
      </c>
      <c r="B1348" s="214" t="s">
        <v>1845</v>
      </c>
      <c r="C1348" s="214" t="s">
        <v>1349</v>
      </c>
      <c r="D1348" s="153">
        <v>31</v>
      </c>
      <c r="E1348" s="153">
        <v>28</v>
      </c>
      <c r="F1348" s="151">
        <v>31</v>
      </c>
      <c r="G1348" s="151">
        <v>28</v>
      </c>
      <c r="H1348" s="151">
        <v>33</v>
      </c>
      <c r="I1348" s="151">
        <v>30</v>
      </c>
      <c r="J1348" s="172">
        <v>0.9</v>
      </c>
      <c r="K1348" s="154">
        <v>0.903225806451613</v>
      </c>
      <c r="L1348" s="154">
        <v>0.903225806451613</v>
      </c>
      <c r="M1348" s="154">
        <v>0.909090909090909</v>
      </c>
      <c r="N1348" s="207">
        <v>856</v>
      </c>
      <c r="O1348" s="153">
        <v>786</v>
      </c>
      <c r="P1348" s="153">
        <v>27</v>
      </c>
      <c r="Q1348" s="151">
        <v>28</v>
      </c>
      <c r="R1348" s="151">
        <v>29</v>
      </c>
      <c r="S1348" s="154">
        <v>0.918224299065421</v>
      </c>
      <c r="T1348" s="154">
        <v>0.870967741935484</v>
      </c>
      <c r="U1348" s="155">
        <v>0.903225806451613</v>
      </c>
      <c r="V1348" s="155">
        <v>0.878787878787879</v>
      </c>
      <c r="W1348" s="173">
        <v>-0.032258064516129</v>
      </c>
      <c r="X1348" s="158">
        <v>222</v>
      </c>
      <c r="Y1348" s="208">
        <v>200</v>
      </c>
      <c r="Z1348" s="208">
        <v>224</v>
      </c>
      <c r="AA1348" s="208">
        <v>205</v>
      </c>
      <c r="AB1348" s="209">
        <v>0.900900900900901</v>
      </c>
      <c r="AC1348" s="155">
        <v>0.915178571428571</v>
      </c>
      <c r="AD1348" s="173">
        <v>-0.0142776705276705</v>
      </c>
    </row>
    <row r="1349" spans="1:30">
      <c r="A1349" s="175" t="s">
        <v>1085</v>
      </c>
      <c r="B1349" s="214" t="s">
        <v>1845</v>
      </c>
      <c r="C1349" s="214" t="s">
        <v>1350</v>
      </c>
      <c r="D1349" s="153">
        <v>28</v>
      </c>
      <c r="E1349" s="153">
        <v>28</v>
      </c>
      <c r="F1349" s="151">
        <v>27</v>
      </c>
      <c r="G1349" s="151">
        <v>27</v>
      </c>
      <c r="H1349" s="151">
        <v>28</v>
      </c>
      <c r="I1349" s="151">
        <v>28</v>
      </c>
      <c r="J1349" s="172">
        <v>0.9</v>
      </c>
      <c r="K1349" s="154">
        <v>1</v>
      </c>
      <c r="L1349" s="154">
        <v>1</v>
      </c>
      <c r="M1349" s="154">
        <v>1</v>
      </c>
      <c r="N1349" s="207">
        <v>793</v>
      </c>
      <c r="O1349" s="153">
        <v>763</v>
      </c>
      <c r="P1349" s="153">
        <v>27</v>
      </c>
      <c r="Q1349" s="151">
        <v>25</v>
      </c>
      <c r="R1349" s="151">
        <v>27</v>
      </c>
      <c r="S1349" s="154">
        <v>0.962168978562421</v>
      </c>
      <c r="T1349" s="154">
        <v>0.964285714285714</v>
      </c>
      <c r="U1349" s="155">
        <v>0.925925925925926</v>
      </c>
      <c r="V1349" s="155">
        <v>0.964285714285714</v>
      </c>
      <c r="W1349" s="173">
        <v>0.0383597883597884</v>
      </c>
      <c r="X1349" s="158">
        <v>196</v>
      </c>
      <c r="Y1349" s="208">
        <v>189</v>
      </c>
      <c r="Z1349" s="208">
        <v>204</v>
      </c>
      <c r="AA1349" s="208">
        <v>197</v>
      </c>
      <c r="AB1349" s="209">
        <v>0.964285714285714</v>
      </c>
      <c r="AC1349" s="155">
        <v>0.965686274509804</v>
      </c>
      <c r="AD1349" s="173">
        <v>-0.00140056022408963</v>
      </c>
    </row>
    <row r="1350" spans="1:30">
      <c r="A1350" s="175" t="s">
        <v>1085</v>
      </c>
      <c r="B1350" s="214" t="s">
        <v>1845</v>
      </c>
      <c r="C1350" s="214" t="s">
        <v>1351</v>
      </c>
      <c r="D1350" s="153">
        <v>26</v>
      </c>
      <c r="E1350" s="153">
        <v>26</v>
      </c>
      <c r="F1350" s="151">
        <v>27</v>
      </c>
      <c r="G1350" s="151">
        <v>27</v>
      </c>
      <c r="H1350" s="151">
        <v>31</v>
      </c>
      <c r="I1350" s="151">
        <v>31</v>
      </c>
      <c r="J1350" s="172">
        <v>0.9</v>
      </c>
      <c r="K1350" s="154">
        <v>1</v>
      </c>
      <c r="L1350" s="154">
        <v>1</v>
      </c>
      <c r="M1350" s="154">
        <v>1</v>
      </c>
      <c r="N1350" s="207">
        <v>738</v>
      </c>
      <c r="O1350" s="153">
        <v>729</v>
      </c>
      <c r="P1350" s="153">
        <v>26</v>
      </c>
      <c r="Q1350" s="151">
        <v>27</v>
      </c>
      <c r="R1350" s="151">
        <v>30</v>
      </c>
      <c r="S1350" s="154">
        <v>0.98780487804878</v>
      </c>
      <c r="T1350" s="154">
        <v>1</v>
      </c>
      <c r="U1350" s="155">
        <v>1</v>
      </c>
      <c r="V1350" s="155">
        <v>0.967741935483871</v>
      </c>
      <c r="W1350" s="173">
        <v>0</v>
      </c>
      <c r="X1350" s="158">
        <v>190</v>
      </c>
      <c r="Y1350" s="208">
        <v>189</v>
      </c>
      <c r="Z1350" s="208">
        <v>192</v>
      </c>
      <c r="AA1350" s="208">
        <v>187</v>
      </c>
      <c r="AB1350" s="209">
        <v>0.994736842105263</v>
      </c>
      <c r="AC1350" s="155">
        <v>0.973958333333333</v>
      </c>
      <c r="AD1350" s="173">
        <v>0.0207785087719298</v>
      </c>
    </row>
    <row r="1351" spans="1:30">
      <c r="A1351" s="175" t="s">
        <v>1085</v>
      </c>
      <c r="B1351" s="214" t="s">
        <v>1845</v>
      </c>
      <c r="C1351" s="214" t="s">
        <v>1352</v>
      </c>
      <c r="D1351" s="153">
        <v>24</v>
      </c>
      <c r="E1351" s="153">
        <v>24</v>
      </c>
      <c r="F1351" s="151">
        <v>24</v>
      </c>
      <c r="G1351" s="151">
        <v>23</v>
      </c>
      <c r="H1351" s="151">
        <v>25</v>
      </c>
      <c r="I1351" s="151">
        <v>24</v>
      </c>
      <c r="J1351" s="172">
        <v>0.9</v>
      </c>
      <c r="K1351" s="154">
        <v>1</v>
      </c>
      <c r="L1351" s="154">
        <v>0.958333333333333</v>
      </c>
      <c r="M1351" s="154">
        <v>0.96</v>
      </c>
      <c r="N1351" s="207">
        <v>702</v>
      </c>
      <c r="O1351" s="153">
        <v>493</v>
      </c>
      <c r="P1351" s="153">
        <v>14</v>
      </c>
      <c r="Q1351" s="151">
        <v>17</v>
      </c>
      <c r="R1351" s="151">
        <v>20</v>
      </c>
      <c r="S1351" s="154">
        <v>0.702279202279202</v>
      </c>
      <c r="T1351" s="154">
        <v>0.583333333333333</v>
      </c>
      <c r="U1351" s="155">
        <v>0.708333333333333</v>
      </c>
      <c r="V1351" s="155">
        <v>0.8</v>
      </c>
      <c r="W1351" s="173">
        <v>-0.125</v>
      </c>
      <c r="X1351" s="158">
        <v>175</v>
      </c>
      <c r="Y1351" s="208">
        <v>123</v>
      </c>
      <c r="Z1351" s="208">
        <v>185</v>
      </c>
      <c r="AA1351" s="208">
        <v>130</v>
      </c>
      <c r="AB1351" s="209">
        <v>0.702857142857143</v>
      </c>
      <c r="AC1351" s="155">
        <v>0.702702702702703</v>
      </c>
      <c r="AD1351" s="173">
        <v>0.000154440154440105</v>
      </c>
    </row>
    <row r="1352" spans="1:30">
      <c r="A1352" s="175" t="s">
        <v>1085</v>
      </c>
      <c r="B1352" s="214" t="s">
        <v>1845</v>
      </c>
      <c r="C1352" s="214" t="s">
        <v>1353</v>
      </c>
      <c r="D1352" s="153">
        <v>46</v>
      </c>
      <c r="E1352" s="153">
        <v>45</v>
      </c>
      <c r="F1352" s="151">
        <v>56</v>
      </c>
      <c r="G1352" s="151">
        <v>55</v>
      </c>
      <c r="H1352" s="151">
        <v>58</v>
      </c>
      <c r="I1352" s="151">
        <v>56</v>
      </c>
      <c r="J1352" s="172">
        <v>0.9</v>
      </c>
      <c r="K1352" s="154">
        <v>0.978260869565217</v>
      </c>
      <c r="L1352" s="154">
        <v>0.982142857142857</v>
      </c>
      <c r="M1352" s="154">
        <v>0.96551724137931</v>
      </c>
      <c r="N1352" s="207">
        <v>1458</v>
      </c>
      <c r="O1352" s="153">
        <v>1358</v>
      </c>
      <c r="P1352" s="153">
        <v>41</v>
      </c>
      <c r="Q1352" s="151">
        <v>53</v>
      </c>
      <c r="R1352" s="151">
        <v>53</v>
      </c>
      <c r="S1352" s="154">
        <v>0.931412894375857</v>
      </c>
      <c r="T1352" s="154">
        <v>0.891304347826087</v>
      </c>
      <c r="U1352" s="155">
        <v>0.946428571428571</v>
      </c>
      <c r="V1352" s="155">
        <v>0.913793103448276</v>
      </c>
      <c r="W1352" s="173">
        <v>-0.0551242236024845</v>
      </c>
      <c r="X1352" s="158">
        <v>372</v>
      </c>
      <c r="Y1352" s="208">
        <v>337</v>
      </c>
      <c r="Z1352" s="208">
        <v>381</v>
      </c>
      <c r="AA1352" s="208">
        <v>355</v>
      </c>
      <c r="AB1352" s="209">
        <v>0.905913978494624</v>
      </c>
      <c r="AC1352" s="155">
        <v>0.931758530183727</v>
      </c>
      <c r="AD1352" s="173">
        <v>-0.0258445516891034</v>
      </c>
    </row>
    <row r="1353" spans="1:30">
      <c r="A1353" s="175" t="s">
        <v>1085</v>
      </c>
      <c r="B1353" s="214" t="s">
        <v>1845</v>
      </c>
      <c r="C1353" s="214" t="s">
        <v>1354</v>
      </c>
      <c r="D1353" s="153">
        <v>41</v>
      </c>
      <c r="E1353" s="153">
        <v>41</v>
      </c>
      <c r="F1353" s="151">
        <v>49</v>
      </c>
      <c r="G1353" s="151">
        <v>49</v>
      </c>
      <c r="H1353" s="151">
        <v>47</v>
      </c>
      <c r="I1353" s="151">
        <v>47</v>
      </c>
      <c r="J1353" s="172">
        <v>0.9</v>
      </c>
      <c r="K1353" s="154">
        <v>1</v>
      </c>
      <c r="L1353" s="154">
        <v>1</v>
      </c>
      <c r="M1353" s="154">
        <v>1</v>
      </c>
      <c r="N1353" s="207">
        <v>1182</v>
      </c>
      <c r="O1353" s="153">
        <v>1131</v>
      </c>
      <c r="P1353" s="153">
        <v>41</v>
      </c>
      <c r="Q1353" s="151">
        <v>48</v>
      </c>
      <c r="R1353" s="151">
        <v>46</v>
      </c>
      <c r="S1353" s="154">
        <v>0.956852791878173</v>
      </c>
      <c r="T1353" s="154">
        <v>1</v>
      </c>
      <c r="U1353" s="155">
        <v>0.979591836734694</v>
      </c>
      <c r="V1353" s="155">
        <v>0.978723404255319</v>
      </c>
      <c r="W1353" s="173">
        <v>0.0204081632653061</v>
      </c>
      <c r="X1353" s="158">
        <v>314</v>
      </c>
      <c r="Y1353" s="208">
        <v>308</v>
      </c>
      <c r="Z1353" s="208">
        <v>308</v>
      </c>
      <c r="AA1353" s="208">
        <v>289</v>
      </c>
      <c r="AB1353" s="209">
        <v>0.980891719745223</v>
      </c>
      <c r="AC1353" s="155">
        <v>0.938311688311688</v>
      </c>
      <c r="AD1353" s="173">
        <v>0.0425800314335346</v>
      </c>
    </row>
    <row r="1354" spans="1:30">
      <c r="A1354" s="175" t="s">
        <v>1085</v>
      </c>
      <c r="B1354" s="214" t="s">
        <v>1845</v>
      </c>
      <c r="C1354" s="214" t="s">
        <v>1355</v>
      </c>
      <c r="D1354" s="153">
        <v>32</v>
      </c>
      <c r="E1354" s="153">
        <v>32</v>
      </c>
      <c r="F1354" s="151">
        <v>35</v>
      </c>
      <c r="G1354" s="151">
        <v>35</v>
      </c>
      <c r="H1354" s="151">
        <v>35</v>
      </c>
      <c r="I1354" s="151">
        <v>35</v>
      </c>
      <c r="J1354" s="172">
        <v>0.9</v>
      </c>
      <c r="K1354" s="154">
        <v>1</v>
      </c>
      <c r="L1354" s="154">
        <v>1</v>
      </c>
      <c r="M1354" s="154">
        <v>1</v>
      </c>
      <c r="N1354" s="207">
        <v>933</v>
      </c>
      <c r="O1354" s="153">
        <v>901</v>
      </c>
      <c r="P1354" s="153">
        <v>32</v>
      </c>
      <c r="Q1354" s="151">
        <v>35</v>
      </c>
      <c r="R1354" s="151">
        <v>35</v>
      </c>
      <c r="S1354" s="154">
        <v>0.965702036441586</v>
      </c>
      <c r="T1354" s="154">
        <v>1</v>
      </c>
      <c r="U1354" s="155">
        <v>1</v>
      </c>
      <c r="V1354" s="155">
        <v>1</v>
      </c>
      <c r="W1354" s="173">
        <v>0</v>
      </c>
      <c r="X1354" s="158">
        <v>237</v>
      </c>
      <c r="Y1354" s="208">
        <v>234</v>
      </c>
      <c r="Z1354" s="208">
        <v>246</v>
      </c>
      <c r="AA1354" s="208">
        <v>237</v>
      </c>
      <c r="AB1354" s="209">
        <v>0.987341772151899</v>
      </c>
      <c r="AC1354" s="155">
        <v>0.963414634146341</v>
      </c>
      <c r="AD1354" s="173">
        <v>0.0239271380055573</v>
      </c>
    </row>
    <row r="1355" spans="1:30">
      <c r="A1355" s="175" t="s">
        <v>1085</v>
      </c>
      <c r="B1355" s="214" t="s">
        <v>1845</v>
      </c>
      <c r="C1355" s="214" t="s">
        <v>1356</v>
      </c>
      <c r="D1355" s="153">
        <v>33</v>
      </c>
      <c r="E1355" s="153">
        <v>32</v>
      </c>
      <c r="F1355" s="151">
        <v>37</v>
      </c>
      <c r="G1355" s="151">
        <v>36</v>
      </c>
      <c r="H1355" s="151">
        <v>37</v>
      </c>
      <c r="I1355" s="151">
        <v>36</v>
      </c>
      <c r="J1355" s="172">
        <v>0.9</v>
      </c>
      <c r="K1355" s="154">
        <v>0.96969696969697</v>
      </c>
      <c r="L1355" s="154">
        <v>0.972972972972973</v>
      </c>
      <c r="M1355" s="154">
        <v>0.972972972972973</v>
      </c>
      <c r="N1355" s="207">
        <v>974</v>
      </c>
      <c r="O1355" s="153">
        <v>928</v>
      </c>
      <c r="P1355" s="153">
        <v>32</v>
      </c>
      <c r="Q1355" s="151">
        <v>34</v>
      </c>
      <c r="R1355" s="151">
        <v>36</v>
      </c>
      <c r="S1355" s="154">
        <v>0.952772073921971</v>
      </c>
      <c r="T1355" s="154">
        <v>0.96969696969697</v>
      </c>
      <c r="U1355" s="155">
        <v>0.918918918918919</v>
      </c>
      <c r="V1355" s="155">
        <v>0.972972972972973</v>
      </c>
      <c r="W1355" s="173">
        <v>0.0507780507780508</v>
      </c>
      <c r="X1355" s="158">
        <v>246</v>
      </c>
      <c r="Y1355" s="208">
        <v>237</v>
      </c>
      <c r="Z1355" s="208">
        <v>248</v>
      </c>
      <c r="AA1355" s="208">
        <v>236</v>
      </c>
      <c r="AB1355" s="209">
        <v>0.963414634146341</v>
      </c>
      <c r="AC1355" s="155">
        <v>0.951612903225806</v>
      </c>
      <c r="AD1355" s="173">
        <v>0.0118017309205349</v>
      </c>
    </row>
    <row r="1356" spans="1:30">
      <c r="A1356" s="175" t="s">
        <v>1085</v>
      </c>
      <c r="B1356" s="214" t="s">
        <v>1845</v>
      </c>
      <c r="C1356" s="214" t="s">
        <v>1357</v>
      </c>
      <c r="D1356" s="153">
        <v>51</v>
      </c>
      <c r="E1356" s="153">
        <v>49</v>
      </c>
      <c r="F1356" s="151">
        <v>57</v>
      </c>
      <c r="G1356" s="151">
        <v>54</v>
      </c>
      <c r="H1356" s="151">
        <v>57</v>
      </c>
      <c r="I1356" s="151">
        <v>54</v>
      </c>
      <c r="J1356" s="172">
        <v>0.9</v>
      </c>
      <c r="K1356" s="154">
        <v>0.96078431372549</v>
      </c>
      <c r="L1356" s="154">
        <v>0.947368421052632</v>
      </c>
      <c r="M1356" s="154">
        <v>0.947368421052632</v>
      </c>
      <c r="N1356" s="207">
        <v>1499</v>
      </c>
      <c r="O1356" s="153">
        <v>1331</v>
      </c>
      <c r="P1356" s="153">
        <v>45</v>
      </c>
      <c r="Q1356" s="151">
        <v>50</v>
      </c>
      <c r="R1356" s="151">
        <v>47</v>
      </c>
      <c r="S1356" s="154">
        <v>0.887925283522348</v>
      </c>
      <c r="T1356" s="154">
        <v>0.882352941176471</v>
      </c>
      <c r="U1356" s="155">
        <v>0.87719298245614</v>
      </c>
      <c r="V1356" s="155">
        <v>0.824561403508772</v>
      </c>
      <c r="W1356" s="173">
        <v>0.00515995872033026</v>
      </c>
      <c r="X1356" s="158">
        <v>386</v>
      </c>
      <c r="Y1356" s="208">
        <v>343</v>
      </c>
      <c r="Z1356" s="208">
        <v>388</v>
      </c>
      <c r="AA1356" s="208">
        <v>336</v>
      </c>
      <c r="AB1356" s="209">
        <v>0.88860103626943</v>
      </c>
      <c r="AC1356" s="155">
        <v>0.865979381443299</v>
      </c>
      <c r="AD1356" s="173">
        <v>0.0226216548261311</v>
      </c>
    </row>
    <row r="1357" spans="1:30">
      <c r="A1357" s="175" t="s">
        <v>1085</v>
      </c>
      <c r="B1357" s="214" t="s">
        <v>1845</v>
      </c>
      <c r="C1357" s="214" t="s">
        <v>1358</v>
      </c>
      <c r="D1357" s="153">
        <v>82</v>
      </c>
      <c r="E1357" s="153">
        <v>82</v>
      </c>
      <c r="F1357" s="151">
        <v>93</v>
      </c>
      <c r="G1357" s="151">
        <v>93</v>
      </c>
      <c r="H1357" s="151">
        <v>94</v>
      </c>
      <c r="I1357" s="151">
        <v>94</v>
      </c>
      <c r="J1357" s="172">
        <v>0.9</v>
      </c>
      <c r="K1357" s="154">
        <v>1</v>
      </c>
      <c r="L1357" s="154">
        <v>1</v>
      </c>
      <c r="M1357" s="154">
        <v>1</v>
      </c>
      <c r="N1357" s="207">
        <v>2399</v>
      </c>
      <c r="O1357" s="153">
        <v>2324</v>
      </c>
      <c r="P1357" s="153">
        <v>80</v>
      </c>
      <c r="Q1357" s="151">
        <v>93</v>
      </c>
      <c r="R1357" s="151">
        <v>92</v>
      </c>
      <c r="S1357" s="154">
        <v>0.968736973739058</v>
      </c>
      <c r="T1357" s="154">
        <v>0.975609756097561</v>
      </c>
      <c r="U1357" s="155">
        <v>1</v>
      </c>
      <c r="V1357" s="155">
        <v>0.978723404255319</v>
      </c>
      <c r="W1357" s="173">
        <v>-0.024390243902439</v>
      </c>
      <c r="X1357" s="158">
        <v>622</v>
      </c>
      <c r="Y1357" s="208">
        <v>606</v>
      </c>
      <c r="Z1357" s="208">
        <v>619</v>
      </c>
      <c r="AA1357" s="208">
        <v>600</v>
      </c>
      <c r="AB1357" s="209">
        <v>0.97427652733119</v>
      </c>
      <c r="AC1357" s="155">
        <v>0.969305331179321</v>
      </c>
      <c r="AD1357" s="173">
        <v>0.00497119615186825</v>
      </c>
    </row>
    <row r="1358" spans="1:30">
      <c r="A1358" s="175" t="s">
        <v>1085</v>
      </c>
      <c r="B1358" s="214" t="s">
        <v>1845</v>
      </c>
      <c r="C1358" s="214" t="s">
        <v>1359</v>
      </c>
      <c r="D1358" s="153">
        <v>15</v>
      </c>
      <c r="E1358" s="153">
        <v>15</v>
      </c>
      <c r="F1358" s="151">
        <v>18</v>
      </c>
      <c r="G1358" s="151">
        <v>18</v>
      </c>
      <c r="H1358" s="151">
        <v>20</v>
      </c>
      <c r="I1358" s="151">
        <v>20</v>
      </c>
      <c r="J1358" s="172">
        <v>0.9</v>
      </c>
      <c r="K1358" s="154">
        <v>1</v>
      </c>
      <c r="L1358" s="154">
        <v>1</v>
      </c>
      <c r="M1358" s="154">
        <v>1</v>
      </c>
      <c r="N1358" s="207">
        <v>492</v>
      </c>
      <c r="O1358" s="153">
        <v>489</v>
      </c>
      <c r="P1358" s="153">
        <v>15</v>
      </c>
      <c r="Q1358" s="151">
        <v>18</v>
      </c>
      <c r="R1358" s="151">
        <v>20</v>
      </c>
      <c r="S1358" s="154">
        <v>0.99390243902439</v>
      </c>
      <c r="T1358" s="154">
        <v>1</v>
      </c>
      <c r="U1358" s="155">
        <v>1</v>
      </c>
      <c r="V1358" s="155">
        <v>1</v>
      </c>
      <c r="W1358" s="173">
        <v>0</v>
      </c>
      <c r="X1358" s="158">
        <v>125</v>
      </c>
      <c r="Y1358" s="208">
        <v>125</v>
      </c>
      <c r="Z1358" s="208">
        <v>128</v>
      </c>
      <c r="AA1358" s="208">
        <v>128</v>
      </c>
      <c r="AB1358" s="209">
        <v>1</v>
      </c>
      <c r="AC1358" s="155">
        <v>1</v>
      </c>
      <c r="AD1358" s="173">
        <v>0</v>
      </c>
    </row>
    <row r="1359" spans="1:30">
      <c r="A1359" s="175" t="s">
        <v>1085</v>
      </c>
      <c r="B1359" s="214" t="s">
        <v>1845</v>
      </c>
      <c r="C1359" s="214" t="s">
        <v>1360</v>
      </c>
      <c r="D1359" s="153">
        <v>30</v>
      </c>
      <c r="E1359" s="153">
        <v>30</v>
      </c>
      <c r="F1359" s="151">
        <v>30</v>
      </c>
      <c r="G1359" s="151">
        <v>30</v>
      </c>
      <c r="H1359" s="151">
        <v>33</v>
      </c>
      <c r="I1359" s="151">
        <v>33</v>
      </c>
      <c r="J1359" s="172">
        <v>0.9</v>
      </c>
      <c r="K1359" s="154">
        <v>1</v>
      </c>
      <c r="L1359" s="154">
        <v>1</v>
      </c>
      <c r="M1359" s="154">
        <v>1</v>
      </c>
      <c r="N1359" s="207">
        <v>787</v>
      </c>
      <c r="O1359" s="153">
        <v>775</v>
      </c>
      <c r="P1359" s="153">
        <v>30</v>
      </c>
      <c r="Q1359" s="151">
        <v>30</v>
      </c>
      <c r="R1359" s="151">
        <v>32</v>
      </c>
      <c r="S1359" s="154">
        <v>0.984752223634053</v>
      </c>
      <c r="T1359" s="154">
        <v>1</v>
      </c>
      <c r="U1359" s="155">
        <v>1</v>
      </c>
      <c r="V1359" s="155">
        <v>0.96969696969697</v>
      </c>
      <c r="W1359" s="173">
        <v>0</v>
      </c>
      <c r="X1359" s="158">
        <v>208</v>
      </c>
      <c r="Y1359" s="208">
        <v>206</v>
      </c>
      <c r="Z1359" s="208">
        <v>196</v>
      </c>
      <c r="AA1359" s="208">
        <v>194</v>
      </c>
      <c r="AB1359" s="209">
        <v>0.990384615384615</v>
      </c>
      <c r="AC1359" s="155">
        <v>0.989795918367347</v>
      </c>
      <c r="AD1359" s="173">
        <v>0.000588697017268491</v>
      </c>
    </row>
    <row r="1360" spans="1:30">
      <c r="A1360" s="175" t="s">
        <v>1085</v>
      </c>
      <c r="B1360" s="214" t="s">
        <v>1845</v>
      </c>
      <c r="C1360" s="214" t="s">
        <v>1361</v>
      </c>
      <c r="D1360" s="153">
        <v>46</v>
      </c>
      <c r="E1360" s="153">
        <v>46</v>
      </c>
      <c r="F1360" s="151">
        <v>46</v>
      </c>
      <c r="G1360" s="151">
        <v>46</v>
      </c>
      <c r="H1360" s="151">
        <v>49</v>
      </c>
      <c r="I1360" s="151">
        <v>49</v>
      </c>
      <c r="J1360" s="172">
        <v>0.9</v>
      </c>
      <c r="K1360" s="154">
        <v>1</v>
      </c>
      <c r="L1360" s="154">
        <v>1</v>
      </c>
      <c r="M1360" s="154">
        <v>1</v>
      </c>
      <c r="N1360" s="207">
        <v>1271</v>
      </c>
      <c r="O1360" s="153">
        <v>1233</v>
      </c>
      <c r="P1360" s="153">
        <v>45</v>
      </c>
      <c r="Q1360" s="151">
        <v>46</v>
      </c>
      <c r="R1360" s="151">
        <v>48</v>
      </c>
      <c r="S1360" s="154">
        <v>0.970102281667978</v>
      </c>
      <c r="T1360" s="154">
        <v>0.978260869565217</v>
      </c>
      <c r="U1360" s="155">
        <v>1</v>
      </c>
      <c r="V1360" s="155">
        <v>0.979591836734694</v>
      </c>
      <c r="W1360" s="173">
        <v>-0.0217391304347826</v>
      </c>
      <c r="X1360" s="158">
        <v>326</v>
      </c>
      <c r="Y1360" s="208">
        <v>316</v>
      </c>
      <c r="Z1360" s="208">
        <v>336</v>
      </c>
      <c r="AA1360" s="208">
        <v>325</v>
      </c>
      <c r="AB1360" s="209">
        <v>0.969325153374233</v>
      </c>
      <c r="AC1360" s="155">
        <v>0.967261904761905</v>
      </c>
      <c r="AD1360" s="173">
        <v>0.00206324861232832</v>
      </c>
    </row>
    <row r="1361" spans="1:30">
      <c r="A1361" s="175" t="s">
        <v>1085</v>
      </c>
      <c r="B1361" s="214" t="s">
        <v>1845</v>
      </c>
      <c r="C1361" s="214" t="s">
        <v>1362</v>
      </c>
      <c r="D1361" s="153">
        <v>43</v>
      </c>
      <c r="E1361" s="153">
        <v>41</v>
      </c>
      <c r="F1361" s="151">
        <v>45</v>
      </c>
      <c r="G1361" s="151">
        <v>43</v>
      </c>
      <c r="H1361" s="151">
        <v>48</v>
      </c>
      <c r="I1361" s="151">
        <v>47</v>
      </c>
      <c r="J1361" s="172">
        <v>0.9</v>
      </c>
      <c r="K1361" s="154">
        <v>0.953488372093023</v>
      </c>
      <c r="L1361" s="154">
        <v>0.955555555555556</v>
      </c>
      <c r="M1361" s="154">
        <v>0.979166666666667</v>
      </c>
      <c r="N1361" s="207">
        <v>1205</v>
      </c>
      <c r="O1361" s="153">
        <v>1150</v>
      </c>
      <c r="P1361" s="153">
        <v>40</v>
      </c>
      <c r="Q1361" s="151">
        <v>43</v>
      </c>
      <c r="R1361" s="151">
        <v>47</v>
      </c>
      <c r="S1361" s="154">
        <v>0.954356846473029</v>
      </c>
      <c r="T1361" s="154">
        <v>0.930232558139535</v>
      </c>
      <c r="U1361" s="155">
        <v>0.955555555555556</v>
      </c>
      <c r="V1361" s="155">
        <v>0.979166666666667</v>
      </c>
      <c r="W1361" s="173">
        <v>-0.0253229974160207</v>
      </c>
      <c r="X1361" s="158">
        <v>312</v>
      </c>
      <c r="Y1361" s="208">
        <v>298</v>
      </c>
      <c r="Z1361" s="208">
        <v>311</v>
      </c>
      <c r="AA1361" s="208">
        <v>291</v>
      </c>
      <c r="AB1361" s="209">
        <v>0.955128205128205</v>
      </c>
      <c r="AC1361" s="155">
        <v>0.935691318327974</v>
      </c>
      <c r="AD1361" s="173">
        <v>0.0194368868002309</v>
      </c>
    </row>
    <row r="1362" spans="1:30">
      <c r="A1362" s="175" t="s">
        <v>1085</v>
      </c>
      <c r="B1362" s="214" t="s">
        <v>1845</v>
      </c>
      <c r="C1362" s="214" t="s">
        <v>1363</v>
      </c>
      <c r="D1362" s="153">
        <v>83</v>
      </c>
      <c r="E1362" s="153">
        <v>78</v>
      </c>
      <c r="F1362" s="151">
        <v>85</v>
      </c>
      <c r="G1362" s="151">
        <v>80</v>
      </c>
      <c r="H1362" s="151">
        <v>87</v>
      </c>
      <c r="I1362" s="151">
        <v>82</v>
      </c>
      <c r="J1362" s="172">
        <v>0.9</v>
      </c>
      <c r="K1362" s="154">
        <v>0.939759036144578</v>
      </c>
      <c r="L1362" s="154">
        <v>0.941176470588235</v>
      </c>
      <c r="M1362" s="154">
        <v>0.942528735632184</v>
      </c>
      <c r="N1362" s="207">
        <v>2193</v>
      </c>
      <c r="O1362" s="153">
        <v>2103</v>
      </c>
      <c r="P1362" s="153">
        <v>78</v>
      </c>
      <c r="Q1362" s="151">
        <v>80</v>
      </c>
      <c r="R1362" s="151">
        <v>77</v>
      </c>
      <c r="S1362" s="154">
        <v>0.958960328317373</v>
      </c>
      <c r="T1362" s="154">
        <v>0.939759036144578</v>
      </c>
      <c r="U1362" s="155">
        <v>0.941176470588235</v>
      </c>
      <c r="V1362" s="155">
        <v>0.885057471264368</v>
      </c>
      <c r="W1362" s="173">
        <v>-0.00141743444365694</v>
      </c>
      <c r="X1362" s="158">
        <v>585</v>
      </c>
      <c r="Y1362" s="208">
        <v>541</v>
      </c>
      <c r="Z1362" s="208">
        <v>572</v>
      </c>
      <c r="AA1362" s="208">
        <v>548</v>
      </c>
      <c r="AB1362" s="209">
        <v>0.924786324786325</v>
      </c>
      <c r="AC1362" s="155">
        <v>0.958041958041958</v>
      </c>
      <c r="AD1362" s="173">
        <v>-0.0332556332556332</v>
      </c>
    </row>
    <row r="1363" spans="1:30">
      <c r="A1363" s="175" t="s">
        <v>1085</v>
      </c>
      <c r="B1363" s="214" t="s">
        <v>1845</v>
      </c>
      <c r="C1363" s="214" t="s">
        <v>1364</v>
      </c>
      <c r="D1363" s="153">
        <v>39</v>
      </c>
      <c r="E1363" s="153">
        <v>39</v>
      </c>
      <c r="F1363" s="151">
        <v>42</v>
      </c>
      <c r="G1363" s="151">
        <v>42</v>
      </c>
      <c r="H1363" s="151">
        <v>43</v>
      </c>
      <c r="I1363" s="151">
        <v>43</v>
      </c>
      <c r="J1363" s="172">
        <v>0.9</v>
      </c>
      <c r="K1363" s="154">
        <v>1</v>
      </c>
      <c r="L1363" s="154">
        <v>1</v>
      </c>
      <c r="M1363" s="154">
        <v>1</v>
      </c>
      <c r="N1363" s="207">
        <v>1131</v>
      </c>
      <c r="O1363" s="153">
        <v>1054</v>
      </c>
      <c r="P1363" s="153">
        <v>35</v>
      </c>
      <c r="Q1363" s="151">
        <v>39</v>
      </c>
      <c r="R1363" s="151">
        <v>40</v>
      </c>
      <c r="S1363" s="154">
        <v>0.931918656056587</v>
      </c>
      <c r="T1363" s="154">
        <v>0.897435897435897</v>
      </c>
      <c r="U1363" s="155">
        <v>0.928571428571429</v>
      </c>
      <c r="V1363" s="155">
        <v>0.930232558139535</v>
      </c>
      <c r="W1363" s="173">
        <v>-0.0311355311355311</v>
      </c>
      <c r="X1363" s="158">
        <v>288</v>
      </c>
      <c r="Y1363" s="208">
        <v>265</v>
      </c>
      <c r="Z1363" s="208">
        <v>298</v>
      </c>
      <c r="AA1363" s="208">
        <v>279</v>
      </c>
      <c r="AB1363" s="209">
        <v>0.920138888888889</v>
      </c>
      <c r="AC1363" s="155">
        <v>0.936241610738255</v>
      </c>
      <c r="AD1363" s="173">
        <v>-0.0161027218493662</v>
      </c>
    </row>
    <row r="1364" spans="1:30">
      <c r="A1364" s="175" t="s">
        <v>1085</v>
      </c>
      <c r="B1364" s="214" t="s">
        <v>1845</v>
      </c>
      <c r="C1364" s="214" t="s">
        <v>1365</v>
      </c>
      <c r="D1364" s="153">
        <v>32</v>
      </c>
      <c r="E1364" s="153">
        <v>32</v>
      </c>
      <c r="F1364" s="151">
        <v>35</v>
      </c>
      <c r="G1364" s="151">
        <v>35</v>
      </c>
      <c r="H1364" s="151">
        <v>35</v>
      </c>
      <c r="I1364" s="151">
        <v>35</v>
      </c>
      <c r="J1364" s="172">
        <v>0.9</v>
      </c>
      <c r="K1364" s="154">
        <v>1</v>
      </c>
      <c r="L1364" s="154">
        <v>1</v>
      </c>
      <c r="M1364" s="154">
        <v>1</v>
      </c>
      <c r="N1364" s="207">
        <v>892</v>
      </c>
      <c r="O1364" s="153">
        <v>877</v>
      </c>
      <c r="P1364" s="153">
        <v>31</v>
      </c>
      <c r="Q1364" s="151">
        <v>35</v>
      </c>
      <c r="R1364" s="151">
        <v>35</v>
      </c>
      <c r="S1364" s="154">
        <v>0.983183856502242</v>
      </c>
      <c r="T1364" s="154">
        <v>0.96875</v>
      </c>
      <c r="U1364" s="155">
        <v>1</v>
      </c>
      <c r="V1364" s="155">
        <v>1</v>
      </c>
      <c r="W1364" s="173">
        <v>-0.03125</v>
      </c>
      <c r="X1364" s="158">
        <v>232</v>
      </c>
      <c r="Y1364" s="208">
        <v>231</v>
      </c>
      <c r="Z1364" s="208">
        <v>230</v>
      </c>
      <c r="AA1364" s="208">
        <v>228</v>
      </c>
      <c r="AB1364" s="209">
        <v>0.995689655172414</v>
      </c>
      <c r="AC1364" s="155">
        <v>0.991304347826087</v>
      </c>
      <c r="AD1364" s="173">
        <v>0.00438530734632681</v>
      </c>
    </row>
    <row r="1365" spans="1:30">
      <c r="A1365" s="175" t="s">
        <v>1085</v>
      </c>
      <c r="B1365" s="214" t="s">
        <v>1845</v>
      </c>
      <c r="C1365" s="214" t="s">
        <v>1366</v>
      </c>
      <c r="D1365" s="153">
        <v>23</v>
      </c>
      <c r="E1365" s="153">
        <v>21</v>
      </c>
      <c r="F1365" s="151">
        <v>24</v>
      </c>
      <c r="G1365" s="151">
        <v>22</v>
      </c>
      <c r="H1365" s="151">
        <v>23</v>
      </c>
      <c r="I1365" s="151">
        <v>21</v>
      </c>
      <c r="J1365" s="172">
        <v>0.9</v>
      </c>
      <c r="K1365" s="154">
        <v>0.91304347826087</v>
      </c>
      <c r="L1365" s="154">
        <v>0.916666666666667</v>
      </c>
      <c r="M1365" s="154">
        <v>0.91304347826087</v>
      </c>
      <c r="N1365" s="207">
        <v>603</v>
      </c>
      <c r="O1365" s="153">
        <v>561</v>
      </c>
      <c r="P1365" s="153">
        <v>20</v>
      </c>
      <c r="Q1365" s="151">
        <v>22</v>
      </c>
      <c r="R1365" s="151">
        <v>21</v>
      </c>
      <c r="S1365" s="154">
        <v>0.930348258706468</v>
      </c>
      <c r="T1365" s="154">
        <v>0.869565217391304</v>
      </c>
      <c r="U1365" s="155">
        <v>0.916666666666667</v>
      </c>
      <c r="V1365" s="155">
        <v>0.91304347826087</v>
      </c>
      <c r="W1365" s="173">
        <v>-0.0471014492753623</v>
      </c>
      <c r="X1365" s="158">
        <v>156</v>
      </c>
      <c r="Y1365" s="208">
        <v>144</v>
      </c>
      <c r="Z1365" s="208">
        <v>158</v>
      </c>
      <c r="AA1365" s="208">
        <v>145</v>
      </c>
      <c r="AB1365" s="209">
        <v>0.923076923076923</v>
      </c>
      <c r="AC1365" s="155">
        <v>0.917721518987342</v>
      </c>
      <c r="AD1365" s="173">
        <v>0.00535540408958135</v>
      </c>
    </row>
    <row r="1366" spans="1:30">
      <c r="A1366" s="175" t="s">
        <v>1085</v>
      </c>
      <c r="B1366" s="214" t="s">
        <v>1845</v>
      </c>
      <c r="C1366" s="214" t="s">
        <v>1367</v>
      </c>
      <c r="D1366" s="153">
        <v>35</v>
      </c>
      <c r="E1366" s="153">
        <v>34</v>
      </c>
      <c r="F1366" s="151">
        <v>37</v>
      </c>
      <c r="G1366" s="151">
        <v>36</v>
      </c>
      <c r="H1366" s="151">
        <v>40</v>
      </c>
      <c r="I1366" s="151">
        <v>39</v>
      </c>
      <c r="J1366" s="172">
        <v>0.9</v>
      </c>
      <c r="K1366" s="154">
        <v>0.971428571428571</v>
      </c>
      <c r="L1366" s="154">
        <v>0.972972972972973</v>
      </c>
      <c r="M1366" s="154">
        <v>0.975</v>
      </c>
      <c r="N1366" s="207">
        <v>1000</v>
      </c>
      <c r="O1366" s="153">
        <v>880</v>
      </c>
      <c r="P1366" s="153">
        <v>31</v>
      </c>
      <c r="Q1366" s="151">
        <v>33</v>
      </c>
      <c r="R1366" s="151">
        <v>37</v>
      </c>
      <c r="S1366" s="154">
        <v>0.88</v>
      </c>
      <c r="T1366" s="154">
        <v>0.885714285714286</v>
      </c>
      <c r="U1366" s="155">
        <v>0.891891891891892</v>
      </c>
      <c r="V1366" s="155">
        <v>0.925</v>
      </c>
      <c r="W1366" s="173">
        <v>-0.00617760617760621</v>
      </c>
      <c r="X1366" s="158">
        <v>260</v>
      </c>
      <c r="Y1366" s="208">
        <v>234</v>
      </c>
      <c r="Z1366" s="208">
        <v>263</v>
      </c>
      <c r="AA1366" s="208">
        <v>231</v>
      </c>
      <c r="AB1366" s="209">
        <v>0.9</v>
      </c>
      <c r="AC1366" s="155">
        <v>0.878326996197719</v>
      </c>
      <c r="AD1366" s="173">
        <v>0.0216730038022814</v>
      </c>
    </row>
    <row r="1367" spans="1:30">
      <c r="A1367" s="175" t="s">
        <v>1085</v>
      </c>
      <c r="B1367" s="214" t="s">
        <v>1845</v>
      </c>
      <c r="C1367" s="214" t="s">
        <v>1368</v>
      </c>
      <c r="D1367" s="153">
        <v>0</v>
      </c>
      <c r="E1367" s="153">
        <v>0</v>
      </c>
      <c r="F1367" s="151">
        <v>0</v>
      </c>
      <c r="G1367" s="151">
        <v>0</v>
      </c>
      <c r="H1367" s="151">
        <v>0</v>
      </c>
      <c r="I1367" s="151">
        <v>0</v>
      </c>
      <c r="J1367" s="172">
        <v>0.9</v>
      </c>
      <c r="K1367" s="154">
        <v>0</v>
      </c>
      <c r="L1367" s="154">
        <v>0</v>
      </c>
      <c r="M1367" s="154">
        <v>0</v>
      </c>
      <c r="N1367" s="207">
        <v>0</v>
      </c>
      <c r="O1367" s="153">
        <v>0</v>
      </c>
      <c r="P1367" s="153">
        <v>0</v>
      </c>
      <c r="Q1367" s="151">
        <v>0</v>
      </c>
      <c r="R1367" s="151">
        <v>0</v>
      </c>
      <c r="S1367" s="154">
        <v>0</v>
      </c>
      <c r="T1367" s="154">
        <v>0</v>
      </c>
      <c r="U1367" s="155">
        <v>0</v>
      </c>
      <c r="V1367" s="155">
        <v>0</v>
      </c>
      <c r="W1367" s="173">
        <v>0</v>
      </c>
      <c r="X1367" s="158">
        <v>0</v>
      </c>
      <c r="Y1367" s="208">
        <v>0</v>
      </c>
      <c r="Z1367" s="208">
        <v>0</v>
      </c>
      <c r="AA1367" s="208">
        <v>0</v>
      </c>
      <c r="AB1367" s="209">
        <v>0</v>
      </c>
      <c r="AC1367" s="155">
        <v>0</v>
      </c>
      <c r="AD1367" s="173">
        <v>0</v>
      </c>
    </row>
    <row r="1368" spans="1:30">
      <c r="A1368" s="175" t="s">
        <v>1085</v>
      </c>
      <c r="B1368" s="214" t="s">
        <v>1845</v>
      </c>
      <c r="C1368" s="214" t="s">
        <v>1369</v>
      </c>
      <c r="D1368" s="153">
        <v>35</v>
      </c>
      <c r="E1368" s="153">
        <v>35</v>
      </c>
      <c r="F1368" s="151">
        <v>41</v>
      </c>
      <c r="G1368" s="151">
        <v>36</v>
      </c>
      <c r="H1368" s="151">
        <v>43</v>
      </c>
      <c r="I1368" s="151">
        <v>43</v>
      </c>
      <c r="J1368" s="172">
        <v>0.9</v>
      </c>
      <c r="K1368" s="154">
        <v>1</v>
      </c>
      <c r="L1368" s="154">
        <v>0.878048780487805</v>
      </c>
      <c r="M1368" s="154">
        <v>1</v>
      </c>
      <c r="N1368" s="207">
        <v>1106</v>
      </c>
      <c r="O1368" s="153">
        <v>1028</v>
      </c>
      <c r="P1368" s="153">
        <v>33</v>
      </c>
      <c r="Q1368" s="151">
        <v>35</v>
      </c>
      <c r="R1368" s="151">
        <v>41</v>
      </c>
      <c r="S1368" s="154">
        <v>0.929475587703436</v>
      </c>
      <c r="T1368" s="154">
        <v>0.942857142857143</v>
      </c>
      <c r="U1368" s="155">
        <v>0.853658536585366</v>
      </c>
      <c r="V1368" s="155">
        <v>0.953488372093023</v>
      </c>
      <c r="W1368" s="173">
        <v>0.089198606271777</v>
      </c>
      <c r="X1368" s="158">
        <v>286</v>
      </c>
      <c r="Y1368" s="208">
        <v>260</v>
      </c>
      <c r="Z1368" s="208">
        <v>292</v>
      </c>
      <c r="AA1368" s="208">
        <v>283</v>
      </c>
      <c r="AB1368" s="209">
        <v>0.909090909090909</v>
      </c>
      <c r="AC1368" s="155">
        <v>0.969178082191781</v>
      </c>
      <c r="AD1368" s="173">
        <v>-0.0600871731008717</v>
      </c>
    </row>
    <row r="1369" spans="1:30">
      <c r="A1369" s="175" t="s">
        <v>1085</v>
      </c>
      <c r="B1369" s="214" t="s">
        <v>1846</v>
      </c>
      <c r="C1369" s="214" t="s">
        <v>1370</v>
      </c>
      <c r="D1369" s="153">
        <v>34</v>
      </c>
      <c r="E1369" s="153">
        <v>33</v>
      </c>
      <c r="F1369" s="151">
        <v>40</v>
      </c>
      <c r="G1369" s="151">
        <v>39</v>
      </c>
      <c r="H1369" s="151">
        <v>40</v>
      </c>
      <c r="I1369" s="151">
        <v>40</v>
      </c>
      <c r="J1369" s="172">
        <v>0.9</v>
      </c>
      <c r="K1369" s="154">
        <v>0.970588235294118</v>
      </c>
      <c r="L1369" s="154">
        <v>0.975</v>
      </c>
      <c r="M1369" s="154">
        <v>1</v>
      </c>
      <c r="N1369" s="207">
        <v>1039</v>
      </c>
      <c r="O1369" s="153">
        <v>1002</v>
      </c>
      <c r="P1369" s="153">
        <v>31</v>
      </c>
      <c r="Q1369" s="151">
        <v>38</v>
      </c>
      <c r="R1369" s="151">
        <v>40</v>
      </c>
      <c r="S1369" s="154">
        <v>0.964388835418672</v>
      </c>
      <c r="T1369" s="154">
        <v>0.911764705882353</v>
      </c>
      <c r="U1369" s="155">
        <v>0.95</v>
      </c>
      <c r="V1369" s="155">
        <v>1</v>
      </c>
      <c r="W1369" s="173">
        <v>-0.038235294117647</v>
      </c>
      <c r="X1369" s="158">
        <v>267</v>
      </c>
      <c r="Y1369" s="208">
        <v>258</v>
      </c>
      <c r="Z1369" s="208">
        <v>274</v>
      </c>
      <c r="AA1369" s="208">
        <v>263</v>
      </c>
      <c r="AB1369" s="209">
        <v>0.966292134831461</v>
      </c>
      <c r="AC1369" s="155">
        <v>0.95985401459854</v>
      </c>
      <c r="AD1369" s="173">
        <v>0.00643812023292056</v>
      </c>
    </row>
    <row r="1370" spans="1:30">
      <c r="A1370" s="175" t="s">
        <v>1085</v>
      </c>
      <c r="B1370" s="214" t="s">
        <v>1846</v>
      </c>
      <c r="C1370" s="214" t="s">
        <v>1371</v>
      </c>
      <c r="D1370" s="153">
        <v>27</v>
      </c>
      <c r="E1370" s="153">
        <v>26</v>
      </c>
      <c r="F1370" s="151">
        <v>28</v>
      </c>
      <c r="G1370" s="151">
        <v>28</v>
      </c>
      <c r="H1370" s="151">
        <v>33</v>
      </c>
      <c r="I1370" s="151">
        <v>33</v>
      </c>
      <c r="J1370" s="172">
        <v>0.9</v>
      </c>
      <c r="K1370" s="154">
        <v>0.962962962962963</v>
      </c>
      <c r="L1370" s="154">
        <v>1</v>
      </c>
      <c r="M1370" s="154">
        <v>1</v>
      </c>
      <c r="N1370" s="207">
        <v>824</v>
      </c>
      <c r="O1370" s="153">
        <v>731</v>
      </c>
      <c r="P1370" s="153">
        <v>23</v>
      </c>
      <c r="Q1370" s="151">
        <v>28</v>
      </c>
      <c r="R1370" s="151">
        <v>32</v>
      </c>
      <c r="S1370" s="154">
        <v>0.887135922330097</v>
      </c>
      <c r="T1370" s="154">
        <v>0.851851851851852</v>
      </c>
      <c r="U1370" s="155">
        <v>1</v>
      </c>
      <c r="V1370" s="155">
        <v>0.96969696969697</v>
      </c>
      <c r="W1370" s="173">
        <v>-0.148148148148148</v>
      </c>
      <c r="X1370" s="158">
        <v>211</v>
      </c>
      <c r="Y1370" s="208">
        <v>199</v>
      </c>
      <c r="Z1370" s="208">
        <v>215</v>
      </c>
      <c r="AA1370" s="208">
        <v>192</v>
      </c>
      <c r="AB1370" s="209">
        <v>0.943127962085308</v>
      </c>
      <c r="AC1370" s="155">
        <v>0.893023255813953</v>
      </c>
      <c r="AD1370" s="173">
        <v>0.0501047062713545</v>
      </c>
    </row>
    <row r="1371" spans="1:30">
      <c r="A1371" s="175" t="s">
        <v>1085</v>
      </c>
      <c r="B1371" s="214" t="s">
        <v>1846</v>
      </c>
      <c r="C1371" s="214" t="s">
        <v>1372</v>
      </c>
      <c r="D1371" s="153">
        <v>0</v>
      </c>
      <c r="E1371" s="153">
        <v>0</v>
      </c>
      <c r="F1371" s="151">
        <v>0</v>
      </c>
      <c r="G1371" s="151">
        <v>0</v>
      </c>
      <c r="H1371" s="151">
        <v>0</v>
      </c>
      <c r="I1371" s="151">
        <v>0</v>
      </c>
      <c r="J1371" s="172">
        <v>0.9</v>
      </c>
      <c r="K1371" s="154">
        <v>0</v>
      </c>
      <c r="L1371" s="154">
        <v>0</v>
      </c>
      <c r="M1371" s="154">
        <v>0</v>
      </c>
      <c r="N1371" s="207">
        <v>0</v>
      </c>
      <c r="O1371" s="153">
        <v>0</v>
      </c>
      <c r="P1371" s="153">
        <v>0</v>
      </c>
      <c r="Q1371" s="151">
        <v>0</v>
      </c>
      <c r="R1371" s="151">
        <v>0</v>
      </c>
      <c r="S1371" s="154">
        <v>0</v>
      </c>
      <c r="T1371" s="154">
        <v>0</v>
      </c>
      <c r="U1371" s="155">
        <v>0</v>
      </c>
      <c r="V1371" s="155">
        <v>0</v>
      </c>
      <c r="W1371" s="173">
        <v>0</v>
      </c>
      <c r="X1371" s="158">
        <v>0</v>
      </c>
      <c r="Y1371" s="208">
        <v>0</v>
      </c>
      <c r="Z1371" s="208">
        <v>0</v>
      </c>
      <c r="AA1371" s="208">
        <v>0</v>
      </c>
      <c r="AB1371" s="209">
        <v>0</v>
      </c>
      <c r="AC1371" s="155">
        <v>0</v>
      </c>
      <c r="AD1371" s="173">
        <v>0</v>
      </c>
    </row>
    <row r="1372" spans="1:30">
      <c r="A1372" s="175" t="s">
        <v>1085</v>
      </c>
      <c r="B1372" s="214" t="s">
        <v>1846</v>
      </c>
      <c r="C1372" s="214" t="s">
        <v>1373</v>
      </c>
      <c r="D1372" s="153">
        <v>13</v>
      </c>
      <c r="E1372" s="153">
        <v>13</v>
      </c>
      <c r="F1372" s="151">
        <v>14</v>
      </c>
      <c r="G1372" s="151">
        <v>14</v>
      </c>
      <c r="H1372" s="151">
        <v>12</v>
      </c>
      <c r="I1372" s="151">
        <v>12</v>
      </c>
      <c r="J1372" s="172">
        <v>0.9</v>
      </c>
      <c r="K1372" s="154">
        <v>1</v>
      </c>
      <c r="L1372" s="154">
        <v>1</v>
      </c>
      <c r="M1372" s="154">
        <v>1</v>
      </c>
      <c r="N1372" s="207">
        <v>351</v>
      </c>
      <c r="O1372" s="153">
        <v>305</v>
      </c>
      <c r="P1372" s="153">
        <v>11</v>
      </c>
      <c r="Q1372" s="151">
        <v>11</v>
      </c>
      <c r="R1372" s="151">
        <v>10</v>
      </c>
      <c r="S1372" s="154">
        <v>0.868945868945869</v>
      </c>
      <c r="T1372" s="154">
        <v>0.846153846153846</v>
      </c>
      <c r="U1372" s="155">
        <v>0.785714285714286</v>
      </c>
      <c r="V1372" s="155">
        <v>0.833333333333333</v>
      </c>
      <c r="W1372" s="173">
        <v>0.0604395604395604</v>
      </c>
      <c r="X1372" s="158">
        <v>91</v>
      </c>
      <c r="Y1372" s="208">
        <v>76</v>
      </c>
      <c r="Z1372" s="208">
        <v>100</v>
      </c>
      <c r="AA1372" s="208">
        <v>87</v>
      </c>
      <c r="AB1372" s="209">
        <v>0.835164835164835</v>
      </c>
      <c r="AC1372" s="155">
        <v>0.87</v>
      </c>
      <c r="AD1372" s="173">
        <v>-0.0348351648351648</v>
      </c>
    </row>
    <row r="1373" spans="1:30">
      <c r="A1373" s="175" t="s">
        <v>1085</v>
      </c>
      <c r="B1373" s="214" t="s">
        <v>1846</v>
      </c>
      <c r="C1373" s="214" t="s">
        <v>1374</v>
      </c>
      <c r="D1373" s="153">
        <v>24</v>
      </c>
      <c r="E1373" s="153">
        <v>24</v>
      </c>
      <c r="F1373" s="151">
        <v>25</v>
      </c>
      <c r="G1373" s="151">
        <v>25</v>
      </c>
      <c r="H1373" s="151">
        <v>30</v>
      </c>
      <c r="I1373" s="151">
        <v>30</v>
      </c>
      <c r="J1373" s="172">
        <v>0.9</v>
      </c>
      <c r="K1373" s="154">
        <v>1</v>
      </c>
      <c r="L1373" s="154">
        <v>1</v>
      </c>
      <c r="M1373" s="154">
        <v>1</v>
      </c>
      <c r="N1373" s="207">
        <v>762</v>
      </c>
      <c r="O1373" s="153">
        <v>722</v>
      </c>
      <c r="P1373" s="153">
        <v>23</v>
      </c>
      <c r="Q1373" s="151">
        <v>22</v>
      </c>
      <c r="R1373" s="151">
        <v>30</v>
      </c>
      <c r="S1373" s="154">
        <v>0.94750656167979</v>
      </c>
      <c r="T1373" s="154">
        <v>0.958333333333333</v>
      </c>
      <c r="U1373" s="155">
        <v>0.88</v>
      </c>
      <c r="V1373" s="155">
        <v>1</v>
      </c>
      <c r="W1373" s="173">
        <v>0.0783333333333334</v>
      </c>
      <c r="X1373" s="158">
        <v>196</v>
      </c>
      <c r="Y1373" s="208">
        <v>185</v>
      </c>
      <c r="Z1373" s="208">
        <v>199</v>
      </c>
      <c r="AA1373" s="208">
        <v>188</v>
      </c>
      <c r="AB1373" s="209">
        <v>0.943877551020408</v>
      </c>
      <c r="AC1373" s="155">
        <v>0.944723618090452</v>
      </c>
      <c r="AD1373" s="173">
        <v>-0.000846067070044088</v>
      </c>
    </row>
    <row r="1374" spans="1:30">
      <c r="A1374" s="175" t="s">
        <v>1085</v>
      </c>
      <c r="B1374" s="214" t="s">
        <v>1846</v>
      </c>
      <c r="C1374" s="214" t="s">
        <v>1375</v>
      </c>
      <c r="D1374" s="153">
        <v>0</v>
      </c>
      <c r="E1374" s="153">
        <v>0</v>
      </c>
      <c r="F1374" s="151">
        <v>0</v>
      </c>
      <c r="G1374" s="151">
        <v>0</v>
      </c>
      <c r="H1374" s="151">
        <v>0</v>
      </c>
      <c r="I1374" s="151">
        <v>0</v>
      </c>
      <c r="J1374" s="172">
        <v>0.9</v>
      </c>
      <c r="K1374" s="154">
        <v>0</v>
      </c>
      <c r="L1374" s="154">
        <v>0</v>
      </c>
      <c r="M1374" s="154">
        <v>0</v>
      </c>
      <c r="N1374" s="207">
        <v>0</v>
      </c>
      <c r="O1374" s="153">
        <v>0</v>
      </c>
      <c r="P1374" s="153">
        <v>0</v>
      </c>
      <c r="Q1374" s="151">
        <v>0</v>
      </c>
      <c r="R1374" s="151">
        <v>0</v>
      </c>
      <c r="S1374" s="154">
        <v>0</v>
      </c>
      <c r="T1374" s="154">
        <v>0</v>
      </c>
      <c r="U1374" s="155">
        <v>0</v>
      </c>
      <c r="V1374" s="155">
        <v>0</v>
      </c>
      <c r="W1374" s="173">
        <v>0</v>
      </c>
      <c r="X1374" s="158">
        <v>0</v>
      </c>
      <c r="Y1374" s="208">
        <v>0</v>
      </c>
      <c r="Z1374" s="208">
        <v>0</v>
      </c>
      <c r="AA1374" s="208">
        <v>0</v>
      </c>
      <c r="AB1374" s="209">
        <v>0</v>
      </c>
      <c r="AC1374" s="155">
        <v>0</v>
      </c>
      <c r="AD1374" s="173">
        <v>0</v>
      </c>
    </row>
    <row r="1375" spans="1:30">
      <c r="A1375" s="175" t="s">
        <v>1085</v>
      </c>
      <c r="B1375" s="214" t="s">
        <v>1846</v>
      </c>
      <c r="C1375" s="214" t="s">
        <v>1376</v>
      </c>
      <c r="D1375" s="153">
        <v>19</v>
      </c>
      <c r="E1375" s="153">
        <v>17</v>
      </c>
      <c r="F1375" s="151">
        <v>21</v>
      </c>
      <c r="G1375" s="151">
        <v>18</v>
      </c>
      <c r="H1375" s="151">
        <v>23</v>
      </c>
      <c r="I1375" s="151">
        <v>21</v>
      </c>
      <c r="J1375" s="172">
        <v>0.9</v>
      </c>
      <c r="K1375" s="154">
        <v>0.894736842105263</v>
      </c>
      <c r="L1375" s="154">
        <v>0.857142857142857</v>
      </c>
      <c r="M1375" s="154">
        <v>0.91304347826087</v>
      </c>
      <c r="N1375" s="207">
        <v>616</v>
      </c>
      <c r="O1375" s="153">
        <v>578</v>
      </c>
      <c r="P1375" s="153">
        <v>16</v>
      </c>
      <c r="Q1375" s="151">
        <v>18</v>
      </c>
      <c r="R1375" s="151">
        <v>21</v>
      </c>
      <c r="S1375" s="154">
        <v>0.938311688311688</v>
      </c>
      <c r="T1375" s="154">
        <v>0.842105263157895</v>
      </c>
      <c r="U1375" s="155">
        <v>0.857142857142857</v>
      </c>
      <c r="V1375" s="155">
        <v>0.91304347826087</v>
      </c>
      <c r="W1375" s="173">
        <v>-0.0150375939849624</v>
      </c>
      <c r="X1375" s="158">
        <v>152</v>
      </c>
      <c r="Y1375" s="208">
        <v>138</v>
      </c>
      <c r="Z1375" s="208">
        <v>159</v>
      </c>
      <c r="AA1375" s="208">
        <v>154</v>
      </c>
      <c r="AB1375" s="209">
        <v>0.907894736842105</v>
      </c>
      <c r="AC1375" s="155">
        <v>0.968553459119497</v>
      </c>
      <c r="AD1375" s="173">
        <v>-0.0606587222773916</v>
      </c>
    </row>
    <row r="1376" spans="1:30">
      <c r="A1376" s="175" t="s">
        <v>1085</v>
      </c>
      <c r="B1376" s="214" t="s">
        <v>1846</v>
      </c>
      <c r="C1376" s="214" t="s">
        <v>1377</v>
      </c>
      <c r="D1376" s="153">
        <v>34</v>
      </c>
      <c r="E1376" s="153">
        <v>34</v>
      </c>
      <c r="F1376" s="151">
        <v>43</v>
      </c>
      <c r="G1376" s="151">
        <v>43</v>
      </c>
      <c r="H1376" s="151">
        <v>41</v>
      </c>
      <c r="I1376" s="151">
        <v>41</v>
      </c>
      <c r="J1376" s="172">
        <v>0.9</v>
      </c>
      <c r="K1376" s="154">
        <v>1</v>
      </c>
      <c r="L1376" s="154">
        <v>1</v>
      </c>
      <c r="M1376" s="154">
        <v>1</v>
      </c>
      <c r="N1376" s="207">
        <v>1032</v>
      </c>
      <c r="O1376" s="153">
        <v>973</v>
      </c>
      <c r="P1376" s="153">
        <v>33</v>
      </c>
      <c r="Q1376" s="151">
        <v>41</v>
      </c>
      <c r="R1376" s="151">
        <v>39</v>
      </c>
      <c r="S1376" s="154">
        <v>0.942829457364341</v>
      </c>
      <c r="T1376" s="154">
        <v>0.970588235294118</v>
      </c>
      <c r="U1376" s="155">
        <v>0.953488372093023</v>
      </c>
      <c r="V1376" s="155">
        <v>0.951219512195122</v>
      </c>
      <c r="W1376" s="173">
        <v>0.0170998632010944</v>
      </c>
      <c r="X1376" s="158">
        <v>272</v>
      </c>
      <c r="Y1376" s="208">
        <v>264</v>
      </c>
      <c r="Z1376" s="208">
        <v>270</v>
      </c>
      <c r="AA1376" s="208">
        <v>260</v>
      </c>
      <c r="AB1376" s="209">
        <v>0.970588235294118</v>
      </c>
      <c r="AC1376" s="155">
        <v>0.962962962962963</v>
      </c>
      <c r="AD1376" s="173">
        <v>0.00762527233115473</v>
      </c>
    </row>
    <row r="1377" spans="1:30">
      <c r="A1377" s="175" t="s">
        <v>1085</v>
      </c>
      <c r="B1377" s="214" t="s">
        <v>1846</v>
      </c>
      <c r="C1377" s="214" t="s">
        <v>1378</v>
      </c>
      <c r="D1377" s="153">
        <v>17</v>
      </c>
      <c r="E1377" s="153">
        <v>17</v>
      </c>
      <c r="F1377" s="151">
        <v>21</v>
      </c>
      <c r="G1377" s="151">
        <v>21</v>
      </c>
      <c r="H1377" s="151">
        <v>25</v>
      </c>
      <c r="I1377" s="151">
        <v>25</v>
      </c>
      <c r="J1377" s="172">
        <v>0.9</v>
      </c>
      <c r="K1377" s="154">
        <v>1</v>
      </c>
      <c r="L1377" s="154">
        <v>1</v>
      </c>
      <c r="M1377" s="154">
        <v>1</v>
      </c>
      <c r="N1377" s="207">
        <v>609</v>
      </c>
      <c r="O1377" s="153">
        <v>603</v>
      </c>
      <c r="P1377" s="153">
        <v>17</v>
      </c>
      <c r="Q1377" s="151">
        <v>21</v>
      </c>
      <c r="R1377" s="151">
        <v>25</v>
      </c>
      <c r="S1377" s="154">
        <v>0.990147783251232</v>
      </c>
      <c r="T1377" s="154">
        <v>1</v>
      </c>
      <c r="U1377" s="155">
        <v>1</v>
      </c>
      <c r="V1377" s="155">
        <v>1</v>
      </c>
      <c r="W1377" s="173">
        <v>0</v>
      </c>
      <c r="X1377" s="158">
        <v>152</v>
      </c>
      <c r="Y1377" s="208">
        <v>151</v>
      </c>
      <c r="Z1377" s="208">
        <v>161</v>
      </c>
      <c r="AA1377" s="208">
        <v>159</v>
      </c>
      <c r="AB1377" s="209">
        <v>0.993421052631579</v>
      </c>
      <c r="AC1377" s="155">
        <v>0.987577639751553</v>
      </c>
      <c r="AD1377" s="173">
        <v>0.00584341288002621</v>
      </c>
    </row>
    <row r="1378" spans="1:30">
      <c r="A1378" s="175" t="s">
        <v>1085</v>
      </c>
      <c r="B1378" s="214" t="s">
        <v>1846</v>
      </c>
      <c r="C1378" s="214" t="s">
        <v>1379</v>
      </c>
      <c r="D1378" s="153">
        <v>20</v>
      </c>
      <c r="E1378" s="153">
        <v>19</v>
      </c>
      <c r="F1378" s="151">
        <v>25</v>
      </c>
      <c r="G1378" s="151">
        <v>24</v>
      </c>
      <c r="H1378" s="151">
        <v>26</v>
      </c>
      <c r="I1378" s="151">
        <v>26</v>
      </c>
      <c r="J1378" s="172">
        <v>0.9</v>
      </c>
      <c r="K1378" s="154">
        <v>0.95</v>
      </c>
      <c r="L1378" s="154">
        <v>0.96</v>
      </c>
      <c r="M1378" s="154">
        <v>1</v>
      </c>
      <c r="N1378" s="207">
        <v>656</v>
      </c>
      <c r="O1378" s="153">
        <v>627</v>
      </c>
      <c r="P1378" s="153">
        <v>19</v>
      </c>
      <c r="Q1378" s="151">
        <v>23</v>
      </c>
      <c r="R1378" s="151">
        <v>26</v>
      </c>
      <c r="S1378" s="154">
        <v>0.955792682926829</v>
      </c>
      <c r="T1378" s="154">
        <v>0.95</v>
      </c>
      <c r="U1378" s="155">
        <v>0.92</v>
      </c>
      <c r="V1378" s="155">
        <v>1</v>
      </c>
      <c r="W1378" s="173">
        <v>0.0299999999999999</v>
      </c>
      <c r="X1378" s="158">
        <v>175</v>
      </c>
      <c r="Y1378" s="208">
        <v>166</v>
      </c>
      <c r="Z1378" s="208">
        <v>170</v>
      </c>
      <c r="AA1378" s="208">
        <v>164</v>
      </c>
      <c r="AB1378" s="209">
        <v>0.948571428571429</v>
      </c>
      <c r="AC1378" s="155">
        <v>0.964705882352941</v>
      </c>
      <c r="AD1378" s="173">
        <v>-0.0161344537815126</v>
      </c>
    </row>
    <row r="1379" spans="1:30">
      <c r="A1379" s="175" t="s">
        <v>1085</v>
      </c>
      <c r="B1379" s="214" t="s">
        <v>1846</v>
      </c>
      <c r="C1379" s="214" t="s">
        <v>1380</v>
      </c>
      <c r="D1379" s="153">
        <v>8</v>
      </c>
      <c r="E1379" s="153">
        <v>8</v>
      </c>
      <c r="F1379" s="151">
        <v>10</v>
      </c>
      <c r="G1379" s="151">
        <v>10</v>
      </c>
      <c r="H1379" s="151">
        <v>10</v>
      </c>
      <c r="I1379" s="151">
        <v>10</v>
      </c>
      <c r="J1379" s="172">
        <v>0.9</v>
      </c>
      <c r="K1379" s="154">
        <v>1</v>
      </c>
      <c r="L1379" s="154">
        <v>1</v>
      </c>
      <c r="M1379" s="154">
        <v>1</v>
      </c>
      <c r="N1379" s="207">
        <v>252</v>
      </c>
      <c r="O1379" s="153">
        <v>240</v>
      </c>
      <c r="P1379" s="153">
        <v>8</v>
      </c>
      <c r="Q1379" s="151">
        <v>9</v>
      </c>
      <c r="R1379" s="151">
        <v>9</v>
      </c>
      <c r="S1379" s="154">
        <v>0.952380952380952</v>
      </c>
      <c r="T1379" s="154">
        <v>1</v>
      </c>
      <c r="U1379" s="155">
        <v>0.9</v>
      </c>
      <c r="V1379" s="155">
        <v>0.9</v>
      </c>
      <c r="W1379" s="173">
        <v>0.1</v>
      </c>
      <c r="X1379" s="158">
        <v>65</v>
      </c>
      <c r="Y1379" s="208">
        <v>61</v>
      </c>
      <c r="Z1379" s="208">
        <v>65</v>
      </c>
      <c r="AA1379" s="208">
        <v>64</v>
      </c>
      <c r="AB1379" s="209">
        <v>0.938461538461538</v>
      </c>
      <c r="AC1379" s="155">
        <v>0.984615384615385</v>
      </c>
      <c r="AD1379" s="173">
        <v>-0.0461538461538462</v>
      </c>
    </row>
    <row r="1380" spans="1:30">
      <c r="A1380" s="175" t="s">
        <v>1085</v>
      </c>
      <c r="B1380" s="214" t="s">
        <v>1846</v>
      </c>
      <c r="C1380" s="214" t="s">
        <v>1381</v>
      </c>
      <c r="D1380" s="153">
        <v>30</v>
      </c>
      <c r="E1380" s="153">
        <v>30</v>
      </c>
      <c r="F1380" s="151">
        <v>31</v>
      </c>
      <c r="G1380" s="151">
        <v>31</v>
      </c>
      <c r="H1380" s="151">
        <v>31</v>
      </c>
      <c r="I1380" s="151">
        <v>31</v>
      </c>
      <c r="J1380" s="172">
        <v>0.9</v>
      </c>
      <c r="K1380" s="154">
        <v>1</v>
      </c>
      <c r="L1380" s="154">
        <v>1</v>
      </c>
      <c r="M1380" s="154">
        <v>1</v>
      </c>
      <c r="N1380" s="207">
        <v>849</v>
      </c>
      <c r="O1380" s="153">
        <v>810</v>
      </c>
      <c r="P1380" s="153">
        <v>28</v>
      </c>
      <c r="Q1380" s="151">
        <v>31</v>
      </c>
      <c r="R1380" s="151">
        <v>30</v>
      </c>
      <c r="S1380" s="154">
        <v>0.954063604240283</v>
      </c>
      <c r="T1380" s="154">
        <v>0.933333333333333</v>
      </c>
      <c r="U1380" s="155">
        <v>1</v>
      </c>
      <c r="V1380" s="155">
        <v>0.967741935483871</v>
      </c>
      <c r="W1380" s="173">
        <v>-0.0666666666666667</v>
      </c>
      <c r="X1380" s="158">
        <v>216</v>
      </c>
      <c r="Y1380" s="208">
        <v>207</v>
      </c>
      <c r="Z1380" s="208">
        <v>221</v>
      </c>
      <c r="AA1380" s="208">
        <v>208</v>
      </c>
      <c r="AB1380" s="209">
        <v>0.958333333333333</v>
      </c>
      <c r="AC1380" s="155">
        <v>0.941176470588235</v>
      </c>
      <c r="AD1380" s="173">
        <v>0.0171568627450981</v>
      </c>
    </row>
    <row r="1381" spans="1:30">
      <c r="A1381" s="175" t="s">
        <v>1085</v>
      </c>
      <c r="B1381" s="214" t="s">
        <v>1846</v>
      </c>
      <c r="C1381" s="214" t="s">
        <v>1382</v>
      </c>
      <c r="D1381" s="153">
        <v>39</v>
      </c>
      <c r="E1381" s="153">
        <v>39</v>
      </c>
      <c r="F1381" s="151">
        <v>41</v>
      </c>
      <c r="G1381" s="151">
        <v>41</v>
      </c>
      <c r="H1381" s="151">
        <v>44</v>
      </c>
      <c r="I1381" s="151">
        <v>44</v>
      </c>
      <c r="J1381" s="172">
        <v>0.9</v>
      </c>
      <c r="K1381" s="154">
        <v>1</v>
      </c>
      <c r="L1381" s="154">
        <v>1</v>
      </c>
      <c r="M1381" s="154">
        <v>1</v>
      </c>
      <c r="N1381" s="207">
        <v>1149</v>
      </c>
      <c r="O1381" s="153">
        <v>1071</v>
      </c>
      <c r="P1381" s="153">
        <v>37</v>
      </c>
      <c r="Q1381" s="151">
        <v>39</v>
      </c>
      <c r="R1381" s="151">
        <v>43</v>
      </c>
      <c r="S1381" s="154">
        <v>0.932114882506527</v>
      </c>
      <c r="T1381" s="154">
        <v>0.948717948717949</v>
      </c>
      <c r="U1381" s="155">
        <v>0.951219512195122</v>
      </c>
      <c r="V1381" s="155">
        <v>0.977272727272727</v>
      </c>
      <c r="W1381" s="173">
        <v>-0.00250156347717323</v>
      </c>
      <c r="X1381" s="158">
        <v>290</v>
      </c>
      <c r="Y1381" s="208">
        <v>269</v>
      </c>
      <c r="Z1381" s="208">
        <v>297</v>
      </c>
      <c r="AA1381" s="208">
        <v>271</v>
      </c>
      <c r="AB1381" s="209">
        <v>0.927586206896552</v>
      </c>
      <c r="AC1381" s="155">
        <v>0.912457912457912</v>
      </c>
      <c r="AD1381" s="173">
        <v>0.0151282944386393</v>
      </c>
    </row>
    <row r="1382" spans="1:30">
      <c r="A1382" s="175" t="s">
        <v>1085</v>
      </c>
      <c r="B1382" s="214" t="s">
        <v>1846</v>
      </c>
      <c r="C1382" s="214" t="s">
        <v>1383</v>
      </c>
      <c r="D1382" s="153">
        <v>15</v>
      </c>
      <c r="E1382" s="153">
        <v>15</v>
      </c>
      <c r="F1382" s="151">
        <v>18</v>
      </c>
      <c r="G1382" s="151">
        <v>18</v>
      </c>
      <c r="H1382" s="151">
        <v>20</v>
      </c>
      <c r="I1382" s="151">
        <v>20</v>
      </c>
      <c r="J1382" s="172">
        <v>0.9</v>
      </c>
      <c r="K1382" s="154">
        <v>1</v>
      </c>
      <c r="L1382" s="154">
        <v>1</v>
      </c>
      <c r="M1382" s="154">
        <v>1</v>
      </c>
      <c r="N1382" s="207">
        <v>471</v>
      </c>
      <c r="O1382" s="153">
        <v>471</v>
      </c>
      <c r="P1382" s="153">
        <v>15</v>
      </c>
      <c r="Q1382" s="151">
        <v>18</v>
      </c>
      <c r="R1382" s="151">
        <v>20</v>
      </c>
      <c r="S1382" s="154">
        <v>1</v>
      </c>
      <c r="T1382" s="154">
        <v>1</v>
      </c>
      <c r="U1382" s="155">
        <v>1</v>
      </c>
      <c r="V1382" s="155">
        <v>1</v>
      </c>
      <c r="W1382" s="173">
        <v>0</v>
      </c>
      <c r="X1382" s="158">
        <v>122</v>
      </c>
      <c r="Y1382" s="208">
        <v>122</v>
      </c>
      <c r="Z1382" s="208">
        <v>122</v>
      </c>
      <c r="AA1382" s="208">
        <v>122</v>
      </c>
      <c r="AB1382" s="209">
        <v>1</v>
      </c>
      <c r="AC1382" s="155">
        <v>1</v>
      </c>
      <c r="AD1382" s="173">
        <v>0</v>
      </c>
    </row>
    <row r="1383" spans="1:30">
      <c r="A1383" s="175" t="s">
        <v>1085</v>
      </c>
      <c r="B1383" s="214" t="s">
        <v>1846</v>
      </c>
      <c r="C1383" s="214" t="s">
        <v>1384</v>
      </c>
      <c r="D1383" s="153">
        <v>21</v>
      </c>
      <c r="E1383" s="153">
        <v>21</v>
      </c>
      <c r="F1383" s="151">
        <v>23</v>
      </c>
      <c r="G1383" s="151">
        <v>23</v>
      </c>
      <c r="H1383" s="151">
        <v>26</v>
      </c>
      <c r="I1383" s="151">
        <v>26</v>
      </c>
      <c r="J1383" s="172">
        <v>0.9</v>
      </c>
      <c r="K1383" s="154">
        <v>1</v>
      </c>
      <c r="L1383" s="154">
        <v>1</v>
      </c>
      <c r="M1383" s="154">
        <v>1</v>
      </c>
      <c r="N1383" s="207">
        <v>635</v>
      </c>
      <c r="O1383" s="153">
        <v>601</v>
      </c>
      <c r="P1383" s="153">
        <v>21</v>
      </c>
      <c r="Q1383" s="151">
        <v>21</v>
      </c>
      <c r="R1383" s="151">
        <v>24</v>
      </c>
      <c r="S1383" s="154">
        <v>0.946456692913386</v>
      </c>
      <c r="T1383" s="154">
        <v>1</v>
      </c>
      <c r="U1383" s="155">
        <v>0.91304347826087</v>
      </c>
      <c r="V1383" s="155">
        <v>0.923076923076923</v>
      </c>
      <c r="W1383" s="173">
        <v>0.0869565217391305</v>
      </c>
      <c r="X1383" s="158">
        <v>164</v>
      </c>
      <c r="Y1383" s="208">
        <v>156</v>
      </c>
      <c r="Z1383" s="208">
        <v>165</v>
      </c>
      <c r="AA1383" s="208">
        <v>154</v>
      </c>
      <c r="AB1383" s="209">
        <v>0.951219512195122</v>
      </c>
      <c r="AC1383" s="155">
        <v>0.933333333333333</v>
      </c>
      <c r="AD1383" s="173">
        <v>0.0178861788617886</v>
      </c>
    </row>
    <row r="1384" spans="1:30">
      <c r="A1384" s="175" t="s">
        <v>1085</v>
      </c>
      <c r="B1384" s="214" t="s">
        <v>1846</v>
      </c>
      <c r="C1384" s="214" t="s">
        <v>1385</v>
      </c>
      <c r="D1384" s="153">
        <v>25</v>
      </c>
      <c r="E1384" s="153">
        <v>23</v>
      </c>
      <c r="F1384" s="151">
        <v>28</v>
      </c>
      <c r="G1384" s="151">
        <v>27</v>
      </c>
      <c r="H1384" s="151">
        <v>30</v>
      </c>
      <c r="I1384" s="151">
        <v>30</v>
      </c>
      <c r="J1384" s="172">
        <v>0.9</v>
      </c>
      <c r="K1384" s="154">
        <v>0.92</v>
      </c>
      <c r="L1384" s="154">
        <v>0.964285714285714</v>
      </c>
      <c r="M1384" s="154">
        <v>1</v>
      </c>
      <c r="N1384" s="207">
        <v>783</v>
      </c>
      <c r="O1384" s="153">
        <v>735</v>
      </c>
      <c r="P1384" s="153">
        <v>22</v>
      </c>
      <c r="Q1384" s="151">
        <v>27</v>
      </c>
      <c r="R1384" s="151">
        <v>29</v>
      </c>
      <c r="S1384" s="154">
        <v>0.938697318007663</v>
      </c>
      <c r="T1384" s="154">
        <v>0.88</v>
      </c>
      <c r="U1384" s="155">
        <v>0.964285714285714</v>
      </c>
      <c r="V1384" s="155">
        <v>0.966666666666667</v>
      </c>
      <c r="W1384" s="173">
        <v>-0.0842857142857143</v>
      </c>
      <c r="X1384" s="158">
        <v>203</v>
      </c>
      <c r="Y1384" s="208">
        <v>193</v>
      </c>
      <c r="Z1384" s="208">
        <v>201</v>
      </c>
      <c r="AA1384" s="208">
        <v>188</v>
      </c>
      <c r="AB1384" s="209">
        <v>0.950738916256158</v>
      </c>
      <c r="AC1384" s="155">
        <v>0.935323383084577</v>
      </c>
      <c r="AD1384" s="173">
        <v>0.0154155331715805</v>
      </c>
    </row>
    <row r="1385" spans="1:30">
      <c r="A1385" s="175" t="s">
        <v>1085</v>
      </c>
      <c r="B1385" s="214" t="s">
        <v>1846</v>
      </c>
      <c r="C1385" s="214" t="s">
        <v>1386</v>
      </c>
      <c r="D1385" s="153">
        <v>16</v>
      </c>
      <c r="E1385" s="153">
        <v>16</v>
      </c>
      <c r="F1385" s="151">
        <v>18</v>
      </c>
      <c r="G1385" s="151">
        <v>18</v>
      </c>
      <c r="H1385" s="151">
        <v>19</v>
      </c>
      <c r="I1385" s="151">
        <v>19</v>
      </c>
      <c r="J1385" s="172">
        <v>0.9</v>
      </c>
      <c r="K1385" s="154">
        <v>1</v>
      </c>
      <c r="L1385" s="154">
        <v>1</v>
      </c>
      <c r="M1385" s="154">
        <v>1</v>
      </c>
      <c r="N1385" s="207">
        <v>496</v>
      </c>
      <c r="O1385" s="153">
        <v>468</v>
      </c>
      <c r="P1385" s="153">
        <v>16</v>
      </c>
      <c r="Q1385" s="151">
        <v>16</v>
      </c>
      <c r="R1385" s="151">
        <v>19</v>
      </c>
      <c r="S1385" s="154">
        <v>0.943548387096774</v>
      </c>
      <c r="T1385" s="154">
        <v>1</v>
      </c>
      <c r="U1385" s="155">
        <v>0.888888888888889</v>
      </c>
      <c r="V1385" s="155">
        <v>1</v>
      </c>
      <c r="W1385" s="173">
        <v>0.111111111111111</v>
      </c>
      <c r="X1385" s="158">
        <v>124</v>
      </c>
      <c r="Y1385" s="208">
        <v>116</v>
      </c>
      <c r="Z1385" s="208">
        <v>131</v>
      </c>
      <c r="AA1385" s="208">
        <v>120</v>
      </c>
      <c r="AB1385" s="209">
        <v>0.935483870967742</v>
      </c>
      <c r="AC1385" s="155">
        <v>0.916030534351145</v>
      </c>
      <c r="AD1385" s="173">
        <v>0.0194533366165969</v>
      </c>
    </row>
    <row r="1386" spans="1:30">
      <c r="A1386" s="175" t="s">
        <v>1085</v>
      </c>
      <c r="B1386" s="214" t="s">
        <v>1846</v>
      </c>
      <c r="C1386" s="214" t="s">
        <v>1387</v>
      </c>
      <c r="D1386" s="153">
        <v>15</v>
      </c>
      <c r="E1386" s="153">
        <v>15</v>
      </c>
      <c r="F1386" s="151">
        <v>16</v>
      </c>
      <c r="G1386" s="151">
        <v>16</v>
      </c>
      <c r="H1386" s="151">
        <v>14</v>
      </c>
      <c r="I1386" s="151">
        <v>14</v>
      </c>
      <c r="J1386" s="172">
        <v>0.9</v>
      </c>
      <c r="K1386" s="154">
        <v>1</v>
      </c>
      <c r="L1386" s="154">
        <v>1</v>
      </c>
      <c r="M1386" s="154">
        <v>1</v>
      </c>
      <c r="N1386" s="207">
        <v>386</v>
      </c>
      <c r="O1386" s="153">
        <v>375</v>
      </c>
      <c r="P1386" s="153">
        <v>15</v>
      </c>
      <c r="Q1386" s="151">
        <v>15</v>
      </c>
      <c r="R1386" s="151">
        <v>14</v>
      </c>
      <c r="S1386" s="154">
        <v>0.971502590673575</v>
      </c>
      <c r="T1386" s="154">
        <v>1</v>
      </c>
      <c r="U1386" s="155">
        <v>0.9375</v>
      </c>
      <c r="V1386" s="155">
        <v>1</v>
      </c>
      <c r="W1386" s="173">
        <v>0.0625</v>
      </c>
      <c r="X1386" s="158">
        <v>104</v>
      </c>
      <c r="Y1386" s="208">
        <v>99</v>
      </c>
      <c r="Z1386" s="208">
        <v>101</v>
      </c>
      <c r="AA1386" s="208">
        <v>99</v>
      </c>
      <c r="AB1386" s="209">
        <v>0.951923076923077</v>
      </c>
      <c r="AC1386" s="155">
        <v>0.98019801980198</v>
      </c>
      <c r="AD1386" s="173">
        <v>-0.0282749428789033</v>
      </c>
    </row>
    <row r="1387" spans="1:30">
      <c r="A1387" s="175" t="s">
        <v>1085</v>
      </c>
      <c r="B1387" s="214" t="s">
        <v>1846</v>
      </c>
      <c r="C1387" s="214" t="s">
        <v>1388</v>
      </c>
      <c r="D1387" s="153">
        <v>23</v>
      </c>
      <c r="E1387" s="153">
        <v>23</v>
      </c>
      <c r="F1387" s="151">
        <v>26</v>
      </c>
      <c r="G1387" s="151">
        <v>26</v>
      </c>
      <c r="H1387" s="151">
        <v>28</v>
      </c>
      <c r="I1387" s="151">
        <v>28</v>
      </c>
      <c r="J1387" s="172">
        <v>0.9</v>
      </c>
      <c r="K1387" s="154">
        <v>1</v>
      </c>
      <c r="L1387" s="154">
        <v>1</v>
      </c>
      <c r="M1387" s="154">
        <v>1</v>
      </c>
      <c r="N1387" s="207">
        <v>669</v>
      </c>
      <c r="O1387" s="153">
        <v>630</v>
      </c>
      <c r="P1387" s="153">
        <v>23</v>
      </c>
      <c r="Q1387" s="151">
        <v>26</v>
      </c>
      <c r="R1387" s="151">
        <v>28</v>
      </c>
      <c r="S1387" s="154">
        <v>0.94170403587444</v>
      </c>
      <c r="T1387" s="154">
        <v>1</v>
      </c>
      <c r="U1387" s="155">
        <v>1</v>
      </c>
      <c r="V1387" s="155">
        <v>1</v>
      </c>
      <c r="W1387" s="173">
        <v>0</v>
      </c>
      <c r="X1387" s="158">
        <v>174</v>
      </c>
      <c r="Y1387" s="208">
        <v>166</v>
      </c>
      <c r="Z1387" s="208">
        <v>173</v>
      </c>
      <c r="AA1387" s="208">
        <v>161</v>
      </c>
      <c r="AB1387" s="209">
        <v>0.954022988505747</v>
      </c>
      <c r="AC1387" s="155">
        <v>0.930635838150289</v>
      </c>
      <c r="AD1387" s="173">
        <v>0.023387150355458</v>
      </c>
    </row>
    <row r="1388" spans="1:30">
      <c r="A1388" s="175" t="s">
        <v>1085</v>
      </c>
      <c r="B1388" s="214" t="s">
        <v>1846</v>
      </c>
      <c r="C1388" s="214" t="s">
        <v>1389</v>
      </c>
      <c r="D1388" s="153">
        <v>19</v>
      </c>
      <c r="E1388" s="153">
        <v>19</v>
      </c>
      <c r="F1388" s="151">
        <v>21</v>
      </c>
      <c r="G1388" s="151">
        <v>21</v>
      </c>
      <c r="H1388" s="151">
        <v>22</v>
      </c>
      <c r="I1388" s="151">
        <v>21</v>
      </c>
      <c r="J1388" s="172">
        <v>0.9</v>
      </c>
      <c r="K1388" s="154">
        <v>1</v>
      </c>
      <c r="L1388" s="154">
        <v>1</v>
      </c>
      <c r="M1388" s="154">
        <v>0.954545454545455</v>
      </c>
      <c r="N1388" s="207">
        <v>550</v>
      </c>
      <c r="O1388" s="153">
        <v>472</v>
      </c>
      <c r="P1388" s="153">
        <v>17</v>
      </c>
      <c r="Q1388" s="151">
        <v>21</v>
      </c>
      <c r="R1388" s="151">
        <v>21</v>
      </c>
      <c r="S1388" s="154">
        <v>0.858181818181818</v>
      </c>
      <c r="T1388" s="154">
        <v>0.894736842105263</v>
      </c>
      <c r="U1388" s="155">
        <v>1</v>
      </c>
      <c r="V1388" s="155">
        <v>0.954545454545455</v>
      </c>
      <c r="W1388" s="173">
        <v>-0.105263157894737</v>
      </c>
      <c r="X1388" s="158">
        <v>150</v>
      </c>
      <c r="Y1388" s="208">
        <v>137</v>
      </c>
      <c r="Z1388" s="208">
        <v>148</v>
      </c>
      <c r="AA1388" s="208">
        <v>124</v>
      </c>
      <c r="AB1388" s="209">
        <v>0.913333333333333</v>
      </c>
      <c r="AC1388" s="155">
        <v>0.837837837837838</v>
      </c>
      <c r="AD1388" s="173">
        <v>0.0754954954954955</v>
      </c>
    </row>
    <row r="1389" spans="1:30">
      <c r="A1389" s="175" t="s">
        <v>1085</v>
      </c>
      <c r="B1389" s="214" t="s">
        <v>1846</v>
      </c>
      <c r="C1389" s="214" t="s">
        <v>1390</v>
      </c>
      <c r="D1389" s="153">
        <v>7</v>
      </c>
      <c r="E1389" s="153">
        <v>7</v>
      </c>
      <c r="F1389" s="151">
        <v>7</v>
      </c>
      <c r="G1389" s="151">
        <v>7</v>
      </c>
      <c r="H1389" s="151">
        <v>8</v>
      </c>
      <c r="I1389" s="151">
        <v>8</v>
      </c>
      <c r="J1389" s="172">
        <v>0.9</v>
      </c>
      <c r="K1389" s="154">
        <v>1</v>
      </c>
      <c r="L1389" s="154">
        <v>1</v>
      </c>
      <c r="M1389" s="154">
        <v>1</v>
      </c>
      <c r="N1389" s="207">
        <v>201</v>
      </c>
      <c r="O1389" s="153">
        <v>191</v>
      </c>
      <c r="P1389" s="153">
        <v>7</v>
      </c>
      <c r="Q1389" s="151">
        <v>5</v>
      </c>
      <c r="R1389" s="151">
        <v>8</v>
      </c>
      <c r="S1389" s="154">
        <v>0.950248756218905</v>
      </c>
      <c r="T1389" s="154">
        <v>1</v>
      </c>
      <c r="U1389" s="155">
        <v>0.714285714285714</v>
      </c>
      <c r="V1389" s="155">
        <v>1</v>
      </c>
      <c r="W1389" s="173">
        <v>0.285714285714286</v>
      </c>
      <c r="X1389" s="158">
        <v>51</v>
      </c>
      <c r="Y1389" s="208">
        <v>48</v>
      </c>
      <c r="Z1389" s="208">
        <v>49</v>
      </c>
      <c r="AA1389" s="208">
        <v>46</v>
      </c>
      <c r="AB1389" s="209">
        <v>0.941176470588235</v>
      </c>
      <c r="AC1389" s="155">
        <v>0.938775510204082</v>
      </c>
      <c r="AD1389" s="173">
        <v>0.00240096038415361</v>
      </c>
    </row>
    <row r="1390" spans="1:30">
      <c r="A1390" s="175" t="s">
        <v>1085</v>
      </c>
      <c r="B1390" s="214" t="s">
        <v>1846</v>
      </c>
      <c r="C1390" s="214" t="s">
        <v>1391</v>
      </c>
      <c r="D1390" s="153">
        <v>20</v>
      </c>
      <c r="E1390" s="153">
        <v>20</v>
      </c>
      <c r="F1390" s="151">
        <v>21</v>
      </c>
      <c r="G1390" s="151">
        <v>21</v>
      </c>
      <c r="H1390" s="151">
        <v>21</v>
      </c>
      <c r="I1390" s="151">
        <v>21</v>
      </c>
      <c r="J1390" s="172">
        <v>0.9</v>
      </c>
      <c r="K1390" s="154">
        <v>1</v>
      </c>
      <c r="L1390" s="154">
        <v>1</v>
      </c>
      <c r="M1390" s="154">
        <v>1</v>
      </c>
      <c r="N1390" s="207">
        <v>561</v>
      </c>
      <c r="O1390" s="153">
        <v>521</v>
      </c>
      <c r="P1390" s="153">
        <v>17</v>
      </c>
      <c r="Q1390" s="151">
        <v>20</v>
      </c>
      <c r="R1390" s="151">
        <v>19</v>
      </c>
      <c r="S1390" s="154">
        <v>0.928698752228164</v>
      </c>
      <c r="T1390" s="154">
        <v>0.85</v>
      </c>
      <c r="U1390" s="155">
        <v>0.952380952380952</v>
      </c>
      <c r="V1390" s="155">
        <v>0.904761904761905</v>
      </c>
      <c r="W1390" s="173">
        <v>-0.102380952380952</v>
      </c>
      <c r="X1390" s="158">
        <v>148</v>
      </c>
      <c r="Y1390" s="208">
        <v>138</v>
      </c>
      <c r="Z1390" s="208">
        <v>143</v>
      </c>
      <c r="AA1390" s="208">
        <v>127</v>
      </c>
      <c r="AB1390" s="209">
        <v>0.932432432432432</v>
      </c>
      <c r="AC1390" s="155">
        <v>0.888111888111888</v>
      </c>
      <c r="AD1390" s="173">
        <v>0.0443205443205443</v>
      </c>
    </row>
    <row r="1391" spans="1:30">
      <c r="A1391" s="175" t="s">
        <v>1085</v>
      </c>
      <c r="B1391" s="214" t="s">
        <v>1847</v>
      </c>
      <c r="C1391" s="214" t="s">
        <v>1392</v>
      </c>
      <c r="D1391" s="153">
        <v>44</v>
      </c>
      <c r="E1391" s="153">
        <v>44</v>
      </c>
      <c r="F1391" s="151">
        <v>44</v>
      </c>
      <c r="G1391" s="151">
        <v>44</v>
      </c>
      <c r="H1391" s="151">
        <v>45</v>
      </c>
      <c r="I1391" s="151">
        <v>45</v>
      </c>
      <c r="J1391" s="172">
        <v>0.9</v>
      </c>
      <c r="K1391" s="154">
        <v>1</v>
      </c>
      <c r="L1391" s="154">
        <v>1</v>
      </c>
      <c r="M1391" s="154">
        <v>1</v>
      </c>
      <c r="N1391" s="207">
        <v>1193</v>
      </c>
      <c r="O1391" s="153">
        <v>1177</v>
      </c>
      <c r="P1391" s="153">
        <v>43</v>
      </c>
      <c r="Q1391" s="151">
        <v>44</v>
      </c>
      <c r="R1391" s="151">
        <v>45</v>
      </c>
      <c r="S1391" s="154">
        <v>0.986588432523051</v>
      </c>
      <c r="T1391" s="154">
        <v>0.977272727272727</v>
      </c>
      <c r="U1391" s="155">
        <v>1</v>
      </c>
      <c r="V1391" s="155">
        <v>1</v>
      </c>
      <c r="W1391" s="173">
        <v>-0.0227272727272727</v>
      </c>
      <c r="X1391" s="158">
        <v>312</v>
      </c>
      <c r="Y1391" s="208">
        <v>310</v>
      </c>
      <c r="Z1391" s="208">
        <v>309</v>
      </c>
      <c r="AA1391" s="208">
        <v>306</v>
      </c>
      <c r="AB1391" s="209">
        <v>0.993589743589744</v>
      </c>
      <c r="AC1391" s="155">
        <v>0.990291262135922</v>
      </c>
      <c r="AD1391" s="173">
        <v>0.00329848145382128</v>
      </c>
    </row>
    <row r="1392" spans="1:30">
      <c r="A1392" s="175" t="s">
        <v>1085</v>
      </c>
      <c r="B1392" s="214" t="s">
        <v>1847</v>
      </c>
      <c r="C1392" s="214" t="s">
        <v>1393</v>
      </c>
      <c r="D1392" s="153">
        <v>62</v>
      </c>
      <c r="E1392" s="153">
        <v>62</v>
      </c>
      <c r="F1392" s="151">
        <v>78</v>
      </c>
      <c r="G1392" s="151">
        <v>78</v>
      </c>
      <c r="H1392" s="151">
        <v>80</v>
      </c>
      <c r="I1392" s="151">
        <v>80</v>
      </c>
      <c r="J1392" s="172">
        <v>0.9</v>
      </c>
      <c r="K1392" s="154">
        <v>1</v>
      </c>
      <c r="L1392" s="154">
        <v>1</v>
      </c>
      <c r="M1392" s="154">
        <v>1</v>
      </c>
      <c r="N1392" s="207">
        <v>1986</v>
      </c>
      <c r="O1392" s="153">
        <v>1924</v>
      </c>
      <c r="P1392" s="153">
        <v>57</v>
      </c>
      <c r="Q1392" s="151">
        <v>77</v>
      </c>
      <c r="R1392" s="151">
        <v>79</v>
      </c>
      <c r="S1392" s="154">
        <v>0.968781470292044</v>
      </c>
      <c r="T1392" s="154">
        <v>0.919354838709677</v>
      </c>
      <c r="U1392" s="155">
        <v>0.987179487179487</v>
      </c>
      <c r="V1392" s="155">
        <v>0.9875</v>
      </c>
      <c r="W1392" s="173">
        <v>-0.0678246484698098</v>
      </c>
      <c r="X1392" s="158">
        <v>515</v>
      </c>
      <c r="Y1392" s="208">
        <v>500</v>
      </c>
      <c r="Z1392" s="208">
        <v>514</v>
      </c>
      <c r="AA1392" s="208">
        <v>495</v>
      </c>
      <c r="AB1392" s="209">
        <v>0.970873786407767</v>
      </c>
      <c r="AC1392" s="155">
        <v>0.963035019455253</v>
      </c>
      <c r="AD1392" s="173">
        <v>0.00783876695251406</v>
      </c>
    </row>
    <row r="1393" spans="1:30">
      <c r="A1393" s="175" t="s">
        <v>1085</v>
      </c>
      <c r="B1393" s="214" t="s">
        <v>1847</v>
      </c>
      <c r="C1393" s="214" t="s">
        <v>1394</v>
      </c>
      <c r="D1393" s="153">
        <v>16</v>
      </c>
      <c r="E1393" s="153">
        <v>16</v>
      </c>
      <c r="F1393" s="151">
        <v>19</v>
      </c>
      <c r="G1393" s="151">
        <v>19</v>
      </c>
      <c r="H1393" s="151">
        <v>22</v>
      </c>
      <c r="I1393" s="151">
        <v>22</v>
      </c>
      <c r="J1393" s="172">
        <v>0.9</v>
      </c>
      <c r="K1393" s="154">
        <v>1</v>
      </c>
      <c r="L1393" s="154">
        <v>1</v>
      </c>
      <c r="M1393" s="154">
        <v>1</v>
      </c>
      <c r="N1393" s="207">
        <v>546</v>
      </c>
      <c r="O1393" s="153">
        <v>542</v>
      </c>
      <c r="P1393" s="153">
        <v>16</v>
      </c>
      <c r="Q1393" s="151">
        <v>19</v>
      </c>
      <c r="R1393" s="151">
        <v>22</v>
      </c>
      <c r="S1393" s="154">
        <v>0.992673992673993</v>
      </c>
      <c r="T1393" s="154">
        <v>1</v>
      </c>
      <c r="U1393" s="155">
        <v>1</v>
      </c>
      <c r="V1393" s="155">
        <v>1</v>
      </c>
      <c r="W1393" s="173">
        <v>0</v>
      </c>
      <c r="X1393" s="158">
        <v>138</v>
      </c>
      <c r="Y1393" s="208">
        <v>137</v>
      </c>
      <c r="Z1393" s="208">
        <v>146</v>
      </c>
      <c r="AA1393" s="208">
        <v>144</v>
      </c>
      <c r="AB1393" s="209">
        <v>0.992753623188406</v>
      </c>
      <c r="AC1393" s="155">
        <v>0.986301369863014</v>
      </c>
      <c r="AD1393" s="173">
        <v>0.00645225332539212</v>
      </c>
    </row>
    <row r="1394" spans="1:30">
      <c r="A1394" s="175" t="s">
        <v>1085</v>
      </c>
      <c r="B1394" s="214" t="s">
        <v>1847</v>
      </c>
      <c r="C1394" s="214" t="s">
        <v>1395</v>
      </c>
      <c r="D1394" s="153">
        <v>46</v>
      </c>
      <c r="E1394" s="153">
        <v>45</v>
      </c>
      <c r="F1394" s="151">
        <v>51</v>
      </c>
      <c r="G1394" s="151">
        <v>49</v>
      </c>
      <c r="H1394" s="151">
        <v>54</v>
      </c>
      <c r="I1394" s="151">
        <v>54</v>
      </c>
      <c r="J1394" s="172">
        <v>0.9</v>
      </c>
      <c r="K1394" s="154">
        <v>0.978260869565217</v>
      </c>
      <c r="L1394" s="154">
        <v>0.96078431372549</v>
      </c>
      <c r="M1394" s="154">
        <v>1</v>
      </c>
      <c r="N1394" s="207">
        <v>1425</v>
      </c>
      <c r="O1394" s="153">
        <v>1317</v>
      </c>
      <c r="P1394" s="153">
        <v>43</v>
      </c>
      <c r="Q1394" s="151">
        <v>48</v>
      </c>
      <c r="R1394" s="151">
        <v>53</v>
      </c>
      <c r="S1394" s="154">
        <v>0.924210526315789</v>
      </c>
      <c r="T1394" s="154">
        <v>0.934782608695652</v>
      </c>
      <c r="U1394" s="155">
        <v>0.941176470588235</v>
      </c>
      <c r="V1394" s="155">
        <v>0.981481481481482</v>
      </c>
      <c r="W1394" s="173">
        <v>-0.00639386189258306</v>
      </c>
      <c r="X1394" s="158">
        <v>367</v>
      </c>
      <c r="Y1394" s="208">
        <v>337</v>
      </c>
      <c r="Z1394" s="208">
        <v>366</v>
      </c>
      <c r="AA1394" s="208">
        <v>336</v>
      </c>
      <c r="AB1394" s="209">
        <v>0.918256130790191</v>
      </c>
      <c r="AC1394" s="155">
        <v>0.918032786885246</v>
      </c>
      <c r="AD1394" s="173">
        <v>0.000223343904944828</v>
      </c>
    </row>
    <row r="1395" spans="1:30">
      <c r="A1395" s="175" t="s">
        <v>1085</v>
      </c>
      <c r="B1395" s="214" t="s">
        <v>1847</v>
      </c>
      <c r="C1395" s="214" t="s">
        <v>1396</v>
      </c>
      <c r="D1395" s="153">
        <v>69</v>
      </c>
      <c r="E1395" s="153">
        <v>63</v>
      </c>
      <c r="F1395" s="151">
        <v>73</v>
      </c>
      <c r="G1395" s="151">
        <v>69</v>
      </c>
      <c r="H1395" s="151">
        <v>72</v>
      </c>
      <c r="I1395" s="151">
        <v>68</v>
      </c>
      <c r="J1395" s="172">
        <v>0.9</v>
      </c>
      <c r="K1395" s="154">
        <v>0.91304347826087</v>
      </c>
      <c r="L1395" s="154">
        <v>0.945205479452055</v>
      </c>
      <c r="M1395" s="154">
        <v>0.944444444444444</v>
      </c>
      <c r="N1395" s="207">
        <v>1969</v>
      </c>
      <c r="O1395" s="153">
        <v>1799</v>
      </c>
      <c r="P1395" s="153">
        <v>59</v>
      </c>
      <c r="Q1395" s="151">
        <v>67</v>
      </c>
      <c r="R1395" s="151">
        <v>63</v>
      </c>
      <c r="S1395" s="154">
        <v>0.913661757237176</v>
      </c>
      <c r="T1395" s="154">
        <v>0.855072463768116</v>
      </c>
      <c r="U1395" s="155">
        <v>0.917808219178082</v>
      </c>
      <c r="V1395" s="155">
        <v>0.875</v>
      </c>
      <c r="W1395" s="173">
        <v>-0.0627357554099662</v>
      </c>
      <c r="X1395" s="158">
        <v>506</v>
      </c>
      <c r="Y1395" s="208">
        <v>448</v>
      </c>
      <c r="Z1395" s="208">
        <v>516</v>
      </c>
      <c r="AA1395" s="208">
        <v>466</v>
      </c>
      <c r="AB1395" s="209">
        <v>0.885375494071146</v>
      </c>
      <c r="AC1395" s="155">
        <v>0.903100775193798</v>
      </c>
      <c r="AD1395" s="173">
        <v>-0.0177252811226523</v>
      </c>
    </row>
    <row r="1396" spans="1:30">
      <c r="A1396" s="175" t="s">
        <v>1085</v>
      </c>
      <c r="B1396" s="214" t="s">
        <v>1847</v>
      </c>
      <c r="C1396" s="214" t="s">
        <v>1397</v>
      </c>
      <c r="D1396" s="153">
        <v>34</v>
      </c>
      <c r="E1396" s="153">
        <v>34</v>
      </c>
      <c r="F1396" s="151">
        <v>36</v>
      </c>
      <c r="G1396" s="151">
        <v>36</v>
      </c>
      <c r="H1396" s="151">
        <v>39</v>
      </c>
      <c r="I1396" s="151">
        <v>39</v>
      </c>
      <c r="J1396" s="172">
        <v>0.9</v>
      </c>
      <c r="K1396" s="154">
        <v>1</v>
      </c>
      <c r="L1396" s="154">
        <v>1</v>
      </c>
      <c r="M1396" s="154">
        <v>1</v>
      </c>
      <c r="N1396" s="207">
        <v>985</v>
      </c>
      <c r="O1396" s="153">
        <v>980</v>
      </c>
      <c r="P1396" s="153">
        <v>34</v>
      </c>
      <c r="Q1396" s="151">
        <v>34</v>
      </c>
      <c r="R1396" s="151">
        <v>39</v>
      </c>
      <c r="S1396" s="154">
        <v>0.99492385786802</v>
      </c>
      <c r="T1396" s="154">
        <v>1</v>
      </c>
      <c r="U1396" s="155">
        <v>0.944444444444444</v>
      </c>
      <c r="V1396" s="155">
        <v>1</v>
      </c>
      <c r="W1396" s="173">
        <v>0.0555555555555556</v>
      </c>
      <c r="X1396" s="158">
        <v>253</v>
      </c>
      <c r="Y1396" s="208">
        <v>251</v>
      </c>
      <c r="Z1396" s="208">
        <v>253</v>
      </c>
      <c r="AA1396" s="208">
        <v>252</v>
      </c>
      <c r="AB1396" s="209">
        <v>0.992094861660079</v>
      </c>
      <c r="AC1396" s="155">
        <v>0.99604743083004</v>
      </c>
      <c r="AD1396" s="173">
        <v>-0.00395256916996045</v>
      </c>
    </row>
    <row r="1397" spans="1:30">
      <c r="A1397" s="175" t="s">
        <v>1085</v>
      </c>
      <c r="B1397" s="214" t="s">
        <v>1847</v>
      </c>
      <c r="C1397" s="214" t="s">
        <v>1398</v>
      </c>
      <c r="D1397" s="153">
        <v>43</v>
      </c>
      <c r="E1397" s="153">
        <v>43</v>
      </c>
      <c r="F1397" s="151">
        <v>48</v>
      </c>
      <c r="G1397" s="151">
        <v>48</v>
      </c>
      <c r="H1397" s="151">
        <v>49</v>
      </c>
      <c r="I1397" s="151">
        <v>49</v>
      </c>
      <c r="J1397" s="172">
        <v>0.9</v>
      </c>
      <c r="K1397" s="154">
        <v>1</v>
      </c>
      <c r="L1397" s="154">
        <v>1</v>
      </c>
      <c r="M1397" s="154">
        <v>1</v>
      </c>
      <c r="N1397" s="207">
        <v>1247</v>
      </c>
      <c r="O1397" s="153">
        <v>1242</v>
      </c>
      <c r="P1397" s="153">
        <v>43</v>
      </c>
      <c r="Q1397" s="151">
        <v>48</v>
      </c>
      <c r="R1397" s="151">
        <v>49</v>
      </c>
      <c r="S1397" s="154">
        <v>0.995990376904571</v>
      </c>
      <c r="T1397" s="154">
        <v>1</v>
      </c>
      <c r="U1397" s="155">
        <v>1</v>
      </c>
      <c r="V1397" s="155">
        <v>1</v>
      </c>
      <c r="W1397" s="173">
        <v>0</v>
      </c>
      <c r="X1397" s="158">
        <v>320</v>
      </c>
      <c r="Y1397" s="208">
        <v>319</v>
      </c>
      <c r="Z1397" s="208">
        <v>320</v>
      </c>
      <c r="AA1397" s="208">
        <v>319</v>
      </c>
      <c r="AB1397" s="209">
        <v>0.996875</v>
      </c>
      <c r="AC1397" s="155">
        <v>0.996875</v>
      </c>
      <c r="AD1397" s="173">
        <v>0</v>
      </c>
    </row>
    <row r="1398" spans="1:30">
      <c r="A1398" s="175" t="s">
        <v>1085</v>
      </c>
      <c r="B1398" s="214" t="s">
        <v>1847</v>
      </c>
      <c r="C1398" s="214" t="s">
        <v>1399</v>
      </c>
      <c r="D1398" s="153">
        <v>28</v>
      </c>
      <c r="E1398" s="153">
        <v>23</v>
      </c>
      <c r="F1398" s="151">
        <v>30</v>
      </c>
      <c r="G1398" s="151">
        <v>27</v>
      </c>
      <c r="H1398" s="151">
        <v>33</v>
      </c>
      <c r="I1398" s="151">
        <v>33</v>
      </c>
      <c r="J1398" s="172">
        <v>0.9</v>
      </c>
      <c r="K1398" s="154">
        <v>0.821428571428571</v>
      </c>
      <c r="L1398" s="154">
        <v>0.9</v>
      </c>
      <c r="M1398" s="154">
        <v>1</v>
      </c>
      <c r="N1398" s="207">
        <v>829</v>
      </c>
      <c r="O1398" s="153">
        <v>798</v>
      </c>
      <c r="P1398" s="153">
        <v>22</v>
      </c>
      <c r="Q1398" s="151">
        <v>26</v>
      </c>
      <c r="R1398" s="151">
        <v>31</v>
      </c>
      <c r="S1398" s="154">
        <v>0.962605548854041</v>
      </c>
      <c r="T1398" s="154">
        <v>0.785714285714286</v>
      </c>
      <c r="U1398" s="155">
        <v>0.866666666666667</v>
      </c>
      <c r="V1398" s="155">
        <v>0.939393939393939</v>
      </c>
      <c r="W1398" s="173">
        <v>-0.080952380952381</v>
      </c>
      <c r="X1398" s="158">
        <v>211</v>
      </c>
      <c r="Y1398" s="208">
        <v>195</v>
      </c>
      <c r="Z1398" s="208">
        <v>216</v>
      </c>
      <c r="AA1398" s="208">
        <v>210</v>
      </c>
      <c r="AB1398" s="209">
        <v>0.924170616113744</v>
      </c>
      <c r="AC1398" s="155">
        <v>0.972222222222222</v>
      </c>
      <c r="AD1398" s="173">
        <v>-0.0480516061084781</v>
      </c>
    </row>
    <row r="1399" spans="1:30">
      <c r="A1399" s="175" t="s">
        <v>1085</v>
      </c>
      <c r="B1399" s="214" t="s">
        <v>1847</v>
      </c>
      <c r="C1399" s="214" t="s">
        <v>1400</v>
      </c>
      <c r="D1399" s="153">
        <v>32</v>
      </c>
      <c r="E1399" s="153">
        <v>32</v>
      </c>
      <c r="F1399" s="151">
        <v>33</v>
      </c>
      <c r="G1399" s="151">
        <v>33</v>
      </c>
      <c r="H1399" s="151">
        <v>38</v>
      </c>
      <c r="I1399" s="151">
        <v>38</v>
      </c>
      <c r="J1399" s="172">
        <v>0.9</v>
      </c>
      <c r="K1399" s="154">
        <v>1</v>
      </c>
      <c r="L1399" s="154">
        <v>1</v>
      </c>
      <c r="M1399" s="154">
        <v>1</v>
      </c>
      <c r="N1399" s="207">
        <v>940</v>
      </c>
      <c r="O1399" s="153">
        <v>903</v>
      </c>
      <c r="P1399" s="153">
        <v>32</v>
      </c>
      <c r="Q1399" s="151">
        <v>33</v>
      </c>
      <c r="R1399" s="151">
        <v>37</v>
      </c>
      <c r="S1399" s="154">
        <v>0.96063829787234</v>
      </c>
      <c r="T1399" s="154">
        <v>1</v>
      </c>
      <c r="U1399" s="155">
        <v>1</v>
      </c>
      <c r="V1399" s="155">
        <v>0.973684210526316</v>
      </c>
      <c r="W1399" s="173">
        <v>0</v>
      </c>
      <c r="X1399" s="158">
        <v>242</v>
      </c>
      <c r="Y1399" s="208">
        <v>239</v>
      </c>
      <c r="Z1399" s="208">
        <v>240</v>
      </c>
      <c r="AA1399" s="208">
        <v>233</v>
      </c>
      <c r="AB1399" s="209">
        <v>0.987603305785124</v>
      </c>
      <c r="AC1399" s="155">
        <v>0.970833333333333</v>
      </c>
      <c r="AD1399" s="173">
        <v>0.0167699724517907</v>
      </c>
    </row>
    <row r="1400" spans="1:30">
      <c r="A1400" s="175" t="s">
        <v>1085</v>
      </c>
      <c r="B1400" s="214" t="s">
        <v>1847</v>
      </c>
      <c r="C1400" s="214" t="s">
        <v>1401</v>
      </c>
      <c r="D1400" s="153">
        <v>34</v>
      </c>
      <c r="E1400" s="153">
        <v>34</v>
      </c>
      <c r="F1400" s="151">
        <v>33</v>
      </c>
      <c r="G1400" s="151">
        <v>33</v>
      </c>
      <c r="H1400" s="151">
        <v>37</v>
      </c>
      <c r="I1400" s="151">
        <v>37</v>
      </c>
      <c r="J1400" s="172">
        <v>0.9</v>
      </c>
      <c r="K1400" s="154">
        <v>1</v>
      </c>
      <c r="L1400" s="154">
        <v>1</v>
      </c>
      <c r="M1400" s="154">
        <v>1</v>
      </c>
      <c r="N1400" s="207">
        <v>950</v>
      </c>
      <c r="O1400" s="153">
        <v>937</v>
      </c>
      <c r="P1400" s="153">
        <v>34</v>
      </c>
      <c r="Q1400" s="151">
        <v>33</v>
      </c>
      <c r="R1400" s="151">
        <v>37</v>
      </c>
      <c r="S1400" s="154">
        <v>0.986315789473684</v>
      </c>
      <c r="T1400" s="154">
        <v>1</v>
      </c>
      <c r="U1400" s="155">
        <v>1</v>
      </c>
      <c r="V1400" s="155">
        <v>1</v>
      </c>
      <c r="W1400" s="173">
        <v>0</v>
      </c>
      <c r="X1400" s="158">
        <v>242</v>
      </c>
      <c r="Y1400" s="208">
        <v>242</v>
      </c>
      <c r="Z1400" s="208">
        <v>245</v>
      </c>
      <c r="AA1400" s="208">
        <v>244</v>
      </c>
      <c r="AB1400" s="209">
        <v>1</v>
      </c>
      <c r="AC1400" s="155">
        <v>0.995918367346939</v>
      </c>
      <c r="AD1400" s="173">
        <v>0.00408163265306127</v>
      </c>
    </row>
    <row r="1401" spans="1:30">
      <c r="A1401" s="175" t="s">
        <v>1085</v>
      </c>
      <c r="B1401" s="214" t="s">
        <v>1847</v>
      </c>
      <c r="C1401" s="214" t="s">
        <v>1402</v>
      </c>
      <c r="D1401" s="153">
        <v>30</v>
      </c>
      <c r="E1401" s="153">
        <v>27</v>
      </c>
      <c r="F1401" s="151">
        <v>37</v>
      </c>
      <c r="G1401" s="151">
        <v>35</v>
      </c>
      <c r="H1401" s="151">
        <v>38</v>
      </c>
      <c r="I1401" s="151">
        <v>37</v>
      </c>
      <c r="J1401" s="172">
        <v>0.9</v>
      </c>
      <c r="K1401" s="154">
        <v>0.9</v>
      </c>
      <c r="L1401" s="154">
        <v>0.945945945945946</v>
      </c>
      <c r="M1401" s="154">
        <v>0.973684210526316</v>
      </c>
      <c r="N1401" s="207">
        <v>990</v>
      </c>
      <c r="O1401" s="153">
        <v>912</v>
      </c>
      <c r="P1401" s="153">
        <v>26</v>
      </c>
      <c r="Q1401" s="151">
        <v>35</v>
      </c>
      <c r="R1401" s="151">
        <v>37</v>
      </c>
      <c r="S1401" s="154">
        <v>0.921212121212121</v>
      </c>
      <c r="T1401" s="154">
        <v>0.866666666666667</v>
      </c>
      <c r="U1401" s="155">
        <v>0.945945945945946</v>
      </c>
      <c r="V1401" s="155">
        <v>0.973684210526316</v>
      </c>
      <c r="W1401" s="173">
        <v>-0.0792792792792792</v>
      </c>
      <c r="X1401" s="158">
        <v>255</v>
      </c>
      <c r="Y1401" s="208">
        <v>233</v>
      </c>
      <c r="Z1401" s="208">
        <v>251</v>
      </c>
      <c r="AA1401" s="208">
        <v>236</v>
      </c>
      <c r="AB1401" s="209">
        <v>0.913725490196078</v>
      </c>
      <c r="AC1401" s="155">
        <v>0.940239043824701</v>
      </c>
      <c r="AD1401" s="173">
        <v>-0.0265135536286228</v>
      </c>
    </row>
    <row r="1402" spans="1:30">
      <c r="A1402" s="175" t="s">
        <v>1085</v>
      </c>
      <c r="B1402" s="214" t="s">
        <v>1847</v>
      </c>
      <c r="C1402" s="214" t="s">
        <v>1403</v>
      </c>
      <c r="D1402" s="153">
        <v>22</v>
      </c>
      <c r="E1402" s="153">
        <v>22</v>
      </c>
      <c r="F1402" s="151">
        <v>24</v>
      </c>
      <c r="G1402" s="151">
        <v>24</v>
      </c>
      <c r="H1402" s="151">
        <v>22</v>
      </c>
      <c r="I1402" s="151">
        <v>22</v>
      </c>
      <c r="J1402" s="172">
        <v>0.9</v>
      </c>
      <c r="K1402" s="154">
        <v>1</v>
      </c>
      <c r="L1402" s="154">
        <v>1</v>
      </c>
      <c r="M1402" s="154">
        <v>1</v>
      </c>
      <c r="N1402" s="207">
        <v>646</v>
      </c>
      <c r="O1402" s="153">
        <v>642</v>
      </c>
      <c r="P1402" s="153">
        <v>22</v>
      </c>
      <c r="Q1402" s="151">
        <v>24</v>
      </c>
      <c r="R1402" s="151">
        <v>22</v>
      </c>
      <c r="S1402" s="154">
        <v>0.993808049535604</v>
      </c>
      <c r="T1402" s="154">
        <v>1</v>
      </c>
      <c r="U1402" s="155">
        <v>1</v>
      </c>
      <c r="V1402" s="155">
        <v>1</v>
      </c>
      <c r="W1402" s="173">
        <v>0</v>
      </c>
      <c r="X1402" s="158">
        <v>163</v>
      </c>
      <c r="Y1402" s="208">
        <v>161</v>
      </c>
      <c r="Z1402" s="208">
        <v>165</v>
      </c>
      <c r="AA1402" s="208">
        <v>164</v>
      </c>
      <c r="AB1402" s="209">
        <v>0.987730061349693</v>
      </c>
      <c r="AC1402" s="155">
        <v>0.993939393939394</v>
      </c>
      <c r="AD1402" s="173">
        <v>-0.00620933258970069</v>
      </c>
    </row>
    <row r="1403" spans="1:30">
      <c r="A1403" s="175" t="s">
        <v>1085</v>
      </c>
      <c r="B1403" s="214" t="s">
        <v>1847</v>
      </c>
      <c r="C1403" s="214" t="s">
        <v>1404</v>
      </c>
      <c r="D1403" s="153">
        <v>36</v>
      </c>
      <c r="E1403" s="153">
        <v>35</v>
      </c>
      <c r="F1403" s="151">
        <v>43</v>
      </c>
      <c r="G1403" s="151">
        <v>43</v>
      </c>
      <c r="H1403" s="151">
        <v>41</v>
      </c>
      <c r="I1403" s="151">
        <v>41</v>
      </c>
      <c r="J1403" s="172">
        <v>0.9</v>
      </c>
      <c r="K1403" s="154">
        <v>0.972222222222222</v>
      </c>
      <c r="L1403" s="154">
        <v>1</v>
      </c>
      <c r="M1403" s="154">
        <v>1</v>
      </c>
      <c r="N1403" s="207">
        <v>1060</v>
      </c>
      <c r="O1403" s="153">
        <v>1043</v>
      </c>
      <c r="P1403" s="153">
        <v>35</v>
      </c>
      <c r="Q1403" s="151">
        <v>42</v>
      </c>
      <c r="R1403" s="151">
        <v>40</v>
      </c>
      <c r="S1403" s="154">
        <v>0.983962264150943</v>
      </c>
      <c r="T1403" s="154">
        <v>0.972222222222222</v>
      </c>
      <c r="U1403" s="155">
        <v>0.976744186046512</v>
      </c>
      <c r="V1403" s="155">
        <v>0.975609756097561</v>
      </c>
      <c r="W1403" s="173">
        <v>-0.00452196382428938</v>
      </c>
      <c r="X1403" s="158">
        <v>273</v>
      </c>
      <c r="Y1403" s="208">
        <v>264</v>
      </c>
      <c r="Z1403" s="208">
        <v>270</v>
      </c>
      <c r="AA1403" s="208">
        <v>269</v>
      </c>
      <c r="AB1403" s="209">
        <v>0.967032967032967</v>
      </c>
      <c r="AC1403" s="155">
        <v>0.996296296296296</v>
      </c>
      <c r="AD1403" s="173">
        <v>-0.0292633292633293</v>
      </c>
    </row>
    <row r="1404" spans="1:30">
      <c r="A1404" s="175" t="s">
        <v>1085</v>
      </c>
      <c r="B1404" s="214" t="s">
        <v>1847</v>
      </c>
      <c r="C1404" s="214" t="s">
        <v>1405</v>
      </c>
      <c r="D1404" s="153">
        <v>16</v>
      </c>
      <c r="E1404" s="153">
        <v>15</v>
      </c>
      <c r="F1404" s="151">
        <v>17</v>
      </c>
      <c r="G1404" s="151">
        <v>16</v>
      </c>
      <c r="H1404" s="151">
        <v>19</v>
      </c>
      <c r="I1404" s="151">
        <v>18</v>
      </c>
      <c r="J1404" s="172">
        <v>0.9</v>
      </c>
      <c r="K1404" s="154">
        <v>0.9375</v>
      </c>
      <c r="L1404" s="154">
        <v>0.941176470588235</v>
      </c>
      <c r="M1404" s="154">
        <v>0.947368421052632</v>
      </c>
      <c r="N1404" s="207">
        <v>471</v>
      </c>
      <c r="O1404" s="153">
        <v>461</v>
      </c>
      <c r="P1404" s="153">
        <v>15</v>
      </c>
      <c r="Q1404" s="151">
        <v>16</v>
      </c>
      <c r="R1404" s="151">
        <v>18</v>
      </c>
      <c r="S1404" s="154">
        <v>0.978768577494692</v>
      </c>
      <c r="T1404" s="154">
        <v>0.9375</v>
      </c>
      <c r="U1404" s="155">
        <v>0.941176470588235</v>
      </c>
      <c r="V1404" s="155">
        <v>0.947368421052632</v>
      </c>
      <c r="W1404" s="173">
        <v>-0.00367647058823528</v>
      </c>
      <c r="X1404" s="158">
        <v>119</v>
      </c>
      <c r="Y1404" s="208">
        <v>114</v>
      </c>
      <c r="Z1404" s="208">
        <v>117</v>
      </c>
      <c r="AA1404" s="208">
        <v>115</v>
      </c>
      <c r="AB1404" s="209">
        <v>0.957983193277311</v>
      </c>
      <c r="AC1404" s="155">
        <v>0.982905982905983</v>
      </c>
      <c r="AD1404" s="173">
        <v>-0.0249227896286719</v>
      </c>
    </row>
    <row r="1405" spans="1:30">
      <c r="A1405" s="175" t="s">
        <v>1085</v>
      </c>
      <c r="B1405" s="214" t="s">
        <v>1847</v>
      </c>
      <c r="C1405" s="214" t="s">
        <v>1406</v>
      </c>
      <c r="D1405" s="153">
        <v>41</v>
      </c>
      <c r="E1405" s="153">
        <v>41</v>
      </c>
      <c r="F1405" s="151">
        <v>43</v>
      </c>
      <c r="G1405" s="151">
        <v>42</v>
      </c>
      <c r="H1405" s="151">
        <v>46</v>
      </c>
      <c r="I1405" s="151">
        <v>45</v>
      </c>
      <c r="J1405" s="172">
        <v>0.9</v>
      </c>
      <c r="K1405" s="154">
        <v>1</v>
      </c>
      <c r="L1405" s="154">
        <v>0.976744186046512</v>
      </c>
      <c r="M1405" s="154">
        <v>0.978260869565217</v>
      </c>
      <c r="N1405" s="207">
        <v>1139</v>
      </c>
      <c r="O1405" s="153">
        <v>1079</v>
      </c>
      <c r="P1405" s="153">
        <v>40</v>
      </c>
      <c r="Q1405" s="151">
        <v>41</v>
      </c>
      <c r="R1405" s="151">
        <v>41</v>
      </c>
      <c r="S1405" s="154">
        <v>0.947322212467076</v>
      </c>
      <c r="T1405" s="154">
        <v>0.975609756097561</v>
      </c>
      <c r="U1405" s="155">
        <v>0.953488372093023</v>
      </c>
      <c r="V1405" s="155">
        <v>0.891304347826087</v>
      </c>
      <c r="W1405" s="173">
        <v>0.0221213840045377</v>
      </c>
      <c r="X1405" s="158">
        <v>299</v>
      </c>
      <c r="Y1405" s="208">
        <v>275</v>
      </c>
      <c r="Z1405" s="208">
        <v>286</v>
      </c>
      <c r="AA1405" s="208">
        <v>270</v>
      </c>
      <c r="AB1405" s="209">
        <v>0.919732441471572</v>
      </c>
      <c r="AC1405" s="155">
        <v>0.944055944055944</v>
      </c>
      <c r="AD1405" s="173">
        <v>-0.0243235025843721</v>
      </c>
    </row>
    <row r="1406" spans="1:30">
      <c r="A1406" s="175" t="s">
        <v>1085</v>
      </c>
      <c r="B1406" s="214" t="s">
        <v>1847</v>
      </c>
      <c r="C1406" s="214" t="s">
        <v>1407</v>
      </c>
      <c r="D1406" s="153">
        <v>37</v>
      </c>
      <c r="E1406" s="153">
        <v>35</v>
      </c>
      <c r="F1406" s="151">
        <v>37</v>
      </c>
      <c r="G1406" s="151">
        <v>36</v>
      </c>
      <c r="H1406" s="151">
        <v>36</v>
      </c>
      <c r="I1406" s="151">
        <v>34</v>
      </c>
      <c r="J1406" s="172">
        <v>0.9</v>
      </c>
      <c r="K1406" s="154">
        <v>0.945945945945946</v>
      </c>
      <c r="L1406" s="154">
        <v>0.972972972972973</v>
      </c>
      <c r="M1406" s="154">
        <v>0.944444444444444</v>
      </c>
      <c r="N1406" s="207">
        <v>1003</v>
      </c>
      <c r="O1406" s="153">
        <v>925</v>
      </c>
      <c r="P1406" s="153">
        <v>34</v>
      </c>
      <c r="Q1406" s="151">
        <v>31</v>
      </c>
      <c r="R1406" s="151">
        <v>32</v>
      </c>
      <c r="S1406" s="154">
        <v>0.922233300099701</v>
      </c>
      <c r="T1406" s="154">
        <v>0.918918918918919</v>
      </c>
      <c r="U1406" s="155">
        <v>0.837837837837838</v>
      </c>
      <c r="V1406" s="155">
        <v>0.888888888888889</v>
      </c>
      <c r="W1406" s="173">
        <v>0.0810810810810811</v>
      </c>
      <c r="X1406" s="158">
        <v>261</v>
      </c>
      <c r="Y1406" s="208">
        <v>234</v>
      </c>
      <c r="Z1406" s="208">
        <v>254</v>
      </c>
      <c r="AA1406" s="208">
        <v>238</v>
      </c>
      <c r="AB1406" s="209">
        <v>0.896551724137931</v>
      </c>
      <c r="AC1406" s="155">
        <v>0.937007874015748</v>
      </c>
      <c r="AD1406" s="173">
        <v>-0.040456149877817</v>
      </c>
    </row>
    <row r="1407" spans="1:30">
      <c r="A1407" s="175" t="s">
        <v>1085</v>
      </c>
      <c r="B1407" s="214" t="s">
        <v>1847</v>
      </c>
      <c r="C1407" s="214" t="s">
        <v>1408</v>
      </c>
      <c r="D1407" s="153">
        <v>49</v>
      </c>
      <c r="E1407" s="153">
        <v>47</v>
      </c>
      <c r="F1407" s="151">
        <v>52</v>
      </c>
      <c r="G1407" s="151">
        <v>48</v>
      </c>
      <c r="H1407" s="151">
        <v>53</v>
      </c>
      <c r="I1407" s="151">
        <v>51</v>
      </c>
      <c r="J1407" s="172">
        <v>0.9</v>
      </c>
      <c r="K1407" s="154">
        <v>0.959183673469388</v>
      </c>
      <c r="L1407" s="154">
        <v>0.923076923076923</v>
      </c>
      <c r="M1407" s="154">
        <v>0.962264150943396</v>
      </c>
      <c r="N1407" s="207">
        <v>1375</v>
      </c>
      <c r="O1407" s="153">
        <v>1305</v>
      </c>
      <c r="P1407" s="153">
        <v>46</v>
      </c>
      <c r="Q1407" s="151">
        <v>48</v>
      </c>
      <c r="R1407" s="151">
        <v>51</v>
      </c>
      <c r="S1407" s="154">
        <v>0.949090909090909</v>
      </c>
      <c r="T1407" s="154">
        <v>0.938775510204082</v>
      </c>
      <c r="U1407" s="155">
        <v>0.923076923076923</v>
      </c>
      <c r="V1407" s="155">
        <v>0.962264150943396</v>
      </c>
      <c r="W1407" s="173">
        <v>0.0156985871271585</v>
      </c>
      <c r="X1407" s="158">
        <v>353</v>
      </c>
      <c r="Y1407" s="208">
        <v>332</v>
      </c>
      <c r="Z1407" s="208">
        <v>354</v>
      </c>
      <c r="AA1407" s="208">
        <v>333</v>
      </c>
      <c r="AB1407" s="209">
        <v>0.940509915014164</v>
      </c>
      <c r="AC1407" s="155">
        <v>0.940677966101695</v>
      </c>
      <c r="AD1407" s="173">
        <v>-0.000168051087530707</v>
      </c>
    </row>
    <row r="1408" spans="1:30">
      <c r="A1408" s="175" t="s">
        <v>1085</v>
      </c>
      <c r="B1408" s="214" t="s">
        <v>1847</v>
      </c>
      <c r="C1408" s="214" t="s">
        <v>1409</v>
      </c>
      <c r="D1408" s="153">
        <v>39</v>
      </c>
      <c r="E1408" s="153">
        <v>37</v>
      </c>
      <c r="F1408" s="151">
        <v>38</v>
      </c>
      <c r="G1408" s="151">
        <v>34</v>
      </c>
      <c r="H1408" s="151">
        <v>38</v>
      </c>
      <c r="I1408" s="151">
        <v>33</v>
      </c>
      <c r="J1408" s="172">
        <v>0.9</v>
      </c>
      <c r="K1408" s="154">
        <v>0.948717948717949</v>
      </c>
      <c r="L1408" s="154">
        <v>0.894736842105263</v>
      </c>
      <c r="M1408" s="154">
        <v>0.868421052631579</v>
      </c>
      <c r="N1408" s="207">
        <v>1015</v>
      </c>
      <c r="O1408" s="153">
        <v>955</v>
      </c>
      <c r="P1408" s="153">
        <v>37</v>
      </c>
      <c r="Q1408" s="151">
        <v>34</v>
      </c>
      <c r="R1408" s="151">
        <v>32</v>
      </c>
      <c r="S1408" s="154">
        <v>0.940886699507389</v>
      </c>
      <c r="T1408" s="154">
        <v>0.948717948717949</v>
      </c>
      <c r="U1408" s="155">
        <v>0.894736842105263</v>
      </c>
      <c r="V1408" s="155">
        <v>0.842105263157895</v>
      </c>
      <c r="W1408" s="173">
        <v>0.0539811066126855</v>
      </c>
      <c r="X1408" s="158">
        <v>265</v>
      </c>
      <c r="Y1408" s="208">
        <v>241</v>
      </c>
      <c r="Z1408" s="208">
        <v>259</v>
      </c>
      <c r="AA1408" s="208">
        <v>238</v>
      </c>
      <c r="AB1408" s="209">
        <v>0.909433962264151</v>
      </c>
      <c r="AC1408" s="155">
        <v>0.918918918918919</v>
      </c>
      <c r="AD1408" s="173">
        <v>-0.00948495665476801</v>
      </c>
    </row>
    <row r="1409" spans="1:30">
      <c r="A1409" s="175" t="s">
        <v>1085</v>
      </c>
      <c r="B1409" s="214" t="s">
        <v>1847</v>
      </c>
      <c r="C1409" s="214" t="s">
        <v>1410</v>
      </c>
      <c r="D1409" s="153">
        <v>31</v>
      </c>
      <c r="E1409" s="153">
        <v>31</v>
      </c>
      <c r="F1409" s="151">
        <v>34</v>
      </c>
      <c r="G1409" s="151">
        <v>34</v>
      </c>
      <c r="H1409" s="151">
        <v>32</v>
      </c>
      <c r="I1409" s="151">
        <v>32</v>
      </c>
      <c r="J1409" s="172">
        <v>0.9</v>
      </c>
      <c r="K1409" s="154">
        <v>1</v>
      </c>
      <c r="L1409" s="154">
        <v>1</v>
      </c>
      <c r="M1409" s="154">
        <v>1</v>
      </c>
      <c r="N1409" s="207">
        <v>864</v>
      </c>
      <c r="O1409" s="153">
        <v>857</v>
      </c>
      <c r="P1409" s="153">
        <v>31</v>
      </c>
      <c r="Q1409" s="151">
        <v>34</v>
      </c>
      <c r="R1409" s="151">
        <v>32</v>
      </c>
      <c r="S1409" s="154">
        <v>0.991898148148148</v>
      </c>
      <c r="T1409" s="154">
        <v>1</v>
      </c>
      <c r="U1409" s="155">
        <v>1</v>
      </c>
      <c r="V1409" s="155">
        <v>1</v>
      </c>
      <c r="W1409" s="173">
        <v>0</v>
      </c>
      <c r="X1409" s="158">
        <v>218</v>
      </c>
      <c r="Y1409" s="208">
        <v>216</v>
      </c>
      <c r="Z1409" s="208">
        <v>229</v>
      </c>
      <c r="AA1409" s="208">
        <v>227</v>
      </c>
      <c r="AB1409" s="209">
        <v>0.990825688073395</v>
      </c>
      <c r="AC1409" s="155">
        <v>0.991266375545852</v>
      </c>
      <c r="AD1409" s="173">
        <v>-0.000440687472456958</v>
      </c>
    </row>
    <row r="1410" spans="1:30">
      <c r="A1410" s="175" t="s">
        <v>1085</v>
      </c>
      <c r="B1410" s="214" t="s">
        <v>1847</v>
      </c>
      <c r="C1410" s="214" t="s">
        <v>1411</v>
      </c>
      <c r="D1410" s="153">
        <v>21</v>
      </c>
      <c r="E1410" s="153">
        <v>21</v>
      </c>
      <c r="F1410" s="151">
        <v>21</v>
      </c>
      <c r="G1410" s="151">
        <v>21</v>
      </c>
      <c r="H1410" s="151">
        <v>22</v>
      </c>
      <c r="I1410" s="151">
        <v>22</v>
      </c>
      <c r="J1410" s="172">
        <v>0.9</v>
      </c>
      <c r="K1410" s="154">
        <v>1</v>
      </c>
      <c r="L1410" s="154">
        <v>1</v>
      </c>
      <c r="M1410" s="154">
        <v>1</v>
      </c>
      <c r="N1410" s="207">
        <v>599</v>
      </c>
      <c r="O1410" s="153">
        <v>591</v>
      </c>
      <c r="P1410" s="153">
        <v>21</v>
      </c>
      <c r="Q1410" s="151">
        <v>21</v>
      </c>
      <c r="R1410" s="151">
        <v>22</v>
      </c>
      <c r="S1410" s="154">
        <v>0.986644407345576</v>
      </c>
      <c r="T1410" s="154">
        <v>1</v>
      </c>
      <c r="U1410" s="155">
        <v>1</v>
      </c>
      <c r="V1410" s="155">
        <v>1</v>
      </c>
      <c r="W1410" s="173">
        <v>0</v>
      </c>
      <c r="X1410" s="158">
        <v>155</v>
      </c>
      <c r="Y1410" s="208">
        <v>155</v>
      </c>
      <c r="Z1410" s="208">
        <v>156</v>
      </c>
      <c r="AA1410" s="208">
        <v>155</v>
      </c>
      <c r="AB1410" s="209">
        <v>1</v>
      </c>
      <c r="AC1410" s="155">
        <v>0.993589743589744</v>
      </c>
      <c r="AD1410" s="173">
        <v>0.00641025641025639</v>
      </c>
    </row>
    <row r="1411" spans="1:30">
      <c r="A1411" s="175" t="s">
        <v>1085</v>
      </c>
      <c r="B1411" s="214" t="s">
        <v>1847</v>
      </c>
      <c r="C1411" s="214" t="s">
        <v>1412</v>
      </c>
      <c r="D1411" s="153">
        <v>15</v>
      </c>
      <c r="E1411" s="153">
        <v>15</v>
      </c>
      <c r="F1411" s="151">
        <v>15</v>
      </c>
      <c r="G1411" s="151">
        <v>15</v>
      </c>
      <c r="H1411" s="151">
        <v>15</v>
      </c>
      <c r="I1411" s="151">
        <v>14</v>
      </c>
      <c r="J1411" s="172">
        <v>0.9</v>
      </c>
      <c r="K1411" s="154">
        <v>1</v>
      </c>
      <c r="L1411" s="154">
        <v>1</v>
      </c>
      <c r="M1411" s="154">
        <v>0.933333333333333</v>
      </c>
      <c r="N1411" s="207">
        <v>416</v>
      </c>
      <c r="O1411" s="153">
        <v>397</v>
      </c>
      <c r="P1411" s="153">
        <v>15</v>
      </c>
      <c r="Q1411" s="151">
        <v>15</v>
      </c>
      <c r="R1411" s="151">
        <v>13</v>
      </c>
      <c r="S1411" s="154">
        <v>0.954326923076923</v>
      </c>
      <c r="T1411" s="154">
        <v>1</v>
      </c>
      <c r="U1411" s="155">
        <v>1</v>
      </c>
      <c r="V1411" s="155">
        <v>0.866666666666667</v>
      </c>
      <c r="W1411" s="173">
        <v>0</v>
      </c>
      <c r="X1411" s="158">
        <v>105</v>
      </c>
      <c r="Y1411" s="208">
        <v>103</v>
      </c>
      <c r="Z1411" s="208">
        <v>104</v>
      </c>
      <c r="AA1411" s="208">
        <v>99</v>
      </c>
      <c r="AB1411" s="209">
        <v>0.980952380952381</v>
      </c>
      <c r="AC1411" s="155">
        <v>0.951923076923077</v>
      </c>
      <c r="AD1411" s="173">
        <v>0.029029304029304</v>
      </c>
    </row>
    <row r="1412" spans="1:30">
      <c r="A1412" s="175" t="s">
        <v>1085</v>
      </c>
      <c r="B1412" s="214" t="s">
        <v>1847</v>
      </c>
      <c r="C1412" s="214" t="s">
        <v>1413</v>
      </c>
      <c r="D1412" s="153">
        <v>41</v>
      </c>
      <c r="E1412" s="153">
        <v>41</v>
      </c>
      <c r="F1412" s="151">
        <v>44</v>
      </c>
      <c r="G1412" s="151">
        <v>44</v>
      </c>
      <c r="H1412" s="151">
        <v>45</v>
      </c>
      <c r="I1412" s="151">
        <v>45</v>
      </c>
      <c r="J1412" s="172">
        <v>0.9</v>
      </c>
      <c r="K1412" s="154">
        <v>1</v>
      </c>
      <c r="L1412" s="154">
        <v>1</v>
      </c>
      <c r="M1412" s="154">
        <v>1</v>
      </c>
      <c r="N1412" s="207">
        <v>1178</v>
      </c>
      <c r="O1412" s="153">
        <v>1143</v>
      </c>
      <c r="P1412" s="153">
        <v>41</v>
      </c>
      <c r="Q1412" s="151">
        <v>42</v>
      </c>
      <c r="R1412" s="151">
        <v>45</v>
      </c>
      <c r="S1412" s="154">
        <v>0.970288624787776</v>
      </c>
      <c r="T1412" s="154">
        <v>1</v>
      </c>
      <c r="U1412" s="155">
        <v>0.954545454545455</v>
      </c>
      <c r="V1412" s="155">
        <v>1</v>
      </c>
      <c r="W1412" s="173">
        <v>0.0454545454545454</v>
      </c>
      <c r="X1412" s="158">
        <v>308</v>
      </c>
      <c r="Y1412" s="208">
        <v>301</v>
      </c>
      <c r="Z1412" s="208">
        <v>309</v>
      </c>
      <c r="AA1412" s="208">
        <v>306</v>
      </c>
      <c r="AB1412" s="209">
        <v>0.977272727272727</v>
      </c>
      <c r="AC1412" s="155">
        <v>0.990291262135922</v>
      </c>
      <c r="AD1412" s="173">
        <v>-0.013018534863195</v>
      </c>
    </row>
    <row r="1413" spans="1:30">
      <c r="A1413" s="175" t="s">
        <v>1085</v>
      </c>
      <c r="B1413" s="214" t="s">
        <v>1847</v>
      </c>
      <c r="C1413" s="214" t="s">
        <v>1414</v>
      </c>
      <c r="D1413" s="153">
        <v>60</v>
      </c>
      <c r="E1413" s="153">
        <v>59</v>
      </c>
      <c r="F1413" s="151">
        <v>69</v>
      </c>
      <c r="G1413" s="151">
        <v>68</v>
      </c>
      <c r="H1413" s="151">
        <v>69</v>
      </c>
      <c r="I1413" s="151">
        <v>68</v>
      </c>
      <c r="J1413" s="172">
        <v>0.9</v>
      </c>
      <c r="K1413" s="154">
        <v>0.983333333333333</v>
      </c>
      <c r="L1413" s="154">
        <v>0.985507246376812</v>
      </c>
      <c r="M1413" s="154">
        <v>0.985507246376812</v>
      </c>
      <c r="N1413" s="207">
        <v>1849</v>
      </c>
      <c r="O1413" s="153">
        <v>1770</v>
      </c>
      <c r="P1413" s="153">
        <v>58</v>
      </c>
      <c r="Q1413" s="151">
        <v>66</v>
      </c>
      <c r="R1413" s="151">
        <v>65</v>
      </c>
      <c r="S1413" s="154">
        <v>0.957274202271498</v>
      </c>
      <c r="T1413" s="154">
        <v>0.966666666666667</v>
      </c>
      <c r="U1413" s="155">
        <v>0.956521739130435</v>
      </c>
      <c r="V1413" s="155">
        <v>0.942028985507246</v>
      </c>
      <c r="W1413" s="173">
        <v>0.0101449275362319</v>
      </c>
      <c r="X1413" s="158">
        <v>474</v>
      </c>
      <c r="Y1413" s="208">
        <v>450</v>
      </c>
      <c r="Z1413" s="208">
        <v>474</v>
      </c>
      <c r="AA1413" s="208">
        <v>454</v>
      </c>
      <c r="AB1413" s="209">
        <v>0.949367088607595</v>
      </c>
      <c r="AC1413" s="155">
        <v>0.957805907172996</v>
      </c>
      <c r="AD1413" s="173">
        <v>-0.00843881856540085</v>
      </c>
    </row>
    <row r="1414" spans="1:30">
      <c r="A1414" s="175" t="s">
        <v>1085</v>
      </c>
      <c r="B1414" s="214" t="s">
        <v>1847</v>
      </c>
      <c r="C1414" s="214" t="s">
        <v>1415</v>
      </c>
      <c r="D1414" s="153">
        <v>59</v>
      </c>
      <c r="E1414" s="153">
        <v>57</v>
      </c>
      <c r="F1414" s="151">
        <v>61</v>
      </c>
      <c r="G1414" s="151">
        <v>56</v>
      </c>
      <c r="H1414" s="151">
        <v>63</v>
      </c>
      <c r="I1414" s="151">
        <v>59</v>
      </c>
      <c r="J1414" s="172">
        <v>0.9</v>
      </c>
      <c r="K1414" s="154">
        <v>0.966101694915254</v>
      </c>
      <c r="L1414" s="154">
        <v>0.918032786885246</v>
      </c>
      <c r="M1414" s="154">
        <v>0.936507936507937</v>
      </c>
      <c r="N1414" s="207">
        <v>1693</v>
      </c>
      <c r="O1414" s="153">
        <v>1573</v>
      </c>
      <c r="P1414" s="153">
        <v>48</v>
      </c>
      <c r="Q1414" s="151">
        <v>56</v>
      </c>
      <c r="R1414" s="151">
        <v>48</v>
      </c>
      <c r="S1414" s="154">
        <v>0.929119905493207</v>
      </c>
      <c r="T1414" s="154">
        <v>0.813559322033898</v>
      </c>
      <c r="U1414" s="155">
        <v>0.918032786885246</v>
      </c>
      <c r="V1414" s="155">
        <v>0.761904761904762</v>
      </c>
      <c r="W1414" s="173">
        <v>-0.104473464851348</v>
      </c>
      <c r="X1414" s="158">
        <v>427</v>
      </c>
      <c r="Y1414" s="208">
        <v>383</v>
      </c>
      <c r="Z1414" s="208">
        <v>432</v>
      </c>
      <c r="AA1414" s="208">
        <v>408</v>
      </c>
      <c r="AB1414" s="209">
        <v>0.896955503512881</v>
      </c>
      <c r="AC1414" s="155">
        <v>0.944444444444444</v>
      </c>
      <c r="AD1414" s="173">
        <v>-0.0474889409315639</v>
      </c>
    </row>
    <row r="1415" spans="1:30">
      <c r="A1415" s="175" t="s">
        <v>1085</v>
      </c>
      <c r="B1415" s="214" t="s">
        <v>1848</v>
      </c>
      <c r="C1415" s="214" t="s">
        <v>1416</v>
      </c>
      <c r="D1415" s="153">
        <v>45</v>
      </c>
      <c r="E1415" s="153">
        <v>45</v>
      </c>
      <c r="F1415" s="151">
        <v>49</v>
      </c>
      <c r="G1415" s="151">
        <v>48</v>
      </c>
      <c r="H1415" s="151">
        <v>50</v>
      </c>
      <c r="I1415" s="151">
        <v>49</v>
      </c>
      <c r="J1415" s="172">
        <v>0.9</v>
      </c>
      <c r="K1415" s="154">
        <v>1</v>
      </c>
      <c r="L1415" s="154">
        <v>0.979591836734694</v>
      </c>
      <c r="M1415" s="154">
        <v>0.98</v>
      </c>
      <c r="N1415" s="207">
        <v>1274</v>
      </c>
      <c r="O1415" s="153">
        <v>1121</v>
      </c>
      <c r="P1415" s="153">
        <v>39</v>
      </c>
      <c r="Q1415" s="151">
        <v>40</v>
      </c>
      <c r="R1415" s="151">
        <v>46</v>
      </c>
      <c r="S1415" s="154">
        <v>0.879905808477237</v>
      </c>
      <c r="T1415" s="154">
        <v>0.866666666666667</v>
      </c>
      <c r="U1415" s="155">
        <v>0.816326530612245</v>
      </c>
      <c r="V1415" s="155">
        <v>0.92</v>
      </c>
      <c r="W1415" s="173">
        <v>0.0503401360544218</v>
      </c>
      <c r="X1415" s="158">
        <v>330</v>
      </c>
      <c r="Y1415" s="208">
        <v>292</v>
      </c>
      <c r="Z1415" s="208">
        <v>326</v>
      </c>
      <c r="AA1415" s="208">
        <v>282</v>
      </c>
      <c r="AB1415" s="209">
        <v>0.884848484848485</v>
      </c>
      <c r="AC1415" s="155">
        <v>0.865030674846626</v>
      </c>
      <c r="AD1415" s="173">
        <v>0.0198178100018591</v>
      </c>
    </row>
    <row r="1416" spans="1:30">
      <c r="A1416" s="175" t="s">
        <v>1085</v>
      </c>
      <c r="B1416" s="214" t="s">
        <v>1848</v>
      </c>
      <c r="C1416" s="214" t="s">
        <v>1417</v>
      </c>
      <c r="D1416" s="153">
        <v>31</v>
      </c>
      <c r="E1416" s="153">
        <v>29</v>
      </c>
      <c r="F1416" s="151">
        <v>37</v>
      </c>
      <c r="G1416" s="151">
        <v>35</v>
      </c>
      <c r="H1416" s="151">
        <v>35</v>
      </c>
      <c r="I1416" s="151">
        <v>33</v>
      </c>
      <c r="J1416" s="172">
        <v>0.9</v>
      </c>
      <c r="K1416" s="154">
        <v>0.935483870967742</v>
      </c>
      <c r="L1416" s="154">
        <v>0.945945945945946</v>
      </c>
      <c r="M1416" s="154">
        <v>0.942857142857143</v>
      </c>
      <c r="N1416" s="207">
        <v>925</v>
      </c>
      <c r="O1416" s="153">
        <v>871</v>
      </c>
      <c r="P1416" s="153">
        <v>28</v>
      </c>
      <c r="Q1416" s="151">
        <v>34</v>
      </c>
      <c r="R1416" s="151">
        <v>30</v>
      </c>
      <c r="S1416" s="154">
        <v>0.941621621621622</v>
      </c>
      <c r="T1416" s="154">
        <v>0.903225806451613</v>
      </c>
      <c r="U1416" s="155">
        <v>0.918918918918919</v>
      </c>
      <c r="V1416" s="155">
        <v>0.857142857142857</v>
      </c>
      <c r="W1416" s="173">
        <v>-0.0156931124673061</v>
      </c>
      <c r="X1416" s="158">
        <v>240</v>
      </c>
      <c r="Y1416" s="208">
        <v>219</v>
      </c>
      <c r="Z1416" s="208">
        <v>240</v>
      </c>
      <c r="AA1416" s="208">
        <v>229</v>
      </c>
      <c r="AB1416" s="209">
        <v>0.9125</v>
      </c>
      <c r="AC1416" s="155">
        <v>0.954166666666667</v>
      </c>
      <c r="AD1416" s="173">
        <v>-0.0416666666666667</v>
      </c>
    </row>
    <row r="1417" spans="1:30">
      <c r="A1417" s="175" t="s">
        <v>1085</v>
      </c>
      <c r="B1417" s="214" t="s">
        <v>1848</v>
      </c>
      <c r="C1417" s="214" t="s">
        <v>1418</v>
      </c>
      <c r="D1417" s="153">
        <v>35</v>
      </c>
      <c r="E1417" s="153">
        <v>34</v>
      </c>
      <c r="F1417" s="151">
        <v>39</v>
      </c>
      <c r="G1417" s="151">
        <v>38</v>
      </c>
      <c r="H1417" s="151">
        <v>36</v>
      </c>
      <c r="I1417" s="151">
        <v>35</v>
      </c>
      <c r="J1417" s="172">
        <v>0.9</v>
      </c>
      <c r="K1417" s="154">
        <v>0.971428571428571</v>
      </c>
      <c r="L1417" s="154">
        <v>0.974358974358974</v>
      </c>
      <c r="M1417" s="154">
        <v>0.972222222222222</v>
      </c>
      <c r="N1417" s="207">
        <v>985</v>
      </c>
      <c r="O1417" s="153">
        <v>894</v>
      </c>
      <c r="P1417" s="153">
        <v>31</v>
      </c>
      <c r="Q1417" s="151">
        <v>35</v>
      </c>
      <c r="R1417" s="151">
        <v>32</v>
      </c>
      <c r="S1417" s="154">
        <v>0.90761421319797</v>
      </c>
      <c r="T1417" s="154">
        <v>0.885714285714286</v>
      </c>
      <c r="U1417" s="155">
        <v>0.897435897435897</v>
      </c>
      <c r="V1417" s="155">
        <v>0.888888888888889</v>
      </c>
      <c r="W1417" s="173">
        <v>-0.0117216117216118</v>
      </c>
      <c r="X1417" s="158">
        <v>258</v>
      </c>
      <c r="Y1417" s="208">
        <v>232</v>
      </c>
      <c r="Z1417" s="208">
        <v>248</v>
      </c>
      <c r="AA1417" s="208">
        <v>229</v>
      </c>
      <c r="AB1417" s="209">
        <v>0.89922480620155</v>
      </c>
      <c r="AC1417" s="155">
        <v>0.923387096774194</v>
      </c>
      <c r="AD1417" s="173">
        <v>-0.0241622905726431</v>
      </c>
    </row>
    <row r="1418" spans="1:30">
      <c r="A1418" s="175" t="s">
        <v>1085</v>
      </c>
      <c r="B1418" s="214" t="s">
        <v>1848</v>
      </c>
      <c r="C1418" s="214" t="s">
        <v>1419</v>
      </c>
      <c r="D1418" s="153">
        <v>30</v>
      </c>
      <c r="E1418" s="153">
        <v>30</v>
      </c>
      <c r="F1418" s="151">
        <v>32</v>
      </c>
      <c r="G1418" s="151">
        <v>32</v>
      </c>
      <c r="H1418" s="151">
        <v>30</v>
      </c>
      <c r="I1418" s="151">
        <v>30</v>
      </c>
      <c r="J1418" s="172">
        <v>0.9</v>
      </c>
      <c r="K1418" s="154">
        <v>1</v>
      </c>
      <c r="L1418" s="154">
        <v>1</v>
      </c>
      <c r="M1418" s="154">
        <v>1</v>
      </c>
      <c r="N1418" s="207">
        <v>809</v>
      </c>
      <c r="O1418" s="153">
        <v>767</v>
      </c>
      <c r="P1418" s="153">
        <v>29</v>
      </c>
      <c r="Q1418" s="151">
        <v>29</v>
      </c>
      <c r="R1418" s="151">
        <v>29</v>
      </c>
      <c r="S1418" s="154">
        <v>0.948084054388133</v>
      </c>
      <c r="T1418" s="154">
        <v>0.966666666666667</v>
      </c>
      <c r="U1418" s="155">
        <v>0.90625</v>
      </c>
      <c r="V1418" s="155">
        <v>0.966666666666667</v>
      </c>
      <c r="W1418" s="173">
        <v>0.0604166666666667</v>
      </c>
      <c r="X1418" s="158">
        <v>210</v>
      </c>
      <c r="Y1418" s="208">
        <v>198</v>
      </c>
      <c r="Z1418" s="208">
        <v>214</v>
      </c>
      <c r="AA1418" s="208">
        <v>205</v>
      </c>
      <c r="AB1418" s="209">
        <v>0.942857142857143</v>
      </c>
      <c r="AC1418" s="155">
        <v>0.957943925233645</v>
      </c>
      <c r="AD1418" s="173">
        <v>-0.0150867823765021</v>
      </c>
    </row>
    <row r="1419" spans="1:30">
      <c r="A1419" s="175" t="s">
        <v>1085</v>
      </c>
      <c r="B1419" s="214" t="s">
        <v>1848</v>
      </c>
      <c r="C1419" s="214" t="s">
        <v>1420</v>
      </c>
      <c r="D1419" s="153">
        <v>20</v>
      </c>
      <c r="E1419" s="153">
        <v>20</v>
      </c>
      <c r="F1419" s="151">
        <v>22</v>
      </c>
      <c r="G1419" s="151">
        <v>22</v>
      </c>
      <c r="H1419" s="151">
        <v>21</v>
      </c>
      <c r="I1419" s="151">
        <v>21</v>
      </c>
      <c r="J1419" s="172">
        <v>0.9</v>
      </c>
      <c r="K1419" s="154">
        <v>1</v>
      </c>
      <c r="L1419" s="154">
        <v>1</v>
      </c>
      <c r="M1419" s="154">
        <v>1</v>
      </c>
      <c r="N1419" s="207">
        <v>566</v>
      </c>
      <c r="O1419" s="153">
        <v>553</v>
      </c>
      <c r="P1419" s="153">
        <v>19</v>
      </c>
      <c r="Q1419" s="151">
        <v>21</v>
      </c>
      <c r="R1419" s="151">
        <v>21</v>
      </c>
      <c r="S1419" s="154">
        <v>0.977031802120141</v>
      </c>
      <c r="T1419" s="154">
        <v>0.95</v>
      </c>
      <c r="U1419" s="155">
        <v>0.954545454545455</v>
      </c>
      <c r="V1419" s="155">
        <v>1</v>
      </c>
      <c r="W1419" s="173">
        <v>-0.00454545454545463</v>
      </c>
      <c r="X1419" s="158">
        <v>147</v>
      </c>
      <c r="Y1419" s="208">
        <v>144</v>
      </c>
      <c r="Z1419" s="208">
        <v>144</v>
      </c>
      <c r="AA1419" s="208">
        <v>141</v>
      </c>
      <c r="AB1419" s="209">
        <v>0.979591836734694</v>
      </c>
      <c r="AC1419" s="155">
        <v>0.979166666666667</v>
      </c>
      <c r="AD1419" s="173">
        <v>0.000425170068027225</v>
      </c>
    </row>
    <row r="1420" spans="1:30">
      <c r="A1420" s="175" t="s">
        <v>1085</v>
      </c>
      <c r="B1420" s="214" t="s">
        <v>1848</v>
      </c>
      <c r="C1420" s="214" t="s">
        <v>1421</v>
      </c>
      <c r="D1420" s="153">
        <v>37</v>
      </c>
      <c r="E1420" s="153">
        <v>37</v>
      </c>
      <c r="F1420" s="151">
        <v>38</v>
      </c>
      <c r="G1420" s="151">
        <v>38</v>
      </c>
      <c r="H1420" s="151">
        <v>38</v>
      </c>
      <c r="I1420" s="151">
        <v>38</v>
      </c>
      <c r="J1420" s="172">
        <v>0.9</v>
      </c>
      <c r="K1420" s="154">
        <v>1</v>
      </c>
      <c r="L1420" s="154">
        <v>1</v>
      </c>
      <c r="M1420" s="154">
        <v>1</v>
      </c>
      <c r="N1420" s="207">
        <v>1000</v>
      </c>
      <c r="O1420" s="153">
        <v>888</v>
      </c>
      <c r="P1420" s="153">
        <v>30</v>
      </c>
      <c r="Q1420" s="151">
        <v>32</v>
      </c>
      <c r="R1420" s="151">
        <v>34</v>
      </c>
      <c r="S1420" s="154">
        <v>0.888</v>
      </c>
      <c r="T1420" s="154">
        <v>0.810810810810811</v>
      </c>
      <c r="U1420" s="155">
        <v>0.842105263157895</v>
      </c>
      <c r="V1420" s="155">
        <v>0.894736842105263</v>
      </c>
      <c r="W1420" s="173">
        <v>-0.0312944523470838</v>
      </c>
      <c r="X1420" s="158">
        <v>258</v>
      </c>
      <c r="Y1420" s="208">
        <v>227</v>
      </c>
      <c r="Z1420" s="208">
        <v>259</v>
      </c>
      <c r="AA1420" s="208">
        <v>221</v>
      </c>
      <c r="AB1420" s="209">
        <v>0.87984496124031</v>
      </c>
      <c r="AC1420" s="155">
        <v>0.853281853281853</v>
      </c>
      <c r="AD1420" s="173">
        <v>0.0265631079584568</v>
      </c>
    </row>
    <row r="1421" spans="1:30">
      <c r="A1421" s="175" t="s">
        <v>1085</v>
      </c>
      <c r="B1421" s="214" t="s">
        <v>1848</v>
      </c>
      <c r="C1421" s="214" t="s">
        <v>1422</v>
      </c>
      <c r="D1421" s="153">
        <v>40</v>
      </c>
      <c r="E1421" s="153">
        <v>36</v>
      </c>
      <c r="F1421" s="151">
        <v>41</v>
      </c>
      <c r="G1421" s="151">
        <v>36</v>
      </c>
      <c r="H1421" s="151">
        <v>47</v>
      </c>
      <c r="I1421" s="151">
        <v>42</v>
      </c>
      <c r="J1421" s="172">
        <v>0.9</v>
      </c>
      <c r="K1421" s="154">
        <v>0.9</v>
      </c>
      <c r="L1421" s="154">
        <v>0.878048780487805</v>
      </c>
      <c r="M1421" s="154">
        <v>0.893617021276596</v>
      </c>
      <c r="N1421" s="207">
        <v>1161</v>
      </c>
      <c r="O1421" s="153">
        <v>1045</v>
      </c>
      <c r="P1421" s="153">
        <v>36</v>
      </c>
      <c r="Q1421" s="151">
        <v>36</v>
      </c>
      <c r="R1421" s="151">
        <v>42</v>
      </c>
      <c r="S1421" s="154">
        <v>0.900086132644272</v>
      </c>
      <c r="T1421" s="154">
        <v>0.9</v>
      </c>
      <c r="U1421" s="155">
        <v>0.878048780487805</v>
      </c>
      <c r="V1421" s="155">
        <v>0.893617021276596</v>
      </c>
      <c r="W1421" s="173">
        <v>0.0219512195121951</v>
      </c>
      <c r="X1421" s="158">
        <v>300</v>
      </c>
      <c r="Y1421" s="208">
        <v>268</v>
      </c>
      <c r="Z1421" s="208">
        <v>301</v>
      </c>
      <c r="AA1421" s="208">
        <v>267</v>
      </c>
      <c r="AB1421" s="209">
        <v>0.893333333333333</v>
      </c>
      <c r="AC1421" s="155">
        <v>0.887043189368771</v>
      </c>
      <c r="AD1421" s="173">
        <v>0.00629014396456251</v>
      </c>
    </row>
    <row r="1422" spans="1:30">
      <c r="A1422" s="175" t="s">
        <v>1085</v>
      </c>
      <c r="B1422" s="214" t="s">
        <v>1848</v>
      </c>
      <c r="C1422" s="214" t="s">
        <v>1423</v>
      </c>
      <c r="D1422" s="153">
        <v>25</v>
      </c>
      <c r="E1422" s="153">
        <v>21</v>
      </c>
      <c r="F1422" s="151">
        <v>28</v>
      </c>
      <c r="G1422" s="151">
        <v>26</v>
      </c>
      <c r="H1422" s="151">
        <v>27</v>
      </c>
      <c r="I1422" s="151">
        <v>26</v>
      </c>
      <c r="J1422" s="172">
        <v>0.9</v>
      </c>
      <c r="K1422" s="154">
        <v>0.84</v>
      </c>
      <c r="L1422" s="154">
        <v>0.928571428571429</v>
      </c>
      <c r="M1422" s="154">
        <v>0.962962962962963</v>
      </c>
      <c r="N1422" s="207">
        <v>718</v>
      </c>
      <c r="O1422" s="153">
        <v>624</v>
      </c>
      <c r="P1422" s="153">
        <v>18</v>
      </c>
      <c r="Q1422" s="151">
        <v>22</v>
      </c>
      <c r="R1422" s="151">
        <v>24</v>
      </c>
      <c r="S1422" s="154">
        <v>0.86908077994429</v>
      </c>
      <c r="T1422" s="154">
        <v>0.72</v>
      </c>
      <c r="U1422" s="155">
        <v>0.785714285714286</v>
      </c>
      <c r="V1422" s="155">
        <v>0.888888888888889</v>
      </c>
      <c r="W1422" s="173">
        <v>-0.0657142857142857</v>
      </c>
      <c r="X1422" s="158">
        <v>179</v>
      </c>
      <c r="Y1422" s="208">
        <v>154</v>
      </c>
      <c r="Z1422" s="208">
        <v>181</v>
      </c>
      <c r="AA1422" s="208">
        <v>159</v>
      </c>
      <c r="AB1422" s="209">
        <v>0.860335195530726</v>
      </c>
      <c r="AC1422" s="155">
        <v>0.878453038674033</v>
      </c>
      <c r="AD1422" s="173">
        <v>-0.0181178431433069</v>
      </c>
    </row>
    <row r="1423" spans="1:30">
      <c r="A1423" s="175" t="s">
        <v>1085</v>
      </c>
      <c r="B1423" s="214" t="s">
        <v>1848</v>
      </c>
      <c r="C1423" s="214" t="s">
        <v>1424</v>
      </c>
      <c r="D1423" s="153">
        <v>56</v>
      </c>
      <c r="E1423" s="153">
        <v>54</v>
      </c>
      <c r="F1423" s="151">
        <v>56</v>
      </c>
      <c r="G1423" s="151">
        <v>53</v>
      </c>
      <c r="H1423" s="151">
        <v>62</v>
      </c>
      <c r="I1423" s="151">
        <v>61</v>
      </c>
      <c r="J1423" s="172">
        <v>0.9</v>
      </c>
      <c r="K1423" s="154">
        <v>0.964285714285714</v>
      </c>
      <c r="L1423" s="154">
        <v>0.946428571428571</v>
      </c>
      <c r="M1423" s="154">
        <v>0.983870967741935</v>
      </c>
      <c r="N1423" s="207">
        <v>1575</v>
      </c>
      <c r="O1423" s="153">
        <v>1513</v>
      </c>
      <c r="P1423" s="153">
        <v>52</v>
      </c>
      <c r="Q1423" s="151">
        <v>52</v>
      </c>
      <c r="R1423" s="151">
        <v>60</v>
      </c>
      <c r="S1423" s="154">
        <v>0.960634920634921</v>
      </c>
      <c r="T1423" s="154">
        <v>0.928571428571429</v>
      </c>
      <c r="U1423" s="155">
        <v>0.928571428571429</v>
      </c>
      <c r="V1423" s="155">
        <v>0.967741935483871</v>
      </c>
      <c r="W1423" s="173">
        <v>0</v>
      </c>
      <c r="X1423" s="158">
        <v>406</v>
      </c>
      <c r="Y1423" s="208">
        <v>388</v>
      </c>
      <c r="Z1423" s="208">
        <v>407</v>
      </c>
      <c r="AA1423" s="208">
        <v>387</v>
      </c>
      <c r="AB1423" s="209">
        <v>0.955665024630542</v>
      </c>
      <c r="AC1423" s="155">
        <v>0.950859950859951</v>
      </c>
      <c r="AD1423" s="173">
        <v>0.00480507377059103</v>
      </c>
    </row>
    <row r="1424" spans="1:30">
      <c r="A1424" s="175" t="s">
        <v>1085</v>
      </c>
      <c r="B1424" s="214" t="s">
        <v>1848</v>
      </c>
      <c r="C1424" s="214" t="s">
        <v>1425</v>
      </c>
      <c r="D1424" s="153">
        <v>35</v>
      </c>
      <c r="E1424" s="153">
        <v>33</v>
      </c>
      <c r="F1424" s="151">
        <v>38</v>
      </c>
      <c r="G1424" s="151">
        <v>34</v>
      </c>
      <c r="H1424" s="151">
        <v>41</v>
      </c>
      <c r="I1424" s="151">
        <v>40</v>
      </c>
      <c r="J1424" s="172">
        <v>0.9</v>
      </c>
      <c r="K1424" s="154">
        <v>0.942857142857143</v>
      </c>
      <c r="L1424" s="154">
        <v>0.894736842105263</v>
      </c>
      <c r="M1424" s="154">
        <v>0.975609756097561</v>
      </c>
      <c r="N1424" s="207">
        <v>1033</v>
      </c>
      <c r="O1424" s="153">
        <v>947</v>
      </c>
      <c r="P1424" s="153">
        <v>33</v>
      </c>
      <c r="Q1424" s="151">
        <v>33</v>
      </c>
      <c r="R1424" s="151">
        <v>37</v>
      </c>
      <c r="S1424" s="154">
        <v>0.91674733785092</v>
      </c>
      <c r="T1424" s="154">
        <v>0.942857142857143</v>
      </c>
      <c r="U1424" s="155">
        <v>0.868421052631579</v>
      </c>
      <c r="V1424" s="155">
        <v>0.902439024390244</v>
      </c>
      <c r="W1424" s="173">
        <v>0.0744360902255639</v>
      </c>
      <c r="X1424" s="158">
        <v>261</v>
      </c>
      <c r="Y1424" s="208">
        <v>243</v>
      </c>
      <c r="Z1424" s="208">
        <v>267</v>
      </c>
      <c r="AA1424" s="208">
        <v>244</v>
      </c>
      <c r="AB1424" s="209">
        <v>0.931034482758621</v>
      </c>
      <c r="AC1424" s="155">
        <v>0.913857677902622</v>
      </c>
      <c r="AD1424" s="173">
        <v>0.0171768048559989</v>
      </c>
    </row>
    <row r="1425" spans="1:30">
      <c r="A1425" s="175" t="s">
        <v>1085</v>
      </c>
      <c r="B1425" s="214" t="s">
        <v>1848</v>
      </c>
      <c r="C1425" s="214" t="s">
        <v>1426</v>
      </c>
      <c r="D1425" s="153">
        <v>38</v>
      </c>
      <c r="E1425" s="153">
        <v>38</v>
      </c>
      <c r="F1425" s="151">
        <v>39</v>
      </c>
      <c r="G1425" s="151">
        <v>39</v>
      </c>
      <c r="H1425" s="151">
        <v>41</v>
      </c>
      <c r="I1425" s="151">
        <v>41</v>
      </c>
      <c r="J1425" s="172">
        <v>0.9</v>
      </c>
      <c r="K1425" s="154">
        <v>1</v>
      </c>
      <c r="L1425" s="154">
        <v>1</v>
      </c>
      <c r="M1425" s="154">
        <v>1</v>
      </c>
      <c r="N1425" s="207">
        <v>1065</v>
      </c>
      <c r="O1425" s="153">
        <v>992</v>
      </c>
      <c r="P1425" s="153">
        <v>35</v>
      </c>
      <c r="Q1425" s="151">
        <v>37</v>
      </c>
      <c r="R1425" s="151">
        <v>41</v>
      </c>
      <c r="S1425" s="154">
        <v>0.931455399061033</v>
      </c>
      <c r="T1425" s="154">
        <v>0.921052631578947</v>
      </c>
      <c r="U1425" s="155">
        <v>0.948717948717949</v>
      </c>
      <c r="V1425" s="155">
        <v>1</v>
      </c>
      <c r="W1425" s="173">
        <v>-0.0276653171390013</v>
      </c>
      <c r="X1425" s="158">
        <v>273</v>
      </c>
      <c r="Y1425" s="208">
        <v>259</v>
      </c>
      <c r="Z1425" s="208">
        <v>282</v>
      </c>
      <c r="AA1425" s="208">
        <v>258</v>
      </c>
      <c r="AB1425" s="209">
        <v>0.948717948717949</v>
      </c>
      <c r="AC1425" s="155">
        <v>0.914893617021277</v>
      </c>
      <c r="AD1425" s="173">
        <v>0.0338243316966721</v>
      </c>
    </row>
    <row r="1426" spans="1:30">
      <c r="A1426" s="175" t="s">
        <v>1085</v>
      </c>
      <c r="B1426" s="214" t="s">
        <v>1848</v>
      </c>
      <c r="C1426" s="214" t="s">
        <v>1427</v>
      </c>
      <c r="D1426" s="153">
        <v>50</v>
      </c>
      <c r="E1426" s="153">
        <v>49</v>
      </c>
      <c r="F1426" s="151">
        <v>54</v>
      </c>
      <c r="G1426" s="151">
        <v>52</v>
      </c>
      <c r="H1426" s="151">
        <v>55</v>
      </c>
      <c r="I1426" s="151">
        <v>55</v>
      </c>
      <c r="J1426" s="172">
        <v>0.9</v>
      </c>
      <c r="K1426" s="154">
        <v>0.98</v>
      </c>
      <c r="L1426" s="154">
        <v>0.962962962962963</v>
      </c>
      <c r="M1426" s="154">
        <v>1</v>
      </c>
      <c r="N1426" s="207">
        <v>1424</v>
      </c>
      <c r="O1426" s="153">
        <v>1364</v>
      </c>
      <c r="P1426" s="153">
        <v>49</v>
      </c>
      <c r="Q1426" s="151">
        <v>52</v>
      </c>
      <c r="R1426" s="151">
        <v>55</v>
      </c>
      <c r="S1426" s="154">
        <v>0.957865168539326</v>
      </c>
      <c r="T1426" s="154">
        <v>0.98</v>
      </c>
      <c r="U1426" s="155">
        <v>0.962962962962963</v>
      </c>
      <c r="V1426" s="155">
        <v>1</v>
      </c>
      <c r="W1426" s="173">
        <v>0.0170370370370371</v>
      </c>
      <c r="X1426" s="158">
        <v>373</v>
      </c>
      <c r="Y1426" s="208">
        <v>363</v>
      </c>
      <c r="Z1426" s="208">
        <v>364</v>
      </c>
      <c r="AA1426" s="208">
        <v>350</v>
      </c>
      <c r="AB1426" s="209">
        <v>0.973190348525469</v>
      </c>
      <c r="AC1426" s="155">
        <v>0.961538461538462</v>
      </c>
      <c r="AD1426" s="173">
        <v>0.0116518869870076</v>
      </c>
    </row>
    <row r="1427" spans="1:30">
      <c r="A1427" s="175" t="s">
        <v>1085</v>
      </c>
      <c r="B1427" s="214" t="s">
        <v>1848</v>
      </c>
      <c r="C1427" s="214" t="s">
        <v>1428</v>
      </c>
      <c r="D1427" s="153">
        <v>37</v>
      </c>
      <c r="E1427" s="153">
        <v>34</v>
      </c>
      <c r="F1427" s="151">
        <v>39</v>
      </c>
      <c r="G1427" s="151">
        <v>37</v>
      </c>
      <c r="H1427" s="151">
        <v>39</v>
      </c>
      <c r="I1427" s="151">
        <v>39</v>
      </c>
      <c r="J1427" s="172">
        <v>0.9</v>
      </c>
      <c r="K1427" s="154">
        <v>0.918918918918919</v>
      </c>
      <c r="L1427" s="154">
        <v>0.948717948717949</v>
      </c>
      <c r="M1427" s="154">
        <v>1</v>
      </c>
      <c r="N1427" s="207">
        <v>1026</v>
      </c>
      <c r="O1427" s="153">
        <v>934</v>
      </c>
      <c r="P1427" s="153">
        <v>33</v>
      </c>
      <c r="Q1427" s="151">
        <v>35</v>
      </c>
      <c r="R1427" s="151">
        <v>38</v>
      </c>
      <c r="S1427" s="154">
        <v>0.910331384015595</v>
      </c>
      <c r="T1427" s="154">
        <v>0.891891891891892</v>
      </c>
      <c r="U1427" s="155">
        <v>0.897435897435897</v>
      </c>
      <c r="V1427" s="155">
        <v>0.974358974358974</v>
      </c>
      <c r="W1427" s="173">
        <v>-0.00554400554400558</v>
      </c>
      <c r="X1427" s="158">
        <v>266</v>
      </c>
      <c r="Y1427" s="208">
        <v>247</v>
      </c>
      <c r="Z1427" s="208">
        <v>267</v>
      </c>
      <c r="AA1427" s="208">
        <v>239</v>
      </c>
      <c r="AB1427" s="209">
        <v>0.928571428571429</v>
      </c>
      <c r="AC1427" s="155">
        <v>0.895131086142322</v>
      </c>
      <c r="AD1427" s="173">
        <v>0.0334403424291065</v>
      </c>
    </row>
    <row r="1428" spans="1:30">
      <c r="A1428" s="175" t="s">
        <v>1085</v>
      </c>
      <c r="B1428" s="214" t="s">
        <v>1848</v>
      </c>
      <c r="C1428" s="214" t="s">
        <v>1429</v>
      </c>
      <c r="D1428" s="153">
        <v>67</v>
      </c>
      <c r="E1428" s="153">
        <v>65</v>
      </c>
      <c r="F1428" s="151">
        <v>74</v>
      </c>
      <c r="G1428" s="151">
        <v>72</v>
      </c>
      <c r="H1428" s="151">
        <v>73</v>
      </c>
      <c r="I1428" s="151">
        <v>73</v>
      </c>
      <c r="J1428" s="172">
        <v>0.9</v>
      </c>
      <c r="K1428" s="154">
        <v>0.970149253731343</v>
      </c>
      <c r="L1428" s="154">
        <v>0.972972972972973</v>
      </c>
      <c r="M1428" s="154">
        <v>1</v>
      </c>
      <c r="N1428" s="207">
        <v>1925</v>
      </c>
      <c r="O1428" s="153">
        <v>1839</v>
      </c>
      <c r="P1428" s="153">
        <v>62</v>
      </c>
      <c r="Q1428" s="151">
        <v>69</v>
      </c>
      <c r="R1428" s="151">
        <v>72</v>
      </c>
      <c r="S1428" s="154">
        <v>0.955324675324675</v>
      </c>
      <c r="T1428" s="154">
        <v>0.925373134328358</v>
      </c>
      <c r="U1428" s="155">
        <v>0.932432432432432</v>
      </c>
      <c r="V1428" s="155">
        <v>0.986301369863014</v>
      </c>
      <c r="W1428" s="173">
        <v>-0.00705929810407424</v>
      </c>
      <c r="X1428" s="158">
        <v>498</v>
      </c>
      <c r="Y1428" s="208">
        <v>471</v>
      </c>
      <c r="Z1428" s="208">
        <v>495</v>
      </c>
      <c r="AA1428" s="208">
        <v>475</v>
      </c>
      <c r="AB1428" s="209">
        <v>0.94578313253012</v>
      </c>
      <c r="AC1428" s="155">
        <v>0.95959595959596</v>
      </c>
      <c r="AD1428" s="173">
        <v>-0.0138128270658391</v>
      </c>
    </row>
    <row r="1429" spans="1:30">
      <c r="A1429" s="175" t="s">
        <v>1085</v>
      </c>
      <c r="B1429" s="214" t="s">
        <v>1848</v>
      </c>
      <c r="C1429" s="214" t="s">
        <v>1430</v>
      </c>
      <c r="D1429" s="153">
        <v>19</v>
      </c>
      <c r="E1429" s="153">
        <v>18</v>
      </c>
      <c r="F1429" s="151">
        <v>15</v>
      </c>
      <c r="G1429" s="151">
        <v>14</v>
      </c>
      <c r="H1429" s="151">
        <v>16</v>
      </c>
      <c r="I1429" s="151">
        <v>15</v>
      </c>
      <c r="J1429" s="172">
        <v>0.9</v>
      </c>
      <c r="K1429" s="154">
        <v>0.947368421052632</v>
      </c>
      <c r="L1429" s="154">
        <v>0.933333333333333</v>
      </c>
      <c r="M1429" s="154">
        <v>0.9375</v>
      </c>
      <c r="N1429" s="207">
        <v>455</v>
      </c>
      <c r="O1429" s="153">
        <v>415</v>
      </c>
      <c r="P1429" s="153">
        <v>18</v>
      </c>
      <c r="Q1429" s="151">
        <v>14</v>
      </c>
      <c r="R1429" s="151">
        <v>15</v>
      </c>
      <c r="S1429" s="154">
        <v>0.912087912087912</v>
      </c>
      <c r="T1429" s="154">
        <v>0.947368421052632</v>
      </c>
      <c r="U1429" s="155">
        <v>0.933333333333333</v>
      </c>
      <c r="V1429" s="155">
        <v>0.9375</v>
      </c>
      <c r="W1429" s="173">
        <v>0.0140350877192982</v>
      </c>
      <c r="X1429" s="158">
        <v>116</v>
      </c>
      <c r="Y1429" s="208">
        <v>108</v>
      </c>
      <c r="Z1429" s="208">
        <v>124</v>
      </c>
      <c r="AA1429" s="208">
        <v>114</v>
      </c>
      <c r="AB1429" s="209">
        <v>0.931034482758621</v>
      </c>
      <c r="AC1429" s="155">
        <v>0.919354838709677</v>
      </c>
      <c r="AD1429" s="173">
        <v>0.0116796440489433</v>
      </c>
    </row>
    <row r="1430" spans="1:30">
      <c r="A1430" s="175" t="s">
        <v>1085</v>
      </c>
      <c r="B1430" s="214" t="s">
        <v>1848</v>
      </c>
      <c r="C1430" s="214" t="s">
        <v>1431</v>
      </c>
      <c r="D1430" s="153">
        <v>34</v>
      </c>
      <c r="E1430" s="153">
        <v>33</v>
      </c>
      <c r="F1430" s="151">
        <v>35</v>
      </c>
      <c r="G1430" s="151">
        <v>34</v>
      </c>
      <c r="H1430" s="151">
        <v>39</v>
      </c>
      <c r="I1430" s="151">
        <v>38</v>
      </c>
      <c r="J1430" s="172">
        <v>0.9</v>
      </c>
      <c r="K1430" s="154">
        <v>0.970588235294118</v>
      </c>
      <c r="L1430" s="154">
        <v>0.971428571428571</v>
      </c>
      <c r="M1430" s="154">
        <v>0.974358974358974</v>
      </c>
      <c r="N1430" s="207">
        <v>967</v>
      </c>
      <c r="O1430" s="153">
        <v>939</v>
      </c>
      <c r="P1430" s="153">
        <v>31</v>
      </c>
      <c r="Q1430" s="151">
        <v>34</v>
      </c>
      <c r="R1430" s="151">
        <v>36</v>
      </c>
      <c r="S1430" s="154">
        <v>0.971044467425026</v>
      </c>
      <c r="T1430" s="154">
        <v>0.911764705882353</v>
      </c>
      <c r="U1430" s="155">
        <v>0.971428571428571</v>
      </c>
      <c r="V1430" s="155">
        <v>0.923076923076923</v>
      </c>
      <c r="W1430" s="173">
        <v>-0.0596638655462185</v>
      </c>
      <c r="X1430" s="158">
        <v>250</v>
      </c>
      <c r="Y1430" s="208">
        <v>238</v>
      </c>
      <c r="Z1430" s="208">
        <v>248</v>
      </c>
      <c r="AA1430" s="208">
        <v>244</v>
      </c>
      <c r="AB1430" s="209">
        <v>0.952</v>
      </c>
      <c r="AC1430" s="155">
        <v>0.983870967741935</v>
      </c>
      <c r="AD1430" s="173">
        <v>-0.0318709677419355</v>
      </c>
    </row>
    <row r="1431" spans="1:30">
      <c r="A1431" s="175" t="s">
        <v>1085</v>
      </c>
      <c r="B1431" s="214" t="s">
        <v>1848</v>
      </c>
      <c r="C1431" s="214" t="s">
        <v>1432</v>
      </c>
      <c r="D1431" s="153">
        <v>36</v>
      </c>
      <c r="E1431" s="153">
        <v>33</v>
      </c>
      <c r="F1431" s="151">
        <v>39</v>
      </c>
      <c r="G1431" s="151">
        <v>38</v>
      </c>
      <c r="H1431" s="151">
        <v>41</v>
      </c>
      <c r="I1431" s="151">
        <v>40</v>
      </c>
      <c r="J1431" s="172">
        <v>0.9</v>
      </c>
      <c r="K1431" s="154">
        <v>0.916666666666667</v>
      </c>
      <c r="L1431" s="154">
        <v>0.974358974358974</v>
      </c>
      <c r="M1431" s="154">
        <v>0.975609756097561</v>
      </c>
      <c r="N1431" s="207">
        <v>1066</v>
      </c>
      <c r="O1431" s="153">
        <v>1001</v>
      </c>
      <c r="P1431" s="153">
        <v>33</v>
      </c>
      <c r="Q1431" s="151">
        <v>35</v>
      </c>
      <c r="R1431" s="151">
        <v>40</v>
      </c>
      <c r="S1431" s="154">
        <v>0.939024390243902</v>
      </c>
      <c r="T1431" s="154">
        <v>0.916666666666667</v>
      </c>
      <c r="U1431" s="155">
        <v>0.897435897435897</v>
      </c>
      <c r="V1431" s="155">
        <v>0.975609756097561</v>
      </c>
      <c r="W1431" s="173">
        <v>0.0192307692307692</v>
      </c>
      <c r="X1431" s="158">
        <v>272</v>
      </c>
      <c r="Y1431" s="208">
        <v>258</v>
      </c>
      <c r="Z1431" s="208">
        <v>276</v>
      </c>
      <c r="AA1431" s="208">
        <v>258</v>
      </c>
      <c r="AB1431" s="209">
        <v>0.948529411764706</v>
      </c>
      <c r="AC1431" s="155">
        <v>0.934782608695652</v>
      </c>
      <c r="AD1431" s="173">
        <v>0.0137468030690536</v>
      </c>
    </row>
    <row r="1432" spans="1:30">
      <c r="A1432" s="175" t="s">
        <v>1085</v>
      </c>
      <c r="B1432" s="214" t="s">
        <v>1849</v>
      </c>
      <c r="C1432" s="214" t="s">
        <v>1433</v>
      </c>
      <c r="D1432" s="153">
        <v>41</v>
      </c>
      <c r="E1432" s="153">
        <v>41</v>
      </c>
      <c r="F1432" s="151">
        <v>44</v>
      </c>
      <c r="G1432" s="151">
        <v>44</v>
      </c>
      <c r="H1432" s="151">
        <v>51</v>
      </c>
      <c r="I1432" s="151">
        <v>51</v>
      </c>
      <c r="J1432" s="172">
        <v>0.9</v>
      </c>
      <c r="K1432" s="154">
        <v>1</v>
      </c>
      <c r="L1432" s="154">
        <v>1</v>
      </c>
      <c r="M1432" s="154">
        <v>1</v>
      </c>
      <c r="N1432" s="207">
        <v>1265</v>
      </c>
      <c r="O1432" s="153">
        <v>1244</v>
      </c>
      <c r="P1432" s="153">
        <v>39</v>
      </c>
      <c r="Q1432" s="151">
        <v>42</v>
      </c>
      <c r="R1432" s="151">
        <v>51</v>
      </c>
      <c r="S1432" s="154">
        <v>0.983399209486166</v>
      </c>
      <c r="T1432" s="154">
        <v>0.951219512195122</v>
      </c>
      <c r="U1432" s="155">
        <v>0.954545454545455</v>
      </c>
      <c r="V1432" s="155">
        <v>1</v>
      </c>
      <c r="W1432" s="173">
        <v>-0.00332594235033268</v>
      </c>
      <c r="X1432" s="158">
        <v>328</v>
      </c>
      <c r="Y1432" s="208">
        <v>323</v>
      </c>
      <c r="Z1432" s="208">
        <v>319</v>
      </c>
      <c r="AA1432" s="208">
        <v>313</v>
      </c>
      <c r="AB1432" s="209">
        <v>0.984756097560976</v>
      </c>
      <c r="AC1432" s="155">
        <v>0.981191222570533</v>
      </c>
      <c r="AD1432" s="173">
        <v>0.00356487499044267</v>
      </c>
    </row>
    <row r="1433" spans="1:30">
      <c r="A1433" s="175" t="s">
        <v>1085</v>
      </c>
      <c r="B1433" s="214" t="s">
        <v>1849</v>
      </c>
      <c r="C1433" s="214" t="s">
        <v>1434</v>
      </c>
      <c r="D1433" s="153">
        <v>35</v>
      </c>
      <c r="E1433" s="153">
        <v>35</v>
      </c>
      <c r="F1433" s="151">
        <v>35</v>
      </c>
      <c r="G1433" s="151">
        <v>35</v>
      </c>
      <c r="H1433" s="151">
        <v>37</v>
      </c>
      <c r="I1433" s="151">
        <v>37</v>
      </c>
      <c r="J1433" s="172">
        <v>0.9</v>
      </c>
      <c r="K1433" s="154">
        <v>1</v>
      </c>
      <c r="L1433" s="154">
        <v>1</v>
      </c>
      <c r="M1433" s="154">
        <v>1</v>
      </c>
      <c r="N1433" s="207">
        <v>959</v>
      </c>
      <c r="O1433" s="153">
        <v>955</v>
      </c>
      <c r="P1433" s="153">
        <v>35</v>
      </c>
      <c r="Q1433" s="151">
        <v>35</v>
      </c>
      <c r="R1433" s="151">
        <v>37</v>
      </c>
      <c r="S1433" s="154">
        <v>0.995828988529718</v>
      </c>
      <c r="T1433" s="154">
        <v>1</v>
      </c>
      <c r="U1433" s="155">
        <v>1</v>
      </c>
      <c r="V1433" s="155">
        <v>1</v>
      </c>
      <c r="W1433" s="173">
        <v>0</v>
      </c>
      <c r="X1433" s="158">
        <v>248</v>
      </c>
      <c r="Y1433" s="208">
        <v>248</v>
      </c>
      <c r="Z1433" s="208">
        <v>250</v>
      </c>
      <c r="AA1433" s="208">
        <v>250</v>
      </c>
      <c r="AB1433" s="209">
        <v>1</v>
      </c>
      <c r="AC1433" s="155">
        <v>1</v>
      </c>
      <c r="AD1433" s="173">
        <v>0</v>
      </c>
    </row>
    <row r="1434" spans="1:30">
      <c r="A1434" s="175" t="s">
        <v>1085</v>
      </c>
      <c r="B1434" s="214" t="s">
        <v>1849</v>
      </c>
      <c r="C1434" s="214" t="s">
        <v>1435</v>
      </c>
      <c r="D1434" s="153">
        <v>0</v>
      </c>
      <c r="E1434" s="153">
        <v>0</v>
      </c>
      <c r="F1434" s="151">
        <v>0</v>
      </c>
      <c r="G1434" s="151">
        <v>0</v>
      </c>
      <c r="H1434" s="151">
        <v>0</v>
      </c>
      <c r="I1434" s="151">
        <v>0</v>
      </c>
      <c r="J1434" s="172">
        <v>0.9</v>
      </c>
      <c r="K1434" s="154">
        <v>0</v>
      </c>
      <c r="L1434" s="154">
        <v>0</v>
      </c>
      <c r="M1434" s="154">
        <v>0</v>
      </c>
      <c r="N1434" s="207">
        <v>34</v>
      </c>
      <c r="O1434" s="153">
        <v>32</v>
      </c>
      <c r="P1434" s="153">
        <v>0</v>
      </c>
      <c r="Q1434" s="151">
        <v>0</v>
      </c>
      <c r="R1434" s="151">
        <v>0</v>
      </c>
      <c r="S1434" s="154">
        <v>0.941176470588235</v>
      </c>
      <c r="T1434" s="154">
        <v>0</v>
      </c>
      <c r="U1434" s="155">
        <v>0</v>
      </c>
      <c r="V1434" s="155">
        <v>0</v>
      </c>
      <c r="W1434" s="173">
        <v>0</v>
      </c>
      <c r="X1434" s="158">
        <v>0</v>
      </c>
      <c r="Y1434" s="208">
        <v>0</v>
      </c>
      <c r="Z1434" s="208">
        <v>0</v>
      </c>
      <c r="AA1434" s="208">
        <v>0</v>
      </c>
      <c r="AB1434" s="209">
        <v>0</v>
      </c>
      <c r="AC1434" s="155">
        <v>0</v>
      </c>
      <c r="AD1434" s="173">
        <v>0</v>
      </c>
    </row>
    <row r="1435" spans="1:30">
      <c r="A1435" s="175" t="s">
        <v>1085</v>
      </c>
      <c r="B1435" s="214" t="s">
        <v>1849</v>
      </c>
      <c r="C1435" s="214" t="s">
        <v>1436</v>
      </c>
      <c r="D1435" s="153">
        <v>30</v>
      </c>
      <c r="E1435" s="153">
        <v>30</v>
      </c>
      <c r="F1435" s="151">
        <v>37</v>
      </c>
      <c r="G1435" s="151">
        <v>37</v>
      </c>
      <c r="H1435" s="151">
        <v>38</v>
      </c>
      <c r="I1435" s="151">
        <v>38</v>
      </c>
      <c r="J1435" s="172">
        <v>0.9</v>
      </c>
      <c r="K1435" s="154">
        <v>1</v>
      </c>
      <c r="L1435" s="154">
        <v>1</v>
      </c>
      <c r="M1435" s="154">
        <v>1</v>
      </c>
      <c r="N1435" s="207">
        <v>983</v>
      </c>
      <c r="O1435" s="153">
        <v>956</v>
      </c>
      <c r="P1435" s="153">
        <v>30</v>
      </c>
      <c r="Q1435" s="151">
        <v>37</v>
      </c>
      <c r="R1435" s="151">
        <v>38</v>
      </c>
      <c r="S1435" s="154">
        <v>0.972533062054934</v>
      </c>
      <c r="T1435" s="154">
        <v>1</v>
      </c>
      <c r="U1435" s="155">
        <v>1</v>
      </c>
      <c r="V1435" s="155">
        <v>1</v>
      </c>
      <c r="W1435" s="173">
        <v>0</v>
      </c>
      <c r="X1435" s="158">
        <v>247</v>
      </c>
      <c r="Y1435" s="208">
        <v>246</v>
      </c>
      <c r="Z1435" s="208">
        <v>250</v>
      </c>
      <c r="AA1435" s="208">
        <v>239</v>
      </c>
      <c r="AB1435" s="209">
        <v>0.995951417004049</v>
      </c>
      <c r="AC1435" s="155">
        <v>0.956</v>
      </c>
      <c r="AD1435" s="173">
        <v>0.0399514170040486</v>
      </c>
    </row>
    <row r="1436" spans="1:30">
      <c r="A1436" s="175" t="s">
        <v>1085</v>
      </c>
      <c r="B1436" s="214" t="s">
        <v>1849</v>
      </c>
      <c r="C1436" s="214" t="s">
        <v>1437</v>
      </c>
      <c r="D1436" s="153">
        <v>70</v>
      </c>
      <c r="E1436" s="153">
        <v>64</v>
      </c>
      <c r="F1436" s="151">
        <v>79</v>
      </c>
      <c r="G1436" s="151">
        <v>72</v>
      </c>
      <c r="H1436" s="151">
        <v>87</v>
      </c>
      <c r="I1436" s="151">
        <v>81</v>
      </c>
      <c r="J1436" s="172">
        <v>0.9</v>
      </c>
      <c r="K1436" s="154">
        <v>0.914285714285714</v>
      </c>
      <c r="L1436" s="154">
        <v>0.911392405063291</v>
      </c>
      <c r="M1436" s="154">
        <v>0.931034482758621</v>
      </c>
      <c r="N1436" s="207">
        <v>2187</v>
      </c>
      <c r="O1436" s="153">
        <v>2020</v>
      </c>
      <c r="P1436" s="153">
        <v>64</v>
      </c>
      <c r="Q1436" s="151">
        <v>72</v>
      </c>
      <c r="R1436" s="151">
        <v>79</v>
      </c>
      <c r="S1436" s="154">
        <v>0.923639689071788</v>
      </c>
      <c r="T1436" s="154">
        <v>0.914285714285714</v>
      </c>
      <c r="U1436" s="155">
        <v>0.911392405063291</v>
      </c>
      <c r="V1436" s="155">
        <v>0.908045977011494</v>
      </c>
      <c r="W1436" s="173">
        <v>0.00289330922242315</v>
      </c>
      <c r="X1436" s="158">
        <v>561</v>
      </c>
      <c r="Y1436" s="208">
        <v>514</v>
      </c>
      <c r="Z1436" s="208">
        <v>575</v>
      </c>
      <c r="AA1436" s="208">
        <v>519</v>
      </c>
      <c r="AB1436" s="209">
        <v>0.916221033868093</v>
      </c>
      <c r="AC1436" s="155">
        <v>0.902608695652174</v>
      </c>
      <c r="AD1436" s="173">
        <v>0.0136123382159188</v>
      </c>
    </row>
    <row r="1437" spans="1:30">
      <c r="A1437" s="175" t="s">
        <v>1085</v>
      </c>
      <c r="B1437" s="214" t="s">
        <v>1849</v>
      </c>
      <c r="C1437" s="214" t="s">
        <v>1438</v>
      </c>
      <c r="D1437" s="153">
        <v>20</v>
      </c>
      <c r="E1437" s="153">
        <v>20</v>
      </c>
      <c r="F1437" s="151">
        <v>24</v>
      </c>
      <c r="G1437" s="151">
        <v>24</v>
      </c>
      <c r="H1437" s="151">
        <v>25</v>
      </c>
      <c r="I1437" s="151">
        <v>25</v>
      </c>
      <c r="J1437" s="172">
        <v>0.9</v>
      </c>
      <c r="K1437" s="154">
        <v>1</v>
      </c>
      <c r="L1437" s="154">
        <v>1</v>
      </c>
      <c r="M1437" s="154">
        <v>1</v>
      </c>
      <c r="N1437" s="207">
        <v>641</v>
      </c>
      <c r="O1437" s="153">
        <v>630</v>
      </c>
      <c r="P1437" s="153">
        <v>20</v>
      </c>
      <c r="Q1437" s="151">
        <v>24</v>
      </c>
      <c r="R1437" s="151">
        <v>24</v>
      </c>
      <c r="S1437" s="154">
        <v>0.982839313572543</v>
      </c>
      <c r="T1437" s="154">
        <v>1</v>
      </c>
      <c r="U1437" s="155">
        <v>1</v>
      </c>
      <c r="V1437" s="155">
        <v>0.96</v>
      </c>
      <c r="W1437" s="173">
        <v>0</v>
      </c>
      <c r="X1437" s="158">
        <v>166</v>
      </c>
      <c r="Y1437" s="208">
        <v>163</v>
      </c>
      <c r="Z1437" s="208">
        <v>162</v>
      </c>
      <c r="AA1437" s="208">
        <v>161</v>
      </c>
      <c r="AB1437" s="209">
        <v>0.981927710843373</v>
      </c>
      <c r="AC1437" s="155">
        <v>0.993827160493827</v>
      </c>
      <c r="AD1437" s="173">
        <v>-0.0118994496504536</v>
      </c>
    </row>
    <row r="1438" spans="1:30">
      <c r="A1438" s="175" t="s">
        <v>1085</v>
      </c>
      <c r="B1438" s="214" t="s">
        <v>1849</v>
      </c>
      <c r="C1438" s="214" t="s">
        <v>1439</v>
      </c>
      <c r="D1438" s="153">
        <v>53</v>
      </c>
      <c r="E1438" s="153">
        <v>53</v>
      </c>
      <c r="F1438" s="151">
        <v>58</v>
      </c>
      <c r="G1438" s="151">
        <v>57</v>
      </c>
      <c r="H1438" s="151">
        <v>58</v>
      </c>
      <c r="I1438" s="151">
        <v>57</v>
      </c>
      <c r="J1438" s="172">
        <v>0.9</v>
      </c>
      <c r="K1438" s="154">
        <v>1</v>
      </c>
      <c r="L1438" s="154">
        <v>0.982758620689655</v>
      </c>
      <c r="M1438" s="154">
        <v>0.982758620689655</v>
      </c>
      <c r="N1438" s="207">
        <v>1616</v>
      </c>
      <c r="O1438" s="153">
        <v>1584</v>
      </c>
      <c r="P1438" s="153">
        <v>52</v>
      </c>
      <c r="Q1438" s="151">
        <v>56</v>
      </c>
      <c r="R1438" s="151">
        <v>56</v>
      </c>
      <c r="S1438" s="154">
        <v>0.98019801980198</v>
      </c>
      <c r="T1438" s="154">
        <v>0.981132075471698</v>
      </c>
      <c r="U1438" s="155">
        <v>0.96551724137931</v>
      </c>
      <c r="V1438" s="155">
        <v>0.96551724137931</v>
      </c>
      <c r="W1438" s="173">
        <v>0.0156148340923877</v>
      </c>
      <c r="X1438" s="158">
        <v>412</v>
      </c>
      <c r="Y1438" s="208">
        <v>405</v>
      </c>
      <c r="Z1438" s="208">
        <v>410</v>
      </c>
      <c r="AA1438" s="208">
        <v>405</v>
      </c>
      <c r="AB1438" s="209">
        <v>0.983009708737864</v>
      </c>
      <c r="AC1438" s="155">
        <v>0.98780487804878</v>
      </c>
      <c r="AD1438" s="173">
        <v>-0.00479516931091639</v>
      </c>
    </row>
    <row r="1439" spans="1:30">
      <c r="A1439" s="175" t="s">
        <v>1085</v>
      </c>
      <c r="B1439" s="214" t="s">
        <v>1849</v>
      </c>
      <c r="C1439" s="214" t="s">
        <v>1440</v>
      </c>
      <c r="D1439" s="153">
        <v>100</v>
      </c>
      <c r="E1439" s="153">
        <v>86</v>
      </c>
      <c r="F1439" s="151">
        <v>112</v>
      </c>
      <c r="G1439" s="151">
        <v>106</v>
      </c>
      <c r="H1439" s="151">
        <v>117</v>
      </c>
      <c r="I1439" s="151">
        <v>113</v>
      </c>
      <c r="J1439" s="172">
        <v>0.9</v>
      </c>
      <c r="K1439" s="154">
        <v>0.86</v>
      </c>
      <c r="L1439" s="154">
        <v>0.946428571428571</v>
      </c>
      <c r="M1439" s="154">
        <v>0.965811965811966</v>
      </c>
      <c r="N1439" s="207">
        <v>3004</v>
      </c>
      <c r="O1439" s="153">
        <v>2831</v>
      </c>
      <c r="P1439" s="153">
        <v>84</v>
      </c>
      <c r="Q1439" s="151">
        <v>103</v>
      </c>
      <c r="R1439" s="151">
        <v>109</v>
      </c>
      <c r="S1439" s="154">
        <v>0.942410119840213</v>
      </c>
      <c r="T1439" s="154">
        <v>0.84</v>
      </c>
      <c r="U1439" s="155">
        <v>0.919642857142857</v>
      </c>
      <c r="V1439" s="155">
        <v>0.931623931623932</v>
      </c>
      <c r="W1439" s="173">
        <v>-0.0796428571428571</v>
      </c>
      <c r="X1439" s="158">
        <v>787</v>
      </c>
      <c r="Y1439" s="208">
        <v>725</v>
      </c>
      <c r="Z1439" s="208">
        <v>775</v>
      </c>
      <c r="AA1439" s="208">
        <v>746</v>
      </c>
      <c r="AB1439" s="209">
        <v>0.921219822109276</v>
      </c>
      <c r="AC1439" s="155">
        <v>0.96258064516129</v>
      </c>
      <c r="AD1439" s="173">
        <v>-0.0413608230520145</v>
      </c>
    </row>
    <row r="1440" spans="1:30">
      <c r="A1440" s="175" t="s">
        <v>1085</v>
      </c>
      <c r="B1440" s="214" t="s">
        <v>1850</v>
      </c>
      <c r="C1440" s="214" t="s">
        <v>1441</v>
      </c>
      <c r="D1440" s="153">
        <v>60</v>
      </c>
      <c r="E1440" s="153">
        <v>60</v>
      </c>
      <c r="F1440" s="151">
        <v>70</v>
      </c>
      <c r="G1440" s="151">
        <v>69</v>
      </c>
      <c r="H1440" s="151">
        <v>76</v>
      </c>
      <c r="I1440" s="151">
        <v>75</v>
      </c>
      <c r="J1440" s="172">
        <v>0.9</v>
      </c>
      <c r="K1440" s="154">
        <v>1</v>
      </c>
      <c r="L1440" s="154">
        <v>0.985714285714286</v>
      </c>
      <c r="M1440" s="154">
        <v>0.986842105263158</v>
      </c>
      <c r="N1440" s="207">
        <v>1925</v>
      </c>
      <c r="O1440" s="153">
        <v>1803</v>
      </c>
      <c r="P1440" s="153">
        <v>57</v>
      </c>
      <c r="Q1440" s="151">
        <v>67</v>
      </c>
      <c r="R1440" s="151">
        <v>73</v>
      </c>
      <c r="S1440" s="154">
        <v>0.936623376623377</v>
      </c>
      <c r="T1440" s="154">
        <v>0.95</v>
      </c>
      <c r="U1440" s="155">
        <v>0.957142857142857</v>
      </c>
      <c r="V1440" s="155">
        <v>0.960526315789474</v>
      </c>
      <c r="W1440" s="173">
        <v>-0.00714285714285723</v>
      </c>
      <c r="X1440" s="158">
        <v>493</v>
      </c>
      <c r="Y1440" s="208">
        <v>470</v>
      </c>
      <c r="Z1440" s="208">
        <v>493</v>
      </c>
      <c r="AA1440" s="208">
        <v>464</v>
      </c>
      <c r="AB1440" s="209">
        <v>0.953346855983773</v>
      </c>
      <c r="AC1440" s="155">
        <v>0.941176470588235</v>
      </c>
      <c r="AD1440" s="173">
        <v>0.0121703853955375</v>
      </c>
    </row>
    <row r="1441" spans="1:30">
      <c r="A1441" s="175" t="s">
        <v>1085</v>
      </c>
      <c r="B1441" s="214" t="s">
        <v>1850</v>
      </c>
      <c r="C1441" s="214" t="s">
        <v>1442</v>
      </c>
      <c r="D1441" s="153">
        <v>56</v>
      </c>
      <c r="E1441" s="153">
        <v>55</v>
      </c>
      <c r="F1441" s="151">
        <v>62</v>
      </c>
      <c r="G1441" s="151">
        <v>60</v>
      </c>
      <c r="H1441" s="151">
        <v>73</v>
      </c>
      <c r="I1441" s="151">
        <v>71</v>
      </c>
      <c r="J1441" s="172">
        <v>0.9</v>
      </c>
      <c r="K1441" s="154">
        <v>0.982142857142857</v>
      </c>
      <c r="L1441" s="154">
        <v>0.967741935483871</v>
      </c>
      <c r="M1441" s="154">
        <v>0.972602739726027</v>
      </c>
      <c r="N1441" s="207">
        <v>1857</v>
      </c>
      <c r="O1441" s="153">
        <v>1746</v>
      </c>
      <c r="P1441" s="153">
        <v>55</v>
      </c>
      <c r="Q1441" s="151">
        <v>60</v>
      </c>
      <c r="R1441" s="151">
        <v>69</v>
      </c>
      <c r="S1441" s="154">
        <v>0.940226171243942</v>
      </c>
      <c r="T1441" s="154">
        <v>0.982142857142857</v>
      </c>
      <c r="U1441" s="155">
        <v>0.967741935483871</v>
      </c>
      <c r="V1441" s="155">
        <v>0.945205479452055</v>
      </c>
      <c r="W1441" s="173">
        <v>0.0144009216589861</v>
      </c>
      <c r="X1441" s="158">
        <v>467</v>
      </c>
      <c r="Y1441" s="208">
        <v>443</v>
      </c>
      <c r="Z1441" s="208">
        <v>465</v>
      </c>
      <c r="AA1441" s="208">
        <v>437</v>
      </c>
      <c r="AB1441" s="209">
        <v>0.948608137044968</v>
      </c>
      <c r="AC1441" s="155">
        <v>0.939784946236559</v>
      </c>
      <c r="AD1441" s="173">
        <v>0.00882319080840865</v>
      </c>
    </row>
    <row r="1442" spans="1:30">
      <c r="A1442" s="175" t="s">
        <v>1085</v>
      </c>
      <c r="B1442" s="214" t="s">
        <v>1850</v>
      </c>
      <c r="C1442" s="214" t="s">
        <v>1443</v>
      </c>
      <c r="D1442" s="153">
        <v>20</v>
      </c>
      <c r="E1442" s="153">
        <v>20</v>
      </c>
      <c r="F1442" s="151">
        <v>25</v>
      </c>
      <c r="G1442" s="151">
        <v>25</v>
      </c>
      <c r="H1442" s="151">
        <v>25</v>
      </c>
      <c r="I1442" s="151">
        <v>25</v>
      </c>
      <c r="J1442" s="172">
        <v>0.9</v>
      </c>
      <c r="K1442" s="154">
        <v>1</v>
      </c>
      <c r="L1442" s="154">
        <v>1</v>
      </c>
      <c r="M1442" s="154">
        <v>1</v>
      </c>
      <c r="N1442" s="207">
        <v>620</v>
      </c>
      <c r="O1442" s="153">
        <v>610</v>
      </c>
      <c r="P1442" s="153">
        <v>19</v>
      </c>
      <c r="Q1442" s="151">
        <v>24</v>
      </c>
      <c r="R1442" s="151">
        <v>25</v>
      </c>
      <c r="S1442" s="154">
        <v>0.983870967741935</v>
      </c>
      <c r="T1442" s="154">
        <v>0.95</v>
      </c>
      <c r="U1442" s="155">
        <v>0.96</v>
      </c>
      <c r="V1442" s="155">
        <v>1</v>
      </c>
      <c r="W1442" s="173">
        <v>-0.01</v>
      </c>
      <c r="X1442" s="158">
        <v>164</v>
      </c>
      <c r="Y1442" s="208">
        <v>162</v>
      </c>
      <c r="Z1442" s="208">
        <v>156</v>
      </c>
      <c r="AA1442" s="208">
        <v>155</v>
      </c>
      <c r="AB1442" s="209">
        <v>0.98780487804878</v>
      </c>
      <c r="AC1442" s="155">
        <v>0.993589743589744</v>
      </c>
      <c r="AD1442" s="173">
        <v>-0.00578486554096314</v>
      </c>
    </row>
    <row r="1443" spans="1:30">
      <c r="A1443" s="175" t="s">
        <v>1085</v>
      </c>
      <c r="B1443" s="214" t="s">
        <v>1850</v>
      </c>
      <c r="C1443" s="214" t="s">
        <v>1444</v>
      </c>
      <c r="D1443" s="153">
        <v>27</v>
      </c>
      <c r="E1443" s="153">
        <v>27</v>
      </c>
      <c r="F1443" s="151">
        <v>27</v>
      </c>
      <c r="G1443" s="151">
        <v>26</v>
      </c>
      <c r="H1443" s="151">
        <v>29</v>
      </c>
      <c r="I1443" s="151">
        <v>29</v>
      </c>
      <c r="J1443" s="172">
        <v>0.9</v>
      </c>
      <c r="K1443" s="154">
        <v>1</v>
      </c>
      <c r="L1443" s="154">
        <v>0.962962962962963</v>
      </c>
      <c r="M1443" s="154">
        <v>1</v>
      </c>
      <c r="N1443" s="207">
        <v>774</v>
      </c>
      <c r="O1443" s="153">
        <v>760</v>
      </c>
      <c r="P1443" s="153">
        <v>27</v>
      </c>
      <c r="Q1443" s="151">
        <v>26</v>
      </c>
      <c r="R1443" s="151">
        <v>29</v>
      </c>
      <c r="S1443" s="154">
        <v>0.981912144702842</v>
      </c>
      <c r="T1443" s="154">
        <v>1</v>
      </c>
      <c r="U1443" s="155">
        <v>0.962962962962963</v>
      </c>
      <c r="V1443" s="155">
        <v>1</v>
      </c>
      <c r="W1443" s="173">
        <v>0.0370370370370371</v>
      </c>
      <c r="X1443" s="158">
        <v>198</v>
      </c>
      <c r="Y1443" s="208">
        <v>194</v>
      </c>
      <c r="Z1443" s="208">
        <v>198</v>
      </c>
      <c r="AA1443" s="208">
        <v>196</v>
      </c>
      <c r="AB1443" s="209">
        <v>0.97979797979798</v>
      </c>
      <c r="AC1443" s="155">
        <v>0.98989898989899</v>
      </c>
      <c r="AD1443" s="173">
        <v>-0.0101010101010102</v>
      </c>
    </row>
    <row r="1444" spans="1:30">
      <c r="A1444" s="175" t="s">
        <v>1085</v>
      </c>
      <c r="B1444" s="214" t="s">
        <v>1850</v>
      </c>
      <c r="C1444" s="214" t="s">
        <v>1445</v>
      </c>
      <c r="D1444" s="153">
        <v>40</v>
      </c>
      <c r="E1444" s="153">
        <v>38</v>
      </c>
      <c r="F1444" s="151">
        <v>43</v>
      </c>
      <c r="G1444" s="151">
        <v>41</v>
      </c>
      <c r="H1444" s="151">
        <v>44</v>
      </c>
      <c r="I1444" s="151">
        <v>42</v>
      </c>
      <c r="J1444" s="172">
        <v>0.9</v>
      </c>
      <c r="K1444" s="154">
        <v>0.95</v>
      </c>
      <c r="L1444" s="154">
        <v>0.953488372093023</v>
      </c>
      <c r="M1444" s="154">
        <v>0.954545454545455</v>
      </c>
      <c r="N1444" s="207">
        <v>1199</v>
      </c>
      <c r="O1444" s="153">
        <v>1124</v>
      </c>
      <c r="P1444" s="153">
        <v>36</v>
      </c>
      <c r="Q1444" s="151">
        <v>36</v>
      </c>
      <c r="R1444" s="151">
        <v>41</v>
      </c>
      <c r="S1444" s="154">
        <v>0.93744787322769</v>
      </c>
      <c r="T1444" s="154">
        <v>0.9</v>
      </c>
      <c r="U1444" s="155">
        <v>0.837209302325581</v>
      </c>
      <c r="V1444" s="155">
        <v>0.931818181818182</v>
      </c>
      <c r="W1444" s="173">
        <v>0.0627906976744186</v>
      </c>
      <c r="X1444" s="158">
        <v>303</v>
      </c>
      <c r="Y1444" s="208">
        <v>279</v>
      </c>
      <c r="Z1444" s="208">
        <v>313</v>
      </c>
      <c r="AA1444" s="208">
        <v>292</v>
      </c>
      <c r="AB1444" s="209">
        <v>0.920792079207921</v>
      </c>
      <c r="AC1444" s="155">
        <v>0.932907348242812</v>
      </c>
      <c r="AD1444" s="173">
        <v>-0.0121152690348907</v>
      </c>
    </row>
    <row r="1445" spans="1:30">
      <c r="A1445" s="175" t="s">
        <v>1085</v>
      </c>
      <c r="B1445" s="214" t="s">
        <v>1850</v>
      </c>
      <c r="C1445" s="214" t="s">
        <v>1446</v>
      </c>
      <c r="D1445" s="153">
        <v>0</v>
      </c>
      <c r="E1445" s="153">
        <v>0</v>
      </c>
      <c r="F1445" s="151">
        <v>0</v>
      </c>
      <c r="G1445" s="151">
        <v>0</v>
      </c>
      <c r="H1445" s="151">
        <v>0</v>
      </c>
      <c r="I1445" s="151">
        <v>0</v>
      </c>
      <c r="J1445" s="172">
        <v>0.9</v>
      </c>
      <c r="K1445" s="154">
        <v>0</v>
      </c>
      <c r="L1445" s="154">
        <v>0</v>
      </c>
      <c r="M1445" s="154">
        <v>0</v>
      </c>
      <c r="N1445" s="207">
        <v>0</v>
      </c>
      <c r="O1445" s="153">
        <v>0</v>
      </c>
      <c r="P1445" s="153">
        <v>0</v>
      </c>
      <c r="Q1445" s="151">
        <v>0</v>
      </c>
      <c r="R1445" s="151">
        <v>0</v>
      </c>
      <c r="S1445" s="154">
        <v>0</v>
      </c>
      <c r="T1445" s="154">
        <v>0</v>
      </c>
      <c r="U1445" s="155">
        <v>0</v>
      </c>
      <c r="V1445" s="155">
        <v>0</v>
      </c>
      <c r="W1445" s="173">
        <v>0</v>
      </c>
      <c r="X1445" s="158">
        <v>0</v>
      </c>
      <c r="Y1445" s="208">
        <v>0</v>
      </c>
      <c r="Z1445" s="208">
        <v>0</v>
      </c>
      <c r="AA1445" s="208">
        <v>0</v>
      </c>
      <c r="AB1445" s="209">
        <v>0</v>
      </c>
      <c r="AC1445" s="155">
        <v>0</v>
      </c>
      <c r="AD1445" s="173">
        <v>0</v>
      </c>
    </row>
    <row r="1446" spans="1:30">
      <c r="A1446" s="175" t="s">
        <v>1085</v>
      </c>
      <c r="B1446" s="214" t="s">
        <v>1850</v>
      </c>
      <c r="C1446" s="214" t="s">
        <v>1447</v>
      </c>
      <c r="D1446" s="153">
        <v>53</v>
      </c>
      <c r="E1446" s="153">
        <v>49</v>
      </c>
      <c r="F1446" s="151">
        <v>58</v>
      </c>
      <c r="G1446" s="151">
        <v>56</v>
      </c>
      <c r="H1446" s="151">
        <v>66</v>
      </c>
      <c r="I1446" s="151">
        <v>65</v>
      </c>
      <c r="J1446" s="172">
        <v>0.9</v>
      </c>
      <c r="K1446" s="154">
        <v>0.924528301886792</v>
      </c>
      <c r="L1446" s="154">
        <v>0.96551724137931</v>
      </c>
      <c r="M1446" s="154">
        <v>0.984848484848485</v>
      </c>
      <c r="N1446" s="207">
        <v>1687</v>
      </c>
      <c r="O1446" s="153">
        <v>1556</v>
      </c>
      <c r="P1446" s="153">
        <v>46</v>
      </c>
      <c r="Q1446" s="151">
        <v>52</v>
      </c>
      <c r="R1446" s="151">
        <v>63</v>
      </c>
      <c r="S1446" s="154">
        <v>0.922347362181387</v>
      </c>
      <c r="T1446" s="154">
        <v>0.867924528301887</v>
      </c>
      <c r="U1446" s="155">
        <v>0.896551724137931</v>
      </c>
      <c r="V1446" s="155">
        <v>0.954545454545455</v>
      </c>
      <c r="W1446" s="173">
        <v>-0.0286271958360442</v>
      </c>
      <c r="X1446" s="158">
        <v>426</v>
      </c>
      <c r="Y1446" s="208">
        <v>390</v>
      </c>
      <c r="Z1446" s="208">
        <v>434</v>
      </c>
      <c r="AA1446" s="208">
        <v>398</v>
      </c>
      <c r="AB1446" s="209">
        <v>0.915492957746479</v>
      </c>
      <c r="AC1446" s="155">
        <v>0.91705069124424</v>
      </c>
      <c r="AD1446" s="173">
        <v>-0.00155773349776078</v>
      </c>
    </row>
    <row r="1447" spans="1:30">
      <c r="A1447" s="175" t="s">
        <v>1085</v>
      </c>
      <c r="B1447" s="214" t="s">
        <v>1850</v>
      </c>
      <c r="C1447" s="214" t="s">
        <v>1448</v>
      </c>
      <c r="D1447" s="153">
        <v>45</v>
      </c>
      <c r="E1447" s="153">
        <v>42</v>
      </c>
      <c r="F1447" s="151">
        <v>52</v>
      </c>
      <c r="G1447" s="151">
        <v>49</v>
      </c>
      <c r="H1447" s="151">
        <v>54</v>
      </c>
      <c r="I1447" s="151">
        <v>53</v>
      </c>
      <c r="J1447" s="172">
        <v>0.9</v>
      </c>
      <c r="K1447" s="154">
        <v>0.933333333333333</v>
      </c>
      <c r="L1447" s="154">
        <v>0.942307692307692</v>
      </c>
      <c r="M1447" s="154">
        <v>0.981481481481482</v>
      </c>
      <c r="N1447" s="207">
        <v>1380</v>
      </c>
      <c r="O1447" s="153">
        <v>1295</v>
      </c>
      <c r="P1447" s="153">
        <v>42</v>
      </c>
      <c r="Q1447" s="151">
        <v>49</v>
      </c>
      <c r="R1447" s="151">
        <v>53</v>
      </c>
      <c r="S1447" s="154">
        <v>0.938405797101449</v>
      </c>
      <c r="T1447" s="154">
        <v>0.933333333333333</v>
      </c>
      <c r="U1447" s="155">
        <v>0.942307692307692</v>
      </c>
      <c r="V1447" s="155">
        <v>0.981481481481482</v>
      </c>
      <c r="W1447" s="173">
        <v>-0.00897435897435894</v>
      </c>
      <c r="X1447" s="158">
        <v>355</v>
      </c>
      <c r="Y1447" s="208">
        <v>338</v>
      </c>
      <c r="Z1447" s="208">
        <v>352</v>
      </c>
      <c r="AA1447" s="208">
        <v>331</v>
      </c>
      <c r="AB1447" s="209">
        <v>0.952112676056338</v>
      </c>
      <c r="AC1447" s="155">
        <v>0.940340909090909</v>
      </c>
      <c r="AD1447" s="173">
        <v>0.0117717669654289</v>
      </c>
    </row>
    <row r="1448" spans="1:30">
      <c r="A1448" s="175" t="s">
        <v>1085</v>
      </c>
      <c r="B1448" s="214" t="s">
        <v>1850</v>
      </c>
      <c r="C1448" s="214" t="s">
        <v>1449</v>
      </c>
      <c r="D1448" s="153">
        <v>56</v>
      </c>
      <c r="E1448" s="153">
        <v>53</v>
      </c>
      <c r="F1448" s="151">
        <v>61</v>
      </c>
      <c r="G1448" s="151">
        <v>55</v>
      </c>
      <c r="H1448" s="151">
        <v>64</v>
      </c>
      <c r="I1448" s="151">
        <v>59</v>
      </c>
      <c r="J1448" s="172">
        <v>0.9</v>
      </c>
      <c r="K1448" s="154">
        <v>0.946428571428571</v>
      </c>
      <c r="L1448" s="154">
        <v>0.901639344262295</v>
      </c>
      <c r="M1448" s="154">
        <v>0.921875</v>
      </c>
      <c r="N1448" s="207">
        <v>1622</v>
      </c>
      <c r="O1448" s="153">
        <v>1477</v>
      </c>
      <c r="P1448" s="153">
        <v>50</v>
      </c>
      <c r="Q1448" s="151">
        <v>52</v>
      </c>
      <c r="R1448" s="151">
        <v>53</v>
      </c>
      <c r="S1448" s="154">
        <v>0.910604192355117</v>
      </c>
      <c r="T1448" s="154">
        <v>0.892857142857143</v>
      </c>
      <c r="U1448" s="155">
        <v>0.852459016393443</v>
      </c>
      <c r="V1448" s="155">
        <v>0.828125</v>
      </c>
      <c r="W1448" s="173">
        <v>0.0403981264637003</v>
      </c>
      <c r="X1448" s="158">
        <v>421</v>
      </c>
      <c r="Y1448" s="208">
        <v>373</v>
      </c>
      <c r="Z1448" s="208">
        <v>416</v>
      </c>
      <c r="AA1448" s="208">
        <v>379</v>
      </c>
      <c r="AB1448" s="209">
        <v>0.885985748218527</v>
      </c>
      <c r="AC1448" s="155">
        <v>0.911057692307692</v>
      </c>
      <c r="AD1448" s="173">
        <v>-0.025071944089165</v>
      </c>
    </row>
    <row r="1449" spans="1:30">
      <c r="A1449" s="175" t="s">
        <v>1085</v>
      </c>
      <c r="B1449" s="214" t="s">
        <v>1850</v>
      </c>
      <c r="C1449" s="214" t="s">
        <v>1450</v>
      </c>
      <c r="D1449" s="153">
        <v>55</v>
      </c>
      <c r="E1449" s="153">
        <v>53</v>
      </c>
      <c r="F1449" s="151">
        <v>56</v>
      </c>
      <c r="G1449" s="151">
        <v>55</v>
      </c>
      <c r="H1449" s="151">
        <v>62</v>
      </c>
      <c r="I1449" s="151">
        <v>61</v>
      </c>
      <c r="J1449" s="172">
        <v>0.9</v>
      </c>
      <c r="K1449" s="154">
        <v>0.963636363636364</v>
      </c>
      <c r="L1449" s="154">
        <v>0.982142857142857</v>
      </c>
      <c r="M1449" s="154">
        <v>0.983870967741935</v>
      </c>
      <c r="N1449" s="207">
        <v>1573</v>
      </c>
      <c r="O1449" s="153">
        <v>1489</v>
      </c>
      <c r="P1449" s="153">
        <v>53</v>
      </c>
      <c r="Q1449" s="151">
        <v>54</v>
      </c>
      <c r="R1449" s="151">
        <v>61</v>
      </c>
      <c r="S1449" s="154">
        <v>0.946598855689765</v>
      </c>
      <c r="T1449" s="154">
        <v>0.963636363636364</v>
      </c>
      <c r="U1449" s="155">
        <v>0.964285714285714</v>
      </c>
      <c r="V1449" s="155">
        <v>0.983870967741935</v>
      </c>
      <c r="W1449" s="173">
        <v>-0.000649350649350677</v>
      </c>
      <c r="X1449" s="158">
        <v>406</v>
      </c>
      <c r="Y1449" s="208">
        <v>390</v>
      </c>
      <c r="Z1449" s="208">
        <v>410</v>
      </c>
      <c r="AA1449" s="208">
        <v>377</v>
      </c>
      <c r="AB1449" s="209">
        <v>0.960591133004926</v>
      </c>
      <c r="AC1449" s="155">
        <v>0.919512195121951</v>
      </c>
      <c r="AD1449" s="173">
        <v>0.0410789378829749</v>
      </c>
    </row>
    <row r="1450" spans="1:30">
      <c r="A1450" s="175" t="s">
        <v>1085</v>
      </c>
      <c r="B1450" s="214" t="s">
        <v>1850</v>
      </c>
      <c r="C1450" s="214" t="s">
        <v>1451</v>
      </c>
      <c r="D1450" s="153">
        <v>49</v>
      </c>
      <c r="E1450" s="153">
        <v>46</v>
      </c>
      <c r="F1450" s="151">
        <v>53</v>
      </c>
      <c r="G1450" s="151">
        <v>51</v>
      </c>
      <c r="H1450" s="151">
        <v>56</v>
      </c>
      <c r="I1450" s="151">
        <v>51</v>
      </c>
      <c r="J1450" s="172">
        <v>0.9</v>
      </c>
      <c r="K1450" s="154">
        <v>0.938775510204082</v>
      </c>
      <c r="L1450" s="154">
        <v>0.962264150943396</v>
      </c>
      <c r="M1450" s="154">
        <v>0.910714285714286</v>
      </c>
      <c r="N1450" s="207">
        <v>1468</v>
      </c>
      <c r="O1450" s="153">
        <v>1381</v>
      </c>
      <c r="P1450" s="153">
        <v>45</v>
      </c>
      <c r="Q1450" s="151">
        <v>51</v>
      </c>
      <c r="R1450" s="151">
        <v>51</v>
      </c>
      <c r="S1450" s="154">
        <v>0.940735694822888</v>
      </c>
      <c r="T1450" s="154">
        <v>0.918367346938776</v>
      </c>
      <c r="U1450" s="155">
        <v>0.962264150943396</v>
      </c>
      <c r="V1450" s="155">
        <v>0.910714285714286</v>
      </c>
      <c r="W1450" s="173">
        <v>-0.0438968040046207</v>
      </c>
      <c r="X1450" s="158">
        <v>375</v>
      </c>
      <c r="Y1450" s="208">
        <v>354</v>
      </c>
      <c r="Z1450" s="208">
        <v>373</v>
      </c>
      <c r="AA1450" s="208">
        <v>350</v>
      </c>
      <c r="AB1450" s="209">
        <v>0.944</v>
      </c>
      <c r="AC1450" s="155">
        <v>0.938337801608579</v>
      </c>
      <c r="AD1450" s="173">
        <v>0.0056621983914209</v>
      </c>
    </row>
    <row r="1451" spans="1:30">
      <c r="A1451" s="175" t="s">
        <v>1085</v>
      </c>
      <c r="B1451" s="214" t="s">
        <v>33</v>
      </c>
      <c r="C1451" s="214" t="s">
        <v>1453</v>
      </c>
      <c r="D1451" s="153">
        <v>0</v>
      </c>
      <c r="E1451" s="153">
        <v>0</v>
      </c>
      <c r="F1451" s="151">
        <v>0</v>
      </c>
      <c r="G1451" s="151">
        <v>0</v>
      </c>
      <c r="H1451" s="151">
        <v>0</v>
      </c>
      <c r="I1451" s="151">
        <v>0</v>
      </c>
      <c r="J1451" s="172">
        <v>0.9</v>
      </c>
      <c r="K1451" s="154">
        <v>0</v>
      </c>
      <c r="L1451" s="154">
        <v>0</v>
      </c>
      <c r="M1451" s="154">
        <v>0</v>
      </c>
      <c r="N1451" s="207">
        <v>0</v>
      </c>
      <c r="O1451" s="153">
        <v>0</v>
      </c>
      <c r="P1451" s="153">
        <v>0</v>
      </c>
      <c r="Q1451" s="151">
        <v>0</v>
      </c>
      <c r="R1451" s="151">
        <v>0</v>
      </c>
      <c r="S1451" s="154">
        <v>0</v>
      </c>
      <c r="T1451" s="154">
        <v>0</v>
      </c>
      <c r="U1451" s="155">
        <v>0</v>
      </c>
      <c r="V1451" s="155">
        <v>0</v>
      </c>
      <c r="W1451" s="173">
        <v>0</v>
      </c>
      <c r="X1451" s="158">
        <v>0</v>
      </c>
      <c r="Y1451" s="208">
        <v>0</v>
      </c>
      <c r="Z1451" s="208">
        <v>0</v>
      </c>
      <c r="AA1451" s="208">
        <v>0</v>
      </c>
      <c r="AB1451" s="209">
        <v>0</v>
      </c>
      <c r="AC1451" s="155">
        <v>0</v>
      </c>
      <c r="AD1451" s="173">
        <v>0</v>
      </c>
    </row>
    <row r="1452" spans="1:30">
      <c r="A1452" s="175" t="s">
        <v>1085</v>
      </c>
      <c r="B1452" s="214" t="s">
        <v>33</v>
      </c>
      <c r="C1452" s="214" t="s">
        <v>1454</v>
      </c>
      <c r="D1452" s="153">
        <v>0</v>
      </c>
      <c r="E1452" s="153">
        <v>0</v>
      </c>
      <c r="F1452" s="151">
        <v>0</v>
      </c>
      <c r="G1452" s="151">
        <v>0</v>
      </c>
      <c r="H1452" s="151">
        <v>0</v>
      </c>
      <c r="I1452" s="151">
        <v>0</v>
      </c>
      <c r="J1452" s="172">
        <v>0.9</v>
      </c>
      <c r="K1452" s="154">
        <v>0</v>
      </c>
      <c r="L1452" s="154">
        <v>0</v>
      </c>
      <c r="M1452" s="154">
        <v>0</v>
      </c>
      <c r="N1452" s="207">
        <v>0</v>
      </c>
      <c r="O1452" s="153">
        <v>0</v>
      </c>
      <c r="P1452" s="153">
        <v>0</v>
      </c>
      <c r="Q1452" s="151">
        <v>0</v>
      </c>
      <c r="R1452" s="151">
        <v>0</v>
      </c>
      <c r="S1452" s="154">
        <v>0</v>
      </c>
      <c r="T1452" s="154">
        <v>0</v>
      </c>
      <c r="U1452" s="155">
        <v>0</v>
      </c>
      <c r="V1452" s="155">
        <v>0</v>
      </c>
      <c r="W1452" s="173">
        <v>0</v>
      </c>
      <c r="X1452" s="158">
        <v>0</v>
      </c>
      <c r="Y1452" s="208">
        <v>0</v>
      </c>
      <c r="Z1452" s="208">
        <v>0</v>
      </c>
      <c r="AA1452" s="208">
        <v>0</v>
      </c>
      <c r="AB1452" s="209">
        <v>0</v>
      </c>
      <c r="AC1452" s="155">
        <v>0</v>
      </c>
      <c r="AD1452" s="173">
        <v>0</v>
      </c>
    </row>
    <row r="1453" spans="1:30">
      <c r="A1453" s="175" t="s">
        <v>1455</v>
      </c>
      <c r="B1453" s="214" t="s">
        <v>1851</v>
      </c>
      <c r="C1453" s="214" t="s">
        <v>1457</v>
      </c>
      <c r="D1453" s="153">
        <v>0</v>
      </c>
      <c r="E1453" s="153">
        <v>0</v>
      </c>
      <c r="F1453" s="151">
        <v>0</v>
      </c>
      <c r="G1453" s="151">
        <v>0</v>
      </c>
      <c r="H1453" s="151">
        <v>0</v>
      </c>
      <c r="I1453" s="151">
        <v>0</v>
      </c>
      <c r="J1453" s="172">
        <v>0.9</v>
      </c>
      <c r="K1453" s="154">
        <v>0</v>
      </c>
      <c r="L1453" s="154">
        <v>0</v>
      </c>
      <c r="M1453" s="154">
        <v>0</v>
      </c>
      <c r="N1453" s="207">
        <v>0</v>
      </c>
      <c r="O1453" s="153">
        <v>0</v>
      </c>
      <c r="P1453" s="153">
        <v>0</v>
      </c>
      <c r="Q1453" s="151">
        <v>0</v>
      </c>
      <c r="R1453" s="151">
        <v>0</v>
      </c>
      <c r="S1453" s="154">
        <v>0</v>
      </c>
      <c r="T1453" s="154">
        <v>0</v>
      </c>
      <c r="U1453" s="155">
        <v>0</v>
      </c>
      <c r="V1453" s="155">
        <v>0</v>
      </c>
      <c r="W1453" s="173">
        <v>0</v>
      </c>
      <c r="X1453" s="158">
        <v>0</v>
      </c>
      <c r="Y1453" s="208">
        <v>0</v>
      </c>
      <c r="Z1453" s="208">
        <v>0</v>
      </c>
      <c r="AA1453" s="208">
        <v>0</v>
      </c>
      <c r="AB1453" s="209">
        <v>0</v>
      </c>
      <c r="AC1453" s="155">
        <v>0</v>
      </c>
      <c r="AD1453" s="173">
        <v>0</v>
      </c>
    </row>
    <row r="1454" spans="1:30">
      <c r="A1454" s="175" t="s">
        <v>1455</v>
      </c>
      <c r="B1454" s="214" t="s">
        <v>1851</v>
      </c>
      <c r="C1454" s="214" t="s">
        <v>1458</v>
      </c>
      <c r="D1454" s="153">
        <v>0</v>
      </c>
      <c r="E1454" s="153">
        <v>0</v>
      </c>
      <c r="F1454" s="151">
        <v>0</v>
      </c>
      <c r="G1454" s="151">
        <v>0</v>
      </c>
      <c r="H1454" s="151">
        <v>0</v>
      </c>
      <c r="I1454" s="151">
        <v>0</v>
      </c>
      <c r="J1454" s="172">
        <v>0.9</v>
      </c>
      <c r="K1454" s="154">
        <v>0</v>
      </c>
      <c r="L1454" s="154">
        <v>0</v>
      </c>
      <c r="M1454" s="154">
        <v>0</v>
      </c>
      <c r="N1454" s="207">
        <v>0</v>
      </c>
      <c r="O1454" s="153">
        <v>0</v>
      </c>
      <c r="P1454" s="153">
        <v>0</v>
      </c>
      <c r="Q1454" s="151">
        <v>0</v>
      </c>
      <c r="R1454" s="151">
        <v>0</v>
      </c>
      <c r="S1454" s="154">
        <v>0</v>
      </c>
      <c r="T1454" s="154">
        <v>0</v>
      </c>
      <c r="U1454" s="155">
        <v>0</v>
      </c>
      <c r="V1454" s="155">
        <v>0</v>
      </c>
      <c r="W1454" s="173">
        <v>0</v>
      </c>
      <c r="X1454" s="158">
        <v>0</v>
      </c>
      <c r="Y1454" s="208">
        <v>0</v>
      </c>
      <c r="Z1454" s="208">
        <v>0</v>
      </c>
      <c r="AA1454" s="208">
        <v>0</v>
      </c>
      <c r="AB1454" s="209">
        <v>0</v>
      </c>
      <c r="AC1454" s="155">
        <v>0</v>
      </c>
      <c r="AD1454" s="173">
        <v>0</v>
      </c>
    </row>
    <row r="1455" spans="1:30">
      <c r="A1455" s="175" t="s">
        <v>1455</v>
      </c>
      <c r="B1455" s="214" t="s">
        <v>1852</v>
      </c>
      <c r="C1455" s="214" t="s">
        <v>1459</v>
      </c>
      <c r="D1455" s="153">
        <v>0</v>
      </c>
      <c r="E1455" s="153">
        <v>0</v>
      </c>
      <c r="F1455" s="151">
        <v>0</v>
      </c>
      <c r="G1455" s="151">
        <v>0</v>
      </c>
      <c r="H1455" s="151">
        <v>0</v>
      </c>
      <c r="I1455" s="151">
        <v>0</v>
      </c>
      <c r="J1455" s="172">
        <v>0.9</v>
      </c>
      <c r="K1455" s="154">
        <v>0</v>
      </c>
      <c r="L1455" s="154">
        <v>0</v>
      </c>
      <c r="M1455" s="154">
        <v>0</v>
      </c>
      <c r="N1455" s="207">
        <v>0</v>
      </c>
      <c r="O1455" s="153">
        <v>0</v>
      </c>
      <c r="P1455" s="153">
        <v>0</v>
      </c>
      <c r="Q1455" s="151">
        <v>0</v>
      </c>
      <c r="R1455" s="151">
        <v>0</v>
      </c>
      <c r="S1455" s="154">
        <v>0</v>
      </c>
      <c r="T1455" s="154">
        <v>0</v>
      </c>
      <c r="U1455" s="155">
        <v>0</v>
      </c>
      <c r="V1455" s="155">
        <v>0</v>
      </c>
      <c r="W1455" s="173">
        <v>0</v>
      </c>
      <c r="X1455" s="158">
        <v>0</v>
      </c>
      <c r="Y1455" s="208">
        <v>0</v>
      </c>
      <c r="Z1455" s="208">
        <v>0</v>
      </c>
      <c r="AA1455" s="208">
        <v>0</v>
      </c>
      <c r="AB1455" s="209">
        <v>0</v>
      </c>
      <c r="AC1455" s="155">
        <v>0</v>
      </c>
      <c r="AD1455" s="173">
        <v>0</v>
      </c>
    </row>
    <row r="1456" spans="1:30">
      <c r="A1456" s="175" t="s">
        <v>1455</v>
      </c>
      <c r="B1456" s="214" t="s">
        <v>1851</v>
      </c>
      <c r="C1456" s="214" t="s">
        <v>1460</v>
      </c>
      <c r="D1456" s="153">
        <v>0</v>
      </c>
      <c r="E1456" s="153">
        <v>0</v>
      </c>
      <c r="F1456" s="151">
        <v>0</v>
      </c>
      <c r="G1456" s="151">
        <v>0</v>
      </c>
      <c r="H1456" s="151">
        <v>0</v>
      </c>
      <c r="I1456" s="151">
        <v>0</v>
      </c>
      <c r="J1456" s="172">
        <v>0.9</v>
      </c>
      <c r="K1456" s="154">
        <v>0</v>
      </c>
      <c r="L1456" s="154">
        <v>0</v>
      </c>
      <c r="M1456" s="154">
        <v>0</v>
      </c>
      <c r="N1456" s="207">
        <v>0</v>
      </c>
      <c r="O1456" s="153">
        <v>0</v>
      </c>
      <c r="P1456" s="153">
        <v>0</v>
      </c>
      <c r="Q1456" s="151">
        <v>0</v>
      </c>
      <c r="R1456" s="151">
        <v>0</v>
      </c>
      <c r="S1456" s="154">
        <v>0</v>
      </c>
      <c r="T1456" s="154">
        <v>0</v>
      </c>
      <c r="U1456" s="155">
        <v>0</v>
      </c>
      <c r="V1456" s="155">
        <v>0</v>
      </c>
      <c r="W1456" s="173">
        <v>0</v>
      </c>
      <c r="X1456" s="158">
        <v>0</v>
      </c>
      <c r="Y1456" s="208">
        <v>0</v>
      </c>
      <c r="Z1456" s="208">
        <v>0</v>
      </c>
      <c r="AA1456" s="208">
        <v>0</v>
      </c>
      <c r="AB1456" s="209">
        <v>0</v>
      </c>
      <c r="AC1456" s="155">
        <v>0</v>
      </c>
      <c r="AD1456" s="173">
        <v>0</v>
      </c>
    </row>
    <row r="1457" spans="1:30">
      <c r="A1457" s="175" t="s">
        <v>1455</v>
      </c>
      <c r="B1457" s="214" t="s">
        <v>1851</v>
      </c>
      <c r="C1457" s="214" t="s">
        <v>1461</v>
      </c>
      <c r="D1457" s="153">
        <v>0</v>
      </c>
      <c r="E1457" s="153">
        <v>0</v>
      </c>
      <c r="F1457" s="151">
        <v>0</v>
      </c>
      <c r="G1457" s="151">
        <v>0</v>
      </c>
      <c r="H1457" s="151">
        <v>0</v>
      </c>
      <c r="I1457" s="151">
        <v>0</v>
      </c>
      <c r="J1457" s="172">
        <v>0.9</v>
      </c>
      <c r="K1457" s="154">
        <v>0</v>
      </c>
      <c r="L1457" s="154">
        <v>0</v>
      </c>
      <c r="M1457" s="154">
        <v>0</v>
      </c>
      <c r="N1457" s="207">
        <v>0</v>
      </c>
      <c r="O1457" s="153">
        <v>0</v>
      </c>
      <c r="P1457" s="153">
        <v>0</v>
      </c>
      <c r="Q1457" s="151">
        <v>0</v>
      </c>
      <c r="R1457" s="151">
        <v>0</v>
      </c>
      <c r="S1457" s="154">
        <v>0</v>
      </c>
      <c r="T1457" s="154">
        <v>0</v>
      </c>
      <c r="U1457" s="155">
        <v>0</v>
      </c>
      <c r="V1457" s="155">
        <v>0</v>
      </c>
      <c r="W1457" s="173">
        <v>0</v>
      </c>
      <c r="X1457" s="158">
        <v>0</v>
      </c>
      <c r="Y1457" s="208">
        <v>0</v>
      </c>
      <c r="Z1457" s="208">
        <v>0</v>
      </c>
      <c r="AA1457" s="208">
        <v>0</v>
      </c>
      <c r="AB1457" s="209">
        <v>0</v>
      </c>
      <c r="AC1457" s="155">
        <v>0</v>
      </c>
      <c r="AD1457" s="173">
        <v>0</v>
      </c>
    </row>
    <row r="1458" spans="1:30">
      <c r="A1458" s="175" t="s">
        <v>1455</v>
      </c>
      <c r="B1458" s="214" t="s">
        <v>1851</v>
      </c>
      <c r="C1458" s="214" t="s">
        <v>1462</v>
      </c>
      <c r="D1458" s="153">
        <v>0</v>
      </c>
      <c r="E1458" s="153">
        <v>0</v>
      </c>
      <c r="F1458" s="151">
        <v>0</v>
      </c>
      <c r="G1458" s="151">
        <v>0</v>
      </c>
      <c r="H1458" s="151">
        <v>0</v>
      </c>
      <c r="I1458" s="151">
        <v>0</v>
      </c>
      <c r="J1458" s="172">
        <v>0.9</v>
      </c>
      <c r="K1458" s="154">
        <v>0</v>
      </c>
      <c r="L1458" s="154">
        <v>0</v>
      </c>
      <c r="M1458" s="154">
        <v>0</v>
      </c>
      <c r="N1458" s="207">
        <v>0</v>
      </c>
      <c r="O1458" s="153">
        <v>0</v>
      </c>
      <c r="P1458" s="153">
        <v>0</v>
      </c>
      <c r="Q1458" s="151">
        <v>0</v>
      </c>
      <c r="R1458" s="151">
        <v>0</v>
      </c>
      <c r="S1458" s="154">
        <v>0</v>
      </c>
      <c r="T1458" s="154">
        <v>0</v>
      </c>
      <c r="U1458" s="155">
        <v>0</v>
      </c>
      <c r="V1458" s="155">
        <v>0</v>
      </c>
      <c r="W1458" s="173">
        <v>0</v>
      </c>
      <c r="X1458" s="158">
        <v>0</v>
      </c>
      <c r="Y1458" s="208">
        <v>0</v>
      </c>
      <c r="Z1458" s="208">
        <v>0</v>
      </c>
      <c r="AA1458" s="208">
        <v>0</v>
      </c>
      <c r="AB1458" s="209">
        <v>0</v>
      </c>
      <c r="AC1458" s="155">
        <v>0</v>
      </c>
      <c r="AD1458" s="173">
        <v>0</v>
      </c>
    </row>
    <row r="1459" spans="1:30">
      <c r="A1459" s="175" t="s">
        <v>1455</v>
      </c>
      <c r="B1459" s="214" t="s">
        <v>1851</v>
      </c>
      <c r="C1459" s="214" t="s">
        <v>1463</v>
      </c>
      <c r="D1459" s="153">
        <v>0</v>
      </c>
      <c r="E1459" s="153">
        <v>0</v>
      </c>
      <c r="F1459" s="151">
        <v>0</v>
      </c>
      <c r="G1459" s="151">
        <v>0</v>
      </c>
      <c r="H1459" s="151">
        <v>0</v>
      </c>
      <c r="I1459" s="151">
        <v>0</v>
      </c>
      <c r="J1459" s="172">
        <v>0.9</v>
      </c>
      <c r="K1459" s="154">
        <v>0</v>
      </c>
      <c r="L1459" s="154">
        <v>0</v>
      </c>
      <c r="M1459" s="154">
        <v>0</v>
      </c>
      <c r="N1459" s="207">
        <v>0</v>
      </c>
      <c r="O1459" s="153">
        <v>0</v>
      </c>
      <c r="P1459" s="153">
        <v>0</v>
      </c>
      <c r="Q1459" s="151">
        <v>0</v>
      </c>
      <c r="R1459" s="151">
        <v>0</v>
      </c>
      <c r="S1459" s="154">
        <v>0</v>
      </c>
      <c r="T1459" s="154">
        <v>0</v>
      </c>
      <c r="U1459" s="155">
        <v>0</v>
      </c>
      <c r="V1459" s="155">
        <v>0</v>
      </c>
      <c r="W1459" s="173">
        <v>0</v>
      </c>
      <c r="X1459" s="158">
        <v>0</v>
      </c>
      <c r="Y1459" s="208">
        <v>0</v>
      </c>
      <c r="Z1459" s="208">
        <v>0</v>
      </c>
      <c r="AA1459" s="208">
        <v>0</v>
      </c>
      <c r="AB1459" s="209">
        <v>0</v>
      </c>
      <c r="AC1459" s="155">
        <v>0</v>
      </c>
      <c r="AD1459" s="173">
        <v>0</v>
      </c>
    </row>
    <row r="1460" spans="1:30">
      <c r="A1460" s="175" t="s">
        <v>1455</v>
      </c>
      <c r="B1460" s="214" t="s">
        <v>1853</v>
      </c>
      <c r="C1460" s="214" t="s">
        <v>1464</v>
      </c>
      <c r="D1460" s="153">
        <v>0</v>
      </c>
      <c r="E1460" s="153">
        <v>0</v>
      </c>
      <c r="F1460" s="151">
        <v>0</v>
      </c>
      <c r="G1460" s="151">
        <v>0</v>
      </c>
      <c r="H1460" s="151">
        <v>0</v>
      </c>
      <c r="I1460" s="151">
        <v>0</v>
      </c>
      <c r="J1460" s="172">
        <v>0.9</v>
      </c>
      <c r="K1460" s="154">
        <v>0</v>
      </c>
      <c r="L1460" s="154">
        <v>0</v>
      </c>
      <c r="M1460" s="154">
        <v>0</v>
      </c>
      <c r="N1460" s="207">
        <v>0</v>
      </c>
      <c r="O1460" s="153">
        <v>0</v>
      </c>
      <c r="P1460" s="153">
        <v>0</v>
      </c>
      <c r="Q1460" s="151">
        <v>0</v>
      </c>
      <c r="R1460" s="151">
        <v>0</v>
      </c>
      <c r="S1460" s="154">
        <v>0</v>
      </c>
      <c r="T1460" s="154">
        <v>0</v>
      </c>
      <c r="U1460" s="155">
        <v>0</v>
      </c>
      <c r="V1460" s="155">
        <v>0</v>
      </c>
      <c r="W1460" s="173">
        <v>0</v>
      </c>
      <c r="X1460" s="158">
        <v>0</v>
      </c>
      <c r="Y1460" s="208">
        <v>0</v>
      </c>
      <c r="Z1460" s="208">
        <v>0</v>
      </c>
      <c r="AA1460" s="208">
        <v>0</v>
      </c>
      <c r="AB1460" s="209">
        <v>0</v>
      </c>
      <c r="AC1460" s="155">
        <v>0</v>
      </c>
      <c r="AD1460" s="173">
        <v>0</v>
      </c>
    </row>
    <row r="1461" spans="1:30">
      <c r="A1461" s="175" t="s">
        <v>1455</v>
      </c>
      <c r="B1461" s="214" t="s">
        <v>1851</v>
      </c>
      <c r="C1461" s="214" t="s">
        <v>1465</v>
      </c>
      <c r="D1461" s="153">
        <v>0</v>
      </c>
      <c r="E1461" s="153">
        <v>0</v>
      </c>
      <c r="F1461" s="151">
        <v>0</v>
      </c>
      <c r="G1461" s="151">
        <v>0</v>
      </c>
      <c r="H1461" s="151">
        <v>0</v>
      </c>
      <c r="I1461" s="151">
        <v>0</v>
      </c>
      <c r="J1461" s="172">
        <v>0.9</v>
      </c>
      <c r="K1461" s="154">
        <v>0</v>
      </c>
      <c r="L1461" s="154">
        <v>0</v>
      </c>
      <c r="M1461" s="154">
        <v>0</v>
      </c>
      <c r="N1461" s="207">
        <v>0</v>
      </c>
      <c r="O1461" s="153">
        <v>0</v>
      </c>
      <c r="P1461" s="153">
        <v>0</v>
      </c>
      <c r="Q1461" s="151">
        <v>0</v>
      </c>
      <c r="R1461" s="151">
        <v>0</v>
      </c>
      <c r="S1461" s="154">
        <v>0</v>
      </c>
      <c r="T1461" s="154">
        <v>0</v>
      </c>
      <c r="U1461" s="155">
        <v>0</v>
      </c>
      <c r="V1461" s="155">
        <v>0</v>
      </c>
      <c r="W1461" s="173">
        <v>0</v>
      </c>
      <c r="X1461" s="158">
        <v>0</v>
      </c>
      <c r="Y1461" s="208">
        <v>0</v>
      </c>
      <c r="Z1461" s="208">
        <v>0</v>
      </c>
      <c r="AA1461" s="208">
        <v>0</v>
      </c>
      <c r="AB1461" s="209">
        <v>0</v>
      </c>
      <c r="AC1461" s="155">
        <v>0</v>
      </c>
      <c r="AD1461" s="173">
        <v>0</v>
      </c>
    </row>
    <row r="1462" spans="1:30">
      <c r="A1462" s="175" t="s">
        <v>1455</v>
      </c>
      <c r="B1462" s="214" t="s">
        <v>1854</v>
      </c>
      <c r="C1462" s="214" t="s">
        <v>1466</v>
      </c>
      <c r="D1462" s="153">
        <v>0</v>
      </c>
      <c r="E1462" s="153">
        <v>0</v>
      </c>
      <c r="F1462" s="151">
        <v>0</v>
      </c>
      <c r="G1462" s="151">
        <v>0</v>
      </c>
      <c r="H1462" s="151">
        <v>0</v>
      </c>
      <c r="I1462" s="151">
        <v>0</v>
      </c>
      <c r="J1462" s="172">
        <v>0.9</v>
      </c>
      <c r="K1462" s="154">
        <v>0</v>
      </c>
      <c r="L1462" s="154">
        <v>0</v>
      </c>
      <c r="M1462" s="154">
        <v>0</v>
      </c>
      <c r="N1462" s="207">
        <v>0</v>
      </c>
      <c r="O1462" s="153">
        <v>0</v>
      </c>
      <c r="P1462" s="153">
        <v>0</v>
      </c>
      <c r="Q1462" s="151">
        <v>0</v>
      </c>
      <c r="R1462" s="151">
        <v>0</v>
      </c>
      <c r="S1462" s="154">
        <v>0</v>
      </c>
      <c r="T1462" s="154">
        <v>0</v>
      </c>
      <c r="U1462" s="155">
        <v>0</v>
      </c>
      <c r="V1462" s="155">
        <v>0</v>
      </c>
      <c r="W1462" s="173">
        <v>0</v>
      </c>
      <c r="X1462" s="158">
        <v>0</v>
      </c>
      <c r="Y1462" s="208">
        <v>0</v>
      </c>
      <c r="Z1462" s="208">
        <v>0</v>
      </c>
      <c r="AA1462" s="208">
        <v>0</v>
      </c>
      <c r="AB1462" s="209">
        <v>0</v>
      </c>
      <c r="AC1462" s="155">
        <v>0</v>
      </c>
      <c r="AD1462" s="173">
        <v>0</v>
      </c>
    </row>
    <row r="1463" spans="1:30">
      <c r="A1463" s="175" t="s">
        <v>1455</v>
      </c>
      <c r="B1463" s="214" t="s">
        <v>1851</v>
      </c>
      <c r="C1463" s="214" t="s">
        <v>1467</v>
      </c>
      <c r="D1463" s="153">
        <v>0</v>
      </c>
      <c r="E1463" s="153">
        <v>0</v>
      </c>
      <c r="F1463" s="151">
        <v>0</v>
      </c>
      <c r="G1463" s="151">
        <v>0</v>
      </c>
      <c r="H1463" s="151">
        <v>0</v>
      </c>
      <c r="I1463" s="151">
        <v>0</v>
      </c>
      <c r="J1463" s="172">
        <v>0.9</v>
      </c>
      <c r="K1463" s="154">
        <v>0</v>
      </c>
      <c r="L1463" s="154">
        <v>0</v>
      </c>
      <c r="M1463" s="154">
        <v>0</v>
      </c>
      <c r="N1463" s="207">
        <v>0</v>
      </c>
      <c r="O1463" s="153">
        <v>0</v>
      </c>
      <c r="P1463" s="153">
        <v>0</v>
      </c>
      <c r="Q1463" s="151">
        <v>0</v>
      </c>
      <c r="R1463" s="151">
        <v>0</v>
      </c>
      <c r="S1463" s="154">
        <v>0</v>
      </c>
      <c r="T1463" s="154">
        <v>0</v>
      </c>
      <c r="U1463" s="155">
        <v>0</v>
      </c>
      <c r="V1463" s="155">
        <v>0</v>
      </c>
      <c r="W1463" s="173">
        <v>0</v>
      </c>
      <c r="X1463" s="158">
        <v>0</v>
      </c>
      <c r="Y1463" s="208">
        <v>0</v>
      </c>
      <c r="Z1463" s="208">
        <v>0</v>
      </c>
      <c r="AA1463" s="208">
        <v>0</v>
      </c>
      <c r="AB1463" s="209">
        <v>0</v>
      </c>
      <c r="AC1463" s="155">
        <v>0</v>
      </c>
      <c r="AD1463" s="173">
        <v>0</v>
      </c>
    </row>
    <row r="1464" spans="1:30">
      <c r="A1464" s="175" t="s">
        <v>1455</v>
      </c>
      <c r="B1464" s="214" t="s">
        <v>1853</v>
      </c>
      <c r="C1464" s="214" t="s">
        <v>1468</v>
      </c>
      <c r="D1464" s="153">
        <v>0</v>
      </c>
      <c r="E1464" s="153">
        <v>0</v>
      </c>
      <c r="F1464" s="151">
        <v>0</v>
      </c>
      <c r="G1464" s="151">
        <v>0</v>
      </c>
      <c r="H1464" s="151">
        <v>0</v>
      </c>
      <c r="I1464" s="151">
        <v>0</v>
      </c>
      <c r="J1464" s="172">
        <v>0.9</v>
      </c>
      <c r="K1464" s="154">
        <v>0</v>
      </c>
      <c r="L1464" s="154">
        <v>0</v>
      </c>
      <c r="M1464" s="154">
        <v>0</v>
      </c>
      <c r="N1464" s="207">
        <v>0</v>
      </c>
      <c r="O1464" s="153">
        <v>0</v>
      </c>
      <c r="P1464" s="153">
        <v>0</v>
      </c>
      <c r="Q1464" s="151">
        <v>0</v>
      </c>
      <c r="R1464" s="151">
        <v>0</v>
      </c>
      <c r="S1464" s="154">
        <v>0</v>
      </c>
      <c r="T1464" s="154">
        <v>0</v>
      </c>
      <c r="U1464" s="155">
        <v>0</v>
      </c>
      <c r="V1464" s="155">
        <v>0</v>
      </c>
      <c r="W1464" s="173">
        <v>0</v>
      </c>
      <c r="X1464" s="158">
        <v>0</v>
      </c>
      <c r="Y1464" s="208">
        <v>0</v>
      </c>
      <c r="Z1464" s="208">
        <v>0</v>
      </c>
      <c r="AA1464" s="208">
        <v>0</v>
      </c>
      <c r="AB1464" s="209">
        <v>0</v>
      </c>
      <c r="AC1464" s="155">
        <v>0</v>
      </c>
      <c r="AD1464" s="173">
        <v>0</v>
      </c>
    </row>
    <row r="1465" spans="1:30">
      <c r="A1465" s="175" t="s">
        <v>1455</v>
      </c>
      <c r="B1465" s="214" t="s">
        <v>1851</v>
      </c>
      <c r="C1465" s="214" t="s">
        <v>1469</v>
      </c>
      <c r="D1465" s="153">
        <v>0</v>
      </c>
      <c r="E1465" s="153">
        <v>0</v>
      </c>
      <c r="F1465" s="151">
        <v>0</v>
      </c>
      <c r="G1465" s="151">
        <v>0</v>
      </c>
      <c r="H1465" s="151">
        <v>0</v>
      </c>
      <c r="I1465" s="151">
        <v>0</v>
      </c>
      <c r="J1465" s="172">
        <v>0.9</v>
      </c>
      <c r="K1465" s="154">
        <v>0</v>
      </c>
      <c r="L1465" s="154">
        <v>0</v>
      </c>
      <c r="M1465" s="154">
        <v>0</v>
      </c>
      <c r="N1465" s="207">
        <v>0</v>
      </c>
      <c r="O1465" s="153">
        <v>0</v>
      </c>
      <c r="P1465" s="153">
        <v>0</v>
      </c>
      <c r="Q1465" s="151">
        <v>0</v>
      </c>
      <c r="R1465" s="151">
        <v>0</v>
      </c>
      <c r="S1465" s="154">
        <v>0</v>
      </c>
      <c r="T1465" s="154">
        <v>0</v>
      </c>
      <c r="U1465" s="155">
        <v>0</v>
      </c>
      <c r="V1465" s="155">
        <v>0</v>
      </c>
      <c r="W1465" s="173">
        <v>0</v>
      </c>
      <c r="X1465" s="158">
        <v>0</v>
      </c>
      <c r="Y1465" s="208">
        <v>0</v>
      </c>
      <c r="Z1465" s="208">
        <v>0</v>
      </c>
      <c r="AA1465" s="208">
        <v>0</v>
      </c>
      <c r="AB1465" s="209">
        <v>0</v>
      </c>
      <c r="AC1465" s="155">
        <v>0</v>
      </c>
      <c r="AD1465" s="173">
        <v>0</v>
      </c>
    </row>
    <row r="1466" spans="1:30">
      <c r="A1466" s="175" t="s">
        <v>1455</v>
      </c>
      <c r="B1466" s="214" t="s">
        <v>1851</v>
      </c>
      <c r="C1466" s="214" t="s">
        <v>1470</v>
      </c>
      <c r="D1466" s="153">
        <v>0</v>
      </c>
      <c r="E1466" s="153">
        <v>0</v>
      </c>
      <c r="F1466" s="151">
        <v>0</v>
      </c>
      <c r="G1466" s="151">
        <v>0</v>
      </c>
      <c r="H1466" s="151">
        <v>0</v>
      </c>
      <c r="I1466" s="151">
        <v>0</v>
      </c>
      <c r="J1466" s="172">
        <v>0.9</v>
      </c>
      <c r="K1466" s="154">
        <v>0</v>
      </c>
      <c r="L1466" s="154">
        <v>0</v>
      </c>
      <c r="M1466" s="154">
        <v>0</v>
      </c>
      <c r="N1466" s="207">
        <v>0</v>
      </c>
      <c r="O1466" s="153">
        <v>0</v>
      </c>
      <c r="P1466" s="153">
        <v>0</v>
      </c>
      <c r="Q1466" s="151">
        <v>0</v>
      </c>
      <c r="R1466" s="151">
        <v>0</v>
      </c>
      <c r="S1466" s="154">
        <v>0</v>
      </c>
      <c r="T1466" s="154">
        <v>0</v>
      </c>
      <c r="U1466" s="155">
        <v>0</v>
      </c>
      <c r="V1466" s="155">
        <v>0</v>
      </c>
      <c r="W1466" s="173">
        <v>0</v>
      </c>
      <c r="X1466" s="158">
        <v>0</v>
      </c>
      <c r="Y1466" s="208">
        <v>0</v>
      </c>
      <c r="Z1466" s="208">
        <v>0</v>
      </c>
      <c r="AA1466" s="208">
        <v>0</v>
      </c>
      <c r="AB1466" s="209">
        <v>0</v>
      </c>
      <c r="AC1466" s="155">
        <v>0</v>
      </c>
      <c r="AD1466" s="173">
        <v>0</v>
      </c>
    </row>
    <row r="1467" spans="1:30">
      <c r="A1467" s="175" t="s">
        <v>1455</v>
      </c>
      <c r="B1467" s="214" t="s">
        <v>1853</v>
      </c>
      <c r="C1467" s="214" t="s">
        <v>1471</v>
      </c>
      <c r="D1467" s="153">
        <v>0</v>
      </c>
      <c r="E1467" s="153">
        <v>0</v>
      </c>
      <c r="F1467" s="151">
        <v>0</v>
      </c>
      <c r="G1467" s="151">
        <v>0</v>
      </c>
      <c r="H1467" s="151">
        <v>0</v>
      </c>
      <c r="I1467" s="151">
        <v>0</v>
      </c>
      <c r="J1467" s="172">
        <v>0.9</v>
      </c>
      <c r="K1467" s="154">
        <v>0</v>
      </c>
      <c r="L1467" s="154">
        <v>0</v>
      </c>
      <c r="M1467" s="154">
        <v>0</v>
      </c>
      <c r="N1467" s="207">
        <v>0</v>
      </c>
      <c r="O1467" s="153">
        <v>0</v>
      </c>
      <c r="P1467" s="153">
        <v>0</v>
      </c>
      <c r="Q1467" s="151">
        <v>0</v>
      </c>
      <c r="R1467" s="151">
        <v>0</v>
      </c>
      <c r="S1467" s="154">
        <v>0</v>
      </c>
      <c r="T1467" s="154">
        <v>0</v>
      </c>
      <c r="U1467" s="155">
        <v>0</v>
      </c>
      <c r="V1467" s="155">
        <v>0</v>
      </c>
      <c r="W1467" s="173">
        <v>0</v>
      </c>
      <c r="X1467" s="158">
        <v>0</v>
      </c>
      <c r="Y1467" s="208">
        <v>0</v>
      </c>
      <c r="Z1467" s="208">
        <v>0</v>
      </c>
      <c r="AA1467" s="208">
        <v>0</v>
      </c>
      <c r="AB1467" s="209">
        <v>0</v>
      </c>
      <c r="AC1467" s="155">
        <v>0</v>
      </c>
      <c r="AD1467" s="173">
        <v>0</v>
      </c>
    </row>
    <row r="1468" spans="1:30">
      <c r="A1468" s="175" t="s">
        <v>1455</v>
      </c>
      <c r="B1468" s="214" t="s">
        <v>1852</v>
      </c>
      <c r="C1468" s="214" t="s">
        <v>1472</v>
      </c>
      <c r="D1468" s="153">
        <v>0</v>
      </c>
      <c r="E1468" s="153">
        <v>0</v>
      </c>
      <c r="F1468" s="151">
        <v>0</v>
      </c>
      <c r="G1468" s="151">
        <v>0</v>
      </c>
      <c r="H1468" s="151">
        <v>0</v>
      </c>
      <c r="I1468" s="151">
        <v>0</v>
      </c>
      <c r="J1468" s="172">
        <v>0.9</v>
      </c>
      <c r="K1468" s="154">
        <v>0</v>
      </c>
      <c r="L1468" s="154">
        <v>0</v>
      </c>
      <c r="M1468" s="154">
        <v>0</v>
      </c>
      <c r="N1468" s="207">
        <v>0</v>
      </c>
      <c r="O1468" s="153">
        <v>0</v>
      </c>
      <c r="P1468" s="153">
        <v>0</v>
      </c>
      <c r="Q1468" s="151">
        <v>0</v>
      </c>
      <c r="R1468" s="151">
        <v>0</v>
      </c>
      <c r="S1468" s="154">
        <v>0</v>
      </c>
      <c r="T1468" s="154">
        <v>0</v>
      </c>
      <c r="U1468" s="155">
        <v>0</v>
      </c>
      <c r="V1468" s="155">
        <v>0</v>
      </c>
      <c r="W1468" s="173">
        <v>0</v>
      </c>
      <c r="X1468" s="158">
        <v>0</v>
      </c>
      <c r="Y1468" s="208">
        <v>0</v>
      </c>
      <c r="Z1468" s="208">
        <v>0</v>
      </c>
      <c r="AA1468" s="208">
        <v>0</v>
      </c>
      <c r="AB1468" s="209">
        <v>0</v>
      </c>
      <c r="AC1468" s="155">
        <v>0</v>
      </c>
      <c r="AD1468" s="173">
        <v>0</v>
      </c>
    </row>
    <row r="1469" spans="1:30">
      <c r="A1469" s="175" t="s">
        <v>1455</v>
      </c>
      <c r="B1469" s="214" t="s">
        <v>1851</v>
      </c>
      <c r="C1469" s="214" t="s">
        <v>1473</v>
      </c>
      <c r="D1469" s="153">
        <v>0</v>
      </c>
      <c r="E1469" s="153">
        <v>0</v>
      </c>
      <c r="F1469" s="151">
        <v>0</v>
      </c>
      <c r="G1469" s="151">
        <v>0</v>
      </c>
      <c r="H1469" s="151">
        <v>0</v>
      </c>
      <c r="I1469" s="151">
        <v>0</v>
      </c>
      <c r="J1469" s="172">
        <v>0.9</v>
      </c>
      <c r="K1469" s="154">
        <v>0</v>
      </c>
      <c r="L1469" s="154">
        <v>0</v>
      </c>
      <c r="M1469" s="154">
        <v>0</v>
      </c>
      <c r="N1469" s="207">
        <v>0</v>
      </c>
      <c r="O1469" s="153">
        <v>0</v>
      </c>
      <c r="P1469" s="153">
        <v>0</v>
      </c>
      <c r="Q1469" s="151">
        <v>0</v>
      </c>
      <c r="R1469" s="151">
        <v>0</v>
      </c>
      <c r="S1469" s="154">
        <v>0</v>
      </c>
      <c r="T1469" s="154">
        <v>0</v>
      </c>
      <c r="U1469" s="155">
        <v>0</v>
      </c>
      <c r="V1469" s="155">
        <v>0</v>
      </c>
      <c r="W1469" s="173">
        <v>0</v>
      </c>
      <c r="X1469" s="158">
        <v>0</v>
      </c>
      <c r="Y1469" s="208">
        <v>0</v>
      </c>
      <c r="Z1469" s="208">
        <v>0</v>
      </c>
      <c r="AA1469" s="208">
        <v>0</v>
      </c>
      <c r="AB1469" s="209">
        <v>0</v>
      </c>
      <c r="AC1469" s="155">
        <v>0</v>
      </c>
      <c r="AD1469" s="173">
        <v>0</v>
      </c>
    </row>
    <row r="1470" spans="1:30">
      <c r="A1470" s="175" t="s">
        <v>1455</v>
      </c>
      <c r="B1470" s="214" t="s">
        <v>1853</v>
      </c>
      <c r="C1470" s="214" t="s">
        <v>1474</v>
      </c>
      <c r="D1470" s="153">
        <v>0</v>
      </c>
      <c r="E1470" s="153">
        <v>0</v>
      </c>
      <c r="F1470" s="151">
        <v>0</v>
      </c>
      <c r="G1470" s="151">
        <v>0</v>
      </c>
      <c r="H1470" s="151">
        <v>0</v>
      </c>
      <c r="I1470" s="151">
        <v>0</v>
      </c>
      <c r="J1470" s="172">
        <v>0.9</v>
      </c>
      <c r="K1470" s="154">
        <v>0</v>
      </c>
      <c r="L1470" s="154">
        <v>0</v>
      </c>
      <c r="M1470" s="154">
        <v>0</v>
      </c>
      <c r="N1470" s="207">
        <v>0</v>
      </c>
      <c r="O1470" s="153">
        <v>0</v>
      </c>
      <c r="P1470" s="153">
        <v>0</v>
      </c>
      <c r="Q1470" s="151">
        <v>0</v>
      </c>
      <c r="R1470" s="151">
        <v>0</v>
      </c>
      <c r="S1470" s="154">
        <v>0</v>
      </c>
      <c r="T1470" s="154">
        <v>0</v>
      </c>
      <c r="U1470" s="155">
        <v>0</v>
      </c>
      <c r="V1470" s="155">
        <v>0</v>
      </c>
      <c r="W1470" s="173">
        <v>0</v>
      </c>
      <c r="X1470" s="158">
        <v>0</v>
      </c>
      <c r="Y1470" s="208">
        <v>0</v>
      </c>
      <c r="Z1470" s="208">
        <v>0</v>
      </c>
      <c r="AA1470" s="208">
        <v>0</v>
      </c>
      <c r="AB1470" s="209">
        <v>0</v>
      </c>
      <c r="AC1470" s="155">
        <v>0</v>
      </c>
      <c r="AD1470" s="173">
        <v>0</v>
      </c>
    </row>
    <row r="1471" spans="1:30">
      <c r="A1471" s="175" t="s">
        <v>1455</v>
      </c>
      <c r="B1471" s="214" t="s">
        <v>1851</v>
      </c>
      <c r="C1471" s="214" t="s">
        <v>1475</v>
      </c>
      <c r="D1471" s="153">
        <v>0</v>
      </c>
      <c r="E1471" s="153">
        <v>0</v>
      </c>
      <c r="F1471" s="151">
        <v>0</v>
      </c>
      <c r="G1471" s="151">
        <v>0</v>
      </c>
      <c r="H1471" s="151">
        <v>0</v>
      </c>
      <c r="I1471" s="151">
        <v>0</v>
      </c>
      <c r="J1471" s="172">
        <v>0.9</v>
      </c>
      <c r="K1471" s="154">
        <v>0</v>
      </c>
      <c r="L1471" s="154">
        <v>0</v>
      </c>
      <c r="M1471" s="154">
        <v>0</v>
      </c>
      <c r="N1471" s="207">
        <v>0</v>
      </c>
      <c r="O1471" s="153">
        <v>0</v>
      </c>
      <c r="P1471" s="153">
        <v>0</v>
      </c>
      <c r="Q1471" s="151">
        <v>0</v>
      </c>
      <c r="R1471" s="151">
        <v>0</v>
      </c>
      <c r="S1471" s="154">
        <v>0</v>
      </c>
      <c r="T1471" s="154">
        <v>0</v>
      </c>
      <c r="U1471" s="155">
        <v>0</v>
      </c>
      <c r="V1471" s="155">
        <v>0</v>
      </c>
      <c r="W1471" s="173">
        <v>0</v>
      </c>
      <c r="X1471" s="158">
        <v>0</v>
      </c>
      <c r="Y1471" s="208">
        <v>0</v>
      </c>
      <c r="Z1471" s="208">
        <v>0</v>
      </c>
      <c r="AA1471" s="208">
        <v>0</v>
      </c>
      <c r="AB1471" s="209">
        <v>0</v>
      </c>
      <c r="AC1471" s="155">
        <v>0</v>
      </c>
      <c r="AD1471" s="173">
        <v>0</v>
      </c>
    </row>
    <row r="1472" spans="1:30">
      <c r="A1472" s="175" t="s">
        <v>1455</v>
      </c>
      <c r="B1472" s="214" t="s">
        <v>1855</v>
      </c>
      <c r="C1472" s="214" t="s">
        <v>1476</v>
      </c>
      <c r="D1472" s="153">
        <v>0</v>
      </c>
      <c r="E1472" s="153">
        <v>0</v>
      </c>
      <c r="F1472" s="151">
        <v>0</v>
      </c>
      <c r="G1472" s="151">
        <v>0</v>
      </c>
      <c r="H1472" s="151">
        <v>0</v>
      </c>
      <c r="I1472" s="151">
        <v>0</v>
      </c>
      <c r="J1472" s="172">
        <v>0.9</v>
      </c>
      <c r="K1472" s="154">
        <v>0</v>
      </c>
      <c r="L1472" s="154">
        <v>0</v>
      </c>
      <c r="M1472" s="154">
        <v>0</v>
      </c>
      <c r="N1472" s="207">
        <v>0</v>
      </c>
      <c r="O1472" s="153">
        <v>0</v>
      </c>
      <c r="P1472" s="153">
        <v>0</v>
      </c>
      <c r="Q1472" s="151">
        <v>0</v>
      </c>
      <c r="R1472" s="151">
        <v>0</v>
      </c>
      <c r="S1472" s="154">
        <v>0</v>
      </c>
      <c r="T1472" s="154">
        <v>0</v>
      </c>
      <c r="U1472" s="155">
        <v>0</v>
      </c>
      <c r="V1472" s="155">
        <v>0</v>
      </c>
      <c r="W1472" s="173">
        <v>0</v>
      </c>
      <c r="X1472" s="158">
        <v>0</v>
      </c>
      <c r="Y1472" s="208">
        <v>0</v>
      </c>
      <c r="Z1472" s="208">
        <v>0</v>
      </c>
      <c r="AA1472" s="208">
        <v>0</v>
      </c>
      <c r="AB1472" s="209">
        <v>0</v>
      </c>
      <c r="AC1472" s="155">
        <v>0</v>
      </c>
      <c r="AD1472" s="173">
        <v>0</v>
      </c>
    </row>
    <row r="1473" spans="1:30">
      <c r="A1473" s="175" t="s">
        <v>1455</v>
      </c>
      <c r="B1473" s="214" t="s">
        <v>1852</v>
      </c>
      <c r="C1473" s="214" t="s">
        <v>1477</v>
      </c>
      <c r="D1473" s="153">
        <v>0</v>
      </c>
      <c r="E1473" s="153">
        <v>0</v>
      </c>
      <c r="F1473" s="151">
        <v>0</v>
      </c>
      <c r="G1473" s="151">
        <v>0</v>
      </c>
      <c r="H1473" s="151">
        <v>0</v>
      </c>
      <c r="I1473" s="151">
        <v>0</v>
      </c>
      <c r="J1473" s="172">
        <v>0.9</v>
      </c>
      <c r="K1473" s="154">
        <v>0</v>
      </c>
      <c r="L1473" s="154">
        <v>0</v>
      </c>
      <c r="M1473" s="154">
        <v>0</v>
      </c>
      <c r="N1473" s="207">
        <v>0</v>
      </c>
      <c r="O1473" s="153">
        <v>0</v>
      </c>
      <c r="P1473" s="153">
        <v>0</v>
      </c>
      <c r="Q1473" s="151">
        <v>0</v>
      </c>
      <c r="R1473" s="151">
        <v>0</v>
      </c>
      <c r="S1473" s="154">
        <v>0</v>
      </c>
      <c r="T1473" s="154">
        <v>0</v>
      </c>
      <c r="U1473" s="155">
        <v>0</v>
      </c>
      <c r="V1473" s="155">
        <v>0</v>
      </c>
      <c r="W1473" s="173">
        <v>0</v>
      </c>
      <c r="X1473" s="158">
        <v>0</v>
      </c>
      <c r="Y1473" s="208">
        <v>0</v>
      </c>
      <c r="Z1473" s="208">
        <v>0</v>
      </c>
      <c r="AA1473" s="208">
        <v>0</v>
      </c>
      <c r="AB1473" s="209">
        <v>0</v>
      </c>
      <c r="AC1473" s="155">
        <v>0</v>
      </c>
      <c r="AD1473" s="173">
        <v>0</v>
      </c>
    </row>
    <row r="1474" spans="1:30">
      <c r="A1474" s="175" t="s">
        <v>1455</v>
      </c>
      <c r="B1474" s="214" t="s">
        <v>1851</v>
      </c>
      <c r="C1474" s="214" t="s">
        <v>1478</v>
      </c>
      <c r="D1474" s="153">
        <v>0</v>
      </c>
      <c r="E1474" s="153">
        <v>0</v>
      </c>
      <c r="F1474" s="151">
        <v>0</v>
      </c>
      <c r="G1474" s="151">
        <v>0</v>
      </c>
      <c r="H1474" s="151">
        <v>0</v>
      </c>
      <c r="I1474" s="151">
        <v>0</v>
      </c>
      <c r="J1474" s="172">
        <v>0.9</v>
      </c>
      <c r="K1474" s="154">
        <v>0</v>
      </c>
      <c r="L1474" s="154">
        <v>0</v>
      </c>
      <c r="M1474" s="154">
        <v>0</v>
      </c>
      <c r="N1474" s="207">
        <v>0</v>
      </c>
      <c r="O1474" s="153">
        <v>0</v>
      </c>
      <c r="P1474" s="153">
        <v>0</v>
      </c>
      <c r="Q1474" s="151">
        <v>0</v>
      </c>
      <c r="R1474" s="151">
        <v>0</v>
      </c>
      <c r="S1474" s="154">
        <v>0</v>
      </c>
      <c r="T1474" s="154">
        <v>0</v>
      </c>
      <c r="U1474" s="155">
        <v>0</v>
      </c>
      <c r="V1474" s="155">
        <v>0</v>
      </c>
      <c r="W1474" s="173">
        <v>0</v>
      </c>
      <c r="X1474" s="158">
        <v>0</v>
      </c>
      <c r="Y1474" s="208">
        <v>0</v>
      </c>
      <c r="Z1474" s="208">
        <v>0</v>
      </c>
      <c r="AA1474" s="208">
        <v>0</v>
      </c>
      <c r="AB1474" s="209">
        <v>0</v>
      </c>
      <c r="AC1474" s="155">
        <v>0</v>
      </c>
      <c r="AD1474" s="173">
        <v>0</v>
      </c>
    </row>
    <row r="1475" spans="1:30">
      <c r="A1475" s="175" t="s">
        <v>1455</v>
      </c>
      <c r="B1475" s="214" t="s">
        <v>1853</v>
      </c>
      <c r="C1475" s="214" t="s">
        <v>1479</v>
      </c>
      <c r="D1475" s="153">
        <v>0</v>
      </c>
      <c r="E1475" s="153">
        <v>0</v>
      </c>
      <c r="F1475" s="151">
        <v>0</v>
      </c>
      <c r="G1475" s="151">
        <v>0</v>
      </c>
      <c r="H1475" s="151">
        <v>0</v>
      </c>
      <c r="I1475" s="151">
        <v>0</v>
      </c>
      <c r="J1475" s="172">
        <v>0.9</v>
      </c>
      <c r="K1475" s="154">
        <v>0</v>
      </c>
      <c r="L1475" s="154">
        <v>0</v>
      </c>
      <c r="M1475" s="154">
        <v>0</v>
      </c>
      <c r="N1475" s="207">
        <v>0</v>
      </c>
      <c r="O1475" s="153">
        <v>0</v>
      </c>
      <c r="P1475" s="153">
        <v>0</v>
      </c>
      <c r="Q1475" s="151">
        <v>0</v>
      </c>
      <c r="R1475" s="151">
        <v>0</v>
      </c>
      <c r="S1475" s="154">
        <v>0</v>
      </c>
      <c r="T1475" s="154">
        <v>0</v>
      </c>
      <c r="U1475" s="155">
        <v>0</v>
      </c>
      <c r="V1475" s="155">
        <v>0</v>
      </c>
      <c r="W1475" s="173">
        <v>0</v>
      </c>
      <c r="X1475" s="158">
        <v>0</v>
      </c>
      <c r="Y1475" s="208">
        <v>0</v>
      </c>
      <c r="Z1475" s="208">
        <v>0</v>
      </c>
      <c r="AA1475" s="208">
        <v>0</v>
      </c>
      <c r="AB1475" s="209">
        <v>0</v>
      </c>
      <c r="AC1475" s="155">
        <v>0</v>
      </c>
      <c r="AD1475" s="173">
        <v>0</v>
      </c>
    </row>
    <row r="1476" spans="1:30">
      <c r="A1476" s="175" t="s">
        <v>1455</v>
      </c>
      <c r="B1476" s="214" t="s">
        <v>1853</v>
      </c>
      <c r="C1476" s="214" t="s">
        <v>1480</v>
      </c>
      <c r="D1476" s="153">
        <v>0</v>
      </c>
      <c r="E1476" s="153">
        <v>0</v>
      </c>
      <c r="F1476" s="151">
        <v>0</v>
      </c>
      <c r="G1476" s="151">
        <v>0</v>
      </c>
      <c r="H1476" s="151">
        <v>0</v>
      </c>
      <c r="I1476" s="151">
        <v>0</v>
      </c>
      <c r="J1476" s="172">
        <v>0.9</v>
      </c>
      <c r="K1476" s="154">
        <v>0</v>
      </c>
      <c r="L1476" s="154">
        <v>0</v>
      </c>
      <c r="M1476" s="154">
        <v>0</v>
      </c>
      <c r="N1476" s="207">
        <v>0</v>
      </c>
      <c r="O1476" s="153">
        <v>0</v>
      </c>
      <c r="P1476" s="153">
        <v>0</v>
      </c>
      <c r="Q1476" s="151">
        <v>0</v>
      </c>
      <c r="R1476" s="151">
        <v>0</v>
      </c>
      <c r="S1476" s="154">
        <v>0</v>
      </c>
      <c r="T1476" s="154">
        <v>0</v>
      </c>
      <c r="U1476" s="155">
        <v>0</v>
      </c>
      <c r="V1476" s="155">
        <v>0</v>
      </c>
      <c r="W1476" s="173">
        <v>0</v>
      </c>
      <c r="X1476" s="158">
        <v>0</v>
      </c>
      <c r="Y1476" s="208">
        <v>0</v>
      </c>
      <c r="Z1476" s="208">
        <v>0</v>
      </c>
      <c r="AA1476" s="208">
        <v>0</v>
      </c>
      <c r="AB1476" s="209">
        <v>0</v>
      </c>
      <c r="AC1476" s="155">
        <v>0</v>
      </c>
      <c r="AD1476" s="173">
        <v>0</v>
      </c>
    </row>
    <row r="1477" spans="1:30">
      <c r="A1477" s="175" t="s">
        <v>1455</v>
      </c>
      <c r="B1477" s="214" t="s">
        <v>1855</v>
      </c>
      <c r="C1477" s="214" t="s">
        <v>1481</v>
      </c>
      <c r="D1477" s="153">
        <v>0</v>
      </c>
      <c r="E1477" s="153">
        <v>0</v>
      </c>
      <c r="F1477" s="151">
        <v>0</v>
      </c>
      <c r="G1477" s="151">
        <v>0</v>
      </c>
      <c r="H1477" s="151">
        <v>0</v>
      </c>
      <c r="I1477" s="151">
        <v>0</v>
      </c>
      <c r="J1477" s="172">
        <v>0.9</v>
      </c>
      <c r="K1477" s="154">
        <v>0</v>
      </c>
      <c r="L1477" s="154">
        <v>0</v>
      </c>
      <c r="M1477" s="154">
        <v>0</v>
      </c>
      <c r="N1477" s="207">
        <v>0</v>
      </c>
      <c r="O1477" s="153">
        <v>0</v>
      </c>
      <c r="P1477" s="153">
        <v>0</v>
      </c>
      <c r="Q1477" s="151">
        <v>0</v>
      </c>
      <c r="R1477" s="151">
        <v>0</v>
      </c>
      <c r="S1477" s="154">
        <v>0</v>
      </c>
      <c r="T1477" s="154">
        <v>0</v>
      </c>
      <c r="U1477" s="155">
        <v>0</v>
      </c>
      <c r="V1477" s="155">
        <v>0</v>
      </c>
      <c r="W1477" s="173">
        <v>0</v>
      </c>
      <c r="X1477" s="158">
        <v>0</v>
      </c>
      <c r="Y1477" s="208">
        <v>0</v>
      </c>
      <c r="Z1477" s="208">
        <v>0</v>
      </c>
      <c r="AA1477" s="208">
        <v>0</v>
      </c>
      <c r="AB1477" s="209">
        <v>0</v>
      </c>
      <c r="AC1477" s="155">
        <v>0</v>
      </c>
      <c r="AD1477" s="173">
        <v>0</v>
      </c>
    </row>
    <row r="1478" spans="1:30">
      <c r="A1478" s="175" t="s">
        <v>1455</v>
      </c>
      <c r="B1478" s="214" t="s">
        <v>1854</v>
      </c>
      <c r="C1478" s="214" t="s">
        <v>1482</v>
      </c>
      <c r="D1478" s="153">
        <v>0</v>
      </c>
      <c r="E1478" s="153">
        <v>0</v>
      </c>
      <c r="F1478" s="151">
        <v>0</v>
      </c>
      <c r="G1478" s="151">
        <v>0</v>
      </c>
      <c r="H1478" s="151">
        <v>0</v>
      </c>
      <c r="I1478" s="151">
        <v>0</v>
      </c>
      <c r="J1478" s="172">
        <v>0.9</v>
      </c>
      <c r="K1478" s="154">
        <v>0</v>
      </c>
      <c r="L1478" s="154">
        <v>0</v>
      </c>
      <c r="M1478" s="154">
        <v>0</v>
      </c>
      <c r="N1478" s="207">
        <v>0</v>
      </c>
      <c r="O1478" s="153">
        <v>0</v>
      </c>
      <c r="P1478" s="153">
        <v>0</v>
      </c>
      <c r="Q1478" s="151">
        <v>0</v>
      </c>
      <c r="R1478" s="151">
        <v>0</v>
      </c>
      <c r="S1478" s="154">
        <v>0</v>
      </c>
      <c r="T1478" s="154">
        <v>0</v>
      </c>
      <c r="U1478" s="155">
        <v>0</v>
      </c>
      <c r="V1478" s="155">
        <v>0</v>
      </c>
      <c r="W1478" s="173">
        <v>0</v>
      </c>
      <c r="X1478" s="158">
        <v>0</v>
      </c>
      <c r="Y1478" s="208">
        <v>0</v>
      </c>
      <c r="Z1478" s="208">
        <v>0</v>
      </c>
      <c r="AA1478" s="208">
        <v>0</v>
      </c>
      <c r="AB1478" s="209">
        <v>0</v>
      </c>
      <c r="AC1478" s="155">
        <v>0</v>
      </c>
      <c r="AD1478" s="173">
        <v>0</v>
      </c>
    </row>
    <row r="1479" spans="1:30">
      <c r="A1479" s="175" t="s">
        <v>1455</v>
      </c>
      <c r="B1479" s="214" t="s">
        <v>1855</v>
      </c>
      <c r="C1479" s="214" t="s">
        <v>1483</v>
      </c>
      <c r="D1479" s="153">
        <v>0</v>
      </c>
      <c r="E1479" s="153">
        <v>0</v>
      </c>
      <c r="F1479" s="151">
        <v>0</v>
      </c>
      <c r="G1479" s="151">
        <v>0</v>
      </c>
      <c r="H1479" s="151">
        <v>0</v>
      </c>
      <c r="I1479" s="151">
        <v>0</v>
      </c>
      <c r="J1479" s="172">
        <v>0.9</v>
      </c>
      <c r="K1479" s="154">
        <v>0</v>
      </c>
      <c r="L1479" s="154">
        <v>0</v>
      </c>
      <c r="M1479" s="154">
        <v>0</v>
      </c>
      <c r="N1479" s="207">
        <v>0</v>
      </c>
      <c r="O1479" s="153">
        <v>0</v>
      </c>
      <c r="P1479" s="153">
        <v>0</v>
      </c>
      <c r="Q1479" s="151">
        <v>0</v>
      </c>
      <c r="R1479" s="151">
        <v>0</v>
      </c>
      <c r="S1479" s="154">
        <v>0</v>
      </c>
      <c r="T1479" s="154">
        <v>0</v>
      </c>
      <c r="U1479" s="155">
        <v>0</v>
      </c>
      <c r="V1479" s="155">
        <v>0</v>
      </c>
      <c r="W1479" s="173">
        <v>0</v>
      </c>
      <c r="X1479" s="158">
        <v>0</v>
      </c>
      <c r="Y1479" s="208">
        <v>0</v>
      </c>
      <c r="Z1479" s="208">
        <v>0</v>
      </c>
      <c r="AA1479" s="208">
        <v>0</v>
      </c>
      <c r="AB1479" s="209">
        <v>0</v>
      </c>
      <c r="AC1479" s="155">
        <v>0</v>
      </c>
      <c r="AD1479" s="173">
        <v>0</v>
      </c>
    </row>
    <row r="1480" spans="1:30">
      <c r="A1480" s="175" t="s">
        <v>1455</v>
      </c>
      <c r="B1480" s="214" t="s">
        <v>1851</v>
      </c>
      <c r="C1480" s="214" t="s">
        <v>1484</v>
      </c>
      <c r="D1480" s="153">
        <v>0</v>
      </c>
      <c r="E1480" s="153">
        <v>0</v>
      </c>
      <c r="F1480" s="151">
        <v>0</v>
      </c>
      <c r="G1480" s="151">
        <v>0</v>
      </c>
      <c r="H1480" s="151">
        <v>0</v>
      </c>
      <c r="I1480" s="151">
        <v>0</v>
      </c>
      <c r="J1480" s="172">
        <v>0.9</v>
      </c>
      <c r="K1480" s="154">
        <v>0</v>
      </c>
      <c r="L1480" s="154">
        <v>0</v>
      </c>
      <c r="M1480" s="154">
        <v>0</v>
      </c>
      <c r="N1480" s="207">
        <v>0</v>
      </c>
      <c r="O1480" s="153">
        <v>0</v>
      </c>
      <c r="P1480" s="153">
        <v>0</v>
      </c>
      <c r="Q1480" s="151">
        <v>0</v>
      </c>
      <c r="R1480" s="151">
        <v>0</v>
      </c>
      <c r="S1480" s="154">
        <v>0</v>
      </c>
      <c r="T1480" s="154">
        <v>0</v>
      </c>
      <c r="U1480" s="155">
        <v>0</v>
      </c>
      <c r="V1480" s="155">
        <v>0</v>
      </c>
      <c r="W1480" s="173">
        <v>0</v>
      </c>
      <c r="X1480" s="158">
        <v>0</v>
      </c>
      <c r="Y1480" s="208">
        <v>0</v>
      </c>
      <c r="Z1480" s="208">
        <v>0</v>
      </c>
      <c r="AA1480" s="208">
        <v>0</v>
      </c>
      <c r="AB1480" s="209">
        <v>0</v>
      </c>
      <c r="AC1480" s="155">
        <v>0</v>
      </c>
      <c r="AD1480" s="173">
        <v>0</v>
      </c>
    </row>
    <row r="1481" spans="1:30">
      <c r="A1481" s="175" t="s">
        <v>1455</v>
      </c>
      <c r="B1481" s="214" t="s">
        <v>1853</v>
      </c>
      <c r="C1481" s="214" t="s">
        <v>1485</v>
      </c>
      <c r="D1481" s="153">
        <v>0</v>
      </c>
      <c r="E1481" s="153">
        <v>0</v>
      </c>
      <c r="F1481" s="151">
        <v>0</v>
      </c>
      <c r="G1481" s="151">
        <v>0</v>
      </c>
      <c r="H1481" s="151">
        <v>0</v>
      </c>
      <c r="I1481" s="151">
        <v>0</v>
      </c>
      <c r="J1481" s="172">
        <v>0.9</v>
      </c>
      <c r="K1481" s="154">
        <v>0</v>
      </c>
      <c r="L1481" s="154">
        <v>0</v>
      </c>
      <c r="M1481" s="154">
        <v>0</v>
      </c>
      <c r="N1481" s="207">
        <v>0</v>
      </c>
      <c r="O1481" s="153">
        <v>0</v>
      </c>
      <c r="P1481" s="153">
        <v>0</v>
      </c>
      <c r="Q1481" s="151">
        <v>0</v>
      </c>
      <c r="R1481" s="151">
        <v>0</v>
      </c>
      <c r="S1481" s="154">
        <v>0</v>
      </c>
      <c r="T1481" s="154">
        <v>0</v>
      </c>
      <c r="U1481" s="155">
        <v>0</v>
      </c>
      <c r="V1481" s="155">
        <v>0</v>
      </c>
      <c r="W1481" s="173">
        <v>0</v>
      </c>
      <c r="X1481" s="158">
        <v>0</v>
      </c>
      <c r="Y1481" s="208">
        <v>0</v>
      </c>
      <c r="Z1481" s="208">
        <v>0</v>
      </c>
      <c r="AA1481" s="208">
        <v>0</v>
      </c>
      <c r="AB1481" s="209">
        <v>0</v>
      </c>
      <c r="AC1481" s="155">
        <v>0</v>
      </c>
      <c r="AD1481" s="173">
        <v>0</v>
      </c>
    </row>
    <row r="1482" spans="1:30">
      <c r="A1482" s="175" t="s">
        <v>1455</v>
      </c>
      <c r="B1482" s="214" t="s">
        <v>1851</v>
      </c>
      <c r="C1482" s="214" t="s">
        <v>1486</v>
      </c>
      <c r="D1482" s="153">
        <v>0</v>
      </c>
      <c r="E1482" s="153">
        <v>0</v>
      </c>
      <c r="F1482" s="151">
        <v>0</v>
      </c>
      <c r="G1482" s="151">
        <v>0</v>
      </c>
      <c r="H1482" s="151">
        <v>0</v>
      </c>
      <c r="I1482" s="151">
        <v>0</v>
      </c>
      <c r="J1482" s="172">
        <v>0.9</v>
      </c>
      <c r="K1482" s="154">
        <v>0</v>
      </c>
      <c r="L1482" s="154">
        <v>0</v>
      </c>
      <c r="M1482" s="154">
        <v>0</v>
      </c>
      <c r="N1482" s="207">
        <v>0</v>
      </c>
      <c r="O1482" s="153">
        <v>0</v>
      </c>
      <c r="P1482" s="153">
        <v>0</v>
      </c>
      <c r="Q1482" s="151">
        <v>0</v>
      </c>
      <c r="R1482" s="151">
        <v>0</v>
      </c>
      <c r="S1482" s="154">
        <v>0</v>
      </c>
      <c r="T1482" s="154">
        <v>0</v>
      </c>
      <c r="U1482" s="155">
        <v>0</v>
      </c>
      <c r="V1482" s="155">
        <v>0</v>
      </c>
      <c r="W1482" s="173">
        <v>0</v>
      </c>
      <c r="X1482" s="158">
        <v>0</v>
      </c>
      <c r="Y1482" s="208">
        <v>0</v>
      </c>
      <c r="Z1482" s="208">
        <v>0</v>
      </c>
      <c r="AA1482" s="208">
        <v>0</v>
      </c>
      <c r="AB1482" s="209">
        <v>0</v>
      </c>
      <c r="AC1482" s="155">
        <v>0</v>
      </c>
      <c r="AD1482" s="173">
        <v>0</v>
      </c>
    </row>
    <row r="1483" spans="1:30">
      <c r="A1483" s="175" t="s">
        <v>1455</v>
      </c>
      <c r="B1483" s="214" t="s">
        <v>1851</v>
      </c>
      <c r="C1483" s="214" t="s">
        <v>1487</v>
      </c>
      <c r="D1483" s="153">
        <v>0</v>
      </c>
      <c r="E1483" s="153">
        <v>0</v>
      </c>
      <c r="F1483" s="151">
        <v>0</v>
      </c>
      <c r="G1483" s="151">
        <v>0</v>
      </c>
      <c r="H1483" s="151">
        <v>0</v>
      </c>
      <c r="I1483" s="151">
        <v>0</v>
      </c>
      <c r="J1483" s="172">
        <v>0.9</v>
      </c>
      <c r="K1483" s="154">
        <v>0</v>
      </c>
      <c r="L1483" s="154">
        <v>0</v>
      </c>
      <c r="M1483" s="154">
        <v>0</v>
      </c>
      <c r="N1483" s="207">
        <v>0</v>
      </c>
      <c r="O1483" s="153">
        <v>0</v>
      </c>
      <c r="P1483" s="153">
        <v>0</v>
      </c>
      <c r="Q1483" s="151">
        <v>0</v>
      </c>
      <c r="R1483" s="151">
        <v>0</v>
      </c>
      <c r="S1483" s="154">
        <v>0</v>
      </c>
      <c r="T1483" s="154">
        <v>0</v>
      </c>
      <c r="U1483" s="155">
        <v>0</v>
      </c>
      <c r="V1483" s="155">
        <v>0</v>
      </c>
      <c r="W1483" s="173">
        <v>0</v>
      </c>
      <c r="X1483" s="158">
        <v>0</v>
      </c>
      <c r="Y1483" s="208">
        <v>0</v>
      </c>
      <c r="Z1483" s="208">
        <v>0</v>
      </c>
      <c r="AA1483" s="208">
        <v>0</v>
      </c>
      <c r="AB1483" s="209">
        <v>0</v>
      </c>
      <c r="AC1483" s="155">
        <v>0</v>
      </c>
      <c r="AD1483" s="173">
        <v>0</v>
      </c>
    </row>
    <row r="1484" spans="1:30">
      <c r="A1484" s="175" t="s">
        <v>1455</v>
      </c>
      <c r="B1484" s="214" t="s">
        <v>1853</v>
      </c>
      <c r="C1484" s="214" t="s">
        <v>1488</v>
      </c>
      <c r="D1484" s="153">
        <v>0</v>
      </c>
      <c r="E1484" s="153">
        <v>0</v>
      </c>
      <c r="F1484" s="151">
        <v>0</v>
      </c>
      <c r="G1484" s="151">
        <v>0</v>
      </c>
      <c r="H1484" s="151">
        <v>0</v>
      </c>
      <c r="I1484" s="151">
        <v>0</v>
      </c>
      <c r="J1484" s="172">
        <v>0.9</v>
      </c>
      <c r="K1484" s="154">
        <v>0</v>
      </c>
      <c r="L1484" s="154">
        <v>0</v>
      </c>
      <c r="M1484" s="154">
        <v>0</v>
      </c>
      <c r="N1484" s="207">
        <v>0</v>
      </c>
      <c r="O1484" s="153">
        <v>0</v>
      </c>
      <c r="P1484" s="153">
        <v>0</v>
      </c>
      <c r="Q1484" s="151">
        <v>0</v>
      </c>
      <c r="R1484" s="151">
        <v>0</v>
      </c>
      <c r="S1484" s="154">
        <v>0</v>
      </c>
      <c r="T1484" s="154">
        <v>0</v>
      </c>
      <c r="U1484" s="155">
        <v>0</v>
      </c>
      <c r="V1484" s="155">
        <v>0</v>
      </c>
      <c r="W1484" s="173">
        <v>0</v>
      </c>
      <c r="X1484" s="158">
        <v>0</v>
      </c>
      <c r="Y1484" s="208">
        <v>0</v>
      </c>
      <c r="Z1484" s="208">
        <v>0</v>
      </c>
      <c r="AA1484" s="208">
        <v>0</v>
      </c>
      <c r="AB1484" s="209">
        <v>0</v>
      </c>
      <c r="AC1484" s="155">
        <v>0</v>
      </c>
      <c r="AD1484" s="173">
        <v>0</v>
      </c>
    </row>
    <row r="1485" spans="1:30">
      <c r="A1485" s="175" t="s">
        <v>1455</v>
      </c>
      <c r="B1485" s="214" t="s">
        <v>1853</v>
      </c>
      <c r="C1485" s="214" t="s">
        <v>1489</v>
      </c>
      <c r="D1485" s="153">
        <v>0</v>
      </c>
      <c r="E1485" s="153">
        <v>0</v>
      </c>
      <c r="F1485" s="151">
        <v>0</v>
      </c>
      <c r="G1485" s="151">
        <v>0</v>
      </c>
      <c r="H1485" s="151">
        <v>0</v>
      </c>
      <c r="I1485" s="151">
        <v>0</v>
      </c>
      <c r="J1485" s="172">
        <v>0.9</v>
      </c>
      <c r="K1485" s="154">
        <v>0</v>
      </c>
      <c r="L1485" s="154">
        <v>0</v>
      </c>
      <c r="M1485" s="154">
        <v>0</v>
      </c>
      <c r="N1485" s="207">
        <v>0</v>
      </c>
      <c r="O1485" s="153">
        <v>0</v>
      </c>
      <c r="P1485" s="153">
        <v>0</v>
      </c>
      <c r="Q1485" s="151">
        <v>0</v>
      </c>
      <c r="R1485" s="151">
        <v>0</v>
      </c>
      <c r="S1485" s="154">
        <v>0</v>
      </c>
      <c r="T1485" s="154">
        <v>0</v>
      </c>
      <c r="U1485" s="155">
        <v>0</v>
      </c>
      <c r="V1485" s="155">
        <v>0</v>
      </c>
      <c r="W1485" s="173">
        <v>0</v>
      </c>
      <c r="X1485" s="158">
        <v>0</v>
      </c>
      <c r="Y1485" s="208">
        <v>0</v>
      </c>
      <c r="Z1485" s="208">
        <v>0</v>
      </c>
      <c r="AA1485" s="208">
        <v>0</v>
      </c>
      <c r="AB1485" s="209">
        <v>0</v>
      </c>
      <c r="AC1485" s="155">
        <v>0</v>
      </c>
      <c r="AD1485" s="173">
        <v>0</v>
      </c>
    </row>
    <row r="1486" spans="1:30">
      <c r="A1486" s="175" t="s">
        <v>1455</v>
      </c>
      <c r="B1486" s="214" t="s">
        <v>1851</v>
      </c>
      <c r="C1486" s="214" t="s">
        <v>1490</v>
      </c>
      <c r="D1486" s="153">
        <v>0</v>
      </c>
      <c r="E1486" s="153">
        <v>0</v>
      </c>
      <c r="F1486" s="151">
        <v>0</v>
      </c>
      <c r="G1486" s="151">
        <v>0</v>
      </c>
      <c r="H1486" s="151">
        <v>0</v>
      </c>
      <c r="I1486" s="151">
        <v>0</v>
      </c>
      <c r="J1486" s="172">
        <v>0.9</v>
      </c>
      <c r="K1486" s="154">
        <v>0</v>
      </c>
      <c r="L1486" s="154">
        <v>0</v>
      </c>
      <c r="M1486" s="154">
        <v>0</v>
      </c>
      <c r="N1486" s="207">
        <v>0</v>
      </c>
      <c r="O1486" s="153">
        <v>0</v>
      </c>
      <c r="P1486" s="153">
        <v>0</v>
      </c>
      <c r="Q1486" s="151">
        <v>0</v>
      </c>
      <c r="R1486" s="151">
        <v>0</v>
      </c>
      <c r="S1486" s="154">
        <v>0</v>
      </c>
      <c r="T1486" s="154">
        <v>0</v>
      </c>
      <c r="U1486" s="155">
        <v>0</v>
      </c>
      <c r="V1486" s="155">
        <v>0</v>
      </c>
      <c r="W1486" s="173">
        <v>0</v>
      </c>
      <c r="X1486" s="158">
        <v>0</v>
      </c>
      <c r="Y1486" s="208">
        <v>0</v>
      </c>
      <c r="Z1486" s="208">
        <v>0</v>
      </c>
      <c r="AA1486" s="208">
        <v>0</v>
      </c>
      <c r="AB1486" s="209">
        <v>0</v>
      </c>
      <c r="AC1486" s="155">
        <v>0</v>
      </c>
      <c r="AD1486" s="173">
        <v>0</v>
      </c>
    </row>
    <row r="1487" spans="1:30">
      <c r="A1487" s="175" t="s">
        <v>1455</v>
      </c>
      <c r="B1487" s="214" t="s">
        <v>1851</v>
      </c>
      <c r="C1487" s="214" t="s">
        <v>1491</v>
      </c>
      <c r="D1487" s="153">
        <v>0</v>
      </c>
      <c r="E1487" s="153">
        <v>0</v>
      </c>
      <c r="F1487" s="151">
        <v>0</v>
      </c>
      <c r="G1487" s="151">
        <v>0</v>
      </c>
      <c r="H1487" s="151">
        <v>0</v>
      </c>
      <c r="I1487" s="151">
        <v>0</v>
      </c>
      <c r="J1487" s="172">
        <v>0.9</v>
      </c>
      <c r="K1487" s="154">
        <v>0</v>
      </c>
      <c r="L1487" s="154">
        <v>0</v>
      </c>
      <c r="M1487" s="154">
        <v>0</v>
      </c>
      <c r="N1487" s="207">
        <v>0</v>
      </c>
      <c r="O1487" s="153">
        <v>0</v>
      </c>
      <c r="P1487" s="153">
        <v>0</v>
      </c>
      <c r="Q1487" s="151">
        <v>0</v>
      </c>
      <c r="R1487" s="151">
        <v>0</v>
      </c>
      <c r="S1487" s="154">
        <v>0</v>
      </c>
      <c r="T1487" s="154">
        <v>0</v>
      </c>
      <c r="U1487" s="155">
        <v>0</v>
      </c>
      <c r="V1487" s="155">
        <v>0</v>
      </c>
      <c r="W1487" s="173">
        <v>0</v>
      </c>
      <c r="X1487" s="158">
        <v>0</v>
      </c>
      <c r="Y1487" s="208">
        <v>0</v>
      </c>
      <c r="Z1487" s="208">
        <v>0</v>
      </c>
      <c r="AA1487" s="208">
        <v>0</v>
      </c>
      <c r="AB1487" s="209">
        <v>0</v>
      </c>
      <c r="AC1487" s="155">
        <v>0</v>
      </c>
      <c r="AD1487" s="173">
        <v>0</v>
      </c>
    </row>
    <row r="1488" spans="1:30">
      <c r="A1488" s="175" t="s">
        <v>1455</v>
      </c>
      <c r="B1488" s="214" t="s">
        <v>1855</v>
      </c>
      <c r="C1488" s="214" t="s">
        <v>1492</v>
      </c>
      <c r="D1488" s="153">
        <v>15</v>
      </c>
      <c r="E1488" s="153">
        <v>15</v>
      </c>
      <c r="F1488" s="151">
        <v>18</v>
      </c>
      <c r="G1488" s="151">
        <v>18</v>
      </c>
      <c r="H1488" s="151">
        <v>18</v>
      </c>
      <c r="I1488" s="151">
        <v>18</v>
      </c>
      <c r="J1488" s="172">
        <v>0.9</v>
      </c>
      <c r="K1488" s="154">
        <v>1</v>
      </c>
      <c r="L1488" s="154">
        <v>1</v>
      </c>
      <c r="M1488" s="154">
        <v>1</v>
      </c>
      <c r="N1488" s="207">
        <v>397</v>
      </c>
      <c r="O1488" s="153">
        <v>397</v>
      </c>
      <c r="P1488" s="153">
        <v>15</v>
      </c>
      <c r="Q1488" s="151">
        <v>18</v>
      </c>
      <c r="R1488" s="151">
        <v>18</v>
      </c>
      <c r="S1488" s="154">
        <v>1</v>
      </c>
      <c r="T1488" s="154">
        <v>1</v>
      </c>
      <c r="U1488" s="155">
        <v>1</v>
      </c>
      <c r="V1488" s="155">
        <v>1</v>
      </c>
      <c r="W1488" s="173">
        <v>0</v>
      </c>
      <c r="X1488" s="158">
        <v>116</v>
      </c>
      <c r="Y1488" s="208">
        <v>116</v>
      </c>
      <c r="Z1488" s="208">
        <v>108</v>
      </c>
      <c r="AA1488" s="208">
        <v>108</v>
      </c>
      <c r="AB1488" s="209">
        <v>1</v>
      </c>
      <c r="AC1488" s="155">
        <v>1</v>
      </c>
      <c r="AD1488" s="173">
        <v>0</v>
      </c>
    </row>
    <row r="1489" spans="1:30">
      <c r="A1489" s="175" t="s">
        <v>1455</v>
      </c>
      <c r="B1489" s="214" t="s">
        <v>1855</v>
      </c>
      <c r="C1489" s="214" t="s">
        <v>1493</v>
      </c>
      <c r="D1489" s="153">
        <v>35</v>
      </c>
      <c r="E1489" s="153">
        <v>35</v>
      </c>
      <c r="F1489" s="151">
        <v>31</v>
      </c>
      <c r="G1489" s="151">
        <v>31</v>
      </c>
      <c r="H1489" s="151">
        <v>34</v>
      </c>
      <c r="I1489" s="151">
        <v>34</v>
      </c>
      <c r="J1489" s="172">
        <v>0.9</v>
      </c>
      <c r="K1489" s="154">
        <v>1</v>
      </c>
      <c r="L1489" s="154">
        <v>1</v>
      </c>
      <c r="M1489" s="154">
        <v>1</v>
      </c>
      <c r="N1489" s="207">
        <v>904</v>
      </c>
      <c r="O1489" s="153">
        <v>884</v>
      </c>
      <c r="P1489" s="153">
        <v>35</v>
      </c>
      <c r="Q1489" s="151">
        <v>31</v>
      </c>
      <c r="R1489" s="151">
        <v>33</v>
      </c>
      <c r="S1489" s="154">
        <v>0.97787610619469</v>
      </c>
      <c r="T1489" s="154">
        <v>1</v>
      </c>
      <c r="U1489" s="155">
        <v>1</v>
      </c>
      <c r="V1489" s="155">
        <v>0.970588235294118</v>
      </c>
      <c r="W1489" s="173">
        <v>0</v>
      </c>
      <c r="X1489" s="158">
        <v>232</v>
      </c>
      <c r="Y1489" s="208">
        <v>227</v>
      </c>
      <c r="Z1489" s="208">
        <v>240</v>
      </c>
      <c r="AA1489" s="208">
        <v>238</v>
      </c>
      <c r="AB1489" s="209">
        <v>0.978448275862069</v>
      </c>
      <c r="AC1489" s="155">
        <v>0.991666666666667</v>
      </c>
      <c r="AD1489" s="173">
        <v>-0.0132183908045977</v>
      </c>
    </row>
    <row r="1490" spans="1:30">
      <c r="A1490" s="175" t="s">
        <v>1455</v>
      </c>
      <c r="B1490" s="214" t="s">
        <v>1856</v>
      </c>
      <c r="C1490" s="214" t="s">
        <v>1494</v>
      </c>
      <c r="D1490" s="153">
        <v>0</v>
      </c>
      <c r="E1490" s="153">
        <v>0</v>
      </c>
      <c r="F1490" s="151">
        <v>0</v>
      </c>
      <c r="G1490" s="151">
        <v>0</v>
      </c>
      <c r="H1490" s="151">
        <v>0</v>
      </c>
      <c r="I1490" s="151">
        <v>0</v>
      </c>
      <c r="J1490" s="172">
        <v>0.9</v>
      </c>
      <c r="K1490" s="154">
        <v>0</v>
      </c>
      <c r="L1490" s="154">
        <v>0</v>
      </c>
      <c r="M1490" s="154">
        <v>0</v>
      </c>
      <c r="N1490" s="207">
        <v>0</v>
      </c>
      <c r="O1490" s="153">
        <v>0</v>
      </c>
      <c r="P1490" s="153">
        <v>0</v>
      </c>
      <c r="Q1490" s="151">
        <v>0</v>
      </c>
      <c r="R1490" s="151">
        <v>0</v>
      </c>
      <c r="S1490" s="154">
        <v>0</v>
      </c>
      <c r="T1490" s="154">
        <v>0</v>
      </c>
      <c r="U1490" s="155">
        <v>0</v>
      </c>
      <c r="V1490" s="155">
        <v>0</v>
      </c>
      <c r="W1490" s="173">
        <v>0</v>
      </c>
      <c r="X1490" s="158">
        <v>0</v>
      </c>
      <c r="Y1490" s="208">
        <v>0</v>
      </c>
      <c r="Z1490" s="208">
        <v>0</v>
      </c>
      <c r="AA1490" s="208">
        <v>0</v>
      </c>
      <c r="AB1490" s="209">
        <v>0</v>
      </c>
      <c r="AC1490" s="155">
        <v>0</v>
      </c>
      <c r="AD1490" s="173">
        <v>0</v>
      </c>
    </row>
    <row r="1491" spans="1:30">
      <c r="A1491" s="175" t="s">
        <v>1455</v>
      </c>
      <c r="B1491" s="214" t="s">
        <v>1856</v>
      </c>
      <c r="C1491" s="214" t="s">
        <v>1495</v>
      </c>
      <c r="D1491" s="153">
        <v>6</v>
      </c>
      <c r="E1491" s="153">
        <v>5</v>
      </c>
      <c r="F1491" s="151">
        <v>7</v>
      </c>
      <c r="G1491" s="151">
        <v>7</v>
      </c>
      <c r="H1491" s="151">
        <v>8</v>
      </c>
      <c r="I1491" s="151">
        <v>8</v>
      </c>
      <c r="J1491" s="172">
        <v>0.9</v>
      </c>
      <c r="K1491" s="154">
        <v>0.833333333333333</v>
      </c>
      <c r="L1491" s="154">
        <v>1</v>
      </c>
      <c r="M1491" s="154">
        <v>1</v>
      </c>
      <c r="N1491" s="207">
        <v>170</v>
      </c>
      <c r="O1491" s="153">
        <v>163</v>
      </c>
      <c r="P1491" s="153">
        <v>5</v>
      </c>
      <c r="Q1491" s="151">
        <v>7</v>
      </c>
      <c r="R1491" s="151">
        <v>8</v>
      </c>
      <c r="S1491" s="154">
        <v>0.958823529411765</v>
      </c>
      <c r="T1491" s="154">
        <v>0.833333333333333</v>
      </c>
      <c r="U1491" s="155">
        <v>1</v>
      </c>
      <c r="V1491" s="155">
        <v>1</v>
      </c>
      <c r="W1491" s="173">
        <v>-0.166666666666667</v>
      </c>
      <c r="X1491" s="158">
        <v>46</v>
      </c>
      <c r="Y1491" s="208">
        <v>44</v>
      </c>
      <c r="Z1491" s="208">
        <v>36</v>
      </c>
      <c r="AA1491" s="208">
        <v>33</v>
      </c>
      <c r="AB1491" s="209">
        <v>0.956521739130435</v>
      </c>
      <c r="AC1491" s="155">
        <v>0.916666666666667</v>
      </c>
      <c r="AD1491" s="173">
        <v>0.0398550724637682</v>
      </c>
    </row>
    <row r="1492" spans="1:30">
      <c r="A1492" s="175" t="s">
        <v>1455</v>
      </c>
      <c r="B1492" s="214" t="s">
        <v>1857</v>
      </c>
      <c r="C1492" s="214" t="s">
        <v>1496</v>
      </c>
      <c r="D1492" s="153">
        <v>7</v>
      </c>
      <c r="E1492" s="153">
        <v>7</v>
      </c>
      <c r="F1492" s="151">
        <v>7</v>
      </c>
      <c r="G1492" s="151">
        <v>6</v>
      </c>
      <c r="H1492" s="151">
        <v>8</v>
      </c>
      <c r="I1492" s="151">
        <v>8</v>
      </c>
      <c r="J1492" s="172">
        <v>0.9</v>
      </c>
      <c r="K1492" s="154">
        <v>1</v>
      </c>
      <c r="L1492" s="154">
        <v>0.857142857142857</v>
      </c>
      <c r="M1492" s="154">
        <v>1</v>
      </c>
      <c r="N1492" s="207">
        <v>186</v>
      </c>
      <c r="O1492" s="153">
        <v>175</v>
      </c>
      <c r="P1492" s="153">
        <v>6</v>
      </c>
      <c r="Q1492" s="151">
        <v>5</v>
      </c>
      <c r="R1492" s="151">
        <v>8</v>
      </c>
      <c r="S1492" s="154">
        <v>0.940860215053763</v>
      </c>
      <c r="T1492" s="154">
        <v>0.857142857142857</v>
      </c>
      <c r="U1492" s="155">
        <v>0.714285714285714</v>
      </c>
      <c r="V1492" s="155">
        <v>1</v>
      </c>
      <c r="W1492" s="173">
        <v>0.142857142857143</v>
      </c>
      <c r="X1492" s="158">
        <v>49</v>
      </c>
      <c r="Y1492" s="208">
        <v>45</v>
      </c>
      <c r="Z1492" s="208">
        <v>48</v>
      </c>
      <c r="AA1492" s="208">
        <v>45</v>
      </c>
      <c r="AB1492" s="209">
        <v>0.918367346938776</v>
      </c>
      <c r="AC1492" s="155">
        <v>0.9375</v>
      </c>
      <c r="AD1492" s="173">
        <v>-0.0191326530612245</v>
      </c>
    </row>
    <row r="1493" spans="1:30">
      <c r="A1493" s="175" t="s">
        <v>1455</v>
      </c>
      <c r="B1493" s="214" t="s">
        <v>1855</v>
      </c>
      <c r="C1493" s="214" t="s">
        <v>1497</v>
      </c>
      <c r="D1493" s="153">
        <v>26</v>
      </c>
      <c r="E1493" s="153">
        <v>26</v>
      </c>
      <c r="F1493" s="151">
        <v>32</v>
      </c>
      <c r="G1493" s="151">
        <v>32</v>
      </c>
      <c r="H1493" s="151">
        <v>22</v>
      </c>
      <c r="I1493" s="151">
        <v>21</v>
      </c>
      <c r="J1493" s="172">
        <v>0.9</v>
      </c>
      <c r="K1493" s="154">
        <v>1</v>
      </c>
      <c r="L1493" s="154">
        <v>1</v>
      </c>
      <c r="M1493" s="154">
        <v>0.954545454545455</v>
      </c>
      <c r="N1493" s="207">
        <v>719</v>
      </c>
      <c r="O1493" s="153">
        <v>488</v>
      </c>
      <c r="P1493" s="153">
        <v>20</v>
      </c>
      <c r="Q1493" s="151">
        <v>24</v>
      </c>
      <c r="R1493" s="151">
        <v>15</v>
      </c>
      <c r="S1493" s="154">
        <v>0.678720445062587</v>
      </c>
      <c r="T1493" s="154">
        <v>0.769230769230769</v>
      </c>
      <c r="U1493" s="155">
        <v>0.75</v>
      </c>
      <c r="V1493" s="155">
        <v>0.681818181818182</v>
      </c>
      <c r="W1493" s="173">
        <v>0.0192307692307693</v>
      </c>
      <c r="X1493" s="158">
        <v>199</v>
      </c>
      <c r="Y1493" s="208">
        <v>144</v>
      </c>
      <c r="Z1493" s="208">
        <v>188</v>
      </c>
      <c r="AA1493" s="208">
        <v>128</v>
      </c>
      <c r="AB1493" s="209">
        <v>0.723618090452261</v>
      </c>
      <c r="AC1493" s="155">
        <v>0.680851063829787</v>
      </c>
      <c r="AD1493" s="173">
        <v>0.0427670266224741</v>
      </c>
    </row>
    <row r="1494" spans="1:30">
      <c r="A1494" s="175" t="s">
        <v>1455</v>
      </c>
      <c r="B1494" s="214" t="s">
        <v>1857</v>
      </c>
      <c r="C1494" s="214" t="s">
        <v>1498</v>
      </c>
      <c r="D1494" s="153">
        <v>14</v>
      </c>
      <c r="E1494" s="153">
        <v>10</v>
      </c>
      <c r="F1494" s="151">
        <v>14</v>
      </c>
      <c r="G1494" s="151">
        <v>10</v>
      </c>
      <c r="H1494" s="151">
        <v>15</v>
      </c>
      <c r="I1494" s="151">
        <v>11</v>
      </c>
      <c r="J1494" s="172">
        <v>0.9</v>
      </c>
      <c r="K1494" s="154">
        <v>0.714285714285714</v>
      </c>
      <c r="L1494" s="154">
        <v>0.714285714285714</v>
      </c>
      <c r="M1494" s="154">
        <v>0.733333333333333</v>
      </c>
      <c r="N1494" s="207">
        <v>363</v>
      </c>
      <c r="O1494" s="153">
        <v>259</v>
      </c>
      <c r="P1494" s="153">
        <v>9</v>
      </c>
      <c r="Q1494" s="151">
        <v>10</v>
      </c>
      <c r="R1494" s="151">
        <v>11</v>
      </c>
      <c r="S1494" s="154">
        <v>0.713498622589532</v>
      </c>
      <c r="T1494" s="154">
        <v>0.642857142857143</v>
      </c>
      <c r="U1494" s="155">
        <v>0.714285714285714</v>
      </c>
      <c r="V1494" s="155">
        <v>0.733333333333333</v>
      </c>
      <c r="W1494" s="173">
        <v>-0.0714285714285714</v>
      </c>
      <c r="X1494" s="158">
        <v>99</v>
      </c>
      <c r="Y1494" s="208">
        <v>66</v>
      </c>
      <c r="Z1494" s="208">
        <v>97</v>
      </c>
      <c r="AA1494" s="208">
        <v>69</v>
      </c>
      <c r="AB1494" s="209">
        <v>0.666666666666667</v>
      </c>
      <c r="AC1494" s="155">
        <v>0.711340206185567</v>
      </c>
      <c r="AD1494" s="173">
        <v>-0.0446735395189004</v>
      </c>
    </row>
    <row r="1495" spans="1:30">
      <c r="A1495" s="175" t="s">
        <v>1455</v>
      </c>
      <c r="B1495" s="214" t="s">
        <v>1855</v>
      </c>
      <c r="C1495" s="214" t="s">
        <v>1499</v>
      </c>
      <c r="D1495" s="153">
        <v>16</v>
      </c>
      <c r="E1495" s="153">
        <v>16</v>
      </c>
      <c r="F1495" s="151">
        <v>15</v>
      </c>
      <c r="G1495" s="151">
        <v>15</v>
      </c>
      <c r="H1495" s="151">
        <v>17</v>
      </c>
      <c r="I1495" s="151">
        <v>17</v>
      </c>
      <c r="J1495" s="172">
        <v>0.9</v>
      </c>
      <c r="K1495" s="154">
        <v>1</v>
      </c>
      <c r="L1495" s="154">
        <v>1</v>
      </c>
      <c r="M1495" s="154">
        <v>1</v>
      </c>
      <c r="N1495" s="207">
        <v>431</v>
      </c>
      <c r="O1495" s="153">
        <v>418</v>
      </c>
      <c r="P1495" s="153">
        <v>16</v>
      </c>
      <c r="Q1495" s="151">
        <v>14</v>
      </c>
      <c r="R1495" s="151">
        <v>16</v>
      </c>
      <c r="S1495" s="154">
        <v>0.969837587006961</v>
      </c>
      <c r="T1495" s="154">
        <v>1</v>
      </c>
      <c r="U1495" s="155">
        <v>0.933333333333333</v>
      </c>
      <c r="V1495" s="155">
        <v>0.941176470588235</v>
      </c>
      <c r="W1495" s="173">
        <v>0.0666666666666667</v>
      </c>
      <c r="X1495" s="158">
        <v>110</v>
      </c>
      <c r="Y1495" s="208">
        <v>107</v>
      </c>
      <c r="Z1495" s="208">
        <v>118</v>
      </c>
      <c r="AA1495" s="208">
        <v>115</v>
      </c>
      <c r="AB1495" s="209">
        <v>0.972727272727273</v>
      </c>
      <c r="AC1495" s="155">
        <v>0.974576271186441</v>
      </c>
      <c r="AD1495" s="173">
        <v>-0.00184899845916786</v>
      </c>
    </row>
    <row r="1496" spans="1:30">
      <c r="A1496" s="175" t="s">
        <v>1455</v>
      </c>
      <c r="B1496" s="214" t="s">
        <v>1857</v>
      </c>
      <c r="C1496" s="214" t="s">
        <v>1500</v>
      </c>
      <c r="D1496" s="153">
        <v>4</v>
      </c>
      <c r="E1496" s="153">
        <v>4</v>
      </c>
      <c r="F1496" s="151">
        <v>5</v>
      </c>
      <c r="G1496" s="151">
        <v>5</v>
      </c>
      <c r="H1496" s="151">
        <v>5</v>
      </c>
      <c r="I1496" s="151">
        <v>5</v>
      </c>
      <c r="J1496" s="172">
        <v>0.9</v>
      </c>
      <c r="K1496" s="154">
        <v>1</v>
      </c>
      <c r="L1496" s="154">
        <v>1</v>
      </c>
      <c r="M1496" s="154">
        <v>1</v>
      </c>
      <c r="N1496" s="207">
        <v>128</v>
      </c>
      <c r="O1496" s="153">
        <v>126</v>
      </c>
      <c r="P1496" s="153">
        <v>4</v>
      </c>
      <c r="Q1496" s="151">
        <v>5</v>
      </c>
      <c r="R1496" s="151">
        <v>5</v>
      </c>
      <c r="S1496" s="154">
        <v>0.984375</v>
      </c>
      <c r="T1496" s="154">
        <v>1</v>
      </c>
      <c r="U1496" s="155">
        <v>1</v>
      </c>
      <c r="V1496" s="155">
        <v>1</v>
      </c>
      <c r="W1496" s="173">
        <v>0</v>
      </c>
      <c r="X1496" s="158">
        <v>34</v>
      </c>
      <c r="Y1496" s="208">
        <v>34</v>
      </c>
      <c r="Z1496" s="208">
        <v>31</v>
      </c>
      <c r="AA1496" s="208">
        <v>31</v>
      </c>
      <c r="AB1496" s="209">
        <v>1</v>
      </c>
      <c r="AC1496" s="155">
        <v>1</v>
      </c>
      <c r="AD1496" s="173">
        <v>0</v>
      </c>
    </row>
    <row r="1497" spans="1:30">
      <c r="A1497" s="175" t="s">
        <v>1455</v>
      </c>
      <c r="B1497" s="214" t="s">
        <v>1857</v>
      </c>
      <c r="C1497" s="214" t="s">
        <v>1501</v>
      </c>
      <c r="D1497" s="153">
        <v>10</v>
      </c>
      <c r="E1497" s="153">
        <v>10</v>
      </c>
      <c r="F1497" s="151">
        <v>11</v>
      </c>
      <c r="G1497" s="151">
        <v>11</v>
      </c>
      <c r="H1497" s="151">
        <v>12</v>
      </c>
      <c r="I1497" s="151">
        <v>12</v>
      </c>
      <c r="J1497" s="172">
        <v>0.9</v>
      </c>
      <c r="K1497" s="154">
        <v>1</v>
      </c>
      <c r="L1497" s="154">
        <v>1</v>
      </c>
      <c r="M1497" s="154">
        <v>1</v>
      </c>
      <c r="N1497" s="207">
        <v>319</v>
      </c>
      <c r="O1497" s="153">
        <v>299</v>
      </c>
      <c r="P1497" s="153">
        <v>10</v>
      </c>
      <c r="Q1497" s="151">
        <v>11</v>
      </c>
      <c r="R1497" s="151">
        <v>12</v>
      </c>
      <c r="S1497" s="154">
        <v>0.93730407523511</v>
      </c>
      <c r="T1497" s="154">
        <v>1</v>
      </c>
      <c r="U1497" s="155">
        <v>1</v>
      </c>
      <c r="V1497" s="155">
        <v>1</v>
      </c>
      <c r="W1497" s="173">
        <v>0</v>
      </c>
      <c r="X1497" s="158">
        <v>81</v>
      </c>
      <c r="Y1497" s="208">
        <v>80</v>
      </c>
      <c r="Z1497" s="208">
        <v>84</v>
      </c>
      <c r="AA1497" s="208">
        <v>84</v>
      </c>
      <c r="AB1497" s="209">
        <v>0.987654320987654</v>
      </c>
      <c r="AC1497" s="155">
        <v>1</v>
      </c>
      <c r="AD1497" s="173">
        <v>-0.0123456790123457</v>
      </c>
    </row>
    <row r="1498" spans="1:30">
      <c r="A1498" s="175" t="s">
        <v>1455</v>
      </c>
      <c r="B1498" s="214" t="s">
        <v>1855</v>
      </c>
      <c r="C1498" s="214" t="s">
        <v>1502</v>
      </c>
      <c r="D1498" s="153">
        <v>15</v>
      </c>
      <c r="E1498" s="153">
        <v>14</v>
      </c>
      <c r="F1498" s="151">
        <v>20</v>
      </c>
      <c r="G1498" s="151">
        <v>20</v>
      </c>
      <c r="H1498" s="151">
        <v>22</v>
      </c>
      <c r="I1498" s="151">
        <v>22</v>
      </c>
      <c r="J1498" s="172">
        <v>0.9</v>
      </c>
      <c r="K1498" s="154">
        <v>0.933333333333333</v>
      </c>
      <c r="L1498" s="154">
        <v>1</v>
      </c>
      <c r="M1498" s="154">
        <v>1</v>
      </c>
      <c r="N1498" s="207">
        <v>554</v>
      </c>
      <c r="O1498" s="153">
        <v>309</v>
      </c>
      <c r="P1498" s="153">
        <v>10</v>
      </c>
      <c r="Q1498" s="151">
        <v>15</v>
      </c>
      <c r="R1498" s="151">
        <v>15</v>
      </c>
      <c r="S1498" s="154">
        <v>0.557761732851986</v>
      </c>
      <c r="T1498" s="154">
        <v>0.666666666666667</v>
      </c>
      <c r="U1498" s="155">
        <v>0.75</v>
      </c>
      <c r="V1498" s="155">
        <v>0.681818181818182</v>
      </c>
      <c r="W1498" s="173">
        <v>-0.0833333333333334</v>
      </c>
      <c r="X1498" s="158">
        <v>141</v>
      </c>
      <c r="Y1498" s="208">
        <v>96</v>
      </c>
      <c r="Z1498" s="208">
        <v>147</v>
      </c>
      <c r="AA1498" s="208">
        <v>91</v>
      </c>
      <c r="AB1498" s="209">
        <v>0.680851063829787</v>
      </c>
      <c r="AC1498" s="155">
        <v>0.619047619047619</v>
      </c>
      <c r="AD1498" s="173">
        <v>0.0618034447821681</v>
      </c>
    </row>
    <row r="1499" spans="1:30">
      <c r="A1499" s="175" t="s">
        <v>1455</v>
      </c>
      <c r="B1499" s="214" t="s">
        <v>1855</v>
      </c>
      <c r="C1499" s="214" t="s">
        <v>1503</v>
      </c>
      <c r="D1499" s="153">
        <v>23</v>
      </c>
      <c r="E1499" s="153">
        <v>23</v>
      </c>
      <c r="F1499" s="151">
        <v>24</v>
      </c>
      <c r="G1499" s="151">
        <v>24</v>
      </c>
      <c r="H1499" s="151">
        <v>25</v>
      </c>
      <c r="I1499" s="151">
        <v>25</v>
      </c>
      <c r="J1499" s="172">
        <v>0.9</v>
      </c>
      <c r="K1499" s="154">
        <v>1</v>
      </c>
      <c r="L1499" s="154">
        <v>1</v>
      </c>
      <c r="M1499" s="154">
        <v>1</v>
      </c>
      <c r="N1499" s="207">
        <v>661</v>
      </c>
      <c r="O1499" s="153">
        <v>658</v>
      </c>
      <c r="P1499" s="153">
        <v>23</v>
      </c>
      <c r="Q1499" s="151">
        <v>24</v>
      </c>
      <c r="R1499" s="151">
        <v>25</v>
      </c>
      <c r="S1499" s="154">
        <v>0.995461422087746</v>
      </c>
      <c r="T1499" s="154">
        <v>1</v>
      </c>
      <c r="U1499" s="155">
        <v>1</v>
      </c>
      <c r="V1499" s="155">
        <v>1</v>
      </c>
      <c r="W1499" s="173">
        <v>0</v>
      </c>
      <c r="X1499" s="158">
        <v>173</v>
      </c>
      <c r="Y1499" s="208">
        <v>172</v>
      </c>
      <c r="Z1499" s="208">
        <v>171</v>
      </c>
      <c r="AA1499" s="208">
        <v>171</v>
      </c>
      <c r="AB1499" s="209">
        <v>0.994219653179191</v>
      </c>
      <c r="AC1499" s="155">
        <v>1</v>
      </c>
      <c r="AD1499" s="173">
        <v>-0.0057803468208093</v>
      </c>
    </row>
    <row r="1500" spans="1:30">
      <c r="A1500" s="175" t="s">
        <v>1455</v>
      </c>
      <c r="B1500" s="214" t="s">
        <v>1856</v>
      </c>
      <c r="C1500" s="214" t="s">
        <v>1504</v>
      </c>
      <c r="D1500" s="153">
        <v>26</v>
      </c>
      <c r="E1500" s="153">
        <v>26</v>
      </c>
      <c r="F1500" s="151">
        <v>31</v>
      </c>
      <c r="G1500" s="151">
        <v>29</v>
      </c>
      <c r="H1500" s="151">
        <v>32</v>
      </c>
      <c r="I1500" s="151">
        <v>29</v>
      </c>
      <c r="J1500" s="172">
        <v>0.9</v>
      </c>
      <c r="K1500" s="154">
        <v>1</v>
      </c>
      <c r="L1500" s="154">
        <v>0.935483870967742</v>
      </c>
      <c r="M1500" s="154">
        <v>0.90625</v>
      </c>
      <c r="N1500" s="207">
        <v>749</v>
      </c>
      <c r="O1500" s="153">
        <v>616</v>
      </c>
      <c r="P1500" s="153">
        <v>23</v>
      </c>
      <c r="Q1500" s="151">
        <v>24</v>
      </c>
      <c r="R1500" s="151">
        <v>25</v>
      </c>
      <c r="S1500" s="154">
        <v>0.822429906542056</v>
      </c>
      <c r="T1500" s="154">
        <v>0.884615384615385</v>
      </c>
      <c r="U1500" s="155">
        <v>0.774193548387097</v>
      </c>
      <c r="V1500" s="155">
        <v>0.78125</v>
      </c>
      <c r="W1500" s="173">
        <v>0.110421836228288</v>
      </c>
      <c r="X1500" s="158">
        <v>201</v>
      </c>
      <c r="Y1500" s="208">
        <v>165</v>
      </c>
      <c r="Z1500" s="208">
        <v>194</v>
      </c>
      <c r="AA1500" s="208">
        <v>165</v>
      </c>
      <c r="AB1500" s="209">
        <v>0.82089552238806</v>
      </c>
      <c r="AC1500" s="155">
        <v>0.850515463917526</v>
      </c>
      <c r="AD1500" s="173">
        <v>-0.029619941529466</v>
      </c>
    </row>
    <row r="1501" spans="1:30">
      <c r="A1501" s="175" t="s">
        <v>1455</v>
      </c>
      <c r="B1501" s="214" t="s">
        <v>1856</v>
      </c>
      <c r="C1501" s="214" t="s">
        <v>1505</v>
      </c>
      <c r="D1501" s="153">
        <v>17</v>
      </c>
      <c r="E1501" s="153">
        <v>17</v>
      </c>
      <c r="F1501" s="151">
        <v>18</v>
      </c>
      <c r="G1501" s="151">
        <v>18</v>
      </c>
      <c r="H1501" s="151">
        <v>18</v>
      </c>
      <c r="I1501" s="151">
        <v>18</v>
      </c>
      <c r="J1501" s="172">
        <v>0.9</v>
      </c>
      <c r="K1501" s="154">
        <v>1</v>
      </c>
      <c r="L1501" s="154">
        <v>1</v>
      </c>
      <c r="M1501" s="154">
        <v>1</v>
      </c>
      <c r="N1501" s="207">
        <v>484</v>
      </c>
      <c r="O1501" s="153">
        <v>454</v>
      </c>
      <c r="P1501" s="153">
        <v>15</v>
      </c>
      <c r="Q1501" s="151">
        <v>18</v>
      </c>
      <c r="R1501" s="151">
        <v>16</v>
      </c>
      <c r="S1501" s="154">
        <v>0.93801652892562</v>
      </c>
      <c r="T1501" s="154">
        <v>0.882352941176471</v>
      </c>
      <c r="U1501" s="155">
        <v>1</v>
      </c>
      <c r="V1501" s="155">
        <v>0.888888888888889</v>
      </c>
      <c r="W1501" s="173">
        <v>-0.117647058823529</v>
      </c>
      <c r="X1501" s="158">
        <v>130</v>
      </c>
      <c r="Y1501" s="208">
        <v>126</v>
      </c>
      <c r="Z1501" s="208">
        <v>127</v>
      </c>
      <c r="AA1501" s="208">
        <v>122</v>
      </c>
      <c r="AB1501" s="209">
        <v>0.969230769230769</v>
      </c>
      <c r="AC1501" s="155">
        <v>0.960629921259842</v>
      </c>
      <c r="AD1501" s="173">
        <v>0.00860084797092675</v>
      </c>
    </row>
    <row r="1502" spans="1:30">
      <c r="A1502" s="175" t="s">
        <v>1455</v>
      </c>
      <c r="B1502" s="214" t="s">
        <v>1856</v>
      </c>
      <c r="C1502" s="214" t="s">
        <v>1506</v>
      </c>
      <c r="D1502" s="153">
        <v>2</v>
      </c>
      <c r="E1502" s="153">
        <v>1</v>
      </c>
      <c r="F1502" s="151">
        <v>4</v>
      </c>
      <c r="G1502" s="151">
        <v>4</v>
      </c>
      <c r="H1502" s="151">
        <v>5</v>
      </c>
      <c r="I1502" s="151">
        <v>5</v>
      </c>
      <c r="J1502" s="172">
        <v>0.9</v>
      </c>
      <c r="K1502" s="154">
        <v>0.5</v>
      </c>
      <c r="L1502" s="154">
        <v>1</v>
      </c>
      <c r="M1502" s="154">
        <v>1</v>
      </c>
      <c r="N1502" s="207">
        <v>148</v>
      </c>
      <c r="O1502" s="153">
        <v>139</v>
      </c>
      <c r="P1502" s="153">
        <v>1</v>
      </c>
      <c r="Q1502" s="151">
        <v>4</v>
      </c>
      <c r="R1502" s="151">
        <v>5</v>
      </c>
      <c r="S1502" s="154">
        <v>0.939189189189189</v>
      </c>
      <c r="T1502" s="154">
        <v>0.5</v>
      </c>
      <c r="U1502" s="155">
        <v>1</v>
      </c>
      <c r="V1502" s="155">
        <v>1</v>
      </c>
      <c r="W1502" s="173">
        <v>-0.5</v>
      </c>
      <c r="X1502" s="158">
        <v>36</v>
      </c>
      <c r="Y1502" s="208">
        <v>35</v>
      </c>
      <c r="Z1502" s="208">
        <v>34</v>
      </c>
      <c r="AA1502" s="208">
        <v>34</v>
      </c>
      <c r="AB1502" s="209">
        <v>0.972222222222222</v>
      </c>
      <c r="AC1502" s="155">
        <v>1</v>
      </c>
      <c r="AD1502" s="173">
        <v>-0.0277777777777778</v>
      </c>
    </row>
    <row r="1503" spans="1:30">
      <c r="A1503" s="175" t="s">
        <v>1455</v>
      </c>
      <c r="B1503" s="214" t="s">
        <v>1857</v>
      </c>
      <c r="C1503" s="214" t="s">
        <v>1507</v>
      </c>
      <c r="D1503" s="153">
        <v>25</v>
      </c>
      <c r="E1503" s="153">
        <v>20</v>
      </c>
      <c r="F1503" s="151">
        <v>21</v>
      </c>
      <c r="G1503" s="151">
        <v>19</v>
      </c>
      <c r="H1503" s="151">
        <v>20</v>
      </c>
      <c r="I1503" s="151">
        <v>18</v>
      </c>
      <c r="J1503" s="172">
        <v>0.9</v>
      </c>
      <c r="K1503" s="154">
        <v>0.8</v>
      </c>
      <c r="L1503" s="154">
        <v>0.904761904761905</v>
      </c>
      <c r="M1503" s="154">
        <v>0.9</v>
      </c>
      <c r="N1503" s="207">
        <v>561</v>
      </c>
      <c r="O1503" s="153">
        <v>462</v>
      </c>
      <c r="P1503" s="153">
        <v>18</v>
      </c>
      <c r="Q1503" s="151">
        <v>14</v>
      </c>
      <c r="R1503" s="151">
        <v>17</v>
      </c>
      <c r="S1503" s="154">
        <v>0.823529411764706</v>
      </c>
      <c r="T1503" s="154">
        <v>0.72</v>
      </c>
      <c r="U1503" s="155">
        <v>0.666666666666667</v>
      </c>
      <c r="V1503" s="155">
        <v>0.85</v>
      </c>
      <c r="W1503" s="173">
        <v>0.0533333333333333</v>
      </c>
      <c r="X1503" s="158">
        <v>149</v>
      </c>
      <c r="Y1503" s="208">
        <v>120</v>
      </c>
      <c r="Z1503" s="208">
        <v>143</v>
      </c>
      <c r="AA1503" s="208">
        <v>120</v>
      </c>
      <c r="AB1503" s="209">
        <v>0.805369127516778</v>
      </c>
      <c r="AC1503" s="155">
        <v>0.839160839160839</v>
      </c>
      <c r="AD1503" s="173">
        <v>-0.0337917116440607</v>
      </c>
    </row>
    <row r="1504" spans="1:30">
      <c r="A1504" s="175" t="s">
        <v>1455</v>
      </c>
      <c r="B1504" s="214" t="s">
        <v>1856</v>
      </c>
      <c r="C1504" s="214" t="s">
        <v>1508</v>
      </c>
      <c r="D1504" s="153">
        <v>17</v>
      </c>
      <c r="E1504" s="153">
        <v>12</v>
      </c>
      <c r="F1504" s="151">
        <v>13</v>
      </c>
      <c r="G1504" s="151">
        <v>10</v>
      </c>
      <c r="H1504" s="151">
        <v>16</v>
      </c>
      <c r="I1504" s="151">
        <v>12</v>
      </c>
      <c r="J1504" s="172">
        <v>0.9</v>
      </c>
      <c r="K1504" s="154">
        <v>0.705882352941177</v>
      </c>
      <c r="L1504" s="154">
        <v>0.769230769230769</v>
      </c>
      <c r="M1504" s="154">
        <v>0.75</v>
      </c>
      <c r="N1504" s="207">
        <v>401</v>
      </c>
      <c r="O1504" s="153">
        <v>300</v>
      </c>
      <c r="P1504" s="153">
        <v>12</v>
      </c>
      <c r="Q1504" s="151">
        <v>8</v>
      </c>
      <c r="R1504" s="151">
        <v>12</v>
      </c>
      <c r="S1504" s="154">
        <v>0.748129675810474</v>
      </c>
      <c r="T1504" s="154">
        <v>0.705882352941177</v>
      </c>
      <c r="U1504" s="155">
        <v>0.615384615384615</v>
      </c>
      <c r="V1504" s="155">
        <v>0.75</v>
      </c>
      <c r="W1504" s="173">
        <v>0.0904977375565611</v>
      </c>
      <c r="X1504" s="158">
        <v>118</v>
      </c>
      <c r="Y1504" s="208">
        <v>84</v>
      </c>
      <c r="Z1504" s="208">
        <v>106</v>
      </c>
      <c r="AA1504" s="208">
        <v>79</v>
      </c>
      <c r="AB1504" s="209">
        <v>0.711864406779661</v>
      </c>
      <c r="AC1504" s="155">
        <v>0.745283018867924</v>
      </c>
      <c r="AD1504" s="173">
        <v>-0.0334186120882635</v>
      </c>
    </row>
    <row r="1505" spans="1:30">
      <c r="A1505" s="175" t="s">
        <v>1455</v>
      </c>
      <c r="B1505" s="214" t="s">
        <v>1856</v>
      </c>
      <c r="C1505" s="214" t="s">
        <v>1509</v>
      </c>
      <c r="D1505" s="153">
        <v>11</v>
      </c>
      <c r="E1505" s="153">
        <v>11</v>
      </c>
      <c r="F1505" s="151">
        <v>11</v>
      </c>
      <c r="G1505" s="151">
        <v>11</v>
      </c>
      <c r="H1505" s="151">
        <v>12</v>
      </c>
      <c r="I1505" s="151">
        <v>12</v>
      </c>
      <c r="J1505" s="172">
        <v>0.9</v>
      </c>
      <c r="K1505" s="154">
        <v>1</v>
      </c>
      <c r="L1505" s="154">
        <v>1</v>
      </c>
      <c r="M1505" s="154">
        <v>1</v>
      </c>
      <c r="N1505" s="207">
        <v>297</v>
      </c>
      <c r="O1505" s="153">
        <v>280</v>
      </c>
      <c r="P1505" s="153">
        <v>9</v>
      </c>
      <c r="Q1505" s="151">
        <v>10</v>
      </c>
      <c r="R1505" s="151">
        <v>12</v>
      </c>
      <c r="S1505" s="154">
        <v>0.942760942760943</v>
      </c>
      <c r="T1505" s="154">
        <v>0.818181818181818</v>
      </c>
      <c r="U1505" s="155">
        <v>0.909090909090909</v>
      </c>
      <c r="V1505" s="155">
        <v>1</v>
      </c>
      <c r="W1505" s="173">
        <v>-0.0909090909090908</v>
      </c>
      <c r="X1505" s="158">
        <v>85</v>
      </c>
      <c r="Y1505" s="208">
        <v>80</v>
      </c>
      <c r="Z1505" s="208">
        <v>68</v>
      </c>
      <c r="AA1505" s="208">
        <v>64</v>
      </c>
      <c r="AB1505" s="209">
        <v>0.941176470588235</v>
      </c>
      <c r="AC1505" s="155">
        <v>0.941176470588235</v>
      </c>
      <c r="AD1505" s="173">
        <v>0</v>
      </c>
    </row>
    <row r="1506" spans="1:30">
      <c r="A1506" s="175" t="s">
        <v>1455</v>
      </c>
      <c r="B1506" s="214" t="s">
        <v>1856</v>
      </c>
      <c r="C1506" s="214" t="s">
        <v>1510</v>
      </c>
      <c r="D1506" s="153">
        <v>2</v>
      </c>
      <c r="E1506" s="153">
        <v>2</v>
      </c>
      <c r="F1506" s="151">
        <v>12</v>
      </c>
      <c r="G1506" s="151">
        <v>12</v>
      </c>
      <c r="H1506" s="151">
        <v>11</v>
      </c>
      <c r="I1506" s="151">
        <v>11</v>
      </c>
      <c r="J1506" s="172">
        <v>0.9</v>
      </c>
      <c r="K1506" s="154">
        <v>1</v>
      </c>
      <c r="L1506" s="154">
        <v>1</v>
      </c>
      <c r="M1506" s="154">
        <v>1</v>
      </c>
      <c r="N1506" s="207">
        <v>334</v>
      </c>
      <c r="O1506" s="153">
        <v>323</v>
      </c>
      <c r="P1506" s="153">
        <v>2</v>
      </c>
      <c r="Q1506" s="151">
        <v>12</v>
      </c>
      <c r="R1506" s="151">
        <v>11</v>
      </c>
      <c r="S1506" s="154">
        <v>0.967065868263473</v>
      </c>
      <c r="T1506" s="154">
        <v>1</v>
      </c>
      <c r="U1506" s="155">
        <v>1</v>
      </c>
      <c r="V1506" s="155">
        <v>1</v>
      </c>
      <c r="W1506" s="173">
        <v>0</v>
      </c>
      <c r="X1506" s="158">
        <v>81</v>
      </c>
      <c r="Y1506" s="208">
        <v>79</v>
      </c>
      <c r="Z1506" s="208">
        <v>83</v>
      </c>
      <c r="AA1506" s="208">
        <v>79</v>
      </c>
      <c r="AB1506" s="209">
        <v>0.975308641975309</v>
      </c>
      <c r="AC1506" s="155">
        <v>0.951807228915663</v>
      </c>
      <c r="AD1506" s="173">
        <v>0.023501413059646</v>
      </c>
    </row>
    <row r="1507" spans="1:30">
      <c r="A1507" s="175" t="s">
        <v>1455</v>
      </c>
      <c r="B1507" s="214" t="s">
        <v>1855</v>
      </c>
      <c r="C1507" s="214" t="s">
        <v>1511</v>
      </c>
      <c r="D1507" s="153">
        <v>32</v>
      </c>
      <c r="E1507" s="153">
        <v>32</v>
      </c>
      <c r="F1507" s="151">
        <v>30</v>
      </c>
      <c r="G1507" s="151">
        <v>30</v>
      </c>
      <c r="H1507" s="151">
        <v>36</v>
      </c>
      <c r="I1507" s="151">
        <v>36</v>
      </c>
      <c r="J1507" s="172">
        <v>0.9</v>
      </c>
      <c r="K1507" s="154">
        <v>1</v>
      </c>
      <c r="L1507" s="154">
        <v>1</v>
      </c>
      <c r="M1507" s="154">
        <v>1</v>
      </c>
      <c r="N1507" s="207">
        <v>842</v>
      </c>
      <c r="O1507" s="153">
        <v>825</v>
      </c>
      <c r="P1507" s="153">
        <v>32</v>
      </c>
      <c r="Q1507" s="151">
        <v>29</v>
      </c>
      <c r="R1507" s="151">
        <v>36</v>
      </c>
      <c r="S1507" s="154">
        <v>0.979809976247031</v>
      </c>
      <c r="T1507" s="154">
        <v>1</v>
      </c>
      <c r="U1507" s="155">
        <v>0.966666666666667</v>
      </c>
      <c r="V1507" s="155">
        <v>1</v>
      </c>
      <c r="W1507" s="173">
        <v>0.0333333333333333</v>
      </c>
      <c r="X1507" s="158">
        <v>226</v>
      </c>
      <c r="Y1507" s="208">
        <v>223</v>
      </c>
      <c r="Z1507" s="208">
        <v>221</v>
      </c>
      <c r="AA1507" s="208">
        <v>217</v>
      </c>
      <c r="AB1507" s="209">
        <v>0.986725663716814</v>
      </c>
      <c r="AC1507" s="155">
        <v>0.981900452488688</v>
      </c>
      <c r="AD1507" s="173">
        <v>0.0048252112281264</v>
      </c>
    </row>
    <row r="1508" spans="1:30">
      <c r="A1508" s="175" t="s">
        <v>1455</v>
      </c>
      <c r="B1508" s="214" t="s">
        <v>1856</v>
      </c>
      <c r="C1508" s="214" t="s">
        <v>1512</v>
      </c>
      <c r="D1508" s="153">
        <v>9</v>
      </c>
      <c r="E1508" s="153">
        <v>7</v>
      </c>
      <c r="F1508" s="151">
        <v>11</v>
      </c>
      <c r="G1508" s="151">
        <v>10</v>
      </c>
      <c r="H1508" s="151">
        <v>13</v>
      </c>
      <c r="I1508" s="151">
        <v>10</v>
      </c>
      <c r="J1508" s="172">
        <v>0.9</v>
      </c>
      <c r="K1508" s="154">
        <v>0.777777777777778</v>
      </c>
      <c r="L1508" s="154">
        <v>0.909090909090909</v>
      </c>
      <c r="M1508" s="154">
        <v>0.769230769230769</v>
      </c>
      <c r="N1508" s="207">
        <v>290</v>
      </c>
      <c r="O1508" s="153">
        <v>140</v>
      </c>
      <c r="P1508" s="153">
        <v>3</v>
      </c>
      <c r="Q1508" s="151">
        <v>6</v>
      </c>
      <c r="R1508" s="151">
        <v>5</v>
      </c>
      <c r="S1508" s="154">
        <v>0.482758620689655</v>
      </c>
      <c r="T1508" s="154">
        <v>0.333333333333333</v>
      </c>
      <c r="U1508" s="155">
        <v>0.545454545454545</v>
      </c>
      <c r="V1508" s="155">
        <v>0.384615384615385</v>
      </c>
      <c r="W1508" s="173">
        <v>-0.212121212121212</v>
      </c>
      <c r="X1508" s="158">
        <v>77</v>
      </c>
      <c r="Y1508" s="208">
        <v>37</v>
      </c>
      <c r="Z1508" s="208">
        <v>75</v>
      </c>
      <c r="AA1508" s="208">
        <v>39</v>
      </c>
      <c r="AB1508" s="209">
        <v>0.480519480519481</v>
      </c>
      <c r="AC1508" s="155">
        <v>0.52</v>
      </c>
      <c r="AD1508" s="173">
        <v>-0.0394805194805195</v>
      </c>
    </row>
    <row r="1509" spans="1:30">
      <c r="A1509" s="175" t="s">
        <v>1455</v>
      </c>
      <c r="B1509" s="214" t="s">
        <v>1856</v>
      </c>
      <c r="C1509" s="214" t="s">
        <v>1513</v>
      </c>
      <c r="D1509" s="153">
        <v>26</v>
      </c>
      <c r="E1509" s="153">
        <v>24</v>
      </c>
      <c r="F1509" s="151">
        <v>35</v>
      </c>
      <c r="G1509" s="151">
        <v>33</v>
      </c>
      <c r="H1509" s="151">
        <v>34</v>
      </c>
      <c r="I1509" s="151">
        <v>27</v>
      </c>
      <c r="J1509" s="172">
        <v>0.9</v>
      </c>
      <c r="K1509" s="154">
        <v>0.923076923076923</v>
      </c>
      <c r="L1509" s="154">
        <v>0.942857142857143</v>
      </c>
      <c r="M1509" s="154">
        <v>0.794117647058823</v>
      </c>
      <c r="N1509" s="207">
        <v>772</v>
      </c>
      <c r="O1509" s="153">
        <v>517</v>
      </c>
      <c r="P1509" s="153">
        <v>14</v>
      </c>
      <c r="Q1509" s="151">
        <v>22</v>
      </c>
      <c r="R1509" s="151">
        <v>20</v>
      </c>
      <c r="S1509" s="154">
        <v>0.669689119170985</v>
      </c>
      <c r="T1509" s="154">
        <v>0.538461538461538</v>
      </c>
      <c r="U1509" s="155">
        <v>0.628571428571429</v>
      </c>
      <c r="V1509" s="155">
        <v>0.588235294117647</v>
      </c>
      <c r="W1509" s="173">
        <v>-0.0901098901098901</v>
      </c>
      <c r="X1509" s="158">
        <v>209</v>
      </c>
      <c r="Y1509" s="208">
        <v>133</v>
      </c>
      <c r="Z1509" s="208">
        <v>200</v>
      </c>
      <c r="AA1509" s="208">
        <v>146</v>
      </c>
      <c r="AB1509" s="209">
        <v>0.636363636363636</v>
      </c>
      <c r="AC1509" s="155">
        <v>0.73</v>
      </c>
      <c r="AD1509" s="173">
        <v>-0.0936363636363636</v>
      </c>
    </row>
    <row r="1510" spans="1:30">
      <c r="A1510" s="175" t="s">
        <v>1455</v>
      </c>
      <c r="B1510" s="214" t="s">
        <v>1856</v>
      </c>
      <c r="C1510" s="214" t="s">
        <v>1514</v>
      </c>
      <c r="D1510" s="153">
        <v>25</v>
      </c>
      <c r="E1510" s="153">
        <v>22</v>
      </c>
      <c r="F1510" s="151">
        <v>28</v>
      </c>
      <c r="G1510" s="151">
        <v>25</v>
      </c>
      <c r="H1510" s="151">
        <v>27</v>
      </c>
      <c r="I1510" s="151">
        <v>23</v>
      </c>
      <c r="J1510" s="172">
        <v>0.9</v>
      </c>
      <c r="K1510" s="154">
        <v>0.88</v>
      </c>
      <c r="L1510" s="154">
        <v>0.892857142857143</v>
      </c>
      <c r="M1510" s="154">
        <v>0.851851851851852</v>
      </c>
      <c r="N1510" s="207">
        <v>670</v>
      </c>
      <c r="O1510" s="153">
        <v>556</v>
      </c>
      <c r="P1510" s="153">
        <v>16</v>
      </c>
      <c r="Q1510" s="151">
        <v>23</v>
      </c>
      <c r="R1510" s="151">
        <v>20</v>
      </c>
      <c r="S1510" s="154">
        <v>0.829850746268657</v>
      </c>
      <c r="T1510" s="154">
        <v>0.64</v>
      </c>
      <c r="U1510" s="155">
        <v>0.821428571428571</v>
      </c>
      <c r="V1510" s="155">
        <v>0.740740740740741</v>
      </c>
      <c r="W1510" s="173">
        <v>-0.181428571428571</v>
      </c>
      <c r="X1510" s="158">
        <v>186</v>
      </c>
      <c r="Y1510" s="208">
        <v>149</v>
      </c>
      <c r="Z1510" s="208">
        <v>179</v>
      </c>
      <c r="AA1510" s="208">
        <v>165</v>
      </c>
      <c r="AB1510" s="209">
        <v>0.801075268817204</v>
      </c>
      <c r="AC1510" s="155">
        <v>0.921787709497207</v>
      </c>
      <c r="AD1510" s="173">
        <v>-0.120712440680002</v>
      </c>
    </row>
    <row r="1511" spans="1:30">
      <c r="A1511" s="175" t="s">
        <v>1455</v>
      </c>
      <c r="B1511" s="214" t="s">
        <v>1855</v>
      </c>
      <c r="C1511" s="214" t="s">
        <v>1515</v>
      </c>
      <c r="D1511" s="153">
        <v>0</v>
      </c>
      <c r="E1511" s="153">
        <v>0</v>
      </c>
      <c r="F1511" s="151">
        <v>0</v>
      </c>
      <c r="G1511" s="151">
        <v>0</v>
      </c>
      <c r="H1511" s="151">
        <v>0</v>
      </c>
      <c r="I1511" s="151">
        <v>0</v>
      </c>
      <c r="J1511" s="172">
        <v>0.9</v>
      </c>
      <c r="K1511" s="154">
        <v>0</v>
      </c>
      <c r="L1511" s="154">
        <v>0</v>
      </c>
      <c r="M1511" s="154">
        <v>0</v>
      </c>
      <c r="N1511" s="207">
        <v>0</v>
      </c>
      <c r="O1511" s="153">
        <v>0</v>
      </c>
      <c r="P1511" s="153">
        <v>0</v>
      </c>
      <c r="Q1511" s="151">
        <v>0</v>
      </c>
      <c r="R1511" s="151">
        <v>0</v>
      </c>
      <c r="S1511" s="154">
        <v>0</v>
      </c>
      <c r="T1511" s="154">
        <v>0</v>
      </c>
      <c r="U1511" s="155">
        <v>0</v>
      </c>
      <c r="V1511" s="155">
        <v>0</v>
      </c>
      <c r="W1511" s="173">
        <v>0</v>
      </c>
      <c r="X1511" s="158">
        <v>0</v>
      </c>
      <c r="Y1511" s="208">
        <v>0</v>
      </c>
      <c r="Z1511" s="208">
        <v>0</v>
      </c>
      <c r="AA1511" s="208">
        <v>0</v>
      </c>
      <c r="AB1511" s="209">
        <v>0</v>
      </c>
      <c r="AC1511" s="155">
        <v>0</v>
      </c>
      <c r="AD1511" s="173">
        <v>0</v>
      </c>
    </row>
    <row r="1512" spans="1:30">
      <c r="A1512" s="175" t="s">
        <v>1455</v>
      </c>
      <c r="B1512" s="214" t="s">
        <v>1855</v>
      </c>
      <c r="C1512" s="214" t="s">
        <v>1516</v>
      </c>
      <c r="D1512" s="153">
        <v>24</v>
      </c>
      <c r="E1512" s="153">
        <v>24</v>
      </c>
      <c r="F1512" s="151">
        <v>27</v>
      </c>
      <c r="G1512" s="151">
        <v>27</v>
      </c>
      <c r="H1512" s="151">
        <v>27</v>
      </c>
      <c r="I1512" s="151">
        <v>27</v>
      </c>
      <c r="J1512" s="172">
        <v>0.9</v>
      </c>
      <c r="K1512" s="154">
        <v>1</v>
      </c>
      <c r="L1512" s="154">
        <v>1</v>
      </c>
      <c r="M1512" s="154">
        <v>1</v>
      </c>
      <c r="N1512" s="207">
        <v>657</v>
      </c>
      <c r="O1512" s="153">
        <v>650</v>
      </c>
      <c r="P1512" s="153">
        <v>24</v>
      </c>
      <c r="Q1512" s="151">
        <v>27</v>
      </c>
      <c r="R1512" s="151">
        <v>25</v>
      </c>
      <c r="S1512" s="154">
        <v>0.989345509893455</v>
      </c>
      <c r="T1512" s="154">
        <v>1</v>
      </c>
      <c r="U1512" s="155">
        <v>1</v>
      </c>
      <c r="V1512" s="155">
        <v>0.925925925925926</v>
      </c>
      <c r="W1512" s="173">
        <v>0</v>
      </c>
      <c r="X1512" s="158">
        <v>181</v>
      </c>
      <c r="Y1512" s="208">
        <v>177</v>
      </c>
      <c r="Z1512" s="208">
        <v>167</v>
      </c>
      <c r="AA1512" s="208">
        <v>166</v>
      </c>
      <c r="AB1512" s="209">
        <v>0.977900552486188</v>
      </c>
      <c r="AC1512" s="155">
        <v>0.994011976047904</v>
      </c>
      <c r="AD1512" s="173">
        <v>-0.0161114235617164</v>
      </c>
    </row>
    <row r="1513" spans="1:30">
      <c r="A1513" s="175" t="s">
        <v>1455</v>
      </c>
      <c r="B1513" s="214" t="s">
        <v>1855</v>
      </c>
      <c r="C1513" s="214" t="s">
        <v>1517</v>
      </c>
      <c r="D1513" s="153">
        <v>23</v>
      </c>
      <c r="E1513" s="153">
        <v>23</v>
      </c>
      <c r="F1513" s="151">
        <v>25</v>
      </c>
      <c r="G1513" s="151">
        <v>25</v>
      </c>
      <c r="H1513" s="151">
        <v>24</v>
      </c>
      <c r="I1513" s="151">
        <v>24</v>
      </c>
      <c r="J1513" s="172">
        <v>0.9</v>
      </c>
      <c r="K1513" s="154">
        <v>1</v>
      </c>
      <c r="L1513" s="154">
        <v>1</v>
      </c>
      <c r="M1513" s="154">
        <v>1</v>
      </c>
      <c r="N1513" s="207">
        <v>639</v>
      </c>
      <c r="O1513" s="153">
        <v>631</v>
      </c>
      <c r="P1513" s="153">
        <v>22</v>
      </c>
      <c r="Q1513" s="151">
        <v>25</v>
      </c>
      <c r="R1513" s="151">
        <v>23</v>
      </c>
      <c r="S1513" s="154">
        <v>0.987480438184664</v>
      </c>
      <c r="T1513" s="154">
        <v>0.956521739130435</v>
      </c>
      <c r="U1513" s="155">
        <v>1</v>
      </c>
      <c r="V1513" s="155">
        <v>0.958333333333333</v>
      </c>
      <c r="W1513" s="173">
        <v>-0.0434782608695652</v>
      </c>
      <c r="X1513" s="158">
        <v>169</v>
      </c>
      <c r="Y1513" s="208">
        <v>166</v>
      </c>
      <c r="Z1513" s="208">
        <v>166</v>
      </c>
      <c r="AA1513" s="208">
        <v>165</v>
      </c>
      <c r="AB1513" s="209">
        <v>0.982248520710059</v>
      </c>
      <c r="AC1513" s="155">
        <v>0.993975903614458</v>
      </c>
      <c r="AD1513" s="173">
        <v>-0.0117273829043987</v>
      </c>
    </row>
    <row r="1514" spans="1:30">
      <c r="A1514" s="175" t="s">
        <v>1455</v>
      </c>
      <c r="B1514" s="214" t="s">
        <v>1856</v>
      </c>
      <c r="C1514" s="214" t="s">
        <v>1518</v>
      </c>
      <c r="D1514" s="153">
        <v>4</v>
      </c>
      <c r="E1514" s="153">
        <v>3</v>
      </c>
      <c r="F1514" s="151">
        <v>6</v>
      </c>
      <c r="G1514" s="151">
        <v>5</v>
      </c>
      <c r="H1514" s="151">
        <v>4</v>
      </c>
      <c r="I1514" s="151">
        <v>4</v>
      </c>
      <c r="J1514" s="172">
        <v>0.9</v>
      </c>
      <c r="K1514" s="154">
        <v>0.75</v>
      </c>
      <c r="L1514" s="154">
        <v>0.833333333333333</v>
      </c>
      <c r="M1514" s="154">
        <v>1</v>
      </c>
      <c r="N1514" s="207">
        <v>131</v>
      </c>
      <c r="O1514" s="153">
        <v>21</v>
      </c>
      <c r="P1514" s="153">
        <v>0</v>
      </c>
      <c r="Q1514" s="151">
        <v>0</v>
      </c>
      <c r="R1514" s="151">
        <v>3</v>
      </c>
      <c r="S1514" s="154">
        <v>0.16030534351145</v>
      </c>
      <c r="T1514" s="154">
        <v>0</v>
      </c>
      <c r="U1514" s="155">
        <v>0</v>
      </c>
      <c r="V1514" s="155">
        <v>0.75</v>
      </c>
      <c r="W1514" s="173">
        <v>0</v>
      </c>
      <c r="X1514" s="158">
        <v>41</v>
      </c>
      <c r="Y1514" s="208">
        <v>10</v>
      </c>
      <c r="Z1514" s="208">
        <v>37</v>
      </c>
      <c r="AA1514" s="208">
        <v>6</v>
      </c>
      <c r="AB1514" s="209">
        <v>0.24390243902439</v>
      </c>
      <c r="AC1514" s="155">
        <v>0.162162162162162</v>
      </c>
      <c r="AD1514" s="173">
        <v>0.0817402768622281</v>
      </c>
    </row>
    <row r="1515" spans="1:30">
      <c r="A1515" s="175" t="s">
        <v>1455</v>
      </c>
      <c r="B1515" s="214" t="s">
        <v>1856</v>
      </c>
      <c r="C1515" s="214" t="s">
        <v>1519</v>
      </c>
      <c r="D1515" s="153">
        <v>0</v>
      </c>
      <c r="E1515" s="153">
        <v>0</v>
      </c>
      <c r="F1515" s="151">
        <v>0</v>
      </c>
      <c r="G1515" s="151">
        <v>0</v>
      </c>
      <c r="H1515" s="151">
        <v>0</v>
      </c>
      <c r="I1515" s="151">
        <v>0</v>
      </c>
      <c r="J1515" s="172">
        <v>0.9</v>
      </c>
      <c r="K1515" s="154">
        <v>0</v>
      </c>
      <c r="L1515" s="154">
        <v>0</v>
      </c>
      <c r="M1515" s="154">
        <v>0</v>
      </c>
      <c r="N1515" s="207">
        <v>0</v>
      </c>
      <c r="O1515" s="153">
        <v>0</v>
      </c>
      <c r="P1515" s="153">
        <v>0</v>
      </c>
      <c r="Q1515" s="151">
        <v>0</v>
      </c>
      <c r="R1515" s="151">
        <v>0</v>
      </c>
      <c r="S1515" s="154">
        <v>0</v>
      </c>
      <c r="T1515" s="154">
        <v>0</v>
      </c>
      <c r="U1515" s="155">
        <v>0</v>
      </c>
      <c r="V1515" s="155">
        <v>0</v>
      </c>
      <c r="W1515" s="173">
        <v>0</v>
      </c>
      <c r="X1515" s="158">
        <v>0</v>
      </c>
      <c r="Y1515" s="208">
        <v>0</v>
      </c>
      <c r="Z1515" s="208">
        <v>0</v>
      </c>
      <c r="AA1515" s="208">
        <v>0</v>
      </c>
      <c r="AB1515" s="209">
        <v>0</v>
      </c>
      <c r="AC1515" s="155">
        <v>0</v>
      </c>
      <c r="AD1515" s="173">
        <v>0</v>
      </c>
    </row>
    <row r="1516" spans="1:30">
      <c r="A1516" s="175" t="s">
        <v>1455</v>
      </c>
      <c r="B1516" s="214" t="s">
        <v>1856</v>
      </c>
      <c r="C1516" s="214" t="s">
        <v>1520</v>
      </c>
      <c r="D1516" s="153">
        <v>30</v>
      </c>
      <c r="E1516" s="153">
        <v>26</v>
      </c>
      <c r="F1516" s="151">
        <v>30</v>
      </c>
      <c r="G1516" s="151">
        <v>26</v>
      </c>
      <c r="H1516" s="151">
        <v>32</v>
      </c>
      <c r="I1516" s="151">
        <v>25</v>
      </c>
      <c r="J1516" s="172">
        <v>0.9</v>
      </c>
      <c r="K1516" s="154">
        <v>0.866666666666667</v>
      </c>
      <c r="L1516" s="154">
        <v>0.866666666666667</v>
      </c>
      <c r="M1516" s="154">
        <v>0.78125</v>
      </c>
      <c r="N1516" s="207">
        <v>733</v>
      </c>
      <c r="O1516" s="153">
        <v>565</v>
      </c>
      <c r="P1516" s="153">
        <v>23</v>
      </c>
      <c r="Q1516" s="151">
        <v>22</v>
      </c>
      <c r="R1516" s="151">
        <v>22</v>
      </c>
      <c r="S1516" s="154">
        <v>0.770804911323329</v>
      </c>
      <c r="T1516" s="154">
        <v>0.766666666666667</v>
      </c>
      <c r="U1516" s="155">
        <v>0.733333333333333</v>
      </c>
      <c r="V1516" s="155">
        <v>0.6875</v>
      </c>
      <c r="W1516" s="173">
        <v>0.0333333333333334</v>
      </c>
      <c r="X1516" s="158">
        <v>204</v>
      </c>
      <c r="Y1516" s="208">
        <v>152</v>
      </c>
      <c r="Z1516" s="208">
        <v>193</v>
      </c>
      <c r="AA1516" s="208">
        <v>151</v>
      </c>
      <c r="AB1516" s="209">
        <v>0.745098039215686</v>
      </c>
      <c r="AC1516" s="155">
        <v>0.782383419689119</v>
      </c>
      <c r="AD1516" s="173">
        <v>-0.0372853804734329</v>
      </c>
    </row>
    <row r="1517" spans="1:30">
      <c r="A1517" s="175" t="s">
        <v>1455</v>
      </c>
      <c r="B1517" s="214" t="s">
        <v>1855</v>
      </c>
      <c r="C1517" s="214" t="s">
        <v>1521</v>
      </c>
      <c r="D1517" s="153">
        <v>23</v>
      </c>
      <c r="E1517" s="153">
        <v>23</v>
      </c>
      <c r="F1517" s="151">
        <v>24</v>
      </c>
      <c r="G1517" s="151">
        <v>24</v>
      </c>
      <c r="H1517" s="151">
        <v>26</v>
      </c>
      <c r="I1517" s="151">
        <v>26</v>
      </c>
      <c r="J1517" s="172">
        <v>0.9</v>
      </c>
      <c r="K1517" s="154">
        <v>1</v>
      </c>
      <c r="L1517" s="154">
        <v>1</v>
      </c>
      <c r="M1517" s="154">
        <v>1</v>
      </c>
      <c r="N1517" s="207">
        <v>677</v>
      </c>
      <c r="O1517" s="153">
        <v>673</v>
      </c>
      <c r="P1517" s="153">
        <v>23</v>
      </c>
      <c r="Q1517" s="151">
        <v>24</v>
      </c>
      <c r="R1517" s="151">
        <v>26</v>
      </c>
      <c r="S1517" s="154">
        <v>0.994091580502216</v>
      </c>
      <c r="T1517" s="154">
        <v>1</v>
      </c>
      <c r="U1517" s="155">
        <v>1</v>
      </c>
      <c r="V1517" s="155">
        <v>1</v>
      </c>
      <c r="W1517" s="173">
        <v>0</v>
      </c>
      <c r="X1517" s="158">
        <v>172</v>
      </c>
      <c r="Y1517" s="208">
        <v>172</v>
      </c>
      <c r="Z1517" s="208">
        <v>177</v>
      </c>
      <c r="AA1517" s="208">
        <v>176</v>
      </c>
      <c r="AB1517" s="209">
        <v>1</v>
      </c>
      <c r="AC1517" s="155">
        <v>0.994350282485876</v>
      </c>
      <c r="AD1517" s="173">
        <v>0.00564971751412424</v>
      </c>
    </row>
    <row r="1518" spans="1:30">
      <c r="A1518" s="175" t="s">
        <v>1455</v>
      </c>
      <c r="B1518" s="214" t="s">
        <v>1856</v>
      </c>
      <c r="C1518" s="214" t="s">
        <v>1522</v>
      </c>
      <c r="D1518" s="153">
        <v>4</v>
      </c>
      <c r="E1518" s="153">
        <v>3</v>
      </c>
      <c r="F1518" s="151">
        <v>13</v>
      </c>
      <c r="G1518" s="151">
        <v>12</v>
      </c>
      <c r="H1518" s="151">
        <v>11</v>
      </c>
      <c r="I1518" s="151">
        <v>10</v>
      </c>
      <c r="J1518" s="172">
        <v>0.9</v>
      </c>
      <c r="K1518" s="154">
        <v>0.75</v>
      </c>
      <c r="L1518" s="154">
        <v>0.923076923076923</v>
      </c>
      <c r="M1518" s="154">
        <v>0.909090909090909</v>
      </c>
      <c r="N1518" s="207">
        <v>225</v>
      </c>
      <c r="O1518" s="153">
        <v>191</v>
      </c>
      <c r="P1518" s="153">
        <v>3</v>
      </c>
      <c r="Q1518" s="151">
        <v>12</v>
      </c>
      <c r="R1518" s="151">
        <v>10</v>
      </c>
      <c r="S1518" s="154">
        <v>0.848888888888889</v>
      </c>
      <c r="T1518" s="154">
        <v>0.75</v>
      </c>
      <c r="U1518" s="155">
        <v>0.923076923076923</v>
      </c>
      <c r="V1518" s="155">
        <v>0.909090909090909</v>
      </c>
      <c r="W1518" s="173">
        <v>-0.173076923076923</v>
      </c>
      <c r="X1518" s="158">
        <v>47</v>
      </c>
      <c r="Y1518" s="208">
        <v>42</v>
      </c>
      <c r="Z1518" s="208">
        <v>43</v>
      </c>
      <c r="AA1518" s="208">
        <v>40</v>
      </c>
      <c r="AB1518" s="209">
        <v>0.893617021276596</v>
      </c>
      <c r="AC1518" s="155">
        <v>0.930232558139535</v>
      </c>
      <c r="AD1518" s="173">
        <v>-0.0366155368629392</v>
      </c>
    </row>
    <row r="1519" spans="1:30">
      <c r="A1519" s="175" t="s">
        <v>1455</v>
      </c>
      <c r="B1519" s="214" t="s">
        <v>1856</v>
      </c>
      <c r="C1519" s="214" t="s">
        <v>1523</v>
      </c>
      <c r="D1519" s="153">
        <v>17</v>
      </c>
      <c r="E1519" s="153">
        <v>17</v>
      </c>
      <c r="F1519" s="151">
        <v>18</v>
      </c>
      <c r="G1519" s="151">
        <v>18</v>
      </c>
      <c r="H1519" s="151">
        <v>11</v>
      </c>
      <c r="I1519" s="151">
        <v>11</v>
      </c>
      <c r="J1519" s="172">
        <v>0.9</v>
      </c>
      <c r="K1519" s="154">
        <v>1</v>
      </c>
      <c r="L1519" s="154">
        <v>1</v>
      </c>
      <c r="M1519" s="154">
        <v>1</v>
      </c>
      <c r="N1519" s="207">
        <v>441</v>
      </c>
      <c r="O1519" s="153">
        <v>424</v>
      </c>
      <c r="P1519" s="153">
        <v>17</v>
      </c>
      <c r="Q1519" s="151">
        <v>18</v>
      </c>
      <c r="R1519" s="151">
        <v>10</v>
      </c>
      <c r="S1519" s="154">
        <v>0.961451247165533</v>
      </c>
      <c r="T1519" s="154">
        <v>1</v>
      </c>
      <c r="U1519" s="155">
        <v>1</v>
      </c>
      <c r="V1519" s="155">
        <v>0.909090909090909</v>
      </c>
      <c r="W1519" s="173">
        <v>0</v>
      </c>
      <c r="X1519" s="158">
        <v>117</v>
      </c>
      <c r="Y1519" s="208">
        <v>115</v>
      </c>
      <c r="Z1519" s="208">
        <v>112</v>
      </c>
      <c r="AA1519" s="208">
        <v>109</v>
      </c>
      <c r="AB1519" s="209">
        <v>0.982905982905983</v>
      </c>
      <c r="AC1519" s="155">
        <v>0.973214285714286</v>
      </c>
      <c r="AD1519" s="173">
        <v>0.00969169719169716</v>
      </c>
    </row>
    <row r="1520" spans="1:30">
      <c r="A1520" s="175" t="s">
        <v>1455</v>
      </c>
      <c r="B1520" s="214" t="s">
        <v>1856</v>
      </c>
      <c r="C1520" s="214" t="s">
        <v>1524</v>
      </c>
      <c r="D1520" s="153">
        <v>11</v>
      </c>
      <c r="E1520" s="153">
        <v>10</v>
      </c>
      <c r="F1520" s="151">
        <v>13</v>
      </c>
      <c r="G1520" s="151">
        <v>11</v>
      </c>
      <c r="H1520" s="151">
        <v>12</v>
      </c>
      <c r="I1520" s="151">
        <v>11</v>
      </c>
      <c r="J1520" s="172">
        <v>0.9</v>
      </c>
      <c r="K1520" s="154">
        <v>0.909090909090909</v>
      </c>
      <c r="L1520" s="154">
        <v>0.846153846153846</v>
      </c>
      <c r="M1520" s="154">
        <v>0.916666666666667</v>
      </c>
      <c r="N1520" s="207">
        <v>306</v>
      </c>
      <c r="O1520" s="153">
        <v>271</v>
      </c>
      <c r="P1520" s="153">
        <v>6</v>
      </c>
      <c r="Q1520" s="151">
        <v>11</v>
      </c>
      <c r="R1520" s="151">
        <v>11</v>
      </c>
      <c r="S1520" s="154">
        <v>0.88562091503268</v>
      </c>
      <c r="T1520" s="154">
        <v>0.545454545454545</v>
      </c>
      <c r="U1520" s="155">
        <v>0.846153846153846</v>
      </c>
      <c r="V1520" s="155">
        <v>0.916666666666667</v>
      </c>
      <c r="W1520" s="173">
        <v>-0.300699300699301</v>
      </c>
      <c r="X1520" s="158">
        <v>86</v>
      </c>
      <c r="Y1520" s="208">
        <v>71</v>
      </c>
      <c r="Z1520" s="208">
        <v>79</v>
      </c>
      <c r="AA1520" s="208">
        <v>69</v>
      </c>
      <c r="AB1520" s="209">
        <v>0.825581395348837</v>
      </c>
      <c r="AC1520" s="155">
        <v>0.873417721518987</v>
      </c>
      <c r="AD1520" s="173">
        <v>-0.0478363261701501</v>
      </c>
    </row>
    <row r="1521" spans="1:30">
      <c r="A1521" s="175" t="s">
        <v>1455</v>
      </c>
      <c r="B1521" s="214" t="s">
        <v>1855</v>
      </c>
      <c r="C1521" s="214" t="s">
        <v>1525</v>
      </c>
      <c r="D1521" s="153">
        <v>0</v>
      </c>
      <c r="E1521" s="153">
        <v>0</v>
      </c>
      <c r="F1521" s="151">
        <v>0</v>
      </c>
      <c r="G1521" s="151">
        <v>0</v>
      </c>
      <c r="H1521" s="151">
        <v>0</v>
      </c>
      <c r="I1521" s="151">
        <v>0</v>
      </c>
      <c r="J1521" s="172">
        <v>0.9</v>
      </c>
      <c r="K1521" s="154">
        <v>0</v>
      </c>
      <c r="L1521" s="154">
        <v>0</v>
      </c>
      <c r="M1521" s="154">
        <v>0</v>
      </c>
      <c r="N1521" s="207">
        <v>0</v>
      </c>
      <c r="O1521" s="153">
        <v>0</v>
      </c>
      <c r="P1521" s="153">
        <v>0</v>
      </c>
      <c r="Q1521" s="151">
        <v>0</v>
      </c>
      <c r="R1521" s="151">
        <v>0</v>
      </c>
      <c r="S1521" s="154">
        <v>0</v>
      </c>
      <c r="T1521" s="154">
        <v>0</v>
      </c>
      <c r="U1521" s="155">
        <v>0</v>
      </c>
      <c r="V1521" s="155">
        <v>0</v>
      </c>
      <c r="W1521" s="173">
        <v>0</v>
      </c>
      <c r="X1521" s="158">
        <v>0</v>
      </c>
      <c r="Y1521" s="208">
        <v>0</v>
      </c>
      <c r="Z1521" s="208">
        <v>0</v>
      </c>
      <c r="AA1521" s="208">
        <v>0</v>
      </c>
      <c r="AB1521" s="209">
        <v>0</v>
      </c>
      <c r="AC1521" s="155">
        <v>0</v>
      </c>
      <c r="AD1521" s="173">
        <v>0</v>
      </c>
    </row>
    <row r="1522" spans="1:30">
      <c r="A1522" s="175" t="s">
        <v>1455</v>
      </c>
      <c r="B1522" s="214" t="s">
        <v>1856</v>
      </c>
      <c r="C1522" s="214" t="s">
        <v>1526</v>
      </c>
      <c r="D1522" s="153">
        <v>29</v>
      </c>
      <c r="E1522" s="153">
        <v>24</v>
      </c>
      <c r="F1522" s="151">
        <v>34</v>
      </c>
      <c r="G1522" s="151">
        <v>33</v>
      </c>
      <c r="H1522" s="151">
        <v>34</v>
      </c>
      <c r="I1522" s="151">
        <v>30</v>
      </c>
      <c r="J1522" s="172">
        <v>0.9</v>
      </c>
      <c r="K1522" s="154">
        <v>0.827586206896552</v>
      </c>
      <c r="L1522" s="154">
        <v>0.970588235294118</v>
      </c>
      <c r="M1522" s="154">
        <v>0.882352941176471</v>
      </c>
      <c r="N1522" s="207">
        <v>744</v>
      </c>
      <c r="O1522" s="153">
        <v>478</v>
      </c>
      <c r="P1522" s="153">
        <v>13</v>
      </c>
      <c r="Q1522" s="151">
        <v>20</v>
      </c>
      <c r="R1522" s="151">
        <v>24</v>
      </c>
      <c r="S1522" s="154">
        <v>0.64247311827957</v>
      </c>
      <c r="T1522" s="154">
        <v>0.448275862068966</v>
      </c>
      <c r="U1522" s="155">
        <v>0.588235294117647</v>
      </c>
      <c r="V1522" s="155">
        <v>0.705882352941177</v>
      </c>
      <c r="W1522" s="173">
        <v>-0.139959432048682</v>
      </c>
      <c r="X1522" s="158">
        <v>204</v>
      </c>
      <c r="Y1522" s="208">
        <v>132</v>
      </c>
      <c r="Z1522" s="208">
        <v>192</v>
      </c>
      <c r="AA1522" s="208">
        <v>132</v>
      </c>
      <c r="AB1522" s="209">
        <v>0.647058823529412</v>
      </c>
      <c r="AC1522" s="155">
        <v>0.6875</v>
      </c>
      <c r="AD1522" s="173">
        <v>-0.0404411764705882</v>
      </c>
    </row>
    <row r="1523" spans="1:30">
      <c r="A1523" s="175" t="s">
        <v>1455</v>
      </c>
      <c r="B1523" s="214" t="s">
        <v>1857</v>
      </c>
      <c r="C1523" s="214" t="s">
        <v>1527</v>
      </c>
      <c r="D1523" s="153">
        <v>23</v>
      </c>
      <c r="E1523" s="153">
        <v>23</v>
      </c>
      <c r="F1523" s="151">
        <v>32</v>
      </c>
      <c r="G1523" s="151">
        <v>31</v>
      </c>
      <c r="H1523" s="151">
        <v>27</v>
      </c>
      <c r="I1523" s="151">
        <v>26</v>
      </c>
      <c r="J1523" s="172">
        <v>0.9</v>
      </c>
      <c r="K1523" s="154">
        <v>1</v>
      </c>
      <c r="L1523" s="154">
        <v>0.96875</v>
      </c>
      <c r="M1523" s="154">
        <v>0.962962962962963</v>
      </c>
      <c r="N1523" s="207">
        <v>787</v>
      </c>
      <c r="O1523" s="153">
        <v>684</v>
      </c>
      <c r="P1523" s="153">
        <v>22</v>
      </c>
      <c r="Q1523" s="151">
        <v>30</v>
      </c>
      <c r="R1523" s="151">
        <v>25</v>
      </c>
      <c r="S1523" s="154">
        <v>0.869123252858958</v>
      </c>
      <c r="T1523" s="154">
        <v>0.956521739130435</v>
      </c>
      <c r="U1523" s="155">
        <v>0.9375</v>
      </c>
      <c r="V1523" s="155">
        <v>0.925925925925926</v>
      </c>
      <c r="W1523" s="173">
        <v>0.0190217391304348</v>
      </c>
      <c r="X1523" s="158">
        <v>205</v>
      </c>
      <c r="Y1523" s="208">
        <v>185</v>
      </c>
      <c r="Z1523" s="208">
        <v>202</v>
      </c>
      <c r="AA1523" s="208">
        <v>177</v>
      </c>
      <c r="AB1523" s="209">
        <v>0.902439024390244</v>
      </c>
      <c r="AC1523" s="155">
        <v>0.876237623762376</v>
      </c>
      <c r="AD1523" s="173">
        <v>0.0262014006278677</v>
      </c>
    </row>
    <row r="1524" spans="1:30">
      <c r="A1524" s="175" t="s">
        <v>1455</v>
      </c>
      <c r="B1524" s="214" t="s">
        <v>1856</v>
      </c>
      <c r="C1524" s="214" t="s">
        <v>1528</v>
      </c>
      <c r="D1524" s="153">
        <v>3</v>
      </c>
      <c r="E1524" s="153">
        <v>3</v>
      </c>
      <c r="F1524" s="151">
        <v>4</v>
      </c>
      <c r="G1524" s="151">
        <v>4</v>
      </c>
      <c r="H1524" s="151">
        <v>13</v>
      </c>
      <c r="I1524" s="151">
        <v>13</v>
      </c>
      <c r="J1524" s="172">
        <v>0.9</v>
      </c>
      <c r="K1524" s="154">
        <v>1</v>
      </c>
      <c r="L1524" s="154">
        <v>1</v>
      </c>
      <c r="M1524" s="154">
        <v>1</v>
      </c>
      <c r="N1524" s="207">
        <v>284</v>
      </c>
      <c r="O1524" s="153">
        <v>275</v>
      </c>
      <c r="P1524" s="153">
        <v>3</v>
      </c>
      <c r="Q1524" s="151">
        <v>4</v>
      </c>
      <c r="R1524" s="151">
        <v>13</v>
      </c>
      <c r="S1524" s="154">
        <v>0.96830985915493</v>
      </c>
      <c r="T1524" s="154">
        <v>1</v>
      </c>
      <c r="U1524" s="155">
        <v>1</v>
      </c>
      <c r="V1524" s="155">
        <v>1</v>
      </c>
      <c r="W1524" s="173">
        <v>0</v>
      </c>
      <c r="X1524" s="158">
        <v>69</v>
      </c>
      <c r="Y1524" s="208">
        <v>68</v>
      </c>
      <c r="Z1524" s="208">
        <v>72</v>
      </c>
      <c r="AA1524" s="208">
        <v>70</v>
      </c>
      <c r="AB1524" s="209">
        <v>0.985507246376812</v>
      </c>
      <c r="AC1524" s="155">
        <v>0.972222222222222</v>
      </c>
      <c r="AD1524" s="173">
        <v>0.0132850241545894</v>
      </c>
    </row>
    <row r="1525" spans="1:30">
      <c r="A1525" s="175" t="s">
        <v>1455</v>
      </c>
      <c r="B1525" s="214" t="s">
        <v>1856</v>
      </c>
      <c r="C1525" s="214" t="s">
        <v>1529</v>
      </c>
      <c r="D1525" s="153">
        <v>28</v>
      </c>
      <c r="E1525" s="153">
        <v>19</v>
      </c>
      <c r="F1525" s="151">
        <v>30</v>
      </c>
      <c r="G1525" s="151">
        <v>22</v>
      </c>
      <c r="H1525" s="151">
        <v>29</v>
      </c>
      <c r="I1525" s="151">
        <v>21</v>
      </c>
      <c r="J1525" s="172">
        <v>0.9</v>
      </c>
      <c r="K1525" s="154">
        <v>0.678571428571429</v>
      </c>
      <c r="L1525" s="154">
        <v>0.733333333333333</v>
      </c>
      <c r="M1525" s="154">
        <v>0.724137931034483</v>
      </c>
      <c r="N1525" s="207">
        <v>691</v>
      </c>
      <c r="O1525" s="153">
        <v>405</v>
      </c>
      <c r="P1525" s="153">
        <v>10</v>
      </c>
      <c r="Q1525" s="151">
        <v>15</v>
      </c>
      <c r="R1525" s="151">
        <v>14</v>
      </c>
      <c r="S1525" s="154">
        <v>0.586107091172214</v>
      </c>
      <c r="T1525" s="154">
        <v>0.357142857142857</v>
      </c>
      <c r="U1525" s="155">
        <v>0.5</v>
      </c>
      <c r="V1525" s="155">
        <v>0.482758620689655</v>
      </c>
      <c r="W1525" s="173">
        <v>-0.142857142857143</v>
      </c>
      <c r="X1525" s="158">
        <v>195</v>
      </c>
      <c r="Y1525" s="208">
        <v>103</v>
      </c>
      <c r="Z1525" s="208">
        <v>175</v>
      </c>
      <c r="AA1525" s="208">
        <v>103</v>
      </c>
      <c r="AB1525" s="209">
        <v>0.528205128205128</v>
      </c>
      <c r="AC1525" s="155">
        <v>0.588571428571429</v>
      </c>
      <c r="AD1525" s="173">
        <v>-0.0603663003663003</v>
      </c>
    </row>
    <row r="1526" spans="1:30">
      <c r="A1526" s="175" t="s">
        <v>1455</v>
      </c>
      <c r="B1526" s="214" t="s">
        <v>1856</v>
      </c>
      <c r="C1526" s="214" t="s">
        <v>1530</v>
      </c>
      <c r="D1526" s="153">
        <v>11</v>
      </c>
      <c r="E1526" s="153">
        <v>10</v>
      </c>
      <c r="F1526" s="151">
        <v>16</v>
      </c>
      <c r="G1526" s="151">
        <v>15</v>
      </c>
      <c r="H1526" s="151">
        <v>16</v>
      </c>
      <c r="I1526" s="151">
        <v>14</v>
      </c>
      <c r="J1526" s="172">
        <v>0.9</v>
      </c>
      <c r="K1526" s="154">
        <v>0.909090909090909</v>
      </c>
      <c r="L1526" s="154">
        <v>0.9375</v>
      </c>
      <c r="M1526" s="154">
        <v>0.875</v>
      </c>
      <c r="N1526" s="207">
        <v>343</v>
      </c>
      <c r="O1526" s="153">
        <v>293</v>
      </c>
      <c r="P1526" s="153">
        <v>10</v>
      </c>
      <c r="Q1526" s="151">
        <v>14</v>
      </c>
      <c r="R1526" s="151">
        <v>14</v>
      </c>
      <c r="S1526" s="154">
        <v>0.854227405247813</v>
      </c>
      <c r="T1526" s="154">
        <v>0.909090909090909</v>
      </c>
      <c r="U1526" s="155">
        <v>0.875</v>
      </c>
      <c r="V1526" s="155">
        <v>0.875</v>
      </c>
      <c r="W1526" s="173">
        <v>0.0340909090909091</v>
      </c>
      <c r="X1526" s="158">
        <v>98</v>
      </c>
      <c r="Y1526" s="208">
        <v>85</v>
      </c>
      <c r="Z1526" s="208">
        <v>92</v>
      </c>
      <c r="AA1526" s="208">
        <v>80</v>
      </c>
      <c r="AB1526" s="209">
        <v>0.86734693877551</v>
      </c>
      <c r="AC1526" s="155">
        <v>0.869565217391304</v>
      </c>
      <c r="AD1526" s="173">
        <v>-0.00221827861579416</v>
      </c>
    </row>
    <row r="1527" spans="1:30">
      <c r="A1527" s="175" t="s">
        <v>1455</v>
      </c>
      <c r="B1527" s="214" t="s">
        <v>1856</v>
      </c>
      <c r="C1527" s="214" t="s">
        <v>1531</v>
      </c>
      <c r="D1527" s="153">
        <v>6</v>
      </c>
      <c r="E1527" s="153">
        <v>6</v>
      </c>
      <c r="F1527" s="151">
        <v>5</v>
      </c>
      <c r="G1527" s="151">
        <v>5</v>
      </c>
      <c r="H1527" s="151">
        <v>6</v>
      </c>
      <c r="I1527" s="151">
        <v>6</v>
      </c>
      <c r="J1527" s="172">
        <v>0.9</v>
      </c>
      <c r="K1527" s="154">
        <v>1</v>
      </c>
      <c r="L1527" s="154">
        <v>1</v>
      </c>
      <c r="M1527" s="154">
        <v>1</v>
      </c>
      <c r="N1527" s="207">
        <v>146</v>
      </c>
      <c r="O1527" s="153">
        <v>146</v>
      </c>
      <c r="P1527" s="153">
        <v>6</v>
      </c>
      <c r="Q1527" s="151">
        <v>5</v>
      </c>
      <c r="R1527" s="151">
        <v>6</v>
      </c>
      <c r="S1527" s="154">
        <v>1</v>
      </c>
      <c r="T1527" s="154">
        <v>1</v>
      </c>
      <c r="U1527" s="155">
        <v>1</v>
      </c>
      <c r="V1527" s="155">
        <v>1</v>
      </c>
      <c r="W1527" s="173">
        <v>0</v>
      </c>
      <c r="X1527" s="158">
        <v>40</v>
      </c>
      <c r="Y1527" s="208">
        <v>40</v>
      </c>
      <c r="Z1527" s="208">
        <v>31</v>
      </c>
      <c r="AA1527" s="208">
        <v>31</v>
      </c>
      <c r="AB1527" s="209">
        <v>1</v>
      </c>
      <c r="AC1527" s="155">
        <v>1</v>
      </c>
      <c r="AD1527" s="173">
        <v>0</v>
      </c>
    </row>
    <row r="1528" spans="1:30">
      <c r="A1528" s="175" t="s">
        <v>1455</v>
      </c>
      <c r="B1528" s="214" t="s">
        <v>1856</v>
      </c>
      <c r="C1528" s="214" t="s">
        <v>1532</v>
      </c>
      <c r="D1528" s="153">
        <v>8</v>
      </c>
      <c r="E1528" s="153">
        <v>8</v>
      </c>
      <c r="F1528" s="151">
        <v>8</v>
      </c>
      <c r="G1528" s="151">
        <v>8</v>
      </c>
      <c r="H1528" s="151">
        <v>10</v>
      </c>
      <c r="I1528" s="151">
        <v>10</v>
      </c>
      <c r="J1528" s="172">
        <v>0.9</v>
      </c>
      <c r="K1528" s="154">
        <v>1</v>
      </c>
      <c r="L1528" s="154">
        <v>1</v>
      </c>
      <c r="M1528" s="154">
        <v>1</v>
      </c>
      <c r="N1528" s="207">
        <v>208</v>
      </c>
      <c r="O1528" s="153">
        <v>197</v>
      </c>
      <c r="P1528" s="153">
        <v>7</v>
      </c>
      <c r="Q1528" s="151">
        <v>7</v>
      </c>
      <c r="R1528" s="151">
        <v>10</v>
      </c>
      <c r="S1528" s="154">
        <v>0.947115384615385</v>
      </c>
      <c r="T1528" s="154">
        <v>0.875</v>
      </c>
      <c r="U1528" s="155">
        <v>0.875</v>
      </c>
      <c r="V1528" s="155">
        <v>1</v>
      </c>
      <c r="W1528" s="173">
        <v>0</v>
      </c>
      <c r="X1528" s="158">
        <v>49</v>
      </c>
      <c r="Y1528" s="208">
        <v>47</v>
      </c>
      <c r="Z1528" s="208">
        <v>44</v>
      </c>
      <c r="AA1528" s="208">
        <v>40</v>
      </c>
      <c r="AB1528" s="209">
        <v>0.959183673469388</v>
      </c>
      <c r="AC1528" s="155">
        <v>0.909090909090909</v>
      </c>
      <c r="AD1528" s="173">
        <v>0.0500927643784786</v>
      </c>
    </row>
    <row r="1529" spans="1:30">
      <c r="A1529" s="175" t="s">
        <v>1455</v>
      </c>
      <c r="B1529" s="214" t="s">
        <v>1856</v>
      </c>
      <c r="C1529" s="214" t="s">
        <v>1533</v>
      </c>
      <c r="D1529" s="153">
        <v>1</v>
      </c>
      <c r="E1529" s="153">
        <v>1</v>
      </c>
      <c r="F1529" s="151">
        <v>5</v>
      </c>
      <c r="G1529" s="151">
        <v>4</v>
      </c>
      <c r="H1529" s="151">
        <v>10</v>
      </c>
      <c r="I1529" s="151">
        <v>7</v>
      </c>
      <c r="J1529" s="172">
        <v>0.9</v>
      </c>
      <c r="K1529" s="154">
        <v>1</v>
      </c>
      <c r="L1529" s="154">
        <v>0.8</v>
      </c>
      <c r="M1529" s="154">
        <v>0.7</v>
      </c>
      <c r="N1529" s="207">
        <v>149</v>
      </c>
      <c r="O1529" s="153">
        <v>131</v>
      </c>
      <c r="P1529" s="153">
        <v>1</v>
      </c>
      <c r="Q1529" s="151">
        <v>4</v>
      </c>
      <c r="R1529" s="151">
        <v>7</v>
      </c>
      <c r="S1529" s="154">
        <v>0.879194630872483</v>
      </c>
      <c r="T1529" s="154">
        <v>1</v>
      </c>
      <c r="U1529" s="155">
        <v>0.8</v>
      </c>
      <c r="V1529" s="155">
        <v>0.7</v>
      </c>
      <c r="W1529" s="173">
        <v>0.2</v>
      </c>
      <c r="X1529" s="158">
        <v>43</v>
      </c>
      <c r="Y1529" s="208">
        <v>36</v>
      </c>
      <c r="Z1529" s="208">
        <v>31</v>
      </c>
      <c r="AA1529" s="208">
        <v>27</v>
      </c>
      <c r="AB1529" s="209">
        <v>0.837209302325581</v>
      </c>
      <c r="AC1529" s="155">
        <v>0.870967741935484</v>
      </c>
      <c r="AD1529" s="173">
        <v>-0.0337584396099024</v>
      </c>
    </row>
    <row r="1530" spans="1:30">
      <c r="A1530" s="175" t="s">
        <v>1455</v>
      </c>
      <c r="B1530" s="214" t="s">
        <v>1856</v>
      </c>
      <c r="C1530" s="214" t="s">
        <v>1534</v>
      </c>
      <c r="D1530" s="153">
        <v>2</v>
      </c>
      <c r="E1530" s="153">
        <v>2</v>
      </c>
      <c r="F1530" s="151">
        <v>6</v>
      </c>
      <c r="G1530" s="151">
        <v>5</v>
      </c>
      <c r="H1530" s="151">
        <v>9</v>
      </c>
      <c r="I1530" s="151">
        <v>9</v>
      </c>
      <c r="J1530" s="172">
        <v>0.9</v>
      </c>
      <c r="K1530" s="154">
        <v>1</v>
      </c>
      <c r="L1530" s="154">
        <v>0.833333333333333</v>
      </c>
      <c r="M1530" s="154">
        <v>1</v>
      </c>
      <c r="N1530" s="207">
        <v>201</v>
      </c>
      <c r="O1530" s="153">
        <v>172</v>
      </c>
      <c r="P1530" s="153">
        <v>2</v>
      </c>
      <c r="Q1530" s="151">
        <v>3</v>
      </c>
      <c r="R1530" s="151">
        <v>9</v>
      </c>
      <c r="S1530" s="154">
        <v>0.855721393034826</v>
      </c>
      <c r="T1530" s="154">
        <v>1</v>
      </c>
      <c r="U1530" s="155">
        <v>0.5</v>
      </c>
      <c r="V1530" s="155">
        <v>1</v>
      </c>
      <c r="W1530" s="173">
        <v>0.5</v>
      </c>
      <c r="X1530" s="158">
        <v>51</v>
      </c>
      <c r="Y1530" s="208">
        <v>44</v>
      </c>
      <c r="Z1530" s="208">
        <v>50</v>
      </c>
      <c r="AA1530" s="208">
        <v>42</v>
      </c>
      <c r="AB1530" s="209">
        <v>0.862745098039216</v>
      </c>
      <c r="AC1530" s="155">
        <v>0.84</v>
      </c>
      <c r="AD1530" s="173">
        <v>0.0227450980392158</v>
      </c>
    </row>
    <row r="1531" spans="1:30">
      <c r="A1531" s="175" t="s">
        <v>1455</v>
      </c>
      <c r="B1531" s="214" t="s">
        <v>1856</v>
      </c>
      <c r="C1531" s="214" t="s">
        <v>1535</v>
      </c>
      <c r="D1531" s="153">
        <v>15</v>
      </c>
      <c r="E1531" s="153">
        <v>14</v>
      </c>
      <c r="F1531" s="151">
        <v>18</v>
      </c>
      <c r="G1531" s="151">
        <v>16</v>
      </c>
      <c r="H1531" s="151">
        <v>17</v>
      </c>
      <c r="I1531" s="151">
        <v>16</v>
      </c>
      <c r="J1531" s="172">
        <v>0.9</v>
      </c>
      <c r="K1531" s="154">
        <v>0.933333333333333</v>
      </c>
      <c r="L1531" s="154">
        <v>0.888888888888889</v>
      </c>
      <c r="M1531" s="154">
        <v>0.941176470588235</v>
      </c>
      <c r="N1531" s="207">
        <v>362</v>
      </c>
      <c r="O1531" s="153">
        <v>325</v>
      </c>
      <c r="P1531" s="153">
        <v>13</v>
      </c>
      <c r="Q1531" s="151">
        <v>16</v>
      </c>
      <c r="R1531" s="151">
        <v>16</v>
      </c>
      <c r="S1531" s="154">
        <v>0.897790055248619</v>
      </c>
      <c r="T1531" s="154">
        <v>0.866666666666667</v>
      </c>
      <c r="U1531" s="155">
        <v>0.888888888888889</v>
      </c>
      <c r="V1531" s="155">
        <v>0.941176470588235</v>
      </c>
      <c r="W1531" s="173">
        <v>-0.0222222222222221</v>
      </c>
      <c r="X1531" s="158">
        <v>103</v>
      </c>
      <c r="Y1531" s="208">
        <v>90</v>
      </c>
      <c r="Z1531" s="208">
        <v>76</v>
      </c>
      <c r="AA1531" s="208">
        <v>70</v>
      </c>
      <c r="AB1531" s="209">
        <v>0.87378640776699</v>
      </c>
      <c r="AC1531" s="155">
        <v>0.921052631578947</v>
      </c>
      <c r="AD1531" s="173">
        <v>-0.0472662238119571</v>
      </c>
    </row>
    <row r="1532" spans="1:30">
      <c r="A1532" s="175" t="s">
        <v>1455</v>
      </c>
      <c r="B1532" s="214" t="s">
        <v>1856</v>
      </c>
      <c r="C1532" s="214" t="s">
        <v>1536</v>
      </c>
      <c r="D1532" s="153">
        <v>2</v>
      </c>
      <c r="E1532" s="153">
        <v>2</v>
      </c>
      <c r="F1532" s="151">
        <v>4</v>
      </c>
      <c r="G1532" s="151">
        <v>4</v>
      </c>
      <c r="H1532" s="151">
        <v>7</v>
      </c>
      <c r="I1532" s="151">
        <v>7</v>
      </c>
      <c r="J1532" s="172">
        <v>0.9</v>
      </c>
      <c r="K1532" s="154">
        <v>1</v>
      </c>
      <c r="L1532" s="154">
        <v>1</v>
      </c>
      <c r="M1532" s="154">
        <v>1</v>
      </c>
      <c r="N1532" s="207">
        <v>163</v>
      </c>
      <c r="O1532" s="153">
        <v>159</v>
      </c>
      <c r="P1532" s="153">
        <v>2</v>
      </c>
      <c r="Q1532" s="151">
        <v>4</v>
      </c>
      <c r="R1532" s="151">
        <v>7</v>
      </c>
      <c r="S1532" s="154">
        <v>0.975460122699387</v>
      </c>
      <c r="T1532" s="154">
        <v>1</v>
      </c>
      <c r="U1532" s="155">
        <v>1</v>
      </c>
      <c r="V1532" s="155">
        <v>1</v>
      </c>
      <c r="W1532" s="173">
        <v>0</v>
      </c>
      <c r="X1532" s="158">
        <v>38</v>
      </c>
      <c r="Y1532" s="208">
        <v>38</v>
      </c>
      <c r="Z1532" s="208">
        <v>27</v>
      </c>
      <c r="AA1532" s="208">
        <v>27</v>
      </c>
      <c r="AB1532" s="209">
        <v>1</v>
      </c>
      <c r="AC1532" s="155">
        <v>1</v>
      </c>
      <c r="AD1532" s="173">
        <v>0</v>
      </c>
    </row>
    <row r="1533" spans="1:30">
      <c r="A1533" s="175" t="s">
        <v>1455</v>
      </c>
      <c r="B1533" s="214" t="s">
        <v>1857</v>
      </c>
      <c r="C1533" s="214" t="s">
        <v>1537</v>
      </c>
      <c r="D1533" s="153">
        <v>13</v>
      </c>
      <c r="E1533" s="153">
        <v>11</v>
      </c>
      <c r="F1533" s="151">
        <v>17</v>
      </c>
      <c r="G1533" s="151">
        <v>15</v>
      </c>
      <c r="H1533" s="151">
        <v>17</v>
      </c>
      <c r="I1533" s="151">
        <v>14</v>
      </c>
      <c r="J1533" s="172">
        <v>0.9</v>
      </c>
      <c r="K1533" s="154">
        <v>0.846153846153846</v>
      </c>
      <c r="L1533" s="154">
        <v>0.882352941176471</v>
      </c>
      <c r="M1533" s="154">
        <v>0.823529411764706</v>
      </c>
      <c r="N1533" s="207">
        <v>408</v>
      </c>
      <c r="O1533" s="153">
        <v>353</v>
      </c>
      <c r="P1533" s="153">
        <v>11</v>
      </c>
      <c r="Q1533" s="151">
        <v>15</v>
      </c>
      <c r="R1533" s="151">
        <v>14</v>
      </c>
      <c r="S1533" s="154">
        <v>0.865196078431373</v>
      </c>
      <c r="T1533" s="154">
        <v>0.846153846153846</v>
      </c>
      <c r="U1533" s="155">
        <v>0.882352941176471</v>
      </c>
      <c r="V1533" s="155">
        <v>0.823529411764706</v>
      </c>
      <c r="W1533" s="173">
        <v>-0.0361990950226244</v>
      </c>
      <c r="X1533" s="158">
        <v>107</v>
      </c>
      <c r="Y1533" s="208">
        <v>92</v>
      </c>
      <c r="Z1533" s="208">
        <v>105</v>
      </c>
      <c r="AA1533" s="208">
        <v>94</v>
      </c>
      <c r="AB1533" s="209">
        <v>0.85981308411215</v>
      </c>
      <c r="AC1533" s="155">
        <v>0.895238095238095</v>
      </c>
      <c r="AD1533" s="173">
        <v>-0.0354250111259458</v>
      </c>
    </row>
    <row r="1534" spans="1:30">
      <c r="A1534" s="175" t="s">
        <v>1455</v>
      </c>
      <c r="B1534" s="214" t="s">
        <v>1856</v>
      </c>
      <c r="C1534" s="214" t="s">
        <v>1538</v>
      </c>
      <c r="D1534" s="153">
        <v>0</v>
      </c>
      <c r="E1534" s="153">
        <v>0</v>
      </c>
      <c r="F1534" s="151">
        <v>13</v>
      </c>
      <c r="G1534" s="151">
        <v>13</v>
      </c>
      <c r="H1534" s="151">
        <v>5</v>
      </c>
      <c r="I1534" s="151">
        <v>5</v>
      </c>
      <c r="J1534" s="172">
        <v>0.9</v>
      </c>
      <c r="K1534" s="154">
        <v>0</v>
      </c>
      <c r="L1534" s="154">
        <v>1</v>
      </c>
      <c r="M1534" s="154">
        <v>1</v>
      </c>
      <c r="N1534" s="207">
        <v>385</v>
      </c>
      <c r="O1534" s="153">
        <v>366</v>
      </c>
      <c r="P1534" s="153">
        <v>0</v>
      </c>
      <c r="Q1534" s="151">
        <v>13</v>
      </c>
      <c r="R1534" s="151">
        <v>5</v>
      </c>
      <c r="S1534" s="154">
        <v>0.950649350649351</v>
      </c>
      <c r="T1534" s="154">
        <v>0</v>
      </c>
      <c r="U1534" s="155">
        <v>1</v>
      </c>
      <c r="V1534" s="155">
        <v>1</v>
      </c>
      <c r="W1534" s="173">
        <v>-1</v>
      </c>
      <c r="X1534" s="158">
        <v>62</v>
      </c>
      <c r="Y1534" s="208">
        <v>61</v>
      </c>
      <c r="Z1534" s="208">
        <v>99</v>
      </c>
      <c r="AA1534" s="208">
        <v>90</v>
      </c>
      <c r="AB1534" s="209">
        <v>0.983870967741935</v>
      </c>
      <c r="AC1534" s="155">
        <v>0.909090909090909</v>
      </c>
      <c r="AD1534" s="173">
        <v>0.0747800586510264</v>
      </c>
    </row>
    <row r="1535" spans="1:30">
      <c r="A1535" s="175" t="s">
        <v>1455</v>
      </c>
      <c r="B1535" s="214" t="s">
        <v>1856</v>
      </c>
      <c r="C1535" s="214" t="s">
        <v>1539</v>
      </c>
      <c r="D1535" s="153">
        <v>10</v>
      </c>
      <c r="E1535" s="153">
        <v>7</v>
      </c>
      <c r="F1535" s="151">
        <v>9</v>
      </c>
      <c r="G1535" s="151">
        <v>8</v>
      </c>
      <c r="H1535" s="151">
        <v>10</v>
      </c>
      <c r="I1535" s="151">
        <v>10</v>
      </c>
      <c r="J1535" s="172">
        <v>0.9</v>
      </c>
      <c r="K1535" s="154">
        <v>0.7</v>
      </c>
      <c r="L1535" s="154">
        <v>0.888888888888889</v>
      </c>
      <c r="M1535" s="154">
        <v>1</v>
      </c>
      <c r="N1535" s="207">
        <v>268</v>
      </c>
      <c r="O1535" s="153">
        <v>196</v>
      </c>
      <c r="P1535" s="153">
        <v>6</v>
      </c>
      <c r="Q1535" s="151">
        <v>7</v>
      </c>
      <c r="R1535" s="151">
        <v>6</v>
      </c>
      <c r="S1535" s="154">
        <v>0.73134328358209</v>
      </c>
      <c r="T1535" s="154">
        <v>0.6</v>
      </c>
      <c r="U1535" s="155">
        <v>0.777777777777778</v>
      </c>
      <c r="V1535" s="155">
        <v>0.6</v>
      </c>
      <c r="W1535" s="173">
        <v>-0.177777777777778</v>
      </c>
      <c r="X1535" s="158">
        <v>73</v>
      </c>
      <c r="Y1535" s="208">
        <v>54</v>
      </c>
      <c r="Z1535" s="208">
        <v>74</v>
      </c>
      <c r="AA1535" s="208">
        <v>65</v>
      </c>
      <c r="AB1535" s="209">
        <v>0.73972602739726</v>
      </c>
      <c r="AC1535" s="155">
        <v>0.878378378378378</v>
      </c>
      <c r="AD1535" s="173">
        <v>-0.138652350981118</v>
      </c>
    </row>
    <row r="1536" spans="1:30">
      <c r="A1536" s="175" t="s">
        <v>1455</v>
      </c>
      <c r="B1536" s="214" t="s">
        <v>1855</v>
      </c>
      <c r="C1536" s="214" t="s">
        <v>1540</v>
      </c>
      <c r="D1536" s="153">
        <v>22</v>
      </c>
      <c r="E1536" s="153">
        <v>22</v>
      </c>
      <c r="F1536" s="151">
        <v>25</v>
      </c>
      <c r="G1536" s="151">
        <v>25</v>
      </c>
      <c r="H1536" s="151">
        <v>24</v>
      </c>
      <c r="I1536" s="151">
        <v>24</v>
      </c>
      <c r="J1536" s="172">
        <v>0.9</v>
      </c>
      <c r="K1536" s="154">
        <v>1</v>
      </c>
      <c r="L1536" s="154">
        <v>1</v>
      </c>
      <c r="M1536" s="154">
        <v>1</v>
      </c>
      <c r="N1536" s="207">
        <v>687</v>
      </c>
      <c r="O1536" s="153">
        <v>678</v>
      </c>
      <c r="P1536" s="153">
        <v>22</v>
      </c>
      <c r="Q1536" s="151">
        <v>25</v>
      </c>
      <c r="R1536" s="151">
        <v>23</v>
      </c>
      <c r="S1536" s="154">
        <v>0.986899563318777</v>
      </c>
      <c r="T1536" s="154">
        <v>1</v>
      </c>
      <c r="U1536" s="155">
        <v>1</v>
      </c>
      <c r="V1536" s="155">
        <v>0.958333333333333</v>
      </c>
      <c r="W1536" s="173">
        <v>0</v>
      </c>
      <c r="X1536" s="158">
        <v>179</v>
      </c>
      <c r="Y1536" s="208">
        <v>178</v>
      </c>
      <c r="Z1536" s="208">
        <v>178</v>
      </c>
      <c r="AA1536" s="208">
        <v>177</v>
      </c>
      <c r="AB1536" s="209">
        <v>0.994413407821229</v>
      </c>
      <c r="AC1536" s="155">
        <v>0.99438202247191</v>
      </c>
      <c r="AD1536" s="173">
        <v>3.1385349318902e-5</v>
      </c>
    </row>
    <row r="1537" spans="1:30">
      <c r="A1537" s="175" t="s">
        <v>1455</v>
      </c>
      <c r="B1537" s="214" t="s">
        <v>1853</v>
      </c>
      <c r="C1537" s="214" t="s">
        <v>1541</v>
      </c>
      <c r="D1537" s="153">
        <v>21</v>
      </c>
      <c r="E1537" s="153">
        <v>20</v>
      </c>
      <c r="F1537" s="151">
        <v>27</v>
      </c>
      <c r="G1537" s="151">
        <v>26</v>
      </c>
      <c r="H1537" s="151">
        <v>22</v>
      </c>
      <c r="I1537" s="151">
        <v>20</v>
      </c>
      <c r="J1537" s="172">
        <v>0.9</v>
      </c>
      <c r="K1537" s="154">
        <v>0.952380952380952</v>
      </c>
      <c r="L1537" s="154">
        <v>0.962962962962963</v>
      </c>
      <c r="M1537" s="154">
        <v>0.909090909090909</v>
      </c>
      <c r="N1537" s="207">
        <v>724</v>
      </c>
      <c r="O1537" s="153">
        <v>705</v>
      </c>
      <c r="P1537" s="153">
        <v>20</v>
      </c>
      <c r="Q1537" s="151">
        <v>26</v>
      </c>
      <c r="R1537" s="151">
        <v>20</v>
      </c>
      <c r="S1537" s="154">
        <v>0.973756906077348</v>
      </c>
      <c r="T1537" s="154">
        <v>0.952380952380952</v>
      </c>
      <c r="U1537" s="155">
        <v>0.962962962962963</v>
      </c>
      <c r="V1537" s="155">
        <v>0.909090909090909</v>
      </c>
      <c r="W1537" s="173">
        <v>-0.0105820105820106</v>
      </c>
      <c r="X1537" s="158">
        <v>185</v>
      </c>
      <c r="Y1537" s="208">
        <v>181</v>
      </c>
      <c r="Z1537" s="208">
        <v>192</v>
      </c>
      <c r="AA1537" s="208">
        <v>187</v>
      </c>
      <c r="AB1537" s="209">
        <v>0.978378378378378</v>
      </c>
      <c r="AC1537" s="155">
        <v>0.973958333333333</v>
      </c>
      <c r="AD1537" s="173">
        <v>0.00442004504504501</v>
      </c>
    </row>
    <row r="1538" spans="1:30">
      <c r="A1538" s="175" t="s">
        <v>1455</v>
      </c>
      <c r="B1538" s="214" t="s">
        <v>1855</v>
      </c>
      <c r="C1538" s="214" t="s">
        <v>1542</v>
      </c>
      <c r="D1538" s="153">
        <v>24</v>
      </c>
      <c r="E1538" s="153">
        <v>24</v>
      </c>
      <c r="F1538" s="151">
        <v>27</v>
      </c>
      <c r="G1538" s="151">
        <v>27</v>
      </c>
      <c r="H1538" s="151">
        <v>28</v>
      </c>
      <c r="I1538" s="151">
        <v>28</v>
      </c>
      <c r="J1538" s="172">
        <v>0.9</v>
      </c>
      <c r="K1538" s="154">
        <v>1</v>
      </c>
      <c r="L1538" s="154">
        <v>1</v>
      </c>
      <c r="M1538" s="154">
        <v>1</v>
      </c>
      <c r="N1538" s="207">
        <v>725</v>
      </c>
      <c r="O1538" s="153">
        <v>714</v>
      </c>
      <c r="P1538" s="153">
        <v>24</v>
      </c>
      <c r="Q1538" s="151">
        <v>26</v>
      </c>
      <c r="R1538" s="151">
        <v>27</v>
      </c>
      <c r="S1538" s="154">
        <v>0.984827586206897</v>
      </c>
      <c r="T1538" s="154">
        <v>1</v>
      </c>
      <c r="U1538" s="155">
        <v>0.962962962962963</v>
      </c>
      <c r="V1538" s="155">
        <v>0.964285714285714</v>
      </c>
      <c r="W1538" s="173">
        <v>0.0370370370370371</v>
      </c>
      <c r="X1538" s="158">
        <v>190</v>
      </c>
      <c r="Y1538" s="208">
        <v>186</v>
      </c>
      <c r="Z1538" s="208">
        <v>189</v>
      </c>
      <c r="AA1538" s="208">
        <v>188</v>
      </c>
      <c r="AB1538" s="209">
        <v>0.978947368421053</v>
      </c>
      <c r="AC1538" s="155">
        <v>0.994708994708995</v>
      </c>
      <c r="AD1538" s="173">
        <v>-0.015761626287942</v>
      </c>
    </row>
    <row r="1539" spans="1:30">
      <c r="A1539" s="175" t="s">
        <v>1455</v>
      </c>
      <c r="B1539" s="214" t="s">
        <v>1853</v>
      </c>
      <c r="C1539" s="214" t="s">
        <v>1543</v>
      </c>
      <c r="D1539" s="153">
        <v>19</v>
      </c>
      <c r="E1539" s="153">
        <v>19</v>
      </c>
      <c r="F1539" s="151">
        <v>23</v>
      </c>
      <c r="G1539" s="151">
        <v>23</v>
      </c>
      <c r="H1539" s="151">
        <v>22</v>
      </c>
      <c r="I1539" s="151">
        <v>22</v>
      </c>
      <c r="J1539" s="172">
        <v>0.9</v>
      </c>
      <c r="K1539" s="154">
        <v>1</v>
      </c>
      <c r="L1539" s="154">
        <v>1</v>
      </c>
      <c r="M1539" s="154">
        <v>1</v>
      </c>
      <c r="N1539" s="207">
        <v>548</v>
      </c>
      <c r="O1539" s="153">
        <v>544</v>
      </c>
      <c r="P1539" s="153">
        <v>19</v>
      </c>
      <c r="Q1539" s="151">
        <v>23</v>
      </c>
      <c r="R1539" s="151">
        <v>22</v>
      </c>
      <c r="S1539" s="154">
        <v>0.992700729927007</v>
      </c>
      <c r="T1539" s="154">
        <v>1</v>
      </c>
      <c r="U1539" s="155">
        <v>1</v>
      </c>
      <c r="V1539" s="155">
        <v>1</v>
      </c>
      <c r="W1539" s="173">
        <v>0</v>
      </c>
      <c r="X1539" s="158">
        <v>153</v>
      </c>
      <c r="Y1539" s="208">
        <v>152</v>
      </c>
      <c r="Z1539" s="208">
        <v>144</v>
      </c>
      <c r="AA1539" s="208">
        <v>142</v>
      </c>
      <c r="AB1539" s="209">
        <v>0.993464052287582</v>
      </c>
      <c r="AC1539" s="155">
        <v>0.986111111111111</v>
      </c>
      <c r="AD1539" s="173">
        <v>0.00735294117647056</v>
      </c>
    </row>
    <row r="1540" spans="1:30">
      <c r="A1540" s="175" t="s">
        <v>1455</v>
      </c>
      <c r="B1540" s="214" t="s">
        <v>1855</v>
      </c>
      <c r="C1540" s="214" t="s">
        <v>1544</v>
      </c>
      <c r="D1540" s="153">
        <v>22</v>
      </c>
      <c r="E1540" s="153">
        <v>22</v>
      </c>
      <c r="F1540" s="151">
        <v>23</v>
      </c>
      <c r="G1540" s="151">
        <v>23</v>
      </c>
      <c r="H1540" s="151">
        <v>22</v>
      </c>
      <c r="I1540" s="151">
        <v>22</v>
      </c>
      <c r="J1540" s="172">
        <v>0.9</v>
      </c>
      <c r="K1540" s="154">
        <v>1</v>
      </c>
      <c r="L1540" s="154">
        <v>1</v>
      </c>
      <c r="M1540" s="154">
        <v>1</v>
      </c>
      <c r="N1540" s="207">
        <v>528</v>
      </c>
      <c r="O1540" s="153">
        <v>527</v>
      </c>
      <c r="P1540" s="153">
        <v>22</v>
      </c>
      <c r="Q1540" s="151">
        <v>23</v>
      </c>
      <c r="R1540" s="151">
        <v>21</v>
      </c>
      <c r="S1540" s="154">
        <v>0.998106060606061</v>
      </c>
      <c r="T1540" s="154">
        <v>1</v>
      </c>
      <c r="U1540" s="155">
        <v>1</v>
      </c>
      <c r="V1540" s="155">
        <v>0.954545454545455</v>
      </c>
      <c r="W1540" s="173">
        <v>0</v>
      </c>
      <c r="X1540" s="158">
        <v>154</v>
      </c>
      <c r="Y1540" s="208">
        <v>153</v>
      </c>
      <c r="Z1540" s="208">
        <v>139</v>
      </c>
      <c r="AA1540" s="208">
        <v>139</v>
      </c>
      <c r="AB1540" s="209">
        <v>0.993506493506494</v>
      </c>
      <c r="AC1540" s="155">
        <v>1</v>
      </c>
      <c r="AD1540" s="173">
        <v>-0.00649350649350644</v>
      </c>
    </row>
    <row r="1541" spans="1:30">
      <c r="A1541" s="175" t="s">
        <v>1455</v>
      </c>
      <c r="B1541" s="214" t="s">
        <v>1855</v>
      </c>
      <c r="C1541" s="214" t="s">
        <v>1545</v>
      </c>
      <c r="D1541" s="153">
        <v>23</v>
      </c>
      <c r="E1541" s="153">
        <v>23</v>
      </c>
      <c r="F1541" s="151">
        <v>24</v>
      </c>
      <c r="G1541" s="151">
        <v>24</v>
      </c>
      <c r="H1541" s="151">
        <v>23</v>
      </c>
      <c r="I1541" s="151">
        <v>23</v>
      </c>
      <c r="J1541" s="172">
        <v>0.9</v>
      </c>
      <c r="K1541" s="154">
        <v>1</v>
      </c>
      <c r="L1541" s="154">
        <v>1</v>
      </c>
      <c r="M1541" s="154">
        <v>1</v>
      </c>
      <c r="N1541" s="207">
        <v>626</v>
      </c>
      <c r="O1541" s="153">
        <v>616</v>
      </c>
      <c r="P1541" s="153">
        <v>22</v>
      </c>
      <c r="Q1541" s="151">
        <v>24</v>
      </c>
      <c r="R1541" s="151">
        <v>23</v>
      </c>
      <c r="S1541" s="154">
        <v>0.984025559105431</v>
      </c>
      <c r="T1541" s="154">
        <v>0.956521739130435</v>
      </c>
      <c r="U1541" s="155">
        <v>1</v>
      </c>
      <c r="V1541" s="155">
        <v>1</v>
      </c>
      <c r="W1541" s="173">
        <v>-0.0434782608695652</v>
      </c>
      <c r="X1541" s="158">
        <v>169</v>
      </c>
      <c r="Y1541" s="208">
        <v>165</v>
      </c>
      <c r="Z1541" s="208">
        <v>169</v>
      </c>
      <c r="AA1541" s="208">
        <v>168</v>
      </c>
      <c r="AB1541" s="209">
        <v>0.976331360946746</v>
      </c>
      <c r="AC1541" s="155">
        <v>0.994082840236686</v>
      </c>
      <c r="AD1541" s="173">
        <v>-0.0177514792899408</v>
      </c>
    </row>
    <row r="1542" spans="1:30">
      <c r="A1542" s="175" t="s">
        <v>1455</v>
      </c>
      <c r="B1542" s="214" t="s">
        <v>1853</v>
      </c>
      <c r="C1542" s="214" t="s">
        <v>1546</v>
      </c>
      <c r="D1542" s="153">
        <v>39</v>
      </c>
      <c r="E1542" s="153">
        <v>38</v>
      </c>
      <c r="F1542" s="151">
        <v>41</v>
      </c>
      <c r="G1542" s="151">
        <v>40</v>
      </c>
      <c r="H1542" s="151">
        <v>43</v>
      </c>
      <c r="I1542" s="151">
        <v>42</v>
      </c>
      <c r="J1542" s="172">
        <v>0.9</v>
      </c>
      <c r="K1542" s="154">
        <v>0.974358974358974</v>
      </c>
      <c r="L1542" s="154">
        <v>0.975609756097561</v>
      </c>
      <c r="M1542" s="154">
        <v>0.976744186046512</v>
      </c>
      <c r="N1542" s="207">
        <v>1028</v>
      </c>
      <c r="O1542" s="153">
        <v>957</v>
      </c>
      <c r="P1542" s="153">
        <v>38</v>
      </c>
      <c r="Q1542" s="151">
        <v>40</v>
      </c>
      <c r="R1542" s="151">
        <v>41</v>
      </c>
      <c r="S1542" s="154">
        <v>0.930933852140078</v>
      </c>
      <c r="T1542" s="154">
        <v>0.974358974358974</v>
      </c>
      <c r="U1542" s="155">
        <v>0.975609756097561</v>
      </c>
      <c r="V1542" s="155">
        <v>0.953488372093023</v>
      </c>
      <c r="W1542" s="173">
        <v>-0.00125078173858661</v>
      </c>
      <c r="X1542" s="158">
        <v>270</v>
      </c>
      <c r="Y1542" s="208">
        <v>261</v>
      </c>
      <c r="Z1542" s="208">
        <v>271</v>
      </c>
      <c r="AA1542" s="208">
        <v>239</v>
      </c>
      <c r="AB1542" s="209">
        <v>0.966666666666667</v>
      </c>
      <c r="AC1542" s="155">
        <v>0.881918819188192</v>
      </c>
      <c r="AD1542" s="173">
        <v>0.0847478474784747</v>
      </c>
    </row>
    <row r="1543" spans="1:30">
      <c r="A1543" s="175" t="s">
        <v>1455</v>
      </c>
      <c r="B1543" s="214" t="s">
        <v>1852</v>
      </c>
      <c r="C1543" s="214" t="s">
        <v>1547</v>
      </c>
      <c r="D1543" s="153">
        <v>21</v>
      </c>
      <c r="E1543" s="153">
        <v>21</v>
      </c>
      <c r="F1543" s="151">
        <v>24</v>
      </c>
      <c r="G1543" s="151">
        <v>24</v>
      </c>
      <c r="H1543" s="151">
        <v>24</v>
      </c>
      <c r="I1543" s="151">
        <v>24</v>
      </c>
      <c r="J1543" s="172">
        <v>0.9</v>
      </c>
      <c r="K1543" s="154">
        <v>1</v>
      </c>
      <c r="L1543" s="154">
        <v>1</v>
      </c>
      <c r="M1543" s="154">
        <v>1</v>
      </c>
      <c r="N1543" s="207">
        <v>615</v>
      </c>
      <c r="O1543" s="153">
        <v>609</v>
      </c>
      <c r="P1543" s="153">
        <v>20</v>
      </c>
      <c r="Q1543" s="151">
        <v>24</v>
      </c>
      <c r="R1543" s="151">
        <v>24</v>
      </c>
      <c r="S1543" s="154">
        <v>0.990243902439024</v>
      </c>
      <c r="T1543" s="154">
        <v>0.952380952380952</v>
      </c>
      <c r="U1543" s="155">
        <v>1</v>
      </c>
      <c r="V1543" s="155">
        <v>1</v>
      </c>
      <c r="W1543" s="173">
        <v>-0.0476190476190477</v>
      </c>
      <c r="X1543" s="158">
        <v>164</v>
      </c>
      <c r="Y1543" s="208">
        <v>161</v>
      </c>
      <c r="Z1543" s="208">
        <v>159</v>
      </c>
      <c r="AA1543" s="208">
        <v>157</v>
      </c>
      <c r="AB1543" s="209">
        <v>0.981707317073171</v>
      </c>
      <c r="AC1543" s="155">
        <v>0.987421383647799</v>
      </c>
      <c r="AD1543" s="173">
        <v>-0.00571406657462803</v>
      </c>
    </row>
    <row r="1544" spans="1:30">
      <c r="A1544" s="175" t="s">
        <v>1455</v>
      </c>
      <c r="B1544" s="214" t="s">
        <v>1854</v>
      </c>
      <c r="C1544" s="214" t="s">
        <v>1548</v>
      </c>
      <c r="D1544" s="153">
        <v>16</v>
      </c>
      <c r="E1544" s="153">
        <v>16</v>
      </c>
      <c r="F1544" s="151">
        <v>22</v>
      </c>
      <c r="G1544" s="151">
        <v>22</v>
      </c>
      <c r="H1544" s="151">
        <v>20</v>
      </c>
      <c r="I1544" s="151">
        <v>20</v>
      </c>
      <c r="J1544" s="172">
        <v>0.9</v>
      </c>
      <c r="K1544" s="154">
        <v>1</v>
      </c>
      <c r="L1544" s="154">
        <v>1</v>
      </c>
      <c r="M1544" s="154">
        <v>1</v>
      </c>
      <c r="N1544" s="207">
        <v>523</v>
      </c>
      <c r="O1544" s="153">
        <v>522</v>
      </c>
      <c r="P1544" s="153">
        <v>16</v>
      </c>
      <c r="Q1544" s="151">
        <v>22</v>
      </c>
      <c r="R1544" s="151">
        <v>20</v>
      </c>
      <c r="S1544" s="154">
        <v>0.998087954110899</v>
      </c>
      <c r="T1544" s="154">
        <v>1</v>
      </c>
      <c r="U1544" s="155">
        <v>1</v>
      </c>
      <c r="V1544" s="155">
        <v>1</v>
      </c>
      <c r="W1544" s="173">
        <v>0</v>
      </c>
      <c r="X1544" s="158">
        <v>133</v>
      </c>
      <c r="Y1544" s="208">
        <v>133</v>
      </c>
      <c r="Z1544" s="208">
        <v>140</v>
      </c>
      <c r="AA1544" s="208">
        <v>140</v>
      </c>
      <c r="AB1544" s="209">
        <v>1</v>
      </c>
      <c r="AC1544" s="155">
        <v>1</v>
      </c>
      <c r="AD1544" s="173">
        <v>0</v>
      </c>
    </row>
    <row r="1545" spans="1:30">
      <c r="A1545" s="175" t="s">
        <v>1455</v>
      </c>
      <c r="B1545" s="214" t="s">
        <v>1852</v>
      </c>
      <c r="C1545" s="214" t="s">
        <v>1549</v>
      </c>
      <c r="D1545" s="153">
        <v>16</v>
      </c>
      <c r="E1545" s="153">
        <v>16</v>
      </c>
      <c r="F1545" s="151">
        <v>18</v>
      </c>
      <c r="G1545" s="151">
        <v>18</v>
      </c>
      <c r="H1545" s="151">
        <v>17</v>
      </c>
      <c r="I1545" s="151">
        <v>17</v>
      </c>
      <c r="J1545" s="172">
        <v>0.9</v>
      </c>
      <c r="K1545" s="154">
        <v>1</v>
      </c>
      <c r="L1545" s="154">
        <v>1</v>
      </c>
      <c r="M1545" s="154">
        <v>1</v>
      </c>
      <c r="N1545" s="207">
        <v>467</v>
      </c>
      <c r="O1545" s="153">
        <v>465</v>
      </c>
      <c r="P1545" s="153">
        <v>16</v>
      </c>
      <c r="Q1545" s="151">
        <v>18</v>
      </c>
      <c r="R1545" s="151">
        <v>17</v>
      </c>
      <c r="S1545" s="154">
        <v>0.995717344753747</v>
      </c>
      <c r="T1545" s="154">
        <v>1</v>
      </c>
      <c r="U1545" s="155">
        <v>1</v>
      </c>
      <c r="V1545" s="155">
        <v>1</v>
      </c>
      <c r="W1545" s="173">
        <v>0</v>
      </c>
      <c r="X1545" s="158">
        <v>124</v>
      </c>
      <c r="Y1545" s="208">
        <v>124</v>
      </c>
      <c r="Z1545" s="208">
        <v>116</v>
      </c>
      <c r="AA1545" s="208">
        <v>115</v>
      </c>
      <c r="AB1545" s="209">
        <v>1</v>
      </c>
      <c r="AC1545" s="155">
        <v>0.991379310344828</v>
      </c>
      <c r="AD1545" s="173">
        <v>0.00862068965517238</v>
      </c>
    </row>
    <row r="1546" spans="1:30">
      <c r="A1546" s="175" t="s">
        <v>1455</v>
      </c>
      <c r="B1546" s="214" t="s">
        <v>1852</v>
      </c>
      <c r="C1546" s="214" t="s">
        <v>1550</v>
      </c>
      <c r="D1546" s="153">
        <v>22</v>
      </c>
      <c r="E1546" s="153">
        <v>22</v>
      </c>
      <c r="F1546" s="151">
        <v>22</v>
      </c>
      <c r="G1546" s="151">
        <v>22</v>
      </c>
      <c r="H1546" s="151">
        <v>23</v>
      </c>
      <c r="I1546" s="151">
        <v>23</v>
      </c>
      <c r="J1546" s="172">
        <v>0.9</v>
      </c>
      <c r="K1546" s="154">
        <v>1</v>
      </c>
      <c r="L1546" s="154">
        <v>1</v>
      </c>
      <c r="M1546" s="154">
        <v>1</v>
      </c>
      <c r="N1546" s="207">
        <v>594</v>
      </c>
      <c r="O1546" s="153">
        <v>593</v>
      </c>
      <c r="P1546" s="153">
        <v>21</v>
      </c>
      <c r="Q1546" s="151">
        <v>22</v>
      </c>
      <c r="R1546" s="151">
        <v>23</v>
      </c>
      <c r="S1546" s="154">
        <v>0.998316498316498</v>
      </c>
      <c r="T1546" s="154">
        <v>0.954545454545455</v>
      </c>
      <c r="U1546" s="155">
        <v>1</v>
      </c>
      <c r="V1546" s="155">
        <v>1</v>
      </c>
      <c r="W1546" s="173">
        <v>-0.0454545454545454</v>
      </c>
      <c r="X1546" s="158">
        <v>153</v>
      </c>
      <c r="Y1546" s="208">
        <v>152</v>
      </c>
      <c r="Z1546" s="208">
        <v>157</v>
      </c>
      <c r="AA1546" s="208">
        <v>157</v>
      </c>
      <c r="AB1546" s="209">
        <v>0.993464052287582</v>
      </c>
      <c r="AC1546" s="155">
        <v>1</v>
      </c>
      <c r="AD1546" s="173">
        <v>-0.00653594771241828</v>
      </c>
    </row>
    <row r="1547" spans="1:30">
      <c r="A1547" s="175" t="s">
        <v>1455</v>
      </c>
      <c r="B1547" s="214" t="s">
        <v>1853</v>
      </c>
      <c r="C1547" s="214" t="s">
        <v>1551</v>
      </c>
      <c r="D1547" s="153">
        <v>44</v>
      </c>
      <c r="E1547" s="153">
        <v>44</v>
      </c>
      <c r="F1547" s="151">
        <v>43</v>
      </c>
      <c r="G1547" s="151">
        <v>42</v>
      </c>
      <c r="H1547" s="151">
        <v>49</v>
      </c>
      <c r="I1547" s="151">
        <v>49</v>
      </c>
      <c r="J1547" s="172">
        <v>0.9</v>
      </c>
      <c r="K1547" s="154">
        <v>1</v>
      </c>
      <c r="L1547" s="154">
        <v>0.976744186046512</v>
      </c>
      <c r="M1547" s="154">
        <v>1</v>
      </c>
      <c r="N1547" s="207">
        <v>1230</v>
      </c>
      <c r="O1547" s="153">
        <v>1215</v>
      </c>
      <c r="P1547" s="153">
        <v>44</v>
      </c>
      <c r="Q1547" s="151">
        <v>41</v>
      </c>
      <c r="R1547" s="151">
        <v>49</v>
      </c>
      <c r="S1547" s="154">
        <v>0.98780487804878</v>
      </c>
      <c r="T1547" s="154">
        <v>1</v>
      </c>
      <c r="U1547" s="155">
        <v>0.953488372093023</v>
      </c>
      <c r="V1547" s="155">
        <v>1</v>
      </c>
      <c r="W1547" s="173">
        <v>0.0465116279069767</v>
      </c>
      <c r="X1547" s="158">
        <v>319</v>
      </c>
      <c r="Y1547" s="208">
        <v>316</v>
      </c>
      <c r="Z1547" s="208">
        <v>323</v>
      </c>
      <c r="AA1547" s="208">
        <v>316</v>
      </c>
      <c r="AB1547" s="209">
        <v>0.990595611285266</v>
      </c>
      <c r="AC1547" s="155">
        <v>0.978328173374613</v>
      </c>
      <c r="AD1547" s="173">
        <v>0.0122674379106534</v>
      </c>
    </row>
    <row r="1548" spans="1:30">
      <c r="A1548" s="175" t="s">
        <v>1455</v>
      </c>
      <c r="B1548" s="214" t="s">
        <v>1853</v>
      </c>
      <c r="C1548" s="214" t="s">
        <v>1552</v>
      </c>
      <c r="D1548" s="153">
        <v>26</v>
      </c>
      <c r="E1548" s="153">
        <v>26</v>
      </c>
      <c r="F1548" s="151">
        <v>35</v>
      </c>
      <c r="G1548" s="151">
        <v>35</v>
      </c>
      <c r="H1548" s="151">
        <v>29</v>
      </c>
      <c r="I1548" s="151">
        <v>29</v>
      </c>
      <c r="J1548" s="172">
        <v>0.9</v>
      </c>
      <c r="K1548" s="154">
        <v>1</v>
      </c>
      <c r="L1548" s="154">
        <v>1</v>
      </c>
      <c r="M1548" s="154">
        <v>1</v>
      </c>
      <c r="N1548" s="207">
        <v>786</v>
      </c>
      <c r="O1548" s="153">
        <v>779</v>
      </c>
      <c r="P1548" s="153">
        <v>26</v>
      </c>
      <c r="Q1548" s="151">
        <v>35</v>
      </c>
      <c r="R1548" s="151">
        <v>29</v>
      </c>
      <c r="S1548" s="154">
        <v>0.991094147582697</v>
      </c>
      <c r="T1548" s="154">
        <v>1</v>
      </c>
      <c r="U1548" s="155">
        <v>1</v>
      </c>
      <c r="V1548" s="155">
        <v>1</v>
      </c>
      <c r="W1548" s="173">
        <v>0</v>
      </c>
      <c r="X1548" s="158">
        <v>211</v>
      </c>
      <c r="Y1548" s="208">
        <v>209</v>
      </c>
      <c r="Z1548" s="208">
        <v>198</v>
      </c>
      <c r="AA1548" s="208">
        <v>197</v>
      </c>
      <c r="AB1548" s="209">
        <v>0.990521327014218</v>
      </c>
      <c r="AC1548" s="155">
        <v>0.994949494949495</v>
      </c>
      <c r="AD1548" s="173">
        <v>-0.00442816793527689</v>
      </c>
    </row>
    <row r="1549" spans="1:30">
      <c r="A1549" s="175" t="s">
        <v>1455</v>
      </c>
      <c r="B1549" s="214" t="s">
        <v>1852</v>
      </c>
      <c r="C1549" s="214" t="s">
        <v>1553</v>
      </c>
      <c r="D1549" s="153">
        <v>20</v>
      </c>
      <c r="E1549" s="153">
        <v>19</v>
      </c>
      <c r="F1549" s="151">
        <v>20</v>
      </c>
      <c r="G1549" s="151">
        <v>20</v>
      </c>
      <c r="H1549" s="151">
        <v>21</v>
      </c>
      <c r="I1549" s="151">
        <v>21</v>
      </c>
      <c r="J1549" s="172">
        <v>0.9</v>
      </c>
      <c r="K1549" s="154">
        <v>0.95</v>
      </c>
      <c r="L1549" s="154">
        <v>1</v>
      </c>
      <c r="M1549" s="154">
        <v>1</v>
      </c>
      <c r="N1549" s="207">
        <v>580</v>
      </c>
      <c r="O1549" s="153">
        <v>569</v>
      </c>
      <c r="P1549" s="153">
        <v>19</v>
      </c>
      <c r="Q1549" s="151">
        <v>19</v>
      </c>
      <c r="R1549" s="151">
        <v>21</v>
      </c>
      <c r="S1549" s="154">
        <v>0.981034482758621</v>
      </c>
      <c r="T1549" s="154">
        <v>0.95</v>
      </c>
      <c r="U1549" s="155">
        <v>0.95</v>
      </c>
      <c r="V1549" s="155">
        <v>1</v>
      </c>
      <c r="W1549" s="173">
        <v>0</v>
      </c>
      <c r="X1549" s="158">
        <v>145</v>
      </c>
      <c r="Y1549" s="208">
        <v>143</v>
      </c>
      <c r="Z1549" s="208">
        <v>147</v>
      </c>
      <c r="AA1549" s="208">
        <v>142</v>
      </c>
      <c r="AB1549" s="209">
        <v>0.986206896551724</v>
      </c>
      <c r="AC1549" s="155">
        <v>0.965986394557823</v>
      </c>
      <c r="AD1549" s="173">
        <v>0.020220501993901</v>
      </c>
    </row>
    <row r="1550" spans="1:30">
      <c r="A1550" s="175" t="s">
        <v>1455</v>
      </c>
      <c r="B1550" s="214" t="s">
        <v>1852</v>
      </c>
      <c r="C1550" s="214" t="s">
        <v>1554</v>
      </c>
      <c r="D1550" s="153">
        <v>20</v>
      </c>
      <c r="E1550" s="153">
        <v>20</v>
      </c>
      <c r="F1550" s="151">
        <v>18</v>
      </c>
      <c r="G1550" s="151">
        <v>18</v>
      </c>
      <c r="H1550" s="151">
        <v>21</v>
      </c>
      <c r="I1550" s="151">
        <v>21</v>
      </c>
      <c r="J1550" s="172">
        <v>0.9</v>
      </c>
      <c r="K1550" s="154">
        <v>1</v>
      </c>
      <c r="L1550" s="154">
        <v>1</v>
      </c>
      <c r="M1550" s="154">
        <v>1</v>
      </c>
      <c r="N1550" s="207">
        <v>568</v>
      </c>
      <c r="O1550" s="153">
        <v>564</v>
      </c>
      <c r="P1550" s="153">
        <v>20</v>
      </c>
      <c r="Q1550" s="151">
        <v>18</v>
      </c>
      <c r="R1550" s="151">
        <v>21</v>
      </c>
      <c r="S1550" s="154">
        <v>0.992957746478873</v>
      </c>
      <c r="T1550" s="154">
        <v>1</v>
      </c>
      <c r="U1550" s="155">
        <v>1</v>
      </c>
      <c r="V1550" s="155">
        <v>1</v>
      </c>
      <c r="W1550" s="173">
        <v>0</v>
      </c>
      <c r="X1550" s="158">
        <v>143</v>
      </c>
      <c r="Y1550" s="208">
        <v>143</v>
      </c>
      <c r="Z1550" s="208">
        <v>145</v>
      </c>
      <c r="AA1550" s="208">
        <v>143</v>
      </c>
      <c r="AB1550" s="209">
        <v>1</v>
      </c>
      <c r="AC1550" s="155">
        <v>0.986206896551724</v>
      </c>
      <c r="AD1550" s="173">
        <v>0.0137931034482759</v>
      </c>
    </row>
    <row r="1551" spans="1:30">
      <c r="A1551" s="175" t="s">
        <v>1455</v>
      </c>
      <c r="B1551" s="214" t="s">
        <v>1852</v>
      </c>
      <c r="C1551" s="214" t="s">
        <v>1555</v>
      </c>
      <c r="D1551" s="153">
        <v>0</v>
      </c>
      <c r="E1551" s="153">
        <v>0</v>
      </c>
      <c r="F1551" s="151">
        <v>0</v>
      </c>
      <c r="G1551" s="151">
        <v>0</v>
      </c>
      <c r="H1551" s="151">
        <v>0</v>
      </c>
      <c r="I1551" s="151">
        <v>0</v>
      </c>
      <c r="J1551" s="172">
        <v>0.9</v>
      </c>
      <c r="K1551" s="154">
        <v>0</v>
      </c>
      <c r="L1551" s="154">
        <v>0</v>
      </c>
      <c r="M1551" s="154">
        <v>0</v>
      </c>
      <c r="N1551" s="207">
        <v>0</v>
      </c>
      <c r="O1551" s="153">
        <v>0</v>
      </c>
      <c r="P1551" s="153">
        <v>0</v>
      </c>
      <c r="Q1551" s="151">
        <v>0</v>
      </c>
      <c r="R1551" s="151">
        <v>0</v>
      </c>
      <c r="S1551" s="154">
        <v>0</v>
      </c>
      <c r="T1551" s="154">
        <v>0</v>
      </c>
      <c r="U1551" s="155">
        <v>0</v>
      </c>
      <c r="V1551" s="155">
        <v>0</v>
      </c>
      <c r="W1551" s="173">
        <v>0</v>
      </c>
      <c r="X1551" s="158">
        <v>0</v>
      </c>
      <c r="Y1551" s="208">
        <v>0</v>
      </c>
      <c r="Z1551" s="208">
        <v>0</v>
      </c>
      <c r="AA1551" s="208">
        <v>0</v>
      </c>
      <c r="AB1551" s="209">
        <v>0</v>
      </c>
      <c r="AC1551" s="155">
        <v>0</v>
      </c>
      <c r="AD1551" s="173">
        <v>0</v>
      </c>
    </row>
    <row r="1552" spans="1:30">
      <c r="A1552" s="175" t="s">
        <v>1455</v>
      </c>
      <c r="B1552" s="214" t="s">
        <v>1852</v>
      </c>
      <c r="C1552" s="214" t="s">
        <v>1556</v>
      </c>
      <c r="D1552" s="153">
        <v>44</v>
      </c>
      <c r="E1552" s="153">
        <v>44</v>
      </c>
      <c r="F1552" s="151">
        <v>44</v>
      </c>
      <c r="G1552" s="151">
        <v>44</v>
      </c>
      <c r="H1552" s="151">
        <v>47</v>
      </c>
      <c r="I1552" s="151">
        <v>47</v>
      </c>
      <c r="J1552" s="172">
        <v>0.9</v>
      </c>
      <c r="K1552" s="154">
        <v>1</v>
      </c>
      <c r="L1552" s="154">
        <v>1</v>
      </c>
      <c r="M1552" s="154">
        <v>1</v>
      </c>
      <c r="N1552" s="207">
        <v>1226</v>
      </c>
      <c r="O1552" s="153">
        <v>1214</v>
      </c>
      <c r="P1552" s="153">
        <v>43</v>
      </c>
      <c r="Q1552" s="151">
        <v>44</v>
      </c>
      <c r="R1552" s="151">
        <v>47</v>
      </c>
      <c r="S1552" s="154">
        <v>0.99021207177814</v>
      </c>
      <c r="T1552" s="154">
        <v>0.977272727272727</v>
      </c>
      <c r="U1552" s="155">
        <v>1</v>
      </c>
      <c r="V1552" s="155">
        <v>1</v>
      </c>
      <c r="W1552" s="173">
        <v>-0.0227272727272727</v>
      </c>
      <c r="X1552" s="158">
        <v>328</v>
      </c>
      <c r="Y1552" s="208">
        <v>327</v>
      </c>
      <c r="Z1552" s="208">
        <v>316</v>
      </c>
      <c r="AA1552" s="208">
        <v>313</v>
      </c>
      <c r="AB1552" s="209">
        <v>0.996951219512195</v>
      </c>
      <c r="AC1552" s="155">
        <v>0.990506329113924</v>
      </c>
      <c r="AD1552" s="173">
        <v>0.00644489039827112</v>
      </c>
    </row>
    <row r="1553" spans="1:30">
      <c r="A1553" s="175" t="s">
        <v>1455</v>
      </c>
      <c r="B1553" s="214" t="s">
        <v>1853</v>
      </c>
      <c r="C1553" s="214" t="s">
        <v>1557</v>
      </c>
      <c r="D1553" s="153">
        <v>20</v>
      </c>
      <c r="E1553" s="153">
        <v>20</v>
      </c>
      <c r="F1553" s="151">
        <v>27</v>
      </c>
      <c r="G1553" s="151">
        <v>27</v>
      </c>
      <c r="H1553" s="151">
        <v>27</v>
      </c>
      <c r="I1553" s="151">
        <v>27</v>
      </c>
      <c r="J1553" s="172">
        <v>0.9</v>
      </c>
      <c r="K1553" s="154">
        <v>1</v>
      </c>
      <c r="L1553" s="154">
        <v>1</v>
      </c>
      <c r="M1553" s="154">
        <v>1</v>
      </c>
      <c r="N1553" s="207">
        <v>663</v>
      </c>
      <c r="O1553" s="153">
        <v>652</v>
      </c>
      <c r="P1553" s="153">
        <v>20</v>
      </c>
      <c r="Q1553" s="151">
        <v>27</v>
      </c>
      <c r="R1553" s="151">
        <v>27</v>
      </c>
      <c r="S1553" s="154">
        <v>0.98340874811463</v>
      </c>
      <c r="T1553" s="154">
        <v>1</v>
      </c>
      <c r="U1553" s="155">
        <v>1</v>
      </c>
      <c r="V1553" s="155">
        <v>1</v>
      </c>
      <c r="W1553" s="173">
        <v>0</v>
      </c>
      <c r="X1553" s="158">
        <v>179</v>
      </c>
      <c r="Y1553" s="208">
        <v>178</v>
      </c>
      <c r="Z1553" s="208">
        <v>168</v>
      </c>
      <c r="AA1553" s="208">
        <v>164</v>
      </c>
      <c r="AB1553" s="209">
        <v>0.994413407821229</v>
      </c>
      <c r="AC1553" s="155">
        <v>0.976190476190476</v>
      </c>
      <c r="AD1553" s="173">
        <v>0.0182229316307528</v>
      </c>
    </row>
    <row r="1554" spans="1:30">
      <c r="A1554" s="175" t="s">
        <v>1455</v>
      </c>
      <c r="B1554" s="214" t="s">
        <v>1852</v>
      </c>
      <c r="C1554" s="214" t="s">
        <v>1558</v>
      </c>
      <c r="D1554" s="153">
        <v>40</v>
      </c>
      <c r="E1554" s="153">
        <v>40</v>
      </c>
      <c r="F1554" s="151">
        <v>42</v>
      </c>
      <c r="G1554" s="151">
        <v>42</v>
      </c>
      <c r="H1554" s="151">
        <v>45</v>
      </c>
      <c r="I1554" s="151">
        <v>45</v>
      </c>
      <c r="J1554" s="172">
        <v>0.9</v>
      </c>
      <c r="K1554" s="154">
        <v>1</v>
      </c>
      <c r="L1554" s="154">
        <v>1</v>
      </c>
      <c r="M1554" s="154">
        <v>1</v>
      </c>
      <c r="N1554" s="207">
        <v>1158</v>
      </c>
      <c r="O1554" s="153">
        <v>1153</v>
      </c>
      <c r="P1554" s="153">
        <v>40</v>
      </c>
      <c r="Q1554" s="151">
        <v>42</v>
      </c>
      <c r="R1554" s="151">
        <v>45</v>
      </c>
      <c r="S1554" s="154">
        <v>0.995682210708117</v>
      </c>
      <c r="T1554" s="154">
        <v>1</v>
      </c>
      <c r="U1554" s="155">
        <v>1</v>
      </c>
      <c r="V1554" s="155">
        <v>1</v>
      </c>
      <c r="W1554" s="173">
        <v>0</v>
      </c>
      <c r="X1554" s="158">
        <v>305</v>
      </c>
      <c r="Y1554" s="208">
        <v>305</v>
      </c>
      <c r="Z1554" s="208">
        <v>296</v>
      </c>
      <c r="AA1554" s="208">
        <v>294</v>
      </c>
      <c r="AB1554" s="209">
        <v>1</v>
      </c>
      <c r="AC1554" s="155">
        <v>0.993243243243243</v>
      </c>
      <c r="AD1554" s="173">
        <v>0.0067567567567568</v>
      </c>
    </row>
    <row r="1555" spans="1:30">
      <c r="A1555" s="175" t="s">
        <v>1455</v>
      </c>
      <c r="B1555" s="214" t="s">
        <v>1853</v>
      </c>
      <c r="C1555" s="214" t="s">
        <v>1559</v>
      </c>
      <c r="D1555" s="153">
        <v>36</v>
      </c>
      <c r="E1555" s="153">
        <v>35</v>
      </c>
      <c r="F1555" s="151">
        <v>42</v>
      </c>
      <c r="G1555" s="151">
        <v>41</v>
      </c>
      <c r="H1555" s="151">
        <v>45</v>
      </c>
      <c r="I1555" s="151">
        <v>44</v>
      </c>
      <c r="J1555" s="172">
        <v>0.9</v>
      </c>
      <c r="K1555" s="154">
        <v>0.972222222222222</v>
      </c>
      <c r="L1555" s="154">
        <v>0.976190476190476</v>
      </c>
      <c r="M1555" s="154">
        <v>0.977777777777778</v>
      </c>
      <c r="N1555" s="207">
        <v>1125</v>
      </c>
      <c r="O1555" s="153">
        <v>1078</v>
      </c>
      <c r="P1555" s="153">
        <v>35</v>
      </c>
      <c r="Q1555" s="151">
        <v>41</v>
      </c>
      <c r="R1555" s="151">
        <v>44</v>
      </c>
      <c r="S1555" s="154">
        <v>0.958222222222222</v>
      </c>
      <c r="T1555" s="154">
        <v>0.972222222222222</v>
      </c>
      <c r="U1555" s="155">
        <v>0.976190476190476</v>
      </c>
      <c r="V1555" s="155">
        <v>0.977777777777778</v>
      </c>
      <c r="W1555" s="173">
        <v>-0.00396825396825395</v>
      </c>
      <c r="X1555" s="158">
        <v>294</v>
      </c>
      <c r="Y1555" s="208">
        <v>287</v>
      </c>
      <c r="Z1555" s="208">
        <v>297</v>
      </c>
      <c r="AA1555" s="208">
        <v>287</v>
      </c>
      <c r="AB1555" s="209">
        <v>0.976190476190476</v>
      </c>
      <c r="AC1555" s="155">
        <v>0.966329966329966</v>
      </c>
      <c r="AD1555" s="173">
        <v>0.00986050986050979</v>
      </c>
    </row>
    <row r="1556" spans="1:30">
      <c r="A1556" s="175" t="s">
        <v>1455</v>
      </c>
      <c r="B1556" s="214" t="s">
        <v>1852</v>
      </c>
      <c r="C1556" s="214" t="s">
        <v>1560</v>
      </c>
      <c r="D1556" s="153">
        <v>19</v>
      </c>
      <c r="E1556" s="153">
        <v>18</v>
      </c>
      <c r="F1556" s="151">
        <v>18</v>
      </c>
      <c r="G1556" s="151">
        <v>18</v>
      </c>
      <c r="H1556" s="151">
        <v>18</v>
      </c>
      <c r="I1556" s="151">
        <v>18</v>
      </c>
      <c r="J1556" s="172">
        <v>0.9</v>
      </c>
      <c r="K1556" s="154">
        <v>0.947368421052632</v>
      </c>
      <c r="L1556" s="154">
        <v>1</v>
      </c>
      <c r="M1556" s="154">
        <v>1</v>
      </c>
      <c r="N1556" s="207">
        <v>502</v>
      </c>
      <c r="O1556" s="153">
        <v>474</v>
      </c>
      <c r="P1556" s="153">
        <v>17</v>
      </c>
      <c r="Q1556" s="151">
        <v>17</v>
      </c>
      <c r="R1556" s="151">
        <v>17</v>
      </c>
      <c r="S1556" s="154">
        <v>0.944223107569721</v>
      </c>
      <c r="T1556" s="154">
        <v>0.894736842105263</v>
      </c>
      <c r="U1556" s="155">
        <v>0.944444444444444</v>
      </c>
      <c r="V1556" s="155">
        <v>0.944444444444444</v>
      </c>
      <c r="W1556" s="173">
        <v>-0.0497076023391813</v>
      </c>
      <c r="X1556" s="158">
        <v>127</v>
      </c>
      <c r="Y1556" s="208">
        <v>118</v>
      </c>
      <c r="Z1556" s="208">
        <v>131</v>
      </c>
      <c r="AA1556" s="208">
        <v>126</v>
      </c>
      <c r="AB1556" s="209">
        <v>0.929133858267717</v>
      </c>
      <c r="AC1556" s="155">
        <v>0.961832061068702</v>
      </c>
      <c r="AD1556" s="173">
        <v>-0.0326982028009858</v>
      </c>
    </row>
    <row r="1557" spans="1:30">
      <c r="A1557" s="175" t="s">
        <v>1455</v>
      </c>
      <c r="B1557" s="214" t="s">
        <v>1853</v>
      </c>
      <c r="C1557" s="214" t="s">
        <v>1561</v>
      </c>
      <c r="D1557" s="153">
        <v>19</v>
      </c>
      <c r="E1557" s="153">
        <v>19</v>
      </c>
      <c r="F1557" s="151">
        <v>23</v>
      </c>
      <c r="G1557" s="151">
        <v>22</v>
      </c>
      <c r="H1557" s="151">
        <v>26</v>
      </c>
      <c r="I1557" s="151">
        <v>26</v>
      </c>
      <c r="J1557" s="172">
        <v>0.9</v>
      </c>
      <c r="K1557" s="154">
        <v>1</v>
      </c>
      <c r="L1557" s="154">
        <v>0.956521739130435</v>
      </c>
      <c r="M1557" s="154">
        <v>1</v>
      </c>
      <c r="N1557" s="207">
        <v>652</v>
      </c>
      <c r="O1557" s="153">
        <v>624</v>
      </c>
      <c r="P1557" s="153">
        <v>18</v>
      </c>
      <c r="Q1557" s="151">
        <v>22</v>
      </c>
      <c r="R1557" s="151">
        <v>25</v>
      </c>
      <c r="S1557" s="154">
        <v>0.957055214723926</v>
      </c>
      <c r="T1557" s="154">
        <v>0.947368421052632</v>
      </c>
      <c r="U1557" s="155">
        <v>0.956521739130435</v>
      </c>
      <c r="V1557" s="155">
        <v>0.961538461538462</v>
      </c>
      <c r="W1557" s="173">
        <v>-0.00915331807780329</v>
      </c>
      <c r="X1557" s="158">
        <v>166</v>
      </c>
      <c r="Y1557" s="208">
        <v>159</v>
      </c>
      <c r="Z1557" s="208">
        <v>173</v>
      </c>
      <c r="AA1557" s="208">
        <v>171</v>
      </c>
      <c r="AB1557" s="209">
        <v>0.957831325301205</v>
      </c>
      <c r="AC1557" s="155">
        <v>0.988439306358382</v>
      </c>
      <c r="AD1557" s="173">
        <v>-0.0306079810571767</v>
      </c>
    </row>
    <row r="1558" spans="1:30">
      <c r="A1558" s="175" t="s">
        <v>1455</v>
      </c>
      <c r="B1558" s="214" t="s">
        <v>1852</v>
      </c>
      <c r="C1558" s="214" t="s">
        <v>1562</v>
      </c>
      <c r="D1558" s="153">
        <v>23</v>
      </c>
      <c r="E1558" s="153">
        <v>23</v>
      </c>
      <c r="F1558" s="151">
        <v>24</v>
      </c>
      <c r="G1558" s="151">
        <v>24</v>
      </c>
      <c r="H1558" s="151">
        <v>25</v>
      </c>
      <c r="I1558" s="151">
        <v>25</v>
      </c>
      <c r="J1558" s="172">
        <v>0.9</v>
      </c>
      <c r="K1558" s="154">
        <v>1</v>
      </c>
      <c r="L1558" s="154">
        <v>1</v>
      </c>
      <c r="M1558" s="154">
        <v>1</v>
      </c>
      <c r="N1558" s="207">
        <v>676</v>
      </c>
      <c r="O1558" s="153">
        <v>671</v>
      </c>
      <c r="P1558" s="153">
        <v>23</v>
      </c>
      <c r="Q1558" s="151">
        <v>24</v>
      </c>
      <c r="R1558" s="151">
        <v>25</v>
      </c>
      <c r="S1558" s="154">
        <v>0.992603550295858</v>
      </c>
      <c r="T1558" s="154">
        <v>1</v>
      </c>
      <c r="U1558" s="155">
        <v>1</v>
      </c>
      <c r="V1558" s="155">
        <v>1</v>
      </c>
      <c r="W1558" s="173">
        <v>0</v>
      </c>
      <c r="X1558" s="158">
        <v>169</v>
      </c>
      <c r="Y1558" s="208">
        <v>166</v>
      </c>
      <c r="Z1558" s="208">
        <v>173</v>
      </c>
      <c r="AA1558" s="208">
        <v>171</v>
      </c>
      <c r="AB1558" s="209">
        <v>0.982248520710059</v>
      </c>
      <c r="AC1558" s="155">
        <v>0.988439306358382</v>
      </c>
      <c r="AD1558" s="173">
        <v>-0.00619078564832232</v>
      </c>
    </row>
    <row r="1559" spans="1:30">
      <c r="A1559" s="175" t="s">
        <v>1455</v>
      </c>
      <c r="B1559" s="214" t="s">
        <v>1852</v>
      </c>
      <c r="C1559" s="214" t="s">
        <v>1563</v>
      </c>
      <c r="D1559" s="153">
        <v>29</v>
      </c>
      <c r="E1559" s="153">
        <v>29</v>
      </c>
      <c r="F1559" s="151">
        <v>33</v>
      </c>
      <c r="G1559" s="151">
        <v>32</v>
      </c>
      <c r="H1559" s="151">
        <v>34</v>
      </c>
      <c r="I1559" s="151">
        <v>34</v>
      </c>
      <c r="J1559" s="172">
        <v>0.9</v>
      </c>
      <c r="K1559" s="154">
        <v>1</v>
      </c>
      <c r="L1559" s="154">
        <v>0.96969696969697</v>
      </c>
      <c r="M1559" s="154">
        <v>1</v>
      </c>
      <c r="N1559" s="207">
        <v>874</v>
      </c>
      <c r="O1559" s="153">
        <v>855</v>
      </c>
      <c r="P1559" s="153">
        <v>29</v>
      </c>
      <c r="Q1559" s="151">
        <v>32</v>
      </c>
      <c r="R1559" s="151">
        <v>32</v>
      </c>
      <c r="S1559" s="154">
        <v>0.978260869565217</v>
      </c>
      <c r="T1559" s="154">
        <v>1</v>
      </c>
      <c r="U1559" s="155">
        <v>0.96969696969697</v>
      </c>
      <c r="V1559" s="155">
        <v>0.941176470588235</v>
      </c>
      <c r="W1559" s="173">
        <v>0.0303030303030303</v>
      </c>
      <c r="X1559" s="158">
        <v>230</v>
      </c>
      <c r="Y1559" s="208">
        <v>225</v>
      </c>
      <c r="Z1559" s="208">
        <v>228</v>
      </c>
      <c r="AA1559" s="208">
        <v>226</v>
      </c>
      <c r="AB1559" s="209">
        <v>0.978260869565217</v>
      </c>
      <c r="AC1559" s="155">
        <v>0.991228070175439</v>
      </c>
      <c r="AD1559" s="173">
        <v>-0.0129672006102212</v>
      </c>
    </row>
    <row r="1560" spans="1:30">
      <c r="A1560" s="175" t="s">
        <v>1455</v>
      </c>
      <c r="B1560" s="214" t="s">
        <v>1852</v>
      </c>
      <c r="C1560" s="214" t="s">
        <v>1564</v>
      </c>
      <c r="D1560" s="153">
        <v>0</v>
      </c>
      <c r="E1560" s="153">
        <v>0</v>
      </c>
      <c r="F1560" s="151">
        <v>0</v>
      </c>
      <c r="G1560" s="151">
        <v>0</v>
      </c>
      <c r="H1560" s="151">
        <v>0</v>
      </c>
      <c r="I1560" s="151">
        <v>0</v>
      </c>
      <c r="J1560" s="172">
        <v>0.9</v>
      </c>
      <c r="K1560" s="154">
        <v>0</v>
      </c>
      <c r="L1560" s="154">
        <v>0</v>
      </c>
      <c r="M1560" s="154">
        <v>0</v>
      </c>
      <c r="N1560" s="207">
        <v>0</v>
      </c>
      <c r="O1560" s="153">
        <v>0</v>
      </c>
      <c r="P1560" s="153">
        <v>0</v>
      </c>
      <c r="Q1560" s="151">
        <v>0</v>
      </c>
      <c r="R1560" s="151">
        <v>0</v>
      </c>
      <c r="S1560" s="154">
        <v>0</v>
      </c>
      <c r="T1560" s="154">
        <v>0</v>
      </c>
      <c r="U1560" s="155">
        <v>0</v>
      </c>
      <c r="V1560" s="155">
        <v>0</v>
      </c>
      <c r="W1560" s="173">
        <v>0</v>
      </c>
      <c r="X1560" s="158">
        <v>0</v>
      </c>
      <c r="Y1560" s="208">
        <v>0</v>
      </c>
      <c r="Z1560" s="208">
        <v>0</v>
      </c>
      <c r="AA1560" s="208">
        <v>0</v>
      </c>
      <c r="AB1560" s="209">
        <v>0</v>
      </c>
      <c r="AC1560" s="155">
        <v>0</v>
      </c>
      <c r="AD1560" s="173">
        <v>0</v>
      </c>
    </row>
    <row r="1561" spans="1:30">
      <c r="A1561" s="175" t="s">
        <v>1455</v>
      </c>
      <c r="B1561" s="214" t="s">
        <v>1852</v>
      </c>
      <c r="C1561" s="214" t="s">
        <v>1565</v>
      </c>
      <c r="D1561" s="153">
        <v>62</v>
      </c>
      <c r="E1561" s="153">
        <v>60</v>
      </c>
      <c r="F1561" s="151">
        <v>62</v>
      </c>
      <c r="G1561" s="151">
        <v>60</v>
      </c>
      <c r="H1561" s="151">
        <v>71</v>
      </c>
      <c r="I1561" s="151">
        <v>70</v>
      </c>
      <c r="J1561" s="172">
        <v>0.9</v>
      </c>
      <c r="K1561" s="154">
        <v>0.967741935483871</v>
      </c>
      <c r="L1561" s="154">
        <v>0.967741935483871</v>
      </c>
      <c r="M1561" s="154">
        <v>0.985915492957746</v>
      </c>
      <c r="N1561" s="207">
        <v>1803</v>
      </c>
      <c r="O1561" s="153">
        <v>1745</v>
      </c>
      <c r="P1561" s="153">
        <v>60</v>
      </c>
      <c r="Q1561" s="151">
        <v>60</v>
      </c>
      <c r="R1561" s="151">
        <v>69</v>
      </c>
      <c r="S1561" s="154">
        <v>0.967831392124237</v>
      </c>
      <c r="T1561" s="154">
        <v>0.967741935483871</v>
      </c>
      <c r="U1561" s="155">
        <v>0.967741935483871</v>
      </c>
      <c r="V1561" s="155">
        <v>0.971830985915493</v>
      </c>
      <c r="W1561" s="173">
        <v>0</v>
      </c>
      <c r="X1561" s="158">
        <v>486</v>
      </c>
      <c r="Y1561" s="208">
        <v>467</v>
      </c>
      <c r="Z1561" s="208">
        <v>473</v>
      </c>
      <c r="AA1561" s="208">
        <v>457</v>
      </c>
      <c r="AB1561" s="209">
        <v>0.960905349794239</v>
      </c>
      <c r="AC1561" s="155">
        <v>0.966173361522199</v>
      </c>
      <c r="AD1561" s="173">
        <v>-0.00526801172795999</v>
      </c>
    </row>
    <row r="1562" spans="1:30">
      <c r="A1562" s="175" t="s">
        <v>1455</v>
      </c>
      <c r="B1562" s="214" t="s">
        <v>1854</v>
      </c>
      <c r="C1562" s="214" t="s">
        <v>1566</v>
      </c>
      <c r="D1562" s="153">
        <v>15</v>
      </c>
      <c r="E1562" s="153">
        <v>13</v>
      </c>
      <c r="F1562" s="151">
        <v>16</v>
      </c>
      <c r="G1562" s="151">
        <v>16</v>
      </c>
      <c r="H1562" s="151">
        <v>16</v>
      </c>
      <c r="I1562" s="151">
        <v>15</v>
      </c>
      <c r="J1562" s="172">
        <v>0.9</v>
      </c>
      <c r="K1562" s="154">
        <v>0.866666666666667</v>
      </c>
      <c r="L1562" s="154">
        <v>1</v>
      </c>
      <c r="M1562" s="154">
        <v>0.9375</v>
      </c>
      <c r="N1562" s="207">
        <v>389</v>
      </c>
      <c r="O1562" s="153">
        <v>368</v>
      </c>
      <c r="P1562" s="153">
        <v>13</v>
      </c>
      <c r="Q1562" s="151">
        <v>16</v>
      </c>
      <c r="R1562" s="151">
        <v>15</v>
      </c>
      <c r="S1562" s="154">
        <v>0.946015424164524</v>
      </c>
      <c r="T1562" s="154">
        <v>0.866666666666667</v>
      </c>
      <c r="U1562" s="155">
        <v>1</v>
      </c>
      <c r="V1562" s="155">
        <v>0.9375</v>
      </c>
      <c r="W1562" s="173">
        <v>-0.133333333333333</v>
      </c>
      <c r="X1562" s="158">
        <v>104</v>
      </c>
      <c r="Y1562" s="208">
        <v>98</v>
      </c>
      <c r="Z1562" s="208">
        <v>99</v>
      </c>
      <c r="AA1562" s="208">
        <v>93</v>
      </c>
      <c r="AB1562" s="209">
        <v>0.942307692307692</v>
      </c>
      <c r="AC1562" s="155">
        <v>0.939393939393939</v>
      </c>
      <c r="AD1562" s="173">
        <v>0.00291375291375284</v>
      </c>
    </row>
    <row r="1563" spans="1:30">
      <c r="A1563" s="175" t="s">
        <v>1455</v>
      </c>
      <c r="B1563" s="214" t="s">
        <v>1852</v>
      </c>
      <c r="C1563" s="214" t="s">
        <v>1567</v>
      </c>
      <c r="D1563" s="153">
        <v>14</v>
      </c>
      <c r="E1563" s="153">
        <v>13</v>
      </c>
      <c r="F1563" s="151">
        <v>13</v>
      </c>
      <c r="G1563" s="151">
        <v>13</v>
      </c>
      <c r="H1563" s="151">
        <v>14</v>
      </c>
      <c r="I1563" s="151">
        <v>13</v>
      </c>
      <c r="J1563" s="172">
        <v>0.9</v>
      </c>
      <c r="K1563" s="154">
        <v>0.928571428571429</v>
      </c>
      <c r="L1563" s="154">
        <v>1</v>
      </c>
      <c r="M1563" s="154">
        <v>0.928571428571429</v>
      </c>
      <c r="N1563" s="207">
        <v>324</v>
      </c>
      <c r="O1563" s="153">
        <v>316</v>
      </c>
      <c r="P1563" s="153">
        <v>13</v>
      </c>
      <c r="Q1563" s="151">
        <v>13</v>
      </c>
      <c r="R1563" s="151">
        <v>13</v>
      </c>
      <c r="S1563" s="154">
        <v>0.975308641975309</v>
      </c>
      <c r="T1563" s="154">
        <v>0.928571428571429</v>
      </c>
      <c r="U1563" s="155">
        <v>1</v>
      </c>
      <c r="V1563" s="155">
        <v>0.928571428571429</v>
      </c>
      <c r="W1563" s="173">
        <v>-0.0714285714285714</v>
      </c>
      <c r="X1563" s="158">
        <v>100</v>
      </c>
      <c r="Y1563" s="208">
        <v>96</v>
      </c>
      <c r="Z1563" s="208">
        <v>75</v>
      </c>
      <c r="AA1563" s="208">
        <v>74</v>
      </c>
      <c r="AB1563" s="209">
        <v>0.96</v>
      </c>
      <c r="AC1563" s="155">
        <v>0.986666666666667</v>
      </c>
      <c r="AD1563" s="173">
        <v>-0.0266666666666667</v>
      </c>
    </row>
    <row r="1564" spans="1:30">
      <c r="A1564" s="175" t="s">
        <v>1455</v>
      </c>
      <c r="B1564" s="214" t="s">
        <v>1854</v>
      </c>
      <c r="C1564" s="214" t="s">
        <v>1568</v>
      </c>
      <c r="D1564" s="153">
        <v>29</v>
      </c>
      <c r="E1564" s="153">
        <v>29</v>
      </c>
      <c r="F1564" s="151">
        <v>29</v>
      </c>
      <c r="G1564" s="151">
        <v>29</v>
      </c>
      <c r="H1564" s="151">
        <v>31</v>
      </c>
      <c r="I1564" s="151">
        <v>31</v>
      </c>
      <c r="J1564" s="172">
        <v>0.9</v>
      </c>
      <c r="K1564" s="154">
        <v>1</v>
      </c>
      <c r="L1564" s="154">
        <v>1</v>
      </c>
      <c r="M1564" s="154">
        <v>1</v>
      </c>
      <c r="N1564" s="207">
        <v>851</v>
      </c>
      <c r="O1564" s="153">
        <v>851</v>
      </c>
      <c r="P1564" s="153">
        <v>29</v>
      </c>
      <c r="Q1564" s="151">
        <v>29</v>
      </c>
      <c r="R1564" s="151">
        <v>31</v>
      </c>
      <c r="S1564" s="154">
        <v>1</v>
      </c>
      <c r="T1564" s="154">
        <v>1</v>
      </c>
      <c r="U1564" s="155">
        <v>1</v>
      </c>
      <c r="V1564" s="155">
        <v>1</v>
      </c>
      <c r="W1564" s="173">
        <v>0</v>
      </c>
      <c r="X1564" s="158">
        <v>205</v>
      </c>
      <c r="Y1564" s="208">
        <v>205</v>
      </c>
      <c r="Z1564" s="208">
        <v>209</v>
      </c>
      <c r="AA1564" s="208">
        <v>209</v>
      </c>
      <c r="AB1564" s="209">
        <v>1</v>
      </c>
      <c r="AC1564" s="155">
        <v>1</v>
      </c>
      <c r="AD1564" s="173">
        <v>0</v>
      </c>
    </row>
    <row r="1565" spans="1:30">
      <c r="A1565" s="175" t="s">
        <v>1455</v>
      </c>
      <c r="B1565" s="214" t="s">
        <v>1852</v>
      </c>
      <c r="C1565" s="214" t="s">
        <v>1569</v>
      </c>
      <c r="D1565" s="153">
        <v>34</v>
      </c>
      <c r="E1565" s="153">
        <v>34</v>
      </c>
      <c r="F1565" s="151">
        <v>33</v>
      </c>
      <c r="G1565" s="151">
        <v>33</v>
      </c>
      <c r="H1565" s="151">
        <v>36</v>
      </c>
      <c r="I1565" s="151">
        <v>36</v>
      </c>
      <c r="J1565" s="172">
        <v>0.9</v>
      </c>
      <c r="K1565" s="154">
        <v>1</v>
      </c>
      <c r="L1565" s="154">
        <v>1</v>
      </c>
      <c r="M1565" s="154">
        <v>1</v>
      </c>
      <c r="N1565" s="207">
        <v>1009</v>
      </c>
      <c r="O1565" s="153">
        <v>997</v>
      </c>
      <c r="P1565" s="153">
        <v>33</v>
      </c>
      <c r="Q1565" s="151">
        <v>33</v>
      </c>
      <c r="R1565" s="151">
        <v>35</v>
      </c>
      <c r="S1565" s="154">
        <v>0.98810703666997</v>
      </c>
      <c r="T1565" s="154">
        <v>0.970588235294118</v>
      </c>
      <c r="U1565" s="155">
        <v>1</v>
      </c>
      <c r="V1565" s="155">
        <v>0.972222222222222</v>
      </c>
      <c r="W1565" s="173">
        <v>-0.0294117647058824</v>
      </c>
      <c r="X1565" s="158">
        <v>257</v>
      </c>
      <c r="Y1565" s="208">
        <v>253</v>
      </c>
      <c r="Z1565" s="208">
        <v>270</v>
      </c>
      <c r="AA1565" s="208">
        <v>267</v>
      </c>
      <c r="AB1565" s="209">
        <v>0.98443579766537</v>
      </c>
      <c r="AC1565" s="155">
        <v>0.988888888888889</v>
      </c>
      <c r="AD1565" s="173">
        <v>-0.00445309122351922</v>
      </c>
    </row>
    <row r="1566" spans="1:30">
      <c r="A1566" s="175" t="s">
        <v>1455</v>
      </c>
      <c r="B1566" s="214" t="s">
        <v>1852</v>
      </c>
      <c r="C1566" s="214" t="s">
        <v>1570</v>
      </c>
      <c r="D1566" s="153">
        <v>40</v>
      </c>
      <c r="E1566" s="153">
        <v>40</v>
      </c>
      <c r="F1566" s="151">
        <v>37</v>
      </c>
      <c r="G1566" s="151">
        <v>36</v>
      </c>
      <c r="H1566" s="151">
        <v>36</v>
      </c>
      <c r="I1566" s="151">
        <v>35</v>
      </c>
      <c r="J1566" s="172">
        <v>0.9</v>
      </c>
      <c r="K1566" s="154">
        <v>1</v>
      </c>
      <c r="L1566" s="154">
        <v>0.972972972972973</v>
      </c>
      <c r="M1566" s="154">
        <v>0.972222222222222</v>
      </c>
      <c r="N1566" s="207">
        <v>1004</v>
      </c>
      <c r="O1566" s="153">
        <v>972</v>
      </c>
      <c r="P1566" s="153">
        <v>38</v>
      </c>
      <c r="Q1566" s="151">
        <v>35</v>
      </c>
      <c r="R1566" s="151">
        <v>35</v>
      </c>
      <c r="S1566" s="154">
        <v>0.968127490039841</v>
      </c>
      <c r="T1566" s="154">
        <v>0.95</v>
      </c>
      <c r="U1566" s="155">
        <v>0.945945945945946</v>
      </c>
      <c r="V1566" s="155">
        <v>0.972222222222222</v>
      </c>
      <c r="W1566" s="173">
        <v>0.00405405405405401</v>
      </c>
      <c r="X1566" s="158">
        <v>272</v>
      </c>
      <c r="Y1566" s="208">
        <v>262</v>
      </c>
      <c r="Z1566" s="208">
        <v>268</v>
      </c>
      <c r="AA1566" s="208">
        <v>256</v>
      </c>
      <c r="AB1566" s="209">
        <v>0.963235294117647</v>
      </c>
      <c r="AC1566" s="155">
        <v>0.955223880597015</v>
      </c>
      <c r="AD1566" s="173">
        <v>0.00801141352063217</v>
      </c>
    </row>
    <row r="1567" spans="1:30">
      <c r="A1567" s="175" t="s">
        <v>1455</v>
      </c>
      <c r="B1567" s="214" t="s">
        <v>1852</v>
      </c>
      <c r="C1567" s="214" t="s">
        <v>1571</v>
      </c>
      <c r="D1567" s="153">
        <v>17</v>
      </c>
      <c r="E1567" s="153">
        <v>17</v>
      </c>
      <c r="F1567" s="151">
        <v>18</v>
      </c>
      <c r="G1567" s="151">
        <v>18</v>
      </c>
      <c r="H1567" s="151">
        <v>19</v>
      </c>
      <c r="I1567" s="151">
        <v>19</v>
      </c>
      <c r="J1567" s="172">
        <v>0.9</v>
      </c>
      <c r="K1567" s="154">
        <v>1</v>
      </c>
      <c r="L1567" s="154">
        <v>1</v>
      </c>
      <c r="M1567" s="154">
        <v>1</v>
      </c>
      <c r="N1567" s="207">
        <v>506</v>
      </c>
      <c r="O1567" s="153">
        <v>500</v>
      </c>
      <c r="P1567" s="153">
        <v>17</v>
      </c>
      <c r="Q1567" s="151">
        <v>18</v>
      </c>
      <c r="R1567" s="151">
        <v>19</v>
      </c>
      <c r="S1567" s="154">
        <v>0.988142292490119</v>
      </c>
      <c r="T1567" s="154">
        <v>1</v>
      </c>
      <c r="U1567" s="155">
        <v>1</v>
      </c>
      <c r="V1567" s="155">
        <v>1</v>
      </c>
      <c r="W1567" s="173">
        <v>0</v>
      </c>
      <c r="X1567" s="158">
        <v>124</v>
      </c>
      <c r="Y1567" s="208">
        <v>124</v>
      </c>
      <c r="Z1567" s="208">
        <v>126</v>
      </c>
      <c r="AA1567" s="208">
        <v>125</v>
      </c>
      <c r="AB1567" s="209">
        <v>1</v>
      </c>
      <c r="AC1567" s="155">
        <v>0.992063492063492</v>
      </c>
      <c r="AD1567" s="173">
        <v>0.00793650793650791</v>
      </c>
    </row>
    <row r="1568" spans="1:30">
      <c r="A1568" s="175" t="s">
        <v>1455</v>
      </c>
      <c r="B1568" s="214" t="s">
        <v>1854</v>
      </c>
      <c r="C1568" s="214" t="s">
        <v>1572</v>
      </c>
      <c r="D1568" s="153">
        <v>31</v>
      </c>
      <c r="E1568" s="153">
        <v>27</v>
      </c>
      <c r="F1568" s="151">
        <v>31</v>
      </c>
      <c r="G1568" s="151">
        <v>26</v>
      </c>
      <c r="H1568" s="151">
        <v>30</v>
      </c>
      <c r="I1568" s="151">
        <v>28</v>
      </c>
      <c r="J1568" s="172">
        <v>0.9</v>
      </c>
      <c r="K1568" s="154">
        <v>0.870967741935484</v>
      </c>
      <c r="L1568" s="154">
        <v>0.838709677419355</v>
      </c>
      <c r="M1568" s="154">
        <v>0.933333333333333</v>
      </c>
      <c r="N1568" s="207">
        <v>900</v>
      </c>
      <c r="O1568" s="153">
        <v>742</v>
      </c>
      <c r="P1568" s="153">
        <v>26</v>
      </c>
      <c r="Q1568" s="151">
        <v>25</v>
      </c>
      <c r="R1568" s="151">
        <v>25</v>
      </c>
      <c r="S1568" s="154">
        <v>0.824444444444444</v>
      </c>
      <c r="T1568" s="154">
        <v>0.838709677419355</v>
      </c>
      <c r="U1568" s="155">
        <v>0.806451612903226</v>
      </c>
      <c r="V1568" s="155">
        <v>0.833333333333333</v>
      </c>
      <c r="W1568" s="173">
        <v>0.0322580645161291</v>
      </c>
      <c r="X1568" s="158">
        <v>225</v>
      </c>
      <c r="Y1568" s="208">
        <v>182</v>
      </c>
      <c r="Z1568" s="208">
        <v>234</v>
      </c>
      <c r="AA1568" s="208">
        <v>197</v>
      </c>
      <c r="AB1568" s="209">
        <v>0.808888888888889</v>
      </c>
      <c r="AC1568" s="155">
        <v>0.841880341880342</v>
      </c>
      <c r="AD1568" s="173">
        <v>-0.032991452991453</v>
      </c>
    </row>
    <row r="1569" spans="1:30">
      <c r="A1569" s="175" t="s">
        <v>1455</v>
      </c>
      <c r="B1569" s="214" t="s">
        <v>1853</v>
      </c>
      <c r="C1569" s="214" t="s">
        <v>1573</v>
      </c>
      <c r="D1569" s="153">
        <v>0</v>
      </c>
      <c r="E1569" s="153">
        <v>0</v>
      </c>
      <c r="F1569" s="151">
        <v>0</v>
      </c>
      <c r="G1569" s="151">
        <v>0</v>
      </c>
      <c r="H1569" s="151">
        <v>0</v>
      </c>
      <c r="I1569" s="151">
        <v>0</v>
      </c>
      <c r="J1569" s="172">
        <v>0.9</v>
      </c>
      <c r="K1569" s="154">
        <v>0</v>
      </c>
      <c r="L1569" s="154">
        <v>0</v>
      </c>
      <c r="M1569" s="154">
        <v>0</v>
      </c>
      <c r="N1569" s="207">
        <v>0</v>
      </c>
      <c r="O1569" s="153">
        <v>0</v>
      </c>
      <c r="P1569" s="153">
        <v>0</v>
      </c>
      <c r="Q1569" s="151">
        <v>0</v>
      </c>
      <c r="R1569" s="151">
        <v>0</v>
      </c>
      <c r="S1569" s="154">
        <v>0</v>
      </c>
      <c r="T1569" s="154">
        <v>0</v>
      </c>
      <c r="U1569" s="155">
        <v>0</v>
      </c>
      <c r="V1569" s="155">
        <v>0</v>
      </c>
      <c r="W1569" s="173">
        <v>0</v>
      </c>
      <c r="X1569" s="158">
        <v>0</v>
      </c>
      <c r="Y1569" s="208">
        <v>0</v>
      </c>
      <c r="Z1569" s="208">
        <v>0</v>
      </c>
      <c r="AA1569" s="208">
        <v>0</v>
      </c>
      <c r="AB1569" s="209">
        <v>0</v>
      </c>
      <c r="AC1569" s="155">
        <v>0</v>
      </c>
      <c r="AD1569" s="173">
        <v>0</v>
      </c>
    </row>
    <row r="1570" spans="1:30">
      <c r="A1570" s="175" t="s">
        <v>1455</v>
      </c>
      <c r="B1570" s="214" t="s">
        <v>1854</v>
      </c>
      <c r="C1570" s="214" t="s">
        <v>1574</v>
      </c>
      <c r="D1570" s="153">
        <v>0</v>
      </c>
      <c r="E1570" s="153">
        <v>0</v>
      </c>
      <c r="F1570" s="151">
        <v>0</v>
      </c>
      <c r="G1570" s="151">
        <v>0</v>
      </c>
      <c r="H1570" s="151">
        <v>0</v>
      </c>
      <c r="I1570" s="151">
        <v>0</v>
      </c>
      <c r="J1570" s="172">
        <v>0.9</v>
      </c>
      <c r="K1570" s="154">
        <v>0</v>
      </c>
      <c r="L1570" s="154">
        <v>0</v>
      </c>
      <c r="M1570" s="154">
        <v>0</v>
      </c>
      <c r="N1570" s="207">
        <v>0</v>
      </c>
      <c r="O1570" s="153">
        <v>0</v>
      </c>
      <c r="P1570" s="153">
        <v>0</v>
      </c>
      <c r="Q1570" s="151">
        <v>0</v>
      </c>
      <c r="R1570" s="151">
        <v>0</v>
      </c>
      <c r="S1570" s="154">
        <v>0</v>
      </c>
      <c r="T1570" s="154">
        <v>0</v>
      </c>
      <c r="U1570" s="155">
        <v>0</v>
      </c>
      <c r="V1570" s="155">
        <v>0</v>
      </c>
      <c r="W1570" s="173">
        <v>0</v>
      </c>
      <c r="X1570" s="158">
        <v>0</v>
      </c>
      <c r="Y1570" s="208">
        <v>0</v>
      </c>
      <c r="Z1570" s="208">
        <v>0</v>
      </c>
      <c r="AA1570" s="208">
        <v>0</v>
      </c>
      <c r="AB1570" s="209">
        <v>0</v>
      </c>
      <c r="AC1570" s="155">
        <v>0</v>
      </c>
      <c r="AD1570" s="173">
        <v>0</v>
      </c>
    </row>
    <row r="1571" spans="1:30">
      <c r="A1571" s="175" t="s">
        <v>1455</v>
      </c>
      <c r="B1571" s="214" t="s">
        <v>1854</v>
      </c>
      <c r="C1571" s="214" t="s">
        <v>1575</v>
      </c>
      <c r="D1571" s="153">
        <v>0</v>
      </c>
      <c r="E1571" s="153">
        <v>0</v>
      </c>
      <c r="F1571" s="151">
        <v>0</v>
      </c>
      <c r="G1571" s="151">
        <v>0</v>
      </c>
      <c r="H1571" s="151">
        <v>0</v>
      </c>
      <c r="I1571" s="151">
        <v>0</v>
      </c>
      <c r="J1571" s="172">
        <v>0.9</v>
      </c>
      <c r="K1571" s="154">
        <v>0</v>
      </c>
      <c r="L1571" s="154">
        <v>0</v>
      </c>
      <c r="M1571" s="154">
        <v>0</v>
      </c>
      <c r="N1571" s="207">
        <v>0</v>
      </c>
      <c r="O1571" s="153">
        <v>0</v>
      </c>
      <c r="P1571" s="153">
        <v>0</v>
      </c>
      <c r="Q1571" s="151">
        <v>0</v>
      </c>
      <c r="R1571" s="151">
        <v>0</v>
      </c>
      <c r="S1571" s="154">
        <v>0</v>
      </c>
      <c r="T1571" s="154">
        <v>0</v>
      </c>
      <c r="U1571" s="155">
        <v>0</v>
      </c>
      <c r="V1571" s="155">
        <v>0</v>
      </c>
      <c r="W1571" s="173">
        <v>0</v>
      </c>
      <c r="X1571" s="158">
        <v>0</v>
      </c>
      <c r="Y1571" s="208">
        <v>0</v>
      </c>
      <c r="Z1571" s="208">
        <v>0</v>
      </c>
      <c r="AA1571" s="208">
        <v>0</v>
      </c>
      <c r="AB1571" s="209">
        <v>0</v>
      </c>
      <c r="AC1571" s="155">
        <v>0</v>
      </c>
      <c r="AD1571" s="173">
        <v>0</v>
      </c>
    </row>
    <row r="1572" spans="1:30">
      <c r="A1572" s="175" t="s">
        <v>1455</v>
      </c>
      <c r="B1572" s="214" t="s">
        <v>1854</v>
      </c>
      <c r="C1572" s="214" t="s">
        <v>1576</v>
      </c>
      <c r="D1572" s="153">
        <v>36</v>
      </c>
      <c r="E1572" s="153">
        <v>36</v>
      </c>
      <c r="F1572" s="151">
        <v>38</v>
      </c>
      <c r="G1572" s="151">
        <v>35</v>
      </c>
      <c r="H1572" s="151">
        <v>36</v>
      </c>
      <c r="I1572" s="151">
        <v>33</v>
      </c>
      <c r="J1572" s="172">
        <v>0.9</v>
      </c>
      <c r="K1572" s="154">
        <v>1</v>
      </c>
      <c r="L1572" s="154">
        <v>0.921052631578947</v>
      </c>
      <c r="M1572" s="154">
        <v>0.916666666666667</v>
      </c>
      <c r="N1572" s="207">
        <v>964</v>
      </c>
      <c r="O1572" s="153">
        <v>896</v>
      </c>
      <c r="P1572" s="153">
        <v>36</v>
      </c>
      <c r="Q1572" s="151">
        <v>35</v>
      </c>
      <c r="R1572" s="151">
        <v>32</v>
      </c>
      <c r="S1572" s="154">
        <v>0.929460580912863</v>
      </c>
      <c r="T1572" s="154">
        <v>1</v>
      </c>
      <c r="U1572" s="155">
        <v>0.921052631578947</v>
      </c>
      <c r="V1572" s="155">
        <v>0.888888888888889</v>
      </c>
      <c r="W1572" s="173">
        <v>0.0789473684210527</v>
      </c>
      <c r="X1572" s="158">
        <v>252</v>
      </c>
      <c r="Y1572" s="208">
        <v>240</v>
      </c>
      <c r="Z1572" s="208">
        <v>256</v>
      </c>
      <c r="AA1572" s="208">
        <v>241</v>
      </c>
      <c r="AB1572" s="209">
        <v>0.952380952380952</v>
      </c>
      <c r="AC1572" s="155">
        <v>0.94140625</v>
      </c>
      <c r="AD1572" s="173">
        <v>0.0109747023809523</v>
      </c>
    </row>
    <row r="1573" spans="1:30">
      <c r="A1573" s="175" t="s">
        <v>1455</v>
      </c>
      <c r="B1573" s="214" t="s">
        <v>1854</v>
      </c>
      <c r="C1573" s="214" t="s">
        <v>1577</v>
      </c>
      <c r="D1573" s="153">
        <v>26</v>
      </c>
      <c r="E1573" s="153">
        <v>25</v>
      </c>
      <c r="F1573" s="151">
        <v>29</v>
      </c>
      <c r="G1573" s="151">
        <v>25</v>
      </c>
      <c r="H1573" s="151">
        <v>32</v>
      </c>
      <c r="I1573" s="151">
        <v>29</v>
      </c>
      <c r="J1573" s="172">
        <v>0.9</v>
      </c>
      <c r="K1573" s="154">
        <v>0.961538461538462</v>
      </c>
      <c r="L1573" s="154">
        <v>0.862068965517241</v>
      </c>
      <c r="M1573" s="154">
        <v>0.90625</v>
      </c>
      <c r="N1573" s="207">
        <v>799</v>
      </c>
      <c r="O1573" s="153">
        <v>685</v>
      </c>
      <c r="P1573" s="153">
        <v>25</v>
      </c>
      <c r="Q1573" s="151">
        <v>23</v>
      </c>
      <c r="R1573" s="151">
        <v>28</v>
      </c>
      <c r="S1573" s="154">
        <v>0.857321652065081</v>
      </c>
      <c r="T1573" s="154">
        <v>0.961538461538462</v>
      </c>
      <c r="U1573" s="155">
        <v>0.793103448275862</v>
      </c>
      <c r="V1573" s="155">
        <v>0.875</v>
      </c>
      <c r="W1573" s="173">
        <v>0.168435013262599</v>
      </c>
      <c r="X1573" s="158">
        <v>201</v>
      </c>
      <c r="Y1573" s="208">
        <v>175</v>
      </c>
      <c r="Z1573" s="208">
        <v>203</v>
      </c>
      <c r="AA1573" s="208">
        <v>175</v>
      </c>
      <c r="AB1573" s="209">
        <v>0.870646766169154</v>
      </c>
      <c r="AC1573" s="155">
        <v>0.862068965517241</v>
      </c>
      <c r="AD1573" s="173">
        <v>0.00857780065191294</v>
      </c>
    </row>
    <row r="1574" spans="1:30">
      <c r="A1574" s="175" t="s">
        <v>1455</v>
      </c>
      <c r="B1574" s="214" t="s">
        <v>1852</v>
      </c>
      <c r="C1574" s="214" t="s">
        <v>1578</v>
      </c>
      <c r="D1574" s="153">
        <v>18</v>
      </c>
      <c r="E1574" s="153">
        <v>18</v>
      </c>
      <c r="F1574" s="151">
        <v>18</v>
      </c>
      <c r="G1574" s="151">
        <v>18</v>
      </c>
      <c r="H1574" s="151">
        <v>18</v>
      </c>
      <c r="I1574" s="151">
        <v>18</v>
      </c>
      <c r="J1574" s="172">
        <v>0.9</v>
      </c>
      <c r="K1574" s="154">
        <v>1</v>
      </c>
      <c r="L1574" s="154">
        <v>1</v>
      </c>
      <c r="M1574" s="154">
        <v>1</v>
      </c>
      <c r="N1574" s="207">
        <v>482</v>
      </c>
      <c r="O1574" s="153">
        <v>482</v>
      </c>
      <c r="P1574" s="153">
        <v>18</v>
      </c>
      <c r="Q1574" s="151">
        <v>18</v>
      </c>
      <c r="R1574" s="151">
        <v>18</v>
      </c>
      <c r="S1574" s="154">
        <v>1</v>
      </c>
      <c r="T1574" s="154">
        <v>1</v>
      </c>
      <c r="U1574" s="155">
        <v>1</v>
      </c>
      <c r="V1574" s="155">
        <v>1</v>
      </c>
      <c r="W1574" s="173">
        <v>0</v>
      </c>
      <c r="X1574" s="158">
        <v>128</v>
      </c>
      <c r="Y1574" s="208">
        <v>128</v>
      </c>
      <c r="Z1574" s="208">
        <v>123</v>
      </c>
      <c r="AA1574" s="208">
        <v>123</v>
      </c>
      <c r="AB1574" s="209">
        <v>1</v>
      </c>
      <c r="AC1574" s="155">
        <v>1</v>
      </c>
      <c r="AD1574" s="173">
        <v>0</v>
      </c>
    </row>
    <row r="1575" spans="1:30">
      <c r="A1575" s="175" t="s">
        <v>1455</v>
      </c>
      <c r="B1575" s="214" t="s">
        <v>1855</v>
      </c>
      <c r="C1575" s="214" t="s">
        <v>1579</v>
      </c>
      <c r="D1575" s="153">
        <v>21</v>
      </c>
      <c r="E1575" s="153">
        <v>21</v>
      </c>
      <c r="F1575" s="151">
        <v>24</v>
      </c>
      <c r="G1575" s="151">
        <v>23</v>
      </c>
      <c r="H1575" s="151">
        <v>25</v>
      </c>
      <c r="I1575" s="151">
        <v>25</v>
      </c>
      <c r="J1575" s="172">
        <v>0.9</v>
      </c>
      <c r="K1575" s="154">
        <v>1</v>
      </c>
      <c r="L1575" s="154">
        <v>0.958333333333333</v>
      </c>
      <c r="M1575" s="154">
        <v>1</v>
      </c>
      <c r="N1575" s="207">
        <v>695</v>
      </c>
      <c r="O1575" s="153">
        <v>667</v>
      </c>
      <c r="P1575" s="153">
        <v>20</v>
      </c>
      <c r="Q1575" s="151">
        <v>23</v>
      </c>
      <c r="R1575" s="151">
        <v>25</v>
      </c>
      <c r="S1575" s="154">
        <v>0.959712230215827</v>
      </c>
      <c r="T1575" s="154">
        <v>0.952380952380952</v>
      </c>
      <c r="U1575" s="155">
        <v>0.958333333333333</v>
      </c>
      <c r="V1575" s="155">
        <v>1</v>
      </c>
      <c r="W1575" s="173">
        <v>-0.00595238095238104</v>
      </c>
      <c r="X1575" s="158">
        <v>174</v>
      </c>
      <c r="Y1575" s="208">
        <v>164</v>
      </c>
      <c r="Z1575" s="208">
        <v>177</v>
      </c>
      <c r="AA1575" s="208">
        <v>167</v>
      </c>
      <c r="AB1575" s="209">
        <v>0.942528735632184</v>
      </c>
      <c r="AC1575" s="155">
        <v>0.943502824858757</v>
      </c>
      <c r="AD1575" s="173">
        <v>-0.00097408922657316</v>
      </c>
    </row>
    <row r="1576" spans="1:30">
      <c r="A1576" s="175" t="s">
        <v>1455</v>
      </c>
      <c r="B1576" s="214" t="s">
        <v>1853</v>
      </c>
      <c r="C1576" s="214" t="s">
        <v>1580</v>
      </c>
      <c r="D1576" s="153">
        <v>23</v>
      </c>
      <c r="E1576" s="153">
        <v>22</v>
      </c>
      <c r="F1576" s="151">
        <v>28</v>
      </c>
      <c r="G1576" s="151">
        <v>28</v>
      </c>
      <c r="H1576" s="151">
        <v>29</v>
      </c>
      <c r="I1576" s="151">
        <v>29</v>
      </c>
      <c r="J1576" s="172">
        <v>0.9</v>
      </c>
      <c r="K1576" s="154">
        <v>0.956521739130435</v>
      </c>
      <c r="L1576" s="154">
        <v>1</v>
      </c>
      <c r="M1576" s="154">
        <v>1</v>
      </c>
      <c r="N1576" s="207">
        <v>688</v>
      </c>
      <c r="O1576" s="153">
        <v>675</v>
      </c>
      <c r="P1576" s="153">
        <v>22</v>
      </c>
      <c r="Q1576" s="151">
        <v>28</v>
      </c>
      <c r="R1576" s="151">
        <v>29</v>
      </c>
      <c r="S1576" s="154">
        <v>0.981104651162791</v>
      </c>
      <c r="T1576" s="154">
        <v>0.956521739130435</v>
      </c>
      <c r="U1576" s="155">
        <v>1</v>
      </c>
      <c r="V1576" s="155">
        <v>1</v>
      </c>
      <c r="W1576" s="173">
        <v>-0.0434782608695652</v>
      </c>
      <c r="X1576" s="158">
        <v>184</v>
      </c>
      <c r="Y1576" s="208">
        <v>182</v>
      </c>
      <c r="Z1576" s="208">
        <v>180</v>
      </c>
      <c r="AA1576" s="208">
        <v>179</v>
      </c>
      <c r="AB1576" s="209">
        <v>0.989130434782609</v>
      </c>
      <c r="AC1576" s="155">
        <v>0.994444444444444</v>
      </c>
      <c r="AD1576" s="173">
        <v>-0.00531400966183582</v>
      </c>
    </row>
    <row r="1577" spans="1:30">
      <c r="A1577" s="175" t="s">
        <v>1455</v>
      </c>
      <c r="B1577" s="214" t="s">
        <v>1852</v>
      </c>
      <c r="C1577" s="214" t="s">
        <v>1581</v>
      </c>
      <c r="D1577" s="153">
        <v>17</v>
      </c>
      <c r="E1577" s="153">
        <v>17</v>
      </c>
      <c r="F1577" s="151">
        <v>16</v>
      </c>
      <c r="G1577" s="151">
        <v>16</v>
      </c>
      <c r="H1577" s="151">
        <v>16</v>
      </c>
      <c r="I1577" s="151">
        <v>16</v>
      </c>
      <c r="J1577" s="172">
        <v>0.9</v>
      </c>
      <c r="K1577" s="154">
        <v>1</v>
      </c>
      <c r="L1577" s="154">
        <v>1</v>
      </c>
      <c r="M1577" s="154">
        <v>1</v>
      </c>
      <c r="N1577" s="207">
        <v>487</v>
      </c>
      <c r="O1577" s="153">
        <v>487</v>
      </c>
      <c r="P1577" s="153">
        <v>17</v>
      </c>
      <c r="Q1577" s="151">
        <v>16</v>
      </c>
      <c r="R1577" s="151">
        <v>16</v>
      </c>
      <c r="S1577" s="154">
        <v>1</v>
      </c>
      <c r="T1577" s="154">
        <v>1</v>
      </c>
      <c r="U1577" s="155">
        <v>1</v>
      </c>
      <c r="V1577" s="155">
        <v>1</v>
      </c>
      <c r="W1577" s="173">
        <v>0</v>
      </c>
      <c r="X1577" s="158">
        <v>119</v>
      </c>
      <c r="Y1577" s="208">
        <v>119</v>
      </c>
      <c r="Z1577" s="208">
        <v>122</v>
      </c>
      <c r="AA1577" s="208">
        <v>122</v>
      </c>
      <c r="AB1577" s="209">
        <v>1</v>
      </c>
      <c r="AC1577" s="155">
        <v>1</v>
      </c>
      <c r="AD1577" s="173">
        <v>0</v>
      </c>
    </row>
    <row r="1578" spans="1:30">
      <c r="A1578" s="175" t="s">
        <v>1455</v>
      </c>
      <c r="B1578" s="214" t="s">
        <v>1852</v>
      </c>
      <c r="C1578" s="214" t="s">
        <v>1582</v>
      </c>
      <c r="D1578" s="153">
        <v>24</v>
      </c>
      <c r="E1578" s="153">
        <v>23</v>
      </c>
      <c r="F1578" s="151">
        <v>26</v>
      </c>
      <c r="G1578" s="151">
        <v>25</v>
      </c>
      <c r="H1578" s="151">
        <v>28</v>
      </c>
      <c r="I1578" s="151">
        <v>28</v>
      </c>
      <c r="J1578" s="172">
        <v>0.9</v>
      </c>
      <c r="K1578" s="154">
        <v>0.958333333333333</v>
      </c>
      <c r="L1578" s="154">
        <v>0.961538461538462</v>
      </c>
      <c r="M1578" s="154">
        <v>1</v>
      </c>
      <c r="N1578" s="207">
        <v>670</v>
      </c>
      <c r="O1578" s="153">
        <v>606</v>
      </c>
      <c r="P1578" s="153">
        <v>22</v>
      </c>
      <c r="Q1578" s="151">
        <v>23</v>
      </c>
      <c r="R1578" s="151">
        <v>25</v>
      </c>
      <c r="S1578" s="154">
        <v>0.904477611940299</v>
      </c>
      <c r="T1578" s="154">
        <v>0.916666666666667</v>
      </c>
      <c r="U1578" s="155">
        <v>0.884615384615385</v>
      </c>
      <c r="V1578" s="155">
        <v>0.892857142857143</v>
      </c>
      <c r="W1578" s="173">
        <v>0.032051282051282</v>
      </c>
      <c r="X1578" s="158">
        <v>179</v>
      </c>
      <c r="Y1578" s="208">
        <v>162</v>
      </c>
      <c r="Z1578" s="208">
        <v>172</v>
      </c>
      <c r="AA1578" s="208">
        <v>155</v>
      </c>
      <c r="AB1578" s="209">
        <v>0.905027932960894</v>
      </c>
      <c r="AC1578" s="155">
        <v>0.901162790697674</v>
      </c>
      <c r="AD1578" s="173">
        <v>0.00386514226321943</v>
      </c>
    </row>
    <row r="1579" spans="1:30">
      <c r="A1579" s="175" t="s">
        <v>1455</v>
      </c>
      <c r="B1579" s="214" t="s">
        <v>1852</v>
      </c>
      <c r="C1579" s="214" t="s">
        <v>1583</v>
      </c>
      <c r="D1579" s="153">
        <v>17</v>
      </c>
      <c r="E1579" s="153">
        <v>17</v>
      </c>
      <c r="F1579" s="151">
        <v>18</v>
      </c>
      <c r="G1579" s="151">
        <v>17</v>
      </c>
      <c r="H1579" s="151">
        <v>18</v>
      </c>
      <c r="I1579" s="151">
        <v>17</v>
      </c>
      <c r="J1579" s="172">
        <v>0.9</v>
      </c>
      <c r="K1579" s="154">
        <v>1</v>
      </c>
      <c r="L1579" s="154">
        <v>0.944444444444444</v>
      </c>
      <c r="M1579" s="154">
        <v>0.944444444444444</v>
      </c>
      <c r="N1579" s="207">
        <v>468</v>
      </c>
      <c r="O1579" s="153">
        <v>451</v>
      </c>
      <c r="P1579" s="153">
        <v>17</v>
      </c>
      <c r="Q1579" s="151">
        <v>16</v>
      </c>
      <c r="R1579" s="151">
        <v>17</v>
      </c>
      <c r="S1579" s="154">
        <v>0.963675213675214</v>
      </c>
      <c r="T1579" s="154">
        <v>1</v>
      </c>
      <c r="U1579" s="155">
        <v>0.888888888888889</v>
      </c>
      <c r="V1579" s="155">
        <v>0.944444444444444</v>
      </c>
      <c r="W1579" s="173">
        <v>0.111111111111111</v>
      </c>
      <c r="X1579" s="158">
        <v>126</v>
      </c>
      <c r="Y1579" s="208">
        <v>122</v>
      </c>
      <c r="Z1579" s="208">
        <v>123</v>
      </c>
      <c r="AA1579" s="208">
        <v>118</v>
      </c>
      <c r="AB1579" s="209">
        <v>0.968253968253968</v>
      </c>
      <c r="AC1579" s="155">
        <v>0.959349593495935</v>
      </c>
      <c r="AD1579" s="173">
        <v>0.0089043747580333</v>
      </c>
    </row>
    <row r="1580" spans="1:30">
      <c r="A1580" s="175" t="s">
        <v>1455</v>
      </c>
      <c r="B1580" s="214" t="s">
        <v>1852</v>
      </c>
      <c r="C1580" s="214" t="s">
        <v>1584</v>
      </c>
      <c r="D1580" s="153">
        <v>31</v>
      </c>
      <c r="E1580" s="153">
        <v>31</v>
      </c>
      <c r="F1580" s="151">
        <v>34</v>
      </c>
      <c r="G1580" s="151">
        <v>32</v>
      </c>
      <c r="H1580" s="151">
        <v>34</v>
      </c>
      <c r="I1580" s="151">
        <v>33</v>
      </c>
      <c r="J1580" s="172">
        <v>0.9</v>
      </c>
      <c r="K1580" s="154">
        <v>1</v>
      </c>
      <c r="L1580" s="154">
        <v>0.941176470588235</v>
      </c>
      <c r="M1580" s="154">
        <v>0.970588235294118</v>
      </c>
      <c r="N1580" s="207">
        <v>969</v>
      </c>
      <c r="O1580" s="153">
        <v>950</v>
      </c>
      <c r="P1580" s="153">
        <v>31</v>
      </c>
      <c r="Q1580" s="151">
        <v>32</v>
      </c>
      <c r="R1580" s="151">
        <v>33</v>
      </c>
      <c r="S1580" s="154">
        <v>0.980392156862745</v>
      </c>
      <c r="T1580" s="154">
        <v>1</v>
      </c>
      <c r="U1580" s="155">
        <v>0.941176470588235</v>
      </c>
      <c r="V1580" s="155">
        <v>0.970588235294118</v>
      </c>
      <c r="W1580" s="173">
        <v>0.0588235294117647</v>
      </c>
      <c r="X1580" s="158">
        <v>248</v>
      </c>
      <c r="Y1580" s="208">
        <v>242</v>
      </c>
      <c r="Z1580" s="208">
        <v>246</v>
      </c>
      <c r="AA1580" s="208">
        <v>244</v>
      </c>
      <c r="AB1580" s="209">
        <v>0.975806451612903</v>
      </c>
      <c r="AC1580" s="155">
        <v>0.991869918699187</v>
      </c>
      <c r="AD1580" s="173">
        <v>-0.0160634670862837</v>
      </c>
    </row>
    <row r="1581" spans="1:30">
      <c r="A1581" s="175" t="s">
        <v>1455</v>
      </c>
      <c r="B1581" s="214" t="s">
        <v>1852</v>
      </c>
      <c r="C1581" s="214" t="s">
        <v>1585</v>
      </c>
      <c r="D1581" s="153">
        <v>0</v>
      </c>
      <c r="E1581" s="153">
        <v>0</v>
      </c>
      <c r="F1581" s="151">
        <v>0</v>
      </c>
      <c r="G1581" s="151">
        <v>0</v>
      </c>
      <c r="H1581" s="151">
        <v>0</v>
      </c>
      <c r="I1581" s="151">
        <v>0</v>
      </c>
      <c r="J1581" s="172">
        <v>0.9</v>
      </c>
      <c r="K1581" s="154">
        <v>0</v>
      </c>
      <c r="L1581" s="154">
        <v>0</v>
      </c>
      <c r="M1581" s="154">
        <v>0</v>
      </c>
      <c r="N1581" s="207">
        <v>0</v>
      </c>
      <c r="O1581" s="153">
        <v>0</v>
      </c>
      <c r="P1581" s="153">
        <v>0</v>
      </c>
      <c r="Q1581" s="151">
        <v>0</v>
      </c>
      <c r="R1581" s="151">
        <v>0</v>
      </c>
      <c r="S1581" s="154">
        <v>0</v>
      </c>
      <c r="T1581" s="154">
        <v>0</v>
      </c>
      <c r="U1581" s="155">
        <v>0</v>
      </c>
      <c r="V1581" s="155">
        <v>0</v>
      </c>
      <c r="W1581" s="173">
        <v>0</v>
      </c>
      <c r="X1581" s="158">
        <v>0</v>
      </c>
      <c r="Y1581" s="208">
        <v>0</v>
      </c>
      <c r="Z1581" s="208">
        <v>0</v>
      </c>
      <c r="AA1581" s="208">
        <v>0</v>
      </c>
      <c r="AB1581" s="209">
        <v>0</v>
      </c>
      <c r="AC1581" s="155">
        <v>0</v>
      </c>
      <c r="AD1581" s="173">
        <v>0</v>
      </c>
    </row>
    <row r="1582" spans="1:30">
      <c r="A1582" s="175" t="s">
        <v>1455</v>
      </c>
      <c r="B1582" s="214" t="s">
        <v>1855</v>
      </c>
      <c r="C1582" s="214" t="s">
        <v>1586</v>
      </c>
      <c r="D1582" s="153">
        <v>20</v>
      </c>
      <c r="E1582" s="153">
        <v>20</v>
      </c>
      <c r="F1582" s="151">
        <v>19</v>
      </c>
      <c r="G1582" s="151">
        <v>19</v>
      </c>
      <c r="H1582" s="151">
        <v>21</v>
      </c>
      <c r="I1582" s="151">
        <v>21</v>
      </c>
      <c r="J1582" s="172">
        <v>0.9</v>
      </c>
      <c r="K1582" s="154">
        <v>1</v>
      </c>
      <c r="L1582" s="154">
        <v>1</v>
      </c>
      <c r="M1582" s="154">
        <v>1</v>
      </c>
      <c r="N1582" s="207">
        <v>516</v>
      </c>
      <c r="O1582" s="153">
        <v>497</v>
      </c>
      <c r="P1582" s="153">
        <v>20</v>
      </c>
      <c r="Q1582" s="151">
        <v>17</v>
      </c>
      <c r="R1582" s="151">
        <v>19</v>
      </c>
      <c r="S1582" s="154">
        <v>0.963178294573643</v>
      </c>
      <c r="T1582" s="154">
        <v>1</v>
      </c>
      <c r="U1582" s="155">
        <v>0.894736842105263</v>
      </c>
      <c r="V1582" s="155">
        <v>0.904761904761905</v>
      </c>
      <c r="W1582" s="173">
        <v>0.105263157894737</v>
      </c>
      <c r="X1582" s="158">
        <v>135</v>
      </c>
      <c r="Y1582" s="208">
        <v>130</v>
      </c>
      <c r="Z1582" s="208">
        <v>133</v>
      </c>
      <c r="AA1582" s="208">
        <v>128</v>
      </c>
      <c r="AB1582" s="209">
        <v>0.962962962962963</v>
      </c>
      <c r="AC1582" s="155">
        <v>0.962406015037594</v>
      </c>
      <c r="AD1582" s="173">
        <v>0.000556947925368978</v>
      </c>
    </row>
    <row r="1583" spans="1:30">
      <c r="A1583" s="175" t="s">
        <v>1455</v>
      </c>
      <c r="B1583" s="214" t="s">
        <v>1857</v>
      </c>
      <c r="C1583" s="214" t="s">
        <v>1587</v>
      </c>
      <c r="D1583" s="153">
        <v>17</v>
      </c>
      <c r="E1583" s="153">
        <v>17</v>
      </c>
      <c r="F1583" s="151">
        <v>19</v>
      </c>
      <c r="G1583" s="151">
        <v>18</v>
      </c>
      <c r="H1583" s="151">
        <v>20</v>
      </c>
      <c r="I1583" s="151">
        <v>18</v>
      </c>
      <c r="J1583" s="172">
        <v>0.9</v>
      </c>
      <c r="K1583" s="154">
        <v>1</v>
      </c>
      <c r="L1583" s="154">
        <v>0.947368421052632</v>
      </c>
      <c r="M1583" s="154">
        <v>0.9</v>
      </c>
      <c r="N1583" s="207">
        <v>494</v>
      </c>
      <c r="O1583" s="153">
        <v>464</v>
      </c>
      <c r="P1583" s="153">
        <v>17</v>
      </c>
      <c r="Q1583" s="151">
        <v>18</v>
      </c>
      <c r="R1583" s="151">
        <v>18</v>
      </c>
      <c r="S1583" s="154">
        <v>0.939271255060729</v>
      </c>
      <c r="T1583" s="154">
        <v>1</v>
      </c>
      <c r="U1583" s="155">
        <v>0.947368421052632</v>
      </c>
      <c r="V1583" s="155">
        <v>0.9</v>
      </c>
      <c r="W1583" s="173">
        <v>0.0526315789473685</v>
      </c>
      <c r="X1583" s="158">
        <v>128</v>
      </c>
      <c r="Y1583" s="208">
        <v>123</v>
      </c>
      <c r="Z1583" s="208">
        <v>127</v>
      </c>
      <c r="AA1583" s="208">
        <v>121</v>
      </c>
      <c r="AB1583" s="209">
        <v>0.9609375</v>
      </c>
      <c r="AC1583" s="155">
        <v>0.952755905511811</v>
      </c>
      <c r="AD1583" s="173">
        <v>0.008181594488189</v>
      </c>
    </row>
    <row r="1584" spans="1:30">
      <c r="A1584" s="175" t="s">
        <v>1455</v>
      </c>
      <c r="B1584" s="214" t="s">
        <v>1855</v>
      </c>
      <c r="C1584" s="214" t="s">
        <v>1588</v>
      </c>
      <c r="D1584" s="153">
        <v>35</v>
      </c>
      <c r="E1584" s="153">
        <v>35</v>
      </c>
      <c r="F1584" s="151">
        <v>37</v>
      </c>
      <c r="G1584" s="151">
        <v>37</v>
      </c>
      <c r="H1584" s="151">
        <v>41</v>
      </c>
      <c r="I1584" s="151">
        <v>41</v>
      </c>
      <c r="J1584" s="172">
        <v>0.9</v>
      </c>
      <c r="K1584" s="154">
        <v>1</v>
      </c>
      <c r="L1584" s="154">
        <v>1</v>
      </c>
      <c r="M1584" s="154">
        <v>1</v>
      </c>
      <c r="N1584" s="207">
        <v>1010</v>
      </c>
      <c r="O1584" s="153">
        <v>968</v>
      </c>
      <c r="P1584" s="153">
        <v>34</v>
      </c>
      <c r="Q1584" s="151">
        <v>37</v>
      </c>
      <c r="R1584" s="151">
        <v>40</v>
      </c>
      <c r="S1584" s="154">
        <v>0.958415841584158</v>
      </c>
      <c r="T1584" s="154">
        <v>0.971428571428571</v>
      </c>
      <c r="U1584" s="155">
        <v>1</v>
      </c>
      <c r="V1584" s="155">
        <v>0.975609756097561</v>
      </c>
      <c r="W1584" s="173">
        <v>-0.0285714285714286</v>
      </c>
      <c r="X1584" s="158">
        <v>262</v>
      </c>
      <c r="Y1584" s="208">
        <v>253</v>
      </c>
      <c r="Z1584" s="208">
        <v>259</v>
      </c>
      <c r="AA1584" s="208">
        <v>245</v>
      </c>
      <c r="AB1584" s="209">
        <v>0.965648854961832</v>
      </c>
      <c r="AC1584" s="155">
        <v>0.945945945945946</v>
      </c>
      <c r="AD1584" s="173">
        <v>0.0197029090158861</v>
      </c>
    </row>
    <row r="1585" spans="1:30">
      <c r="A1585" s="175" t="s">
        <v>1455</v>
      </c>
      <c r="B1585" s="214" t="s">
        <v>1855</v>
      </c>
      <c r="C1585" s="214" t="s">
        <v>1589</v>
      </c>
      <c r="D1585" s="153">
        <v>24</v>
      </c>
      <c r="E1585" s="153">
        <v>24</v>
      </c>
      <c r="F1585" s="151">
        <v>28</v>
      </c>
      <c r="G1585" s="151">
        <v>28</v>
      </c>
      <c r="H1585" s="151">
        <v>30</v>
      </c>
      <c r="I1585" s="151">
        <v>30</v>
      </c>
      <c r="J1585" s="172">
        <v>0.9</v>
      </c>
      <c r="K1585" s="154">
        <v>1</v>
      </c>
      <c r="L1585" s="154">
        <v>1</v>
      </c>
      <c r="M1585" s="154">
        <v>1</v>
      </c>
      <c r="N1585" s="207">
        <v>732</v>
      </c>
      <c r="O1585" s="153">
        <v>684</v>
      </c>
      <c r="P1585" s="153">
        <v>23</v>
      </c>
      <c r="Q1585" s="151">
        <v>27</v>
      </c>
      <c r="R1585" s="151">
        <v>29</v>
      </c>
      <c r="S1585" s="154">
        <v>0.934426229508197</v>
      </c>
      <c r="T1585" s="154">
        <v>0.958333333333333</v>
      </c>
      <c r="U1585" s="155">
        <v>0.964285714285714</v>
      </c>
      <c r="V1585" s="155">
        <v>0.966666666666667</v>
      </c>
      <c r="W1585" s="173">
        <v>-0.00595238095238093</v>
      </c>
      <c r="X1585" s="158">
        <v>187</v>
      </c>
      <c r="Y1585" s="208">
        <v>178</v>
      </c>
      <c r="Z1585" s="208">
        <v>196</v>
      </c>
      <c r="AA1585" s="208">
        <v>184</v>
      </c>
      <c r="AB1585" s="209">
        <v>0.951871657754011</v>
      </c>
      <c r="AC1585" s="155">
        <v>0.938775510204082</v>
      </c>
      <c r="AD1585" s="173">
        <v>0.013096147549929</v>
      </c>
    </row>
    <row r="1586" spans="1:30">
      <c r="A1586" s="175" t="s">
        <v>1455</v>
      </c>
      <c r="B1586" s="214" t="s">
        <v>1852</v>
      </c>
      <c r="C1586" s="214" t="s">
        <v>1590</v>
      </c>
      <c r="D1586" s="153">
        <v>16</v>
      </c>
      <c r="E1586" s="153">
        <v>16</v>
      </c>
      <c r="F1586" s="151">
        <v>16</v>
      </c>
      <c r="G1586" s="151">
        <v>16</v>
      </c>
      <c r="H1586" s="151">
        <v>16</v>
      </c>
      <c r="I1586" s="151">
        <v>16</v>
      </c>
      <c r="J1586" s="172">
        <v>0.9</v>
      </c>
      <c r="K1586" s="154">
        <v>1</v>
      </c>
      <c r="L1586" s="154">
        <v>1</v>
      </c>
      <c r="M1586" s="154">
        <v>1</v>
      </c>
      <c r="N1586" s="207">
        <v>417</v>
      </c>
      <c r="O1586" s="153">
        <v>411</v>
      </c>
      <c r="P1586" s="153">
        <v>16</v>
      </c>
      <c r="Q1586" s="151">
        <v>16</v>
      </c>
      <c r="R1586" s="151">
        <v>16</v>
      </c>
      <c r="S1586" s="154">
        <v>0.985611510791367</v>
      </c>
      <c r="T1586" s="154">
        <v>1</v>
      </c>
      <c r="U1586" s="155">
        <v>1</v>
      </c>
      <c r="V1586" s="155">
        <v>1</v>
      </c>
      <c r="W1586" s="173">
        <v>0</v>
      </c>
      <c r="X1586" s="158">
        <v>111</v>
      </c>
      <c r="Y1586" s="208">
        <v>111</v>
      </c>
      <c r="Z1586" s="208">
        <v>104</v>
      </c>
      <c r="AA1586" s="208">
        <v>103</v>
      </c>
      <c r="AB1586" s="209">
        <v>1</v>
      </c>
      <c r="AC1586" s="155">
        <v>0.990384615384615</v>
      </c>
      <c r="AD1586" s="173">
        <v>0.00961538461538458</v>
      </c>
    </row>
    <row r="1587" spans="1:30">
      <c r="A1587" s="175" t="s">
        <v>1455</v>
      </c>
      <c r="B1587" s="214" t="s">
        <v>1857</v>
      </c>
      <c r="C1587" s="214" t="s">
        <v>1591</v>
      </c>
      <c r="D1587" s="153">
        <v>14</v>
      </c>
      <c r="E1587" s="153">
        <v>14</v>
      </c>
      <c r="F1587" s="151">
        <v>14</v>
      </c>
      <c r="G1587" s="151">
        <v>14</v>
      </c>
      <c r="H1587" s="151">
        <v>13</v>
      </c>
      <c r="I1587" s="151">
        <v>13</v>
      </c>
      <c r="J1587" s="172">
        <v>0.9</v>
      </c>
      <c r="K1587" s="154">
        <v>1</v>
      </c>
      <c r="L1587" s="154">
        <v>1</v>
      </c>
      <c r="M1587" s="154">
        <v>1</v>
      </c>
      <c r="N1587" s="207">
        <v>336</v>
      </c>
      <c r="O1587" s="153">
        <v>252</v>
      </c>
      <c r="P1587" s="153">
        <v>12</v>
      </c>
      <c r="Q1587" s="151">
        <v>12</v>
      </c>
      <c r="R1587" s="151">
        <v>11</v>
      </c>
      <c r="S1587" s="154">
        <v>0.75</v>
      </c>
      <c r="T1587" s="154">
        <v>0.857142857142857</v>
      </c>
      <c r="U1587" s="155">
        <v>0.857142857142857</v>
      </c>
      <c r="V1587" s="155">
        <v>0.846153846153846</v>
      </c>
      <c r="W1587" s="173">
        <v>0</v>
      </c>
      <c r="X1587" s="158">
        <v>97</v>
      </c>
      <c r="Y1587" s="208">
        <v>78</v>
      </c>
      <c r="Z1587" s="208">
        <v>94</v>
      </c>
      <c r="AA1587" s="208">
        <v>67</v>
      </c>
      <c r="AB1587" s="209">
        <v>0.804123711340206</v>
      </c>
      <c r="AC1587" s="155">
        <v>0.712765957446808</v>
      </c>
      <c r="AD1587" s="173">
        <v>0.0913577538933977</v>
      </c>
    </row>
    <row r="1588" spans="1:30">
      <c r="A1588" s="175" t="s">
        <v>1455</v>
      </c>
      <c r="B1588" s="214" t="s">
        <v>1857</v>
      </c>
      <c r="C1588" s="214" t="s">
        <v>1592</v>
      </c>
      <c r="D1588" s="153">
        <v>19</v>
      </c>
      <c r="E1588" s="153">
        <v>19</v>
      </c>
      <c r="F1588" s="151">
        <v>19</v>
      </c>
      <c r="G1588" s="151">
        <v>19</v>
      </c>
      <c r="H1588" s="151">
        <v>20</v>
      </c>
      <c r="I1588" s="151">
        <v>19</v>
      </c>
      <c r="J1588" s="172">
        <v>0.9</v>
      </c>
      <c r="K1588" s="154">
        <v>1</v>
      </c>
      <c r="L1588" s="154">
        <v>1</v>
      </c>
      <c r="M1588" s="154">
        <v>0.95</v>
      </c>
      <c r="N1588" s="207">
        <v>532</v>
      </c>
      <c r="O1588" s="153">
        <v>497</v>
      </c>
      <c r="P1588" s="153">
        <v>19</v>
      </c>
      <c r="Q1588" s="151">
        <v>19</v>
      </c>
      <c r="R1588" s="151">
        <v>18</v>
      </c>
      <c r="S1588" s="154">
        <v>0.934210526315789</v>
      </c>
      <c r="T1588" s="154">
        <v>1</v>
      </c>
      <c r="U1588" s="155">
        <v>1</v>
      </c>
      <c r="V1588" s="155">
        <v>0.9</v>
      </c>
      <c r="W1588" s="173">
        <v>0</v>
      </c>
      <c r="X1588" s="158">
        <v>133</v>
      </c>
      <c r="Y1588" s="208">
        <v>127</v>
      </c>
      <c r="Z1588" s="208">
        <v>137</v>
      </c>
      <c r="AA1588" s="208">
        <v>128</v>
      </c>
      <c r="AB1588" s="209">
        <v>0.954887218045113</v>
      </c>
      <c r="AC1588" s="155">
        <v>0.934306569343066</v>
      </c>
      <c r="AD1588" s="173">
        <v>0.0205806487020471</v>
      </c>
    </row>
    <row r="1589" spans="1:30">
      <c r="A1589" s="175" t="s">
        <v>1455</v>
      </c>
      <c r="B1589" s="214" t="s">
        <v>1857</v>
      </c>
      <c r="C1589" s="214" t="s">
        <v>1593</v>
      </c>
      <c r="D1589" s="153">
        <v>10</v>
      </c>
      <c r="E1589" s="153">
        <v>10</v>
      </c>
      <c r="F1589" s="151">
        <v>14</v>
      </c>
      <c r="G1589" s="151">
        <v>14</v>
      </c>
      <c r="H1589" s="151">
        <v>14</v>
      </c>
      <c r="I1589" s="151">
        <v>14</v>
      </c>
      <c r="J1589" s="172">
        <v>0.9</v>
      </c>
      <c r="K1589" s="154">
        <v>1</v>
      </c>
      <c r="L1589" s="154">
        <v>1</v>
      </c>
      <c r="M1589" s="154">
        <v>1</v>
      </c>
      <c r="N1589" s="207">
        <v>310</v>
      </c>
      <c r="O1589" s="153">
        <v>309</v>
      </c>
      <c r="P1589" s="153">
        <v>10</v>
      </c>
      <c r="Q1589" s="151">
        <v>14</v>
      </c>
      <c r="R1589" s="151">
        <v>14</v>
      </c>
      <c r="S1589" s="154">
        <v>0.996774193548387</v>
      </c>
      <c r="T1589" s="154">
        <v>1</v>
      </c>
      <c r="U1589" s="155">
        <v>1</v>
      </c>
      <c r="V1589" s="155">
        <v>1</v>
      </c>
      <c r="W1589" s="173">
        <v>0</v>
      </c>
      <c r="X1589" s="158">
        <v>86</v>
      </c>
      <c r="Y1589" s="208">
        <v>86</v>
      </c>
      <c r="Z1589" s="208">
        <v>80</v>
      </c>
      <c r="AA1589" s="208">
        <v>79</v>
      </c>
      <c r="AB1589" s="209">
        <v>1</v>
      </c>
      <c r="AC1589" s="155">
        <v>0.9875</v>
      </c>
      <c r="AD1589" s="173">
        <v>0.0125</v>
      </c>
    </row>
    <row r="1590" spans="1:30">
      <c r="A1590" s="175" t="s">
        <v>1455</v>
      </c>
      <c r="B1590" s="214" t="s">
        <v>1857</v>
      </c>
      <c r="C1590" s="214" t="s">
        <v>1594</v>
      </c>
      <c r="D1590" s="153">
        <v>10</v>
      </c>
      <c r="E1590" s="153">
        <v>9</v>
      </c>
      <c r="F1590" s="151">
        <v>14</v>
      </c>
      <c r="G1590" s="151">
        <v>12</v>
      </c>
      <c r="H1590" s="151">
        <v>11</v>
      </c>
      <c r="I1590" s="151">
        <v>10</v>
      </c>
      <c r="J1590" s="172">
        <v>0.9</v>
      </c>
      <c r="K1590" s="154">
        <v>0.9</v>
      </c>
      <c r="L1590" s="154">
        <v>0.857142857142857</v>
      </c>
      <c r="M1590" s="154">
        <v>0.909090909090909</v>
      </c>
      <c r="N1590" s="207">
        <v>313</v>
      </c>
      <c r="O1590" s="153">
        <v>273</v>
      </c>
      <c r="P1590" s="153">
        <v>7</v>
      </c>
      <c r="Q1590" s="151">
        <v>10</v>
      </c>
      <c r="R1590" s="151">
        <v>9</v>
      </c>
      <c r="S1590" s="154">
        <v>0.87220447284345</v>
      </c>
      <c r="T1590" s="154">
        <v>0.7</v>
      </c>
      <c r="U1590" s="155">
        <v>0.714285714285714</v>
      </c>
      <c r="V1590" s="155">
        <v>0.818181818181818</v>
      </c>
      <c r="W1590" s="173">
        <v>-0.0142857142857143</v>
      </c>
      <c r="X1590" s="158">
        <v>83</v>
      </c>
      <c r="Y1590" s="208">
        <v>72</v>
      </c>
      <c r="Z1590" s="208">
        <v>84</v>
      </c>
      <c r="AA1590" s="208">
        <v>72</v>
      </c>
      <c r="AB1590" s="209">
        <v>0.867469879518072</v>
      </c>
      <c r="AC1590" s="155">
        <v>0.857142857142857</v>
      </c>
      <c r="AD1590" s="173">
        <v>0.0103270223752152</v>
      </c>
    </row>
    <row r="1591" spans="1:30">
      <c r="A1591" s="175" t="s">
        <v>1455</v>
      </c>
      <c r="B1591" s="214" t="s">
        <v>1857</v>
      </c>
      <c r="C1591" s="214" t="s">
        <v>1595</v>
      </c>
      <c r="D1591" s="153">
        <v>13</v>
      </c>
      <c r="E1591" s="153">
        <v>11</v>
      </c>
      <c r="F1591" s="151">
        <v>15</v>
      </c>
      <c r="G1591" s="151">
        <v>12</v>
      </c>
      <c r="H1591" s="151">
        <v>13</v>
      </c>
      <c r="I1591" s="151">
        <v>12</v>
      </c>
      <c r="J1591" s="172">
        <v>0.9</v>
      </c>
      <c r="K1591" s="154">
        <v>0.846153846153846</v>
      </c>
      <c r="L1591" s="154">
        <v>0.8</v>
      </c>
      <c r="M1591" s="154">
        <v>0.923076923076923</v>
      </c>
      <c r="N1591" s="207">
        <v>374</v>
      </c>
      <c r="O1591" s="153">
        <v>296</v>
      </c>
      <c r="P1591" s="153">
        <v>10</v>
      </c>
      <c r="Q1591" s="151">
        <v>11</v>
      </c>
      <c r="R1591" s="151">
        <v>11</v>
      </c>
      <c r="S1591" s="154">
        <v>0.79144385026738</v>
      </c>
      <c r="T1591" s="154">
        <v>0.769230769230769</v>
      </c>
      <c r="U1591" s="155">
        <v>0.733333333333333</v>
      </c>
      <c r="V1591" s="155">
        <v>0.846153846153846</v>
      </c>
      <c r="W1591" s="173">
        <v>0.035897435897436</v>
      </c>
      <c r="X1591" s="158">
        <v>102</v>
      </c>
      <c r="Y1591" s="208">
        <v>79</v>
      </c>
      <c r="Z1591" s="208">
        <v>94</v>
      </c>
      <c r="AA1591" s="208">
        <v>74</v>
      </c>
      <c r="AB1591" s="209">
        <v>0.774509803921569</v>
      </c>
      <c r="AC1591" s="155">
        <v>0.787234042553192</v>
      </c>
      <c r="AD1591" s="173">
        <v>-0.0127242386316229</v>
      </c>
    </row>
    <row r="1592" spans="1:30">
      <c r="A1592" s="175" t="s">
        <v>1455</v>
      </c>
      <c r="B1592" s="214" t="s">
        <v>1855</v>
      </c>
      <c r="C1592" s="214" t="s">
        <v>1596</v>
      </c>
      <c r="D1592" s="153">
        <v>25</v>
      </c>
      <c r="E1592" s="153">
        <v>25</v>
      </c>
      <c r="F1592" s="151">
        <v>26</v>
      </c>
      <c r="G1592" s="151">
        <v>26</v>
      </c>
      <c r="H1592" s="151">
        <v>28</v>
      </c>
      <c r="I1592" s="151">
        <v>28</v>
      </c>
      <c r="J1592" s="172">
        <v>0.9</v>
      </c>
      <c r="K1592" s="154">
        <v>1</v>
      </c>
      <c r="L1592" s="154">
        <v>1</v>
      </c>
      <c r="M1592" s="154">
        <v>1</v>
      </c>
      <c r="N1592" s="207">
        <v>677</v>
      </c>
      <c r="O1592" s="153">
        <v>651</v>
      </c>
      <c r="P1592" s="153">
        <v>24</v>
      </c>
      <c r="Q1592" s="151">
        <v>24</v>
      </c>
      <c r="R1592" s="151">
        <v>27</v>
      </c>
      <c r="S1592" s="154">
        <v>0.961595273264402</v>
      </c>
      <c r="T1592" s="154">
        <v>0.96</v>
      </c>
      <c r="U1592" s="155">
        <v>0.923076923076923</v>
      </c>
      <c r="V1592" s="155">
        <v>0.964285714285714</v>
      </c>
      <c r="W1592" s="173">
        <v>0.0369230769230768</v>
      </c>
      <c r="X1592" s="158">
        <v>180</v>
      </c>
      <c r="Y1592" s="208">
        <v>171</v>
      </c>
      <c r="Z1592" s="208">
        <v>172</v>
      </c>
      <c r="AA1592" s="208">
        <v>164</v>
      </c>
      <c r="AB1592" s="209">
        <v>0.95</v>
      </c>
      <c r="AC1592" s="155">
        <v>0.953488372093023</v>
      </c>
      <c r="AD1592" s="173">
        <v>-0.00348837209302333</v>
      </c>
    </row>
    <row r="1593" spans="1:30">
      <c r="A1593" s="175" t="s">
        <v>1455</v>
      </c>
      <c r="B1593" s="214" t="s">
        <v>1852</v>
      </c>
      <c r="C1593" s="214" t="s">
        <v>1597</v>
      </c>
      <c r="D1593" s="153">
        <v>18</v>
      </c>
      <c r="E1593" s="153">
        <v>18</v>
      </c>
      <c r="F1593" s="151">
        <v>20</v>
      </c>
      <c r="G1593" s="151">
        <v>20</v>
      </c>
      <c r="H1593" s="151">
        <v>21</v>
      </c>
      <c r="I1593" s="151">
        <v>21</v>
      </c>
      <c r="J1593" s="172">
        <v>0.9</v>
      </c>
      <c r="K1593" s="154">
        <v>1</v>
      </c>
      <c r="L1593" s="154">
        <v>1</v>
      </c>
      <c r="M1593" s="154">
        <v>1</v>
      </c>
      <c r="N1593" s="207">
        <v>508</v>
      </c>
      <c r="O1593" s="153">
        <v>507</v>
      </c>
      <c r="P1593" s="153">
        <v>18</v>
      </c>
      <c r="Q1593" s="151">
        <v>20</v>
      </c>
      <c r="R1593" s="151">
        <v>21</v>
      </c>
      <c r="S1593" s="154">
        <v>0.998031496062992</v>
      </c>
      <c r="T1593" s="154">
        <v>1</v>
      </c>
      <c r="U1593" s="155">
        <v>1</v>
      </c>
      <c r="V1593" s="155">
        <v>1</v>
      </c>
      <c r="W1593" s="173">
        <v>0</v>
      </c>
      <c r="X1593" s="158">
        <v>140</v>
      </c>
      <c r="Y1593" s="208">
        <v>139</v>
      </c>
      <c r="Z1593" s="208">
        <v>122</v>
      </c>
      <c r="AA1593" s="208">
        <v>122</v>
      </c>
      <c r="AB1593" s="209">
        <v>0.992857142857143</v>
      </c>
      <c r="AC1593" s="155">
        <v>1</v>
      </c>
      <c r="AD1593" s="173">
        <v>-0.00714285714285712</v>
      </c>
    </row>
    <row r="1594" spans="1:30">
      <c r="A1594" s="175" t="s">
        <v>1455</v>
      </c>
      <c r="B1594" s="214" t="s">
        <v>1857</v>
      </c>
      <c r="C1594" s="214" t="s">
        <v>1598</v>
      </c>
      <c r="D1594" s="153">
        <v>8</v>
      </c>
      <c r="E1594" s="153">
        <v>8</v>
      </c>
      <c r="F1594" s="151">
        <v>7</v>
      </c>
      <c r="G1594" s="151">
        <v>7</v>
      </c>
      <c r="H1594" s="151">
        <v>8</v>
      </c>
      <c r="I1594" s="151">
        <v>8</v>
      </c>
      <c r="J1594" s="172">
        <v>0.9</v>
      </c>
      <c r="K1594" s="154">
        <v>1</v>
      </c>
      <c r="L1594" s="154">
        <v>1</v>
      </c>
      <c r="M1594" s="154">
        <v>1</v>
      </c>
      <c r="N1594" s="207">
        <v>215</v>
      </c>
      <c r="O1594" s="153">
        <v>176</v>
      </c>
      <c r="P1594" s="153">
        <v>6</v>
      </c>
      <c r="Q1594" s="151">
        <v>6</v>
      </c>
      <c r="R1594" s="151">
        <v>6</v>
      </c>
      <c r="S1594" s="154">
        <v>0.818604651162791</v>
      </c>
      <c r="T1594" s="154">
        <v>0.75</v>
      </c>
      <c r="U1594" s="155">
        <v>0.857142857142857</v>
      </c>
      <c r="V1594" s="155">
        <v>0.75</v>
      </c>
      <c r="W1594" s="173">
        <v>-0.107142857142857</v>
      </c>
      <c r="X1594" s="158">
        <v>57</v>
      </c>
      <c r="Y1594" s="208">
        <v>47</v>
      </c>
      <c r="Z1594" s="208">
        <v>56</v>
      </c>
      <c r="AA1594" s="208">
        <v>45</v>
      </c>
      <c r="AB1594" s="209">
        <v>0.824561403508772</v>
      </c>
      <c r="AC1594" s="155">
        <v>0.803571428571429</v>
      </c>
      <c r="AD1594" s="173">
        <v>0.0209899749373433</v>
      </c>
    </row>
    <row r="1595" spans="1:30">
      <c r="A1595" s="175" t="s">
        <v>1455</v>
      </c>
      <c r="B1595" s="214" t="s">
        <v>1857</v>
      </c>
      <c r="C1595" s="214" t="s">
        <v>1599</v>
      </c>
      <c r="D1595" s="153">
        <v>18</v>
      </c>
      <c r="E1595" s="153">
        <v>18</v>
      </c>
      <c r="F1595" s="151">
        <v>21</v>
      </c>
      <c r="G1595" s="151">
        <v>21</v>
      </c>
      <c r="H1595" s="151">
        <v>22</v>
      </c>
      <c r="I1595" s="151">
        <v>22</v>
      </c>
      <c r="J1595" s="172">
        <v>0.9</v>
      </c>
      <c r="K1595" s="154">
        <v>1</v>
      </c>
      <c r="L1595" s="154">
        <v>1</v>
      </c>
      <c r="M1595" s="154">
        <v>1</v>
      </c>
      <c r="N1595" s="207">
        <v>514</v>
      </c>
      <c r="O1595" s="153">
        <v>503</v>
      </c>
      <c r="P1595" s="153">
        <v>18</v>
      </c>
      <c r="Q1595" s="151">
        <v>21</v>
      </c>
      <c r="R1595" s="151">
        <v>22</v>
      </c>
      <c r="S1595" s="154">
        <v>0.978599221789883</v>
      </c>
      <c r="T1595" s="154">
        <v>1</v>
      </c>
      <c r="U1595" s="155">
        <v>1</v>
      </c>
      <c r="V1595" s="155">
        <v>1</v>
      </c>
      <c r="W1595" s="173">
        <v>0</v>
      </c>
      <c r="X1595" s="158">
        <v>139</v>
      </c>
      <c r="Y1595" s="208">
        <v>135</v>
      </c>
      <c r="Z1595" s="208">
        <v>134</v>
      </c>
      <c r="AA1595" s="208">
        <v>133</v>
      </c>
      <c r="AB1595" s="209">
        <v>0.971223021582734</v>
      </c>
      <c r="AC1595" s="155">
        <v>0.992537313432836</v>
      </c>
      <c r="AD1595" s="173">
        <v>-0.021314291850102</v>
      </c>
    </row>
    <row r="1596" spans="1:30">
      <c r="A1596" s="175" t="s">
        <v>1455</v>
      </c>
      <c r="B1596" s="214" t="s">
        <v>1852</v>
      </c>
      <c r="C1596" s="214" t="s">
        <v>1600</v>
      </c>
      <c r="D1596" s="153">
        <v>23</v>
      </c>
      <c r="E1596" s="153">
        <v>23</v>
      </c>
      <c r="F1596" s="151">
        <v>23</v>
      </c>
      <c r="G1596" s="151">
        <v>23</v>
      </c>
      <c r="H1596" s="151">
        <v>24</v>
      </c>
      <c r="I1596" s="151">
        <v>24</v>
      </c>
      <c r="J1596" s="172">
        <v>0.9</v>
      </c>
      <c r="K1596" s="154">
        <v>1</v>
      </c>
      <c r="L1596" s="154">
        <v>1</v>
      </c>
      <c r="M1596" s="154">
        <v>1</v>
      </c>
      <c r="N1596" s="207">
        <v>669</v>
      </c>
      <c r="O1596" s="153">
        <v>666</v>
      </c>
      <c r="P1596" s="153">
        <v>23</v>
      </c>
      <c r="Q1596" s="151">
        <v>23</v>
      </c>
      <c r="R1596" s="151">
        <v>24</v>
      </c>
      <c r="S1596" s="154">
        <v>0.995515695067265</v>
      </c>
      <c r="T1596" s="154">
        <v>1</v>
      </c>
      <c r="U1596" s="155">
        <v>1</v>
      </c>
      <c r="V1596" s="155">
        <v>1</v>
      </c>
      <c r="W1596" s="173">
        <v>0</v>
      </c>
      <c r="X1596" s="158">
        <v>171</v>
      </c>
      <c r="Y1596" s="208">
        <v>170</v>
      </c>
      <c r="Z1596" s="208">
        <v>172</v>
      </c>
      <c r="AA1596" s="208">
        <v>172</v>
      </c>
      <c r="AB1596" s="209">
        <v>0.994152046783626</v>
      </c>
      <c r="AC1596" s="155">
        <v>1</v>
      </c>
      <c r="AD1596" s="173">
        <v>-0.00584795321637432</v>
      </c>
    </row>
    <row r="1597" spans="1:30">
      <c r="A1597" s="175" t="s">
        <v>1455</v>
      </c>
      <c r="B1597" s="214" t="s">
        <v>1855</v>
      </c>
      <c r="C1597" s="214" t="s">
        <v>1601</v>
      </c>
      <c r="D1597" s="153">
        <v>27</v>
      </c>
      <c r="E1597" s="153">
        <v>27</v>
      </c>
      <c r="F1597" s="151">
        <v>31</v>
      </c>
      <c r="G1597" s="151">
        <v>31</v>
      </c>
      <c r="H1597" s="151">
        <v>31</v>
      </c>
      <c r="I1597" s="151">
        <v>31</v>
      </c>
      <c r="J1597" s="172">
        <v>0.9</v>
      </c>
      <c r="K1597" s="154">
        <v>1</v>
      </c>
      <c r="L1597" s="154">
        <v>1</v>
      </c>
      <c r="M1597" s="154">
        <v>1</v>
      </c>
      <c r="N1597" s="207">
        <v>817</v>
      </c>
      <c r="O1597" s="153">
        <v>800</v>
      </c>
      <c r="P1597" s="153">
        <v>27</v>
      </c>
      <c r="Q1597" s="151">
        <v>31</v>
      </c>
      <c r="R1597" s="151">
        <v>31</v>
      </c>
      <c r="S1597" s="154">
        <v>0.979192166462668</v>
      </c>
      <c r="T1597" s="154">
        <v>1</v>
      </c>
      <c r="U1597" s="155">
        <v>1</v>
      </c>
      <c r="V1597" s="155">
        <v>1</v>
      </c>
      <c r="W1597" s="173">
        <v>0</v>
      </c>
      <c r="X1597" s="158">
        <v>208</v>
      </c>
      <c r="Y1597" s="208">
        <v>208</v>
      </c>
      <c r="Z1597" s="208">
        <v>216</v>
      </c>
      <c r="AA1597" s="208">
        <v>212</v>
      </c>
      <c r="AB1597" s="209">
        <v>1</v>
      </c>
      <c r="AC1597" s="155">
        <v>0.981481481481482</v>
      </c>
      <c r="AD1597" s="173">
        <v>0.0185185185185185</v>
      </c>
    </row>
    <row r="1598" spans="1:30">
      <c r="A1598" s="175" t="s">
        <v>1455</v>
      </c>
      <c r="B1598" s="214" t="s">
        <v>1852</v>
      </c>
      <c r="C1598" s="214" t="s">
        <v>1602</v>
      </c>
      <c r="D1598" s="153">
        <v>22</v>
      </c>
      <c r="E1598" s="153">
        <v>22</v>
      </c>
      <c r="F1598" s="151">
        <v>20</v>
      </c>
      <c r="G1598" s="151">
        <v>20</v>
      </c>
      <c r="H1598" s="151">
        <v>23</v>
      </c>
      <c r="I1598" s="151">
        <v>23</v>
      </c>
      <c r="J1598" s="172">
        <v>0.9</v>
      </c>
      <c r="K1598" s="154">
        <v>1</v>
      </c>
      <c r="L1598" s="154">
        <v>1</v>
      </c>
      <c r="M1598" s="154">
        <v>1</v>
      </c>
      <c r="N1598" s="207">
        <v>600</v>
      </c>
      <c r="O1598" s="153">
        <v>569</v>
      </c>
      <c r="P1598" s="153">
        <v>22</v>
      </c>
      <c r="Q1598" s="151">
        <v>19</v>
      </c>
      <c r="R1598" s="151">
        <v>22</v>
      </c>
      <c r="S1598" s="154">
        <v>0.948333333333333</v>
      </c>
      <c r="T1598" s="154">
        <v>1</v>
      </c>
      <c r="U1598" s="155">
        <v>0.95</v>
      </c>
      <c r="V1598" s="155">
        <v>0.956521739130435</v>
      </c>
      <c r="W1598" s="173">
        <v>0.05</v>
      </c>
      <c r="X1598" s="158">
        <v>162</v>
      </c>
      <c r="Y1598" s="208">
        <v>156</v>
      </c>
      <c r="Z1598" s="208">
        <v>158</v>
      </c>
      <c r="AA1598" s="208">
        <v>150</v>
      </c>
      <c r="AB1598" s="209">
        <v>0.962962962962963</v>
      </c>
      <c r="AC1598" s="155">
        <v>0.949367088607595</v>
      </c>
      <c r="AD1598" s="173">
        <v>0.013595874355368</v>
      </c>
    </row>
    <row r="1599" spans="1:30">
      <c r="A1599" s="175" t="s">
        <v>1455</v>
      </c>
      <c r="B1599" s="214" t="s">
        <v>1857</v>
      </c>
      <c r="C1599" s="214" t="s">
        <v>1603</v>
      </c>
      <c r="D1599" s="153">
        <v>31</v>
      </c>
      <c r="E1599" s="153">
        <v>30</v>
      </c>
      <c r="F1599" s="151">
        <v>35</v>
      </c>
      <c r="G1599" s="151">
        <v>34</v>
      </c>
      <c r="H1599" s="151">
        <v>38</v>
      </c>
      <c r="I1599" s="151">
        <v>33</v>
      </c>
      <c r="J1599" s="172">
        <v>0.9</v>
      </c>
      <c r="K1599" s="154">
        <v>0.967741935483871</v>
      </c>
      <c r="L1599" s="154">
        <v>0.971428571428571</v>
      </c>
      <c r="M1599" s="154">
        <v>0.868421052631579</v>
      </c>
      <c r="N1599" s="207">
        <v>990</v>
      </c>
      <c r="O1599" s="153">
        <v>889</v>
      </c>
      <c r="P1599" s="153">
        <v>30</v>
      </c>
      <c r="Q1599" s="151">
        <v>33</v>
      </c>
      <c r="R1599" s="151">
        <v>32</v>
      </c>
      <c r="S1599" s="154">
        <v>0.897979797979798</v>
      </c>
      <c r="T1599" s="154">
        <v>0.967741935483871</v>
      </c>
      <c r="U1599" s="155">
        <v>0.942857142857143</v>
      </c>
      <c r="V1599" s="155">
        <v>0.842105263157895</v>
      </c>
      <c r="W1599" s="173">
        <v>0.0248847926267282</v>
      </c>
      <c r="X1599" s="158">
        <v>255</v>
      </c>
      <c r="Y1599" s="208">
        <v>232</v>
      </c>
      <c r="Z1599" s="208">
        <v>260</v>
      </c>
      <c r="AA1599" s="208">
        <v>238</v>
      </c>
      <c r="AB1599" s="209">
        <v>0.909803921568627</v>
      </c>
      <c r="AC1599" s="155">
        <v>0.915384615384615</v>
      </c>
      <c r="AD1599" s="173">
        <v>-0.00558069381598791</v>
      </c>
    </row>
    <row r="1600" spans="1:30">
      <c r="A1600" s="175" t="s">
        <v>1455</v>
      </c>
      <c r="B1600" s="214" t="s">
        <v>1857</v>
      </c>
      <c r="C1600" s="214" t="s">
        <v>1604</v>
      </c>
      <c r="D1600" s="153">
        <v>14</v>
      </c>
      <c r="E1600" s="153">
        <v>14</v>
      </c>
      <c r="F1600" s="151">
        <v>16</v>
      </c>
      <c r="G1600" s="151">
        <v>16</v>
      </c>
      <c r="H1600" s="151">
        <v>15</v>
      </c>
      <c r="I1600" s="151">
        <v>15</v>
      </c>
      <c r="J1600" s="172">
        <v>0.9</v>
      </c>
      <c r="K1600" s="154">
        <v>1</v>
      </c>
      <c r="L1600" s="154">
        <v>1</v>
      </c>
      <c r="M1600" s="154">
        <v>1</v>
      </c>
      <c r="N1600" s="207">
        <v>369</v>
      </c>
      <c r="O1600" s="153">
        <v>364</v>
      </c>
      <c r="P1600" s="153">
        <v>13</v>
      </c>
      <c r="Q1600" s="151">
        <v>16</v>
      </c>
      <c r="R1600" s="151">
        <v>15</v>
      </c>
      <c r="S1600" s="154">
        <v>0.986449864498645</v>
      </c>
      <c r="T1600" s="154">
        <v>0.928571428571429</v>
      </c>
      <c r="U1600" s="155">
        <v>1</v>
      </c>
      <c r="V1600" s="155">
        <v>1</v>
      </c>
      <c r="W1600" s="173">
        <v>-0.0714285714285714</v>
      </c>
      <c r="X1600" s="158">
        <v>100</v>
      </c>
      <c r="Y1600" s="208">
        <v>97</v>
      </c>
      <c r="Z1600" s="208">
        <v>97</v>
      </c>
      <c r="AA1600" s="208">
        <v>96</v>
      </c>
      <c r="AB1600" s="209">
        <v>0.97</v>
      </c>
      <c r="AC1600" s="155">
        <v>0.989690721649485</v>
      </c>
      <c r="AD1600" s="173">
        <v>-0.0196907216494846</v>
      </c>
    </row>
    <row r="1601" spans="1:30">
      <c r="A1601" s="175" t="s">
        <v>1455</v>
      </c>
      <c r="B1601" s="214" t="s">
        <v>1855</v>
      </c>
      <c r="C1601" s="214" t="s">
        <v>1605</v>
      </c>
      <c r="D1601" s="153">
        <v>37</v>
      </c>
      <c r="E1601" s="153">
        <v>36</v>
      </c>
      <c r="F1601" s="151">
        <v>40</v>
      </c>
      <c r="G1601" s="151">
        <v>40</v>
      </c>
      <c r="H1601" s="151">
        <v>39</v>
      </c>
      <c r="I1601" s="151">
        <v>39</v>
      </c>
      <c r="J1601" s="172">
        <v>0.9</v>
      </c>
      <c r="K1601" s="154">
        <v>0.972972972972973</v>
      </c>
      <c r="L1601" s="154">
        <v>1</v>
      </c>
      <c r="M1601" s="154">
        <v>1</v>
      </c>
      <c r="N1601" s="207">
        <v>1012</v>
      </c>
      <c r="O1601" s="153">
        <v>962</v>
      </c>
      <c r="P1601" s="153">
        <v>35</v>
      </c>
      <c r="Q1601" s="151">
        <v>38</v>
      </c>
      <c r="R1601" s="151">
        <v>37</v>
      </c>
      <c r="S1601" s="154">
        <v>0.950592885375494</v>
      </c>
      <c r="T1601" s="154">
        <v>0.945945945945946</v>
      </c>
      <c r="U1601" s="155">
        <v>0.95</v>
      </c>
      <c r="V1601" s="155">
        <v>0.948717948717949</v>
      </c>
      <c r="W1601" s="173">
        <v>-0.00405405405405401</v>
      </c>
      <c r="X1601" s="158">
        <v>270</v>
      </c>
      <c r="Y1601" s="208">
        <v>258</v>
      </c>
      <c r="Z1601" s="208">
        <v>257</v>
      </c>
      <c r="AA1601" s="208">
        <v>245</v>
      </c>
      <c r="AB1601" s="209">
        <v>0.955555555555556</v>
      </c>
      <c r="AC1601" s="155">
        <v>0.953307392996109</v>
      </c>
      <c r="AD1601" s="173">
        <v>0.0022481625594466</v>
      </c>
    </row>
    <row r="1602" spans="1:30">
      <c r="A1602" s="175" t="s">
        <v>1455</v>
      </c>
      <c r="B1602" s="214" t="s">
        <v>1857</v>
      </c>
      <c r="C1602" s="214" t="s">
        <v>1606</v>
      </c>
      <c r="D1602" s="153">
        <v>14</v>
      </c>
      <c r="E1602" s="153">
        <v>13</v>
      </c>
      <c r="F1602" s="151">
        <v>17</v>
      </c>
      <c r="G1602" s="151">
        <v>17</v>
      </c>
      <c r="H1602" s="151">
        <v>16</v>
      </c>
      <c r="I1602" s="151">
        <v>16</v>
      </c>
      <c r="J1602" s="172">
        <v>0.9</v>
      </c>
      <c r="K1602" s="154">
        <v>0.928571428571429</v>
      </c>
      <c r="L1602" s="154">
        <v>1</v>
      </c>
      <c r="M1602" s="154">
        <v>1</v>
      </c>
      <c r="N1602" s="207">
        <v>388</v>
      </c>
      <c r="O1602" s="153">
        <v>292</v>
      </c>
      <c r="P1602" s="153">
        <v>11</v>
      </c>
      <c r="Q1602" s="151">
        <v>14</v>
      </c>
      <c r="R1602" s="151">
        <v>13</v>
      </c>
      <c r="S1602" s="154">
        <v>0.752577319587629</v>
      </c>
      <c r="T1602" s="154">
        <v>0.785714285714286</v>
      </c>
      <c r="U1602" s="155">
        <v>0.823529411764706</v>
      </c>
      <c r="V1602" s="155">
        <v>0.8125</v>
      </c>
      <c r="W1602" s="173">
        <v>-0.0378151260504201</v>
      </c>
      <c r="X1602" s="158">
        <v>105</v>
      </c>
      <c r="Y1602" s="208">
        <v>83</v>
      </c>
      <c r="Z1602" s="208">
        <v>101</v>
      </c>
      <c r="AA1602" s="208">
        <v>73</v>
      </c>
      <c r="AB1602" s="209">
        <v>0.79047619047619</v>
      </c>
      <c r="AC1602" s="155">
        <v>0.722772277227723</v>
      </c>
      <c r="AD1602" s="173">
        <v>0.0677039132484677</v>
      </c>
    </row>
    <row r="1603" spans="1:30">
      <c r="A1603" s="175" t="s">
        <v>1455</v>
      </c>
      <c r="B1603" s="214" t="s">
        <v>1857</v>
      </c>
      <c r="C1603" s="214" t="s">
        <v>1607</v>
      </c>
      <c r="D1603" s="153">
        <v>16</v>
      </c>
      <c r="E1603" s="153">
        <v>16</v>
      </c>
      <c r="F1603" s="151">
        <v>19</v>
      </c>
      <c r="G1603" s="151">
        <v>18</v>
      </c>
      <c r="H1603" s="151">
        <v>19</v>
      </c>
      <c r="I1603" s="151">
        <v>17</v>
      </c>
      <c r="J1603" s="172">
        <v>0.9</v>
      </c>
      <c r="K1603" s="154">
        <v>1</v>
      </c>
      <c r="L1603" s="154">
        <v>0.947368421052632</v>
      </c>
      <c r="M1603" s="154">
        <v>0.894736842105263</v>
      </c>
      <c r="N1603" s="207">
        <v>478</v>
      </c>
      <c r="O1603" s="153">
        <v>357</v>
      </c>
      <c r="P1603" s="153">
        <v>14</v>
      </c>
      <c r="Q1603" s="151">
        <v>12</v>
      </c>
      <c r="R1603" s="151">
        <v>14</v>
      </c>
      <c r="S1603" s="154">
        <v>0.746861924686193</v>
      </c>
      <c r="T1603" s="154">
        <v>0.875</v>
      </c>
      <c r="U1603" s="155">
        <v>0.631578947368421</v>
      </c>
      <c r="V1603" s="155">
        <v>0.736842105263158</v>
      </c>
      <c r="W1603" s="173">
        <v>0.243421052631579</v>
      </c>
      <c r="X1603" s="158">
        <v>127</v>
      </c>
      <c r="Y1603" s="208">
        <v>96</v>
      </c>
      <c r="Z1603" s="208">
        <v>130</v>
      </c>
      <c r="AA1603" s="208">
        <v>105</v>
      </c>
      <c r="AB1603" s="209">
        <v>0.755905511811024</v>
      </c>
      <c r="AC1603" s="155">
        <v>0.807692307692308</v>
      </c>
      <c r="AD1603" s="173">
        <v>-0.0517867958812841</v>
      </c>
    </row>
    <row r="1604" spans="1:30">
      <c r="A1604" s="175" t="s">
        <v>1455</v>
      </c>
      <c r="B1604" s="214" t="s">
        <v>1857</v>
      </c>
      <c r="C1604" s="214" t="s">
        <v>1608</v>
      </c>
      <c r="D1604" s="153">
        <v>11</v>
      </c>
      <c r="E1604" s="153">
        <v>5</v>
      </c>
      <c r="F1604" s="151">
        <v>12</v>
      </c>
      <c r="G1604" s="151">
        <v>8</v>
      </c>
      <c r="H1604" s="151">
        <v>13</v>
      </c>
      <c r="I1604" s="151">
        <v>8</v>
      </c>
      <c r="J1604" s="172">
        <v>0.9</v>
      </c>
      <c r="K1604" s="154">
        <v>0.454545454545455</v>
      </c>
      <c r="L1604" s="154">
        <v>0.666666666666667</v>
      </c>
      <c r="M1604" s="154">
        <v>0.615384615384615</v>
      </c>
      <c r="N1604" s="207">
        <v>266</v>
      </c>
      <c r="O1604" s="153">
        <v>126</v>
      </c>
      <c r="P1604" s="153">
        <v>4</v>
      </c>
      <c r="Q1604" s="151">
        <v>7</v>
      </c>
      <c r="R1604" s="151">
        <v>7</v>
      </c>
      <c r="S1604" s="154">
        <v>0.473684210526316</v>
      </c>
      <c r="T1604" s="154">
        <v>0.363636363636364</v>
      </c>
      <c r="U1604" s="155">
        <v>0.583333333333333</v>
      </c>
      <c r="V1604" s="155">
        <v>0.538461538461538</v>
      </c>
      <c r="W1604" s="173">
        <v>-0.21969696969697</v>
      </c>
      <c r="X1604" s="158">
        <v>84</v>
      </c>
      <c r="Y1604" s="208">
        <v>39</v>
      </c>
      <c r="Z1604" s="208">
        <v>72</v>
      </c>
      <c r="AA1604" s="208">
        <v>31</v>
      </c>
      <c r="AB1604" s="209">
        <v>0.464285714285714</v>
      </c>
      <c r="AC1604" s="155">
        <v>0.430555555555556</v>
      </c>
      <c r="AD1604" s="173">
        <v>0.0337301587301587</v>
      </c>
    </row>
    <row r="1605" spans="1:30">
      <c r="A1605" s="175" t="s">
        <v>1455</v>
      </c>
      <c r="B1605" s="214" t="s">
        <v>1857</v>
      </c>
      <c r="C1605" s="214" t="s">
        <v>1609</v>
      </c>
      <c r="D1605" s="153">
        <v>15</v>
      </c>
      <c r="E1605" s="153">
        <v>15</v>
      </c>
      <c r="F1605" s="151">
        <v>14</v>
      </c>
      <c r="G1605" s="151">
        <v>14</v>
      </c>
      <c r="H1605" s="151">
        <v>16</v>
      </c>
      <c r="I1605" s="151">
        <v>15</v>
      </c>
      <c r="J1605" s="172">
        <v>0.9</v>
      </c>
      <c r="K1605" s="154">
        <v>1</v>
      </c>
      <c r="L1605" s="154">
        <v>1</v>
      </c>
      <c r="M1605" s="154">
        <v>0.9375</v>
      </c>
      <c r="N1605" s="207">
        <v>393</v>
      </c>
      <c r="O1605" s="153">
        <v>347</v>
      </c>
      <c r="P1605" s="153">
        <v>13</v>
      </c>
      <c r="Q1605" s="151">
        <v>12</v>
      </c>
      <c r="R1605" s="151">
        <v>14</v>
      </c>
      <c r="S1605" s="154">
        <v>0.88295165394402</v>
      </c>
      <c r="T1605" s="154">
        <v>0.866666666666667</v>
      </c>
      <c r="U1605" s="155">
        <v>0.857142857142857</v>
      </c>
      <c r="V1605" s="155">
        <v>0.875</v>
      </c>
      <c r="W1605" s="173">
        <v>0.0095238095238096</v>
      </c>
      <c r="X1605" s="158">
        <v>103</v>
      </c>
      <c r="Y1605" s="208">
        <v>91</v>
      </c>
      <c r="Z1605" s="208">
        <v>102</v>
      </c>
      <c r="AA1605" s="208">
        <v>90</v>
      </c>
      <c r="AB1605" s="209">
        <v>0.883495145631068</v>
      </c>
      <c r="AC1605" s="155">
        <v>0.882352941176471</v>
      </c>
      <c r="AD1605" s="173">
        <v>0.00114220445459745</v>
      </c>
    </row>
    <row r="1606" spans="1:30">
      <c r="A1606" s="175" t="s">
        <v>1455</v>
      </c>
      <c r="B1606" s="214" t="s">
        <v>1857</v>
      </c>
      <c r="C1606" s="214" t="s">
        <v>1610</v>
      </c>
      <c r="D1606" s="153">
        <v>17</v>
      </c>
      <c r="E1606" s="153">
        <v>17</v>
      </c>
      <c r="F1606" s="151">
        <v>20</v>
      </c>
      <c r="G1606" s="151">
        <v>18</v>
      </c>
      <c r="H1606" s="151">
        <v>19</v>
      </c>
      <c r="I1606" s="151">
        <v>17</v>
      </c>
      <c r="J1606" s="172">
        <v>0.9</v>
      </c>
      <c r="K1606" s="154">
        <v>1</v>
      </c>
      <c r="L1606" s="154">
        <v>0.9</v>
      </c>
      <c r="M1606" s="154">
        <v>0.894736842105263</v>
      </c>
      <c r="N1606" s="207">
        <v>485</v>
      </c>
      <c r="O1606" s="153">
        <v>390</v>
      </c>
      <c r="P1606" s="153">
        <v>15</v>
      </c>
      <c r="Q1606" s="151">
        <v>16</v>
      </c>
      <c r="R1606" s="151">
        <v>17</v>
      </c>
      <c r="S1606" s="154">
        <v>0.804123711340206</v>
      </c>
      <c r="T1606" s="154">
        <v>0.882352941176471</v>
      </c>
      <c r="U1606" s="155">
        <v>0.8</v>
      </c>
      <c r="V1606" s="155">
        <v>0.894736842105263</v>
      </c>
      <c r="W1606" s="173">
        <v>0.0823529411764705</v>
      </c>
      <c r="X1606" s="158">
        <v>131</v>
      </c>
      <c r="Y1606" s="208">
        <v>110</v>
      </c>
      <c r="Z1606" s="208">
        <v>120</v>
      </c>
      <c r="AA1606" s="208">
        <v>103</v>
      </c>
      <c r="AB1606" s="209">
        <v>0.83969465648855</v>
      </c>
      <c r="AC1606" s="155">
        <v>0.858333333333333</v>
      </c>
      <c r="AD1606" s="173">
        <v>-0.0186386768447837</v>
      </c>
    </row>
    <row r="1607" spans="1:30">
      <c r="A1607" s="175" t="s">
        <v>1455</v>
      </c>
      <c r="B1607" s="214" t="s">
        <v>1855</v>
      </c>
      <c r="C1607" s="214" t="s">
        <v>1611</v>
      </c>
      <c r="D1607" s="153">
        <v>29</v>
      </c>
      <c r="E1607" s="153">
        <v>29</v>
      </c>
      <c r="F1607" s="151">
        <v>32</v>
      </c>
      <c r="G1607" s="151">
        <v>32</v>
      </c>
      <c r="H1607" s="151">
        <v>33</v>
      </c>
      <c r="I1607" s="151">
        <v>33</v>
      </c>
      <c r="J1607" s="172">
        <v>0.9</v>
      </c>
      <c r="K1607" s="154">
        <v>1</v>
      </c>
      <c r="L1607" s="154">
        <v>1</v>
      </c>
      <c r="M1607" s="154">
        <v>1</v>
      </c>
      <c r="N1607" s="207">
        <v>833</v>
      </c>
      <c r="O1607" s="153">
        <v>821</v>
      </c>
      <c r="P1607" s="153">
        <v>29</v>
      </c>
      <c r="Q1607" s="151">
        <v>32</v>
      </c>
      <c r="R1607" s="151">
        <v>33</v>
      </c>
      <c r="S1607" s="154">
        <v>0.985594237695078</v>
      </c>
      <c r="T1607" s="154">
        <v>1</v>
      </c>
      <c r="U1607" s="155">
        <v>1</v>
      </c>
      <c r="V1607" s="155">
        <v>1</v>
      </c>
      <c r="W1607" s="173">
        <v>0</v>
      </c>
      <c r="X1607" s="158">
        <v>218</v>
      </c>
      <c r="Y1607" s="208">
        <v>217</v>
      </c>
      <c r="Z1607" s="208">
        <v>219</v>
      </c>
      <c r="AA1607" s="208">
        <v>216</v>
      </c>
      <c r="AB1607" s="209">
        <v>0.995412844036697</v>
      </c>
      <c r="AC1607" s="155">
        <v>0.986301369863014</v>
      </c>
      <c r="AD1607" s="173">
        <v>0.00911147417368363</v>
      </c>
    </row>
    <row r="1608" spans="1:30">
      <c r="A1608" s="175" t="s">
        <v>1455</v>
      </c>
      <c r="B1608" s="214" t="s">
        <v>1855</v>
      </c>
      <c r="C1608" s="214" t="s">
        <v>1612</v>
      </c>
      <c r="D1608" s="153">
        <v>40</v>
      </c>
      <c r="E1608" s="153">
        <v>40</v>
      </c>
      <c r="F1608" s="151">
        <v>41</v>
      </c>
      <c r="G1608" s="151">
        <v>41</v>
      </c>
      <c r="H1608" s="151">
        <v>46</v>
      </c>
      <c r="I1608" s="151">
        <v>46</v>
      </c>
      <c r="J1608" s="172">
        <v>0.9</v>
      </c>
      <c r="K1608" s="154">
        <v>1</v>
      </c>
      <c r="L1608" s="154">
        <v>1</v>
      </c>
      <c r="M1608" s="154">
        <v>1</v>
      </c>
      <c r="N1608" s="207">
        <v>1128</v>
      </c>
      <c r="O1608" s="153">
        <v>1103</v>
      </c>
      <c r="P1608" s="153">
        <v>40</v>
      </c>
      <c r="Q1608" s="151">
        <v>40</v>
      </c>
      <c r="R1608" s="151">
        <v>45</v>
      </c>
      <c r="S1608" s="154">
        <v>0.977836879432624</v>
      </c>
      <c r="T1608" s="154">
        <v>1</v>
      </c>
      <c r="U1608" s="155">
        <v>0.975609756097561</v>
      </c>
      <c r="V1608" s="155">
        <v>0.978260869565217</v>
      </c>
      <c r="W1608" s="173">
        <v>0.024390243902439</v>
      </c>
      <c r="X1608" s="158">
        <v>293</v>
      </c>
      <c r="Y1608" s="208">
        <v>287</v>
      </c>
      <c r="Z1608" s="208">
        <v>292</v>
      </c>
      <c r="AA1608" s="208">
        <v>287</v>
      </c>
      <c r="AB1608" s="209">
        <v>0.979522184300341</v>
      </c>
      <c r="AC1608" s="155">
        <v>0.982876712328767</v>
      </c>
      <c r="AD1608" s="173">
        <v>-0.00335452802842584</v>
      </c>
    </row>
    <row r="1609" spans="1:30">
      <c r="A1609" s="175" t="s">
        <v>1455</v>
      </c>
      <c r="B1609" s="214" t="s">
        <v>1855</v>
      </c>
      <c r="C1609" s="214" t="s">
        <v>1613</v>
      </c>
      <c r="D1609" s="153">
        <v>45</v>
      </c>
      <c r="E1609" s="153">
        <v>45</v>
      </c>
      <c r="F1609" s="151">
        <v>48</v>
      </c>
      <c r="G1609" s="151">
        <v>48</v>
      </c>
      <c r="H1609" s="151">
        <v>48</v>
      </c>
      <c r="I1609" s="151">
        <v>48</v>
      </c>
      <c r="J1609" s="172">
        <v>0.9</v>
      </c>
      <c r="K1609" s="154">
        <v>1</v>
      </c>
      <c r="L1609" s="154">
        <v>1</v>
      </c>
      <c r="M1609" s="154">
        <v>1</v>
      </c>
      <c r="N1609" s="207">
        <v>1251</v>
      </c>
      <c r="O1609" s="153">
        <v>1242</v>
      </c>
      <c r="P1609" s="153">
        <v>45</v>
      </c>
      <c r="Q1609" s="151">
        <v>48</v>
      </c>
      <c r="R1609" s="151">
        <v>48</v>
      </c>
      <c r="S1609" s="154">
        <v>0.992805755395683</v>
      </c>
      <c r="T1609" s="154">
        <v>1</v>
      </c>
      <c r="U1609" s="155">
        <v>1</v>
      </c>
      <c r="V1609" s="155">
        <v>1</v>
      </c>
      <c r="W1609" s="173">
        <v>0</v>
      </c>
      <c r="X1609" s="158">
        <v>333</v>
      </c>
      <c r="Y1609" s="208">
        <v>332</v>
      </c>
      <c r="Z1609" s="208">
        <v>324</v>
      </c>
      <c r="AA1609" s="208">
        <v>318</v>
      </c>
      <c r="AB1609" s="209">
        <v>0.996996996996997</v>
      </c>
      <c r="AC1609" s="155">
        <v>0.981481481481482</v>
      </c>
      <c r="AD1609" s="173">
        <v>0.0155155155155154</v>
      </c>
    </row>
    <row r="1610" spans="1:30">
      <c r="A1610" s="175" t="s">
        <v>1455</v>
      </c>
      <c r="B1610" s="214" t="s">
        <v>1855</v>
      </c>
      <c r="C1610" s="214" t="s">
        <v>1614</v>
      </c>
      <c r="D1610" s="153">
        <v>37</v>
      </c>
      <c r="E1610" s="153">
        <v>36</v>
      </c>
      <c r="F1610" s="151">
        <v>38</v>
      </c>
      <c r="G1610" s="151">
        <v>38</v>
      </c>
      <c r="H1610" s="151">
        <v>42</v>
      </c>
      <c r="I1610" s="151">
        <v>41</v>
      </c>
      <c r="J1610" s="172">
        <v>0.9</v>
      </c>
      <c r="K1610" s="154">
        <v>0.972972972972973</v>
      </c>
      <c r="L1610" s="154">
        <v>1</v>
      </c>
      <c r="M1610" s="154">
        <v>0.976190476190476</v>
      </c>
      <c r="N1610" s="207">
        <v>1063</v>
      </c>
      <c r="O1610" s="153">
        <v>1039</v>
      </c>
      <c r="P1610" s="153">
        <v>36</v>
      </c>
      <c r="Q1610" s="151">
        <v>38</v>
      </c>
      <c r="R1610" s="151">
        <v>41</v>
      </c>
      <c r="S1610" s="154">
        <v>0.977422389463782</v>
      </c>
      <c r="T1610" s="154">
        <v>0.972972972972973</v>
      </c>
      <c r="U1610" s="155">
        <v>1</v>
      </c>
      <c r="V1610" s="155">
        <v>0.976190476190476</v>
      </c>
      <c r="W1610" s="173">
        <v>-0.027027027027027</v>
      </c>
      <c r="X1610" s="158">
        <v>272</v>
      </c>
      <c r="Y1610" s="208">
        <v>267</v>
      </c>
      <c r="Z1610" s="208">
        <v>278</v>
      </c>
      <c r="AA1610" s="208">
        <v>269</v>
      </c>
      <c r="AB1610" s="209">
        <v>0.981617647058823</v>
      </c>
      <c r="AC1610" s="155">
        <v>0.967625899280576</v>
      </c>
      <c r="AD1610" s="173">
        <v>0.013991747778248</v>
      </c>
    </row>
    <row r="1611" spans="1:30">
      <c r="A1611" s="175" t="s">
        <v>1455</v>
      </c>
      <c r="B1611" s="214" t="s">
        <v>1855</v>
      </c>
      <c r="C1611" s="214" t="s">
        <v>1615</v>
      </c>
      <c r="D1611" s="153">
        <v>20</v>
      </c>
      <c r="E1611" s="153">
        <v>20</v>
      </c>
      <c r="F1611" s="151">
        <v>25</v>
      </c>
      <c r="G1611" s="151">
        <v>25</v>
      </c>
      <c r="H1611" s="151">
        <v>25</v>
      </c>
      <c r="I1611" s="151">
        <v>25</v>
      </c>
      <c r="J1611" s="172">
        <v>0.9</v>
      </c>
      <c r="K1611" s="154">
        <v>1</v>
      </c>
      <c r="L1611" s="154">
        <v>1</v>
      </c>
      <c r="M1611" s="154">
        <v>1</v>
      </c>
      <c r="N1611" s="207">
        <v>654</v>
      </c>
      <c r="O1611" s="153">
        <v>568</v>
      </c>
      <c r="P1611" s="153">
        <v>17</v>
      </c>
      <c r="Q1611" s="151">
        <v>24</v>
      </c>
      <c r="R1611" s="151">
        <v>22</v>
      </c>
      <c r="S1611" s="154">
        <v>0.868501529051988</v>
      </c>
      <c r="T1611" s="154">
        <v>0.85</v>
      </c>
      <c r="U1611" s="155">
        <v>0.96</v>
      </c>
      <c r="V1611" s="155">
        <v>0.88</v>
      </c>
      <c r="W1611" s="173">
        <v>-0.11</v>
      </c>
      <c r="X1611" s="158">
        <v>168</v>
      </c>
      <c r="Y1611" s="208">
        <v>150</v>
      </c>
      <c r="Z1611" s="208">
        <v>171</v>
      </c>
      <c r="AA1611" s="208">
        <v>146</v>
      </c>
      <c r="AB1611" s="209">
        <v>0.892857142857143</v>
      </c>
      <c r="AC1611" s="155">
        <v>0.853801169590643</v>
      </c>
      <c r="AD1611" s="173">
        <v>0.0390559732664997</v>
      </c>
    </row>
    <row r="1612" spans="1:30">
      <c r="A1612" s="175" t="s">
        <v>1455</v>
      </c>
      <c r="B1612" s="214" t="s">
        <v>1855</v>
      </c>
      <c r="C1612" s="214" t="s">
        <v>1616</v>
      </c>
      <c r="D1612" s="153">
        <v>24</v>
      </c>
      <c r="E1612" s="153">
        <v>24</v>
      </c>
      <c r="F1612" s="151">
        <v>23</v>
      </c>
      <c r="G1612" s="151">
        <v>23</v>
      </c>
      <c r="H1612" s="151">
        <v>21</v>
      </c>
      <c r="I1612" s="151">
        <v>21</v>
      </c>
      <c r="J1612" s="172">
        <v>0.9</v>
      </c>
      <c r="K1612" s="154">
        <v>1</v>
      </c>
      <c r="L1612" s="154">
        <v>1</v>
      </c>
      <c r="M1612" s="154">
        <v>1</v>
      </c>
      <c r="N1612" s="207">
        <v>660</v>
      </c>
      <c r="O1612" s="153">
        <v>660</v>
      </c>
      <c r="P1612" s="153">
        <v>24</v>
      </c>
      <c r="Q1612" s="151">
        <v>23</v>
      </c>
      <c r="R1612" s="151">
        <v>21</v>
      </c>
      <c r="S1612" s="154">
        <v>1</v>
      </c>
      <c r="T1612" s="154">
        <v>1</v>
      </c>
      <c r="U1612" s="155">
        <v>1</v>
      </c>
      <c r="V1612" s="155">
        <v>1</v>
      </c>
      <c r="W1612" s="173">
        <v>0</v>
      </c>
      <c r="X1612" s="158">
        <v>164</v>
      </c>
      <c r="Y1612" s="208">
        <v>164</v>
      </c>
      <c r="Z1612" s="208">
        <v>169</v>
      </c>
      <c r="AA1612" s="208">
        <v>169</v>
      </c>
      <c r="AB1612" s="209">
        <v>1</v>
      </c>
      <c r="AC1612" s="155">
        <v>1</v>
      </c>
      <c r="AD1612" s="173">
        <v>0</v>
      </c>
    </row>
    <row r="1613" spans="1:30">
      <c r="A1613" s="175" t="s">
        <v>1455</v>
      </c>
      <c r="B1613" s="214" t="s">
        <v>1857</v>
      </c>
      <c r="C1613" s="214" t="s">
        <v>1617</v>
      </c>
      <c r="D1613" s="153">
        <v>24</v>
      </c>
      <c r="E1613" s="153">
        <v>24</v>
      </c>
      <c r="F1613" s="151">
        <v>25</v>
      </c>
      <c r="G1613" s="151">
        <v>24</v>
      </c>
      <c r="H1613" s="151">
        <v>27</v>
      </c>
      <c r="I1613" s="151">
        <v>25</v>
      </c>
      <c r="J1613" s="172">
        <v>0.9</v>
      </c>
      <c r="K1613" s="154">
        <v>1</v>
      </c>
      <c r="L1613" s="154">
        <v>0.96</v>
      </c>
      <c r="M1613" s="154">
        <v>0.925925925925926</v>
      </c>
      <c r="N1613" s="207">
        <v>676</v>
      </c>
      <c r="O1613" s="153">
        <v>512</v>
      </c>
      <c r="P1613" s="153">
        <v>21</v>
      </c>
      <c r="Q1613" s="151">
        <v>19</v>
      </c>
      <c r="R1613" s="151">
        <v>21</v>
      </c>
      <c r="S1613" s="154">
        <v>0.757396449704142</v>
      </c>
      <c r="T1613" s="154">
        <v>0.875</v>
      </c>
      <c r="U1613" s="155">
        <v>0.76</v>
      </c>
      <c r="V1613" s="155">
        <v>0.777777777777778</v>
      </c>
      <c r="W1613" s="173">
        <v>0.115</v>
      </c>
      <c r="X1613" s="158">
        <v>186</v>
      </c>
      <c r="Y1613" s="208">
        <v>152</v>
      </c>
      <c r="Z1613" s="208">
        <v>182</v>
      </c>
      <c r="AA1613" s="208">
        <v>150</v>
      </c>
      <c r="AB1613" s="209">
        <v>0.817204301075269</v>
      </c>
      <c r="AC1613" s="155">
        <v>0.824175824175824</v>
      </c>
      <c r="AD1613" s="173">
        <v>-0.00697152310055527</v>
      </c>
    </row>
    <row r="1614" spans="1:30">
      <c r="A1614" s="175" t="s">
        <v>1455</v>
      </c>
      <c r="B1614" s="214" t="s">
        <v>1852</v>
      </c>
      <c r="C1614" s="214" t="s">
        <v>1618</v>
      </c>
      <c r="D1614" s="153">
        <v>17</v>
      </c>
      <c r="E1614" s="153">
        <v>17</v>
      </c>
      <c r="F1614" s="151">
        <v>18</v>
      </c>
      <c r="G1614" s="151">
        <v>18</v>
      </c>
      <c r="H1614" s="151">
        <v>19</v>
      </c>
      <c r="I1614" s="151">
        <v>19</v>
      </c>
      <c r="J1614" s="172">
        <v>0.9</v>
      </c>
      <c r="K1614" s="154">
        <v>1</v>
      </c>
      <c r="L1614" s="154">
        <v>1</v>
      </c>
      <c r="M1614" s="154">
        <v>1</v>
      </c>
      <c r="N1614" s="207">
        <v>471</v>
      </c>
      <c r="O1614" s="153">
        <v>468</v>
      </c>
      <c r="P1614" s="153">
        <v>17</v>
      </c>
      <c r="Q1614" s="151">
        <v>18</v>
      </c>
      <c r="R1614" s="151">
        <v>19</v>
      </c>
      <c r="S1614" s="154">
        <v>0.993630573248408</v>
      </c>
      <c r="T1614" s="154">
        <v>1</v>
      </c>
      <c r="U1614" s="155">
        <v>1</v>
      </c>
      <c r="V1614" s="155">
        <v>1</v>
      </c>
      <c r="W1614" s="173">
        <v>0</v>
      </c>
      <c r="X1614" s="158">
        <v>125</v>
      </c>
      <c r="Y1614" s="208">
        <v>125</v>
      </c>
      <c r="Z1614" s="208">
        <v>122</v>
      </c>
      <c r="AA1614" s="208">
        <v>122</v>
      </c>
      <c r="AB1614" s="209">
        <v>1</v>
      </c>
      <c r="AC1614" s="155">
        <v>1</v>
      </c>
      <c r="AD1614" s="173">
        <v>0</v>
      </c>
    </row>
    <row r="1615" spans="1:30">
      <c r="A1615" s="175" t="s">
        <v>1455</v>
      </c>
      <c r="B1615" s="214" t="s">
        <v>1855</v>
      </c>
      <c r="C1615" s="214" t="s">
        <v>1619</v>
      </c>
      <c r="D1615" s="153">
        <v>35</v>
      </c>
      <c r="E1615" s="153">
        <v>33</v>
      </c>
      <c r="F1615" s="151">
        <v>39</v>
      </c>
      <c r="G1615" s="151">
        <v>39</v>
      </c>
      <c r="H1615" s="151">
        <v>38</v>
      </c>
      <c r="I1615" s="151">
        <v>38</v>
      </c>
      <c r="J1615" s="172">
        <v>0.9</v>
      </c>
      <c r="K1615" s="154">
        <v>0.942857142857143</v>
      </c>
      <c r="L1615" s="154">
        <v>1</v>
      </c>
      <c r="M1615" s="154">
        <v>1</v>
      </c>
      <c r="N1615" s="207">
        <v>1035</v>
      </c>
      <c r="O1615" s="153">
        <v>973</v>
      </c>
      <c r="P1615" s="153">
        <v>32</v>
      </c>
      <c r="Q1615" s="151">
        <v>39</v>
      </c>
      <c r="R1615" s="151">
        <v>35</v>
      </c>
      <c r="S1615" s="154">
        <v>0.940096618357488</v>
      </c>
      <c r="T1615" s="154">
        <v>0.914285714285714</v>
      </c>
      <c r="U1615" s="155">
        <v>1</v>
      </c>
      <c r="V1615" s="155">
        <v>0.921052631578947</v>
      </c>
      <c r="W1615" s="173">
        <v>-0.0857142857142857</v>
      </c>
      <c r="X1615" s="158">
        <v>273</v>
      </c>
      <c r="Y1615" s="208">
        <v>257</v>
      </c>
      <c r="Z1615" s="208">
        <v>273</v>
      </c>
      <c r="AA1615" s="208">
        <v>257</v>
      </c>
      <c r="AB1615" s="209">
        <v>0.941391941391941</v>
      </c>
      <c r="AC1615" s="155">
        <v>0.941391941391941</v>
      </c>
      <c r="AD1615" s="173">
        <v>0</v>
      </c>
    </row>
    <row r="1616" spans="1:30">
      <c r="A1616" s="175" t="s">
        <v>1455</v>
      </c>
      <c r="B1616" s="214" t="s">
        <v>1857</v>
      </c>
      <c r="C1616" s="214" t="s">
        <v>1620</v>
      </c>
      <c r="D1616" s="153">
        <v>21</v>
      </c>
      <c r="E1616" s="153">
        <v>21</v>
      </c>
      <c r="F1616" s="151">
        <v>24</v>
      </c>
      <c r="G1616" s="151">
        <v>22</v>
      </c>
      <c r="H1616" s="151">
        <v>23</v>
      </c>
      <c r="I1616" s="151">
        <v>22</v>
      </c>
      <c r="J1616" s="172">
        <v>0.9</v>
      </c>
      <c r="K1616" s="154">
        <v>1</v>
      </c>
      <c r="L1616" s="154">
        <v>0.916666666666667</v>
      </c>
      <c r="M1616" s="154">
        <v>0.956521739130435</v>
      </c>
      <c r="N1616" s="207">
        <v>563</v>
      </c>
      <c r="O1616" s="153">
        <v>425</v>
      </c>
      <c r="P1616" s="153">
        <v>21</v>
      </c>
      <c r="Q1616" s="151">
        <v>19</v>
      </c>
      <c r="R1616" s="151">
        <v>17</v>
      </c>
      <c r="S1616" s="154">
        <v>0.754884547069272</v>
      </c>
      <c r="T1616" s="154">
        <v>1</v>
      </c>
      <c r="U1616" s="155">
        <v>0.791666666666667</v>
      </c>
      <c r="V1616" s="155">
        <v>0.739130434782609</v>
      </c>
      <c r="W1616" s="173">
        <v>0.208333333333333</v>
      </c>
      <c r="X1616" s="158">
        <v>153</v>
      </c>
      <c r="Y1616" s="208">
        <v>123</v>
      </c>
      <c r="Z1616" s="208">
        <v>146</v>
      </c>
      <c r="AA1616" s="208">
        <v>115</v>
      </c>
      <c r="AB1616" s="209">
        <v>0.803921568627451</v>
      </c>
      <c r="AC1616" s="155">
        <v>0.787671232876712</v>
      </c>
      <c r="AD1616" s="173">
        <v>0.0162503357507386</v>
      </c>
    </row>
    <row r="1617" spans="1:30">
      <c r="A1617" s="175" t="s">
        <v>1455</v>
      </c>
      <c r="B1617" s="214" t="s">
        <v>1857</v>
      </c>
      <c r="C1617" s="214" t="s">
        <v>1621</v>
      </c>
      <c r="D1617" s="153">
        <v>22</v>
      </c>
      <c r="E1617" s="153">
        <v>19</v>
      </c>
      <c r="F1617" s="151">
        <v>23</v>
      </c>
      <c r="G1617" s="151">
        <v>20</v>
      </c>
      <c r="H1617" s="151">
        <v>22</v>
      </c>
      <c r="I1617" s="151">
        <v>21</v>
      </c>
      <c r="J1617" s="172">
        <v>0.9</v>
      </c>
      <c r="K1617" s="154">
        <v>0.863636363636364</v>
      </c>
      <c r="L1617" s="154">
        <v>0.869565217391304</v>
      </c>
      <c r="M1617" s="154">
        <v>0.954545454545455</v>
      </c>
      <c r="N1617" s="207">
        <v>598</v>
      </c>
      <c r="O1617" s="153">
        <v>432</v>
      </c>
      <c r="P1617" s="153">
        <v>15</v>
      </c>
      <c r="Q1617" s="151">
        <v>16</v>
      </c>
      <c r="R1617" s="151">
        <v>18</v>
      </c>
      <c r="S1617" s="154">
        <v>0.722408026755853</v>
      </c>
      <c r="T1617" s="154">
        <v>0.681818181818182</v>
      </c>
      <c r="U1617" s="155">
        <v>0.695652173913043</v>
      </c>
      <c r="V1617" s="155">
        <v>0.818181818181818</v>
      </c>
      <c r="W1617" s="173">
        <v>-0.0138339920948617</v>
      </c>
      <c r="X1617" s="158">
        <v>154</v>
      </c>
      <c r="Y1617" s="208">
        <v>120</v>
      </c>
      <c r="Z1617" s="208">
        <v>164</v>
      </c>
      <c r="AA1617" s="208">
        <v>125</v>
      </c>
      <c r="AB1617" s="209">
        <v>0.779220779220779</v>
      </c>
      <c r="AC1617" s="155">
        <v>0.76219512195122</v>
      </c>
      <c r="AD1617" s="173">
        <v>0.0170256572695597</v>
      </c>
    </row>
    <row r="1618" spans="1:30">
      <c r="A1618" s="175" t="s">
        <v>1455</v>
      </c>
      <c r="B1618" s="214" t="s">
        <v>1852</v>
      </c>
      <c r="C1618" s="214" t="s">
        <v>1622</v>
      </c>
      <c r="D1618" s="153">
        <v>27</v>
      </c>
      <c r="E1618" s="153">
        <v>27</v>
      </c>
      <c r="F1618" s="151">
        <v>31</v>
      </c>
      <c r="G1618" s="151">
        <v>31</v>
      </c>
      <c r="H1618" s="151">
        <v>35</v>
      </c>
      <c r="I1618" s="151">
        <v>34</v>
      </c>
      <c r="J1618" s="172">
        <v>0.9</v>
      </c>
      <c r="K1618" s="154">
        <v>1</v>
      </c>
      <c r="L1618" s="154">
        <v>1</v>
      </c>
      <c r="M1618" s="154">
        <v>0.971428571428571</v>
      </c>
      <c r="N1618" s="207">
        <v>874</v>
      </c>
      <c r="O1618" s="153">
        <v>860</v>
      </c>
      <c r="P1618" s="153">
        <v>27</v>
      </c>
      <c r="Q1618" s="151">
        <v>31</v>
      </c>
      <c r="R1618" s="151">
        <v>34</v>
      </c>
      <c r="S1618" s="154">
        <v>0.983981693363844</v>
      </c>
      <c r="T1618" s="154">
        <v>1</v>
      </c>
      <c r="U1618" s="155">
        <v>1</v>
      </c>
      <c r="V1618" s="155">
        <v>0.971428571428571</v>
      </c>
      <c r="W1618" s="173">
        <v>0</v>
      </c>
      <c r="X1618" s="158">
        <v>231</v>
      </c>
      <c r="Y1618" s="208">
        <v>230</v>
      </c>
      <c r="Z1618" s="208">
        <v>227</v>
      </c>
      <c r="AA1618" s="208">
        <v>224</v>
      </c>
      <c r="AB1618" s="209">
        <v>0.995670995670996</v>
      </c>
      <c r="AC1618" s="155">
        <v>0.986784140969163</v>
      </c>
      <c r="AD1618" s="173">
        <v>0.0088868547018327</v>
      </c>
    </row>
    <row r="1619" spans="1:30">
      <c r="A1619" s="175" t="s">
        <v>1455</v>
      </c>
      <c r="B1619" s="214" t="s">
        <v>1852</v>
      </c>
      <c r="C1619" s="214" t="s">
        <v>1623</v>
      </c>
      <c r="D1619" s="153">
        <v>21</v>
      </c>
      <c r="E1619" s="153">
        <v>21</v>
      </c>
      <c r="F1619" s="151">
        <v>22</v>
      </c>
      <c r="G1619" s="151">
        <v>21</v>
      </c>
      <c r="H1619" s="151">
        <v>24</v>
      </c>
      <c r="I1619" s="151">
        <v>24</v>
      </c>
      <c r="J1619" s="172">
        <v>0.9</v>
      </c>
      <c r="K1619" s="154">
        <v>1</v>
      </c>
      <c r="L1619" s="154">
        <v>0.954545454545455</v>
      </c>
      <c r="M1619" s="154">
        <v>1</v>
      </c>
      <c r="N1619" s="207">
        <v>636</v>
      </c>
      <c r="O1619" s="153">
        <v>592</v>
      </c>
      <c r="P1619" s="153">
        <v>20</v>
      </c>
      <c r="Q1619" s="151">
        <v>21</v>
      </c>
      <c r="R1619" s="151">
        <v>24</v>
      </c>
      <c r="S1619" s="154">
        <v>0.930817610062893</v>
      </c>
      <c r="T1619" s="154">
        <v>0.952380952380952</v>
      </c>
      <c r="U1619" s="155">
        <v>0.954545454545455</v>
      </c>
      <c r="V1619" s="155">
        <v>1</v>
      </c>
      <c r="W1619" s="173">
        <v>-0.00216450216450226</v>
      </c>
      <c r="X1619" s="158">
        <v>163</v>
      </c>
      <c r="Y1619" s="208">
        <v>156</v>
      </c>
      <c r="Z1619" s="208">
        <v>167</v>
      </c>
      <c r="AA1619" s="208">
        <v>152</v>
      </c>
      <c r="AB1619" s="209">
        <v>0.957055214723926</v>
      </c>
      <c r="AC1619" s="155">
        <v>0.910179640718563</v>
      </c>
      <c r="AD1619" s="173">
        <v>0.0468755740053636</v>
      </c>
    </row>
    <row r="1620" spans="1:30">
      <c r="A1620" s="175" t="s">
        <v>1455</v>
      </c>
      <c r="B1620" s="214" t="s">
        <v>1855</v>
      </c>
      <c r="C1620" s="214" t="s">
        <v>1624</v>
      </c>
      <c r="D1620" s="153">
        <v>44</v>
      </c>
      <c r="E1620" s="153">
        <v>44</v>
      </c>
      <c r="F1620" s="151">
        <v>49</v>
      </c>
      <c r="G1620" s="151">
        <v>49</v>
      </c>
      <c r="H1620" s="151">
        <v>52</v>
      </c>
      <c r="I1620" s="151">
        <v>52</v>
      </c>
      <c r="J1620" s="172">
        <v>0.9</v>
      </c>
      <c r="K1620" s="154">
        <v>1</v>
      </c>
      <c r="L1620" s="154">
        <v>1</v>
      </c>
      <c r="M1620" s="154">
        <v>1</v>
      </c>
      <c r="N1620" s="207">
        <v>1284</v>
      </c>
      <c r="O1620" s="153">
        <v>1270</v>
      </c>
      <c r="P1620" s="153">
        <v>43</v>
      </c>
      <c r="Q1620" s="151">
        <v>49</v>
      </c>
      <c r="R1620" s="151">
        <v>50</v>
      </c>
      <c r="S1620" s="154">
        <v>0.989096573208723</v>
      </c>
      <c r="T1620" s="154">
        <v>0.977272727272727</v>
      </c>
      <c r="U1620" s="155">
        <v>1</v>
      </c>
      <c r="V1620" s="155">
        <v>0.961538461538462</v>
      </c>
      <c r="W1620" s="173">
        <v>-0.0227272727272727</v>
      </c>
      <c r="X1620" s="158">
        <v>345</v>
      </c>
      <c r="Y1620" s="208">
        <v>340</v>
      </c>
      <c r="Z1620" s="208">
        <v>338</v>
      </c>
      <c r="AA1620" s="208">
        <v>334</v>
      </c>
      <c r="AB1620" s="209">
        <v>0.985507246376812</v>
      </c>
      <c r="AC1620" s="155">
        <v>0.988165680473373</v>
      </c>
      <c r="AD1620" s="173">
        <v>-0.00265843409656119</v>
      </c>
    </row>
    <row r="1621" spans="1:30">
      <c r="A1621" s="175" t="s">
        <v>1455</v>
      </c>
      <c r="B1621" s="214" t="s">
        <v>1855</v>
      </c>
      <c r="C1621" s="214" t="s">
        <v>1625</v>
      </c>
      <c r="D1621" s="153">
        <v>26</v>
      </c>
      <c r="E1621" s="153">
        <v>26</v>
      </c>
      <c r="F1621" s="151">
        <v>25</v>
      </c>
      <c r="G1621" s="151">
        <v>25</v>
      </c>
      <c r="H1621" s="151">
        <v>25</v>
      </c>
      <c r="I1621" s="151">
        <v>25</v>
      </c>
      <c r="J1621" s="172">
        <v>0.9</v>
      </c>
      <c r="K1621" s="154">
        <v>1</v>
      </c>
      <c r="L1621" s="154">
        <v>1</v>
      </c>
      <c r="M1621" s="154">
        <v>1</v>
      </c>
      <c r="N1621" s="207">
        <v>695</v>
      </c>
      <c r="O1621" s="153">
        <v>670</v>
      </c>
      <c r="P1621" s="153">
        <v>25</v>
      </c>
      <c r="Q1621" s="151">
        <v>24</v>
      </c>
      <c r="R1621" s="151">
        <v>24</v>
      </c>
      <c r="S1621" s="154">
        <v>0.964028776978417</v>
      </c>
      <c r="T1621" s="154">
        <v>0.961538461538462</v>
      </c>
      <c r="U1621" s="155">
        <v>0.96</v>
      </c>
      <c r="V1621" s="155">
        <v>0.96</v>
      </c>
      <c r="W1621" s="173">
        <v>0.0015384615384616</v>
      </c>
      <c r="X1621" s="158">
        <v>180</v>
      </c>
      <c r="Y1621" s="208">
        <v>172</v>
      </c>
      <c r="Z1621" s="208">
        <v>179</v>
      </c>
      <c r="AA1621" s="208">
        <v>176</v>
      </c>
      <c r="AB1621" s="209">
        <v>0.955555555555556</v>
      </c>
      <c r="AC1621" s="155">
        <v>0.983240223463687</v>
      </c>
      <c r="AD1621" s="173">
        <v>-0.0276846679081315</v>
      </c>
    </row>
    <row r="1622" spans="1:30">
      <c r="A1622" s="175" t="s">
        <v>1455</v>
      </c>
      <c r="B1622" s="214" t="s">
        <v>1855</v>
      </c>
      <c r="C1622" s="214" t="s">
        <v>1626</v>
      </c>
      <c r="D1622" s="153">
        <v>29</v>
      </c>
      <c r="E1622" s="153">
        <v>29</v>
      </c>
      <c r="F1622" s="151">
        <v>34</v>
      </c>
      <c r="G1622" s="151">
        <v>34</v>
      </c>
      <c r="H1622" s="151">
        <v>29</v>
      </c>
      <c r="I1622" s="151">
        <v>29</v>
      </c>
      <c r="J1622" s="172">
        <v>0.9</v>
      </c>
      <c r="K1622" s="154">
        <v>1</v>
      </c>
      <c r="L1622" s="154">
        <v>1</v>
      </c>
      <c r="M1622" s="154">
        <v>1</v>
      </c>
      <c r="N1622" s="207">
        <v>847</v>
      </c>
      <c r="O1622" s="153">
        <v>799</v>
      </c>
      <c r="P1622" s="153">
        <v>24</v>
      </c>
      <c r="Q1622" s="151">
        <v>33</v>
      </c>
      <c r="R1622" s="151">
        <v>29</v>
      </c>
      <c r="S1622" s="154">
        <v>0.943329397874852</v>
      </c>
      <c r="T1622" s="154">
        <v>0.827586206896552</v>
      </c>
      <c r="U1622" s="155">
        <v>0.970588235294118</v>
      </c>
      <c r="V1622" s="155">
        <v>1</v>
      </c>
      <c r="W1622" s="173">
        <v>-0.143002028397566</v>
      </c>
      <c r="X1622" s="158">
        <v>219</v>
      </c>
      <c r="Y1622" s="208">
        <v>207</v>
      </c>
      <c r="Z1622" s="208">
        <v>228</v>
      </c>
      <c r="AA1622" s="208">
        <v>213</v>
      </c>
      <c r="AB1622" s="209">
        <v>0.945205479452055</v>
      </c>
      <c r="AC1622" s="155">
        <v>0.934210526315789</v>
      </c>
      <c r="AD1622" s="173">
        <v>0.0109949531362653</v>
      </c>
    </row>
    <row r="1623" spans="1:30">
      <c r="A1623" s="175" t="s">
        <v>1455</v>
      </c>
      <c r="B1623" s="214" t="s">
        <v>1854</v>
      </c>
      <c r="C1623" s="214" t="s">
        <v>1627</v>
      </c>
      <c r="D1623" s="153">
        <v>17</v>
      </c>
      <c r="E1623" s="153">
        <v>17</v>
      </c>
      <c r="F1623" s="151">
        <v>22</v>
      </c>
      <c r="G1623" s="151">
        <v>22</v>
      </c>
      <c r="H1623" s="151">
        <v>20</v>
      </c>
      <c r="I1623" s="151">
        <v>20</v>
      </c>
      <c r="J1623" s="172">
        <v>0.9</v>
      </c>
      <c r="K1623" s="154">
        <v>1</v>
      </c>
      <c r="L1623" s="154">
        <v>1</v>
      </c>
      <c r="M1623" s="154">
        <v>1</v>
      </c>
      <c r="N1623" s="207">
        <v>516</v>
      </c>
      <c r="O1623" s="153">
        <v>510</v>
      </c>
      <c r="P1623" s="153">
        <v>17</v>
      </c>
      <c r="Q1623" s="151">
        <v>22</v>
      </c>
      <c r="R1623" s="151">
        <v>20</v>
      </c>
      <c r="S1623" s="154">
        <v>0.988372093023256</v>
      </c>
      <c r="T1623" s="154">
        <v>1</v>
      </c>
      <c r="U1623" s="155">
        <v>1</v>
      </c>
      <c r="V1623" s="155">
        <v>1</v>
      </c>
      <c r="W1623" s="173">
        <v>0</v>
      </c>
      <c r="X1623" s="158">
        <v>136</v>
      </c>
      <c r="Y1623" s="208">
        <v>136</v>
      </c>
      <c r="Z1623" s="208">
        <v>139</v>
      </c>
      <c r="AA1623" s="208">
        <v>137</v>
      </c>
      <c r="AB1623" s="209">
        <v>1</v>
      </c>
      <c r="AC1623" s="155">
        <v>0.985611510791367</v>
      </c>
      <c r="AD1623" s="173">
        <v>0.0143884892086331</v>
      </c>
    </row>
    <row r="1624" spans="1:30">
      <c r="A1624" s="175" t="s">
        <v>1455</v>
      </c>
      <c r="B1624" s="214" t="s">
        <v>1854</v>
      </c>
      <c r="C1624" s="214" t="s">
        <v>1628</v>
      </c>
      <c r="D1624" s="153">
        <v>13</v>
      </c>
      <c r="E1624" s="153">
        <v>13</v>
      </c>
      <c r="F1624" s="151">
        <v>13</v>
      </c>
      <c r="G1624" s="151">
        <v>13</v>
      </c>
      <c r="H1624" s="151">
        <v>14</v>
      </c>
      <c r="I1624" s="151">
        <v>14</v>
      </c>
      <c r="J1624" s="172">
        <v>0.9</v>
      </c>
      <c r="K1624" s="154">
        <v>1</v>
      </c>
      <c r="L1624" s="154">
        <v>1</v>
      </c>
      <c r="M1624" s="154">
        <v>1</v>
      </c>
      <c r="N1624" s="207">
        <v>365</v>
      </c>
      <c r="O1624" s="153">
        <v>336</v>
      </c>
      <c r="P1624" s="153">
        <v>13</v>
      </c>
      <c r="Q1624" s="151">
        <v>11</v>
      </c>
      <c r="R1624" s="151">
        <v>12</v>
      </c>
      <c r="S1624" s="154">
        <v>0.920547945205479</v>
      </c>
      <c r="T1624" s="154">
        <v>1</v>
      </c>
      <c r="U1624" s="155">
        <v>0.846153846153846</v>
      </c>
      <c r="V1624" s="155">
        <v>0.857142857142857</v>
      </c>
      <c r="W1624" s="173">
        <v>0.153846153846154</v>
      </c>
      <c r="X1624" s="158">
        <v>93</v>
      </c>
      <c r="Y1624" s="208">
        <v>88</v>
      </c>
      <c r="Z1624" s="208">
        <v>99</v>
      </c>
      <c r="AA1624" s="208">
        <v>93</v>
      </c>
      <c r="AB1624" s="209">
        <v>0.946236559139785</v>
      </c>
      <c r="AC1624" s="155">
        <v>0.939393939393939</v>
      </c>
      <c r="AD1624" s="173">
        <v>0.00684261974584555</v>
      </c>
    </row>
    <row r="1625" spans="1:30">
      <c r="A1625" s="175" t="s">
        <v>1455</v>
      </c>
      <c r="B1625" s="214" t="s">
        <v>1853</v>
      </c>
      <c r="C1625" s="214" t="s">
        <v>1629</v>
      </c>
      <c r="D1625" s="153">
        <v>39</v>
      </c>
      <c r="E1625" s="153">
        <v>38</v>
      </c>
      <c r="F1625" s="151">
        <v>44</v>
      </c>
      <c r="G1625" s="151">
        <v>42</v>
      </c>
      <c r="H1625" s="151">
        <v>42</v>
      </c>
      <c r="I1625" s="151">
        <v>41</v>
      </c>
      <c r="J1625" s="172">
        <v>0.9</v>
      </c>
      <c r="K1625" s="154">
        <v>0.974358974358974</v>
      </c>
      <c r="L1625" s="154">
        <v>0.954545454545455</v>
      </c>
      <c r="M1625" s="154">
        <v>0.976190476190476</v>
      </c>
      <c r="N1625" s="207">
        <v>1191</v>
      </c>
      <c r="O1625" s="153">
        <v>1116</v>
      </c>
      <c r="P1625" s="153">
        <v>38</v>
      </c>
      <c r="Q1625" s="151">
        <v>40</v>
      </c>
      <c r="R1625" s="151">
        <v>41</v>
      </c>
      <c r="S1625" s="154">
        <v>0.937027707808564</v>
      </c>
      <c r="T1625" s="154">
        <v>0.974358974358974</v>
      </c>
      <c r="U1625" s="155">
        <v>0.909090909090909</v>
      </c>
      <c r="V1625" s="155">
        <v>0.976190476190476</v>
      </c>
      <c r="W1625" s="173">
        <v>0.0652680652680653</v>
      </c>
      <c r="X1625" s="158">
        <v>310</v>
      </c>
      <c r="Y1625" s="208">
        <v>297</v>
      </c>
      <c r="Z1625" s="208">
        <v>310</v>
      </c>
      <c r="AA1625" s="208">
        <v>281</v>
      </c>
      <c r="AB1625" s="209">
        <v>0.958064516129032</v>
      </c>
      <c r="AC1625" s="155">
        <v>0.906451612903226</v>
      </c>
      <c r="AD1625" s="173">
        <v>0.0516129032258064</v>
      </c>
    </row>
    <row r="1626" spans="1:30">
      <c r="A1626" s="175" t="s">
        <v>1455</v>
      </c>
      <c r="B1626" s="214" t="s">
        <v>1854</v>
      </c>
      <c r="C1626" s="214" t="s">
        <v>1630</v>
      </c>
      <c r="D1626" s="153">
        <v>21</v>
      </c>
      <c r="E1626" s="153">
        <v>18</v>
      </c>
      <c r="F1626" s="151">
        <v>25</v>
      </c>
      <c r="G1626" s="151">
        <v>21</v>
      </c>
      <c r="H1626" s="151">
        <v>24</v>
      </c>
      <c r="I1626" s="151">
        <v>23</v>
      </c>
      <c r="J1626" s="172">
        <v>0.9</v>
      </c>
      <c r="K1626" s="154">
        <v>0.857142857142857</v>
      </c>
      <c r="L1626" s="154">
        <v>0.84</v>
      </c>
      <c r="M1626" s="154">
        <v>0.958333333333333</v>
      </c>
      <c r="N1626" s="207">
        <v>684</v>
      </c>
      <c r="O1626" s="153">
        <v>516</v>
      </c>
      <c r="P1626" s="153">
        <v>16</v>
      </c>
      <c r="Q1626" s="151">
        <v>20</v>
      </c>
      <c r="R1626" s="151">
        <v>22</v>
      </c>
      <c r="S1626" s="154">
        <v>0.754385964912281</v>
      </c>
      <c r="T1626" s="154">
        <v>0.761904761904762</v>
      </c>
      <c r="U1626" s="155">
        <v>0.8</v>
      </c>
      <c r="V1626" s="155">
        <v>0.916666666666667</v>
      </c>
      <c r="W1626" s="173">
        <v>-0.0380952380952382</v>
      </c>
      <c r="X1626" s="158">
        <v>170</v>
      </c>
      <c r="Y1626" s="208">
        <v>127</v>
      </c>
      <c r="Z1626" s="208">
        <v>178</v>
      </c>
      <c r="AA1626" s="208">
        <v>134</v>
      </c>
      <c r="AB1626" s="209">
        <v>0.747058823529412</v>
      </c>
      <c r="AC1626" s="155">
        <v>0.752808988764045</v>
      </c>
      <c r="AD1626" s="173">
        <v>-0.00575016523463312</v>
      </c>
    </row>
    <row r="1627" spans="1:30">
      <c r="A1627" s="175" t="s">
        <v>1455</v>
      </c>
      <c r="B1627" s="214" t="s">
        <v>1854</v>
      </c>
      <c r="C1627" s="214" t="s">
        <v>1631</v>
      </c>
      <c r="D1627" s="153">
        <v>0</v>
      </c>
      <c r="E1627" s="153">
        <v>0</v>
      </c>
      <c r="F1627" s="151">
        <v>0</v>
      </c>
      <c r="G1627" s="151">
        <v>0</v>
      </c>
      <c r="H1627" s="151">
        <v>0</v>
      </c>
      <c r="I1627" s="151">
        <v>0</v>
      </c>
      <c r="J1627" s="172">
        <v>0.9</v>
      </c>
      <c r="K1627" s="154">
        <v>0</v>
      </c>
      <c r="L1627" s="154">
        <v>0</v>
      </c>
      <c r="M1627" s="154">
        <v>0</v>
      </c>
      <c r="N1627" s="207">
        <v>0</v>
      </c>
      <c r="O1627" s="153">
        <v>0</v>
      </c>
      <c r="P1627" s="153">
        <v>0</v>
      </c>
      <c r="Q1627" s="151">
        <v>0</v>
      </c>
      <c r="R1627" s="151">
        <v>0</v>
      </c>
      <c r="S1627" s="154">
        <v>0</v>
      </c>
      <c r="T1627" s="154">
        <v>0</v>
      </c>
      <c r="U1627" s="155">
        <v>0</v>
      </c>
      <c r="V1627" s="155">
        <v>0</v>
      </c>
      <c r="W1627" s="173">
        <v>0</v>
      </c>
      <c r="X1627" s="158">
        <v>0</v>
      </c>
      <c r="Y1627" s="208">
        <v>0</v>
      </c>
      <c r="Z1627" s="208">
        <v>0</v>
      </c>
      <c r="AA1627" s="208">
        <v>0</v>
      </c>
      <c r="AB1627" s="209">
        <v>0</v>
      </c>
      <c r="AC1627" s="155">
        <v>0</v>
      </c>
      <c r="AD1627" s="173">
        <v>0</v>
      </c>
    </row>
    <row r="1628" spans="1:30">
      <c r="A1628" s="175" t="s">
        <v>1455</v>
      </c>
      <c r="B1628" s="214" t="s">
        <v>1854</v>
      </c>
      <c r="C1628" s="214" t="s">
        <v>1632</v>
      </c>
      <c r="D1628" s="153">
        <v>0</v>
      </c>
      <c r="E1628" s="153">
        <v>0</v>
      </c>
      <c r="F1628" s="151">
        <v>0</v>
      </c>
      <c r="G1628" s="151">
        <v>0</v>
      </c>
      <c r="H1628" s="151">
        <v>0</v>
      </c>
      <c r="I1628" s="151">
        <v>0</v>
      </c>
      <c r="J1628" s="172">
        <v>0.9</v>
      </c>
      <c r="K1628" s="154">
        <v>0</v>
      </c>
      <c r="L1628" s="154">
        <v>0</v>
      </c>
      <c r="M1628" s="154">
        <v>0</v>
      </c>
      <c r="N1628" s="207">
        <v>0</v>
      </c>
      <c r="O1628" s="153">
        <v>0</v>
      </c>
      <c r="P1628" s="153">
        <v>0</v>
      </c>
      <c r="Q1628" s="151">
        <v>0</v>
      </c>
      <c r="R1628" s="151">
        <v>0</v>
      </c>
      <c r="S1628" s="154">
        <v>0</v>
      </c>
      <c r="T1628" s="154">
        <v>0</v>
      </c>
      <c r="U1628" s="155">
        <v>0</v>
      </c>
      <c r="V1628" s="155">
        <v>0</v>
      </c>
      <c r="W1628" s="173">
        <v>0</v>
      </c>
      <c r="X1628" s="158">
        <v>0</v>
      </c>
      <c r="Y1628" s="208">
        <v>0</v>
      </c>
      <c r="Z1628" s="208">
        <v>0</v>
      </c>
      <c r="AA1628" s="208">
        <v>0</v>
      </c>
      <c r="AB1628" s="209">
        <v>0</v>
      </c>
      <c r="AC1628" s="155">
        <v>0</v>
      </c>
      <c r="AD1628" s="173">
        <v>0</v>
      </c>
    </row>
    <row r="1629" spans="1:30">
      <c r="A1629" s="175" t="s">
        <v>1455</v>
      </c>
      <c r="B1629" s="214" t="s">
        <v>1853</v>
      </c>
      <c r="C1629" s="214" t="s">
        <v>1633</v>
      </c>
      <c r="D1629" s="153">
        <v>0</v>
      </c>
      <c r="E1629" s="153">
        <v>0</v>
      </c>
      <c r="F1629" s="151">
        <v>0</v>
      </c>
      <c r="G1629" s="151">
        <v>0</v>
      </c>
      <c r="H1629" s="151">
        <v>0</v>
      </c>
      <c r="I1629" s="151">
        <v>0</v>
      </c>
      <c r="J1629" s="172">
        <v>0.9</v>
      </c>
      <c r="K1629" s="154">
        <v>0</v>
      </c>
      <c r="L1629" s="154">
        <v>0</v>
      </c>
      <c r="M1629" s="154">
        <v>0</v>
      </c>
      <c r="N1629" s="207">
        <v>0</v>
      </c>
      <c r="O1629" s="153">
        <v>0</v>
      </c>
      <c r="P1629" s="153">
        <v>0</v>
      </c>
      <c r="Q1629" s="151">
        <v>0</v>
      </c>
      <c r="R1629" s="151">
        <v>0</v>
      </c>
      <c r="S1629" s="154">
        <v>0</v>
      </c>
      <c r="T1629" s="154">
        <v>0</v>
      </c>
      <c r="U1629" s="155">
        <v>0</v>
      </c>
      <c r="V1629" s="155">
        <v>0</v>
      </c>
      <c r="W1629" s="173">
        <v>0</v>
      </c>
      <c r="X1629" s="158">
        <v>0</v>
      </c>
      <c r="Y1629" s="208">
        <v>0</v>
      </c>
      <c r="Z1629" s="208">
        <v>0</v>
      </c>
      <c r="AA1629" s="208">
        <v>0</v>
      </c>
      <c r="AB1629" s="209">
        <v>0</v>
      </c>
      <c r="AC1629" s="155">
        <v>0</v>
      </c>
      <c r="AD1629" s="173">
        <v>0</v>
      </c>
    </row>
    <row r="1630" spans="1:30">
      <c r="A1630" s="175" t="s">
        <v>1455</v>
      </c>
      <c r="B1630" s="214" t="s">
        <v>1853</v>
      </c>
      <c r="C1630" s="214" t="s">
        <v>1634</v>
      </c>
      <c r="D1630" s="153">
        <v>0</v>
      </c>
      <c r="E1630" s="153">
        <v>0</v>
      </c>
      <c r="F1630" s="151">
        <v>0</v>
      </c>
      <c r="G1630" s="151">
        <v>0</v>
      </c>
      <c r="H1630" s="151">
        <v>0</v>
      </c>
      <c r="I1630" s="151">
        <v>0</v>
      </c>
      <c r="J1630" s="172">
        <v>0.9</v>
      </c>
      <c r="K1630" s="154">
        <v>0</v>
      </c>
      <c r="L1630" s="154">
        <v>0</v>
      </c>
      <c r="M1630" s="154">
        <v>0</v>
      </c>
      <c r="N1630" s="207">
        <v>0</v>
      </c>
      <c r="O1630" s="153">
        <v>0</v>
      </c>
      <c r="P1630" s="153">
        <v>0</v>
      </c>
      <c r="Q1630" s="151">
        <v>0</v>
      </c>
      <c r="R1630" s="151">
        <v>0</v>
      </c>
      <c r="S1630" s="154">
        <v>0</v>
      </c>
      <c r="T1630" s="154">
        <v>0</v>
      </c>
      <c r="U1630" s="155">
        <v>0</v>
      </c>
      <c r="V1630" s="155">
        <v>0</v>
      </c>
      <c r="W1630" s="173">
        <v>0</v>
      </c>
      <c r="X1630" s="158">
        <v>0</v>
      </c>
      <c r="Y1630" s="208">
        <v>0</v>
      </c>
      <c r="Z1630" s="208">
        <v>0</v>
      </c>
      <c r="AA1630" s="208">
        <v>0</v>
      </c>
      <c r="AB1630" s="209">
        <v>0</v>
      </c>
      <c r="AC1630" s="155">
        <v>0</v>
      </c>
      <c r="AD1630" s="173">
        <v>0</v>
      </c>
    </row>
    <row r="1631" spans="1:30">
      <c r="A1631" s="175" t="s">
        <v>1455</v>
      </c>
      <c r="B1631" s="214" t="s">
        <v>1853</v>
      </c>
      <c r="C1631" s="214" t="s">
        <v>1635</v>
      </c>
      <c r="D1631" s="153">
        <v>35</v>
      </c>
      <c r="E1631" s="153">
        <v>35</v>
      </c>
      <c r="F1631" s="151">
        <v>36</v>
      </c>
      <c r="G1631" s="151">
        <v>36</v>
      </c>
      <c r="H1631" s="151">
        <v>38</v>
      </c>
      <c r="I1631" s="151">
        <v>38</v>
      </c>
      <c r="J1631" s="172">
        <v>0.9</v>
      </c>
      <c r="K1631" s="154">
        <v>1</v>
      </c>
      <c r="L1631" s="154">
        <v>1</v>
      </c>
      <c r="M1631" s="154">
        <v>1</v>
      </c>
      <c r="N1631" s="207">
        <v>1005</v>
      </c>
      <c r="O1631" s="153">
        <v>997</v>
      </c>
      <c r="P1631" s="153">
        <v>35</v>
      </c>
      <c r="Q1631" s="151">
        <v>36</v>
      </c>
      <c r="R1631" s="151">
        <v>38</v>
      </c>
      <c r="S1631" s="154">
        <v>0.992039800995025</v>
      </c>
      <c r="T1631" s="154">
        <v>1</v>
      </c>
      <c r="U1631" s="155">
        <v>1</v>
      </c>
      <c r="V1631" s="155">
        <v>1</v>
      </c>
      <c r="W1631" s="173">
        <v>0</v>
      </c>
      <c r="X1631" s="158">
        <v>255</v>
      </c>
      <c r="Y1631" s="208">
        <v>254</v>
      </c>
      <c r="Z1631" s="208">
        <v>263</v>
      </c>
      <c r="AA1631" s="208">
        <v>261</v>
      </c>
      <c r="AB1631" s="209">
        <v>0.996078431372549</v>
      </c>
      <c r="AC1631" s="155">
        <v>0.992395437262357</v>
      </c>
      <c r="AD1631" s="173">
        <v>0.00368299411019157</v>
      </c>
    </row>
    <row r="1632" spans="1:30">
      <c r="A1632" s="175" t="s">
        <v>1455</v>
      </c>
      <c r="B1632" s="214" t="s">
        <v>1853</v>
      </c>
      <c r="C1632" s="214" t="s">
        <v>1636</v>
      </c>
      <c r="D1632" s="153">
        <v>0</v>
      </c>
      <c r="E1632" s="153">
        <v>0</v>
      </c>
      <c r="F1632" s="151">
        <v>0</v>
      </c>
      <c r="G1632" s="151">
        <v>0</v>
      </c>
      <c r="H1632" s="151">
        <v>0</v>
      </c>
      <c r="I1632" s="151">
        <v>0</v>
      </c>
      <c r="J1632" s="172">
        <v>0.9</v>
      </c>
      <c r="K1632" s="154">
        <v>0</v>
      </c>
      <c r="L1632" s="154">
        <v>0</v>
      </c>
      <c r="M1632" s="154">
        <v>0</v>
      </c>
      <c r="N1632" s="207">
        <v>0</v>
      </c>
      <c r="O1632" s="153">
        <v>0</v>
      </c>
      <c r="P1632" s="153">
        <v>0</v>
      </c>
      <c r="Q1632" s="151">
        <v>0</v>
      </c>
      <c r="R1632" s="151">
        <v>0</v>
      </c>
      <c r="S1632" s="154">
        <v>0</v>
      </c>
      <c r="T1632" s="154">
        <v>0</v>
      </c>
      <c r="U1632" s="155">
        <v>0</v>
      </c>
      <c r="V1632" s="155">
        <v>0</v>
      </c>
      <c r="W1632" s="173">
        <v>0</v>
      </c>
      <c r="X1632" s="158">
        <v>0</v>
      </c>
      <c r="Y1632" s="208">
        <v>0</v>
      </c>
      <c r="Z1632" s="208">
        <v>0</v>
      </c>
      <c r="AA1632" s="208">
        <v>0</v>
      </c>
      <c r="AB1632" s="209">
        <v>0</v>
      </c>
      <c r="AC1632" s="155">
        <v>0</v>
      </c>
      <c r="AD1632" s="173">
        <v>0</v>
      </c>
    </row>
    <row r="1633" spans="1:30">
      <c r="A1633" s="175" t="s">
        <v>1455</v>
      </c>
      <c r="B1633" s="214" t="s">
        <v>1853</v>
      </c>
      <c r="C1633" s="214" t="s">
        <v>1637</v>
      </c>
      <c r="D1633" s="153">
        <v>38</v>
      </c>
      <c r="E1633" s="153">
        <v>38</v>
      </c>
      <c r="F1633" s="151">
        <v>47</v>
      </c>
      <c r="G1633" s="151">
        <v>46</v>
      </c>
      <c r="H1633" s="151">
        <v>51</v>
      </c>
      <c r="I1633" s="151">
        <v>49</v>
      </c>
      <c r="J1633" s="172">
        <v>0.9</v>
      </c>
      <c r="K1633" s="154">
        <v>1</v>
      </c>
      <c r="L1633" s="154">
        <v>0.978723404255319</v>
      </c>
      <c r="M1633" s="154">
        <v>0.96078431372549</v>
      </c>
      <c r="N1633" s="207">
        <v>1247</v>
      </c>
      <c r="O1633" s="153">
        <v>1200</v>
      </c>
      <c r="P1633" s="153">
        <v>37</v>
      </c>
      <c r="Q1633" s="151">
        <v>45</v>
      </c>
      <c r="R1633" s="151">
        <v>45</v>
      </c>
      <c r="S1633" s="154">
        <v>0.962309542902967</v>
      </c>
      <c r="T1633" s="154">
        <v>0.973684210526316</v>
      </c>
      <c r="U1633" s="155">
        <v>0.957446808510638</v>
      </c>
      <c r="V1633" s="155">
        <v>0.882352941176471</v>
      </c>
      <c r="W1633" s="173">
        <v>0.0162374020156775</v>
      </c>
      <c r="X1633" s="158">
        <v>321</v>
      </c>
      <c r="Y1633" s="208">
        <v>304</v>
      </c>
      <c r="Z1633" s="208">
        <v>316</v>
      </c>
      <c r="AA1633" s="208">
        <v>303</v>
      </c>
      <c r="AB1633" s="209">
        <v>0.947040498442368</v>
      </c>
      <c r="AC1633" s="155">
        <v>0.958860759493671</v>
      </c>
      <c r="AD1633" s="173">
        <v>-0.0118202610513033</v>
      </c>
    </row>
    <row r="1634" spans="1:30">
      <c r="A1634" s="175" t="s">
        <v>1455</v>
      </c>
      <c r="B1634" s="214" t="s">
        <v>1851</v>
      </c>
      <c r="C1634" s="214" t="s">
        <v>1638</v>
      </c>
      <c r="D1634" s="153">
        <v>28</v>
      </c>
      <c r="E1634" s="153">
        <v>27</v>
      </c>
      <c r="F1634" s="151">
        <v>31</v>
      </c>
      <c r="G1634" s="151">
        <v>30</v>
      </c>
      <c r="H1634" s="151">
        <v>34</v>
      </c>
      <c r="I1634" s="151">
        <v>33</v>
      </c>
      <c r="J1634" s="172">
        <v>0.9</v>
      </c>
      <c r="K1634" s="154">
        <v>0.964285714285714</v>
      </c>
      <c r="L1634" s="154">
        <v>0.967741935483871</v>
      </c>
      <c r="M1634" s="154">
        <v>0.970588235294118</v>
      </c>
      <c r="N1634" s="207">
        <v>887</v>
      </c>
      <c r="O1634" s="153">
        <v>848</v>
      </c>
      <c r="P1634" s="153">
        <v>27</v>
      </c>
      <c r="Q1634" s="151">
        <v>30</v>
      </c>
      <c r="R1634" s="151">
        <v>33</v>
      </c>
      <c r="S1634" s="154">
        <v>0.956031567080045</v>
      </c>
      <c r="T1634" s="154">
        <v>0.964285714285714</v>
      </c>
      <c r="U1634" s="155">
        <v>0.967741935483871</v>
      </c>
      <c r="V1634" s="155">
        <v>0.970588235294118</v>
      </c>
      <c r="W1634" s="173">
        <v>-0.00345622119815669</v>
      </c>
      <c r="X1634" s="158">
        <v>225</v>
      </c>
      <c r="Y1634" s="208">
        <v>218</v>
      </c>
      <c r="Z1634" s="208">
        <v>232</v>
      </c>
      <c r="AA1634" s="208">
        <v>218</v>
      </c>
      <c r="AB1634" s="209">
        <v>0.968888888888889</v>
      </c>
      <c r="AC1634" s="155">
        <v>0.939655172413793</v>
      </c>
      <c r="AD1634" s="173">
        <v>0.0292337164750958</v>
      </c>
    </row>
    <row r="1635" spans="1:30">
      <c r="A1635" s="175" t="s">
        <v>1455</v>
      </c>
      <c r="B1635" s="214" t="s">
        <v>1851</v>
      </c>
      <c r="C1635" s="214" t="s">
        <v>1639</v>
      </c>
      <c r="D1635" s="153">
        <v>0</v>
      </c>
      <c r="E1635" s="153">
        <v>0</v>
      </c>
      <c r="F1635" s="151">
        <v>0</v>
      </c>
      <c r="G1635" s="151">
        <v>0</v>
      </c>
      <c r="H1635" s="151">
        <v>0</v>
      </c>
      <c r="I1635" s="151">
        <v>0</v>
      </c>
      <c r="J1635" s="172">
        <v>0.9</v>
      </c>
      <c r="K1635" s="154">
        <v>0</v>
      </c>
      <c r="L1635" s="154">
        <v>0</v>
      </c>
      <c r="M1635" s="154">
        <v>0</v>
      </c>
      <c r="N1635" s="207">
        <v>0</v>
      </c>
      <c r="O1635" s="153">
        <v>0</v>
      </c>
      <c r="P1635" s="153">
        <v>0</v>
      </c>
      <c r="Q1635" s="151">
        <v>0</v>
      </c>
      <c r="R1635" s="151">
        <v>0</v>
      </c>
      <c r="S1635" s="154">
        <v>0</v>
      </c>
      <c r="T1635" s="154">
        <v>0</v>
      </c>
      <c r="U1635" s="155">
        <v>0</v>
      </c>
      <c r="V1635" s="155">
        <v>0</v>
      </c>
      <c r="W1635" s="173">
        <v>0</v>
      </c>
      <c r="X1635" s="158">
        <v>0</v>
      </c>
      <c r="Y1635" s="208">
        <v>0</v>
      </c>
      <c r="Z1635" s="208">
        <v>0</v>
      </c>
      <c r="AA1635" s="208">
        <v>0</v>
      </c>
      <c r="AB1635" s="209">
        <v>0</v>
      </c>
      <c r="AC1635" s="155">
        <v>0</v>
      </c>
      <c r="AD1635" s="173">
        <v>0</v>
      </c>
    </row>
    <row r="1636" spans="1:30">
      <c r="A1636" s="175" t="s">
        <v>1455</v>
      </c>
      <c r="B1636" s="214" t="s">
        <v>1851</v>
      </c>
      <c r="C1636" s="214" t="s">
        <v>1640</v>
      </c>
      <c r="D1636" s="153">
        <v>0</v>
      </c>
      <c r="E1636" s="153">
        <v>0</v>
      </c>
      <c r="F1636" s="151">
        <v>0</v>
      </c>
      <c r="G1636" s="151">
        <v>0</v>
      </c>
      <c r="H1636" s="151">
        <v>0</v>
      </c>
      <c r="I1636" s="151">
        <v>0</v>
      </c>
      <c r="J1636" s="172">
        <v>0.9</v>
      </c>
      <c r="K1636" s="154">
        <v>0</v>
      </c>
      <c r="L1636" s="154">
        <v>0</v>
      </c>
      <c r="M1636" s="154">
        <v>0</v>
      </c>
      <c r="N1636" s="207">
        <v>0</v>
      </c>
      <c r="O1636" s="153">
        <v>0</v>
      </c>
      <c r="P1636" s="153">
        <v>0</v>
      </c>
      <c r="Q1636" s="151">
        <v>0</v>
      </c>
      <c r="R1636" s="151">
        <v>0</v>
      </c>
      <c r="S1636" s="154">
        <v>0</v>
      </c>
      <c r="T1636" s="154">
        <v>0</v>
      </c>
      <c r="U1636" s="155">
        <v>0</v>
      </c>
      <c r="V1636" s="155">
        <v>0</v>
      </c>
      <c r="W1636" s="173">
        <v>0</v>
      </c>
      <c r="X1636" s="158">
        <v>0</v>
      </c>
      <c r="Y1636" s="208">
        <v>0</v>
      </c>
      <c r="Z1636" s="208">
        <v>0</v>
      </c>
      <c r="AA1636" s="208">
        <v>0</v>
      </c>
      <c r="AB1636" s="209">
        <v>0</v>
      </c>
      <c r="AC1636" s="155">
        <v>0</v>
      </c>
      <c r="AD1636" s="173">
        <v>0</v>
      </c>
    </row>
    <row r="1637" spans="1:30">
      <c r="A1637" s="175" t="s">
        <v>1455</v>
      </c>
      <c r="B1637" s="214" t="s">
        <v>1851</v>
      </c>
      <c r="C1637" s="214" t="s">
        <v>1641</v>
      </c>
      <c r="D1637" s="153">
        <v>41</v>
      </c>
      <c r="E1637" s="153">
        <v>41</v>
      </c>
      <c r="F1637" s="151">
        <v>49</v>
      </c>
      <c r="G1637" s="151">
        <v>49</v>
      </c>
      <c r="H1637" s="151">
        <v>48</v>
      </c>
      <c r="I1637" s="151">
        <v>48</v>
      </c>
      <c r="J1637" s="172">
        <v>0.9</v>
      </c>
      <c r="K1637" s="154">
        <v>1</v>
      </c>
      <c r="L1637" s="154">
        <v>1</v>
      </c>
      <c r="M1637" s="154">
        <v>1</v>
      </c>
      <c r="N1637" s="207">
        <v>1293</v>
      </c>
      <c r="O1637" s="153">
        <v>1274</v>
      </c>
      <c r="P1637" s="153">
        <v>41</v>
      </c>
      <c r="Q1637" s="151">
        <v>49</v>
      </c>
      <c r="R1637" s="151">
        <v>48</v>
      </c>
      <c r="S1637" s="154">
        <v>0.985305491105955</v>
      </c>
      <c r="T1637" s="154">
        <v>1</v>
      </c>
      <c r="U1637" s="155">
        <v>1</v>
      </c>
      <c r="V1637" s="155">
        <v>1</v>
      </c>
      <c r="W1637" s="173">
        <v>0</v>
      </c>
      <c r="X1637" s="158">
        <v>327</v>
      </c>
      <c r="Y1637" s="208">
        <v>322</v>
      </c>
      <c r="Z1637" s="208">
        <v>333</v>
      </c>
      <c r="AA1637" s="208">
        <v>330</v>
      </c>
      <c r="AB1637" s="209">
        <v>0.984709480122324</v>
      </c>
      <c r="AC1637" s="155">
        <v>0.990990990990991</v>
      </c>
      <c r="AD1637" s="173">
        <v>-0.0062815108686668</v>
      </c>
    </row>
    <row r="1638" spans="1:30">
      <c r="A1638" s="175" t="s">
        <v>1455</v>
      </c>
      <c r="B1638" s="214" t="s">
        <v>1851</v>
      </c>
      <c r="C1638" s="214" t="s">
        <v>1642</v>
      </c>
      <c r="D1638" s="153">
        <v>0</v>
      </c>
      <c r="E1638" s="153">
        <v>0</v>
      </c>
      <c r="F1638" s="151">
        <v>0</v>
      </c>
      <c r="G1638" s="151">
        <v>0</v>
      </c>
      <c r="H1638" s="151">
        <v>0</v>
      </c>
      <c r="I1638" s="151">
        <v>0</v>
      </c>
      <c r="J1638" s="172">
        <v>0.9</v>
      </c>
      <c r="K1638" s="154">
        <v>0</v>
      </c>
      <c r="L1638" s="154">
        <v>0</v>
      </c>
      <c r="M1638" s="154">
        <v>0</v>
      </c>
      <c r="N1638" s="207">
        <v>0</v>
      </c>
      <c r="O1638" s="153">
        <v>0</v>
      </c>
      <c r="P1638" s="153">
        <v>0</v>
      </c>
      <c r="Q1638" s="151">
        <v>0</v>
      </c>
      <c r="R1638" s="151">
        <v>0</v>
      </c>
      <c r="S1638" s="154">
        <v>0</v>
      </c>
      <c r="T1638" s="154">
        <v>0</v>
      </c>
      <c r="U1638" s="155">
        <v>0</v>
      </c>
      <c r="V1638" s="155">
        <v>0</v>
      </c>
      <c r="W1638" s="173">
        <v>0</v>
      </c>
      <c r="X1638" s="158">
        <v>0</v>
      </c>
      <c r="Y1638" s="208">
        <v>0</v>
      </c>
      <c r="Z1638" s="208">
        <v>0</v>
      </c>
      <c r="AA1638" s="208">
        <v>0</v>
      </c>
      <c r="AB1638" s="209">
        <v>0</v>
      </c>
      <c r="AC1638" s="155">
        <v>0</v>
      </c>
      <c r="AD1638" s="173">
        <v>0</v>
      </c>
    </row>
    <row r="1639" spans="1:30">
      <c r="A1639" s="175" t="s">
        <v>1455</v>
      </c>
      <c r="B1639" s="214" t="s">
        <v>1851</v>
      </c>
      <c r="C1639" s="214" t="s">
        <v>1643</v>
      </c>
      <c r="D1639" s="153">
        <v>0</v>
      </c>
      <c r="E1639" s="153">
        <v>0</v>
      </c>
      <c r="F1639" s="151">
        <v>0</v>
      </c>
      <c r="G1639" s="151">
        <v>0</v>
      </c>
      <c r="H1639" s="151">
        <v>0</v>
      </c>
      <c r="I1639" s="151">
        <v>0</v>
      </c>
      <c r="J1639" s="172">
        <v>0.9</v>
      </c>
      <c r="K1639" s="154">
        <v>0</v>
      </c>
      <c r="L1639" s="154">
        <v>0</v>
      </c>
      <c r="M1639" s="154">
        <v>0</v>
      </c>
      <c r="N1639" s="207">
        <v>0</v>
      </c>
      <c r="O1639" s="153">
        <v>0</v>
      </c>
      <c r="P1639" s="153">
        <v>0</v>
      </c>
      <c r="Q1639" s="151">
        <v>0</v>
      </c>
      <c r="R1639" s="151">
        <v>0</v>
      </c>
      <c r="S1639" s="154">
        <v>0</v>
      </c>
      <c r="T1639" s="154">
        <v>0</v>
      </c>
      <c r="U1639" s="155">
        <v>0</v>
      </c>
      <c r="V1639" s="155">
        <v>0</v>
      </c>
      <c r="W1639" s="173">
        <v>0</v>
      </c>
      <c r="X1639" s="158">
        <v>0</v>
      </c>
      <c r="Y1639" s="208">
        <v>0</v>
      </c>
      <c r="Z1639" s="208">
        <v>0</v>
      </c>
      <c r="AA1639" s="208">
        <v>0</v>
      </c>
      <c r="AB1639" s="209">
        <v>0</v>
      </c>
      <c r="AC1639" s="155">
        <v>0</v>
      </c>
      <c r="AD1639" s="173">
        <v>0</v>
      </c>
    </row>
    <row r="1640" spans="1:30">
      <c r="A1640" s="175" t="s">
        <v>1455</v>
      </c>
      <c r="B1640" s="214" t="s">
        <v>1851</v>
      </c>
      <c r="C1640" s="214" t="s">
        <v>1644</v>
      </c>
      <c r="D1640" s="153">
        <v>0</v>
      </c>
      <c r="E1640" s="153">
        <v>0</v>
      </c>
      <c r="F1640" s="151">
        <v>0</v>
      </c>
      <c r="G1640" s="151">
        <v>0</v>
      </c>
      <c r="H1640" s="151">
        <v>0</v>
      </c>
      <c r="I1640" s="151">
        <v>0</v>
      </c>
      <c r="J1640" s="172">
        <v>0.9</v>
      </c>
      <c r="K1640" s="154">
        <v>0</v>
      </c>
      <c r="L1640" s="154">
        <v>0</v>
      </c>
      <c r="M1640" s="154">
        <v>0</v>
      </c>
      <c r="N1640" s="207">
        <v>0</v>
      </c>
      <c r="O1640" s="153">
        <v>0</v>
      </c>
      <c r="P1640" s="153">
        <v>0</v>
      </c>
      <c r="Q1640" s="151">
        <v>0</v>
      </c>
      <c r="R1640" s="151">
        <v>0</v>
      </c>
      <c r="S1640" s="154">
        <v>0</v>
      </c>
      <c r="T1640" s="154">
        <v>0</v>
      </c>
      <c r="U1640" s="155">
        <v>0</v>
      </c>
      <c r="V1640" s="155">
        <v>0</v>
      </c>
      <c r="W1640" s="173">
        <v>0</v>
      </c>
      <c r="X1640" s="158">
        <v>0</v>
      </c>
      <c r="Y1640" s="208">
        <v>0</v>
      </c>
      <c r="Z1640" s="208">
        <v>0</v>
      </c>
      <c r="AA1640" s="208">
        <v>0</v>
      </c>
      <c r="AB1640" s="209">
        <v>0</v>
      </c>
      <c r="AC1640" s="155">
        <v>0</v>
      </c>
      <c r="AD1640" s="173">
        <v>0</v>
      </c>
    </row>
    <row r="1641" spans="1:30">
      <c r="A1641" s="175" t="s">
        <v>1455</v>
      </c>
      <c r="B1641" s="214" t="s">
        <v>1851</v>
      </c>
      <c r="C1641" s="214" t="s">
        <v>1645</v>
      </c>
      <c r="D1641" s="153">
        <v>0</v>
      </c>
      <c r="E1641" s="153">
        <v>0</v>
      </c>
      <c r="F1641" s="151">
        <v>0</v>
      </c>
      <c r="G1641" s="151">
        <v>0</v>
      </c>
      <c r="H1641" s="151">
        <v>0</v>
      </c>
      <c r="I1641" s="151">
        <v>0</v>
      </c>
      <c r="J1641" s="172">
        <v>0.9</v>
      </c>
      <c r="K1641" s="154">
        <v>0</v>
      </c>
      <c r="L1641" s="154">
        <v>0</v>
      </c>
      <c r="M1641" s="154">
        <v>0</v>
      </c>
      <c r="N1641" s="207">
        <v>0</v>
      </c>
      <c r="O1641" s="153">
        <v>0</v>
      </c>
      <c r="P1641" s="153">
        <v>0</v>
      </c>
      <c r="Q1641" s="151">
        <v>0</v>
      </c>
      <c r="R1641" s="151">
        <v>0</v>
      </c>
      <c r="S1641" s="154">
        <v>0</v>
      </c>
      <c r="T1641" s="154">
        <v>0</v>
      </c>
      <c r="U1641" s="155">
        <v>0</v>
      </c>
      <c r="V1641" s="155">
        <v>0</v>
      </c>
      <c r="W1641" s="173">
        <v>0</v>
      </c>
      <c r="X1641" s="158">
        <v>0</v>
      </c>
      <c r="Y1641" s="208">
        <v>0</v>
      </c>
      <c r="Z1641" s="208">
        <v>0</v>
      </c>
      <c r="AA1641" s="208">
        <v>0</v>
      </c>
      <c r="AB1641" s="209">
        <v>0</v>
      </c>
      <c r="AC1641" s="155">
        <v>0</v>
      </c>
      <c r="AD1641" s="173">
        <v>0</v>
      </c>
    </row>
    <row r="1642" spans="1:30">
      <c r="A1642" s="175" t="s">
        <v>1455</v>
      </c>
      <c r="B1642" s="214" t="s">
        <v>1851</v>
      </c>
      <c r="C1642" s="214" t="s">
        <v>1646</v>
      </c>
      <c r="D1642" s="153">
        <v>0</v>
      </c>
      <c r="E1642" s="153">
        <v>0</v>
      </c>
      <c r="F1642" s="151">
        <v>0</v>
      </c>
      <c r="G1642" s="151">
        <v>0</v>
      </c>
      <c r="H1642" s="151">
        <v>0</v>
      </c>
      <c r="I1642" s="151">
        <v>0</v>
      </c>
      <c r="J1642" s="172">
        <v>0.9</v>
      </c>
      <c r="K1642" s="154">
        <v>0</v>
      </c>
      <c r="L1642" s="154">
        <v>0</v>
      </c>
      <c r="M1642" s="154">
        <v>0</v>
      </c>
      <c r="N1642" s="207">
        <v>0</v>
      </c>
      <c r="O1642" s="153">
        <v>0</v>
      </c>
      <c r="P1642" s="153">
        <v>0</v>
      </c>
      <c r="Q1642" s="151">
        <v>0</v>
      </c>
      <c r="R1642" s="151">
        <v>0</v>
      </c>
      <c r="S1642" s="154">
        <v>0</v>
      </c>
      <c r="T1642" s="154">
        <v>0</v>
      </c>
      <c r="U1642" s="155">
        <v>0</v>
      </c>
      <c r="V1642" s="155">
        <v>0</v>
      </c>
      <c r="W1642" s="173">
        <v>0</v>
      </c>
      <c r="X1642" s="158">
        <v>0</v>
      </c>
      <c r="Y1642" s="208">
        <v>0</v>
      </c>
      <c r="Z1642" s="208">
        <v>0</v>
      </c>
      <c r="AA1642" s="208">
        <v>0</v>
      </c>
      <c r="AB1642" s="209">
        <v>0</v>
      </c>
      <c r="AC1642" s="155">
        <v>0</v>
      </c>
      <c r="AD1642" s="173">
        <v>0</v>
      </c>
    </row>
    <row r="1643" spans="1:30">
      <c r="A1643" s="175" t="s">
        <v>1455</v>
      </c>
      <c r="B1643" s="214" t="s">
        <v>1851</v>
      </c>
      <c r="C1643" s="214" t="s">
        <v>1647</v>
      </c>
      <c r="D1643" s="153">
        <v>0</v>
      </c>
      <c r="E1643" s="153">
        <v>0</v>
      </c>
      <c r="F1643" s="151">
        <v>0</v>
      </c>
      <c r="G1643" s="151">
        <v>0</v>
      </c>
      <c r="H1643" s="151">
        <v>0</v>
      </c>
      <c r="I1643" s="151">
        <v>0</v>
      </c>
      <c r="J1643" s="172">
        <v>0.9</v>
      </c>
      <c r="K1643" s="154">
        <v>0</v>
      </c>
      <c r="L1643" s="154">
        <v>0</v>
      </c>
      <c r="M1643" s="154">
        <v>0</v>
      </c>
      <c r="N1643" s="207">
        <v>0</v>
      </c>
      <c r="O1643" s="153">
        <v>0</v>
      </c>
      <c r="P1643" s="153">
        <v>0</v>
      </c>
      <c r="Q1643" s="151">
        <v>0</v>
      </c>
      <c r="R1643" s="151">
        <v>0</v>
      </c>
      <c r="S1643" s="154">
        <v>0</v>
      </c>
      <c r="T1643" s="154">
        <v>0</v>
      </c>
      <c r="U1643" s="155">
        <v>0</v>
      </c>
      <c r="V1643" s="155">
        <v>0</v>
      </c>
      <c r="W1643" s="173">
        <v>0</v>
      </c>
      <c r="X1643" s="158">
        <v>0</v>
      </c>
      <c r="Y1643" s="208">
        <v>0</v>
      </c>
      <c r="Z1643" s="208">
        <v>0</v>
      </c>
      <c r="AA1643" s="208">
        <v>0</v>
      </c>
      <c r="AB1643" s="209">
        <v>0</v>
      </c>
      <c r="AC1643" s="155">
        <v>0</v>
      </c>
      <c r="AD1643" s="173">
        <v>0</v>
      </c>
    </row>
    <row r="1644" spans="1:30">
      <c r="A1644" s="175" t="s">
        <v>1455</v>
      </c>
      <c r="B1644" s="214" t="s">
        <v>1851</v>
      </c>
      <c r="C1644" s="214" t="s">
        <v>1648</v>
      </c>
      <c r="D1644" s="153">
        <v>0</v>
      </c>
      <c r="E1644" s="153">
        <v>0</v>
      </c>
      <c r="F1644" s="151">
        <v>0</v>
      </c>
      <c r="G1644" s="151">
        <v>0</v>
      </c>
      <c r="H1644" s="151">
        <v>0</v>
      </c>
      <c r="I1644" s="151">
        <v>0</v>
      </c>
      <c r="J1644" s="172">
        <v>0.9</v>
      </c>
      <c r="K1644" s="154">
        <v>0</v>
      </c>
      <c r="L1644" s="154">
        <v>0</v>
      </c>
      <c r="M1644" s="154">
        <v>0</v>
      </c>
      <c r="N1644" s="207">
        <v>0</v>
      </c>
      <c r="O1644" s="153">
        <v>0</v>
      </c>
      <c r="P1644" s="153">
        <v>0</v>
      </c>
      <c r="Q1644" s="151">
        <v>0</v>
      </c>
      <c r="R1644" s="151">
        <v>0</v>
      </c>
      <c r="S1644" s="154">
        <v>0</v>
      </c>
      <c r="T1644" s="154">
        <v>0</v>
      </c>
      <c r="U1644" s="155">
        <v>0</v>
      </c>
      <c r="V1644" s="155">
        <v>0</v>
      </c>
      <c r="W1644" s="173">
        <v>0</v>
      </c>
      <c r="X1644" s="158">
        <v>0</v>
      </c>
      <c r="Y1644" s="208">
        <v>0</v>
      </c>
      <c r="Z1644" s="208">
        <v>0</v>
      </c>
      <c r="AA1644" s="208">
        <v>0</v>
      </c>
      <c r="AB1644" s="209">
        <v>0</v>
      </c>
      <c r="AC1644" s="155">
        <v>0</v>
      </c>
      <c r="AD1644" s="173">
        <v>0</v>
      </c>
    </row>
    <row r="1645" spans="1:30">
      <c r="A1645" s="175" t="s">
        <v>1455</v>
      </c>
      <c r="B1645" s="214" t="s">
        <v>1851</v>
      </c>
      <c r="C1645" s="214" t="s">
        <v>1649</v>
      </c>
      <c r="D1645" s="153">
        <v>0</v>
      </c>
      <c r="E1645" s="153">
        <v>0</v>
      </c>
      <c r="F1645" s="151">
        <v>0</v>
      </c>
      <c r="G1645" s="151">
        <v>0</v>
      </c>
      <c r="H1645" s="151">
        <v>0</v>
      </c>
      <c r="I1645" s="151">
        <v>0</v>
      </c>
      <c r="J1645" s="172">
        <v>0.9</v>
      </c>
      <c r="K1645" s="154">
        <v>0</v>
      </c>
      <c r="L1645" s="154">
        <v>0</v>
      </c>
      <c r="M1645" s="154">
        <v>0</v>
      </c>
      <c r="N1645" s="207">
        <v>0</v>
      </c>
      <c r="O1645" s="153">
        <v>0</v>
      </c>
      <c r="P1645" s="153">
        <v>0</v>
      </c>
      <c r="Q1645" s="151">
        <v>0</v>
      </c>
      <c r="R1645" s="151">
        <v>0</v>
      </c>
      <c r="S1645" s="154">
        <v>0</v>
      </c>
      <c r="T1645" s="154">
        <v>0</v>
      </c>
      <c r="U1645" s="155">
        <v>0</v>
      </c>
      <c r="V1645" s="155">
        <v>0</v>
      </c>
      <c r="W1645" s="173">
        <v>0</v>
      </c>
      <c r="X1645" s="158">
        <v>0</v>
      </c>
      <c r="Y1645" s="208">
        <v>0</v>
      </c>
      <c r="Z1645" s="208">
        <v>0</v>
      </c>
      <c r="AA1645" s="208">
        <v>0</v>
      </c>
      <c r="AB1645" s="209">
        <v>0</v>
      </c>
      <c r="AC1645" s="155">
        <v>0</v>
      </c>
      <c r="AD1645" s="173">
        <v>0</v>
      </c>
    </row>
    <row r="1646" spans="1:30">
      <c r="A1646" s="175" t="s">
        <v>1455</v>
      </c>
      <c r="B1646" s="214" t="s">
        <v>1851</v>
      </c>
      <c r="C1646" s="214" t="s">
        <v>1650</v>
      </c>
      <c r="D1646" s="153">
        <v>0</v>
      </c>
      <c r="E1646" s="153">
        <v>0</v>
      </c>
      <c r="F1646" s="151">
        <v>0</v>
      </c>
      <c r="G1646" s="151">
        <v>0</v>
      </c>
      <c r="H1646" s="151">
        <v>0</v>
      </c>
      <c r="I1646" s="151">
        <v>0</v>
      </c>
      <c r="J1646" s="172">
        <v>0.9</v>
      </c>
      <c r="K1646" s="154">
        <v>0</v>
      </c>
      <c r="L1646" s="154">
        <v>0</v>
      </c>
      <c r="M1646" s="154">
        <v>0</v>
      </c>
      <c r="N1646" s="207">
        <v>0</v>
      </c>
      <c r="O1646" s="153">
        <v>0</v>
      </c>
      <c r="P1646" s="153">
        <v>0</v>
      </c>
      <c r="Q1646" s="151">
        <v>0</v>
      </c>
      <c r="R1646" s="151">
        <v>0</v>
      </c>
      <c r="S1646" s="154">
        <v>0</v>
      </c>
      <c r="T1646" s="154">
        <v>0</v>
      </c>
      <c r="U1646" s="155">
        <v>0</v>
      </c>
      <c r="V1646" s="155">
        <v>0</v>
      </c>
      <c r="W1646" s="173">
        <v>0</v>
      </c>
      <c r="X1646" s="158">
        <v>0</v>
      </c>
      <c r="Y1646" s="208">
        <v>0</v>
      </c>
      <c r="Z1646" s="208">
        <v>0</v>
      </c>
      <c r="AA1646" s="208">
        <v>0</v>
      </c>
      <c r="AB1646" s="209">
        <v>0</v>
      </c>
      <c r="AC1646" s="155">
        <v>0</v>
      </c>
      <c r="AD1646" s="173">
        <v>0</v>
      </c>
    </row>
    <row r="1647" spans="1:30">
      <c r="A1647" s="175" t="s">
        <v>1455</v>
      </c>
      <c r="B1647" s="214" t="s">
        <v>1851</v>
      </c>
      <c r="C1647" s="214" t="s">
        <v>1651</v>
      </c>
      <c r="D1647" s="153">
        <v>44</v>
      </c>
      <c r="E1647" s="153">
        <v>44</v>
      </c>
      <c r="F1647" s="151">
        <v>42</v>
      </c>
      <c r="G1647" s="151">
        <v>41</v>
      </c>
      <c r="H1647" s="151">
        <v>47</v>
      </c>
      <c r="I1647" s="151">
        <v>47</v>
      </c>
      <c r="J1647" s="172">
        <v>0.9</v>
      </c>
      <c r="K1647" s="154">
        <v>1</v>
      </c>
      <c r="L1647" s="154">
        <v>0.976190476190476</v>
      </c>
      <c r="M1647" s="154">
        <v>1</v>
      </c>
      <c r="N1647" s="207">
        <v>1167</v>
      </c>
      <c r="O1647" s="153">
        <v>1141</v>
      </c>
      <c r="P1647" s="153">
        <v>44</v>
      </c>
      <c r="Q1647" s="151">
        <v>40</v>
      </c>
      <c r="R1647" s="151">
        <v>47</v>
      </c>
      <c r="S1647" s="154">
        <v>0.977720651242502</v>
      </c>
      <c r="T1647" s="154">
        <v>1</v>
      </c>
      <c r="U1647" s="155">
        <v>0.952380952380952</v>
      </c>
      <c r="V1647" s="155">
        <v>1</v>
      </c>
      <c r="W1647" s="173">
        <v>0.0476190476190477</v>
      </c>
      <c r="X1647" s="158">
        <v>312</v>
      </c>
      <c r="Y1647" s="208">
        <v>305</v>
      </c>
      <c r="Z1647" s="208">
        <v>299</v>
      </c>
      <c r="AA1647" s="208">
        <v>292</v>
      </c>
      <c r="AB1647" s="209">
        <v>0.977564102564103</v>
      </c>
      <c r="AC1647" s="155">
        <v>0.976588628762542</v>
      </c>
      <c r="AD1647" s="173">
        <v>0.000975473801560711</v>
      </c>
    </row>
    <row r="1648" spans="1:30">
      <c r="A1648" s="175" t="s">
        <v>1455</v>
      </c>
      <c r="B1648" s="214" t="s">
        <v>1851</v>
      </c>
      <c r="C1648" s="214" t="s">
        <v>1652</v>
      </c>
      <c r="D1648" s="153">
        <v>0</v>
      </c>
      <c r="E1648" s="153">
        <v>0</v>
      </c>
      <c r="F1648" s="151">
        <v>0</v>
      </c>
      <c r="G1648" s="151">
        <v>0</v>
      </c>
      <c r="H1648" s="151">
        <v>0</v>
      </c>
      <c r="I1648" s="151">
        <v>0</v>
      </c>
      <c r="J1648" s="172">
        <v>0.9</v>
      </c>
      <c r="K1648" s="154">
        <v>0</v>
      </c>
      <c r="L1648" s="154">
        <v>0</v>
      </c>
      <c r="M1648" s="154">
        <v>0</v>
      </c>
      <c r="N1648" s="207">
        <v>0</v>
      </c>
      <c r="O1648" s="153">
        <v>0</v>
      </c>
      <c r="P1648" s="153">
        <v>0</v>
      </c>
      <c r="Q1648" s="151">
        <v>0</v>
      </c>
      <c r="R1648" s="151">
        <v>0</v>
      </c>
      <c r="S1648" s="154">
        <v>0</v>
      </c>
      <c r="T1648" s="154">
        <v>0</v>
      </c>
      <c r="U1648" s="155">
        <v>0</v>
      </c>
      <c r="V1648" s="155">
        <v>0</v>
      </c>
      <c r="W1648" s="173">
        <v>0</v>
      </c>
      <c r="X1648" s="158">
        <v>0</v>
      </c>
      <c r="Y1648" s="208">
        <v>0</v>
      </c>
      <c r="Z1648" s="208">
        <v>0</v>
      </c>
      <c r="AA1648" s="208">
        <v>0</v>
      </c>
      <c r="AB1648" s="209">
        <v>0</v>
      </c>
      <c r="AC1648" s="155">
        <v>0</v>
      </c>
      <c r="AD1648" s="173">
        <v>0</v>
      </c>
    </row>
    <row r="1649" spans="1:30">
      <c r="A1649" s="175" t="s">
        <v>1455</v>
      </c>
      <c r="B1649" s="214" t="s">
        <v>1851</v>
      </c>
      <c r="C1649" s="214" t="s">
        <v>1653</v>
      </c>
      <c r="D1649" s="153">
        <v>0</v>
      </c>
      <c r="E1649" s="153">
        <v>0</v>
      </c>
      <c r="F1649" s="151">
        <v>0</v>
      </c>
      <c r="G1649" s="151">
        <v>0</v>
      </c>
      <c r="H1649" s="151">
        <v>0</v>
      </c>
      <c r="I1649" s="151">
        <v>0</v>
      </c>
      <c r="J1649" s="172">
        <v>0.9</v>
      </c>
      <c r="K1649" s="154">
        <v>0</v>
      </c>
      <c r="L1649" s="154">
        <v>0</v>
      </c>
      <c r="M1649" s="154">
        <v>0</v>
      </c>
      <c r="N1649" s="207">
        <v>0</v>
      </c>
      <c r="O1649" s="153">
        <v>0</v>
      </c>
      <c r="P1649" s="153">
        <v>0</v>
      </c>
      <c r="Q1649" s="151">
        <v>0</v>
      </c>
      <c r="R1649" s="151">
        <v>0</v>
      </c>
      <c r="S1649" s="154">
        <v>0</v>
      </c>
      <c r="T1649" s="154">
        <v>0</v>
      </c>
      <c r="U1649" s="155">
        <v>0</v>
      </c>
      <c r="V1649" s="155">
        <v>0</v>
      </c>
      <c r="W1649" s="173">
        <v>0</v>
      </c>
      <c r="X1649" s="158">
        <v>0</v>
      </c>
      <c r="Y1649" s="208">
        <v>0</v>
      </c>
      <c r="Z1649" s="208">
        <v>0</v>
      </c>
      <c r="AA1649" s="208">
        <v>0</v>
      </c>
      <c r="AB1649" s="209">
        <v>0</v>
      </c>
      <c r="AC1649" s="155">
        <v>0</v>
      </c>
      <c r="AD1649" s="173">
        <v>0</v>
      </c>
    </row>
    <row r="1650" spans="1:30">
      <c r="A1650" s="175" t="s">
        <v>1455</v>
      </c>
      <c r="B1650" s="214" t="s">
        <v>1851</v>
      </c>
      <c r="C1650" s="214" t="s">
        <v>1654</v>
      </c>
      <c r="D1650" s="153">
        <v>0</v>
      </c>
      <c r="E1650" s="153">
        <v>0</v>
      </c>
      <c r="F1650" s="151">
        <v>0</v>
      </c>
      <c r="G1650" s="151">
        <v>0</v>
      </c>
      <c r="H1650" s="151">
        <v>0</v>
      </c>
      <c r="I1650" s="151">
        <v>0</v>
      </c>
      <c r="J1650" s="172">
        <v>0.9</v>
      </c>
      <c r="K1650" s="154">
        <v>0</v>
      </c>
      <c r="L1650" s="154">
        <v>0</v>
      </c>
      <c r="M1650" s="154">
        <v>0</v>
      </c>
      <c r="N1650" s="207">
        <v>0</v>
      </c>
      <c r="O1650" s="153">
        <v>0</v>
      </c>
      <c r="P1650" s="153">
        <v>0</v>
      </c>
      <c r="Q1650" s="151">
        <v>0</v>
      </c>
      <c r="R1650" s="151">
        <v>0</v>
      </c>
      <c r="S1650" s="154">
        <v>0</v>
      </c>
      <c r="T1650" s="154">
        <v>0</v>
      </c>
      <c r="U1650" s="155">
        <v>0</v>
      </c>
      <c r="V1650" s="155">
        <v>0</v>
      </c>
      <c r="W1650" s="173">
        <v>0</v>
      </c>
      <c r="X1650" s="158">
        <v>0</v>
      </c>
      <c r="Y1650" s="208">
        <v>0</v>
      </c>
      <c r="Z1650" s="208">
        <v>0</v>
      </c>
      <c r="AA1650" s="208">
        <v>0</v>
      </c>
      <c r="AB1650" s="209">
        <v>0</v>
      </c>
      <c r="AC1650" s="155">
        <v>0</v>
      </c>
      <c r="AD1650" s="173">
        <v>0</v>
      </c>
    </row>
    <row r="1651" spans="1:30">
      <c r="A1651" s="175" t="s">
        <v>1455</v>
      </c>
      <c r="B1651" s="214" t="s">
        <v>1851</v>
      </c>
      <c r="C1651" s="214" t="s">
        <v>1655</v>
      </c>
      <c r="D1651" s="153">
        <v>30</v>
      </c>
      <c r="E1651" s="153">
        <v>30</v>
      </c>
      <c r="F1651" s="151">
        <v>34</v>
      </c>
      <c r="G1651" s="151">
        <v>34</v>
      </c>
      <c r="H1651" s="151">
        <v>36</v>
      </c>
      <c r="I1651" s="151">
        <v>36</v>
      </c>
      <c r="J1651" s="172">
        <v>0.9</v>
      </c>
      <c r="K1651" s="154">
        <v>1</v>
      </c>
      <c r="L1651" s="154">
        <v>1</v>
      </c>
      <c r="M1651" s="154">
        <v>1</v>
      </c>
      <c r="N1651" s="207">
        <v>917</v>
      </c>
      <c r="O1651" s="153">
        <v>877</v>
      </c>
      <c r="P1651" s="153">
        <v>30</v>
      </c>
      <c r="Q1651" s="151">
        <v>33</v>
      </c>
      <c r="R1651" s="151">
        <v>36</v>
      </c>
      <c r="S1651" s="154">
        <v>0.956379498364231</v>
      </c>
      <c r="T1651" s="154">
        <v>1</v>
      </c>
      <c r="U1651" s="155">
        <v>0.970588235294118</v>
      </c>
      <c r="V1651" s="155">
        <v>1</v>
      </c>
      <c r="W1651" s="173">
        <v>0.0294117647058824</v>
      </c>
      <c r="X1651" s="158">
        <v>236</v>
      </c>
      <c r="Y1651" s="208">
        <v>234</v>
      </c>
      <c r="Z1651" s="208">
        <v>236</v>
      </c>
      <c r="AA1651" s="208">
        <v>236</v>
      </c>
      <c r="AB1651" s="209">
        <v>0.991525423728814</v>
      </c>
      <c r="AC1651" s="155">
        <v>1</v>
      </c>
      <c r="AD1651" s="173">
        <v>-0.00847457627118642</v>
      </c>
    </row>
    <row r="1652" spans="1:30">
      <c r="A1652" s="175" t="s">
        <v>1455</v>
      </c>
      <c r="B1652" s="214" t="s">
        <v>1851</v>
      </c>
      <c r="C1652" s="214" t="s">
        <v>1656</v>
      </c>
      <c r="D1652" s="153">
        <v>0</v>
      </c>
      <c r="E1652" s="153">
        <v>0</v>
      </c>
      <c r="F1652" s="151">
        <v>0</v>
      </c>
      <c r="G1652" s="151">
        <v>0</v>
      </c>
      <c r="H1652" s="151">
        <v>0</v>
      </c>
      <c r="I1652" s="151">
        <v>0</v>
      </c>
      <c r="J1652" s="172">
        <v>0.9</v>
      </c>
      <c r="K1652" s="154">
        <v>0</v>
      </c>
      <c r="L1652" s="154">
        <v>0</v>
      </c>
      <c r="M1652" s="154">
        <v>0</v>
      </c>
      <c r="N1652" s="207">
        <v>0</v>
      </c>
      <c r="O1652" s="153">
        <v>0</v>
      </c>
      <c r="P1652" s="153">
        <v>0</v>
      </c>
      <c r="Q1652" s="151">
        <v>0</v>
      </c>
      <c r="R1652" s="151">
        <v>0</v>
      </c>
      <c r="S1652" s="154">
        <v>0</v>
      </c>
      <c r="T1652" s="154">
        <v>0</v>
      </c>
      <c r="U1652" s="155">
        <v>0</v>
      </c>
      <c r="V1652" s="155">
        <v>0</v>
      </c>
      <c r="W1652" s="173">
        <v>0</v>
      </c>
      <c r="X1652" s="158">
        <v>0</v>
      </c>
      <c r="Y1652" s="208">
        <v>0</v>
      </c>
      <c r="Z1652" s="208">
        <v>0</v>
      </c>
      <c r="AA1652" s="208">
        <v>0</v>
      </c>
      <c r="AB1652" s="209">
        <v>0</v>
      </c>
      <c r="AC1652" s="155">
        <v>0</v>
      </c>
      <c r="AD1652" s="173">
        <v>0</v>
      </c>
    </row>
    <row r="1653" spans="1:30">
      <c r="A1653" s="175" t="s">
        <v>1455</v>
      </c>
      <c r="B1653" s="214" t="s">
        <v>1851</v>
      </c>
      <c r="C1653" s="214" t="s">
        <v>1657</v>
      </c>
      <c r="D1653" s="153">
        <v>0</v>
      </c>
      <c r="E1653" s="153">
        <v>0</v>
      </c>
      <c r="F1653" s="151">
        <v>0</v>
      </c>
      <c r="G1653" s="151">
        <v>0</v>
      </c>
      <c r="H1653" s="151">
        <v>0</v>
      </c>
      <c r="I1653" s="151">
        <v>0</v>
      </c>
      <c r="J1653" s="172">
        <v>0.9</v>
      </c>
      <c r="K1653" s="154">
        <v>0</v>
      </c>
      <c r="L1653" s="154">
        <v>0</v>
      </c>
      <c r="M1653" s="154">
        <v>0</v>
      </c>
      <c r="N1653" s="207">
        <v>0</v>
      </c>
      <c r="O1653" s="153">
        <v>0</v>
      </c>
      <c r="P1653" s="153">
        <v>0</v>
      </c>
      <c r="Q1653" s="151">
        <v>0</v>
      </c>
      <c r="R1653" s="151">
        <v>0</v>
      </c>
      <c r="S1653" s="154">
        <v>0</v>
      </c>
      <c r="T1653" s="154">
        <v>0</v>
      </c>
      <c r="U1653" s="155">
        <v>0</v>
      </c>
      <c r="V1653" s="155">
        <v>0</v>
      </c>
      <c r="W1653" s="173">
        <v>0</v>
      </c>
      <c r="X1653" s="158">
        <v>0</v>
      </c>
      <c r="Y1653" s="208">
        <v>0</v>
      </c>
      <c r="Z1653" s="208">
        <v>0</v>
      </c>
      <c r="AA1653" s="208">
        <v>0</v>
      </c>
      <c r="AB1653" s="209">
        <v>0</v>
      </c>
      <c r="AC1653" s="155">
        <v>0</v>
      </c>
      <c r="AD1653" s="173">
        <v>0</v>
      </c>
    </row>
    <row r="1654" spans="1:30">
      <c r="A1654" s="175" t="s">
        <v>1455</v>
      </c>
      <c r="B1654" s="214" t="s">
        <v>1851</v>
      </c>
      <c r="C1654" s="214" t="s">
        <v>1658</v>
      </c>
      <c r="D1654" s="153">
        <v>0</v>
      </c>
      <c r="E1654" s="153">
        <v>0</v>
      </c>
      <c r="F1654" s="151">
        <v>0</v>
      </c>
      <c r="G1654" s="151">
        <v>0</v>
      </c>
      <c r="H1654" s="151">
        <v>0</v>
      </c>
      <c r="I1654" s="151">
        <v>0</v>
      </c>
      <c r="J1654" s="172">
        <v>0.9</v>
      </c>
      <c r="K1654" s="154">
        <v>0</v>
      </c>
      <c r="L1654" s="154">
        <v>0</v>
      </c>
      <c r="M1654" s="154">
        <v>0</v>
      </c>
      <c r="N1654" s="207">
        <v>0</v>
      </c>
      <c r="O1654" s="153">
        <v>0</v>
      </c>
      <c r="P1654" s="153">
        <v>0</v>
      </c>
      <c r="Q1654" s="151">
        <v>0</v>
      </c>
      <c r="R1654" s="151">
        <v>0</v>
      </c>
      <c r="S1654" s="154">
        <v>0</v>
      </c>
      <c r="T1654" s="154">
        <v>0</v>
      </c>
      <c r="U1654" s="155">
        <v>0</v>
      </c>
      <c r="V1654" s="155">
        <v>0</v>
      </c>
      <c r="W1654" s="173">
        <v>0</v>
      </c>
      <c r="X1654" s="158">
        <v>0</v>
      </c>
      <c r="Y1654" s="208">
        <v>0</v>
      </c>
      <c r="Z1654" s="208">
        <v>0</v>
      </c>
      <c r="AA1654" s="208">
        <v>0</v>
      </c>
      <c r="AB1654" s="209">
        <v>0</v>
      </c>
      <c r="AC1654" s="155">
        <v>0</v>
      </c>
      <c r="AD1654" s="173">
        <v>0</v>
      </c>
    </row>
    <row r="1655" spans="1:30">
      <c r="A1655" s="175" t="s">
        <v>1455</v>
      </c>
      <c r="B1655" s="214" t="s">
        <v>1851</v>
      </c>
      <c r="C1655" s="214" t="s">
        <v>1659</v>
      </c>
      <c r="D1655" s="153">
        <v>0</v>
      </c>
      <c r="E1655" s="153">
        <v>0</v>
      </c>
      <c r="F1655" s="151">
        <v>0</v>
      </c>
      <c r="G1655" s="151">
        <v>0</v>
      </c>
      <c r="H1655" s="151">
        <v>0</v>
      </c>
      <c r="I1655" s="151">
        <v>0</v>
      </c>
      <c r="J1655" s="172">
        <v>0.9</v>
      </c>
      <c r="K1655" s="154">
        <v>0</v>
      </c>
      <c r="L1655" s="154">
        <v>0</v>
      </c>
      <c r="M1655" s="154">
        <v>0</v>
      </c>
      <c r="N1655" s="207">
        <v>0</v>
      </c>
      <c r="O1655" s="153">
        <v>0</v>
      </c>
      <c r="P1655" s="153">
        <v>0</v>
      </c>
      <c r="Q1655" s="151">
        <v>0</v>
      </c>
      <c r="R1655" s="151">
        <v>0</v>
      </c>
      <c r="S1655" s="154">
        <v>0</v>
      </c>
      <c r="T1655" s="154">
        <v>0</v>
      </c>
      <c r="U1655" s="155">
        <v>0</v>
      </c>
      <c r="V1655" s="155">
        <v>0</v>
      </c>
      <c r="W1655" s="173">
        <v>0</v>
      </c>
      <c r="X1655" s="158">
        <v>0</v>
      </c>
      <c r="Y1655" s="208">
        <v>0</v>
      </c>
      <c r="Z1655" s="208">
        <v>0</v>
      </c>
      <c r="AA1655" s="208">
        <v>0</v>
      </c>
      <c r="AB1655" s="209">
        <v>0</v>
      </c>
      <c r="AC1655" s="155">
        <v>0</v>
      </c>
      <c r="AD1655" s="173">
        <v>0</v>
      </c>
    </row>
    <row r="1656" spans="1:30">
      <c r="A1656" s="175" t="s">
        <v>1455</v>
      </c>
      <c r="B1656" s="214" t="s">
        <v>1851</v>
      </c>
      <c r="C1656" s="214" t="s">
        <v>1660</v>
      </c>
      <c r="D1656" s="153">
        <v>0</v>
      </c>
      <c r="E1656" s="153">
        <v>0</v>
      </c>
      <c r="F1656" s="151">
        <v>0</v>
      </c>
      <c r="G1656" s="151">
        <v>0</v>
      </c>
      <c r="H1656" s="151">
        <v>0</v>
      </c>
      <c r="I1656" s="151">
        <v>0</v>
      </c>
      <c r="J1656" s="172">
        <v>0.9</v>
      </c>
      <c r="K1656" s="154">
        <v>0</v>
      </c>
      <c r="L1656" s="154">
        <v>0</v>
      </c>
      <c r="M1656" s="154">
        <v>0</v>
      </c>
      <c r="N1656" s="207">
        <v>0</v>
      </c>
      <c r="O1656" s="153">
        <v>0</v>
      </c>
      <c r="P1656" s="153">
        <v>0</v>
      </c>
      <c r="Q1656" s="151">
        <v>0</v>
      </c>
      <c r="R1656" s="151">
        <v>0</v>
      </c>
      <c r="S1656" s="154">
        <v>0</v>
      </c>
      <c r="T1656" s="154">
        <v>0</v>
      </c>
      <c r="U1656" s="155">
        <v>0</v>
      </c>
      <c r="V1656" s="155">
        <v>0</v>
      </c>
      <c r="W1656" s="173">
        <v>0</v>
      </c>
      <c r="X1656" s="158">
        <v>0</v>
      </c>
      <c r="Y1656" s="208">
        <v>0</v>
      </c>
      <c r="Z1656" s="208">
        <v>0</v>
      </c>
      <c r="AA1656" s="208">
        <v>0</v>
      </c>
      <c r="AB1656" s="209">
        <v>0</v>
      </c>
      <c r="AC1656" s="155">
        <v>0</v>
      </c>
      <c r="AD1656" s="173">
        <v>0</v>
      </c>
    </row>
    <row r="1657" spans="1:30">
      <c r="A1657" s="175" t="s">
        <v>1455</v>
      </c>
      <c r="B1657" s="214" t="s">
        <v>1851</v>
      </c>
      <c r="C1657" s="214" t="s">
        <v>1661</v>
      </c>
      <c r="D1657" s="153">
        <v>16</v>
      </c>
      <c r="E1657" s="153">
        <v>15</v>
      </c>
      <c r="F1657" s="151">
        <v>22</v>
      </c>
      <c r="G1657" s="151">
        <v>20</v>
      </c>
      <c r="H1657" s="151">
        <v>22</v>
      </c>
      <c r="I1657" s="151">
        <v>20</v>
      </c>
      <c r="J1657" s="172">
        <v>0.9</v>
      </c>
      <c r="K1657" s="154">
        <v>0.9375</v>
      </c>
      <c r="L1657" s="154">
        <v>0.909090909090909</v>
      </c>
      <c r="M1657" s="154">
        <v>0.909090909090909</v>
      </c>
      <c r="N1657" s="207">
        <v>628</v>
      </c>
      <c r="O1657" s="153">
        <v>583</v>
      </c>
      <c r="P1657" s="153">
        <v>15</v>
      </c>
      <c r="Q1657" s="151">
        <v>20</v>
      </c>
      <c r="R1657" s="151">
        <v>20</v>
      </c>
      <c r="S1657" s="154">
        <v>0.928343949044586</v>
      </c>
      <c r="T1657" s="154">
        <v>0.9375</v>
      </c>
      <c r="U1657" s="155">
        <v>0.909090909090909</v>
      </c>
      <c r="V1657" s="155">
        <v>0.909090909090909</v>
      </c>
      <c r="W1657" s="173">
        <v>0.0284090909090909</v>
      </c>
      <c r="X1657" s="158">
        <v>146</v>
      </c>
      <c r="Y1657" s="208">
        <v>136</v>
      </c>
      <c r="Z1657" s="208">
        <v>162</v>
      </c>
      <c r="AA1657" s="208">
        <v>156</v>
      </c>
      <c r="AB1657" s="209">
        <v>0.931506849315068</v>
      </c>
      <c r="AC1657" s="155">
        <v>0.962962962962963</v>
      </c>
      <c r="AD1657" s="173">
        <v>-0.0314561136478945</v>
      </c>
    </row>
    <row r="1658" spans="1:30">
      <c r="A1658" s="175" t="s">
        <v>1455</v>
      </c>
      <c r="B1658" s="214" t="s">
        <v>1851</v>
      </c>
      <c r="C1658" s="214" t="s">
        <v>1662</v>
      </c>
      <c r="D1658" s="153">
        <v>0</v>
      </c>
      <c r="E1658" s="153">
        <v>0</v>
      </c>
      <c r="F1658" s="151">
        <v>0</v>
      </c>
      <c r="G1658" s="151">
        <v>0</v>
      </c>
      <c r="H1658" s="151">
        <v>0</v>
      </c>
      <c r="I1658" s="151">
        <v>0</v>
      </c>
      <c r="J1658" s="172">
        <v>0.9</v>
      </c>
      <c r="K1658" s="154">
        <v>0</v>
      </c>
      <c r="L1658" s="154">
        <v>0</v>
      </c>
      <c r="M1658" s="154">
        <v>0</v>
      </c>
      <c r="N1658" s="207">
        <v>0</v>
      </c>
      <c r="O1658" s="153">
        <v>0</v>
      </c>
      <c r="P1658" s="153">
        <v>0</v>
      </c>
      <c r="Q1658" s="151">
        <v>0</v>
      </c>
      <c r="R1658" s="151">
        <v>0</v>
      </c>
      <c r="S1658" s="154">
        <v>0</v>
      </c>
      <c r="T1658" s="154">
        <v>0</v>
      </c>
      <c r="U1658" s="155">
        <v>0</v>
      </c>
      <c r="V1658" s="155">
        <v>0</v>
      </c>
      <c r="W1658" s="173">
        <v>0</v>
      </c>
      <c r="X1658" s="158">
        <v>0</v>
      </c>
      <c r="Y1658" s="208">
        <v>0</v>
      </c>
      <c r="Z1658" s="208">
        <v>0</v>
      </c>
      <c r="AA1658" s="208">
        <v>0</v>
      </c>
      <c r="AB1658" s="209">
        <v>0</v>
      </c>
      <c r="AC1658" s="155">
        <v>0</v>
      </c>
      <c r="AD1658" s="173">
        <v>0</v>
      </c>
    </row>
    <row r="1659" spans="1:30">
      <c r="A1659" s="175" t="s">
        <v>1455</v>
      </c>
      <c r="B1659" s="214" t="s">
        <v>1854</v>
      </c>
      <c r="C1659" s="214" t="s">
        <v>1663</v>
      </c>
      <c r="D1659" s="153">
        <v>13</v>
      </c>
      <c r="E1659" s="153">
        <v>11</v>
      </c>
      <c r="F1659" s="151">
        <v>16</v>
      </c>
      <c r="G1659" s="151">
        <v>15</v>
      </c>
      <c r="H1659" s="151">
        <v>16</v>
      </c>
      <c r="I1659" s="151">
        <v>16</v>
      </c>
      <c r="J1659" s="172">
        <v>0.9</v>
      </c>
      <c r="K1659" s="154">
        <v>0.846153846153846</v>
      </c>
      <c r="L1659" s="154">
        <v>0.9375</v>
      </c>
      <c r="M1659" s="154">
        <v>1</v>
      </c>
      <c r="N1659" s="207">
        <v>372</v>
      </c>
      <c r="O1659" s="153">
        <v>357</v>
      </c>
      <c r="P1659" s="153">
        <v>11</v>
      </c>
      <c r="Q1659" s="151">
        <v>15</v>
      </c>
      <c r="R1659" s="151">
        <v>16</v>
      </c>
      <c r="S1659" s="154">
        <v>0.959677419354839</v>
      </c>
      <c r="T1659" s="154">
        <v>0.846153846153846</v>
      </c>
      <c r="U1659" s="155">
        <v>0.9375</v>
      </c>
      <c r="V1659" s="155">
        <v>1</v>
      </c>
      <c r="W1659" s="173">
        <v>-0.0913461538461539</v>
      </c>
      <c r="X1659" s="158">
        <v>100</v>
      </c>
      <c r="Y1659" s="208">
        <v>96</v>
      </c>
      <c r="Z1659" s="208">
        <v>94</v>
      </c>
      <c r="AA1659" s="208">
        <v>87</v>
      </c>
      <c r="AB1659" s="209">
        <v>0.96</v>
      </c>
      <c r="AC1659" s="155">
        <v>0.925531914893617</v>
      </c>
      <c r="AD1659" s="173">
        <v>0.034468085106383</v>
      </c>
    </row>
    <row r="1660" spans="1:30">
      <c r="A1660" s="175" t="s">
        <v>1455</v>
      </c>
      <c r="B1660" s="214" t="s">
        <v>1851</v>
      </c>
      <c r="C1660" s="214" t="s">
        <v>1664</v>
      </c>
      <c r="D1660" s="153">
        <v>21</v>
      </c>
      <c r="E1660" s="153">
        <v>20</v>
      </c>
      <c r="F1660" s="151">
        <v>24</v>
      </c>
      <c r="G1660" s="151">
        <v>22</v>
      </c>
      <c r="H1660" s="151">
        <v>25</v>
      </c>
      <c r="I1660" s="151">
        <v>22</v>
      </c>
      <c r="J1660" s="172">
        <v>0.9</v>
      </c>
      <c r="K1660" s="154">
        <v>0.952380952380952</v>
      </c>
      <c r="L1660" s="154">
        <v>0.916666666666667</v>
      </c>
      <c r="M1660" s="154">
        <v>0.88</v>
      </c>
      <c r="N1660" s="207">
        <v>612</v>
      </c>
      <c r="O1660" s="153">
        <v>568</v>
      </c>
      <c r="P1660" s="153">
        <v>18</v>
      </c>
      <c r="Q1660" s="151">
        <v>22</v>
      </c>
      <c r="R1660" s="151">
        <v>22</v>
      </c>
      <c r="S1660" s="154">
        <v>0.928104575163399</v>
      </c>
      <c r="T1660" s="154">
        <v>0.857142857142857</v>
      </c>
      <c r="U1660" s="155">
        <v>0.916666666666667</v>
      </c>
      <c r="V1660" s="155">
        <v>0.88</v>
      </c>
      <c r="W1660" s="173">
        <v>-0.0595238095238095</v>
      </c>
      <c r="X1660" s="158">
        <v>161</v>
      </c>
      <c r="Y1660" s="208">
        <v>149</v>
      </c>
      <c r="Z1660" s="208">
        <v>157</v>
      </c>
      <c r="AA1660" s="208">
        <v>147</v>
      </c>
      <c r="AB1660" s="209">
        <v>0.925465838509317</v>
      </c>
      <c r="AC1660" s="155">
        <v>0.936305732484076</v>
      </c>
      <c r="AD1660" s="173">
        <v>-0.0108398939747597</v>
      </c>
    </row>
    <row r="1661" spans="1:30">
      <c r="A1661" s="175" t="s">
        <v>1455</v>
      </c>
      <c r="B1661" s="214" t="s">
        <v>1853</v>
      </c>
      <c r="C1661" s="214" t="s">
        <v>1665</v>
      </c>
      <c r="D1661" s="153">
        <v>30</v>
      </c>
      <c r="E1661" s="153">
        <v>30</v>
      </c>
      <c r="F1661" s="151">
        <v>31</v>
      </c>
      <c r="G1661" s="151">
        <v>31</v>
      </c>
      <c r="H1661" s="151">
        <v>31</v>
      </c>
      <c r="I1661" s="151">
        <v>31</v>
      </c>
      <c r="J1661" s="172">
        <v>0.9</v>
      </c>
      <c r="K1661" s="154">
        <v>1</v>
      </c>
      <c r="L1661" s="154">
        <v>1</v>
      </c>
      <c r="M1661" s="154">
        <v>1</v>
      </c>
      <c r="N1661" s="207">
        <v>813</v>
      </c>
      <c r="O1661" s="153">
        <v>810</v>
      </c>
      <c r="P1661" s="153">
        <v>30</v>
      </c>
      <c r="Q1661" s="151">
        <v>31</v>
      </c>
      <c r="R1661" s="151">
        <v>31</v>
      </c>
      <c r="S1661" s="154">
        <v>0.996309963099631</v>
      </c>
      <c r="T1661" s="154">
        <v>1</v>
      </c>
      <c r="U1661" s="155">
        <v>1</v>
      </c>
      <c r="V1661" s="155">
        <v>1</v>
      </c>
      <c r="W1661" s="173">
        <v>0</v>
      </c>
      <c r="X1661" s="158">
        <v>216</v>
      </c>
      <c r="Y1661" s="208">
        <v>215</v>
      </c>
      <c r="Z1661" s="208">
        <v>206</v>
      </c>
      <c r="AA1661" s="208">
        <v>205</v>
      </c>
      <c r="AB1661" s="209">
        <v>0.99537037037037</v>
      </c>
      <c r="AC1661" s="155">
        <v>0.995145631067961</v>
      </c>
      <c r="AD1661" s="173">
        <v>0.000224739302409183</v>
      </c>
    </row>
    <row r="1662" spans="1:30">
      <c r="A1662" s="175" t="s">
        <v>1455</v>
      </c>
      <c r="B1662" s="214" t="s">
        <v>1853</v>
      </c>
      <c r="C1662" s="214" t="s">
        <v>1666</v>
      </c>
      <c r="D1662" s="153">
        <v>26</v>
      </c>
      <c r="E1662" s="153">
        <v>26</v>
      </c>
      <c r="F1662" s="151">
        <v>29</v>
      </c>
      <c r="G1662" s="151">
        <v>29</v>
      </c>
      <c r="H1662" s="151">
        <v>27</v>
      </c>
      <c r="I1662" s="151">
        <v>27</v>
      </c>
      <c r="J1662" s="172">
        <v>0.9</v>
      </c>
      <c r="K1662" s="154">
        <v>1</v>
      </c>
      <c r="L1662" s="154">
        <v>1</v>
      </c>
      <c r="M1662" s="154">
        <v>1</v>
      </c>
      <c r="N1662" s="207">
        <v>694</v>
      </c>
      <c r="O1662" s="153">
        <v>656</v>
      </c>
      <c r="P1662" s="153">
        <v>26</v>
      </c>
      <c r="Q1662" s="151">
        <v>29</v>
      </c>
      <c r="R1662" s="151">
        <v>26</v>
      </c>
      <c r="S1662" s="154">
        <v>0.945244956772334</v>
      </c>
      <c r="T1662" s="154">
        <v>1</v>
      </c>
      <c r="U1662" s="155">
        <v>1</v>
      </c>
      <c r="V1662" s="155">
        <v>0.962962962962963</v>
      </c>
      <c r="W1662" s="173">
        <v>0</v>
      </c>
      <c r="X1662" s="158">
        <v>187</v>
      </c>
      <c r="Y1662" s="208">
        <v>179</v>
      </c>
      <c r="Z1662" s="208">
        <v>181</v>
      </c>
      <c r="AA1662" s="208">
        <v>165</v>
      </c>
      <c r="AB1662" s="209">
        <v>0.957219251336898</v>
      </c>
      <c r="AC1662" s="155">
        <v>0.911602209944751</v>
      </c>
      <c r="AD1662" s="173">
        <v>0.0456170413921471</v>
      </c>
    </row>
    <row r="1663" spans="1:30">
      <c r="A1663" s="175" t="s">
        <v>1455</v>
      </c>
      <c r="B1663" s="214" t="s">
        <v>1854</v>
      </c>
      <c r="C1663" s="214" t="s">
        <v>1667</v>
      </c>
      <c r="D1663" s="153">
        <v>35</v>
      </c>
      <c r="E1663" s="153">
        <v>33</v>
      </c>
      <c r="F1663" s="151">
        <v>35</v>
      </c>
      <c r="G1663" s="151">
        <v>32</v>
      </c>
      <c r="H1663" s="151">
        <v>42</v>
      </c>
      <c r="I1663" s="151">
        <v>40</v>
      </c>
      <c r="J1663" s="172">
        <v>0.9</v>
      </c>
      <c r="K1663" s="154">
        <v>0.942857142857143</v>
      </c>
      <c r="L1663" s="154">
        <v>0.914285714285714</v>
      </c>
      <c r="M1663" s="154">
        <v>0.952380952380952</v>
      </c>
      <c r="N1663" s="207">
        <v>1071</v>
      </c>
      <c r="O1663" s="153">
        <v>962</v>
      </c>
      <c r="P1663" s="153">
        <v>32</v>
      </c>
      <c r="Q1663" s="151">
        <v>29</v>
      </c>
      <c r="R1663" s="151">
        <v>38</v>
      </c>
      <c r="S1663" s="154">
        <v>0.898225957049486</v>
      </c>
      <c r="T1663" s="154">
        <v>0.914285714285714</v>
      </c>
      <c r="U1663" s="155">
        <v>0.828571428571429</v>
      </c>
      <c r="V1663" s="155">
        <v>0.904761904761905</v>
      </c>
      <c r="W1663" s="173">
        <v>0.0857142857142856</v>
      </c>
      <c r="X1663" s="158">
        <v>279</v>
      </c>
      <c r="Y1663" s="208">
        <v>247</v>
      </c>
      <c r="Z1663" s="208">
        <v>281</v>
      </c>
      <c r="AA1663" s="208">
        <v>252</v>
      </c>
      <c r="AB1663" s="209">
        <v>0.885304659498208</v>
      </c>
      <c r="AC1663" s="155">
        <v>0.896797153024911</v>
      </c>
      <c r="AD1663" s="173">
        <v>-0.0114924935267031</v>
      </c>
    </row>
    <row r="1664" spans="1:30">
      <c r="A1664" s="175" t="s">
        <v>1455</v>
      </c>
      <c r="B1664" s="214" t="s">
        <v>1851</v>
      </c>
      <c r="C1664" s="214" t="s">
        <v>1668</v>
      </c>
      <c r="D1664" s="153">
        <v>22</v>
      </c>
      <c r="E1664" s="153">
        <v>22</v>
      </c>
      <c r="F1664" s="151">
        <v>24</v>
      </c>
      <c r="G1664" s="151">
        <v>24</v>
      </c>
      <c r="H1664" s="151">
        <v>27</v>
      </c>
      <c r="I1664" s="151">
        <v>27</v>
      </c>
      <c r="J1664" s="172">
        <v>0.9</v>
      </c>
      <c r="K1664" s="154">
        <v>1</v>
      </c>
      <c r="L1664" s="154">
        <v>1</v>
      </c>
      <c r="M1664" s="154">
        <v>1</v>
      </c>
      <c r="N1664" s="207">
        <v>756</v>
      </c>
      <c r="O1664" s="153">
        <v>746</v>
      </c>
      <c r="P1664" s="153">
        <v>19</v>
      </c>
      <c r="Q1664" s="151">
        <v>24</v>
      </c>
      <c r="R1664" s="151">
        <v>27</v>
      </c>
      <c r="S1664" s="154">
        <v>0.986772486772487</v>
      </c>
      <c r="T1664" s="154">
        <v>0.863636363636364</v>
      </c>
      <c r="U1664" s="155">
        <v>1</v>
      </c>
      <c r="V1664" s="155">
        <v>1</v>
      </c>
      <c r="W1664" s="173">
        <v>-0.136363636363636</v>
      </c>
      <c r="X1664" s="158">
        <v>198</v>
      </c>
      <c r="Y1664" s="208">
        <v>195</v>
      </c>
      <c r="Z1664" s="208">
        <v>207</v>
      </c>
      <c r="AA1664" s="208">
        <v>204</v>
      </c>
      <c r="AB1664" s="209">
        <v>0.984848484848485</v>
      </c>
      <c r="AC1664" s="155">
        <v>0.985507246376812</v>
      </c>
      <c r="AD1664" s="173">
        <v>-0.000658761528326779</v>
      </c>
    </row>
    <row r="1665" spans="1:30">
      <c r="A1665" s="175" t="s">
        <v>1455</v>
      </c>
      <c r="B1665" s="214" t="s">
        <v>1851</v>
      </c>
      <c r="C1665" s="214" t="s">
        <v>1669</v>
      </c>
      <c r="D1665" s="153">
        <v>22</v>
      </c>
      <c r="E1665" s="153">
        <v>21</v>
      </c>
      <c r="F1665" s="151">
        <v>28</v>
      </c>
      <c r="G1665" s="151">
        <v>28</v>
      </c>
      <c r="H1665" s="151">
        <v>30</v>
      </c>
      <c r="I1665" s="151">
        <v>30</v>
      </c>
      <c r="J1665" s="172">
        <v>0.9</v>
      </c>
      <c r="K1665" s="154">
        <v>0.954545454545455</v>
      </c>
      <c r="L1665" s="154">
        <v>1</v>
      </c>
      <c r="M1665" s="154">
        <v>1</v>
      </c>
      <c r="N1665" s="207">
        <v>776</v>
      </c>
      <c r="O1665" s="153">
        <v>769</v>
      </c>
      <c r="P1665" s="153">
        <v>21</v>
      </c>
      <c r="Q1665" s="151">
        <v>28</v>
      </c>
      <c r="R1665" s="151">
        <v>30</v>
      </c>
      <c r="S1665" s="154">
        <v>0.990979381443299</v>
      </c>
      <c r="T1665" s="154">
        <v>0.954545454545455</v>
      </c>
      <c r="U1665" s="155">
        <v>1</v>
      </c>
      <c r="V1665" s="155">
        <v>1</v>
      </c>
      <c r="W1665" s="173">
        <v>-0.0454545454545454</v>
      </c>
      <c r="X1665" s="158">
        <v>199</v>
      </c>
      <c r="Y1665" s="208">
        <v>198</v>
      </c>
      <c r="Z1665" s="208">
        <v>199</v>
      </c>
      <c r="AA1665" s="208">
        <v>197</v>
      </c>
      <c r="AB1665" s="209">
        <v>0.994974874371859</v>
      </c>
      <c r="AC1665" s="155">
        <v>0.989949748743719</v>
      </c>
      <c r="AD1665" s="173">
        <v>0.00502512562814073</v>
      </c>
    </row>
    <row r="1666" spans="1:30">
      <c r="A1666" s="175" t="s">
        <v>1455</v>
      </c>
      <c r="B1666" s="214" t="s">
        <v>1854</v>
      </c>
      <c r="C1666" s="214" t="s">
        <v>1670</v>
      </c>
      <c r="D1666" s="153">
        <v>21</v>
      </c>
      <c r="E1666" s="153">
        <v>21</v>
      </c>
      <c r="F1666" s="151">
        <v>21</v>
      </c>
      <c r="G1666" s="151">
        <v>21</v>
      </c>
      <c r="H1666" s="151">
        <v>19</v>
      </c>
      <c r="I1666" s="151">
        <v>19</v>
      </c>
      <c r="J1666" s="172">
        <v>0.9</v>
      </c>
      <c r="K1666" s="154">
        <v>1</v>
      </c>
      <c r="L1666" s="154">
        <v>1</v>
      </c>
      <c r="M1666" s="154">
        <v>1</v>
      </c>
      <c r="N1666" s="207">
        <v>606</v>
      </c>
      <c r="O1666" s="153">
        <v>602</v>
      </c>
      <c r="P1666" s="153">
        <v>21</v>
      </c>
      <c r="Q1666" s="151">
        <v>21</v>
      </c>
      <c r="R1666" s="151">
        <v>19</v>
      </c>
      <c r="S1666" s="154">
        <v>0.993399339933993</v>
      </c>
      <c r="T1666" s="154">
        <v>1</v>
      </c>
      <c r="U1666" s="155">
        <v>1</v>
      </c>
      <c r="V1666" s="155">
        <v>1</v>
      </c>
      <c r="W1666" s="173">
        <v>0</v>
      </c>
      <c r="X1666" s="158">
        <v>152</v>
      </c>
      <c r="Y1666" s="208">
        <v>152</v>
      </c>
      <c r="Z1666" s="208">
        <v>159</v>
      </c>
      <c r="AA1666" s="208">
        <v>158</v>
      </c>
      <c r="AB1666" s="209">
        <v>1</v>
      </c>
      <c r="AC1666" s="155">
        <v>0.993710691823899</v>
      </c>
      <c r="AD1666" s="173">
        <v>0.00628930817610063</v>
      </c>
    </row>
    <row r="1667" spans="1:30">
      <c r="A1667" s="175" t="s">
        <v>1455</v>
      </c>
      <c r="B1667" s="214" t="s">
        <v>1854</v>
      </c>
      <c r="C1667" s="214" t="s">
        <v>1671</v>
      </c>
      <c r="D1667" s="153">
        <v>40</v>
      </c>
      <c r="E1667" s="153">
        <v>40</v>
      </c>
      <c r="F1667" s="151">
        <v>45</v>
      </c>
      <c r="G1667" s="151">
        <v>45</v>
      </c>
      <c r="H1667" s="151">
        <v>46</v>
      </c>
      <c r="I1667" s="151">
        <v>43</v>
      </c>
      <c r="J1667" s="172">
        <v>0.9</v>
      </c>
      <c r="K1667" s="154">
        <v>1</v>
      </c>
      <c r="L1667" s="154">
        <v>1</v>
      </c>
      <c r="M1667" s="154">
        <v>0.934782608695652</v>
      </c>
      <c r="N1667" s="207">
        <v>1251</v>
      </c>
      <c r="O1667" s="153">
        <v>1202</v>
      </c>
      <c r="P1667" s="153">
        <v>40</v>
      </c>
      <c r="Q1667" s="151">
        <v>45</v>
      </c>
      <c r="R1667" s="151">
        <v>42</v>
      </c>
      <c r="S1667" s="154">
        <v>0.960831334932054</v>
      </c>
      <c r="T1667" s="154">
        <v>1</v>
      </c>
      <c r="U1667" s="155">
        <v>1</v>
      </c>
      <c r="V1667" s="155">
        <v>0.91304347826087</v>
      </c>
      <c r="W1667" s="173">
        <v>0</v>
      </c>
      <c r="X1667" s="158">
        <v>323</v>
      </c>
      <c r="Y1667" s="208">
        <v>309</v>
      </c>
      <c r="Z1667" s="208">
        <v>321</v>
      </c>
      <c r="AA1667" s="208">
        <v>309</v>
      </c>
      <c r="AB1667" s="209">
        <v>0.956656346749226</v>
      </c>
      <c r="AC1667" s="155">
        <v>0.962616822429907</v>
      </c>
      <c r="AD1667" s="173">
        <v>-0.00596047568068048</v>
      </c>
    </row>
    <row r="1668" spans="1:30">
      <c r="A1668" s="175" t="s">
        <v>1455</v>
      </c>
      <c r="B1668" s="214" t="s">
        <v>1854</v>
      </c>
      <c r="C1668" s="214" t="s">
        <v>1672</v>
      </c>
      <c r="D1668" s="153">
        <v>22</v>
      </c>
      <c r="E1668" s="153">
        <v>22</v>
      </c>
      <c r="F1668" s="151">
        <v>28</v>
      </c>
      <c r="G1668" s="151">
        <v>27</v>
      </c>
      <c r="H1668" s="151">
        <v>31</v>
      </c>
      <c r="I1668" s="151">
        <v>31</v>
      </c>
      <c r="J1668" s="172">
        <v>0.9</v>
      </c>
      <c r="K1668" s="154">
        <v>1</v>
      </c>
      <c r="L1668" s="154">
        <v>0.964285714285714</v>
      </c>
      <c r="M1668" s="154">
        <v>1</v>
      </c>
      <c r="N1668" s="207">
        <v>791</v>
      </c>
      <c r="O1668" s="153">
        <v>761</v>
      </c>
      <c r="P1668" s="153">
        <v>22</v>
      </c>
      <c r="Q1668" s="151">
        <v>27</v>
      </c>
      <c r="R1668" s="151">
        <v>30</v>
      </c>
      <c r="S1668" s="154">
        <v>0.962073324905183</v>
      </c>
      <c r="T1668" s="154">
        <v>1</v>
      </c>
      <c r="U1668" s="155">
        <v>0.964285714285714</v>
      </c>
      <c r="V1668" s="155">
        <v>0.967741935483871</v>
      </c>
      <c r="W1668" s="173">
        <v>0.0357142857142857</v>
      </c>
      <c r="X1668" s="158">
        <v>199</v>
      </c>
      <c r="Y1668" s="208">
        <v>196</v>
      </c>
      <c r="Z1668" s="208">
        <v>201</v>
      </c>
      <c r="AA1668" s="208">
        <v>199</v>
      </c>
      <c r="AB1668" s="209">
        <v>0.984924623115578</v>
      </c>
      <c r="AC1668" s="155">
        <v>0.990049751243781</v>
      </c>
      <c r="AD1668" s="173">
        <v>-0.0051251281282032</v>
      </c>
    </row>
    <row r="1669" spans="1:30">
      <c r="A1669" s="175" t="s">
        <v>1455</v>
      </c>
      <c r="B1669" s="214" t="s">
        <v>1851</v>
      </c>
      <c r="C1669" s="214" t="s">
        <v>1673</v>
      </c>
      <c r="D1669" s="153">
        <v>22</v>
      </c>
      <c r="E1669" s="153">
        <v>22</v>
      </c>
      <c r="F1669" s="151">
        <v>28</v>
      </c>
      <c r="G1669" s="151">
        <v>28</v>
      </c>
      <c r="H1669" s="151">
        <v>28</v>
      </c>
      <c r="I1669" s="151">
        <v>28</v>
      </c>
      <c r="J1669" s="172">
        <v>0.9</v>
      </c>
      <c r="K1669" s="154">
        <v>1</v>
      </c>
      <c r="L1669" s="154">
        <v>1</v>
      </c>
      <c r="M1669" s="154">
        <v>1</v>
      </c>
      <c r="N1669" s="207">
        <v>728</v>
      </c>
      <c r="O1669" s="153">
        <v>682</v>
      </c>
      <c r="P1669" s="153">
        <v>22</v>
      </c>
      <c r="Q1669" s="151">
        <v>28</v>
      </c>
      <c r="R1669" s="151">
        <v>28</v>
      </c>
      <c r="S1669" s="154">
        <v>0.936813186813187</v>
      </c>
      <c r="T1669" s="154">
        <v>1</v>
      </c>
      <c r="U1669" s="155">
        <v>1</v>
      </c>
      <c r="V1669" s="155">
        <v>1</v>
      </c>
      <c r="W1669" s="173">
        <v>0</v>
      </c>
      <c r="X1669" s="158">
        <v>189</v>
      </c>
      <c r="Y1669" s="208">
        <v>184</v>
      </c>
      <c r="Z1669" s="208">
        <v>186</v>
      </c>
      <c r="AA1669" s="208">
        <v>179</v>
      </c>
      <c r="AB1669" s="209">
        <v>0.973544973544973</v>
      </c>
      <c r="AC1669" s="155">
        <v>0.962365591397849</v>
      </c>
      <c r="AD1669" s="173">
        <v>0.011179382147124</v>
      </c>
    </row>
    <row r="1670" spans="1:30">
      <c r="A1670" s="175" t="s">
        <v>1455</v>
      </c>
      <c r="B1670" s="214" t="s">
        <v>1851</v>
      </c>
      <c r="C1670" s="214" t="s">
        <v>1674</v>
      </c>
      <c r="D1670" s="153">
        <v>29</v>
      </c>
      <c r="E1670" s="153">
        <v>28</v>
      </c>
      <c r="F1670" s="151">
        <v>36</v>
      </c>
      <c r="G1670" s="151">
        <v>36</v>
      </c>
      <c r="H1670" s="151">
        <v>34</v>
      </c>
      <c r="I1670" s="151">
        <v>34</v>
      </c>
      <c r="J1670" s="172">
        <v>0.9</v>
      </c>
      <c r="K1670" s="154">
        <v>0.96551724137931</v>
      </c>
      <c r="L1670" s="154">
        <v>1</v>
      </c>
      <c r="M1670" s="154">
        <v>1</v>
      </c>
      <c r="N1670" s="207">
        <v>909</v>
      </c>
      <c r="O1670" s="153">
        <v>844</v>
      </c>
      <c r="P1670" s="153">
        <v>28</v>
      </c>
      <c r="Q1670" s="151">
        <v>36</v>
      </c>
      <c r="R1670" s="151">
        <v>34</v>
      </c>
      <c r="S1670" s="154">
        <v>0.928492849284928</v>
      </c>
      <c r="T1670" s="154">
        <v>0.96551724137931</v>
      </c>
      <c r="U1670" s="155">
        <v>1</v>
      </c>
      <c r="V1670" s="155">
        <v>1</v>
      </c>
      <c r="W1670" s="173">
        <v>-0.0344827586206896</v>
      </c>
      <c r="X1670" s="158">
        <v>238</v>
      </c>
      <c r="Y1670" s="208">
        <v>229</v>
      </c>
      <c r="Z1670" s="208">
        <v>239</v>
      </c>
      <c r="AA1670" s="208">
        <v>220</v>
      </c>
      <c r="AB1670" s="209">
        <v>0.96218487394958</v>
      </c>
      <c r="AC1670" s="155">
        <v>0.920502092050209</v>
      </c>
      <c r="AD1670" s="173">
        <v>0.0416827818993707</v>
      </c>
    </row>
    <row r="1671" spans="1:30">
      <c r="A1671" s="175" t="s">
        <v>1455</v>
      </c>
      <c r="B1671" s="214" t="s">
        <v>1851</v>
      </c>
      <c r="C1671" s="214" t="s">
        <v>1675</v>
      </c>
      <c r="D1671" s="153">
        <v>35</v>
      </c>
      <c r="E1671" s="153">
        <v>35</v>
      </c>
      <c r="F1671" s="151">
        <v>38</v>
      </c>
      <c r="G1671" s="151">
        <v>38</v>
      </c>
      <c r="H1671" s="151">
        <v>39</v>
      </c>
      <c r="I1671" s="151">
        <v>39</v>
      </c>
      <c r="J1671" s="172">
        <v>0.9</v>
      </c>
      <c r="K1671" s="154">
        <v>1</v>
      </c>
      <c r="L1671" s="154">
        <v>1</v>
      </c>
      <c r="M1671" s="154">
        <v>1</v>
      </c>
      <c r="N1671" s="207">
        <v>1004</v>
      </c>
      <c r="O1671" s="153">
        <v>1001</v>
      </c>
      <c r="P1671" s="153">
        <v>35</v>
      </c>
      <c r="Q1671" s="151">
        <v>38</v>
      </c>
      <c r="R1671" s="151">
        <v>39</v>
      </c>
      <c r="S1671" s="154">
        <v>0.997011952191235</v>
      </c>
      <c r="T1671" s="154">
        <v>1</v>
      </c>
      <c r="U1671" s="155">
        <v>1</v>
      </c>
      <c r="V1671" s="155">
        <v>1</v>
      </c>
      <c r="W1671" s="173">
        <v>0</v>
      </c>
      <c r="X1671" s="158">
        <v>265</v>
      </c>
      <c r="Y1671" s="208">
        <v>265</v>
      </c>
      <c r="Z1671" s="208">
        <v>253</v>
      </c>
      <c r="AA1671" s="208">
        <v>250</v>
      </c>
      <c r="AB1671" s="209">
        <v>1</v>
      </c>
      <c r="AC1671" s="155">
        <v>0.988142292490119</v>
      </c>
      <c r="AD1671" s="173">
        <v>0.0118577075098815</v>
      </c>
    </row>
    <row r="1672" spans="1:30">
      <c r="A1672" s="175" t="s">
        <v>1455</v>
      </c>
      <c r="B1672" s="214" t="s">
        <v>1854</v>
      </c>
      <c r="C1672" s="214" t="s">
        <v>1676</v>
      </c>
      <c r="D1672" s="153">
        <v>35</v>
      </c>
      <c r="E1672" s="153">
        <v>35</v>
      </c>
      <c r="F1672" s="151">
        <v>48</v>
      </c>
      <c r="G1672" s="151">
        <v>48</v>
      </c>
      <c r="H1672" s="151">
        <v>49</v>
      </c>
      <c r="I1672" s="151">
        <v>49</v>
      </c>
      <c r="J1672" s="172">
        <v>0.9</v>
      </c>
      <c r="K1672" s="154">
        <v>1</v>
      </c>
      <c r="L1672" s="154">
        <v>1</v>
      </c>
      <c r="M1672" s="154">
        <v>1</v>
      </c>
      <c r="N1672" s="207">
        <v>1156</v>
      </c>
      <c r="O1672" s="153">
        <v>1075</v>
      </c>
      <c r="P1672" s="153">
        <v>34</v>
      </c>
      <c r="Q1672" s="151">
        <v>45</v>
      </c>
      <c r="R1672" s="151">
        <v>46</v>
      </c>
      <c r="S1672" s="154">
        <v>0.929930795847751</v>
      </c>
      <c r="T1672" s="154">
        <v>0.971428571428571</v>
      </c>
      <c r="U1672" s="155">
        <v>0.9375</v>
      </c>
      <c r="V1672" s="155">
        <v>0.938775510204082</v>
      </c>
      <c r="W1672" s="173">
        <v>0.0339285714285714</v>
      </c>
      <c r="X1672" s="158">
        <v>311</v>
      </c>
      <c r="Y1672" s="208">
        <v>291</v>
      </c>
      <c r="Z1672" s="208">
        <v>307</v>
      </c>
      <c r="AA1672" s="208">
        <v>287</v>
      </c>
      <c r="AB1672" s="209">
        <v>0.935691318327974</v>
      </c>
      <c r="AC1672" s="155">
        <v>0.93485342019544</v>
      </c>
      <c r="AD1672" s="173">
        <v>0.000837898132534542</v>
      </c>
    </row>
    <row r="1673" spans="1:30">
      <c r="A1673" s="175" t="s">
        <v>1455</v>
      </c>
      <c r="B1673" s="214" t="s">
        <v>1851</v>
      </c>
      <c r="C1673" s="214" t="s">
        <v>1677</v>
      </c>
      <c r="D1673" s="153">
        <v>21</v>
      </c>
      <c r="E1673" s="153">
        <v>21</v>
      </c>
      <c r="F1673" s="151">
        <v>20</v>
      </c>
      <c r="G1673" s="151">
        <v>20</v>
      </c>
      <c r="H1673" s="151">
        <v>21</v>
      </c>
      <c r="I1673" s="151">
        <v>21</v>
      </c>
      <c r="J1673" s="172">
        <v>0.9</v>
      </c>
      <c r="K1673" s="154">
        <v>1</v>
      </c>
      <c r="L1673" s="154">
        <v>1</v>
      </c>
      <c r="M1673" s="154">
        <v>1</v>
      </c>
      <c r="N1673" s="207">
        <v>662</v>
      </c>
      <c r="O1673" s="153">
        <v>637</v>
      </c>
      <c r="P1673" s="153">
        <v>20</v>
      </c>
      <c r="Q1673" s="151">
        <v>20</v>
      </c>
      <c r="R1673" s="151">
        <v>20</v>
      </c>
      <c r="S1673" s="154">
        <v>0.962235649546828</v>
      </c>
      <c r="T1673" s="154">
        <v>0.952380952380952</v>
      </c>
      <c r="U1673" s="155">
        <v>1</v>
      </c>
      <c r="V1673" s="155">
        <v>0.952380952380952</v>
      </c>
      <c r="W1673" s="173">
        <v>-0.0476190476190477</v>
      </c>
      <c r="X1673" s="158">
        <v>166</v>
      </c>
      <c r="Y1673" s="208">
        <v>162</v>
      </c>
      <c r="Z1673" s="208">
        <v>173</v>
      </c>
      <c r="AA1673" s="208">
        <v>170</v>
      </c>
      <c r="AB1673" s="209">
        <v>0.975903614457831</v>
      </c>
      <c r="AC1673" s="155">
        <v>0.982658959537572</v>
      </c>
      <c r="AD1673" s="173">
        <v>-0.00675534507974085</v>
      </c>
    </row>
    <row r="1674" spans="1:30">
      <c r="A1674" s="175" t="s">
        <v>1455</v>
      </c>
      <c r="B1674" s="214" t="s">
        <v>1851</v>
      </c>
      <c r="C1674" s="214" t="s">
        <v>1678</v>
      </c>
      <c r="D1674" s="153">
        <v>24</v>
      </c>
      <c r="E1674" s="153">
        <v>22</v>
      </c>
      <c r="F1674" s="151">
        <v>27</v>
      </c>
      <c r="G1674" s="151">
        <v>25</v>
      </c>
      <c r="H1674" s="151">
        <v>26</v>
      </c>
      <c r="I1674" s="151">
        <v>24</v>
      </c>
      <c r="J1674" s="172">
        <v>0.9</v>
      </c>
      <c r="K1674" s="154">
        <v>0.916666666666667</v>
      </c>
      <c r="L1674" s="154">
        <v>0.925925925925926</v>
      </c>
      <c r="M1674" s="154">
        <v>0.923076923076923</v>
      </c>
      <c r="N1674" s="207">
        <v>711</v>
      </c>
      <c r="O1674" s="153">
        <v>685</v>
      </c>
      <c r="P1674" s="153">
        <v>22</v>
      </c>
      <c r="Q1674" s="151">
        <v>25</v>
      </c>
      <c r="R1674" s="151">
        <v>24</v>
      </c>
      <c r="S1674" s="154">
        <v>0.963431786216596</v>
      </c>
      <c r="T1674" s="154">
        <v>0.916666666666667</v>
      </c>
      <c r="U1674" s="155">
        <v>0.925925925925926</v>
      </c>
      <c r="V1674" s="155">
        <v>0.923076923076923</v>
      </c>
      <c r="W1674" s="173">
        <v>-0.0092592592592593</v>
      </c>
      <c r="X1674" s="158">
        <v>185</v>
      </c>
      <c r="Y1674" s="208">
        <v>174</v>
      </c>
      <c r="Z1674" s="208">
        <v>186</v>
      </c>
      <c r="AA1674" s="208">
        <v>180</v>
      </c>
      <c r="AB1674" s="209">
        <v>0.940540540540541</v>
      </c>
      <c r="AC1674" s="155">
        <v>0.967741935483871</v>
      </c>
      <c r="AD1674" s="173">
        <v>-0.0272013949433304</v>
      </c>
    </row>
    <row r="1675" spans="1:30">
      <c r="A1675" s="175" t="s">
        <v>1455</v>
      </c>
      <c r="B1675" s="214" t="s">
        <v>1851</v>
      </c>
      <c r="C1675" s="214" t="s">
        <v>1679</v>
      </c>
      <c r="D1675" s="153">
        <v>24</v>
      </c>
      <c r="E1675" s="153">
        <v>24</v>
      </c>
      <c r="F1675" s="151">
        <v>30</v>
      </c>
      <c r="G1675" s="151">
        <v>30</v>
      </c>
      <c r="H1675" s="151">
        <v>31</v>
      </c>
      <c r="I1675" s="151">
        <v>31</v>
      </c>
      <c r="J1675" s="172">
        <v>0.9</v>
      </c>
      <c r="K1675" s="154">
        <v>1</v>
      </c>
      <c r="L1675" s="154">
        <v>1</v>
      </c>
      <c r="M1675" s="154">
        <v>1</v>
      </c>
      <c r="N1675" s="207">
        <v>817</v>
      </c>
      <c r="O1675" s="153">
        <v>786</v>
      </c>
      <c r="P1675" s="153">
        <v>24</v>
      </c>
      <c r="Q1675" s="151">
        <v>29</v>
      </c>
      <c r="R1675" s="151">
        <v>31</v>
      </c>
      <c r="S1675" s="154">
        <v>0.962056303549572</v>
      </c>
      <c r="T1675" s="154">
        <v>1</v>
      </c>
      <c r="U1675" s="155">
        <v>0.966666666666667</v>
      </c>
      <c r="V1675" s="155">
        <v>1</v>
      </c>
      <c r="W1675" s="173">
        <v>0.0333333333333333</v>
      </c>
      <c r="X1675" s="158">
        <v>203</v>
      </c>
      <c r="Y1675" s="208">
        <v>199</v>
      </c>
      <c r="Z1675" s="208">
        <v>223</v>
      </c>
      <c r="AA1675" s="208">
        <v>218</v>
      </c>
      <c r="AB1675" s="209">
        <v>0.980295566502463</v>
      </c>
      <c r="AC1675" s="155">
        <v>0.977578475336323</v>
      </c>
      <c r="AD1675" s="173">
        <v>0.00271709116614016</v>
      </c>
    </row>
    <row r="1676" spans="1:30">
      <c r="A1676" s="175" t="s">
        <v>1455</v>
      </c>
      <c r="B1676" s="214" t="s">
        <v>1851</v>
      </c>
      <c r="C1676" s="214" t="s">
        <v>1680</v>
      </c>
      <c r="D1676" s="153">
        <v>22</v>
      </c>
      <c r="E1676" s="153">
        <v>22</v>
      </c>
      <c r="F1676" s="151">
        <v>28</v>
      </c>
      <c r="G1676" s="151">
        <v>27</v>
      </c>
      <c r="H1676" s="151">
        <v>28</v>
      </c>
      <c r="I1676" s="151">
        <v>26</v>
      </c>
      <c r="J1676" s="172">
        <v>0.9</v>
      </c>
      <c r="K1676" s="154">
        <v>1</v>
      </c>
      <c r="L1676" s="154">
        <v>0.964285714285714</v>
      </c>
      <c r="M1676" s="154">
        <v>0.928571428571429</v>
      </c>
      <c r="N1676" s="207">
        <v>750</v>
      </c>
      <c r="O1676" s="153">
        <v>720</v>
      </c>
      <c r="P1676" s="153">
        <v>22</v>
      </c>
      <c r="Q1676" s="151">
        <v>27</v>
      </c>
      <c r="R1676" s="151">
        <v>26</v>
      </c>
      <c r="S1676" s="154">
        <v>0.96</v>
      </c>
      <c r="T1676" s="154">
        <v>1</v>
      </c>
      <c r="U1676" s="155">
        <v>0.964285714285714</v>
      </c>
      <c r="V1676" s="155">
        <v>0.928571428571429</v>
      </c>
      <c r="W1676" s="173">
        <v>0.0357142857142857</v>
      </c>
      <c r="X1676" s="158">
        <v>191</v>
      </c>
      <c r="Y1676" s="208">
        <v>187</v>
      </c>
      <c r="Z1676" s="208">
        <v>193</v>
      </c>
      <c r="AA1676" s="208">
        <v>189</v>
      </c>
      <c r="AB1676" s="209">
        <v>0.979057591623037</v>
      </c>
      <c r="AC1676" s="155">
        <v>0.979274611398964</v>
      </c>
      <c r="AD1676" s="173">
        <v>-0.000217019775927141</v>
      </c>
    </row>
    <row r="1677" spans="1:30">
      <c r="A1677" s="175" t="s">
        <v>1455</v>
      </c>
      <c r="B1677" s="214" t="s">
        <v>1851</v>
      </c>
      <c r="C1677" s="214" t="s">
        <v>1681</v>
      </c>
      <c r="D1677" s="153">
        <v>27</v>
      </c>
      <c r="E1677" s="153">
        <v>25</v>
      </c>
      <c r="F1677" s="151">
        <v>36</v>
      </c>
      <c r="G1677" s="151">
        <v>34</v>
      </c>
      <c r="H1677" s="151">
        <v>36</v>
      </c>
      <c r="I1677" s="151">
        <v>35</v>
      </c>
      <c r="J1677" s="172">
        <v>0.9</v>
      </c>
      <c r="K1677" s="154">
        <v>0.925925925925926</v>
      </c>
      <c r="L1677" s="154">
        <v>0.944444444444444</v>
      </c>
      <c r="M1677" s="154">
        <v>0.972222222222222</v>
      </c>
      <c r="N1677" s="207">
        <v>957</v>
      </c>
      <c r="O1677" s="153">
        <v>919</v>
      </c>
      <c r="P1677" s="153">
        <v>25</v>
      </c>
      <c r="Q1677" s="151">
        <v>34</v>
      </c>
      <c r="R1677" s="151">
        <v>34</v>
      </c>
      <c r="S1677" s="154">
        <v>0.960292580982236</v>
      </c>
      <c r="T1677" s="154">
        <v>0.925925925925926</v>
      </c>
      <c r="U1677" s="155">
        <v>0.944444444444444</v>
      </c>
      <c r="V1677" s="155">
        <v>0.944444444444444</v>
      </c>
      <c r="W1677" s="173">
        <v>-0.0185185185185185</v>
      </c>
      <c r="X1677" s="158">
        <v>240</v>
      </c>
      <c r="Y1677" s="208">
        <v>231</v>
      </c>
      <c r="Z1677" s="208">
        <v>243</v>
      </c>
      <c r="AA1677" s="208">
        <v>237</v>
      </c>
      <c r="AB1677" s="209">
        <v>0.9625</v>
      </c>
      <c r="AC1677" s="155">
        <v>0.975308641975309</v>
      </c>
      <c r="AD1677" s="173">
        <v>-0.0128086419753086</v>
      </c>
    </row>
    <row r="1678" spans="1:30">
      <c r="A1678" s="175" t="s">
        <v>1455</v>
      </c>
      <c r="B1678" s="214" t="s">
        <v>1854</v>
      </c>
      <c r="C1678" s="214" t="s">
        <v>1682</v>
      </c>
      <c r="D1678" s="153">
        <v>35</v>
      </c>
      <c r="E1678" s="153">
        <v>33</v>
      </c>
      <c r="F1678" s="151">
        <v>38</v>
      </c>
      <c r="G1678" s="151">
        <v>34</v>
      </c>
      <c r="H1678" s="151">
        <v>36</v>
      </c>
      <c r="I1678" s="151">
        <v>33</v>
      </c>
      <c r="J1678" s="172">
        <v>0.9</v>
      </c>
      <c r="K1678" s="154">
        <v>0.942857142857143</v>
      </c>
      <c r="L1678" s="154">
        <v>0.894736842105263</v>
      </c>
      <c r="M1678" s="154">
        <v>0.916666666666667</v>
      </c>
      <c r="N1678" s="207">
        <v>1020</v>
      </c>
      <c r="O1678" s="153">
        <v>943</v>
      </c>
      <c r="P1678" s="153">
        <v>33</v>
      </c>
      <c r="Q1678" s="151">
        <v>34</v>
      </c>
      <c r="R1678" s="151">
        <v>32</v>
      </c>
      <c r="S1678" s="154">
        <v>0.924509803921569</v>
      </c>
      <c r="T1678" s="154">
        <v>0.942857142857143</v>
      </c>
      <c r="U1678" s="155">
        <v>0.894736842105263</v>
      </c>
      <c r="V1678" s="155">
        <v>0.888888888888889</v>
      </c>
      <c r="W1678" s="173">
        <v>0.0481203007518797</v>
      </c>
      <c r="X1678" s="158">
        <v>257</v>
      </c>
      <c r="Y1678" s="208">
        <v>243</v>
      </c>
      <c r="Z1678" s="208">
        <v>256</v>
      </c>
      <c r="AA1678" s="208">
        <v>230</v>
      </c>
      <c r="AB1678" s="209">
        <v>0.945525291828794</v>
      </c>
      <c r="AC1678" s="155">
        <v>0.8984375</v>
      </c>
      <c r="AD1678" s="173">
        <v>0.0470877918287937</v>
      </c>
    </row>
    <row r="1679" spans="1:30">
      <c r="A1679" s="175" t="s">
        <v>1455</v>
      </c>
      <c r="B1679" s="214" t="s">
        <v>1853</v>
      </c>
      <c r="C1679" s="214" t="s">
        <v>1683</v>
      </c>
      <c r="D1679" s="153">
        <v>31</v>
      </c>
      <c r="E1679" s="153">
        <v>31</v>
      </c>
      <c r="F1679" s="151">
        <v>42</v>
      </c>
      <c r="G1679" s="151">
        <v>42</v>
      </c>
      <c r="H1679" s="151">
        <v>43</v>
      </c>
      <c r="I1679" s="151">
        <v>43</v>
      </c>
      <c r="J1679" s="172">
        <v>0.9</v>
      </c>
      <c r="K1679" s="154">
        <v>1</v>
      </c>
      <c r="L1679" s="154">
        <v>1</v>
      </c>
      <c r="M1679" s="154">
        <v>1</v>
      </c>
      <c r="N1679" s="207">
        <v>1053</v>
      </c>
      <c r="O1679" s="153">
        <v>990</v>
      </c>
      <c r="P1679" s="153">
        <v>31</v>
      </c>
      <c r="Q1679" s="151">
        <v>39</v>
      </c>
      <c r="R1679" s="151">
        <v>40</v>
      </c>
      <c r="S1679" s="154">
        <v>0.94017094017094</v>
      </c>
      <c r="T1679" s="154">
        <v>1</v>
      </c>
      <c r="U1679" s="155">
        <v>0.928571428571429</v>
      </c>
      <c r="V1679" s="155">
        <v>0.930232558139535</v>
      </c>
      <c r="W1679" s="173">
        <v>0.0714285714285714</v>
      </c>
      <c r="X1679" s="158">
        <v>278</v>
      </c>
      <c r="Y1679" s="208">
        <v>264</v>
      </c>
      <c r="Z1679" s="208">
        <v>277</v>
      </c>
      <c r="AA1679" s="208">
        <v>268</v>
      </c>
      <c r="AB1679" s="209">
        <v>0.949640287769784</v>
      </c>
      <c r="AC1679" s="155">
        <v>0.967509025270758</v>
      </c>
      <c r="AD1679" s="173">
        <v>-0.017868737500974</v>
      </c>
    </row>
    <row r="1680" spans="1:30">
      <c r="A1680" s="175" t="s">
        <v>1455</v>
      </c>
      <c r="B1680" s="214" t="s">
        <v>1851</v>
      </c>
      <c r="C1680" s="214" t="s">
        <v>1684</v>
      </c>
      <c r="D1680" s="153">
        <v>32</v>
      </c>
      <c r="E1680" s="153">
        <v>32</v>
      </c>
      <c r="F1680" s="151">
        <v>34</v>
      </c>
      <c r="G1680" s="151">
        <v>34</v>
      </c>
      <c r="H1680" s="151">
        <v>36</v>
      </c>
      <c r="I1680" s="151">
        <v>36</v>
      </c>
      <c r="J1680" s="172">
        <v>0.9</v>
      </c>
      <c r="K1680" s="154">
        <v>1</v>
      </c>
      <c r="L1680" s="154">
        <v>1</v>
      </c>
      <c r="M1680" s="154">
        <v>1</v>
      </c>
      <c r="N1680" s="207">
        <v>954</v>
      </c>
      <c r="O1680" s="153">
        <v>926</v>
      </c>
      <c r="P1680" s="153">
        <v>31</v>
      </c>
      <c r="Q1680" s="151">
        <v>32</v>
      </c>
      <c r="R1680" s="151">
        <v>35</v>
      </c>
      <c r="S1680" s="154">
        <v>0.970649895178197</v>
      </c>
      <c r="T1680" s="154">
        <v>0.96875</v>
      </c>
      <c r="U1680" s="155">
        <v>0.941176470588235</v>
      </c>
      <c r="V1680" s="155">
        <v>0.972222222222222</v>
      </c>
      <c r="W1680" s="173">
        <v>0.0275735294117647</v>
      </c>
      <c r="X1680" s="158">
        <v>254</v>
      </c>
      <c r="Y1680" s="208">
        <v>246</v>
      </c>
      <c r="Z1680" s="208">
        <v>250</v>
      </c>
      <c r="AA1680" s="208">
        <v>239</v>
      </c>
      <c r="AB1680" s="209">
        <v>0.968503937007874</v>
      </c>
      <c r="AC1680" s="155">
        <v>0.956</v>
      </c>
      <c r="AD1680" s="173">
        <v>0.012503937007874</v>
      </c>
    </row>
    <row r="1681" spans="1:30">
      <c r="A1681" s="175" t="s">
        <v>1455</v>
      </c>
      <c r="B1681" s="214" t="s">
        <v>1851</v>
      </c>
      <c r="C1681" s="214" t="s">
        <v>1685</v>
      </c>
      <c r="D1681" s="153">
        <v>30</v>
      </c>
      <c r="E1681" s="153">
        <v>30</v>
      </c>
      <c r="F1681" s="151">
        <v>34</v>
      </c>
      <c r="G1681" s="151">
        <v>34</v>
      </c>
      <c r="H1681" s="151">
        <v>37</v>
      </c>
      <c r="I1681" s="151">
        <v>37</v>
      </c>
      <c r="J1681" s="172">
        <v>0.9</v>
      </c>
      <c r="K1681" s="154">
        <v>1</v>
      </c>
      <c r="L1681" s="154">
        <v>1</v>
      </c>
      <c r="M1681" s="154">
        <v>1</v>
      </c>
      <c r="N1681" s="207">
        <v>1002</v>
      </c>
      <c r="O1681" s="153">
        <v>998</v>
      </c>
      <c r="P1681" s="153">
        <v>30</v>
      </c>
      <c r="Q1681" s="151">
        <v>34</v>
      </c>
      <c r="R1681" s="151">
        <v>37</v>
      </c>
      <c r="S1681" s="154">
        <v>0.996007984031936</v>
      </c>
      <c r="T1681" s="154">
        <v>1</v>
      </c>
      <c r="U1681" s="155">
        <v>1</v>
      </c>
      <c r="V1681" s="155">
        <v>1</v>
      </c>
      <c r="W1681" s="173">
        <v>0</v>
      </c>
      <c r="X1681" s="158">
        <v>256</v>
      </c>
      <c r="Y1681" s="208">
        <v>256</v>
      </c>
      <c r="Z1681" s="208">
        <v>268</v>
      </c>
      <c r="AA1681" s="208">
        <v>268</v>
      </c>
      <c r="AB1681" s="209">
        <v>1</v>
      </c>
      <c r="AC1681" s="155">
        <v>1</v>
      </c>
      <c r="AD1681" s="173">
        <v>0</v>
      </c>
    </row>
    <row r="1682" spans="1:30">
      <c r="A1682" s="175" t="s">
        <v>1455</v>
      </c>
      <c r="B1682" s="214" t="s">
        <v>1851</v>
      </c>
      <c r="C1682" s="214" t="s">
        <v>1686</v>
      </c>
      <c r="D1682" s="153">
        <v>0</v>
      </c>
      <c r="E1682" s="153">
        <v>0</v>
      </c>
      <c r="F1682" s="151">
        <v>0</v>
      </c>
      <c r="G1682" s="151">
        <v>0</v>
      </c>
      <c r="H1682" s="151">
        <v>0</v>
      </c>
      <c r="I1682" s="151">
        <v>0</v>
      </c>
      <c r="J1682" s="172">
        <v>0.9</v>
      </c>
      <c r="K1682" s="154">
        <v>0</v>
      </c>
      <c r="L1682" s="154">
        <v>0</v>
      </c>
      <c r="M1682" s="154">
        <v>0</v>
      </c>
      <c r="N1682" s="207">
        <v>0</v>
      </c>
      <c r="O1682" s="153">
        <v>0</v>
      </c>
      <c r="P1682" s="153">
        <v>0</v>
      </c>
      <c r="Q1682" s="151">
        <v>0</v>
      </c>
      <c r="R1682" s="151">
        <v>0</v>
      </c>
      <c r="S1682" s="154">
        <v>0</v>
      </c>
      <c r="T1682" s="154">
        <v>0</v>
      </c>
      <c r="U1682" s="155">
        <v>0</v>
      </c>
      <c r="V1682" s="155">
        <v>0</v>
      </c>
      <c r="W1682" s="173">
        <v>0</v>
      </c>
      <c r="X1682" s="158">
        <v>0</v>
      </c>
      <c r="Y1682" s="208">
        <v>0</v>
      </c>
      <c r="Z1682" s="208">
        <v>0</v>
      </c>
      <c r="AA1682" s="208">
        <v>0</v>
      </c>
      <c r="AB1682" s="209">
        <v>0</v>
      </c>
      <c r="AC1682" s="155">
        <v>0</v>
      </c>
      <c r="AD1682" s="173">
        <v>0</v>
      </c>
    </row>
    <row r="1683" spans="1:30">
      <c r="A1683" s="175" t="s">
        <v>1455</v>
      </c>
      <c r="B1683" s="214" t="s">
        <v>1851</v>
      </c>
      <c r="C1683" s="214" t="s">
        <v>1687</v>
      </c>
      <c r="D1683" s="153">
        <v>0</v>
      </c>
      <c r="E1683" s="153">
        <v>0</v>
      </c>
      <c r="F1683" s="151">
        <v>0</v>
      </c>
      <c r="G1683" s="151">
        <v>0</v>
      </c>
      <c r="H1683" s="151">
        <v>0</v>
      </c>
      <c r="I1683" s="151">
        <v>0</v>
      </c>
      <c r="J1683" s="172">
        <v>0.9</v>
      </c>
      <c r="K1683" s="154">
        <v>0</v>
      </c>
      <c r="L1683" s="154">
        <v>0</v>
      </c>
      <c r="M1683" s="154">
        <v>0</v>
      </c>
      <c r="N1683" s="207">
        <v>0</v>
      </c>
      <c r="O1683" s="153">
        <v>0</v>
      </c>
      <c r="P1683" s="153">
        <v>0</v>
      </c>
      <c r="Q1683" s="151">
        <v>0</v>
      </c>
      <c r="R1683" s="151">
        <v>0</v>
      </c>
      <c r="S1683" s="154">
        <v>0</v>
      </c>
      <c r="T1683" s="154">
        <v>0</v>
      </c>
      <c r="U1683" s="155">
        <v>0</v>
      </c>
      <c r="V1683" s="155">
        <v>0</v>
      </c>
      <c r="W1683" s="173">
        <v>0</v>
      </c>
      <c r="X1683" s="158">
        <v>0</v>
      </c>
      <c r="Y1683" s="208">
        <v>0</v>
      </c>
      <c r="Z1683" s="208">
        <v>0</v>
      </c>
      <c r="AA1683" s="208">
        <v>0</v>
      </c>
      <c r="AB1683" s="209">
        <v>0</v>
      </c>
      <c r="AC1683" s="155">
        <v>0</v>
      </c>
      <c r="AD1683" s="173">
        <v>0</v>
      </c>
    </row>
    <row r="1684" spans="1:30">
      <c r="A1684" s="175" t="s">
        <v>1455</v>
      </c>
      <c r="B1684" s="214" t="s">
        <v>1853</v>
      </c>
      <c r="C1684" s="214" t="s">
        <v>1688</v>
      </c>
      <c r="D1684" s="153">
        <v>0</v>
      </c>
      <c r="E1684" s="153">
        <v>0</v>
      </c>
      <c r="F1684" s="151">
        <v>0</v>
      </c>
      <c r="G1684" s="151">
        <v>0</v>
      </c>
      <c r="H1684" s="151">
        <v>0</v>
      </c>
      <c r="I1684" s="151">
        <v>0</v>
      </c>
      <c r="J1684" s="172">
        <v>0.9</v>
      </c>
      <c r="K1684" s="154">
        <v>0</v>
      </c>
      <c r="L1684" s="154">
        <v>0</v>
      </c>
      <c r="M1684" s="154">
        <v>0</v>
      </c>
      <c r="N1684" s="207">
        <v>0</v>
      </c>
      <c r="O1684" s="153">
        <v>0</v>
      </c>
      <c r="P1684" s="153">
        <v>0</v>
      </c>
      <c r="Q1684" s="151">
        <v>0</v>
      </c>
      <c r="R1684" s="151">
        <v>0</v>
      </c>
      <c r="S1684" s="154">
        <v>0</v>
      </c>
      <c r="T1684" s="154">
        <v>0</v>
      </c>
      <c r="U1684" s="155">
        <v>0</v>
      </c>
      <c r="V1684" s="155">
        <v>0</v>
      </c>
      <c r="W1684" s="173">
        <v>0</v>
      </c>
      <c r="X1684" s="158">
        <v>0</v>
      </c>
      <c r="Y1684" s="208">
        <v>0</v>
      </c>
      <c r="Z1684" s="208">
        <v>0</v>
      </c>
      <c r="AA1684" s="208">
        <v>0</v>
      </c>
      <c r="AB1684" s="209">
        <v>0</v>
      </c>
      <c r="AC1684" s="155">
        <v>0</v>
      </c>
      <c r="AD1684" s="173">
        <v>0</v>
      </c>
    </row>
    <row r="1685" spans="1:30">
      <c r="A1685" s="175" t="s">
        <v>1455</v>
      </c>
      <c r="B1685" s="214" t="s">
        <v>1851</v>
      </c>
      <c r="C1685" s="214" t="s">
        <v>1689</v>
      </c>
      <c r="D1685" s="153">
        <v>26</v>
      </c>
      <c r="E1685" s="153">
        <v>26</v>
      </c>
      <c r="F1685" s="151">
        <v>28</v>
      </c>
      <c r="G1685" s="151">
        <v>28</v>
      </c>
      <c r="H1685" s="151">
        <v>26</v>
      </c>
      <c r="I1685" s="151">
        <v>26</v>
      </c>
      <c r="J1685" s="172">
        <v>0.9</v>
      </c>
      <c r="K1685" s="154">
        <v>1</v>
      </c>
      <c r="L1685" s="154">
        <v>1</v>
      </c>
      <c r="M1685" s="154">
        <v>1</v>
      </c>
      <c r="N1685" s="207">
        <v>658</v>
      </c>
      <c r="O1685" s="153">
        <v>621</v>
      </c>
      <c r="P1685" s="153">
        <v>26</v>
      </c>
      <c r="Q1685" s="151">
        <v>27</v>
      </c>
      <c r="R1685" s="151">
        <v>24</v>
      </c>
      <c r="S1685" s="154">
        <v>0.943768996960486</v>
      </c>
      <c r="T1685" s="154">
        <v>1</v>
      </c>
      <c r="U1685" s="155">
        <v>0.964285714285714</v>
      </c>
      <c r="V1685" s="155">
        <v>0.923076923076923</v>
      </c>
      <c r="W1685" s="173">
        <v>0.0357142857142857</v>
      </c>
      <c r="X1685" s="158">
        <v>180</v>
      </c>
      <c r="Y1685" s="208">
        <v>171</v>
      </c>
      <c r="Z1685" s="208">
        <v>158</v>
      </c>
      <c r="AA1685" s="208">
        <v>150</v>
      </c>
      <c r="AB1685" s="209">
        <v>0.95</v>
      </c>
      <c r="AC1685" s="155">
        <v>0.949367088607595</v>
      </c>
      <c r="AD1685" s="173">
        <v>0.000632911392405067</v>
      </c>
    </row>
    <row r="1686" spans="1:30">
      <c r="A1686" s="175" t="s">
        <v>1455</v>
      </c>
      <c r="B1686" s="214" t="s">
        <v>1851</v>
      </c>
      <c r="C1686" s="214" t="s">
        <v>1690</v>
      </c>
      <c r="D1686" s="153">
        <v>0</v>
      </c>
      <c r="E1686" s="153">
        <v>0</v>
      </c>
      <c r="F1686" s="151">
        <v>0</v>
      </c>
      <c r="G1686" s="151">
        <v>0</v>
      </c>
      <c r="H1686" s="151">
        <v>0</v>
      </c>
      <c r="I1686" s="151">
        <v>0</v>
      </c>
      <c r="J1686" s="172">
        <v>0.9</v>
      </c>
      <c r="K1686" s="154">
        <v>0</v>
      </c>
      <c r="L1686" s="154">
        <v>0</v>
      </c>
      <c r="M1686" s="154">
        <v>0</v>
      </c>
      <c r="N1686" s="207">
        <v>0</v>
      </c>
      <c r="O1686" s="153">
        <v>0</v>
      </c>
      <c r="P1686" s="153">
        <v>0</v>
      </c>
      <c r="Q1686" s="151">
        <v>0</v>
      </c>
      <c r="R1686" s="151">
        <v>0</v>
      </c>
      <c r="S1686" s="154">
        <v>0</v>
      </c>
      <c r="T1686" s="154">
        <v>0</v>
      </c>
      <c r="U1686" s="155">
        <v>0</v>
      </c>
      <c r="V1686" s="155">
        <v>0</v>
      </c>
      <c r="W1686" s="173">
        <v>0</v>
      </c>
      <c r="X1686" s="158">
        <v>0</v>
      </c>
      <c r="Y1686" s="208">
        <v>0</v>
      </c>
      <c r="Z1686" s="208">
        <v>0</v>
      </c>
      <c r="AA1686" s="208">
        <v>0</v>
      </c>
      <c r="AB1686" s="209">
        <v>0</v>
      </c>
      <c r="AC1686" s="155">
        <v>0</v>
      </c>
      <c r="AD1686" s="173">
        <v>0</v>
      </c>
    </row>
    <row r="1687" spans="1:30">
      <c r="A1687" s="175" t="s">
        <v>1455</v>
      </c>
      <c r="B1687" s="214" t="s">
        <v>1854</v>
      </c>
      <c r="C1687" s="214" t="s">
        <v>1691</v>
      </c>
      <c r="D1687" s="153">
        <v>28</v>
      </c>
      <c r="E1687" s="153">
        <v>24</v>
      </c>
      <c r="F1687" s="151">
        <v>33</v>
      </c>
      <c r="G1687" s="151">
        <v>28</v>
      </c>
      <c r="H1687" s="151">
        <v>33</v>
      </c>
      <c r="I1687" s="151">
        <v>27</v>
      </c>
      <c r="J1687" s="172">
        <v>0.9</v>
      </c>
      <c r="K1687" s="154">
        <v>0.857142857142857</v>
      </c>
      <c r="L1687" s="154">
        <v>0.848484848484849</v>
      </c>
      <c r="M1687" s="154">
        <v>0.818181818181818</v>
      </c>
      <c r="N1687" s="207">
        <v>911</v>
      </c>
      <c r="O1687" s="153">
        <v>729</v>
      </c>
      <c r="P1687" s="153">
        <v>23</v>
      </c>
      <c r="Q1687" s="151">
        <v>27</v>
      </c>
      <c r="R1687" s="151">
        <v>26</v>
      </c>
      <c r="S1687" s="154">
        <v>0.800219538968167</v>
      </c>
      <c r="T1687" s="154">
        <v>0.821428571428571</v>
      </c>
      <c r="U1687" s="155">
        <v>0.818181818181818</v>
      </c>
      <c r="V1687" s="155">
        <v>0.787878787878788</v>
      </c>
      <c r="W1687" s="173">
        <v>0.00324675324675316</v>
      </c>
      <c r="X1687" s="158">
        <v>231</v>
      </c>
      <c r="Y1687" s="208">
        <v>186</v>
      </c>
      <c r="Z1687" s="208">
        <v>242</v>
      </c>
      <c r="AA1687" s="208">
        <v>200</v>
      </c>
      <c r="AB1687" s="209">
        <v>0.805194805194805</v>
      </c>
      <c r="AC1687" s="155">
        <v>0.826446280991736</v>
      </c>
      <c r="AD1687" s="173">
        <v>-0.0212514757969303</v>
      </c>
    </row>
    <row r="1688" spans="1:30">
      <c r="A1688" s="175" t="s">
        <v>1455</v>
      </c>
      <c r="B1688" s="214" t="s">
        <v>1851</v>
      </c>
      <c r="C1688" s="214" t="s">
        <v>1692</v>
      </c>
      <c r="D1688" s="153">
        <v>37</v>
      </c>
      <c r="E1688" s="153">
        <v>37</v>
      </c>
      <c r="F1688" s="151">
        <v>39</v>
      </c>
      <c r="G1688" s="151">
        <v>38</v>
      </c>
      <c r="H1688" s="151">
        <v>34</v>
      </c>
      <c r="I1688" s="151">
        <v>34</v>
      </c>
      <c r="J1688" s="172">
        <v>0.9</v>
      </c>
      <c r="K1688" s="154">
        <v>1</v>
      </c>
      <c r="L1688" s="154">
        <v>0.974358974358974</v>
      </c>
      <c r="M1688" s="154">
        <v>1</v>
      </c>
      <c r="N1688" s="207">
        <v>1068</v>
      </c>
      <c r="O1688" s="153">
        <v>1045</v>
      </c>
      <c r="P1688" s="153">
        <v>37</v>
      </c>
      <c r="Q1688" s="151">
        <v>38</v>
      </c>
      <c r="R1688" s="151">
        <v>34</v>
      </c>
      <c r="S1688" s="154">
        <v>0.978464419475655</v>
      </c>
      <c r="T1688" s="154">
        <v>1</v>
      </c>
      <c r="U1688" s="155">
        <v>0.974358974358974</v>
      </c>
      <c r="V1688" s="155">
        <v>1</v>
      </c>
      <c r="W1688" s="173">
        <v>0.0256410256410257</v>
      </c>
      <c r="X1688" s="158">
        <v>276</v>
      </c>
      <c r="Y1688" s="208">
        <v>273</v>
      </c>
      <c r="Z1688" s="208">
        <v>284</v>
      </c>
      <c r="AA1688" s="208">
        <v>277</v>
      </c>
      <c r="AB1688" s="209">
        <v>0.989130434782609</v>
      </c>
      <c r="AC1688" s="155">
        <v>0.975352112676056</v>
      </c>
      <c r="AD1688" s="173">
        <v>0.0137783221065523</v>
      </c>
    </row>
    <row r="1689" spans="1:30">
      <c r="A1689" s="175" t="s">
        <v>1455</v>
      </c>
      <c r="B1689" s="214" t="s">
        <v>1851</v>
      </c>
      <c r="C1689" s="214" t="s">
        <v>1693</v>
      </c>
      <c r="D1689" s="153">
        <v>0</v>
      </c>
      <c r="E1689" s="153">
        <v>0</v>
      </c>
      <c r="F1689" s="151">
        <v>0</v>
      </c>
      <c r="G1689" s="151">
        <v>0</v>
      </c>
      <c r="H1689" s="151">
        <v>0</v>
      </c>
      <c r="I1689" s="151">
        <v>0</v>
      </c>
      <c r="J1689" s="172">
        <v>0.9</v>
      </c>
      <c r="K1689" s="154">
        <v>0</v>
      </c>
      <c r="L1689" s="154">
        <v>0</v>
      </c>
      <c r="M1689" s="154">
        <v>0</v>
      </c>
      <c r="N1689" s="207">
        <v>0</v>
      </c>
      <c r="O1689" s="153">
        <v>0</v>
      </c>
      <c r="P1689" s="153">
        <v>0</v>
      </c>
      <c r="Q1689" s="151">
        <v>0</v>
      </c>
      <c r="R1689" s="151">
        <v>0</v>
      </c>
      <c r="S1689" s="154">
        <v>0</v>
      </c>
      <c r="T1689" s="154">
        <v>0</v>
      </c>
      <c r="U1689" s="155">
        <v>0</v>
      </c>
      <c r="V1689" s="155">
        <v>0</v>
      </c>
      <c r="W1689" s="173">
        <v>0</v>
      </c>
      <c r="X1689" s="158">
        <v>0</v>
      </c>
      <c r="Y1689" s="208">
        <v>0</v>
      </c>
      <c r="Z1689" s="208">
        <v>0</v>
      </c>
      <c r="AA1689" s="208">
        <v>0</v>
      </c>
      <c r="AB1689" s="209">
        <v>0</v>
      </c>
      <c r="AC1689" s="155">
        <v>0</v>
      </c>
      <c r="AD1689" s="173">
        <v>0</v>
      </c>
    </row>
    <row r="1690" spans="1:30">
      <c r="A1690" s="175" t="s">
        <v>1455</v>
      </c>
      <c r="B1690" s="214" t="s">
        <v>1851</v>
      </c>
      <c r="C1690" s="214" t="s">
        <v>1694</v>
      </c>
      <c r="D1690" s="153">
        <v>0</v>
      </c>
      <c r="E1690" s="153">
        <v>0</v>
      </c>
      <c r="F1690" s="151">
        <v>0</v>
      </c>
      <c r="G1690" s="151">
        <v>0</v>
      </c>
      <c r="H1690" s="151">
        <v>0</v>
      </c>
      <c r="I1690" s="151">
        <v>0</v>
      </c>
      <c r="J1690" s="172">
        <v>0.9</v>
      </c>
      <c r="K1690" s="154">
        <v>0</v>
      </c>
      <c r="L1690" s="154">
        <v>0</v>
      </c>
      <c r="M1690" s="154">
        <v>0</v>
      </c>
      <c r="N1690" s="207">
        <v>0</v>
      </c>
      <c r="O1690" s="153">
        <v>0</v>
      </c>
      <c r="P1690" s="153">
        <v>0</v>
      </c>
      <c r="Q1690" s="151">
        <v>0</v>
      </c>
      <c r="R1690" s="151">
        <v>0</v>
      </c>
      <c r="S1690" s="154">
        <v>0</v>
      </c>
      <c r="T1690" s="154">
        <v>0</v>
      </c>
      <c r="U1690" s="155">
        <v>0</v>
      </c>
      <c r="V1690" s="155">
        <v>0</v>
      </c>
      <c r="W1690" s="173">
        <v>0</v>
      </c>
      <c r="X1690" s="158">
        <v>0</v>
      </c>
      <c r="Y1690" s="208">
        <v>0</v>
      </c>
      <c r="Z1690" s="208">
        <v>0</v>
      </c>
      <c r="AA1690" s="208">
        <v>0</v>
      </c>
      <c r="AB1690" s="209">
        <v>0</v>
      </c>
      <c r="AC1690" s="155">
        <v>0</v>
      </c>
      <c r="AD1690" s="173">
        <v>0</v>
      </c>
    </row>
    <row r="1691" spans="1:30">
      <c r="A1691" s="175" t="s">
        <v>1455</v>
      </c>
      <c r="B1691" s="214" t="s">
        <v>1854</v>
      </c>
      <c r="C1691" s="214" t="s">
        <v>1695</v>
      </c>
      <c r="D1691" s="153">
        <v>30</v>
      </c>
      <c r="E1691" s="153">
        <v>29</v>
      </c>
      <c r="F1691" s="151">
        <v>35</v>
      </c>
      <c r="G1691" s="151">
        <v>34</v>
      </c>
      <c r="H1691" s="151">
        <v>33</v>
      </c>
      <c r="I1691" s="151">
        <v>31</v>
      </c>
      <c r="J1691" s="172">
        <v>0.9</v>
      </c>
      <c r="K1691" s="154">
        <v>0.966666666666667</v>
      </c>
      <c r="L1691" s="154">
        <v>0.971428571428571</v>
      </c>
      <c r="M1691" s="154">
        <v>0.939393939393939</v>
      </c>
      <c r="N1691" s="207">
        <v>928</v>
      </c>
      <c r="O1691" s="153">
        <v>741</v>
      </c>
      <c r="P1691" s="153">
        <v>24</v>
      </c>
      <c r="Q1691" s="151">
        <v>31</v>
      </c>
      <c r="R1691" s="151">
        <v>25</v>
      </c>
      <c r="S1691" s="154">
        <v>0.798491379310345</v>
      </c>
      <c r="T1691" s="154">
        <v>0.8</v>
      </c>
      <c r="U1691" s="155">
        <v>0.885714285714286</v>
      </c>
      <c r="V1691" s="155">
        <v>0.757575757575758</v>
      </c>
      <c r="W1691" s="173">
        <v>-0.0857142857142856</v>
      </c>
      <c r="X1691" s="158">
        <v>249</v>
      </c>
      <c r="Y1691" s="208">
        <v>197</v>
      </c>
      <c r="Z1691" s="208">
        <v>246</v>
      </c>
      <c r="AA1691" s="208">
        <v>191</v>
      </c>
      <c r="AB1691" s="209">
        <v>0.791164658634538</v>
      </c>
      <c r="AC1691" s="155">
        <v>0.776422764227642</v>
      </c>
      <c r="AD1691" s="173">
        <v>0.0147418944068959</v>
      </c>
    </row>
    <row r="1692" spans="1:30">
      <c r="A1692" s="175" t="s">
        <v>1455</v>
      </c>
      <c r="B1692" s="214" t="s">
        <v>1851</v>
      </c>
      <c r="C1692" s="214" t="s">
        <v>1696</v>
      </c>
      <c r="D1692" s="153">
        <v>0</v>
      </c>
      <c r="E1692" s="153">
        <v>0</v>
      </c>
      <c r="F1692" s="151">
        <v>0</v>
      </c>
      <c r="G1692" s="151">
        <v>0</v>
      </c>
      <c r="H1692" s="151">
        <v>0</v>
      </c>
      <c r="I1692" s="151">
        <v>0</v>
      </c>
      <c r="J1692" s="172">
        <v>0.9</v>
      </c>
      <c r="K1692" s="154">
        <v>0</v>
      </c>
      <c r="L1692" s="154">
        <v>0</v>
      </c>
      <c r="M1692" s="154">
        <v>0</v>
      </c>
      <c r="N1692" s="207">
        <v>0</v>
      </c>
      <c r="O1692" s="153">
        <v>0</v>
      </c>
      <c r="P1692" s="153">
        <v>0</v>
      </c>
      <c r="Q1692" s="151">
        <v>0</v>
      </c>
      <c r="R1692" s="151">
        <v>0</v>
      </c>
      <c r="S1692" s="154">
        <v>0</v>
      </c>
      <c r="T1692" s="154">
        <v>0</v>
      </c>
      <c r="U1692" s="155">
        <v>0</v>
      </c>
      <c r="V1692" s="155">
        <v>0</v>
      </c>
      <c r="W1692" s="173">
        <v>0</v>
      </c>
      <c r="X1692" s="158">
        <v>0</v>
      </c>
      <c r="Y1692" s="208">
        <v>0</v>
      </c>
      <c r="Z1692" s="208">
        <v>0</v>
      </c>
      <c r="AA1692" s="208">
        <v>0</v>
      </c>
      <c r="AB1692" s="209">
        <v>0</v>
      </c>
      <c r="AC1692" s="155">
        <v>0</v>
      </c>
      <c r="AD1692" s="173">
        <v>0</v>
      </c>
    </row>
    <row r="1693" spans="1:30">
      <c r="A1693" s="175" t="s">
        <v>1455</v>
      </c>
      <c r="B1693" s="214" t="s">
        <v>1851</v>
      </c>
      <c r="C1693" s="214" t="s">
        <v>1697</v>
      </c>
      <c r="D1693" s="153">
        <v>0</v>
      </c>
      <c r="E1693" s="153">
        <v>0</v>
      </c>
      <c r="F1693" s="151">
        <v>0</v>
      </c>
      <c r="G1693" s="151">
        <v>0</v>
      </c>
      <c r="H1693" s="151">
        <v>0</v>
      </c>
      <c r="I1693" s="151">
        <v>0</v>
      </c>
      <c r="J1693" s="172">
        <v>0.9</v>
      </c>
      <c r="K1693" s="154">
        <v>0</v>
      </c>
      <c r="L1693" s="154">
        <v>0</v>
      </c>
      <c r="M1693" s="154">
        <v>0</v>
      </c>
      <c r="N1693" s="207">
        <v>0</v>
      </c>
      <c r="O1693" s="153">
        <v>0</v>
      </c>
      <c r="P1693" s="153">
        <v>0</v>
      </c>
      <c r="Q1693" s="151">
        <v>0</v>
      </c>
      <c r="R1693" s="151">
        <v>0</v>
      </c>
      <c r="S1693" s="154">
        <v>0</v>
      </c>
      <c r="T1693" s="154">
        <v>0</v>
      </c>
      <c r="U1693" s="155">
        <v>0</v>
      </c>
      <c r="V1693" s="155">
        <v>0</v>
      </c>
      <c r="W1693" s="173">
        <v>0</v>
      </c>
      <c r="X1693" s="158">
        <v>0</v>
      </c>
      <c r="Y1693" s="208">
        <v>0</v>
      </c>
      <c r="Z1693" s="208">
        <v>0</v>
      </c>
      <c r="AA1693" s="208">
        <v>0</v>
      </c>
      <c r="AB1693" s="209">
        <v>0</v>
      </c>
      <c r="AC1693" s="155">
        <v>0</v>
      </c>
      <c r="AD1693" s="173">
        <v>0</v>
      </c>
    </row>
    <row r="1694" spans="1:30">
      <c r="A1694" s="175" t="s">
        <v>1455</v>
      </c>
      <c r="B1694" s="214" t="s">
        <v>1851</v>
      </c>
      <c r="C1694" s="214" t="s">
        <v>1698</v>
      </c>
      <c r="D1694" s="153">
        <v>0</v>
      </c>
      <c r="E1694" s="153">
        <v>0</v>
      </c>
      <c r="F1694" s="151">
        <v>0</v>
      </c>
      <c r="G1694" s="151">
        <v>0</v>
      </c>
      <c r="H1694" s="151">
        <v>0</v>
      </c>
      <c r="I1694" s="151">
        <v>0</v>
      </c>
      <c r="J1694" s="172">
        <v>0.9</v>
      </c>
      <c r="K1694" s="154">
        <v>0</v>
      </c>
      <c r="L1694" s="154">
        <v>0</v>
      </c>
      <c r="M1694" s="154">
        <v>0</v>
      </c>
      <c r="N1694" s="207">
        <v>0</v>
      </c>
      <c r="O1694" s="153">
        <v>0</v>
      </c>
      <c r="P1694" s="153">
        <v>0</v>
      </c>
      <c r="Q1694" s="151">
        <v>0</v>
      </c>
      <c r="R1694" s="151">
        <v>0</v>
      </c>
      <c r="S1694" s="154">
        <v>0</v>
      </c>
      <c r="T1694" s="154">
        <v>0</v>
      </c>
      <c r="U1694" s="155">
        <v>0</v>
      </c>
      <c r="V1694" s="155">
        <v>0</v>
      </c>
      <c r="W1694" s="173">
        <v>0</v>
      </c>
      <c r="X1694" s="158">
        <v>0</v>
      </c>
      <c r="Y1694" s="208">
        <v>0</v>
      </c>
      <c r="Z1694" s="208">
        <v>0</v>
      </c>
      <c r="AA1694" s="208">
        <v>0</v>
      </c>
      <c r="AB1694" s="209">
        <v>0</v>
      </c>
      <c r="AC1694" s="155">
        <v>0</v>
      </c>
      <c r="AD1694" s="173">
        <v>0</v>
      </c>
    </row>
    <row r="1695" spans="1:30">
      <c r="A1695" s="175" t="s">
        <v>1455</v>
      </c>
      <c r="B1695" s="214" t="s">
        <v>1857</v>
      </c>
      <c r="C1695" s="214" t="s">
        <v>1699</v>
      </c>
      <c r="D1695" s="153">
        <v>8</v>
      </c>
      <c r="E1695" s="153">
        <v>8</v>
      </c>
      <c r="F1695" s="151">
        <v>8</v>
      </c>
      <c r="G1695" s="151">
        <v>8</v>
      </c>
      <c r="H1695" s="151">
        <v>9</v>
      </c>
      <c r="I1695" s="151">
        <v>9</v>
      </c>
      <c r="J1695" s="172">
        <v>0.9</v>
      </c>
      <c r="K1695" s="154">
        <v>1</v>
      </c>
      <c r="L1695" s="154">
        <v>1</v>
      </c>
      <c r="M1695" s="154">
        <v>1</v>
      </c>
      <c r="N1695" s="207">
        <v>204</v>
      </c>
      <c r="O1695" s="153">
        <v>197</v>
      </c>
      <c r="P1695" s="153">
        <v>8</v>
      </c>
      <c r="Q1695" s="151">
        <v>8</v>
      </c>
      <c r="R1695" s="151">
        <v>9</v>
      </c>
      <c r="S1695" s="154">
        <v>0.965686274509804</v>
      </c>
      <c r="T1695" s="154">
        <v>1</v>
      </c>
      <c r="U1695" s="155">
        <v>1</v>
      </c>
      <c r="V1695" s="155">
        <v>1</v>
      </c>
      <c r="W1695" s="173">
        <v>0</v>
      </c>
      <c r="X1695" s="158">
        <v>54</v>
      </c>
      <c r="Y1695" s="208">
        <v>54</v>
      </c>
      <c r="Z1695" s="208">
        <v>52</v>
      </c>
      <c r="AA1695" s="208">
        <v>51</v>
      </c>
      <c r="AB1695" s="209">
        <v>1</v>
      </c>
      <c r="AC1695" s="155">
        <v>0.980769230769231</v>
      </c>
      <c r="AD1695" s="173">
        <v>0.0192307692307693</v>
      </c>
    </row>
    <row r="1696" spans="1:30">
      <c r="A1696" s="175" t="s">
        <v>1455</v>
      </c>
      <c r="B1696" s="214" t="s">
        <v>1855</v>
      </c>
      <c r="C1696" s="214" t="s">
        <v>1700</v>
      </c>
      <c r="D1696" s="153">
        <v>30</v>
      </c>
      <c r="E1696" s="153">
        <v>30</v>
      </c>
      <c r="F1696" s="151">
        <v>32</v>
      </c>
      <c r="G1696" s="151">
        <v>32</v>
      </c>
      <c r="H1696" s="151">
        <v>32</v>
      </c>
      <c r="I1696" s="151">
        <v>32</v>
      </c>
      <c r="J1696" s="172">
        <v>0.9</v>
      </c>
      <c r="K1696" s="154">
        <v>1</v>
      </c>
      <c r="L1696" s="154">
        <v>1</v>
      </c>
      <c r="M1696" s="154">
        <v>1</v>
      </c>
      <c r="N1696" s="207">
        <v>811</v>
      </c>
      <c r="O1696" s="153">
        <v>801</v>
      </c>
      <c r="P1696" s="153">
        <v>30</v>
      </c>
      <c r="Q1696" s="151">
        <v>32</v>
      </c>
      <c r="R1696" s="151">
        <v>32</v>
      </c>
      <c r="S1696" s="154">
        <v>0.98766954377312</v>
      </c>
      <c r="T1696" s="154">
        <v>1</v>
      </c>
      <c r="U1696" s="155">
        <v>1</v>
      </c>
      <c r="V1696" s="155">
        <v>1</v>
      </c>
      <c r="W1696" s="173">
        <v>0</v>
      </c>
      <c r="X1696" s="158">
        <v>210</v>
      </c>
      <c r="Y1696" s="208">
        <v>206</v>
      </c>
      <c r="Z1696" s="208">
        <v>210</v>
      </c>
      <c r="AA1696" s="208">
        <v>209</v>
      </c>
      <c r="AB1696" s="209">
        <v>0.980952380952381</v>
      </c>
      <c r="AC1696" s="155">
        <v>0.995238095238095</v>
      </c>
      <c r="AD1696" s="173">
        <v>-0.0142857142857143</v>
      </c>
    </row>
    <row r="1697" spans="1:30">
      <c r="A1697" s="175" t="s">
        <v>1455</v>
      </c>
      <c r="B1697" s="214" t="s">
        <v>1857</v>
      </c>
      <c r="C1697" s="214" t="s">
        <v>1701</v>
      </c>
      <c r="D1697" s="153">
        <v>0</v>
      </c>
      <c r="E1697" s="153">
        <v>0</v>
      </c>
      <c r="F1697" s="151">
        <v>0</v>
      </c>
      <c r="G1697" s="151">
        <v>0</v>
      </c>
      <c r="H1697" s="151">
        <v>0</v>
      </c>
      <c r="I1697" s="151">
        <v>0</v>
      </c>
      <c r="J1697" s="172">
        <v>0.9</v>
      </c>
      <c r="K1697" s="154">
        <v>0</v>
      </c>
      <c r="L1697" s="154">
        <v>0</v>
      </c>
      <c r="M1697" s="154">
        <v>0</v>
      </c>
      <c r="N1697" s="207">
        <v>0</v>
      </c>
      <c r="O1697" s="153">
        <v>0</v>
      </c>
      <c r="P1697" s="153">
        <v>0</v>
      </c>
      <c r="Q1697" s="151">
        <v>0</v>
      </c>
      <c r="R1697" s="151">
        <v>0</v>
      </c>
      <c r="S1697" s="154">
        <v>0</v>
      </c>
      <c r="T1697" s="154">
        <v>0</v>
      </c>
      <c r="U1697" s="155">
        <v>0</v>
      </c>
      <c r="V1697" s="155">
        <v>0</v>
      </c>
      <c r="W1697" s="173">
        <v>0</v>
      </c>
      <c r="X1697" s="158">
        <v>0</v>
      </c>
      <c r="Y1697" s="208">
        <v>0</v>
      </c>
      <c r="Z1697" s="208">
        <v>0</v>
      </c>
      <c r="AA1697" s="208">
        <v>0</v>
      </c>
      <c r="AB1697" s="209">
        <v>0</v>
      </c>
      <c r="AC1697" s="155">
        <v>0</v>
      </c>
      <c r="AD1697" s="173">
        <v>0</v>
      </c>
    </row>
    <row r="1698" spans="1:30">
      <c r="A1698" s="175" t="s">
        <v>1455</v>
      </c>
      <c r="B1698" s="214" t="s">
        <v>1857</v>
      </c>
      <c r="C1698" s="214" t="s">
        <v>1702</v>
      </c>
      <c r="D1698" s="153">
        <v>0</v>
      </c>
      <c r="E1698" s="153">
        <v>0</v>
      </c>
      <c r="F1698" s="151">
        <v>0</v>
      </c>
      <c r="G1698" s="151">
        <v>0</v>
      </c>
      <c r="H1698" s="151">
        <v>0</v>
      </c>
      <c r="I1698" s="151">
        <v>0</v>
      </c>
      <c r="J1698" s="172">
        <v>0.9</v>
      </c>
      <c r="K1698" s="154">
        <v>0</v>
      </c>
      <c r="L1698" s="154">
        <v>0</v>
      </c>
      <c r="M1698" s="154">
        <v>0</v>
      </c>
      <c r="N1698" s="207">
        <v>0</v>
      </c>
      <c r="O1698" s="153">
        <v>0</v>
      </c>
      <c r="P1698" s="153">
        <v>0</v>
      </c>
      <c r="Q1698" s="151">
        <v>0</v>
      </c>
      <c r="R1698" s="151">
        <v>0</v>
      </c>
      <c r="S1698" s="154">
        <v>0</v>
      </c>
      <c r="T1698" s="154">
        <v>0</v>
      </c>
      <c r="U1698" s="155">
        <v>0</v>
      </c>
      <c r="V1698" s="155">
        <v>0</v>
      </c>
      <c r="W1698" s="173">
        <v>0</v>
      </c>
      <c r="X1698" s="158">
        <v>0</v>
      </c>
      <c r="Y1698" s="208">
        <v>0</v>
      </c>
      <c r="Z1698" s="208">
        <v>0</v>
      </c>
      <c r="AA1698" s="208">
        <v>0</v>
      </c>
      <c r="AB1698" s="209">
        <v>0</v>
      </c>
      <c r="AC1698" s="155">
        <v>0</v>
      </c>
      <c r="AD1698" s="173">
        <v>0</v>
      </c>
    </row>
    <row r="1699" spans="1:30">
      <c r="A1699" s="175" t="s">
        <v>1455</v>
      </c>
      <c r="B1699" s="214" t="s">
        <v>33</v>
      </c>
      <c r="C1699" s="214" t="s">
        <v>1703</v>
      </c>
      <c r="D1699" s="153">
        <v>0</v>
      </c>
      <c r="E1699" s="153">
        <v>0</v>
      </c>
      <c r="F1699" s="151">
        <v>0</v>
      </c>
      <c r="G1699" s="151">
        <v>0</v>
      </c>
      <c r="H1699" s="151">
        <v>0</v>
      </c>
      <c r="I1699" s="151">
        <v>0</v>
      </c>
      <c r="J1699" s="172">
        <v>0.9</v>
      </c>
      <c r="K1699" s="154">
        <v>0</v>
      </c>
      <c r="L1699" s="154">
        <v>0</v>
      </c>
      <c r="M1699" s="154">
        <v>0</v>
      </c>
      <c r="N1699" s="207">
        <v>0</v>
      </c>
      <c r="O1699" s="153">
        <v>0</v>
      </c>
      <c r="P1699" s="153">
        <v>0</v>
      </c>
      <c r="Q1699" s="151">
        <v>0</v>
      </c>
      <c r="R1699" s="151">
        <v>0</v>
      </c>
      <c r="S1699" s="154">
        <v>0</v>
      </c>
      <c r="T1699" s="154">
        <v>0</v>
      </c>
      <c r="U1699" s="155">
        <v>0</v>
      </c>
      <c r="V1699" s="155">
        <v>0</v>
      </c>
      <c r="W1699" s="173">
        <v>0</v>
      </c>
      <c r="X1699" s="158">
        <v>0</v>
      </c>
      <c r="Y1699" s="208">
        <v>0</v>
      </c>
      <c r="Z1699" s="208">
        <v>0</v>
      </c>
      <c r="AA1699" s="208">
        <v>0</v>
      </c>
      <c r="AB1699" s="209">
        <v>0</v>
      </c>
      <c r="AC1699" s="155">
        <v>0</v>
      </c>
      <c r="AD1699" s="173">
        <v>0</v>
      </c>
    </row>
    <row r="1700" spans="1:30">
      <c r="A1700" s="175" t="s">
        <v>1455</v>
      </c>
      <c r="B1700" s="214" t="s">
        <v>33</v>
      </c>
      <c r="C1700" s="214" t="s">
        <v>1704</v>
      </c>
      <c r="D1700" s="153">
        <v>0</v>
      </c>
      <c r="E1700" s="153">
        <v>0</v>
      </c>
      <c r="F1700" s="151">
        <v>0</v>
      </c>
      <c r="G1700" s="151">
        <v>0</v>
      </c>
      <c r="H1700" s="151">
        <v>0</v>
      </c>
      <c r="I1700" s="151">
        <v>0</v>
      </c>
      <c r="J1700" s="172">
        <v>0.9</v>
      </c>
      <c r="K1700" s="154">
        <v>0</v>
      </c>
      <c r="L1700" s="154">
        <v>0</v>
      </c>
      <c r="M1700" s="154">
        <v>0</v>
      </c>
      <c r="N1700" s="207">
        <v>0</v>
      </c>
      <c r="O1700" s="153">
        <v>0</v>
      </c>
      <c r="P1700" s="153">
        <v>0</v>
      </c>
      <c r="Q1700" s="151">
        <v>0</v>
      </c>
      <c r="R1700" s="151">
        <v>0</v>
      </c>
      <c r="S1700" s="154">
        <v>0</v>
      </c>
      <c r="T1700" s="154">
        <v>0</v>
      </c>
      <c r="U1700" s="155">
        <v>0</v>
      </c>
      <c r="V1700" s="155">
        <v>0</v>
      </c>
      <c r="W1700" s="173">
        <v>0</v>
      </c>
      <c r="X1700" s="158">
        <v>0</v>
      </c>
      <c r="Y1700" s="208">
        <v>0</v>
      </c>
      <c r="Z1700" s="208">
        <v>0</v>
      </c>
      <c r="AA1700" s="208">
        <v>0</v>
      </c>
      <c r="AB1700" s="209">
        <v>0</v>
      </c>
      <c r="AC1700" s="155">
        <v>0</v>
      </c>
      <c r="AD1700" s="173">
        <v>0</v>
      </c>
    </row>
    <row r="1701" spans="1:30">
      <c r="A1701" s="175" t="s">
        <v>1455</v>
      </c>
      <c r="B1701" s="214" t="s">
        <v>33</v>
      </c>
      <c r="C1701" s="214" t="s">
        <v>1705</v>
      </c>
      <c r="D1701" s="153">
        <v>0</v>
      </c>
      <c r="E1701" s="153">
        <v>0</v>
      </c>
      <c r="F1701" s="151">
        <v>0</v>
      </c>
      <c r="G1701" s="151">
        <v>0</v>
      </c>
      <c r="H1701" s="151">
        <v>0</v>
      </c>
      <c r="I1701" s="151">
        <v>0</v>
      </c>
      <c r="J1701" s="172">
        <v>0.9</v>
      </c>
      <c r="K1701" s="154">
        <v>0</v>
      </c>
      <c r="L1701" s="154">
        <v>0</v>
      </c>
      <c r="M1701" s="154">
        <v>0</v>
      </c>
      <c r="N1701" s="207">
        <v>0</v>
      </c>
      <c r="O1701" s="153">
        <v>0</v>
      </c>
      <c r="P1701" s="153">
        <v>0</v>
      </c>
      <c r="Q1701" s="151">
        <v>0</v>
      </c>
      <c r="R1701" s="151">
        <v>0</v>
      </c>
      <c r="S1701" s="154">
        <v>0</v>
      </c>
      <c r="T1701" s="154">
        <v>0</v>
      </c>
      <c r="U1701" s="155">
        <v>0</v>
      </c>
      <c r="V1701" s="155">
        <v>0</v>
      </c>
      <c r="W1701" s="173">
        <v>0</v>
      </c>
      <c r="X1701" s="158">
        <v>0</v>
      </c>
      <c r="Y1701" s="208">
        <v>0</v>
      </c>
      <c r="Z1701" s="208">
        <v>0</v>
      </c>
      <c r="AA1701" s="208">
        <v>0</v>
      </c>
      <c r="AB1701" s="209">
        <v>0</v>
      </c>
      <c r="AC1701" s="155">
        <v>0</v>
      </c>
      <c r="AD1701" s="173">
        <v>0</v>
      </c>
    </row>
    <row r="1702" spans="1:30">
      <c r="A1702" s="175" t="s">
        <v>1455</v>
      </c>
      <c r="B1702" s="214" t="s">
        <v>1855</v>
      </c>
      <c r="C1702" s="214" t="s">
        <v>1706</v>
      </c>
      <c r="D1702" s="153">
        <v>19</v>
      </c>
      <c r="E1702" s="153">
        <v>19</v>
      </c>
      <c r="F1702" s="151">
        <v>20</v>
      </c>
      <c r="G1702" s="151">
        <v>20</v>
      </c>
      <c r="H1702" s="151">
        <v>19</v>
      </c>
      <c r="I1702" s="151">
        <v>19</v>
      </c>
      <c r="J1702" s="172">
        <v>0.9</v>
      </c>
      <c r="K1702" s="154">
        <v>1</v>
      </c>
      <c r="L1702" s="154">
        <v>1</v>
      </c>
      <c r="M1702" s="154">
        <v>1</v>
      </c>
      <c r="N1702" s="207">
        <v>506</v>
      </c>
      <c r="O1702" s="153">
        <v>500</v>
      </c>
      <c r="P1702" s="153">
        <v>19</v>
      </c>
      <c r="Q1702" s="151">
        <v>20</v>
      </c>
      <c r="R1702" s="151">
        <v>19</v>
      </c>
      <c r="S1702" s="154">
        <v>0.988142292490119</v>
      </c>
      <c r="T1702" s="154">
        <v>1</v>
      </c>
      <c r="U1702" s="155">
        <v>1</v>
      </c>
      <c r="V1702" s="155">
        <v>1</v>
      </c>
      <c r="W1702" s="173">
        <v>0</v>
      </c>
      <c r="X1702" s="158">
        <v>130</v>
      </c>
      <c r="Y1702" s="208">
        <v>129</v>
      </c>
      <c r="Z1702" s="208">
        <v>132</v>
      </c>
      <c r="AA1702" s="208">
        <v>130</v>
      </c>
      <c r="AB1702" s="209">
        <v>0.992307692307692</v>
      </c>
      <c r="AC1702" s="155">
        <v>0.984848484848485</v>
      </c>
      <c r="AD1702" s="173">
        <v>0.00745920745920747</v>
      </c>
    </row>
    <row r="1703" spans="1:30">
      <c r="A1703" s="175" t="s">
        <v>1455</v>
      </c>
      <c r="B1703" s="214" t="s">
        <v>1857</v>
      </c>
      <c r="C1703" s="214" t="s">
        <v>1707</v>
      </c>
      <c r="D1703" s="153">
        <v>3</v>
      </c>
      <c r="E1703" s="153">
        <v>3</v>
      </c>
      <c r="F1703" s="151">
        <v>5</v>
      </c>
      <c r="G1703" s="151">
        <v>5</v>
      </c>
      <c r="H1703" s="151">
        <v>7</v>
      </c>
      <c r="I1703" s="151">
        <v>7</v>
      </c>
      <c r="J1703" s="172">
        <v>0.9</v>
      </c>
      <c r="K1703" s="154">
        <v>1</v>
      </c>
      <c r="L1703" s="154">
        <v>1</v>
      </c>
      <c r="M1703" s="154">
        <v>1</v>
      </c>
      <c r="N1703" s="207">
        <v>129</v>
      </c>
      <c r="O1703" s="153">
        <v>45</v>
      </c>
      <c r="P1703" s="153">
        <v>1</v>
      </c>
      <c r="Q1703" s="151">
        <v>2</v>
      </c>
      <c r="R1703" s="151">
        <v>4</v>
      </c>
      <c r="S1703" s="154">
        <v>0.348837209302326</v>
      </c>
      <c r="T1703" s="154">
        <v>0.333333333333333</v>
      </c>
      <c r="U1703" s="155">
        <v>0.4</v>
      </c>
      <c r="V1703" s="155">
        <v>0.571428571428571</v>
      </c>
      <c r="W1703" s="173">
        <v>-0.0666666666666667</v>
      </c>
      <c r="X1703" s="158">
        <v>35</v>
      </c>
      <c r="Y1703" s="208">
        <v>13</v>
      </c>
      <c r="Z1703" s="208">
        <v>32</v>
      </c>
      <c r="AA1703" s="208">
        <v>11</v>
      </c>
      <c r="AB1703" s="209">
        <v>0.371428571428571</v>
      </c>
      <c r="AC1703" s="155">
        <v>0.34375</v>
      </c>
      <c r="AD1703" s="173">
        <v>0.0276785714285714</v>
      </c>
    </row>
    <row r="1704" spans="1:30">
      <c r="A1704" s="175" t="s">
        <v>1455</v>
      </c>
      <c r="B1704" s="214" t="s">
        <v>1852</v>
      </c>
      <c r="C1704" s="214" t="s">
        <v>1708</v>
      </c>
      <c r="D1704" s="153">
        <v>17</v>
      </c>
      <c r="E1704" s="153">
        <v>17</v>
      </c>
      <c r="F1704" s="151">
        <v>15</v>
      </c>
      <c r="G1704" s="151">
        <v>15</v>
      </c>
      <c r="H1704" s="151">
        <v>15</v>
      </c>
      <c r="I1704" s="151">
        <v>15</v>
      </c>
      <c r="J1704" s="172">
        <v>0.9</v>
      </c>
      <c r="K1704" s="154">
        <v>1</v>
      </c>
      <c r="L1704" s="154">
        <v>1</v>
      </c>
      <c r="M1704" s="154">
        <v>1</v>
      </c>
      <c r="N1704" s="207">
        <v>430</v>
      </c>
      <c r="O1704" s="153">
        <v>429</v>
      </c>
      <c r="P1704" s="153">
        <v>17</v>
      </c>
      <c r="Q1704" s="151">
        <v>15</v>
      </c>
      <c r="R1704" s="151">
        <v>15</v>
      </c>
      <c r="S1704" s="154">
        <v>0.997674418604651</v>
      </c>
      <c r="T1704" s="154">
        <v>1</v>
      </c>
      <c r="U1704" s="155">
        <v>1</v>
      </c>
      <c r="V1704" s="155">
        <v>1</v>
      </c>
      <c r="W1704" s="173">
        <v>0</v>
      </c>
      <c r="X1704" s="158">
        <v>109</v>
      </c>
      <c r="Y1704" s="208">
        <v>109</v>
      </c>
      <c r="Z1704" s="208">
        <v>111</v>
      </c>
      <c r="AA1704" s="208">
        <v>111</v>
      </c>
      <c r="AB1704" s="209">
        <v>1</v>
      </c>
      <c r="AC1704" s="155">
        <v>1</v>
      </c>
      <c r="AD1704" s="173">
        <v>0</v>
      </c>
    </row>
    <row r="1705" spans="1:30">
      <c r="A1705" s="175" t="s">
        <v>1455</v>
      </c>
      <c r="B1705" s="214" t="s">
        <v>1854</v>
      </c>
      <c r="C1705" s="214" t="s">
        <v>1709</v>
      </c>
      <c r="D1705" s="153">
        <v>20</v>
      </c>
      <c r="E1705" s="153">
        <v>20</v>
      </c>
      <c r="F1705" s="151">
        <v>21</v>
      </c>
      <c r="G1705" s="151">
        <v>20</v>
      </c>
      <c r="H1705" s="151">
        <v>24</v>
      </c>
      <c r="I1705" s="151">
        <v>24</v>
      </c>
      <c r="J1705" s="172">
        <v>0.9</v>
      </c>
      <c r="K1705" s="154">
        <v>1</v>
      </c>
      <c r="L1705" s="154">
        <v>0.952380952380952</v>
      </c>
      <c r="M1705" s="154">
        <v>1</v>
      </c>
      <c r="N1705" s="207">
        <v>580</v>
      </c>
      <c r="O1705" s="153">
        <v>564</v>
      </c>
      <c r="P1705" s="153">
        <v>20</v>
      </c>
      <c r="Q1705" s="151">
        <v>20</v>
      </c>
      <c r="R1705" s="151">
        <v>24</v>
      </c>
      <c r="S1705" s="154">
        <v>0.972413793103448</v>
      </c>
      <c r="T1705" s="154">
        <v>1</v>
      </c>
      <c r="U1705" s="155">
        <v>0.952380952380952</v>
      </c>
      <c r="V1705" s="155">
        <v>1</v>
      </c>
      <c r="W1705" s="173">
        <v>0.0476190476190477</v>
      </c>
      <c r="X1705" s="158">
        <v>154</v>
      </c>
      <c r="Y1705" s="208">
        <v>151</v>
      </c>
      <c r="Z1705" s="208">
        <v>157</v>
      </c>
      <c r="AA1705" s="208">
        <v>152</v>
      </c>
      <c r="AB1705" s="209">
        <v>0.980519480519481</v>
      </c>
      <c r="AC1705" s="155">
        <v>0.968152866242038</v>
      </c>
      <c r="AD1705" s="173">
        <v>0.0123666142774423</v>
      </c>
    </row>
    <row r="1706" spans="1:30">
      <c r="A1706" s="175" t="s">
        <v>1455</v>
      </c>
      <c r="B1706" s="214" t="s">
        <v>1852</v>
      </c>
      <c r="C1706" s="214" t="s">
        <v>1710</v>
      </c>
      <c r="D1706" s="153">
        <v>15</v>
      </c>
      <c r="E1706" s="153">
        <v>14</v>
      </c>
      <c r="F1706" s="151">
        <v>17</v>
      </c>
      <c r="G1706" s="151">
        <v>16</v>
      </c>
      <c r="H1706" s="151">
        <v>21</v>
      </c>
      <c r="I1706" s="151">
        <v>21</v>
      </c>
      <c r="J1706" s="172">
        <v>0.9</v>
      </c>
      <c r="K1706" s="154">
        <v>0.933333333333333</v>
      </c>
      <c r="L1706" s="154">
        <v>0.941176470588235</v>
      </c>
      <c r="M1706" s="154">
        <v>1</v>
      </c>
      <c r="N1706" s="207">
        <v>502</v>
      </c>
      <c r="O1706" s="153">
        <v>468</v>
      </c>
      <c r="P1706" s="153">
        <v>14</v>
      </c>
      <c r="Q1706" s="151">
        <v>16</v>
      </c>
      <c r="R1706" s="151">
        <v>20</v>
      </c>
      <c r="S1706" s="154">
        <v>0.932270916334661</v>
      </c>
      <c r="T1706" s="154">
        <v>0.933333333333333</v>
      </c>
      <c r="U1706" s="155">
        <v>0.941176470588235</v>
      </c>
      <c r="V1706" s="155">
        <v>0.952380952380952</v>
      </c>
      <c r="W1706" s="173">
        <v>-0.00784313725490193</v>
      </c>
      <c r="X1706" s="158">
        <v>127</v>
      </c>
      <c r="Y1706" s="208">
        <v>120</v>
      </c>
      <c r="Z1706" s="208">
        <v>128</v>
      </c>
      <c r="AA1706" s="208">
        <v>120</v>
      </c>
      <c r="AB1706" s="209">
        <v>0.94488188976378</v>
      </c>
      <c r="AC1706" s="155">
        <v>0.9375</v>
      </c>
      <c r="AD1706" s="173">
        <v>0.00738188976377951</v>
      </c>
    </row>
    <row r="1707" spans="1:30">
      <c r="A1707" s="175" t="s">
        <v>1455</v>
      </c>
      <c r="B1707" s="214" t="s">
        <v>1857</v>
      </c>
      <c r="C1707" s="214" t="s">
        <v>1711</v>
      </c>
      <c r="D1707" s="153">
        <v>4</v>
      </c>
      <c r="E1707" s="153">
        <v>4</v>
      </c>
      <c r="F1707" s="151">
        <v>4</v>
      </c>
      <c r="G1707" s="151">
        <v>4</v>
      </c>
      <c r="H1707" s="151">
        <v>5</v>
      </c>
      <c r="I1707" s="151">
        <v>5</v>
      </c>
      <c r="J1707" s="172">
        <v>0.9</v>
      </c>
      <c r="K1707" s="154">
        <v>1</v>
      </c>
      <c r="L1707" s="154">
        <v>1</v>
      </c>
      <c r="M1707" s="154">
        <v>1</v>
      </c>
      <c r="N1707" s="207">
        <v>141</v>
      </c>
      <c r="O1707" s="153">
        <v>113</v>
      </c>
      <c r="P1707" s="153">
        <v>3</v>
      </c>
      <c r="Q1707" s="151">
        <v>4</v>
      </c>
      <c r="R1707" s="151">
        <v>4</v>
      </c>
      <c r="S1707" s="154">
        <v>0.801418439716312</v>
      </c>
      <c r="T1707" s="154">
        <v>0.75</v>
      </c>
      <c r="U1707" s="155">
        <v>1</v>
      </c>
      <c r="V1707" s="155">
        <v>0.8</v>
      </c>
      <c r="W1707" s="173">
        <v>-0.25</v>
      </c>
      <c r="X1707" s="158">
        <v>34</v>
      </c>
      <c r="Y1707" s="208">
        <v>28</v>
      </c>
      <c r="Z1707" s="208">
        <v>39</v>
      </c>
      <c r="AA1707" s="208">
        <v>34</v>
      </c>
      <c r="AB1707" s="209">
        <v>0.823529411764706</v>
      </c>
      <c r="AC1707" s="155">
        <v>0.871794871794872</v>
      </c>
      <c r="AD1707" s="173">
        <v>-0.048265460030166</v>
      </c>
    </row>
    <row r="1708" spans="1:30">
      <c r="A1708" s="175" t="s">
        <v>1455</v>
      </c>
      <c r="B1708" s="214" t="s">
        <v>1857</v>
      </c>
      <c r="C1708" s="214" t="s">
        <v>1712</v>
      </c>
      <c r="D1708" s="153">
        <v>14</v>
      </c>
      <c r="E1708" s="153">
        <v>14</v>
      </c>
      <c r="F1708" s="151">
        <v>14</v>
      </c>
      <c r="G1708" s="151">
        <v>14</v>
      </c>
      <c r="H1708" s="151">
        <v>15</v>
      </c>
      <c r="I1708" s="151">
        <v>15</v>
      </c>
      <c r="J1708" s="172">
        <v>0.9</v>
      </c>
      <c r="K1708" s="154">
        <v>1</v>
      </c>
      <c r="L1708" s="154">
        <v>1</v>
      </c>
      <c r="M1708" s="154">
        <v>1</v>
      </c>
      <c r="N1708" s="207">
        <v>376</v>
      </c>
      <c r="O1708" s="153">
        <v>349</v>
      </c>
      <c r="P1708" s="153">
        <v>14</v>
      </c>
      <c r="Q1708" s="151">
        <v>14</v>
      </c>
      <c r="R1708" s="151">
        <v>15</v>
      </c>
      <c r="S1708" s="154">
        <v>0.928191489361702</v>
      </c>
      <c r="T1708" s="154">
        <v>1</v>
      </c>
      <c r="U1708" s="155">
        <v>1</v>
      </c>
      <c r="V1708" s="155">
        <v>1</v>
      </c>
      <c r="W1708" s="173">
        <v>0</v>
      </c>
      <c r="X1708" s="158">
        <v>102</v>
      </c>
      <c r="Y1708" s="208">
        <v>101</v>
      </c>
      <c r="Z1708" s="208">
        <v>102</v>
      </c>
      <c r="AA1708" s="208">
        <v>96</v>
      </c>
      <c r="AB1708" s="209">
        <v>0.990196078431373</v>
      </c>
      <c r="AC1708" s="155">
        <v>0.941176470588235</v>
      </c>
      <c r="AD1708" s="173">
        <v>0.0490196078431373</v>
      </c>
    </row>
    <row r="1709" spans="1:30">
      <c r="A1709" s="175" t="s">
        <v>1455</v>
      </c>
      <c r="B1709" s="214" t="s">
        <v>1853</v>
      </c>
      <c r="C1709" s="214" t="s">
        <v>1713</v>
      </c>
      <c r="D1709" s="153">
        <v>34</v>
      </c>
      <c r="E1709" s="153">
        <v>34</v>
      </c>
      <c r="F1709" s="151">
        <v>36</v>
      </c>
      <c r="G1709" s="151">
        <v>36</v>
      </c>
      <c r="H1709" s="151">
        <v>37</v>
      </c>
      <c r="I1709" s="151">
        <v>37</v>
      </c>
      <c r="J1709" s="172">
        <v>0.9</v>
      </c>
      <c r="K1709" s="154">
        <v>1</v>
      </c>
      <c r="L1709" s="154">
        <v>1</v>
      </c>
      <c r="M1709" s="154">
        <v>1</v>
      </c>
      <c r="N1709" s="207">
        <v>948</v>
      </c>
      <c r="O1709" s="153">
        <v>913</v>
      </c>
      <c r="P1709" s="153">
        <v>32</v>
      </c>
      <c r="Q1709" s="151">
        <v>33</v>
      </c>
      <c r="R1709" s="151">
        <v>37</v>
      </c>
      <c r="S1709" s="154">
        <v>0.963080168776371</v>
      </c>
      <c r="T1709" s="154">
        <v>0.941176470588235</v>
      </c>
      <c r="U1709" s="155">
        <v>0.916666666666667</v>
      </c>
      <c r="V1709" s="155">
        <v>1</v>
      </c>
      <c r="W1709" s="173">
        <v>0.0245098039215687</v>
      </c>
      <c r="X1709" s="158">
        <v>246</v>
      </c>
      <c r="Y1709" s="208">
        <v>238</v>
      </c>
      <c r="Z1709" s="208">
        <v>254</v>
      </c>
      <c r="AA1709" s="208">
        <v>246</v>
      </c>
      <c r="AB1709" s="209">
        <v>0.967479674796748</v>
      </c>
      <c r="AC1709" s="155">
        <v>0.968503937007874</v>
      </c>
      <c r="AD1709" s="173">
        <v>-0.00102426221112595</v>
      </c>
    </row>
    <row r="1710" spans="1:30">
      <c r="A1710" s="175" t="s">
        <v>1455</v>
      </c>
      <c r="B1710" s="214" t="s">
        <v>1852</v>
      </c>
      <c r="C1710" s="214" t="s">
        <v>1714</v>
      </c>
      <c r="D1710" s="153">
        <v>22</v>
      </c>
      <c r="E1710" s="153">
        <v>22</v>
      </c>
      <c r="F1710" s="151">
        <v>23</v>
      </c>
      <c r="G1710" s="151">
        <v>23</v>
      </c>
      <c r="H1710" s="151">
        <v>24</v>
      </c>
      <c r="I1710" s="151">
        <v>24</v>
      </c>
      <c r="J1710" s="172">
        <v>0.9</v>
      </c>
      <c r="K1710" s="154">
        <v>1</v>
      </c>
      <c r="L1710" s="154">
        <v>1</v>
      </c>
      <c r="M1710" s="154">
        <v>1</v>
      </c>
      <c r="N1710" s="207">
        <v>652</v>
      </c>
      <c r="O1710" s="153">
        <v>601</v>
      </c>
      <c r="P1710" s="153">
        <v>21</v>
      </c>
      <c r="Q1710" s="151">
        <v>22</v>
      </c>
      <c r="R1710" s="151">
        <v>23</v>
      </c>
      <c r="S1710" s="154">
        <v>0.921779141104294</v>
      </c>
      <c r="T1710" s="154">
        <v>0.954545454545455</v>
      </c>
      <c r="U1710" s="155">
        <v>0.956521739130435</v>
      </c>
      <c r="V1710" s="155">
        <v>0.958333333333333</v>
      </c>
      <c r="W1710" s="173">
        <v>-0.00197628458498023</v>
      </c>
      <c r="X1710" s="158">
        <v>170</v>
      </c>
      <c r="Y1710" s="208">
        <v>162</v>
      </c>
      <c r="Z1710" s="208">
        <v>168</v>
      </c>
      <c r="AA1710" s="208">
        <v>153</v>
      </c>
      <c r="AB1710" s="209">
        <v>0.952941176470588</v>
      </c>
      <c r="AC1710" s="155">
        <v>0.910714285714286</v>
      </c>
      <c r="AD1710" s="173">
        <v>0.0422268907563025</v>
      </c>
    </row>
    <row r="1711" spans="1:30">
      <c r="A1711" s="175" t="s">
        <v>1455</v>
      </c>
      <c r="B1711" s="214" t="s">
        <v>1856</v>
      </c>
      <c r="C1711" s="214" t="s">
        <v>1715</v>
      </c>
      <c r="D1711" s="153">
        <v>9</v>
      </c>
      <c r="E1711" s="153">
        <v>7</v>
      </c>
      <c r="F1711" s="151">
        <v>11</v>
      </c>
      <c r="G1711" s="151">
        <v>9</v>
      </c>
      <c r="H1711" s="151">
        <v>11</v>
      </c>
      <c r="I1711" s="151">
        <v>9</v>
      </c>
      <c r="J1711" s="172">
        <v>0.9</v>
      </c>
      <c r="K1711" s="154">
        <v>0.777777777777778</v>
      </c>
      <c r="L1711" s="154">
        <v>0.818181818181818</v>
      </c>
      <c r="M1711" s="154">
        <v>0.818181818181818</v>
      </c>
      <c r="N1711" s="207">
        <v>255</v>
      </c>
      <c r="O1711" s="153">
        <v>60</v>
      </c>
      <c r="P1711" s="153">
        <v>3</v>
      </c>
      <c r="Q1711" s="151">
        <v>1</v>
      </c>
      <c r="R1711" s="151">
        <v>1</v>
      </c>
      <c r="S1711" s="154">
        <v>0.235294117647059</v>
      </c>
      <c r="T1711" s="154">
        <v>0.333333333333333</v>
      </c>
      <c r="U1711" s="155">
        <v>0.0909090909090909</v>
      </c>
      <c r="V1711" s="155">
        <v>0.0909090909090909</v>
      </c>
      <c r="W1711" s="173">
        <v>0.242424242424242</v>
      </c>
      <c r="X1711" s="158">
        <v>66</v>
      </c>
      <c r="Y1711" s="208">
        <v>15</v>
      </c>
      <c r="Z1711" s="208">
        <v>58</v>
      </c>
      <c r="AA1711" s="208">
        <v>18</v>
      </c>
      <c r="AB1711" s="209">
        <v>0.227272727272727</v>
      </c>
      <c r="AC1711" s="155">
        <v>0.310344827586207</v>
      </c>
      <c r="AD1711" s="173">
        <v>-0.0830721003134796</v>
      </c>
    </row>
  </sheetData>
  <mergeCells count="27">
    <mergeCell ref="A1:AD1"/>
    <mergeCell ref="K2:M2"/>
    <mergeCell ref="T2:V2"/>
    <mergeCell ref="AB2:AC2"/>
    <mergeCell ref="AJ13:AK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2:N3"/>
    <mergeCell ref="O2:O3"/>
    <mergeCell ref="P2:P3"/>
    <mergeCell ref="Q2:Q3"/>
    <mergeCell ref="R2:R3"/>
    <mergeCell ref="S2:S3"/>
    <mergeCell ref="W2:W3"/>
    <mergeCell ref="X2:X3"/>
    <mergeCell ref="Y2:Y3"/>
    <mergeCell ref="Z2:Z3"/>
    <mergeCell ref="AA2:AA3"/>
    <mergeCell ref="AD2:AD3"/>
  </mergeCells>
  <conditionalFormatting sqref="K2">
    <cfRule type="duplicateValues" dxfId="3" priority="153"/>
  </conditionalFormatting>
  <conditionalFormatting sqref="C6">
    <cfRule type="expression" dxfId="4" priority="12">
      <formula>#REF!="TIDAK TERCAPAI"</formula>
    </cfRule>
  </conditionalFormatting>
  <conditionalFormatting sqref="C17">
    <cfRule type="expression" dxfId="4" priority="11">
      <formula>#REF!="TIDAK TERCAPAI"</formula>
    </cfRule>
  </conditionalFormatting>
  <conditionalFormatting sqref="C20">
    <cfRule type="duplicateValues" dxfId="3" priority="22"/>
    <cfRule type="expression" dxfId="4" priority="21">
      <formula>#REF!="TIDAK TERCAPAI"</formula>
    </cfRule>
  </conditionalFormatting>
  <conditionalFormatting sqref="C21">
    <cfRule type="duplicateValues" dxfId="3" priority="20"/>
    <cfRule type="expression" dxfId="4" priority="19">
      <formula>#REF!="TIDAK TERCAPAI"</formula>
    </cfRule>
  </conditionalFormatting>
  <conditionalFormatting sqref="C22">
    <cfRule type="duplicateValues" dxfId="3" priority="18"/>
    <cfRule type="expression" dxfId="4" priority="17">
      <formula>#REF!="TIDAK TERCAPAI"</formula>
    </cfRule>
  </conditionalFormatting>
  <conditionalFormatting sqref="C25">
    <cfRule type="duplicateValues" dxfId="3" priority="152"/>
    <cfRule type="expression" dxfId="4" priority="151">
      <formula>#REF!="TIDAK TERCAPAI"</formula>
    </cfRule>
  </conditionalFormatting>
  <conditionalFormatting sqref="C26">
    <cfRule type="duplicateValues" dxfId="3" priority="150"/>
    <cfRule type="expression" dxfId="4" priority="87">
      <formula>#REF!="TIDAK TERCAPAI"</formula>
    </cfRule>
  </conditionalFormatting>
  <conditionalFormatting sqref="C27">
    <cfRule type="duplicateValues" dxfId="3" priority="149"/>
    <cfRule type="expression" dxfId="4" priority="86">
      <formula>#REF!="TIDAK TERCAPAI"</formula>
    </cfRule>
  </conditionalFormatting>
  <conditionalFormatting sqref="C28">
    <cfRule type="duplicateValues" dxfId="3" priority="148"/>
    <cfRule type="expression" dxfId="4" priority="85">
      <formula>#REF!="TIDAK TERCAPAI"</formula>
    </cfRule>
  </conditionalFormatting>
  <conditionalFormatting sqref="C29">
    <cfRule type="duplicateValues" dxfId="3" priority="147"/>
    <cfRule type="expression" dxfId="4" priority="84">
      <formula>#REF!="TIDAK TERCAPAI"</formula>
    </cfRule>
  </conditionalFormatting>
  <conditionalFormatting sqref="C30">
    <cfRule type="duplicateValues" dxfId="3" priority="146"/>
    <cfRule type="expression" dxfId="4" priority="83">
      <formula>#REF!="TIDAK TERCAPAI"</formula>
    </cfRule>
  </conditionalFormatting>
  <conditionalFormatting sqref="C31">
    <cfRule type="duplicateValues" dxfId="3" priority="145"/>
    <cfRule type="expression" dxfId="4" priority="82">
      <formula>#REF!="TIDAK TERCAPAI"</formula>
    </cfRule>
  </conditionalFormatting>
  <conditionalFormatting sqref="C32">
    <cfRule type="duplicateValues" dxfId="3" priority="144"/>
    <cfRule type="expression" dxfId="4" priority="81">
      <formula>#REF!="TIDAK TERCAPAI"</formula>
    </cfRule>
  </conditionalFormatting>
  <conditionalFormatting sqref="C33">
    <cfRule type="duplicateValues" dxfId="3" priority="143"/>
    <cfRule type="expression" dxfId="4" priority="80">
      <formula>#REF!="TIDAK TERCAPAI"</formula>
    </cfRule>
  </conditionalFormatting>
  <conditionalFormatting sqref="C34">
    <cfRule type="duplicateValues" dxfId="3" priority="142"/>
    <cfRule type="expression" dxfId="4" priority="79">
      <formula>#REF!="TIDAK TERCAPAI"</formula>
    </cfRule>
  </conditionalFormatting>
  <conditionalFormatting sqref="C35">
    <cfRule type="duplicateValues" dxfId="3" priority="141"/>
    <cfRule type="expression" dxfId="4" priority="78">
      <formula>#REF!="TIDAK TERCAPAI"</formula>
    </cfRule>
  </conditionalFormatting>
  <conditionalFormatting sqref="C36">
    <cfRule type="duplicateValues" dxfId="3" priority="140"/>
    <cfRule type="expression" dxfId="4" priority="77">
      <formula>#REF!="TIDAK TERCAPAI"</formula>
    </cfRule>
  </conditionalFormatting>
  <conditionalFormatting sqref="C37">
    <cfRule type="duplicateValues" dxfId="3" priority="139"/>
    <cfRule type="expression" dxfId="4" priority="76">
      <formula>#REF!="TIDAK TERCAPAI"</formula>
    </cfRule>
  </conditionalFormatting>
  <conditionalFormatting sqref="C38">
    <cfRule type="duplicateValues" dxfId="3" priority="138"/>
    <cfRule type="expression" dxfId="4" priority="75">
      <formula>#REF!="TIDAK TERCAPAI"</formula>
    </cfRule>
  </conditionalFormatting>
  <conditionalFormatting sqref="C39">
    <cfRule type="duplicateValues" dxfId="3" priority="137"/>
    <cfRule type="expression" dxfId="4" priority="74">
      <formula>#REF!="TIDAK TERCAPAI"</formula>
    </cfRule>
  </conditionalFormatting>
  <conditionalFormatting sqref="C40">
    <cfRule type="duplicateValues" dxfId="3" priority="136"/>
    <cfRule type="expression" dxfId="4" priority="73">
      <formula>#REF!="TIDAK TERCAPAI"</formula>
    </cfRule>
  </conditionalFormatting>
  <conditionalFormatting sqref="C41">
    <cfRule type="duplicateValues" dxfId="3" priority="135"/>
    <cfRule type="expression" dxfId="4" priority="72">
      <formula>#REF!="TIDAK TERCAPAI"</formula>
    </cfRule>
  </conditionalFormatting>
  <conditionalFormatting sqref="C42">
    <cfRule type="duplicateValues" dxfId="3" priority="134"/>
    <cfRule type="expression" dxfId="4" priority="71">
      <formula>#REF!="TIDAK TERCAPAI"</formula>
    </cfRule>
  </conditionalFormatting>
  <conditionalFormatting sqref="C43">
    <cfRule type="duplicateValues" dxfId="3" priority="133"/>
    <cfRule type="expression" dxfId="4" priority="70">
      <formula>#REF!="TIDAK TERCAPAI"</formula>
    </cfRule>
  </conditionalFormatting>
  <conditionalFormatting sqref="C44">
    <cfRule type="duplicateValues" dxfId="3" priority="132"/>
    <cfRule type="expression" dxfId="4" priority="69">
      <formula>#REF!="TIDAK TERCAPAI"</formula>
    </cfRule>
  </conditionalFormatting>
  <conditionalFormatting sqref="C45">
    <cfRule type="duplicateValues" dxfId="3" priority="131"/>
    <cfRule type="expression" dxfId="4" priority="68">
      <formula>#REF!="TIDAK TERCAPAI"</formula>
    </cfRule>
  </conditionalFormatting>
  <conditionalFormatting sqref="C46">
    <cfRule type="duplicateValues" dxfId="3" priority="130"/>
    <cfRule type="expression" dxfId="4" priority="67">
      <formula>#REF!="TIDAK TERCAPAI"</formula>
    </cfRule>
  </conditionalFormatting>
  <conditionalFormatting sqref="C47">
    <cfRule type="duplicateValues" dxfId="3" priority="129"/>
    <cfRule type="expression" dxfId="4" priority="66">
      <formula>#REF!="TIDAK TERCAPAI"</formula>
    </cfRule>
  </conditionalFormatting>
  <conditionalFormatting sqref="C51">
    <cfRule type="duplicateValues" dxfId="3" priority="127"/>
    <cfRule type="expression" dxfId="4" priority="64">
      <formula>#REF!="TIDAK TERCAPAI"</formula>
    </cfRule>
  </conditionalFormatting>
  <conditionalFormatting sqref="C52">
    <cfRule type="duplicateValues" dxfId="3" priority="4"/>
    <cfRule type="expression" dxfId="4" priority="3">
      <formula>#REF!="TIDAK TERCAPAI"</formula>
    </cfRule>
  </conditionalFormatting>
  <conditionalFormatting sqref="C53">
    <cfRule type="duplicateValues" dxfId="3" priority="126"/>
    <cfRule type="expression" dxfId="4" priority="63">
      <formula>#REF!="TIDAK TERCAPAI"</formula>
    </cfRule>
  </conditionalFormatting>
  <conditionalFormatting sqref="C54">
    <cfRule type="duplicateValues" dxfId="3" priority="125"/>
    <cfRule type="expression" dxfId="4" priority="62">
      <formula>#REF!="TIDAK TERCAPAI"</formula>
    </cfRule>
  </conditionalFormatting>
  <conditionalFormatting sqref="C55">
    <cfRule type="duplicateValues" dxfId="3" priority="124"/>
    <cfRule type="expression" dxfId="4" priority="61">
      <formula>#REF!="TIDAK TERCAPAI"</formula>
    </cfRule>
  </conditionalFormatting>
  <conditionalFormatting sqref="C56">
    <cfRule type="duplicateValues" dxfId="3" priority="123"/>
    <cfRule type="expression" dxfId="4" priority="60">
      <formula>#REF!="TIDAK TERCAPAI"</formula>
    </cfRule>
  </conditionalFormatting>
  <conditionalFormatting sqref="C57">
    <cfRule type="duplicateValues" dxfId="3" priority="122"/>
    <cfRule type="expression" dxfId="4" priority="59">
      <formula>#REF!="TIDAK TERCAPAI"</formula>
    </cfRule>
  </conditionalFormatting>
  <conditionalFormatting sqref="C58">
    <cfRule type="duplicateValues" dxfId="3" priority="121"/>
    <cfRule type="expression" dxfId="4" priority="58">
      <formula>#REF!="TIDAK TERCAPAI"</formula>
    </cfRule>
  </conditionalFormatting>
  <conditionalFormatting sqref="C59">
    <cfRule type="duplicateValues" dxfId="3" priority="120"/>
    <cfRule type="expression" dxfId="4" priority="57">
      <formula>#REF!="TIDAK TERCAPAI"</formula>
    </cfRule>
  </conditionalFormatting>
  <conditionalFormatting sqref="C60">
    <cfRule type="duplicateValues" dxfId="3" priority="119"/>
    <cfRule type="expression" dxfId="4" priority="56">
      <formula>#REF!="TIDAK TERCAPAI"</formula>
    </cfRule>
  </conditionalFormatting>
  <conditionalFormatting sqref="C63">
    <cfRule type="duplicateValues" dxfId="3" priority="117"/>
    <cfRule type="expression" dxfId="4" priority="54">
      <formula>#REF!="TIDAK TERCAPAI"</formula>
    </cfRule>
  </conditionalFormatting>
  <conditionalFormatting sqref="C64">
    <cfRule type="duplicateValues" dxfId="3" priority="116"/>
    <cfRule type="expression" dxfId="4" priority="53">
      <formula>#REF!="TIDAK TERCAPAI"</formula>
    </cfRule>
  </conditionalFormatting>
  <conditionalFormatting sqref="C65">
    <cfRule type="duplicateValues" dxfId="3" priority="2"/>
    <cfRule type="expression" dxfId="4" priority="1">
      <formula>#REF!="TIDAK TERCAPAI"</formula>
    </cfRule>
  </conditionalFormatting>
  <conditionalFormatting sqref="C66">
    <cfRule type="duplicateValues" dxfId="3" priority="115"/>
    <cfRule type="expression" dxfId="4" priority="52">
      <formula>#REF!="TIDAK TERCAPAI"</formula>
    </cfRule>
  </conditionalFormatting>
  <conditionalFormatting sqref="C73">
    <cfRule type="duplicateValues" dxfId="3" priority="112"/>
    <cfRule type="expression" dxfId="4" priority="49">
      <formula>#REF!="TIDAK TERCAPAI"</formula>
    </cfRule>
  </conditionalFormatting>
  <conditionalFormatting sqref="C79">
    <cfRule type="duplicateValues" dxfId="3" priority="109"/>
    <cfRule type="expression" dxfId="4" priority="46">
      <formula>#REF!="TIDAK TERCAPAI"</formula>
    </cfRule>
  </conditionalFormatting>
  <conditionalFormatting sqref="C80">
    <cfRule type="duplicateValues" dxfId="3" priority="108"/>
    <cfRule type="expression" dxfId="4" priority="45">
      <formula>#REF!="TIDAK TERCAPAI"</formula>
    </cfRule>
  </conditionalFormatting>
  <conditionalFormatting sqref="C81">
    <cfRule type="duplicateValues" dxfId="3" priority="107"/>
    <cfRule type="expression" dxfId="4" priority="44">
      <formula>#REF!="TIDAK TERCAPAI"</formula>
    </cfRule>
  </conditionalFormatting>
  <conditionalFormatting sqref="C84">
    <cfRule type="duplicateValues" dxfId="3" priority="105"/>
    <cfRule type="expression" dxfId="4" priority="42">
      <formula>#REF!="TIDAK TERCAPAI"</formula>
    </cfRule>
  </conditionalFormatting>
  <conditionalFormatting sqref="C92">
    <cfRule type="duplicateValues" dxfId="3" priority="102"/>
    <cfRule type="expression" dxfId="4" priority="39">
      <formula>#REF!="TIDAK TERCAPAI"</formula>
    </cfRule>
  </conditionalFormatting>
  <conditionalFormatting sqref="C93">
    <cfRule type="duplicateValues" dxfId="3" priority="101"/>
    <cfRule type="expression" dxfId="4" priority="38">
      <formula>#REF!="TIDAK TERCAPAI"</formula>
    </cfRule>
  </conditionalFormatting>
  <conditionalFormatting sqref="C94">
    <cfRule type="duplicateValues" dxfId="3" priority="100"/>
    <cfRule type="expression" dxfId="4" priority="37">
      <formula>#REF!="TIDAK TERCAPAI"</formula>
    </cfRule>
  </conditionalFormatting>
  <conditionalFormatting sqref="C95">
    <cfRule type="duplicateValues" dxfId="3" priority="99"/>
    <cfRule type="expression" dxfId="4" priority="36">
      <formula>#REF!="TIDAK TERCAPAI"</formula>
    </cfRule>
  </conditionalFormatting>
  <conditionalFormatting sqref="C96">
    <cfRule type="duplicateValues" dxfId="3" priority="98"/>
    <cfRule type="expression" dxfId="4" priority="35">
      <formula>#REF!="TIDAK TERCAPAI"</formula>
    </cfRule>
  </conditionalFormatting>
  <conditionalFormatting sqref="C97">
    <cfRule type="duplicateValues" dxfId="3" priority="97"/>
    <cfRule type="expression" dxfId="4" priority="34">
      <formula>#REF!="TIDAK TERCAPAI"</formula>
    </cfRule>
  </conditionalFormatting>
  <conditionalFormatting sqref="C98">
    <cfRule type="duplicateValues" dxfId="3" priority="96"/>
    <cfRule type="expression" dxfId="4" priority="33">
      <formula>#REF!="TIDAK TERCAPAI"</formula>
    </cfRule>
  </conditionalFormatting>
  <conditionalFormatting sqref="C99">
    <cfRule type="duplicateValues" dxfId="3" priority="95"/>
    <cfRule type="expression" dxfId="4" priority="32">
      <formula>#REF!="TIDAK TERCAPAI"</formula>
    </cfRule>
  </conditionalFormatting>
  <conditionalFormatting sqref="C100">
    <cfRule type="duplicateValues" dxfId="3" priority="94"/>
    <cfRule type="expression" dxfId="4" priority="31">
      <formula>#REF!="TIDAK TERCAPAI"</formula>
    </cfRule>
  </conditionalFormatting>
  <conditionalFormatting sqref="C101">
    <cfRule type="duplicateValues" dxfId="3" priority="93"/>
    <cfRule type="expression" dxfId="4" priority="30">
      <formula>#REF!="TIDAK TERCAPAI"</formula>
    </cfRule>
  </conditionalFormatting>
  <conditionalFormatting sqref="C105">
    <cfRule type="duplicateValues" dxfId="3" priority="24"/>
    <cfRule type="expression" dxfId="4" priority="23">
      <formula>#REF!="TIDAK TERCAPAI"</formula>
    </cfRule>
  </conditionalFormatting>
  <conditionalFormatting sqref="C106">
    <cfRule type="duplicateValues" dxfId="3" priority="16"/>
    <cfRule type="expression" dxfId="4" priority="14">
      <formula>#REF!="TIDAK TERCAPAI"</formula>
    </cfRule>
  </conditionalFormatting>
  <conditionalFormatting sqref="C107">
    <cfRule type="duplicateValues" dxfId="3" priority="15"/>
    <cfRule type="expression" dxfId="4" priority="13">
      <formula>#REF!="TIDAK TERCAPAI"</formula>
    </cfRule>
  </conditionalFormatting>
  <conditionalFormatting sqref="C112">
    <cfRule type="duplicateValues" dxfId="3" priority="91"/>
    <cfRule type="expression" dxfId="4" priority="28">
      <formula>#REF!="TIDAK TERCAPAI"</formula>
    </cfRule>
  </conditionalFormatting>
  <conditionalFormatting sqref="C113">
    <cfRule type="duplicateValues" dxfId="3" priority="90"/>
    <cfRule type="expression" dxfId="4" priority="27">
      <formula>#REF!="TIDAK TERCAPAI"</formula>
    </cfRule>
  </conditionalFormatting>
  <conditionalFormatting sqref="C114">
    <cfRule type="duplicateValues" dxfId="3" priority="89"/>
    <cfRule type="expression" dxfId="4" priority="26">
      <formula>#REF!="TIDAK TERCAPAI"</formula>
    </cfRule>
  </conditionalFormatting>
  <conditionalFormatting sqref="C115">
    <cfRule type="duplicateValues" dxfId="3" priority="88"/>
    <cfRule type="expression" dxfId="4" priority="25">
      <formula>#REF!="TIDAK TERCAPAI"</formula>
    </cfRule>
  </conditionalFormatting>
  <conditionalFormatting sqref="C48:C50">
    <cfRule type="duplicateValues" dxfId="3" priority="128"/>
    <cfRule type="expression" dxfId="4" priority="65">
      <formula>#REF!="TIDAK TERCAPAI"</formula>
    </cfRule>
  </conditionalFormatting>
  <conditionalFormatting sqref="C61:C62">
    <cfRule type="duplicateValues" dxfId="3" priority="118"/>
    <cfRule type="expression" dxfId="4" priority="55">
      <formula>#REF!="TIDAK TERCAPAI"</formula>
    </cfRule>
  </conditionalFormatting>
  <conditionalFormatting sqref="C67:C70">
    <cfRule type="duplicateValues" dxfId="3" priority="114"/>
    <cfRule type="expression" dxfId="4" priority="51">
      <formula>#REF!="TIDAK TERCAPAI"</formula>
    </cfRule>
  </conditionalFormatting>
  <conditionalFormatting sqref="C71:C72">
    <cfRule type="duplicateValues" dxfId="3" priority="113"/>
    <cfRule type="expression" dxfId="4" priority="50">
      <formula>#REF!="TIDAK TERCAPAI"</formula>
    </cfRule>
  </conditionalFormatting>
  <conditionalFormatting sqref="C74:C76">
    <cfRule type="duplicateValues" dxfId="3" priority="111"/>
    <cfRule type="expression" dxfId="4" priority="48">
      <formula>#REF!="TIDAK TERCAPAI"</formula>
    </cfRule>
  </conditionalFormatting>
  <conditionalFormatting sqref="C77:C78">
    <cfRule type="duplicateValues" dxfId="3" priority="110"/>
    <cfRule type="expression" dxfId="4" priority="47">
      <formula>#REF!="TIDAK TERCAPAI"</formula>
    </cfRule>
  </conditionalFormatting>
  <conditionalFormatting sqref="C82:C83">
    <cfRule type="duplicateValues" dxfId="3" priority="106"/>
    <cfRule type="expression" dxfId="4" priority="43">
      <formula>#REF!="TIDAK TERCAPAI"</formula>
    </cfRule>
  </conditionalFormatting>
  <conditionalFormatting sqref="C85:C88">
    <cfRule type="duplicateValues" dxfId="3" priority="104"/>
    <cfRule type="expression" dxfId="4" priority="41">
      <formula>#REF!="TIDAK TERCAPAI"</formula>
    </cfRule>
  </conditionalFormatting>
  <conditionalFormatting sqref="C89:C91">
    <cfRule type="duplicateValues" dxfId="3" priority="103"/>
    <cfRule type="expression" dxfId="4" priority="40">
      <formula>#REF!="TIDAK TERCAPAI"</formula>
    </cfRule>
  </conditionalFormatting>
  <conditionalFormatting sqref="C110:C111">
    <cfRule type="duplicateValues" dxfId="3" priority="92"/>
    <cfRule type="expression" dxfId="4" priority="29">
      <formula>#REF!="TIDAK TERCAPAI"</formula>
    </cfRule>
  </conditionalFormatting>
  <conditionalFormatting sqref="K6:M1711">
    <cfRule type="cellIs" dxfId="1" priority="8" operator="greaterThan">
      <formula>0.8999</formula>
    </cfRule>
    <cfRule type="cellIs" dxfId="2" priority="7" operator="lessThan">
      <formula>0.8999</formula>
    </cfRule>
  </conditionalFormatting>
  <conditionalFormatting sqref="S6:V1711">
    <cfRule type="cellIs" dxfId="1" priority="10" operator="greaterThan">
      <formula>0.8999</formula>
    </cfRule>
    <cfRule type="cellIs" dxfId="2" priority="9" operator="lessThan">
      <formula>0.8999</formula>
    </cfRule>
  </conditionalFormatting>
  <conditionalFormatting sqref="AB6:AC1711">
    <cfRule type="cellIs" dxfId="1" priority="6" operator="greaterThan">
      <formula>0.8999</formula>
    </cfRule>
    <cfRule type="cellIs" dxfId="2" priority="5" operator="less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1711"/>
  <sheetViews>
    <sheetView zoomScale="80" zoomScaleNormal="80" zoomScaleSheetLayoutView="50" workbookViewId="0">
      <pane ySplit="4" topLeftCell="A5" activePane="bottomLeft" state="frozen"/>
      <selection/>
      <selection pane="bottomLeft" activeCell="D4" sqref="D4:AG1711"/>
    </sheetView>
  </sheetViews>
  <sheetFormatPr defaultColWidth="9.81904761904762" defaultRowHeight="16.5"/>
  <cols>
    <col min="1" max="1" width="28.2952380952381" style="87" customWidth="1"/>
    <col min="2" max="2" width="46.8190476190476" style="110" customWidth="1"/>
    <col min="3" max="3" width="30" style="110" customWidth="1"/>
    <col min="4" max="4" width="15.3142857142857" style="111" customWidth="1"/>
    <col min="5" max="5" width="17.9142857142857" style="111" hidden="1" customWidth="1"/>
    <col min="6" max="6" width="15.5809523809524" style="111" hidden="1" customWidth="1"/>
    <col min="7" max="7" width="14.9904761904762" style="111" hidden="1" customWidth="1"/>
    <col min="8" max="8" width="17.7238095238095" style="111" hidden="1" customWidth="1"/>
    <col min="9" max="9" width="17.8952380952381" style="111" hidden="1" customWidth="1"/>
    <col min="10" max="10" width="14.9904761904762" style="111" hidden="1" customWidth="1"/>
    <col min="11" max="11" width="16.8857142857143" style="111" hidden="1" customWidth="1"/>
    <col min="12" max="12" width="17.7238095238095" style="111" hidden="1" customWidth="1"/>
    <col min="13" max="13" width="14.9904761904762" style="111" hidden="1" customWidth="1"/>
    <col min="14" max="14" width="17.9047619047619" style="111" hidden="1" customWidth="1"/>
    <col min="15" max="15" width="9.81904761904762" style="111" hidden="1" customWidth="1"/>
    <col min="16" max="18" width="10.5428571428571" style="110" customWidth="1"/>
    <col min="19" max="19" width="13.6380952380952" style="110" customWidth="1"/>
    <col min="20" max="20" width="16.7428571428571" style="111" hidden="1" customWidth="1"/>
    <col min="21" max="21" width="20.8380952380952" style="111" hidden="1" customWidth="1"/>
    <col min="22" max="22" width="15.7714285714286" style="111" customWidth="1"/>
    <col min="23" max="23" width="10.4571428571429" style="111" customWidth="1"/>
    <col min="24" max="25" width="9.90476190476191" style="111" customWidth="1"/>
    <col min="26" max="26" width="13.2952380952381" style="110" customWidth="1"/>
    <col min="27" max="27" width="19.4285714285714" style="110" hidden="1" customWidth="1"/>
    <col min="28" max="28" width="19.0952380952381" style="110" hidden="1" customWidth="1"/>
    <col min="29" max="29" width="19.4285714285714" style="110" hidden="1" customWidth="1"/>
    <col min="30" max="30" width="20.1047619047619" style="110" hidden="1" customWidth="1"/>
    <col min="31" max="31" width="16.3333333333333" style="110" customWidth="1"/>
    <col min="32" max="32" width="16.0285714285714" style="110" customWidth="1"/>
    <col min="33" max="33" width="15.1809523809524" style="110" customWidth="1"/>
    <col min="34" max="34" width="9.81904761904762" style="112" customWidth="1"/>
    <col min="35" max="35" width="11.4571428571429" style="113" customWidth="1"/>
    <col min="36" max="36" width="27.9238095238095" style="112" customWidth="1"/>
    <col min="37" max="37" width="9.81904761904762" style="112"/>
    <col min="38" max="39" width="15.2761904761905" style="87"/>
    <col min="40" max="16384" width="9.81904761904762" style="87"/>
  </cols>
  <sheetData>
    <row r="1" ht="54" customHeight="1" spans="1:39">
      <c r="A1" s="168" t="str">
        <f>CONCATENATE("网管-爪哇-巴厘班0730出仓率&amp;1200签收率",TEXT($W$3,"MM月DD日"),"
NM-Persentase 0730 &amp; TTD 1200 Agent Jawa-Bali ",TEXT($W$3,"DD MMM YYYY"))</f>
        <v>网管-爪哇-巴厘班0730出仓率&amp;1200签收率09月27日
NM-Persentase 0730 &amp; TTD 1200 Agent Jawa-Bali 27 Sep 2026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9"/>
    </row>
    <row r="2" ht="56" customHeight="1" spans="1:39">
      <c r="A2" s="118" t="s">
        <v>5</v>
      </c>
      <c r="B2" s="121" t="s">
        <v>1858</v>
      </c>
      <c r="C2" s="118" t="s">
        <v>1722</v>
      </c>
      <c r="D2" s="118" t="s">
        <v>1859</v>
      </c>
      <c r="E2" s="120" t="s">
        <v>1860</v>
      </c>
      <c r="F2" s="120" t="s">
        <v>1861</v>
      </c>
      <c r="G2" s="121" t="str">
        <f>"Rit-1应签收"&amp;CHAR(10)&amp;"Seharusnya TTD Rit-1"&amp;CHAR(10)&amp;TEXT($X$3,"dd/mm/yyyy")</f>
        <v>Rit-1应签收
Seharusnya TTD Rit-1
26/09/2026</v>
      </c>
      <c r="H2" s="121" t="str">
        <f>"0730出仓率"&amp;CHAR(10)&amp;"Persentase Keluar Gudang 0730"&amp;CHAR(10)&amp;TEXT($X$3,"dd/mm/yyyy")</f>
        <v>0730出仓率
Persentase Keluar Gudang 0730
26/09/2026</v>
      </c>
      <c r="I2" s="121" t="str">
        <f>"1200前已签收"&amp;CHAR(10)&amp;"TTD Sebelum"&amp;CHAR(10)&amp;"1200"&amp;CHAR(10)&amp;TEXT($X$3,"dd/mm/yyyy")</f>
        <v>1200前已签收
TTD Sebelum
1200
26/09/2026</v>
      </c>
      <c r="J2" s="121" t="str">
        <f>"Rit-1应签收"&amp;CHAR(10)&amp;"Seharusnya TTD Rit-1"&amp;CHAR(10)&amp;TEXT($Y$3,"dd/mm/yyyy")</f>
        <v>Rit-1应签收
Seharusnya TTD Rit-1
25/09/2026</v>
      </c>
      <c r="K2" s="121" t="str">
        <f>"0730出仓率"&amp;CHAR(10)&amp;"Persentase Keluar Gudang 0730"&amp;CHAR(10)&amp;TEXT($Y$3,"dd/mm/yyyy")</f>
        <v>0730出仓率
Persentase Keluar Gudang 0730
25/09/2026</v>
      </c>
      <c r="L2" s="121" t="str">
        <f>"1200前已签收"&amp;CHAR(10)&amp;"TTD Sebelum"&amp;CHAR(10)&amp;"1200"&amp;CHAR(10)&amp;TEXT($Y$3,"dd/mm/yyyy")</f>
        <v>1200前已签收
TTD Sebelum
1200
25/09/2026</v>
      </c>
      <c r="M2" s="118" t="s">
        <v>1862</v>
      </c>
      <c r="N2" s="120" t="s">
        <v>1863</v>
      </c>
      <c r="O2" s="120" t="s">
        <v>1725</v>
      </c>
      <c r="P2" s="185" t="str">
        <f>CONCATENATE(TEXT($W$3,"DD日"),"0730出仓率
Persentase Keluar Gudang 0730")</f>
        <v>27日0730出仓率
Persentase Keluar Gudang 0730</v>
      </c>
      <c r="Q2" s="186"/>
      <c r="R2" s="187"/>
      <c r="S2" s="118" t="s">
        <v>1731</v>
      </c>
      <c r="T2" s="120" t="s">
        <v>1864</v>
      </c>
      <c r="U2" s="120" t="s">
        <v>1865</v>
      </c>
      <c r="V2" s="118" t="s">
        <v>1862</v>
      </c>
      <c r="W2" s="118" t="s">
        <v>1861</v>
      </c>
      <c r="X2" s="118"/>
      <c r="Y2" s="118"/>
      <c r="Z2" s="118" t="s">
        <v>1731</v>
      </c>
      <c r="AA2" s="121" t="str">
        <f>"Rit-1应签收"&amp;CHAR(10)&amp;"Seharusnya TTD Rit-1 Mingguan"&amp;CHAR(10)&amp;TEXT($AM$10,"dd/mm/yyyy")&amp;" - "&amp;TEXT($AM$9,"dd/mm/yyyy")</f>
        <v>Rit-1应签收
Seharusnya TTD Rit-1 Mingguan
21/09/2026 - 27/09/2026</v>
      </c>
      <c r="AB2" s="121" t="str">
        <f>"1200前已签收"&amp;CHAR(10)&amp;"TTD Sebelum 1200 Mingguan"&amp;CHAR(10)&amp;TEXT($AM$10,"dd/mm/yyyy")&amp;" - "&amp;TEXT($AM$9,"dd/mm/yyyy")</f>
        <v>1200前已签收
TTD Sebelum 1200 Mingguan
21/09/2026 - 27/09/2026</v>
      </c>
      <c r="AC2" s="121" t="str">
        <f>"Rit-1应签收"&amp;CHAR(10)&amp;"Seharusnya TTD Rit-1 Mingguan"&amp;CHAR(10)&amp;TEXT($AM$12,"dd/mm/yyyy")&amp;" - "&amp;TEXT($AM$11,"dd/mm/yyyy")</f>
        <v>Rit-1应签收
Seharusnya TTD Rit-1 Mingguan
14/09/2026 - 20/09/2026</v>
      </c>
      <c r="AD2" s="121" t="str">
        <f>"1200前已签收"&amp;CHAR(10)&amp;"TTD Sebelum 1200 Mingguan"&amp;CHAR(10)&amp;TEXT($AM$12,"dd/mm/yyyy")&amp;" - "&amp;TEXT($AM$11,"dd/mm/yyyy")</f>
        <v>1200前已签收
TTD Sebelum 1200 Mingguan
14/09/2026 - 20/09/2026</v>
      </c>
      <c r="AE2" s="118" t="s">
        <v>1866</v>
      </c>
      <c r="AF2" s="118"/>
      <c r="AG2" s="118" t="s">
        <v>1733</v>
      </c>
    </row>
    <row r="3" ht="46" customHeight="1" spans="1:39">
      <c r="A3" s="123"/>
      <c r="B3" s="118"/>
      <c r="C3" s="124"/>
      <c r="D3" s="124"/>
      <c r="E3" s="125"/>
      <c r="F3" s="125"/>
      <c r="G3" s="118"/>
      <c r="H3" s="118"/>
      <c r="I3" s="118"/>
      <c r="J3" s="118"/>
      <c r="K3" s="118"/>
      <c r="L3" s="118"/>
      <c r="M3" s="124"/>
      <c r="N3" s="125"/>
      <c r="O3" s="125"/>
      <c r="P3" s="126">
        <f>W3</f>
        <v>46292</v>
      </c>
      <c r="Q3" s="126">
        <f>P3-1</f>
        <v>46291</v>
      </c>
      <c r="R3" s="126">
        <f>P3-1</f>
        <v>46291</v>
      </c>
      <c r="S3" s="124"/>
      <c r="T3" s="125"/>
      <c r="U3" s="125"/>
      <c r="V3" s="124"/>
      <c r="W3" s="126">
        <f>'ALL DP DATA'!K8</f>
        <v>46292</v>
      </c>
      <c r="X3" s="126">
        <f>W3-1</f>
        <v>46291</v>
      </c>
      <c r="Y3" s="126">
        <f>X3-1</f>
        <v>46290</v>
      </c>
      <c r="Z3" s="124"/>
      <c r="AA3" s="118"/>
      <c r="AB3" s="118"/>
      <c r="AC3" s="118"/>
      <c r="AD3" s="118"/>
      <c r="AE3" s="127" t="str">
        <f>TEXT(AM10,"dd mmm")&amp;" - "&amp;TEXT(AM9,"dd mmm")</f>
        <v>21 Sep - 27 Sep</v>
      </c>
      <c r="AF3" s="127" t="str">
        <f>TEXT(AM12,"dd mmm")&amp;" - "&amp;TEXT(AM11,"dd mmm")</f>
        <v>14 Sep - 20 Sep</v>
      </c>
      <c r="AG3" s="124"/>
      <c r="AJ3" s="112" t="s">
        <v>1867</v>
      </c>
    </row>
    <row r="4" ht="18" spans="1:39">
      <c r="A4" s="128"/>
      <c r="B4" s="128"/>
      <c r="C4" s="128" t="s">
        <v>26</v>
      </c>
      <c r="D4" s="129">
        <v>2657700</v>
      </c>
      <c r="E4" s="129">
        <v>2509948</v>
      </c>
      <c r="F4" s="129">
        <v>2325120</v>
      </c>
      <c r="G4" s="133">
        <v>375344</v>
      </c>
      <c r="H4" s="133">
        <v>358042</v>
      </c>
      <c r="I4" s="133">
        <v>319556</v>
      </c>
      <c r="J4" s="133">
        <v>391766</v>
      </c>
      <c r="K4" s="133">
        <v>377893</v>
      </c>
      <c r="L4" s="133">
        <v>343704</v>
      </c>
      <c r="M4" s="134">
        <v>0.953731528852154</v>
      </c>
      <c r="N4" s="129">
        <v>9504258</v>
      </c>
      <c r="O4" s="132">
        <v>0.9</v>
      </c>
      <c r="P4" s="134">
        <v>0.94440606539489</v>
      </c>
      <c r="Q4" s="134">
        <v>0.953903619080097</v>
      </c>
      <c r="R4" s="134">
        <v>0.96458855541318</v>
      </c>
      <c r="S4" s="135">
        <v>-0.00949755368520688</v>
      </c>
      <c r="T4" s="129">
        <v>9965339</v>
      </c>
      <c r="U4" s="129">
        <v>8304046</v>
      </c>
      <c r="V4" s="134">
        <v>0.833292876439025</v>
      </c>
      <c r="W4" s="134">
        <v>0.874861722542048</v>
      </c>
      <c r="X4" s="134">
        <v>0.851368344771729</v>
      </c>
      <c r="Y4" s="134">
        <v>0.877319624469709</v>
      </c>
      <c r="Z4" s="135">
        <v>0.0234933777703182</v>
      </c>
      <c r="AA4" s="133">
        <v>2583183</v>
      </c>
      <c r="AB4" s="133">
        <v>2212811</v>
      </c>
      <c r="AC4" s="133">
        <v>2433773</v>
      </c>
      <c r="AD4" s="133">
        <v>2064978</v>
      </c>
      <c r="AE4" s="134">
        <v>0.85662184986507</v>
      </c>
      <c r="AF4" s="134">
        <v>0.84846779054579</v>
      </c>
      <c r="AG4" s="135">
        <v>0.00815405931927915</v>
      </c>
      <c r="AH4" s="112">
        <v>5</v>
      </c>
      <c r="AI4" s="136"/>
    </row>
    <row r="5" s="108" customFormat="1" ht="19" customHeight="1" spans="1:39">
      <c r="B5" s="138"/>
      <c r="C5" s="138"/>
      <c r="D5" s="139"/>
      <c r="E5" s="139"/>
      <c r="F5" s="139"/>
      <c r="G5" s="140"/>
      <c r="H5" s="140"/>
      <c r="I5" s="140"/>
      <c r="J5" s="140"/>
      <c r="K5" s="140"/>
      <c r="L5" s="140"/>
      <c r="M5" s="140"/>
      <c r="N5" s="140"/>
      <c r="O5" s="141"/>
      <c r="P5" s="188"/>
      <c r="Q5" s="137"/>
      <c r="R5" s="137"/>
      <c r="S5" s="189"/>
      <c r="T5" s="142"/>
      <c r="U5" s="142"/>
      <c r="V5" s="143"/>
      <c r="W5" s="143"/>
      <c r="X5" s="143"/>
      <c r="Y5" s="143"/>
      <c r="Z5" s="144"/>
      <c r="AA5" s="143"/>
      <c r="AB5" s="143"/>
      <c r="AC5" s="143"/>
      <c r="AD5" s="143"/>
      <c r="AE5" s="143"/>
      <c r="AF5" s="143"/>
      <c r="AG5" s="144"/>
      <c r="AH5" s="146"/>
      <c r="AI5" s="147"/>
      <c r="AJ5" s="146"/>
      <c r="AK5" s="146"/>
    </row>
    <row r="6" spans="1:39">
      <c r="A6" s="175" t="s">
        <v>24</v>
      </c>
      <c r="B6" s="171" t="s">
        <v>1734</v>
      </c>
      <c r="C6" s="171" t="s">
        <v>1735</v>
      </c>
      <c r="D6" s="150">
        <v>0</v>
      </c>
      <c r="E6" s="150">
        <v>0</v>
      </c>
      <c r="F6" s="150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54">
        <v>0</v>
      </c>
      <c r="N6" s="153">
        <v>0</v>
      </c>
      <c r="O6" s="172">
        <v>0.9</v>
      </c>
      <c r="P6" s="154">
        <v>0</v>
      </c>
      <c r="Q6" s="154">
        <v>0</v>
      </c>
      <c r="R6" s="154">
        <v>0</v>
      </c>
      <c r="S6" s="173">
        <v>0</v>
      </c>
      <c r="T6" s="153">
        <v>0</v>
      </c>
      <c r="U6" s="153">
        <v>0</v>
      </c>
      <c r="V6" s="154">
        <v>0</v>
      </c>
      <c r="W6" s="154">
        <v>0</v>
      </c>
      <c r="X6" s="155">
        <v>0</v>
      </c>
      <c r="Y6" s="155">
        <v>0</v>
      </c>
      <c r="Z6" s="173">
        <v>0</v>
      </c>
      <c r="AA6" s="151">
        <v>0</v>
      </c>
      <c r="AB6" s="151">
        <v>0</v>
      </c>
      <c r="AC6" s="151">
        <v>0</v>
      </c>
      <c r="AD6" s="151">
        <v>0</v>
      </c>
      <c r="AE6" s="155">
        <v>0</v>
      </c>
      <c r="AF6" s="155">
        <v>0</v>
      </c>
      <c r="AG6" s="173">
        <v>0</v>
      </c>
      <c r="AH6" s="159"/>
      <c r="AI6" s="161"/>
    </row>
    <row r="7" spans="1:39">
      <c r="A7" s="175" t="s">
        <v>24</v>
      </c>
      <c r="B7" s="171" t="s">
        <v>1734</v>
      </c>
      <c r="C7" s="171" t="s">
        <v>27</v>
      </c>
      <c r="D7" s="150">
        <v>6641</v>
      </c>
      <c r="E7" s="150">
        <v>6586</v>
      </c>
      <c r="F7" s="150">
        <v>5005</v>
      </c>
      <c r="G7" s="151">
        <v>7233</v>
      </c>
      <c r="H7" s="151">
        <v>6627</v>
      </c>
      <c r="I7" s="151">
        <v>5840</v>
      </c>
      <c r="J7" s="151">
        <v>7632</v>
      </c>
      <c r="K7" s="151">
        <v>7486</v>
      </c>
      <c r="L7" s="151">
        <v>6442</v>
      </c>
      <c r="M7" s="154">
        <v>0.94798416691236</v>
      </c>
      <c r="N7" s="153">
        <v>151121</v>
      </c>
      <c r="O7" s="172">
        <v>0.9</v>
      </c>
      <c r="P7" s="154">
        <v>0.991718114741756</v>
      </c>
      <c r="Q7" s="154">
        <v>0.91621733720448</v>
      </c>
      <c r="R7" s="154">
        <v>0.980870020964361</v>
      </c>
      <c r="S7" s="173">
        <v>0.0755007775372762</v>
      </c>
      <c r="T7" s="153">
        <v>159413</v>
      </c>
      <c r="U7" s="153">
        <v>116549</v>
      </c>
      <c r="V7" s="154">
        <v>0.73111352273654</v>
      </c>
      <c r="W7" s="154">
        <v>0.753651558500226</v>
      </c>
      <c r="X7" s="155">
        <v>0.80741047974561</v>
      </c>
      <c r="Y7" s="155">
        <v>0.844077568134172</v>
      </c>
      <c r="Z7" s="173">
        <v>-0.0537589212453845</v>
      </c>
      <c r="AA7" s="151">
        <v>48178</v>
      </c>
      <c r="AB7" s="151">
        <v>39100</v>
      </c>
      <c r="AC7" s="151">
        <v>40836</v>
      </c>
      <c r="AD7" s="151">
        <v>32119</v>
      </c>
      <c r="AE7" s="155">
        <v>0.811573747353564</v>
      </c>
      <c r="AF7" s="155">
        <v>0.78653638946028</v>
      </c>
      <c r="AG7" s="173">
        <v>0.0250373578932838</v>
      </c>
      <c r="AH7" s="159"/>
      <c r="AI7" s="161"/>
    </row>
    <row r="8" spans="1:39">
      <c r="A8" s="175" t="s">
        <v>24</v>
      </c>
      <c r="B8" s="171" t="s">
        <v>1734</v>
      </c>
      <c r="C8" s="171" t="s">
        <v>1736</v>
      </c>
      <c r="D8" s="150">
        <v>0</v>
      </c>
      <c r="E8" s="150">
        <v>0</v>
      </c>
      <c r="F8" s="150">
        <v>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151">
        <v>0</v>
      </c>
      <c r="M8" s="154">
        <v>0</v>
      </c>
      <c r="N8" s="153">
        <v>0</v>
      </c>
      <c r="O8" s="172">
        <v>0.9</v>
      </c>
      <c r="P8" s="154">
        <v>0</v>
      </c>
      <c r="Q8" s="154">
        <v>0</v>
      </c>
      <c r="R8" s="154">
        <v>0</v>
      </c>
      <c r="S8" s="173">
        <v>0</v>
      </c>
      <c r="T8" s="153">
        <v>0</v>
      </c>
      <c r="U8" s="153">
        <v>0</v>
      </c>
      <c r="V8" s="154">
        <v>0</v>
      </c>
      <c r="W8" s="154">
        <v>0</v>
      </c>
      <c r="X8" s="155">
        <v>0</v>
      </c>
      <c r="Y8" s="155">
        <v>0</v>
      </c>
      <c r="Z8" s="173">
        <v>0</v>
      </c>
      <c r="AA8" s="151">
        <v>0</v>
      </c>
      <c r="AB8" s="151">
        <v>0</v>
      </c>
      <c r="AC8" s="151">
        <v>0</v>
      </c>
      <c r="AD8" s="151">
        <v>0</v>
      </c>
      <c r="AE8" s="155">
        <v>0</v>
      </c>
      <c r="AF8" s="155">
        <v>0</v>
      </c>
      <c r="AG8" s="173">
        <v>0</v>
      </c>
      <c r="AH8" s="159"/>
      <c r="AI8" s="161"/>
    </row>
    <row r="9" ht="18" spans="1:39">
      <c r="A9" s="175" t="s">
        <v>24</v>
      </c>
      <c r="B9" s="171" t="s">
        <v>1734</v>
      </c>
      <c r="C9" s="171" t="s">
        <v>28</v>
      </c>
      <c r="D9" s="150">
        <v>7791</v>
      </c>
      <c r="E9" s="150">
        <v>7547</v>
      </c>
      <c r="F9" s="150">
        <v>5999</v>
      </c>
      <c r="G9" s="151">
        <v>7456</v>
      </c>
      <c r="H9" s="151">
        <v>7217</v>
      </c>
      <c r="I9" s="151">
        <v>6255</v>
      </c>
      <c r="J9" s="151">
        <v>7865</v>
      </c>
      <c r="K9" s="151">
        <v>7709</v>
      </c>
      <c r="L9" s="151">
        <v>6699</v>
      </c>
      <c r="M9" s="154">
        <v>0.983386071905081</v>
      </c>
      <c r="N9" s="153">
        <v>192369</v>
      </c>
      <c r="O9" s="172">
        <v>0.9</v>
      </c>
      <c r="P9" s="154">
        <v>0.968681812347581</v>
      </c>
      <c r="Q9" s="154">
        <v>0.967945278969957</v>
      </c>
      <c r="R9" s="154">
        <v>0.980165289256198</v>
      </c>
      <c r="S9" s="173">
        <v>0.000736533377623472</v>
      </c>
      <c r="T9" s="153">
        <v>195619</v>
      </c>
      <c r="U9" s="153">
        <v>156127</v>
      </c>
      <c r="V9" s="154">
        <v>0.798117769746293</v>
      </c>
      <c r="W9" s="154">
        <v>0.769991015274034</v>
      </c>
      <c r="X9" s="155">
        <v>0.838921673819742</v>
      </c>
      <c r="Y9" s="155">
        <v>0.851748251748252</v>
      </c>
      <c r="Z9" s="173">
        <v>-0.0689306585457083</v>
      </c>
      <c r="AA9" s="151">
        <v>51670</v>
      </c>
      <c r="AB9" s="151">
        <v>43515</v>
      </c>
      <c r="AC9" s="151">
        <v>48458</v>
      </c>
      <c r="AD9" s="151">
        <v>39520</v>
      </c>
      <c r="AE9" s="155">
        <v>0.842171472808206</v>
      </c>
      <c r="AF9" s="155">
        <v>0.815551611704982</v>
      </c>
      <c r="AG9" s="173">
        <v>0.0266198611032243</v>
      </c>
      <c r="AH9" s="159"/>
      <c r="AI9" s="161"/>
      <c r="AL9" s="190">
        <f>W3</f>
        <v>46292</v>
      </c>
      <c r="AM9" s="191">
        <f>AL9</f>
        <v>46292</v>
      </c>
    </row>
    <row r="10" ht="18" spans="1:39">
      <c r="A10" s="175" t="s">
        <v>24</v>
      </c>
      <c r="B10" s="171" t="s">
        <v>1734</v>
      </c>
      <c r="C10" s="171" t="s">
        <v>30</v>
      </c>
      <c r="D10" s="150">
        <v>7596</v>
      </c>
      <c r="E10" s="150">
        <v>6759</v>
      </c>
      <c r="F10" s="150">
        <v>5782</v>
      </c>
      <c r="G10" s="151">
        <v>7281</v>
      </c>
      <c r="H10" s="151">
        <v>6636</v>
      </c>
      <c r="I10" s="151">
        <v>6231</v>
      </c>
      <c r="J10" s="151">
        <v>7680</v>
      </c>
      <c r="K10" s="151">
        <v>7111</v>
      </c>
      <c r="L10" s="151">
        <v>6638</v>
      </c>
      <c r="M10" s="154">
        <v>0.915378529842297</v>
      </c>
      <c r="N10" s="153">
        <v>193230</v>
      </c>
      <c r="O10" s="172">
        <v>0.9</v>
      </c>
      <c r="P10" s="154">
        <v>0.889810426540284</v>
      </c>
      <c r="Q10" s="154">
        <v>0.911413267408323</v>
      </c>
      <c r="R10" s="154">
        <v>0.925911458333333</v>
      </c>
      <c r="S10" s="173">
        <v>-0.0216028408680388</v>
      </c>
      <c r="T10" s="153">
        <v>211093</v>
      </c>
      <c r="U10" s="153">
        <v>175067</v>
      </c>
      <c r="V10" s="154">
        <v>0.829335885131198</v>
      </c>
      <c r="W10" s="154">
        <v>0.761190100052659</v>
      </c>
      <c r="X10" s="155">
        <v>0.855789039967037</v>
      </c>
      <c r="Y10" s="155">
        <v>0.864322916666667</v>
      </c>
      <c r="Z10" s="173">
        <v>-0.0945989399143782</v>
      </c>
      <c r="AA10" s="151">
        <v>51456</v>
      </c>
      <c r="AB10" s="151">
        <v>43660</v>
      </c>
      <c r="AC10" s="151">
        <v>51708</v>
      </c>
      <c r="AD10" s="151">
        <v>43685</v>
      </c>
      <c r="AE10" s="155">
        <v>0.848491915422886</v>
      </c>
      <c r="AF10" s="155">
        <v>0.844840256826797</v>
      </c>
      <c r="AG10" s="173">
        <v>0.00365165859608896</v>
      </c>
      <c r="AH10" s="159"/>
      <c r="AI10" s="161"/>
      <c r="AL10" s="192"/>
      <c r="AM10" s="193">
        <f>AM9-6</f>
        <v>46286</v>
      </c>
    </row>
    <row r="11" ht="18" spans="1:39">
      <c r="A11" s="175" t="s">
        <v>24</v>
      </c>
      <c r="B11" s="171" t="s">
        <v>1734</v>
      </c>
      <c r="C11" s="171" t="s">
        <v>1737</v>
      </c>
      <c r="D11" s="150">
        <v>5807</v>
      </c>
      <c r="E11" s="150">
        <v>5257</v>
      </c>
      <c r="F11" s="150">
        <v>5067</v>
      </c>
      <c r="G11" s="151">
        <v>6099</v>
      </c>
      <c r="H11" s="151">
        <v>5580</v>
      </c>
      <c r="I11" s="151">
        <v>5473</v>
      </c>
      <c r="J11" s="151">
        <v>6312</v>
      </c>
      <c r="K11" s="151">
        <v>5786</v>
      </c>
      <c r="L11" s="151">
        <v>5818</v>
      </c>
      <c r="M11" s="154">
        <v>0.90693483587082</v>
      </c>
      <c r="N11" s="153">
        <v>146957</v>
      </c>
      <c r="O11" s="172">
        <v>0.9</v>
      </c>
      <c r="P11" s="154">
        <v>0.905286722920613</v>
      </c>
      <c r="Q11" s="154">
        <v>0.914904082636498</v>
      </c>
      <c r="R11" s="154">
        <v>0.916666666666667</v>
      </c>
      <c r="S11" s="173">
        <v>-0.00961735971588473</v>
      </c>
      <c r="T11" s="153">
        <v>162037</v>
      </c>
      <c r="U11" s="153">
        <v>146763</v>
      </c>
      <c r="V11" s="154">
        <v>0.905737578454304</v>
      </c>
      <c r="W11" s="154">
        <v>0.872567590838643</v>
      </c>
      <c r="X11" s="155">
        <v>0.897360222987375</v>
      </c>
      <c r="Y11" s="155">
        <v>0.921736375158428</v>
      </c>
      <c r="Z11" s="173">
        <v>-0.024792632148732</v>
      </c>
      <c r="AA11" s="151">
        <v>41827</v>
      </c>
      <c r="AB11" s="151">
        <v>38114</v>
      </c>
      <c r="AC11" s="151">
        <v>39043</v>
      </c>
      <c r="AD11" s="151">
        <v>36394</v>
      </c>
      <c r="AE11" s="155">
        <v>0.911229588543285</v>
      </c>
      <c r="AF11" s="155">
        <v>0.932151730143688</v>
      </c>
      <c r="AG11" s="173">
        <v>-0.0209221416004023</v>
      </c>
      <c r="AH11" s="159"/>
      <c r="AI11" s="161"/>
      <c r="AL11" s="192"/>
      <c r="AM11" s="191">
        <f>AM10-1</f>
        <v>46285</v>
      </c>
    </row>
    <row r="12" ht="18" spans="1:39">
      <c r="A12" s="175" t="s">
        <v>24</v>
      </c>
      <c r="B12" s="171" t="s">
        <v>1734</v>
      </c>
      <c r="C12" s="171" t="s">
        <v>29</v>
      </c>
      <c r="D12" s="150">
        <v>1282</v>
      </c>
      <c r="E12" s="150">
        <v>1276</v>
      </c>
      <c r="F12" s="150">
        <v>1151</v>
      </c>
      <c r="G12" s="151">
        <v>1355</v>
      </c>
      <c r="H12" s="151">
        <v>1346</v>
      </c>
      <c r="I12" s="151">
        <v>1191</v>
      </c>
      <c r="J12" s="151">
        <v>1425</v>
      </c>
      <c r="K12" s="151">
        <v>1410</v>
      </c>
      <c r="L12" s="151">
        <v>1271</v>
      </c>
      <c r="M12" s="154">
        <v>0.940960140315143</v>
      </c>
      <c r="N12" s="153">
        <v>33262</v>
      </c>
      <c r="O12" s="172">
        <v>0.9</v>
      </c>
      <c r="P12" s="154">
        <v>0.995319812792512</v>
      </c>
      <c r="Q12" s="154">
        <v>0.993357933579336</v>
      </c>
      <c r="R12" s="154">
        <v>0.989473684210526</v>
      </c>
      <c r="S12" s="173">
        <v>0.00196187921317592</v>
      </c>
      <c r="T12" s="153">
        <v>35349</v>
      </c>
      <c r="U12" s="153">
        <v>31273</v>
      </c>
      <c r="V12" s="154">
        <v>0.884692636283912</v>
      </c>
      <c r="W12" s="154">
        <v>0.897815912636506</v>
      </c>
      <c r="X12" s="155">
        <v>0.878966789667897</v>
      </c>
      <c r="Y12" s="155">
        <v>0.891929824561403</v>
      </c>
      <c r="Z12" s="173">
        <v>0.0188491229686089</v>
      </c>
      <c r="AA12" s="151">
        <v>9860</v>
      </c>
      <c r="AB12" s="151">
        <v>8791</v>
      </c>
      <c r="AC12" s="151">
        <v>10122</v>
      </c>
      <c r="AD12" s="151">
        <v>9121</v>
      </c>
      <c r="AE12" s="155">
        <v>0.89158215010142</v>
      </c>
      <c r="AF12" s="155">
        <v>0.901106500691563</v>
      </c>
      <c r="AG12" s="173">
        <v>-0.00952435059014312</v>
      </c>
      <c r="AH12" s="159"/>
      <c r="AI12" s="161"/>
      <c r="AL12" s="192"/>
      <c r="AM12" s="191">
        <f>AM11-6</f>
        <v>46279</v>
      </c>
    </row>
    <row r="13" spans="1:39">
      <c r="A13" s="175" t="s">
        <v>24</v>
      </c>
      <c r="B13" s="171" t="s">
        <v>1734</v>
      </c>
      <c r="C13" s="171" t="s">
        <v>35</v>
      </c>
      <c r="D13" s="150">
        <v>2899</v>
      </c>
      <c r="E13" s="150">
        <v>2885</v>
      </c>
      <c r="F13" s="150">
        <v>2820</v>
      </c>
      <c r="G13" s="151">
        <v>2864</v>
      </c>
      <c r="H13" s="151">
        <v>2838</v>
      </c>
      <c r="I13" s="151">
        <v>2841</v>
      </c>
      <c r="J13" s="151">
        <v>3751</v>
      </c>
      <c r="K13" s="151">
        <v>3745</v>
      </c>
      <c r="L13" s="151">
        <v>3710</v>
      </c>
      <c r="M13" s="154">
        <v>0.964360459456829</v>
      </c>
      <c r="N13" s="153">
        <v>79255</v>
      </c>
      <c r="O13" s="172">
        <v>0.9</v>
      </c>
      <c r="P13" s="154">
        <v>0.995170748533977</v>
      </c>
      <c r="Q13" s="154">
        <v>0.990921787709497</v>
      </c>
      <c r="R13" s="154">
        <v>0.998400426552919</v>
      </c>
      <c r="S13" s="173">
        <v>0.00424896082448001</v>
      </c>
      <c r="T13" s="153">
        <v>82184</v>
      </c>
      <c r="U13" s="153">
        <v>78581</v>
      </c>
      <c r="V13" s="154">
        <v>0.956159349751777</v>
      </c>
      <c r="W13" s="154">
        <v>0.9727492238703</v>
      </c>
      <c r="X13" s="155">
        <v>0.991969273743017</v>
      </c>
      <c r="Y13" s="155">
        <v>0.989069581444948</v>
      </c>
      <c r="Z13" s="173">
        <v>-0.0192200498727167</v>
      </c>
      <c r="AA13" s="151">
        <v>19311</v>
      </c>
      <c r="AB13" s="151">
        <v>19084</v>
      </c>
      <c r="AC13" s="151">
        <v>21126</v>
      </c>
      <c r="AD13" s="151">
        <v>20426</v>
      </c>
      <c r="AE13" s="155">
        <v>0.988245041686086</v>
      </c>
      <c r="AF13" s="155">
        <v>0.966865473823724</v>
      </c>
      <c r="AG13" s="173">
        <v>0.0213795678623613</v>
      </c>
      <c r="AH13" s="159"/>
      <c r="AI13" s="161"/>
      <c r="AL13" s="194"/>
      <c r="AM13" s="194">
        <v>46266</v>
      </c>
    </row>
    <row r="14" spans="1:39">
      <c r="A14" s="175" t="s">
        <v>24</v>
      </c>
      <c r="B14" s="171" t="s">
        <v>1734</v>
      </c>
      <c r="C14" s="171" t="s">
        <v>34</v>
      </c>
      <c r="D14" s="150">
        <v>10222</v>
      </c>
      <c r="E14" s="150">
        <v>10056</v>
      </c>
      <c r="F14" s="150">
        <v>9091</v>
      </c>
      <c r="G14" s="151">
        <v>10129</v>
      </c>
      <c r="H14" s="151">
        <v>10015</v>
      </c>
      <c r="I14" s="151">
        <v>9209</v>
      </c>
      <c r="J14" s="151">
        <v>10649</v>
      </c>
      <c r="K14" s="151">
        <v>10547</v>
      </c>
      <c r="L14" s="151">
        <v>9879</v>
      </c>
      <c r="M14" s="154">
        <v>0.982704306399488</v>
      </c>
      <c r="N14" s="153">
        <v>241135</v>
      </c>
      <c r="O14" s="172">
        <v>0.9</v>
      </c>
      <c r="P14" s="154">
        <v>0.983760516532968</v>
      </c>
      <c r="Q14" s="154">
        <v>0.988745187086583</v>
      </c>
      <c r="R14" s="154">
        <v>0.990421635834351</v>
      </c>
      <c r="S14" s="173">
        <v>-0.00498467055361496</v>
      </c>
      <c r="T14" s="153">
        <v>245379</v>
      </c>
      <c r="U14" s="153">
        <v>224922</v>
      </c>
      <c r="V14" s="154">
        <v>0.916631007543433</v>
      </c>
      <c r="W14" s="154">
        <v>0.889356290354138</v>
      </c>
      <c r="X14" s="155">
        <v>0.909171685260144</v>
      </c>
      <c r="Y14" s="155">
        <v>0.927692741102451</v>
      </c>
      <c r="Z14" s="173">
        <v>-0.019815394906006</v>
      </c>
      <c r="AA14" s="151">
        <v>67730</v>
      </c>
      <c r="AB14" s="151">
        <v>62239</v>
      </c>
      <c r="AC14" s="151">
        <v>62005</v>
      </c>
      <c r="AD14" s="151">
        <v>57419</v>
      </c>
      <c r="AE14" s="155">
        <v>0.91892809685516</v>
      </c>
      <c r="AF14" s="155">
        <v>0.926038222723974</v>
      </c>
      <c r="AG14" s="173">
        <v>-0.00711012586881365</v>
      </c>
      <c r="AH14" s="159"/>
      <c r="AI14" s="161"/>
    </row>
    <row r="15" spans="1:39">
      <c r="A15" s="175" t="s">
        <v>24</v>
      </c>
      <c r="B15" s="171" t="s">
        <v>1734</v>
      </c>
      <c r="C15" s="171" t="s">
        <v>31</v>
      </c>
      <c r="D15" s="150">
        <v>4090</v>
      </c>
      <c r="E15" s="150">
        <v>3937</v>
      </c>
      <c r="F15" s="150">
        <v>3724</v>
      </c>
      <c r="G15" s="151">
        <v>4584</v>
      </c>
      <c r="H15" s="151">
        <v>4501</v>
      </c>
      <c r="I15" s="151">
        <v>4383</v>
      </c>
      <c r="J15" s="151">
        <v>5418</v>
      </c>
      <c r="K15" s="151">
        <v>5299</v>
      </c>
      <c r="L15" s="151">
        <v>5217</v>
      </c>
      <c r="M15" s="154">
        <v>0.962822599789738</v>
      </c>
      <c r="N15" s="153">
        <v>113563</v>
      </c>
      <c r="O15" s="172">
        <v>0.9</v>
      </c>
      <c r="P15" s="154">
        <v>0.962591687041565</v>
      </c>
      <c r="Q15" s="154">
        <v>0.981893542757417</v>
      </c>
      <c r="R15" s="154">
        <v>0.978036175710594</v>
      </c>
      <c r="S15" s="173">
        <v>-0.0193018557158523</v>
      </c>
      <c r="T15" s="153">
        <v>117948</v>
      </c>
      <c r="U15" s="153">
        <v>110497</v>
      </c>
      <c r="V15" s="154">
        <v>0.936828093736223</v>
      </c>
      <c r="W15" s="154">
        <v>0.910513447432763</v>
      </c>
      <c r="X15" s="155">
        <v>0.956151832460733</v>
      </c>
      <c r="Y15" s="155">
        <v>0.962901439645626</v>
      </c>
      <c r="Z15" s="173">
        <v>-0.0456383850279701</v>
      </c>
      <c r="AA15" s="151">
        <v>33940</v>
      </c>
      <c r="AB15" s="151">
        <v>32009</v>
      </c>
      <c r="AC15" s="151">
        <v>31278</v>
      </c>
      <c r="AD15" s="151">
        <v>29801</v>
      </c>
      <c r="AE15" s="155">
        <v>0.943105480259281</v>
      </c>
      <c r="AF15" s="155">
        <v>0.952778310633672</v>
      </c>
      <c r="AG15" s="173">
        <v>-0.00967283037439115</v>
      </c>
      <c r="AH15" s="159"/>
      <c r="AI15" s="161"/>
    </row>
    <row r="16" spans="1:39">
      <c r="A16" s="175" t="s">
        <v>24</v>
      </c>
      <c r="B16" s="171" t="s">
        <v>1734</v>
      </c>
      <c r="C16" s="171" t="s">
        <v>32</v>
      </c>
      <c r="D16" s="150">
        <v>0</v>
      </c>
      <c r="E16" s="150">
        <v>0</v>
      </c>
      <c r="F16" s="150">
        <v>0</v>
      </c>
      <c r="G16" s="151">
        <v>0</v>
      </c>
      <c r="H16" s="151">
        <v>0</v>
      </c>
      <c r="I16" s="151">
        <v>0</v>
      </c>
      <c r="J16" s="151">
        <v>0</v>
      </c>
      <c r="K16" s="151">
        <v>0</v>
      </c>
      <c r="L16" s="151">
        <v>0</v>
      </c>
      <c r="M16" s="154">
        <v>0.304347826086957</v>
      </c>
      <c r="N16" s="153">
        <v>7</v>
      </c>
      <c r="O16" s="172">
        <v>0.9</v>
      </c>
      <c r="P16" s="154">
        <v>0</v>
      </c>
      <c r="Q16" s="154">
        <v>0</v>
      </c>
      <c r="R16" s="154">
        <v>0</v>
      </c>
      <c r="S16" s="173">
        <v>0</v>
      </c>
      <c r="T16" s="153">
        <v>23</v>
      </c>
      <c r="U16" s="153">
        <v>22</v>
      </c>
      <c r="V16" s="154">
        <v>0.956521739130435</v>
      </c>
      <c r="W16" s="154">
        <v>0</v>
      </c>
      <c r="X16" s="155">
        <v>0</v>
      </c>
      <c r="Y16" s="155">
        <v>0</v>
      </c>
      <c r="Z16" s="173">
        <v>0</v>
      </c>
      <c r="AA16" s="151">
        <v>0</v>
      </c>
      <c r="AB16" s="151">
        <v>0</v>
      </c>
      <c r="AC16" s="151">
        <v>1</v>
      </c>
      <c r="AD16" s="151">
        <v>1</v>
      </c>
      <c r="AE16" s="155">
        <v>0</v>
      </c>
      <c r="AF16" s="155">
        <v>1</v>
      </c>
      <c r="AG16" s="173">
        <v>-1</v>
      </c>
      <c r="AH16" s="159"/>
      <c r="AI16" s="161"/>
    </row>
    <row r="17" spans="1:35">
      <c r="A17" s="175" t="s">
        <v>24</v>
      </c>
      <c r="B17" s="171" t="s">
        <v>1738</v>
      </c>
      <c r="C17" s="171" t="s">
        <v>1739</v>
      </c>
      <c r="D17" s="150">
        <v>0</v>
      </c>
      <c r="E17" s="150">
        <v>0</v>
      </c>
      <c r="F17" s="150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0</v>
      </c>
      <c r="L17" s="151">
        <v>0</v>
      </c>
      <c r="M17" s="154">
        <v>0</v>
      </c>
      <c r="N17" s="153">
        <v>0</v>
      </c>
      <c r="O17" s="172">
        <v>0.9</v>
      </c>
      <c r="P17" s="154">
        <v>0</v>
      </c>
      <c r="Q17" s="154">
        <v>0</v>
      </c>
      <c r="R17" s="154">
        <v>0</v>
      </c>
      <c r="S17" s="173">
        <v>0</v>
      </c>
      <c r="T17" s="153">
        <v>0</v>
      </c>
      <c r="U17" s="153">
        <v>0</v>
      </c>
      <c r="V17" s="154">
        <v>0</v>
      </c>
      <c r="W17" s="154">
        <v>0</v>
      </c>
      <c r="X17" s="155">
        <v>0</v>
      </c>
      <c r="Y17" s="155">
        <v>0</v>
      </c>
      <c r="Z17" s="173">
        <v>0</v>
      </c>
      <c r="AA17" s="151">
        <v>0</v>
      </c>
      <c r="AB17" s="151">
        <v>0</v>
      </c>
      <c r="AC17" s="151">
        <v>0</v>
      </c>
      <c r="AD17" s="151">
        <v>0</v>
      </c>
      <c r="AE17" s="155">
        <v>0</v>
      </c>
      <c r="AF17" s="155">
        <v>0</v>
      </c>
      <c r="AG17" s="173">
        <v>0</v>
      </c>
      <c r="AH17" s="159"/>
      <c r="AI17" s="161"/>
    </row>
    <row r="18" spans="1:35">
      <c r="A18" s="175" t="s">
        <v>24</v>
      </c>
      <c r="B18" s="171" t="s">
        <v>1738</v>
      </c>
      <c r="C18" s="171" t="s">
        <v>38</v>
      </c>
      <c r="D18" s="150">
        <v>2007</v>
      </c>
      <c r="E18" s="150">
        <v>1973</v>
      </c>
      <c r="F18" s="150">
        <v>716</v>
      </c>
      <c r="G18" s="151">
        <v>1858</v>
      </c>
      <c r="H18" s="151">
        <v>1843</v>
      </c>
      <c r="I18" s="151">
        <v>1268</v>
      </c>
      <c r="J18" s="151">
        <v>1967</v>
      </c>
      <c r="K18" s="151">
        <v>1940</v>
      </c>
      <c r="L18" s="151">
        <v>1453</v>
      </c>
      <c r="M18" s="154">
        <v>0.900660862267911</v>
      </c>
      <c r="N18" s="153">
        <v>42930</v>
      </c>
      <c r="O18" s="172">
        <v>0.9</v>
      </c>
      <c r="P18" s="154">
        <v>0.983059292476333</v>
      </c>
      <c r="Q18" s="154">
        <v>0.991926803013993</v>
      </c>
      <c r="R18" s="154">
        <v>0.986273512963904</v>
      </c>
      <c r="S18" s="173">
        <v>-0.00886751053766066</v>
      </c>
      <c r="T18" s="153">
        <v>47665</v>
      </c>
      <c r="U18" s="153">
        <v>30273</v>
      </c>
      <c r="V18" s="154">
        <v>0.635120109094724</v>
      </c>
      <c r="W18" s="154">
        <v>0.356751370204285</v>
      </c>
      <c r="X18" s="155">
        <v>0.682454251883746</v>
      </c>
      <c r="Y18" s="155">
        <v>0.73868835790544</v>
      </c>
      <c r="Z18" s="173">
        <v>-0.325702881679461</v>
      </c>
      <c r="AA18" s="151">
        <v>12690</v>
      </c>
      <c r="AB18" s="151">
        <v>8516</v>
      </c>
      <c r="AC18" s="151">
        <v>11655</v>
      </c>
      <c r="AD18" s="151">
        <v>7531</v>
      </c>
      <c r="AE18" s="155">
        <v>0.671079590228526</v>
      </c>
      <c r="AF18" s="155">
        <v>0.646160446160446</v>
      </c>
      <c r="AG18" s="173">
        <v>0.0249191440680802</v>
      </c>
      <c r="AH18" s="159"/>
      <c r="AI18" s="161"/>
    </row>
    <row r="19" spans="1:35">
      <c r="A19" s="175" t="s">
        <v>24</v>
      </c>
      <c r="B19" s="171" t="s">
        <v>1738</v>
      </c>
      <c r="C19" s="171" t="s">
        <v>36</v>
      </c>
      <c r="D19" s="150">
        <v>5945</v>
      </c>
      <c r="E19" s="150">
        <v>5878</v>
      </c>
      <c r="F19" s="150">
        <v>3025</v>
      </c>
      <c r="G19" s="151">
        <v>5866</v>
      </c>
      <c r="H19" s="151">
        <v>5811</v>
      </c>
      <c r="I19" s="151">
        <v>4067</v>
      </c>
      <c r="J19" s="151">
        <v>6009</v>
      </c>
      <c r="K19" s="151">
        <v>5982</v>
      </c>
      <c r="L19" s="151">
        <v>4561</v>
      </c>
      <c r="M19" s="154">
        <v>0.993904585577011</v>
      </c>
      <c r="N19" s="153">
        <v>152459</v>
      </c>
      <c r="O19" s="172">
        <v>0.9</v>
      </c>
      <c r="P19" s="154">
        <v>0.988730025231287</v>
      </c>
      <c r="Q19" s="154">
        <v>0.990623934538016</v>
      </c>
      <c r="R19" s="154">
        <v>0.995506739890165</v>
      </c>
      <c r="S19" s="173">
        <v>-0.00189390930672884</v>
      </c>
      <c r="T19" s="153">
        <v>153394</v>
      </c>
      <c r="U19" s="153">
        <v>110371</v>
      </c>
      <c r="V19" s="154">
        <v>0.71952618746496</v>
      </c>
      <c r="W19" s="154">
        <v>0.508830950378469</v>
      </c>
      <c r="X19" s="155">
        <v>0.693317422434368</v>
      </c>
      <c r="Y19" s="155">
        <v>0.759028124479947</v>
      </c>
      <c r="Z19" s="173">
        <v>-0.184486472055898</v>
      </c>
      <c r="AA19" s="151">
        <v>38560</v>
      </c>
      <c r="AB19" s="151">
        <v>27723</v>
      </c>
      <c r="AC19" s="151">
        <v>36519</v>
      </c>
      <c r="AD19" s="151">
        <v>26301</v>
      </c>
      <c r="AE19" s="155">
        <v>0.718957468879668</v>
      </c>
      <c r="AF19" s="155">
        <v>0.720200443604699</v>
      </c>
      <c r="AG19" s="173">
        <v>-0.00124297472503088</v>
      </c>
      <c r="AH19" s="159"/>
      <c r="AI19" s="161"/>
    </row>
    <row r="20" spans="1:35">
      <c r="A20" s="175" t="s">
        <v>24</v>
      </c>
      <c r="B20" s="171" t="s">
        <v>1738</v>
      </c>
      <c r="C20" s="171" t="s">
        <v>41</v>
      </c>
      <c r="D20" s="150">
        <v>6152</v>
      </c>
      <c r="E20" s="150">
        <v>5972</v>
      </c>
      <c r="F20" s="150">
        <v>5146</v>
      </c>
      <c r="G20" s="151">
        <v>6163</v>
      </c>
      <c r="H20" s="151">
        <v>6058</v>
      </c>
      <c r="I20" s="151">
        <v>5712</v>
      </c>
      <c r="J20" s="151">
        <v>4986</v>
      </c>
      <c r="K20" s="151">
        <v>4937</v>
      </c>
      <c r="L20" s="151">
        <v>4708</v>
      </c>
      <c r="M20" s="154">
        <v>0.926153610693059</v>
      </c>
      <c r="N20" s="153">
        <v>108924</v>
      </c>
      <c r="O20" s="172">
        <v>0.9</v>
      </c>
      <c r="P20" s="154">
        <v>0.97074122236671</v>
      </c>
      <c r="Q20" s="154">
        <v>0.982962842771378</v>
      </c>
      <c r="R20" s="154">
        <v>0.990172482952266</v>
      </c>
      <c r="S20" s="173">
        <v>-0.0122216204046676</v>
      </c>
      <c r="T20" s="153">
        <v>117609</v>
      </c>
      <c r="U20" s="153">
        <v>104965</v>
      </c>
      <c r="V20" s="154">
        <v>0.892491220909964</v>
      </c>
      <c r="W20" s="154">
        <v>0.836475942782835</v>
      </c>
      <c r="X20" s="155">
        <v>0.92682135323706</v>
      </c>
      <c r="Y20" s="155">
        <v>0.944243882872042</v>
      </c>
      <c r="Z20" s="173">
        <v>-0.0903454104542249</v>
      </c>
      <c r="AA20" s="151">
        <v>35059</v>
      </c>
      <c r="AB20" s="151">
        <v>32054</v>
      </c>
      <c r="AC20" s="151">
        <v>29821</v>
      </c>
      <c r="AD20" s="151">
        <v>27504</v>
      </c>
      <c r="AE20" s="155">
        <v>0.91428734419122</v>
      </c>
      <c r="AF20" s="155">
        <v>0.922303075014252</v>
      </c>
      <c r="AG20" s="173">
        <v>-0.0080157308230312</v>
      </c>
      <c r="AH20" s="159"/>
      <c r="AI20" s="161"/>
    </row>
    <row r="21" spans="1:35">
      <c r="A21" s="175" t="s">
        <v>24</v>
      </c>
      <c r="B21" s="171" t="s">
        <v>1738</v>
      </c>
      <c r="C21" s="171" t="s">
        <v>39</v>
      </c>
      <c r="D21" s="150">
        <v>5449</v>
      </c>
      <c r="E21" s="150">
        <v>5376</v>
      </c>
      <c r="F21" s="150">
        <v>4627</v>
      </c>
      <c r="G21" s="151">
        <v>5360</v>
      </c>
      <c r="H21" s="151">
        <v>5339</v>
      </c>
      <c r="I21" s="151">
        <v>4658</v>
      </c>
      <c r="J21" s="151">
        <v>5286</v>
      </c>
      <c r="K21" s="151">
        <v>5180</v>
      </c>
      <c r="L21" s="151">
        <v>4605</v>
      </c>
      <c r="M21" s="154">
        <v>0.992995758899884</v>
      </c>
      <c r="N21" s="153">
        <v>139077</v>
      </c>
      <c r="O21" s="172">
        <v>0.9</v>
      </c>
      <c r="P21" s="154">
        <v>0.986603046430538</v>
      </c>
      <c r="Q21" s="154">
        <v>0.996082089552239</v>
      </c>
      <c r="R21" s="154">
        <v>0.979947029890276</v>
      </c>
      <c r="S21" s="173">
        <v>-0.009479043121701</v>
      </c>
      <c r="T21" s="153">
        <v>140058</v>
      </c>
      <c r="U21" s="153">
        <v>122316</v>
      </c>
      <c r="V21" s="154">
        <v>0.87332390866641</v>
      </c>
      <c r="W21" s="154">
        <v>0.849146632409616</v>
      </c>
      <c r="X21" s="155">
        <v>0.869029850746269</v>
      </c>
      <c r="Y21" s="155">
        <v>0.87116912599319</v>
      </c>
      <c r="Z21" s="173">
        <v>-0.0198832183366523</v>
      </c>
      <c r="AA21" s="151">
        <v>35517</v>
      </c>
      <c r="AB21" s="151">
        <v>30963</v>
      </c>
      <c r="AC21" s="151">
        <v>32876</v>
      </c>
      <c r="AD21" s="151">
        <v>28776</v>
      </c>
      <c r="AE21" s="155">
        <v>0.87177971112425</v>
      </c>
      <c r="AF21" s="155">
        <v>0.875288964594233</v>
      </c>
      <c r="AG21" s="173">
        <v>-0.00350925346998254</v>
      </c>
      <c r="AH21" s="159"/>
      <c r="AI21" s="161"/>
    </row>
    <row r="22" spans="1:35">
      <c r="A22" s="175" t="s">
        <v>24</v>
      </c>
      <c r="B22" s="171" t="s">
        <v>1738</v>
      </c>
      <c r="C22" s="171" t="s">
        <v>37</v>
      </c>
      <c r="D22" s="150">
        <v>7226</v>
      </c>
      <c r="E22" s="150">
        <v>7172</v>
      </c>
      <c r="F22" s="150">
        <v>5554</v>
      </c>
      <c r="G22" s="151">
        <v>7189</v>
      </c>
      <c r="H22" s="151">
        <v>7140</v>
      </c>
      <c r="I22" s="151">
        <v>6259</v>
      </c>
      <c r="J22" s="151">
        <v>7364</v>
      </c>
      <c r="K22" s="151">
        <v>7327</v>
      </c>
      <c r="L22" s="151">
        <v>6452</v>
      </c>
      <c r="M22" s="154">
        <v>0.99275606636058</v>
      </c>
      <c r="N22" s="153">
        <v>200225</v>
      </c>
      <c r="O22" s="172">
        <v>0.9</v>
      </c>
      <c r="P22" s="154">
        <v>0.992526985884307</v>
      </c>
      <c r="Q22" s="154">
        <v>0.993184031158715</v>
      </c>
      <c r="R22" s="154">
        <v>0.994975556762629</v>
      </c>
      <c r="S22" s="173">
        <v>-0.000657045274408019</v>
      </c>
      <c r="T22" s="153">
        <v>201686</v>
      </c>
      <c r="U22" s="153">
        <v>178214</v>
      </c>
      <c r="V22" s="154">
        <v>0.883621074343286</v>
      </c>
      <c r="W22" s="154">
        <v>0.768613340714088</v>
      </c>
      <c r="X22" s="155">
        <v>0.870635693420504</v>
      </c>
      <c r="Y22" s="155">
        <v>0.876154263986964</v>
      </c>
      <c r="Z22" s="173">
        <v>-0.102022352706415</v>
      </c>
      <c r="AA22" s="151">
        <v>49028</v>
      </c>
      <c r="AB22" s="151">
        <v>42712</v>
      </c>
      <c r="AC22" s="151">
        <v>47692</v>
      </c>
      <c r="AD22" s="151">
        <v>42732</v>
      </c>
      <c r="AE22" s="155">
        <v>0.871175654727911</v>
      </c>
      <c r="AF22" s="155">
        <v>0.895999329027929</v>
      </c>
      <c r="AG22" s="173">
        <v>-0.0248236743000186</v>
      </c>
      <c r="AH22" s="159"/>
      <c r="AI22" s="161"/>
    </row>
    <row r="23" spans="1:35">
      <c r="A23" s="175" t="s">
        <v>24</v>
      </c>
      <c r="B23" s="171" t="s">
        <v>1738</v>
      </c>
      <c r="C23" s="171" t="s">
        <v>40</v>
      </c>
      <c r="D23" s="150">
        <v>1853</v>
      </c>
      <c r="E23" s="150">
        <v>1778</v>
      </c>
      <c r="F23" s="150">
        <v>1579</v>
      </c>
      <c r="G23" s="151">
        <v>1779</v>
      </c>
      <c r="H23" s="151">
        <v>1683</v>
      </c>
      <c r="I23" s="151">
        <v>1546</v>
      </c>
      <c r="J23" s="151">
        <v>1977</v>
      </c>
      <c r="K23" s="151">
        <v>1925</v>
      </c>
      <c r="L23" s="151">
        <v>1728</v>
      </c>
      <c r="M23" s="154">
        <v>0.975681916582479</v>
      </c>
      <c r="N23" s="153">
        <v>40563</v>
      </c>
      <c r="O23" s="172">
        <v>0.9</v>
      </c>
      <c r="P23" s="154">
        <v>0.959525094441446</v>
      </c>
      <c r="Q23" s="154">
        <v>0.946037099494098</v>
      </c>
      <c r="R23" s="154">
        <v>0.973697521497218</v>
      </c>
      <c r="S23" s="173">
        <v>0.0134879949473485</v>
      </c>
      <c r="T23" s="153">
        <v>41574</v>
      </c>
      <c r="U23" s="153">
        <v>35389</v>
      </c>
      <c r="V23" s="154">
        <v>0.851229133593111</v>
      </c>
      <c r="W23" s="154">
        <v>0.852131678359417</v>
      </c>
      <c r="X23" s="155">
        <v>0.8690275435638</v>
      </c>
      <c r="Y23" s="155">
        <v>0.874051593323217</v>
      </c>
      <c r="Z23" s="173">
        <v>-0.0168958652043827</v>
      </c>
      <c r="AA23" s="151">
        <v>12983</v>
      </c>
      <c r="AB23" s="151">
        <v>11388</v>
      </c>
      <c r="AC23" s="151">
        <v>10897</v>
      </c>
      <c r="AD23" s="151">
        <v>9739</v>
      </c>
      <c r="AE23" s="155">
        <v>0.877147038434876</v>
      </c>
      <c r="AF23" s="155">
        <v>0.89373221987703</v>
      </c>
      <c r="AG23" s="173">
        <v>-0.0165851814421539</v>
      </c>
      <c r="AH23" s="159"/>
      <c r="AI23" s="161"/>
    </row>
    <row r="24" spans="1:35">
      <c r="A24" s="175" t="s">
        <v>24</v>
      </c>
      <c r="B24" s="171" t="s">
        <v>1740</v>
      </c>
      <c r="C24" s="171" t="s">
        <v>1741</v>
      </c>
      <c r="D24" s="150">
        <v>0</v>
      </c>
      <c r="E24" s="150">
        <v>0</v>
      </c>
      <c r="F24" s="150">
        <v>0</v>
      </c>
      <c r="G24" s="151">
        <v>0</v>
      </c>
      <c r="H24" s="151">
        <v>0</v>
      </c>
      <c r="I24" s="151">
        <v>0</v>
      </c>
      <c r="J24" s="151">
        <v>0</v>
      </c>
      <c r="K24" s="151">
        <v>0</v>
      </c>
      <c r="L24" s="151">
        <v>0</v>
      </c>
      <c r="M24" s="154">
        <v>0</v>
      </c>
      <c r="N24" s="153">
        <v>0</v>
      </c>
      <c r="O24" s="172">
        <v>0.9</v>
      </c>
      <c r="P24" s="154">
        <v>0</v>
      </c>
      <c r="Q24" s="154">
        <v>0</v>
      </c>
      <c r="R24" s="154">
        <v>0</v>
      </c>
      <c r="S24" s="173">
        <v>0</v>
      </c>
      <c r="T24" s="153">
        <v>0</v>
      </c>
      <c r="U24" s="153">
        <v>0</v>
      </c>
      <c r="V24" s="154">
        <v>0</v>
      </c>
      <c r="W24" s="154">
        <v>0</v>
      </c>
      <c r="X24" s="155">
        <v>0</v>
      </c>
      <c r="Y24" s="155">
        <v>0</v>
      </c>
      <c r="Z24" s="173">
        <v>0</v>
      </c>
      <c r="AA24" s="151">
        <v>0</v>
      </c>
      <c r="AB24" s="151">
        <v>0</v>
      </c>
      <c r="AC24" s="151">
        <v>0</v>
      </c>
      <c r="AD24" s="151">
        <v>0</v>
      </c>
      <c r="AE24" s="155">
        <v>0</v>
      </c>
      <c r="AF24" s="155">
        <v>0</v>
      </c>
      <c r="AG24" s="173">
        <v>0</v>
      </c>
      <c r="AH24" s="159"/>
      <c r="AI24" s="161"/>
    </row>
    <row r="25" spans="1:35">
      <c r="A25" s="175" t="s">
        <v>24</v>
      </c>
      <c r="B25" s="171" t="s">
        <v>1740</v>
      </c>
      <c r="C25" s="171" t="s">
        <v>1742</v>
      </c>
      <c r="D25" s="150">
        <v>0</v>
      </c>
      <c r="E25" s="150">
        <v>0</v>
      </c>
      <c r="F25" s="150">
        <v>0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54">
        <v>0</v>
      </c>
      <c r="N25" s="153">
        <v>0</v>
      </c>
      <c r="O25" s="172">
        <v>0.9</v>
      </c>
      <c r="P25" s="154">
        <v>0</v>
      </c>
      <c r="Q25" s="154">
        <v>0</v>
      </c>
      <c r="R25" s="154">
        <v>0</v>
      </c>
      <c r="S25" s="173">
        <v>0</v>
      </c>
      <c r="T25" s="153">
        <v>0</v>
      </c>
      <c r="U25" s="153">
        <v>0</v>
      </c>
      <c r="V25" s="154">
        <v>0</v>
      </c>
      <c r="W25" s="154">
        <v>0</v>
      </c>
      <c r="X25" s="155">
        <v>0</v>
      </c>
      <c r="Y25" s="155">
        <v>0</v>
      </c>
      <c r="Z25" s="173">
        <v>0</v>
      </c>
      <c r="AA25" s="151">
        <v>0</v>
      </c>
      <c r="AB25" s="151">
        <v>0</v>
      </c>
      <c r="AC25" s="151">
        <v>0</v>
      </c>
      <c r="AD25" s="151">
        <v>0</v>
      </c>
      <c r="AE25" s="155">
        <v>0</v>
      </c>
      <c r="AF25" s="155">
        <v>0</v>
      </c>
      <c r="AG25" s="173">
        <v>0</v>
      </c>
      <c r="AH25" s="159"/>
      <c r="AI25" s="161"/>
    </row>
    <row r="26" spans="1:35">
      <c r="A26" s="175" t="s">
        <v>24</v>
      </c>
      <c r="B26" s="171" t="s">
        <v>1740</v>
      </c>
      <c r="C26" s="171" t="s">
        <v>1743</v>
      </c>
      <c r="D26" s="150">
        <v>0</v>
      </c>
      <c r="E26" s="150">
        <v>0</v>
      </c>
      <c r="F26" s="150">
        <v>0</v>
      </c>
      <c r="G26" s="151">
        <v>0</v>
      </c>
      <c r="H26" s="151">
        <v>0</v>
      </c>
      <c r="I26" s="151">
        <v>0</v>
      </c>
      <c r="J26" s="151">
        <v>0</v>
      </c>
      <c r="K26" s="151">
        <v>0</v>
      </c>
      <c r="L26" s="151">
        <v>0</v>
      </c>
      <c r="M26" s="154">
        <v>0</v>
      </c>
      <c r="N26" s="153">
        <v>0</v>
      </c>
      <c r="O26" s="172">
        <v>0.9</v>
      </c>
      <c r="P26" s="154">
        <v>0</v>
      </c>
      <c r="Q26" s="154">
        <v>0</v>
      </c>
      <c r="R26" s="154">
        <v>0</v>
      </c>
      <c r="S26" s="173">
        <v>0</v>
      </c>
      <c r="T26" s="153">
        <v>0</v>
      </c>
      <c r="U26" s="153">
        <v>0</v>
      </c>
      <c r="V26" s="154">
        <v>0</v>
      </c>
      <c r="W26" s="154">
        <v>0</v>
      </c>
      <c r="X26" s="155">
        <v>0</v>
      </c>
      <c r="Y26" s="155">
        <v>0</v>
      </c>
      <c r="Z26" s="173">
        <v>0</v>
      </c>
      <c r="AA26" s="151">
        <v>0</v>
      </c>
      <c r="AB26" s="151">
        <v>0</v>
      </c>
      <c r="AC26" s="151">
        <v>0</v>
      </c>
      <c r="AD26" s="151">
        <v>0</v>
      </c>
      <c r="AE26" s="155">
        <v>0</v>
      </c>
      <c r="AF26" s="155">
        <v>0</v>
      </c>
      <c r="AG26" s="173">
        <v>0</v>
      </c>
      <c r="AH26" s="159"/>
      <c r="AI26" s="161"/>
    </row>
    <row r="27" spans="1:35">
      <c r="A27" s="175" t="s">
        <v>24</v>
      </c>
      <c r="B27" s="171" t="s">
        <v>1740</v>
      </c>
      <c r="C27" s="171" t="s">
        <v>1744</v>
      </c>
      <c r="D27" s="150">
        <v>0</v>
      </c>
      <c r="E27" s="150">
        <v>0</v>
      </c>
      <c r="F27" s="150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4">
        <v>0</v>
      </c>
      <c r="N27" s="153">
        <v>0</v>
      </c>
      <c r="O27" s="172">
        <v>0.9</v>
      </c>
      <c r="P27" s="154">
        <v>0</v>
      </c>
      <c r="Q27" s="154">
        <v>0</v>
      </c>
      <c r="R27" s="154">
        <v>0</v>
      </c>
      <c r="S27" s="173">
        <v>0</v>
      </c>
      <c r="T27" s="153">
        <v>0</v>
      </c>
      <c r="U27" s="153">
        <v>0</v>
      </c>
      <c r="V27" s="154">
        <v>0</v>
      </c>
      <c r="W27" s="154">
        <v>0</v>
      </c>
      <c r="X27" s="155">
        <v>0</v>
      </c>
      <c r="Y27" s="155">
        <v>0</v>
      </c>
      <c r="Z27" s="173">
        <v>0</v>
      </c>
      <c r="AA27" s="151">
        <v>0</v>
      </c>
      <c r="AB27" s="151">
        <v>0</v>
      </c>
      <c r="AC27" s="151">
        <v>0</v>
      </c>
      <c r="AD27" s="151">
        <v>0</v>
      </c>
      <c r="AE27" s="155">
        <v>0</v>
      </c>
      <c r="AF27" s="155">
        <v>0</v>
      </c>
      <c r="AG27" s="173">
        <v>0</v>
      </c>
      <c r="AH27" s="159"/>
      <c r="AI27" s="161"/>
    </row>
    <row r="28" spans="1:35">
      <c r="A28" s="175" t="s">
        <v>24</v>
      </c>
      <c r="B28" s="171" t="s">
        <v>1740</v>
      </c>
      <c r="C28" s="171" t="s">
        <v>45</v>
      </c>
      <c r="D28" s="150">
        <v>5247</v>
      </c>
      <c r="E28" s="150">
        <v>5150</v>
      </c>
      <c r="F28" s="150">
        <v>3885</v>
      </c>
      <c r="G28" s="151">
        <v>5204</v>
      </c>
      <c r="H28" s="151">
        <v>5182</v>
      </c>
      <c r="I28" s="151">
        <v>3861</v>
      </c>
      <c r="J28" s="151">
        <v>5328</v>
      </c>
      <c r="K28" s="151">
        <v>5224</v>
      </c>
      <c r="L28" s="151">
        <v>3952</v>
      </c>
      <c r="M28" s="154">
        <v>0.897393590620682</v>
      </c>
      <c r="N28" s="153">
        <v>133796</v>
      </c>
      <c r="O28" s="172">
        <v>0.9</v>
      </c>
      <c r="P28" s="154">
        <v>0.981513245664189</v>
      </c>
      <c r="Q28" s="154">
        <v>0.995772482705611</v>
      </c>
      <c r="R28" s="154">
        <v>0.980480480480481</v>
      </c>
      <c r="S28" s="173">
        <v>-0.014259237041422</v>
      </c>
      <c r="T28" s="153">
        <v>149094</v>
      </c>
      <c r="U28" s="153">
        <v>105947</v>
      </c>
      <c r="V28" s="154">
        <v>0.710605389888258</v>
      </c>
      <c r="W28" s="154">
        <v>0.740423098913665</v>
      </c>
      <c r="X28" s="155">
        <v>0.741929285165257</v>
      </c>
      <c r="Y28" s="155">
        <v>0.741741741741742</v>
      </c>
      <c r="Z28" s="173">
        <v>-0.00150618625159249</v>
      </c>
      <c r="AA28" s="151">
        <v>32815</v>
      </c>
      <c r="AB28" s="151">
        <v>24377</v>
      </c>
      <c r="AC28" s="151">
        <v>36293</v>
      </c>
      <c r="AD28" s="151">
        <v>26065</v>
      </c>
      <c r="AE28" s="155">
        <v>0.742861496266951</v>
      </c>
      <c r="AF28" s="155">
        <v>0.718182569641529</v>
      </c>
      <c r="AG28" s="173">
        <v>0.0246789266254224</v>
      </c>
      <c r="AH28" s="159"/>
      <c r="AI28" s="161"/>
    </row>
    <row r="29" spans="1:35">
      <c r="A29" s="175" t="s">
        <v>24</v>
      </c>
      <c r="B29" s="171" t="s">
        <v>1740</v>
      </c>
      <c r="C29" s="171" t="s">
        <v>42</v>
      </c>
      <c r="D29" s="150">
        <v>10058</v>
      </c>
      <c r="E29" s="150">
        <v>7903</v>
      </c>
      <c r="F29" s="150">
        <v>7094</v>
      </c>
      <c r="G29" s="151">
        <v>9891</v>
      </c>
      <c r="H29" s="151">
        <v>8290</v>
      </c>
      <c r="I29" s="151">
        <v>7875</v>
      </c>
      <c r="J29" s="151">
        <v>10476</v>
      </c>
      <c r="K29" s="151">
        <v>9058</v>
      </c>
      <c r="L29" s="151">
        <v>8328</v>
      </c>
      <c r="M29" s="154">
        <v>0.83489298106628</v>
      </c>
      <c r="N29" s="153">
        <v>241335</v>
      </c>
      <c r="O29" s="172">
        <v>0.9</v>
      </c>
      <c r="P29" s="154">
        <v>0.785742692384172</v>
      </c>
      <c r="Q29" s="154">
        <v>0.83813567890001</v>
      </c>
      <c r="R29" s="154">
        <v>0.864642993508973</v>
      </c>
      <c r="S29" s="173">
        <v>-0.0523929865158382</v>
      </c>
      <c r="T29" s="153">
        <v>289061</v>
      </c>
      <c r="U29" s="153">
        <v>197136</v>
      </c>
      <c r="V29" s="154">
        <v>0.681987538962364</v>
      </c>
      <c r="W29" s="154">
        <v>0.70530920660171</v>
      </c>
      <c r="X29" s="155">
        <v>0.796178343949045</v>
      </c>
      <c r="Y29" s="155">
        <v>0.79495990836197</v>
      </c>
      <c r="Z29" s="173">
        <v>-0.0908691373473346</v>
      </c>
      <c r="AA29" s="151">
        <v>70678</v>
      </c>
      <c r="AB29" s="151">
        <v>52328</v>
      </c>
      <c r="AC29" s="151">
        <v>69152</v>
      </c>
      <c r="AD29" s="151">
        <v>48755</v>
      </c>
      <c r="AE29" s="155">
        <v>0.740371827159795</v>
      </c>
      <c r="AF29" s="155">
        <v>0.70504106894956</v>
      </c>
      <c r="AG29" s="173">
        <v>0.0353307582102347</v>
      </c>
      <c r="AH29" s="159"/>
      <c r="AI29" s="161"/>
    </row>
    <row r="30" spans="1:35">
      <c r="A30" s="175" t="s">
        <v>24</v>
      </c>
      <c r="B30" s="171" t="s">
        <v>1740</v>
      </c>
      <c r="C30" s="171" t="s">
        <v>43</v>
      </c>
      <c r="D30" s="150">
        <v>7315</v>
      </c>
      <c r="E30" s="150">
        <v>7259</v>
      </c>
      <c r="F30" s="150">
        <v>4939</v>
      </c>
      <c r="G30" s="151">
        <v>6353</v>
      </c>
      <c r="H30" s="151">
        <v>6313</v>
      </c>
      <c r="I30" s="151">
        <v>4521</v>
      </c>
      <c r="J30" s="151">
        <v>6854</v>
      </c>
      <c r="K30" s="151">
        <v>6769</v>
      </c>
      <c r="L30" s="151">
        <v>5147</v>
      </c>
      <c r="M30" s="154">
        <v>0.974720230604135</v>
      </c>
      <c r="N30" s="153">
        <v>186656</v>
      </c>
      <c r="O30" s="172">
        <v>0.9</v>
      </c>
      <c r="P30" s="154">
        <v>0.992344497607656</v>
      </c>
      <c r="Q30" s="154">
        <v>0.993703762002204</v>
      </c>
      <c r="R30" s="154">
        <v>0.987598482637876</v>
      </c>
      <c r="S30" s="173">
        <v>-0.00135926439454814</v>
      </c>
      <c r="T30" s="153">
        <v>191497</v>
      </c>
      <c r="U30" s="153">
        <v>134016</v>
      </c>
      <c r="V30" s="154">
        <v>0.699833417755892</v>
      </c>
      <c r="W30" s="154">
        <v>0.675187969924812</v>
      </c>
      <c r="X30" s="155">
        <v>0.711632299700929</v>
      </c>
      <c r="Y30" s="155">
        <v>0.750948351327692</v>
      </c>
      <c r="Z30" s="173">
        <v>-0.0364443297761167</v>
      </c>
      <c r="AA30" s="151">
        <v>45272</v>
      </c>
      <c r="AB30" s="151">
        <v>32799</v>
      </c>
      <c r="AC30" s="151">
        <v>44087</v>
      </c>
      <c r="AD30" s="151">
        <v>31443</v>
      </c>
      <c r="AE30" s="155">
        <v>0.724487541968546</v>
      </c>
      <c r="AF30" s="155">
        <v>0.713203438655386</v>
      </c>
      <c r="AG30" s="173">
        <v>0.0112841033131598</v>
      </c>
      <c r="AH30" s="159"/>
      <c r="AI30" s="161"/>
    </row>
    <row r="31" spans="1:35">
      <c r="A31" s="175" t="s">
        <v>24</v>
      </c>
      <c r="B31" s="171" t="s">
        <v>1740</v>
      </c>
      <c r="C31" s="171" t="s">
        <v>44</v>
      </c>
      <c r="D31" s="150">
        <v>5825</v>
      </c>
      <c r="E31" s="150">
        <v>5796</v>
      </c>
      <c r="F31" s="150">
        <v>4824</v>
      </c>
      <c r="G31" s="151">
        <v>4977</v>
      </c>
      <c r="H31" s="151">
        <v>4927</v>
      </c>
      <c r="I31" s="151">
        <v>4209</v>
      </c>
      <c r="J31" s="151">
        <v>5119</v>
      </c>
      <c r="K31" s="151">
        <v>5079</v>
      </c>
      <c r="L31" s="151">
        <v>4208</v>
      </c>
      <c r="M31" s="154">
        <v>0.984024734186936</v>
      </c>
      <c r="N31" s="153">
        <v>148633</v>
      </c>
      <c r="O31" s="172">
        <v>0.9</v>
      </c>
      <c r="P31" s="154">
        <v>0.995021459227468</v>
      </c>
      <c r="Q31" s="154">
        <v>0.989953787422142</v>
      </c>
      <c r="R31" s="154">
        <v>0.992185973823012</v>
      </c>
      <c r="S31" s="173">
        <v>0.00506767180532586</v>
      </c>
      <c r="T31" s="153">
        <v>151046</v>
      </c>
      <c r="U31" s="153">
        <v>123445</v>
      </c>
      <c r="V31" s="154">
        <v>0.817267587357494</v>
      </c>
      <c r="W31" s="154">
        <v>0.828154506437768</v>
      </c>
      <c r="X31" s="155">
        <v>0.845690174804099</v>
      </c>
      <c r="Y31" s="155">
        <v>0.822035553819105</v>
      </c>
      <c r="Z31" s="173">
        <v>-0.0175356683663306</v>
      </c>
      <c r="AA31" s="151">
        <v>35225</v>
      </c>
      <c r="AB31" s="151">
        <v>29830</v>
      </c>
      <c r="AC31" s="151">
        <v>34258</v>
      </c>
      <c r="AD31" s="151">
        <v>28984</v>
      </c>
      <c r="AE31" s="155">
        <v>0.846841731724627</v>
      </c>
      <c r="AF31" s="155">
        <v>0.846050557534007</v>
      </c>
      <c r="AG31" s="173">
        <v>0.000791174190620691</v>
      </c>
      <c r="AH31" s="159"/>
      <c r="AI31" s="161"/>
    </row>
    <row r="32" spans="1:35">
      <c r="A32" s="175" t="s">
        <v>24</v>
      </c>
      <c r="B32" s="171" t="s">
        <v>1740</v>
      </c>
      <c r="C32" s="171" t="s">
        <v>46</v>
      </c>
      <c r="D32" s="150">
        <v>4309</v>
      </c>
      <c r="E32" s="150">
        <v>4167</v>
      </c>
      <c r="F32" s="150">
        <v>3605</v>
      </c>
      <c r="G32" s="151">
        <v>3768</v>
      </c>
      <c r="H32" s="151">
        <v>3602</v>
      </c>
      <c r="I32" s="151">
        <v>3320</v>
      </c>
      <c r="J32" s="151">
        <v>4000</v>
      </c>
      <c r="K32" s="151">
        <v>3889</v>
      </c>
      <c r="L32" s="151">
        <v>3531</v>
      </c>
      <c r="M32" s="154">
        <v>0.955816145828745</v>
      </c>
      <c r="N32" s="153">
        <v>108488</v>
      </c>
      <c r="O32" s="172">
        <v>0.9</v>
      </c>
      <c r="P32" s="154">
        <v>0.967045718264098</v>
      </c>
      <c r="Q32" s="154">
        <v>0.955944798301486</v>
      </c>
      <c r="R32" s="154">
        <v>0.97225</v>
      </c>
      <c r="S32" s="173">
        <v>0.0111009199626122</v>
      </c>
      <c r="T32" s="153">
        <v>113503</v>
      </c>
      <c r="U32" s="153">
        <v>100242</v>
      </c>
      <c r="V32" s="154">
        <v>0.883166083715849</v>
      </c>
      <c r="W32" s="154">
        <v>0.836621025760037</v>
      </c>
      <c r="X32" s="155">
        <v>0.881104033970276</v>
      </c>
      <c r="Y32" s="155">
        <v>0.88275</v>
      </c>
      <c r="Z32" s="173">
        <v>-0.0444830082102389</v>
      </c>
      <c r="AA32" s="151">
        <v>26496</v>
      </c>
      <c r="AB32" s="151">
        <v>23302</v>
      </c>
      <c r="AC32" s="151">
        <v>25878</v>
      </c>
      <c r="AD32" s="151">
        <v>22956</v>
      </c>
      <c r="AE32" s="155">
        <v>0.879453502415459</v>
      </c>
      <c r="AF32" s="155">
        <v>0.887085555297936</v>
      </c>
      <c r="AG32" s="173">
        <v>-0.00763205288247748</v>
      </c>
      <c r="AH32" s="159"/>
      <c r="AI32" s="161"/>
    </row>
    <row r="33" spans="1:35">
      <c r="A33" s="175" t="s">
        <v>24</v>
      </c>
      <c r="B33" s="171" t="s">
        <v>1740</v>
      </c>
      <c r="C33" s="171" t="s">
        <v>47</v>
      </c>
      <c r="D33" s="150">
        <v>3090</v>
      </c>
      <c r="E33" s="150">
        <v>3033</v>
      </c>
      <c r="F33" s="150">
        <v>2701</v>
      </c>
      <c r="G33" s="151">
        <v>2691</v>
      </c>
      <c r="H33" s="151">
        <v>2623</v>
      </c>
      <c r="I33" s="151">
        <v>2377</v>
      </c>
      <c r="J33" s="151">
        <v>2809</v>
      </c>
      <c r="K33" s="151">
        <v>2747</v>
      </c>
      <c r="L33" s="151">
        <v>2480</v>
      </c>
      <c r="M33" s="154">
        <v>0.972226162078525</v>
      </c>
      <c r="N33" s="153">
        <v>75401</v>
      </c>
      <c r="O33" s="172">
        <v>0.9</v>
      </c>
      <c r="P33" s="154">
        <v>0.981553398058252</v>
      </c>
      <c r="Q33" s="154">
        <v>0.974730583426236</v>
      </c>
      <c r="R33" s="154">
        <v>0.977928088287647</v>
      </c>
      <c r="S33" s="173">
        <v>0.00682281463201684</v>
      </c>
      <c r="T33" s="153">
        <v>77555</v>
      </c>
      <c r="U33" s="153">
        <v>69427</v>
      </c>
      <c r="V33" s="154">
        <v>0.895196956998259</v>
      </c>
      <c r="W33" s="154">
        <v>0.87411003236246</v>
      </c>
      <c r="X33" s="155">
        <v>0.88331475287997</v>
      </c>
      <c r="Y33" s="155">
        <v>0.882876468494126</v>
      </c>
      <c r="Z33" s="173">
        <v>-0.00920472051751076</v>
      </c>
      <c r="AA33" s="151">
        <v>18627</v>
      </c>
      <c r="AB33" s="151">
        <v>16594</v>
      </c>
      <c r="AC33" s="151">
        <v>17771</v>
      </c>
      <c r="AD33" s="151">
        <v>15969</v>
      </c>
      <c r="AE33" s="155">
        <v>0.890857357599184</v>
      </c>
      <c r="AF33" s="155">
        <v>0.898598840808058</v>
      </c>
      <c r="AG33" s="173">
        <v>-0.00774148320887413</v>
      </c>
      <c r="AH33" s="159"/>
      <c r="AI33" s="161"/>
    </row>
    <row r="34" spans="1:35">
      <c r="A34" s="175" t="s">
        <v>24</v>
      </c>
      <c r="B34" s="171" t="s">
        <v>1740</v>
      </c>
      <c r="C34" s="171" t="s">
        <v>48</v>
      </c>
      <c r="D34" s="150">
        <v>6263</v>
      </c>
      <c r="E34" s="150">
        <v>6112</v>
      </c>
      <c r="F34" s="150">
        <v>5475</v>
      </c>
      <c r="G34" s="151">
        <v>6012</v>
      </c>
      <c r="H34" s="151">
        <v>5905</v>
      </c>
      <c r="I34" s="151">
        <v>5455</v>
      </c>
      <c r="J34" s="151">
        <v>8234</v>
      </c>
      <c r="K34" s="151">
        <v>8128</v>
      </c>
      <c r="L34" s="151">
        <v>7884</v>
      </c>
      <c r="M34" s="154">
        <v>0.964394864421597</v>
      </c>
      <c r="N34" s="153">
        <v>133479</v>
      </c>
      <c r="O34" s="172">
        <v>0.9</v>
      </c>
      <c r="P34" s="154">
        <v>0.975890148491138</v>
      </c>
      <c r="Q34" s="154">
        <v>0.982202262142382</v>
      </c>
      <c r="R34" s="154">
        <v>0.987126548457615</v>
      </c>
      <c r="S34" s="173">
        <v>-0.00631211365124351</v>
      </c>
      <c r="T34" s="153">
        <v>138407</v>
      </c>
      <c r="U34" s="153">
        <v>124923</v>
      </c>
      <c r="V34" s="154">
        <v>0.902577181789938</v>
      </c>
      <c r="W34" s="154">
        <v>0.874181702059716</v>
      </c>
      <c r="X34" s="155">
        <v>0.907351962741184</v>
      </c>
      <c r="Y34" s="155">
        <v>0.957493320378917</v>
      </c>
      <c r="Z34" s="173">
        <v>-0.0331702606814686</v>
      </c>
      <c r="AA34" s="151">
        <v>44671</v>
      </c>
      <c r="AB34" s="151">
        <v>41274</v>
      </c>
      <c r="AC34" s="151">
        <v>35408</v>
      </c>
      <c r="AD34" s="151">
        <v>32832</v>
      </c>
      <c r="AE34" s="155">
        <v>0.923955138680576</v>
      </c>
      <c r="AF34" s="155">
        <v>0.92724807953005</v>
      </c>
      <c r="AG34" s="173">
        <v>-0.00329294084947396</v>
      </c>
      <c r="AH34" s="159"/>
      <c r="AI34" s="161"/>
    </row>
    <row r="35" spans="1:35">
      <c r="A35" s="175" t="s">
        <v>24</v>
      </c>
      <c r="B35" s="171" t="s">
        <v>1745</v>
      </c>
      <c r="C35" s="171" t="s">
        <v>1746</v>
      </c>
      <c r="D35" s="150">
        <v>0</v>
      </c>
      <c r="E35" s="150">
        <v>0</v>
      </c>
      <c r="F35" s="150">
        <v>0</v>
      </c>
      <c r="G35" s="151">
        <v>0</v>
      </c>
      <c r="H35" s="151">
        <v>0</v>
      </c>
      <c r="I35" s="151">
        <v>0</v>
      </c>
      <c r="J35" s="151">
        <v>0</v>
      </c>
      <c r="K35" s="151">
        <v>0</v>
      </c>
      <c r="L35" s="151">
        <v>0</v>
      </c>
      <c r="M35" s="154">
        <v>0</v>
      </c>
      <c r="N35" s="153">
        <v>0</v>
      </c>
      <c r="O35" s="172">
        <v>0.9</v>
      </c>
      <c r="P35" s="154">
        <v>0</v>
      </c>
      <c r="Q35" s="154">
        <v>0</v>
      </c>
      <c r="R35" s="154">
        <v>0</v>
      </c>
      <c r="S35" s="173">
        <v>0</v>
      </c>
      <c r="T35" s="153">
        <v>0</v>
      </c>
      <c r="U35" s="153">
        <v>0</v>
      </c>
      <c r="V35" s="154">
        <v>0</v>
      </c>
      <c r="W35" s="154">
        <v>0</v>
      </c>
      <c r="X35" s="155">
        <v>0</v>
      </c>
      <c r="Y35" s="155">
        <v>0</v>
      </c>
      <c r="Z35" s="173">
        <v>0</v>
      </c>
      <c r="AA35" s="151">
        <v>0</v>
      </c>
      <c r="AB35" s="151">
        <v>0</v>
      </c>
      <c r="AC35" s="151">
        <v>0</v>
      </c>
      <c r="AD35" s="151">
        <v>0</v>
      </c>
      <c r="AE35" s="155">
        <v>0</v>
      </c>
      <c r="AF35" s="155">
        <v>0</v>
      </c>
      <c r="AG35" s="173">
        <v>0</v>
      </c>
      <c r="AH35" s="159"/>
      <c r="AI35" s="161"/>
    </row>
    <row r="36" spans="1:35">
      <c r="A36" s="175" t="s">
        <v>24</v>
      </c>
      <c r="B36" s="171" t="s">
        <v>1745</v>
      </c>
      <c r="C36" s="171" t="s">
        <v>1747</v>
      </c>
      <c r="D36" s="150">
        <v>0</v>
      </c>
      <c r="E36" s="150">
        <v>0</v>
      </c>
      <c r="F36" s="150">
        <v>0</v>
      </c>
      <c r="G36" s="151">
        <v>0</v>
      </c>
      <c r="H36" s="151">
        <v>0</v>
      </c>
      <c r="I36" s="151">
        <v>0</v>
      </c>
      <c r="J36" s="151">
        <v>0</v>
      </c>
      <c r="K36" s="151">
        <v>0</v>
      </c>
      <c r="L36" s="151">
        <v>0</v>
      </c>
      <c r="M36" s="154">
        <v>0</v>
      </c>
      <c r="N36" s="153">
        <v>0</v>
      </c>
      <c r="O36" s="172">
        <v>0.9</v>
      </c>
      <c r="P36" s="154">
        <v>0</v>
      </c>
      <c r="Q36" s="154">
        <v>0</v>
      </c>
      <c r="R36" s="154">
        <v>0</v>
      </c>
      <c r="S36" s="173">
        <v>0</v>
      </c>
      <c r="T36" s="153">
        <v>0</v>
      </c>
      <c r="U36" s="153">
        <v>0</v>
      </c>
      <c r="V36" s="154">
        <v>0</v>
      </c>
      <c r="W36" s="154">
        <v>0</v>
      </c>
      <c r="X36" s="155">
        <v>0</v>
      </c>
      <c r="Y36" s="155">
        <v>0</v>
      </c>
      <c r="Z36" s="173">
        <v>0</v>
      </c>
      <c r="AA36" s="151">
        <v>0</v>
      </c>
      <c r="AB36" s="151">
        <v>0</v>
      </c>
      <c r="AC36" s="151">
        <v>0</v>
      </c>
      <c r="AD36" s="151">
        <v>0</v>
      </c>
      <c r="AE36" s="155">
        <v>0</v>
      </c>
      <c r="AF36" s="155">
        <v>0</v>
      </c>
      <c r="AG36" s="173">
        <v>0</v>
      </c>
      <c r="AH36" s="159"/>
      <c r="AI36" s="161"/>
    </row>
    <row r="37" spans="1:35">
      <c r="A37" s="175" t="s">
        <v>24</v>
      </c>
      <c r="B37" s="171" t="s">
        <v>1745</v>
      </c>
      <c r="C37" s="171" t="s">
        <v>1748</v>
      </c>
      <c r="D37" s="150">
        <v>0</v>
      </c>
      <c r="E37" s="150">
        <v>0</v>
      </c>
      <c r="F37" s="150">
        <v>0</v>
      </c>
      <c r="G37" s="151">
        <v>0</v>
      </c>
      <c r="H37" s="151">
        <v>0</v>
      </c>
      <c r="I37" s="151">
        <v>0</v>
      </c>
      <c r="J37" s="151">
        <v>0</v>
      </c>
      <c r="K37" s="151">
        <v>0</v>
      </c>
      <c r="L37" s="151">
        <v>0</v>
      </c>
      <c r="M37" s="154">
        <v>0</v>
      </c>
      <c r="N37" s="153">
        <v>0</v>
      </c>
      <c r="O37" s="172">
        <v>0.9</v>
      </c>
      <c r="P37" s="154">
        <v>0</v>
      </c>
      <c r="Q37" s="154">
        <v>0</v>
      </c>
      <c r="R37" s="154">
        <v>0</v>
      </c>
      <c r="S37" s="173">
        <v>0</v>
      </c>
      <c r="T37" s="153">
        <v>0</v>
      </c>
      <c r="U37" s="153">
        <v>0</v>
      </c>
      <c r="V37" s="154">
        <v>0</v>
      </c>
      <c r="W37" s="154">
        <v>0</v>
      </c>
      <c r="X37" s="155">
        <v>0</v>
      </c>
      <c r="Y37" s="155">
        <v>0</v>
      </c>
      <c r="Z37" s="173">
        <v>0</v>
      </c>
      <c r="AA37" s="151">
        <v>0</v>
      </c>
      <c r="AB37" s="151">
        <v>0</v>
      </c>
      <c r="AC37" s="151">
        <v>0</v>
      </c>
      <c r="AD37" s="151">
        <v>0</v>
      </c>
      <c r="AE37" s="155">
        <v>0</v>
      </c>
      <c r="AF37" s="155">
        <v>0</v>
      </c>
      <c r="AG37" s="173">
        <v>0</v>
      </c>
      <c r="AH37" s="159"/>
      <c r="AI37" s="161"/>
    </row>
    <row r="38" spans="1:35">
      <c r="A38" s="175" t="s">
        <v>24</v>
      </c>
      <c r="B38" s="171" t="s">
        <v>1745</v>
      </c>
      <c r="C38" s="171" t="s">
        <v>1749</v>
      </c>
      <c r="D38" s="150">
        <v>0</v>
      </c>
      <c r="E38" s="150">
        <v>0</v>
      </c>
      <c r="F38" s="150">
        <v>0</v>
      </c>
      <c r="G38" s="151">
        <v>0</v>
      </c>
      <c r="H38" s="151">
        <v>0</v>
      </c>
      <c r="I38" s="151">
        <v>0</v>
      </c>
      <c r="J38" s="151">
        <v>0</v>
      </c>
      <c r="K38" s="151">
        <v>0</v>
      </c>
      <c r="L38" s="151">
        <v>0</v>
      </c>
      <c r="M38" s="154">
        <v>0</v>
      </c>
      <c r="N38" s="153">
        <v>0</v>
      </c>
      <c r="O38" s="172">
        <v>0.9</v>
      </c>
      <c r="P38" s="154">
        <v>0</v>
      </c>
      <c r="Q38" s="154">
        <v>0</v>
      </c>
      <c r="R38" s="154">
        <v>0</v>
      </c>
      <c r="S38" s="173">
        <v>0</v>
      </c>
      <c r="T38" s="153">
        <v>0</v>
      </c>
      <c r="U38" s="153">
        <v>0</v>
      </c>
      <c r="V38" s="154">
        <v>0</v>
      </c>
      <c r="W38" s="154">
        <v>0</v>
      </c>
      <c r="X38" s="155">
        <v>0</v>
      </c>
      <c r="Y38" s="155">
        <v>0</v>
      </c>
      <c r="Z38" s="173">
        <v>0</v>
      </c>
      <c r="AA38" s="151">
        <v>0</v>
      </c>
      <c r="AB38" s="151">
        <v>0</v>
      </c>
      <c r="AC38" s="151">
        <v>0</v>
      </c>
      <c r="AD38" s="151">
        <v>0</v>
      </c>
      <c r="AE38" s="155">
        <v>0</v>
      </c>
      <c r="AF38" s="155">
        <v>0</v>
      </c>
      <c r="AG38" s="173">
        <v>0</v>
      </c>
      <c r="AH38" s="159"/>
      <c r="AI38" s="161"/>
    </row>
    <row r="39" spans="1:35">
      <c r="A39" s="175" t="s">
        <v>24</v>
      </c>
      <c r="B39" s="171" t="s">
        <v>1745</v>
      </c>
      <c r="C39" s="171" t="s">
        <v>52</v>
      </c>
      <c r="D39" s="150">
        <v>4118</v>
      </c>
      <c r="E39" s="150">
        <v>3491</v>
      </c>
      <c r="F39" s="150">
        <v>3097</v>
      </c>
      <c r="G39" s="151">
        <v>3355</v>
      </c>
      <c r="H39" s="151">
        <v>3019</v>
      </c>
      <c r="I39" s="151">
        <v>2818</v>
      </c>
      <c r="J39" s="151">
        <v>3580</v>
      </c>
      <c r="K39" s="151">
        <v>3322</v>
      </c>
      <c r="L39" s="151">
        <v>3096</v>
      </c>
      <c r="M39" s="154">
        <v>0.877577250575698</v>
      </c>
      <c r="N39" s="153">
        <v>98322</v>
      </c>
      <c r="O39" s="172">
        <v>0.9</v>
      </c>
      <c r="P39" s="154">
        <v>0.847741622146673</v>
      </c>
      <c r="Q39" s="154">
        <v>0.899850968703428</v>
      </c>
      <c r="R39" s="154">
        <v>0.927932960893855</v>
      </c>
      <c r="S39" s="173">
        <v>-0.0521093465567546</v>
      </c>
      <c r="T39" s="153">
        <v>112038</v>
      </c>
      <c r="U39" s="153">
        <v>88687</v>
      </c>
      <c r="V39" s="154">
        <v>0.791579642621253</v>
      </c>
      <c r="W39" s="154">
        <v>0.752064108790675</v>
      </c>
      <c r="X39" s="155">
        <v>0.839940387481371</v>
      </c>
      <c r="Y39" s="155">
        <v>0.864804469273743</v>
      </c>
      <c r="Z39" s="173">
        <v>-0.087876278690696</v>
      </c>
      <c r="AA39" s="151">
        <v>25732</v>
      </c>
      <c r="AB39" s="151">
        <v>20851</v>
      </c>
      <c r="AC39" s="151">
        <v>28466</v>
      </c>
      <c r="AD39" s="151">
        <v>23025</v>
      </c>
      <c r="AE39" s="155">
        <v>0.810314005907042</v>
      </c>
      <c r="AF39" s="155">
        <v>0.808859692264456</v>
      </c>
      <c r="AG39" s="173">
        <v>0.00145431364258597</v>
      </c>
      <c r="AH39" s="159"/>
      <c r="AI39" s="161"/>
    </row>
    <row r="40" spans="1:35">
      <c r="A40" s="175" t="s">
        <v>24</v>
      </c>
      <c r="B40" s="171" t="s">
        <v>1745</v>
      </c>
      <c r="C40" s="171" t="s">
        <v>49</v>
      </c>
      <c r="D40" s="150">
        <v>3386</v>
      </c>
      <c r="E40" s="150">
        <v>3317</v>
      </c>
      <c r="F40" s="150">
        <v>2685</v>
      </c>
      <c r="G40" s="151">
        <v>2927</v>
      </c>
      <c r="H40" s="151">
        <v>2878</v>
      </c>
      <c r="I40" s="151">
        <v>2427</v>
      </c>
      <c r="J40" s="151">
        <v>3060</v>
      </c>
      <c r="K40" s="151">
        <v>2946</v>
      </c>
      <c r="L40" s="151">
        <v>2558</v>
      </c>
      <c r="M40" s="154">
        <v>0.965721737158408</v>
      </c>
      <c r="N40" s="153">
        <v>85167</v>
      </c>
      <c r="O40" s="172">
        <v>0.9</v>
      </c>
      <c r="P40" s="154">
        <v>0.979621972829297</v>
      </c>
      <c r="Q40" s="154">
        <v>0.983259309873591</v>
      </c>
      <c r="R40" s="154">
        <v>0.962745098039216</v>
      </c>
      <c r="S40" s="173">
        <v>-0.00363733704429359</v>
      </c>
      <c r="T40" s="153">
        <v>88190</v>
      </c>
      <c r="U40" s="153">
        <v>73236</v>
      </c>
      <c r="V40" s="154">
        <v>0.830434289601996</v>
      </c>
      <c r="W40" s="154">
        <v>0.792971057294743</v>
      </c>
      <c r="X40" s="155">
        <v>0.82917663136317</v>
      </c>
      <c r="Y40" s="155">
        <v>0.835947712418301</v>
      </c>
      <c r="Z40" s="173">
        <v>-0.0362055740684274</v>
      </c>
      <c r="AA40" s="151">
        <v>20641</v>
      </c>
      <c r="AB40" s="151">
        <v>17122</v>
      </c>
      <c r="AC40" s="151">
        <v>20339</v>
      </c>
      <c r="AD40" s="151">
        <v>17100</v>
      </c>
      <c r="AE40" s="155">
        <v>0.829514073930527</v>
      </c>
      <c r="AF40" s="155">
        <v>0.840749299375584</v>
      </c>
      <c r="AG40" s="173">
        <v>-0.0112352254450572</v>
      </c>
      <c r="AH40" s="159"/>
      <c r="AI40" s="161"/>
    </row>
    <row r="41" spans="1:35">
      <c r="A41" s="175" t="s">
        <v>24</v>
      </c>
      <c r="B41" s="171" t="s">
        <v>1745</v>
      </c>
      <c r="C41" s="171" t="s">
        <v>54</v>
      </c>
      <c r="D41" s="150">
        <v>5579</v>
      </c>
      <c r="E41" s="150">
        <v>5210</v>
      </c>
      <c r="F41" s="150">
        <v>4857</v>
      </c>
      <c r="G41" s="151">
        <v>4846</v>
      </c>
      <c r="H41" s="151">
        <v>4606</v>
      </c>
      <c r="I41" s="151">
        <v>4313</v>
      </c>
      <c r="J41" s="151">
        <v>5381</v>
      </c>
      <c r="K41" s="151">
        <v>5096</v>
      </c>
      <c r="L41" s="151">
        <v>4848</v>
      </c>
      <c r="M41" s="154">
        <v>0.900555464059529</v>
      </c>
      <c r="N41" s="153">
        <v>120298</v>
      </c>
      <c r="O41" s="172">
        <v>0.9</v>
      </c>
      <c r="P41" s="154">
        <v>0.933859114536655</v>
      </c>
      <c r="Q41" s="154">
        <v>0.950474618241849</v>
      </c>
      <c r="R41" s="154">
        <v>0.947035866939231</v>
      </c>
      <c r="S41" s="173">
        <v>-0.0166155037051937</v>
      </c>
      <c r="T41" s="153">
        <v>133582</v>
      </c>
      <c r="U41" s="153">
        <v>113388</v>
      </c>
      <c r="V41" s="154">
        <v>0.848826937761076</v>
      </c>
      <c r="W41" s="154">
        <v>0.870586126545976</v>
      </c>
      <c r="X41" s="155">
        <v>0.89001238134544</v>
      </c>
      <c r="Y41" s="155">
        <v>0.900947779223193</v>
      </c>
      <c r="Z41" s="173">
        <v>-0.0194262547994636</v>
      </c>
      <c r="AA41" s="151">
        <v>35392</v>
      </c>
      <c r="AB41" s="151">
        <v>31371</v>
      </c>
      <c r="AC41" s="151">
        <v>32732</v>
      </c>
      <c r="AD41" s="151">
        <v>28400</v>
      </c>
      <c r="AE41" s="155">
        <v>0.886386754068716</v>
      </c>
      <c r="AF41" s="155">
        <v>0.867652450201638</v>
      </c>
      <c r="AG41" s="173">
        <v>0.0187343038670786</v>
      </c>
      <c r="AH41" s="159"/>
      <c r="AI41" s="161"/>
    </row>
    <row r="42" spans="1:35">
      <c r="A42" s="175" t="s">
        <v>24</v>
      </c>
      <c r="B42" s="171" t="s">
        <v>1745</v>
      </c>
      <c r="C42" s="171" t="s">
        <v>50</v>
      </c>
      <c r="D42" s="150">
        <v>5729</v>
      </c>
      <c r="E42" s="150">
        <v>5686</v>
      </c>
      <c r="F42" s="150">
        <v>4109</v>
      </c>
      <c r="G42" s="151">
        <v>5433</v>
      </c>
      <c r="H42" s="151">
        <v>5357</v>
      </c>
      <c r="I42" s="151">
        <v>4202</v>
      </c>
      <c r="J42" s="151">
        <v>5447</v>
      </c>
      <c r="K42" s="151">
        <v>5418</v>
      </c>
      <c r="L42" s="151">
        <v>4980</v>
      </c>
      <c r="M42" s="154">
        <v>0.983670180188892</v>
      </c>
      <c r="N42" s="153">
        <v>152582</v>
      </c>
      <c r="O42" s="172">
        <v>0.9</v>
      </c>
      <c r="P42" s="154">
        <v>0.992494327107698</v>
      </c>
      <c r="Q42" s="154">
        <v>0.986011411743052</v>
      </c>
      <c r="R42" s="154">
        <v>0.994675968422985</v>
      </c>
      <c r="S42" s="173">
        <v>0.00648291536464596</v>
      </c>
      <c r="T42" s="153">
        <v>155115</v>
      </c>
      <c r="U42" s="153">
        <v>130006</v>
      </c>
      <c r="V42" s="154">
        <v>0.838126551268414</v>
      </c>
      <c r="W42" s="154">
        <v>0.717228137545819</v>
      </c>
      <c r="X42" s="155">
        <v>0.773421682311798</v>
      </c>
      <c r="Y42" s="155">
        <v>0.914264732880485</v>
      </c>
      <c r="Z42" s="173">
        <v>-0.0561935447659788</v>
      </c>
      <c r="AA42" s="151">
        <v>37221</v>
      </c>
      <c r="AB42" s="151">
        <v>32126</v>
      </c>
      <c r="AC42" s="151">
        <v>35705</v>
      </c>
      <c r="AD42" s="151">
        <v>30542</v>
      </c>
      <c r="AE42" s="155">
        <v>0.863114908250719</v>
      </c>
      <c r="AF42" s="155">
        <v>0.855398403584932</v>
      </c>
      <c r="AG42" s="173">
        <v>0.00771650466578655</v>
      </c>
      <c r="AH42" s="159"/>
      <c r="AI42" s="161"/>
    </row>
    <row r="43" spans="1:35">
      <c r="A43" s="175" t="s">
        <v>24</v>
      </c>
      <c r="B43" s="171" t="s">
        <v>1745</v>
      </c>
      <c r="C43" s="171" t="s">
        <v>53</v>
      </c>
      <c r="D43" s="150">
        <v>5848</v>
      </c>
      <c r="E43" s="150">
        <v>5816</v>
      </c>
      <c r="F43" s="150">
        <v>5023</v>
      </c>
      <c r="G43" s="151">
        <v>5389</v>
      </c>
      <c r="H43" s="151">
        <v>5361</v>
      </c>
      <c r="I43" s="151">
        <v>4745</v>
      </c>
      <c r="J43" s="151">
        <v>5407</v>
      </c>
      <c r="K43" s="151">
        <v>5372</v>
      </c>
      <c r="L43" s="151">
        <v>4916</v>
      </c>
      <c r="M43" s="154">
        <v>0.994026412196442</v>
      </c>
      <c r="N43" s="153">
        <v>157917</v>
      </c>
      <c r="O43" s="172">
        <v>0.9</v>
      </c>
      <c r="P43" s="154">
        <v>0.99452804377565</v>
      </c>
      <c r="Q43" s="154">
        <v>0.994804230840601</v>
      </c>
      <c r="R43" s="154">
        <v>0.993526909561679</v>
      </c>
      <c r="S43" s="173">
        <v>-0.000276187064951472</v>
      </c>
      <c r="T43" s="153">
        <v>158866</v>
      </c>
      <c r="U43" s="153">
        <v>140050</v>
      </c>
      <c r="V43" s="154">
        <v>0.881560560472348</v>
      </c>
      <c r="W43" s="154">
        <v>0.858926128590971</v>
      </c>
      <c r="X43" s="155">
        <v>0.880497309333828</v>
      </c>
      <c r="Y43" s="155">
        <v>0.909191788422415</v>
      </c>
      <c r="Z43" s="173">
        <v>-0.0215711807428569</v>
      </c>
      <c r="AA43" s="151">
        <v>36977</v>
      </c>
      <c r="AB43" s="151">
        <v>33041</v>
      </c>
      <c r="AC43" s="151">
        <v>36617</v>
      </c>
      <c r="AD43" s="151">
        <v>32253</v>
      </c>
      <c r="AE43" s="155">
        <v>0.893555453389945</v>
      </c>
      <c r="AF43" s="155">
        <v>0.880820383974657</v>
      </c>
      <c r="AG43" s="173">
        <v>0.0127350694152886</v>
      </c>
      <c r="AH43" s="159"/>
      <c r="AI43" s="161"/>
    </row>
    <row r="44" spans="1:35">
      <c r="A44" s="175" t="s">
        <v>24</v>
      </c>
      <c r="B44" s="171" t="s">
        <v>1745</v>
      </c>
      <c r="C44" s="171" t="s">
        <v>51</v>
      </c>
      <c r="D44" s="150">
        <v>3759</v>
      </c>
      <c r="E44" s="150">
        <v>3667</v>
      </c>
      <c r="F44" s="150">
        <v>3270</v>
      </c>
      <c r="G44" s="151">
        <v>3305</v>
      </c>
      <c r="H44" s="151">
        <v>3265</v>
      </c>
      <c r="I44" s="151">
        <v>2877</v>
      </c>
      <c r="J44" s="151">
        <v>3521</v>
      </c>
      <c r="K44" s="151">
        <v>3461</v>
      </c>
      <c r="L44" s="151">
        <v>3036</v>
      </c>
      <c r="M44" s="154">
        <v>0.984447357848216</v>
      </c>
      <c r="N44" s="153">
        <v>93111</v>
      </c>
      <c r="O44" s="172">
        <v>0.9</v>
      </c>
      <c r="P44" s="154">
        <v>0.975525405693003</v>
      </c>
      <c r="Q44" s="154">
        <v>0.987897125567322</v>
      </c>
      <c r="R44" s="154">
        <v>0.982959386537915</v>
      </c>
      <c r="S44" s="173">
        <v>-0.0123717198743187</v>
      </c>
      <c r="T44" s="153">
        <v>94582</v>
      </c>
      <c r="U44" s="153">
        <v>84090</v>
      </c>
      <c r="V44" s="154">
        <v>0.889069801865048</v>
      </c>
      <c r="W44" s="154">
        <v>0.869912210694334</v>
      </c>
      <c r="X44" s="155">
        <v>0.870499243570348</v>
      </c>
      <c r="Y44" s="155">
        <v>0.862255041181483</v>
      </c>
      <c r="Z44" s="173">
        <v>-0.000587032876014359</v>
      </c>
      <c r="AA44" s="151">
        <v>21539</v>
      </c>
      <c r="AB44" s="151">
        <v>19047</v>
      </c>
      <c r="AC44" s="151">
        <v>22724</v>
      </c>
      <c r="AD44" s="151">
        <v>20107</v>
      </c>
      <c r="AE44" s="155">
        <v>0.884302892427689</v>
      </c>
      <c r="AF44" s="155">
        <v>0.884835416299947</v>
      </c>
      <c r="AG44" s="173">
        <v>-0.000532523872257884</v>
      </c>
      <c r="AH44" s="159"/>
      <c r="AI44" s="161"/>
    </row>
    <row r="45" spans="1:35">
      <c r="A45" s="175" t="s">
        <v>24</v>
      </c>
      <c r="B45" s="171" t="s">
        <v>1750</v>
      </c>
      <c r="C45" s="171" t="s">
        <v>1751</v>
      </c>
      <c r="D45" s="150">
        <v>4394</v>
      </c>
      <c r="E45" s="150">
        <v>4370</v>
      </c>
      <c r="F45" s="150">
        <v>3751</v>
      </c>
      <c r="G45" s="151">
        <v>4133</v>
      </c>
      <c r="H45" s="151">
        <v>4121</v>
      </c>
      <c r="I45" s="151">
        <v>3690</v>
      </c>
      <c r="J45" s="151">
        <v>4175</v>
      </c>
      <c r="K45" s="151">
        <v>4166</v>
      </c>
      <c r="L45" s="151">
        <v>3737</v>
      </c>
      <c r="M45" s="154">
        <v>0.993002577542512</v>
      </c>
      <c r="N45" s="153">
        <v>114805</v>
      </c>
      <c r="O45" s="172">
        <v>0.9</v>
      </c>
      <c r="P45" s="154">
        <v>0.994538006372326</v>
      </c>
      <c r="Q45" s="154">
        <v>0.997096540043552</v>
      </c>
      <c r="R45" s="154">
        <v>0.997844311377245</v>
      </c>
      <c r="S45" s="173">
        <v>-0.00255853367122594</v>
      </c>
      <c r="T45" s="153">
        <v>115614</v>
      </c>
      <c r="U45" s="153">
        <v>102672</v>
      </c>
      <c r="V45" s="154">
        <v>0.888058539623229</v>
      </c>
      <c r="W45" s="154">
        <v>0.853664087391898</v>
      </c>
      <c r="X45" s="155">
        <v>0.892813936607791</v>
      </c>
      <c r="Y45" s="155">
        <v>0.895089820359281</v>
      </c>
      <c r="Z45" s="173">
        <v>-0.0391498492158929</v>
      </c>
      <c r="AA45" s="151">
        <v>28093</v>
      </c>
      <c r="AB45" s="151">
        <v>25094</v>
      </c>
      <c r="AC45" s="151">
        <v>27405</v>
      </c>
      <c r="AD45" s="151">
        <v>24528</v>
      </c>
      <c r="AE45" s="155">
        <v>0.893247428184957</v>
      </c>
      <c r="AF45" s="155">
        <v>0.895019157088123</v>
      </c>
      <c r="AG45" s="173">
        <v>-0.00177172890316557</v>
      </c>
      <c r="AH45" s="159"/>
      <c r="AI45" s="161"/>
    </row>
    <row r="46" spans="1:35">
      <c r="A46" s="175" t="s">
        <v>24</v>
      </c>
      <c r="B46" s="171" t="s">
        <v>1750</v>
      </c>
      <c r="C46" s="171" t="s">
        <v>1752</v>
      </c>
      <c r="D46" s="150">
        <v>0</v>
      </c>
      <c r="E46" s="150">
        <v>0</v>
      </c>
      <c r="F46" s="150">
        <v>0</v>
      </c>
      <c r="G46" s="151">
        <v>0</v>
      </c>
      <c r="H46" s="151">
        <v>0</v>
      </c>
      <c r="I46" s="151">
        <v>0</v>
      </c>
      <c r="J46" s="151">
        <v>0</v>
      </c>
      <c r="K46" s="151">
        <v>0</v>
      </c>
      <c r="L46" s="151">
        <v>0</v>
      </c>
      <c r="M46" s="154">
        <v>0</v>
      </c>
      <c r="N46" s="153">
        <v>0</v>
      </c>
      <c r="O46" s="172">
        <v>0.9</v>
      </c>
      <c r="P46" s="154">
        <v>0</v>
      </c>
      <c r="Q46" s="154">
        <v>0</v>
      </c>
      <c r="R46" s="154">
        <v>0</v>
      </c>
      <c r="S46" s="173">
        <v>0</v>
      </c>
      <c r="T46" s="153">
        <v>0</v>
      </c>
      <c r="U46" s="153">
        <v>0</v>
      </c>
      <c r="V46" s="154">
        <v>0</v>
      </c>
      <c r="W46" s="154">
        <v>0</v>
      </c>
      <c r="X46" s="155">
        <v>0</v>
      </c>
      <c r="Y46" s="155">
        <v>0</v>
      </c>
      <c r="Z46" s="173">
        <v>0</v>
      </c>
      <c r="AA46" s="151">
        <v>0</v>
      </c>
      <c r="AB46" s="151">
        <v>0</v>
      </c>
      <c r="AC46" s="151">
        <v>0</v>
      </c>
      <c r="AD46" s="151">
        <v>0</v>
      </c>
      <c r="AE46" s="155">
        <v>0</v>
      </c>
      <c r="AF46" s="155">
        <v>0</v>
      </c>
      <c r="AG46" s="173">
        <v>0</v>
      </c>
      <c r="AH46" s="159"/>
      <c r="AI46" s="161"/>
    </row>
    <row r="47" spans="1:35">
      <c r="A47" s="175" t="s">
        <v>24</v>
      </c>
      <c r="B47" s="171" t="s">
        <v>1750</v>
      </c>
      <c r="C47" s="171" t="s">
        <v>1753</v>
      </c>
      <c r="D47" s="150">
        <v>0</v>
      </c>
      <c r="E47" s="150">
        <v>0</v>
      </c>
      <c r="F47" s="150">
        <v>0</v>
      </c>
      <c r="G47" s="151">
        <v>0</v>
      </c>
      <c r="H47" s="151">
        <v>0</v>
      </c>
      <c r="I47" s="151">
        <v>0</v>
      </c>
      <c r="J47" s="151">
        <v>0</v>
      </c>
      <c r="K47" s="151">
        <v>0</v>
      </c>
      <c r="L47" s="151">
        <v>0</v>
      </c>
      <c r="M47" s="154">
        <v>0</v>
      </c>
      <c r="N47" s="153">
        <v>0</v>
      </c>
      <c r="O47" s="172">
        <v>0.9</v>
      </c>
      <c r="P47" s="154">
        <v>0</v>
      </c>
      <c r="Q47" s="154">
        <v>0</v>
      </c>
      <c r="R47" s="154">
        <v>0</v>
      </c>
      <c r="S47" s="173">
        <v>0</v>
      </c>
      <c r="T47" s="153">
        <v>0</v>
      </c>
      <c r="U47" s="153">
        <v>0</v>
      </c>
      <c r="V47" s="154">
        <v>0</v>
      </c>
      <c r="W47" s="154">
        <v>0</v>
      </c>
      <c r="X47" s="155">
        <v>0</v>
      </c>
      <c r="Y47" s="155">
        <v>0</v>
      </c>
      <c r="Z47" s="173">
        <v>0</v>
      </c>
      <c r="AA47" s="151">
        <v>0</v>
      </c>
      <c r="AB47" s="151">
        <v>0</v>
      </c>
      <c r="AC47" s="151">
        <v>0</v>
      </c>
      <c r="AD47" s="151">
        <v>0</v>
      </c>
      <c r="AE47" s="155">
        <v>0</v>
      </c>
      <c r="AF47" s="155">
        <v>0</v>
      </c>
      <c r="AG47" s="173">
        <v>0</v>
      </c>
      <c r="AH47" s="159"/>
      <c r="AI47" s="161"/>
    </row>
    <row r="48" spans="1:35">
      <c r="A48" s="175" t="s">
        <v>24</v>
      </c>
      <c r="B48" s="171" t="s">
        <v>1750</v>
      </c>
      <c r="C48" s="171" t="s">
        <v>1754</v>
      </c>
      <c r="D48" s="150">
        <v>0</v>
      </c>
      <c r="E48" s="150">
        <v>0</v>
      </c>
      <c r="F48" s="150">
        <v>0</v>
      </c>
      <c r="G48" s="151">
        <v>0</v>
      </c>
      <c r="H48" s="151">
        <v>0</v>
      </c>
      <c r="I48" s="151">
        <v>0</v>
      </c>
      <c r="J48" s="151">
        <v>0</v>
      </c>
      <c r="K48" s="151">
        <v>0</v>
      </c>
      <c r="L48" s="151">
        <v>0</v>
      </c>
      <c r="M48" s="154">
        <v>0</v>
      </c>
      <c r="N48" s="153">
        <v>0</v>
      </c>
      <c r="O48" s="172">
        <v>0.9</v>
      </c>
      <c r="P48" s="154">
        <v>0</v>
      </c>
      <c r="Q48" s="154">
        <v>0</v>
      </c>
      <c r="R48" s="154">
        <v>0</v>
      </c>
      <c r="S48" s="173">
        <v>0</v>
      </c>
      <c r="T48" s="153">
        <v>0</v>
      </c>
      <c r="U48" s="153">
        <v>0</v>
      </c>
      <c r="V48" s="154">
        <v>0</v>
      </c>
      <c r="W48" s="154">
        <v>0</v>
      </c>
      <c r="X48" s="155">
        <v>0</v>
      </c>
      <c r="Y48" s="155">
        <v>0</v>
      </c>
      <c r="Z48" s="173">
        <v>0</v>
      </c>
      <c r="AA48" s="151">
        <v>0</v>
      </c>
      <c r="AB48" s="151">
        <v>0</v>
      </c>
      <c r="AC48" s="151">
        <v>0</v>
      </c>
      <c r="AD48" s="151">
        <v>0</v>
      </c>
      <c r="AE48" s="155">
        <v>0</v>
      </c>
      <c r="AF48" s="155">
        <v>0</v>
      </c>
      <c r="AG48" s="173">
        <v>0</v>
      </c>
      <c r="AH48" s="159"/>
      <c r="AI48" s="161"/>
    </row>
    <row r="49" spans="1:35">
      <c r="A49" s="175" t="s">
        <v>24</v>
      </c>
      <c r="B49" s="171" t="s">
        <v>1750</v>
      </c>
      <c r="C49" s="171" t="s">
        <v>1755</v>
      </c>
      <c r="D49" s="150">
        <v>0</v>
      </c>
      <c r="E49" s="150">
        <v>0</v>
      </c>
      <c r="F49" s="150">
        <v>0</v>
      </c>
      <c r="G49" s="151">
        <v>0</v>
      </c>
      <c r="H49" s="151">
        <v>0</v>
      </c>
      <c r="I49" s="151">
        <v>0</v>
      </c>
      <c r="J49" s="151">
        <v>0</v>
      </c>
      <c r="K49" s="151">
        <v>0</v>
      </c>
      <c r="L49" s="151">
        <v>0</v>
      </c>
      <c r="M49" s="154">
        <v>0</v>
      </c>
      <c r="N49" s="153">
        <v>0</v>
      </c>
      <c r="O49" s="172">
        <v>0.9</v>
      </c>
      <c r="P49" s="154">
        <v>0</v>
      </c>
      <c r="Q49" s="154">
        <v>0</v>
      </c>
      <c r="R49" s="154">
        <v>0</v>
      </c>
      <c r="S49" s="173">
        <v>0</v>
      </c>
      <c r="T49" s="153">
        <v>0</v>
      </c>
      <c r="U49" s="153">
        <v>0</v>
      </c>
      <c r="V49" s="154">
        <v>0</v>
      </c>
      <c r="W49" s="154">
        <v>0</v>
      </c>
      <c r="X49" s="155">
        <v>0</v>
      </c>
      <c r="Y49" s="155">
        <v>0</v>
      </c>
      <c r="Z49" s="173">
        <v>0</v>
      </c>
      <c r="AA49" s="151">
        <v>0</v>
      </c>
      <c r="AB49" s="151">
        <v>0</v>
      </c>
      <c r="AC49" s="151">
        <v>0</v>
      </c>
      <c r="AD49" s="151">
        <v>0</v>
      </c>
      <c r="AE49" s="155">
        <v>0</v>
      </c>
      <c r="AF49" s="155">
        <v>0</v>
      </c>
      <c r="AG49" s="173">
        <v>0</v>
      </c>
      <c r="AH49" s="159"/>
      <c r="AI49" s="161"/>
    </row>
    <row r="50" spans="1:35">
      <c r="A50" s="175" t="s">
        <v>24</v>
      </c>
      <c r="B50" s="171" t="s">
        <v>1750</v>
      </c>
      <c r="C50" s="171" t="s">
        <v>1756</v>
      </c>
      <c r="D50" s="150">
        <v>0</v>
      </c>
      <c r="E50" s="150">
        <v>0</v>
      </c>
      <c r="F50" s="150">
        <v>0</v>
      </c>
      <c r="G50" s="151">
        <v>0</v>
      </c>
      <c r="H50" s="151">
        <v>0</v>
      </c>
      <c r="I50" s="151">
        <v>0</v>
      </c>
      <c r="J50" s="151">
        <v>0</v>
      </c>
      <c r="K50" s="151">
        <v>0</v>
      </c>
      <c r="L50" s="151">
        <v>0</v>
      </c>
      <c r="M50" s="154">
        <v>0</v>
      </c>
      <c r="N50" s="153">
        <v>0</v>
      </c>
      <c r="O50" s="172">
        <v>0.9</v>
      </c>
      <c r="P50" s="154">
        <v>0</v>
      </c>
      <c r="Q50" s="154">
        <v>0</v>
      </c>
      <c r="R50" s="154">
        <v>0</v>
      </c>
      <c r="S50" s="173">
        <v>0</v>
      </c>
      <c r="T50" s="153">
        <v>0</v>
      </c>
      <c r="U50" s="153">
        <v>0</v>
      </c>
      <c r="V50" s="154">
        <v>0</v>
      </c>
      <c r="W50" s="154">
        <v>0</v>
      </c>
      <c r="X50" s="155">
        <v>0</v>
      </c>
      <c r="Y50" s="155">
        <v>0</v>
      </c>
      <c r="Z50" s="173">
        <v>0</v>
      </c>
      <c r="AA50" s="151">
        <v>0</v>
      </c>
      <c r="AB50" s="151">
        <v>0</v>
      </c>
      <c r="AC50" s="151">
        <v>0</v>
      </c>
      <c r="AD50" s="151">
        <v>0</v>
      </c>
      <c r="AE50" s="155">
        <v>0</v>
      </c>
      <c r="AF50" s="155">
        <v>0</v>
      </c>
      <c r="AG50" s="173">
        <v>0</v>
      </c>
      <c r="AH50" s="159"/>
      <c r="AI50" s="161"/>
    </row>
    <row r="51" spans="1:35">
      <c r="A51" s="175" t="s">
        <v>24</v>
      </c>
      <c r="B51" s="171" t="s">
        <v>1750</v>
      </c>
      <c r="C51" s="171" t="s">
        <v>56</v>
      </c>
      <c r="D51" s="150">
        <v>0</v>
      </c>
      <c r="E51" s="150">
        <v>0</v>
      </c>
      <c r="F51" s="150">
        <v>0</v>
      </c>
      <c r="G51" s="151">
        <v>0</v>
      </c>
      <c r="H51" s="151">
        <v>0</v>
      </c>
      <c r="I51" s="151">
        <v>0</v>
      </c>
      <c r="J51" s="151">
        <v>0</v>
      </c>
      <c r="K51" s="151">
        <v>0</v>
      </c>
      <c r="L51" s="151">
        <v>0</v>
      </c>
      <c r="M51" s="154">
        <v>0</v>
      </c>
      <c r="N51" s="153">
        <v>0</v>
      </c>
      <c r="O51" s="172">
        <v>0.9</v>
      </c>
      <c r="P51" s="154">
        <v>0</v>
      </c>
      <c r="Q51" s="154">
        <v>0</v>
      </c>
      <c r="R51" s="154">
        <v>0</v>
      </c>
      <c r="S51" s="173">
        <v>0</v>
      </c>
      <c r="T51" s="153">
        <v>0</v>
      </c>
      <c r="U51" s="153">
        <v>0</v>
      </c>
      <c r="V51" s="154">
        <v>0</v>
      </c>
      <c r="W51" s="154">
        <v>0</v>
      </c>
      <c r="X51" s="155">
        <v>0</v>
      </c>
      <c r="Y51" s="155">
        <v>0</v>
      </c>
      <c r="Z51" s="173">
        <v>0</v>
      </c>
      <c r="AA51" s="151">
        <v>0</v>
      </c>
      <c r="AB51" s="151">
        <v>0</v>
      </c>
      <c r="AC51" s="151">
        <v>0</v>
      </c>
      <c r="AD51" s="151">
        <v>0</v>
      </c>
      <c r="AE51" s="155">
        <v>0</v>
      </c>
      <c r="AF51" s="155">
        <v>0</v>
      </c>
      <c r="AG51" s="173">
        <v>0</v>
      </c>
      <c r="AH51" s="159"/>
      <c r="AI51" s="161"/>
    </row>
    <row r="52" spans="1:35">
      <c r="A52" s="175" t="s">
        <v>24</v>
      </c>
      <c r="B52" s="171" t="s">
        <v>1750</v>
      </c>
      <c r="C52" s="171" t="s">
        <v>1757</v>
      </c>
      <c r="D52" s="150">
        <v>8075</v>
      </c>
      <c r="E52" s="150">
        <v>7714</v>
      </c>
      <c r="F52" s="150">
        <v>6413</v>
      </c>
      <c r="G52" s="151">
        <v>7052</v>
      </c>
      <c r="H52" s="151">
        <v>6699</v>
      </c>
      <c r="I52" s="151">
        <v>5715</v>
      </c>
      <c r="J52" s="151">
        <v>7658</v>
      </c>
      <c r="K52" s="151">
        <v>7499</v>
      </c>
      <c r="L52" s="151">
        <v>6651</v>
      </c>
      <c r="M52" s="154">
        <v>0.973957305565254</v>
      </c>
      <c r="N52" s="153">
        <v>192490</v>
      </c>
      <c r="O52" s="172">
        <v>0.9</v>
      </c>
      <c r="P52" s="154">
        <v>0.955294117647059</v>
      </c>
      <c r="Q52" s="154">
        <v>0.949943278502552</v>
      </c>
      <c r="R52" s="154">
        <v>0.979237398798642</v>
      </c>
      <c r="S52" s="173">
        <v>0.0053508391445064</v>
      </c>
      <c r="T52" s="153">
        <v>197637</v>
      </c>
      <c r="U52" s="153">
        <v>161136</v>
      </c>
      <c r="V52" s="154">
        <v>0.815312922175504</v>
      </c>
      <c r="W52" s="154">
        <v>0.794179566563467</v>
      </c>
      <c r="X52" s="155">
        <v>0.810408394781622</v>
      </c>
      <c r="Y52" s="155">
        <v>0.868503525724732</v>
      </c>
      <c r="Z52" s="173">
        <v>-0.0162288282181547</v>
      </c>
      <c r="AA52" s="151">
        <v>50536</v>
      </c>
      <c r="AB52" s="151">
        <v>42963</v>
      </c>
      <c r="AC52" s="151">
        <v>47475</v>
      </c>
      <c r="AD52" s="151">
        <v>40089</v>
      </c>
      <c r="AE52" s="155">
        <v>0.850146430267532</v>
      </c>
      <c r="AF52" s="155">
        <v>0.844423380726698</v>
      </c>
      <c r="AG52" s="173">
        <v>0.00572304954083369</v>
      </c>
      <c r="AH52" s="159"/>
      <c r="AI52" s="161"/>
    </row>
    <row r="53" spans="1:35">
      <c r="A53" s="175" t="s">
        <v>24</v>
      </c>
      <c r="B53" s="171" t="s">
        <v>1750</v>
      </c>
      <c r="C53" s="171" t="s">
        <v>55</v>
      </c>
      <c r="D53" s="150">
        <v>8424</v>
      </c>
      <c r="E53" s="150">
        <v>8025</v>
      </c>
      <c r="F53" s="150">
        <v>6509</v>
      </c>
      <c r="G53" s="151">
        <v>8201</v>
      </c>
      <c r="H53" s="151">
        <v>7848</v>
      </c>
      <c r="I53" s="151">
        <v>6921</v>
      </c>
      <c r="J53" s="151">
        <v>8172</v>
      </c>
      <c r="K53" s="151">
        <v>7893</v>
      </c>
      <c r="L53" s="151">
        <v>6931</v>
      </c>
      <c r="M53" s="154">
        <v>0.965618497212853</v>
      </c>
      <c r="N53" s="153">
        <v>216707</v>
      </c>
      <c r="O53" s="172">
        <v>0.9</v>
      </c>
      <c r="P53" s="154">
        <v>0.952635327635328</v>
      </c>
      <c r="Q53" s="154">
        <v>0.956956468723326</v>
      </c>
      <c r="R53" s="154">
        <v>0.965859030837004</v>
      </c>
      <c r="S53" s="173">
        <v>-0.00432114108799875</v>
      </c>
      <c r="T53" s="153">
        <v>224423</v>
      </c>
      <c r="U53" s="153">
        <v>184662</v>
      </c>
      <c r="V53" s="154">
        <v>0.822830102084011</v>
      </c>
      <c r="W53" s="154">
        <v>0.772673314339981</v>
      </c>
      <c r="X53" s="155">
        <v>0.843921472991099</v>
      </c>
      <c r="Y53" s="155">
        <v>0.848139990210475</v>
      </c>
      <c r="Z53" s="173">
        <v>-0.0712481586511177</v>
      </c>
      <c r="AA53" s="151">
        <v>54972</v>
      </c>
      <c r="AB53" s="151">
        <v>45637</v>
      </c>
      <c r="AC53" s="151">
        <v>53121</v>
      </c>
      <c r="AD53" s="151">
        <v>43930</v>
      </c>
      <c r="AE53" s="155">
        <v>0.830186276649931</v>
      </c>
      <c r="AF53" s="155">
        <v>0.826979913781744</v>
      </c>
      <c r="AG53" s="173">
        <v>0.00320636286818732</v>
      </c>
      <c r="AH53" s="159"/>
      <c r="AI53" s="161"/>
    </row>
    <row r="54" spans="1:35">
      <c r="A54" s="175" t="s">
        <v>24</v>
      </c>
      <c r="B54" s="171" t="s">
        <v>1750</v>
      </c>
      <c r="C54" s="171" t="s">
        <v>59</v>
      </c>
      <c r="D54" s="150">
        <v>14</v>
      </c>
      <c r="E54" s="150">
        <v>0</v>
      </c>
      <c r="F54" s="150">
        <v>12</v>
      </c>
      <c r="G54" s="151">
        <v>10</v>
      </c>
      <c r="H54" s="151">
        <v>0</v>
      </c>
      <c r="I54" s="151">
        <v>10</v>
      </c>
      <c r="J54" s="151">
        <v>24</v>
      </c>
      <c r="K54" s="151">
        <v>0</v>
      </c>
      <c r="L54" s="151">
        <v>24</v>
      </c>
      <c r="M54" s="154">
        <v>0.0495689655172414</v>
      </c>
      <c r="N54" s="153">
        <v>23</v>
      </c>
      <c r="O54" s="172">
        <v>0.9</v>
      </c>
      <c r="P54" s="154">
        <v>0</v>
      </c>
      <c r="Q54" s="154">
        <v>0</v>
      </c>
      <c r="R54" s="154">
        <v>0</v>
      </c>
      <c r="S54" s="173">
        <v>0</v>
      </c>
      <c r="T54" s="153">
        <v>464</v>
      </c>
      <c r="U54" s="153">
        <v>453</v>
      </c>
      <c r="V54" s="154">
        <v>0.976293103448276</v>
      </c>
      <c r="W54" s="154">
        <v>0.857142857142857</v>
      </c>
      <c r="X54" s="155">
        <v>1</v>
      </c>
      <c r="Y54" s="155">
        <v>1</v>
      </c>
      <c r="Z54" s="173">
        <v>-0.142857142857143</v>
      </c>
      <c r="AA54" s="151">
        <v>112</v>
      </c>
      <c r="AB54" s="151">
        <v>108</v>
      </c>
      <c r="AC54" s="151">
        <v>176</v>
      </c>
      <c r="AD54" s="151">
        <v>172</v>
      </c>
      <c r="AE54" s="155">
        <v>0.964285714285714</v>
      </c>
      <c r="AF54" s="155">
        <v>0.977272727272727</v>
      </c>
      <c r="AG54" s="173">
        <v>-0.012987012987013</v>
      </c>
      <c r="AH54" s="159"/>
      <c r="AI54" s="161"/>
    </row>
    <row r="55" spans="1:35">
      <c r="A55" s="175" t="s">
        <v>24</v>
      </c>
      <c r="B55" s="171" t="s">
        <v>1750</v>
      </c>
      <c r="C55" s="171" t="s">
        <v>57</v>
      </c>
      <c r="D55" s="150">
        <v>4391</v>
      </c>
      <c r="E55" s="150">
        <v>4292</v>
      </c>
      <c r="F55" s="150">
        <v>3656</v>
      </c>
      <c r="G55" s="151">
        <v>4294</v>
      </c>
      <c r="H55" s="151">
        <v>4262</v>
      </c>
      <c r="I55" s="151">
        <v>3760</v>
      </c>
      <c r="J55" s="151">
        <v>4348</v>
      </c>
      <c r="K55" s="151">
        <v>4257</v>
      </c>
      <c r="L55" s="151">
        <v>3888</v>
      </c>
      <c r="M55" s="154">
        <v>0.984455318961337</v>
      </c>
      <c r="N55" s="153">
        <v>111652</v>
      </c>
      <c r="O55" s="172">
        <v>0.9</v>
      </c>
      <c r="P55" s="154">
        <v>0.977453882942382</v>
      </c>
      <c r="Q55" s="154">
        <v>0.992547741034001</v>
      </c>
      <c r="R55" s="154">
        <v>0.979070837166513</v>
      </c>
      <c r="S55" s="173">
        <v>-0.0150938580916188</v>
      </c>
      <c r="T55" s="153">
        <v>113415</v>
      </c>
      <c r="U55" s="153">
        <v>97043</v>
      </c>
      <c r="V55" s="154">
        <v>0.855645196843451</v>
      </c>
      <c r="W55" s="154">
        <v>0.832612161238898</v>
      </c>
      <c r="X55" s="155">
        <v>0.875640428504891</v>
      </c>
      <c r="Y55" s="155">
        <v>0.894204231830727</v>
      </c>
      <c r="Z55" s="173">
        <v>-0.0430282672659928</v>
      </c>
      <c r="AA55" s="151">
        <v>29006</v>
      </c>
      <c r="AB55" s="151">
        <v>25313</v>
      </c>
      <c r="AC55" s="151">
        <v>27939</v>
      </c>
      <c r="AD55" s="151">
        <v>24195</v>
      </c>
      <c r="AE55" s="155">
        <v>0.872681514169482</v>
      </c>
      <c r="AF55" s="155">
        <v>0.865993772146462</v>
      </c>
      <c r="AG55" s="173">
        <v>0.00668774202302025</v>
      </c>
      <c r="AH55" s="159"/>
      <c r="AI55" s="161"/>
    </row>
    <row r="56" spans="1:35">
      <c r="A56" s="175" t="s">
        <v>24</v>
      </c>
      <c r="B56" s="171" t="s">
        <v>1750</v>
      </c>
      <c r="C56" s="171" t="s">
        <v>58</v>
      </c>
      <c r="D56" s="150">
        <v>3002</v>
      </c>
      <c r="E56" s="150">
        <v>2997</v>
      </c>
      <c r="F56" s="150">
        <v>2718</v>
      </c>
      <c r="G56" s="151">
        <v>2353</v>
      </c>
      <c r="H56" s="151">
        <v>2351</v>
      </c>
      <c r="I56" s="151">
        <v>2159</v>
      </c>
      <c r="J56" s="151">
        <v>2680</v>
      </c>
      <c r="K56" s="151">
        <v>2668</v>
      </c>
      <c r="L56" s="151">
        <v>2508</v>
      </c>
      <c r="M56" s="154">
        <v>0.997804128238911</v>
      </c>
      <c r="N56" s="153">
        <v>77248</v>
      </c>
      <c r="O56" s="172">
        <v>0.9</v>
      </c>
      <c r="P56" s="154">
        <v>0.998334443704197</v>
      </c>
      <c r="Q56" s="154">
        <v>0.999150021249469</v>
      </c>
      <c r="R56" s="154">
        <v>0.995522388059702</v>
      </c>
      <c r="S56" s="173">
        <v>-0.000815577545271506</v>
      </c>
      <c r="T56" s="153">
        <v>77418</v>
      </c>
      <c r="U56" s="153">
        <v>69168</v>
      </c>
      <c r="V56" s="154">
        <v>0.893435635123615</v>
      </c>
      <c r="W56" s="154">
        <v>0.905396402398401</v>
      </c>
      <c r="X56" s="155">
        <v>0.91755206119847</v>
      </c>
      <c r="Y56" s="155">
        <v>0.935820895522388</v>
      </c>
      <c r="Z56" s="173">
        <v>-0.012155658800069</v>
      </c>
      <c r="AA56" s="151">
        <v>18567</v>
      </c>
      <c r="AB56" s="151">
        <v>16912</v>
      </c>
      <c r="AC56" s="151">
        <v>18741</v>
      </c>
      <c r="AD56" s="151">
        <v>16434</v>
      </c>
      <c r="AE56" s="155">
        <v>0.910863359724242</v>
      </c>
      <c r="AF56" s="155">
        <v>0.87690091243797</v>
      </c>
      <c r="AG56" s="173">
        <v>0.0339624472862717</v>
      </c>
      <c r="AH56" s="159"/>
      <c r="AI56" s="161"/>
    </row>
    <row r="57" spans="1:35">
      <c r="A57" s="175" t="s">
        <v>24</v>
      </c>
      <c r="B57" s="171" t="s">
        <v>1750</v>
      </c>
      <c r="C57" s="171" t="s">
        <v>60</v>
      </c>
      <c r="D57" s="150">
        <v>5931</v>
      </c>
      <c r="E57" s="150">
        <v>5897</v>
      </c>
      <c r="F57" s="150">
        <v>5166</v>
      </c>
      <c r="G57" s="151">
        <v>5670</v>
      </c>
      <c r="H57" s="151">
        <v>5634</v>
      </c>
      <c r="I57" s="151">
        <v>5067</v>
      </c>
      <c r="J57" s="151">
        <v>5693</v>
      </c>
      <c r="K57" s="151">
        <v>5645</v>
      </c>
      <c r="L57" s="151">
        <v>5046</v>
      </c>
      <c r="M57" s="154">
        <v>0.992176554541526</v>
      </c>
      <c r="N57" s="153">
        <v>151551</v>
      </c>
      <c r="O57" s="172">
        <v>0.9</v>
      </c>
      <c r="P57" s="154">
        <v>0.994267408531445</v>
      </c>
      <c r="Q57" s="154">
        <v>0.993650793650794</v>
      </c>
      <c r="R57" s="154">
        <v>0.991568593008958</v>
      </c>
      <c r="S57" s="173">
        <v>0.000616614880651234</v>
      </c>
      <c r="T57" s="153">
        <v>152746</v>
      </c>
      <c r="U57" s="153">
        <v>136917</v>
      </c>
      <c r="V57" s="154">
        <v>0.896370445052571</v>
      </c>
      <c r="W57" s="154">
        <v>0.871016691957511</v>
      </c>
      <c r="X57" s="155">
        <v>0.893650793650794</v>
      </c>
      <c r="Y57" s="155">
        <v>0.886351659933251</v>
      </c>
      <c r="Z57" s="173">
        <v>-0.0226341016932823</v>
      </c>
      <c r="AA57" s="151">
        <v>38805</v>
      </c>
      <c r="AB57" s="151">
        <v>34595</v>
      </c>
      <c r="AC57" s="151">
        <v>37939</v>
      </c>
      <c r="AD57" s="151">
        <v>33857</v>
      </c>
      <c r="AE57" s="155">
        <v>0.891508826182193</v>
      </c>
      <c r="AF57" s="155">
        <v>0.892406231055115</v>
      </c>
      <c r="AG57" s="173">
        <v>-0.00089740487292167</v>
      </c>
      <c r="AH57" s="159"/>
      <c r="AI57" s="161"/>
    </row>
    <row r="58" spans="1:35">
      <c r="A58" s="175" t="s">
        <v>24</v>
      </c>
      <c r="B58" s="171" t="s">
        <v>1750</v>
      </c>
      <c r="C58" s="171" t="s">
        <v>61</v>
      </c>
      <c r="D58" s="150">
        <v>6991</v>
      </c>
      <c r="E58" s="150">
        <v>6951</v>
      </c>
      <c r="F58" s="150">
        <v>6217</v>
      </c>
      <c r="G58" s="151">
        <v>6655</v>
      </c>
      <c r="H58" s="151">
        <v>6625</v>
      </c>
      <c r="I58" s="151">
        <v>6026</v>
      </c>
      <c r="J58" s="151">
        <v>6733</v>
      </c>
      <c r="K58" s="151">
        <v>6709</v>
      </c>
      <c r="L58" s="151">
        <v>6195</v>
      </c>
      <c r="M58" s="154">
        <v>0.996506277183303</v>
      </c>
      <c r="N58" s="153">
        <v>181690</v>
      </c>
      <c r="O58" s="172">
        <v>0.9</v>
      </c>
      <c r="P58" s="154">
        <v>0.994278357888714</v>
      </c>
      <c r="Q58" s="154">
        <v>0.995492111194591</v>
      </c>
      <c r="R58" s="154">
        <v>0.996435467102332</v>
      </c>
      <c r="S58" s="173">
        <v>-0.00121375330587647</v>
      </c>
      <c r="T58" s="153">
        <v>182327</v>
      </c>
      <c r="U58" s="153">
        <v>167672</v>
      </c>
      <c r="V58" s="154">
        <v>0.919622436611144</v>
      </c>
      <c r="W58" s="154">
        <v>0.889286225146617</v>
      </c>
      <c r="X58" s="155">
        <v>0.905484598046582</v>
      </c>
      <c r="Y58" s="155">
        <v>0.920095054210604</v>
      </c>
      <c r="Z58" s="173">
        <v>-0.0161983728999645</v>
      </c>
      <c r="AA58" s="151">
        <v>44652</v>
      </c>
      <c r="AB58" s="151">
        <v>40798</v>
      </c>
      <c r="AC58" s="151">
        <v>42649</v>
      </c>
      <c r="AD58" s="151">
        <v>39178</v>
      </c>
      <c r="AE58" s="155">
        <v>0.913688076681896</v>
      </c>
      <c r="AF58" s="155">
        <v>0.918614738915332</v>
      </c>
      <c r="AG58" s="173">
        <v>-0.00492666223343663</v>
      </c>
      <c r="AH58" s="159"/>
      <c r="AI58" s="161"/>
    </row>
    <row r="59" spans="1:35">
      <c r="A59" s="175" t="s">
        <v>24</v>
      </c>
      <c r="B59" s="171" t="s">
        <v>1758</v>
      </c>
      <c r="C59" s="171" t="s">
        <v>1759</v>
      </c>
      <c r="D59" s="150">
        <v>0</v>
      </c>
      <c r="E59" s="150">
        <v>0</v>
      </c>
      <c r="F59" s="150">
        <v>0</v>
      </c>
      <c r="G59" s="151">
        <v>0</v>
      </c>
      <c r="H59" s="151">
        <v>0</v>
      </c>
      <c r="I59" s="151">
        <v>0</v>
      </c>
      <c r="J59" s="151">
        <v>0</v>
      </c>
      <c r="K59" s="151">
        <v>0</v>
      </c>
      <c r="L59" s="151">
        <v>0</v>
      </c>
      <c r="M59" s="154">
        <v>0</v>
      </c>
      <c r="N59" s="153">
        <v>0</v>
      </c>
      <c r="O59" s="172">
        <v>0.9</v>
      </c>
      <c r="P59" s="154">
        <v>0</v>
      </c>
      <c r="Q59" s="154">
        <v>0</v>
      </c>
      <c r="R59" s="154">
        <v>0</v>
      </c>
      <c r="S59" s="173">
        <v>0</v>
      </c>
      <c r="T59" s="153">
        <v>0</v>
      </c>
      <c r="U59" s="153">
        <v>0</v>
      </c>
      <c r="V59" s="154">
        <v>0</v>
      </c>
      <c r="W59" s="154">
        <v>0</v>
      </c>
      <c r="X59" s="155">
        <v>0</v>
      </c>
      <c r="Y59" s="155">
        <v>0</v>
      </c>
      <c r="Z59" s="173">
        <v>0</v>
      </c>
      <c r="AA59" s="151">
        <v>0</v>
      </c>
      <c r="AB59" s="151">
        <v>0</v>
      </c>
      <c r="AC59" s="151">
        <v>0</v>
      </c>
      <c r="AD59" s="151">
        <v>0</v>
      </c>
      <c r="AE59" s="155">
        <v>0</v>
      </c>
      <c r="AF59" s="155">
        <v>0</v>
      </c>
      <c r="AG59" s="173">
        <v>0</v>
      </c>
      <c r="AH59" s="159"/>
      <c r="AI59" s="161"/>
    </row>
    <row r="60" spans="1:35">
      <c r="A60" s="175" t="s">
        <v>24</v>
      </c>
      <c r="B60" s="171" t="s">
        <v>1758</v>
      </c>
      <c r="C60" s="171" t="s">
        <v>1760</v>
      </c>
      <c r="D60" s="150">
        <v>0</v>
      </c>
      <c r="E60" s="150">
        <v>0</v>
      </c>
      <c r="F60" s="150">
        <v>0</v>
      </c>
      <c r="G60" s="151">
        <v>0</v>
      </c>
      <c r="H60" s="151">
        <v>0</v>
      </c>
      <c r="I60" s="151">
        <v>0</v>
      </c>
      <c r="J60" s="151">
        <v>0</v>
      </c>
      <c r="K60" s="151">
        <v>0</v>
      </c>
      <c r="L60" s="151">
        <v>0</v>
      </c>
      <c r="M60" s="154">
        <v>0</v>
      </c>
      <c r="N60" s="153">
        <v>0</v>
      </c>
      <c r="O60" s="172">
        <v>0.9</v>
      </c>
      <c r="P60" s="154">
        <v>0</v>
      </c>
      <c r="Q60" s="154">
        <v>0</v>
      </c>
      <c r="R60" s="154">
        <v>0</v>
      </c>
      <c r="S60" s="173">
        <v>0</v>
      </c>
      <c r="T60" s="153">
        <v>0</v>
      </c>
      <c r="U60" s="153">
        <v>0</v>
      </c>
      <c r="V60" s="154">
        <v>0</v>
      </c>
      <c r="W60" s="154">
        <v>0</v>
      </c>
      <c r="X60" s="155">
        <v>0</v>
      </c>
      <c r="Y60" s="155">
        <v>0</v>
      </c>
      <c r="Z60" s="173">
        <v>0</v>
      </c>
      <c r="AA60" s="151">
        <v>0</v>
      </c>
      <c r="AB60" s="151">
        <v>0</v>
      </c>
      <c r="AC60" s="151">
        <v>0</v>
      </c>
      <c r="AD60" s="151">
        <v>0</v>
      </c>
      <c r="AE60" s="155">
        <v>0</v>
      </c>
      <c r="AF60" s="155">
        <v>0</v>
      </c>
      <c r="AG60" s="173">
        <v>0</v>
      </c>
      <c r="AH60" s="159"/>
      <c r="AI60" s="161"/>
    </row>
    <row r="61" spans="1:35">
      <c r="A61" s="175" t="s">
        <v>24</v>
      </c>
      <c r="B61" s="171" t="s">
        <v>1758</v>
      </c>
      <c r="C61" s="171" t="s">
        <v>1761</v>
      </c>
      <c r="D61" s="150">
        <v>0</v>
      </c>
      <c r="E61" s="150">
        <v>0</v>
      </c>
      <c r="F61" s="150">
        <v>0</v>
      </c>
      <c r="G61" s="151">
        <v>0</v>
      </c>
      <c r="H61" s="151">
        <v>0</v>
      </c>
      <c r="I61" s="151">
        <v>0</v>
      </c>
      <c r="J61" s="151">
        <v>0</v>
      </c>
      <c r="K61" s="151">
        <v>0</v>
      </c>
      <c r="L61" s="151">
        <v>0</v>
      </c>
      <c r="M61" s="154">
        <v>0</v>
      </c>
      <c r="N61" s="153">
        <v>0</v>
      </c>
      <c r="O61" s="172">
        <v>0.9</v>
      </c>
      <c r="P61" s="154">
        <v>0</v>
      </c>
      <c r="Q61" s="154">
        <v>0</v>
      </c>
      <c r="R61" s="154">
        <v>0</v>
      </c>
      <c r="S61" s="173">
        <v>0</v>
      </c>
      <c r="T61" s="153">
        <v>0</v>
      </c>
      <c r="U61" s="153">
        <v>0</v>
      </c>
      <c r="V61" s="154">
        <v>0</v>
      </c>
      <c r="W61" s="154">
        <v>0</v>
      </c>
      <c r="X61" s="155">
        <v>0</v>
      </c>
      <c r="Y61" s="155">
        <v>0</v>
      </c>
      <c r="Z61" s="173">
        <v>0</v>
      </c>
      <c r="AA61" s="151">
        <v>0</v>
      </c>
      <c r="AB61" s="151">
        <v>0</v>
      </c>
      <c r="AC61" s="151">
        <v>0</v>
      </c>
      <c r="AD61" s="151">
        <v>0</v>
      </c>
      <c r="AE61" s="155">
        <v>0</v>
      </c>
      <c r="AF61" s="155">
        <v>0</v>
      </c>
      <c r="AG61" s="173">
        <v>0</v>
      </c>
      <c r="AH61" s="159"/>
      <c r="AI61" s="161"/>
    </row>
    <row r="62" spans="1:35">
      <c r="A62" s="175" t="s">
        <v>24</v>
      </c>
      <c r="B62" s="171" t="s">
        <v>1758</v>
      </c>
      <c r="C62" s="171" t="s">
        <v>1762</v>
      </c>
      <c r="D62" s="150">
        <v>0</v>
      </c>
      <c r="E62" s="150">
        <v>0</v>
      </c>
      <c r="F62" s="150">
        <v>0</v>
      </c>
      <c r="G62" s="151">
        <v>0</v>
      </c>
      <c r="H62" s="151">
        <v>0</v>
      </c>
      <c r="I62" s="151">
        <v>0</v>
      </c>
      <c r="J62" s="151">
        <v>0</v>
      </c>
      <c r="K62" s="151">
        <v>0</v>
      </c>
      <c r="L62" s="151">
        <v>0</v>
      </c>
      <c r="M62" s="154">
        <v>0</v>
      </c>
      <c r="N62" s="153">
        <v>0</v>
      </c>
      <c r="O62" s="172">
        <v>0.9</v>
      </c>
      <c r="P62" s="154">
        <v>0</v>
      </c>
      <c r="Q62" s="154">
        <v>0</v>
      </c>
      <c r="R62" s="154">
        <v>0</v>
      </c>
      <c r="S62" s="173">
        <v>0</v>
      </c>
      <c r="T62" s="153">
        <v>0</v>
      </c>
      <c r="U62" s="153">
        <v>0</v>
      </c>
      <c r="V62" s="154">
        <v>0</v>
      </c>
      <c r="W62" s="154">
        <v>0</v>
      </c>
      <c r="X62" s="155">
        <v>0</v>
      </c>
      <c r="Y62" s="155">
        <v>0</v>
      </c>
      <c r="Z62" s="173">
        <v>0</v>
      </c>
      <c r="AA62" s="151">
        <v>0</v>
      </c>
      <c r="AB62" s="151">
        <v>0</v>
      </c>
      <c r="AC62" s="151">
        <v>0</v>
      </c>
      <c r="AD62" s="151">
        <v>0</v>
      </c>
      <c r="AE62" s="155">
        <v>0</v>
      </c>
      <c r="AF62" s="155">
        <v>0</v>
      </c>
      <c r="AG62" s="173">
        <v>0</v>
      </c>
      <c r="AH62" s="159"/>
      <c r="AI62" s="161"/>
    </row>
    <row r="63" spans="1:35">
      <c r="A63" s="175" t="s">
        <v>24</v>
      </c>
      <c r="B63" s="171" t="s">
        <v>1758</v>
      </c>
      <c r="C63" s="171" t="s">
        <v>62</v>
      </c>
      <c r="D63" s="150">
        <v>0</v>
      </c>
      <c r="E63" s="150">
        <v>0</v>
      </c>
      <c r="F63" s="150">
        <v>0</v>
      </c>
      <c r="G63" s="151">
        <v>0</v>
      </c>
      <c r="H63" s="151">
        <v>0</v>
      </c>
      <c r="I63" s="151">
        <v>0</v>
      </c>
      <c r="J63" s="151">
        <v>0</v>
      </c>
      <c r="K63" s="151">
        <v>0</v>
      </c>
      <c r="L63" s="151">
        <v>0</v>
      </c>
      <c r="M63" s="154">
        <v>0</v>
      </c>
      <c r="N63" s="153">
        <v>0</v>
      </c>
      <c r="O63" s="172">
        <v>0.9</v>
      </c>
      <c r="P63" s="154">
        <v>0</v>
      </c>
      <c r="Q63" s="154">
        <v>0</v>
      </c>
      <c r="R63" s="154">
        <v>0</v>
      </c>
      <c r="S63" s="173">
        <v>0</v>
      </c>
      <c r="T63" s="153">
        <v>0</v>
      </c>
      <c r="U63" s="153">
        <v>0</v>
      </c>
      <c r="V63" s="154">
        <v>0</v>
      </c>
      <c r="W63" s="154">
        <v>0</v>
      </c>
      <c r="X63" s="155">
        <v>0</v>
      </c>
      <c r="Y63" s="155">
        <v>0</v>
      </c>
      <c r="Z63" s="173">
        <v>0</v>
      </c>
      <c r="AA63" s="151">
        <v>0</v>
      </c>
      <c r="AB63" s="151">
        <v>0</v>
      </c>
      <c r="AC63" s="151">
        <v>0</v>
      </c>
      <c r="AD63" s="151">
        <v>0</v>
      </c>
      <c r="AE63" s="155">
        <v>0</v>
      </c>
      <c r="AF63" s="155">
        <v>0</v>
      </c>
      <c r="AG63" s="173">
        <v>0</v>
      </c>
      <c r="AH63" s="159"/>
      <c r="AI63" s="161"/>
    </row>
    <row r="64" spans="1:35">
      <c r="A64" s="175" t="s">
        <v>24</v>
      </c>
      <c r="B64" s="171" t="s">
        <v>1758</v>
      </c>
      <c r="C64" s="171" t="s">
        <v>63</v>
      </c>
      <c r="D64" s="150">
        <v>3505</v>
      </c>
      <c r="E64" s="150">
        <v>3446</v>
      </c>
      <c r="F64" s="150">
        <v>1716</v>
      </c>
      <c r="G64" s="151">
        <v>3332</v>
      </c>
      <c r="H64" s="151">
        <v>3293</v>
      </c>
      <c r="I64" s="151">
        <v>2012</v>
      </c>
      <c r="J64" s="151">
        <v>3840</v>
      </c>
      <c r="K64" s="151">
        <v>3784</v>
      </c>
      <c r="L64" s="151">
        <v>2806</v>
      </c>
      <c r="M64" s="154">
        <v>0.969776374951612</v>
      </c>
      <c r="N64" s="153">
        <v>97704</v>
      </c>
      <c r="O64" s="172">
        <v>0.9</v>
      </c>
      <c r="P64" s="154">
        <v>0.983166904422254</v>
      </c>
      <c r="Q64" s="154">
        <v>0.988295318127251</v>
      </c>
      <c r="R64" s="154">
        <v>0.985416666666667</v>
      </c>
      <c r="S64" s="173">
        <v>-0.00512841370499695</v>
      </c>
      <c r="T64" s="153">
        <v>100749</v>
      </c>
      <c r="U64" s="153">
        <v>63942</v>
      </c>
      <c r="V64" s="154">
        <v>0.634666349045648</v>
      </c>
      <c r="W64" s="154">
        <v>0.489586305278174</v>
      </c>
      <c r="X64" s="155">
        <v>0.603841536614646</v>
      </c>
      <c r="Y64" s="155">
        <v>0.730729166666667</v>
      </c>
      <c r="Z64" s="173">
        <v>-0.114255231336472</v>
      </c>
      <c r="AA64" s="151">
        <v>23806</v>
      </c>
      <c r="AB64" s="151">
        <v>15952</v>
      </c>
      <c r="AC64" s="151">
        <v>23403</v>
      </c>
      <c r="AD64" s="151">
        <v>15230</v>
      </c>
      <c r="AE64" s="155">
        <v>0.670083172309502</v>
      </c>
      <c r="AF64" s="155">
        <v>0.650771268640773</v>
      </c>
      <c r="AG64" s="173">
        <v>0.0193119036687293</v>
      </c>
      <c r="AH64" s="159"/>
      <c r="AI64" s="161"/>
    </row>
    <row r="65" spans="1:35">
      <c r="A65" s="175" t="s">
        <v>24</v>
      </c>
      <c r="B65" s="171" t="s">
        <v>1758</v>
      </c>
      <c r="C65" s="171" t="s">
        <v>64</v>
      </c>
      <c r="D65" s="150">
        <v>7787</v>
      </c>
      <c r="E65" s="150">
        <v>7144</v>
      </c>
      <c r="F65" s="150">
        <v>6094</v>
      </c>
      <c r="G65" s="151">
        <v>7428</v>
      </c>
      <c r="H65" s="151">
        <v>7074</v>
      </c>
      <c r="I65" s="151">
        <v>6445</v>
      </c>
      <c r="J65" s="151">
        <v>8373</v>
      </c>
      <c r="K65" s="151">
        <v>7787</v>
      </c>
      <c r="L65" s="151">
        <v>7389</v>
      </c>
      <c r="M65" s="154">
        <v>0.89284525564303</v>
      </c>
      <c r="N65" s="153">
        <v>131442</v>
      </c>
      <c r="O65" s="172">
        <v>0.9</v>
      </c>
      <c r="P65" s="154">
        <v>0.917426480030821</v>
      </c>
      <c r="Q65" s="154">
        <v>0.952342487883683</v>
      </c>
      <c r="R65" s="154">
        <v>0.930013137465663</v>
      </c>
      <c r="S65" s="173">
        <v>-0.0349160078528628</v>
      </c>
      <c r="T65" s="153">
        <v>147217</v>
      </c>
      <c r="U65" s="153">
        <v>120556</v>
      </c>
      <c r="V65" s="154">
        <v>0.818899991169498</v>
      </c>
      <c r="W65" s="154">
        <v>0.782586361885193</v>
      </c>
      <c r="X65" s="155">
        <v>0.867662897145934</v>
      </c>
      <c r="Y65" s="155">
        <v>0.88247939806521</v>
      </c>
      <c r="Z65" s="173">
        <v>-0.085076535260741</v>
      </c>
      <c r="AA65" s="151">
        <v>53016</v>
      </c>
      <c r="AB65" s="151">
        <v>45610</v>
      </c>
      <c r="AC65" s="151">
        <v>41951</v>
      </c>
      <c r="AD65" s="151">
        <v>35692</v>
      </c>
      <c r="AE65" s="155">
        <v>0.860306322619587</v>
      </c>
      <c r="AF65" s="155">
        <v>0.850802126290196</v>
      </c>
      <c r="AG65" s="173">
        <v>0.00950419632939081</v>
      </c>
      <c r="AH65" s="159"/>
      <c r="AI65" s="161"/>
    </row>
    <row r="66" spans="1:35">
      <c r="A66" s="175" t="s">
        <v>24</v>
      </c>
      <c r="B66" s="171" t="s">
        <v>1758</v>
      </c>
      <c r="C66" s="171" t="s">
        <v>66</v>
      </c>
      <c r="D66" s="150">
        <v>5424</v>
      </c>
      <c r="E66" s="150">
        <v>5032</v>
      </c>
      <c r="F66" s="150">
        <v>4417</v>
      </c>
      <c r="G66" s="151">
        <v>5031</v>
      </c>
      <c r="H66" s="151">
        <v>4734</v>
      </c>
      <c r="I66" s="151">
        <v>4533</v>
      </c>
      <c r="J66" s="151">
        <v>5442</v>
      </c>
      <c r="K66" s="151">
        <v>5176</v>
      </c>
      <c r="L66" s="151">
        <v>4902</v>
      </c>
      <c r="M66" s="154">
        <v>0.931517836979122</v>
      </c>
      <c r="N66" s="153">
        <v>119619</v>
      </c>
      <c r="O66" s="172">
        <v>0.9</v>
      </c>
      <c r="P66" s="154">
        <v>0.927728613569322</v>
      </c>
      <c r="Q66" s="154">
        <v>0.940966010733453</v>
      </c>
      <c r="R66" s="154">
        <v>0.951120911429621</v>
      </c>
      <c r="S66" s="173">
        <v>-0.013237397164131</v>
      </c>
      <c r="T66" s="153">
        <v>128413</v>
      </c>
      <c r="U66" s="153">
        <v>113242</v>
      </c>
      <c r="V66" s="154">
        <v>0.88185775583469</v>
      </c>
      <c r="W66" s="154">
        <v>0.814343657817109</v>
      </c>
      <c r="X66" s="155">
        <v>0.901013714967203</v>
      </c>
      <c r="Y66" s="155">
        <v>0.90077177508269</v>
      </c>
      <c r="Z66" s="173">
        <v>-0.0866700571500942</v>
      </c>
      <c r="AA66" s="151">
        <v>35116</v>
      </c>
      <c r="AB66" s="151">
        <v>31044</v>
      </c>
      <c r="AC66" s="151">
        <v>32244</v>
      </c>
      <c r="AD66" s="151">
        <v>29069</v>
      </c>
      <c r="AE66" s="155">
        <v>0.88404146258116</v>
      </c>
      <c r="AF66" s="155">
        <v>0.90153206798164</v>
      </c>
      <c r="AG66" s="173">
        <v>-0.0174906054004804</v>
      </c>
      <c r="AH66" s="159"/>
      <c r="AI66" s="161"/>
    </row>
    <row r="67" spans="1:35">
      <c r="A67" s="175" t="s">
        <v>24</v>
      </c>
      <c r="B67" s="171" t="s">
        <v>1758</v>
      </c>
      <c r="C67" s="171" t="s">
        <v>65</v>
      </c>
      <c r="D67" s="150">
        <v>6948</v>
      </c>
      <c r="E67" s="150">
        <v>6477</v>
      </c>
      <c r="F67" s="150">
        <v>5721</v>
      </c>
      <c r="G67" s="151">
        <v>6391</v>
      </c>
      <c r="H67" s="151">
        <v>6154</v>
      </c>
      <c r="I67" s="151">
        <v>5837</v>
      </c>
      <c r="J67" s="151">
        <v>6803</v>
      </c>
      <c r="K67" s="151">
        <v>6586</v>
      </c>
      <c r="L67" s="151">
        <v>6225</v>
      </c>
      <c r="M67" s="154">
        <v>0.955064629334961</v>
      </c>
      <c r="N67" s="153">
        <v>175262</v>
      </c>
      <c r="O67" s="172">
        <v>0.9</v>
      </c>
      <c r="P67" s="154">
        <v>0.932210708117444</v>
      </c>
      <c r="Q67" s="154">
        <v>0.962916601470818</v>
      </c>
      <c r="R67" s="154">
        <v>0.96810230780538</v>
      </c>
      <c r="S67" s="173">
        <v>-0.0307058933533745</v>
      </c>
      <c r="T67" s="153">
        <v>183508</v>
      </c>
      <c r="U67" s="153">
        <v>156121</v>
      </c>
      <c r="V67" s="154">
        <v>0.850758550035966</v>
      </c>
      <c r="W67" s="154">
        <v>0.823402417962003</v>
      </c>
      <c r="X67" s="155">
        <v>0.913315600062588</v>
      </c>
      <c r="Y67" s="155">
        <v>0.915037483463178</v>
      </c>
      <c r="Z67" s="173">
        <v>-0.0899131821005846</v>
      </c>
      <c r="AA67" s="151">
        <v>45382</v>
      </c>
      <c r="AB67" s="151">
        <v>40634</v>
      </c>
      <c r="AC67" s="151">
        <v>45114</v>
      </c>
      <c r="AD67" s="151">
        <v>39194</v>
      </c>
      <c r="AE67" s="155">
        <v>0.895377021726676</v>
      </c>
      <c r="AF67" s="155">
        <v>0.868776876357672</v>
      </c>
      <c r="AG67" s="173">
        <v>0.0266001453690041</v>
      </c>
      <c r="AH67" s="159"/>
      <c r="AI67" s="161"/>
    </row>
    <row r="68" spans="1:35">
      <c r="A68" s="175" t="s">
        <v>24</v>
      </c>
      <c r="B68" s="171" t="s">
        <v>1758</v>
      </c>
      <c r="C68" s="171" t="s">
        <v>1765</v>
      </c>
      <c r="D68" s="150">
        <v>4239</v>
      </c>
      <c r="E68" s="150">
        <v>4066</v>
      </c>
      <c r="F68" s="150">
        <v>3198</v>
      </c>
      <c r="G68" s="151">
        <v>3899</v>
      </c>
      <c r="H68" s="151">
        <v>3800</v>
      </c>
      <c r="I68" s="151">
        <v>3281</v>
      </c>
      <c r="J68" s="151">
        <v>4296</v>
      </c>
      <c r="K68" s="151">
        <v>4113</v>
      </c>
      <c r="L68" s="151">
        <v>3953</v>
      </c>
      <c r="M68" s="154">
        <v>0.959384113913193</v>
      </c>
      <c r="N68" s="153">
        <v>111845</v>
      </c>
      <c r="O68" s="172">
        <v>0.9</v>
      </c>
      <c r="P68" s="154">
        <v>0.959188487850908</v>
      </c>
      <c r="Q68" s="154">
        <v>0.974608874070274</v>
      </c>
      <c r="R68" s="154">
        <v>0.957402234636871</v>
      </c>
      <c r="S68" s="173">
        <v>-0.0154203862193661</v>
      </c>
      <c r="T68" s="153">
        <v>116580</v>
      </c>
      <c r="U68" s="153">
        <v>97032</v>
      </c>
      <c r="V68" s="154">
        <v>0.832321152856408</v>
      </c>
      <c r="W68" s="154">
        <v>0.754423213021939</v>
      </c>
      <c r="X68" s="155">
        <v>0.841497819953834</v>
      </c>
      <c r="Y68" s="155">
        <v>0.920158286778399</v>
      </c>
      <c r="Z68" s="173">
        <v>-0.0870746069318952</v>
      </c>
      <c r="AA68" s="151">
        <v>28081</v>
      </c>
      <c r="AB68" s="151">
        <v>24521</v>
      </c>
      <c r="AC68" s="151">
        <v>28061</v>
      </c>
      <c r="AD68" s="151">
        <v>24109</v>
      </c>
      <c r="AE68" s="155">
        <v>0.873223888038175</v>
      </c>
      <c r="AF68" s="155">
        <v>0.859163964220805</v>
      </c>
      <c r="AG68" s="173">
        <v>0.0140599238173706</v>
      </c>
      <c r="AH68" s="159"/>
      <c r="AI68" s="161"/>
    </row>
    <row r="69" spans="1:35">
      <c r="A69" s="175" t="s">
        <v>24</v>
      </c>
      <c r="B69" s="171" t="s">
        <v>1758</v>
      </c>
      <c r="C69" s="171" t="s">
        <v>1764</v>
      </c>
      <c r="D69" s="150">
        <v>6773</v>
      </c>
      <c r="E69" s="150">
        <v>4050</v>
      </c>
      <c r="F69" s="150">
        <v>5167</v>
      </c>
      <c r="G69" s="151">
        <v>6202</v>
      </c>
      <c r="H69" s="151">
        <v>4526</v>
      </c>
      <c r="I69" s="151">
        <v>5345</v>
      </c>
      <c r="J69" s="151">
        <v>6693</v>
      </c>
      <c r="K69" s="151">
        <v>5860</v>
      </c>
      <c r="L69" s="151">
        <v>5952</v>
      </c>
      <c r="M69" s="154">
        <v>0.868119672521688</v>
      </c>
      <c r="N69" s="153">
        <v>149406</v>
      </c>
      <c r="O69" s="172">
        <v>0.9</v>
      </c>
      <c r="P69" s="154">
        <v>0.597962498154437</v>
      </c>
      <c r="Q69" s="154">
        <v>0.729764592067075</v>
      </c>
      <c r="R69" s="154">
        <v>0.87554161063798</v>
      </c>
      <c r="S69" s="173">
        <v>-0.131802093912638</v>
      </c>
      <c r="T69" s="153">
        <v>172103</v>
      </c>
      <c r="U69" s="153">
        <v>144883</v>
      </c>
      <c r="V69" s="154">
        <v>0.841838898798975</v>
      </c>
      <c r="W69" s="154">
        <v>0.762882031596043</v>
      </c>
      <c r="X69" s="155">
        <v>0.86181876813931</v>
      </c>
      <c r="Y69" s="155">
        <v>0.889287315105334</v>
      </c>
      <c r="Z69" s="173">
        <v>-0.0989367365432668</v>
      </c>
      <c r="AA69" s="151">
        <v>46246</v>
      </c>
      <c r="AB69" s="151">
        <v>39771</v>
      </c>
      <c r="AC69" s="151">
        <v>41308</v>
      </c>
      <c r="AD69" s="151">
        <v>34944</v>
      </c>
      <c r="AE69" s="155">
        <v>0.859987890844614</v>
      </c>
      <c r="AF69" s="155">
        <v>0.845937832865305</v>
      </c>
      <c r="AG69" s="173">
        <v>0.014050057979309</v>
      </c>
      <c r="AH69" s="159"/>
      <c r="AI69" s="161"/>
    </row>
    <row r="70" spans="1:35">
      <c r="A70" s="175" t="s">
        <v>24</v>
      </c>
      <c r="B70" s="171" t="s">
        <v>1758</v>
      </c>
      <c r="C70" s="171" t="s">
        <v>67</v>
      </c>
      <c r="D70" s="150">
        <v>10531</v>
      </c>
      <c r="E70" s="150">
        <v>8789</v>
      </c>
      <c r="F70" s="150">
        <v>9546</v>
      </c>
      <c r="G70" s="151">
        <v>9868</v>
      </c>
      <c r="H70" s="151">
        <v>8438</v>
      </c>
      <c r="I70" s="151">
        <v>9328</v>
      </c>
      <c r="J70" s="151">
        <v>9101</v>
      </c>
      <c r="K70" s="151">
        <v>8993</v>
      </c>
      <c r="L70" s="151">
        <v>8572</v>
      </c>
      <c r="M70" s="154">
        <v>0.945541426427612</v>
      </c>
      <c r="N70" s="153">
        <v>143658</v>
      </c>
      <c r="O70" s="172">
        <v>0.9</v>
      </c>
      <c r="P70" s="154">
        <v>0.834583610293419</v>
      </c>
      <c r="Q70" s="154">
        <v>0.855087150385083</v>
      </c>
      <c r="R70" s="154">
        <v>0.988133172178881</v>
      </c>
      <c r="S70" s="173">
        <v>-0.0205035400916637</v>
      </c>
      <c r="T70" s="153">
        <v>151932</v>
      </c>
      <c r="U70" s="153">
        <v>140198</v>
      </c>
      <c r="V70" s="154">
        <v>0.922768080457047</v>
      </c>
      <c r="W70" s="154">
        <v>0.906466622353053</v>
      </c>
      <c r="X70" s="155">
        <v>0.945277665180381</v>
      </c>
      <c r="Y70" s="155">
        <v>0.941874519283595</v>
      </c>
      <c r="Z70" s="173">
        <v>-0.0388110428273282</v>
      </c>
      <c r="AA70" s="151">
        <v>60410</v>
      </c>
      <c r="AB70" s="151">
        <v>56534</v>
      </c>
      <c r="AC70" s="151">
        <v>43245</v>
      </c>
      <c r="AD70" s="151">
        <v>40713</v>
      </c>
      <c r="AE70" s="155">
        <v>0.93583843734481</v>
      </c>
      <c r="AF70" s="155">
        <v>0.941449878598682</v>
      </c>
      <c r="AG70" s="173">
        <v>-0.00561144125387147</v>
      </c>
      <c r="AH70" s="159"/>
      <c r="AI70" s="161"/>
    </row>
    <row r="71" spans="1:35">
      <c r="A71" s="175" t="s">
        <v>24</v>
      </c>
      <c r="B71" s="171" t="s">
        <v>1758</v>
      </c>
      <c r="C71" s="171" t="s">
        <v>1763</v>
      </c>
      <c r="D71" s="150">
        <v>4</v>
      </c>
      <c r="E71" s="150">
        <v>0</v>
      </c>
      <c r="F71" s="150">
        <v>0</v>
      </c>
      <c r="G71" s="151">
        <v>1</v>
      </c>
      <c r="H71" s="151">
        <v>0</v>
      </c>
      <c r="I71" s="151">
        <v>0</v>
      </c>
      <c r="J71" s="151">
        <v>0</v>
      </c>
      <c r="K71" s="151">
        <v>0</v>
      </c>
      <c r="L71" s="151">
        <v>0</v>
      </c>
      <c r="M71" s="154">
        <v>0</v>
      </c>
      <c r="N71" s="153">
        <v>0</v>
      </c>
      <c r="O71" s="172">
        <v>0.9</v>
      </c>
      <c r="P71" s="154">
        <v>0</v>
      </c>
      <c r="Q71" s="154">
        <v>0</v>
      </c>
      <c r="R71" s="154">
        <v>0</v>
      </c>
      <c r="S71" s="173">
        <v>0</v>
      </c>
      <c r="T71" s="153">
        <v>11</v>
      </c>
      <c r="U71" s="153">
        <v>2</v>
      </c>
      <c r="V71" s="154">
        <v>0.181818181818182</v>
      </c>
      <c r="W71" s="154">
        <v>0</v>
      </c>
      <c r="X71" s="155">
        <v>0</v>
      </c>
      <c r="Y71" s="155">
        <v>0</v>
      </c>
      <c r="Z71" s="173">
        <v>0</v>
      </c>
      <c r="AA71" s="151">
        <v>6</v>
      </c>
      <c r="AB71" s="151">
        <v>0</v>
      </c>
      <c r="AC71" s="151">
        <v>2</v>
      </c>
      <c r="AD71" s="151">
        <v>0</v>
      </c>
      <c r="AE71" s="155">
        <v>0</v>
      </c>
      <c r="AF71" s="155">
        <v>0</v>
      </c>
      <c r="AG71" s="173">
        <v>0</v>
      </c>
      <c r="AH71" s="159"/>
      <c r="AI71" s="161"/>
    </row>
    <row r="72" spans="1:35">
      <c r="A72" s="175" t="s">
        <v>24</v>
      </c>
      <c r="B72" s="171" t="s">
        <v>1766</v>
      </c>
      <c r="C72" s="171" t="s">
        <v>1767</v>
      </c>
      <c r="D72" s="150">
        <v>0</v>
      </c>
      <c r="E72" s="150">
        <v>0</v>
      </c>
      <c r="F72" s="150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4">
        <v>0</v>
      </c>
      <c r="N72" s="153">
        <v>0</v>
      </c>
      <c r="O72" s="172">
        <v>0.9</v>
      </c>
      <c r="P72" s="154">
        <v>0</v>
      </c>
      <c r="Q72" s="154">
        <v>0</v>
      </c>
      <c r="R72" s="154">
        <v>0</v>
      </c>
      <c r="S72" s="173">
        <v>0</v>
      </c>
      <c r="T72" s="153">
        <v>0</v>
      </c>
      <c r="U72" s="153">
        <v>0</v>
      </c>
      <c r="V72" s="154">
        <v>0</v>
      </c>
      <c r="W72" s="154">
        <v>0</v>
      </c>
      <c r="X72" s="155">
        <v>0</v>
      </c>
      <c r="Y72" s="155">
        <v>0</v>
      </c>
      <c r="Z72" s="173">
        <v>0</v>
      </c>
      <c r="AA72" s="151">
        <v>0</v>
      </c>
      <c r="AB72" s="151">
        <v>0</v>
      </c>
      <c r="AC72" s="151">
        <v>0</v>
      </c>
      <c r="AD72" s="151">
        <v>0</v>
      </c>
      <c r="AE72" s="155">
        <v>0</v>
      </c>
      <c r="AF72" s="155">
        <v>0</v>
      </c>
      <c r="AG72" s="173">
        <v>0</v>
      </c>
      <c r="AH72" s="159"/>
      <c r="AI72" s="161"/>
    </row>
    <row r="73" spans="1:35">
      <c r="A73" s="175" t="s">
        <v>24</v>
      </c>
      <c r="B73" s="171" t="s">
        <v>1766</v>
      </c>
      <c r="C73" s="171" t="s">
        <v>1768</v>
      </c>
      <c r="D73" s="150">
        <v>5005</v>
      </c>
      <c r="E73" s="150">
        <v>4979</v>
      </c>
      <c r="F73" s="150">
        <v>4375</v>
      </c>
      <c r="G73" s="151">
        <v>4346</v>
      </c>
      <c r="H73" s="151">
        <v>4324</v>
      </c>
      <c r="I73" s="151">
        <v>4002</v>
      </c>
      <c r="J73" s="151">
        <v>4500</v>
      </c>
      <c r="K73" s="151">
        <v>4480</v>
      </c>
      <c r="L73" s="151">
        <v>4195</v>
      </c>
      <c r="M73" s="154">
        <v>0.97160407186894</v>
      </c>
      <c r="N73" s="153">
        <v>128756</v>
      </c>
      <c r="O73" s="172">
        <v>0.9</v>
      </c>
      <c r="P73" s="154">
        <v>0.994805194805195</v>
      </c>
      <c r="Q73" s="154">
        <v>0.994937873907041</v>
      </c>
      <c r="R73" s="154">
        <v>0.995555555555556</v>
      </c>
      <c r="S73" s="173">
        <v>-0.000132679101846112</v>
      </c>
      <c r="T73" s="153">
        <v>132519</v>
      </c>
      <c r="U73" s="153">
        <v>121415</v>
      </c>
      <c r="V73" s="154">
        <v>0.91620824183702</v>
      </c>
      <c r="W73" s="154">
        <v>0.874125874125874</v>
      </c>
      <c r="X73" s="155">
        <v>0.920846755637368</v>
      </c>
      <c r="Y73" s="155">
        <v>0.932222222222222</v>
      </c>
      <c r="Z73" s="173">
        <v>-0.0467208815114936</v>
      </c>
      <c r="AA73" s="151">
        <v>30754</v>
      </c>
      <c r="AB73" s="151">
        <v>28204</v>
      </c>
      <c r="AC73" s="151">
        <v>30222</v>
      </c>
      <c r="AD73" s="151">
        <v>27606</v>
      </c>
      <c r="AE73" s="155">
        <v>0.917083956558497</v>
      </c>
      <c r="AF73" s="155">
        <v>0.913440540003971</v>
      </c>
      <c r="AG73" s="173">
        <v>0.00364341655452594</v>
      </c>
      <c r="AH73" s="159"/>
      <c r="AI73" s="161"/>
    </row>
    <row r="74" spans="1:35">
      <c r="A74" s="175" t="s">
        <v>24</v>
      </c>
      <c r="B74" s="171" t="s">
        <v>1766</v>
      </c>
      <c r="C74" s="171" t="s">
        <v>1769</v>
      </c>
      <c r="D74" s="150">
        <v>0</v>
      </c>
      <c r="E74" s="150">
        <v>0</v>
      </c>
      <c r="F74" s="150">
        <v>0</v>
      </c>
      <c r="G74" s="151">
        <v>0</v>
      </c>
      <c r="H74" s="151">
        <v>0</v>
      </c>
      <c r="I74" s="151">
        <v>0</v>
      </c>
      <c r="J74" s="151">
        <v>0</v>
      </c>
      <c r="K74" s="151">
        <v>0</v>
      </c>
      <c r="L74" s="151">
        <v>0</v>
      </c>
      <c r="M74" s="154">
        <v>0</v>
      </c>
      <c r="N74" s="153">
        <v>0</v>
      </c>
      <c r="O74" s="172">
        <v>0.9</v>
      </c>
      <c r="P74" s="154">
        <v>0</v>
      </c>
      <c r="Q74" s="154">
        <v>0</v>
      </c>
      <c r="R74" s="154">
        <v>0</v>
      </c>
      <c r="S74" s="173">
        <v>0</v>
      </c>
      <c r="T74" s="153">
        <v>0</v>
      </c>
      <c r="U74" s="153">
        <v>0</v>
      </c>
      <c r="V74" s="154">
        <v>0</v>
      </c>
      <c r="W74" s="154">
        <v>0</v>
      </c>
      <c r="X74" s="155">
        <v>0</v>
      </c>
      <c r="Y74" s="155">
        <v>0</v>
      </c>
      <c r="Z74" s="173">
        <v>0</v>
      </c>
      <c r="AA74" s="151">
        <v>0</v>
      </c>
      <c r="AB74" s="151">
        <v>0</v>
      </c>
      <c r="AC74" s="151">
        <v>0</v>
      </c>
      <c r="AD74" s="151">
        <v>0</v>
      </c>
      <c r="AE74" s="155">
        <v>0</v>
      </c>
      <c r="AF74" s="155">
        <v>0</v>
      </c>
      <c r="AG74" s="173">
        <v>0</v>
      </c>
      <c r="AH74" s="159"/>
      <c r="AI74" s="161"/>
    </row>
    <row r="75" spans="1:35">
      <c r="A75" s="175" t="s">
        <v>24</v>
      </c>
      <c r="B75" s="171" t="s">
        <v>1766</v>
      </c>
      <c r="C75" s="171" t="s">
        <v>1770</v>
      </c>
      <c r="D75" s="150">
        <v>0</v>
      </c>
      <c r="E75" s="150">
        <v>0</v>
      </c>
      <c r="F75" s="150">
        <v>0</v>
      </c>
      <c r="G75" s="151">
        <v>0</v>
      </c>
      <c r="H75" s="151">
        <v>0</v>
      </c>
      <c r="I75" s="151">
        <v>0</v>
      </c>
      <c r="J75" s="151">
        <v>0</v>
      </c>
      <c r="K75" s="151">
        <v>0</v>
      </c>
      <c r="L75" s="151">
        <v>0</v>
      </c>
      <c r="M75" s="154">
        <v>0</v>
      </c>
      <c r="N75" s="153">
        <v>0</v>
      </c>
      <c r="O75" s="172">
        <v>0.9</v>
      </c>
      <c r="P75" s="154">
        <v>0</v>
      </c>
      <c r="Q75" s="154">
        <v>0</v>
      </c>
      <c r="R75" s="154">
        <v>0</v>
      </c>
      <c r="S75" s="173">
        <v>0</v>
      </c>
      <c r="T75" s="153">
        <v>0</v>
      </c>
      <c r="U75" s="153">
        <v>0</v>
      </c>
      <c r="V75" s="154">
        <v>0</v>
      </c>
      <c r="W75" s="154">
        <v>0</v>
      </c>
      <c r="X75" s="155">
        <v>0</v>
      </c>
      <c r="Y75" s="155">
        <v>0</v>
      </c>
      <c r="Z75" s="173">
        <v>0</v>
      </c>
      <c r="AA75" s="151">
        <v>0</v>
      </c>
      <c r="AB75" s="151">
        <v>0</v>
      </c>
      <c r="AC75" s="151">
        <v>0</v>
      </c>
      <c r="AD75" s="151">
        <v>0</v>
      </c>
      <c r="AE75" s="155">
        <v>0</v>
      </c>
      <c r="AF75" s="155">
        <v>0</v>
      </c>
      <c r="AG75" s="173">
        <v>0</v>
      </c>
      <c r="AH75" s="159"/>
      <c r="AI75" s="161"/>
    </row>
    <row r="76" spans="1:35">
      <c r="A76" s="175" t="s">
        <v>24</v>
      </c>
      <c r="B76" s="171" t="s">
        <v>1766</v>
      </c>
      <c r="C76" s="171" t="s">
        <v>68</v>
      </c>
      <c r="D76" s="150">
        <v>3846</v>
      </c>
      <c r="E76" s="150">
        <v>3245</v>
      </c>
      <c r="F76" s="150">
        <v>2050</v>
      </c>
      <c r="G76" s="151">
        <v>3769</v>
      </c>
      <c r="H76" s="151">
        <v>3299</v>
      </c>
      <c r="I76" s="151">
        <v>2444</v>
      </c>
      <c r="J76" s="151">
        <v>4084</v>
      </c>
      <c r="K76" s="151">
        <v>3750</v>
      </c>
      <c r="L76" s="151">
        <v>3261</v>
      </c>
      <c r="M76" s="154">
        <v>0.892147486983317</v>
      </c>
      <c r="N76" s="153">
        <v>100752</v>
      </c>
      <c r="O76" s="172">
        <v>0.9</v>
      </c>
      <c r="P76" s="154">
        <v>0.843733749349974</v>
      </c>
      <c r="Q76" s="154">
        <v>0.87529848766251</v>
      </c>
      <c r="R76" s="154">
        <v>0.918217433888345</v>
      </c>
      <c r="S76" s="173">
        <v>-0.0315647383125359</v>
      </c>
      <c r="T76" s="153">
        <v>112932</v>
      </c>
      <c r="U76" s="153">
        <v>77643</v>
      </c>
      <c r="V76" s="154">
        <v>0.687519923493784</v>
      </c>
      <c r="W76" s="154">
        <v>0.533021320852834</v>
      </c>
      <c r="X76" s="155">
        <v>0.648447864154948</v>
      </c>
      <c r="Y76" s="155">
        <v>0.798481880509305</v>
      </c>
      <c r="Z76" s="173">
        <v>-0.115426543302114</v>
      </c>
      <c r="AA76" s="151">
        <v>26910</v>
      </c>
      <c r="AB76" s="151">
        <v>20013</v>
      </c>
      <c r="AC76" s="151">
        <v>27205</v>
      </c>
      <c r="AD76" s="151">
        <v>20024</v>
      </c>
      <c r="AE76" s="155">
        <v>0.743701226309922</v>
      </c>
      <c r="AF76" s="155">
        <v>0.736041168902775</v>
      </c>
      <c r="AG76" s="173">
        <v>0.0076600574071467</v>
      </c>
      <c r="AH76" s="159"/>
      <c r="AI76" s="161"/>
    </row>
    <row r="77" spans="1:35">
      <c r="A77" s="175" t="s">
        <v>24</v>
      </c>
      <c r="B77" s="171" t="s">
        <v>1766</v>
      </c>
      <c r="C77" s="171" t="s">
        <v>69</v>
      </c>
      <c r="D77" s="150">
        <v>5514</v>
      </c>
      <c r="E77" s="150">
        <v>5223</v>
      </c>
      <c r="F77" s="150">
        <v>4695</v>
      </c>
      <c r="G77" s="151">
        <v>5236</v>
      </c>
      <c r="H77" s="151">
        <v>4939</v>
      </c>
      <c r="I77" s="151">
        <v>4655</v>
      </c>
      <c r="J77" s="151">
        <v>5414</v>
      </c>
      <c r="K77" s="151">
        <v>5179</v>
      </c>
      <c r="L77" s="151">
        <v>4999</v>
      </c>
      <c r="M77" s="154">
        <v>0.948949612604649</v>
      </c>
      <c r="N77" s="153">
        <v>145994</v>
      </c>
      <c r="O77" s="172">
        <v>0.9</v>
      </c>
      <c r="P77" s="154">
        <v>0.947225244831338</v>
      </c>
      <c r="Q77" s="154">
        <v>0.94327731092437</v>
      </c>
      <c r="R77" s="154">
        <v>0.956594015515331</v>
      </c>
      <c r="S77" s="173">
        <v>0.00394793390696868</v>
      </c>
      <c r="T77" s="153">
        <v>153848</v>
      </c>
      <c r="U77" s="153">
        <v>133127</v>
      </c>
      <c r="V77" s="154">
        <v>0.865315116218605</v>
      </c>
      <c r="W77" s="154">
        <v>0.851468988030468</v>
      </c>
      <c r="X77" s="155">
        <v>0.88903743315508</v>
      </c>
      <c r="Y77" s="155">
        <v>0.923346878463243</v>
      </c>
      <c r="Z77" s="173">
        <v>-0.0375684451246123</v>
      </c>
      <c r="AA77" s="151">
        <v>36070</v>
      </c>
      <c r="AB77" s="151">
        <v>32325</v>
      </c>
      <c r="AC77" s="151">
        <v>36195</v>
      </c>
      <c r="AD77" s="151">
        <v>32182</v>
      </c>
      <c r="AE77" s="155">
        <v>0.896174105905184</v>
      </c>
      <c r="AF77" s="155">
        <v>0.88912833264263</v>
      </c>
      <c r="AG77" s="173">
        <v>0.00704577326255407</v>
      </c>
      <c r="AH77" s="159"/>
      <c r="AI77" s="161"/>
    </row>
    <row r="78" spans="1:35">
      <c r="A78" s="175" t="s">
        <v>24</v>
      </c>
      <c r="B78" s="171" t="s">
        <v>1766</v>
      </c>
      <c r="C78" s="171" t="s">
        <v>71</v>
      </c>
      <c r="D78" s="150">
        <v>3163</v>
      </c>
      <c r="E78" s="150">
        <v>3113</v>
      </c>
      <c r="F78" s="150">
        <v>2756</v>
      </c>
      <c r="G78" s="151">
        <v>2914</v>
      </c>
      <c r="H78" s="151">
        <v>2876</v>
      </c>
      <c r="I78" s="151">
        <v>2562</v>
      </c>
      <c r="J78" s="151">
        <v>2959</v>
      </c>
      <c r="K78" s="151">
        <v>2915</v>
      </c>
      <c r="L78" s="151">
        <v>2753</v>
      </c>
      <c r="M78" s="154">
        <v>0.981462716158167</v>
      </c>
      <c r="N78" s="153">
        <v>89107</v>
      </c>
      <c r="O78" s="172">
        <v>0.9</v>
      </c>
      <c r="P78" s="154">
        <v>0.984192222573506</v>
      </c>
      <c r="Q78" s="154">
        <v>0.986959505833905</v>
      </c>
      <c r="R78" s="154">
        <v>0.985130111524164</v>
      </c>
      <c r="S78" s="173">
        <v>-0.0027672832603991</v>
      </c>
      <c r="T78" s="153">
        <v>90790</v>
      </c>
      <c r="U78" s="153">
        <v>77806</v>
      </c>
      <c r="V78" s="154">
        <v>0.856988655138231</v>
      </c>
      <c r="W78" s="154">
        <v>0.87132469174834</v>
      </c>
      <c r="X78" s="155">
        <v>0.87920384351407</v>
      </c>
      <c r="Y78" s="155">
        <v>0.93038188577222</v>
      </c>
      <c r="Z78" s="173">
        <v>-0.00787915176572984</v>
      </c>
      <c r="AA78" s="151">
        <v>20646</v>
      </c>
      <c r="AB78" s="151">
        <v>18529</v>
      </c>
      <c r="AC78" s="151">
        <v>21189</v>
      </c>
      <c r="AD78" s="151">
        <v>19213</v>
      </c>
      <c r="AE78" s="155">
        <v>0.897461978107139</v>
      </c>
      <c r="AF78" s="155">
        <v>0.90674406531691</v>
      </c>
      <c r="AG78" s="173">
        <v>-0.00928208720977042</v>
      </c>
      <c r="AH78" s="159"/>
      <c r="AI78" s="161"/>
    </row>
    <row r="79" spans="1:35">
      <c r="A79" s="175" t="s">
        <v>24</v>
      </c>
      <c r="B79" s="171" t="s">
        <v>1766</v>
      </c>
      <c r="C79" s="171" t="s">
        <v>72</v>
      </c>
      <c r="D79" s="150">
        <v>1550</v>
      </c>
      <c r="E79" s="150">
        <v>1436</v>
      </c>
      <c r="F79" s="150">
        <v>1350</v>
      </c>
      <c r="G79" s="151">
        <v>1489</v>
      </c>
      <c r="H79" s="151">
        <v>1426</v>
      </c>
      <c r="I79" s="151">
        <v>1362</v>
      </c>
      <c r="J79" s="151">
        <v>1690</v>
      </c>
      <c r="K79" s="151">
        <v>1649</v>
      </c>
      <c r="L79" s="151">
        <v>1586</v>
      </c>
      <c r="M79" s="154">
        <v>0.961175957988396</v>
      </c>
      <c r="N79" s="153">
        <v>41914</v>
      </c>
      <c r="O79" s="172">
        <v>0.9</v>
      </c>
      <c r="P79" s="154">
        <v>0.926451612903226</v>
      </c>
      <c r="Q79" s="154">
        <v>0.957689724647414</v>
      </c>
      <c r="R79" s="154">
        <v>0.975739644970414</v>
      </c>
      <c r="S79" s="173">
        <v>-0.0312381117441887</v>
      </c>
      <c r="T79" s="153">
        <v>43607</v>
      </c>
      <c r="U79" s="153">
        <v>39583</v>
      </c>
      <c r="V79" s="154">
        <v>0.907721237416011</v>
      </c>
      <c r="W79" s="154">
        <v>0.870967741935484</v>
      </c>
      <c r="X79" s="155">
        <v>0.914707857622565</v>
      </c>
      <c r="Y79" s="155">
        <v>0.938461538461538</v>
      </c>
      <c r="Z79" s="173">
        <v>-0.0437401156870816</v>
      </c>
      <c r="AA79" s="151">
        <v>10972</v>
      </c>
      <c r="AB79" s="151">
        <v>10140</v>
      </c>
      <c r="AC79" s="151">
        <v>10309</v>
      </c>
      <c r="AD79" s="151">
        <v>9315</v>
      </c>
      <c r="AE79" s="155">
        <v>0.924170616113744</v>
      </c>
      <c r="AF79" s="155">
        <v>0.903579396643709</v>
      </c>
      <c r="AG79" s="173">
        <v>0.0205912194700347</v>
      </c>
      <c r="AH79" s="159"/>
      <c r="AI79" s="161"/>
    </row>
    <row r="80" spans="1:35">
      <c r="A80" s="175" t="s">
        <v>24</v>
      </c>
      <c r="B80" s="171" t="s">
        <v>1766</v>
      </c>
      <c r="C80" s="171" t="s">
        <v>70</v>
      </c>
      <c r="D80" s="150">
        <v>4880</v>
      </c>
      <c r="E80" s="150">
        <v>4848</v>
      </c>
      <c r="F80" s="150">
        <v>4289</v>
      </c>
      <c r="G80" s="151">
        <v>4481</v>
      </c>
      <c r="H80" s="151">
        <v>4439</v>
      </c>
      <c r="I80" s="151">
        <v>4108</v>
      </c>
      <c r="J80" s="151">
        <v>4549</v>
      </c>
      <c r="K80" s="151">
        <v>4509</v>
      </c>
      <c r="L80" s="151">
        <v>4228</v>
      </c>
      <c r="M80" s="154">
        <v>0.992147444759565</v>
      </c>
      <c r="N80" s="153">
        <v>125589</v>
      </c>
      <c r="O80" s="172">
        <v>0.9</v>
      </c>
      <c r="P80" s="154">
        <v>0.99344262295082</v>
      </c>
      <c r="Q80" s="154">
        <v>0.990627092166927</v>
      </c>
      <c r="R80" s="154">
        <v>0.991206858650253</v>
      </c>
      <c r="S80" s="173">
        <v>0.00281553078389263</v>
      </c>
      <c r="T80" s="153">
        <v>126583</v>
      </c>
      <c r="U80" s="153">
        <v>116139</v>
      </c>
      <c r="V80" s="154">
        <v>0.917492870290639</v>
      </c>
      <c r="W80" s="154">
        <v>0.878893442622951</v>
      </c>
      <c r="X80" s="155">
        <v>0.916759651863423</v>
      </c>
      <c r="Y80" s="155">
        <v>0.929435040668279</v>
      </c>
      <c r="Z80" s="173">
        <v>-0.0378662092404726</v>
      </c>
      <c r="AA80" s="151">
        <v>30558</v>
      </c>
      <c r="AB80" s="151">
        <v>28106</v>
      </c>
      <c r="AC80" s="151">
        <v>28117</v>
      </c>
      <c r="AD80" s="151">
        <v>26000</v>
      </c>
      <c r="AE80" s="155">
        <v>0.919759146541004</v>
      </c>
      <c r="AF80" s="155">
        <v>0.92470747234769</v>
      </c>
      <c r="AG80" s="173">
        <v>-0.00494832580668603</v>
      </c>
      <c r="AH80" s="159"/>
      <c r="AI80" s="161"/>
    </row>
    <row r="81" spans="1:35">
      <c r="A81" s="175" t="s">
        <v>24</v>
      </c>
      <c r="B81" s="171" t="s">
        <v>1766</v>
      </c>
      <c r="C81" s="171" t="s">
        <v>73</v>
      </c>
      <c r="D81" s="150">
        <v>0</v>
      </c>
      <c r="E81" s="150">
        <v>0</v>
      </c>
      <c r="F81" s="150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4">
        <v>0.125</v>
      </c>
      <c r="N81" s="153">
        <v>1</v>
      </c>
      <c r="O81" s="172">
        <v>0.9</v>
      </c>
      <c r="P81" s="154">
        <v>0</v>
      </c>
      <c r="Q81" s="154">
        <v>0</v>
      </c>
      <c r="R81" s="154">
        <v>0</v>
      </c>
      <c r="S81" s="173">
        <v>0</v>
      </c>
      <c r="T81" s="153">
        <v>8</v>
      </c>
      <c r="U81" s="153">
        <v>8</v>
      </c>
      <c r="V81" s="154">
        <v>1</v>
      </c>
      <c r="W81" s="154">
        <v>0</v>
      </c>
      <c r="X81" s="155">
        <v>0</v>
      </c>
      <c r="Y81" s="155">
        <v>0</v>
      </c>
      <c r="Z81" s="173">
        <v>0</v>
      </c>
      <c r="AA81" s="151">
        <v>0</v>
      </c>
      <c r="AB81" s="151">
        <v>0</v>
      </c>
      <c r="AC81" s="151">
        <v>0</v>
      </c>
      <c r="AD81" s="151">
        <v>0</v>
      </c>
      <c r="AE81" s="155">
        <v>0</v>
      </c>
      <c r="AF81" s="155">
        <v>0</v>
      </c>
      <c r="AG81" s="173">
        <v>0</v>
      </c>
      <c r="AH81" s="159"/>
      <c r="AI81" s="161"/>
    </row>
    <row r="82" spans="1:35">
      <c r="A82" s="175" t="s">
        <v>24</v>
      </c>
      <c r="B82" s="171" t="s">
        <v>1766</v>
      </c>
      <c r="C82" s="171" t="s">
        <v>75</v>
      </c>
      <c r="D82" s="150">
        <v>4756</v>
      </c>
      <c r="E82" s="150">
        <v>4570</v>
      </c>
      <c r="F82" s="150">
        <v>4284</v>
      </c>
      <c r="G82" s="151">
        <v>4420</v>
      </c>
      <c r="H82" s="151">
        <v>4319</v>
      </c>
      <c r="I82" s="151">
        <v>4040</v>
      </c>
      <c r="J82" s="151">
        <v>4657</v>
      </c>
      <c r="K82" s="151">
        <v>4554</v>
      </c>
      <c r="L82" s="151">
        <v>4386</v>
      </c>
      <c r="M82" s="154">
        <v>0.973323510262824</v>
      </c>
      <c r="N82" s="153">
        <v>113618</v>
      </c>
      <c r="O82" s="172">
        <v>0.9</v>
      </c>
      <c r="P82" s="154">
        <v>0.960891505466779</v>
      </c>
      <c r="Q82" s="154">
        <v>0.977149321266968</v>
      </c>
      <c r="R82" s="154">
        <v>0.97788275713979</v>
      </c>
      <c r="S82" s="173">
        <v>-0.0162578158001895</v>
      </c>
      <c r="T82" s="153">
        <v>116732</v>
      </c>
      <c r="U82" s="153">
        <v>107626</v>
      </c>
      <c r="V82" s="154">
        <v>0.921992255765343</v>
      </c>
      <c r="W82" s="154">
        <v>0.900756938603869</v>
      </c>
      <c r="X82" s="155">
        <v>0.914027149321267</v>
      </c>
      <c r="Y82" s="155">
        <v>0.941808030921194</v>
      </c>
      <c r="Z82" s="173">
        <v>-0.0132702107173981</v>
      </c>
      <c r="AA82" s="151">
        <v>30227</v>
      </c>
      <c r="AB82" s="151">
        <v>27990</v>
      </c>
      <c r="AC82" s="151">
        <v>27355</v>
      </c>
      <c r="AD82" s="151">
        <v>25262</v>
      </c>
      <c r="AE82" s="155">
        <v>0.925993317232937</v>
      </c>
      <c r="AF82" s="155">
        <v>0.923487479437032</v>
      </c>
      <c r="AG82" s="173">
        <v>0.00250583779590585</v>
      </c>
      <c r="AH82" s="159"/>
      <c r="AI82" s="161"/>
    </row>
    <row r="83" spans="1:35">
      <c r="A83" s="175" t="s">
        <v>24</v>
      </c>
      <c r="B83" s="171" t="s">
        <v>1766</v>
      </c>
      <c r="C83" s="171" t="s">
        <v>74</v>
      </c>
      <c r="D83" s="150">
        <v>5040</v>
      </c>
      <c r="E83" s="150">
        <v>4835</v>
      </c>
      <c r="F83" s="150">
        <v>4397</v>
      </c>
      <c r="G83" s="151">
        <v>4681</v>
      </c>
      <c r="H83" s="151">
        <v>4541</v>
      </c>
      <c r="I83" s="151">
        <v>4191</v>
      </c>
      <c r="J83" s="151">
        <v>4703</v>
      </c>
      <c r="K83" s="151">
        <v>4620</v>
      </c>
      <c r="L83" s="151">
        <v>4377</v>
      </c>
      <c r="M83" s="154">
        <v>0.977937757889231</v>
      </c>
      <c r="N83" s="153">
        <v>134619</v>
      </c>
      <c r="O83" s="172">
        <v>0.9</v>
      </c>
      <c r="P83" s="154">
        <v>0.959325396825397</v>
      </c>
      <c r="Q83" s="154">
        <v>0.970091860713523</v>
      </c>
      <c r="R83" s="154">
        <v>0.982351690410376</v>
      </c>
      <c r="S83" s="173">
        <v>-0.0107664638881259</v>
      </c>
      <c r="T83" s="153">
        <v>137656</v>
      </c>
      <c r="U83" s="153">
        <v>126073</v>
      </c>
      <c r="V83" s="154">
        <v>0.915855465798803</v>
      </c>
      <c r="W83" s="154">
        <v>0.872420634920635</v>
      </c>
      <c r="X83" s="155">
        <v>0.89532151249733</v>
      </c>
      <c r="Y83" s="155">
        <v>0.930682543057623</v>
      </c>
      <c r="Z83" s="173">
        <v>-0.0229008775766947</v>
      </c>
      <c r="AA83" s="151">
        <v>32430</v>
      </c>
      <c r="AB83" s="151">
        <v>29823</v>
      </c>
      <c r="AC83" s="151">
        <v>32137</v>
      </c>
      <c r="AD83" s="151">
        <v>29558</v>
      </c>
      <c r="AE83" s="155">
        <v>0.919611470860314</v>
      </c>
      <c r="AF83" s="155">
        <v>0.919749821078508</v>
      </c>
      <c r="AG83" s="173">
        <v>-0.000138350218193195</v>
      </c>
      <c r="AH83" s="159"/>
      <c r="AI83" s="161"/>
    </row>
    <row r="84" spans="1:35">
      <c r="A84" s="175" t="s">
        <v>24</v>
      </c>
      <c r="B84" s="171" t="s">
        <v>1766</v>
      </c>
      <c r="C84" s="171" t="s">
        <v>76</v>
      </c>
      <c r="D84" s="150">
        <v>2059</v>
      </c>
      <c r="E84" s="150">
        <v>1935</v>
      </c>
      <c r="F84" s="150">
        <v>1901</v>
      </c>
      <c r="G84" s="151">
        <v>1879</v>
      </c>
      <c r="H84" s="151">
        <v>1766</v>
      </c>
      <c r="I84" s="151">
        <v>1649</v>
      </c>
      <c r="J84" s="151">
        <v>2027</v>
      </c>
      <c r="K84" s="151">
        <v>1904</v>
      </c>
      <c r="L84" s="151">
        <v>1815</v>
      </c>
      <c r="M84" s="154">
        <v>0.956996390928842</v>
      </c>
      <c r="N84" s="153">
        <v>53298</v>
      </c>
      <c r="O84" s="172">
        <v>0.9</v>
      </c>
      <c r="P84" s="154">
        <v>0.93977659057795</v>
      </c>
      <c r="Q84" s="154">
        <v>0.939861628525812</v>
      </c>
      <c r="R84" s="154">
        <v>0.939319190922546</v>
      </c>
      <c r="S84" s="173">
        <v>-8.50379478610774e-5</v>
      </c>
      <c r="T84" s="153">
        <v>55693</v>
      </c>
      <c r="U84" s="153">
        <v>51586</v>
      </c>
      <c r="V84" s="154">
        <v>0.926256441563572</v>
      </c>
      <c r="W84" s="154">
        <v>0.92326372025255</v>
      </c>
      <c r="X84" s="155">
        <v>0.877594465141032</v>
      </c>
      <c r="Y84" s="155">
        <v>0.895411938825851</v>
      </c>
      <c r="Z84" s="173">
        <v>0.0456692551115173</v>
      </c>
      <c r="AA84" s="151">
        <v>13118</v>
      </c>
      <c r="AB84" s="151">
        <v>11984</v>
      </c>
      <c r="AC84" s="151">
        <v>13055</v>
      </c>
      <c r="AD84" s="151">
        <v>12112</v>
      </c>
      <c r="AE84" s="155">
        <v>0.913553895410886</v>
      </c>
      <c r="AF84" s="155">
        <v>0.927767139027193</v>
      </c>
      <c r="AG84" s="173">
        <v>-0.0142132436163068</v>
      </c>
      <c r="AH84" s="159"/>
      <c r="AI84" s="161"/>
    </row>
    <row r="85" spans="1:35">
      <c r="A85" s="175" t="s">
        <v>24</v>
      </c>
      <c r="B85" s="171" t="s">
        <v>1771</v>
      </c>
      <c r="C85" s="171" t="s">
        <v>1772</v>
      </c>
      <c r="D85" s="150">
        <v>0</v>
      </c>
      <c r="E85" s="150">
        <v>0</v>
      </c>
      <c r="F85" s="150">
        <v>0</v>
      </c>
      <c r="G85" s="151">
        <v>0</v>
      </c>
      <c r="H85" s="151">
        <v>0</v>
      </c>
      <c r="I85" s="151">
        <v>0</v>
      </c>
      <c r="J85" s="151">
        <v>0</v>
      </c>
      <c r="K85" s="151">
        <v>0</v>
      </c>
      <c r="L85" s="151">
        <v>0</v>
      </c>
      <c r="M85" s="154">
        <v>0</v>
      </c>
      <c r="N85" s="153">
        <v>0</v>
      </c>
      <c r="O85" s="172">
        <v>0.9</v>
      </c>
      <c r="P85" s="154">
        <v>0</v>
      </c>
      <c r="Q85" s="154">
        <v>0</v>
      </c>
      <c r="R85" s="154">
        <v>0</v>
      </c>
      <c r="S85" s="173">
        <v>0</v>
      </c>
      <c r="T85" s="153">
        <v>0</v>
      </c>
      <c r="U85" s="153">
        <v>0</v>
      </c>
      <c r="V85" s="154">
        <v>0</v>
      </c>
      <c r="W85" s="154">
        <v>0</v>
      </c>
      <c r="X85" s="155">
        <v>0</v>
      </c>
      <c r="Y85" s="155">
        <v>0</v>
      </c>
      <c r="Z85" s="173">
        <v>0</v>
      </c>
      <c r="AA85" s="151">
        <v>0</v>
      </c>
      <c r="AB85" s="151">
        <v>0</v>
      </c>
      <c r="AC85" s="151">
        <v>0</v>
      </c>
      <c r="AD85" s="151">
        <v>0</v>
      </c>
      <c r="AE85" s="155">
        <v>0</v>
      </c>
      <c r="AF85" s="155">
        <v>0</v>
      </c>
      <c r="AG85" s="173">
        <v>0</v>
      </c>
      <c r="AH85" s="159"/>
      <c r="AI85" s="161"/>
    </row>
    <row r="86" spans="1:35">
      <c r="A86" s="175" t="s">
        <v>24</v>
      </c>
      <c r="B86" s="171" t="s">
        <v>1771</v>
      </c>
      <c r="C86" s="171" t="s">
        <v>1773</v>
      </c>
      <c r="D86" s="150">
        <v>0</v>
      </c>
      <c r="E86" s="150">
        <v>0</v>
      </c>
      <c r="F86" s="150">
        <v>0</v>
      </c>
      <c r="G86" s="151">
        <v>0</v>
      </c>
      <c r="H86" s="151">
        <v>0</v>
      </c>
      <c r="I86" s="151">
        <v>0</v>
      </c>
      <c r="J86" s="151">
        <v>0</v>
      </c>
      <c r="K86" s="151">
        <v>0</v>
      </c>
      <c r="L86" s="151">
        <v>0</v>
      </c>
      <c r="M86" s="154">
        <v>0</v>
      </c>
      <c r="N86" s="153">
        <v>0</v>
      </c>
      <c r="O86" s="172">
        <v>0.9</v>
      </c>
      <c r="P86" s="154">
        <v>0</v>
      </c>
      <c r="Q86" s="154">
        <v>0</v>
      </c>
      <c r="R86" s="154">
        <v>0</v>
      </c>
      <c r="S86" s="173">
        <v>0</v>
      </c>
      <c r="T86" s="153">
        <v>0</v>
      </c>
      <c r="U86" s="153">
        <v>0</v>
      </c>
      <c r="V86" s="154">
        <v>0</v>
      </c>
      <c r="W86" s="154">
        <v>0</v>
      </c>
      <c r="X86" s="155">
        <v>0</v>
      </c>
      <c r="Y86" s="155">
        <v>0</v>
      </c>
      <c r="Z86" s="173">
        <v>0</v>
      </c>
      <c r="AA86" s="151">
        <v>0</v>
      </c>
      <c r="AB86" s="151">
        <v>0</v>
      </c>
      <c r="AC86" s="151">
        <v>0</v>
      </c>
      <c r="AD86" s="151">
        <v>0</v>
      </c>
      <c r="AE86" s="155">
        <v>0</v>
      </c>
      <c r="AF86" s="155">
        <v>0</v>
      </c>
      <c r="AG86" s="173">
        <v>0</v>
      </c>
      <c r="AH86" s="159"/>
      <c r="AI86" s="161"/>
    </row>
    <row r="87" spans="1:35">
      <c r="A87" s="175" t="s">
        <v>24</v>
      </c>
      <c r="B87" s="171" t="s">
        <v>1771</v>
      </c>
      <c r="C87" s="171" t="s">
        <v>1774</v>
      </c>
      <c r="D87" s="150">
        <v>0</v>
      </c>
      <c r="E87" s="150">
        <v>0</v>
      </c>
      <c r="F87" s="150">
        <v>0</v>
      </c>
      <c r="G87" s="151">
        <v>0</v>
      </c>
      <c r="H87" s="151">
        <v>0</v>
      </c>
      <c r="I87" s="151">
        <v>0</v>
      </c>
      <c r="J87" s="151">
        <v>0</v>
      </c>
      <c r="K87" s="151">
        <v>0</v>
      </c>
      <c r="L87" s="151">
        <v>0</v>
      </c>
      <c r="M87" s="154">
        <v>0</v>
      </c>
      <c r="N87" s="153">
        <v>0</v>
      </c>
      <c r="O87" s="172">
        <v>0.9</v>
      </c>
      <c r="P87" s="154">
        <v>0</v>
      </c>
      <c r="Q87" s="154">
        <v>0</v>
      </c>
      <c r="R87" s="154">
        <v>0</v>
      </c>
      <c r="S87" s="173">
        <v>0</v>
      </c>
      <c r="T87" s="153">
        <v>0</v>
      </c>
      <c r="U87" s="153">
        <v>0</v>
      </c>
      <c r="V87" s="154">
        <v>0</v>
      </c>
      <c r="W87" s="154">
        <v>0</v>
      </c>
      <c r="X87" s="155">
        <v>0</v>
      </c>
      <c r="Y87" s="155">
        <v>0</v>
      </c>
      <c r="Z87" s="173">
        <v>0</v>
      </c>
      <c r="AA87" s="151">
        <v>0</v>
      </c>
      <c r="AB87" s="151">
        <v>0</v>
      </c>
      <c r="AC87" s="151">
        <v>0</v>
      </c>
      <c r="AD87" s="151">
        <v>0</v>
      </c>
      <c r="AE87" s="155">
        <v>0</v>
      </c>
      <c r="AF87" s="155">
        <v>0</v>
      </c>
      <c r="AG87" s="173">
        <v>0</v>
      </c>
      <c r="AH87" s="159"/>
      <c r="AI87" s="161"/>
    </row>
    <row r="88" spans="1:35">
      <c r="A88" s="175" t="s">
        <v>24</v>
      </c>
      <c r="B88" s="171" t="s">
        <v>1771</v>
      </c>
      <c r="C88" s="171" t="s">
        <v>1775</v>
      </c>
      <c r="D88" s="150">
        <v>0</v>
      </c>
      <c r="E88" s="150">
        <v>0</v>
      </c>
      <c r="F88" s="150">
        <v>0</v>
      </c>
      <c r="G88" s="151">
        <v>0</v>
      </c>
      <c r="H88" s="151">
        <v>0</v>
      </c>
      <c r="I88" s="151">
        <v>0</v>
      </c>
      <c r="J88" s="151">
        <v>0</v>
      </c>
      <c r="K88" s="151">
        <v>0</v>
      </c>
      <c r="L88" s="151">
        <v>0</v>
      </c>
      <c r="M88" s="154">
        <v>0</v>
      </c>
      <c r="N88" s="153">
        <v>0</v>
      </c>
      <c r="O88" s="172">
        <v>0.9</v>
      </c>
      <c r="P88" s="154">
        <v>0</v>
      </c>
      <c r="Q88" s="154">
        <v>0</v>
      </c>
      <c r="R88" s="154">
        <v>0</v>
      </c>
      <c r="S88" s="173">
        <v>0</v>
      </c>
      <c r="T88" s="153">
        <v>0</v>
      </c>
      <c r="U88" s="153">
        <v>0</v>
      </c>
      <c r="V88" s="154">
        <v>0</v>
      </c>
      <c r="W88" s="154">
        <v>0</v>
      </c>
      <c r="X88" s="155">
        <v>0</v>
      </c>
      <c r="Y88" s="155">
        <v>0</v>
      </c>
      <c r="Z88" s="173">
        <v>0</v>
      </c>
      <c r="AA88" s="151">
        <v>0</v>
      </c>
      <c r="AB88" s="151">
        <v>0</v>
      </c>
      <c r="AC88" s="151">
        <v>0</v>
      </c>
      <c r="AD88" s="151">
        <v>0</v>
      </c>
      <c r="AE88" s="155">
        <v>0</v>
      </c>
      <c r="AF88" s="155">
        <v>0</v>
      </c>
      <c r="AG88" s="173">
        <v>0</v>
      </c>
      <c r="AH88" s="159"/>
      <c r="AI88" s="161"/>
    </row>
    <row r="89" spans="1:35">
      <c r="A89" s="175" t="s">
        <v>24</v>
      </c>
      <c r="B89" s="171" t="s">
        <v>1771</v>
      </c>
      <c r="C89" s="171" t="s">
        <v>81</v>
      </c>
      <c r="D89" s="150">
        <v>2739</v>
      </c>
      <c r="E89" s="150">
        <v>2184</v>
      </c>
      <c r="F89" s="150">
        <v>1270</v>
      </c>
      <c r="G89" s="151">
        <v>2518</v>
      </c>
      <c r="H89" s="151">
        <v>2433</v>
      </c>
      <c r="I89" s="151">
        <v>1489</v>
      </c>
      <c r="J89" s="151">
        <v>2670</v>
      </c>
      <c r="K89" s="151">
        <v>2598</v>
      </c>
      <c r="L89" s="151">
        <v>2212</v>
      </c>
      <c r="M89" s="154">
        <v>0.951438971520497</v>
      </c>
      <c r="N89" s="153">
        <v>69789</v>
      </c>
      <c r="O89" s="172">
        <v>0.9</v>
      </c>
      <c r="P89" s="154">
        <v>0.7973713033954</v>
      </c>
      <c r="Q89" s="154">
        <v>0.966243050039714</v>
      </c>
      <c r="R89" s="154">
        <v>0.973033707865169</v>
      </c>
      <c r="S89" s="173">
        <v>-0.168871746644314</v>
      </c>
      <c r="T89" s="153">
        <v>73351</v>
      </c>
      <c r="U89" s="153">
        <v>52727</v>
      </c>
      <c r="V89" s="154">
        <v>0.718831372442093</v>
      </c>
      <c r="W89" s="154">
        <v>0.463672873311428</v>
      </c>
      <c r="X89" s="155">
        <v>0.591342335186656</v>
      </c>
      <c r="Y89" s="155">
        <v>0.828464419475655</v>
      </c>
      <c r="Z89" s="173">
        <v>-0.127669461875229</v>
      </c>
      <c r="AA89" s="151">
        <v>17911</v>
      </c>
      <c r="AB89" s="151">
        <v>12714</v>
      </c>
      <c r="AC89" s="151">
        <v>16899</v>
      </c>
      <c r="AD89" s="151">
        <v>12581</v>
      </c>
      <c r="AE89" s="155">
        <v>0.709843113170677</v>
      </c>
      <c r="AF89" s="155">
        <v>0.744481922007219</v>
      </c>
      <c r="AG89" s="173">
        <v>-0.0346388088365421</v>
      </c>
      <c r="AH89" s="159"/>
      <c r="AI89" s="161"/>
    </row>
    <row r="90" spans="1:35">
      <c r="A90" s="175" t="s">
        <v>24</v>
      </c>
      <c r="B90" s="171" t="s">
        <v>1771</v>
      </c>
      <c r="C90" s="171" t="s">
        <v>77</v>
      </c>
      <c r="D90" s="150">
        <v>2839</v>
      </c>
      <c r="E90" s="150">
        <v>2679</v>
      </c>
      <c r="F90" s="150">
        <v>1986</v>
      </c>
      <c r="G90" s="151">
        <v>5769</v>
      </c>
      <c r="H90" s="151">
        <v>5421</v>
      </c>
      <c r="I90" s="151">
        <v>4481</v>
      </c>
      <c r="J90" s="151">
        <v>2476</v>
      </c>
      <c r="K90" s="151">
        <v>2464</v>
      </c>
      <c r="L90" s="151">
        <v>1980</v>
      </c>
      <c r="M90" s="154">
        <v>0.967732277702006</v>
      </c>
      <c r="N90" s="153">
        <v>145455</v>
      </c>
      <c r="O90" s="172">
        <v>0.9</v>
      </c>
      <c r="P90" s="154">
        <v>0.943642127509686</v>
      </c>
      <c r="Q90" s="154">
        <v>0.939677587103484</v>
      </c>
      <c r="R90" s="154">
        <v>0.995153473344103</v>
      </c>
      <c r="S90" s="173">
        <v>0.00396454040620231</v>
      </c>
      <c r="T90" s="153">
        <v>150305</v>
      </c>
      <c r="U90" s="153">
        <v>113484</v>
      </c>
      <c r="V90" s="154">
        <v>0.755024782941353</v>
      </c>
      <c r="W90" s="154">
        <v>0.699542092286016</v>
      </c>
      <c r="X90" s="155">
        <v>0.776737736176114</v>
      </c>
      <c r="Y90" s="155">
        <v>0.79967689822294</v>
      </c>
      <c r="Z90" s="173">
        <v>-0.0771956438900976</v>
      </c>
      <c r="AA90" s="151">
        <v>33075</v>
      </c>
      <c r="AB90" s="151">
        <v>25516</v>
      </c>
      <c r="AC90" s="151">
        <v>37171</v>
      </c>
      <c r="AD90" s="151">
        <v>28735</v>
      </c>
      <c r="AE90" s="155">
        <v>0.77145880574452</v>
      </c>
      <c r="AF90" s="155">
        <v>0.773048882193108</v>
      </c>
      <c r="AG90" s="173">
        <v>-0.00159007644858744</v>
      </c>
      <c r="AH90" s="159"/>
      <c r="AI90" s="161"/>
    </row>
    <row r="91" spans="1:35">
      <c r="A91" s="175" t="s">
        <v>24</v>
      </c>
      <c r="B91" s="171" t="s">
        <v>1771</v>
      </c>
      <c r="C91" s="171" t="s">
        <v>78</v>
      </c>
      <c r="D91" s="150">
        <v>6197</v>
      </c>
      <c r="E91" s="150">
        <v>5805</v>
      </c>
      <c r="F91" s="150">
        <v>4138</v>
      </c>
      <c r="G91" s="151">
        <v>5448</v>
      </c>
      <c r="H91" s="151">
        <v>5355</v>
      </c>
      <c r="I91" s="151">
        <v>4499</v>
      </c>
      <c r="J91" s="151">
        <v>5920</v>
      </c>
      <c r="K91" s="151">
        <v>5842</v>
      </c>
      <c r="L91" s="151">
        <v>5191</v>
      </c>
      <c r="M91" s="154">
        <v>0.966256287303611</v>
      </c>
      <c r="N91" s="153">
        <v>152339</v>
      </c>
      <c r="O91" s="172">
        <v>0.9</v>
      </c>
      <c r="P91" s="154">
        <v>0.936743585605938</v>
      </c>
      <c r="Q91" s="154">
        <v>0.982929515418502</v>
      </c>
      <c r="R91" s="154">
        <v>0.986824324324324</v>
      </c>
      <c r="S91" s="173">
        <v>-0.0461859298125638</v>
      </c>
      <c r="T91" s="153">
        <v>157659</v>
      </c>
      <c r="U91" s="153">
        <v>126125</v>
      </c>
      <c r="V91" s="154">
        <v>0.799986045833096</v>
      </c>
      <c r="W91" s="154">
        <v>0.66774245602711</v>
      </c>
      <c r="X91" s="155">
        <v>0.825807635829662</v>
      </c>
      <c r="Y91" s="155">
        <v>0.876858108108108</v>
      </c>
      <c r="Z91" s="173">
        <v>-0.158065179802552</v>
      </c>
      <c r="AA91" s="151">
        <v>39225</v>
      </c>
      <c r="AB91" s="151">
        <v>32594</v>
      </c>
      <c r="AC91" s="151">
        <v>37973</v>
      </c>
      <c r="AD91" s="151">
        <v>30744</v>
      </c>
      <c r="AE91" s="155">
        <v>0.830949649458254</v>
      </c>
      <c r="AF91" s="155">
        <v>0.809627893503279</v>
      </c>
      <c r="AG91" s="173">
        <v>0.021321755954975</v>
      </c>
      <c r="AH91" s="159"/>
      <c r="AI91" s="161"/>
    </row>
    <row r="92" spans="1:35">
      <c r="A92" s="175" t="s">
        <v>24</v>
      </c>
      <c r="B92" s="171" t="s">
        <v>1771</v>
      </c>
      <c r="C92" s="171" t="s">
        <v>83</v>
      </c>
      <c r="D92" s="150">
        <v>9227</v>
      </c>
      <c r="E92" s="150">
        <v>8971</v>
      </c>
      <c r="F92" s="150">
        <v>7467</v>
      </c>
      <c r="G92" s="151">
        <v>8892</v>
      </c>
      <c r="H92" s="151">
        <v>8584</v>
      </c>
      <c r="I92" s="151">
        <v>7658</v>
      </c>
      <c r="J92" s="151">
        <v>9016</v>
      </c>
      <c r="K92" s="151">
        <v>8820</v>
      </c>
      <c r="L92" s="151">
        <v>8098</v>
      </c>
      <c r="M92" s="154">
        <v>0.976555403946806</v>
      </c>
      <c r="N92" s="153">
        <v>239759</v>
      </c>
      <c r="O92" s="172">
        <v>0.9</v>
      </c>
      <c r="P92" s="154">
        <v>0.972255337596185</v>
      </c>
      <c r="Q92" s="154">
        <v>0.96536212325686</v>
      </c>
      <c r="R92" s="154">
        <v>0.978260869565217</v>
      </c>
      <c r="S92" s="173">
        <v>0.00689321433932499</v>
      </c>
      <c r="T92" s="153">
        <v>245515</v>
      </c>
      <c r="U92" s="153">
        <v>210315</v>
      </c>
      <c r="V92" s="154">
        <v>0.85662790460868</v>
      </c>
      <c r="W92" s="154">
        <v>0.809255445973773</v>
      </c>
      <c r="X92" s="155">
        <v>0.861223571749888</v>
      </c>
      <c r="Y92" s="155">
        <v>0.898181011535049</v>
      </c>
      <c r="Z92" s="173">
        <v>-0.0519681257761149</v>
      </c>
      <c r="AA92" s="151">
        <v>61246</v>
      </c>
      <c r="AB92" s="151">
        <v>53662</v>
      </c>
      <c r="AC92" s="151">
        <v>59527</v>
      </c>
      <c r="AD92" s="151">
        <v>51857</v>
      </c>
      <c r="AE92" s="155">
        <v>0.876171505077883</v>
      </c>
      <c r="AF92" s="155">
        <v>0.871150906311422</v>
      </c>
      <c r="AG92" s="173">
        <v>0.00502059876646099</v>
      </c>
      <c r="AH92" s="159"/>
      <c r="AI92" s="161"/>
    </row>
    <row r="93" spans="1:35">
      <c r="A93" s="175" t="s">
        <v>24</v>
      </c>
      <c r="B93" s="171" t="s">
        <v>1771</v>
      </c>
      <c r="C93" s="171" t="s">
        <v>79</v>
      </c>
      <c r="D93" s="150">
        <v>6918</v>
      </c>
      <c r="E93" s="150">
        <v>6629</v>
      </c>
      <c r="F93" s="150">
        <v>6044</v>
      </c>
      <c r="G93" s="151">
        <v>6418</v>
      </c>
      <c r="H93" s="151">
        <v>6208</v>
      </c>
      <c r="I93" s="151">
        <v>5847</v>
      </c>
      <c r="J93" s="151">
        <v>6941</v>
      </c>
      <c r="K93" s="151">
        <v>6751</v>
      </c>
      <c r="L93" s="151">
        <v>6316</v>
      </c>
      <c r="M93" s="154">
        <v>0.966124292404353</v>
      </c>
      <c r="N93" s="153">
        <v>173913</v>
      </c>
      <c r="O93" s="172">
        <v>0.9</v>
      </c>
      <c r="P93" s="154">
        <v>0.958224920497253</v>
      </c>
      <c r="Q93" s="154">
        <v>0.967279526332191</v>
      </c>
      <c r="R93" s="154">
        <v>0.972626422705662</v>
      </c>
      <c r="S93" s="173">
        <v>-0.00905460583493722</v>
      </c>
      <c r="T93" s="153">
        <v>180011</v>
      </c>
      <c r="U93" s="153">
        <v>157830</v>
      </c>
      <c r="V93" s="154">
        <v>0.876779752348468</v>
      </c>
      <c r="W93" s="154">
        <v>0.873662908355016</v>
      </c>
      <c r="X93" s="155">
        <v>0.911031473979433</v>
      </c>
      <c r="Y93" s="155">
        <v>0.909955337847572</v>
      </c>
      <c r="Z93" s="173">
        <v>-0.0373685656244169</v>
      </c>
      <c r="AA93" s="151">
        <v>44842</v>
      </c>
      <c r="AB93" s="151">
        <v>40395</v>
      </c>
      <c r="AC93" s="151">
        <v>45350</v>
      </c>
      <c r="AD93" s="151">
        <v>40403</v>
      </c>
      <c r="AE93" s="155">
        <v>0.900829579412158</v>
      </c>
      <c r="AF93" s="155">
        <v>0.890915104740904</v>
      </c>
      <c r="AG93" s="173">
        <v>0.00991447467125417</v>
      </c>
      <c r="AH93" s="159"/>
      <c r="AI93" s="161"/>
    </row>
    <row r="94" spans="1:35">
      <c r="A94" s="175" t="s">
        <v>24</v>
      </c>
      <c r="B94" s="171" t="s">
        <v>1771</v>
      </c>
      <c r="C94" s="171" t="s">
        <v>82</v>
      </c>
      <c r="D94" s="150">
        <v>5379</v>
      </c>
      <c r="E94" s="150">
        <v>5344</v>
      </c>
      <c r="F94" s="150">
        <v>4666</v>
      </c>
      <c r="G94" s="151">
        <v>5309</v>
      </c>
      <c r="H94" s="151">
        <v>5260</v>
      </c>
      <c r="I94" s="151">
        <v>4617</v>
      </c>
      <c r="J94" s="151">
        <v>5235</v>
      </c>
      <c r="K94" s="151">
        <v>5176</v>
      </c>
      <c r="L94" s="151">
        <v>4610</v>
      </c>
      <c r="M94" s="154">
        <v>0.990296195049342</v>
      </c>
      <c r="N94" s="153">
        <v>138383</v>
      </c>
      <c r="O94" s="172">
        <v>0.9</v>
      </c>
      <c r="P94" s="154">
        <v>0.99349321435211</v>
      </c>
      <c r="Q94" s="154">
        <v>0.990770389903937</v>
      </c>
      <c r="R94" s="154">
        <v>0.98872970391595</v>
      </c>
      <c r="S94" s="173">
        <v>0.00272282444817329</v>
      </c>
      <c r="T94" s="153">
        <v>139739</v>
      </c>
      <c r="U94" s="153">
        <v>123736</v>
      </c>
      <c r="V94" s="154">
        <v>0.885479357945885</v>
      </c>
      <c r="W94" s="154">
        <v>0.867447480944413</v>
      </c>
      <c r="X94" s="155">
        <v>0.869655302316821</v>
      </c>
      <c r="Y94" s="155">
        <v>0.880611270296084</v>
      </c>
      <c r="Z94" s="173">
        <v>-0.00220782137240705</v>
      </c>
      <c r="AA94" s="151">
        <v>35036</v>
      </c>
      <c r="AB94" s="151">
        <v>31008</v>
      </c>
      <c r="AC94" s="151">
        <v>32328</v>
      </c>
      <c r="AD94" s="151">
        <v>28646</v>
      </c>
      <c r="AE94" s="155">
        <v>0.885032537960954</v>
      </c>
      <c r="AF94" s="155">
        <v>0.886104924523633</v>
      </c>
      <c r="AG94" s="173">
        <v>-0.00107238656267827</v>
      </c>
      <c r="AH94" s="159"/>
      <c r="AI94" s="161"/>
    </row>
    <row r="95" spans="1:35">
      <c r="A95" s="175" t="s">
        <v>24</v>
      </c>
      <c r="B95" s="171" t="s">
        <v>1776</v>
      </c>
      <c r="C95" s="171" t="s">
        <v>1777</v>
      </c>
      <c r="D95" s="150">
        <v>0</v>
      </c>
      <c r="E95" s="150">
        <v>0</v>
      </c>
      <c r="F95" s="150">
        <v>0</v>
      </c>
      <c r="G95" s="151">
        <v>0</v>
      </c>
      <c r="H95" s="151">
        <v>0</v>
      </c>
      <c r="I95" s="151">
        <v>0</v>
      </c>
      <c r="J95" s="151">
        <v>0</v>
      </c>
      <c r="K95" s="151">
        <v>0</v>
      </c>
      <c r="L95" s="151">
        <v>0</v>
      </c>
      <c r="M95" s="154">
        <v>0</v>
      </c>
      <c r="N95" s="153">
        <v>0</v>
      </c>
      <c r="O95" s="172">
        <v>0.9</v>
      </c>
      <c r="P95" s="154">
        <v>0</v>
      </c>
      <c r="Q95" s="154">
        <v>0</v>
      </c>
      <c r="R95" s="154">
        <v>0</v>
      </c>
      <c r="S95" s="173">
        <v>0</v>
      </c>
      <c r="T95" s="153">
        <v>0</v>
      </c>
      <c r="U95" s="153">
        <v>0</v>
      </c>
      <c r="V95" s="154">
        <v>0</v>
      </c>
      <c r="W95" s="154">
        <v>0</v>
      </c>
      <c r="X95" s="155">
        <v>0</v>
      </c>
      <c r="Y95" s="155">
        <v>0</v>
      </c>
      <c r="Z95" s="173">
        <v>0</v>
      </c>
      <c r="AA95" s="151">
        <v>0</v>
      </c>
      <c r="AB95" s="151">
        <v>0</v>
      </c>
      <c r="AC95" s="151">
        <v>0</v>
      </c>
      <c r="AD95" s="151">
        <v>0</v>
      </c>
      <c r="AE95" s="155">
        <v>0</v>
      </c>
      <c r="AF95" s="155">
        <v>0</v>
      </c>
      <c r="AG95" s="173">
        <v>0</v>
      </c>
      <c r="AH95" s="159"/>
      <c r="AI95" s="161"/>
    </row>
    <row r="96" spans="1:35">
      <c r="A96" s="175" t="s">
        <v>24</v>
      </c>
      <c r="B96" s="171" t="s">
        <v>1776</v>
      </c>
      <c r="C96" s="171" t="s">
        <v>1778</v>
      </c>
      <c r="D96" s="150">
        <v>0</v>
      </c>
      <c r="E96" s="150">
        <v>0</v>
      </c>
      <c r="F96" s="150">
        <v>0</v>
      </c>
      <c r="G96" s="151">
        <v>0</v>
      </c>
      <c r="H96" s="151">
        <v>0</v>
      </c>
      <c r="I96" s="151">
        <v>0</v>
      </c>
      <c r="J96" s="151">
        <v>0</v>
      </c>
      <c r="K96" s="151">
        <v>0</v>
      </c>
      <c r="L96" s="151">
        <v>0</v>
      </c>
      <c r="M96" s="154">
        <v>0</v>
      </c>
      <c r="N96" s="153">
        <v>0</v>
      </c>
      <c r="O96" s="172">
        <v>0.9</v>
      </c>
      <c r="P96" s="154">
        <v>0</v>
      </c>
      <c r="Q96" s="154">
        <v>0</v>
      </c>
      <c r="R96" s="154">
        <v>0</v>
      </c>
      <c r="S96" s="173">
        <v>0</v>
      </c>
      <c r="T96" s="153">
        <v>0</v>
      </c>
      <c r="U96" s="153">
        <v>0</v>
      </c>
      <c r="V96" s="154">
        <v>0</v>
      </c>
      <c r="W96" s="154">
        <v>0</v>
      </c>
      <c r="X96" s="155">
        <v>0</v>
      </c>
      <c r="Y96" s="155">
        <v>0</v>
      </c>
      <c r="Z96" s="173">
        <v>0</v>
      </c>
      <c r="AA96" s="151">
        <v>0</v>
      </c>
      <c r="AB96" s="151">
        <v>0</v>
      </c>
      <c r="AC96" s="151">
        <v>0</v>
      </c>
      <c r="AD96" s="151">
        <v>0</v>
      </c>
      <c r="AE96" s="155">
        <v>0</v>
      </c>
      <c r="AF96" s="155">
        <v>0</v>
      </c>
      <c r="AG96" s="173">
        <v>0</v>
      </c>
      <c r="AH96" s="159"/>
      <c r="AI96" s="161"/>
    </row>
    <row r="97" spans="1:35">
      <c r="A97" s="175" t="s">
        <v>24</v>
      </c>
      <c r="B97" s="171" t="s">
        <v>1776</v>
      </c>
      <c r="C97" s="171" t="s">
        <v>1779</v>
      </c>
      <c r="D97" s="150">
        <v>0</v>
      </c>
      <c r="E97" s="150">
        <v>0</v>
      </c>
      <c r="F97" s="150">
        <v>0</v>
      </c>
      <c r="G97" s="151">
        <v>0</v>
      </c>
      <c r="H97" s="151">
        <v>0</v>
      </c>
      <c r="I97" s="151">
        <v>0</v>
      </c>
      <c r="J97" s="151">
        <v>0</v>
      </c>
      <c r="K97" s="151">
        <v>0</v>
      </c>
      <c r="L97" s="151">
        <v>0</v>
      </c>
      <c r="M97" s="154">
        <v>0</v>
      </c>
      <c r="N97" s="153">
        <v>0</v>
      </c>
      <c r="O97" s="172">
        <v>0.9</v>
      </c>
      <c r="P97" s="154">
        <v>0</v>
      </c>
      <c r="Q97" s="154">
        <v>0</v>
      </c>
      <c r="R97" s="154">
        <v>0</v>
      </c>
      <c r="S97" s="173">
        <v>0</v>
      </c>
      <c r="T97" s="153">
        <v>0</v>
      </c>
      <c r="U97" s="153">
        <v>0</v>
      </c>
      <c r="V97" s="154">
        <v>0</v>
      </c>
      <c r="W97" s="154">
        <v>0</v>
      </c>
      <c r="X97" s="155">
        <v>0</v>
      </c>
      <c r="Y97" s="155">
        <v>0</v>
      </c>
      <c r="Z97" s="173">
        <v>0</v>
      </c>
      <c r="AA97" s="151">
        <v>0</v>
      </c>
      <c r="AB97" s="151">
        <v>0</v>
      </c>
      <c r="AC97" s="151">
        <v>0</v>
      </c>
      <c r="AD97" s="151">
        <v>0</v>
      </c>
      <c r="AE97" s="155">
        <v>0</v>
      </c>
      <c r="AF97" s="155">
        <v>0</v>
      </c>
      <c r="AG97" s="173">
        <v>0</v>
      </c>
      <c r="AH97" s="159"/>
      <c r="AI97" s="161"/>
    </row>
    <row r="98" spans="1:35">
      <c r="A98" s="175" t="s">
        <v>24</v>
      </c>
      <c r="B98" s="171" t="s">
        <v>1776</v>
      </c>
      <c r="C98" s="171" t="s">
        <v>1780</v>
      </c>
      <c r="D98" s="150">
        <v>0</v>
      </c>
      <c r="E98" s="150">
        <v>0</v>
      </c>
      <c r="F98" s="150">
        <v>0</v>
      </c>
      <c r="G98" s="151">
        <v>0</v>
      </c>
      <c r="H98" s="151">
        <v>0</v>
      </c>
      <c r="I98" s="151">
        <v>0</v>
      </c>
      <c r="J98" s="151">
        <v>0</v>
      </c>
      <c r="K98" s="151">
        <v>0</v>
      </c>
      <c r="L98" s="151">
        <v>0</v>
      </c>
      <c r="M98" s="154">
        <v>0</v>
      </c>
      <c r="N98" s="153">
        <v>0</v>
      </c>
      <c r="O98" s="172">
        <v>0.9</v>
      </c>
      <c r="P98" s="154">
        <v>0</v>
      </c>
      <c r="Q98" s="154">
        <v>0</v>
      </c>
      <c r="R98" s="154">
        <v>0</v>
      </c>
      <c r="S98" s="173">
        <v>0</v>
      </c>
      <c r="T98" s="153">
        <v>0</v>
      </c>
      <c r="U98" s="153">
        <v>0</v>
      </c>
      <c r="V98" s="154">
        <v>0</v>
      </c>
      <c r="W98" s="154">
        <v>0</v>
      </c>
      <c r="X98" s="155">
        <v>0</v>
      </c>
      <c r="Y98" s="155">
        <v>0</v>
      </c>
      <c r="Z98" s="173">
        <v>0</v>
      </c>
      <c r="AA98" s="151">
        <v>0</v>
      </c>
      <c r="AB98" s="151">
        <v>0</v>
      </c>
      <c r="AC98" s="151">
        <v>0</v>
      </c>
      <c r="AD98" s="151">
        <v>0</v>
      </c>
      <c r="AE98" s="155">
        <v>0</v>
      </c>
      <c r="AF98" s="155">
        <v>0</v>
      </c>
      <c r="AG98" s="173">
        <v>0</v>
      </c>
      <c r="AH98" s="159"/>
      <c r="AI98" s="161"/>
    </row>
    <row r="99" spans="1:35">
      <c r="A99" s="175" t="s">
        <v>24</v>
      </c>
      <c r="B99" s="171" t="s">
        <v>1776</v>
      </c>
      <c r="C99" s="171" t="s">
        <v>86</v>
      </c>
      <c r="D99" s="150">
        <v>0</v>
      </c>
      <c r="E99" s="150">
        <v>0</v>
      </c>
      <c r="F99" s="150">
        <v>0</v>
      </c>
      <c r="G99" s="151">
        <v>0</v>
      </c>
      <c r="H99" s="151">
        <v>0</v>
      </c>
      <c r="I99" s="151">
        <v>0</v>
      </c>
      <c r="J99" s="151">
        <v>0</v>
      </c>
      <c r="K99" s="151">
        <v>0</v>
      </c>
      <c r="L99" s="151">
        <v>0</v>
      </c>
      <c r="M99" s="154">
        <v>0</v>
      </c>
      <c r="N99" s="153">
        <v>0</v>
      </c>
      <c r="O99" s="172">
        <v>0.9</v>
      </c>
      <c r="P99" s="154">
        <v>0</v>
      </c>
      <c r="Q99" s="154">
        <v>0</v>
      </c>
      <c r="R99" s="154">
        <v>0</v>
      </c>
      <c r="S99" s="173">
        <v>0</v>
      </c>
      <c r="T99" s="153">
        <v>0</v>
      </c>
      <c r="U99" s="153">
        <v>0</v>
      </c>
      <c r="V99" s="154">
        <v>0</v>
      </c>
      <c r="W99" s="154">
        <v>0</v>
      </c>
      <c r="X99" s="155">
        <v>0</v>
      </c>
      <c r="Y99" s="155">
        <v>0</v>
      </c>
      <c r="Z99" s="173">
        <v>0</v>
      </c>
      <c r="AA99" s="151">
        <v>0</v>
      </c>
      <c r="AB99" s="151">
        <v>0</v>
      </c>
      <c r="AC99" s="151">
        <v>0</v>
      </c>
      <c r="AD99" s="151">
        <v>0</v>
      </c>
      <c r="AE99" s="155">
        <v>0</v>
      </c>
      <c r="AF99" s="155">
        <v>0</v>
      </c>
      <c r="AG99" s="173">
        <v>0</v>
      </c>
      <c r="AH99" s="159"/>
      <c r="AI99" s="161"/>
    </row>
    <row r="100" spans="1:35">
      <c r="A100" s="175" t="s">
        <v>24</v>
      </c>
      <c r="B100" s="171" t="s">
        <v>1776</v>
      </c>
      <c r="C100" s="171" t="s">
        <v>98</v>
      </c>
      <c r="D100" s="150">
        <v>4789</v>
      </c>
      <c r="E100" s="150">
        <v>4718</v>
      </c>
      <c r="F100" s="150">
        <v>3650</v>
      </c>
      <c r="G100" s="151">
        <v>4623</v>
      </c>
      <c r="H100" s="151">
        <v>4538</v>
      </c>
      <c r="I100" s="151">
        <v>3802</v>
      </c>
      <c r="J100" s="151">
        <v>4895</v>
      </c>
      <c r="K100" s="151">
        <v>4803</v>
      </c>
      <c r="L100" s="151">
        <v>3948</v>
      </c>
      <c r="M100" s="154">
        <v>0.979765780945225</v>
      </c>
      <c r="N100" s="153">
        <v>129091</v>
      </c>
      <c r="O100" s="172">
        <v>0.9</v>
      </c>
      <c r="P100" s="154">
        <v>0.985174357903529</v>
      </c>
      <c r="Q100" s="154">
        <v>0.981613670776552</v>
      </c>
      <c r="R100" s="154">
        <v>0.98120531154239</v>
      </c>
      <c r="S100" s="173">
        <v>0.00356068712697688</v>
      </c>
      <c r="T100" s="153">
        <v>131757</v>
      </c>
      <c r="U100" s="153">
        <v>102748</v>
      </c>
      <c r="V100" s="154">
        <v>0.77982953467368</v>
      </c>
      <c r="W100" s="154">
        <v>0.762163290874922</v>
      </c>
      <c r="X100" s="155">
        <v>0.822409690677049</v>
      </c>
      <c r="Y100" s="155">
        <v>0.806537282941777</v>
      </c>
      <c r="Z100" s="173">
        <v>-0.0602463998021278</v>
      </c>
      <c r="AA100" s="151">
        <v>31842</v>
      </c>
      <c r="AB100" s="151">
        <v>25435</v>
      </c>
      <c r="AC100" s="151">
        <v>31634</v>
      </c>
      <c r="AD100" s="151">
        <v>24514</v>
      </c>
      <c r="AE100" s="155">
        <v>0.798787764587652</v>
      </c>
      <c r="AF100" s="155">
        <v>0.774925712840615</v>
      </c>
      <c r="AG100" s="173">
        <v>0.023862051747037</v>
      </c>
      <c r="AH100" s="159"/>
      <c r="AI100" s="161"/>
    </row>
    <row r="101" spans="1:35">
      <c r="A101" s="175" t="s">
        <v>24</v>
      </c>
      <c r="B101" s="171" t="s">
        <v>1776</v>
      </c>
      <c r="C101" s="171" t="s">
        <v>85</v>
      </c>
      <c r="D101" s="150">
        <v>5615</v>
      </c>
      <c r="E101" s="150">
        <v>5388</v>
      </c>
      <c r="F101" s="150">
        <v>4733</v>
      </c>
      <c r="G101" s="151">
        <v>5516</v>
      </c>
      <c r="H101" s="151">
        <v>5366</v>
      </c>
      <c r="I101" s="151">
        <v>5056</v>
      </c>
      <c r="J101" s="151">
        <v>6054</v>
      </c>
      <c r="K101" s="151">
        <v>5936</v>
      </c>
      <c r="L101" s="151">
        <v>5694</v>
      </c>
      <c r="M101" s="154">
        <v>0.969073429146024</v>
      </c>
      <c r="N101" s="153">
        <v>118539</v>
      </c>
      <c r="O101" s="172">
        <v>0.9</v>
      </c>
      <c r="P101" s="154">
        <v>0.959572573463936</v>
      </c>
      <c r="Q101" s="154">
        <v>0.972806381435823</v>
      </c>
      <c r="R101" s="154">
        <v>0.980508754542451</v>
      </c>
      <c r="S101" s="173">
        <v>-0.0132338079718872</v>
      </c>
      <c r="T101" s="153">
        <v>122322</v>
      </c>
      <c r="U101" s="153">
        <v>111329</v>
      </c>
      <c r="V101" s="154">
        <v>0.910130638805775</v>
      </c>
      <c r="W101" s="154">
        <v>0.842920747996438</v>
      </c>
      <c r="X101" s="155">
        <v>0.916606236403191</v>
      </c>
      <c r="Y101" s="155">
        <v>0.940535183349851</v>
      </c>
      <c r="Z101" s="173">
        <v>-0.0736854884067526</v>
      </c>
      <c r="AA101" s="151">
        <v>38950</v>
      </c>
      <c r="AB101" s="151">
        <v>35690</v>
      </c>
      <c r="AC101" s="151">
        <v>32126</v>
      </c>
      <c r="AD101" s="151">
        <v>29693</v>
      </c>
      <c r="AE101" s="155">
        <v>0.916302952503209</v>
      </c>
      <c r="AF101" s="155">
        <v>0.92426694888875</v>
      </c>
      <c r="AG101" s="173">
        <v>-0.00796399638554124</v>
      </c>
      <c r="AH101" s="159"/>
      <c r="AI101" s="161"/>
    </row>
    <row r="102" spans="1:35">
      <c r="A102" s="175" t="s">
        <v>24</v>
      </c>
      <c r="B102" s="171" t="s">
        <v>1776</v>
      </c>
      <c r="C102" s="171" t="s">
        <v>84</v>
      </c>
      <c r="D102" s="150">
        <v>4532</v>
      </c>
      <c r="E102" s="150">
        <v>4481</v>
      </c>
      <c r="F102" s="150">
        <v>2384</v>
      </c>
      <c r="G102" s="151">
        <v>4430</v>
      </c>
      <c r="H102" s="151">
        <v>4413</v>
      </c>
      <c r="I102" s="151">
        <v>3673</v>
      </c>
      <c r="J102" s="151">
        <v>4738</v>
      </c>
      <c r="K102" s="151">
        <v>4712</v>
      </c>
      <c r="L102" s="151">
        <v>4014</v>
      </c>
      <c r="M102" s="154">
        <v>0.975220780408263</v>
      </c>
      <c r="N102" s="153">
        <v>127987</v>
      </c>
      <c r="O102" s="172">
        <v>0.9</v>
      </c>
      <c r="P102" s="154">
        <v>0.988746690203001</v>
      </c>
      <c r="Q102" s="154">
        <v>0.996162528216704</v>
      </c>
      <c r="R102" s="154">
        <v>0.994512452511608</v>
      </c>
      <c r="S102" s="173">
        <v>-0.00741583801370338</v>
      </c>
      <c r="T102" s="153">
        <v>131239</v>
      </c>
      <c r="U102" s="153">
        <v>100915</v>
      </c>
      <c r="V102" s="154">
        <v>0.76894063502465</v>
      </c>
      <c r="W102" s="154">
        <v>0.52603706972639</v>
      </c>
      <c r="X102" s="155">
        <v>0.829119638826185</v>
      </c>
      <c r="Y102" s="155">
        <v>0.847192908400169</v>
      </c>
      <c r="Z102" s="173">
        <v>-0.303082569099795</v>
      </c>
      <c r="AA102" s="151">
        <v>30665</v>
      </c>
      <c r="AB102" s="151">
        <v>24615</v>
      </c>
      <c r="AC102" s="151">
        <v>30801</v>
      </c>
      <c r="AD102" s="151">
        <v>24250</v>
      </c>
      <c r="AE102" s="155">
        <v>0.802706668840698</v>
      </c>
      <c r="AF102" s="155">
        <v>0.787312100256485</v>
      </c>
      <c r="AG102" s="173">
        <v>0.0153945685842127</v>
      </c>
      <c r="AH102" s="159"/>
      <c r="AI102" s="161"/>
    </row>
    <row r="103" spans="1:35">
      <c r="A103" s="175" t="s">
        <v>24</v>
      </c>
      <c r="B103" s="171" t="s">
        <v>1776</v>
      </c>
      <c r="C103" s="171" t="s">
        <v>87</v>
      </c>
      <c r="D103" s="150">
        <v>8330</v>
      </c>
      <c r="E103" s="150">
        <v>5973</v>
      </c>
      <c r="F103" s="150">
        <v>6387</v>
      </c>
      <c r="G103" s="151">
        <v>6467</v>
      </c>
      <c r="H103" s="151">
        <v>6305</v>
      </c>
      <c r="I103" s="151">
        <v>5338</v>
      </c>
      <c r="J103" s="151">
        <v>6750</v>
      </c>
      <c r="K103" s="151">
        <v>6612</v>
      </c>
      <c r="L103" s="151">
        <v>5890</v>
      </c>
      <c r="M103" s="154">
        <v>0.967036942221431</v>
      </c>
      <c r="N103" s="153">
        <v>173763</v>
      </c>
      <c r="O103" s="172">
        <v>0.9</v>
      </c>
      <c r="P103" s="154">
        <v>0.717046818727491</v>
      </c>
      <c r="Q103" s="154">
        <v>0.974949744858512</v>
      </c>
      <c r="R103" s="154">
        <v>0.979555555555556</v>
      </c>
      <c r="S103" s="173">
        <v>-0.257902926131022</v>
      </c>
      <c r="T103" s="153">
        <v>179686</v>
      </c>
      <c r="U103" s="153">
        <v>144981</v>
      </c>
      <c r="V103" s="154">
        <v>0.806857518114934</v>
      </c>
      <c r="W103" s="154">
        <v>0.766746698679472</v>
      </c>
      <c r="X103" s="155">
        <v>0.825421370032473</v>
      </c>
      <c r="Y103" s="155">
        <v>0.872592592592593</v>
      </c>
      <c r="Z103" s="173">
        <v>-0.0586746713530008</v>
      </c>
      <c r="AA103" s="151">
        <v>46007</v>
      </c>
      <c r="AB103" s="151">
        <v>38743</v>
      </c>
      <c r="AC103" s="151">
        <v>41331</v>
      </c>
      <c r="AD103" s="151">
        <v>33527</v>
      </c>
      <c r="AE103" s="155">
        <v>0.842110983111266</v>
      </c>
      <c r="AF103" s="155">
        <v>0.811182889356657</v>
      </c>
      <c r="AG103" s="173">
        <v>0.0309280937546084</v>
      </c>
      <c r="AH103" s="159"/>
      <c r="AI103" s="161"/>
    </row>
    <row r="104" spans="1:35">
      <c r="A104" s="175" t="s">
        <v>24</v>
      </c>
      <c r="B104" s="171" t="s">
        <v>1776</v>
      </c>
      <c r="C104" s="171" t="s">
        <v>88</v>
      </c>
      <c r="D104" s="150">
        <v>6154</v>
      </c>
      <c r="E104" s="150">
        <v>6066</v>
      </c>
      <c r="F104" s="150">
        <v>4631</v>
      </c>
      <c r="G104" s="151">
        <v>5511</v>
      </c>
      <c r="H104" s="151">
        <v>5444</v>
      </c>
      <c r="I104" s="151">
        <v>4849</v>
      </c>
      <c r="J104" s="151">
        <v>5960</v>
      </c>
      <c r="K104" s="151">
        <v>5896</v>
      </c>
      <c r="L104" s="151">
        <v>5371</v>
      </c>
      <c r="M104" s="154">
        <v>0.981834412763841</v>
      </c>
      <c r="N104" s="153">
        <v>163877</v>
      </c>
      <c r="O104" s="172">
        <v>0.9</v>
      </c>
      <c r="P104" s="154">
        <v>0.985700357491063</v>
      </c>
      <c r="Q104" s="154">
        <v>0.987842496824533</v>
      </c>
      <c r="R104" s="154">
        <v>0.989261744966443</v>
      </c>
      <c r="S104" s="173">
        <v>-0.00214213933346996</v>
      </c>
      <c r="T104" s="153">
        <v>166909</v>
      </c>
      <c r="U104" s="153">
        <v>142632</v>
      </c>
      <c r="V104" s="154">
        <v>0.854549485048739</v>
      </c>
      <c r="W104" s="154">
        <v>0.752518687032824</v>
      </c>
      <c r="X104" s="155">
        <v>0.879876610415533</v>
      </c>
      <c r="Y104" s="155">
        <v>0.901174496644295</v>
      </c>
      <c r="Z104" s="173">
        <v>-0.127357923382708</v>
      </c>
      <c r="AA104" s="151">
        <v>39100</v>
      </c>
      <c r="AB104" s="151">
        <v>33962</v>
      </c>
      <c r="AC104" s="151">
        <v>39957</v>
      </c>
      <c r="AD104" s="151">
        <v>34253</v>
      </c>
      <c r="AE104" s="155">
        <v>0.868593350383632</v>
      </c>
      <c r="AF104" s="155">
        <v>0.857246540030533</v>
      </c>
      <c r="AG104" s="173">
        <v>0.0113468103530989</v>
      </c>
      <c r="AH104" s="159"/>
      <c r="AI104" s="161"/>
    </row>
    <row r="105" spans="1:35">
      <c r="A105" s="175" t="s">
        <v>24</v>
      </c>
      <c r="B105" s="171" t="s">
        <v>1776</v>
      </c>
      <c r="C105" s="171" t="s">
        <v>89</v>
      </c>
      <c r="D105" s="150">
        <v>11253</v>
      </c>
      <c r="E105" s="150">
        <v>10969</v>
      </c>
      <c r="F105" s="150">
        <v>9465</v>
      </c>
      <c r="G105" s="151">
        <v>11006</v>
      </c>
      <c r="H105" s="151">
        <v>10725</v>
      </c>
      <c r="I105" s="151">
        <v>9387</v>
      </c>
      <c r="J105" s="151">
        <v>11513</v>
      </c>
      <c r="K105" s="151">
        <v>10934</v>
      </c>
      <c r="L105" s="151">
        <v>9841</v>
      </c>
      <c r="M105" s="154">
        <v>0.973896557667299</v>
      </c>
      <c r="N105" s="153">
        <v>248628</v>
      </c>
      <c r="O105" s="172">
        <v>0.9</v>
      </c>
      <c r="P105" s="154">
        <v>0.974762285612725</v>
      </c>
      <c r="Q105" s="154">
        <v>0.974468471742686</v>
      </c>
      <c r="R105" s="154">
        <v>0.949709024580909</v>
      </c>
      <c r="S105" s="173">
        <v>0.000293813870039683</v>
      </c>
      <c r="T105" s="153">
        <v>255292</v>
      </c>
      <c r="U105" s="153">
        <v>213704</v>
      </c>
      <c r="V105" s="154">
        <v>0.837096344577973</v>
      </c>
      <c r="W105" s="154">
        <v>0.841109037589976</v>
      </c>
      <c r="X105" s="155">
        <v>0.852898419044158</v>
      </c>
      <c r="Y105" s="155">
        <v>0.854772865456441</v>
      </c>
      <c r="Z105" s="173">
        <v>-0.0117893814541817</v>
      </c>
      <c r="AA105" s="151">
        <v>73390</v>
      </c>
      <c r="AB105" s="151">
        <v>62340</v>
      </c>
      <c r="AC105" s="151">
        <v>65805</v>
      </c>
      <c r="AD105" s="151">
        <v>56276</v>
      </c>
      <c r="AE105" s="155">
        <v>0.849434527864832</v>
      </c>
      <c r="AF105" s="155">
        <v>0.85519337436365</v>
      </c>
      <c r="AG105" s="173">
        <v>-0.00575884649881842</v>
      </c>
      <c r="AH105" s="159"/>
      <c r="AI105" s="161"/>
    </row>
    <row r="106" spans="1:35">
      <c r="A106" s="175" t="s">
        <v>24</v>
      </c>
      <c r="B106" s="171" t="s">
        <v>1776</v>
      </c>
      <c r="C106" s="171" t="s">
        <v>90</v>
      </c>
      <c r="D106" s="150">
        <v>5993</v>
      </c>
      <c r="E106" s="150">
        <v>5484</v>
      </c>
      <c r="F106" s="150">
        <v>4947</v>
      </c>
      <c r="G106" s="151">
        <v>6598</v>
      </c>
      <c r="H106" s="151">
        <v>6209</v>
      </c>
      <c r="I106" s="151">
        <v>5855</v>
      </c>
      <c r="J106" s="151">
        <v>6233</v>
      </c>
      <c r="K106" s="151">
        <v>5815</v>
      </c>
      <c r="L106" s="151">
        <v>5499</v>
      </c>
      <c r="M106" s="154">
        <v>0.934356472541247</v>
      </c>
      <c r="N106" s="153">
        <v>137897</v>
      </c>
      <c r="O106" s="172">
        <v>0.9</v>
      </c>
      <c r="P106" s="154">
        <v>0.915067578841982</v>
      </c>
      <c r="Q106" s="154">
        <v>0.94104274022431</v>
      </c>
      <c r="R106" s="154">
        <v>0.932937590245468</v>
      </c>
      <c r="S106" s="173">
        <v>-0.0259751613823281</v>
      </c>
      <c r="T106" s="153">
        <v>147585</v>
      </c>
      <c r="U106" s="153">
        <v>129625</v>
      </c>
      <c r="V106" s="154">
        <v>0.878307416065318</v>
      </c>
      <c r="W106" s="154">
        <v>0.825463040213583</v>
      </c>
      <c r="X106" s="155">
        <v>0.887390118217642</v>
      </c>
      <c r="Y106" s="155">
        <v>0.882239691962137</v>
      </c>
      <c r="Z106" s="173">
        <v>-0.0619270780040592</v>
      </c>
      <c r="AA106" s="151">
        <v>46301</v>
      </c>
      <c r="AB106" s="151">
        <v>41651</v>
      </c>
      <c r="AC106" s="151">
        <v>36444</v>
      </c>
      <c r="AD106" s="151">
        <v>32080</v>
      </c>
      <c r="AE106" s="155">
        <v>0.899570203667307</v>
      </c>
      <c r="AF106" s="155">
        <v>0.880254637251674</v>
      </c>
      <c r="AG106" s="173">
        <v>0.0193155664156336</v>
      </c>
      <c r="AH106" s="159"/>
      <c r="AI106" s="161"/>
    </row>
    <row r="107" spans="1:35">
      <c r="A107" s="175" t="s">
        <v>24</v>
      </c>
      <c r="B107" s="171" t="s">
        <v>1781</v>
      </c>
      <c r="C107" s="171" t="s">
        <v>1783</v>
      </c>
      <c r="D107" s="150">
        <v>0</v>
      </c>
      <c r="E107" s="150">
        <v>0</v>
      </c>
      <c r="F107" s="150">
        <v>0</v>
      </c>
      <c r="G107" s="151">
        <v>0</v>
      </c>
      <c r="H107" s="151">
        <v>0</v>
      </c>
      <c r="I107" s="151">
        <v>0</v>
      </c>
      <c r="J107" s="151">
        <v>0</v>
      </c>
      <c r="K107" s="151">
        <v>0</v>
      </c>
      <c r="L107" s="151">
        <v>0</v>
      </c>
      <c r="M107" s="154">
        <v>0</v>
      </c>
      <c r="N107" s="153">
        <v>0</v>
      </c>
      <c r="O107" s="172">
        <v>0.9</v>
      </c>
      <c r="P107" s="154">
        <v>0</v>
      </c>
      <c r="Q107" s="154">
        <v>0</v>
      </c>
      <c r="R107" s="154">
        <v>0</v>
      </c>
      <c r="S107" s="173">
        <v>0</v>
      </c>
      <c r="T107" s="153">
        <v>0</v>
      </c>
      <c r="U107" s="153">
        <v>0</v>
      </c>
      <c r="V107" s="154">
        <v>0</v>
      </c>
      <c r="W107" s="154">
        <v>0</v>
      </c>
      <c r="X107" s="155">
        <v>0</v>
      </c>
      <c r="Y107" s="155">
        <v>0</v>
      </c>
      <c r="Z107" s="173">
        <v>0</v>
      </c>
      <c r="AA107" s="151">
        <v>0</v>
      </c>
      <c r="AB107" s="151">
        <v>0</v>
      </c>
      <c r="AC107" s="151">
        <v>0</v>
      </c>
      <c r="AD107" s="151">
        <v>0</v>
      </c>
      <c r="AE107" s="155">
        <v>0</v>
      </c>
      <c r="AF107" s="155">
        <v>0</v>
      </c>
      <c r="AG107" s="173">
        <v>0</v>
      </c>
      <c r="AH107" s="159"/>
      <c r="AI107" s="161"/>
    </row>
    <row r="108" spans="1:35">
      <c r="A108" s="175" t="s">
        <v>24</v>
      </c>
      <c r="B108" s="171" t="s">
        <v>1781</v>
      </c>
      <c r="C108" s="171" t="s">
        <v>1782</v>
      </c>
      <c r="D108" s="150">
        <v>0</v>
      </c>
      <c r="E108" s="150">
        <v>0</v>
      </c>
      <c r="F108" s="150">
        <v>0</v>
      </c>
      <c r="G108" s="151">
        <v>0</v>
      </c>
      <c r="H108" s="151">
        <v>0</v>
      </c>
      <c r="I108" s="151">
        <v>0</v>
      </c>
      <c r="J108" s="151">
        <v>0</v>
      </c>
      <c r="K108" s="151">
        <v>0</v>
      </c>
      <c r="L108" s="151">
        <v>0</v>
      </c>
      <c r="M108" s="154">
        <v>0</v>
      </c>
      <c r="N108" s="153">
        <v>0</v>
      </c>
      <c r="O108" s="172">
        <v>0.9</v>
      </c>
      <c r="P108" s="154">
        <v>0</v>
      </c>
      <c r="Q108" s="154">
        <v>0</v>
      </c>
      <c r="R108" s="154">
        <v>0</v>
      </c>
      <c r="S108" s="173">
        <v>0</v>
      </c>
      <c r="T108" s="153">
        <v>0</v>
      </c>
      <c r="U108" s="153">
        <v>0</v>
      </c>
      <c r="V108" s="154">
        <v>0</v>
      </c>
      <c r="W108" s="154">
        <v>0</v>
      </c>
      <c r="X108" s="155">
        <v>0</v>
      </c>
      <c r="Y108" s="155">
        <v>0</v>
      </c>
      <c r="Z108" s="173">
        <v>0</v>
      </c>
      <c r="AA108" s="151">
        <v>0</v>
      </c>
      <c r="AB108" s="151">
        <v>0</v>
      </c>
      <c r="AC108" s="151">
        <v>0</v>
      </c>
      <c r="AD108" s="151">
        <v>0</v>
      </c>
      <c r="AE108" s="155">
        <v>0</v>
      </c>
      <c r="AF108" s="155">
        <v>0</v>
      </c>
      <c r="AG108" s="173">
        <v>0</v>
      </c>
      <c r="AH108" s="159"/>
      <c r="AI108" s="161"/>
    </row>
    <row r="109" spans="1:35">
      <c r="A109" s="175" t="s">
        <v>24</v>
      </c>
      <c r="B109" s="171" t="s">
        <v>1781</v>
      </c>
      <c r="C109" s="171" t="s">
        <v>91</v>
      </c>
      <c r="D109" s="150">
        <v>5809</v>
      </c>
      <c r="E109" s="150">
        <v>5384</v>
      </c>
      <c r="F109" s="150">
        <v>4053</v>
      </c>
      <c r="G109" s="151">
        <v>5872</v>
      </c>
      <c r="H109" s="151">
        <v>5414</v>
      </c>
      <c r="I109" s="151">
        <v>4405</v>
      </c>
      <c r="J109" s="151">
        <v>7027</v>
      </c>
      <c r="K109" s="151">
        <v>6001</v>
      </c>
      <c r="L109" s="151">
        <v>5705</v>
      </c>
      <c r="M109" s="154">
        <v>0.853722987785781</v>
      </c>
      <c r="N109" s="153">
        <v>130845</v>
      </c>
      <c r="O109" s="172">
        <v>0.9</v>
      </c>
      <c r="P109" s="154">
        <v>0.926837665691169</v>
      </c>
      <c r="Q109" s="154">
        <v>0.92200272479564</v>
      </c>
      <c r="R109" s="154">
        <v>0.8539917461221</v>
      </c>
      <c r="S109" s="173">
        <v>0.00483494089552861</v>
      </c>
      <c r="T109" s="153">
        <v>153264</v>
      </c>
      <c r="U109" s="153">
        <v>111756</v>
      </c>
      <c r="V109" s="154">
        <v>0.729173191356091</v>
      </c>
      <c r="W109" s="154">
        <v>0.697710449302806</v>
      </c>
      <c r="X109" s="155">
        <v>0.75017029972752</v>
      </c>
      <c r="Y109" s="155">
        <v>0.811868507186566</v>
      </c>
      <c r="Z109" s="173">
        <v>-0.0524598504247145</v>
      </c>
      <c r="AA109" s="151">
        <v>40113</v>
      </c>
      <c r="AB109" s="151">
        <v>30368</v>
      </c>
      <c r="AC109" s="151">
        <v>37880</v>
      </c>
      <c r="AD109" s="151">
        <v>30566</v>
      </c>
      <c r="AE109" s="155">
        <v>0.757061301822352</v>
      </c>
      <c r="AF109" s="155">
        <v>0.806916578669483</v>
      </c>
      <c r="AG109" s="173">
        <v>-0.0498552768471308</v>
      </c>
      <c r="AH109" s="159"/>
      <c r="AI109" s="161"/>
    </row>
    <row r="110" spans="1:35">
      <c r="A110" s="175" t="s">
        <v>24</v>
      </c>
      <c r="B110" s="171" t="s">
        <v>1781</v>
      </c>
      <c r="C110" s="171" t="s">
        <v>95</v>
      </c>
      <c r="D110" s="150">
        <v>6289</v>
      </c>
      <c r="E110" s="150">
        <v>6015</v>
      </c>
      <c r="F110" s="150">
        <v>4524</v>
      </c>
      <c r="G110" s="151">
        <v>7048</v>
      </c>
      <c r="H110" s="151">
        <v>6070</v>
      </c>
      <c r="I110" s="151">
        <v>5653</v>
      </c>
      <c r="J110" s="151">
        <v>7251</v>
      </c>
      <c r="K110" s="151">
        <v>6371</v>
      </c>
      <c r="L110" s="151">
        <v>5934</v>
      </c>
      <c r="M110" s="154">
        <v>0.902127756723437</v>
      </c>
      <c r="N110" s="153">
        <v>158060</v>
      </c>
      <c r="O110" s="172">
        <v>0.9</v>
      </c>
      <c r="P110" s="154">
        <v>0.956431865161393</v>
      </c>
      <c r="Q110" s="154">
        <v>0.861237230419977</v>
      </c>
      <c r="R110" s="154">
        <v>0.878637429320094</v>
      </c>
      <c r="S110" s="173">
        <v>0.0951946347414155</v>
      </c>
      <c r="T110" s="153">
        <v>175208</v>
      </c>
      <c r="U110" s="153">
        <v>133687</v>
      </c>
      <c r="V110" s="154">
        <v>0.763018811926396</v>
      </c>
      <c r="W110" s="154">
        <v>0.719351248211162</v>
      </c>
      <c r="X110" s="155">
        <v>0.802071509648127</v>
      </c>
      <c r="Y110" s="155">
        <v>0.818369880016549</v>
      </c>
      <c r="Z110" s="173">
        <v>-0.0827202614369648</v>
      </c>
      <c r="AA110" s="151">
        <v>45096</v>
      </c>
      <c r="AB110" s="151">
        <v>36147</v>
      </c>
      <c r="AC110" s="151">
        <v>45622</v>
      </c>
      <c r="AD110" s="151">
        <v>35527</v>
      </c>
      <c r="AE110" s="155">
        <v>0.801556679084619</v>
      </c>
      <c r="AF110" s="155">
        <v>0.778725176449958</v>
      </c>
      <c r="AG110" s="173">
        <v>0.0228315026346612</v>
      </c>
      <c r="AH110" s="159"/>
      <c r="AI110" s="161"/>
    </row>
    <row r="111" spans="1:35">
      <c r="A111" s="175" t="s">
        <v>24</v>
      </c>
      <c r="B111" s="171" t="s">
        <v>1781</v>
      </c>
      <c r="C111" s="171" t="s">
        <v>96</v>
      </c>
      <c r="D111" s="150">
        <v>1287</v>
      </c>
      <c r="E111" s="150">
        <v>1089</v>
      </c>
      <c r="F111" s="150">
        <v>1023</v>
      </c>
      <c r="G111" s="151">
        <v>1313</v>
      </c>
      <c r="H111" s="151">
        <v>1129</v>
      </c>
      <c r="I111" s="151">
        <v>1109</v>
      </c>
      <c r="J111" s="151">
        <v>1322</v>
      </c>
      <c r="K111" s="151">
        <v>1141</v>
      </c>
      <c r="L111" s="151">
        <v>1181</v>
      </c>
      <c r="M111" s="154">
        <v>0.948395084095782</v>
      </c>
      <c r="N111" s="153">
        <v>31408</v>
      </c>
      <c r="O111" s="172">
        <v>0.9</v>
      </c>
      <c r="P111" s="154">
        <v>0.846153846153846</v>
      </c>
      <c r="Q111" s="154">
        <v>0.85986290936786</v>
      </c>
      <c r="R111" s="154">
        <v>0.863086232980333</v>
      </c>
      <c r="S111" s="173">
        <v>-0.0137090632140138</v>
      </c>
      <c r="T111" s="153">
        <v>33117</v>
      </c>
      <c r="U111" s="153">
        <v>28361</v>
      </c>
      <c r="V111" s="154">
        <v>0.856387957846423</v>
      </c>
      <c r="W111" s="154">
        <v>0.794871794871795</v>
      </c>
      <c r="X111" s="155">
        <v>0.844630616907845</v>
      </c>
      <c r="Y111" s="155">
        <v>0.893343419062027</v>
      </c>
      <c r="Z111" s="173">
        <v>-0.0497588220360498</v>
      </c>
      <c r="AA111" s="151">
        <v>8507</v>
      </c>
      <c r="AB111" s="151">
        <v>7281</v>
      </c>
      <c r="AC111" s="151">
        <v>7686</v>
      </c>
      <c r="AD111" s="151">
        <v>6727</v>
      </c>
      <c r="AE111" s="155">
        <v>0.855883390149289</v>
      </c>
      <c r="AF111" s="155">
        <v>0.875227686703097</v>
      </c>
      <c r="AG111" s="173">
        <v>-0.0193442965538078</v>
      </c>
      <c r="AH111" s="159"/>
      <c r="AI111" s="161"/>
    </row>
    <row r="112" spans="1:35">
      <c r="A112" s="175" t="s">
        <v>24</v>
      </c>
      <c r="B112" s="171" t="s">
        <v>1781</v>
      </c>
      <c r="C112" s="171" t="s">
        <v>93</v>
      </c>
      <c r="D112" s="150">
        <v>8922</v>
      </c>
      <c r="E112" s="150">
        <v>8526</v>
      </c>
      <c r="F112" s="150">
        <v>7224</v>
      </c>
      <c r="G112" s="151">
        <v>8836</v>
      </c>
      <c r="H112" s="151">
        <v>8359</v>
      </c>
      <c r="I112" s="151">
        <v>7585</v>
      </c>
      <c r="J112" s="151">
        <v>9507</v>
      </c>
      <c r="K112" s="151">
        <v>8996</v>
      </c>
      <c r="L112" s="151">
        <v>8336</v>
      </c>
      <c r="M112" s="154">
        <v>0.933046911741652</v>
      </c>
      <c r="N112" s="153">
        <v>190461</v>
      </c>
      <c r="O112" s="172">
        <v>0.9</v>
      </c>
      <c r="P112" s="154">
        <v>0.955615332885003</v>
      </c>
      <c r="Q112" s="154">
        <v>0.946016296966953</v>
      </c>
      <c r="R112" s="154">
        <v>0.946250131482066</v>
      </c>
      <c r="S112" s="173">
        <v>0.00959903591805</v>
      </c>
      <c r="T112" s="153">
        <v>204128</v>
      </c>
      <c r="U112" s="153">
        <v>156700</v>
      </c>
      <c r="V112" s="154">
        <v>0.767655588650259</v>
      </c>
      <c r="W112" s="154">
        <v>0.809683927370545</v>
      </c>
      <c r="X112" s="155">
        <v>0.858420099592576</v>
      </c>
      <c r="Y112" s="155">
        <v>0.876827600715262</v>
      </c>
      <c r="Z112" s="173">
        <v>-0.0487361722220311</v>
      </c>
      <c r="AA112" s="151">
        <v>62472</v>
      </c>
      <c r="AB112" s="151">
        <v>53184</v>
      </c>
      <c r="AC112" s="151">
        <v>55310</v>
      </c>
      <c r="AD112" s="151">
        <v>43941</v>
      </c>
      <c r="AE112" s="155">
        <v>0.851325393776412</v>
      </c>
      <c r="AF112" s="155">
        <v>0.79444946664256</v>
      </c>
      <c r="AG112" s="173">
        <v>0.0568759271338517</v>
      </c>
      <c r="AH112" s="159"/>
      <c r="AI112" s="161"/>
    </row>
    <row r="113" spans="1:35">
      <c r="A113" s="175" t="s">
        <v>24</v>
      </c>
      <c r="B113" s="171" t="s">
        <v>1781</v>
      </c>
      <c r="C113" s="171" t="s">
        <v>92</v>
      </c>
      <c r="D113" s="150">
        <v>11333</v>
      </c>
      <c r="E113" s="150">
        <v>10093</v>
      </c>
      <c r="F113" s="150">
        <v>8554</v>
      </c>
      <c r="G113" s="151">
        <v>11392</v>
      </c>
      <c r="H113" s="151">
        <v>10177</v>
      </c>
      <c r="I113" s="151">
        <v>8857</v>
      </c>
      <c r="J113" s="151">
        <v>12209</v>
      </c>
      <c r="K113" s="151">
        <v>11649</v>
      </c>
      <c r="L113" s="151">
        <v>10539</v>
      </c>
      <c r="M113" s="154">
        <v>0.922667729809773</v>
      </c>
      <c r="N113" s="153">
        <v>243003</v>
      </c>
      <c r="O113" s="172">
        <v>0.9</v>
      </c>
      <c r="P113" s="154">
        <v>0.890585017206388</v>
      </c>
      <c r="Q113" s="154">
        <v>0.893346207865168</v>
      </c>
      <c r="R113" s="154">
        <v>0.954132197559178</v>
      </c>
      <c r="S113" s="173">
        <v>-0.00276119065878011</v>
      </c>
      <c r="T113" s="153">
        <v>263370</v>
      </c>
      <c r="U113" s="153">
        <v>205216</v>
      </c>
      <c r="V113" s="154">
        <v>0.779192770626875</v>
      </c>
      <c r="W113" s="154">
        <v>0.75478690549722</v>
      </c>
      <c r="X113" s="155">
        <v>0.777475421348315</v>
      </c>
      <c r="Y113" s="155">
        <v>0.863215660578262</v>
      </c>
      <c r="Z113" s="173">
        <v>-0.0226885158510941</v>
      </c>
      <c r="AA113" s="151">
        <v>77348</v>
      </c>
      <c r="AB113" s="151">
        <v>63581</v>
      </c>
      <c r="AC113" s="151">
        <v>66819</v>
      </c>
      <c r="AD113" s="151">
        <v>52785</v>
      </c>
      <c r="AE113" s="155">
        <v>0.82201220458189</v>
      </c>
      <c r="AF113" s="155">
        <v>0.789969918735689</v>
      </c>
      <c r="AG113" s="173">
        <v>0.0320422858462006</v>
      </c>
      <c r="AH113" s="159"/>
      <c r="AI113" s="161"/>
    </row>
    <row r="114" spans="1:35">
      <c r="A114" s="175" t="s">
        <v>24</v>
      </c>
      <c r="B114" s="171" t="s">
        <v>1781</v>
      </c>
      <c r="C114" s="171" t="s">
        <v>94</v>
      </c>
      <c r="D114" s="150">
        <v>4745</v>
      </c>
      <c r="E114" s="150">
        <v>4643</v>
      </c>
      <c r="F114" s="150">
        <v>4079</v>
      </c>
      <c r="G114" s="151">
        <v>5018</v>
      </c>
      <c r="H114" s="151">
        <v>4945</v>
      </c>
      <c r="I114" s="151">
        <v>4504</v>
      </c>
      <c r="J114" s="151">
        <v>5355</v>
      </c>
      <c r="K114" s="151">
        <v>5257</v>
      </c>
      <c r="L114" s="151">
        <v>4854</v>
      </c>
      <c r="M114" s="154">
        <v>0.975399855073546</v>
      </c>
      <c r="N114" s="153">
        <v>130568</v>
      </c>
      <c r="O114" s="172">
        <v>0.9</v>
      </c>
      <c r="P114" s="154">
        <v>0.978503688092729</v>
      </c>
      <c r="Q114" s="154">
        <v>0.985452371462734</v>
      </c>
      <c r="R114" s="154">
        <v>0.981699346405229</v>
      </c>
      <c r="S114" s="173">
        <v>-0.00694868337000498</v>
      </c>
      <c r="T114" s="153">
        <v>133861</v>
      </c>
      <c r="U114" s="153">
        <v>118616</v>
      </c>
      <c r="V114" s="154">
        <v>0.886113206983363</v>
      </c>
      <c r="W114" s="154">
        <v>0.859641728134879</v>
      </c>
      <c r="X114" s="155">
        <v>0.897568752491032</v>
      </c>
      <c r="Y114" s="155">
        <v>0.906442577030812</v>
      </c>
      <c r="Z114" s="173">
        <v>-0.0379270243561535</v>
      </c>
      <c r="AA114" s="151">
        <v>34635</v>
      </c>
      <c r="AB114" s="151">
        <v>31011</v>
      </c>
      <c r="AC114" s="151">
        <v>32279</v>
      </c>
      <c r="AD114" s="151">
        <v>28753</v>
      </c>
      <c r="AE114" s="155">
        <v>0.895365959289736</v>
      </c>
      <c r="AF114" s="155">
        <v>0.890764893584064</v>
      </c>
      <c r="AG114" s="173">
        <v>0.00460106570567187</v>
      </c>
      <c r="AH114" s="159"/>
      <c r="AI114" s="161"/>
    </row>
    <row r="115" spans="1:35">
      <c r="A115" s="175" t="s">
        <v>24</v>
      </c>
      <c r="B115" s="171" t="s">
        <v>1781</v>
      </c>
      <c r="C115" s="171" t="s">
        <v>97</v>
      </c>
      <c r="D115" s="150">
        <v>4190</v>
      </c>
      <c r="E115" s="150">
        <v>4172</v>
      </c>
      <c r="F115" s="150">
        <v>3617</v>
      </c>
      <c r="G115" s="151">
        <v>4258</v>
      </c>
      <c r="H115" s="151">
        <v>4237</v>
      </c>
      <c r="I115" s="151">
        <v>3817</v>
      </c>
      <c r="J115" s="151">
        <v>4543</v>
      </c>
      <c r="K115" s="151">
        <v>4530</v>
      </c>
      <c r="L115" s="151">
        <v>3967</v>
      </c>
      <c r="M115" s="154">
        <v>0.991446922769304</v>
      </c>
      <c r="N115" s="153">
        <v>121481</v>
      </c>
      <c r="O115" s="172">
        <v>0.9</v>
      </c>
      <c r="P115" s="154">
        <v>0.995704057279236</v>
      </c>
      <c r="Q115" s="154">
        <v>0.995068107092532</v>
      </c>
      <c r="R115" s="154">
        <v>0.997138454765573</v>
      </c>
      <c r="S115" s="173">
        <v>0.000635950186704592</v>
      </c>
      <c r="T115" s="153">
        <v>122529</v>
      </c>
      <c r="U115" s="153">
        <v>106932</v>
      </c>
      <c r="V115" s="154">
        <v>0.872707685527508</v>
      </c>
      <c r="W115" s="154">
        <v>0.863245823389021</v>
      </c>
      <c r="X115" s="155">
        <v>0.896430248943166</v>
      </c>
      <c r="Y115" s="155">
        <v>0.873211534228483</v>
      </c>
      <c r="Z115" s="173">
        <v>-0.0331844255541444</v>
      </c>
      <c r="AA115" s="151">
        <v>29836</v>
      </c>
      <c r="AB115" s="151">
        <v>26384</v>
      </c>
      <c r="AC115" s="151">
        <v>30807</v>
      </c>
      <c r="AD115" s="151">
        <v>27014</v>
      </c>
      <c r="AE115" s="155">
        <v>0.884300844617241</v>
      </c>
      <c r="AF115" s="155">
        <v>0.876878631479858</v>
      </c>
      <c r="AG115" s="173">
        <v>0.00742221313738245</v>
      </c>
      <c r="AH115" s="159"/>
      <c r="AI115" s="161"/>
    </row>
    <row r="116" spans="1:35">
      <c r="A116" s="175" t="s">
        <v>99</v>
      </c>
      <c r="B116" s="195" t="s">
        <v>1784</v>
      </c>
      <c r="C116" s="195" t="s">
        <v>101</v>
      </c>
      <c r="D116" s="150">
        <v>3194</v>
      </c>
      <c r="E116" s="150">
        <v>3056</v>
      </c>
      <c r="F116" s="150">
        <v>2754</v>
      </c>
      <c r="G116" s="151">
        <v>3310</v>
      </c>
      <c r="H116" s="151">
        <v>3216</v>
      </c>
      <c r="I116" s="151">
        <v>2912</v>
      </c>
      <c r="J116" s="151">
        <v>3409</v>
      </c>
      <c r="K116" s="151">
        <v>3317</v>
      </c>
      <c r="L116" s="151">
        <v>3061</v>
      </c>
      <c r="M116" s="154">
        <v>0.966164734386789</v>
      </c>
      <c r="N116" s="153">
        <v>90919</v>
      </c>
      <c r="O116" s="172">
        <v>0.9</v>
      </c>
      <c r="P116" s="154">
        <v>0.956793988728867</v>
      </c>
      <c r="Q116" s="154">
        <v>0.971601208459214</v>
      </c>
      <c r="R116" s="154">
        <v>0.973012613669698</v>
      </c>
      <c r="S116" s="173">
        <v>-0.0148072197303478</v>
      </c>
      <c r="T116" s="153">
        <v>94103</v>
      </c>
      <c r="U116" s="153">
        <v>83624</v>
      </c>
      <c r="V116" s="154">
        <v>0.888643295112802</v>
      </c>
      <c r="W116" s="154">
        <v>0.862241703193488</v>
      </c>
      <c r="X116" s="155">
        <v>0.8797583081571</v>
      </c>
      <c r="Y116" s="155">
        <v>0.897917277794074</v>
      </c>
      <c r="Z116" s="173">
        <v>-0.0175166049636118</v>
      </c>
      <c r="AA116" s="151">
        <v>23332</v>
      </c>
      <c r="AB116" s="151">
        <v>20912</v>
      </c>
      <c r="AC116" s="151">
        <v>22781</v>
      </c>
      <c r="AD116" s="151">
        <v>20470</v>
      </c>
      <c r="AE116" s="155">
        <v>0.896279787416424</v>
      </c>
      <c r="AF116" s="155">
        <v>0.898555814055573</v>
      </c>
      <c r="AG116" s="173">
        <v>-0.00227602663914883</v>
      </c>
    </row>
    <row r="117" spans="1:35">
      <c r="A117" s="175" t="s">
        <v>99</v>
      </c>
      <c r="B117" s="195" t="s">
        <v>1784</v>
      </c>
      <c r="C117" s="195" t="s">
        <v>102</v>
      </c>
      <c r="D117" s="150">
        <v>2596</v>
      </c>
      <c r="E117" s="150">
        <v>2474</v>
      </c>
      <c r="F117" s="150">
        <v>2202</v>
      </c>
      <c r="G117" s="151">
        <v>2721</v>
      </c>
      <c r="H117" s="151">
        <v>2600</v>
      </c>
      <c r="I117" s="151">
        <v>2404</v>
      </c>
      <c r="J117" s="151">
        <v>2724</v>
      </c>
      <c r="K117" s="151">
        <v>2574</v>
      </c>
      <c r="L117" s="151">
        <v>2452</v>
      </c>
      <c r="M117" s="154">
        <v>0.943290142860794</v>
      </c>
      <c r="N117" s="153">
        <v>73820</v>
      </c>
      <c r="O117" s="172">
        <v>0.9</v>
      </c>
      <c r="P117" s="154">
        <v>0.953004622496148</v>
      </c>
      <c r="Q117" s="154">
        <v>0.95553105475928</v>
      </c>
      <c r="R117" s="154">
        <v>0.944933920704846</v>
      </c>
      <c r="S117" s="173">
        <v>-0.00252643226313176</v>
      </c>
      <c r="T117" s="153">
        <v>78258</v>
      </c>
      <c r="U117" s="153">
        <v>68687</v>
      </c>
      <c r="V117" s="154">
        <v>0.877699404533722</v>
      </c>
      <c r="W117" s="154">
        <v>0.848228043143297</v>
      </c>
      <c r="X117" s="155">
        <v>0.883498713708196</v>
      </c>
      <c r="Y117" s="155">
        <v>0.90014684287812</v>
      </c>
      <c r="Z117" s="173">
        <v>-0.0352706705648982</v>
      </c>
      <c r="AA117" s="151">
        <v>19134</v>
      </c>
      <c r="AB117" s="151">
        <v>16871</v>
      </c>
      <c r="AC117" s="151">
        <v>19181</v>
      </c>
      <c r="AD117" s="151">
        <v>16979</v>
      </c>
      <c r="AE117" s="155">
        <v>0.881728859621616</v>
      </c>
      <c r="AF117" s="155">
        <v>0.885198894739586</v>
      </c>
      <c r="AG117" s="173">
        <v>-0.00347003511797006</v>
      </c>
    </row>
    <row r="118" spans="1:35">
      <c r="A118" s="175" t="s">
        <v>99</v>
      </c>
      <c r="B118" s="195" t="s">
        <v>1784</v>
      </c>
      <c r="C118" s="195" t="s">
        <v>103</v>
      </c>
      <c r="D118" s="150">
        <v>5641</v>
      </c>
      <c r="E118" s="150">
        <v>5536</v>
      </c>
      <c r="F118" s="150">
        <v>4540</v>
      </c>
      <c r="G118" s="151">
        <v>5792</v>
      </c>
      <c r="H118" s="151">
        <v>5715</v>
      </c>
      <c r="I118" s="151">
        <v>4686</v>
      </c>
      <c r="J118" s="151">
        <v>5799</v>
      </c>
      <c r="K118" s="151">
        <v>5630</v>
      </c>
      <c r="L118" s="151">
        <v>4799</v>
      </c>
      <c r="M118" s="154">
        <v>0.921684385722642</v>
      </c>
      <c r="N118" s="153">
        <v>152842</v>
      </c>
      <c r="O118" s="172">
        <v>0.9</v>
      </c>
      <c r="P118" s="154">
        <v>0.981386279028541</v>
      </c>
      <c r="Q118" s="154">
        <v>0.986705801104972</v>
      </c>
      <c r="R118" s="154">
        <v>0.970857044317986</v>
      </c>
      <c r="S118" s="173">
        <v>-0.00531952207643138</v>
      </c>
      <c r="T118" s="153">
        <v>165829</v>
      </c>
      <c r="U118" s="153">
        <v>135086</v>
      </c>
      <c r="V118" s="154">
        <v>0.814610231021112</v>
      </c>
      <c r="W118" s="154">
        <v>0.804821840099273</v>
      </c>
      <c r="X118" s="155">
        <v>0.809046961325967</v>
      </c>
      <c r="Y118" s="155">
        <v>0.827556475254354</v>
      </c>
      <c r="Z118" s="173">
        <v>-0.00422512122669372</v>
      </c>
      <c r="AA118" s="151">
        <v>39630</v>
      </c>
      <c r="AB118" s="151">
        <v>32477</v>
      </c>
      <c r="AC118" s="151">
        <v>40264</v>
      </c>
      <c r="AD118" s="151">
        <v>33218</v>
      </c>
      <c r="AE118" s="155">
        <v>0.819505425182942</v>
      </c>
      <c r="AF118" s="155">
        <v>0.825004967216372</v>
      </c>
      <c r="AG118" s="173">
        <v>-0.00549954203342973</v>
      </c>
    </row>
    <row r="119" spans="1:35">
      <c r="A119" s="175" t="s">
        <v>99</v>
      </c>
      <c r="B119" s="195" t="s">
        <v>1784</v>
      </c>
      <c r="C119" s="195" t="s">
        <v>104</v>
      </c>
      <c r="D119" s="150">
        <v>6878</v>
      </c>
      <c r="E119" s="150">
        <v>6068</v>
      </c>
      <c r="F119" s="150">
        <v>5773</v>
      </c>
      <c r="G119" s="151">
        <v>7184</v>
      </c>
      <c r="H119" s="151">
        <v>6563</v>
      </c>
      <c r="I119" s="151">
        <v>6087</v>
      </c>
      <c r="J119" s="151">
        <v>6967</v>
      </c>
      <c r="K119" s="151">
        <v>6323</v>
      </c>
      <c r="L119" s="151">
        <v>6002</v>
      </c>
      <c r="M119" s="154">
        <v>0.791200343894606</v>
      </c>
      <c r="N119" s="153">
        <v>156448</v>
      </c>
      <c r="O119" s="172">
        <v>0.9</v>
      </c>
      <c r="P119" s="154">
        <v>0.882233207327712</v>
      </c>
      <c r="Q119" s="154">
        <v>0.913557906458797</v>
      </c>
      <c r="R119" s="154">
        <v>0.907564231376489</v>
      </c>
      <c r="S119" s="173">
        <v>-0.0313246991310857</v>
      </c>
      <c r="T119" s="153">
        <v>197735</v>
      </c>
      <c r="U119" s="153">
        <v>165028</v>
      </c>
      <c r="V119" s="154">
        <v>0.83459175158672</v>
      </c>
      <c r="W119" s="154">
        <v>0.839342832218668</v>
      </c>
      <c r="X119" s="155">
        <v>0.847299554565702</v>
      </c>
      <c r="Y119" s="155">
        <v>0.861489880866944</v>
      </c>
      <c r="Z119" s="173">
        <v>-0.00795672234703337</v>
      </c>
      <c r="AA119" s="151">
        <v>49294</v>
      </c>
      <c r="AB119" s="151">
        <v>41923</v>
      </c>
      <c r="AC119" s="151">
        <v>47302</v>
      </c>
      <c r="AD119" s="151">
        <v>40678</v>
      </c>
      <c r="AE119" s="155">
        <v>0.850468616870207</v>
      </c>
      <c r="AF119" s="155">
        <v>0.859963637901146</v>
      </c>
      <c r="AG119" s="173">
        <v>-0.00949502103093847</v>
      </c>
    </row>
    <row r="120" spans="1:35">
      <c r="A120" s="175" t="s">
        <v>99</v>
      </c>
      <c r="B120" s="195" t="s">
        <v>1784</v>
      </c>
      <c r="C120" s="195" t="s">
        <v>105</v>
      </c>
      <c r="D120" s="150">
        <v>4718</v>
      </c>
      <c r="E120" s="150">
        <v>4084</v>
      </c>
      <c r="F120" s="150">
        <v>3793</v>
      </c>
      <c r="G120" s="151">
        <v>4927</v>
      </c>
      <c r="H120" s="151">
        <v>4477</v>
      </c>
      <c r="I120" s="151">
        <v>4082</v>
      </c>
      <c r="J120" s="151">
        <v>4620</v>
      </c>
      <c r="K120" s="151">
        <v>4201</v>
      </c>
      <c r="L120" s="151">
        <v>3864</v>
      </c>
      <c r="M120" s="154">
        <v>0.891425989381331</v>
      </c>
      <c r="N120" s="153">
        <v>118368</v>
      </c>
      <c r="O120" s="172">
        <v>0.9</v>
      </c>
      <c r="P120" s="154">
        <v>0.865621025858415</v>
      </c>
      <c r="Q120" s="154">
        <v>0.908666531357824</v>
      </c>
      <c r="R120" s="154">
        <v>0.909307359307359</v>
      </c>
      <c r="S120" s="173">
        <v>-0.0430455054994097</v>
      </c>
      <c r="T120" s="153">
        <v>132785</v>
      </c>
      <c r="U120" s="153">
        <v>111994</v>
      </c>
      <c r="V120" s="154">
        <v>0.843423579470573</v>
      </c>
      <c r="W120" s="154">
        <v>0.803942348452734</v>
      </c>
      <c r="X120" s="155">
        <v>0.828496042216359</v>
      </c>
      <c r="Y120" s="155">
        <v>0.836363636363636</v>
      </c>
      <c r="Z120" s="173">
        <v>-0.0245536937636247</v>
      </c>
      <c r="AA120" s="151">
        <v>32142</v>
      </c>
      <c r="AB120" s="151">
        <v>26828</v>
      </c>
      <c r="AC120" s="151">
        <v>32166</v>
      </c>
      <c r="AD120" s="151">
        <v>27173</v>
      </c>
      <c r="AE120" s="155">
        <v>0.834671146786137</v>
      </c>
      <c r="AF120" s="155">
        <v>0.844773984953056</v>
      </c>
      <c r="AG120" s="173">
        <v>-0.0101028381669195</v>
      </c>
    </row>
    <row r="121" spans="1:35">
      <c r="A121" s="175" t="s">
        <v>99</v>
      </c>
      <c r="B121" s="195" t="s">
        <v>1784</v>
      </c>
      <c r="C121" s="195" t="s">
        <v>106</v>
      </c>
      <c r="D121" s="150">
        <v>1</v>
      </c>
      <c r="E121" s="150">
        <v>1</v>
      </c>
      <c r="F121" s="150">
        <v>0</v>
      </c>
      <c r="G121" s="151">
        <v>1</v>
      </c>
      <c r="H121" s="151">
        <v>0</v>
      </c>
      <c r="I121" s="151">
        <v>1</v>
      </c>
      <c r="J121" s="151">
        <v>0</v>
      </c>
      <c r="K121" s="151">
        <v>0</v>
      </c>
      <c r="L121" s="151">
        <v>0</v>
      </c>
      <c r="M121" s="154">
        <v>0.555555555555556</v>
      </c>
      <c r="N121" s="153">
        <v>5</v>
      </c>
      <c r="O121" s="172">
        <v>0.9</v>
      </c>
      <c r="P121" s="154">
        <v>1</v>
      </c>
      <c r="Q121" s="154">
        <v>0</v>
      </c>
      <c r="R121" s="154">
        <v>0</v>
      </c>
      <c r="S121" s="173">
        <v>1</v>
      </c>
      <c r="T121" s="153">
        <v>9</v>
      </c>
      <c r="U121" s="153">
        <v>4</v>
      </c>
      <c r="V121" s="154">
        <v>0.444444444444444</v>
      </c>
      <c r="W121" s="154">
        <v>0</v>
      </c>
      <c r="X121" s="155">
        <v>1</v>
      </c>
      <c r="Y121" s="155">
        <v>0</v>
      </c>
      <c r="Z121" s="173">
        <v>-1</v>
      </c>
      <c r="AA121" s="151">
        <v>2</v>
      </c>
      <c r="AB121" s="151">
        <v>1</v>
      </c>
      <c r="AC121" s="151">
        <v>5</v>
      </c>
      <c r="AD121" s="151">
        <v>2</v>
      </c>
      <c r="AE121" s="155">
        <v>0.5</v>
      </c>
      <c r="AF121" s="155">
        <v>0.4</v>
      </c>
      <c r="AG121" s="173">
        <v>0.1</v>
      </c>
    </row>
    <row r="122" spans="1:35">
      <c r="A122" s="175" t="s">
        <v>99</v>
      </c>
      <c r="B122" s="195" t="s">
        <v>1784</v>
      </c>
      <c r="C122" s="195" t="s">
        <v>107</v>
      </c>
      <c r="D122" s="150">
        <v>3506</v>
      </c>
      <c r="E122" s="150">
        <v>3246</v>
      </c>
      <c r="F122" s="150">
        <v>2812</v>
      </c>
      <c r="G122" s="151">
        <v>3590</v>
      </c>
      <c r="H122" s="151">
        <v>3335</v>
      </c>
      <c r="I122" s="151">
        <v>3027</v>
      </c>
      <c r="J122" s="151">
        <v>3685</v>
      </c>
      <c r="K122" s="151">
        <v>3435</v>
      </c>
      <c r="L122" s="151">
        <v>3191</v>
      </c>
      <c r="M122" s="154">
        <v>0.933625084158892</v>
      </c>
      <c r="N122" s="153">
        <v>97069</v>
      </c>
      <c r="O122" s="172">
        <v>0.9</v>
      </c>
      <c r="P122" s="154">
        <v>0.925841414717627</v>
      </c>
      <c r="Q122" s="154">
        <v>0.928969359331476</v>
      </c>
      <c r="R122" s="154">
        <v>0.932157394843962</v>
      </c>
      <c r="S122" s="173">
        <v>-0.00312794461384935</v>
      </c>
      <c r="T122" s="153">
        <v>103970</v>
      </c>
      <c r="U122" s="153">
        <v>89972</v>
      </c>
      <c r="V122" s="154">
        <v>0.865365009137251</v>
      </c>
      <c r="W122" s="154">
        <v>0.802053622361666</v>
      </c>
      <c r="X122" s="155">
        <v>0.843175487465181</v>
      </c>
      <c r="Y122" s="155">
        <v>0.865943012211669</v>
      </c>
      <c r="Z122" s="173">
        <v>-0.0411218651035153</v>
      </c>
      <c r="AA122" s="151">
        <v>24855</v>
      </c>
      <c r="AB122" s="151">
        <v>21406</v>
      </c>
      <c r="AC122" s="151">
        <v>25200</v>
      </c>
      <c r="AD122" s="151">
        <v>22205</v>
      </c>
      <c r="AE122" s="155">
        <v>0.861235163950915</v>
      </c>
      <c r="AF122" s="155">
        <v>0.881150793650794</v>
      </c>
      <c r="AG122" s="173">
        <v>-0.0199156296998784</v>
      </c>
    </row>
    <row r="123" spans="1:35">
      <c r="A123" s="175" t="s">
        <v>99</v>
      </c>
      <c r="B123" s="195" t="s">
        <v>1784</v>
      </c>
      <c r="C123" s="195" t="s">
        <v>108</v>
      </c>
      <c r="D123" s="150">
        <v>2</v>
      </c>
      <c r="E123" s="150">
        <v>0</v>
      </c>
      <c r="F123" s="150">
        <v>0</v>
      </c>
      <c r="G123" s="151">
        <v>1</v>
      </c>
      <c r="H123" s="151">
        <v>0</v>
      </c>
      <c r="I123" s="151">
        <v>0</v>
      </c>
      <c r="J123" s="151">
        <v>3</v>
      </c>
      <c r="K123" s="151">
        <v>2</v>
      </c>
      <c r="L123" s="151">
        <v>1</v>
      </c>
      <c r="M123" s="154">
        <v>0.682926829268293</v>
      </c>
      <c r="N123" s="153">
        <v>28</v>
      </c>
      <c r="O123" s="172">
        <v>0.9</v>
      </c>
      <c r="P123" s="154">
        <v>0</v>
      </c>
      <c r="Q123" s="154">
        <v>0</v>
      </c>
      <c r="R123" s="154">
        <v>0.666666666666667</v>
      </c>
      <c r="S123" s="173">
        <v>0</v>
      </c>
      <c r="T123" s="153">
        <v>41</v>
      </c>
      <c r="U123" s="153">
        <v>27</v>
      </c>
      <c r="V123" s="154">
        <v>0.658536585365854</v>
      </c>
      <c r="W123" s="154">
        <v>0</v>
      </c>
      <c r="X123" s="155">
        <v>0</v>
      </c>
      <c r="Y123" s="155">
        <v>0.333333333333333</v>
      </c>
      <c r="Z123" s="173">
        <v>0</v>
      </c>
      <c r="AA123" s="151">
        <v>6</v>
      </c>
      <c r="AB123" s="151">
        <v>1</v>
      </c>
      <c r="AC123" s="151">
        <v>8</v>
      </c>
      <c r="AD123" s="151">
        <v>4</v>
      </c>
      <c r="AE123" s="155">
        <v>0.166666666666667</v>
      </c>
      <c r="AF123" s="155">
        <v>0.5</v>
      </c>
      <c r="AG123" s="173">
        <v>-0.333333333333333</v>
      </c>
    </row>
    <row r="124" spans="1:35">
      <c r="A124" s="175" t="s">
        <v>99</v>
      </c>
      <c r="B124" s="195" t="s">
        <v>1784</v>
      </c>
      <c r="C124" s="195" t="s">
        <v>109</v>
      </c>
      <c r="D124" s="150">
        <v>2432</v>
      </c>
      <c r="E124" s="150">
        <v>2213</v>
      </c>
      <c r="F124" s="150">
        <v>2155</v>
      </c>
      <c r="G124" s="151">
        <v>2348</v>
      </c>
      <c r="H124" s="151">
        <v>2150</v>
      </c>
      <c r="I124" s="151">
        <v>2087</v>
      </c>
      <c r="J124" s="151">
        <v>2252</v>
      </c>
      <c r="K124" s="151">
        <v>2006</v>
      </c>
      <c r="L124" s="151">
        <v>1948</v>
      </c>
      <c r="M124" s="154">
        <v>0.92286182065808</v>
      </c>
      <c r="N124" s="153">
        <v>63695</v>
      </c>
      <c r="O124" s="172">
        <v>0.9</v>
      </c>
      <c r="P124" s="154">
        <v>0.909950657894737</v>
      </c>
      <c r="Q124" s="154">
        <v>0.915672913117547</v>
      </c>
      <c r="R124" s="154">
        <v>0.890763765541741</v>
      </c>
      <c r="S124" s="173">
        <v>-0.00572225522281</v>
      </c>
      <c r="T124" s="153">
        <v>69019</v>
      </c>
      <c r="U124" s="153">
        <v>61847</v>
      </c>
      <c r="V124" s="154">
        <v>0.896086584853446</v>
      </c>
      <c r="W124" s="154">
        <v>0.886101973684211</v>
      </c>
      <c r="X124" s="155">
        <v>0.888841567291312</v>
      </c>
      <c r="Y124" s="155">
        <v>0.865008880994671</v>
      </c>
      <c r="Z124" s="173">
        <v>-0.0027395936071013</v>
      </c>
      <c r="AA124" s="151">
        <v>16276</v>
      </c>
      <c r="AB124" s="151">
        <v>14600</v>
      </c>
      <c r="AC124" s="151">
        <v>16495</v>
      </c>
      <c r="AD124" s="151">
        <v>14783</v>
      </c>
      <c r="AE124" s="155">
        <v>0.897026296387319</v>
      </c>
      <c r="AF124" s="155">
        <v>0.896210973022128</v>
      </c>
      <c r="AG124" s="173">
        <v>0.000815323365190856</v>
      </c>
    </row>
    <row r="125" spans="1:35">
      <c r="A125" s="175" t="s">
        <v>99</v>
      </c>
      <c r="B125" s="195" t="s">
        <v>1784</v>
      </c>
      <c r="C125" s="195" t="s">
        <v>110</v>
      </c>
      <c r="D125" s="150">
        <v>19</v>
      </c>
      <c r="E125" s="150">
        <v>14</v>
      </c>
      <c r="F125" s="150">
        <v>5</v>
      </c>
      <c r="G125" s="151">
        <v>5</v>
      </c>
      <c r="H125" s="151">
        <v>1</v>
      </c>
      <c r="I125" s="151">
        <v>1</v>
      </c>
      <c r="J125" s="151">
        <v>4</v>
      </c>
      <c r="K125" s="151">
        <v>3</v>
      </c>
      <c r="L125" s="151">
        <v>1</v>
      </c>
      <c r="M125" s="154">
        <v>0.575</v>
      </c>
      <c r="N125" s="153">
        <v>46</v>
      </c>
      <c r="O125" s="172">
        <v>0.9</v>
      </c>
      <c r="P125" s="154">
        <v>0.736842105263158</v>
      </c>
      <c r="Q125" s="154">
        <v>0.2</v>
      </c>
      <c r="R125" s="154">
        <v>0.75</v>
      </c>
      <c r="S125" s="173">
        <v>0.536842105263158</v>
      </c>
      <c r="T125" s="153">
        <v>80</v>
      </c>
      <c r="U125" s="153">
        <v>17</v>
      </c>
      <c r="V125" s="154">
        <v>0.2125</v>
      </c>
      <c r="W125" s="154">
        <v>0.263157894736842</v>
      </c>
      <c r="X125" s="155">
        <v>0.2</v>
      </c>
      <c r="Y125" s="155">
        <v>0.25</v>
      </c>
      <c r="Z125" s="173">
        <v>0.0631578947368421</v>
      </c>
      <c r="AA125" s="151">
        <v>43</v>
      </c>
      <c r="AB125" s="151">
        <v>10</v>
      </c>
      <c r="AC125" s="151">
        <v>20</v>
      </c>
      <c r="AD125" s="151">
        <v>3</v>
      </c>
      <c r="AE125" s="155">
        <v>0.232558139534884</v>
      </c>
      <c r="AF125" s="155">
        <v>0.15</v>
      </c>
      <c r="AG125" s="173">
        <v>0.0825581395348837</v>
      </c>
    </row>
    <row r="126" spans="1:35">
      <c r="A126" s="175" t="s">
        <v>99</v>
      </c>
      <c r="B126" s="195" t="s">
        <v>1784</v>
      </c>
      <c r="C126" s="195" t="s">
        <v>111</v>
      </c>
      <c r="D126" s="150">
        <v>1</v>
      </c>
      <c r="E126" s="150">
        <v>1</v>
      </c>
      <c r="F126" s="150">
        <v>1</v>
      </c>
      <c r="G126" s="151">
        <v>3</v>
      </c>
      <c r="H126" s="151">
        <v>0</v>
      </c>
      <c r="I126" s="151">
        <v>1</v>
      </c>
      <c r="J126" s="151">
        <v>0</v>
      </c>
      <c r="K126" s="151">
        <v>0</v>
      </c>
      <c r="L126" s="151">
        <v>0</v>
      </c>
      <c r="M126" s="154">
        <v>0.571428571428571</v>
      </c>
      <c r="N126" s="153">
        <v>20</v>
      </c>
      <c r="O126" s="172">
        <v>0.9</v>
      </c>
      <c r="P126" s="154">
        <v>1</v>
      </c>
      <c r="Q126" s="154">
        <v>0</v>
      </c>
      <c r="R126" s="154">
        <v>0</v>
      </c>
      <c r="S126" s="173">
        <v>1</v>
      </c>
      <c r="T126" s="153">
        <v>35</v>
      </c>
      <c r="U126" s="153">
        <v>18</v>
      </c>
      <c r="V126" s="154">
        <v>0.514285714285714</v>
      </c>
      <c r="W126" s="154">
        <v>1</v>
      </c>
      <c r="X126" s="155">
        <v>0.333333333333333</v>
      </c>
      <c r="Y126" s="155">
        <v>0</v>
      </c>
      <c r="Z126" s="173">
        <v>0.666666666666667</v>
      </c>
      <c r="AA126" s="151">
        <v>5</v>
      </c>
      <c r="AB126" s="151">
        <v>2</v>
      </c>
      <c r="AC126" s="151">
        <v>14</v>
      </c>
      <c r="AD126" s="151">
        <v>7</v>
      </c>
      <c r="AE126" s="155">
        <v>0.4</v>
      </c>
      <c r="AF126" s="155">
        <v>0.5</v>
      </c>
      <c r="AG126" s="173">
        <v>-0.1</v>
      </c>
    </row>
    <row r="127" spans="1:35">
      <c r="A127" s="175" t="s">
        <v>99</v>
      </c>
      <c r="B127" s="195" t="s">
        <v>1784</v>
      </c>
      <c r="C127" s="195" t="s">
        <v>112</v>
      </c>
      <c r="D127" s="150">
        <v>3427</v>
      </c>
      <c r="E127" s="150">
        <v>3285</v>
      </c>
      <c r="F127" s="150">
        <v>2837</v>
      </c>
      <c r="G127" s="151">
        <v>3329</v>
      </c>
      <c r="H127" s="151">
        <v>3093</v>
      </c>
      <c r="I127" s="151">
        <v>2828</v>
      </c>
      <c r="J127" s="151">
        <v>3276</v>
      </c>
      <c r="K127" s="151">
        <v>3169</v>
      </c>
      <c r="L127" s="151">
        <v>2913</v>
      </c>
      <c r="M127" s="154">
        <v>0.957713430360159</v>
      </c>
      <c r="N127" s="153">
        <v>94692</v>
      </c>
      <c r="O127" s="172">
        <v>0.9</v>
      </c>
      <c r="P127" s="154">
        <v>0.958564341990079</v>
      </c>
      <c r="Q127" s="154">
        <v>0.92910784019225</v>
      </c>
      <c r="R127" s="154">
        <v>0.967338217338217</v>
      </c>
      <c r="S127" s="173">
        <v>0.0294565017978289</v>
      </c>
      <c r="T127" s="153">
        <v>98873</v>
      </c>
      <c r="U127" s="153">
        <v>84144</v>
      </c>
      <c r="V127" s="154">
        <v>0.851031120730634</v>
      </c>
      <c r="W127" s="154">
        <v>0.827837758972863</v>
      </c>
      <c r="X127" s="155">
        <v>0.849504355662361</v>
      </c>
      <c r="Y127" s="155">
        <v>0.889194139194139</v>
      </c>
      <c r="Z127" s="173">
        <v>-0.0216665966894984</v>
      </c>
      <c r="AA127" s="151">
        <v>23798</v>
      </c>
      <c r="AB127" s="151">
        <v>20875</v>
      </c>
      <c r="AC127" s="151">
        <v>23886</v>
      </c>
      <c r="AD127" s="151">
        <v>20708</v>
      </c>
      <c r="AE127" s="155">
        <v>0.877174552483402</v>
      </c>
      <c r="AF127" s="155">
        <v>0.866951352256552</v>
      </c>
      <c r="AG127" s="173">
        <v>0.01022320022685</v>
      </c>
    </row>
    <row r="128" spans="1:35">
      <c r="A128" s="175" t="s">
        <v>99</v>
      </c>
      <c r="B128" s="195" t="s">
        <v>1784</v>
      </c>
      <c r="C128" s="195" t="s">
        <v>113</v>
      </c>
      <c r="D128" s="150">
        <v>4</v>
      </c>
      <c r="E128" s="150">
        <v>4</v>
      </c>
      <c r="F128" s="150">
        <v>4</v>
      </c>
      <c r="G128" s="151">
        <v>9</v>
      </c>
      <c r="H128" s="151">
        <v>0</v>
      </c>
      <c r="I128" s="151">
        <v>8</v>
      </c>
      <c r="J128" s="151">
        <v>0</v>
      </c>
      <c r="K128" s="151">
        <v>0</v>
      </c>
      <c r="L128" s="151">
        <v>0</v>
      </c>
      <c r="M128" s="154">
        <v>0.311111111111111</v>
      </c>
      <c r="N128" s="153">
        <v>14</v>
      </c>
      <c r="O128" s="172">
        <v>0.9</v>
      </c>
      <c r="P128" s="154">
        <v>1</v>
      </c>
      <c r="Q128" s="154">
        <v>0</v>
      </c>
      <c r="R128" s="154">
        <v>0</v>
      </c>
      <c r="S128" s="173">
        <v>1</v>
      </c>
      <c r="T128" s="153">
        <v>45</v>
      </c>
      <c r="U128" s="153">
        <v>35</v>
      </c>
      <c r="V128" s="154">
        <v>0.777777777777778</v>
      </c>
      <c r="W128" s="154">
        <v>1</v>
      </c>
      <c r="X128" s="155">
        <v>0.888888888888889</v>
      </c>
      <c r="Y128" s="155">
        <v>0</v>
      </c>
      <c r="Z128" s="173">
        <v>0.111111111111111</v>
      </c>
      <c r="AA128" s="151">
        <v>16</v>
      </c>
      <c r="AB128" s="151">
        <v>13</v>
      </c>
      <c r="AC128" s="151">
        <v>2</v>
      </c>
      <c r="AD128" s="151">
        <v>1</v>
      </c>
      <c r="AE128" s="155">
        <v>0.8125</v>
      </c>
      <c r="AF128" s="155">
        <v>0.5</v>
      </c>
      <c r="AG128" s="173">
        <v>0.3125</v>
      </c>
    </row>
    <row r="129" spans="1:33">
      <c r="A129" s="175" t="s">
        <v>99</v>
      </c>
      <c r="B129" s="195" t="s">
        <v>1784</v>
      </c>
      <c r="C129" s="195" t="s">
        <v>114</v>
      </c>
      <c r="D129" s="150">
        <v>3018</v>
      </c>
      <c r="E129" s="150">
        <v>2919</v>
      </c>
      <c r="F129" s="150">
        <v>2627</v>
      </c>
      <c r="G129" s="151">
        <v>2969</v>
      </c>
      <c r="H129" s="151">
        <v>2889</v>
      </c>
      <c r="I129" s="151">
        <v>2630</v>
      </c>
      <c r="J129" s="151">
        <v>2764</v>
      </c>
      <c r="K129" s="151">
        <v>2699</v>
      </c>
      <c r="L129" s="151">
        <v>2398</v>
      </c>
      <c r="M129" s="154">
        <v>0.955588294699823</v>
      </c>
      <c r="N129" s="153">
        <v>80429</v>
      </c>
      <c r="O129" s="172">
        <v>0.9</v>
      </c>
      <c r="P129" s="154">
        <v>0.967196819085487</v>
      </c>
      <c r="Q129" s="154">
        <v>0.973054900639946</v>
      </c>
      <c r="R129" s="154">
        <v>0.976483357452967</v>
      </c>
      <c r="S129" s="173">
        <v>-0.0058580815544591</v>
      </c>
      <c r="T129" s="153">
        <v>84167</v>
      </c>
      <c r="U129" s="153">
        <v>72509</v>
      </c>
      <c r="V129" s="154">
        <v>0.861489657466703</v>
      </c>
      <c r="W129" s="154">
        <v>0.870444002650762</v>
      </c>
      <c r="X129" s="155">
        <v>0.885820141461772</v>
      </c>
      <c r="Y129" s="155">
        <v>0.867583212735166</v>
      </c>
      <c r="Z129" s="173">
        <v>-0.0153761388110096</v>
      </c>
      <c r="AA129" s="151">
        <v>20006</v>
      </c>
      <c r="AB129" s="151">
        <v>17344</v>
      </c>
      <c r="AC129" s="151">
        <v>20849</v>
      </c>
      <c r="AD129" s="151">
        <v>17983</v>
      </c>
      <c r="AE129" s="155">
        <v>0.866939918024593</v>
      </c>
      <c r="AF129" s="155">
        <v>0.862535373399204</v>
      </c>
      <c r="AG129" s="173">
        <v>0.00440454462538875</v>
      </c>
    </row>
    <row r="130" spans="1:33">
      <c r="A130" s="175" t="s">
        <v>99</v>
      </c>
      <c r="B130" s="195" t="s">
        <v>1784</v>
      </c>
      <c r="C130" s="195" t="s">
        <v>115</v>
      </c>
      <c r="D130" s="150">
        <v>3422</v>
      </c>
      <c r="E130" s="150">
        <v>3130</v>
      </c>
      <c r="F130" s="150">
        <v>3113</v>
      </c>
      <c r="G130" s="151">
        <v>3877</v>
      </c>
      <c r="H130" s="151">
        <v>3801</v>
      </c>
      <c r="I130" s="151">
        <v>3554</v>
      </c>
      <c r="J130" s="151">
        <v>3760</v>
      </c>
      <c r="K130" s="151">
        <v>3682</v>
      </c>
      <c r="L130" s="151">
        <v>3428</v>
      </c>
      <c r="M130" s="154">
        <v>0.940843567488257</v>
      </c>
      <c r="N130" s="153">
        <v>98750</v>
      </c>
      <c r="O130" s="172">
        <v>0.9</v>
      </c>
      <c r="P130" s="154">
        <v>0.914669783752192</v>
      </c>
      <c r="Q130" s="154">
        <v>0.980397214340985</v>
      </c>
      <c r="R130" s="154">
        <v>0.979255319148936</v>
      </c>
      <c r="S130" s="173">
        <v>-0.0657274305887936</v>
      </c>
      <c r="T130" s="153">
        <v>104959</v>
      </c>
      <c r="U130" s="153">
        <v>95634</v>
      </c>
      <c r="V130" s="154">
        <v>0.911155784639716</v>
      </c>
      <c r="W130" s="154">
        <v>0.909701928696669</v>
      </c>
      <c r="X130" s="155">
        <v>0.916688160949187</v>
      </c>
      <c r="Y130" s="155">
        <v>0.911702127659574</v>
      </c>
      <c r="Z130" s="173">
        <v>-0.00698623225251882</v>
      </c>
      <c r="AA130" s="151">
        <v>25469</v>
      </c>
      <c r="AB130" s="151">
        <v>23235</v>
      </c>
      <c r="AC130" s="151">
        <v>25334</v>
      </c>
      <c r="AD130" s="151">
        <v>23196</v>
      </c>
      <c r="AE130" s="155">
        <v>0.912285523577683</v>
      </c>
      <c r="AF130" s="155">
        <v>0.915607484013579</v>
      </c>
      <c r="AG130" s="173">
        <v>-0.00332196043589594</v>
      </c>
    </row>
    <row r="131" spans="1:33">
      <c r="A131" s="175" t="s">
        <v>99</v>
      </c>
      <c r="B131" s="195" t="s">
        <v>1784</v>
      </c>
      <c r="C131" s="195" t="s">
        <v>116</v>
      </c>
      <c r="D131" s="150">
        <v>2759</v>
      </c>
      <c r="E131" s="150">
        <v>2600</v>
      </c>
      <c r="F131" s="150">
        <v>2484</v>
      </c>
      <c r="G131" s="151">
        <v>3151</v>
      </c>
      <c r="H131" s="151">
        <v>3045</v>
      </c>
      <c r="I131" s="151">
        <v>2897</v>
      </c>
      <c r="J131" s="151">
        <v>3006</v>
      </c>
      <c r="K131" s="151">
        <v>2832</v>
      </c>
      <c r="L131" s="151">
        <v>2758</v>
      </c>
      <c r="M131" s="154">
        <v>0.932123012071278</v>
      </c>
      <c r="N131" s="153">
        <v>77836</v>
      </c>
      <c r="O131" s="172">
        <v>0.9</v>
      </c>
      <c r="P131" s="154">
        <v>0.942370424066691</v>
      </c>
      <c r="Q131" s="154">
        <v>0.966359885750555</v>
      </c>
      <c r="R131" s="154">
        <v>0.942115768463074</v>
      </c>
      <c r="S131" s="173">
        <v>-0.0239894616838646</v>
      </c>
      <c r="T131" s="153">
        <v>83504</v>
      </c>
      <c r="U131" s="153">
        <v>74412</v>
      </c>
      <c r="V131" s="154">
        <v>0.891118988311937</v>
      </c>
      <c r="W131" s="154">
        <v>0.900326205146792</v>
      </c>
      <c r="X131" s="155">
        <v>0.919390669628689</v>
      </c>
      <c r="Y131" s="155">
        <v>0.917498336660013</v>
      </c>
      <c r="Z131" s="173">
        <v>-0.019064464481897</v>
      </c>
      <c r="AA131" s="151">
        <v>20472</v>
      </c>
      <c r="AB131" s="151">
        <v>18532</v>
      </c>
      <c r="AC131" s="151">
        <v>20126</v>
      </c>
      <c r="AD131" s="151">
        <v>18052</v>
      </c>
      <c r="AE131" s="155">
        <v>0.905236420476749</v>
      </c>
      <c r="AF131" s="155">
        <v>0.896949219914538</v>
      </c>
      <c r="AG131" s="173">
        <v>0.00828720056221033</v>
      </c>
    </row>
    <row r="132" spans="1:33">
      <c r="A132" s="175" t="s">
        <v>99</v>
      </c>
      <c r="B132" s="195" t="s">
        <v>1785</v>
      </c>
      <c r="C132" s="195" t="s">
        <v>117</v>
      </c>
      <c r="D132" s="150">
        <v>9</v>
      </c>
      <c r="E132" s="150">
        <v>0</v>
      </c>
      <c r="F132" s="150">
        <v>9</v>
      </c>
      <c r="G132" s="151">
        <v>4</v>
      </c>
      <c r="H132" s="151">
        <v>0</v>
      </c>
      <c r="I132" s="151">
        <v>4</v>
      </c>
      <c r="J132" s="151">
        <v>12</v>
      </c>
      <c r="K132" s="151">
        <v>0</v>
      </c>
      <c r="L132" s="151">
        <v>12</v>
      </c>
      <c r="M132" s="154">
        <v>0.915794597225602</v>
      </c>
      <c r="N132" s="153">
        <v>18815</v>
      </c>
      <c r="O132" s="172">
        <v>0.9</v>
      </c>
      <c r="P132" s="154">
        <v>0</v>
      </c>
      <c r="Q132" s="154">
        <v>0</v>
      </c>
      <c r="R132" s="154">
        <v>0</v>
      </c>
      <c r="S132" s="173">
        <v>0</v>
      </c>
      <c r="T132" s="153">
        <v>20545</v>
      </c>
      <c r="U132" s="153">
        <v>17740</v>
      </c>
      <c r="V132" s="154">
        <v>0.863470430761743</v>
      </c>
      <c r="W132" s="154">
        <v>1</v>
      </c>
      <c r="X132" s="155">
        <v>1</v>
      </c>
      <c r="Y132" s="155">
        <v>1</v>
      </c>
      <c r="Z132" s="173">
        <v>0</v>
      </c>
      <c r="AA132" s="151">
        <v>63</v>
      </c>
      <c r="AB132" s="151">
        <v>63</v>
      </c>
      <c r="AC132" s="151">
        <v>221</v>
      </c>
      <c r="AD132" s="151">
        <v>218</v>
      </c>
      <c r="AE132" s="155">
        <v>1</v>
      </c>
      <c r="AF132" s="155">
        <v>0.986425339366516</v>
      </c>
      <c r="AG132" s="173">
        <v>0.0135746606334841</v>
      </c>
    </row>
    <row r="133" spans="1:33">
      <c r="A133" s="175" t="s">
        <v>99</v>
      </c>
      <c r="B133" s="195" t="s">
        <v>1785</v>
      </c>
      <c r="C133" s="195" t="s">
        <v>118</v>
      </c>
      <c r="D133" s="150">
        <v>0</v>
      </c>
      <c r="E133" s="150">
        <v>0</v>
      </c>
      <c r="F133" s="150">
        <v>0</v>
      </c>
      <c r="G133" s="151">
        <v>0</v>
      </c>
      <c r="H133" s="151">
        <v>0</v>
      </c>
      <c r="I133" s="151">
        <v>0</v>
      </c>
      <c r="J133" s="151">
        <v>0</v>
      </c>
      <c r="K133" s="151">
        <v>0</v>
      </c>
      <c r="L133" s="151">
        <v>0</v>
      </c>
      <c r="M133" s="154">
        <v>1</v>
      </c>
      <c r="N133" s="153">
        <v>1</v>
      </c>
      <c r="O133" s="172">
        <v>0.9</v>
      </c>
      <c r="P133" s="154">
        <v>0</v>
      </c>
      <c r="Q133" s="154">
        <v>0</v>
      </c>
      <c r="R133" s="154">
        <v>0</v>
      </c>
      <c r="S133" s="173">
        <v>0</v>
      </c>
      <c r="T133" s="153">
        <v>1</v>
      </c>
      <c r="U133" s="153">
        <v>1</v>
      </c>
      <c r="V133" s="154">
        <v>1</v>
      </c>
      <c r="W133" s="154">
        <v>0</v>
      </c>
      <c r="X133" s="155">
        <v>0</v>
      </c>
      <c r="Y133" s="155">
        <v>0</v>
      </c>
      <c r="Z133" s="173">
        <v>0</v>
      </c>
      <c r="AA133" s="151">
        <v>0</v>
      </c>
      <c r="AB133" s="151">
        <v>0</v>
      </c>
      <c r="AC133" s="151">
        <v>0</v>
      </c>
      <c r="AD133" s="151">
        <v>0</v>
      </c>
      <c r="AE133" s="155">
        <v>0</v>
      </c>
      <c r="AF133" s="155">
        <v>0</v>
      </c>
      <c r="AG133" s="173">
        <v>0</v>
      </c>
    </row>
    <row r="134" spans="1:33">
      <c r="A134" s="175" t="s">
        <v>99</v>
      </c>
      <c r="B134" s="195" t="s">
        <v>1785</v>
      </c>
      <c r="C134" s="195" t="s">
        <v>119</v>
      </c>
      <c r="D134" s="150">
        <v>3647</v>
      </c>
      <c r="E134" s="150">
        <v>3160</v>
      </c>
      <c r="F134" s="150">
        <v>2934</v>
      </c>
      <c r="G134" s="151">
        <v>3080</v>
      </c>
      <c r="H134" s="151">
        <v>2884</v>
      </c>
      <c r="I134" s="151">
        <v>2695</v>
      </c>
      <c r="J134" s="151">
        <v>3303</v>
      </c>
      <c r="K134" s="151">
        <v>3129</v>
      </c>
      <c r="L134" s="151">
        <v>2962</v>
      </c>
      <c r="M134" s="154">
        <v>0.914761542591267</v>
      </c>
      <c r="N134" s="153">
        <v>81787</v>
      </c>
      <c r="O134" s="172">
        <v>0.9</v>
      </c>
      <c r="P134" s="154">
        <v>0.866465588154648</v>
      </c>
      <c r="Q134" s="154">
        <v>0.936363636363636</v>
      </c>
      <c r="R134" s="154">
        <v>0.947320617620345</v>
      </c>
      <c r="S134" s="173">
        <v>-0.0698980482089887</v>
      </c>
      <c r="T134" s="153">
        <v>89408</v>
      </c>
      <c r="U134" s="153">
        <v>77641</v>
      </c>
      <c r="V134" s="154">
        <v>0.868389853256979</v>
      </c>
      <c r="W134" s="154">
        <v>0.804496846723334</v>
      </c>
      <c r="X134" s="155">
        <v>0.875</v>
      </c>
      <c r="Y134" s="155">
        <v>0.896760520738722</v>
      </c>
      <c r="Z134" s="173">
        <v>-0.0705031532766658</v>
      </c>
      <c r="AA134" s="151">
        <v>22782</v>
      </c>
      <c r="AB134" s="151">
        <v>19991</v>
      </c>
      <c r="AC134" s="151">
        <v>20880</v>
      </c>
      <c r="AD134" s="151">
        <v>18519</v>
      </c>
      <c r="AE134" s="155">
        <v>0.877491001667984</v>
      </c>
      <c r="AF134" s="155">
        <v>0.886925287356322</v>
      </c>
      <c r="AG134" s="173">
        <v>-0.00943428568833826</v>
      </c>
    </row>
    <row r="135" spans="1:33">
      <c r="A135" s="175" t="s">
        <v>99</v>
      </c>
      <c r="B135" s="195" t="s">
        <v>1785</v>
      </c>
      <c r="C135" s="195" t="s">
        <v>120</v>
      </c>
      <c r="D135" s="150">
        <v>3975</v>
      </c>
      <c r="E135" s="150">
        <v>3745</v>
      </c>
      <c r="F135" s="150">
        <v>3354</v>
      </c>
      <c r="G135" s="151">
        <v>3449</v>
      </c>
      <c r="H135" s="151">
        <v>3120</v>
      </c>
      <c r="I135" s="151">
        <v>3019</v>
      </c>
      <c r="J135" s="151">
        <v>3648</v>
      </c>
      <c r="K135" s="151">
        <v>3536</v>
      </c>
      <c r="L135" s="151">
        <v>3288</v>
      </c>
      <c r="M135" s="154">
        <v>0.916965771690963</v>
      </c>
      <c r="N135" s="153">
        <v>91460</v>
      </c>
      <c r="O135" s="172">
        <v>0.9</v>
      </c>
      <c r="P135" s="154">
        <v>0.942138364779874</v>
      </c>
      <c r="Q135" s="154">
        <v>0.904610031893302</v>
      </c>
      <c r="R135" s="154">
        <v>0.969298245614035</v>
      </c>
      <c r="S135" s="173">
        <v>0.0375283328865719</v>
      </c>
      <c r="T135" s="153">
        <v>99742</v>
      </c>
      <c r="U135" s="153">
        <v>86803</v>
      </c>
      <c r="V135" s="154">
        <v>0.870275310300575</v>
      </c>
      <c r="W135" s="154">
        <v>0.84377358490566</v>
      </c>
      <c r="X135" s="155">
        <v>0.875326181501885</v>
      </c>
      <c r="Y135" s="155">
        <v>0.901315789473684</v>
      </c>
      <c r="Z135" s="173">
        <v>-0.0315525965962242</v>
      </c>
      <c r="AA135" s="151">
        <v>24986</v>
      </c>
      <c r="AB135" s="151">
        <v>22192</v>
      </c>
      <c r="AC135" s="151">
        <v>23773</v>
      </c>
      <c r="AD135" s="151">
        <v>21032</v>
      </c>
      <c r="AE135" s="155">
        <v>0.888177379332426</v>
      </c>
      <c r="AF135" s="155">
        <v>0.884701131535776</v>
      </c>
      <c r="AG135" s="173">
        <v>0.00347624779665023</v>
      </c>
    </row>
    <row r="136" spans="1:33">
      <c r="A136" s="175" t="s">
        <v>99</v>
      </c>
      <c r="B136" s="195" t="s">
        <v>1785</v>
      </c>
      <c r="C136" s="195" t="s">
        <v>121</v>
      </c>
      <c r="D136" s="150">
        <v>9</v>
      </c>
      <c r="E136" s="150">
        <v>0</v>
      </c>
      <c r="F136" s="150">
        <v>9</v>
      </c>
      <c r="G136" s="151">
        <v>10</v>
      </c>
      <c r="H136" s="151">
        <v>0</v>
      </c>
      <c r="I136" s="151">
        <v>10</v>
      </c>
      <c r="J136" s="151">
        <v>16</v>
      </c>
      <c r="K136" s="151">
        <v>0</v>
      </c>
      <c r="L136" s="151">
        <v>16</v>
      </c>
      <c r="M136" s="154">
        <v>0.942871738112469</v>
      </c>
      <c r="N136" s="153">
        <v>22149</v>
      </c>
      <c r="O136" s="172">
        <v>0.9</v>
      </c>
      <c r="P136" s="154">
        <v>0</v>
      </c>
      <c r="Q136" s="154">
        <v>0</v>
      </c>
      <c r="R136" s="154">
        <v>0</v>
      </c>
      <c r="S136" s="173">
        <v>0</v>
      </c>
      <c r="T136" s="153">
        <v>23491</v>
      </c>
      <c r="U136" s="153">
        <v>21595</v>
      </c>
      <c r="V136" s="154">
        <v>0.919288238048614</v>
      </c>
      <c r="W136" s="154">
        <v>1</v>
      </c>
      <c r="X136" s="155">
        <v>1</v>
      </c>
      <c r="Y136" s="155">
        <v>1</v>
      </c>
      <c r="Z136" s="173">
        <v>0</v>
      </c>
      <c r="AA136" s="151">
        <v>94</v>
      </c>
      <c r="AB136" s="151">
        <v>94</v>
      </c>
      <c r="AC136" s="151">
        <v>98</v>
      </c>
      <c r="AD136" s="151">
        <v>96</v>
      </c>
      <c r="AE136" s="155">
        <v>1</v>
      </c>
      <c r="AF136" s="155">
        <v>0.979591836734694</v>
      </c>
      <c r="AG136" s="173">
        <v>0.0204081632653061</v>
      </c>
    </row>
    <row r="137" spans="1:33">
      <c r="A137" s="175" t="s">
        <v>99</v>
      </c>
      <c r="B137" s="195" t="s">
        <v>1785</v>
      </c>
      <c r="C137" s="195" t="s">
        <v>122</v>
      </c>
      <c r="D137" s="150">
        <v>20</v>
      </c>
      <c r="E137" s="150">
        <v>0</v>
      </c>
      <c r="F137" s="150">
        <v>20</v>
      </c>
      <c r="G137" s="151">
        <v>19</v>
      </c>
      <c r="H137" s="151">
        <v>0</v>
      </c>
      <c r="I137" s="151">
        <v>19</v>
      </c>
      <c r="J137" s="151">
        <v>34</v>
      </c>
      <c r="K137" s="151">
        <v>0</v>
      </c>
      <c r="L137" s="151">
        <v>34</v>
      </c>
      <c r="M137" s="154">
        <v>0.94284491303956</v>
      </c>
      <c r="N137" s="153">
        <v>41851</v>
      </c>
      <c r="O137" s="172">
        <v>0.9</v>
      </c>
      <c r="P137" s="154">
        <v>0</v>
      </c>
      <c r="Q137" s="154">
        <v>0</v>
      </c>
      <c r="R137" s="154">
        <v>0</v>
      </c>
      <c r="S137" s="173">
        <v>0</v>
      </c>
      <c r="T137" s="153">
        <v>44388</v>
      </c>
      <c r="U137" s="153">
        <v>40549</v>
      </c>
      <c r="V137" s="154">
        <v>0.913512661079571</v>
      </c>
      <c r="W137" s="154">
        <v>1</v>
      </c>
      <c r="X137" s="155">
        <v>1</v>
      </c>
      <c r="Y137" s="155">
        <v>1</v>
      </c>
      <c r="Z137" s="173">
        <v>0</v>
      </c>
      <c r="AA137" s="151">
        <v>202</v>
      </c>
      <c r="AB137" s="151">
        <v>202</v>
      </c>
      <c r="AC137" s="151">
        <v>175</v>
      </c>
      <c r="AD137" s="151">
        <v>175</v>
      </c>
      <c r="AE137" s="155">
        <v>1</v>
      </c>
      <c r="AF137" s="155">
        <v>1</v>
      </c>
      <c r="AG137" s="173">
        <v>0</v>
      </c>
    </row>
    <row r="138" spans="1:33">
      <c r="A138" s="175" t="s">
        <v>99</v>
      </c>
      <c r="B138" s="195" t="s">
        <v>1786</v>
      </c>
      <c r="C138" s="195" t="s">
        <v>123</v>
      </c>
      <c r="D138" s="150">
        <v>0</v>
      </c>
      <c r="E138" s="150">
        <v>0</v>
      </c>
      <c r="F138" s="150">
        <v>0</v>
      </c>
      <c r="G138" s="151">
        <v>0</v>
      </c>
      <c r="H138" s="151">
        <v>0</v>
      </c>
      <c r="I138" s="151">
        <v>0</v>
      </c>
      <c r="J138" s="151">
        <v>0</v>
      </c>
      <c r="K138" s="151">
        <v>0</v>
      </c>
      <c r="L138" s="151">
        <v>0</v>
      </c>
      <c r="M138" s="154">
        <v>0</v>
      </c>
      <c r="N138" s="153">
        <v>0</v>
      </c>
      <c r="O138" s="172">
        <v>0.9</v>
      </c>
      <c r="P138" s="154">
        <v>0</v>
      </c>
      <c r="Q138" s="154">
        <v>0</v>
      </c>
      <c r="R138" s="154">
        <v>0</v>
      </c>
      <c r="S138" s="173">
        <v>0</v>
      </c>
      <c r="T138" s="153">
        <v>0</v>
      </c>
      <c r="U138" s="153">
        <v>0</v>
      </c>
      <c r="V138" s="154">
        <v>0</v>
      </c>
      <c r="W138" s="154">
        <v>0</v>
      </c>
      <c r="X138" s="155">
        <v>0</v>
      </c>
      <c r="Y138" s="155">
        <v>0</v>
      </c>
      <c r="Z138" s="173">
        <v>0</v>
      </c>
      <c r="AA138" s="151">
        <v>0</v>
      </c>
      <c r="AB138" s="151">
        <v>0</v>
      </c>
      <c r="AC138" s="151">
        <v>0</v>
      </c>
      <c r="AD138" s="151">
        <v>0</v>
      </c>
      <c r="AE138" s="155">
        <v>0</v>
      </c>
      <c r="AF138" s="155">
        <v>0</v>
      </c>
      <c r="AG138" s="173">
        <v>0</v>
      </c>
    </row>
    <row r="139" spans="1:33">
      <c r="A139" s="175" t="s">
        <v>99</v>
      </c>
      <c r="B139" s="195" t="s">
        <v>1786</v>
      </c>
      <c r="C139" s="195" t="s">
        <v>124</v>
      </c>
      <c r="D139" s="150">
        <v>7378</v>
      </c>
      <c r="E139" s="150">
        <v>6970</v>
      </c>
      <c r="F139" s="150">
        <v>6631</v>
      </c>
      <c r="G139" s="151">
        <v>6766</v>
      </c>
      <c r="H139" s="151">
        <v>6533</v>
      </c>
      <c r="I139" s="151">
        <v>6305</v>
      </c>
      <c r="J139" s="151">
        <v>7340</v>
      </c>
      <c r="K139" s="151">
        <v>7062</v>
      </c>
      <c r="L139" s="151">
        <v>6845</v>
      </c>
      <c r="M139" s="154">
        <v>0.922846742904431</v>
      </c>
      <c r="N139" s="153">
        <v>153893</v>
      </c>
      <c r="O139" s="172">
        <v>0.9</v>
      </c>
      <c r="P139" s="154">
        <v>0.944700460829493</v>
      </c>
      <c r="Q139" s="154">
        <v>0.965563109665977</v>
      </c>
      <c r="R139" s="154">
        <v>0.962125340599455</v>
      </c>
      <c r="S139" s="173">
        <v>-0.0208626488364838</v>
      </c>
      <c r="T139" s="153">
        <v>166759</v>
      </c>
      <c r="U139" s="153">
        <v>150658</v>
      </c>
      <c r="V139" s="154">
        <v>0.90344749009049</v>
      </c>
      <c r="W139" s="154">
        <v>0.89875304960694</v>
      </c>
      <c r="X139" s="155">
        <v>0.931865208394916</v>
      </c>
      <c r="Y139" s="155">
        <v>0.932561307901907</v>
      </c>
      <c r="Z139" s="173">
        <v>-0.0331121587879761</v>
      </c>
      <c r="AA139" s="151">
        <v>47087</v>
      </c>
      <c r="AB139" s="151">
        <v>43554</v>
      </c>
      <c r="AC139" s="151">
        <v>43763</v>
      </c>
      <c r="AD139" s="151">
        <v>40030</v>
      </c>
      <c r="AE139" s="155">
        <v>0.92496867500584</v>
      </c>
      <c r="AF139" s="155">
        <v>0.914699632109316</v>
      </c>
      <c r="AG139" s="173">
        <v>0.0102690428965242</v>
      </c>
    </row>
    <row r="140" spans="1:33">
      <c r="A140" s="175" t="s">
        <v>99</v>
      </c>
      <c r="B140" s="195" t="s">
        <v>1786</v>
      </c>
      <c r="C140" s="195" t="s">
        <v>126</v>
      </c>
      <c r="D140" s="150">
        <v>0</v>
      </c>
      <c r="E140" s="150">
        <v>0</v>
      </c>
      <c r="F140" s="150">
        <v>0</v>
      </c>
      <c r="G140" s="151">
        <v>0</v>
      </c>
      <c r="H140" s="151">
        <v>0</v>
      </c>
      <c r="I140" s="151">
        <v>0</v>
      </c>
      <c r="J140" s="151">
        <v>0</v>
      </c>
      <c r="K140" s="151">
        <v>0</v>
      </c>
      <c r="L140" s="151">
        <v>0</v>
      </c>
      <c r="M140" s="154">
        <v>0</v>
      </c>
      <c r="N140" s="153">
        <v>0</v>
      </c>
      <c r="O140" s="172">
        <v>0.9</v>
      </c>
      <c r="P140" s="154">
        <v>0</v>
      </c>
      <c r="Q140" s="154">
        <v>0</v>
      </c>
      <c r="R140" s="154">
        <v>0</v>
      </c>
      <c r="S140" s="173">
        <v>0</v>
      </c>
      <c r="T140" s="153">
        <v>0</v>
      </c>
      <c r="U140" s="153">
        <v>0</v>
      </c>
      <c r="V140" s="154">
        <v>0</v>
      </c>
      <c r="W140" s="154">
        <v>0</v>
      </c>
      <c r="X140" s="155">
        <v>0</v>
      </c>
      <c r="Y140" s="155">
        <v>0</v>
      </c>
      <c r="Z140" s="173">
        <v>0</v>
      </c>
      <c r="AA140" s="151">
        <v>0</v>
      </c>
      <c r="AB140" s="151">
        <v>0</v>
      </c>
      <c r="AC140" s="151">
        <v>0</v>
      </c>
      <c r="AD140" s="151">
        <v>0</v>
      </c>
      <c r="AE140" s="155">
        <v>0</v>
      </c>
      <c r="AF140" s="155">
        <v>0</v>
      </c>
      <c r="AG140" s="173">
        <v>0</v>
      </c>
    </row>
    <row r="141" spans="1:33">
      <c r="A141" s="175" t="s">
        <v>99</v>
      </c>
      <c r="B141" s="195" t="s">
        <v>1786</v>
      </c>
      <c r="C141" s="195" t="s">
        <v>127</v>
      </c>
      <c r="D141" s="150">
        <v>7191</v>
      </c>
      <c r="E141" s="150">
        <v>6881</v>
      </c>
      <c r="F141" s="150">
        <v>6119</v>
      </c>
      <c r="G141" s="151">
        <v>6645</v>
      </c>
      <c r="H141" s="151">
        <v>6263</v>
      </c>
      <c r="I141" s="151">
        <v>5977</v>
      </c>
      <c r="J141" s="151">
        <v>7253</v>
      </c>
      <c r="K141" s="151">
        <v>6919</v>
      </c>
      <c r="L141" s="151">
        <v>6349</v>
      </c>
      <c r="M141" s="154">
        <v>0.930457973859586</v>
      </c>
      <c r="N141" s="153">
        <v>144087</v>
      </c>
      <c r="O141" s="172">
        <v>0.9</v>
      </c>
      <c r="P141" s="154">
        <v>0.956890557641496</v>
      </c>
      <c r="Q141" s="154">
        <v>0.942513167795335</v>
      </c>
      <c r="R141" s="154">
        <v>0.953950089618089</v>
      </c>
      <c r="S141" s="173">
        <v>0.0143773898461615</v>
      </c>
      <c r="T141" s="153">
        <v>154856</v>
      </c>
      <c r="U141" s="153">
        <v>133657</v>
      </c>
      <c r="V141" s="154">
        <v>0.86310507826626</v>
      </c>
      <c r="W141" s="154">
        <v>0.850924767069949</v>
      </c>
      <c r="X141" s="155">
        <v>0.899473288186606</v>
      </c>
      <c r="Y141" s="155">
        <v>0.875361919205846</v>
      </c>
      <c r="Z141" s="173">
        <v>-0.0485485211166579</v>
      </c>
      <c r="AA141" s="151">
        <v>46759</v>
      </c>
      <c r="AB141" s="151">
        <v>41415</v>
      </c>
      <c r="AC141" s="151">
        <v>41129</v>
      </c>
      <c r="AD141" s="151">
        <v>35875</v>
      </c>
      <c r="AE141" s="155">
        <v>0.885711841570607</v>
      </c>
      <c r="AF141" s="155">
        <v>0.872255586082813</v>
      </c>
      <c r="AG141" s="173">
        <v>0.0134562554877941</v>
      </c>
    </row>
    <row r="142" spans="1:33">
      <c r="A142" s="175" t="s">
        <v>99</v>
      </c>
      <c r="B142" s="195" t="s">
        <v>1786</v>
      </c>
      <c r="C142" s="195" t="s">
        <v>128</v>
      </c>
      <c r="D142" s="150">
        <v>0</v>
      </c>
      <c r="E142" s="150">
        <v>0</v>
      </c>
      <c r="F142" s="150">
        <v>0</v>
      </c>
      <c r="G142" s="151">
        <v>0</v>
      </c>
      <c r="H142" s="151">
        <v>0</v>
      </c>
      <c r="I142" s="151">
        <v>0</v>
      </c>
      <c r="J142" s="151">
        <v>0</v>
      </c>
      <c r="K142" s="151">
        <v>0</v>
      </c>
      <c r="L142" s="151">
        <v>0</v>
      </c>
      <c r="M142" s="154">
        <v>0.75</v>
      </c>
      <c r="N142" s="153">
        <v>3</v>
      </c>
      <c r="O142" s="172">
        <v>0.9</v>
      </c>
      <c r="P142" s="154">
        <v>0</v>
      </c>
      <c r="Q142" s="154">
        <v>0</v>
      </c>
      <c r="R142" s="154">
        <v>0</v>
      </c>
      <c r="S142" s="173">
        <v>0</v>
      </c>
      <c r="T142" s="153">
        <v>4</v>
      </c>
      <c r="U142" s="153">
        <v>3</v>
      </c>
      <c r="V142" s="154">
        <v>0.75</v>
      </c>
      <c r="W142" s="154">
        <v>0</v>
      </c>
      <c r="X142" s="155">
        <v>0</v>
      </c>
      <c r="Y142" s="155">
        <v>0</v>
      </c>
      <c r="Z142" s="173">
        <v>0</v>
      </c>
      <c r="AA142" s="151">
        <v>0</v>
      </c>
      <c r="AB142" s="151">
        <v>0</v>
      </c>
      <c r="AC142" s="151">
        <v>0</v>
      </c>
      <c r="AD142" s="151">
        <v>0</v>
      </c>
      <c r="AE142" s="155">
        <v>0</v>
      </c>
      <c r="AF142" s="155">
        <v>0</v>
      </c>
      <c r="AG142" s="173">
        <v>0</v>
      </c>
    </row>
    <row r="143" spans="1:33">
      <c r="A143" s="175" t="s">
        <v>99</v>
      </c>
      <c r="B143" s="195" t="s">
        <v>1786</v>
      </c>
      <c r="C143" s="195" t="s">
        <v>129</v>
      </c>
      <c r="D143" s="150">
        <v>3108</v>
      </c>
      <c r="E143" s="150">
        <v>3001</v>
      </c>
      <c r="F143" s="150">
        <v>2568</v>
      </c>
      <c r="G143" s="151">
        <v>2781</v>
      </c>
      <c r="H143" s="151">
        <v>2712</v>
      </c>
      <c r="I143" s="151">
        <v>2317</v>
      </c>
      <c r="J143" s="151">
        <v>2963</v>
      </c>
      <c r="K143" s="151">
        <v>2906</v>
      </c>
      <c r="L143" s="151">
        <v>2545</v>
      </c>
      <c r="M143" s="154">
        <v>0.97852422907489</v>
      </c>
      <c r="N143" s="153">
        <v>78188</v>
      </c>
      <c r="O143" s="172">
        <v>0.9</v>
      </c>
      <c r="P143" s="154">
        <v>0.965572715572716</v>
      </c>
      <c r="Q143" s="154">
        <v>0.975188781014024</v>
      </c>
      <c r="R143" s="154">
        <v>0.980762740465744</v>
      </c>
      <c r="S143" s="173">
        <v>-0.00961606544130811</v>
      </c>
      <c r="T143" s="153">
        <v>79904</v>
      </c>
      <c r="U143" s="153">
        <v>69070</v>
      </c>
      <c r="V143" s="154">
        <v>0.864412294753704</v>
      </c>
      <c r="W143" s="154">
        <v>0.826254826254826</v>
      </c>
      <c r="X143" s="155">
        <v>0.833153541891406</v>
      </c>
      <c r="Y143" s="155">
        <v>0.858926763415457</v>
      </c>
      <c r="Z143" s="173">
        <v>-0.00689871563657973</v>
      </c>
      <c r="AA143" s="151">
        <v>19754</v>
      </c>
      <c r="AB143" s="151">
        <v>16912</v>
      </c>
      <c r="AC143" s="151">
        <v>18466</v>
      </c>
      <c r="AD143" s="151">
        <v>15969</v>
      </c>
      <c r="AE143" s="155">
        <v>0.856130403968816</v>
      </c>
      <c r="AF143" s="155">
        <v>0.864778511859634</v>
      </c>
      <c r="AG143" s="173">
        <v>-0.00864810789081749</v>
      </c>
    </row>
    <row r="144" spans="1:33">
      <c r="A144" s="175" t="s">
        <v>99</v>
      </c>
      <c r="B144" s="195" t="s">
        <v>1786</v>
      </c>
      <c r="C144" s="195" t="s">
        <v>130</v>
      </c>
      <c r="D144" s="150">
        <v>4308</v>
      </c>
      <c r="E144" s="150">
        <v>3891</v>
      </c>
      <c r="F144" s="150">
        <v>3676</v>
      </c>
      <c r="G144" s="151">
        <v>3921</v>
      </c>
      <c r="H144" s="151">
        <v>3760</v>
      </c>
      <c r="I144" s="151">
        <v>3509</v>
      </c>
      <c r="J144" s="151">
        <v>4221</v>
      </c>
      <c r="K144" s="151">
        <v>4064</v>
      </c>
      <c r="L144" s="151">
        <v>3813</v>
      </c>
      <c r="M144" s="154">
        <v>0.934906934537627</v>
      </c>
      <c r="N144" s="153">
        <v>88603</v>
      </c>
      <c r="O144" s="172">
        <v>0.9</v>
      </c>
      <c r="P144" s="154">
        <v>0.903203342618384</v>
      </c>
      <c r="Q144" s="154">
        <v>0.958939046161693</v>
      </c>
      <c r="R144" s="154">
        <v>0.962805022506515</v>
      </c>
      <c r="S144" s="173">
        <v>-0.055735703543309</v>
      </c>
      <c r="T144" s="153">
        <v>94772</v>
      </c>
      <c r="U144" s="153">
        <v>83284</v>
      </c>
      <c r="V144" s="154">
        <v>0.878782762841346</v>
      </c>
      <c r="W144" s="154">
        <v>0.853296193129062</v>
      </c>
      <c r="X144" s="155">
        <v>0.894924764090793</v>
      </c>
      <c r="Y144" s="155">
        <v>0.903340440653874</v>
      </c>
      <c r="Z144" s="173">
        <v>-0.0416285709617309</v>
      </c>
      <c r="AA144" s="151">
        <v>27808</v>
      </c>
      <c r="AB144" s="151">
        <v>24934</v>
      </c>
      <c r="AC144" s="151">
        <v>24376</v>
      </c>
      <c r="AD144" s="151">
        <v>22035</v>
      </c>
      <c r="AE144" s="155">
        <v>0.896648446490219</v>
      </c>
      <c r="AF144" s="155">
        <v>0.903962914341976</v>
      </c>
      <c r="AG144" s="173">
        <v>-0.00731446785175704</v>
      </c>
    </row>
    <row r="145" spans="1:33">
      <c r="A145" s="175" t="s">
        <v>99</v>
      </c>
      <c r="B145" s="195" t="s">
        <v>1786</v>
      </c>
      <c r="C145" s="195" t="s">
        <v>131</v>
      </c>
      <c r="D145" s="150">
        <v>5299</v>
      </c>
      <c r="E145" s="150">
        <v>4817</v>
      </c>
      <c r="F145" s="150">
        <v>4664</v>
      </c>
      <c r="G145" s="151">
        <v>4863</v>
      </c>
      <c r="H145" s="151">
        <v>4559</v>
      </c>
      <c r="I145" s="151">
        <v>4362</v>
      </c>
      <c r="J145" s="151">
        <v>5117</v>
      </c>
      <c r="K145" s="151">
        <v>4953</v>
      </c>
      <c r="L145" s="151">
        <v>4716</v>
      </c>
      <c r="M145" s="154">
        <v>0.946618732685317</v>
      </c>
      <c r="N145" s="153">
        <v>118227</v>
      </c>
      <c r="O145" s="172">
        <v>0.9</v>
      </c>
      <c r="P145" s="154">
        <v>0.909039441404038</v>
      </c>
      <c r="Q145" s="154">
        <v>0.937487147851121</v>
      </c>
      <c r="R145" s="154">
        <v>0.967949970685949</v>
      </c>
      <c r="S145" s="173">
        <v>-0.0284477064470823</v>
      </c>
      <c r="T145" s="153">
        <v>124894</v>
      </c>
      <c r="U145" s="153">
        <v>112336</v>
      </c>
      <c r="V145" s="154">
        <v>0.899450734222621</v>
      </c>
      <c r="W145" s="154">
        <v>0.880166069069636</v>
      </c>
      <c r="X145" s="155">
        <v>0.89697717458359</v>
      </c>
      <c r="Y145" s="155">
        <v>0.921633769786985</v>
      </c>
      <c r="Z145" s="173">
        <v>-0.0168111055139546</v>
      </c>
      <c r="AA145" s="151">
        <v>34136</v>
      </c>
      <c r="AB145" s="151">
        <v>31132</v>
      </c>
      <c r="AC145" s="151">
        <v>31341</v>
      </c>
      <c r="AD145" s="151">
        <v>28604</v>
      </c>
      <c r="AE145" s="155">
        <v>0.911999062573236</v>
      </c>
      <c r="AF145" s="155">
        <v>0.912670304074535</v>
      </c>
      <c r="AG145" s="173">
        <v>-0.000671241501298492</v>
      </c>
    </row>
    <row r="146" spans="1:33">
      <c r="A146" s="175" t="s">
        <v>99</v>
      </c>
      <c r="B146" s="195" t="s">
        <v>1786</v>
      </c>
      <c r="C146" s="195" t="s">
        <v>132</v>
      </c>
      <c r="D146" s="150">
        <v>0</v>
      </c>
      <c r="E146" s="150">
        <v>0</v>
      </c>
      <c r="F146" s="150">
        <v>0</v>
      </c>
      <c r="G146" s="151">
        <v>0</v>
      </c>
      <c r="H146" s="151">
        <v>0</v>
      </c>
      <c r="I146" s="151">
        <v>0</v>
      </c>
      <c r="J146" s="151">
        <v>0</v>
      </c>
      <c r="K146" s="151">
        <v>0</v>
      </c>
      <c r="L146" s="151">
        <v>0</v>
      </c>
      <c r="M146" s="154">
        <v>0</v>
      </c>
      <c r="N146" s="153">
        <v>0</v>
      </c>
      <c r="O146" s="172">
        <v>0.9</v>
      </c>
      <c r="P146" s="154">
        <v>0</v>
      </c>
      <c r="Q146" s="154">
        <v>0</v>
      </c>
      <c r="R146" s="154">
        <v>0</v>
      </c>
      <c r="S146" s="173">
        <v>0</v>
      </c>
      <c r="T146" s="153">
        <v>0</v>
      </c>
      <c r="U146" s="153">
        <v>0</v>
      </c>
      <c r="V146" s="154">
        <v>0</v>
      </c>
      <c r="W146" s="154">
        <v>0</v>
      </c>
      <c r="X146" s="155">
        <v>0</v>
      </c>
      <c r="Y146" s="155">
        <v>0</v>
      </c>
      <c r="Z146" s="173">
        <v>0</v>
      </c>
      <c r="AA146" s="151">
        <v>0</v>
      </c>
      <c r="AB146" s="151">
        <v>0</v>
      </c>
      <c r="AC146" s="151">
        <v>0</v>
      </c>
      <c r="AD146" s="151">
        <v>0</v>
      </c>
      <c r="AE146" s="155">
        <v>0</v>
      </c>
      <c r="AF146" s="155">
        <v>0</v>
      </c>
      <c r="AG146" s="173">
        <v>0</v>
      </c>
    </row>
    <row r="147" spans="1:33">
      <c r="A147" s="175" t="s">
        <v>99</v>
      </c>
      <c r="B147" s="195" t="s">
        <v>1786</v>
      </c>
      <c r="C147" s="195" t="s">
        <v>133</v>
      </c>
      <c r="D147" s="150">
        <v>9534</v>
      </c>
      <c r="E147" s="150">
        <v>8494</v>
      </c>
      <c r="F147" s="150">
        <v>8063</v>
      </c>
      <c r="G147" s="151">
        <v>8847</v>
      </c>
      <c r="H147" s="151">
        <v>8404</v>
      </c>
      <c r="I147" s="151">
        <v>8086</v>
      </c>
      <c r="J147" s="151">
        <v>9768</v>
      </c>
      <c r="K147" s="151">
        <v>9158</v>
      </c>
      <c r="L147" s="151">
        <v>8769</v>
      </c>
      <c r="M147" s="154">
        <v>0.911381711888568</v>
      </c>
      <c r="N147" s="153">
        <v>189880</v>
      </c>
      <c r="O147" s="172">
        <v>0.9</v>
      </c>
      <c r="P147" s="154">
        <v>0.890916719110552</v>
      </c>
      <c r="Q147" s="154">
        <v>0.949926528766814</v>
      </c>
      <c r="R147" s="154">
        <v>0.937551187551188</v>
      </c>
      <c r="S147" s="173">
        <v>-0.0590098096562619</v>
      </c>
      <c r="T147" s="153">
        <v>208343</v>
      </c>
      <c r="U147" s="153">
        <v>179874</v>
      </c>
      <c r="V147" s="154">
        <v>0.863355140321489</v>
      </c>
      <c r="W147" s="154">
        <v>0.845710090203482</v>
      </c>
      <c r="X147" s="155">
        <v>0.913982140838702</v>
      </c>
      <c r="Y147" s="155">
        <v>0.897727272727273</v>
      </c>
      <c r="Z147" s="173">
        <v>-0.0682720506352201</v>
      </c>
      <c r="AA147" s="151">
        <v>62260</v>
      </c>
      <c r="AB147" s="151">
        <v>55924</v>
      </c>
      <c r="AC147" s="151">
        <v>54227</v>
      </c>
      <c r="AD147" s="151">
        <v>47520</v>
      </c>
      <c r="AE147" s="155">
        <v>0.898233215547703</v>
      </c>
      <c r="AF147" s="155">
        <v>0.876316226234164</v>
      </c>
      <c r="AG147" s="173">
        <v>0.0219169893135394</v>
      </c>
    </row>
    <row r="148" spans="1:33">
      <c r="A148" s="175" t="s">
        <v>99</v>
      </c>
      <c r="B148" s="195" t="s">
        <v>1786</v>
      </c>
      <c r="C148" s="195" t="s">
        <v>134</v>
      </c>
      <c r="D148" s="150">
        <v>4</v>
      </c>
      <c r="E148" s="150">
        <v>2</v>
      </c>
      <c r="F148" s="150">
        <v>3</v>
      </c>
      <c r="G148" s="151">
        <v>0</v>
      </c>
      <c r="H148" s="151">
        <v>0</v>
      </c>
      <c r="I148" s="151">
        <v>0</v>
      </c>
      <c r="J148" s="151">
        <v>3</v>
      </c>
      <c r="K148" s="151">
        <v>1</v>
      </c>
      <c r="L148" s="151">
        <v>2</v>
      </c>
      <c r="M148" s="154">
        <v>0.545454545454545</v>
      </c>
      <c r="N148" s="153">
        <v>18</v>
      </c>
      <c r="O148" s="172">
        <v>0.9</v>
      </c>
      <c r="P148" s="154">
        <v>0.5</v>
      </c>
      <c r="Q148" s="154">
        <v>0</v>
      </c>
      <c r="R148" s="154">
        <v>0.333333333333333</v>
      </c>
      <c r="S148" s="173">
        <v>0.5</v>
      </c>
      <c r="T148" s="153">
        <v>33</v>
      </c>
      <c r="U148" s="153">
        <v>31</v>
      </c>
      <c r="V148" s="154">
        <v>0.939393939393939</v>
      </c>
      <c r="W148" s="154">
        <v>0.75</v>
      </c>
      <c r="X148" s="155">
        <v>0</v>
      </c>
      <c r="Y148" s="155">
        <v>0.666666666666667</v>
      </c>
      <c r="Z148" s="173">
        <v>0.75</v>
      </c>
      <c r="AA148" s="151">
        <v>15</v>
      </c>
      <c r="AB148" s="151">
        <v>13</v>
      </c>
      <c r="AC148" s="151">
        <v>2</v>
      </c>
      <c r="AD148" s="151">
        <v>2</v>
      </c>
      <c r="AE148" s="155">
        <v>0.866666666666667</v>
      </c>
      <c r="AF148" s="155">
        <v>1</v>
      </c>
      <c r="AG148" s="173">
        <v>-0.133333333333333</v>
      </c>
    </row>
    <row r="149" spans="1:33">
      <c r="A149" s="175" t="s">
        <v>99</v>
      </c>
      <c r="B149" s="195" t="s">
        <v>1786</v>
      </c>
      <c r="C149" s="195" t="s">
        <v>135</v>
      </c>
      <c r="D149" s="150">
        <v>6224</v>
      </c>
      <c r="E149" s="150">
        <v>5553</v>
      </c>
      <c r="F149" s="150">
        <v>5199</v>
      </c>
      <c r="G149" s="151">
        <v>5927</v>
      </c>
      <c r="H149" s="151">
        <v>5602</v>
      </c>
      <c r="I149" s="151">
        <v>5336</v>
      </c>
      <c r="J149" s="151">
        <v>6181</v>
      </c>
      <c r="K149" s="151">
        <v>5929</v>
      </c>
      <c r="L149" s="151">
        <v>5565</v>
      </c>
      <c r="M149" s="154">
        <v>0.929186211511888</v>
      </c>
      <c r="N149" s="153">
        <v>149953</v>
      </c>
      <c r="O149" s="172">
        <v>0.9</v>
      </c>
      <c r="P149" s="154">
        <v>0.892191516709512</v>
      </c>
      <c r="Q149" s="154">
        <v>0.945166188628311</v>
      </c>
      <c r="R149" s="154">
        <v>0.959229898074745</v>
      </c>
      <c r="S149" s="173">
        <v>-0.0529746719187996</v>
      </c>
      <c r="T149" s="153">
        <v>161381</v>
      </c>
      <c r="U149" s="153">
        <v>140741</v>
      </c>
      <c r="V149" s="154">
        <v>0.872103903185629</v>
      </c>
      <c r="W149" s="154">
        <v>0.835314910025707</v>
      </c>
      <c r="X149" s="155">
        <v>0.900286823013329</v>
      </c>
      <c r="Y149" s="155">
        <v>0.900339750849377</v>
      </c>
      <c r="Z149" s="173">
        <v>-0.0649719129876219</v>
      </c>
      <c r="AA149" s="151">
        <v>40397</v>
      </c>
      <c r="AB149" s="151">
        <v>35940</v>
      </c>
      <c r="AC149" s="151">
        <v>41107</v>
      </c>
      <c r="AD149" s="151">
        <v>36265</v>
      </c>
      <c r="AE149" s="155">
        <v>0.889670025001857</v>
      </c>
      <c r="AF149" s="155">
        <v>0.882209842605882</v>
      </c>
      <c r="AG149" s="173">
        <v>0.00746018239597435</v>
      </c>
    </row>
    <row r="150" spans="1:33">
      <c r="A150" s="175" t="s">
        <v>99</v>
      </c>
      <c r="B150" s="195" t="s">
        <v>1786</v>
      </c>
      <c r="C150" s="195" t="s">
        <v>136</v>
      </c>
      <c r="D150" s="150">
        <v>12492</v>
      </c>
      <c r="E150" s="150">
        <v>11127</v>
      </c>
      <c r="F150" s="150">
        <v>11869</v>
      </c>
      <c r="G150" s="151">
        <v>11724</v>
      </c>
      <c r="H150" s="151">
        <v>10856</v>
      </c>
      <c r="I150" s="151">
        <v>11328</v>
      </c>
      <c r="J150" s="151">
        <v>11986</v>
      </c>
      <c r="K150" s="151">
        <v>11175</v>
      </c>
      <c r="L150" s="151">
        <v>11645</v>
      </c>
      <c r="M150" s="154">
        <v>0.870831824984232</v>
      </c>
      <c r="N150" s="153">
        <v>233342</v>
      </c>
      <c r="O150" s="172">
        <v>0.9</v>
      </c>
      <c r="P150" s="154">
        <v>0.890730067243035</v>
      </c>
      <c r="Q150" s="154">
        <v>0.925963834868646</v>
      </c>
      <c r="R150" s="154">
        <v>0.932337727348573</v>
      </c>
      <c r="S150" s="173">
        <v>-0.03523376762561</v>
      </c>
      <c r="T150" s="153">
        <v>267953</v>
      </c>
      <c r="U150" s="153">
        <v>254480</v>
      </c>
      <c r="V150" s="154">
        <v>0.949718793967599</v>
      </c>
      <c r="W150" s="154">
        <v>0.950128081972462</v>
      </c>
      <c r="X150" s="155">
        <v>0.966223132036848</v>
      </c>
      <c r="Y150" s="155">
        <v>0.971550141832138</v>
      </c>
      <c r="Z150" s="173">
        <v>-0.0160950500643852</v>
      </c>
      <c r="AA150" s="151">
        <v>80652</v>
      </c>
      <c r="AB150" s="151">
        <v>77519</v>
      </c>
      <c r="AC150" s="151">
        <v>72560</v>
      </c>
      <c r="AD150" s="151">
        <v>70010</v>
      </c>
      <c r="AE150" s="155">
        <v>0.961154094132817</v>
      </c>
      <c r="AF150" s="155">
        <v>0.964856670341786</v>
      </c>
      <c r="AG150" s="173">
        <v>-0.00370257620896863</v>
      </c>
    </row>
    <row r="151" spans="1:33">
      <c r="A151" s="175" t="s">
        <v>99</v>
      </c>
      <c r="B151" s="195" t="s">
        <v>1786</v>
      </c>
      <c r="C151" s="195" t="s">
        <v>137</v>
      </c>
      <c r="D151" s="150">
        <v>5276</v>
      </c>
      <c r="E151" s="150">
        <v>4599</v>
      </c>
      <c r="F151" s="150">
        <v>4292</v>
      </c>
      <c r="G151" s="151">
        <v>4813</v>
      </c>
      <c r="H151" s="151">
        <v>4379</v>
      </c>
      <c r="I151" s="151">
        <v>4266</v>
      </c>
      <c r="J151" s="151">
        <v>5068</v>
      </c>
      <c r="K151" s="151">
        <v>4758</v>
      </c>
      <c r="L151" s="151">
        <v>4536</v>
      </c>
      <c r="M151" s="154">
        <v>0.921733942844</v>
      </c>
      <c r="N151" s="153">
        <v>128239</v>
      </c>
      <c r="O151" s="172">
        <v>0.9</v>
      </c>
      <c r="P151" s="154">
        <v>0.871683093252464</v>
      </c>
      <c r="Q151" s="154">
        <v>0.909827550384376</v>
      </c>
      <c r="R151" s="154">
        <v>0.938831886345698</v>
      </c>
      <c r="S151" s="173">
        <v>-0.0381444571319117</v>
      </c>
      <c r="T151" s="153">
        <v>139128</v>
      </c>
      <c r="U151" s="153">
        <v>121449</v>
      </c>
      <c r="V151" s="154">
        <v>0.872929963774366</v>
      </c>
      <c r="W151" s="154">
        <v>0.813495072024261</v>
      </c>
      <c r="X151" s="155">
        <v>0.886349470184916</v>
      </c>
      <c r="Y151" s="155">
        <v>0.895027624309392</v>
      </c>
      <c r="Z151" s="173">
        <v>-0.072854398160655</v>
      </c>
      <c r="AA151" s="151">
        <v>33487</v>
      </c>
      <c r="AB151" s="151">
        <v>29333</v>
      </c>
      <c r="AC151" s="151">
        <v>32524</v>
      </c>
      <c r="AD151" s="151">
        <v>28815</v>
      </c>
      <c r="AE151" s="155">
        <v>0.875951861916565</v>
      </c>
      <c r="AF151" s="155">
        <v>0.885961136391588</v>
      </c>
      <c r="AG151" s="173">
        <v>-0.0100092744750232</v>
      </c>
    </row>
    <row r="152" spans="1:33">
      <c r="A152" s="175" t="s">
        <v>99</v>
      </c>
      <c r="B152" s="195" t="s">
        <v>803</v>
      </c>
      <c r="C152" s="195" t="s">
        <v>138</v>
      </c>
      <c r="D152" s="150">
        <v>0</v>
      </c>
      <c r="E152" s="150">
        <v>0</v>
      </c>
      <c r="F152" s="150">
        <v>0</v>
      </c>
      <c r="G152" s="151">
        <v>0</v>
      </c>
      <c r="H152" s="151">
        <v>0</v>
      </c>
      <c r="I152" s="151">
        <v>0</v>
      </c>
      <c r="J152" s="151">
        <v>0</v>
      </c>
      <c r="K152" s="151">
        <v>0</v>
      </c>
      <c r="L152" s="151">
        <v>0</v>
      </c>
      <c r="M152" s="154">
        <v>1</v>
      </c>
      <c r="N152" s="153">
        <v>2</v>
      </c>
      <c r="O152" s="172">
        <v>0.9</v>
      </c>
      <c r="P152" s="154">
        <v>0</v>
      </c>
      <c r="Q152" s="154">
        <v>0</v>
      </c>
      <c r="R152" s="154">
        <v>0</v>
      </c>
      <c r="S152" s="173">
        <v>0</v>
      </c>
      <c r="T152" s="153">
        <v>2</v>
      </c>
      <c r="U152" s="153">
        <v>2</v>
      </c>
      <c r="V152" s="154">
        <v>1</v>
      </c>
      <c r="W152" s="154">
        <v>0</v>
      </c>
      <c r="X152" s="155">
        <v>0</v>
      </c>
      <c r="Y152" s="155">
        <v>0</v>
      </c>
      <c r="Z152" s="173">
        <v>0</v>
      </c>
      <c r="AA152" s="151">
        <v>0</v>
      </c>
      <c r="AB152" s="151">
        <v>0</v>
      </c>
      <c r="AC152" s="151">
        <v>0</v>
      </c>
      <c r="AD152" s="151">
        <v>0</v>
      </c>
      <c r="AE152" s="155">
        <v>0</v>
      </c>
      <c r="AF152" s="155">
        <v>0</v>
      </c>
      <c r="AG152" s="173">
        <v>0</v>
      </c>
    </row>
    <row r="153" spans="1:33">
      <c r="A153" s="175" t="s">
        <v>99</v>
      </c>
      <c r="B153" s="195" t="s">
        <v>803</v>
      </c>
      <c r="C153" s="195" t="s">
        <v>139</v>
      </c>
      <c r="D153" s="150">
        <v>5</v>
      </c>
      <c r="E153" s="150">
        <v>0</v>
      </c>
      <c r="F153" s="150">
        <v>0</v>
      </c>
      <c r="G153" s="151">
        <v>7</v>
      </c>
      <c r="H153" s="151">
        <v>1</v>
      </c>
      <c r="I153" s="151">
        <v>0</v>
      </c>
      <c r="J153" s="151">
        <v>3</v>
      </c>
      <c r="K153" s="151">
        <v>0</v>
      </c>
      <c r="L153" s="151">
        <v>0</v>
      </c>
      <c r="M153" s="154">
        <v>0.0625</v>
      </c>
      <c r="N153" s="153">
        <v>1</v>
      </c>
      <c r="O153" s="172">
        <v>0.9</v>
      </c>
      <c r="P153" s="154">
        <v>0</v>
      </c>
      <c r="Q153" s="154">
        <v>0.142857142857143</v>
      </c>
      <c r="R153" s="154">
        <v>0</v>
      </c>
      <c r="S153" s="173">
        <v>-0.142857142857143</v>
      </c>
      <c r="T153" s="153">
        <v>16</v>
      </c>
      <c r="U153" s="153">
        <v>0</v>
      </c>
      <c r="V153" s="154">
        <v>0</v>
      </c>
      <c r="W153" s="154">
        <v>0</v>
      </c>
      <c r="X153" s="155">
        <v>0</v>
      </c>
      <c r="Y153" s="155">
        <v>0</v>
      </c>
      <c r="Z153" s="173">
        <v>0</v>
      </c>
      <c r="AA153" s="151">
        <v>15</v>
      </c>
      <c r="AB153" s="151">
        <v>0</v>
      </c>
      <c r="AC153" s="151">
        <v>1</v>
      </c>
      <c r="AD153" s="151">
        <v>0</v>
      </c>
      <c r="AE153" s="155">
        <v>0</v>
      </c>
      <c r="AF153" s="155">
        <v>0</v>
      </c>
      <c r="AG153" s="173">
        <v>0</v>
      </c>
    </row>
    <row r="154" spans="1:33">
      <c r="A154" s="175" t="s">
        <v>99</v>
      </c>
      <c r="B154" s="195" t="s">
        <v>803</v>
      </c>
      <c r="C154" s="195" t="s">
        <v>140</v>
      </c>
      <c r="D154" s="150">
        <v>1</v>
      </c>
      <c r="E154" s="150">
        <v>0</v>
      </c>
      <c r="F154" s="150">
        <v>0</v>
      </c>
      <c r="G154" s="151">
        <v>1</v>
      </c>
      <c r="H154" s="151">
        <v>0</v>
      </c>
      <c r="I154" s="151">
        <v>0</v>
      </c>
      <c r="J154" s="151">
        <v>0</v>
      </c>
      <c r="K154" s="151">
        <v>0</v>
      </c>
      <c r="L154" s="151">
        <v>0</v>
      </c>
      <c r="M154" s="154">
        <v>0</v>
      </c>
      <c r="N154" s="153">
        <v>0</v>
      </c>
      <c r="O154" s="172">
        <v>0.9</v>
      </c>
      <c r="P154" s="154">
        <v>0</v>
      </c>
      <c r="Q154" s="154">
        <v>0</v>
      </c>
      <c r="R154" s="154">
        <v>0</v>
      </c>
      <c r="S154" s="173">
        <v>0</v>
      </c>
      <c r="T154" s="153">
        <v>3</v>
      </c>
      <c r="U154" s="153">
        <v>0</v>
      </c>
      <c r="V154" s="154">
        <v>0</v>
      </c>
      <c r="W154" s="154">
        <v>0</v>
      </c>
      <c r="X154" s="155">
        <v>0</v>
      </c>
      <c r="Y154" s="155">
        <v>0</v>
      </c>
      <c r="Z154" s="173">
        <v>0</v>
      </c>
      <c r="AA154" s="151">
        <v>3</v>
      </c>
      <c r="AB154" s="151">
        <v>0</v>
      </c>
      <c r="AC154" s="151">
        <v>0</v>
      </c>
      <c r="AD154" s="151">
        <v>0</v>
      </c>
      <c r="AE154" s="155">
        <v>0</v>
      </c>
      <c r="AF154" s="155">
        <v>0</v>
      </c>
      <c r="AG154" s="173">
        <v>0</v>
      </c>
    </row>
    <row r="155" spans="1:33">
      <c r="A155" s="175" t="s">
        <v>99</v>
      </c>
      <c r="B155" s="195" t="s">
        <v>803</v>
      </c>
      <c r="C155" s="195" t="s">
        <v>141</v>
      </c>
      <c r="D155" s="150">
        <v>0</v>
      </c>
      <c r="E155" s="150">
        <v>0</v>
      </c>
      <c r="F155" s="150">
        <v>0</v>
      </c>
      <c r="G155" s="151">
        <v>0</v>
      </c>
      <c r="H155" s="151">
        <v>0</v>
      </c>
      <c r="I155" s="151">
        <v>0</v>
      </c>
      <c r="J155" s="151">
        <v>0</v>
      </c>
      <c r="K155" s="151">
        <v>0</v>
      </c>
      <c r="L155" s="151">
        <v>0</v>
      </c>
      <c r="M155" s="154">
        <v>0</v>
      </c>
      <c r="N155" s="153">
        <v>0</v>
      </c>
      <c r="O155" s="172">
        <v>0.9</v>
      </c>
      <c r="P155" s="154">
        <v>0</v>
      </c>
      <c r="Q155" s="154">
        <v>0</v>
      </c>
      <c r="R155" s="154">
        <v>0</v>
      </c>
      <c r="S155" s="173">
        <v>0</v>
      </c>
      <c r="T155" s="153">
        <v>2</v>
      </c>
      <c r="U155" s="153">
        <v>0</v>
      </c>
      <c r="V155" s="154">
        <v>0</v>
      </c>
      <c r="W155" s="154">
        <v>0</v>
      </c>
      <c r="X155" s="155">
        <v>0</v>
      </c>
      <c r="Y155" s="155">
        <v>0</v>
      </c>
      <c r="Z155" s="173">
        <v>0</v>
      </c>
      <c r="AA155" s="151">
        <v>0</v>
      </c>
      <c r="AB155" s="151">
        <v>0</v>
      </c>
      <c r="AC155" s="151">
        <v>2</v>
      </c>
      <c r="AD155" s="151">
        <v>0</v>
      </c>
      <c r="AE155" s="155">
        <v>0</v>
      </c>
      <c r="AF155" s="155">
        <v>0</v>
      </c>
      <c r="AG155" s="173">
        <v>0</v>
      </c>
    </row>
    <row r="156" spans="1:33">
      <c r="A156" s="175" t="s">
        <v>99</v>
      </c>
      <c r="B156" s="195" t="s">
        <v>33</v>
      </c>
      <c r="C156" s="195" t="s">
        <v>142</v>
      </c>
      <c r="D156" s="150">
        <v>2</v>
      </c>
      <c r="E156" s="150">
        <v>0</v>
      </c>
      <c r="F156" s="150">
        <v>0</v>
      </c>
      <c r="G156" s="151">
        <v>1</v>
      </c>
      <c r="H156" s="151">
        <v>0</v>
      </c>
      <c r="I156" s="151">
        <v>0</v>
      </c>
      <c r="J156" s="151">
        <v>0</v>
      </c>
      <c r="K156" s="151">
        <v>0</v>
      </c>
      <c r="L156" s="151">
        <v>0</v>
      </c>
      <c r="M156" s="154">
        <v>0</v>
      </c>
      <c r="N156" s="153">
        <v>0</v>
      </c>
      <c r="O156" s="172">
        <v>0.9</v>
      </c>
      <c r="P156" s="154">
        <v>0</v>
      </c>
      <c r="Q156" s="154">
        <v>0</v>
      </c>
      <c r="R156" s="154">
        <v>0</v>
      </c>
      <c r="S156" s="173">
        <v>0</v>
      </c>
      <c r="T156" s="153">
        <v>6</v>
      </c>
      <c r="U156" s="153">
        <v>0</v>
      </c>
      <c r="V156" s="154">
        <v>0</v>
      </c>
      <c r="W156" s="154">
        <v>0</v>
      </c>
      <c r="X156" s="155">
        <v>0</v>
      </c>
      <c r="Y156" s="155">
        <v>0</v>
      </c>
      <c r="Z156" s="173">
        <v>0</v>
      </c>
      <c r="AA156" s="151">
        <v>3</v>
      </c>
      <c r="AB156" s="151">
        <v>0</v>
      </c>
      <c r="AC156" s="151">
        <v>1</v>
      </c>
      <c r="AD156" s="151">
        <v>0</v>
      </c>
      <c r="AE156" s="155">
        <v>0</v>
      </c>
      <c r="AF156" s="155">
        <v>0</v>
      </c>
      <c r="AG156" s="173">
        <v>0</v>
      </c>
    </row>
    <row r="157" spans="1:33">
      <c r="A157" s="175" t="s">
        <v>99</v>
      </c>
      <c r="B157" s="195" t="s">
        <v>803</v>
      </c>
      <c r="C157" s="195" t="s">
        <v>143</v>
      </c>
      <c r="D157" s="150">
        <v>2</v>
      </c>
      <c r="E157" s="150">
        <v>0</v>
      </c>
      <c r="F157" s="150">
        <v>0</v>
      </c>
      <c r="G157" s="151">
        <v>0</v>
      </c>
      <c r="H157" s="151">
        <v>0</v>
      </c>
      <c r="I157" s="151">
        <v>0</v>
      </c>
      <c r="J157" s="151">
        <v>0</v>
      </c>
      <c r="K157" s="151">
        <v>0</v>
      </c>
      <c r="L157" s="151">
        <v>0</v>
      </c>
      <c r="M157" s="154">
        <v>0.4</v>
      </c>
      <c r="N157" s="153">
        <v>2</v>
      </c>
      <c r="O157" s="172">
        <v>0.9</v>
      </c>
      <c r="P157" s="154">
        <v>0</v>
      </c>
      <c r="Q157" s="154">
        <v>0</v>
      </c>
      <c r="R157" s="154">
        <v>0</v>
      </c>
      <c r="S157" s="173">
        <v>0</v>
      </c>
      <c r="T157" s="153">
        <v>5</v>
      </c>
      <c r="U157" s="153">
        <v>2</v>
      </c>
      <c r="V157" s="154">
        <v>0.4</v>
      </c>
      <c r="W157" s="154">
        <v>0</v>
      </c>
      <c r="X157" s="155">
        <v>0</v>
      </c>
      <c r="Y157" s="155">
        <v>0</v>
      </c>
      <c r="Z157" s="173">
        <v>0</v>
      </c>
      <c r="AA157" s="151">
        <v>4</v>
      </c>
      <c r="AB157" s="151">
        <v>1</v>
      </c>
      <c r="AC157" s="151">
        <v>0</v>
      </c>
      <c r="AD157" s="151">
        <v>0</v>
      </c>
      <c r="AE157" s="155">
        <v>0.25</v>
      </c>
      <c r="AF157" s="155">
        <v>0</v>
      </c>
      <c r="AG157" s="173">
        <v>0.25</v>
      </c>
    </row>
    <row r="158" spans="1:33">
      <c r="A158" s="175" t="s">
        <v>99</v>
      </c>
      <c r="B158" s="195" t="s">
        <v>803</v>
      </c>
      <c r="C158" s="195" t="s">
        <v>144</v>
      </c>
      <c r="D158" s="150">
        <v>0</v>
      </c>
      <c r="E158" s="150">
        <v>0</v>
      </c>
      <c r="F158" s="150">
        <v>0</v>
      </c>
      <c r="G158" s="151">
        <v>1</v>
      </c>
      <c r="H158" s="151">
        <v>0</v>
      </c>
      <c r="I158" s="151">
        <v>0</v>
      </c>
      <c r="J158" s="151">
        <v>0</v>
      </c>
      <c r="K158" s="151">
        <v>0</v>
      </c>
      <c r="L158" s="151">
        <v>0</v>
      </c>
      <c r="M158" s="154">
        <v>0.5</v>
      </c>
      <c r="N158" s="153">
        <v>1</v>
      </c>
      <c r="O158" s="172">
        <v>0.9</v>
      </c>
      <c r="P158" s="154">
        <v>0</v>
      </c>
      <c r="Q158" s="154">
        <v>0</v>
      </c>
      <c r="R158" s="154">
        <v>0</v>
      </c>
      <c r="S158" s="173">
        <v>0</v>
      </c>
      <c r="T158" s="153">
        <v>2</v>
      </c>
      <c r="U158" s="153">
        <v>0</v>
      </c>
      <c r="V158" s="154">
        <v>0</v>
      </c>
      <c r="W158" s="154">
        <v>0</v>
      </c>
      <c r="X158" s="155">
        <v>0</v>
      </c>
      <c r="Y158" s="155">
        <v>0</v>
      </c>
      <c r="Z158" s="173">
        <v>0</v>
      </c>
      <c r="AA158" s="151">
        <v>2</v>
      </c>
      <c r="AB158" s="151">
        <v>0</v>
      </c>
      <c r="AC158" s="151">
        <v>0</v>
      </c>
      <c r="AD158" s="151">
        <v>0</v>
      </c>
      <c r="AE158" s="155">
        <v>0</v>
      </c>
      <c r="AF158" s="155">
        <v>0</v>
      </c>
      <c r="AG158" s="173">
        <v>0</v>
      </c>
    </row>
    <row r="159" spans="1:33">
      <c r="A159" s="175" t="s">
        <v>99</v>
      </c>
      <c r="B159" s="195" t="s">
        <v>803</v>
      </c>
      <c r="C159" s="195" t="s">
        <v>145</v>
      </c>
      <c r="D159" s="150">
        <v>3</v>
      </c>
      <c r="E159" s="150">
        <v>1</v>
      </c>
      <c r="F159" s="150">
        <v>0</v>
      </c>
      <c r="G159" s="151">
        <v>0</v>
      </c>
      <c r="H159" s="151">
        <v>0</v>
      </c>
      <c r="I159" s="151">
        <v>0</v>
      </c>
      <c r="J159" s="151">
        <v>0</v>
      </c>
      <c r="K159" s="151">
        <v>0</v>
      </c>
      <c r="L159" s="151">
        <v>0</v>
      </c>
      <c r="M159" s="154">
        <v>0.625</v>
      </c>
      <c r="N159" s="153">
        <v>5</v>
      </c>
      <c r="O159" s="172">
        <v>0.9</v>
      </c>
      <c r="P159" s="154">
        <v>0.333333333333333</v>
      </c>
      <c r="Q159" s="154">
        <v>0</v>
      </c>
      <c r="R159" s="154">
        <v>0</v>
      </c>
      <c r="S159" s="173">
        <v>0.333333333333333</v>
      </c>
      <c r="T159" s="153">
        <v>8</v>
      </c>
      <c r="U159" s="153">
        <v>3</v>
      </c>
      <c r="V159" s="154">
        <v>0.375</v>
      </c>
      <c r="W159" s="154">
        <v>0</v>
      </c>
      <c r="X159" s="155">
        <v>0</v>
      </c>
      <c r="Y159" s="155">
        <v>0</v>
      </c>
      <c r="Z159" s="173">
        <v>0</v>
      </c>
      <c r="AA159" s="151">
        <v>6</v>
      </c>
      <c r="AB159" s="151">
        <v>3</v>
      </c>
      <c r="AC159" s="151">
        <v>2</v>
      </c>
      <c r="AD159" s="151">
        <v>0</v>
      </c>
      <c r="AE159" s="155">
        <v>0.5</v>
      </c>
      <c r="AF159" s="155">
        <v>0</v>
      </c>
      <c r="AG159" s="173">
        <v>0.5</v>
      </c>
    </row>
    <row r="160" spans="1:33">
      <c r="A160" s="175" t="s">
        <v>99</v>
      </c>
      <c r="B160" s="195" t="s">
        <v>803</v>
      </c>
      <c r="C160" s="195" t="s">
        <v>146</v>
      </c>
      <c r="D160" s="150">
        <v>1</v>
      </c>
      <c r="E160" s="150">
        <v>0</v>
      </c>
      <c r="F160" s="150">
        <v>0</v>
      </c>
      <c r="G160" s="151">
        <v>2</v>
      </c>
      <c r="H160" s="151">
        <v>0</v>
      </c>
      <c r="I160" s="151">
        <v>0</v>
      </c>
      <c r="J160" s="151">
        <v>0</v>
      </c>
      <c r="K160" s="151">
        <v>0</v>
      </c>
      <c r="L160" s="151">
        <v>0</v>
      </c>
      <c r="M160" s="154">
        <v>0.133333333333333</v>
      </c>
      <c r="N160" s="153">
        <v>2</v>
      </c>
      <c r="O160" s="172">
        <v>0.9</v>
      </c>
      <c r="P160" s="154">
        <v>0</v>
      </c>
      <c r="Q160" s="154">
        <v>0</v>
      </c>
      <c r="R160" s="154">
        <v>0</v>
      </c>
      <c r="S160" s="173">
        <v>0</v>
      </c>
      <c r="T160" s="153">
        <v>15</v>
      </c>
      <c r="U160" s="153">
        <v>3</v>
      </c>
      <c r="V160" s="154">
        <v>0.2</v>
      </c>
      <c r="W160" s="154">
        <v>0</v>
      </c>
      <c r="X160" s="155">
        <v>0</v>
      </c>
      <c r="Y160" s="155">
        <v>0</v>
      </c>
      <c r="Z160" s="173">
        <v>0</v>
      </c>
      <c r="AA160" s="151">
        <v>8</v>
      </c>
      <c r="AB160" s="151">
        <v>0</v>
      </c>
      <c r="AC160" s="151">
        <v>6</v>
      </c>
      <c r="AD160" s="151">
        <v>3</v>
      </c>
      <c r="AE160" s="155">
        <v>0</v>
      </c>
      <c r="AF160" s="155">
        <v>0.5</v>
      </c>
      <c r="AG160" s="173">
        <v>-0.5</v>
      </c>
    </row>
    <row r="161" spans="1:33">
      <c r="A161" s="175" t="s">
        <v>99</v>
      </c>
      <c r="B161" s="195" t="s">
        <v>803</v>
      </c>
      <c r="C161" s="195" t="s">
        <v>147</v>
      </c>
      <c r="D161" s="150">
        <v>0</v>
      </c>
      <c r="E161" s="150">
        <v>0</v>
      </c>
      <c r="F161" s="150">
        <v>0</v>
      </c>
      <c r="G161" s="151">
        <v>1</v>
      </c>
      <c r="H161" s="151">
        <v>0</v>
      </c>
      <c r="I161" s="151">
        <v>0</v>
      </c>
      <c r="J161" s="151">
        <v>0</v>
      </c>
      <c r="K161" s="151">
        <v>0</v>
      </c>
      <c r="L161" s="151">
        <v>0</v>
      </c>
      <c r="M161" s="154">
        <v>0.5</v>
      </c>
      <c r="N161" s="153">
        <v>1</v>
      </c>
      <c r="O161" s="172">
        <v>0.9</v>
      </c>
      <c r="P161" s="154">
        <v>0</v>
      </c>
      <c r="Q161" s="154">
        <v>0</v>
      </c>
      <c r="R161" s="154">
        <v>0</v>
      </c>
      <c r="S161" s="173">
        <v>0</v>
      </c>
      <c r="T161" s="153">
        <v>2</v>
      </c>
      <c r="U161" s="153">
        <v>0</v>
      </c>
      <c r="V161" s="154">
        <v>0</v>
      </c>
      <c r="W161" s="154">
        <v>0</v>
      </c>
      <c r="X161" s="155">
        <v>0</v>
      </c>
      <c r="Y161" s="155">
        <v>0</v>
      </c>
      <c r="Z161" s="173">
        <v>0</v>
      </c>
      <c r="AA161" s="151">
        <v>1</v>
      </c>
      <c r="AB161" s="151">
        <v>0</v>
      </c>
      <c r="AC161" s="151">
        <v>0</v>
      </c>
      <c r="AD161" s="151">
        <v>0</v>
      </c>
      <c r="AE161" s="155">
        <v>0</v>
      </c>
      <c r="AF161" s="155">
        <v>0</v>
      </c>
      <c r="AG161" s="173">
        <v>0</v>
      </c>
    </row>
    <row r="162" spans="1:33">
      <c r="A162" s="175" t="s">
        <v>99</v>
      </c>
      <c r="B162" s="195" t="s">
        <v>803</v>
      </c>
      <c r="C162" s="195" t="s">
        <v>148</v>
      </c>
      <c r="D162" s="150">
        <v>0</v>
      </c>
      <c r="E162" s="150">
        <v>0</v>
      </c>
      <c r="F162" s="150">
        <v>0</v>
      </c>
      <c r="G162" s="151">
        <v>0</v>
      </c>
      <c r="H162" s="151">
        <v>0</v>
      </c>
      <c r="I162" s="151">
        <v>0</v>
      </c>
      <c r="J162" s="151">
        <v>0</v>
      </c>
      <c r="K162" s="151">
        <v>0</v>
      </c>
      <c r="L162" s="151">
        <v>0</v>
      </c>
      <c r="M162" s="154">
        <v>0</v>
      </c>
      <c r="N162" s="153">
        <v>0</v>
      </c>
      <c r="O162" s="172">
        <v>0.9</v>
      </c>
      <c r="P162" s="154">
        <v>0</v>
      </c>
      <c r="Q162" s="154">
        <v>0</v>
      </c>
      <c r="R162" s="154">
        <v>0</v>
      </c>
      <c r="S162" s="173">
        <v>0</v>
      </c>
      <c r="T162" s="153">
        <v>3</v>
      </c>
      <c r="U162" s="153">
        <v>0</v>
      </c>
      <c r="V162" s="154">
        <v>0</v>
      </c>
      <c r="W162" s="154">
        <v>0</v>
      </c>
      <c r="X162" s="155">
        <v>0</v>
      </c>
      <c r="Y162" s="155">
        <v>0</v>
      </c>
      <c r="Z162" s="173">
        <v>0</v>
      </c>
      <c r="AA162" s="151">
        <v>3</v>
      </c>
      <c r="AB162" s="151">
        <v>0</v>
      </c>
      <c r="AC162" s="151">
        <v>0</v>
      </c>
      <c r="AD162" s="151">
        <v>0</v>
      </c>
      <c r="AE162" s="155">
        <v>0</v>
      </c>
      <c r="AF162" s="155">
        <v>0</v>
      </c>
      <c r="AG162" s="173">
        <v>0</v>
      </c>
    </row>
    <row r="163" spans="1:33">
      <c r="A163" s="175" t="s">
        <v>99</v>
      </c>
      <c r="B163" s="195" t="s">
        <v>803</v>
      </c>
      <c r="C163" s="195" t="s">
        <v>149</v>
      </c>
      <c r="D163" s="150">
        <v>2</v>
      </c>
      <c r="E163" s="150">
        <v>0</v>
      </c>
      <c r="F163" s="150">
        <v>0</v>
      </c>
      <c r="G163" s="151">
        <v>0</v>
      </c>
      <c r="H163" s="151">
        <v>0</v>
      </c>
      <c r="I163" s="151">
        <v>0</v>
      </c>
      <c r="J163" s="151">
        <v>0</v>
      </c>
      <c r="K163" s="151">
        <v>0</v>
      </c>
      <c r="L163" s="151">
        <v>0</v>
      </c>
      <c r="M163" s="154">
        <v>0.555555555555556</v>
      </c>
      <c r="N163" s="153">
        <v>5</v>
      </c>
      <c r="O163" s="172">
        <v>0.9</v>
      </c>
      <c r="P163" s="154">
        <v>0</v>
      </c>
      <c r="Q163" s="154">
        <v>0</v>
      </c>
      <c r="R163" s="154">
        <v>0</v>
      </c>
      <c r="S163" s="173">
        <v>0</v>
      </c>
      <c r="T163" s="153">
        <v>9</v>
      </c>
      <c r="U163" s="153">
        <v>6</v>
      </c>
      <c r="V163" s="154">
        <v>0.666666666666667</v>
      </c>
      <c r="W163" s="154">
        <v>0</v>
      </c>
      <c r="X163" s="155">
        <v>0</v>
      </c>
      <c r="Y163" s="155">
        <v>0</v>
      </c>
      <c r="Z163" s="173">
        <v>0</v>
      </c>
      <c r="AA163" s="151">
        <v>4</v>
      </c>
      <c r="AB163" s="151">
        <v>2</v>
      </c>
      <c r="AC163" s="151">
        <v>1</v>
      </c>
      <c r="AD163" s="151">
        <v>1</v>
      </c>
      <c r="AE163" s="155">
        <v>0.5</v>
      </c>
      <c r="AF163" s="155">
        <v>1</v>
      </c>
      <c r="AG163" s="173">
        <v>-0.5</v>
      </c>
    </row>
    <row r="164" spans="1:33">
      <c r="A164" s="175" t="s">
        <v>99</v>
      </c>
      <c r="B164" s="195" t="s">
        <v>803</v>
      </c>
      <c r="C164" s="195" t="s">
        <v>150</v>
      </c>
      <c r="D164" s="150">
        <v>0</v>
      </c>
      <c r="E164" s="150">
        <v>0</v>
      </c>
      <c r="F164" s="150">
        <v>0</v>
      </c>
      <c r="G164" s="151">
        <v>0</v>
      </c>
      <c r="H164" s="151">
        <v>0</v>
      </c>
      <c r="I164" s="151">
        <v>0</v>
      </c>
      <c r="J164" s="151">
        <v>0</v>
      </c>
      <c r="K164" s="151">
        <v>0</v>
      </c>
      <c r="L164" s="151">
        <v>0</v>
      </c>
      <c r="M164" s="154">
        <v>0</v>
      </c>
      <c r="N164" s="153">
        <v>0</v>
      </c>
      <c r="O164" s="172">
        <v>0.9</v>
      </c>
      <c r="P164" s="154">
        <v>0</v>
      </c>
      <c r="Q164" s="154">
        <v>0</v>
      </c>
      <c r="R164" s="154">
        <v>0</v>
      </c>
      <c r="S164" s="173">
        <v>0</v>
      </c>
      <c r="T164" s="153">
        <v>1</v>
      </c>
      <c r="U164" s="153">
        <v>0</v>
      </c>
      <c r="V164" s="154">
        <v>0</v>
      </c>
      <c r="W164" s="154">
        <v>0</v>
      </c>
      <c r="X164" s="155">
        <v>0</v>
      </c>
      <c r="Y164" s="155">
        <v>0</v>
      </c>
      <c r="Z164" s="173">
        <v>0</v>
      </c>
      <c r="AA164" s="151">
        <v>0</v>
      </c>
      <c r="AB164" s="151">
        <v>0</v>
      </c>
      <c r="AC164" s="151">
        <v>0</v>
      </c>
      <c r="AD164" s="151">
        <v>0</v>
      </c>
      <c r="AE164" s="155">
        <v>0</v>
      </c>
      <c r="AF164" s="155">
        <v>0</v>
      </c>
      <c r="AG164" s="173">
        <v>0</v>
      </c>
    </row>
    <row r="165" spans="1:33">
      <c r="A165" s="175" t="s">
        <v>99</v>
      </c>
      <c r="B165" s="195" t="s">
        <v>803</v>
      </c>
      <c r="C165" s="195" t="s">
        <v>151</v>
      </c>
      <c r="D165" s="150">
        <v>0</v>
      </c>
      <c r="E165" s="150">
        <v>0</v>
      </c>
      <c r="F165" s="150">
        <v>0</v>
      </c>
      <c r="G165" s="151">
        <v>0</v>
      </c>
      <c r="H165" s="151">
        <v>0</v>
      </c>
      <c r="I165" s="151">
        <v>0</v>
      </c>
      <c r="J165" s="151">
        <v>0</v>
      </c>
      <c r="K165" s="151">
        <v>0</v>
      </c>
      <c r="L165" s="151">
        <v>0</v>
      </c>
      <c r="M165" s="154">
        <v>0</v>
      </c>
      <c r="N165" s="153">
        <v>0</v>
      </c>
      <c r="O165" s="172">
        <v>0.9</v>
      </c>
      <c r="P165" s="154">
        <v>0</v>
      </c>
      <c r="Q165" s="154">
        <v>0</v>
      </c>
      <c r="R165" s="154">
        <v>0</v>
      </c>
      <c r="S165" s="173">
        <v>0</v>
      </c>
      <c r="T165" s="153">
        <v>0</v>
      </c>
      <c r="U165" s="153">
        <v>0</v>
      </c>
      <c r="V165" s="154">
        <v>0</v>
      </c>
      <c r="W165" s="154">
        <v>0</v>
      </c>
      <c r="X165" s="155">
        <v>0</v>
      </c>
      <c r="Y165" s="155">
        <v>0</v>
      </c>
      <c r="Z165" s="173">
        <v>0</v>
      </c>
      <c r="AA165" s="151">
        <v>0</v>
      </c>
      <c r="AB165" s="151">
        <v>0</v>
      </c>
      <c r="AC165" s="151">
        <v>0</v>
      </c>
      <c r="AD165" s="151">
        <v>0</v>
      </c>
      <c r="AE165" s="155">
        <v>0</v>
      </c>
      <c r="AF165" s="155">
        <v>0</v>
      </c>
      <c r="AG165" s="173">
        <v>0</v>
      </c>
    </row>
    <row r="166" spans="1:33">
      <c r="A166" s="175" t="s">
        <v>99</v>
      </c>
      <c r="B166" s="195" t="s">
        <v>803</v>
      </c>
      <c r="C166" s="195" t="s">
        <v>152</v>
      </c>
      <c r="D166" s="150">
        <v>0</v>
      </c>
      <c r="E166" s="150">
        <v>0</v>
      </c>
      <c r="F166" s="150">
        <v>0</v>
      </c>
      <c r="G166" s="151">
        <v>0</v>
      </c>
      <c r="H166" s="151">
        <v>0</v>
      </c>
      <c r="I166" s="151">
        <v>0</v>
      </c>
      <c r="J166" s="151">
        <v>0</v>
      </c>
      <c r="K166" s="151">
        <v>0</v>
      </c>
      <c r="L166" s="151">
        <v>0</v>
      </c>
      <c r="M166" s="154">
        <v>0</v>
      </c>
      <c r="N166" s="153">
        <v>0</v>
      </c>
      <c r="O166" s="172">
        <v>0.9</v>
      </c>
      <c r="P166" s="154">
        <v>0</v>
      </c>
      <c r="Q166" s="154">
        <v>0</v>
      </c>
      <c r="R166" s="154">
        <v>0</v>
      </c>
      <c r="S166" s="173">
        <v>0</v>
      </c>
      <c r="T166" s="153">
        <v>2</v>
      </c>
      <c r="U166" s="153">
        <v>1</v>
      </c>
      <c r="V166" s="154">
        <v>0.5</v>
      </c>
      <c r="W166" s="154">
        <v>0</v>
      </c>
      <c r="X166" s="155">
        <v>0</v>
      </c>
      <c r="Y166" s="155">
        <v>0</v>
      </c>
      <c r="Z166" s="173">
        <v>0</v>
      </c>
      <c r="AA166" s="151">
        <v>0</v>
      </c>
      <c r="AB166" s="151">
        <v>0</v>
      </c>
      <c r="AC166" s="151">
        <v>0</v>
      </c>
      <c r="AD166" s="151">
        <v>0</v>
      </c>
      <c r="AE166" s="155">
        <v>0</v>
      </c>
      <c r="AF166" s="155">
        <v>0</v>
      </c>
      <c r="AG166" s="173">
        <v>0</v>
      </c>
    </row>
    <row r="167" spans="1:33">
      <c r="A167" s="175" t="s">
        <v>99</v>
      </c>
      <c r="B167" s="195" t="s">
        <v>803</v>
      </c>
      <c r="C167" s="195" t="s">
        <v>153</v>
      </c>
      <c r="D167" s="150">
        <v>0</v>
      </c>
      <c r="E167" s="150">
        <v>0</v>
      </c>
      <c r="F167" s="150">
        <v>0</v>
      </c>
      <c r="G167" s="151">
        <v>0</v>
      </c>
      <c r="H167" s="151">
        <v>0</v>
      </c>
      <c r="I167" s="151">
        <v>0</v>
      </c>
      <c r="J167" s="151">
        <v>0</v>
      </c>
      <c r="K167" s="151">
        <v>0</v>
      </c>
      <c r="L167" s="151">
        <v>0</v>
      </c>
      <c r="M167" s="154">
        <v>1</v>
      </c>
      <c r="N167" s="153">
        <v>1</v>
      </c>
      <c r="O167" s="172">
        <v>0.9</v>
      </c>
      <c r="P167" s="154">
        <v>0</v>
      </c>
      <c r="Q167" s="154">
        <v>0</v>
      </c>
      <c r="R167" s="154">
        <v>0</v>
      </c>
      <c r="S167" s="173">
        <v>0</v>
      </c>
      <c r="T167" s="153">
        <v>1</v>
      </c>
      <c r="U167" s="153">
        <v>1</v>
      </c>
      <c r="V167" s="154">
        <v>1</v>
      </c>
      <c r="W167" s="154">
        <v>0</v>
      </c>
      <c r="X167" s="155">
        <v>0</v>
      </c>
      <c r="Y167" s="155">
        <v>0</v>
      </c>
      <c r="Z167" s="173">
        <v>0</v>
      </c>
      <c r="AA167" s="151">
        <v>0</v>
      </c>
      <c r="AB167" s="151">
        <v>0</v>
      </c>
      <c r="AC167" s="151">
        <v>0</v>
      </c>
      <c r="AD167" s="151">
        <v>0</v>
      </c>
      <c r="AE167" s="155">
        <v>0</v>
      </c>
      <c r="AF167" s="155">
        <v>0</v>
      </c>
      <c r="AG167" s="173">
        <v>0</v>
      </c>
    </row>
    <row r="168" spans="1:33">
      <c r="A168" s="175" t="s">
        <v>99</v>
      </c>
      <c r="B168" s="195" t="s">
        <v>803</v>
      </c>
      <c r="C168" s="195" t="s">
        <v>154</v>
      </c>
      <c r="D168" s="150">
        <v>1</v>
      </c>
      <c r="E168" s="150">
        <v>0</v>
      </c>
      <c r="F168" s="150">
        <v>0</v>
      </c>
      <c r="G168" s="151">
        <v>0</v>
      </c>
      <c r="H168" s="151">
        <v>0</v>
      </c>
      <c r="I168" s="151">
        <v>0</v>
      </c>
      <c r="J168" s="151">
        <v>0</v>
      </c>
      <c r="K168" s="151">
        <v>0</v>
      </c>
      <c r="L168" s="151">
        <v>0</v>
      </c>
      <c r="M168" s="154">
        <v>0</v>
      </c>
      <c r="N168" s="153">
        <v>0</v>
      </c>
      <c r="O168" s="172">
        <v>0.9</v>
      </c>
      <c r="P168" s="154">
        <v>0</v>
      </c>
      <c r="Q168" s="154">
        <v>0</v>
      </c>
      <c r="R168" s="154">
        <v>0</v>
      </c>
      <c r="S168" s="173">
        <v>0</v>
      </c>
      <c r="T168" s="153">
        <v>1</v>
      </c>
      <c r="U168" s="153">
        <v>0</v>
      </c>
      <c r="V168" s="154">
        <v>0</v>
      </c>
      <c r="W168" s="154">
        <v>0</v>
      </c>
      <c r="X168" s="155">
        <v>0</v>
      </c>
      <c r="Y168" s="155">
        <v>0</v>
      </c>
      <c r="Z168" s="173">
        <v>0</v>
      </c>
      <c r="AA168" s="151">
        <v>1</v>
      </c>
      <c r="AB168" s="151">
        <v>0</v>
      </c>
      <c r="AC168" s="151">
        <v>0</v>
      </c>
      <c r="AD168" s="151">
        <v>0</v>
      </c>
      <c r="AE168" s="155">
        <v>0</v>
      </c>
      <c r="AF168" s="155">
        <v>0</v>
      </c>
      <c r="AG168" s="173">
        <v>0</v>
      </c>
    </row>
    <row r="169" spans="1:33">
      <c r="A169" s="175" t="s">
        <v>99</v>
      </c>
      <c r="B169" s="195" t="s">
        <v>803</v>
      </c>
      <c r="C169" s="195" t="s">
        <v>155</v>
      </c>
      <c r="D169" s="150">
        <v>0</v>
      </c>
      <c r="E169" s="150">
        <v>0</v>
      </c>
      <c r="F169" s="150">
        <v>0</v>
      </c>
      <c r="G169" s="151">
        <v>0</v>
      </c>
      <c r="H169" s="151">
        <v>0</v>
      </c>
      <c r="I169" s="151">
        <v>0</v>
      </c>
      <c r="J169" s="151">
        <v>0</v>
      </c>
      <c r="K169" s="151">
        <v>0</v>
      </c>
      <c r="L169" s="151">
        <v>0</v>
      </c>
      <c r="M169" s="154">
        <v>0</v>
      </c>
      <c r="N169" s="153">
        <v>0</v>
      </c>
      <c r="O169" s="172">
        <v>0.9</v>
      </c>
      <c r="P169" s="154">
        <v>0</v>
      </c>
      <c r="Q169" s="154">
        <v>0</v>
      </c>
      <c r="R169" s="154">
        <v>0</v>
      </c>
      <c r="S169" s="173">
        <v>0</v>
      </c>
      <c r="T169" s="153">
        <v>0</v>
      </c>
      <c r="U169" s="153">
        <v>0</v>
      </c>
      <c r="V169" s="154">
        <v>0</v>
      </c>
      <c r="W169" s="154">
        <v>0</v>
      </c>
      <c r="X169" s="155">
        <v>0</v>
      </c>
      <c r="Y169" s="155">
        <v>0</v>
      </c>
      <c r="Z169" s="173">
        <v>0</v>
      </c>
      <c r="AA169" s="151">
        <v>0</v>
      </c>
      <c r="AB169" s="151">
        <v>0</v>
      </c>
      <c r="AC169" s="151">
        <v>0</v>
      </c>
      <c r="AD169" s="151">
        <v>0</v>
      </c>
      <c r="AE169" s="155">
        <v>0</v>
      </c>
      <c r="AF169" s="155">
        <v>0</v>
      </c>
      <c r="AG169" s="173">
        <v>0</v>
      </c>
    </row>
    <row r="170" spans="1:33">
      <c r="A170" s="175" t="s">
        <v>99</v>
      </c>
      <c r="B170" s="195" t="s">
        <v>803</v>
      </c>
      <c r="C170" s="195" t="s">
        <v>156</v>
      </c>
      <c r="D170" s="150">
        <v>1</v>
      </c>
      <c r="E170" s="150">
        <v>1</v>
      </c>
      <c r="F170" s="150">
        <v>0</v>
      </c>
      <c r="G170" s="151">
        <v>1</v>
      </c>
      <c r="H170" s="151">
        <v>0</v>
      </c>
      <c r="I170" s="151">
        <v>0</v>
      </c>
      <c r="J170" s="151">
        <v>1</v>
      </c>
      <c r="K170" s="151">
        <v>0</v>
      </c>
      <c r="L170" s="151">
        <v>0</v>
      </c>
      <c r="M170" s="154">
        <v>0.166666666666667</v>
      </c>
      <c r="N170" s="153">
        <v>1</v>
      </c>
      <c r="O170" s="172">
        <v>0.9</v>
      </c>
      <c r="P170" s="154">
        <v>1</v>
      </c>
      <c r="Q170" s="154">
        <v>0</v>
      </c>
      <c r="R170" s="154">
        <v>0</v>
      </c>
      <c r="S170" s="173">
        <v>1</v>
      </c>
      <c r="T170" s="153">
        <v>6</v>
      </c>
      <c r="U170" s="153">
        <v>1</v>
      </c>
      <c r="V170" s="154">
        <v>0.166666666666667</v>
      </c>
      <c r="W170" s="154">
        <v>0</v>
      </c>
      <c r="X170" s="155">
        <v>0</v>
      </c>
      <c r="Y170" s="155">
        <v>0</v>
      </c>
      <c r="Z170" s="173">
        <v>0</v>
      </c>
      <c r="AA170" s="151">
        <v>4</v>
      </c>
      <c r="AB170" s="151">
        <v>0</v>
      </c>
      <c r="AC170" s="151">
        <v>0</v>
      </c>
      <c r="AD170" s="151">
        <v>0</v>
      </c>
      <c r="AE170" s="155">
        <v>0</v>
      </c>
      <c r="AF170" s="155">
        <v>0</v>
      </c>
      <c r="AG170" s="173">
        <v>0</v>
      </c>
    </row>
    <row r="171" spans="1:33">
      <c r="A171" s="175" t="s">
        <v>99</v>
      </c>
      <c r="B171" s="195" t="s">
        <v>803</v>
      </c>
      <c r="C171" s="195" t="s">
        <v>157</v>
      </c>
      <c r="D171" s="150">
        <v>0</v>
      </c>
      <c r="E171" s="150">
        <v>0</v>
      </c>
      <c r="F171" s="150">
        <v>0</v>
      </c>
      <c r="G171" s="151">
        <v>0</v>
      </c>
      <c r="H171" s="151">
        <v>0</v>
      </c>
      <c r="I171" s="151">
        <v>0</v>
      </c>
      <c r="J171" s="151">
        <v>0</v>
      </c>
      <c r="K171" s="151">
        <v>0</v>
      </c>
      <c r="L171" s="151">
        <v>0</v>
      </c>
      <c r="M171" s="154">
        <v>0.5</v>
      </c>
      <c r="N171" s="153">
        <v>1</v>
      </c>
      <c r="O171" s="172">
        <v>0.9</v>
      </c>
      <c r="P171" s="154">
        <v>0</v>
      </c>
      <c r="Q171" s="154">
        <v>0</v>
      </c>
      <c r="R171" s="154">
        <v>0</v>
      </c>
      <c r="S171" s="173">
        <v>0</v>
      </c>
      <c r="T171" s="153">
        <v>2</v>
      </c>
      <c r="U171" s="153">
        <v>1</v>
      </c>
      <c r="V171" s="154">
        <v>0.5</v>
      </c>
      <c r="W171" s="154">
        <v>0</v>
      </c>
      <c r="X171" s="155">
        <v>0</v>
      </c>
      <c r="Y171" s="155">
        <v>0</v>
      </c>
      <c r="Z171" s="173">
        <v>0</v>
      </c>
      <c r="AA171" s="151">
        <v>0</v>
      </c>
      <c r="AB171" s="151">
        <v>0</v>
      </c>
      <c r="AC171" s="151">
        <v>0</v>
      </c>
      <c r="AD171" s="151">
        <v>0</v>
      </c>
      <c r="AE171" s="155">
        <v>0</v>
      </c>
      <c r="AF171" s="155">
        <v>0</v>
      </c>
      <c r="AG171" s="173">
        <v>0</v>
      </c>
    </row>
    <row r="172" spans="1:33">
      <c r="A172" s="175" t="s">
        <v>99</v>
      </c>
      <c r="B172" s="195" t="s">
        <v>803</v>
      </c>
      <c r="C172" s="195" t="s">
        <v>158</v>
      </c>
      <c r="D172" s="150">
        <v>1</v>
      </c>
      <c r="E172" s="150">
        <v>0</v>
      </c>
      <c r="F172" s="150">
        <v>0</v>
      </c>
      <c r="G172" s="151">
        <v>1</v>
      </c>
      <c r="H172" s="151">
        <v>0</v>
      </c>
      <c r="I172" s="151">
        <v>0</v>
      </c>
      <c r="J172" s="151">
        <v>0</v>
      </c>
      <c r="K172" s="151">
        <v>0</v>
      </c>
      <c r="L172" s="151">
        <v>0</v>
      </c>
      <c r="M172" s="154">
        <v>0</v>
      </c>
      <c r="N172" s="153">
        <v>0</v>
      </c>
      <c r="O172" s="172">
        <v>0.9</v>
      </c>
      <c r="P172" s="154">
        <v>0</v>
      </c>
      <c r="Q172" s="154">
        <v>0</v>
      </c>
      <c r="R172" s="154">
        <v>0</v>
      </c>
      <c r="S172" s="173">
        <v>0</v>
      </c>
      <c r="T172" s="153">
        <v>2</v>
      </c>
      <c r="U172" s="153">
        <v>0</v>
      </c>
      <c r="V172" s="154">
        <v>0</v>
      </c>
      <c r="W172" s="154">
        <v>0</v>
      </c>
      <c r="X172" s="155">
        <v>0</v>
      </c>
      <c r="Y172" s="155">
        <v>0</v>
      </c>
      <c r="Z172" s="173">
        <v>0</v>
      </c>
      <c r="AA172" s="151">
        <v>2</v>
      </c>
      <c r="AB172" s="151">
        <v>0</v>
      </c>
      <c r="AC172" s="151">
        <v>0</v>
      </c>
      <c r="AD172" s="151">
        <v>0</v>
      </c>
      <c r="AE172" s="155">
        <v>0</v>
      </c>
      <c r="AF172" s="155">
        <v>0</v>
      </c>
      <c r="AG172" s="173">
        <v>0</v>
      </c>
    </row>
    <row r="173" spans="1:33">
      <c r="A173" s="175" t="s">
        <v>99</v>
      </c>
      <c r="B173" s="195" t="s">
        <v>803</v>
      </c>
      <c r="C173" s="195" t="s">
        <v>159</v>
      </c>
      <c r="D173" s="150">
        <v>0</v>
      </c>
      <c r="E173" s="150">
        <v>0</v>
      </c>
      <c r="F173" s="150">
        <v>0</v>
      </c>
      <c r="G173" s="151">
        <v>1</v>
      </c>
      <c r="H173" s="151">
        <v>0</v>
      </c>
      <c r="I173" s="151">
        <v>1</v>
      </c>
      <c r="J173" s="151">
        <v>0</v>
      </c>
      <c r="K173" s="151">
        <v>0</v>
      </c>
      <c r="L173" s="151">
        <v>0</v>
      </c>
      <c r="M173" s="154">
        <v>0</v>
      </c>
      <c r="N173" s="153">
        <v>0</v>
      </c>
      <c r="O173" s="172">
        <v>0.9</v>
      </c>
      <c r="P173" s="154">
        <v>0</v>
      </c>
      <c r="Q173" s="154">
        <v>0</v>
      </c>
      <c r="R173" s="154">
        <v>0</v>
      </c>
      <c r="S173" s="173">
        <v>0</v>
      </c>
      <c r="T173" s="153">
        <v>1</v>
      </c>
      <c r="U173" s="153">
        <v>1</v>
      </c>
      <c r="V173" s="154">
        <v>1</v>
      </c>
      <c r="W173" s="154">
        <v>0</v>
      </c>
      <c r="X173" s="155">
        <v>1</v>
      </c>
      <c r="Y173" s="155">
        <v>0</v>
      </c>
      <c r="Z173" s="173">
        <v>-1</v>
      </c>
      <c r="AA173" s="151">
        <v>1</v>
      </c>
      <c r="AB173" s="151">
        <v>1</v>
      </c>
      <c r="AC173" s="151">
        <v>0</v>
      </c>
      <c r="AD173" s="151">
        <v>0</v>
      </c>
      <c r="AE173" s="155">
        <v>1</v>
      </c>
      <c r="AF173" s="155">
        <v>0</v>
      </c>
      <c r="AG173" s="173">
        <v>1</v>
      </c>
    </row>
    <row r="174" spans="1:33">
      <c r="A174" s="175" t="s">
        <v>99</v>
      </c>
      <c r="B174" s="195" t="s">
        <v>803</v>
      </c>
      <c r="C174" s="195" t="s">
        <v>160</v>
      </c>
      <c r="D174" s="150">
        <v>9</v>
      </c>
      <c r="E174" s="150">
        <v>1</v>
      </c>
      <c r="F174" s="150">
        <v>0</v>
      </c>
      <c r="G174" s="151">
        <v>3</v>
      </c>
      <c r="H174" s="151">
        <v>0</v>
      </c>
      <c r="I174" s="151">
        <v>0</v>
      </c>
      <c r="J174" s="151">
        <v>1</v>
      </c>
      <c r="K174" s="151">
        <v>1</v>
      </c>
      <c r="L174" s="151">
        <v>1</v>
      </c>
      <c r="M174" s="154">
        <v>0.117647058823529</v>
      </c>
      <c r="N174" s="153">
        <v>2</v>
      </c>
      <c r="O174" s="172">
        <v>0.9</v>
      </c>
      <c r="P174" s="154">
        <v>0.111111111111111</v>
      </c>
      <c r="Q174" s="154">
        <v>0</v>
      </c>
      <c r="R174" s="154">
        <v>1</v>
      </c>
      <c r="S174" s="173">
        <v>0.111111111111111</v>
      </c>
      <c r="T174" s="153">
        <v>17</v>
      </c>
      <c r="U174" s="153">
        <v>1</v>
      </c>
      <c r="V174" s="154">
        <v>0.0588235294117647</v>
      </c>
      <c r="W174" s="154">
        <v>0</v>
      </c>
      <c r="X174" s="155">
        <v>0</v>
      </c>
      <c r="Y174" s="155">
        <v>1</v>
      </c>
      <c r="Z174" s="173">
        <v>0</v>
      </c>
      <c r="AA174" s="151">
        <v>13</v>
      </c>
      <c r="AB174" s="151">
        <v>1</v>
      </c>
      <c r="AC174" s="151">
        <v>1</v>
      </c>
      <c r="AD174" s="151">
        <v>0</v>
      </c>
      <c r="AE174" s="155">
        <v>0.0769230769230769</v>
      </c>
      <c r="AF174" s="155">
        <v>0</v>
      </c>
      <c r="AG174" s="173">
        <v>0.0769230769230769</v>
      </c>
    </row>
    <row r="175" spans="1:33">
      <c r="A175" s="175" t="s">
        <v>99</v>
      </c>
      <c r="B175" s="195" t="s">
        <v>1787</v>
      </c>
      <c r="C175" s="195" t="s">
        <v>161</v>
      </c>
      <c r="D175" s="150">
        <v>8852</v>
      </c>
      <c r="E175" s="150">
        <v>8087</v>
      </c>
      <c r="F175" s="150">
        <v>8094</v>
      </c>
      <c r="G175" s="151">
        <v>7983</v>
      </c>
      <c r="H175" s="151">
        <v>7546</v>
      </c>
      <c r="I175" s="151">
        <v>7538</v>
      </c>
      <c r="J175" s="151">
        <v>8314</v>
      </c>
      <c r="K175" s="151">
        <v>7815</v>
      </c>
      <c r="L175" s="151">
        <v>7854</v>
      </c>
      <c r="M175" s="154">
        <v>0.937248692481167</v>
      </c>
      <c r="N175" s="153">
        <v>195332</v>
      </c>
      <c r="O175" s="172">
        <v>0.9</v>
      </c>
      <c r="P175" s="154">
        <v>0.913578852236783</v>
      </c>
      <c r="Q175" s="154">
        <v>0.945258674683703</v>
      </c>
      <c r="R175" s="154">
        <v>0.939980755352418</v>
      </c>
      <c r="S175" s="173">
        <v>-0.0316798224469201</v>
      </c>
      <c r="T175" s="153">
        <v>208410</v>
      </c>
      <c r="U175" s="153">
        <v>193603</v>
      </c>
      <c r="V175" s="154">
        <v>0.92895254546327</v>
      </c>
      <c r="W175" s="154">
        <v>0.914369633981021</v>
      </c>
      <c r="X175" s="155">
        <v>0.944256545158462</v>
      </c>
      <c r="Y175" s="155">
        <v>0.944671638200625</v>
      </c>
      <c r="Z175" s="173">
        <v>-0.0298869111774405</v>
      </c>
      <c r="AA175" s="151">
        <v>55981</v>
      </c>
      <c r="AB175" s="151">
        <v>52822</v>
      </c>
      <c r="AC175" s="151">
        <v>52125</v>
      </c>
      <c r="AD175" s="151">
        <v>48287</v>
      </c>
      <c r="AE175" s="155">
        <v>0.943570139868884</v>
      </c>
      <c r="AF175" s="155">
        <v>0.926369304556355</v>
      </c>
      <c r="AG175" s="173">
        <v>0.0172008353125291</v>
      </c>
    </row>
    <row r="176" spans="1:33">
      <c r="A176" s="175" t="s">
        <v>99</v>
      </c>
      <c r="B176" s="195" t="s">
        <v>1787</v>
      </c>
      <c r="C176" s="195" t="s">
        <v>162</v>
      </c>
      <c r="D176" s="150">
        <v>6433</v>
      </c>
      <c r="E176" s="150">
        <v>6227</v>
      </c>
      <c r="F176" s="150">
        <v>5959</v>
      </c>
      <c r="G176" s="151">
        <v>6216</v>
      </c>
      <c r="H176" s="151">
        <v>6057</v>
      </c>
      <c r="I176" s="151">
        <v>5842</v>
      </c>
      <c r="J176" s="151">
        <v>6525</v>
      </c>
      <c r="K176" s="151">
        <v>6289</v>
      </c>
      <c r="L176" s="151">
        <v>6070</v>
      </c>
      <c r="M176" s="154">
        <v>0.970612603254687</v>
      </c>
      <c r="N176" s="153">
        <v>156983</v>
      </c>
      <c r="O176" s="172">
        <v>0.9</v>
      </c>
      <c r="P176" s="154">
        <v>0.967977615420488</v>
      </c>
      <c r="Q176" s="154">
        <v>0.974420849420849</v>
      </c>
      <c r="R176" s="154">
        <v>0.963831417624521</v>
      </c>
      <c r="S176" s="173">
        <v>-0.00644323400036129</v>
      </c>
      <c r="T176" s="153">
        <v>161736</v>
      </c>
      <c r="U176" s="153">
        <v>150317</v>
      </c>
      <c r="V176" s="154">
        <v>0.929397289409903</v>
      </c>
      <c r="W176" s="154">
        <v>0.926317425773356</v>
      </c>
      <c r="X176" s="155">
        <v>0.93983268983269</v>
      </c>
      <c r="Y176" s="155">
        <v>0.930268199233717</v>
      </c>
      <c r="Z176" s="173">
        <v>-0.0135152640593337</v>
      </c>
      <c r="AA176" s="151">
        <v>42829</v>
      </c>
      <c r="AB176" s="151">
        <v>39851</v>
      </c>
      <c r="AC176" s="151">
        <v>40990</v>
      </c>
      <c r="AD176" s="151">
        <v>37823</v>
      </c>
      <c r="AE176" s="155">
        <v>0.930467673772444</v>
      </c>
      <c r="AF176" s="155">
        <v>0.922737252988534</v>
      </c>
      <c r="AG176" s="173">
        <v>0.00773042078391006</v>
      </c>
    </row>
    <row r="177" spans="1:33">
      <c r="A177" s="175" t="s">
        <v>99</v>
      </c>
      <c r="B177" s="195" t="s">
        <v>1787</v>
      </c>
      <c r="C177" s="195" t="s">
        <v>163</v>
      </c>
      <c r="D177" s="150">
        <v>12781</v>
      </c>
      <c r="E177" s="150">
        <v>12408</v>
      </c>
      <c r="F177" s="150">
        <v>11399</v>
      </c>
      <c r="G177" s="151">
        <v>12015</v>
      </c>
      <c r="H177" s="151">
        <v>11685</v>
      </c>
      <c r="I177" s="151">
        <v>10920</v>
      </c>
      <c r="J177" s="151">
        <v>12768</v>
      </c>
      <c r="K177" s="151">
        <v>12445</v>
      </c>
      <c r="L177" s="151">
        <v>11720</v>
      </c>
      <c r="M177" s="154">
        <v>0.964682084085069</v>
      </c>
      <c r="N177" s="153">
        <v>247030</v>
      </c>
      <c r="O177" s="172">
        <v>0.9</v>
      </c>
      <c r="P177" s="154">
        <v>0.970816055081762</v>
      </c>
      <c r="Q177" s="154">
        <v>0.972534332084894</v>
      </c>
      <c r="R177" s="154">
        <v>0.974702380952381</v>
      </c>
      <c r="S177" s="173">
        <v>-0.00171827700313198</v>
      </c>
      <c r="T177" s="153">
        <v>256074</v>
      </c>
      <c r="U177" s="153">
        <v>229596</v>
      </c>
      <c r="V177" s="154">
        <v>0.896600201504253</v>
      </c>
      <c r="W177" s="154">
        <v>0.891870745638056</v>
      </c>
      <c r="X177" s="155">
        <v>0.908863920099875</v>
      </c>
      <c r="Y177" s="155">
        <v>0.917919799498747</v>
      </c>
      <c r="Z177" s="173">
        <v>-0.0169931744618187</v>
      </c>
      <c r="AA177" s="151">
        <v>82174</v>
      </c>
      <c r="AB177" s="151">
        <v>75413</v>
      </c>
      <c r="AC177" s="151">
        <v>70858</v>
      </c>
      <c r="AD177" s="151">
        <v>65761</v>
      </c>
      <c r="AE177" s="155">
        <v>0.9177233674885</v>
      </c>
      <c r="AF177" s="155">
        <v>0.928067402410455</v>
      </c>
      <c r="AG177" s="173">
        <v>-0.0103440349219547</v>
      </c>
    </row>
    <row r="178" spans="1:33">
      <c r="A178" s="175" t="s">
        <v>99</v>
      </c>
      <c r="B178" s="195" t="s">
        <v>1787</v>
      </c>
      <c r="C178" s="195" t="s">
        <v>164</v>
      </c>
      <c r="D178" s="150">
        <v>9965</v>
      </c>
      <c r="E178" s="150">
        <v>9319</v>
      </c>
      <c r="F178" s="150">
        <v>9124</v>
      </c>
      <c r="G178" s="151">
        <v>9241</v>
      </c>
      <c r="H178" s="151">
        <v>8920</v>
      </c>
      <c r="I178" s="151">
        <v>8782</v>
      </c>
      <c r="J178" s="151">
        <v>9803</v>
      </c>
      <c r="K178" s="151">
        <v>9364</v>
      </c>
      <c r="L178" s="151">
        <v>9330</v>
      </c>
      <c r="M178" s="154">
        <v>0.956049574786082</v>
      </c>
      <c r="N178" s="153">
        <v>218769</v>
      </c>
      <c r="O178" s="172">
        <v>0.9</v>
      </c>
      <c r="P178" s="154">
        <v>0.935173105870547</v>
      </c>
      <c r="Q178" s="154">
        <v>0.965263499621253</v>
      </c>
      <c r="R178" s="154">
        <v>0.955217790472304</v>
      </c>
      <c r="S178" s="173">
        <v>-0.0300903937507062</v>
      </c>
      <c r="T178" s="153">
        <v>228826</v>
      </c>
      <c r="U178" s="153">
        <v>214262</v>
      </c>
      <c r="V178" s="154">
        <v>0.936353386415879</v>
      </c>
      <c r="W178" s="154">
        <v>0.915604616156548</v>
      </c>
      <c r="X178" s="155">
        <v>0.950330050860297</v>
      </c>
      <c r="Y178" s="155">
        <v>0.951749464449658</v>
      </c>
      <c r="Z178" s="173">
        <v>-0.0347254347037487</v>
      </c>
      <c r="AA178" s="151">
        <v>65634</v>
      </c>
      <c r="AB178" s="151">
        <v>62135</v>
      </c>
      <c r="AC178" s="151">
        <v>59965</v>
      </c>
      <c r="AD178" s="151">
        <v>56528</v>
      </c>
      <c r="AE178" s="155">
        <v>0.946689215955145</v>
      </c>
      <c r="AF178" s="155">
        <v>0.942683231885266</v>
      </c>
      <c r="AG178" s="173">
        <v>0.00400598406987884</v>
      </c>
    </row>
    <row r="179" spans="1:33">
      <c r="A179" s="175" t="s">
        <v>99</v>
      </c>
      <c r="B179" s="195" t="s">
        <v>1787</v>
      </c>
      <c r="C179" s="195" t="s">
        <v>165</v>
      </c>
      <c r="D179" s="150">
        <v>11753</v>
      </c>
      <c r="E179" s="150">
        <v>11235</v>
      </c>
      <c r="F179" s="150">
        <v>10493</v>
      </c>
      <c r="G179" s="151">
        <v>11282</v>
      </c>
      <c r="H179" s="151">
        <v>10986</v>
      </c>
      <c r="I179" s="151">
        <v>10552</v>
      </c>
      <c r="J179" s="151">
        <v>11622</v>
      </c>
      <c r="K179" s="151">
        <v>11397</v>
      </c>
      <c r="L179" s="151">
        <v>11365</v>
      </c>
      <c r="M179" s="154">
        <v>0.970074844231227</v>
      </c>
      <c r="N179" s="153">
        <v>232136</v>
      </c>
      <c r="O179" s="172">
        <v>0.9</v>
      </c>
      <c r="P179" s="154">
        <v>0.955926146515783</v>
      </c>
      <c r="Q179" s="154">
        <v>0.973763517106896</v>
      </c>
      <c r="R179" s="154">
        <v>0.980640165203924</v>
      </c>
      <c r="S179" s="173">
        <v>-0.0178373705911127</v>
      </c>
      <c r="T179" s="153">
        <v>239297</v>
      </c>
      <c r="U179" s="153">
        <v>230421</v>
      </c>
      <c r="V179" s="154">
        <v>0.962908018069595</v>
      </c>
      <c r="W179" s="154">
        <v>0.892793329362716</v>
      </c>
      <c r="X179" s="155">
        <v>0.935295160432547</v>
      </c>
      <c r="Y179" s="155">
        <v>0.97788676647737</v>
      </c>
      <c r="Z179" s="173">
        <v>-0.0425018310698315</v>
      </c>
      <c r="AA179" s="151">
        <v>75859</v>
      </c>
      <c r="AB179" s="151">
        <v>72764</v>
      </c>
      <c r="AC179" s="151">
        <v>64667</v>
      </c>
      <c r="AD179" s="151">
        <v>63260</v>
      </c>
      <c r="AE179" s="155">
        <v>0.959200622206989</v>
      </c>
      <c r="AF179" s="155">
        <v>0.978242380193917</v>
      </c>
      <c r="AG179" s="173">
        <v>-0.0190417579869272</v>
      </c>
    </row>
    <row r="180" spans="1:33">
      <c r="A180" s="175" t="s">
        <v>99</v>
      </c>
      <c r="B180" s="195" t="s">
        <v>1787</v>
      </c>
      <c r="C180" s="195" t="s">
        <v>166</v>
      </c>
      <c r="D180" s="150">
        <v>4392</v>
      </c>
      <c r="E180" s="150">
        <v>4260</v>
      </c>
      <c r="F180" s="150">
        <v>4220</v>
      </c>
      <c r="G180" s="151">
        <v>4012</v>
      </c>
      <c r="H180" s="151">
        <v>3882</v>
      </c>
      <c r="I180" s="151">
        <v>3860</v>
      </c>
      <c r="J180" s="151">
        <v>4506</v>
      </c>
      <c r="K180" s="151">
        <v>4380</v>
      </c>
      <c r="L180" s="151">
        <v>4345</v>
      </c>
      <c r="M180" s="154">
        <v>0.967050621400424</v>
      </c>
      <c r="N180" s="153">
        <v>95709</v>
      </c>
      <c r="O180" s="172">
        <v>0.9</v>
      </c>
      <c r="P180" s="154">
        <v>0.969945355191257</v>
      </c>
      <c r="Q180" s="154">
        <v>0.967597208374875</v>
      </c>
      <c r="R180" s="154">
        <v>0.972037283621837</v>
      </c>
      <c r="S180" s="173">
        <v>0.0023481468163814</v>
      </c>
      <c r="T180" s="153">
        <v>98970</v>
      </c>
      <c r="U180" s="153">
        <v>94056</v>
      </c>
      <c r="V180" s="154">
        <v>0.950348590481964</v>
      </c>
      <c r="W180" s="154">
        <v>0.960837887067395</v>
      </c>
      <c r="X180" s="155">
        <v>0.962113659022931</v>
      </c>
      <c r="Y180" s="155">
        <v>0.964269862405681</v>
      </c>
      <c r="Z180" s="173">
        <v>-0.00127577195553596</v>
      </c>
      <c r="AA180" s="151">
        <v>29013</v>
      </c>
      <c r="AB180" s="151">
        <v>27851</v>
      </c>
      <c r="AC180" s="151">
        <v>26273</v>
      </c>
      <c r="AD180" s="151">
        <v>25055</v>
      </c>
      <c r="AE180" s="155">
        <v>0.959948988384517</v>
      </c>
      <c r="AF180" s="155">
        <v>0.953640619647547</v>
      </c>
      <c r="AG180" s="173">
        <v>0.00630836873697038</v>
      </c>
    </row>
    <row r="181" spans="1:33">
      <c r="A181" s="175" t="s">
        <v>99</v>
      </c>
      <c r="B181" s="195" t="s">
        <v>1787</v>
      </c>
      <c r="C181" s="195" t="s">
        <v>167</v>
      </c>
      <c r="D181" s="150">
        <v>11317</v>
      </c>
      <c r="E181" s="150">
        <v>11073</v>
      </c>
      <c r="F181" s="150">
        <v>10578</v>
      </c>
      <c r="G181" s="151">
        <v>10450</v>
      </c>
      <c r="H181" s="151">
        <v>10353</v>
      </c>
      <c r="I181" s="151">
        <v>10108</v>
      </c>
      <c r="J181" s="151">
        <v>11309</v>
      </c>
      <c r="K181" s="151">
        <v>11058</v>
      </c>
      <c r="L181" s="151">
        <v>10898</v>
      </c>
      <c r="M181" s="154">
        <v>0.974368940713935</v>
      </c>
      <c r="N181" s="153">
        <v>218093</v>
      </c>
      <c r="O181" s="172">
        <v>0.9</v>
      </c>
      <c r="P181" s="154">
        <v>0.978439515772731</v>
      </c>
      <c r="Q181" s="154">
        <v>0.990717703349282</v>
      </c>
      <c r="R181" s="154">
        <v>0.977805287823857</v>
      </c>
      <c r="S181" s="173">
        <v>-0.0122781875765511</v>
      </c>
      <c r="T181" s="153">
        <v>223830</v>
      </c>
      <c r="U181" s="153">
        <v>209900</v>
      </c>
      <c r="V181" s="154">
        <v>0.937765268283966</v>
      </c>
      <c r="W181" s="154">
        <v>0.934700008836264</v>
      </c>
      <c r="X181" s="155">
        <v>0.967272727272727</v>
      </c>
      <c r="Y181" s="155">
        <v>0.963657264125917</v>
      </c>
      <c r="Z181" s="173">
        <v>-0.0325727184364633</v>
      </c>
      <c r="AA181" s="151">
        <v>72452</v>
      </c>
      <c r="AB181" s="151">
        <v>69775</v>
      </c>
      <c r="AC181" s="151">
        <v>62669</v>
      </c>
      <c r="AD181" s="151">
        <v>60099</v>
      </c>
      <c r="AE181" s="155">
        <v>0.963051399547286</v>
      </c>
      <c r="AF181" s="155">
        <v>0.958990888637125</v>
      </c>
      <c r="AG181" s="173">
        <v>0.00406051091016124</v>
      </c>
    </row>
    <row r="182" spans="1:33">
      <c r="A182" s="175" t="s">
        <v>99</v>
      </c>
      <c r="B182" s="195" t="s">
        <v>1787</v>
      </c>
      <c r="C182" s="195" t="s">
        <v>168</v>
      </c>
      <c r="D182" s="150">
        <v>6973</v>
      </c>
      <c r="E182" s="150">
        <v>6722</v>
      </c>
      <c r="F182" s="150">
        <v>6393</v>
      </c>
      <c r="G182" s="151">
        <v>6623</v>
      </c>
      <c r="H182" s="151">
        <v>6460</v>
      </c>
      <c r="I182" s="151">
        <v>5972</v>
      </c>
      <c r="J182" s="151">
        <v>7007</v>
      </c>
      <c r="K182" s="151">
        <v>6890</v>
      </c>
      <c r="L182" s="151">
        <v>6546</v>
      </c>
      <c r="M182" s="154">
        <v>0.973971235057611</v>
      </c>
      <c r="N182" s="153">
        <v>180472</v>
      </c>
      <c r="O182" s="172">
        <v>0.9</v>
      </c>
      <c r="P182" s="154">
        <v>0.964004015488312</v>
      </c>
      <c r="Q182" s="154">
        <v>0.975388796617847</v>
      </c>
      <c r="R182" s="154">
        <v>0.98330241187384</v>
      </c>
      <c r="S182" s="173">
        <v>-0.0113847811295349</v>
      </c>
      <c r="T182" s="153">
        <v>185295</v>
      </c>
      <c r="U182" s="153">
        <v>172830</v>
      </c>
      <c r="V182" s="154">
        <v>0.932728891767182</v>
      </c>
      <c r="W182" s="154">
        <v>0.916822027821598</v>
      </c>
      <c r="X182" s="155">
        <v>0.901706175449192</v>
      </c>
      <c r="Y182" s="155">
        <v>0.934208648494363</v>
      </c>
      <c r="Z182" s="173">
        <v>0.0151158523724054</v>
      </c>
      <c r="AA182" s="151">
        <v>46363</v>
      </c>
      <c r="AB182" s="151">
        <v>43124</v>
      </c>
      <c r="AC182" s="151">
        <v>45548</v>
      </c>
      <c r="AD182" s="151">
        <v>42740</v>
      </c>
      <c r="AE182" s="155">
        <v>0.930138256799603</v>
      </c>
      <c r="AF182" s="155">
        <v>0.93835075085624</v>
      </c>
      <c r="AG182" s="173">
        <v>-0.00821249405663638</v>
      </c>
    </row>
    <row r="183" spans="1:33">
      <c r="A183" s="175" t="s">
        <v>99</v>
      </c>
      <c r="B183" s="195" t="s">
        <v>1787</v>
      </c>
      <c r="C183" s="195" t="s">
        <v>169</v>
      </c>
      <c r="D183" s="150">
        <v>5351</v>
      </c>
      <c r="E183" s="150">
        <v>5236</v>
      </c>
      <c r="F183" s="150">
        <v>4970</v>
      </c>
      <c r="G183" s="151">
        <v>4726</v>
      </c>
      <c r="H183" s="151">
        <v>4669</v>
      </c>
      <c r="I183" s="151">
        <v>4488</v>
      </c>
      <c r="J183" s="151">
        <v>5174</v>
      </c>
      <c r="K183" s="151">
        <v>5106</v>
      </c>
      <c r="L183" s="151">
        <v>4948</v>
      </c>
      <c r="M183" s="154">
        <v>0.977347733735548</v>
      </c>
      <c r="N183" s="153">
        <v>141259</v>
      </c>
      <c r="O183" s="172">
        <v>0.9</v>
      </c>
      <c r="P183" s="154">
        <v>0.978508689964493</v>
      </c>
      <c r="Q183" s="154">
        <v>0.987939060516293</v>
      </c>
      <c r="R183" s="154">
        <v>0.986857363741786</v>
      </c>
      <c r="S183" s="173">
        <v>-0.00943037055180029</v>
      </c>
      <c r="T183" s="153">
        <v>144533</v>
      </c>
      <c r="U183" s="153">
        <v>136187</v>
      </c>
      <c r="V183" s="154">
        <v>0.942255401880539</v>
      </c>
      <c r="W183" s="154">
        <v>0.92879835544758</v>
      </c>
      <c r="X183" s="155">
        <v>0.949640287769784</v>
      </c>
      <c r="Y183" s="155">
        <v>0.9563200618477</v>
      </c>
      <c r="Z183" s="173">
        <v>-0.0208419323222042</v>
      </c>
      <c r="AA183" s="151">
        <v>35012</v>
      </c>
      <c r="AB183" s="151">
        <v>33175</v>
      </c>
      <c r="AC183" s="151">
        <v>34962</v>
      </c>
      <c r="AD183" s="151">
        <v>33060</v>
      </c>
      <c r="AE183" s="155">
        <v>0.947532274648692</v>
      </c>
      <c r="AF183" s="155">
        <v>0.945598077913163</v>
      </c>
      <c r="AG183" s="173">
        <v>0.00193419673552897</v>
      </c>
    </row>
    <row r="184" spans="1:33">
      <c r="A184" s="175" t="s">
        <v>99</v>
      </c>
      <c r="B184" s="195" t="s">
        <v>1787</v>
      </c>
      <c r="C184" s="195" t="s">
        <v>170</v>
      </c>
      <c r="D184" s="150">
        <v>6381</v>
      </c>
      <c r="E184" s="150">
        <v>6134</v>
      </c>
      <c r="F184" s="150">
        <v>6045</v>
      </c>
      <c r="G184" s="151">
        <v>6187</v>
      </c>
      <c r="H184" s="151">
        <v>5962</v>
      </c>
      <c r="I184" s="151">
        <v>5919</v>
      </c>
      <c r="J184" s="151">
        <v>6619</v>
      </c>
      <c r="K184" s="151">
        <v>6436</v>
      </c>
      <c r="L184" s="151">
        <v>6339</v>
      </c>
      <c r="M184" s="154">
        <v>0.923725542938005</v>
      </c>
      <c r="N184" s="153">
        <v>157970</v>
      </c>
      <c r="O184" s="172">
        <v>0.9</v>
      </c>
      <c r="P184" s="154">
        <v>0.961291333646764</v>
      </c>
      <c r="Q184" s="154">
        <v>0.963633424923226</v>
      </c>
      <c r="R184" s="154">
        <v>0.972352319081432</v>
      </c>
      <c r="S184" s="173">
        <v>-0.00234209127646234</v>
      </c>
      <c r="T184" s="153">
        <v>171014</v>
      </c>
      <c r="U184" s="153">
        <v>158280</v>
      </c>
      <c r="V184" s="154">
        <v>0.925538260025495</v>
      </c>
      <c r="W184" s="154">
        <v>0.947343676539727</v>
      </c>
      <c r="X184" s="155">
        <v>0.956683368352998</v>
      </c>
      <c r="Y184" s="155">
        <v>0.957697537392355</v>
      </c>
      <c r="Z184" s="173">
        <v>-0.00933969181327099</v>
      </c>
      <c r="AA184" s="151">
        <v>43259</v>
      </c>
      <c r="AB184" s="151">
        <v>41213</v>
      </c>
      <c r="AC184" s="151">
        <v>42348</v>
      </c>
      <c r="AD184" s="151">
        <v>39808</v>
      </c>
      <c r="AE184" s="155">
        <v>0.952703483668138</v>
      </c>
      <c r="AF184" s="155">
        <v>0.940020780202135</v>
      </c>
      <c r="AG184" s="173">
        <v>0.0126827034660038</v>
      </c>
    </row>
    <row r="185" spans="1:33">
      <c r="A185" s="175" t="s">
        <v>99</v>
      </c>
      <c r="B185" s="195" t="s">
        <v>1787</v>
      </c>
      <c r="C185" s="195" t="s">
        <v>171</v>
      </c>
      <c r="D185" s="150">
        <v>7250</v>
      </c>
      <c r="E185" s="150">
        <v>6723</v>
      </c>
      <c r="F185" s="150">
        <v>6459</v>
      </c>
      <c r="G185" s="151">
        <v>6830</v>
      </c>
      <c r="H185" s="151">
        <v>6524</v>
      </c>
      <c r="I185" s="151">
        <v>6285</v>
      </c>
      <c r="J185" s="151">
        <v>7164</v>
      </c>
      <c r="K185" s="151">
        <v>6921</v>
      </c>
      <c r="L185" s="151">
        <v>6584</v>
      </c>
      <c r="M185" s="154">
        <v>0.942940356058741</v>
      </c>
      <c r="N185" s="153">
        <v>160909</v>
      </c>
      <c r="O185" s="172">
        <v>0.9</v>
      </c>
      <c r="P185" s="154">
        <v>0.927310344827586</v>
      </c>
      <c r="Q185" s="154">
        <v>0.955197657393851</v>
      </c>
      <c r="R185" s="154">
        <v>0.96608040201005</v>
      </c>
      <c r="S185" s="173">
        <v>-0.0278873125662644</v>
      </c>
      <c r="T185" s="153">
        <v>170646</v>
      </c>
      <c r="U185" s="153">
        <v>152883</v>
      </c>
      <c r="V185" s="154">
        <v>0.895907316901656</v>
      </c>
      <c r="W185" s="154">
        <v>0.890896551724138</v>
      </c>
      <c r="X185" s="155">
        <v>0.920204978038067</v>
      </c>
      <c r="Y185" s="155">
        <v>0.919039642657733</v>
      </c>
      <c r="Z185" s="173">
        <v>-0.0293084263139294</v>
      </c>
      <c r="AA185" s="151">
        <v>47210</v>
      </c>
      <c r="AB185" s="151">
        <v>43365</v>
      </c>
      <c r="AC185" s="151">
        <v>43029</v>
      </c>
      <c r="AD185" s="151">
        <v>38811</v>
      </c>
      <c r="AE185" s="155">
        <v>0.918555390807032</v>
      </c>
      <c r="AF185" s="155">
        <v>0.901973087917451</v>
      </c>
      <c r="AG185" s="173">
        <v>0.0165823028895814</v>
      </c>
    </row>
    <row r="186" spans="1:33">
      <c r="A186" s="175" t="s">
        <v>99</v>
      </c>
      <c r="B186" s="195" t="s">
        <v>1787</v>
      </c>
      <c r="C186" s="195" t="s">
        <v>172</v>
      </c>
      <c r="D186" s="150">
        <v>2706</v>
      </c>
      <c r="E186" s="150">
        <v>2421</v>
      </c>
      <c r="F186" s="150">
        <v>2220</v>
      </c>
      <c r="G186" s="151">
        <v>2399</v>
      </c>
      <c r="H186" s="151">
        <v>2158</v>
      </c>
      <c r="I186" s="151">
        <v>1912</v>
      </c>
      <c r="J186" s="151">
        <v>2780</v>
      </c>
      <c r="K186" s="151">
        <v>2610</v>
      </c>
      <c r="L186" s="151">
        <v>2471</v>
      </c>
      <c r="M186" s="154">
        <v>0.895193456769047</v>
      </c>
      <c r="N186" s="153">
        <v>57680</v>
      </c>
      <c r="O186" s="172">
        <v>0.9</v>
      </c>
      <c r="P186" s="154">
        <v>0.894678492239468</v>
      </c>
      <c r="Q186" s="154">
        <v>0.89954147561484</v>
      </c>
      <c r="R186" s="154">
        <v>0.938848920863309</v>
      </c>
      <c r="S186" s="173">
        <v>-0.00486298337537172</v>
      </c>
      <c r="T186" s="153">
        <v>64433</v>
      </c>
      <c r="U186" s="153">
        <v>51220</v>
      </c>
      <c r="V186" s="154">
        <v>0.794934272810516</v>
      </c>
      <c r="W186" s="154">
        <v>0.82039911308204</v>
      </c>
      <c r="X186" s="155">
        <v>0.79699874947895</v>
      </c>
      <c r="Y186" s="155">
        <v>0.888848920863309</v>
      </c>
      <c r="Z186" s="173">
        <v>0.0234003636030904</v>
      </c>
      <c r="AA186" s="151">
        <v>18010</v>
      </c>
      <c r="AB186" s="151">
        <v>14954</v>
      </c>
      <c r="AC186" s="151">
        <v>16904</v>
      </c>
      <c r="AD186" s="151">
        <v>13933</v>
      </c>
      <c r="AE186" s="155">
        <v>0.830316490838423</v>
      </c>
      <c r="AF186" s="155">
        <v>0.824242782773308</v>
      </c>
      <c r="AG186" s="173">
        <v>0.00607370806511498</v>
      </c>
    </row>
    <row r="187" spans="1:33">
      <c r="A187" s="175" t="s">
        <v>99</v>
      </c>
      <c r="B187" s="195" t="s">
        <v>1787</v>
      </c>
      <c r="C187" s="195" t="s">
        <v>173</v>
      </c>
      <c r="D187" s="150">
        <v>5668</v>
      </c>
      <c r="E187" s="150">
        <v>5302</v>
      </c>
      <c r="F187" s="150">
        <v>5413</v>
      </c>
      <c r="G187" s="151">
        <v>5150</v>
      </c>
      <c r="H187" s="151">
        <v>5025</v>
      </c>
      <c r="I187" s="151">
        <v>4871</v>
      </c>
      <c r="J187" s="151">
        <v>5544</v>
      </c>
      <c r="K187" s="151">
        <v>5342</v>
      </c>
      <c r="L187" s="151">
        <v>5379</v>
      </c>
      <c r="M187" s="154">
        <v>0.961892327778204</v>
      </c>
      <c r="N187" s="153">
        <v>125248</v>
      </c>
      <c r="O187" s="172">
        <v>0.9</v>
      </c>
      <c r="P187" s="154">
        <v>0.935426958362738</v>
      </c>
      <c r="Q187" s="154">
        <v>0.975728155339806</v>
      </c>
      <c r="R187" s="154">
        <v>0.963564213564214</v>
      </c>
      <c r="S187" s="173">
        <v>-0.0403011969770677</v>
      </c>
      <c r="T187" s="153">
        <v>130210</v>
      </c>
      <c r="U187" s="153">
        <v>122214</v>
      </c>
      <c r="V187" s="154">
        <v>0.938591506028723</v>
      </c>
      <c r="W187" s="154">
        <v>0.955010585744531</v>
      </c>
      <c r="X187" s="155">
        <v>0.945825242718447</v>
      </c>
      <c r="Y187" s="155">
        <v>0.970238095238095</v>
      </c>
      <c r="Z187" s="173">
        <v>0.00918534302608409</v>
      </c>
      <c r="AA187" s="151">
        <v>37058</v>
      </c>
      <c r="AB187" s="151">
        <v>35530</v>
      </c>
      <c r="AC187" s="151">
        <v>33148</v>
      </c>
      <c r="AD187" s="151">
        <v>31535</v>
      </c>
      <c r="AE187" s="155">
        <v>0.958767337686869</v>
      </c>
      <c r="AF187" s="155">
        <v>0.951339447327139</v>
      </c>
      <c r="AG187" s="173">
        <v>0.00742789035973035</v>
      </c>
    </row>
    <row r="188" spans="1:33">
      <c r="A188" s="175" t="s">
        <v>99</v>
      </c>
      <c r="B188" s="195" t="s">
        <v>33</v>
      </c>
      <c r="C188" s="195" t="s">
        <v>174</v>
      </c>
      <c r="D188" s="150">
        <v>0</v>
      </c>
      <c r="E188" s="150">
        <v>0</v>
      </c>
      <c r="F188" s="150">
        <v>0</v>
      </c>
      <c r="G188" s="151">
        <v>0</v>
      </c>
      <c r="H188" s="151">
        <v>0</v>
      </c>
      <c r="I188" s="151">
        <v>0</v>
      </c>
      <c r="J188" s="151">
        <v>0</v>
      </c>
      <c r="K188" s="151">
        <v>0</v>
      </c>
      <c r="L188" s="151">
        <v>0</v>
      </c>
      <c r="M188" s="154">
        <v>0</v>
      </c>
      <c r="N188" s="153">
        <v>0</v>
      </c>
      <c r="O188" s="172">
        <v>0.9</v>
      </c>
      <c r="P188" s="154">
        <v>0</v>
      </c>
      <c r="Q188" s="154">
        <v>0</v>
      </c>
      <c r="R188" s="154">
        <v>0</v>
      </c>
      <c r="S188" s="173">
        <v>0</v>
      </c>
      <c r="T188" s="153">
        <v>0</v>
      </c>
      <c r="U188" s="153">
        <v>0</v>
      </c>
      <c r="V188" s="154">
        <v>0</v>
      </c>
      <c r="W188" s="154">
        <v>0</v>
      </c>
      <c r="X188" s="155">
        <v>0</v>
      </c>
      <c r="Y188" s="155">
        <v>0</v>
      </c>
      <c r="Z188" s="173">
        <v>0</v>
      </c>
      <c r="AA188" s="151">
        <v>0</v>
      </c>
      <c r="AB188" s="151">
        <v>0</v>
      </c>
      <c r="AC188" s="151">
        <v>0</v>
      </c>
      <c r="AD188" s="151">
        <v>0</v>
      </c>
      <c r="AE188" s="155">
        <v>0</v>
      </c>
      <c r="AF188" s="155">
        <v>0</v>
      </c>
      <c r="AG188" s="173">
        <v>0</v>
      </c>
    </row>
    <row r="189" spans="1:33">
      <c r="A189" s="175" t="s">
        <v>99</v>
      </c>
      <c r="B189" s="195" t="s">
        <v>1788</v>
      </c>
      <c r="C189" s="195" t="s">
        <v>175</v>
      </c>
      <c r="D189" s="150">
        <v>9108</v>
      </c>
      <c r="E189" s="150">
        <v>8610</v>
      </c>
      <c r="F189" s="150">
        <v>8638</v>
      </c>
      <c r="G189" s="151">
        <v>8614</v>
      </c>
      <c r="H189" s="151">
        <v>8283</v>
      </c>
      <c r="I189" s="151">
        <v>8253</v>
      </c>
      <c r="J189" s="151">
        <v>9032</v>
      </c>
      <c r="K189" s="151">
        <v>8817</v>
      </c>
      <c r="L189" s="151">
        <v>8640</v>
      </c>
      <c r="M189" s="154">
        <v>0.943789627702813</v>
      </c>
      <c r="N189" s="153">
        <v>185768</v>
      </c>
      <c r="O189" s="172">
        <v>0.9</v>
      </c>
      <c r="P189" s="154">
        <v>0.94532279314888</v>
      </c>
      <c r="Q189" s="154">
        <v>0.961574181564894</v>
      </c>
      <c r="R189" s="154">
        <v>0.976195748449956</v>
      </c>
      <c r="S189" s="173">
        <v>-0.0162513884160143</v>
      </c>
      <c r="T189" s="153">
        <v>196832</v>
      </c>
      <c r="U189" s="153">
        <v>185340</v>
      </c>
      <c r="V189" s="154">
        <v>0.941615184522842</v>
      </c>
      <c r="W189" s="154">
        <v>0.948397013614405</v>
      </c>
      <c r="X189" s="155">
        <v>0.958091478987694</v>
      </c>
      <c r="Y189" s="155">
        <v>0.95659875996457</v>
      </c>
      <c r="Z189" s="173">
        <v>-0.00969446537328955</v>
      </c>
      <c r="AA189" s="151">
        <v>59137</v>
      </c>
      <c r="AB189" s="151">
        <v>56557</v>
      </c>
      <c r="AC189" s="151">
        <v>53225</v>
      </c>
      <c r="AD189" s="151">
        <v>50518</v>
      </c>
      <c r="AE189" s="155">
        <v>0.956372490995485</v>
      </c>
      <c r="AF189" s="155">
        <v>0.949140441521841</v>
      </c>
      <c r="AG189" s="173">
        <v>0.00723204947364375</v>
      </c>
    </row>
    <row r="190" spans="1:33">
      <c r="A190" s="175" t="s">
        <v>99</v>
      </c>
      <c r="B190" s="195" t="s">
        <v>1788</v>
      </c>
      <c r="C190" s="195" t="s">
        <v>176</v>
      </c>
      <c r="D190" s="150">
        <v>12210</v>
      </c>
      <c r="E190" s="150">
        <v>11210</v>
      </c>
      <c r="F190" s="150">
        <v>11483</v>
      </c>
      <c r="G190" s="151">
        <v>11107</v>
      </c>
      <c r="H190" s="151">
        <v>10308</v>
      </c>
      <c r="I190" s="151">
        <v>10553</v>
      </c>
      <c r="J190" s="151">
        <v>12104</v>
      </c>
      <c r="K190" s="151">
        <v>11402</v>
      </c>
      <c r="L190" s="151">
        <v>11670</v>
      </c>
      <c r="M190" s="154">
        <v>0.946257103320385</v>
      </c>
      <c r="N190" s="153">
        <v>269424</v>
      </c>
      <c r="O190" s="172">
        <v>0.9</v>
      </c>
      <c r="P190" s="154">
        <v>0.918099918099918</v>
      </c>
      <c r="Q190" s="154">
        <v>0.928063383451877</v>
      </c>
      <c r="R190" s="154">
        <v>0.942002643754131</v>
      </c>
      <c r="S190" s="173">
        <v>-0.00996346535195913</v>
      </c>
      <c r="T190" s="153">
        <v>284726</v>
      </c>
      <c r="U190" s="153">
        <v>269111</v>
      </c>
      <c r="V190" s="154">
        <v>0.945157800833082</v>
      </c>
      <c r="W190" s="154">
        <v>0.94045864045864</v>
      </c>
      <c r="X190" s="155">
        <v>0.950121544971639</v>
      </c>
      <c r="Y190" s="155">
        <v>0.964144084600132</v>
      </c>
      <c r="Z190" s="173">
        <v>-0.009662904512999</v>
      </c>
      <c r="AA190" s="151">
        <v>79600</v>
      </c>
      <c r="AB190" s="151">
        <v>75834</v>
      </c>
      <c r="AC190" s="151">
        <v>74400</v>
      </c>
      <c r="AD190" s="151">
        <v>70913</v>
      </c>
      <c r="AE190" s="155">
        <v>0.952688442211055</v>
      </c>
      <c r="AF190" s="155">
        <v>0.953131720430108</v>
      </c>
      <c r="AG190" s="173">
        <v>-0.000443278219052212</v>
      </c>
    </row>
    <row r="191" spans="1:33">
      <c r="A191" s="175" t="s">
        <v>99</v>
      </c>
      <c r="B191" s="195" t="s">
        <v>1788</v>
      </c>
      <c r="C191" s="195" t="s">
        <v>177</v>
      </c>
      <c r="D191" s="150">
        <v>4890</v>
      </c>
      <c r="E191" s="150">
        <v>4251</v>
      </c>
      <c r="F191" s="150">
        <v>4157</v>
      </c>
      <c r="G191" s="151">
        <v>4580</v>
      </c>
      <c r="H191" s="151">
        <v>4171</v>
      </c>
      <c r="I191" s="151">
        <v>4124</v>
      </c>
      <c r="J191" s="151">
        <v>4885</v>
      </c>
      <c r="K191" s="151">
        <v>4435</v>
      </c>
      <c r="L191" s="151">
        <v>4367</v>
      </c>
      <c r="M191" s="154">
        <v>0.910265260560484</v>
      </c>
      <c r="N191" s="153">
        <v>123949</v>
      </c>
      <c r="O191" s="172">
        <v>0.9</v>
      </c>
      <c r="P191" s="154">
        <v>0.869325153374233</v>
      </c>
      <c r="Q191" s="154">
        <v>0.910698689956332</v>
      </c>
      <c r="R191" s="154">
        <v>0.907881269191402</v>
      </c>
      <c r="S191" s="173">
        <v>-0.0413735365820987</v>
      </c>
      <c r="T191" s="153">
        <v>136168</v>
      </c>
      <c r="U191" s="153">
        <v>121255</v>
      </c>
      <c r="V191" s="154">
        <v>0.890480876564244</v>
      </c>
      <c r="W191" s="154">
        <v>0.850102249488753</v>
      </c>
      <c r="X191" s="155">
        <v>0.900436681222707</v>
      </c>
      <c r="Y191" s="155">
        <v>0.89396110542477</v>
      </c>
      <c r="Z191" s="173">
        <v>-0.0503344317339548</v>
      </c>
      <c r="AA191" s="151">
        <v>32726</v>
      </c>
      <c r="AB191" s="151">
        <v>29241</v>
      </c>
      <c r="AC191" s="151">
        <v>32926</v>
      </c>
      <c r="AD191" s="151">
        <v>29605</v>
      </c>
      <c r="AE191" s="155">
        <v>0.893509747601296</v>
      </c>
      <c r="AF191" s="155">
        <v>0.899137459758246</v>
      </c>
      <c r="AG191" s="173">
        <v>-0.00562771215695013</v>
      </c>
    </row>
    <row r="192" spans="1:33">
      <c r="A192" s="175" t="s">
        <v>99</v>
      </c>
      <c r="B192" s="195" t="s">
        <v>1788</v>
      </c>
      <c r="C192" s="195" t="s">
        <v>178</v>
      </c>
      <c r="D192" s="150">
        <v>4813</v>
      </c>
      <c r="E192" s="150">
        <v>4437</v>
      </c>
      <c r="F192" s="150">
        <v>4435</v>
      </c>
      <c r="G192" s="151">
        <v>4423</v>
      </c>
      <c r="H192" s="151">
        <v>4156</v>
      </c>
      <c r="I192" s="151">
        <v>4180</v>
      </c>
      <c r="J192" s="151">
        <v>4302</v>
      </c>
      <c r="K192" s="151">
        <v>4027</v>
      </c>
      <c r="L192" s="151">
        <v>4062</v>
      </c>
      <c r="M192" s="154">
        <v>0.940322031347764</v>
      </c>
      <c r="N192" s="153">
        <v>118726</v>
      </c>
      <c r="O192" s="172">
        <v>0.9</v>
      </c>
      <c r="P192" s="154">
        <v>0.921878246415957</v>
      </c>
      <c r="Q192" s="154">
        <v>0.93963373276057</v>
      </c>
      <c r="R192" s="154">
        <v>0.936076243607624</v>
      </c>
      <c r="S192" s="173">
        <v>-0.0177554863446129</v>
      </c>
      <c r="T192" s="153">
        <v>126261</v>
      </c>
      <c r="U192" s="153">
        <v>118606</v>
      </c>
      <c r="V192" s="154">
        <v>0.939371619106454</v>
      </c>
      <c r="W192" s="154">
        <v>0.921462705173488</v>
      </c>
      <c r="X192" s="155">
        <v>0.945059914085462</v>
      </c>
      <c r="Y192" s="155">
        <v>0.944211994421199</v>
      </c>
      <c r="Z192" s="173">
        <v>-0.0235972089119738</v>
      </c>
      <c r="AA192" s="151">
        <v>30985</v>
      </c>
      <c r="AB192" s="151">
        <v>29015</v>
      </c>
      <c r="AC192" s="151">
        <v>30702</v>
      </c>
      <c r="AD192" s="151">
        <v>28913</v>
      </c>
      <c r="AE192" s="155">
        <v>0.936420848797805</v>
      </c>
      <c r="AF192" s="155">
        <v>0.941730180444271</v>
      </c>
      <c r="AG192" s="173">
        <v>-0.0053093316464653</v>
      </c>
    </row>
    <row r="193" spans="1:33">
      <c r="A193" s="175" t="s">
        <v>99</v>
      </c>
      <c r="B193" s="195" t="s">
        <v>1788</v>
      </c>
      <c r="C193" s="195" t="s">
        <v>179</v>
      </c>
      <c r="D193" s="150">
        <v>4674</v>
      </c>
      <c r="E193" s="150">
        <v>4499</v>
      </c>
      <c r="F193" s="150">
        <v>4096</v>
      </c>
      <c r="G193" s="151">
        <v>5129</v>
      </c>
      <c r="H193" s="151">
        <v>4940</v>
      </c>
      <c r="I193" s="151">
        <v>4534</v>
      </c>
      <c r="J193" s="151">
        <v>5152</v>
      </c>
      <c r="K193" s="151">
        <v>4963</v>
      </c>
      <c r="L193" s="151">
        <v>4594</v>
      </c>
      <c r="M193" s="154">
        <v>0.950318041020281</v>
      </c>
      <c r="N193" s="153">
        <v>149103</v>
      </c>
      <c r="O193" s="172">
        <v>0.9</v>
      </c>
      <c r="P193" s="154">
        <v>0.962558836114677</v>
      </c>
      <c r="Q193" s="154">
        <v>0.963150711639696</v>
      </c>
      <c r="R193" s="154">
        <v>0.963315217391304</v>
      </c>
      <c r="S193" s="173">
        <v>-0.000591875525018937</v>
      </c>
      <c r="T193" s="153">
        <v>156898</v>
      </c>
      <c r="U193" s="153">
        <v>139124</v>
      </c>
      <c r="V193" s="154">
        <v>0.886716210531683</v>
      </c>
      <c r="W193" s="154">
        <v>0.876337184424476</v>
      </c>
      <c r="X193" s="155">
        <v>0.883992981087931</v>
      </c>
      <c r="Y193" s="155">
        <v>0.891692546583851</v>
      </c>
      <c r="Z193" s="173">
        <v>-0.00765579666345551</v>
      </c>
      <c r="AA193" s="151">
        <v>35611</v>
      </c>
      <c r="AB193" s="151">
        <v>31488</v>
      </c>
      <c r="AC193" s="151">
        <v>37805</v>
      </c>
      <c r="AD193" s="151">
        <v>33495</v>
      </c>
      <c r="AE193" s="155">
        <v>0.884221167616748</v>
      </c>
      <c r="AF193" s="155">
        <v>0.885993916148658</v>
      </c>
      <c r="AG193" s="173">
        <v>-0.00177274853191001</v>
      </c>
    </row>
    <row r="194" spans="1:33">
      <c r="A194" s="175" t="s">
        <v>99</v>
      </c>
      <c r="B194" s="195" t="s">
        <v>1788</v>
      </c>
      <c r="C194" s="195" t="s">
        <v>180</v>
      </c>
      <c r="D194" s="150">
        <v>1</v>
      </c>
      <c r="E194" s="150">
        <v>1</v>
      </c>
      <c r="F194" s="150">
        <v>1</v>
      </c>
      <c r="G194" s="151">
        <v>1</v>
      </c>
      <c r="H194" s="151">
        <v>1</v>
      </c>
      <c r="I194" s="151">
        <v>1</v>
      </c>
      <c r="J194" s="151">
        <v>2</v>
      </c>
      <c r="K194" s="151">
        <v>2</v>
      </c>
      <c r="L194" s="151">
        <v>2</v>
      </c>
      <c r="M194" s="154">
        <v>0.951642920655928</v>
      </c>
      <c r="N194" s="153">
        <v>92041</v>
      </c>
      <c r="O194" s="172">
        <v>0.9</v>
      </c>
      <c r="P194" s="154">
        <v>1</v>
      </c>
      <c r="Q194" s="154">
        <v>1</v>
      </c>
      <c r="R194" s="154">
        <v>1</v>
      </c>
      <c r="S194" s="173">
        <v>0</v>
      </c>
      <c r="T194" s="153">
        <v>96718</v>
      </c>
      <c r="U194" s="153">
        <v>91411</v>
      </c>
      <c r="V194" s="154">
        <v>0.945129138319651</v>
      </c>
      <c r="W194" s="154">
        <v>1</v>
      </c>
      <c r="X194" s="155">
        <v>1</v>
      </c>
      <c r="Y194" s="155">
        <v>1</v>
      </c>
      <c r="Z194" s="173">
        <v>0</v>
      </c>
      <c r="AA194" s="151">
        <v>7</v>
      </c>
      <c r="AB194" s="151">
        <v>7</v>
      </c>
      <c r="AC194" s="151">
        <v>20580</v>
      </c>
      <c r="AD194" s="151">
        <v>19613</v>
      </c>
      <c r="AE194" s="155">
        <v>1</v>
      </c>
      <c r="AF194" s="155">
        <v>0.953012633624879</v>
      </c>
      <c r="AG194" s="173">
        <v>0.0469873663751215</v>
      </c>
    </row>
    <row r="195" spans="1:33">
      <c r="A195" s="175" t="s">
        <v>99</v>
      </c>
      <c r="B195" s="195" t="s">
        <v>1788</v>
      </c>
      <c r="C195" s="195" t="s">
        <v>181</v>
      </c>
      <c r="D195" s="150">
        <v>4</v>
      </c>
      <c r="E195" s="150">
        <v>0</v>
      </c>
      <c r="F195" s="150">
        <v>0</v>
      </c>
      <c r="G195" s="151">
        <v>0</v>
      </c>
      <c r="H195" s="151">
        <v>0</v>
      </c>
      <c r="I195" s="151">
        <v>0</v>
      </c>
      <c r="J195" s="151">
        <v>0</v>
      </c>
      <c r="K195" s="151">
        <v>0</v>
      </c>
      <c r="L195" s="151">
        <v>0</v>
      </c>
      <c r="M195" s="154">
        <v>0.25</v>
      </c>
      <c r="N195" s="153">
        <v>3</v>
      </c>
      <c r="O195" s="172">
        <v>0.9</v>
      </c>
      <c r="P195" s="154">
        <v>0</v>
      </c>
      <c r="Q195" s="154">
        <v>0</v>
      </c>
      <c r="R195" s="154">
        <v>0</v>
      </c>
      <c r="S195" s="173">
        <v>0</v>
      </c>
      <c r="T195" s="153">
        <v>12</v>
      </c>
      <c r="U195" s="153">
        <v>4</v>
      </c>
      <c r="V195" s="154">
        <v>0.333333333333333</v>
      </c>
      <c r="W195" s="154">
        <v>0</v>
      </c>
      <c r="X195" s="155">
        <v>0</v>
      </c>
      <c r="Y195" s="155">
        <v>0</v>
      </c>
      <c r="Z195" s="173">
        <v>0</v>
      </c>
      <c r="AA195" s="151">
        <v>5</v>
      </c>
      <c r="AB195" s="151">
        <v>0</v>
      </c>
      <c r="AC195" s="151">
        <v>3</v>
      </c>
      <c r="AD195" s="151">
        <v>2</v>
      </c>
      <c r="AE195" s="155">
        <v>0</v>
      </c>
      <c r="AF195" s="155">
        <v>0.666666666666667</v>
      </c>
      <c r="AG195" s="173">
        <v>-0.666666666666667</v>
      </c>
    </row>
    <row r="196" spans="1:33">
      <c r="A196" s="175" t="s">
        <v>99</v>
      </c>
      <c r="B196" s="195" t="s">
        <v>1788</v>
      </c>
      <c r="C196" s="195" t="s">
        <v>182</v>
      </c>
      <c r="D196" s="150">
        <v>2222</v>
      </c>
      <c r="E196" s="150">
        <v>2125</v>
      </c>
      <c r="F196" s="150">
        <v>2103</v>
      </c>
      <c r="G196" s="151">
        <v>2101</v>
      </c>
      <c r="H196" s="151">
        <v>1990</v>
      </c>
      <c r="I196" s="151">
        <v>1981</v>
      </c>
      <c r="J196" s="151">
        <v>2204</v>
      </c>
      <c r="K196" s="151">
        <v>2108</v>
      </c>
      <c r="L196" s="151">
        <v>2088</v>
      </c>
      <c r="M196" s="154">
        <v>0.949780099391899</v>
      </c>
      <c r="N196" s="153">
        <v>59820</v>
      </c>
      <c r="O196" s="172">
        <v>0.9</v>
      </c>
      <c r="P196" s="154">
        <v>0.956345634563456</v>
      </c>
      <c r="Q196" s="154">
        <v>0.947168015230842</v>
      </c>
      <c r="R196" s="154">
        <v>0.956442831215971</v>
      </c>
      <c r="S196" s="173">
        <v>0.00917761933261385</v>
      </c>
      <c r="T196" s="153">
        <v>62983</v>
      </c>
      <c r="U196" s="153">
        <v>59377</v>
      </c>
      <c r="V196" s="154">
        <v>0.942746455392725</v>
      </c>
      <c r="W196" s="154">
        <v>0.946444644464446</v>
      </c>
      <c r="X196" s="155">
        <v>0.9428843407901</v>
      </c>
      <c r="Y196" s="155">
        <v>0.947368421052632</v>
      </c>
      <c r="Z196" s="173">
        <v>0.00356030367434645</v>
      </c>
      <c r="AA196" s="151">
        <v>14788</v>
      </c>
      <c r="AB196" s="151">
        <v>14025</v>
      </c>
      <c r="AC196" s="151">
        <v>15164</v>
      </c>
      <c r="AD196" s="151">
        <v>14328</v>
      </c>
      <c r="AE196" s="155">
        <v>0.948404111441709</v>
      </c>
      <c r="AF196" s="155">
        <v>0.944869427591664</v>
      </c>
      <c r="AG196" s="173">
        <v>0.00353468385004496</v>
      </c>
    </row>
    <row r="197" spans="1:33">
      <c r="A197" s="175" t="s">
        <v>99</v>
      </c>
      <c r="B197" s="195" t="s">
        <v>1788</v>
      </c>
      <c r="C197" s="195" t="s">
        <v>183</v>
      </c>
      <c r="D197" s="150">
        <v>5</v>
      </c>
      <c r="E197" s="150">
        <v>1</v>
      </c>
      <c r="F197" s="150">
        <v>1</v>
      </c>
      <c r="G197" s="151">
        <v>5</v>
      </c>
      <c r="H197" s="151">
        <v>1</v>
      </c>
      <c r="I197" s="151">
        <v>0</v>
      </c>
      <c r="J197" s="151">
        <v>3</v>
      </c>
      <c r="K197" s="151">
        <v>0</v>
      </c>
      <c r="L197" s="151">
        <v>0</v>
      </c>
      <c r="M197" s="154">
        <v>0.275</v>
      </c>
      <c r="N197" s="153">
        <v>11</v>
      </c>
      <c r="O197" s="172">
        <v>0.9</v>
      </c>
      <c r="P197" s="154">
        <v>0.2</v>
      </c>
      <c r="Q197" s="154">
        <v>0.2</v>
      </c>
      <c r="R197" s="154">
        <v>0</v>
      </c>
      <c r="S197" s="173">
        <v>0</v>
      </c>
      <c r="T197" s="153">
        <v>40</v>
      </c>
      <c r="U197" s="153">
        <v>13</v>
      </c>
      <c r="V197" s="154">
        <v>0.325</v>
      </c>
      <c r="W197" s="154">
        <v>0.2</v>
      </c>
      <c r="X197" s="155">
        <v>0</v>
      </c>
      <c r="Y197" s="155">
        <v>0</v>
      </c>
      <c r="Z197" s="173">
        <v>0.2</v>
      </c>
      <c r="AA197" s="151">
        <v>16</v>
      </c>
      <c r="AB197" s="151">
        <v>2</v>
      </c>
      <c r="AC197" s="151">
        <v>10</v>
      </c>
      <c r="AD197" s="151">
        <v>6</v>
      </c>
      <c r="AE197" s="155">
        <v>0.125</v>
      </c>
      <c r="AF197" s="155">
        <v>0.6</v>
      </c>
      <c r="AG197" s="173">
        <v>-0.475</v>
      </c>
    </row>
    <row r="198" spans="1:33">
      <c r="A198" s="175" t="s">
        <v>99</v>
      </c>
      <c r="B198" s="195" t="s">
        <v>1788</v>
      </c>
      <c r="C198" s="195" t="s">
        <v>184</v>
      </c>
      <c r="D198" s="150">
        <v>3120</v>
      </c>
      <c r="E198" s="150">
        <v>3045</v>
      </c>
      <c r="F198" s="150">
        <v>2859</v>
      </c>
      <c r="G198" s="151">
        <v>3376</v>
      </c>
      <c r="H198" s="151">
        <v>3246</v>
      </c>
      <c r="I198" s="151">
        <v>3045</v>
      </c>
      <c r="J198" s="151">
        <v>3312</v>
      </c>
      <c r="K198" s="151">
        <v>3229</v>
      </c>
      <c r="L198" s="151">
        <v>3071</v>
      </c>
      <c r="M198" s="154">
        <v>0.965061150852755</v>
      </c>
      <c r="N198" s="153">
        <v>92007</v>
      </c>
      <c r="O198" s="172">
        <v>0.9</v>
      </c>
      <c r="P198" s="154">
        <v>0.975961538461538</v>
      </c>
      <c r="Q198" s="154">
        <v>0.961492890995261</v>
      </c>
      <c r="R198" s="154">
        <v>0.97493961352657</v>
      </c>
      <c r="S198" s="173">
        <v>0.0144686474662777</v>
      </c>
      <c r="T198" s="153">
        <v>95338</v>
      </c>
      <c r="U198" s="153">
        <v>85573</v>
      </c>
      <c r="V198" s="154">
        <v>0.897574943883866</v>
      </c>
      <c r="W198" s="154">
        <v>0.916346153846154</v>
      </c>
      <c r="X198" s="155">
        <v>0.901954976303318</v>
      </c>
      <c r="Y198" s="155">
        <v>0.927234299516908</v>
      </c>
      <c r="Z198" s="173">
        <v>0.0143911775428363</v>
      </c>
      <c r="AA198" s="151">
        <v>22712</v>
      </c>
      <c r="AB198" s="151">
        <v>20777</v>
      </c>
      <c r="AC198" s="151">
        <v>23616</v>
      </c>
      <c r="AD198" s="151">
        <v>21339</v>
      </c>
      <c r="AE198" s="155">
        <v>0.914802747446284</v>
      </c>
      <c r="AF198" s="155">
        <v>0.903582317073171</v>
      </c>
      <c r="AG198" s="173">
        <v>0.0112204303731132</v>
      </c>
    </row>
    <row r="199" spans="1:33">
      <c r="A199" s="175" t="s">
        <v>99</v>
      </c>
      <c r="B199" s="195" t="s">
        <v>1788</v>
      </c>
      <c r="C199" s="195" t="s">
        <v>185</v>
      </c>
      <c r="D199" s="150">
        <v>3837</v>
      </c>
      <c r="E199" s="150">
        <v>3514</v>
      </c>
      <c r="F199" s="150">
        <v>3449</v>
      </c>
      <c r="G199" s="151">
        <v>3601</v>
      </c>
      <c r="H199" s="151">
        <v>3446</v>
      </c>
      <c r="I199" s="151">
        <v>3288</v>
      </c>
      <c r="J199" s="151">
        <v>3841</v>
      </c>
      <c r="K199" s="151">
        <v>3691</v>
      </c>
      <c r="L199" s="151">
        <v>3605</v>
      </c>
      <c r="M199" s="154">
        <v>0.939047543313818</v>
      </c>
      <c r="N199" s="153">
        <v>94471</v>
      </c>
      <c r="O199" s="172">
        <v>0.9</v>
      </c>
      <c r="P199" s="154">
        <v>0.91581965076883</v>
      </c>
      <c r="Q199" s="154">
        <v>0.956956400999722</v>
      </c>
      <c r="R199" s="154">
        <v>0.960947669877636</v>
      </c>
      <c r="S199" s="173">
        <v>-0.0411367502308926</v>
      </c>
      <c r="T199" s="153">
        <v>100603</v>
      </c>
      <c r="U199" s="153">
        <v>92218</v>
      </c>
      <c r="V199" s="154">
        <v>0.916652584912975</v>
      </c>
      <c r="W199" s="154">
        <v>0.898879332812093</v>
      </c>
      <c r="X199" s="155">
        <v>0.91307970008331</v>
      </c>
      <c r="Y199" s="155">
        <v>0.938557667274147</v>
      </c>
      <c r="Z199" s="173">
        <v>-0.0142003672712174</v>
      </c>
      <c r="AA199" s="151">
        <v>24947</v>
      </c>
      <c r="AB199" s="151">
        <v>23107</v>
      </c>
      <c r="AC199" s="151">
        <v>24910</v>
      </c>
      <c r="AD199" s="151">
        <v>23218</v>
      </c>
      <c r="AE199" s="155">
        <v>0.9262436365094</v>
      </c>
      <c r="AF199" s="155">
        <v>0.932075471698113</v>
      </c>
      <c r="AG199" s="173">
        <v>-0.00583183518871333</v>
      </c>
    </row>
    <row r="200" spans="1:33">
      <c r="A200" s="175" t="s">
        <v>99</v>
      </c>
      <c r="B200" s="195" t="s">
        <v>1788</v>
      </c>
      <c r="C200" s="195" t="s">
        <v>186</v>
      </c>
      <c r="D200" s="150">
        <v>3591</v>
      </c>
      <c r="E200" s="150">
        <v>3508</v>
      </c>
      <c r="F200" s="150">
        <v>3360</v>
      </c>
      <c r="G200" s="151">
        <v>3141</v>
      </c>
      <c r="H200" s="151">
        <v>3086</v>
      </c>
      <c r="I200" s="151">
        <v>3037</v>
      </c>
      <c r="J200" s="151">
        <v>3446</v>
      </c>
      <c r="K200" s="151">
        <v>3397</v>
      </c>
      <c r="L200" s="151">
        <v>3362</v>
      </c>
      <c r="M200" s="154">
        <v>0.981832109046628</v>
      </c>
      <c r="N200" s="153">
        <v>99978</v>
      </c>
      <c r="O200" s="172">
        <v>0.9</v>
      </c>
      <c r="P200" s="154">
        <v>0.976886661097187</v>
      </c>
      <c r="Q200" s="154">
        <v>0.982489652976759</v>
      </c>
      <c r="R200" s="154">
        <v>0.985780615206036</v>
      </c>
      <c r="S200" s="173">
        <v>-0.00560299187957158</v>
      </c>
      <c r="T200" s="153">
        <v>101828</v>
      </c>
      <c r="U200" s="153">
        <v>97377</v>
      </c>
      <c r="V200" s="154">
        <v>0.956289036414346</v>
      </c>
      <c r="W200" s="154">
        <v>0.935672514619883</v>
      </c>
      <c r="X200" s="155">
        <v>0.966889525628781</v>
      </c>
      <c r="Y200" s="155">
        <v>0.975623911781776</v>
      </c>
      <c r="Z200" s="173">
        <v>-0.0312170110088976</v>
      </c>
      <c r="AA200" s="151">
        <v>23079</v>
      </c>
      <c r="AB200" s="151">
        <v>22266</v>
      </c>
      <c r="AC200" s="151">
        <v>23884</v>
      </c>
      <c r="AD200" s="151">
        <v>23049</v>
      </c>
      <c r="AE200" s="155">
        <v>0.964773170414663</v>
      </c>
      <c r="AF200" s="155">
        <v>0.965039356891643</v>
      </c>
      <c r="AG200" s="173">
        <v>-0.000266186476980179</v>
      </c>
    </row>
    <row r="201" spans="1:33">
      <c r="A201" s="175" t="s">
        <v>99</v>
      </c>
      <c r="B201" s="195" t="s">
        <v>1788</v>
      </c>
      <c r="C201" s="195" t="s">
        <v>187</v>
      </c>
      <c r="D201" s="150">
        <v>8346</v>
      </c>
      <c r="E201" s="150">
        <v>8114</v>
      </c>
      <c r="F201" s="150">
        <v>7948</v>
      </c>
      <c r="G201" s="151">
        <v>7581</v>
      </c>
      <c r="H201" s="151">
        <v>7417</v>
      </c>
      <c r="I201" s="151">
        <v>7308</v>
      </c>
      <c r="J201" s="151">
        <v>8199</v>
      </c>
      <c r="K201" s="151">
        <v>8052</v>
      </c>
      <c r="L201" s="151">
        <v>7919</v>
      </c>
      <c r="M201" s="154">
        <v>0.972749445357535</v>
      </c>
      <c r="N201" s="153">
        <v>203006</v>
      </c>
      <c r="O201" s="172">
        <v>0.9</v>
      </c>
      <c r="P201" s="154">
        <v>0.972202252576084</v>
      </c>
      <c r="Q201" s="154">
        <v>0.978366970056721</v>
      </c>
      <c r="R201" s="154">
        <v>0.982070984266374</v>
      </c>
      <c r="S201" s="173">
        <v>-0.00616471748063641</v>
      </c>
      <c r="T201" s="153">
        <v>208693</v>
      </c>
      <c r="U201" s="153">
        <v>199548</v>
      </c>
      <c r="V201" s="154">
        <v>0.956179651449737</v>
      </c>
      <c r="W201" s="154">
        <v>0.952312485022765</v>
      </c>
      <c r="X201" s="155">
        <v>0.96398891966759</v>
      </c>
      <c r="Y201" s="155">
        <v>0.965849493840712</v>
      </c>
      <c r="Z201" s="173">
        <v>-0.0116764346448246</v>
      </c>
      <c r="AA201" s="151">
        <v>54358</v>
      </c>
      <c r="AB201" s="151">
        <v>52458</v>
      </c>
      <c r="AC201" s="151">
        <v>52431</v>
      </c>
      <c r="AD201" s="151">
        <v>50734</v>
      </c>
      <c r="AE201" s="155">
        <v>0.965046543287097</v>
      </c>
      <c r="AF201" s="155">
        <v>0.96763365184719</v>
      </c>
      <c r="AG201" s="173">
        <v>-0.00258710856009303</v>
      </c>
    </row>
    <row r="202" spans="1:33">
      <c r="A202" s="175" t="s">
        <v>99</v>
      </c>
      <c r="B202" s="195" t="s">
        <v>1788</v>
      </c>
      <c r="C202" s="195" t="s">
        <v>188</v>
      </c>
      <c r="D202" s="150">
        <v>2</v>
      </c>
      <c r="E202" s="150">
        <v>1</v>
      </c>
      <c r="F202" s="150">
        <v>0</v>
      </c>
      <c r="G202" s="151">
        <v>1</v>
      </c>
      <c r="H202" s="151">
        <v>1</v>
      </c>
      <c r="I202" s="151">
        <v>0</v>
      </c>
      <c r="J202" s="151">
        <v>0</v>
      </c>
      <c r="K202" s="151">
        <v>0</v>
      </c>
      <c r="L202" s="151">
        <v>0</v>
      </c>
      <c r="M202" s="154">
        <v>0.636363636363636</v>
      </c>
      <c r="N202" s="153">
        <v>7</v>
      </c>
      <c r="O202" s="172">
        <v>0.9</v>
      </c>
      <c r="P202" s="154">
        <v>0.5</v>
      </c>
      <c r="Q202" s="154">
        <v>1</v>
      </c>
      <c r="R202" s="154">
        <v>0</v>
      </c>
      <c r="S202" s="173">
        <v>-0.5</v>
      </c>
      <c r="T202" s="153">
        <v>11</v>
      </c>
      <c r="U202" s="153">
        <v>5</v>
      </c>
      <c r="V202" s="154">
        <v>0.454545454545455</v>
      </c>
      <c r="W202" s="154">
        <v>0</v>
      </c>
      <c r="X202" s="155">
        <v>0</v>
      </c>
      <c r="Y202" s="155">
        <v>0</v>
      </c>
      <c r="Z202" s="173">
        <v>0</v>
      </c>
      <c r="AA202" s="151">
        <v>4</v>
      </c>
      <c r="AB202" s="151">
        <v>1</v>
      </c>
      <c r="AC202" s="151">
        <v>0</v>
      </c>
      <c r="AD202" s="151">
        <v>0</v>
      </c>
      <c r="AE202" s="155">
        <v>0.25</v>
      </c>
      <c r="AF202" s="155">
        <v>0</v>
      </c>
      <c r="AG202" s="173">
        <v>0.25</v>
      </c>
    </row>
    <row r="203" spans="1:33">
      <c r="A203" s="175" t="s">
        <v>99</v>
      </c>
      <c r="B203" s="195" t="s">
        <v>1788</v>
      </c>
      <c r="C203" s="195" t="s">
        <v>189</v>
      </c>
      <c r="D203" s="150">
        <v>3884</v>
      </c>
      <c r="E203" s="150">
        <v>3824</v>
      </c>
      <c r="F203" s="150">
        <v>3646</v>
      </c>
      <c r="G203" s="151">
        <v>3711</v>
      </c>
      <c r="H203" s="151">
        <v>3667</v>
      </c>
      <c r="I203" s="151">
        <v>3552</v>
      </c>
      <c r="J203" s="151">
        <v>3819</v>
      </c>
      <c r="K203" s="151">
        <v>3761</v>
      </c>
      <c r="L203" s="151">
        <v>3642</v>
      </c>
      <c r="M203" s="154">
        <v>0.977698931008063</v>
      </c>
      <c r="N203" s="153">
        <v>107191</v>
      </c>
      <c r="O203" s="172">
        <v>0.9</v>
      </c>
      <c r="P203" s="154">
        <v>0.984552008238929</v>
      </c>
      <c r="Q203" s="154">
        <v>0.988143357585556</v>
      </c>
      <c r="R203" s="154">
        <v>0.984812778214192</v>
      </c>
      <c r="S203" s="173">
        <v>-0.00359134934662753</v>
      </c>
      <c r="T203" s="153">
        <v>109636</v>
      </c>
      <c r="U203" s="153">
        <v>103900</v>
      </c>
      <c r="V203" s="154">
        <v>0.947681418512168</v>
      </c>
      <c r="W203" s="154">
        <v>0.938722966014418</v>
      </c>
      <c r="X203" s="155">
        <v>0.957154405820534</v>
      </c>
      <c r="Y203" s="155">
        <v>0.953652788688138</v>
      </c>
      <c r="Z203" s="173">
        <v>-0.0184314398061154</v>
      </c>
      <c r="AA203" s="151">
        <v>25913</v>
      </c>
      <c r="AB203" s="151">
        <v>24637</v>
      </c>
      <c r="AC203" s="151">
        <v>26814</v>
      </c>
      <c r="AD203" s="151">
        <v>25380</v>
      </c>
      <c r="AE203" s="155">
        <v>0.950758306641454</v>
      </c>
      <c r="AF203" s="155">
        <v>0.946520474379056</v>
      </c>
      <c r="AG203" s="173">
        <v>0.00423783226239838</v>
      </c>
    </row>
    <row r="204" spans="1:33">
      <c r="A204" s="175" t="s">
        <v>99</v>
      </c>
      <c r="B204" s="195" t="s">
        <v>1788</v>
      </c>
      <c r="C204" s="195" t="s">
        <v>190</v>
      </c>
      <c r="D204" s="150">
        <v>3181</v>
      </c>
      <c r="E204" s="150">
        <v>2985</v>
      </c>
      <c r="F204" s="150">
        <v>2861</v>
      </c>
      <c r="G204" s="151">
        <v>3075</v>
      </c>
      <c r="H204" s="151">
        <v>2915</v>
      </c>
      <c r="I204" s="151">
        <v>2813</v>
      </c>
      <c r="J204" s="151">
        <v>3115</v>
      </c>
      <c r="K204" s="151">
        <v>2995</v>
      </c>
      <c r="L204" s="151">
        <v>2864</v>
      </c>
      <c r="M204" s="154">
        <v>0.943105531686359</v>
      </c>
      <c r="N204" s="153">
        <v>84291</v>
      </c>
      <c r="O204" s="172">
        <v>0.9</v>
      </c>
      <c r="P204" s="154">
        <v>0.938384155925809</v>
      </c>
      <c r="Q204" s="154">
        <v>0.947967479674797</v>
      </c>
      <c r="R204" s="154">
        <v>0.961476725521669</v>
      </c>
      <c r="S204" s="173">
        <v>-0.00958332374898729</v>
      </c>
      <c r="T204" s="153">
        <v>89376</v>
      </c>
      <c r="U204" s="153">
        <v>82096</v>
      </c>
      <c r="V204" s="154">
        <v>0.918546365914787</v>
      </c>
      <c r="W204" s="154">
        <v>0.899402703552342</v>
      </c>
      <c r="X204" s="155">
        <v>0.91479674796748</v>
      </c>
      <c r="Y204" s="155">
        <v>0.919422150882825</v>
      </c>
      <c r="Z204" s="173">
        <v>-0.0153940444151377</v>
      </c>
      <c r="AA204" s="151">
        <v>20989</v>
      </c>
      <c r="AB204" s="151">
        <v>19196</v>
      </c>
      <c r="AC204" s="151">
        <v>21401</v>
      </c>
      <c r="AD204" s="151">
        <v>19656</v>
      </c>
      <c r="AE204" s="155">
        <v>0.914574300824241</v>
      </c>
      <c r="AF204" s="155">
        <v>0.918461754123639</v>
      </c>
      <c r="AG204" s="173">
        <v>-0.00388745329939777</v>
      </c>
    </row>
    <row r="205" spans="1:33">
      <c r="A205" s="175" t="s">
        <v>99</v>
      </c>
      <c r="B205" s="195" t="s">
        <v>1789</v>
      </c>
      <c r="C205" s="195" t="s">
        <v>191</v>
      </c>
      <c r="D205" s="150">
        <v>5187</v>
      </c>
      <c r="E205" s="150">
        <v>4676</v>
      </c>
      <c r="F205" s="150">
        <v>4520</v>
      </c>
      <c r="G205" s="151">
        <v>4826</v>
      </c>
      <c r="H205" s="151">
        <v>4603</v>
      </c>
      <c r="I205" s="151">
        <v>4381</v>
      </c>
      <c r="J205" s="151">
        <v>4757</v>
      </c>
      <c r="K205" s="151">
        <v>4518</v>
      </c>
      <c r="L205" s="151">
        <v>4233</v>
      </c>
      <c r="M205" s="154">
        <v>0.943100801363202</v>
      </c>
      <c r="N205" s="153">
        <v>117334</v>
      </c>
      <c r="O205" s="172">
        <v>0.9</v>
      </c>
      <c r="P205" s="154">
        <v>0.901484480431849</v>
      </c>
      <c r="Q205" s="154">
        <v>0.953791960215499</v>
      </c>
      <c r="R205" s="154">
        <v>0.949758250998529</v>
      </c>
      <c r="S205" s="173">
        <v>-0.0523074797836506</v>
      </c>
      <c r="T205" s="153">
        <v>124413</v>
      </c>
      <c r="U205" s="153">
        <v>111593</v>
      </c>
      <c r="V205" s="154">
        <v>0.89695610587318</v>
      </c>
      <c r="W205" s="154">
        <v>0.871409292461924</v>
      </c>
      <c r="X205" s="155">
        <v>0.907791131371736</v>
      </c>
      <c r="Y205" s="155">
        <v>0.889846541938196</v>
      </c>
      <c r="Z205" s="173">
        <v>-0.0363818389098124</v>
      </c>
      <c r="AA205" s="151">
        <v>31574</v>
      </c>
      <c r="AB205" s="151">
        <v>28143</v>
      </c>
      <c r="AC205" s="151">
        <v>29469</v>
      </c>
      <c r="AD205" s="151">
        <v>26598</v>
      </c>
      <c r="AE205" s="155">
        <v>0.891334642427314</v>
      </c>
      <c r="AF205" s="155">
        <v>0.902575587905935</v>
      </c>
      <c r="AG205" s="173">
        <v>-0.0112409454786214</v>
      </c>
    </row>
    <row r="206" spans="1:33">
      <c r="A206" s="175" t="s">
        <v>99</v>
      </c>
      <c r="B206" s="195" t="s">
        <v>1789</v>
      </c>
      <c r="C206" s="195" t="s">
        <v>192</v>
      </c>
      <c r="D206" s="150">
        <v>5921</v>
      </c>
      <c r="E206" s="150">
        <v>5655</v>
      </c>
      <c r="F206" s="150">
        <v>5318</v>
      </c>
      <c r="G206" s="151">
        <v>5150</v>
      </c>
      <c r="H206" s="151">
        <v>5003</v>
      </c>
      <c r="I206" s="151">
        <v>4817</v>
      </c>
      <c r="J206" s="151">
        <v>5485</v>
      </c>
      <c r="K206" s="151">
        <v>5251</v>
      </c>
      <c r="L206" s="151">
        <v>5041</v>
      </c>
      <c r="M206" s="154">
        <v>0.95327674166936</v>
      </c>
      <c r="N206" s="153">
        <v>135657</v>
      </c>
      <c r="O206" s="172">
        <v>0.9</v>
      </c>
      <c r="P206" s="154">
        <v>0.955075156223611</v>
      </c>
      <c r="Q206" s="154">
        <v>0.971456310679612</v>
      </c>
      <c r="R206" s="154">
        <v>0.957338195077484</v>
      </c>
      <c r="S206" s="173">
        <v>-0.0163811544560009</v>
      </c>
      <c r="T206" s="153">
        <v>142306</v>
      </c>
      <c r="U206" s="153">
        <v>129334</v>
      </c>
      <c r="V206" s="154">
        <v>0.90884432139193</v>
      </c>
      <c r="W206" s="154">
        <v>0.898159094747509</v>
      </c>
      <c r="X206" s="155">
        <v>0.935339805825243</v>
      </c>
      <c r="Y206" s="155">
        <v>0.919051959890611</v>
      </c>
      <c r="Z206" s="173">
        <v>-0.0371807110777338</v>
      </c>
      <c r="AA206" s="151">
        <v>35783</v>
      </c>
      <c r="AB206" s="151">
        <v>32765</v>
      </c>
      <c r="AC206" s="151">
        <v>33892</v>
      </c>
      <c r="AD206" s="151">
        <v>31026</v>
      </c>
      <c r="AE206" s="155">
        <v>0.915658273481821</v>
      </c>
      <c r="AF206" s="155">
        <v>0.915437271332468</v>
      </c>
      <c r="AG206" s="173">
        <v>0.000221002149353056</v>
      </c>
    </row>
    <row r="207" spans="1:33">
      <c r="A207" s="175" t="s">
        <v>99</v>
      </c>
      <c r="B207" s="195" t="s">
        <v>1789</v>
      </c>
      <c r="C207" s="195" t="s">
        <v>193</v>
      </c>
      <c r="D207" s="150">
        <v>6565</v>
      </c>
      <c r="E207" s="150">
        <v>5987</v>
      </c>
      <c r="F207" s="150">
        <v>5615</v>
      </c>
      <c r="G207" s="151">
        <v>5934</v>
      </c>
      <c r="H207" s="151">
        <v>5695</v>
      </c>
      <c r="I207" s="151">
        <v>5488</v>
      </c>
      <c r="J207" s="151">
        <v>6114</v>
      </c>
      <c r="K207" s="151">
        <v>5808</v>
      </c>
      <c r="L207" s="151">
        <v>5677</v>
      </c>
      <c r="M207" s="154">
        <v>0.937597679374852</v>
      </c>
      <c r="N207" s="153">
        <v>158379</v>
      </c>
      <c r="O207" s="172">
        <v>0.9</v>
      </c>
      <c r="P207" s="154">
        <v>0.911957349581112</v>
      </c>
      <c r="Q207" s="154">
        <v>0.959723626558814</v>
      </c>
      <c r="R207" s="154">
        <v>0.949950932286555</v>
      </c>
      <c r="S207" s="173">
        <v>-0.0477662769777016</v>
      </c>
      <c r="T207" s="153">
        <v>168920</v>
      </c>
      <c r="U207" s="153">
        <v>152130</v>
      </c>
      <c r="V207" s="154">
        <v>0.900603836135449</v>
      </c>
      <c r="W207" s="154">
        <v>0.855293221629855</v>
      </c>
      <c r="X207" s="155">
        <v>0.924839905628581</v>
      </c>
      <c r="Y207" s="155">
        <v>0.928524697415767</v>
      </c>
      <c r="Z207" s="173">
        <v>-0.0695466839987258</v>
      </c>
      <c r="AA207" s="151">
        <v>40948</v>
      </c>
      <c r="AB207" s="151">
        <v>37487</v>
      </c>
      <c r="AC207" s="151">
        <v>38679</v>
      </c>
      <c r="AD207" s="151">
        <v>34923</v>
      </c>
      <c r="AE207" s="155">
        <v>0.915478167431865</v>
      </c>
      <c r="AF207" s="155">
        <v>0.902893042736369</v>
      </c>
      <c r="AG207" s="173">
        <v>0.0125851246954962</v>
      </c>
    </row>
    <row r="208" spans="1:33">
      <c r="A208" s="175" t="s">
        <v>99</v>
      </c>
      <c r="B208" s="195" t="s">
        <v>1789</v>
      </c>
      <c r="C208" s="195" t="s">
        <v>194</v>
      </c>
      <c r="D208" s="150">
        <v>3672</v>
      </c>
      <c r="E208" s="150">
        <v>3488</v>
      </c>
      <c r="F208" s="150">
        <v>3311</v>
      </c>
      <c r="G208" s="151">
        <v>3088</v>
      </c>
      <c r="H208" s="151">
        <v>2918</v>
      </c>
      <c r="I208" s="151">
        <v>2879</v>
      </c>
      <c r="J208" s="151">
        <v>3417</v>
      </c>
      <c r="K208" s="151">
        <v>3247</v>
      </c>
      <c r="L208" s="151">
        <v>3109</v>
      </c>
      <c r="M208" s="154">
        <v>0.952991935666042</v>
      </c>
      <c r="N208" s="153">
        <v>84376</v>
      </c>
      <c r="O208" s="172">
        <v>0.9</v>
      </c>
      <c r="P208" s="154">
        <v>0.949891067538126</v>
      </c>
      <c r="Q208" s="154">
        <v>0.944948186528497</v>
      </c>
      <c r="R208" s="154">
        <v>0.950248756218905</v>
      </c>
      <c r="S208" s="173">
        <v>0.00494288100962892</v>
      </c>
      <c r="T208" s="153">
        <v>88538</v>
      </c>
      <c r="U208" s="153">
        <v>81529</v>
      </c>
      <c r="V208" s="154">
        <v>0.920836251101222</v>
      </c>
      <c r="W208" s="154">
        <v>0.901688453159041</v>
      </c>
      <c r="X208" s="155">
        <v>0.932318652849741</v>
      </c>
      <c r="Y208" s="155">
        <v>0.909862452443664</v>
      </c>
      <c r="Z208" s="173">
        <v>-0.0306301996906995</v>
      </c>
      <c r="AA208" s="151">
        <v>22184</v>
      </c>
      <c r="AB208" s="151">
        <v>20356</v>
      </c>
      <c r="AC208" s="151">
        <v>20828</v>
      </c>
      <c r="AD208" s="151">
        <v>19130</v>
      </c>
      <c r="AE208" s="155">
        <v>0.917598269022719</v>
      </c>
      <c r="AF208" s="155">
        <v>0.918475129633186</v>
      </c>
      <c r="AG208" s="173">
        <v>-0.00087686061046699</v>
      </c>
    </row>
    <row r="209" spans="1:33">
      <c r="A209" s="175" t="s">
        <v>99</v>
      </c>
      <c r="B209" s="195" t="s">
        <v>1789</v>
      </c>
      <c r="C209" s="195" t="s">
        <v>195</v>
      </c>
      <c r="D209" s="150">
        <v>4460</v>
      </c>
      <c r="E209" s="150">
        <v>4302</v>
      </c>
      <c r="F209" s="150">
        <v>3858</v>
      </c>
      <c r="G209" s="151">
        <v>4016</v>
      </c>
      <c r="H209" s="151">
        <v>3946</v>
      </c>
      <c r="I209" s="151">
        <v>3582</v>
      </c>
      <c r="J209" s="151">
        <v>4437</v>
      </c>
      <c r="K209" s="151">
        <v>4375</v>
      </c>
      <c r="L209" s="151">
        <v>4044</v>
      </c>
      <c r="M209" s="154">
        <v>0.97528509014725</v>
      </c>
      <c r="N209" s="153">
        <v>114517</v>
      </c>
      <c r="O209" s="172">
        <v>0.9</v>
      </c>
      <c r="P209" s="154">
        <v>0.96457399103139</v>
      </c>
      <c r="Q209" s="154">
        <v>0.982569721115538</v>
      </c>
      <c r="R209" s="154">
        <v>0.986026594545864</v>
      </c>
      <c r="S209" s="173">
        <v>-0.0179957300841477</v>
      </c>
      <c r="T209" s="153">
        <v>117419</v>
      </c>
      <c r="U209" s="153">
        <v>106313</v>
      </c>
      <c r="V209" s="154">
        <v>0.905415648234102</v>
      </c>
      <c r="W209" s="154">
        <v>0.865022421524664</v>
      </c>
      <c r="X209" s="155">
        <v>0.891932270916335</v>
      </c>
      <c r="Y209" s="155">
        <v>0.911426639621366</v>
      </c>
      <c r="Z209" s="173">
        <v>-0.026909849391671</v>
      </c>
      <c r="AA209" s="151">
        <v>28290</v>
      </c>
      <c r="AB209" s="151">
        <v>25535</v>
      </c>
      <c r="AC209" s="151">
        <v>26853</v>
      </c>
      <c r="AD209" s="151">
        <v>24459</v>
      </c>
      <c r="AE209" s="155">
        <v>0.902615765288088</v>
      </c>
      <c r="AF209" s="155">
        <v>0.910847949949726</v>
      </c>
      <c r="AG209" s="173">
        <v>-0.00823218466163866</v>
      </c>
    </row>
    <row r="210" spans="1:33">
      <c r="A210" s="175" t="s">
        <v>99</v>
      </c>
      <c r="B210" s="195" t="s">
        <v>1789</v>
      </c>
      <c r="C210" s="195" t="s">
        <v>196</v>
      </c>
      <c r="D210" s="150">
        <v>5341</v>
      </c>
      <c r="E210" s="150">
        <v>4714</v>
      </c>
      <c r="F210" s="150">
        <v>4639</v>
      </c>
      <c r="G210" s="151">
        <v>4895</v>
      </c>
      <c r="H210" s="151">
        <v>4538</v>
      </c>
      <c r="I210" s="151">
        <v>4411</v>
      </c>
      <c r="J210" s="151">
        <v>5208</v>
      </c>
      <c r="K210" s="151">
        <v>4979</v>
      </c>
      <c r="L210" s="151">
        <v>4569</v>
      </c>
      <c r="M210" s="154">
        <v>0.929850334454396</v>
      </c>
      <c r="N210" s="153">
        <v>124692</v>
      </c>
      <c r="O210" s="172">
        <v>0.9</v>
      </c>
      <c r="P210" s="154">
        <v>0.882606253510579</v>
      </c>
      <c r="Q210" s="154">
        <v>0.927068437180797</v>
      </c>
      <c r="R210" s="154">
        <v>0.956029185867896</v>
      </c>
      <c r="S210" s="173">
        <v>-0.0444621836702181</v>
      </c>
      <c r="T210" s="153">
        <v>134099</v>
      </c>
      <c r="U210" s="153">
        <v>118661</v>
      </c>
      <c r="V210" s="154">
        <v>0.884876099001484</v>
      </c>
      <c r="W210" s="154">
        <v>0.868563939337203</v>
      </c>
      <c r="X210" s="155">
        <v>0.901123595505618</v>
      </c>
      <c r="Y210" s="155">
        <v>0.877304147465438</v>
      </c>
      <c r="Z210" s="173">
        <v>-0.0325596561684152</v>
      </c>
      <c r="AA210" s="151">
        <v>35084</v>
      </c>
      <c r="AB210" s="151">
        <v>31598</v>
      </c>
      <c r="AC210" s="151">
        <v>32520</v>
      </c>
      <c r="AD210" s="151">
        <v>29454</v>
      </c>
      <c r="AE210" s="155">
        <v>0.900638467677574</v>
      </c>
      <c r="AF210" s="155">
        <v>0.905719557195572</v>
      </c>
      <c r="AG210" s="173">
        <v>-0.00508108951799813</v>
      </c>
    </row>
    <row r="211" spans="1:33">
      <c r="A211" s="175" t="s">
        <v>99</v>
      </c>
      <c r="B211" s="195" t="s">
        <v>1789</v>
      </c>
      <c r="C211" s="195" t="s">
        <v>197</v>
      </c>
      <c r="D211" s="150">
        <v>5845</v>
      </c>
      <c r="E211" s="150">
        <v>5088</v>
      </c>
      <c r="F211" s="150">
        <v>4898</v>
      </c>
      <c r="G211" s="151">
        <v>5508</v>
      </c>
      <c r="H211" s="151">
        <v>4695</v>
      </c>
      <c r="I211" s="151">
        <v>4892</v>
      </c>
      <c r="J211" s="151">
        <v>5623</v>
      </c>
      <c r="K211" s="151">
        <v>5232</v>
      </c>
      <c r="L211" s="151">
        <v>5073</v>
      </c>
      <c r="M211" s="154">
        <v>0.91184477223299</v>
      </c>
      <c r="N211" s="153">
        <v>123265</v>
      </c>
      <c r="O211" s="172">
        <v>0.9</v>
      </c>
      <c r="P211" s="154">
        <v>0.870487596236099</v>
      </c>
      <c r="Q211" s="154">
        <v>0.85239651416122</v>
      </c>
      <c r="R211" s="154">
        <v>0.930464165036457</v>
      </c>
      <c r="S211" s="173">
        <v>0.0180910820748792</v>
      </c>
      <c r="T211" s="153">
        <v>135182</v>
      </c>
      <c r="U211" s="153">
        <v>119761</v>
      </c>
      <c r="V211" s="154">
        <v>0.885924161500792</v>
      </c>
      <c r="W211" s="154">
        <v>0.837981180496151</v>
      </c>
      <c r="X211" s="155">
        <v>0.888162672476398</v>
      </c>
      <c r="Y211" s="155">
        <v>0.902187444424684</v>
      </c>
      <c r="Z211" s="173">
        <v>-0.0501814919802475</v>
      </c>
      <c r="AA211" s="151">
        <v>37777</v>
      </c>
      <c r="AB211" s="151">
        <v>33378</v>
      </c>
      <c r="AC211" s="151">
        <v>32981</v>
      </c>
      <c r="AD211" s="151">
        <v>29361</v>
      </c>
      <c r="AE211" s="155">
        <v>0.88355348492469</v>
      </c>
      <c r="AF211" s="155">
        <v>0.890239835056548</v>
      </c>
      <c r="AG211" s="173">
        <v>-0.00668635013185803</v>
      </c>
    </row>
    <row r="212" spans="1:33">
      <c r="A212" s="175" t="s">
        <v>99</v>
      </c>
      <c r="B212" s="195" t="s">
        <v>1789</v>
      </c>
      <c r="C212" s="195" t="s">
        <v>198</v>
      </c>
      <c r="D212" s="150">
        <v>2925</v>
      </c>
      <c r="E212" s="150">
        <v>2755</v>
      </c>
      <c r="F212" s="150">
        <v>2668</v>
      </c>
      <c r="G212" s="151">
        <v>2634</v>
      </c>
      <c r="H212" s="151">
        <v>2562</v>
      </c>
      <c r="I212" s="151">
        <v>2512</v>
      </c>
      <c r="J212" s="151">
        <v>2825</v>
      </c>
      <c r="K212" s="151">
        <v>2745</v>
      </c>
      <c r="L212" s="151">
        <v>2682</v>
      </c>
      <c r="M212" s="154">
        <v>0.96442286286732</v>
      </c>
      <c r="N212" s="153">
        <v>69315</v>
      </c>
      <c r="O212" s="172">
        <v>0.9</v>
      </c>
      <c r="P212" s="154">
        <v>0.941880341880342</v>
      </c>
      <c r="Q212" s="154">
        <v>0.972665148063781</v>
      </c>
      <c r="R212" s="154">
        <v>0.971681415929204</v>
      </c>
      <c r="S212" s="173">
        <v>-0.0307848061834395</v>
      </c>
      <c r="T212" s="153">
        <v>71872</v>
      </c>
      <c r="U212" s="153">
        <v>66850</v>
      </c>
      <c r="V212" s="154">
        <v>0.930125779162956</v>
      </c>
      <c r="W212" s="154">
        <v>0.912136752136752</v>
      </c>
      <c r="X212" s="155">
        <v>0.953682611996963</v>
      </c>
      <c r="Y212" s="155">
        <v>0.949380530973451</v>
      </c>
      <c r="Z212" s="173">
        <v>-0.0415458598602106</v>
      </c>
      <c r="AA212" s="151">
        <v>18273</v>
      </c>
      <c r="AB212" s="151">
        <v>17161</v>
      </c>
      <c r="AC212" s="151">
        <v>17001</v>
      </c>
      <c r="AD212" s="151">
        <v>15765</v>
      </c>
      <c r="AE212" s="155">
        <v>0.939145186887758</v>
      </c>
      <c r="AF212" s="155">
        <v>0.927298394212105</v>
      </c>
      <c r="AG212" s="173">
        <v>0.0118467926756528</v>
      </c>
    </row>
    <row r="213" spans="1:33">
      <c r="A213" s="175" t="s">
        <v>99</v>
      </c>
      <c r="B213" s="195" t="s">
        <v>1789</v>
      </c>
      <c r="C213" s="195" t="s">
        <v>199</v>
      </c>
      <c r="D213" s="150">
        <v>5951</v>
      </c>
      <c r="E213" s="150">
        <v>5613</v>
      </c>
      <c r="F213" s="150">
        <v>5552</v>
      </c>
      <c r="G213" s="151">
        <v>5259</v>
      </c>
      <c r="H213" s="151">
        <v>4365</v>
      </c>
      <c r="I213" s="151">
        <v>4506</v>
      </c>
      <c r="J213" s="151">
        <v>5742</v>
      </c>
      <c r="K213" s="151">
        <v>5425</v>
      </c>
      <c r="L213" s="151">
        <v>5478</v>
      </c>
      <c r="M213" s="154">
        <v>0.919914088382279</v>
      </c>
      <c r="N213" s="153">
        <v>131062</v>
      </c>
      <c r="O213" s="172">
        <v>0.9</v>
      </c>
      <c r="P213" s="154">
        <v>0.943202823054949</v>
      </c>
      <c r="Q213" s="154">
        <v>0.83000570450656</v>
      </c>
      <c r="R213" s="154">
        <v>0.944792755137583</v>
      </c>
      <c r="S213" s="173">
        <v>0.113197118548389</v>
      </c>
      <c r="T213" s="153">
        <v>142472</v>
      </c>
      <c r="U213" s="153">
        <v>131749</v>
      </c>
      <c r="V213" s="154">
        <v>0.924736088494581</v>
      </c>
      <c r="W213" s="154">
        <v>0.932952444967232</v>
      </c>
      <c r="X213" s="155">
        <v>0.856816885339418</v>
      </c>
      <c r="Y213" s="155">
        <v>0.954022988505747</v>
      </c>
      <c r="Z213" s="173">
        <v>0.0761355596278143</v>
      </c>
      <c r="AA213" s="151">
        <v>37558</v>
      </c>
      <c r="AB213" s="151">
        <v>34721</v>
      </c>
      <c r="AC213" s="151">
        <v>34294</v>
      </c>
      <c r="AD213" s="151">
        <v>31810</v>
      </c>
      <c r="AE213" s="155">
        <v>0.92446349645881</v>
      </c>
      <c r="AF213" s="155">
        <v>0.927567504519741</v>
      </c>
      <c r="AG213" s="173">
        <v>-0.0031040080609307</v>
      </c>
    </row>
    <row r="214" spans="1:33">
      <c r="A214" s="175" t="s">
        <v>99</v>
      </c>
      <c r="B214" s="195" t="s">
        <v>1790</v>
      </c>
      <c r="C214" s="195" t="s">
        <v>200</v>
      </c>
      <c r="D214" s="150">
        <v>0</v>
      </c>
      <c r="E214" s="150">
        <v>0</v>
      </c>
      <c r="F214" s="150">
        <v>0</v>
      </c>
      <c r="G214" s="151">
        <v>0</v>
      </c>
      <c r="H214" s="151">
        <v>0</v>
      </c>
      <c r="I214" s="151">
        <v>0</v>
      </c>
      <c r="J214" s="151">
        <v>0</v>
      </c>
      <c r="K214" s="151">
        <v>0</v>
      </c>
      <c r="L214" s="151">
        <v>0</v>
      </c>
      <c r="M214" s="154">
        <v>1</v>
      </c>
      <c r="N214" s="153">
        <v>1</v>
      </c>
      <c r="O214" s="172">
        <v>0.9</v>
      </c>
      <c r="P214" s="154">
        <v>0</v>
      </c>
      <c r="Q214" s="154">
        <v>0</v>
      </c>
      <c r="R214" s="154">
        <v>0</v>
      </c>
      <c r="S214" s="173">
        <v>0</v>
      </c>
      <c r="T214" s="153">
        <v>1</v>
      </c>
      <c r="U214" s="153">
        <v>1</v>
      </c>
      <c r="V214" s="154">
        <v>1</v>
      </c>
      <c r="W214" s="154">
        <v>0</v>
      </c>
      <c r="X214" s="155">
        <v>0</v>
      </c>
      <c r="Y214" s="155">
        <v>0</v>
      </c>
      <c r="Z214" s="173">
        <v>0</v>
      </c>
      <c r="AA214" s="151">
        <v>0</v>
      </c>
      <c r="AB214" s="151">
        <v>0</v>
      </c>
      <c r="AC214" s="151">
        <v>0</v>
      </c>
      <c r="AD214" s="151">
        <v>0</v>
      </c>
      <c r="AE214" s="155">
        <v>0</v>
      </c>
      <c r="AF214" s="155">
        <v>0</v>
      </c>
      <c r="AG214" s="173">
        <v>0</v>
      </c>
    </row>
    <row r="215" spans="1:33">
      <c r="A215" s="175" t="s">
        <v>99</v>
      </c>
      <c r="B215" s="195" t="s">
        <v>1790</v>
      </c>
      <c r="C215" s="195" t="s">
        <v>201</v>
      </c>
      <c r="D215" s="150">
        <v>6085</v>
      </c>
      <c r="E215" s="150">
        <v>5716</v>
      </c>
      <c r="F215" s="150">
        <v>5546</v>
      </c>
      <c r="G215" s="151">
        <v>5434</v>
      </c>
      <c r="H215" s="151">
        <v>5138</v>
      </c>
      <c r="I215" s="151">
        <v>4982</v>
      </c>
      <c r="J215" s="151">
        <v>5458</v>
      </c>
      <c r="K215" s="151">
        <v>5296</v>
      </c>
      <c r="L215" s="151">
        <v>5140</v>
      </c>
      <c r="M215" s="154">
        <v>0.950211158035119</v>
      </c>
      <c r="N215" s="153">
        <v>145350</v>
      </c>
      <c r="O215" s="172">
        <v>0.9</v>
      </c>
      <c r="P215" s="154">
        <v>0.939359079704191</v>
      </c>
      <c r="Q215" s="154">
        <v>0.945528156054472</v>
      </c>
      <c r="R215" s="154">
        <v>0.97031879809454</v>
      </c>
      <c r="S215" s="173">
        <v>-0.00616907635028119</v>
      </c>
      <c r="T215" s="153">
        <v>152966</v>
      </c>
      <c r="U215" s="153">
        <v>141398</v>
      </c>
      <c r="V215" s="154">
        <v>0.924375351385275</v>
      </c>
      <c r="W215" s="154">
        <v>0.911421528348398</v>
      </c>
      <c r="X215" s="155">
        <v>0.91682002208318</v>
      </c>
      <c r="Y215" s="155">
        <v>0.941736899963357</v>
      </c>
      <c r="Z215" s="173">
        <v>-0.00539849373478229</v>
      </c>
      <c r="AA215" s="151">
        <v>37203</v>
      </c>
      <c r="AB215" s="151">
        <v>34708</v>
      </c>
      <c r="AC215" s="151">
        <v>36657</v>
      </c>
      <c r="AD215" s="151">
        <v>34364</v>
      </c>
      <c r="AE215" s="155">
        <v>0.932935515953014</v>
      </c>
      <c r="AF215" s="155">
        <v>0.93744714515645</v>
      </c>
      <c r="AG215" s="173">
        <v>-0.00451162920343584</v>
      </c>
    </row>
    <row r="216" spans="1:33">
      <c r="A216" s="175" t="s">
        <v>99</v>
      </c>
      <c r="B216" s="195" t="s">
        <v>1790</v>
      </c>
      <c r="C216" s="195" t="s">
        <v>202</v>
      </c>
      <c r="D216" s="150">
        <v>0</v>
      </c>
      <c r="E216" s="150">
        <v>0</v>
      </c>
      <c r="F216" s="150">
        <v>0</v>
      </c>
      <c r="G216" s="151">
        <v>0</v>
      </c>
      <c r="H216" s="151">
        <v>0</v>
      </c>
      <c r="I216" s="151">
        <v>0</v>
      </c>
      <c r="J216" s="151">
        <v>0</v>
      </c>
      <c r="K216" s="151">
        <v>0</v>
      </c>
      <c r="L216" s="151">
        <v>0</v>
      </c>
      <c r="M216" s="154">
        <v>0</v>
      </c>
      <c r="N216" s="153">
        <v>0</v>
      </c>
      <c r="O216" s="172">
        <v>0.9</v>
      </c>
      <c r="P216" s="154">
        <v>0</v>
      </c>
      <c r="Q216" s="154">
        <v>0</v>
      </c>
      <c r="R216" s="154">
        <v>0</v>
      </c>
      <c r="S216" s="173">
        <v>0</v>
      </c>
      <c r="T216" s="153">
        <v>0</v>
      </c>
      <c r="U216" s="153">
        <v>0</v>
      </c>
      <c r="V216" s="154">
        <v>0</v>
      </c>
      <c r="W216" s="154">
        <v>0</v>
      </c>
      <c r="X216" s="155">
        <v>0</v>
      </c>
      <c r="Y216" s="155">
        <v>0</v>
      </c>
      <c r="Z216" s="173">
        <v>0</v>
      </c>
      <c r="AA216" s="151">
        <v>0</v>
      </c>
      <c r="AB216" s="151">
        <v>0</v>
      </c>
      <c r="AC216" s="151">
        <v>0</v>
      </c>
      <c r="AD216" s="151">
        <v>0</v>
      </c>
      <c r="AE216" s="155">
        <v>0</v>
      </c>
      <c r="AF216" s="155">
        <v>0</v>
      </c>
      <c r="AG216" s="173">
        <v>0</v>
      </c>
    </row>
    <row r="217" spans="1:33">
      <c r="A217" s="175" t="s">
        <v>99</v>
      </c>
      <c r="B217" s="195" t="s">
        <v>1790</v>
      </c>
      <c r="C217" s="195" t="s">
        <v>203</v>
      </c>
      <c r="D217" s="150">
        <v>6745</v>
      </c>
      <c r="E217" s="150">
        <v>6242</v>
      </c>
      <c r="F217" s="150">
        <v>6147</v>
      </c>
      <c r="G217" s="151">
        <v>6561</v>
      </c>
      <c r="H217" s="151">
        <v>6265</v>
      </c>
      <c r="I217" s="151">
        <v>6166</v>
      </c>
      <c r="J217" s="151">
        <v>6749</v>
      </c>
      <c r="K217" s="151">
        <v>6442</v>
      </c>
      <c r="L217" s="151">
        <v>6381</v>
      </c>
      <c r="M217" s="154">
        <v>0.934708162893426</v>
      </c>
      <c r="N217" s="153">
        <v>148756</v>
      </c>
      <c r="O217" s="172">
        <v>0.9</v>
      </c>
      <c r="P217" s="154">
        <v>0.925426241660489</v>
      </c>
      <c r="Q217" s="154">
        <v>0.954884926078342</v>
      </c>
      <c r="R217" s="154">
        <v>0.954511779522892</v>
      </c>
      <c r="S217" s="173">
        <v>-0.0294586844178525</v>
      </c>
      <c r="T217" s="153">
        <v>159147</v>
      </c>
      <c r="U217" s="153">
        <v>147347</v>
      </c>
      <c r="V217" s="154">
        <v>0.925854712938353</v>
      </c>
      <c r="W217" s="154">
        <v>0.911341734618236</v>
      </c>
      <c r="X217" s="155">
        <v>0.93979576284103</v>
      </c>
      <c r="Y217" s="155">
        <v>0.94547340346718</v>
      </c>
      <c r="Z217" s="173">
        <v>-0.0284540282227945</v>
      </c>
      <c r="AA217" s="151">
        <v>44619</v>
      </c>
      <c r="AB217" s="151">
        <v>41809</v>
      </c>
      <c r="AC217" s="151">
        <v>41833</v>
      </c>
      <c r="AD217" s="151">
        <v>39168</v>
      </c>
      <c r="AE217" s="155">
        <v>0.93702234474103</v>
      </c>
      <c r="AF217" s="155">
        <v>0.936294313102096</v>
      </c>
      <c r="AG217" s="173">
        <v>0.000728031638933202</v>
      </c>
    </row>
    <row r="218" spans="1:33">
      <c r="A218" s="175" t="s">
        <v>99</v>
      </c>
      <c r="B218" s="195" t="s">
        <v>1790</v>
      </c>
      <c r="C218" s="195" t="s">
        <v>204</v>
      </c>
      <c r="D218" s="150">
        <v>5302</v>
      </c>
      <c r="E218" s="150">
        <v>4979</v>
      </c>
      <c r="F218" s="150">
        <v>4888</v>
      </c>
      <c r="G218" s="151">
        <v>4877</v>
      </c>
      <c r="H218" s="151">
        <v>4704</v>
      </c>
      <c r="I218" s="151">
        <v>4615</v>
      </c>
      <c r="J218" s="151">
        <v>5020</v>
      </c>
      <c r="K218" s="151">
        <v>4809</v>
      </c>
      <c r="L218" s="151">
        <v>4697</v>
      </c>
      <c r="M218" s="154">
        <v>0.927272860880045</v>
      </c>
      <c r="N218" s="153">
        <v>126187</v>
      </c>
      <c r="O218" s="172">
        <v>0.9</v>
      </c>
      <c r="P218" s="154">
        <v>0.939079592606564</v>
      </c>
      <c r="Q218" s="154">
        <v>0.964527373385278</v>
      </c>
      <c r="R218" s="154">
        <v>0.95796812749004</v>
      </c>
      <c r="S218" s="173">
        <v>-0.0254477807787142</v>
      </c>
      <c r="T218" s="153">
        <v>136084</v>
      </c>
      <c r="U218" s="153">
        <v>125090</v>
      </c>
      <c r="V218" s="154">
        <v>0.91921166338438</v>
      </c>
      <c r="W218" s="154">
        <v>0.921916258015843</v>
      </c>
      <c r="X218" s="155">
        <v>0.946278449866721</v>
      </c>
      <c r="Y218" s="155">
        <v>0.935657370517928</v>
      </c>
      <c r="Z218" s="173">
        <v>-0.0243621918508783</v>
      </c>
      <c r="AA218" s="151">
        <v>33951</v>
      </c>
      <c r="AB218" s="151">
        <v>31875</v>
      </c>
      <c r="AC218" s="151">
        <v>32210</v>
      </c>
      <c r="AD218" s="151">
        <v>30264</v>
      </c>
      <c r="AE218" s="155">
        <v>0.938853052929221</v>
      </c>
      <c r="AF218" s="155">
        <v>0.939583980130394</v>
      </c>
      <c r="AG218" s="173">
        <v>-0.000730927201172737</v>
      </c>
    </row>
    <row r="219" spans="1:33">
      <c r="A219" s="175" t="s">
        <v>99</v>
      </c>
      <c r="B219" s="195" t="s">
        <v>1790</v>
      </c>
      <c r="C219" s="195" t="s">
        <v>205</v>
      </c>
      <c r="D219" s="150">
        <v>4165</v>
      </c>
      <c r="E219" s="150">
        <v>3806</v>
      </c>
      <c r="F219" s="150">
        <v>3744</v>
      </c>
      <c r="G219" s="151">
        <v>3934</v>
      </c>
      <c r="H219" s="151">
        <v>3681</v>
      </c>
      <c r="I219" s="151">
        <v>3637</v>
      </c>
      <c r="J219" s="151">
        <v>4158</v>
      </c>
      <c r="K219" s="151">
        <v>3930</v>
      </c>
      <c r="L219" s="151">
        <v>3910</v>
      </c>
      <c r="M219" s="154">
        <v>0.917589474780435</v>
      </c>
      <c r="N219" s="153">
        <v>105732</v>
      </c>
      <c r="O219" s="172">
        <v>0.9</v>
      </c>
      <c r="P219" s="154">
        <v>0.913805522208884</v>
      </c>
      <c r="Q219" s="154">
        <v>0.935688866293849</v>
      </c>
      <c r="R219" s="154">
        <v>0.945165945165945</v>
      </c>
      <c r="S219" s="173">
        <v>-0.021883344084965</v>
      </c>
      <c r="T219" s="153">
        <v>115228</v>
      </c>
      <c r="U219" s="153">
        <v>105012</v>
      </c>
      <c r="V219" s="154">
        <v>0.911340993508522</v>
      </c>
      <c r="W219" s="154">
        <v>0.898919567827131</v>
      </c>
      <c r="X219" s="155">
        <v>0.924504321301474</v>
      </c>
      <c r="Y219" s="155">
        <v>0.94035594035594</v>
      </c>
      <c r="Z219" s="173">
        <v>-0.0255847534743434</v>
      </c>
      <c r="AA219" s="151">
        <v>27610</v>
      </c>
      <c r="AB219" s="151">
        <v>25717</v>
      </c>
      <c r="AC219" s="151">
        <v>27529</v>
      </c>
      <c r="AD219" s="151">
        <v>25606</v>
      </c>
      <c r="AE219" s="155">
        <v>0.931437884824339</v>
      </c>
      <c r="AF219" s="155">
        <v>0.930146391078499</v>
      </c>
      <c r="AG219" s="173">
        <v>0.00129149374583992</v>
      </c>
    </row>
    <row r="220" spans="1:33">
      <c r="A220" s="175" t="s">
        <v>99</v>
      </c>
      <c r="B220" s="195" t="s">
        <v>1790</v>
      </c>
      <c r="C220" s="195" t="s">
        <v>206</v>
      </c>
      <c r="D220" s="150">
        <v>0</v>
      </c>
      <c r="E220" s="150">
        <v>0</v>
      </c>
      <c r="F220" s="150">
        <v>0</v>
      </c>
      <c r="G220" s="151">
        <v>0</v>
      </c>
      <c r="H220" s="151">
        <v>0</v>
      </c>
      <c r="I220" s="151">
        <v>0</v>
      </c>
      <c r="J220" s="151">
        <v>0</v>
      </c>
      <c r="K220" s="151">
        <v>0</v>
      </c>
      <c r="L220" s="151">
        <v>0</v>
      </c>
      <c r="M220" s="154">
        <v>1</v>
      </c>
      <c r="N220" s="153">
        <v>1</v>
      </c>
      <c r="O220" s="172">
        <v>0.9</v>
      </c>
      <c r="P220" s="154">
        <v>0</v>
      </c>
      <c r="Q220" s="154">
        <v>0</v>
      </c>
      <c r="R220" s="154">
        <v>0</v>
      </c>
      <c r="S220" s="173">
        <v>0</v>
      </c>
      <c r="T220" s="153">
        <v>1</v>
      </c>
      <c r="U220" s="153">
        <v>1</v>
      </c>
      <c r="V220" s="154">
        <v>1</v>
      </c>
      <c r="W220" s="154">
        <v>0</v>
      </c>
      <c r="X220" s="155">
        <v>0</v>
      </c>
      <c r="Y220" s="155">
        <v>0</v>
      </c>
      <c r="Z220" s="173">
        <v>0</v>
      </c>
      <c r="AA220" s="151">
        <v>0</v>
      </c>
      <c r="AB220" s="151">
        <v>0</v>
      </c>
      <c r="AC220" s="151">
        <v>0</v>
      </c>
      <c r="AD220" s="151">
        <v>0</v>
      </c>
      <c r="AE220" s="155">
        <v>0</v>
      </c>
      <c r="AF220" s="155">
        <v>0</v>
      </c>
      <c r="AG220" s="173">
        <v>0</v>
      </c>
    </row>
    <row r="221" spans="1:33">
      <c r="A221" s="175" t="s">
        <v>99</v>
      </c>
      <c r="B221" s="195" t="s">
        <v>1790</v>
      </c>
      <c r="C221" s="195" t="s">
        <v>207</v>
      </c>
      <c r="D221" s="150">
        <v>0</v>
      </c>
      <c r="E221" s="150">
        <v>0</v>
      </c>
      <c r="F221" s="150">
        <v>0</v>
      </c>
      <c r="G221" s="151">
        <v>0</v>
      </c>
      <c r="H221" s="151">
        <v>0</v>
      </c>
      <c r="I221" s="151">
        <v>0</v>
      </c>
      <c r="J221" s="151">
        <v>0</v>
      </c>
      <c r="K221" s="151">
        <v>0</v>
      </c>
      <c r="L221" s="151">
        <v>0</v>
      </c>
      <c r="M221" s="154">
        <v>1</v>
      </c>
      <c r="N221" s="153">
        <v>1</v>
      </c>
      <c r="O221" s="172">
        <v>0.9</v>
      </c>
      <c r="P221" s="154">
        <v>0</v>
      </c>
      <c r="Q221" s="154">
        <v>0</v>
      </c>
      <c r="R221" s="154">
        <v>0</v>
      </c>
      <c r="S221" s="173">
        <v>0</v>
      </c>
      <c r="T221" s="153">
        <v>1</v>
      </c>
      <c r="U221" s="153">
        <v>1</v>
      </c>
      <c r="V221" s="154">
        <v>1</v>
      </c>
      <c r="W221" s="154">
        <v>0</v>
      </c>
      <c r="X221" s="155">
        <v>0</v>
      </c>
      <c r="Y221" s="155">
        <v>0</v>
      </c>
      <c r="Z221" s="173">
        <v>0</v>
      </c>
      <c r="AA221" s="151">
        <v>0</v>
      </c>
      <c r="AB221" s="151">
        <v>0</v>
      </c>
      <c r="AC221" s="151">
        <v>0</v>
      </c>
      <c r="AD221" s="151">
        <v>0</v>
      </c>
      <c r="AE221" s="155">
        <v>0</v>
      </c>
      <c r="AF221" s="155">
        <v>0</v>
      </c>
      <c r="AG221" s="173">
        <v>0</v>
      </c>
    </row>
    <row r="222" spans="1:33">
      <c r="A222" s="175" t="s">
        <v>99</v>
      </c>
      <c r="B222" s="195" t="s">
        <v>1790</v>
      </c>
      <c r="C222" s="195" t="s">
        <v>208</v>
      </c>
      <c r="D222" s="150">
        <v>0</v>
      </c>
      <c r="E222" s="150">
        <v>0</v>
      </c>
      <c r="F222" s="150">
        <v>0</v>
      </c>
      <c r="G222" s="151">
        <v>0</v>
      </c>
      <c r="H222" s="151">
        <v>0</v>
      </c>
      <c r="I222" s="151">
        <v>0</v>
      </c>
      <c r="J222" s="151">
        <v>0</v>
      </c>
      <c r="K222" s="151">
        <v>0</v>
      </c>
      <c r="L222" s="151">
        <v>0</v>
      </c>
      <c r="M222" s="154">
        <v>0</v>
      </c>
      <c r="N222" s="153">
        <v>0</v>
      </c>
      <c r="O222" s="172">
        <v>0.9</v>
      </c>
      <c r="P222" s="154">
        <v>0</v>
      </c>
      <c r="Q222" s="154">
        <v>0</v>
      </c>
      <c r="R222" s="154">
        <v>0</v>
      </c>
      <c r="S222" s="173">
        <v>0</v>
      </c>
      <c r="T222" s="153">
        <v>0</v>
      </c>
      <c r="U222" s="153">
        <v>0</v>
      </c>
      <c r="V222" s="154">
        <v>0</v>
      </c>
      <c r="W222" s="154">
        <v>0</v>
      </c>
      <c r="X222" s="155">
        <v>0</v>
      </c>
      <c r="Y222" s="155">
        <v>0</v>
      </c>
      <c r="Z222" s="173">
        <v>0</v>
      </c>
      <c r="AA222" s="151">
        <v>0</v>
      </c>
      <c r="AB222" s="151">
        <v>0</v>
      </c>
      <c r="AC222" s="151">
        <v>0</v>
      </c>
      <c r="AD222" s="151">
        <v>0</v>
      </c>
      <c r="AE222" s="155">
        <v>0</v>
      </c>
      <c r="AF222" s="155">
        <v>0</v>
      </c>
      <c r="AG222" s="173">
        <v>0</v>
      </c>
    </row>
    <row r="223" spans="1:33">
      <c r="A223" s="175" t="s">
        <v>99</v>
      </c>
      <c r="B223" s="195" t="s">
        <v>33</v>
      </c>
      <c r="C223" s="195" t="s">
        <v>209</v>
      </c>
      <c r="D223" s="150">
        <v>0</v>
      </c>
      <c r="E223" s="150">
        <v>0</v>
      </c>
      <c r="F223" s="150">
        <v>0</v>
      </c>
      <c r="G223" s="151">
        <v>0</v>
      </c>
      <c r="H223" s="151">
        <v>0</v>
      </c>
      <c r="I223" s="151">
        <v>0</v>
      </c>
      <c r="J223" s="151">
        <v>0</v>
      </c>
      <c r="K223" s="151">
        <v>0</v>
      </c>
      <c r="L223" s="151">
        <v>0</v>
      </c>
      <c r="M223" s="154">
        <v>0</v>
      </c>
      <c r="N223" s="153">
        <v>0</v>
      </c>
      <c r="O223" s="172">
        <v>0.9</v>
      </c>
      <c r="P223" s="154">
        <v>0</v>
      </c>
      <c r="Q223" s="154">
        <v>0</v>
      </c>
      <c r="R223" s="154">
        <v>0</v>
      </c>
      <c r="S223" s="173">
        <v>0</v>
      </c>
      <c r="T223" s="153">
        <v>0</v>
      </c>
      <c r="U223" s="153">
        <v>0</v>
      </c>
      <c r="V223" s="154">
        <v>0</v>
      </c>
      <c r="W223" s="154">
        <v>0</v>
      </c>
      <c r="X223" s="155">
        <v>0</v>
      </c>
      <c r="Y223" s="155">
        <v>0</v>
      </c>
      <c r="Z223" s="173">
        <v>0</v>
      </c>
      <c r="AA223" s="151">
        <v>0</v>
      </c>
      <c r="AB223" s="151">
        <v>0</v>
      </c>
      <c r="AC223" s="151">
        <v>0</v>
      </c>
      <c r="AD223" s="151">
        <v>0</v>
      </c>
      <c r="AE223" s="155">
        <v>0</v>
      </c>
      <c r="AF223" s="155">
        <v>0</v>
      </c>
      <c r="AG223" s="173">
        <v>0</v>
      </c>
    </row>
    <row r="224" spans="1:33">
      <c r="A224" s="175" t="s">
        <v>210</v>
      </c>
      <c r="B224" s="195" t="s">
        <v>1791</v>
      </c>
      <c r="C224" s="195" t="s">
        <v>212</v>
      </c>
      <c r="D224" s="150">
        <v>0</v>
      </c>
      <c r="E224" s="150">
        <v>0</v>
      </c>
      <c r="F224" s="150">
        <v>0</v>
      </c>
      <c r="G224" s="151">
        <v>0</v>
      </c>
      <c r="H224" s="151">
        <v>0</v>
      </c>
      <c r="I224" s="151">
        <v>0</v>
      </c>
      <c r="J224" s="151">
        <v>0</v>
      </c>
      <c r="K224" s="151">
        <v>0</v>
      </c>
      <c r="L224" s="151">
        <v>0</v>
      </c>
      <c r="M224" s="154">
        <v>0</v>
      </c>
      <c r="N224" s="153">
        <v>0</v>
      </c>
      <c r="O224" s="172">
        <v>0.9</v>
      </c>
      <c r="P224" s="154">
        <v>0</v>
      </c>
      <c r="Q224" s="154">
        <v>0</v>
      </c>
      <c r="R224" s="154">
        <v>0</v>
      </c>
      <c r="S224" s="173">
        <v>0</v>
      </c>
      <c r="T224" s="153">
        <v>1</v>
      </c>
      <c r="U224" s="153">
        <v>1</v>
      </c>
      <c r="V224" s="154">
        <v>1</v>
      </c>
      <c r="W224" s="154">
        <v>0</v>
      </c>
      <c r="X224" s="155">
        <v>0</v>
      </c>
      <c r="Y224" s="155">
        <v>0</v>
      </c>
      <c r="Z224" s="173">
        <v>0</v>
      </c>
      <c r="AA224" s="151">
        <v>0</v>
      </c>
      <c r="AB224" s="151">
        <v>0</v>
      </c>
      <c r="AC224" s="151">
        <v>0</v>
      </c>
      <c r="AD224" s="151">
        <v>0</v>
      </c>
      <c r="AE224" s="155">
        <v>0</v>
      </c>
      <c r="AF224" s="155">
        <v>0</v>
      </c>
      <c r="AG224" s="173">
        <v>0</v>
      </c>
    </row>
    <row r="225" spans="1:33">
      <c r="A225" s="175" t="s">
        <v>210</v>
      </c>
      <c r="B225" s="195" t="s">
        <v>1792</v>
      </c>
      <c r="C225" s="195" t="s">
        <v>213</v>
      </c>
      <c r="D225" s="150">
        <v>3405</v>
      </c>
      <c r="E225" s="150">
        <v>3164</v>
      </c>
      <c r="F225" s="150">
        <v>3099</v>
      </c>
      <c r="G225" s="151">
        <v>3669</v>
      </c>
      <c r="H225" s="151">
        <v>3565</v>
      </c>
      <c r="I225" s="151">
        <v>3413</v>
      </c>
      <c r="J225" s="151">
        <v>3589</v>
      </c>
      <c r="K225" s="151">
        <v>3497</v>
      </c>
      <c r="L225" s="151">
        <v>3375</v>
      </c>
      <c r="M225" s="154">
        <v>0.95796175723352</v>
      </c>
      <c r="N225" s="153">
        <v>93134</v>
      </c>
      <c r="O225" s="172">
        <v>0.9</v>
      </c>
      <c r="P225" s="154">
        <v>0.929221732745962</v>
      </c>
      <c r="Q225" s="154">
        <v>0.971654401744344</v>
      </c>
      <c r="R225" s="154">
        <v>0.974366118696016</v>
      </c>
      <c r="S225" s="173">
        <v>-0.0424326689983826</v>
      </c>
      <c r="T225" s="153">
        <v>97221</v>
      </c>
      <c r="U225" s="153">
        <v>89281</v>
      </c>
      <c r="V225" s="154">
        <v>0.918330401867909</v>
      </c>
      <c r="W225" s="154">
        <v>0.910132158590308</v>
      </c>
      <c r="X225" s="155">
        <v>0.930226219678386</v>
      </c>
      <c r="Y225" s="155">
        <v>0.940373363053775</v>
      </c>
      <c r="Z225" s="173">
        <v>-0.0200940610880781</v>
      </c>
      <c r="AA225" s="151">
        <v>24267</v>
      </c>
      <c r="AB225" s="151">
        <v>22587</v>
      </c>
      <c r="AC225" s="151">
        <v>24268</v>
      </c>
      <c r="AD225" s="151">
        <v>22406</v>
      </c>
      <c r="AE225" s="155">
        <v>0.930770181728273</v>
      </c>
      <c r="AF225" s="155">
        <v>0.923273446513928</v>
      </c>
      <c r="AG225" s="173">
        <v>0.00749673521434513</v>
      </c>
    </row>
    <row r="226" spans="1:33">
      <c r="A226" s="175" t="s">
        <v>210</v>
      </c>
      <c r="B226" s="195" t="s">
        <v>1792</v>
      </c>
      <c r="C226" s="195" t="s">
        <v>214</v>
      </c>
      <c r="D226" s="150">
        <v>3696</v>
      </c>
      <c r="E226" s="150">
        <v>3529</v>
      </c>
      <c r="F226" s="150">
        <v>3372</v>
      </c>
      <c r="G226" s="151">
        <v>4104</v>
      </c>
      <c r="H226" s="151">
        <v>3925</v>
      </c>
      <c r="I226" s="151">
        <v>3801</v>
      </c>
      <c r="J226" s="151">
        <v>3818</v>
      </c>
      <c r="K226" s="151">
        <v>3674</v>
      </c>
      <c r="L226" s="151">
        <v>3547</v>
      </c>
      <c r="M226" s="154">
        <v>0.957645972767136</v>
      </c>
      <c r="N226" s="153">
        <v>103737</v>
      </c>
      <c r="O226" s="172">
        <v>0.9</v>
      </c>
      <c r="P226" s="154">
        <v>0.954816017316017</v>
      </c>
      <c r="Q226" s="154">
        <v>0.956384015594542</v>
      </c>
      <c r="R226" s="154">
        <v>0.962283918281823</v>
      </c>
      <c r="S226" s="173">
        <v>-0.00156799827852461</v>
      </c>
      <c r="T226" s="153">
        <v>108325</v>
      </c>
      <c r="U226" s="153">
        <v>100270</v>
      </c>
      <c r="V226" s="154">
        <v>0.925640433879529</v>
      </c>
      <c r="W226" s="154">
        <v>0.912337662337662</v>
      </c>
      <c r="X226" s="155">
        <v>0.926169590643275</v>
      </c>
      <c r="Y226" s="155">
        <v>0.929020429544264</v>
      </c>
      <c r="Z226" s="173">
        <v>-0.0138319283056125</v>
      </c>
      <c r="AA226" s="151">
        <v>26575</v>
      </c>
      <c r="AB226" s="151">
        <v>24573</v>
      </c>
      <c r="AC226" s="151">
        <v>27225</v>
      </c>
      <c r="AD226" s="151">
        <v>25272</v>
      </c>
      <c r="AE226" s="155">
        <v>0.924666039510818</v>
      </c>
      <c r="AF226" s="155">
        <v>0.928264462809917</v>
      </c>
      <c r="AG226" s="173">
        <v>-0.00359842329909887</v>
      </c>
    </row>
    <row r="227" spans="1:33">
      <c r="A227" s="175" t="s">
        <v>210</v>
      </c>
      <c r="B227" s="195" t="s">
        <v>1792</v>
      </c>
      <c r="C227" s="195" t="s">
        <v>215</v>
      </c>
      <c r="D227" s="150">
        <v>13</v>
      </c>
      <c r="E227" s="150">
        <v>0</v>
      </c>
      <c r="F227" s="150">
        <v>11</v>
      </c>
      <c r="G227" s="151">
        <v>15</v>
      </c>
      <c r="H227" s="151">
        <v>0</v>
      </c>
      <c r="I227" s="151">
        <v>12</v>
      </c>
      <c r="J227" s="151">
        <v>8</v>
      </c>
      <c r="K227" s="151">
        <v>0</v>
      </c>
      <c r="L227" s="151">
        <v>6</v>
      </c>
      <c r="M227" s="154">
        <v>0</v>
      </c>
      <c r="N227" s="153">
        <v>0</v>
      </c>
      <c r="O227" s="172">
        <v>0.9</v>
      </c>
      <c r="P227" s="154">
        <v>0</v>
      </c>
      <c r="Q227" s="154">
        <v>0</v>
      </c>
      <c r="R227" s="154">
        <v>0</v>
      </c>
      <c r="S227" s="173">
        <v>0</v>
      </c>
      <c r="T227" s="153">
        <v>398</v>
      </c>
      <c r="U227" s="153">
        <v>352</v>
      </c>
      <c r="V227" s="154">
        <v>0.884422110552764</v>
      </c>
      <c r="W227" s="154">
        <v>0.846153846153846</v>
      </c>
      <c r="X227" s="155">
        <v>0.8</v>
      </c>
      <c r="Y227" s="155">
        <v>0.75</v>
      </c>
      <c r="Z227" s="173">
        <v>0.0461538461538461</v>
      </c>
      <c r="AA227" s="151">
        <v>76</v>
      </c>
      <c r="AB227" s="151">
        <v>66</v>
      </c>
      <c r="AC227" s="151">
        <v>103</v>
      </c>
      <c r="AD227" s="151">
        <v>97</v>
      </c>
      <c r="AE227" s="155">
        <v>0.868421052631579</v>
      </c>
      <c r="AF227" s="155">
        <v>0.941747572815534</v>
      </c>
      <c r="AG227" s="173">
        <v>-0.073326520183955</v>
      </c>
    </row>
    <row r="228" spans="1:33">
      <c r="A228" s="175" t="s">
        <v>210</v>
      </c>
      <c r="B228" s="195" t="s">
        <v>1791</v>
      </c>
      <c r="C228" s="195" t="s">
        <v>216</v>
      </c>
      <c r="D228" s="150">
        <v>6272</v>
      </c>
      <c r="E228" s="150">
        <v>6220</v>
      </c>
      <c r="F228" s="150">
        <v>5755</v>
      </c>
      <c r="G228" s="151">
        <v>6387</v>
      </c>
      <c r="H228" s="151">
        <v>6344</v>
      </c>
      <c r="I228" s="151">
        <v>6025</v>
      </c>
      <c r="J228" s="151">
        <v>6406</v>
      </c>
      <c r="K228" s="151">
        <v>6335</v>
      </c>
      <c r="L228" s="151">
        <v>6038</v>
      </c>
      <c r="M228" s="154">
        <v>0.991707006509259</v>
      </c>
      <c r="N228" s="153">
        <v>180691</v>
      </c>
      <c r="O228" s="172">
        <v>0.9</v>
      </c>
      <c r="P228" s="154">
        <v>0.991709183673469</v>
      </c>
      <c r="Q228" s="154">
        <v>0.993267574761234</v>
      </c>
      <c r="R228" s="154">
        <v>0.988916640649391</v>
      </c>
      <c r="S228" s="173">
        <v>-0.00155839108776434</v>
      </c>
      <c r="T228" s="153">
        <v>182202</v>
      </c>
      <c r="U228" s="153">
        <v>170892</v>
      </c>
      <c r="V228" s="154">
        <v>0.9379260381335</v>
      </c>
      <c r="W228" s="154">
        <v>0.917570153061224</v>
      </c>
      <c r="X228" s="155">
        <v>0.943322373571317</v>
      </c>
      <c r="Y228" s="155">
        <v>0.942553855760225</v>
      </c>
      <c r="Z228" s="173">
        <v>-0.0257522205100923</v>
      </c>
      <c r="AA228" s="151">
        <v>44147</v>
      </c>
      <c r="AB228" s="151">
        <v>41504</v>
      </c>
      <c r="AC228" s="151">
        <v>45186</v>
      </c>
      <c r="AD228" s="151">
        <v>42316</v>
      </c>
      <c r="AE228" s="155">
        <v>0.940131832287585</v>
      </c>
      <c r="AF228" s="155">
        <v>0.93648475191431</v>
      </c>
      <c r="AG228" s="173">
        <v>0.00364708037327499</v>
      </c>
    </row>
    <row r="229" spans="1:33">
      <c r="A229" s="175" t="s">
        <v>210</v>
      </c>
      <c r="B229" s="195" t="s">
        <v>1793</v>
      </c>
      <c r="C229" s="195" t="s">
        <v>217</v>
      </c>
      <c r="D229" s="150">
        <v>4728</v>
      </c>
      <c r="E229" s="150">
        <v>4001</v>
      </c>
      <c r="F229" s="150">
        <v>4204</v>
      </c>
      <c r="G229" s="151">
        <v>4846</v>
      </c>
      <c r="H229" s="151">
        <v>4361</v>
      </c>
      <c r="I229" s="151">
        <v>4443</v>
      </c>
      <c r="J229" s="151">
        <v>4513</v>
      </c>
      <c r="K229" s="151">
        <v>4410</v>
      </c>
      <c r="L229" s="151">
        <v>4188</v>
      </c>
      <c r="M229" s="154">
        <v>0.930991443598399</v>
      </c>
      <c r="N229" s="153">
        <v>118599</v>
      </c>
      <c r="O229" s="172">
        <v>0.9</v>
      </c>
      <c r="P229" s="154">
        <v>0.846235194585448</v>
      </c>
      <c r="Q229" s="154">
        <v>0.89991745769707</v>
      </c>
      <c r="R229" s="154">
        <v>0.977177044094837</v>
      </c>
      <c r="S229" s="173">
        <v>-0.0536822631116214</v>
      </c>
      <c r="T229" s="153">
        <v>127390</v>
      </c>
      <c r="U229" s="153">
        <v>116749</v>
      </c>
      <c r="V229" s="154">
        <v>0.916469110605228</v>
      </c>
      <c r="W229" s="154">
        <v>0.88917089678511</v>
      </c>
      <c r="X229" s="155">
        <v>0.916838629797771</v>
      </c>
      <c r="Y229" s="155">
        <v>0.927985818745845</v>
      </c>
      <c r="Z229" s="173">
        <v>-0.0276677330126613</v>
      </c>
      <c r="AA229" s="151">
        <v>31133</v>
      </c>
      <c r="AB229" s="151">
        <v>28678</v>
      </c>
      <c r="AC229" s="151">
        <v>30901</v>
      </c>
      <c r="AD229" s="151">
        <v>28627</v>
      </c>
      <c r="AE229" s="155">
        <v>0.921144766003919</v>
      </c>
      <c r="AF229" s="155">
        <v>0.926410148538882</v>
      </c>
      <c r="AG229" s="173">
        <v>-0.00526538253496356</v>
      </c>
    </row>
    <row r="230" spans="1:33">
      <c r="A230" s="175" t="s">
        <v>210</v>
      </c>
      <c r="B230" s="195" t="s">
        <v>1793</v>
      </c>
      <c r="C230" s="195" t="s">
        <v>218</v>
      </c>
      <c r="D230" s="150">
        <v>2999</v>
      </c>
      <c r="E230" s="150">
        <v>2816</v>
      </c>
      <c r="F230" s="150">
        <v>2641</v>
      </c>
      <c r="G230" s="151">
        <v>2728</v>
      </c>
      <c r="H230" s="151">
        <v>2640</v>
      </c>
      <c r="I230" s="151">
        <v>2531</v>
      </c>
      <c r="J230" s="151">
        <v>2914</v>
      </c>
      <c r="K230" s="151">
        <v>2832</v>
      </c>
      <c r="L230" s="151">
        <v>2709</v>
      </c>
      <c r="M230" s="154">
        <v>0.947488891880975</v>
      </c>
      <c r="N230" s="153">
        <v>70370</v>
      </c>
      <c r="O230" s="172">
        <v>0.9</v>
      </c>
      <c r="P230" s="154">
        <v>0.938979659886629</v>
      </c>
      <c r="Q230" s="154">
        <v>0.967741935483871</v>
      </c>
      <c r="R230" s="154">
        <v>0.971859986273164</v>
      </c>
      <c r="S230" s="173">
        <v>-0.0287622755972421</v>
      </c>
      <c r="T230" s="153">
        <v>74270</v>
      </c>
      <c r="U230" s="153">
        <v>67274</v>
      </c>
      <c r="V230" s="154">
        <v>0.905803150666487</v>
      </c>
      <c r="W230" s="154">
        <v>0.880626875625208</v>
      </c>
      <c r="X230" s="155">
        <v>0.927785923753666</v>
      </c>
      <c r="Y230" s="155">
        <v>0.92964996568291</v>
      </c>
      <c r="Z230" s="173">
        <v>-0.0471590481284573</v>
      </c>
      <c r="AA230" s="151">
        <v>18430</v>
      </c>
      <c r="AB230" s="151">
        <v>17087</v>
      </c>
      <c r="AC230" s="151">
        <v>18589</v>
      </c>
      <c r="AD230" s="151">
        <v>16973</v>
      </c>
      <c r="AE230" s="155">
        <v>0.927129679869778</v>
      </c>
      <c r="AF230" s="155">
        <v>0.913066867502286</v>
      </c>
      <c r="AG230" s="173">
        <v>0.0140628123674913</v>
      </c>
    </row>
    <row r="231" spans="1:33">
      <c r="A231" s="175" t="s">
        <v>210</v>
      </c>
      <c r="B231" s="195" t="s">
        <v>1793</v>
      </c>
      <c r="C231" s="195" t="s">
        <v>219</v>
      </c>
      <c r="D231" s="150">
        <v>4</v>
      </c>
      <c r="E231" s="150">
        <v>0</v>
      </c>
      <c r="F231" s="150">
        <v>4</v>
      </c>
      <c r="G231" s="151">
        <v>2</v>
      </c>
      <c r="H231" s="151">
        <v>0</v>
      </c>
      <c r="I231" s="151">
        <v>2</v>
      </c>
      <c r="J231" s="151">
        <v>6</v>
      </c>
      <c r="K231" s="151">
        <v>0</v>
      </c>
      <c r="L231" s="151">
        <v>6</v>
      </c>
      <c r="M231" s="154">
        <v>0</v>
      </c>
      <c r="N231" s="153">
        <v>0</v>
      </c>
      <c r="O231" s="172">
        <v>0.9</v>
      </c>
      <c r="P231" s="154">
        <v>0</v>
      </c>
      <c r="Q231" s="154">
        <v>0</v>
      </c>
      <c r="R231" s="154">
        <v>0</v>
      </c>
      <c r="S231" s="173">
        <v>0</v>
      </c>
      <c r="T231" s="153">
        <v>112</v>
      </c>
      <c r="U231" s="153">
        <v>109</v>
      </c>
      <c r="V231" s="154">
        <v>0.973214285714286</v>
      </c>
      <c r="W231" s="154">
        <v>1</v>
      </c>
      <c r="X231" s="155">
        <v>1</v>
      </c>
      <c r="Y231" s="155">
        <v>1</v>
      </c>
      <c r="Z231" s="173">
        <v>0</v>
      </c>
      <c r="AA231" s="151">
        <v>36</v>
      </c>
      <c r="AB231" s="151">
        <v>36</v>
      </c>
      <c r="AC231" s="151">
        <v>28</v>
      </c>
      <c r="AD231" s="151">
        <v>28</v>
      </c>
      <c r="AE231" s="155">
        <v>1</v>
      </c>
      <c r="AF231" s="155">
        <v>1</v>
      </c>
      <c r="AG231" s="173">
        <v>0</v>
      </c>
    </row>
    <row r="232" spans="1:33">
      <c r="A232" s="175" t="s">
        <v>210</v>
      </c>
      <c r="B232" s="195" t="s">
        <v>1793</v>
      </c>
      <c r="C232" s="195" t="s">
        <v>220</v>
      </c>
      <c r="D232" s="150">
        <v>4242</v>
      </c>
      <c r="E232" s="150">
        <v>3899</v>
      </c>
      <c r="F232" s="150">
        <v>3725</v>
      </c>
      <c r="G232" s="151">
        <v>4446</v>
      </c>
      <c r="H232" s="151">
        <v>4326</v>
      </c>
      <c r="I232" s="151">
        <v>4133</v>
      </c>
      <c r="J232" s="151">
        <v>4465</v>
      </c>
      <c r="K232" s="151">
        <v>4339</v>
      </c>
      <c r="L232" s="151">
        <v>4027</v>
      </c>
      <c r="M232" s="154">
        <v>0.944965119934743</v>
      </c>
      <c r="N232" s="153">
        <v>111212</v>
      </c>
      <c r="O232" s="172">
        <v>0.9</v>
      </c>
      <c r="P232" s="154">
        <v>0.919141914191419</v>
      </c>
      <c r="Q232" s="154">
        <v>0.973009446693657</v>
      </c>
      <c r="R232" s="154">
        <v>0.971780515117581</v>
      </c>
      <c r="S232" s="173">
        <v>-0.0538675325022381</v>
      </c>
      <c r="T232" s="153">
        <v>117689</v>
      </c>
      <c r="U232" s="153">
        <v>106718</v>
      </c>
      <c r="V232" s="154">
        <v>0.906779733025177</v>
      </c>
      <c r="W232" s="154">
        <v>0.878123526638378</v>
      </c>
      <c r="X232" s="155">
        <v>0.929599640125956</v>
      </c>
      <c r="Y232" s="155">
        <v>0.901903695408735</v>
      </c>
      <c r="Z232" s="173">
        <v>-0.0514761134875777</v>
      </c>
      <c r="AA232" s="151">
        <v>29261</v>
      </c>
      <c r="AB232" s="151">
        <v>26807</v>
      </c>
      <c r="AC232" s="151">
        <v>28806</v>
      </c>
      <c r="AD232" s="151">
        <v>26237</v>
      </c>
      <c r="AE232" s="155">
        <v>0.916134103414101</v>
      </c>
      <c r="AF232" s="155">
        <v>0.910817190863015</v>
      </c>
      <c r="AG232" s="173">
        <v>0.00531691255108613</v>
      </c>
    </row>
    <row r="233" spans="1:33">
      <c r="A233" s="175" t="s">
        <v>210</v>
      </c>
      <c r="B233" s="195" t="s">
        <v>1793</v>
      </c>
      <c r="C233" s="195" t="s">
        <v>221</v>
      </c>
      <c r="D233" s="150">
        <v>2181</v>
      </c>
      <c r="E233" s="150">
        <v>2129</v>
      </c>
      <c r="F233" s="150">
        <v>1949</v>
      </c>
      <c r="G233" s="151">
        <v>2319</v>
      </c>
      <c r="H233" s="151">
        <v>2260</v>
      </c>
      <c r="I233" s="151">
        <v>2003</v>
      </c>
      <c r="J233" s="151">
        <v>2184</v>
      </c>
      <c r="K233" s="151">
        <v>2134</v>
      </c>
      <c r="L233" s="151">
        <v>1992</v>
      </c>
      <c r="M233" s="154">
        <v>0.97625368254071</v>
      </c>
      <c r="N233" s="153">
        <v>60311</v>
      </c>
      <c r="O233" s="172">
        <v>0.9</v>
      </c>
      <c r="P233" s="154">
        <v>0.976157725813847</v>
      </c>
      <c r="Q233" s="154">
        <v>0.974557999137559</v>
      </c>
      <c r="R233" s="154">
        <v>0.977106227106227</v>
      </c>
      <c r="S233" s="173">
        <v>0.00159972667628761</v>
      </c>
      <c r="T233" s="153">
        <v>61778</v>
      </c>
      <c r="U233" s="153">
        <v>56344</v>
      </c>
      <c r="V233" s="154">
        <v>0.912039884748616</v>
      </c>
      <c r="W233" s="154">
        <v>0.893626776707932</v>
      </c>
      <c r="X233" s="155">
        <v>0.863734368262182</v>
      </c>
      <c r="Y233" s="155">
        <v>0.912087912087912</v>
      </c>
      <c r="Z233" s="173">
        <v>0.0298924084457501</v>
      </c>
      <c r="AA233" s="151">
        <v>14895</v>
      </c>
      <c r="AB233" s="151">
        <v>13427</v>
      </c>
      <c r="AC233" s="151">
        <v>15099</v>
      </c>
      <c r="AD233" s="151">
        <v>13847</v>
      </c>
      <c r="AE233" s="155">
        <v>0.901443437395099</v>
      </c>
      <c r="AF233" s="155">
        <v>0.917080601364329</v>
      </c>
      <c r="AG233" s="173">
        <v>-0.0156371639692298</v>
      </c>
    </row>
    <row r="234" spans="1:33">
      <c r="A234" s="175" t="s">
        <v>210</v>
      </c>
      <c r="B234" s="195" t="s">
        <v>1794</v>
      </c>
      <c r="C234" s="195" t="s">
        <v>222</v>
      </c>
      <c r="D234" s="150">
        <v>4637</v>
      </c>
      <c r="E234" s="150">
        <v>4404</v>
      </c>
      <c r="F234" s="150">
        <v>4270</v>
      </c>
      <c r="G234" s="151">
        <v>4738</v>
      </c>
      <c r="H234" s="151">
        <v>4378</v>
      </c>
      <c r="I234" s="151">
        <v>4363</v>
      </c>
      <c r="J234" s="151">
        <v>4896</v>
      </c>
      <c r="K234" s="151">
        <v>4658</v>
      </c>
      <c r="L234" s="151">
        <v>4565</v>
      </c>
      <c r="M234" s="154">
        <v>0.961490526565676</v>
      </c>
      <c r="N234" s="153">
        <v>129607</v>
      </c>
      <c r="O234" s="172">
        <v>0.9</v>
      </c>
      <c r="P234" s="154">
        <v>0.94975199482424</v>
      </c>
      <c r="Q234" s="154">
        <v>0.924018573237653</v>
      </c>
      <c r="R234" s="154">
        <v>0.951388888888889</v>
      </c>
      <c r="S234" s="173">
        <v>0.0257334215865868</v>
      </c>
      <c r="T234" s="153">
        <v>134798</v>
      </c>
      <c r="U234" s="153">
        <v>125617</v>
      </c>
      <c r="V234" s="154">
        <v>0.931890680870636</v>
      </c>
      <c r="W234" s="154">
        <v>0.920854000431313</v>
      </c>
      <c r="X234" s="155">
        <v>0.920852680455889</v>
      </c>
      <c r="Y234" s="155">
        <v>0.932393790849673</v>
      </c>
      <c r="Z234" s="173">
        <v>1.31997542485163e-6</v>
      </c>
      <c r="AA234" s="151">
        <v>32455</v>
      </c>
      <c r="AB234" s="151">
        <v>30194</v>
      </c>
      <c r="AC234" s="151">
        <v>33400</v>
      </c>
      <c r="AD234" s="151">
        <v>31353</v>
      </c>
      <c r="AE234" s="155">
        <v>0.930334309043291</v>
      </c>
      <c r="AF234" s="155">
        <v>0.938712574850299</v>
      </c>
      <c r="AG234" s="173">
        <v>-0.00837826580700862</v>
      </c>
    </row>
    <row r="235" spans="1:33">
      <c r="A235" s="175" t="s">
        <v>210</v>
      </c>
      <c r="B235" s="195" t="s">
        <v>1794</v>
      </c>
      <c r="C235" s="195" t="s">
        <v>223</v>
      </c>
      <c r="D235" s="150">
        <v>4117</v>
      </c>
      <c r="E235" s="150">
        <v>4020</v>
      </c>
      <c r="F235" s="150">
        <v>3904</v>
      </c>
      <c r="G235" s="151">
        <v>4259</v>
      </c>
      <c r="H235" s="151">
        <v>4213</v>
      </c>
      <c r="I235" s="151">
        <v>4075</v>
      </c>
      <c r="J235" s="151">
        <v>4270</v>
      </c>
      <c r="K235" s="151">
        <v>4183</v>
      </c>
      <c r="L235" s="151">
        <v>4070</v>
      </c>
      <c r="M235" s="154">
        <v>0.984501799987797</v>
      </c>
      <c r="N235" s="153">
        <v>112945</v>
      </c>
      <c r="O235" s="172">
        <v>0.9</v>
      </c>
      <c r="P235" s="154">
        <v>0.976439154724314</v>
      </c>
      <c r="Q235" s="154">
        <v>0.989199342568678</v>
      </c>
      <c r="R235" s="154">
        <v>0.979625292740047</v>
      </c>
      <c r="S235" s="173">
        <v>-0.0127601878443643</v>
      </c>
      <c r="T235" s="153">
        <v>114723</v>
      </c>
      <c r="U235" s="153">
        <v>109743</v>
      </c>
      <c r="V235" s="154">
        <v>0.956591093329149</v>
      </c>
      <c r="W235" s="154">
        <v>0.948263298518339</v>
      </c>
      <c r="X235" s="155">
        <v>0.956797370274712</v>
      </c>
      <c r="Y235" s="155">
        <v>0.953161592505855</v>
      </c>
      <c r="Z235" s="173">
        <v>-0.00853407175637377</v>
      </c>
      <c r="AA235" s="151">
        <v>28122</v>
      </c>
      <c r="AB235" s="151">
        <v>26883</v>
      </c>
      <c r="AC235" s="151">
        <v>27963</v>
      </c>
      <c r="AD235" s="151">
        <v>26783</v>
      </c>
      <c r="AE235" s="155">
        <v>0.955941967143162</v>
      </c>
      <c r="AF235" s="155">
        <v>0.957801380395523</v>
      </c>
      <c r="AG235" s="173">
        <v>-0.00185941325236072</v>
      </c>
    </row>
    <row r="236" spans="1:33">
      <c r="A236" s="175" t="s">
        <v>210</v>
      </c>
      <c r="B236" s="195" t="s">
        <v>1794</v>
      </c>
      <c r="C236" s="195" t="s">
        <v>224</v>
      </c>
      <c r="D236" s="150">
        <v>1</v>
      </c>
      <c r="E236" s="150">
        <v>0</v>
      </c>
      <c r="F236" s="150">
        <v>0</v>
      </c>
      <c r="G236" s="151">
        <v>0</v>
      </c>
      <c r="H236" s="151">
        <v>0</v>
      </c>
      <c r="I236" s="151">
        <v>0</v>
      </c>
      <c r="J236" s="151">
        <v>1</v>
      </c>
      <c r="K236" s="151">
        <v>0</v>
      </c>
      <c r="L236" s="151">
        <v>0</v>
      </c>
      <c r="M236" s="154">
        <v>0</v>
      </c>
      <c r="N236" s="153">
        <v>0</v>
      </c>
      <c r="O236" s="172">
        <v>0.9</v>
      </c>
      <c r="P236" s="154">
        <v>0</v>
      </c>
      <c r="Q236" s="154">
        <v>0</v>
      </c>
      <c r="R236" s="154">
        <v>0</v>
      </c>
      <c r="S236" s="173">
        <v>0</v>
      </c>
      <c r="T236" s="153">
        <v>2</v>
      </c>
      <c r="U236" s="153">
        <v>0</v>
      </c>
      <c r="V236" s="154">
        <v>0</v>
      </c>
      <c r="W236" s="154">
        <v>0</v>
      </c>
      <c r="X236" s="155">
        <v>0</v>
      </c>
      <c r="Y236" s="155">
        <v>0</v>
      </c>
      <c r="Z236" s="173">
        <v>0</v>
      </c>
      <c r="AA236" s="151">
        <v>2</v>
      </c>
      <c r="AB236" s="151">
        <v>0</v>
      </c>
      <c r="AC236" s="151">
        <v>0</v>
      </c>
      <c r="AD236" s="151">
        <v>0</v>
      </c>
      <c r="AE236" s="155">
        <v>0</v>
      </c>
      <c r="AF236" s="155">
        <v>0</v>
      </c>
      <c r="AG236" s="173">
        <v>0</v>
      </c>
    </row>
    <row r="237" spans="1:33">
      <c r="A237" s="175" t="s">
        <v>210</v>
      </c>
      <c r="B237" s="195" t="s">
        <v>1795</v>
      </c>
      <c r="C237" s="195" t="s">
        <v>225</v>
      </c>
      <c r="D237" s="150">
        <v>7415</v>
      </c>
      <c r="E237" s="150">
        <v>7057</v>
      </c>
      <c r="F237" s="150">
        <v>6265</v>
      </c>
      <c r="G237" s="151">
        <v>7211</v>
      </c>
      <c r="H237" s="151">
        <v>6872</v>
      </c>
      <c r="I237" s="151">
        <v>6140</v>
      </c>
      <c r="J237" s="151">
        <v>7386</v>
      </c>
      <c r="K237" s="151">
        <v>7000</v>
      </c>
      <c r="L237" s="151">
        <v>6438</v>
      </c>
      <c r="M237" s="154">
        <v>0.944618542250701</v>
      </c>
      <c r="N237" s="153">
        <v>188697</v>
      </c>
      <c r="O237" s="172">
        <v>0.9</v>
      </c>
      <c r="P237" s="154">
        <v>0.951719487525287</v>
      </c>
      <c r="Q237" s="154">
        <v>0.952988489807239</v>
      </c>
      <c r="R237" s="154">
        <v>0.947738965610615</v>
      </c>
      <c r="S237" s="173">
        <v>-0.00126900228195237</v>
      </c>
      <c r="T237" s="153">
        <v>199760</v>
      </c>
      <c r="U237" s="153">
        <v>171399</v>
      </c>
      <c r="V237" s="154">
        <v>0.858024629555467</v>
      </c>
      <c r="W237" s="154">
        <v>0.844908968307485</v>
      </c>
      <c r="X237" s="155">
        <v>0.851476910275967</v>
      </c>
      <c r="Y237" s="155">
        <v>0.871649065800162</v>
      </c>
      <c r="Z237" s="173">
        <v>-0.00656794196848243</v>
      </c>
      <c r="AA237" s="151">
        <v>49963</v>
      </c>
      <c r="AB237" s="151">
        <v>43185</v>
      </c>
      <c r="AC237" s="151">
        <v>48482</v>
      </c>
      <c r="AD237" s="151">
        <v>41398</v>
      </c>
      <c r="AE237" s="155">
        <v>0.864339611312371</v>
      </c>
      <c r="AF237" s="155">
        <v>0.853883915680046</v>
      </c>
      <c r="AG237" s="173">
        <v>0.010455695632325</v>
      </c>
    </row>
    <row r="238" spans="1:33">
      <c r="A238" s="175" t="s">
        <v>210</v>
      </c>
      <c r="B238" s="195" t="s">
        <v>1795</v>
      </c>
      <c r="C238" s="195" t="s">
        <v>226</v>
      </c>
      <c r="D238" s="150">
        <v>0</v>
      </c>
      <c r="E238" s="150">
        <v>0</v>
      </c>
      <c r="F238" s="150">
        <v>0</v>
      </c>
      <c r="G238" s="151">
        <v>0</v>
      </c>
      <c r="H238" s="151">
        <v>0</v>
      </c>
      <c r="I238" s="151">
        <v>0</v>
      </c>
      <c r="J238" s="151">
        <v>0</v>
      </c>
      <c r="K238" s="151">
        <v>0</v>
      </c>
      <c r="L238" s="151">
        <v>0</v>
      </c>
      <c r="M238" s="154">
        <v>0</v>
      </c>
      <c r="N238" s="153">
        <v>0</v>
      </c>
      <c r="O238" s="172">
        <v>0.9</v>
      </c>
      <c r="P238" s="154">
        <v>0</v>
      </c>
      <c r="Q238" s="154">
        <v>0</v>
      </c>
      <c r="R238" s="154">
        <v>0</v>
      </c>
      <c r="S238" s="173">
        <v>0</v>
      </c>
      <c r="T238" s="153">
        <v>43</v>
      </c>
      <c r="U238" s="153">
        <v>30</v>
      </c>
      <c r="V238" s="154">
        <v>0.697674418604651</v>
      </c>
      <c r="W238" s="154">
        <v>0</v>
      </c>
      <c r="X238" s="155">
        <v>0</v>
      </c>
      <c r="Y238" s="155">
        <v>0</v>
      </c>
      <c r="Z238" s="173">
        <v>0</v>
      </c>
      <c r="AA238" s="151">
        <v>25</v>
      </c>
      <c r="AB238" s="151">
        <v>17</v>
      </c>
      <c r="AC238" s="151">
        <v>15</v>
      </c>
      <c r="AD238" s="151">
        <v>12</v>
      </c>
      <c r="AE238" s="155">
        <v>0.68</v>
      </c>
      <c r="AF238" s="155">
        <v>0.8</v>
      </c>
      <c r="AG238" s="173">
        <v>-0.12</v>
      </c>
    </row>
    <row r="239" spans="1:33">
      <c r="A239" s="175" t="s">
        <v>210</v>
      </c>
      <c r="B239" s="195" t="s">
        <v>1795</v>
      </c>
      <c r="C239" s="195" t="s">
        <v>227</v>
      </c>
      <c r="D239" s="150">
        <v>3953</v>
      </c>
      <c r="E239" s="150">
        <v>3740</v>
      </c>
      <c r="F239" s="150">
        <v>3598</v>
      </c>
      <c r="G239" s="151">
        <v>4376</v>
      </c>
      <c r="H239" s="151">
        <v>4149</v>
      </c>
      <c r="I239" s="151">
        <v>4043</v>
      </c>
      <c r="J239" s="151">
        <v>3926</v>
      </c>
      <c r="K239" s="151">
        <v>3716</v>
      </c>
      <c r="L239" s="151">
        <v>3620</v>
      </c>
      <c r="M239" s="154">
        <v>0.949097296416348</v>
      </c>
      <c r="N239" s="153">
        <v>104824</v>
      </c>
      <c r="O239" s="172">
        <v>0.9</v>
      </c>
      <c r="P239" s="154">
        <v>0.946116873260815</v>
      </c>
      <c r="Q239" s="154">
        <v>0.948126142595978</v>
      </c>
      <c r="R239" s="154">
        <v>0.946510443199185</v>
      </c>
      <c r="S239" s="173">
        <v>-0.00200926933516343</v>
      </c>
      <c r="T239" s="153">
        <v>110446</v>
      </c>
      <c r="U239" s="153">
        <v>101637</v>
      </c>
      <c r="V239" s="154">
        <v>0.920241566014161</v>
      </c>
      <c r="W239" s="154">
        <v>0.910194788768024</v>
      </c>
      <c r="X239" s="155">
        <v>0.92390310786106</v>
      </c>
      <c r="Y239" s="155">
        <v>0.922058074375955</v>
      </c>
      <c r="Z239" s="173">
        <v>-0.013708319093036</v>
      </c>
      <c r="AA239" s="151">
        <v>29703</v>
      </c>
      <c r="AB239" s="151">
        <v>27394</v>
      </c>
      <c r="AC239" s="151">
        <v>26596</v>
      </c>
      <c r="AD239" s="151">
        <v>24372</v>
      </c>
      <c r="AE239" s="155">
        <v>0.922263744402922</v>
      </c>
      <c r="AF239" s="155">
        <v>0.916378402767333</v>
      </c>
      <c r="AG239" s="173">
        <v>0.00588534163558885</v>
      </c>
    </row>
    <row r="240" spans="1:33">
      <c r="A240" s="175" t="s">
        <v>210</v>
      </c>
      <c r="B240" s="195" t="s">
        <v>1792</v>
      </c>
      <c r="C240" s="195" t="s">
        <v>228</v>
      </c>
      <c r="D240" s="150">
        <v>1</v>
      </c>
      <c r="E240" s="150">
        <v>0</v>
      </c>
      <c r="F240" s="150">
        <v>1</v>
      </c>
      <c r="G240" s="151">
        <v>0</v>
      </c>
      <c r="H240" s="151">
        <v>0</v>
      </c>
      <c r="I240" s="151">
        <v>0</v>
      </c>
      <c r="J240" s="151">
        <v>0</v>
      </c>
      <c r="K240" s="151">
        <v>0</v>
      </c>
      <c r="L240" s="151">
        <v>0</v>
      </c>
      <c r="M240" s="154">
        <v>0</v>
      </c>
      <c r="N240" s="153">
        <v>0</v>
      </c>
      <c r="O240" s="172">
        <v>0.9</v>
      </c>
      <c r="P240" s="154">
        <v>0</v>
      </c>
      <c r="Q240" s="154">
        <v>0</v>
      </c>
      <c r="R240" s="154">
        <v>0</v>
      </c>
      <c r="S240" s="173">
        <v>0</v>
      </c>
      <c r="T240" s="153">
        <v>32</v>
      </c>
      <c r="U240" s="153">
        <v>31</v>
      </c>
      <c r="V240" s="154">
        <v>0.96875</v>
      </c>
      <c r="W240" s="154">
        <v>1</v>
      </c>
      <c r="X240" s="155">
        <v>0</v>
      </c>
      <c r="Y240" s="155">
        <v>0</v>
      </c>
      <c r="Z240" s="173">
        <v>1</v>
      </c>
      <c r="AA240" s="151">
        <v>2</v>
      </c>
      <c r="AB240" s="151">
        <v>2</v>
      </c>
      <c r="AC240" s="151">
        <v>22</v>
      </c>
      <c r="AD240" s="151">
        <v>21</v>
      </c>
      <c r="AE240" s="155">
        <v>1</v>
      </c>
      <c r="AF240" s="155">
        <v>0.954545454545455</v>
      </c>
      <c r="AG240" s="173">
        <v>0.0454545454545454</v>
      </c>
    </row>
    <row r="241" spans="1:33">
      <c r="A241" s="175" t="s">
        <v>210</v>
      </c>
      <c r="B241" s="195" t="s">
        <v>1795</v>
      </c>
      <c r="C241" s="195" t="s">
        <v>229</v>
      </c>
      <c r="D241" s="150">
        <v>3175</v>
      </c>
      <c r="E241" s="150">
        <v>3133</v>
      </c>
      <c r="F241" s="150">
        <v>2872</v>
      </c>
      <c r="G241" s="151">
        <v>3261</v>
      </c>
      <c r="H241" s="151">
        <v>3238</v>
      </c>
      <c r="I241" s="151">
        <v>2963</v>
      </c>
      <c r="J241" s="151">
        <v>3239</v>
      </c>
      <c r="K241" s="151">
        <v>3214</v>
      </c>
      <c r="L241" s="151">
        <v>2939</v>
      </c>
      <c r="M241" s="154">
        <v>0.993099843178254</v>
      </c>
      <c r="N241" s="153">
        <v>85491</v>
      </c>
      <c r="O241" s="172">
        <v>0.9</v>
      </c>
      <c r="P241" s="154">
        <v>0.986771653543307</v>
      </c>
      <c r="Q241" s="154">
        <v>0.992946948788715</v>
      </c>
      <c r="R241" s="154">
        <v>0.992281568385304</v>
      </c>
      <c r="S241" s="173">
        <v>-0.00617529524540805</v>
      </c>
      <c r="T241" s="153">
        <v>86085</v>
      </c>
      <c r="U241" s="153">
        <v>77202</v>
      </c>
      <c r="V241" s="154">
        <v>0.896811291165708</v>
      </c>
      <c r="W241" s="154">
        <v>0.904566929133858</v>
      </c>
      <c r="X241" s="155">
        <v>0.908616988653787</v>
      </c>
      <c r="Y241" s="155">
        <v>0.907378820623649</v>
      </c>
      <c r="Z241" s="173">
        <v>-0.00405005951992887</v>
      </c>
      <c r="AA241" s="151">
        <v>21766</v>
      </c>
      <c r="AB241" s="151">
        <v>19839</v>
      </c>
      <c r="AC241" s="151">
        <v>20934</v>
      </c>
      <c r="AD241" s="151">
        <v>18199</v>
      </c>
      <c r="AE241" s="155">
        <v>0.911467426261141</v>
      </c>
      <c r="AF241" s="155">
        <v>0.86935129454476</v>
      </c>
      <c r="AG241" s="173">
        <v>0.0421161317163815</v>
      </c>
    </row>
    <row r="242" spans="1:33">
      <c r="A242" s="175" t="s">
        <v>210</v>
      </c>
      <c r="B242" s="195" t="s">
        <v>1796</v>
      </c>
      <c r="C242" s="195" t="s">
        <v>230</v>
      </c>
      <c r="D242" s="150">
        <v>5879</v>
      </c>
      <c r="E242" s="150">
        <v>5668</v>
      </c>
      <c r="F242" s="150">
        <v>5167</v>
      </c>
      <c r="G242" s="151">
        <v>5771</v>
      </c>
      <c r="H242" s="151">
        <v>5621</v>
      </c>
      <c r="I242" s="151">
        <v>5223</v>
      </c>
      <c r="J242" s="151">
        <v>7046</v>
      </c>
      <c r="K242" s="151">
        <v>6779</v>
      </c>
      <c r="L242" s="151">
        <v>6376</v>
      </c>
      <c r="M242" s="154">
        <v>0.963440724495914</v>
      </c>
      <c r="N242" s="153">
        <v>152662</v>
      </c>
      <c r="O242" s="172">
        <v>0.9</v>
      </c>
      <c r="P242" s="154">
        <v>0.96410954243919</v>
      </c>
      <c r="Q242" s="154">
        <v>0.974007970888927</v>
      </c>
      <c r="R242" s="154">
        <v>0.962106159523134</v>
      </c>
      <c r="S242" s="173">
        <v>-0.0098984284497371</v>
      </c>
      <c r="T242" s="153">
        <v>158455</v>
      </c>
      <c r="U242" s="153">
        <v>139590</v>
      </c>
      <c r="V242" s="154">
        <v>0.880944116626171</v>
      </c>
      <c r="W242" s="154">
        <v>0.878890967851675</v>
      </c>
      <c r="X242" s="155">
        <v>0.905042453647548</v>
      </c>
      <c r="Y242" s="155">
        <v>0.904910587567414</v>
      </c>
      <c r="Z242" s="173">
        <v>-0.0261514857958727</v>
      </c>
      <c r="AA242" s="151">
        <v>42432</v>
      </c>
      <c r="AB242" s="151">
        <v>36713</v>
      </c>
      <c r="AC242" s="151">
        <v>37768</v>
      </c>
      <c r="AD242" s="151">
        <v>32872</v>
      </c>
      <c r="AE242" s="155">
        <v>0.865219645550528</v>
      </c>
      <c r="AF242" s="155">
        <v>0.870366447786486</v>
      </c>
      <c r="AG242" s="173">
        <v>-0.00514680223595798</v>
      </c>
    </row>
    <row r="243" spans="1:33">
      <c r="A243" s="175" t="s">
        <v>210</v>
      </c>
      <c r="B243" s="195" t="s">
        <v>1796</v>
      </c>
      <c r="C243" s="195" t="s">
        <v>231</v>
      </c>
      <c r="D243" s="150">
        <v>19</v>
      </c>
      <c r="E243" s="150">
        <v>0</v>
      </c>
      <c r="F243" s="150">
        <v>16</v>
      </c>
      <c r="G243" s="151">
        <v>25</v>
      </c>
      <c r="H243" s="151">
        <v>0</v>
      </c>
      <c r="I243" s="151">
        <v>23</v>
      </c>
      <c r="J243" s="151">
        <v>3</v>
      </c>
      <c r="K243" s="151">
        <v>0</v>
      </c>
      <c r="L243" s="151">
        <v>2</v>
      </c>
      <c r="M243" s="154">
        <v>0</v>
      </c>
      <c r="N243" s="153">
        <v>0</v>
      </c>
      <c r="O243" s="172">
        <v>0.9</v>
      </c>
      <c r="P243" s="154">
        <v>0</v>
      </c>
      <c r="Q243" s="154">
        <v>0</v>
      </c>
      <c r="R243" s="154">
        <v>0</v>
      </c>
      <c r="S243" s="173">
        <v>0</v>
      </c>
      <c r="T243" s="153">
        <v>218</v>
      </c>
      <c r="U243" s="153">
        <v>198</v>
      </c>
      <c r="V243" s="154">
        <v>0.908256880733945</v>
      </c>
      <c r="W243" s="154">
        <v>0.842105263157895</v>
      </c>
      <c r="X243" s="155">
        <v>0.92</v>
      </c>
      <c r="Y243" s="155">
        <v>0.666666666666667</v>
      </c>
      <c r="Z243" s="173">
        <v>-0.0778947368421053</v>
      </c>
      <c r="AA243" s="151">
        <v>60</v>
      </c>
      <c r="AB243" s="151">
        <v>51</v>
      </c>
      <c r="AC243" s="151">
        <v>35</v>
      </c>
      <c r="AD243" s="151">
        <v>29</v>
      </c>
      <c r="AE243" s="155">
        <v>0.85</v>
      </c>
      <c r="AF243" s="155">
        <v>0.828571428571429</v>
      </c>
      <c r="AG243" s="173">
        <v>0.0214285714285714</v>
      </c>
    </row>
    <row r="244" spans="1:33">
      <c r="A244" s="175" t="s">
        <v>210</v>
      </c>
      <c r="B244" s="195" t="s">
        <v>1794</v>
      </c>
      <c r="C244" s="195" t="s">
        <v>232</v>
      </c>
      <c r="D244" s="150">
        <v>8011</v>
      </c>
      <c r="E244" s="150">
        <v>7764</v>
      </c>
      <c r="F244" s="150">
        <v>7378</v>
      </c>
      <c r="G244" s="151">
        <v>8290</v>
      </c>
      <c r="H244" s="151">
        <v>8070</v>
      </c>
      <c r="I244" s="151">
        <v>7666</v>
      </c>
      <c r="J244" s="151">
        <v>8461</v>
      </c>
      <c r="K244" s="151">
        <v>8253</v>
      </c>
      <c r="L244" s="151">
        <v>7944</v>
      </c>
      <c r="M244" s="154">
        <v>0.959579407937119</v>
      </c>
      <c r="N244" s="153">
        <v>221944</v>
      </c>
      <c r="O244" s="172">
        <v>0.9</v>
      </c>
      <c r="P244" s="154">
        <v>0.969167394832106</v>
      </c>
      <c r="Q244" s="154">
        <v>0.973462002412545</v>
      </c>
      <c r="R244" s="154">
        <v>0.975416617421109</v>
      </c>
      <c r="S244" s="173">
        <v>-0.00429460758043931</v>
      </c>
      <c r="T244" s="153">
        <v>231293</v>
      </c>
      <c r="U244" s="153">
        <v>212824</v>
      </c>
      <c r="V244" s="154">
        <v>0.920148902041999</v>
      </c>
      <c r="W244" s="154">
        <v>0.920983647484709</v>
      </c>
      <c r="X244" s="155">
        <v>0.924728588661037</v>
      </c>
      <c r="Y244" s="155">
        <v>0.938896111570736</v>
      </c>
      <c r="Z244" s="173">
        <v>-0.00374494117632884</v>
      </c>
      <c r="AA244" s="151">
        <v>56297</v>
      </c>
      <c r="AB244" s="151">
        <v>52146</v>
      </c>
      <c r="AC244" s="151">
        <v>56262</v>
      </c>
      <c r="AD244" s="151">
        <v>51583</v>
      </c>
      <c r="AE244" s="155">
        <v>0.926266053253282</v>
      </c>
      <c r="AF244" s="155">
        <v>0.916835519533611</v>
      </c>
      <c r="AG244" s="173">
        <v>0.00943053371967106</v>
      </c>
    </row>
    <row r="245" spans="1:33">
      <c r="A245" s="175" t="s">
        <v>210</v>
      </c>
      <c r="B245" s="195" t="s">
        <v>1791</v>
      </c>
      <c r="C245" s="195" t="s">
        <v>233</v>
      </c>
      <c r="D245" s="150">
        <v>6679</v>
      </c>
      <c r="E245" s="150">
        <v>6402</v>
      </c>
      <c r="F245" s="150">
        <v>5984</v>
      </c>
      <c r="G245" s="151">
        <v>7079</v>
      </c>
      <c r="H245" s="151">
        <v>6781</v>
      </c>
      <c r="I245" s="151">
        <v>6418</v>
      </c>
      <c r="J245" s="151">
        <v>6983</v>
      </c>
      <c r="K245" s="151">
        <v>6759</v>
      </c>
      <c r="L245" s="151">
        <v>6485</v>
      </c>
      <c r="M245" s="154">
        <v>0.958970699956882</v>
      </c>
      <c r="N245" s="153">
        <v>186819</v>
      </c>
      <c r="O245" s="172">
        <v>0.9</v>
      </c>
      <c r="P245" s="154">
        <v>0.958526725557718</v>
      </c>
      <c r="Q245" s="154">
        <v>0.957903658708857</v>
      </c>
      <c r="R245" s="154">
        <v>0.96792209652012</v>
      </c>
      <c r="S245" s="173">
        <v>0.000623066848861042</v>
      </c>
      <c r="T245" s="153">
        <v>194812</v>
      </c>
      <c r="U245" s="153">
        <v>177540</v>
      </c>
      <c r="V245" s="154">
        <v>0.911340163850276</v>
      </c>
      <c r="W245" s="154">
        <v>0.895942506363228</v>
      </c>
      <c r="X245" s="155">
        <v>0.906625229552197</v>
      </c>
      <c r="Y245" s="155">
        <v>0.928683946727767</v>
      </c>
      <c r="Z245" s="173">
        <v>-0.0106827231889686</v>
      </c>
      <c r="AA245" s="151">
        <v>46785</v>
      </c>
      <c r="AB245" s="151">
        <v>42818</v>
      </c>
      <c r="AC245" s="151">
        <v>47799</v>
      </c>
      <c r="AD245" s="151">
        <v>43673</v>
      </c>
      <c r="AE245" s="155">
        <v>0.915207865768943</v>
      </c>
      <c r="AF245" s="155">
        <v>0.913680202514697</v>
      </c>
      <c r="AG245" s="173">
        <v>0.00152766325424614</v>
      </c>
    </row>
    <row r="246" spans="1:33">
      <c r="A246" s="175" t="s">
        <v>210</v>
      </c>
      <c r="B246" s="195" t="s">
        <v>1794</v>
      </c>
      <c r="C246" s="195" t="s">
        <v>234</v>
      </c>
      <c r="D246" s="150">
        <v>7520</v>
      </c>
      <c r="E246" s="150">
        <v>6764</v>
      </c>
      <c r="F246" s="150">
        <v>6748</v>
      </c>
      <c r="G246" s="151">
        <v>7524</v>
      </c>
      <c r="H246" s="151">
        <v>7174</v>
      </c>
      <c r="I246" s="151">
        <v>6978</v>
      </c>
      <c r="J246" s="151">
        <v>7619</v>
      </c>
      <c r="K246" s="151">
        <v>7170</v>
      </c>
      <c r="L246" s="151">
        <v>7009</v>
      </c>
      <c r="M246" s="154">
        <v>0.933181918433043</v>
      </c>
      <c r="N246" s="153">
        <v>198862</v>
      </c>
      <c r="O246" s="172">
        <v>0.9</v>
      </c>
      <c r="P246" s="154">
        <v>0.899468085106383</v>
      </c>
      <c r="Q246" s="154">
        <v>0.953482190324296</v>
      </c>
      <c r="R246" s="154">
        <v>0.941068381677385</v>
      </c>
      <c r="S246" s="173">
        <v>-0.0540141052179126</v>
      </c>
      <c r="T246" s="153">
        <v>213101</v>
      </c>
      <c r="U246" s="153">
        <v>194019</v>
      </c>
      <c r="V246" s="154">
        <v>0.910455605557928</v>
      </c>
      <c r="W246" s="154">
        <v>0.897340425531915</v>
      </c>
      <c r="X246" s="155">
        <v>0.927432216905901</v>
      </c>
      <c r="Y246" s="155">
        <v>0.919936999606248</v>
      </c>
      <c r="Z246" s="173">
        <v>-0.0300917913739863</v>
      </c>
      <c r="AA246" s="151">
        <v>51860</v>
      </c>
      <c r="AB246" s="151">
        <v>47648</v>
      </c>
      <c r="AC246" s="151">
        <v>52370</v>
      </c>
      <c r="AD246" s="151">
        <v>47604</v>
      </c>
      <c r="AE246" s="155">
        <v>0.918781334361743</v>
      </c>
      <c r="AF246" s="155">
        <v>0.908993698682452</v>
      </c>
      <c r="AG246" s="173">
        <v>0.00978763567929131</v>
      </c>
    </row>
    <row r="247" spans="1:33">
      <c r="A247" s="175" t="s">
        <v>210</v>
      </c>
      <c r="B247" s="195" t="s">
        <v>1791</v>
      </c>
      <c r="C247" s="195" t="s">
        <v>235</v>
      </c>
      <c r="D247" s="150">
        <v>3351</v>
      </c>
      <c r="E247" s="150">
        <v>3224</v>
      </c>
      <c r="F247" s="150">
        <v>3024</v>
      </c>
      <c r="G247" s="151">
        <v>3731</v>
      </c>
      <c r="H247" s="151">
        <v>3665</v>
      </c>
      <c r="I247" s="151">
        <v>3466</v>
      </c>
      <c r="J247" s="151">
        <v>3651</v>
      </c>
      <c r="K247" s="151">
        <v>3465</v>
      </c>
      <c r="L247" s="151">
        <v>3347</v>
      </c>
      <c r="M247" s="154">
        <v>0.980177405093979</v>
      </c>
      <c r="N247" s="153">
        <v>68732</v>
      </c>
      <c r="O247" s="172">
        <v>0.9</v>
      </c>
      <c r="P247" s="154">
        <v>0.962100865413309</v>
      </c>
      <c r="Q247" s="154">
        <v>0.982310372554275</v>
      </c>
      <c r="R247" s="154">
        <v>0.949055053410025</v>
      </c>
      <c r="S247" s="173">
        <v>-0.0202095071409656</v>
      </c>
      <c r="T247" s="153">
        <v>70122</v>
      </c>
      <c r="U247" s="153">
        <v>65051</v>
      </c>
      <c r="V247" s="154">
        <v>0.927683180742135</v>
      </c>
      <c r="W247" s="154">
        <v>0.902417188898836</v>
      </c>
      <c r="X247" s="155">
        <v>0.928973465558831</v>
      </c>
      <c r="Y247" s="155">
        <v>0.916735141057245</v>
      </c>
      <c r="Z247" s="173">
        <v>-0.0265562766599953</v>
      </c>
      <c r="AA247" s="151">
        <v>24322</v>
      </c>
      <c r="AB247" s="151">
        <v>22497</v>
      </c>
      <c r="AC247" s="151">
        <v>24560</v>
      </c>
      <c r="AD247" s="151">
        <v>22955</v>
      </c>
      <c r="AE247" s="155">
        <v>0.924965052216101</v>
      </c>
      <c r="AF247" s="155">
        <v>0.934649837133551</v>
      </c>
      <c r="AG247" s="173">
        <v>-0.00968478491744984</v>
      </c>
    </row>
    <row r="248" spans="1:33">
      <c r="A248" s="175" t="s">
        <v>210</v>
      </c>
      <c r="B248" s="195" t="s">
        <v>1794</v>
      </c>
      <c r="C248" s="195" t="s">
        <v>236</v>
      </c>
      <c r="D248" s="150">
        <v>5734</v>
      </c>
      <c r="E248" s="150">
        <v>5496</v>
      </c>
      <c r="F248" s="150">
        <v>5220</v>
      </c>
      <c r="G248" s="151">
        <v>5443</v>
      </c>
      <c r="H248" s="151">
        <v>5308</v>
      </c>
      <c r="I248" s="151">
        <v>5054</v>
      </c>
      <c r="J248" s="151">
        <v>5465</v>
      </c>
      <c r="K248" s="151">
        <v>5201</v>
      </c>
      <c r="L248" s="151">
        <v>4933</v>
      </c>
      <c r="M248" s="154">
        <v>0.970364001871215</v>
      </c>
      <c r="N248" s="153">
        <v>153498</v>
      </c>
      <c r="O248" s="172">
        <v>0.9</v>
      </c>
      <c r="P248" s="154">
        <v>0.958493198465295</v>
      </c>
      <c r="Q248" s="154">
        <v>0.975197501377917</v>
      </c>
      <c r="R248" s="154">
        <v>0.951692589204026</v>
      </c>
      <c r="S248" s="173">
        <v>-0.0167043029126219</v>
      </c>
      <c r="T248" s="153">
        <v>158186</v>
      </c>
      <c r="U248" s="153">
        <v>146165</v>
      </c>
      <c r="V248" s="154">
        <v>0.924007181419342</v>
      </c>
      <c r="W248" s="154">
        <v>0.910359260551099</v>
      </c>
      <c r="X248" s="155">
        <v>0.928532059525997</v>
      </c>
      <c r="Y248" s="155">
        <v>0.902653247941446</v>
      </c>
      <c r="Z248" s="173">
        <v>-0.018172798974898</v>
      </c>
      <c r="AA248" s="151">
        <v>36932</v>
      </c>
      <c r="AB248" s="151">
        <v>34043</v>
      </c>
      <c r="AC248" s="151">
        <v>38082</v>
      </c>
      <c r="AD248" s="151">
        <v>35156</v>
      </c>
      <c r="AE248" s="155">
        <v>0.921775154337702</v>
      </c>
      <c r="AF248" s="155">
        <v>0.92316580011554</v>
      </c>
      <c r="AG248" s="173">
        <v>-0.00139064577783843</v>
      </c>
    </row>
    <row r="249" spans="1:33">
      <c r="A249" s="175" t="s">
        <v>210</v>
      </c>
      <c r="B249" s="195" t="s">
        <v>1792</v>
      </c>
      <c r="C249" s="195" t="s">
        <v>237</v>
      </c>
      <c r="D249" s="150">
        <v>4494</v>
      </c>
      <c r="E249" s="150">
        <v>4150</v>
      </c>
      <c r="F249" s="150">
        <v>3930</v>
      </c>
      <c r="G249" s="151">
        <v>4648</v>
      </c>
      <c r="H249" s="151">
        <v>4401</v>
      </c>
      <c r="I249" s="151">
        <v>4289</v>
      </c>
      <c r="J249" s="151">
        <v>4625</v>
      </c>
      <c r="K249" s="151">
        <v>4446</v>
      </c>
      <c r="L249" s="151">
        <v>4380</v>
      </c>
      <c r="M249" s="154">
        <v>0.936058055975794</v>
      </c>
      <c r="N249" s="153">
        <v>118797</v>
      </c>
      <c r="O249" s="172">
        <v>0.9</v>
      </c>
      <c r="P249" s="154">
        <v>0.923453493546951</v>
      </c>
      <c r="Q249" s="154">
        <v>0.946858864027539</v>
      </c>
      <c r="R249" s="154">
        <v>0.961297297297297</v>
      </c>
      <c r="S249" s="173">
        <v>-0.0234053704805872</v>
      </c>
      <c r="T249" s="153">
        <v>126912</v>
      </c>
      <c r="U249" s="153">
        <v>118282</v>
      </c>
      <c r="V249" s="154">
        <v>0.932000126071609</v>
      </c>
      <c r="W249" s="154">
        <v>0.874499332443258</v>
      </c>
      <c r="X249" s="155">
        <v>0.92276247848537</v>
      </c>
      <c r="Y249" s="155">
        <v>0.947027027027027</v>
      </c>
      <c r="Z249" s="173">
        <v>-0.0482631460421123</v>
      </c>
      <c r="AA249" s="151">
        <v>31155</v>
      </c>
      <c r="AB249" s="151">
        <v>29152</v>
      </c>
      <c r="AC249" s="151">
        <v>31410</v>
      </c>
      <c r="AD249" s="151">
        <v>29819</v>
      </c>
      <c r="AE249" s="155">
        <v>0.935708554004173</v>
      </c>
      <c r="AF249" s="155">
        <v>0.949347341610952</v>
      </c>
      <c r="AG249" s="173">
        <v>-0.0136387876067793</v>
      </c>
    </row>
    <row r="250" spans="1:33">
      <c r="A250" s="175" t="s">
        <v>210</v>
      </c>
      <c r="B250" s="195" t="s">
        <v>1791</v>
      </c>
      <c r="C250" s="195" t="s">
        <v>238</v>
      </c>
      <c r="D250" s="150">
        <v>5829</v>
      </c>
      <c r="E250" s="150">
        <v>5539</v>
      </c>
      <c r="F250" s="150">
        <v>4984</v>
      </c>
      <c r="G250" s="151">
        <v>6147</v>
      </c>
      <c r="H250" s="151">
        <v>5897</v>
      </c>
      <c r="I250" s="151">
        <v>5517</v>
      </c>
      <c r="J250" s="151">
        <v>6147</v>
      </c>
      <c r="K250" s="151">
        <v>5865</v>
      </c>
      <c r="L250" s="151">
        <v>5611</v>
      </c>
      <c r="M250" s="154">
        <v>0.954742166222728</v>
      </c>
      <c r="N250" s="153">
        <v>159504</v>
      </c>
      <c r="O250" s="172">
        <v>0.9</v>
      </c>
      <c r="P250" s="154">
        <v>0.950248756218905</v>
      </c>
      <c r="Q250" s="154">
        <v>0.959329754351716</v>
      </c>
      <c r="R250" s="154">
        <v>0.954123962908736</v>
      </c>
      <c r="S250" s="173">
        <v>-0.00908099813281082</v>
      </c>
      <c r="T250" s="153">
        <v>167065</v>
      </c>
      <c r="U250" s="153">
        <v>149185</v>
      </c>
      <c r="V250" s="154">
        <v>0.892975787866998</v>
      </c>
      <c r="W250" s="154">
        <v>0.855035168982673</v>
      </c>
      <c r="X250" s="155">
        <v>0.897510980966325</v>
      </c>
      <c r="Y250" s="155">
        <v>0.91280299333008</v>
      </c>
      <c r="Z250" s="173">
        <v>-0.0424758119836522</v>
      </c>
      <c r="AA250" s="151">
        <v>40834</v>
      </c>
      <c r="AB250" s="151">
        <v>36903</v>
      </c>
      <c r="AC250" s="151">
        <v>41356</v>
      </c>
      <c r="AD250" s="151">
        <v>37475</v>
      </c>
      <c r="AE250" s="155">
        <v>0.903732183964343</v>
      </c>
      <c r="AF250" s="155">
        <v>0.906156301383113</v>
      </c>
      <c r="AG250" s="173">
        <v>-0.00242411741876913</v>
      </c>
    </row>
    <row r="251" spans="1:33">
      <c r="A251" s="175" t="s">
        <v>210</v>
      </c>
      <c r="B251" s="195" t="s">
        <v>1795</v>
      </c>
      <c r="C251" s="195" t="s">
        <v>239</v>
      </c>
      <c r="D251" s="150">
        <v>5153</v>
      </c>
      <c r="E251" s="150">
        <v>4538</v>
      </c>
      <c r="F251" s="150">
        <v>4484</v>
      </c>
      <c r="G251" s="151">
        <v>5470</v>
      </c>
      <c r="H251" s="151">
        <v>5180</v>
      </c>
      <c r="I251" s="151">
        <v>4944</v>
      </c>
      <c r="J251" s="151">
        <v>5039</v>
      </c>
      <c r="K251" s="151">
        <v>4804</v>
      </c>
      <c r="L251" s="151">
        <v>4634</v>
      </c>
      <c r="M251" s="154">
        <v>0.945864831960135</v>
      </c>
      <c r="N251" s="153">
        <v>133628</v>
      </c>
      <c r="O251" s="172">
        <v>0.9</v>
      </c>
      <c r="P251" s="154">
        <v>0.880652047351058</v>
      </c>
      <c r="Q251" s="154">
        <v>0.946983546617916</v>
      </c>
      <c r="R251" s="154">
        <v>0.95336376265132</v>
      </c>
      <c r="S251" s="173">
        <v>-0.0663314992668583</v>
      </c>
      <c r="T251" s="153">
        <v>141276</v>
      </c>
      <c r="U251" s="153">
        <v>128881</v>
      </c>
      <c r="V251" s="154">
        <v>0.912263937257567</v>
      </c>
      <c r="W251" s="154">
        <v>0.870172714923346</v>
      </c>
      <c r="X251" s="155">
        <v>0.903839122486289</v>
      </c>
      <c r="Y251" s="155">
        <v>0.919626910101211</v>
      </c>
      <c r="Z251" s="173">
        <v>-0.0336664075629433</v>
      </c>
      <c r="AA251" s="151">
        <v>34805</v>
      </c>
      <c r="AB251" s="151">
        <v>31516</v>
      </c>
      <c r="AC251" s="151">
        <v>34047</v>
      </c>
      <c r="AD251" s="151">
        <v>31272</v>
      </c>
      <c r="AE251" s="155">
        <v>0.905502083034047</v>
      </c>
      <c r="AF251" s="155">
        <v>0.918495021587805</v>
      </c>
      <c r="AG251" s="173">
        <v>-0.0129929385537583</v>
      </c>
    </row>
    <row r="252" spans="1:33">
      <c r="A252" s="175" t="s">
        <v>210</v>
      </c>
      <c r="B252" s="195" t="s">
        <v>1796</v>
      </c>
      <c r="C252" s="195" t="s">
        <v>240</v>
      </c>
      <c r="D252" s="150">
        <v>8216</v>
      </c>
      <c r="E252" s="150">
        <v>7817</v>
      </c>
      <c r="F252" s="150">
        <v>7360</v>
      </c>
      <c r="G252" s="151">
        <v>8365</v>
      </c>
      <c r="H252" s="151">
        <v>8054</v>
      </c>
      <c r="I252" s="151">
        <v>7687</v>
      </c>
      <c r="J252" s="151">
        <v>8627</v>
      </c>
      <c r="K252" s="151">
        <v>8387</v>
      </c>
      <c r="L252" s="151">
        <v>8071</v>
      </c>
      <c r="M252" s="154">
        <v>0.963497972359347</v>
      </c>
      <c r="N252" s="153">
        <v>214307</v>
      </c>
      <c r="O252" s="172">
        <v>0.9</v>
      </c>
      <c r="P252" s="154">
        <v>0.951436222005842</v>
      </c>
      <c r="Q252" s="154">
        <v>0.962821279139271</v>
      </c>
      <c r="R252" s="154">
        <v>0.972180363973571</v>
      </c>
      <c r="S252" s="173">
        <v>-0.0113850571334285</v>
      </c>
      <c r="T252" s="153">
        <v>222426</v>
      </c>
      <c r="U252" s="153">
        <v>198932</v>
      </c>
      <c r="V252" s="154">
        <v>0.89437385917114</v>
      </c>
      <c r="W252" s="154">
        <v>0.895813047711782</v>
      </c>
      <c r="X252" s="155">
        <v>0.918947997609086</v>
      </c>
      <c r="Y252" s="155">
        <v>0.935551176538774</v>
      </c>
      <c r="Z252" s="173">
        <v>-0.0231349498973036</v>
      </c>
      <c r="AA252" s="151">
        <v>57961</v>
      </c>
      <c r="AB252" s="151">
        <v>53084</v>
      </c>
      <c r="AC252" s="151">
        <v>55558</v>
      </c>
      <c r="AD252" s="151">
        <v>49738</v>
      </c>
      <c r="AE252" s="155">
        <v>0.915857214333776</v>
      </c>
      <c r="AF252" s="155">
        <v>0.895244609237194</v>
      </c>
      <c r="AG252" s="173">
        <v>0.0206126050965827</v>
      </c>
    </row>
    <row r="253" spans="1:33">
      <c r="A253" s="175" t="s">
        <v>210</v>
      </c>
      <c r="B253" s="195" t="s">
        <v>1796</v>
      </c>
      <c r="C253" s="195" t="s">
        <v>241</v>
      </c>
      <c r="D253" s="150">
        <v>6285</v>
      </c>
      <c r="E253" s="150">
        <v>5979</v>
      </c>
      <c r="F253" s="150">
        <v>5688</v>
      </c>
      <c r="G253" s="151">
        <v>7077</v>
      </c>
      <c r="H253" s="151">
        <v>6708</v>
      </c>
      <c r="I253" s="151">
        <v>6507</v>
      </c>
      <c r="J253" s="151">
        <v>6936</v>
      </c>
      <c r="K253" s="151">
        <v>6647</v>
      </c>
      <c r="L253" s="151">
        <v>6467</v>
      </c>
      <c r="M253" s="154">
        <v>0.956536490628729</v>
      </c>
      <c r="N253" s="153">
        <v>163518</v>
      </c>
      <c r="O253" s="172">
        <v>0.9</v>
      </c>
      <c r="P253" s="154">
        <v>0.951312649164678</v>
      </c>
      <c r="Q253" s="154">
        <v>0.947859262399322</v>
      </c>
      <c r="R253" s="154">
        <v>0.958333333333333</v>
      </c>
      <c r="S253" s="173">
        <v>0.00345338676535611</v>
      </c>
      <c r="T253" s="153">
        <v>170948</v>
      </c>
      <c r="U253" s="153">
        <v>157030</v>
      </c>
      <c r="V253" s="154">
        <v>0.918583428878957</v>
      </c>
      <c r="W253" s="154">
        <v>0.905011933174224</v>
      </c>
      <c r="X253" s="155">
        <v>0.919457397202204</v>
      </c>
      <c r="Y253" s="155">
        <v>0.932381776239908</v>
      </c>
      <c r="Z253" s="173">
        <v>-0.01444546402798</v>
      </c>
      <c r="AA253" s="151">
        <v>44174</v>
      </c>
      <c r="AB253" s="151">
        <v>40647</v>
      </c>
      <c r="AC253" s="151">
        <v>41976</v>
      </c>
      <c r="AD253" s="151">
        <v>38504</v>
      </c>
      <c r="AE253" s="155">
        <v>0.920156653234935</v>
      </c>
      <c r="AF253" s="155">
        <v>0.917286068229464</v>
      </c>
      <c r="AG253" s="173">
        <v>0.00287058500547011</v>
      </c>
    </row>
    <row r="254" spans="1:33">
      <c r="A254" s="175" t="s">
        <v>210</v>
      </c>
      <c r="B254" s="195" t="s">
        <v>1794</v>
      </c>
      <c r="C254" s="195" t="s">
        <v>242</v>
      </c>
      <c r="D254" s="150">
        <v>8676</v>
      </c>
      <c r="E254" s="150">
        <v>8269</v>
      </c>
      <c r="F254" s="150">
        <v>7966</v>
      </c>
      <c r="G254" s="151">
        <v>8981</v>
      </c>
      <c r="H254" s="151">
        <v>8536</v>
      </c>
      <c r="I254" s="151">
        <v>8380</v>
      </c>
      <c r="J254" s="151">
        <v>9162</v>
      </c>
      <c r="K254" s="151">
        <v>8837</v>
      </c>
      <c r="L254" s="151">
        <v>8636</v>
      </c>
      <c r="M254" s="154">
        <v>0.933812531822811</v>
      </c>
      <c r="N254" s="153">
        <v>234753</v>
      </c>
      <c r="O254" s="172">
        <v>0.9</v>
      </c>
      <c r="P254" s="154">
        <v>0.95308898109728</v>
      </c>
      <c r="Q254" s="154">
        <v>0.950450952009798</v>
      </c>
      <c r="R254" s="154">
        <v>0.964527395765117</v>
      </c>
      <c r="S254" s="173">
        <v>0.00263802908748134</v>
      </c>
      <c r="T254" s="153">
        <v>251392</v>
      </c>
      <c r="U254" s="153">
        <v>226831</v>
      </c>
      <c r="V254" s="154">
        <v>0.902299993635438</v>
      </c>
      <c r="W254" s="154">
        <v>0.918165053019825</v>
      </c>
      <c r="X254" s="155">
        <v>0.933080948669413</v>
      </c>
      <c r="Y254" s="155">
        <v>0.942588954376774</v>
      </c>
      <c r="Z254" s="173">
        <v>-0.0149158956495884</v>
      </c>
      <c r="AA254" s="151">
        <v>62123</v>
      </c>
      <c r="AB254" s="151">
        <v>57708</v>
      </c>
      <c r="AC254" s="151">
        <v>61036</v>
      </c>
      <c r="AD254" s="151">
        <v>54382</v>
      </c>
      <c r="AE254" s="155">
        <v>0.928931313684143</v>
      </c>
      <c r="AF254" s="155">
        <v>0.890982371059702</v>
      </c>
      <c r="AG254" s="173">
        <v>0.0379489426244403</v>
      </c>
    </row>
    <row r="255" spans="1:33">
      <c r="A255" s="175" t="s">
        <v>210</v>
      </c>
      <c r="B255" s="195" t="s">
        <v>1791</v>
      </c>
      <c r="C255" s="195" t="s">
        <v>243</v>
      </c>
      <c r="D255" s="150">
        <v>5325</v>
      </c>
      <c r="E255" s="150">
        <v>5002</v>
      </c>
      <c r="F255" s="150">
        <v>4638</v>
      </c>
      <c r="G255" s="151">
        <v>5511</v>
      </c>
      <c r="H255" s="151">
        <v>5355</v>
      </c>
      <c r="I255" s="151">
        <v>4901</v>
      </c>
      <c r="J255" s="151">
        <v>5399</v>
      </c>
      <c r="K255" s="151">
        <v>5242</v>
      </c>
      <c r="L255" s="151">
        <v>4954</v>
      </c>
      <c r="M255" s="154">
        <v>0.961415641470605</v>
      </c>
      <c r="N255" s="153">
        <v>149030</v>
      </c>
      <c r="O255" s="172">
        <v>0.9</v>
      </c>
      <c r="P255" s="154">
        <v>0.939342723004695</v>
      </c>
      <c r="Q255" s="154">
        <v>0.971692977681002</v>
      </c>
      <c r="R255" s="154">
        <v>0.970920540840897</v>
      </c>
      <c r="S255" s="173">
        <v>-0.0323502546763068</v>
      </c>
      <c r="T255" s="153">
        <v>155011</v>
      </c>
      <c r="U255" s="153">
        <v>140612</v>
      </c>
      <c r="V255" s="154">
        <v>0.907109818012915</v>
      </c>
      <c r="W255" s="154">
        <v>0.870985915492958</v>
      </c>
      <c r="X255" s="155">
        <v>0.889312284521865</v>
      </c>
      <c r="Y255" s="155">
        <v>0.917577329135025</v>
      </c>
      <c r="Z255" s="173">
        <v>-0.0183263690289076</v>
      </c>
      <c r="AA255" s="151">
        <v>36583</v>
      </c>
      <c r="AB255" s="151">
        <v>33240</v>
      </c>
      <c r="AC255" s="151">
        <v>37279</v>
      </c>
      <c r="AD255" s="151">
        <v>33649</v>
      </c>
      <c r="AE255" s="155">
        <v>0.908618757346308</v>
      </c>
      <c r="AF255" s="155">
        <v>0.902626143405134</v>
      </c>
      <c r="AG255" s="173">
        <v>0.00599261394117412</v>
      </c>
    </row>
    <row r="256" spans="1:33">
      <c r="A256" s="175" t="s">
        <v>210</v>
      </c>
      <c r="B256" s="195" t="s">
        <v>1797</v>
      </c>
      <c r="C256" s="195" t="s">
        <v>244</v>
      </c>
      <c r="D256" s="150">
        <v>4717</v>
      </c>
      <c r="E256" s="150">
        <v>4560</v>
      </c>
      <c r="F256" s="150">
        <v>4290</v>
      </c>
      <c r="G256" s="151">
        <v>4840</v>
      </c>
      <c r="H256" s="151">
        <v>4676</v>
      </c>
      <c r="I256" s="151">
        <v>4483</v>
      </c>
      <c r="J256" s="151">
        <v>4710</v>
      </c>
      <c r="K256" s="151">
        <v>4584</v>
      </c>
      <c r="L256" s="151">
        <v>4433</v>
      </c>
      <c r="M256" s="154">
        <v>0.972460340178074</v>
      </c>
      <c r="N256" s="153">
        <v>129098</v>
      </c>
      <c r="O256" s="172">
        <v>0.9</v>
      </c>
      <c r="P256" s="154">
        <v>0.966716133135467</v>
      </c>
      <c r="Q256" s="154">
        <v>0.966115702479339</v>
      </c>
      <c r="R256" s="154">
        <v>0.973248407643312</v>
      </c>
      <c r="S256" s="173">
        <v>0.000600430656128581</v>
      </c>
      <c r="T256" s="153">
        <v>132754</v>
      </c>
      <c r="U256" s="153">
        <v>122941</v>
      </c>
      <c r="V256" s="154">
        <v>0.926081323349956</v>
      </c>
      <c r="W256" s="154">
        <v>0.909476362094552</v>
      </c>
      <c r="X256" s="155">
        <v>0.926239669421488</v>
      </c>
      <c r="Y256" s="155">
        <v>0.941188959660297</v>
      </c>
      <c r="Z256" s="173">
        <v>-0.016763307326936</v>
      </c>
      <c r="AA256" s="151">
        <v>33698</v>
      </c>
      <c r="AB256" s="151">
        <v>31326</v>
      </c>
      <c r="AC256" s="151">
        <v>32457</v>
      </c>
      <c r="AD256" s="151">
        <v>29816</v>
      </c>
      <c r="AE256" s="155">
        <v>0.929610065879281</v>
      </c>
      <c r="AF256" s="155">
        <v>0.918630803832763</v>
      </c>
      <c r="AG256" s="173">
        <v>0.0109792620465173</v>
      </c>
    </row>
    <row r="257" spans="1:33">
      <c r="A257" s="175" t="s">
        <v>210</v>
      </c>
      <c r="B257" s="195" t="s">
        <v>1797</v>
      </c>
      <c r="C257" s="195" t="s">
        <v>245</v>
      </c>
      <c r="D257" s="150">
        <v>6149</v>
      </c>
      <c r="E257" s="150">
        <v>5504</v>
      </c>
      <c r="F257" s="150">
        <v>5083</v>
      </c>
      <c r="G257" s="151">
        <v>5969</v>
      </c>
      <c r="H257" s="151">
        <v>5379</v>
      </c>
      <c r="I257" s="151">
        <v>5103</v>
      </c>
      <c r="J257" s="151">
        <v>6534</v>
      </c>
      <c r="K257" s="151">
        <v>6087</v>
      </c>
      <c r="L257" s="151">
        <v>5977</v>
      </c>
      <c r="M257" s="154">
        <v>0.873836980554924</v>
      </c>
      <c r="N257" s="153">
        <v>157690</v>
      </c>
      <c r="O257" s="172">
        <v>0.9</v>
      </c>
      <c r="P257" s="154">
        <v>0.895104895104895</v>
      </c>
      <c r="Q257" s="154">
        <v>0.901155972524711</v>
      </c>
      <c r="R257" s="154">
        <v>0.931588613406795</v>
      </c>
      <c r="S257" s="173">
        <v>-0.00605107741981592</v>
      </c>
      <c r="T257" s="153">
        <v>180457</v>
      </c>
      <c r="U257" s="153">
        <v>156113</v>
      </c>
      <c r="V257" s="154">
        <v>0.865098056600741</v>
      </c>
      <c r="W257" s="154">
        <v>0.826638477801269</v>
      </c>
      <c r="X257" s="155">
        <v>0.854917071536271</v>
      </c>
      <c r="Y257" s="155">
        <v>0.914753596571778</v>
      </c>
      <c r="Z257" s="173">
        <v>-0.0282785937350022</v>
      </c>
      <c r="AA257" s="151">
        <v>44608</v>
      </c>
      <c r="AB257" s="151">
        <v>38835</v>
      </c>
      <c r="AC257" s="151">
        <v>44237</v>
      </c>
      <c r="AD257" s="151">
        <v>38726</v>
      </c>
      <c r="AE257" s="155">
        <v>0.8705837517934</v>
      </c>
      <c r="AF257" s="155">
        <v>0.87542102764654</v>
      </c>
      <c r="AG257" s="173">
        <v>-0.00483727585313987</v>
      </c>
    </row>
    <row r="258" spans="1:33">
      <c r="A258" s="175" t="s">
        <v>210</v>
      </c>
      <c r="B258" s="195" t="s">
        <v>1796</v>
      </c>
      <c r="C258" s="195" t="s">
        <v>246</v>
      </c>
      <c r="D258" s="150">
        <v>5190</v>
      </c>
      <c r="E258" s="150">
        <v>5027</v>
      </c>
      <c r="F258" s="150">
        <v>4834</v>
      </c>
      <c r="G258" s="151">
        <v>5388</v>
      </c>
      <c r="H258" s="151">
        <v>5215</v>
      </c>
      <c r="I258" s="151">
        <v>5042</v>
      </c>
      <c r="J258" s="151">
        <v>5511</v>
      </c>
      <c r="K258" s="151">
        <v>5373</v>
      </c>
      <c r="L258" s="151">
        <v>5202</v>
      </c>
      <c r="M258" s="154">
        <v>0.975359962329951</v>
      </c>
      <c r="N258" s="153">
        <v>132568</v>
      </c>
      <c r="O258" s="172">
        <v>0.9</v>
      </c>
      <c r="P258" s="154">
        <v>0.96859344894027</v>
      </c>
      <c r="Q258" s="154">
        <v>0.967891610987379</v>
      </c>
      <c r="R258" s="154">
        <v>0.974959172563963</v>
      </c>
      <c r="S258" s="173">
        <v>0.000701837952890361</v>
      </c>
      <c r="T258" s="153">
        <v>135917</v>
      </c>
      <c r="U258" s="153">
        <v>126336</v>
      </c>
      <c r="V258" s="154">
        <v>0.929508450009933</v>
      </c>
      <c r="W258" s="154">
        <v>0.93140655105973</v>
      </c>
      <c r="X258" s="155">
        <v>0.935783221974759</v>
      </c>
      <c r="Y258" s="155">
        <v>0.94393032117583</v>
      </c>
      <c r="Z258" s="173">
        <v>-0.00437667091502847</v>
      </c>
      <c r="AA258" s="151">
        <v>38123</v>
      </c>
      <c r="AB258" s="151">
        <v>35517</v>
      </c>
      <c r="AC258" s="151">
        <v>32637</v>
      </c>
      <c r="AD258" s="151">
        <v>30156</v>
      </c>
      <c r="AE258" s="155">
        <v>0.931642315662461</v>
      </c>
      <c r="AF258" s="155">
        <v>0.923981983638202</v>
      </c>
      <c r="AG258" s="173">
        <v>0.00766033202425898</v>
      </c>
    </row>
    <row r="259" spans="1:33">
      <c r="A259" s="175" t="s">
        <v>210</v>
      </c>
      <c r="B259" s="195" t="s">
        <v>1796</v>
      </c>
      <c r="C259" s="195" t="s">
        <v>247</v>
      </c>
      <c r="D259" s="150">
        <v>6383</v>
      </c>
      <c r="E259" s="150">
        <v>6127</v>
      </c>
      <c r="F259" s="150">
        <v>5792</v>
      </c>
      <c r="G259" s="151">
        <v>6435</v>
      </c>
      <c r="H259" s="151">
        <v>5952</v>
      </c>
      <c r="I259" s="151">
        <v>5909</v>
      </c>
      <c r="J259" s="151">
        <v>6720</v>
      </c>
      <c r="K259" s="151">
        <v>6415</v>
      </c>
      <c r="L259" s="151">
        <v>6159</v>
      </c>
      <c r="M259" s="154">
        <v>0.956747998249577</v>
      </c>
      <c r="N259" s="153">
        <v>161788</v>
      </c>
      <c r="O259" s="172">
        <v>0.9</v>
      </c>
      <c r="P259" s="154">
        <v>0.959893467021777</v>
      </c>
      <c r="Q259" s="154">
        <v>0.924941724941725</v>
      </c>
      <c r="R259" s="154">
        <v>0.954613095238095</v>
      </c>
      <c r="S259" s="173">
        <v>0.0349517420800516</v>
      </c>
      <c r="T259" s="153">
        <v>169102</v>
      </c>
      <c r="U259" s="153">
        <v>152887</v>
      </c>
      <c r="V259" s="154">
        <v>0.904111128194817</v>
      </c>
      <c r="W259" s="154">
        <v>0.907410308632305</v>
      </c>
      <c r="X259" s="155">
        <v>0.918259518259518</v>
      </c>
      <c r="Y259" s="155">
        <v>0.916517857142857</v>
      </c>
      <c r="Z259" s="173">
        <v>-0.0108492096272137</v>
      </c>
      <c r="AA259" s="151">
        <v>45365</v>
      </c>
      <c r="AB259" s="151">
        <v>41363</v>
      </c>
      <c r="AC259" s="151">
        <v>39903</v>
      </c>
      <c r="AD259" s="151">
        <v>35419</v>
      </c>
      <c r="AE259" s="155">
        <v>0.911782210955583</v>
      </c>
      <c r="AF259" s="155">
        <v>0.887627496679448</v>
      </c>
      <c r="AG259" s="173">
        <v>0.0241547142761349</v>
      </c>
    </row>
    <row r="260" spans="1:33">
      <c r="A260" s="175" t="s">
        <v>210</v>
      </c>
      <c r="B260" s="195" t="s">
        <v>1795</v>
      </c>
      <c r="C260" s="195" t="s">
        <v>248</v>
      </c>
      <c r="D260" s="150">
        <v>7517</v>
      </c>
      <c r="E260" s="150">
        <v>7008</v>
      </c>
      <c r="F260" s="150">
        <v>6589</v>
      </c>
      <c r="G260" s="151">
        <v>7608</v>
      </c>
      <c r="H260" s="151">
        <v>7133</v>
      </c>
      <c r="I260" s="151">
        <v>6880</v>
      </c>
      <c r="J260" s="151">
        <v>7593</v>
      </c>
      <c r="K260" s="151">
        <v>7135</v>
      </c>
      <c r="L260" s="151">
        <v>6843</v>
      </c>
      <c r="M260" s="154">
        <v>0.94089476207309</v>
      </c>
      <c r="N260" s="153">
        <v>194307</v>
      </c>
      <c r="O260" s="172">
        <v>0.9</v>
      </c>
      <c r="P260" s="154">
        <v>0.932286816549155</v>
      </c>
      <c r="Q260" s="154">
        <v>0.937565720294427</v>
      </c>
      <c r="R260" s="154">
        <v>0.939681285394442</v>
      </c>
      <c r="S260" s="173">
        <v>-0.00527890374527173</v>
      </c>
      <c r="T260" s="153">
        <v>206513</v>
      </c>
      <c r="U260" s="153">
        <v>185347</v>
      </c>
      <c r="V260" s="154">
        <v>0.897507662955843</v>
      </c>
      <c r="W260" s="154">
        <v>0.876546494612212</v>
      </c>
      <c r="X260" s="155">
        <v>0.904311251314406</v>
      </c>
      <c r="Y260" s="155">
        <v>0.901224812327143</v>
      </c>
      <c r="Z260" s="173">
        <v>-0.0277647567021936</v>
      </c>
      <c r="AA260" s="151">
        <v>51030</v>
      </c>
      <c r="AB260" s="151">
        <v>45677</v>
      </c>
      <c r="AC260" s="151">
        <v>49984</v>
      </c>
      <c r="AD260" s="151">
        <v>45267</v>
      </c>
      <c r="AE260" s="155">
        <v>0.895100921026847</v>
      </c>
      <c r="AF260" s="155">
        <v>0.905629801536492</v>
      </c>
      <c r="AG260" s="173">
        <v>-0.0105288805096447</v>
      </c>
    </row>
    <row r="261" spans="1:33">
      <c r="A261" s="175" t="s">
        <v>210</v>
      </c>
      <c r="B261" s="195" t="s">
        <v>1795</v>
      </c>
      <c r="C261" s="195" t="s">
        <v>249</v>
      </c>
      <c r="D261" s="150">
        <v>1342</v>
      </c>
      <c r="E261" s="150">
        <v>1324</v>
      </c>
      <c r="F261" s="150">
        <v>1217</v>
      </c>
      <c r="G261" s="151">
        <v>1432</v>
      </c>
      <c r="H261" s="151">
        <v>1415</v>
      </c>
      <c r="I261" s="151">
        <v>1305</v>
      </c>
      <c r="J261" s="151">
        <v>1500</v>
      </c>
      <c r="K261" s="151">
        <v>1492</v>
      </c>
      <c r="L261" s="151">
        <v>1454</v>
      </c>
      <c r="M261" s="154">
        <v>0.986752815477909</v>
      </c>
      <c r="N261" s="153">
        <v>27337</v>
      </c>
      <c r="O261" s="172">
        <v>0.9</v>
      </c>
      <c r="P261" s="154">
        <v>0.986587183308495</v>
      </c>
      <c r="Q261" s="154">
        <v>0.988128491620112</v>
      </c>
      <c r="R261" s="154">
        <v>0.994666666666667</v>
      </c>
      <c r="S261" s="173">
        <v>-0.00154130831161692</v>
      </c>
      <c r="T261" s="153">
        <v>27704</v>
      </c>
      <c r="U261" s="153">
        <v>25108</v>
      </c>
      <c r="V261" s="154">
        <v>0.90629511983829</v>
      </c>
      <c r="W261" s="154">
        <v>0.906855439642325</v>
      </c>
      <c r="X261" s="155">
        <v>0.911312849162011</v>
      </c>
      <c r="Y261" s="155">
        <v>0.969333333333333</v>
      </c>
      <c r="Z261" s="173">
        <v>-0.00445740951968632</v>
      </c>
      <c r="AA261" s="151">
        <v>10828</v>
      </c>
      <c r="AB261" s="151">
        <v>9874</v>
      </c>
      <c r="AC261" s="151">
        <v>9427</v>
      </c>
      <c r="AD261" s="151">
        <v>8464</v>
      </c>
      <c r="AE261" s="155">
        <v>0.911895086811969</v>
      </c>
      <c r="AF261" s="155">
        <v>0.897846610798769</v>
      </c>
      <c r="AG261" s="173">
        <v>0.0140484760131995</v>
      </c>
    </row>
    <row r="262" spans="1:33">
      <c r="A262" s="175" t="s">
        <v>210</v>
      </c>
      <c r="B262" s="195" t="s">
        <v>1797</v>
      </c>
      <c r="C262" s="195" t="s">
        <v>250</v>
      </c>
      <c r="D262" s="150">
        <v>4862</v>
      </c>
      <c r="E262" s="150">
        <v>4643</v>
      </c>
      <c r="F262" s="150">
        <v>4171</v>
      </c>
      <c r="G262" s="151">
        <v>4943</v>
      </c>
      <c r="H262" s="151">
        <v>4779</v>
      </c>
      <c r="I262" s="151">
        <v>4398</v>
      </c>
      <c r="J262" s="151">
        <v>5001</v>
      </c>
      <c r="K262" s="151">
        <v>4786</v>
      </c>
      <c r="L262" s="151">
        <v>4540</v>
      </c>
      <c r="M262" s="154">
        <v>0.934891557319702</v>
      </c>
      <c r="N262" s="153">
        <v>130954</v>
      </c>
      <c r="O262" s="172">
        <v>0.9</v>
      </c>
      <c r="P262" s="154">
        <v>0.954956807897984</v>
      </c>
      <c r="Q262" s="154">
        <v>0.96682176815699</v>
      </c>
      <c r="R262" s="154">
        <v>0.957008598280344</v>
      </c>
      <c r="S262" s="173">
        <v>-0.0118649602590054</v>
      </c>
      <c r="T262" s="153">
        <v>140074</v>
      </c>
      <c r="U262" s="153">
        <v>125632</v>
      </c>
      <c r="V262" s="154">
        <v>0.896897354255608</v>
      </c>
      <c r="W262" s="154">
        <v>0.857877416700946</v>
      </c>
      <c r="X262" s="155">
        <v>0.889743071009508</v>
      </c>
      <c r="Y262" s="155">
        <v>0.907818436312737</v>
      </c>
      <c r="Z262" s="173">
        <v>-0.0318656543085624</v>
      </c>
      <c r="AA262" s="151">
        <v>34063</v>
      </c>
      <c r="AB262" s="151">
        <v>30356</v>
      </c>
      <c r="AC262" s="151">
        <v>33975</v>
      </c>
      <c r="AD262" s="151">
        <v>30525</v>
      </c>
      <c r="AE262" s="155">
        <v>0.891172239673546</v>
      </c>
      <c r="AF262" s="155">
        <v>0.898454746136865</v>
      </c>
      <c r="AG262" s="173">
        <v>-0.00728250646331929</v>
      </c>
    </row>
    <row r="263" spans="1:33">
      <c r="A263" s="175" t="s">
        <v>210</v>
      </c>
      <c r="B263" s="195" t="s">
        <v>1792</v>
      </c>
      <c r="C263" s="195" t="s">
        <v>251</v>
      </c>
      <c r="D263" s="150">
        <v>0</v>
      </c>
      <c r="E263" s="150">
        <v>0</v>
      </c>
      <c r="F263" s="150">
        <v>0</v>
      </c>
      <c r="G263" s="151">
        <v>0</v>
      </c>
      <c r="H263" s="151">
        <v>0</v>
      </c>
      <c r="I263" s="151">
        <v>0</v>
      </c>
      <c r="J263" s="151">
        <v>0</v>
      </c>
      <c r="K263" s="151">
        <v>0</v>
      </c>
      <c r="L263" s="151">
        <v>0</v>
      </c>
      <c r="M263" s="154">
        <v>0</v>
      </c>
      <c r="N263" s="153">
        <v>0</v>
      </c>
      <c r="O263" s="172">
        <v>0.9</v>
      </c>
      <c r="P263" s="154">
        <v>0</v>
      </c>
      <c r="Q263" s="154">
        <v>0</v>
      </c>
      <c r="R263" s="154">
        <v>0</v>
      </c>
      <c r="S263" s="173">
        <v>0</v>
      </c>
      <c r="T263" s="153">
        <v>0</v>
      </c>
      <c r="U263" s="153">
        <v>0</v>
      </c>
      <c r="V263" s="154">
        <v>0</v>
      </c>
      <c r="W263" s="154">
        <v>0</v>
      </c>
      <c r="X263" s="155">
        <v>0</v>
      </c>
      <c r="Y263" s="155">
        <v>0</v>
      </c>
      <c r="Z263" s="173">
        <v>0</v>
      </c>
      <c r="AA263" s="151">
        <v>0</v>
      </c>
      <c r="AB263" s="151">
        <v>0</v>
      </c>
      <c r="AC263" s="151">
        <v>0</v>
      </c>
      <c r="AD263" s="151">
        <v>0</v>
      </c>
      <c r="AE263" s="155">
        <v>0</v>
      </c>
      <c r="AF263" s="155">
        <v>0</v>
      </c>
      <c r="AG263" s="173">
        <v>0</v>
      </c>
    </row>
    <row r="264" spans="1:33">
      <c r="A264" s="175" t="s">
        <v>210</v>
      </c>
      <c r="B264" s="195" t="s">
        <v>1796</v>
      </c>
      <c r="C264" s="195" t="s">
        <v>252</v>
      </c>
      <c r="D264" s="150">
        <v>9199</v>
      </c>
      <c r="E264" s="150">
        <v>8719</v>
      </c>
      <c r="F264" s="150">
        <v>8342</v>
      </c>
      <c r="G264" s="151">
        <v>9323</v>
      </c>
      <c r="H264" s="151">
        <v>8955</v>
      </c>
      <c r="I264" s="151">
        <v>8606</v>
      </c>
      <c r="J264" s="151">
        <v>9459</v>
      </c>
      <c r="K264" s="151">
        <v>9076</v>
      </c>
      <c r="L264" s="151">
        <v>8617</v>
      </c>
      <c r="M264" s="154">
        <v>0.951687175420195</v>
      </c>
      <c r="N264" s="153">
        <v>223203</v>
      </c>
      <c r="O264" s="172">
        <v>0.9</v>
      </c>
      <c r="P264" s="154">
        <v>0.947820415262529</v>
      </c>
      <c r="Q264" s="154">
        <v>0.960527727126461</v>
      </c>
      <c r="R264" s="154">
        <v>0.959509461888149</v>
      </c>
      <c r="S264" s="173">
        <v>-0.0127073118639328</v>
      </c>
      <c r="T264" s="153">
        <v>234534</v>
      </c>
      <c r="U264" s="153">
        <v>211588</v>
      </c>
      <c r="V264" s="154">
        <v>0.902163438989656</v>
      </c>
      <c r="W264" s="154">
        <v>0.906837699749973</v>
      </c>
      <c r="X264" s="155">
        <v>0.923093424863241</v>
      </c>
      <c r="Y264" s="155">
        <v>0.910984247806322</v>
      </c>
      <c r="Z264" s="173">
        <v>-0.0162557251132686</v>
      </c>
      <c r="AA264" s="151">
        <v>62776</v>
      </c>
      <c r="AB264" s="151">
        <v>56594</v>
      </c>
      <c r="AC264" s="151">
        <v>57282</v>
      </c>
      <c r="AD264" s="151">
        <v>51925</v>
      </c>
      <c r="AE264" s="155">
        <v>0.90152287498407</v>
      </c>
      <c r="AF264" s="155">
        <v>0.906480220662686</v>
      </c>
      <c r="AG264" s="173">
        <v>-0.00495734567861605</v>
      </c>
    </row>
    <row r="265" spans="1:33">
      <c r="A265" s="175" t="s">
        <v>210</v>
      </c>
      <c r="B265" s="195" t="s">
        <v>1797</v>
      </c>
      <c r="C265" s="195" t="s">
        <v>253</v>
      </c>
      <c r="D265" s="150">
        <v>6489</v>
      </c>
      <c r="E265" s="150">
        <v>6314</v>
      </c>
      <c r="F265" s="150">
        <v>5963</v>
      </c>
      <c r="G265" s="151">
        <v>6516</v>
      </c>
      <c r="H265" s="151">
        <v>6331</v>
      </c>
      <c r="I265" s="151">
        <v>5929</v>
      </c>
      <c r="J265" s="151">
        <v>6587</v>
      </c>
      <c r="K265" s="151">
        <v>6420</v>
      </c>
      <c r="L265" s="151">
        <v>6104</v>
      </c>
      <c r="M265" s="154">
        <v>0.972286091269952</v>
      </c>
      <c r="N265" s="153">
        <v>174643</v>
      </c>
      <c r="O265" s="172">
        <v>0.9</v>
      </c>
      <c r="P265" s="154">
        <v>0.973031283710895</v>
      </c>
      <c r="Q265" s="154">
        <v>0.971608348680172</v>
      </c>
      <c r="R265" s="154">
        <v>0.974647032032792</v>
      </c>
      <c r="S265" s="173">
        <v>0.00142293503072344</v>
      </c>
      <c r="T265" s="153">
        <v>179621</v>
      </c>
      <c r="U265" s="153">
        <v>166075</v>
      </c>
      <c r="V265" s="154">
        <v>0.924585655352102</v>
      </c>
      <c r="W265" s="154">
        <v>0.918939744182463</v>
      </c>
      <c r="X265" s="155">
        <v>0.909914057704113</v>
      </c>
      <c r="Y265" s="155">
        <v>0.926673751328374</v>
      </c>
      <c r="Z265" s="173">
        <v>0.00902568647834967</v>
      </c>
      <c r="AA265" s="151">
        <v>43577</v>
      </c>
      <c r="AB265" s="151">
        <v>40302</v>
      </c>
      <c r="AC265" s="151">
        <v>43337</v>
      </c>
      <c r="AD265" s="151">
        <v>40110</v>
      </c>
      <c r="AE265" s="155">
        <v>0.924845675471005</v>
      </c>
      <c r="AF265" s="155">
        <v>0.925537069940236</v>
      </c>
      <c r="AG265" s="173">
        <v>-0.0006913944692305</v>
      </c>
    </row>
    <row r="266" spans="1:33">
      <c r="A266" s="175" t="s">
        <v>210</v>
      </c>
      <c r="B266" s="195" t="s">
        <v>1792</v>
      </c>
      <c r="C266" s="195" t="s">
        <v>254</v>
      </c>
      <c r="D266" s="150">
        <v>5056</v>
      </c>
      <c r="E266" s="150">
        <v>4711</v>
      </c>
      <c r="F266" s="150">
        <v>4487</v>
      </c>
      <c r="G266" s="151">
        <v>4961</v>
      </c>
      <c r="H266" s="151">
        <v>4651</v>
      </c>
      <c r="I266" s="151">
        <v>4559</v>
      </c>
      <c r="J266" s="151">
        <v>4937</v>
      </c>
      <c r="K266" s="151">
        <v>4620</v>
      </c>
      <c r="L266" s="151">
        <v>4502</v>
      </c>
      <c r="M266" s="154">
        <v>0.934246534923691</v>
      </c>
      <c r="N266" s="153">
        <v>126653</v>
      </c>
      <c r="O266" s="172">
        <v>0.9</v>
      </c>
      <c r="P266" s="154">
        <v>0.931764240506329</v>
      </c>
      <c r="Q266" s="154">
        <v>0.937512598266478</v>
      </c>
      <c r="R266" s="154">
        <v>0.93579096617379</v>
      </c>
      <c r="S266" s="173">
        <v>-0.00574835776014937</v>
      </c>
      <c r="T266" s="153">
        <v>135567</v>
      </c>
      <c r="U266" s="153">
        <v>123824</v>
      </c>
      <c r="V266" s="154">
        <v>0.91337862459153</v>
      </c>
      <c r="W266" s="154">
        <v>0.887460443037975</v>
      </c>
      <c r="X266" s="155">
        <v>0.918967950010079</v>
      </c>
      <c r="Y266" s="155">
        <v>0.911889811626494</v>
      </c>
      <c r="Z266" s="173">
        <v>-0.0315075069721039</v>
      </c>
      <c r="AA266" s="151">
        <v>33535</v>
      </c>
      <c r="AB266" s="151">
        <v>30596</v>
      </c>
      <c r="AC266" s="151">
        <v>33252</v>
      </c>
      <c r="AD266" s="151">
        <v>30480</v>
      </c>
      <c r="AE266" s="155">
        <v>0.912360220664977</v>
      </c>
      <c r="AF266" s="155">
        <v>0.916636593287622</v>
      </c>
      <c r="AG266" s="173">
        <v>-0.00427637262264491</v>
      </c>
    </row>
    <row r="267" spans="1:33">
      <c r="A267" s="175" t="s">
        <v>210</v>
      </c>
      <c r="B267" s="195" t="s">
        <v>1797</v>
      </c>
      <c r="C267" s="195" t="s">
        <v>255</v>
      </c>
      <c r="D267" s="150">
        <v>7365</v>
      </c>
      <c r="E267" s="150">
        <v>6867</v>
      </c>
      <c r="F267" s="150">
        <v>6194</v>
      </c>
      <c r="G267" s="151">
        <v>7103</v>
      </c>
      <c r="H267" s="151">
        <v>6828</v>
      </c>
      <c r="I267" s="151">
        <v>6333</v>
      </c>
      <c r="J267" s="151">
        <v>7498</v>
      </c>
      <c r="K267" s="151">
        <v>6967</v>
      </c>
      <c r="L267" s="151">
        <v>6627</v>
      </c>
      <c r="M267" s="154">
        <v>0.922231684874114</v>
      </c>
      <c r="N267" s="153">
        <v>188423</v>
      </c>
      <c r="O267" s="172">
        <v>0.9</v>
      </c>
      <c r="P267" s="154">
        <v>0.932382892057027</v>
      </c>
      <c r="Q267" s="154">
        <v>0.961283964522033</v>
      </c>
      <c r="R267" s="154">
        <v>0.92918111496399</v>
      </c>
      <c r="S267" s="173">
        <v>-0.0289010724650064</v>
      </c>
      <c r="T267" s="153">
        <v>204312</v>
      </c>
      <c r="U267" s="153">
        <v>180144</v>
      </c>
      <c r="V267" s="154">
        <v>0.881710325384706</v>
      </c>
      <c r="W267" s="154">
        <v>0.841004752206381</v>
      </c>
      <c r="X267" s="155">
        <v>0.891595100661692</v>
      </c>
      <c r="Y267" s="155">
        <v>0.883835689517205</v>
      </c>
      <c r="Z267" s="173">
        <v>-0.0505903484553107</v>
      </c>
      <c r="AA267" s="151">
        <v>49975</v>
      </c>
      <c r="AB267" s="151">
        <v>44682</v>
      </c>
      <c r="AC267" s="151">
        <v>49975</v>
      </c>
      <c r="AD267" s="151">
        <v>43765</v>
      </c>
      <c r="AE267" s="155">
        <v>0.894087043521761</v>
      </c>
      <c r="AF267" s="155">
        <v>0.875737868934467</v>
      </c>
      <c r="AG267" s="173">
        <v>0.0183491745872936</v>
      </c>
    </row>
    <row r="268" spans="1:33">
      <c r="A268" s="175" t="s">
        <v>210</v>
      </c>
      <c r="B268" s="195" t="s">
        <v>1795</v>
      </c>
      <c r="C268" s="195" t="s">
        <v>256</v>
      </c>
      <c r="D268" s="150">
        <v>3804</v>
      </c>
      <c r="E268" s="150">
        <v>3378</v>
      </c>
      <c r="F268" s="150">
        <v>3327</v>
      </c>
      <c r="G268" s="151">
        <v>3515</v>
      </c>
      <c r="H268" s="151">
        <v>3384</v>
      </c>
      <c r="I268" s="151">
        <v>3246</v>
      </c>
      <c r="J268" s="151">
        <v>3821</v>
      </c>
      <c r="K268" s="151">
        <v>3643</v>
      </c>
      <c r="L268" s="151">
        <v>3543</v>
      </c>
      <c r="M268" s="154">
        <v>0.943198819715734</v>
      </c>
      <c r="N268" s="153">
        <v>90781</v>
      </c>
      <c r="O268" s="172">
        <v>0.9</v>
      </c>
      <c r="P268" s="154">
        <v>0.88801261829653</v>
      </c>
      <c r="Q268" s="154">
        <v>0.962731152204836</v>
      </c>
      <c r="R268" s="154">
        <v>0.953415336299398</v>
      </c>
      <c r="S268" s="173">
        <v>-0.0747185339083064</v>
      </c>
      <c r="T268" s="153">
        <v>96248</v>
      </c>
      <c r="U268" s="153">
        <v>87446</v>
      </c>
      <c r="V268" s="154">
        <v>0.908548749064916</v>
      </c>
      <c r="W268" s="154">
        <v>0.874605678233438</v>
      </c>
      <c r="X268" s="155">
        <v>0.923470839260313</v>
      </c>
      <c r="Y268" s="155">
        <v>0.927244176917037</v>
      </c>
      <c r="Z268" s="173">
        <v>-0.0488651610268744</v>
      </c>
      <c r="AA268" s="151">
        <v>24876</v>
      </c>
      <c r="AB268" s="151">
        <v>22660</v>
      </c>
      <c r="AC268" s="151">
        <v>24061</v>
      </c>
      <c r="AD268" s="151">
        <v>21714</v>
      </c>
      <c r="AE268" s="155">
        <v>0.910918154044059</v>
      </c>
      <c r="AF268" s="155">
        <v>0.902456257013424</v>
      </c>
      <c r="AG268" s="173">
        <v>0.00846189703063427</v>
      </c>
    </row>
    <row r="269" spans="1:33">
      <c r="A269" s="175" t="s">
        <v>210</v>
      </c>
      <c r="B269" s="195" t="s">
        <v>1797</v>
      </c>
      <c r="C269" s="195" t="s">
        <v>257</v>
      </c>
      <c r="D269" s="150">
        <v>5707</v>
      </c>
      <c r="E269" s="150">
        <v>4964</v>
      </c>
      <c r="F269" s="150">
        <v>4793</v>
      </c>
      <c r="G269" s="151">
        <v>5708</v>
      </c>
      <c r="H269" s="151">
        <v>5145</v>
      </c>
      <c r="I269" s="151">
        <v>5011</v>
      </c>
      <c r="J269" s="151">
        <v>5635</v>
      </c>
      <c r="K269" s="151">
        <v>5281</v>
      </c>
      <c r="L269" s="151">
        <v>4979</v>
      </c>
      <c r="M269" s="154">
        <v>0.934088467923054</v>
      </c>
      <c r="N269" s="153">
        <v>143490</v>
      </c>
      <c r="O269" s="172">
        <v>0.9</v>
      </c>
      <c r="P269" s="154">
        <v>0.869809006483266</v>
      </c>
      <c r="Q269" s="154">
        <v>0.901366503153469</v>
      </c>
      <c r="R269" s="154">
        <v>0.93717834960071</v>
      </c>
      <c r="S269" s="173">
        <v>-0.0315574966702026</v>
      </c>
      <c r="T269" s="153">
        <v>153615</v>
      </c>
      <c r="U269" s="153">
        <v>139675</v>
      </c>
      <c r="V269" s="154">
        <v>0.909253653614556</v>
      </c>
      <c r="W269" s="154">
        <v>0.839845803399334</v>
      </c>
      <c r="X269" s="155">
        <v>0.877890679747723</v>
      </c>
      <c r="Y269" s="155">
        <v>0.883584738243123</v>
      </c>
      <c r="Z269" s="173">
        <v>-0.0380448763483884</v>
      </c>
      <c r="AA269" s="151">
        <v>39375</v>
      </c>
      <c r="AB269" s="151">
        <v>34878</v>
      </c>
      <c r="AC269" s="151">
        <v>38333</v>
      </c>
      <c r="AD269" s="151">
        <v>35103</v>
      </c>
      <c r="AE269" s="155">
        <v>0.885790476190476</v>
      </c>
      <c r="AF269" s="155">
        <v>0.915738397725198</v>
      </c>
      <c r="AG269" s="173">
        <v>-0.0299479215347214</v>
      </c>
    </row>
    <row r="270" spans="1:33">
      <c r="A270" s="175" t="s">
        <v>210</v>
      </c>
      <c r="B270" s="195" t="s">
        <v>1792</v>
      </c>
      <c r="C270" s="195" t="s">
        <v>258</v>
      </c>
      <c r="D270" s="150">
        <v>4120</v>
      </c>
      <c r="E270" s="150">
        <v>3854</v>
      </c>
      <c r="F270" s="150">
        <v>3625</v>
      </c>
      <c r="G270" s="151">
        <v>4028</v>
      </c>
      <c r="H270" s="151">
        <v>3892</v>
      </c>
      <c r="I270" s="151">
        <v>3631</v>
      </c>
      <c r="J270" s="151">
        <v>4171</v>
      </c>
      <c r="K270" s="151">
        <v>3949</v>
      </c>
      <c r="L270" s="151">
        <v>3820</v>
      </c>
      <c r="M270" s="154">
        <v>0.949785366618196</v>
      </c>
      <c r="N270" s="153">
        <v>109080</v>
      </c>
      <c r="O270" s="172">
        <v>0.9</v>
      </c>
      <c r="P270" s="154">
        <v>0.935436893203883</v>
      </c>
      <c r="Q270" s="154">
        <v>0.966236345580934</v>
      </c>
      <c r="R270" s="154">
        <v>0.946775353632223</v>
      </c>
      <c r="S270" s="173">
        <v>-0.0307994523770501</v>
      </c>
      <c r="T270" s="153">
        <v>114847</v>
      </c>
      <c r="U270" s="153">
        <v>104271</v>
      </c>
      <c r="V270" s="154">
        <v>0.907912265884176</v>
      </c>
      <c r="W270" s="154">
        <v>0.879854368932039</v>
      </c>
      <c r="X270" s="155">
        <v>0.901439920556107</v>
      </c>
      <c r="Y270" s="155">
        <v>0.915847518580676</v>
      </c>
      <c r="Z270" s="173">
        <v>-0.0215855516240684</v>
      </c>
      <c r="AA270" s="151">
        <v>27762</v>
      </c>
      <c r="AB270" s="151">
        <v>25156</v>
      </c>
      <c r="AC270" s="151">
        <v>27176</v>
      </c>
      <c r="AD270" s="151">
        <v>24776</v>
      </c>
      <c r="AE270" s="155">
        <v>0.906130682227505</v>
      </c>
      <c r="AF270" s="155">
        <v>0.911686782455107</v>
      </c>
      <c r="AG270" s="173">
        <v>-0.00555610022760222</v>
      </c>
    </row>
    <row r="271" spans="1:33">
      <c r="A271" s="175" t="s">
        <v>210</v>
      </c>
      <c r="B271" s="195" t="s">
        <v>1796</v>
      </c>
      <c r="C271" s="195" t="s">
        <v>259</v>
      </c>
      <c r="D271" s="150">
        <v>7208</v>
      </c>
      <c r="E271" s="150">
        <v>7119</v>
      </c>
      <c r="F271" s="150">
        <v>6872</v>
      </c>
      <c r="G271" s="151">
        <v>5677</v>
      </c>
      <c r="H271" s="151">
        <v>5591</v>
      </c>
      <c r="I271" s="151">
        <v>5373</v>
      </c>
      <c r="J271" s="151">
        <v>5873</v>
      </c>
      <c r="K271" s="151">
        <v>5857</v>
      </c>
      <c r="L271" s="151">
        <v>5680</v>
      </c>
      <c r="M271" s="154">
        <v>0.971892703569722</v>
      </c>
      <c r="N271" s="153">
        <v>142392</v>
      </c>
      <c r="O271" s="172">
        <v>0.9</v>
      </c>
      <c r="P271" s="154">
        <v>0.987652608213097</v>
      </c>
      <c r="Q271" s="154">
        <v>0.984851153778404</v>
      </c>
      <c r="R271" s="154">
        <v>0.997275668312617</v>
      </c>
      <c r="S271" s="173">
        <v>0.00280145443469249</v>
      </c>
      <c r="T271" s="153">
        <v>146510</v>
      </c>
      <c r="U271" s="153">
        <v>139105</v>
      </c>
      <c r="V271" s="154">
        <v>0.949457374923213</v>
      </c>
      <c r="W271" s="154">
        <v>0.95338512763596</v>
      </c>
      <c r="X271" s="155">
        <v>0.946450590100405</v>
      </c>
      <c r="Y271" s="155">
        <v>0.967137749020943</v>
      </c>
      <c r="Z271" s="173">
        <v>0.00693453753555495</v>
      </c>
      <c r="AA271" s="151">
        <v>42944</v>
      </c>
      <c r="AB271" s="151">
        <v>40713</v>
      </c>
      <c r="AC271" s="151">
        <v>35415</v>
      </c>
      <c r="AD271" s="151">
        <v>33659</v>
      </c>
      <c r="AE271" s="155">
        <v>0.948048621460507</v>
      </c>
      <c r="AF271" s="155">
        <v>0.950416490187774</v>
      </c>
      <c r="AG271" s="173">
        <v>-0.0023678687272668</v>
      </c>
    </row>
    <row r="272" spans="1:33">
      <c r="A272" s="175" t="s">
        <v>260</v>
      </c>
      <c r="B272" s="195" t="s">
        <v>1798</v>
      </c>
      <c r="C272" s="195" t="s">
        <v>262</v>
      </c>
      <c r="D272" s="150">
        <v>4054</v>
      </c>
      <c r="E272" s="150">
        <v>3891</v>
      </c>
      <c r="F272" s="150">
        <v>3726</v>
      </c>
      <c r="G272" s="151">
        <v>4244</v>
      </c>
      <c r="H272" s="151">
        <v>4082</v>
      </c>
      <c r="I272" s="151">
        <v>3879</v>
      </c>
      <c r="J272" s="151">
        <v>4349</v>
      </c>
      <c r="K272" s="151">
        <v>4254</v>
      </c>
      <c r="L272" s="151">
        <v>4116</v>
      </c>
      <c r="M272" s="154">
        <v>0.970896105149556</v>
      </c>
      <c r="N272" s="153">
        <v>110654</v>
      </c>
      <c r="O272" s="172">
        <v>0.9</v>
      </c>
      <c r="P272" s="154">
        <v>0.959792797237296</v>
      </c>
      <c r="Q272" s="154">
        <v>0.961828463713478</v>
      </c>
      <c r="R272" s="154">
        <v>0.978155897907565</v>
      </c>
      <c r="S272" s="173">
        <v>-0.00203566647618136</v>
      </c>
      <c r="T272" s="153">
        <v>113971</v>
      </c>
      <c r="U272" s="153">
        <v>103446</v>
      </c>
      <c r="V272" s="154">
        <v>0.907651946547806</v>
      </c>
      <c r="W272" s="154">
        <v>0.919092254563394</v>
      </c>
      <c r="X272" s="155">
        <v>0.913996229971725</v>
      </c>
      <c r="Y272" s="155">
        <v>0.946424465394344</v>
      </c>
      <c r="Z272" s="173">
        <v>0.00509602459166936</v>
      </c>
      <c r="AA272" s="151">
        <v>28647</v>
      </c>
      <c r="AB272" s="151">
        <v>26353</v>
      </c>
      <c r="AC272" s="151">
        <v>28759</v>
      </c>
      <c r="AD272" s="151">
        <v>25856</v>
      </c>
      <c r="AE272" s="155">
        <v>0.919921806820959</v>
      </c>
      <c r="AF272" s="155">
        <v>0.899057686289509</v>
      </c>
      <c r="AG272" s="173">
        <v>0.0208641205314493</v>
      </c>
    </row>
    <row r="273" spans="1:33">
      <c r="A273" s="175" t="s">
        <v>260</v>
      </c>
      <c r="B273" s="195" t="s">
        <v>1798</v>
      </c>
      <c r="C273" s="195" t="s">
        <v>263</v>
      </c>
      <c r="D273" s="150">
        <v>2878</v>
      </c>
      <c r="E273" s="150">
        <v>2763</v>
      </c>
      <c r="F273" s="150">
        <v>2600</v>
      </c>
      <c r="G273" s="151">
        <v>2813</v>
      </c>
      <c r="H273" s="151">
        <v>2742</v>
      </c>
      <c r="I273" s="151">
        <v>2660</v>
      </c>
      <c r="J273" s="151">
        <v>3050</v>
      </c>
      <c r="K273" s="151">
        <v>3009</v>
      </c>
      <c r="L273" s="151">
        <v>2868</v>
      </c>
      <c r="M273" s="154">
        <v>0.958370669056153</v>
      </c>
      <c r="N273" s="153">
        <v>77007</v>
      </c>
      <c r="O273" s="172">
        <v>0.9</v>
      </c>
      <c r="P273" s="154">
        <v>0.96004169562196</v>
      </c>
      <c r="Q273" s="154">
        <v>0.974760042659083</v>
      </c>
      <c r="R273" s="154">
        <v>0.98655737704918</v>
      </c>
      <c r="S273" s="173">
        <v>-0.014718347037123</v>
      </c>
      <c r="T273" s="153">
        <v>80352</v>
      </c>
      <c r="U273" s="153">
        <v>75659</v>
      </c>
      <c r="V273" s="154">
        <v>0.941594484269215</v>
      </c>
      <c r="W273" s="154">
        <v>0.903405142460042</v>
      </c>
      <c r="X273" s="155">
        <v>0.945609669392108</v>
      </c>
      <c r="Y273" s="155">
        <v>0.940327868852459</v>
      </c>
      <c r="Z273" s="173">
        <v>-0.0422045269320664</v>
      </c>
      <c r="AA273" s="151">
        <v>20184</v>
      </c>
      <c r="AB273" s="151">
        <v>18897</v>
      </c>
      <c r="AC273" s="151">
        <v>20681</v>
      </c>
      <c r="AD273" s="151">
        <v>19399</v>
      </c>
      <c r="AE273" s="155">
        <v>0.936236623067776</v>
      </c>
      <c r="AF273" s="155">
        <v>0.938010734490595</v>
      </c>
      <c r="AG273" s="173">
        <v>-0.0017741114228188</v>
      </c>
    </row>
    <row r="274" spans="1:33">
      <c r="A274" s="175" t="s">
        <v>260</v>
      </c>
      <c r="B274" s="195" t="s">
        <v>1798</v>
      </c>
      <c r="C274" s="195" t="s">
        <v>264</v>
      </c>
      <c r="D274" s="150">
        <v>6057</v>
      </c>
      <c r="E274" s="150">
        <v>5560</v>
      </c>
      <c r="F274" s="150">
        <v>5574</v>
      </c>
      <c r="G274" s="151">
        <v>5659</v>
      </c>
      <c r="H274" s="151">
        <v>5453</v>
      </c>
      <c r="I274" s="151">
        <v>5453</v>
      </c>
      <c r="J274" s="151">
        <v>6114</v>
      </c>
      <c r="K274" s="151">
        <v>5707</v>
      </c>
      <c r="L274" s="151">
        <v>5829</v>
      </c>
      <c r="M274" s="154">
        <v>0.95433867102192</v>
      </c>
      <c r="N274" s="153">
        <v>152510</v>
      </c>
      <c r="O274" s="172">
        <v>0.9</v>
      </c>
      <c r="P274" s="154">
        <v>0.917946177975896</v>
      </c>
      <c r="Q274" s="154">
        <v>0.963597808800141</v>
      </c>
      <c r="R274" s="154">
        <v>0.933431468760222</v>
      </c>
      <c r="S274" s="173">
        <v>-0.0456516308242457</v>
      </c>
      <c r="T274" s="153">
        <v>159807</v>
      </c>
      <c r="U274" s="153">
        <v>153038</v>
      </c>
      <c r="V274" s="154">
        <v>0.957642656454348</v>
      </c>
      <c r="W274" s="154">
        <v>0.92025755324418</v>
      </c>
      <c r="X274" s="155">
        <v>0.963597808800141</v>
      </c>
      <c r="Y274" s="155">
        <v>0.953385672227674</v>
      </c>
      <c r="Z274" s="173">
        <v>-0.0433402555559611</v>
      </c>
      <c r="AA274" s="151">
        <v>40164</v>
      </c>
      <c r="AB274" s="151">
        <v>38336</v>
      </c>
      <c r="AC274" s="151">
        <v>40282</v>
      </c>
      <c r="AD274" s="151">
        <v>38690</v>
      </c>
      <c r="AE274" s="155">
        <v>0.954486604919829</v>
      </c>
      <c r="AF274" s="155">
        <v>0.960478625688893</v>
      </c>
      <c r="AG274" s="173">
        <v>-0.00599202076906458</v>
      </c>
    </row>
    <row r="275" spans="1:33">
      <c r="A275" s="175" t="s">
        <v>260</v>
      </c>
      <c r="B275" s="195" t="s">
        <v>1798</v>
      </c>
      <c r="C275" s="195" t="s">
        <v>265</v>
      </c>
      <c r="D275" s="150">
        <v>6207</v>
      </c>
      <c r="E275" s="150">
        <v>5888</v>
      </c>
      <c r="F275" s="150">
        <v>5759</v>
      </c>
      <c r="G275" s="151">
        <v>6103</v>
      </c>
      <c r="H275" s="151">
        <v>5746</v>
      </c>
      <c r="I275" s="151">
        <v>5642</v>
      </c>
      <c r="J275" s="151">
        <v>6248</v>
      </c>
      <c r="K275" s="151">
        <v>5967</v>
      </c>
      <c r="L275" s="151">
        <v>5813</v>
      </c>
      <c r="M275" s="154">
        <v>0.947132740696098</v>
      </c>
      <c r="N275" s="153">
        <v>157153</v>
      </c>
      <c r="O275" s="172">
        <v>0.9</v>
      </c>
      <c r="P275" s="154">
        <v>0.948606412115354</v>
      </c>
      <c r="Q275" s="154">
        <v>0.94150417827298</v>
      </c>
      <c r="R275" s="154">
        <v>0.955025608194622</v>
      </c>
      <c r="S275" s="173">
        <v>0.00710223384237318</v>
      </c>
      <c r="T275" s="153">
        <v>165925</v>
      </c>
      <c r="U275" s="153">
        <v>155593</v>
      </c>
      <c r="V275" s="154">
        <v>0.937730902516197</v>
      </c>
      <c r="W275" s="154">
        <v>0.927823425165136</v>
      </c>
      <c r="X275" s="155">
        <v>0.92446337866623</v>
      </c>
      <c r="Y275" s="155">
        <v>0.930377720870679</v>
      </c>
      <c r="Z275" s="173">
        <v>0.00336004649890642</v>
      </c>
      <c r="AA275" s="151">
        <v>41906</v>
      </c>
      <c r="AB275" s="151">
        <v>39107</v>
      </c>
      <c r="AC275" s="151">
        <v>41611</v>
      </c>
      <c r="AD275" s="151">
        <v>39170</v>
      </c>
      <c r="AE275" s="155">
        <v>0.933207655228368</v>
      </c>
      <c r="AF275" s="155">
        <v>0.941337627069765</v>
      </c>
      <c r="AG275" s="173">
        <v>-0.00812997184139697</v>
      </c>
    </row>
    <row r="276" spans="1:33">
      <c r="A276" s="175" t="s">
        <v>260</v>
      </c>
      <c r="B276" s="195" t="s">
        <v>1798</v>
      </c>
      <c r="C276" s="195" t="s">
        <v>266</v>
      </c>
      <c r="D276" s="150">
        <v>7620</v>
      </c>
      <c r="E276" s="150">
        <v>7420</v>
      </c>
      <c r="F276" s="150">
        <v>7260</v>
      </c>
      <c r="G276" s="151">
        <v>7088</v>
      </c>
      <c r="H276" s="151">
        <v>1796</v>
      </c>
      <c r="I276" s="151">
        <v>6768</v>
      </c>
      <c r="J276" s="151">
        <v>7649</v>
      </c>
      <c r="K276" s="151">
        <v>7469</v>
      </c>
      <c r="L276" s="151">
        <v>7389</v>
      </c>
      <c r="M276" s="154">
        <v>0.951822692559244</v>
      </c>
      <c r="N276" s="153">
        <v>193556</v>
      </c>
      <c r="O276" s="172">
        <v>0.9</v>
      </c>
      <c r="P276" s="154">
        <v>0.973753280839895</v>
      </c>
      <c r="Q276" s="154">
        <v>0.253386004514673</v>
      </c>
      <c r="R276" s="154">
        <v>0.976467512093084</v>
      </c>
      <c r="S276" s="173">
        <v>0.720367276325222</v>
      </c>
      <c r="T276" s="153">
        <v>203353</v>
      </c>
      <c r="U276" s="153">
        <v>195565</v>
      </c>
      <c r="V276" s="154">
        <v>0.961702064882249</v>
      </c>
      <c r="W276" s="154">
        <v>0.952755905511811</v>
      </c>
      <c r="X276" s="155">
        <v>0.954853273137698</v>
      </c>
      <c r="Y276" s="155">
        <v>0.966008628578899</v>
      </c>
      <c r="Z276" s="173">
        <v>-0.00209736762588653</v>
      </c>
      <c r="AA276" s="151">
        <v>50585</v>
      </c>
      <c r="AB276" s="151">
        <v>48713</v>
      </c>
      <c r="AC276" s="151">
        <v>51535</v>
      </c>
      <c r="AD276" s="151">
        <v>49805</v>
      </c>
      <c r="AE276" s="155">
        <v>0.962992982109321</v>
      </c>
      <c r="AF276" s="155">
        <v>0.966430581158436</v>
      </c>
      <c r="AG276" s="173">
        <v>-0.00343759904911511</v>
      </c>
    </row>
    <row r="277" spans="1:33">
      <c r="A277" s="175" t="s">
        <v>260</v>
      </c>
      <c r="B277" s="195" t="s">
        <v>1798</v>
      </c>
      <c r="C277" s="195" t="s">
        <v>267</v>
      </c>
      <c r="D277" s="150">
        <v>5566</v>
      </c>
      <c r="E277" s="150">
        <v>5265</v>
      </c>
      <c r="F277" s="150">
        <v>5139</v>
      </c>
      <c r="G277" s="151">
        <v>5657</v>
      </c>
      <c r="H277" s="151">
        <v>5356</v>
      </c>
      <c r="I277" s="151">
        <v>5195</v>
      </c>
      <c r="J277" s="151">
        <v>5724</v>
      </c>
      <c r="K277" s="151">
        <v>5497</v>
      </c>
      <c r="L277" s="151">
        <v>5383</v>
      </c>
      <c r="M277" s="154">
        <v>0.938855559111741</v>
      </c>
      <c r="N277" s="153">
        <v>137870</v>
      </c>
      <c r="O277" s="172">
        <v>0.9</v>
      </c>
      <c r="P277" s="154">
        <v>0.945921667265541</v>
      </c>
      <c r="Q277" s="154">
        <v>0.946791585646102</v>
      </c>
      <c r="R277" s="154">
        <v>0.960342417889588</v>
      </c>
      <c r="S277" s="173">
        <v>-0.000869918380561385</v>
      </c>
      <c r="T277" s="153">
        <v>146849</v>
      </c>
      <c r="U277" s="153">
        <v>136566</v>
      </c>
      <c r="V277" s="154">
        <v>0.929975689313512</v>
      </c>
      <c r="W277" s="154">
        <v>0.923284225655767</v>
      </c>
      <c r="X277" s="155">
        <v>0.918331270991692</v>
      </c>
      <c r="Y277" s="155">
        <v>0.940426275331936</v>
      </c>
      <c r="Z277" s="173">
        <v>0.00495295466407542</v>
      </c>
      <c r="AA277" s="151">
        <v>38149</v>
      </c>
      <c r="AB277" s="151">
        <v>35444</v>
      </c>
      <c r="AC277" s="151">
        <v>37463</v>
      </c>
      <c r="AD277" s="151">
        <v>35065</v>
      </c>
      <c r="AE277" s="155">
        <v>0.929093816351674</v>
      </c>
      <c r="AF277" s="155">
        <v>0.935990176974615</v>
      </c>
      <c r="AG277" s="173">
        <v>-0.0068963606229413</v>
      </c>
    </row>
    <row r="278" spans="1:33">
      <c r="A278" s="175" t="s">
        <v>260</v>
      </c>
      <c r="B278" s="195" t="s">
        <v>1798</v>
      </c>
      <c r="C278" s="195" t="s">
        <v>268</v>
      </c>
      <c r="D278" s="150">
        <v>9220</v>
      </c>
      <c r="E278" s="150">
        <v>8687</v>
      </c>
      <c r="F278" s="150">
        <v>8615</v>
      </c>
      <c r="G278" s="151">
        <v>8771</v>
      </c>
      <c r="H278" s="151">
        <v>8435</v>
      </c>
      <c r="I278" s="151">
        <v>8285</v>
      </c>
      <c r="J278" s="151">
        <v>9120</v>
      </c>
      <c r="K278" s="151">
        <v>8886</v>
      </c>
      <c r="L278" s="151">
        <v>8702</v>
      </c>
      <c r="M278" s="154">
        <v>0.953033235998556</v>
      </c>
      <c r="N278" s="153">
        <v>232380</v>
      </c>
      <c r="O278" s="172">
        <v>0.9</v>
      </c>
      <c r="P278" s="154">
        <v>0.942190889370933</v>
      </c>
      <c r="Q278" s="154">
        <v>0.961691939345571</v>
      </c>
      <c r="R278" s="154">
        <v>0.974342105263158</v>
      </c>
      <c r="S278" s="173">
        <v>-0.0195010499746379</v>
      </c>
      <c r="T278" s="153">
        <v>243832</v>
      </c>
      <c r="U278" s="153">
        <v>228431</v>
      </c>
      <c r="V278" s="154">
        <v>0.936837658715837</v>
      </c>
      <c r="W278" s="154">
        <v>0.934381778741866</v>
      </c>
      <c r="X278" s="155">
        <v>0.944590126553415</v>
      </c>
      <c r="Y278" s="155">
        <v>0.954166666666667</v>
      </c>
      <c r="Z278" s="173">
        <v>-0.0102083478115491</v>
      </c>
      <c r="AA278" s="151">
        <v>61929</v>
      </c>
      <c r="AB278" s="151">
        <v>58483</v>
      </c>
      <c r="AC278" s="151">
        <v>64500</v>
      </c>
      <c r="AD278" s="151">
        <v>60297</v>
      </c>
      <c r="AE278" s="155">
        <v>0.94435563306367</v>
      </c>
      <c r="AF278" s="155">
        <v>0.934837209302326</v>
      </c>
      <c r="AG278" s="173">
        <v>0.00951842376134404</v>
      </c>
    </row>
    <row r="279" spans="1:33">
      <c r="A279" s="175" t="s">
        <v>260</v>
      </c>
      <c r="B279" s="195" t="s">
        <v>1798</v>
      </c>
      <c r="C279" s="195" t="s">
        <v>269</v>
      </c>
      <c r="D279" s="150">
        <v>4977</v>
      </c>
      <c r="E279" s="150">
        <v>4451</v>
      </c>
      <c r="F279" s="150">
        <v>4540</v>
      </c>
      <c r="G279" s="151">
        <v>4786</v>
      </c>
      <c r="H279" s="151">
        <v>4245</v>
      </c>
      <c r="I279" s="151">
        <v>4266</v>
      </c>
      <c r="J279" s="151">
        <v>4766</v>
      </c>
      <c r="K279" s="151">
        <v>4479</v>
      </c>
      <c r="L279" s="151">
        <v>4406</v>
      </c>
      <c r="M279" s="154">
        <v>0.959437640294569</v>
      </c>
      <c r="N279" s="153">
        <v>121815</v>
      </c>
      <c r="O279" s="172">
        <v>0.9</v>
      </c>
      <c r="P279" s="154">
        <v>0.894313843680932</v>
      </c>
      <c r="Q279" s="154">
        <v>0.886961972419557</v>
      </c>
      <c r="R279" s="154">
        <v>0.93978178766261</v>
      </c>
      <c r="S279" s="173">
        <v>0.00735187126137526</v>
      </c>
      <c r="T279" s="153">
        <v>126965</v>
      </c>
      <c r="U279" s="153">
        <v>117265</v>
      </c>
      <c r="V279" s="154">
        <v>0.92360099239948</v>
      </c>
      <c r="W279" s="154">
        <v>0.91219610206952</v>
      </c>
      <c r="X279" s="155">
        <v>0.891349770162975</v>
      </c>
      <c r="Y279" s="155">
        <v>0.924464960134284</v>
      </c>
      <c r="Z279" s="173">
        <v>0.0208463319065445</v>
      </c>
      <c r="AA279" s="151">
        <v>32955</v>
      </c>
      <c r="AB279" s="151">
        <v>30212</v>
      </c>
      <c r="AC279" s="151">
        <v>31295</v>
      </c>
      <c r="AD279" s="151">
        <v>29027</v>
      </c>
      <c r="AE279" s="155">
        <v>0.916765285996055</v>
      </c>
      <c r="AF279" s="155">
        <v>0.927528359162806</v>
      </c>
      <c r="AG279" s="173">
        <v>-0.0107630731667503</v>
      </c>
    </row>
    <row r="280" spans="1:33">
      <c r="A280" s="175" t="s">
        <v>260</v>
      </c>
      <c r="B280" s="195" t="s">
        <v>1798</v>
      </c>
      <c r="C280" s="195" t="s">
        <v>270</v>
      </c>
      <c r="D280" s="150">
        <v>0</v>
      </c>
      <c r="E280" s="150">
        <v>0</v>
      </c>
      <c r="F280" s="150">
        <v>0</v>
      </c>
      <c r="G280" s="151">
        <v>0</v>
      </c>
      <c r="H280" s="151">
        <v>0</v>
      </c>
      <c r="I280" s="151">
        <v>0</v>
      </c>
      <c r="J280" s="151">
        <v>0</v>
      </c>
      <c r="K280" s="151">
        <v>0</v>
      </c>
      <c r="L280" s="151">
        <v>0</v>
      </c>
      <c r="M280" s="154">
        <v>0</v>
      </c>
      <c r="N280" s="153">
        <v>0</v>
      </c>
      <c r="O280" s="172">
        <v>0.9</v>
      </c>
      <c r="P280" s="154">
        <v>0</v>
      </c>
      <c r="Q280" s="154">
        <v>0</v>
      </c>
      <c r="R280" s="154">
        <v>0</v>
      </c>
      <c r="S280" s="173">
        <v>0</v>
      </c>
      <c r="T280" s="153">
        <v>0</v>
      </c>
      <c r="U280" s="153">
        <v>0</v>
      </c>
      <c r="V280" s="154">
        <v>0</v>
      </c>
      <c r="W280" s="154">
        <v>0</v>
      </c>
      <c r="X280" s="155">
        <v>0</v>
      </c>
      <c r="Y280" s="155">
        <v>0</v>
      </c>
      <c r="Z280" s="173">
        <v>0</v>
      </c>
      <c r="AA280" s="151">
        <v>0</v>
      </c>
      <c r="AB280" s="151">
        <v>0</v>
      </c>
      <c r="AC280" s="151">
        <v>0</v>
      </c>
      <c r="AD280" s="151">
        <v>0</v>
      </c>
      <c r="AE280" s="155">
        <v>0</v>
      </c>
      <c r="AF280" s="155">
        <v>0</v>
      </c>
      <c r="AG280" s="173">
        <v>0</v>
      </c>
    </row>
    <row r="281" spans="1:33">
      <c r="A281" s="175" t="s">
        <v>260</v>
      </c>
      <c r="B281" s="195" t="s">
        <v>1798</v>
      </c>
      <c r="C281" s="195" t="s">
        <v>271</v>
      </c>
      <c r="D281" s="150">
        <v>1269</v>
      </c>
      <c r="E281" s="150">
        <v>1204</v>
      </c>
      <c r="F281" s="150">
        <v>1130</v>
      </c>
      <c r="G281" s="151">
        <v>1178</v>
      </c>
      <c r="H281" s="151">
        <v>1153</v>
      </c>
      <c r="I281" s="151">
        <v>1117</v>
      </c>
      <c r="J281" s="151">
        <v>1301</v>
      </c>
      <c r="K281" s="151">
        <v>1287</v>
      </c>
      <c r="L281" s="151">
        <v>1235</v>
      </c>
      <c r="M281" s="154">
        <v>0.977228566558718</v>
      </c>
      <c r="N281" s="153">
        <v>28667</v>
      </c>
      <c r="O281" s="172">
        <v>0.9</v>
      </c>
      <c r="P281" s="154">
        <v>0.948778565799842</v>
      </c>
      <c r="Q281" s="154">
        <v>0.978777589134126</v>
      </c>
      <c r="R281" s="154">
        <v>0.98923904688701</v>
      </c>
      <c r="S281" s="173">
        <v>-0.0299990233342832</v>
      </c>
      <c r="T281" s="153">
        <v>29335</v>
      </c>
      <c r="U281" s="153">
        <v>27547</v>
      </c>
      <c r="V281" s="154">
        <v>0.939048917675132</v>
      </c>
      <c r="W281" s="154">
        <v>0.890464933018124</v>
      </c>
      <c r="X281" s="155">
        <v>0.948217317487267</v>
      </c>
      <c r="Y281" s="155">
        <v>0.949269792467333</v>
      </c>
      <c r="Z281" s="173">
        <v>-0.0577523844691421</v>
      </c>
      <c r="AA281" s="151">
        <v>8354</v>
      </c>
      <c r="AB281" s="151">
        <v>7834</v>
      </c>
      <c r="AC281" s="151">
        <v>7683</v>
      </c>
      <c r="AD281" s="151">
        <v>7250</v>
      </c>
      <c r="AE281" s="155">
        <v>0.937754369164472</v>
      </c>
      <c r="AF281" s="155">
        <v>0.943641806585969</v>
      </c>
      <c r="AG281" s="173">
        <v>-0.00588743742149689</v>
      </c>
    </row>
    <row r="282" spans="1:33">
      <c r="A282" s="175" t="s">
        <v>260</v>
      </c>
      <c r="B282" s="195" t="s">
        <v>1798</v>
      </c>
      <c r="C282" s="195" t="s">
        <v>272</v>
      </c>
      <c r="D282" s="150">
        <v>2</v>
      </c>
      <c r="E282" s="150">
        <v>0</v>
      </c>
      <c r="F282" s="150">
        <v>0</v>
      </c>
      <c r="G282" s="151">
        <v>2</v>
      </c>
      <c r="H282" s="151">
        <v>0</v>
      </c>
      <c r="I282" s="151">
        <v>0</v>
      </c>
      <c r="J282" s="151">
        <v>2</v>
      </c>
      <c r="K282" s="151">
        <v>0</v>
      </c>
      <c r="L282" s="151">
        <v>0</v>
      </c>
      <c r="M282" s="154">
        <v>0.0740740740740741</v>
      </c>
      <c r="N282" s="153">
        <v>2</v>
      </c>
      <c r="O282" s="172">
        <v>0.9</v>
      </c>
      <c r="P282" s="154">
        <v>0</v>
      </c>
      <c r="Q282" s="154">
        <v>0</v>
      </c>
      <c r="R282" s="154">
        <v>0</v>
      </c>
      <c r="S282" s="173">
        <v>0</v>
      </c>
      <c r="T282" s="153">
        <v>27</v>
      </c>
      <c r="U282" s="153">
        <v>18</v>
      </c>
      <c r="V282" s="154">
        <v>0.666666666666667</v>
      </c>
      <c r="W282" s="154">
        <v>0</v>
      </c>
      <c r="X282" s="155">
        <v>0</v>
      </c>
      <c r="Y282" s="155">
        <v>0</v>
      </c>
      <c r="Z282" s="173">
        <v>0</v>
      </c>
      <c r="AA282" s="151">
        <v>6</v>
      </c>
      <c r="AB282" s="151">
        <v>0</v>
      </c>
      <c r="AC282" s="151">
        <v>0</v>
      </c>
      <c r="AD282" s="151">
        <v>0</v>
      </c>
      <c r="AE282" s="155">
        <v>0</v>
      </c>
      <c r="AF282" s="155">
        <v>0</v>
      </c>
      <c r="AG282" s="173">
        <v>0</v>
      </c>
    </row>
    <row r="283" spans="1:33">
      <c r="A283" s="175" t="s">
        <v>260</v>
      </c>
      <c r="B283" s="195" t="s">
        <v>1798</v>
      </c>
      <c r="C283" s="195" t="s">
        <v>273</v>
      </c>
      <c r="D283" s="150">
        <v>1</v>
      </c>
      <c r="E283" s="150">
        <v>0</v>
      </c>
      <c r="F283" s="150">
        <v>0</v>
      </c>
      <c r="G283" s="151">
        <v>0</v>
      </c>
      <c r="H283" s="151">
        <v>0</v>
      </c>
      <c r="I283" s="151">
        <v>0</v>
      </c>
      <c r="J283" s="151">
        <v>0</v>
      </c>
      <c r="K283" s="151">
        <v>0</v>
      </c>
      <c r="L283" s="151">
        <v>0</v>
      </c>
      <c r="M283" s="154">
        <v>0.4</v>
      </c>
      <c r="N283" s="153">
        <v>2</v>
      </c>
      <c r="O283" s="172">
        <v>0.9</v>
      </c>
      <c r="P283" s="154">
        <v>0</v>
      </c>
      <c r="Q283" s="154">
        <v>0</v>
      </c>
      <c r="R283" s="154">
        <v>0</v>
      </c>
      <c r="S283" s="173">
        <v>0</v>
      </c>
      <c r="T283" s="153">
        <v>5</v>
      </c>
      <c r="U283" s="153">
        <v>2</v>
      </c>
      <c r="V283" s="154">
        <v>0.4</v>
      </c>
      <c r="W283" s="154">
        <v>0</v>
      </c>
      <c r="X283" s="155">
        <v>0</v>
      </c>
      <c r="Y283" s="155">
        <v>0</v>
      </c>
      <c r="Z283" s="173">
        <v>0</v>
      </c>
      <c r="AA283" s="151">
        <v>1</v>
      </c>
      <c r="AB283" s="151">
        <v>0</v>
      </c>
      <c r="AC283" s="151">
        <v>3</v>
      </c>
      <c r="AD283" s="151">
        <v>1</v>
      </c>
      <c r="AE283" s="155">
        <v>0</v>
      </c>
      <c r="AF283" s="155">
        <v>0.333333333333333</v>
      </c>
      <c r="AG283" s="173">
        <v>-0.333333333333333</v>
      </c>
    </row>
    <row r="284" spans="1:33">
      <c r="A284" s="175" t="s">
        <v>260</v>
      </c>
      <c r="B284" s="195" t="s">
        <v>1798</v>
      </c>
      <c r="C284" s="195" t="s">
        <v>274</v>
      </c>
      <c r="D284" s="150">
        <v>7</v>
      </c>
      <c r="E284" s="150">
        <v>0</v>
      </c>
      <c r="F284" s="150">
        <v>6</v>
      </c>
      <c r="G284" s="151">
        <v>11</v>
      </c>
      <c r="H284" s="151">
        <v>0</v>
      </c>
      <c r="I284" s="151">
        <v>10</v>
      </c>
      <c r="J284" s="151">
        <v>9</v>
      </c>
      <c r="K284" s="151">
        <v>0</v>
      </c>
      <c r="L284" s="151">
        <v>6</v>
      </c>
      <c r="M284" s="154">
        <v>0</v>
      </c>
      <c r="N284" s="153">
        <v>0</v>
      </c>
      <c r="O284" s="172">
        <v>0.9</v>
      </c>
      <c r="P284" s="154">
        <v>0</v>
      </c>
      <c r="Q284" s="154">
        <v>0</v>
      </c>
      <c r="R284" s="154">
        <v>0</v>
      </c>
      <c r="S284" s="173">
        <v>0</v>
      </c>
      <c r="T284" s="153">
        <v>239</v>
      </c>
      <c r="U284" s="153">
        <v>215</v>
      </c>
      <c r="V284" s="154">
        <v>0.899581589958159</v>
      </c>
      <c r="W284" s="154">
        <v>0.857142857142857</v>
      </c>
      <c r="X284" s="155">
        <v>0.909090909090909</v>
      </c>
      <c r="Y284" s="155">
        <v>0.666666666666667</v>
      </c>
      <c r="Z284" s="173">
        <v>-0.051948051948052</v>
      </c>
      <c r="AA284" s="151">
        <v>52</v>
      </c>
      <c r="AB284" s="151">
        <v>43</v>
      </c>
      <c r="AC284" s="151">
        <v>68</v>
      </c>
      <c r="AD284" s="151">
        <v>62</v>
      </c>
      <c r="AE284" s="155">
        <v>0.826923076923077</v>
      </c>
      <c r="AF284" s="155">
        <v>0.911764705882353</v>
      </c>
      <c r="AG284" s="173">
        <v>-0.084841628959276</v>
      </c>
    </row>
    <row r="285" spans="1:33">
      <c r="A285" s="175" t="s">
        <v>260</v>
      </c>
      <c r="B285" s="195" t="s">
        <v>1798</v>
      </c>
      <c r="C285" s="195" t="s">
        <v>275</v>
      </c>
      <c r="D285" s="150">
        <v>0</v>
      </c>
      <c r="E285" s="150">
        <v>0</v>
      </c>
      <c r="F285" s="150">
        <v>0</v>
      </c>
      <c r="G285" s="151">
        <v>0</v>
      </c>
      <c r="H285" s="151">
        <v>0</v>
      </c>
      <c r="I285" s="151">
        <v>0</v>
      </c>
      <c r="J285" s="151">
        <v>0</v>
      </c>
      <c r="K285" s="151">
        <v>0</v>
      </c>
      <c r="L285" s="151">
        <v>0</v>
      </c>
      <c r="M285" s="154">
        <v>1</v>
      </c>
      <c r="N285" s="153">
        <v>3</v>
      </c>
      <c r="O285" s="172">
        <v>0.9</v>
      </c>
      <c r="P285" s="154">
        <v>0</v>
      </c>
      <c r="Q285" s="154">
        <v>0</v>
      </c>
      <c r="R285" s="154">
        <v>0</v>
      </c>
      <c r="S285" s="173">
        <v>0</v>
      </c>
      <c r="T285" s="153">
        <v>3</v>
      </c>
      <c r="U285" s="153">
        <v>1</v>
      </c>
      <c r="V285" s="154">
        <v>0.333333333333333</v>
      </c>
      <c r="W285" s="154">
        <v>0</v>
      </c>
      <c r="X285" s="155">
        <v>0</v>
      </c>
      <c r="Y285" s="155">
        <v>0</v>
      </c>
      <c r="Z285" s="173">
        <v>0</v>
      </c>
      <c r="AA285" s="151">
        <v>0</v>
      </c>
      <c r="AB285" s="151">
        <v>0</v>
      </c>
      <c r="AC285" s="151">
        <v>2</v>
      </c>
      <c r="AD285" s="151">
        <v>0</v>
      </c>
      <c r="AE285" s="155">
        <v>0</v>
      </c>
      <c r="AF285" s="155">
        <v>0</v>
      </c>
      <c r="AG285" s="173">
        <v>0</v>
      </c>
    </row>
    <row r="286" spans="1:33">
      <c r="A286" s="175" t="s">
        <v>260</v>
      </c>
      <c r="B286" s="195" t="s">
        <v>1799</v>
      </c>
      <c r="C286" s="195" t="s">
        <v>276</v>
      </c>
      <c r="D286" s="150">
        <v>4183</v>
      </c>
      <c r="E286" s="150">
        <v>3756</v>
      </c>
      <c r="F286" s="150">
        <v>3776</v>
      </c>
      <c r="G286" s="151">
        <v>3950</v>
      </c>
      <c r="H286" s="151">
        <v>3760</v>
      </c>
      <c r="I286" s="151">
        <v>3679</v>
      </c>
      <c r="J286" s="151">
        <v>4204</v>
      </c>
      <c r="K286" s="151">
        <v>3979</v>
      </c>
      <c r="L286" s="151">
        <v>3941</v>
      </c>
      <c r="M286" s="154">
        <v>0.925726447465578</v>
      </c>
      <c r="N286" s="153">
        <v>106565</v>
      </c>
      <c r="O286" s="172">
        <v>0.9</v>
      </c>
      <c r="P286" s="154">
        <v>0.897920153000239</v>
      </c>
      <c r="Q286" s="154">
        <v>0.951898734177215</v>
      </c>
      <c r="R286" s="154">
        <v>0.946479543292103</v>
      </c>
      <c r="S286" s="173">
        <v>-0.0539785811769761</v>
      </c>
      <c r="T286" s="153">
        <v>115115</v>
      </c>
      <c r="U286" s="153">
        <v>107113</v>
      </c>
      <c r="V286" s="154">
        <v>0.930486904399948</v>
      </c>
      <c r="W286" s="154">
        <v>0.902701410470954</v>
      </c>
      <c r="X286" s="155">
        <v>0.931392405063291</v>
      </c>
      <c r="Y286" s="155">
        <v>0.93744053282588</v>
      </c>
      <c r="Z286" s="173">
        <v>-0.0286909945923373</v>
      </c>
      <c r="AA286" s="151">
        <v>28144</v>
      </c>
      <c r="AB286" s="151">
        <v>26167</v>
      </c>
      <c r="AC286" s="151">
        <v>28128</v>
      </c>
      <c r="AD286" s="151">
        <v>26167</v>
      </c>
      <c r="AE286" s="155">
        <v>0.929754121660034</v>
      </c>
      <c r="AF286" s="155">
        <v>0.930282992036405</v>
      </c>
      <c r="AG286" s="173">
        <v>-0.000528870376370838</v>
      </c>
    </row>
    <row r="287" spans="1:33">
      <c r="A287" s="175" t="s">
        <v>260</v>
      </c>
      <c r="B287" s="195" t="s">
        <v>1799</v>
      </c>
      <c r="C287" s="195" t="s">
        <v>277</v>
      </c>
      <c r="D287" s="150">
        <v>5498</v>
      </c>
      <c r="E287" s="150">
        <v>5291</v>
      </c>
      <c r="F287" s="150">
        <v>4790</v>
      </c>
      <c r="G287" s="151">
        <v>5638</v>
      </c>
      <c r="H287" s="151">
        <v>5331</v>
      </c>
      <c r="I287" s="151">
        <v>5119</v>
      </c>
      <c r="J287" s="151">
        <v>5699</v>
      </c>
      <c r="K287" s="151">
        <v>5386</v>
      </c>
      <c r="L287" s="151">
        <v>5285</v>
      </c>
      <c r="M287" s="154">
        <v>0.917379241944995</v>
      </c>
      <c r="N287" s="153">
        <v>136895</v>
      </c>
      <c r="O287" s="172">
        <v>0.9</v>
      </c>
      <c r="P287" s="154">
        <v>0.962349945434704</v>
      </c>
      <c r="Q287" s="154">
        <v>0.945548066690316</v>
      </c>
      <c r="R287" s="154">
        <v>0.945078083874364</v>
      </c>
      <c r="S287" s="173">
        <v>0.0168018787443878</v>
      </c>
      <c r="T287" s="153">
        <v>149224</v>
      </c>
      <c r="U287" s="153">
        <v>135883</v>
      </c>
      <c r="V287" s="154">
        <v>0.910597491020211</v>
      </c>
      <c r="W287" s="154">
        <v>0.871225900327392</v>
      </c>
      <c r="X287" s="155">
        <v>0.907946080170273</v>
      </c>
      <c r="Y287" s="155">
        <v>0.927355676434462</v>
      </c>
      <c r="Z287" s="173">
        <v>-0.0367201798428813</v>
      </c>
      <c r="AA287" s="151">
        <v>38353</v>
      </c>
      <c r="AB287" s="151">
        <v>34934</v>
      </c>
      <c r="AC287" s="151">
        <v>36607</v>
      </c>
      <c r="AD287" s="151">
        <v>33558</v>
      </c>
      <c r="AE287" s="155">
        <v>0.91085443120486</v>
      </c>
      <c r="AF287" s="155">
        <v>0.916709918867976</v>
      </c>
      <c r="AG287" s="173">
        <v>-0.00585548766311594</v>
      </c>
    </row>
    <row r="288" spans="1:33">
      <c r="A288" s="175" t="s">
        <v>260</v>
      </c>
      <c r="B288" s="195" t="s">
        <v>1799</v>
      </c>
      <c r="C288" s="195" t="s">
        <v>278</v>
      </c>
      <c r="D288" s="150">
        <v>4554</v>
      </c>
      <c r="E288" s="150">
        <v>4170</v>
      </c>
      <c r="F288" s="150">
        <v>4203</v>
      </c>
      <c r="G288" s="151">
        <v>4591</v>
      </c>
      <c r="H288" s="151">
        <v>4480</v>
      </c>
      <c r="I288" s="151">
        <v>4364</v>
      </c>
      <c r="J288" s="151">
        <v>4593</v>
      </c>
      <c r="K288" s="151">
        <v>4474</v>
      </c>
      <c r="L288" s="151">
        <v>4344</v>
      </c>
      <c r="M288" s="154">
        <v>0.955032593083637</v>
      </c>
      <c r="N288" s="153">
        <v>121016</v>
      </c>
      <c r="O288" s="172">
        <v>0.9</v>
      </c>
      <c r="P288" s="154">
        <v>0.915678524374177</v>
      </c>
      <c r="Q288" s="154">
        <v>0.975822260945328</v>
      </c>
      <c r="R288" s="154">
        <v>0.974091008055737</v>
      </c>
      <c r="S288" s="173">
        <v>-0.0601437365711514</v>
      </c>
      <c r="T288" s="153">
        <v>126714</v>
      </c>
      <c r="U288" s="153">
        <v>119394</v>
      </c>
      <c r="V288" s="154">
        <v>0.942232113262939</v>
      </c>
      <c r="W288" s="154">
        <v>0.922924901185771</v>
      </c>
      <c r="X288" s="155">
        <v>0.950555434545851</v>
      </c>
      <c r="Y288" s="155">
        <v>0.94578706727629</v>
      </c>
      <c r="Z288" s="173">
        <v>-0.0276305333600798</v>
      </c>
      <c r="AA288" s="151">
        <v>30932</v>
      </c>
      <c r="AB288" s="151">
        <v>29114</v>
      </c>
      <c r="AC288" s="151">
        <v>30189</v>
      </c>
      <c r="AD288" s="151">
        <v>28505</v>
      </c>
      <c r="AE288" s="155">
        <v>0.941225914910125</v>
      </c>
      <c r="AF288" s="155">
        <v>0.944218092682765</v>
      </c>
      <c r="AG288" s="173">
        <v>-0.00299217777263983</v>
      </c>
    </row>
    <row r="289" spans="1:33">
      <c r="A289" s="175" t="s">
        <v>260</v>
      </c>
      <c r="B289" s="195" t="s">
        <v>1799</v>
      </c>
      <c r="C289" s="195" t="s">
        <v>279</v>
      </c>
      <c r="D289" s="150">
        <v>1</v>
      </c>
      <c r="E289" s="150">
        <v>0</v>
      </c>
      <c r="F289" s="150">
        <v>1</v>
      </c>
      <c r="G289" s="151">
        <v>0</v>
      </c>
      <c r="H289" s="151">
        <v>0</v>
      </c>
      <c r="I289" s="151">
        <v>0</v>
      </c>
      <c r="J289" s="151">
        <v>1</v>
      </c>
      <c r="K289" s="151">
        <v>0</v>
      </c>
      <c r="L289" s="151">
        <v>1</v>
      </c>
      <c r="M289" s="154">
        <v>0</v>
      </c>
      <c r="N289" s="153">
        <v>0</v>
      </c>
      <c r="O289" s="172">
        <v>0.9</v>
      </c>
      <c r="P289" s="154">
        <v>0</v>
      </c>
      <c r="Q289" s="154">
        <v>0</v>
      </c>
      <c r="R289" s="154">
        <v>0</v>
      </c>
      <c r="S289" s="173">
        <v>0</v>
      </c>
      <c r="T289" s="153">
        <v>7</v>
      </c>
      <c r="U289" s="153">
        <v>7</v>
      </c>
      <c r="V289" s="154">
        <v>1</v>
      </c>
      <c r="W289" s="154">
        <v>1</v>
      </c>
      <c r="X289" s="155">
        <v>0</v>
      </c>
      <c r="Y289" s="155">
        <v>1</v>
      </c>
      <c r="Z289" s="173">
        <v>1</v>
      </c>
      <c r="AA289" s="151">
        <v>3</v>
      </c>
      <c r="AB289" s="151">
        <v>3</v>
      </c>
      <c r="AC289" s="151">
        <v>0</v>
      </c>
      <c r="AD289" s="151">
        <v>0</v>
      </c>
      <c r="AE289" s="155">
        <v>1</v>
      </c>
      <c r="AF289" s="155">
        <v>0</v>
      </c>
      <c r="AG289" s="173">
        <v>1</v>
      </c>
    </row>
    <row r="290" spans="1:33">
      <c r="A290" s="175" t="s">
        <v>260</v>
      </c>
      <c r="B290" s="195" t="s">
        <v>1799</v>
      </c>
      <c r="C290" s="195" t="s">
        <v>280</v>
      </c>
      <c r="D290" s="150">
        <v>0</v>
      </c>
      <c r="E290" s="150">
        <v>0</v>
      </c>
      <c r="F290" s="150">
        <v>0</v>
      </c>
      <c r="G290" s="151">
        <v>0</v>
      </c>
      <c r="H290" s="151">
        <v>0</v>
      </c>
      <c r="I290" s="151">
        <v>0</v>
      </c>
      <c r="J290" s="151">
        <v>0</v>
      </c>
      <c r="K290" s="151">
        <v>0</v>
      </c>
      <c r="L290" s="151">
        <v>0</v>
      </c>
      <c r="M290" s="154">
        <v>0</v>
      </c>
      <c r="N290" s="153">
        <v>0</v>
      </c>
      <c r="O290" s="172">
        <v>0.9</v>
      </c>
      <c r="P290" s="154">
        <v>0</v>
      </c>
      <c r="Q290" s="154">
        <v>0</v>
      </c>
      <c r="R290" s="154">
        <v>0</v>
      </c>
      <c r="S290" s="173">
        <v>0</v>
      </c>
      <c r="T290" s="153">
        <v>0</v>
      </c>
      <c r="U290" s="153">
        <v>0</v>
      </c>
      <c r="V290" s="154">
        <v>0</v>
      </c>
      <c r="W290" s="154">
        <v>0</v>
      </c>
      <c r="X290" s="155">
        <v>0</v>
      </c>
      <c r="Y290" s="155">
        <v>0</v>
      </c>
      <c r="Z290" s="173">
        <v>0</v>
      </c>
      <c r="AA290" s="151">
        <v>0</v>
      </c>
      <c r="AB290" s="151">
        <v>0</v>
      </c>
      <c r="AC290" s="151">
        <v>0</v>
      </c>
      <c r="AD290" s="151">
        <v>0</v>
      </c>
      <c r="AE290" s="155">
        <v>0</v>
      </c>
      <c r="AF290" s="155">
        <v>0</v>
      </c>
      <c r="AG290" s="173">
        <v>0</v>
      </c>
    </row>
    <row r="291" spans="1:33">
      <c r="A291" s="175" t="s">
        <v>260</v>
      </c>
      <c r="B291" s="195" t="s">
        <v>1799</v>
      </c>
      <c r="C291" s="195" t="s">
        <v>281</v>
      </c>
      <c r="D291" s="150">
        <v>1989</v>
      </c>
      <c r="E291" s="150">
        <v>1897</v>
      </c>
      <c r="F291" s="150">
        <v>1833</v>
      </c>
      <c r="G291" s="151">
        <v>2165</v>
      </c>
      <c r="H291" s="151">
        <v>2056</v>
      </c>
      <c r="I291" s="151">
        <v>2007</v>
      </c>
      <c r="J291" s="151">
        <v>2217</v>
      </c>
      <c r="K291" s="151">
        <v>2120</v>
      </c>
      <c r="L291" s="151">
        <v>2100</v>
      </c>
      <c r="M291" s="154">
        <v>0.954196707406408</v>
      </c>
      <c r="N291" s="153">
        <v>49498</v>
      </c>
      <c r="O291" s="172">
        <v>0.9</v>
      </c>
      <c r="P291" s="154">
        <v>0.953745600804424</v>
      </c>
      <c r="Q291" s="154">
        <v>0.949653579676674</v>
      </c>
      <c r="R291" s="154">
        <v>0.956247180875056</v>
      </c>
      <c r="S291" s="173">
        <v>0.00409202112774998</v>
      </c>
      <c r="T291" s="153">
        <v>51874</v>
      </c>
      <c r="U291" s="153">
        <v>48782</v>
      </c>
      <c r="V291" s="154">
        <v>0.940394031692177</v>
      </c>
      <c r="W291" s="154">
        <v>0.92156862745098</v>
      </c>
      <c r="X291" s="155">
        <v>0.9270207852194</v>
      </c>
      <c r="Y291" s="155">
        <v>0.94722598105548</v>
      </c>
      <c r="Z291" s="173">
        <v>-0.00545215776841923</v>
      </c>
      <c r="AA291" s="151">
        <v>14216</v>
      </c>
      <c r="AB291" s="151">
        <v>13314</v>
      </c>
      <c r="AC291" s="151">
        <v>13183</v>
      </c>
      <c r="AD291" s="151">
        <v>12304</v>
      </c>
      <c r="AE291" s="155">
        <v>0.936550365785031</v>
      </c>
      <c r="AF291" s="155">
        <v>0.93332321929758</v>
      </c>
      <c r="AG291" s="173">
        <v>0.0032271464874507</v>
      </c>
    </row>
    <row r="292" spans="1:33">
      <c r="A292" s="175" t="s">
        <v>260</v>
      </c>
      <c r="B292" s="195" t="s">
        <v>1799</v>
      </c>
      <c r="C292" s="195" t="s">
        <v>282</v>
      </c>
      <c r="D292" s="150">
        <v>2351</v>
      </c>
      <c r="E292" s="150">
        <v>2206</v>
      </c>
      <c r="F292" s="150">
        <v>2103</v>
      </c>
      <c r="G292" s="151">
        <v>2090</v>
      </c>
      <c r="H292" s="151">
        <v>2014</v>
      </c>
      <c r="I292" s="151">
        <v>1954</v>
      </c>
      <c r="J292" s="151">
        <v>2272</v>
      </c>
      <c r="K292" s="151">
        <v>2197</v>
      </c>
      <c r="L292" s="151">
        <v>2134</v>
      </c>
      <c r="M292" s="154">
        <v>0.967565128753572</v>
      </c>
      <c r="N292" s="153">
        <v>57902</v>
      </c>
      <c r="O292" s="172">
        <v>0.9</v>
      </c>
      <c r="P292" s="154">
        <v>0.938324117396852</v>
      </c>
      <c r="Q292" s="154">
        <v>0.963636363636364</v>
      </c>
      <c r="R292" s="154">
        <v>0.966989436619718</v>
      </c>
      <c r="S292" s="173">
        <v>-0.0253122462395112</v>
      </c>
      <c r="T292" s="153">
        <v>59843</v>
      </c>
      <c r="U292" s="153">
        <v>55850</v>
      </c>
      <c r="V292" s="154">
        <v>0.933275403973731</v>
      </c>
      <c r="W292" s="154">
        <v>0.894512973202892</v>
      </c>
      <c r="X292" s="155">
        <v>0.934928229665072</v>
      </c>
      <c r="Y292" s="155">
        <v>0.939260563380282</v>
      </c>
      <c r="Z292" s="173">
        <v>-0.0404152564621794</v>
      </c>
      <c r="AA292" s="151">
        <v>15425</v>
      </c>
      <c r="AB292" s="151">
        <v>14380</v>
      </c>
      <c r="AC292" s="151">
        <v>14858</v>
      </c>
      <c r="AD292" s="151">
        <v>13912</v>
      </c>
      <c r="AE292" s="155">
        <v>0.9322528363047</v>
      </c>
      <c r="AF292" s="155">
        <v>0.936330596311751</v>
      </c>
      <c r="AG292" s="173">
        <v>-0.00407776000705107</v>
      </c>
    </row>
    <row r="293" spans="1:33">
      <c r="A293" s="175" t="s">
        <v>260</v>
      </c>
      <c r="B293" s="195" t="s">
        <v>1799</v>
      </c>
      <c r="C293" s="195" t="s">
        <v>283</v>
      </c>
      <c r="D293" s="150">
        <v>172</v>
      </c>
      <c r="E293" s="150">
        <v>164</v>
      </c>
      <c r="F293" s="150">
        <v>167</v>
      </c>
      <c r="G293" s="151">
        <v>121</v>
      </c>
      <c r="H293" s="151">
        <v>121</v>
      </c>
      <c r="I293" s="151">
        <v>121</v>
      </c>
      <c r="J293" s="151">
        <v>177</v>
      </c>
      <c r="K293" s="151">
        <v>177</v>
      </c>
      <c r="L293" s="151">
        <v>177</v>
      </c>
      <c r="M293" s="154">
        <v>0.985645933014354</v>
      </c>
      <c r="N293" s="153">
        <v>1854</v>
      </c>
      <c r="O293" s="172">
        <v>0.9</v>
      </c>
      <c r="P293" s="154">
        <v>0.953488372093023</v>
      </c>
      <c r="Q293" s="154">
        <v>1</v>
      </c>
      <c r="R293" s="154">
        <v>1</v>
      </c>
      <c r="S293" s="173">
        <v>-0.0465116279069767</v>
      </c>
      <c r="T293" s="153">
        <v>1881</v>
      </c>
      <c r="U293" s="153">
        <v>1861</v>
      </c>
      <c r="V293" s="154">
        <v>0.98936735778841</v>
      </c>
      <c r="W293" s="154">
        <v>0.970930232558139</v>
      </c>
      <c r="X293" s="155">
        <v>1</v>
      </c>
      <c r="Y293" s="155">
        <v>1</v>
      </c>
      <c r="Z293" s="173">
        <v>-0.0290697674418605</v>
      </c>
      <c r="AA293" s="151">
        <v>959</v>
      </c>
      <c r="AB293" s="151">
        <v>941</v>
      </c>
      <c r="AC293" s="151">
        <v>683</v>
      </c>
      <c r="AD293" s="151">
        <v>682</v>
      </c>
      <c r="AE293" s="155">
        <v>0.981230448383733</v>
      </c>
      <c r="AF293" s="155">
        <v>0.998535871156662</v>
      </c>
      <c r="AG293" s="173">
        <v>-0.0173054227729287</v>
      </c>
    </row>
    <row r="294" spans="1:33">
      <c r="A294" s="175" t="s">
        <v>260</v>
      </c>
      <c r="B294" s="195" t="s">
        <v>1799</v>
      </c>
      <c r="C294" s="195" t="s">
        <v>284</v>
      </c>
      <c r="D294" s="150">
        <v>0</v>
      </c>
      <c r="E294" s="150">
        <v>0</v>
      </c>
      <c r="F294" s="150">
        <v>0</v>
      </c>
      <c r="G294" s="151">
        <v>0</v>
      </c>
      <c r="H294" s="151">
        <v>0</v>
      </c>
      <c r="I294" s="151">
        <v>0</v>
      </c>
      <c r="J294" s="151">
        <v>0</v>
      </c>
      <c r="K294" s="151">
        <v>0</v>
      </c>
      <c r="L294" s="151">
        <v>0</v>
      </c>
      <c r="M294" s="154">
        <v>0</v>
      </c>
      <c r="N294" s="153">
        <v>0</v>
      </c>
      <c r="O294" s="172">
        <v>0.9</v>
      </c>
      <c r="P294" s="154">
        <v>0</v>
      </c>
      <c r="Q294" s="154">
        <v>0</v>
      </c>
      <c r="R294" s="154">
        <v>0</v>
      </c>
      <c r="S294" s="173">
        <v>0</v>
      </c>
      <c r="T294" s="153">
        <v>1</v>
      </c>
      <c r="U294" s="153">
        <v>1</v>
      </c>
      <c r="V294" s="154">
        <v>1</v>
      </c>
      <c r="W294" s="154">
        <v>0</v>
      </c>
      <c r="X294" s="155">
        <v>0</v>
      </c>
      <c r="Y294" s="155">
        <v>0</v>
      </c>
      <c r="Z294" s="173">
        <v>0</v>
      </c>
      <c r="AA294" s="151">
        <v>1</v>
      </c>
      <c r="AB294" s="151">
        <v>1</v>
      </c>
      <c r="AC294" s="151">
        <v>0</v>
      </c>
      <c r="AD294" s="151">
        <v>0</v>
      </c>
      <c r="AE294" s="155">
        <v>1</v>
      </c>
      <c r="AF294" s="155">
        <v>0</v>
      </c>
      <c r="AG294" s="173">
        <v>1</v>
      </c>
    </row>
    <row r="295" spans="1:33">
      <c r="A295" s="175" t="s">
        <v>260</v>
      </c>
      <c r="B295" s="195" t="s">
        <v>1799</v>
      </c>
      <c r="C295" s="195" t="s">
        <v>285</v>
      </c>
      <c r="D295" s="150">
        <v>1</v>
      </c>
      <c r="E295" s="150">
        <v>1</v>
      </c>
      <c r="F295" s="150">
        <v>1</v>
      </c>
      <c r="G295" s="151">
        <v>1</v>
      </c>
      <c r="H295" s="151">
        <v>1</v>
      </c>
      <c r="I295" s="151">
        <v>1</v>
      </c>
      <c r="J295" s="151">
        <v>3</v>
      </c>
      <c r="K295" s="151">
        <v>2</v>
      </c>
      <c r="L295" s="151">
        <v>3</v>
      </c>
      <c r="M295" s="154">
        <v>0.732558139534884</v>
      </c>
      <c r="N295" s="153">
        <v>63</v>
      </c>
      <c r="O295" s="172">
        <v>0.9</v>
      </c>
      <c r="P295" s="154">
        <v>1</v>
      </c>
      <c r="Q295" s="154">
        <v>1</v>
      </c>
      <c r="R295" s="154">
        <v>0.666666666666667</v>
      </c>
      <c r="S295" s="173">
        <v>0</v>
      </c>
      <c r="T295" s="153">
        <v>86</v>
      </c>
      <c r="U295" s="153">
        <v>70</v>
      </c>
      <c r="V295" s="154">
        <v>0.813953488372093</v>
      </c>
      <c r="W295" s="154">
        <v>1</v>
      </c>
      <c r="X295" s="155">
        <v>1</v>
      </c>
      <c r="Y295" s="155">
        <v>1</v>
      </c>
      <c r="Z295" s="173">
        <v>0</v>
      </c>
      <c r="AA295" s="151">
        <v>19</v>
      </c>
      <c r="AB295" s="151">
        <v>15</v>
      </c>
      <c r="AC295" s="151">
        <v>22</v>
      </c>
      <c r="AD295" s="151">
        <v>19</v>
      </c>
      <c r="AE295" s="155">
        <v>0.789473684210526</v>
      </c>
      <c r="AF295" s="155">
        <v>0.863636363636364</v>
      </c>
      <c r="AG295" s="173">
        <v>-0.0741626794258373</v>
      </c>
    </row>
    <row r="296" spans="1:33">
      <c r="A296" s="175" t="s">
        <v>260</v>
      </c>
      <c r="B296" s="195" t="s">
        <v>1799</v>
      </c>
      <c r="C296" s="195" t="s">
        <v>286</v>
      </c>
      <c r="D296" s="150">
        <v>0</v>
      </c>
      <c r="E296" s="150">
        <v>0</v>
      </c>
      <c r="F296" s="150">
        <v>0</v>
      </c>
      <c r="G296" s="151">
        <v>0</v>
      </c>
      <c r="H296" s="151">
        <v>0</v>
      </c>
      <c r="I296" s="151">
        <v>0</v>
      </c>
      <c r="J296" s="151">
        <v>0</v>
      </c>
      <c r="K296" s="151">
        <v>0</v>
      </c>
      <c r="L296" s="151">
        <v>0</v>
      </c>
      <c r="M296" s="154">
        <v>0</v>
      </c>
      <c r="N296" s="153">
        <v>0</v>
      </c>
      <c r="O296" s="172">
        <v>0.9</v>
      </c>
      <c r="P296" s="154">
        <v>0</v>
      </c>
      <c r="Q296" s="154">
        <v>0</v>
      </c>
      <c r="R296" s="154">
        <v>0</v>
      </c>
      <c r="S296" s="173">
        <v>0</v>
      </c>
      <c r="T296" s="153">
        <v>0</v>
      </c>
      <c r="U296" s="153">
        <v>0</v>
      </c>
      <c r="V296" s="154">
        <v>0</v>
      </c>
      <c r="W296" s="154">
        <v>0</v>
      </c>
      <c r="X296" s="155">
        <v>0</v>
      </c>
      <c r="Y296" s="155">
        <v>0</v>
      </c>
      <c r="Z296" s="173">
        <v>0</v>
      </c>
      <c r="AA296" s="151">
        <v>0</v>
      </c>
      <c r="AB296" s="151">
        <v>0</v>
      </c>
      <c r="AC296" s="151">
        <v>0</v>
      </c>
      <c r="AD296" s="151">
        <v>0</v>
      </c>
      <c r="AE296" s="155">
        <v>0</v>
      </c>
      <c r="AF296" s="155">
        <v>0</v>
      </c>
      <c r="AG296" s="173">
        <v>0</v>
      </c>
    </row>
    <row r="297" spans="1:33">
      <c r="A297" s="175" t="s">
        <v>260</v>
      </c>
      <c r="B297" s="195" t="s">
        <v>1799</v>
      </c>
      <c r="C297" s="195" t="s">
        <v>287</v>
      </c>
      <c r="D297" s="150">
        <v>0</v>
      </c>
      <c r="E297" s="150">
        <v>0</v>
      </c>
      <c r="F297" s="150">
        <v>0</v>
      </c>
      <c r="G297" s="151">
        <v>0</v>
      </c>
      <c r="H297" s="151">
        <v>0</v>
      </c>
      <c r="I297" s="151">
        <v>0</v>
      </c>
      <c r="J297" s="151">
        <v>0</v>
      </c>
      <c r="K297" s="151">
        <v>0</v>
      </c>
      <c r="L297" s="151">
        <v>0</v>
      </c>
      <c r="M297" s="154">
        <v>0</v>
      </c>
      <c r="N297" s="153">
        <v>0</v>
      </c>
      <c r="O297" s="172">
        <v>0.9</v>
      </c>
      <c r="P297" s="154">
        <v>0</v>
      </c>
      <c r="Q297" s="154">
        <v>0</v>
      </c>
      <c r="R297" s="154">
        <v>0</v>
      </c>
      <c r="S297" s="173">
        <v>0</v>
      </c>
      <c r="T297" s="153">
        <v>0</v>
      </c>
      <c r="U297" s="153">
        <v>0</v>
      </c>
      <c r="V297" s="154">
        <v>0</v>
      </c>
      <c r="W297" s="154">
        <v>0</v>
      </c>
      <c r="X297" s="155">
        <v>0</v>
      </c>
      <c r="Y297" s="155">
        <v>0</v>
      </c>
      <c r="Z297" s="173">
        <v>0</v>
      </c>
      <c r="AA297" s="151">
        <v>0</v>
      </c>
      <c r="AB297" s="151">
        <v>0</v>
      </c>
      <c r="AC297" s="151">
        <v>0</v>
      </c>
      <c r="AD297" s="151">
        <v>0</v>
      </c>
      <c r="AE297" s="155">
        <v>0</v>
      </c>
      <c r="AF297" s="155">
        <v>0</v>
      </c>
      <c r="AG297" s="173">
        <v>0</v>
      </c>
    </row>
    <row r="298" spans="1:33">
      <c r="A298" s="175" t="s">
        <v>260</v>
      </c>
      <c r="B298" s="195" t="s">
        <v>1799</v>
      </c>
      <c r="C298" s="195" t="s">
        <v>288</v>
      </c>
      <c r="D298" s="150">
        <v>0</v>
      </c>
      <c r="E298" s="150">
        <v>0</v>
      </c>
      <c r="F298" s="150">
        <v>0</v>
      </c>
      <c r="G298" s="151">
        <v>0</v>
      </c>
      <c r="H298" s="151">
        <v>0</v>
      </c>
      <c r="I298" s="151">
        <v>0</v>
      </c>
      <c r="J298" s="151">
        <v>0</v>
      </c>
      <c r="K298" s="151">
        <v>0</v>
      </c>
      <c r="L298" s="151">
        <v>0</v>
      </c>
      <c r="M298" s="154">
        <v>0.0975609756097561</v>
      </c>
      <c r="N298" s="153">
        <v>4</v>
      </c>
      <c r="O298" s="172">
        <v>0.9</v>
      </c>
      <c r="P298" s="154">
        <v>0</v>
      </c>
      <c r="Q298" s="154">
        <v>0</v>
      </c>
      <c r="R298" s="154">
        <v>0</v>
      </c>
      <c r="S298" s="173">
        <v>0</v>
      </c>
      <c r="T298" s="153">
        <v>41</v>
      </c>
      <c r="U298" s="153">
        <v>35</v>
      </c>
      <c r="V298" s="154">
        <v>0.853658536585366</v>
      </c>
      <c r="W298" s="154">
        <v>0</v>
      </c>
      <c r="X298" s="155">
        <v>0</v>
      </c>
      <c r="Y298" s="155">
        <v>0</v>
      </c>
      <c r="Z298" s="173">
        <v>0</v>
      </c>
      <c r="AA298" s="151">
        <v>4</v>
      </c>
      <c r="AB298" s="151">
        <v>4</v>
      </c>
      <c r="AC298" s="151">
        <v>1</v>
      </c>
      <c r="AD298" s="151">
        <v>1</v>
      </c>
      <c r="AE298" s="155">
        <v>1</v>
      </c>
      <c r="AF298" s="155">
        <v>1</v>
      </c>
      <c r="AG298" s="173">
        <v>0</v>
      </c>
    </row>
    <row r="299" spans="1:33">
      <c r="A299" s="175" t="s">
        <v>260</v>
      </c>
      <c r="B299" s="195" t="s">
        <v>1799</v>
      </c>
      <c r="C299" s="195" t="s">
        <v>289</v>
      </c>
      <c r="D299" s="150">
        <v>1</v>
      </c>
      <c r="E299" s="150">
        <v>0</v>
      </c>
      <c r="F299" s="150">
        <v>0</v>
      </c>
      <c r="G299" s="151">
        <v>4</v>
      </c>
      <c r="H299" s="151">
        <v>3</v>
      </c>
      <c r="I299" s="151">
        <v>3</v>
      </c>
      <c r="J299" s="151">
        <v>2</v>
      </c>
      <c r="K299" s="151">
        <v>2</v>
      </c>
      <c r="L299" s="151">
        <v>2</v>
      </c>
      <c r="M299" s="154">
        <v>0.676923076923077</v>
      </c>
      <c r="N299" s="153">
        <v>44</v>
      </c>
      <c r="O299" s="172">
        <v>0.9</v>
      </c>
      <c r="P299" s="154">
        <v>0</v>
      </c>
      <c r="Q299" s="154">
        <v>0.75</v>
      </c>
      <c r="R299" s="154">
        <v>1</v>
      </c>
      <c r="S299" s="173">
        <v>-0.75</v>
      </c>
      <c r="T299" s="153">
        <v>65</v>
      </c>
      <c r="U299" s="153">
        <v>46</v>
      </c>
      <c r="V299" s="154">
        <v>0.707692307692308</v>
      </c>
      <c r="W299" s="154">
        <v>0</v>
      </c>
      <c r="X299" s="155">
        <v>0.75</v>
      </c>
      <c r="Y299" s="155">
        <v>1</v>
      </c>
      <c r="Z299" s="173">
        <v>-0.75</v>
      </c>
      <c r="AA299" s="151">
        <v>18</v>
      </c>
      <c r="AB299" s="151">
        <v>10</v>
      </c>
      <c r="AC299" s="151">
        <v>22</v>
      </c>
      <c r="AD299" s="151">
        <v>17</v>
      </c>
      <c r="AE299" s="155">
        <v>0.555555555555556</v>
      </c>
      <c r="AF299" s="155">
        <v>0.772727272727273</v>
      </c>
      <c r="AG299" s="173">
        <v>-0.217171717171717</v>
      </c>
    </row>
    <row r="300" spans="1:33">
      <c r="A300" s="175" t="s">
        <v>260</v>
      </c>
      <c r="B300" s="195" t="s">
        <v>1799</v>
      </c>
      <c r="C300" s="195" t="s">
        <v>290</v>
      </c>
      <c r="D300" s="150">
        <v>0</v>
      </c>
      <c r="E300" s="150">
        <v>0</v>
      </c>
      <c r="F300" s="150">
        <v>0</v>
      </c>
      <c r="G300" s="151">
        <v>0</v>
      </c>
      <c r="H300" s="151">
        <v>0</v>
      </c>
      <c r="I300" s="151">
        <v>0</v>
      </c>
      <c r="J300" s="151">
        <v>0</v>
      </c>
      <c r="K300" s="151">
        <v>0</v>
      </c>
      <c r="L300" s="151">
        <v>0</v>
      </c>
      <c r="M300" s="154">
        <v>0</v>
      </c>
      <c r="N300" s="153">
        <v>0</v>
      </c>
      <c r="O300" s="172">
        <v>0.9</v>
      </c>
      <c r="P300" s="154">
        <v>0</v>
      </c>
      <c r="Q300" s="154">
        <v>0</v>
      </c>
      <c r="R300" s="154">
        <v>0</v>
      </c>
      <c r="S300" s="173">
        <v>0</v>
      </c>
      <c r="T300" s="153">
        <v>0</v>
      </c>
      <c r="U300" s="153">
        <v>0</v>
      </c>
      <c r="V300" s="154">
        <v>0</v>
      </c>
      <c r="W300" s="154">
        <v>0</v>
      </c>
      <c r="X300" s="155">
        <v>0</v>
      </c>
      <c r="Y300" s="155">
        <v>0</v>
      </c>
      <c r="Z300" s="173">
        <v>0</v>
      </c>
      <c r="AA300" s="151">
        <v>0</v>
      </c>
      <c r="AB300" s="151">
        <v>0</v>
      </c>
      <c r="AC300" s="151">
        <v>0</v>
      </c>
      <c r="AD300" s="151">
        <v>0</v>
      </c>
      <c r="AE300" s="155">
        <v>0</v>
      </c>
      <c r="AF300" s="155">
        <v>0</v>
      </c>
      <c r="AG300" s="173">
        <v>0</v>
      </c>
    </row>
    <row r="301" spans="1:33">
      <c r="A301" s="175" t="s">
        <v>260</v>
      </c>
      <c r="B301" s="195" t="s">
        <v>1799</v>
      </c>
      <c r="C301" s="195" t="s">
        <v>291</v>
      </c>
      <c r="D301" s="150">
        <v>4935</v>
      </c>
      <c r="E301" s="150">
        <v>4746</v>
      </c>
      <c r="F301" s="150">
        <v>4573</v>
      </c>
      <c r="G301" s="151">
        <v>4785</v>
      </c>
      <c r="H301" s="151">
        <v>4665</v>
      </c>
      <c r="I301" s="151">
        <v>4496</v>
      </c>
      <c r="J301" s="151">
        <v>5074</v>
      </c>
      <c r="K301" s="151">
        <v>4931</v>
      </c>
      <c r="L301" s="151">
        <v>4795</v>
      </c>
      <c r="M301" s="154">
        <v>0.974870735788474</v>
      </c>
      <c r="N301" s="153">
        <v>129340</v>
      </c>
      <c r="O301" s="172">
        <v>0.9</v>
      </c>
      <c r="P301" s="154">
        <v>0.961702127659574</v>
      </c>
      <c r="Q301" s="154">
        <v>0.974921630094044</v>
      </c>
      <c r="R301" s="154">
        <v>0.971817106819078</v>
      </c>
      <c r="S301" s="173">
        <v>-0.0132195024344695</v>
      </c>
      <c r="T301" s="153">
        <v>132674</v>
      </c>
      <c r="U301" s="153">
        <v>124531</v>
      </c>
      <c r="V301" s="154">
        <v>0.938623995658531</v>
      </c>
      <c r="W301" s="154">
        <v>0.926646403242148</v>
      </c>
      <c r="X301" s="155">
        <v>0.939602925809822</v>
      </c>
      <c r="Y301" s="155">
        <v>0.945013795821837</v>
      </c>
      <c r="Z301" s="173">
        <v>-0.0129565225676744</v>
      </c>
      <c r="AA301" s="151">
        <v>33739</v>
      </c>
      <c r="AB301" s="151">
        <v>31579</v>
      </c>
      <c r="AC301" s="151">
        <v>33835</v>
      </c>
      <c r="AD301" s="151">
        <v>31804</v>
      </c>
      <c r="AE301" s="155">
        <v>0.935979133939951</v>
      </c>
      <c r="AF301" s="155">
        <v>0.939973400325107</v>
      </c>
      <c r="AG301" s="173">
        <v>-0.00399426638515632</v>
      </c>
    </row>
    <row r="302" spans="1:33">
      <c r="A302" s="175" t="s">
        <v>260</v>
      </c>
      <c r="B302" s="195" t="s">
        <v>1799</v>
      </c>
      <c r="C302" s="195" t="s">
        <v>292</v>
      </c>
      <c r="D302" s="150">
        <v>4701</v>
      </c>
      <c r="E302" s="150">
        <v>4649</v>
      </c>
      <c r="F302" s="150">
        <v>4374</v>
      </c>
      <c r="G302" s="151">
        <v>4666</v>
      </c>
      <c r="H302" s="151">
        <v>4613</v>
      </c>
      <c r="I302" s="151">
        <v>4445</v>
      </c>
      <c r="J302" s="151">
        <v>4879</v>
      </c>
      <c r="K302" s="151">
        <v>4782</v>
      </c>
      <c r="L302" s="151">
        <v>4683</v>
      </c>
      <c r="M302" s="154">
        <v>0.990125289605686</v>
      </c>
      <c r="N302" s="153">
        <v>132054</v>
      </c>
      <c r="O302" s="172">
        <v>0.9</v>
      </c>
      <c r="P302" s="154">
        <v>0.988938523718358</v>
      </c>
      <c r="Q302" s="154">
        <v>0.988641234462066</v>
      </c>
      <c r="R302" s="154">
        <v>0.98011887681902</v>
      </c>
      <c r="S302" s="173">
        <v>0.000297289256291799</v>
      </c>
      <c r="T302" s="153">
        <v>133371</v>
      </c>
      <c r="U302" s="153">
        <v>126666</v>
      </c>
      <c r="V302" s="154">
        <v>0.949726702206627</v>
      </c>
      <c r="W302" s="154">
        <v>0.930440331844288</v>
      </c>
      <c r="X302" s="155">
        <v>0.952636090870124</v>
      </c>
      <c r="Y302" s="155">
        <v>0.959827833572453</v>
      </c>
      <c r="Z302" s="173">
        <v>-0.0221957590258359</v>
      </c>
      <c r="AA302" s="151">
        <v>32505</v>
      </c>
      <c r="AB302" s="151">
        <v>30916</v>
      </c>
      <c r="AC302" s="151">
        <v>33130</v>
      </c>
      <c r="AD302" s="151">
        <v>31385</v>
      </c>
      <c r="AE302" s="155">
        <v>0.951115213044147</v>
      </c>
      <c r="AF302" s="155">
        <v>0.947328705101117</v>
      </c>
      <c r="AG302" s="173">
        <v>0.00378650794303026</v>
      </c>
    </row>
    <row r="303" spans="1:33">
      <c r="A303" s="175" t="s">
        <v>260</v>
      </c>
      <c r="B303" s="195" t="s">
        <v>1799</v>
      </c>
      <c r="C303" s="195" t="s">
        <v>293</v>
      </c>
      <c r="D303" s="150">
        <v>4</v>
      </c>
      <c r="E303" s="150">
        <v>2</v>
      </c>
      <c r="F303" s="150">
        <v>1</v>
      </c>
      <c r="G303" s="151">
        <v>1</v>
      </c>
      <c r="H303" s="151">
        <v>0</v>
      </c>
      <c r="I303" s="151">
        <v>0</v>
      </c>
      <c r="J303" s="151">
        <v>5</v>
      </c>
      <c r="K303" s="151">
        <v>1</v>
      </c>
      <c r="L303" s="151">
        <v>1</v>
      </c>
      <c r="M303" s="154">
        <v>0.109489051094891</v>
      </c>
      <c r="N303" s="153">
        <v>15</v>
      </c>
      <c r="O303" s="172">
        <v>0.9</v>
      </c>
      <c r="P303" s="154">
        <v>0.5</v>
      </c>
      <c r="Q303" s="154">
        <v>0</v>
      </c>
      <c r="R303" s="154">
        <v>0.2</v>
      </c>
      <c r="S303" s="173">
        <v>0.5</v>
      </c>
      <c r="T303" s="153">
        <v>137</v>
      </c>
      <c r="U303" s="153">
        <v>113</v>
      </c>
      <c r="V303" s="154">
        <v>0.824817518248175</v>
      </c>
      <c r="W303" s="154">
        <v>0.25</v>
      </c>
      <c r="X303" s="155">
        <v>0</v>
      </c>
      <c r="Y303" s="155">
        <v>0.2</v>
      </c>
      <c r="Z303" s="173">
        <v>0.25</v>
      </c>
      <c r="AA303" s="151">
        <v>77</v>
      </c>
      <c r="AB303" s="151">
        <v>60</v>
      </c>
      <c r="AC303" s="151">
        <v>36</v>
      </c>
      <c r="AD303" s="151">
        <v>33</v>
      </c>
      <c r="AE303" s="155">
        <v>0.779220779220779</v>
      </c>
      <c r="AF303" s="155">
        <v>0.916666666666667</v>
      </c>
      <c r="AG303" s="173">
        <v>-0.137445887445887</v>
      </c>
    </row>
    <row r="304" spans="1:33">
      <c r="A304" s="175" t="s">
        <v>260</v>
      </c>
      <c r="B304" s="195" t="s">
        <v>1800</v>
      </c>
      <c r="C304" s="195" t="s">
        <v>294</v>
      </c>
      <c r="D304" s="150">
        <v>5815</v>
      </c>
      <c r="E304" s="150">
        <v>5321</v>
      </c>
      <c r="F304" s="150">
        <v>5206</v>
      </c>
      <c r="G304" s="151">
        <v>5682</v>
      </c>
      <c r="H304" s="151">
        <v>5524</v>
      </c>
      <c r="I304" s="151">
        <v>5338</v>
      </c>
      <c r="J304" s="151">
        <v>5824</v>
      </c>
      <c r="K304" s="151">
        <v>5645</v>
      </c>
      <c r="L304" s="151">
        <v>5418</v>
      </c>
      <c r="M304" s="154">
        <v>0.961731784582893</v>
      </c>
      <c r="N304" s="153">
        <v>159383</v>
      </c>
      <c r="O304" s="172">
        <v>0.9</v>
      </c>
      <c r="P304" s="154">
        <v>0.915047291487532</v>
      </c>
      <c r="Q304" s="154">
        <v>0.972192889827525</v>
      </c>
      <c r="R304" s="154">
        <v>0.96926510989011</v>
      </c>
      <c r="S304" s="173">
        <v>-0.0571455983399932</v>
      </c>
      <c r="T304" s="153">
        <v>165725</v>
      </c>
      <c r="U304" s="153">
        <v>155170</v>
      </c>
      <c r="V304" s="154">
        <v>0.936310152360839</v>
      </c>
      <c r="W304" s="154">
        <v>0.895270851246776</v>
      </c>
      <c r="X304" s="155">
        <v>0.939457937346005</v>
      </c>
      <c r="Y304" s="155">
        <v>0.930288461538462</v>
      </c>
      <c r="Z304" s="173">
        <v>-0.0441870860992293</v>
      </c>
      <c r="AA304" s="151">
        <v>39519</v>
      </c>
      <c r="AB304" s="151">
        <v>36891</v>
      </c>
      <c r="AC304" s="151">
        <v>41219</v>
      </c>
      <c r="AD304" s="151">
        <v>38889</v>
      </c>
      <c r="AE304" s="155">
        <v>0.933500341607834</v>
      </c>
      <c r="AF304" s="155">
        <v>0.94347267037046</v>
      </c>
      <c r="AG304" s="173">
        <v>-0.00997232876262599</v>
      </c>
    </row>
    <row r="305" spans="1:33">
      <c r="A305" s="175" t="s">
        <v>260</v>
      </c>
      <c r="B305" s="195" t="s">
        <v>1800</v>
      </c>
      <c r="C305" s="195" t="s">
        <v>295</v>
      </c>
      <c r="D305" s="150">
        <v>7463</v>
      </c>
      <c r="E305" s="150">
        <v>7228</v>
      </c>
      <c r="F305" s="150">
        <v>7098</v>
      </c>
      <c r="G305" s="151">
        <v>7010</v>
      </c>
      <c r="H305" s="151">
        <v>6849</v>
      </c>
      <c r="I305" s="151">
        <v>6724</v>
      </c>
      <c r="J305" s="151">
        <v>7341</v>
      </c>
      <c r="K305" s="151">
        <v>7232</v>
      </c>
      <c r="L305" s="151">
        <v>7082</v>
      </c>
      <c r="M305" s="154">
        <v>0.97966033297408</v>
      </c>
      <c r="N305" s="153">
        <v>199066</v>
      </c>
      <c r="O305" s="172">
        <v>0.9</v>
      </c>
      <c r="P305" s="154">
        <v>0.968511322524454</v>
      </c>
      <c r="Q305" s="154">
        <v>0.977032810271041</v>
      </c>
      <c r="R305" s="154">
        <v>0.985151886663942</v>
      </c>
      <c r="S305" s="173">
        <v>-0.00852148774658745</v>
      </c>
      <c r="T305" s="153">
        <v>203199</v>
      </c>
      <c r="U305" s="153">
        <v>194260</v>
      </c>
      <c r="V305" s="154">
        <v>0.956008641774812</v>
      </c>
      <c r="W305" s="154">
        <v>0.951092054133726</v>
      </c>
      <c r="X305" s="155">
        <v>0.959201141226819</v>
      </c>
      <c r="Y305" s="155">
        <v>0.964718703173954</v>
      </c>
      <c r="Z305" s="173">
        <v>-0.00810908709309244</v>
      </c>
      <c r="AA305" s="151">
        <v>49135</v>
      </c>
      <c r="AB305" s="151">
        <v>47179</v>
      </c>
      <c r="AC305" s="151">
        <v>51103</v>
      </c>
      <c r="AD305" s="151">
        <v>49181</v>
      </c>
      <c r="AE305" s="155">
        <v>0.960191309657067</v>
      </c>
      <c r="AF305" s="155">
        <v>0.96238968358022</v>
      </c>
      <c r="AG305" s="173">
        <v>-0.00219837392315314</v>
      </c>
    </row>
    <row r="306" spans="1:33">
      <c r="A306" s="175" t="s">
        <v>260</v>
      </c>
      <c r="B306" s="195" t="s">
        <v>1800</v>
      </c>
      <c r="C306" s="195" t="s">
        <v>296</v>
      </c>
      <c r="D306" s="150">
        <v>8127</v>
      </c>
      <c r="E306" s="150">
        <v>7919</v>
      </c>
      <c r="F306" s="150">
        <v>7760</v>
      </c>
      <c r="G306" s="151">
        <v>8429</v>
      </c>
      <c r="H306" s="151">
        <v>8189</v>
      </c>
      <c r="I306" s="151">
        <v>8144</v>
      </c>
      <c r="J306" s="151">
        <v>8652</v>
      </c>
      <c r="K306" s="151">
        <v>8410</v>
      </c>
      <c r="L306" s="151">
        <v>8403</v>
      </c>
      <c r="M306" s="154">
        <v>0.976174313450903</v>
      </c>
      <c r="N306" s="153">
        <v>205636</v>
      </c>
      <c r="O306" s="172">
        <v>0.9</v>
      </c>
      <c r="P306" s="154">
        <v>0.974406299987695</v>
      </c>
      <c r="Q306" s="154">
        <v>0.971526871515008</v>
      </c>
      <c r="R306" s="154">
        <v>0.972029588534443</v>
      </c>
      <c r="S306" s="173">
        <v>0.00287942847268763</v>
      </c>
      <c r="T306" s="153">
        <v>210655</v>
      </c>
      <c r="U306" s="153">
        <v>201916</v>
      </c>
      <c r="V306" s="154">
        <v>0.958515107640455</v>
      </c>
      <c r="W306" s="154">
        <v>0.954841885074443</v>
      </c>
      <c r="X306" s="155">
        <v>0.966188159924072</v>
      </c>
      <c r="Y306" s="155">
        <v>0.97122052704577</v>
      </c>
      <c r="Z306" s="173">
        <v>-0.0113462748496285</v>
      </c>
      <c r="AA306" s="151">
        <v>56010</v>
      </c>
      <c r="AB306" s="151">
        <v>54098</v>
      </c>
      <c r="AC306" s="151">
        <v>52656</v>
      </c>
      <c r="AD306" s="151">
        <v>50201</v>
      </c>
      <c r="AE306" s="155">
        <v>0.965863238707374</v>
      </c>
      <c r="AF306" s="155">
        <v>0.953376633242176</v>
      </c>
      <c r="AG306" s="173">
        <v>0.0124866054651981</v>
      </c>
    </row>
    <row r="307" spans="1:33">
      <c r="A307" s="175" t="s">
        <v>260</v>
      </c>
      <c r="B307" s="195" t="s">
        <v>1800</v>
      </c>
      <c r="C307" s="195" t="s">
        <v>297</v>
      </c>
      <c r="D307" s="150">
        <v>6371</v>
      </c>
      <c r="E307" s="150">
        <v>6265</v>
      </c>
      <c r="F307" s="150">
        <v>6221</v>
      </c>
      <c r="G307" s="151">
        <v>6228</v>
      </c>
      <c r="H307" s="151">
        <v>6112</v>
      </c>
      <c r="I307" s="151">
        <v>6072</v>
      </c>
      <c r="J307" s="151">
        <v>6351</v>
      </c>
      <c r="K307" s="151">
        <v>6275</v>
      </c>
      <c r="L307" s="151">
        <v>6219</v>
      </c>
      <c r="M307" s="154">
        <v>0.98300392566203</v>
      </c>
      <c r="N307" s="153">
        <v>173280</v>
      </c>
      <c r="O307" s="172">
        <v>0.9</v>
      </c>
      <c r="P307" s="154">
        <v>0.983362109558939</v>
      </c>
      <c r="Q307" s="154">
        <v>0.981374438021837</v>
      </c>
      <c r="R307" s="154">
        <v>0.988033380569989</v>
      </c>
      <c r="S307" s="173">
        <v>0.00198767153710211</v>
      </c>
      <c r="T307" s="153">
        <v>176276</v>
      </c>
      <c r="U307" s="153">
        <v>172221</v>
      </c>
      <c r="V307" s="154">
        <v>0.97699630125485</v>
      </c>
      <c r="W307" s="154">
        <v>0.976455815413593</v>
      </c>
      <c r="X307" s="155">
        <v>0.97495183044316</v>
      </c>
      <c r="Y307" s="155">
        <v>0.979215871516297</v>
      </c>
      <c r="Z307" s="173">
        <v>0.00150398497043291</v>
      </c>
      <c r="AA307" s="151">
        <v>43381</v>
      </c>
      <c r="AB307" s="151">
        <v>42449</v>
      </c>
      <c r="AC307" s="151">
        <v>44981</v>
      </c>
      <c r="AD307" s="151">
        <v>43896</v>
      </c>
      <c r="AE307" s="155">
        <v>0.978515940158134</v>
      </c>
      <c r="AF307" s="155">
        <v>0.975878704341833</v>
      </c>
      <c r="AG307" s="173">
        <v>0.00263723581630049</v>
      </c>
    </row>
    <row r="308" spans="1:33">
      <c r="A308" s="175" t="s">
        <v>260</v>
      </c>
      <c r="B308" s="195" t="s">
        <v>1800</v>
      </c>
      <c r="C308" s="195" t="s">
        <v>298</v>
      </c>
      <c r="D308" s="150">
        <v>4714</v>
      </c>
      <c r="E308" s="150">
        <v>4653</v>
      </c>
      <c r="F308" s="150">
        <v>4548</v>
      </c>
      <c r="G308" s="151">
        <v>4415</v>
      </c>
      <c r="H308" s="151">
        <v>4364</v>
      </c>
      <c r="I308" s="151">
        <v>4273</v>
      </c>
      <c r="J308" s="151">
        <v>4914</v>
      </c>
      <c r="K308" s="151">
        <v>4839</v>
      </c>
      <c r="L308" s="151">
        <v>4756</v>
      </c>
      <c r="M308" s="154">
        <v>0.983047825749942</v>
      </c>
      <c r="N308" s="153">
        <v>126823</v>
      </c>
      <c r="O308" s="172">
        <v>0.9</v>
      </c>
      <c r="P308" s="154">
        <v>0.987059821807382</v>
      </c>
      <c r="Q308" s="154">
        <v>0.988448471121178</v>
      </c>
      <c r="R308" s="154">
        <v>0.984737484737485</v>
      </c>
      <c r="S308" s="173">
        <v>-0.00138864931379556</v>
      </c>
      <c r="T308" s="153">
        <v>129010</v>
      </c>
      <c r="U308" s="153">
        <v>124304</v>
      </c>
      <c r="V308" s="154">
        <v>0.963522207580808</v>
      </c>
      <c r="W308" s="154">
        <v>0.964785744590581</v>
      </c>
      <c r="X308" s="155">
        <v>0.967836919592299</v>
      </c>
      <c r="Y308" s="155">
        <v>0.967846967846968</v>
      </c>
      <c r="Z308" s="173">
        <v>-0.00305117500171781</v>
      </c>
      <c r="AA308" s="151">
        <v>31824</v>
      </c>
      <c r="AB308" s="151">
        <v>30770</v>
      </c>
      <c r="AC308" s="151">
        <v>31947</v>
      </c>
      <c r="AD308" s="151">
        <v>30763</v>
      </c>
      <c r="AE308" s="155">
        <v>0.966880341880342</v>
      </c>
      <c r="AF308" s="155">
        <v>0.962938617084546</v>
      </c>
      <c r="AG308" s="173">
        <v>0.00394172479579558</v>
      </c>
    </row>
    <row r="309" spans="1:33">
      <c r="A309" s="175" t="s">
        <v>260</v>
      </c>
      <c r="B309" s="195" t="s">
        <v>1800</v>
      </c>
      <c r="C309" s="195" t="s">
        <v>299</v>
      </c>
      <c r="D309" s="150">
        <v>3090</v>
      </c>
      <c r="E309" s="150">
        <v>3037</v>
      </c>
      <c r="F309" s="150">
        <v>2942</v>
      </c>
      <c r="G309" s="151">
        <v>3165</v>
      </c>
      <c r="H309" s="151">
        <v>3063</v>
      </c>
      <c r="I309" s="151">
        <v>2990</v>
      </c>
      <c r="J309" s="151">
        <v>3361</v>
      </c>
      <c r="K309" s="151">
        <v>3261</v>
      </c>
      <c r="L309" s="151">
        <v>3216</v>
      </c>
      <c r="M309" s="154">
        <v>0.955700600302999</v>
      </c>
      <c r="N309" s="153">
        <v>83900</v>
      </c>
      <c r="O309" s="172">
        <v>0.9</v>
      </c>
      <c r="P309" s="154">
        <v>0.982847896440129</v>
      </c>
      <c r="Q309" s="154">
        <v>0.967772511848341</v>
      </c>
      <c r="R309" s="154">
        <v>0.970246950312407</v>
      </c>
      <c r="S309" s="173">
        <v>0.0150753845917883</v>
      </c>
      <c r="T309" s="153">
        <v>87789</v>
      </c>
      <c r="U309" s="153">
        <v>84659</v>
      </c>
      <c r="V309" s="154">
        <v>0.964346330405859</v>
      </c>
      <c r="W309" s="154">
        <v>0.95210355987055</v>
      </c>
      <c r="X309" s="155">
        <v>0.944707740916272</v>
      </c>
      <c r="Y309" s="155">
        <v>0.95685807795299</v>
      </c>
      <c r="Z309" s="173">
        <v>0.00739581895427843</v>
      </c>
      <c r="AA309" s="151">
        <v>22290</v>
      </c>
      <c r="AB309" s="151">
        <v>21341</v>
      </c>
      <c r="AC309" s="151">
        <v>22470</v>
      </c>
      <c r="AD309" s="151">
        <v>21707</v>
      </c>
      <c r="AE309" s="155">
        <v>0.957424854194706</v>
      </c>
      <c r="AF309" s="155">
        <v>0.966043613707165</v>
      </c>
      <c r="AG309" s="173">
        <v>-0.00861875951245894</v>
      </c>
    </row>
    <row r="310" spans="1:33">
      <c r="A310" s="175" t="s">
        <v>260</v>
      </c>
      <c r="B310" s="195" t="s">
        <v>1800</v>
      </c>
      <c r="C310" s="195" t="s">
        <v>300</v>
      </c>
      <c r="D310" s="150">
        <v>8142</v>
      </c>
      <c r="E310" s="150">
        <v>7941</v>
      </c>
      <c r="F310" s="150">
        <v>7706</v>
      </c>
      <c r="G310" s="151">
        <v>7867</v>
      </c>
      <c r="H310" s="151">
        <v>7655</v>
      </c>
      <c r="I310" s="151">
        <v>7432</v>
      </c>
      <c r="J310" s="151">
        <v>8105</v>
      </c>
      <c r="K310" s="151">
        <v>7924</v>
      </c>
      <c r="L310" s="151">
        <v>7720</v>
      </c>
      <c r="M310" s="154">
        <v>0.970678723580172</v>
      </c>
      <c r="N310" s="153">
        <v>223061</v>
      </c>
      <c r="O310" s="172">
        <v>0.9</v>
      </c>
      <c r="P310" s="154">
        <v>0.975313190862196</v>
      </c>
      <c r="Q310" s="154">
        <v>0.973051989322486</v>
      </c>
      <c r="R310" s="154">
        <v>0.977668106107341</v>
      </c>
      <c r="S310" s="173">
        <v>0.00226120153970966</v>
      </c>
      <c r="T310" s="153">
        <v>229799</v>
      </c>
      <c r="U310" s="153">
        <v>217796</v>
      </c>
      <c r="V310" s="154">
        <v>0.947767396724964</v>
      </c>
      <c r="W310" s="154">
        <v>0.946450503561778</v>
      </c>
      <c r="X310" s="155">
        <v>0.944705732807932</v>
      </c>
      <c r="Y310" s="155">
        <v>0.952498457742134</v>
      </c>
      <c r="Z310" s="173">
        <v>0.00174477075384649</v>
      </c>
      <c r="AA310" s="151">
        <v>55645</v>
      </c>
      <c r="AB310" s="151">
        <v>52926</v>
      </c>
      <c r="AC310" s="151">
        <v>58133</v>
      </c>
      <c r="AD310" s="151">
        <v>55038</v>
      </c>
      <c r="AE310" s="155">
        <v>0.951136669961362</v>
      </c>
      <c r="AF310" s="155">
        <v>0.946760015825779</v>
      </c>
      <c r="AG310" s="173">
        <v>0.00437665413558341</v>
      </c>
    </row>
    <row r="311" spans="1:33">
      <c r="A311" s="175" t="s">
        <v>260</v>
      </c>
      <c r="B311" s="195" t="s">
        <v>1800</v>
      </c>
      <c r="C311" s="195" t="s">
        <v>301</v>
      </c>
      <c r="D311" s="150">
        <v>0</v>
      </c>
      <c r="E311" s="150">
        <v>0</v>
      </c>
      <c r="F311" s="150">
        <v>0</v>
      </c>
      <c r="G311" s="151">
        <v>0</v>
      </c>
      <c r="H311" s="151">
        <v>0</v>
      </c>
      <c r="I311" s="151">
        <v>0</v>
      </c>
      <c r="J311" s="151">
        <v>2</v>
      </c>
      <c r="K311" s="151">
        <v>0</v>
      </c>
      <c r="L311" s="151">
        <v>1</v>
      </c>
      <c r="M311" s="154">
        <v>0</v>
      </c>
      <c r="N311" s="153">
        <v>0</v>
      </c>
      <c r="O311" s="172">
        <v>0.9</v>
      </c>
      <c r="P311" s="154">
        <v>0</v>
      </c>
      <c r="Q311" s="154">
        <v>0</v>
      </c>
      <c r="R311" s="154">
        <v>0</v>
      </c>
      <c r="S311" s="173">
        <v>0</v>
      </c>
      <c r="T311" s="153">
        <v>11</v>
      </c>
      <c r="U311" s="153">
        <v>4</v>
      </c>
      <c r="V311" s="154">
        <v>0.363636363636364</v>
      </c>
      <c r="W311" s="154">
        <v>0</v>
      </c>
      <c r="X311" s="155">
        <v>0</v>
      </c>
      <c r="Y311" s="155">
        <v>0.5</v>
      </c>
      <c r="Z311" s="173">
        <v>0</v>
      </c>
      <c r="AA311" s="151">
        <v>2</v>
      </c>
      <c r="AB311" s="151">
        <v>1</v>
      </c>
      <c r="AC311" s="151">
        <v>1</v>
      </c>
      <c r="AD311" s="151">
        <v>1</v>
      </c>
      <c r="AE311" s="155">
        <v>0.5</v>
      </c>
      <c r="AF311" s="155">
        <v>1</v>
      </c>
      <c r="AG311" s="173">
        <v>-0.5</v>
      </c>
    </row>
    <row r="312" spans="1:33">
      <c r="A312" s="175" t="s">
        <v>260</v>
      </c>
      <c r="B312" s="195" t="s">
        <v>1800</v>
      </c>
      <c r="C312" s="195" t="s">
        <v>302</v>
      </c>
      <c r="D312" s="150">
        <v>0</v>
      </c>
      <c r="E312" s="150">
        <v>0</v>
      </c>
      <c r="F312" s="150">
        <v>0</v>
      </c>
      <c r="G312" s="151">
        <v>0</v>
      </c>
      <c r="H312" s="151">
        <v>0</v>
      </c>
      <c r="I312" s="151">
        <v>0</v>
      </c>
      <c r="J312" s="151">
        <v>0</v>
      </c>
      <c r="K312" s="151">
        <v>0</v>
      </c>
      <c r="L312" s="151">
        <v>0</v>
      </c>
      <c r="M312" s="154">
        <v>0</v>
      </c>
      <c r="N312" s="153">
        <v>0</v>
      </c>
      <c r="O312" s="172">
        <v>0.9</v>
      </c>
      <c r="P312" s="154">
        <v>0</v>
      </c>
      <c r="Q312" s="154">
        <v>0</v>
      </c>
      <c r="R312" s="154">
        <v>0</v>
      </c>
      <c r="S312" s="173">
        <v>0</v>
      </c>
      <c r="T312" s="153">
        <v>3</v>
      </c>
      <c r="U312" s="153">
        <v>3</v>
      </c>
      <c r="V312" s="154">
        <v>1</v>
      </c>
      <c r="W312" s="154">
        <v>0</v>
      </c>
      <c r="X312" s="155">
        <v>0</v>
      </c>
      <c r="Y312" s="155">
        <v>0</v>
      </c>
      <c r="Z312" s="173">
        <v>0</v>
      </c>
      <c r="AA312" s="151">
        <v>0</v>
      </c>
      <c r="AB312" s="151">
        <v>0</v>
      </c>
      <c r="AC312" s="151">
        <v>1</v>
      </c>
      <c r="AD312" s="151">
        <v>1</v>
      </c>
      <c r="AE312" s="155">
        <v>0</v>
      </c>
      <c r="AF312" s="155">
        <v>1</v>
      </c>
      <c r="AG312" s="173">
        <v>-1</v>
      </c>
    </row>
    <row r="313" spans="1:33">
      <c r="A313" s="175" t="s">
        <v>260</v>
      </c>
      <c r="B313" s="195" t="s">
        <v>1800</v>
      </c>
      <c r="C313" s="195" t="s">
        <v>303</v>
      </c>
      <c r="D313" s="150">
        <v>0</v>
      </c>
      <c r="E313" s="150">
        <v>0</v>
      </c>
      <c r="F313" s="150">
        <v>0</v>
      </c>
      <c r="G313" s="151">
        <v>0</v>
      </c>
      <c r="H313" s="151">
        <v>0</v>
      </c>
      <c r="I313" s="151">
        <v>0</v>
      </c>
      <c r="J313" s="151">
        <v>0</v>
      </c>
      <c r="K313" s="151">
        <v>0</v>
      </c>
      <c r="L313" s="151">
        <v>0</v>
      </c>
      <c r="M313" s="154">
        <v>0</v>
      </c>
      <c r="N313" s="153">
        <v>0</v>
      </c>
      <c r="O313" s="172">
        <v>0.9</v>
      </c>
      <c r="P313" s="154">
        <v>0</v>
      </c>
      <c r="Q313" s="154">
        <v>0</v>
      </c>
      <c r="R313" s="154">
        <v>0</v>
      </c>
      <c r="S313" s="173">
        <v>0</v>
      </c>
      <c r="T313" s="153">
        <v>1</v>
      </c>
      <c r="U313" s="153">
        <v>1</v>
      </c>
      <c r="V313" s="154">
        <v>1</v>
      </c>
      <c r="W313" s="154">
        <v>0</v>
      </c>
      <c r="X313" s="155">
        <v>0</v>
      </c>
      <c r="Y313" s="155">
        <v>0</v>
      </c>
      <c r="Z313" s="173">
        <v>0</v>
      </c>
      <c r="AA313" s="151">
        <v>0</v>
      </c>
      <c r="AB313" s="151">
        <v>0</v>
      </c>
      <c r="AC313" s="151">
        <v>1</v>
      </c>
      <c r="AD313" s="151">
        <v>1</v>
      </c>
      <c r="AE313" s="155">
        <v>0</v>
      </c>
      <c r="AF313" s="155">
        <v>1</v>
      </c>
      <c r="AG313" s="173">
        <v>-1</v>
      </c>
    </row>
    <row r="314" spans="1:33">
      <c r="A314" s="175" t="s">
        <v>260</v>
      </c>
      <c r="B314" s="195" t="s">
        <v>1800</v>
      </c>
      <c r="C314" s="195" t="s">
        <v>304</v>
      </c>
      <c r="D314" s="150">
        <v>0</v>
      </c>
      <c r="E314" s="150">
        <v>0</v>
      </c>
      <c r="F314" s="150">
        <v>0</v>
      </c>
      <c r="G314" s="151">
        <v>1</v>
      </c>
      <c r="H314" s="151">
        <v>0</v>
      </c>
      <c r="I314" s="151">
        <v>0</v>
      </c>
      <c r="J314" s="151">
        <v>0</v>
      </c>
      <c r="K314" s="151">
        <v>0</v>
      </c>
      <c r="L314" s="151">
        <v>0</v>
      </c>
      <c r="M314" s="154">
        <v>0</v>
      </c>
      <c r="N314" s="153">
        <v>0</v>
      </c>
      <c r="O314" s="172">
        <v>0.9</v>
      </c>
      <c r="P314" s="154">
        <v>0</v>
      </c>
      <c r="Q314" s="154">
        <v>0</v>
      </c>
      <c r="R314" s="154">
        <v>0</v>
      </c>
      <c r="S314" s="173">
        <v>0</v>
      </c>
      <c r="T314" s="153">
        <v>2</v>
      </c>
      <c r="U314" s="153">
        <v>0</v>
      </c>
      <c r="V314" s="154">
        <v>0</v>
      </c>
      <c r="W314" s="154">
        <v>0</v>
      </c>
      <c r="X314" s="155">
        <v>0</v>
      </c>
      <c r="Y314" s="155">
        <v>0</v>
      </c>
      <c r="Z314" s="173">
        <v>0</v>
      </c>
      <c r="AA314" s="151">
        <v>1</v>
      </c>
      <c r="AB314" s="151">
        <v>0</v>
      </c>
      <c r="AC314" s="151">
        <v>0</v>
      </c>
      <c r="AD314" s="151">
        <v>0</v>
      </c>
      <c r="AE314" s="155">
        <v>0</v>
      </c>
      <c r="AF314" s="155">
        <v>0</v>
      </c>
      <c r="AG314" s="173">
        <v>0</v>
      </c>
    </row>
    <row r="315" spans="1:33">
      <c r="A315" s="175" t="s">
        <v>260</v>
      </c>
      <c r="B315" s="195" t="s">
        <v>1800</v>
      </c>
      <c r="C315" s="195" t="s">
        <v>305</v>
      </c>
      <c r="D315" s="150">
        <v>1249</v>
      </c>
      <c r="E315" s="150">
        <v>1224</v>
      </c>
      <c r="F315" s="150">
        <v>1172</v>
      </c>
      <c r="G315" s="151">
        <v>1198</v>
      </c>
      <c r="H315" s="151">
        <v>1167</v>
      </c>
      <c r="I315" s="151">
        <v>1127</v>
      </c>
      <c r="J315" s="151">
        <v>1362</v>
      </c>
      <c r="K315" s="151">
        <v>1354</v>
      </c>
      <c r="L315" s="151">
        <v>1295</v>
      </c>
      <c r="M315" s="154">
        <v>0.983319678846469</v>
      </c>
      <c r="N315" s="153">
        <v>30006</v>
      </c>
      <c r="O315" s="172">
        <v>0.9</v>
      </c>
      <c r="P315" s="154">
        <v>0.979983987189752</v>
      </c>
      <c r="Q315" s="154">
        <v>0.974123539232053</v>
      </c>
      <c r="R315" s="154">
        <v>0.994126284875184</v>
      </c>
      <c r="S315" s="173">
        <v>0.00586044795769836</v>
      </c>
      <c r="T315" s="153">
        <v>30515</v>
      </c>
      <c r="U315" s="153">
        <v>27942</v>
      </c>
      <c r="V315" s="154">
        <v>0.915680812715058</v>
      </c>
      <c r="W315" s="154">
        <v>0.938350680544436</v>
      </c>
      <c r="X315" s="155">
        <v>0.940734557595993</v>
      </c>
      <c r="Y315" s="155">
        <v>0.950807635829662</v>
      </c>
      <c r="Z315" s="173">
        <v>-0.00238387705155774</v>
      </c>
      <c r="AA315" s="151">
        <v>8558</v>
      </c>
      <c r="AB315" s="151">
        <v>8037</v>
      </c>
      <c r="AC315" s="151">
        <v>8362</v>
      </c>
      <c r="AD315" s="151">
        <v>7661</v>
      </c>
      <c r="AE315" s="155">
        <v>0.939121290021033</v>
      </c>
      <c r="AF315" s="155">
        <v>0.916168380770151</v>
      </c>
      <c r="AG315" s="173">
        <v>0.0229529092508822</v>
      </c>
    </row>
    <row r="316" spans="1:33">
      <c r="A316" s="175" t="s">
        <v>260</v>
      </c>
      <c r="B316" s="195" t="s">
        <v>1800</v>
      </c>
      <c r="C316" s="195" t="s">
        <v>306</v>
      </c>
      <c r="D316" s="150">
        <v>0</v>
      </c>
      <c r="E316" s="150">
        <v>0</v>
      </c>
      <c r="F316" s="150">
        <v>0</v>
      </c>
      <c r="G316" s="151">
        <v>2</v>
      </c>
      <c r="H316" s="151">
        <v>0</v>
      </c>
      <c r="I316" s="151">
        <v>0</v>
      </c>
      <c r="J316" s="151">
        <v>0</v>
      </c>
      <c r="K316" s="151">
        <v>0</v>
      </c>
      <c r="L316" s="151">
        <v>0</v>
      </c>
      <c r="M316" s="154">
        <v>0.0238095238095238</v>
      </c>
      <c r="N316" s="153">
        <v>1</v>
      </c>
      <c r="O316" s="172">
        <v>0.9</v>
      </c>
      <c r="P316" s="154">
        <v>0</v>
      </c>
      <c r="Q316" s="154">
        <v>0</v>
      </c>
      <c r="R316" s="154">
        <v>0</v>
      </c>
      <c r="S316" s="173">
        <v>0</v>
      </c>
      <c r="T316" s="153">
        <v>42</v>
      </c>
      <c r="U316" s="153">
        <v>34</v>
      </c>
      <c r="V316" s="154">
        <v>0.80952380952381</v>
      </c>
      <c r="W316" s="154">
        <v>0</v>
      </c>
      <c r="X316" s="155">
        <v>0</v>
      </c>
      <c r="Y316" s="155">
        <v>0</v>
      </c>
      <c r="Z316" s="173">
        <v>0</v>
      </c>
      <c r="AA316" s="151">
        <v>4</v>
      </c>
      <c r="AB316" s="151">
        <v>0</v>
      </c>
      <c r="AC316" s="151">
        <v>1</v>
      </c>
      <c r="AD316" s="151">
        <v>0</v>
      </c>
      <c r="AE316" s="155">
        <v>0</v>
      </c>
      <c r="AF316" s="155">
        <v>0</v>
      </c>
      <c r="AG316" s="173">
        <v>0</v>
      </c>
    </row>
    <row r="317" spans="1:33">
      <c r="A317" s="175" t="s">
        <v>260</v>
      </c>
      <c r="B317" s="195" t="s">
        <v>1800</v>
      </c>
      <c r="C317" s="195" t="s">
        <v>307</v>
      </c>
      <c r="D317" s="150">
        <v>8168</v>
      </c>
      <c r="E317" s="150">
        <v>7959</v>
      </c>
      <c r="F317" s="150">
        <v>7425</v>
      </c>
      <c r="G317" s="151">
        <v>7758</v>
      </c>
      <c r="H317" s="151">
        <v>7568</v>
      </c>
      <c r="I317" s="151">
        <v>7205</v>
      </c>
      <c r="J317" s="151">
        <v>8239</v>
      </c>
      <c r="K317" s="151">
        <v>7955</v>
      </c>
      <c r="L317" s="151">
        <v>7693</v>
      </c>
      <c r="M317" s="154">
        <v>0.969838371542571</v>
      </c>
      <c r="N317" s="153">
        <v>200774</v>
      </c>
      <c r="O317" s="172">
        <v>0.9</v>
      </c>
      <c r="P317" s="154">
        <v>0.974412340842311</v>
      </c>
      <c r="Q317" s="154">
        <v>0.975509151843259</v>
      </c>
      <c r="R317" s="154">
        <v>0.965529797305498</v>
      </c>
      <c r="S317" s="173">
        <v>-0.00109681100094716</v>
      </c>
      <c r="T317" s="153">
        <v>207018</v>
      </c>
      <c r="U317" s="153">
        <v>189397</v>
      </c>
      <c r="V317" s="154">
        <v>0.914881797718073</v>
      </c>
      <c r="W317" s="154">
        <v>0.909035259549461</v>
      </c>
      <c r="X317" s="155">
        <v>0.9287187419438</v>
      </c>
      <c r="Y317" s="155">
        <v>0.933729821580289</v>
      </c>
      <c r="Z317" s="173">
        <v>-0.0196834823943387</v>
      </c>
      <c r="AA317" s="151">
        <v>54670</v>
      </c>
      <c r="AB317" s="151">
        <v>50361</v>
      </c>
      <c r="AC317" s="151">
        <v>52220</v>
      </c>
      <c r="AD317" s="151">
        <v>48170</v>
      </c>
      <c r="AE317" s="155">
        <v>0.921181635266142</v>
      </c>
      <c r="AF317" s="155">
        <v>0.922443508234393</v>
      </c>
      <c r="AG317" s="173">
        <v>-0.00126187296825064</v>
      </c>
    </row>
    <row r="318" spans="1:33">
      <c r="A318" s="175" t="s">
        <v>260</v>
      </c>
      <c r="B318" s="195" t="s">
        <v>1801</v>
      </c>
      <c r="C318" s="195" t="s">
        <v>308</v>
      </c>
      <c r="D318" s="150">
        <v>3125</v>
      </c>
      <c r="E318" s="150">
        <v>2882</v>
      </c>
      <c r="F318" s="150">
        <v>2814</v>
      </c>
      <c r="G318" s="151">
        <v>2933</v>
      </c>
      <c r="H318" s="151">
        <v>2851</v>
      </c>
      <c r="I318" s="151">
        <v>2724</v>
      </c>
      <c r="J318" s="151">
        <v>2961</v>
      </c>
      <c r="K318" s="151">
        <v>2888</v>
      </c>
      <c r="L318" s="151">
        <v>2792</v>
      </c>
      <c r="M318" s="154">
        <v>0.955594898291</v>
      </c>
      <c r="N318" s="153">
        <v>79344</v>
      </c>
      <c r="O318" s="172">
        <v>0.9</v>
      </c>
      <c r="P318" s="154">
        <v>0.92224</v>
      </c>
      <c r="Q318" s="154">
        <v>0.972042277531538</v>
      </c>
      <c r="R318" s="154">
        <v>0.975346166835529</v>
      </c>
      <c r="S318" s="173">
        <v>-0.0498022775315378</v>
      </c>
      <c r="T318" s="153">
        <v>83031</v>
      </c>
      <c r="U318" s="153">
        <v>77113</v>
      </c>
      <c r="V318" s="154">
        <v>0.928725415808553</v>
      </c>
      <c r="W318" s="154">
        <v>0.90048</v>
      </c>
      <c r="X318" s="155">
        <v>0.928741902488919</v>
      </c>
      <c r="Y318" s="155">
        <v>0.942924687605539</v>
      </c>
      <c r="Z318" s="173">
        <v>-0.0282619024889192</v>
      </c>
      <c r="AA318" s="151">
        <v>20444</v>
      </c>
      <c r="AB318" s="151">
        <v>19045</v>
      </c>
      <c r="AC318" s="151">
        <v>21012</v>
      </c>
      <c r="AD318" s="151">
        <v>19370</v>
      </c>
      <c r="AE318" s="155">
        <v>0.931569164547055</v>
      </c>
      <c r="AF318" s="155">
        <v>0.92185417856463</v>
      </c>
      <c r="AG318" s="173">
        <v>0.00971498598242571</v>
      </c>
    </row>
    <row r="319" spans="1:33">
      <c r="A319" s="175" t="s">
        <v>260</v>
      </c>
      <c r="B319" s="195" t="s">
        <v>1801</v>
      </c>
      <c r="C319" s="195" t="s">
        <v>309</v>
      </c>
      <c r="D319" s="150">
        <v>5353</v>
      </c>
      <c r="E319" s="150">
        <v>5155</v>
      </c>
      <c r="F319" s="150">
        <v>4934</v>
      </c>
      <c r="G319" s="151">
        <v>5145</v>
      </c>
      <c r="H319" s="151">
        <v>4853</v>
      </c>
      <c r="I319" s="151">
        <v>4749</v>
      </c>
      <c r="J319" s="151">
        <v>5142</v>
      </c>
      <c r="K319" s="151">
        <v>4868</v>
      </c>
      <c r="L319" s="151">
        <v>4734</v>
      </c>
      <c r="M319" s="154">
        <v>0.952414546762391</v>
      </c>
      <c r="N319" s="153">
        <v>137702</v>
      </c>
      <c r="O319" s="172">
        <v>0.9</v>
      </c>
      <c r="P319" s="154">
        <v>0.963011395479171</v>
      </c>
      <c r="Q319" s="154">
        <v>0.943245869776482</v>
      </c>
      <c r="R319" s="154">
        <v>0.946713341112408</v>
      </c>
      <c r="S319" s="173">
        <v>0.0197655257026885</v>
      </c>
      <c r="T319" s="153">
        <v>144582</v>
      </c>
      <c r="U319" s="153">
        <v>134584</v>
      </c>
      <c r="V319" s="154">
        <v>0.930848930018951</v>
      </c>
      <c r="W319" s="154">
        <v>0.921726134877639</v>
      </c>
      <c r="X319" s="155">
        <v>0.923032069970846</v>
      </c>
      <c r="Y319" s="155">
        <v>0.920653442240373</v>
      </c>
      <c r="Z319" s="173">
        <v>-0.00130593509320687</v>
      </c>
      <c r="AA319" s="151">
        <v>35554</v>
      </c>
      <c r="AB319" s="151">
        <v>33002</v>
      </c>
      <c r="AC319" s="151">
        <v>36027</v>
      </c>
      <c r="AD319" s="151">
        <v>33508</v>
      </c>
      <c r="AE319" s="155">
        <v>0.928221859706362</v>
      </c>
      <c r="AF319" s="155">
        <v>0.930080217614567</v>
      </c>
      <c r="AG319" s="173">
        <v>-0.00185835790820466</v>
      </c>
    </row>
    <row r="320" spans="1:33">
      <c r="A320" s="175" t="s">
        <v>260</v>
      </c>
      <c r="B320" s="195" t="s">
        <v>1801</v>
      </c>
      <c r="C320" s="195" t="s">
        <v>310</v>
      </c>
      <c r="D320" s="150">
        <v>4954</v>
      </c>
      <c r="E320" s="150">
        <v>4373</v>
      </c>
      <c r="F320" s="150">
        <v>4538</v>
      </c>
      <c r="G320" s="151">
        <v>4800</v>
      </c>
      <c r="H320" s="151">
        <v>4435</v>
      </c>
      <c r="I320" s="151">
        <v>4429</v>
      </c>
      <c r="J320" s="151">
        <v>4919</v>
      </c>
      <c r="K320" s="151">
        <v>4673</v>
      </c>
      <c r="L320" s="151">
        <v>4611</v>
      </c>
      <c r="M320" s="154">
        <v>0.934637233596401</v>
      </c>
      <c r="N320" s="153">
        <v>122573</v>
      </c>
      <c r="O320" s="172">
        <v>0.9</v>
      </c>
      <c r="P320" s="154">
        <v>0.882721033508276</v>
      </c>
      <c r="Q320" s="154">
        <v>0.923958333333333</v>
      </c>
      <c r="R320" s="154">
        <v>0.949989835332385</v>
      </c>
      <c r="S320" s="173">
        <v>-0.0412372998250572</v>
      </c>
      <c r="T320" s="153">
        <v>131145</v>
      </c>
      <c r="U320" s="153">
        <v>122248</v>
      </c>
      <c r="V320" s="154">
        <v>0.932159060581799</v>
      </c>
      <c r="W320" s="154">
        <v>0.916027452563585</v>
      </c>
      <c r="X320" s="155">
        <v>0.922708333333333</v>
      </c>
      <c r="Y320" s="155">
        <v>0.937385647489327</v>
      </c>
      <c r="Z320" s="173">
        <v>-0.00668088076974838</v>
      </c>
      <c r="AA320" s="151">
        <v>32792</v>
      </c>
      <c r="AB320" s="151">
        <v>30278</v>
      </c>
      <c r="AC320" s="151">
        <v>32216</v>
      </c>
      <c r="AD320" s="151">
        <v>30250</v>
      </c>
      <c r="AE320" s="155">
        <v>0.92333495974628</v>
      </c>
      <c r="AF320" s="155">
        <v>0.938974422647132</v>
      </c>
      <c r="AG320" s="173">
        <v>-0.0156394629008523</v>
      </c>
    </row>
    <row r="321" spans="1:33">
      <c r="A321" s="175" t="s">
        <v>260</v>
      </c>
      <c r="B321" s="195" t="s">
        <v>1801</v>
      </c>
      <c r="C321" s="195" t="s">
        <v>311</v>
      </c>
      <c r="D321" s="150">
        <v>4915</v>
      </c>
      <c r="E321" s="150">
        <v>4693</v>
      </c>
      <c r="F321" s="150">
        <v>4461</v>
      </c>
      <c r="G321" s="151">
        <v>4911</v>
      </c>
      <c r="H321" s="151">
        <v>4740</v>
      </c>
      <c r="I321" s="151">
        <v>4540</v>
      </c>
      <c r="J321" s="151">
        <v>5093</v>
      </c>
      <c r="K321" s="151">
        <v>4963</v>
      </c>
      <c r="L321" s="151">
        <v>4774</v>
      </c>
      <c r="M321" s="154">
        <v>0.967633136527586</v>
      </c>
      <c r="N321" s="153">
        <v>132259</v>
      </c>
      <c r="O321" s="172">
        <v>0.9</v>
      </c>
      <c r="P321" s="154">
        <v>0.954832146490336</v>
      </c>
      <c r="Q321" s="154">
        <v>0.965180207697007</v>
      </c>
      <c r="R321" s="154">
        <v>0.974474769291184</v>
      </c>
      <c r="S321" s="173">
        <v>-0.0103480612066711</v>
      </c>
      <c r="T321" s="153">
        <v>136683</v>
      </c>
      <c r="U321" s="153">
        <v>127523</v>
      </c>
      <c r="V321" s="154">
        <v>0.932983619030896</v>
      </c>
      <c r="W321" s="154">
        <v>0.907629704984741</v>
      </c>
      <c r="X321" s="155">
        <v>0.924455304418652</v>
      </c>
      <c r="Y321" s="155">
        <v>0.937365010799136</v>
      </c>
      <c r="Z321" s="173">
        <v>-0.0168255994339114</v>
      </c>
      <c r="AA321" s="151">
        <v>34086</v>
      </c>
      <c r="AB321" s="151">
        <v>31614</v>
      </c>
      <c r="AC321" s="151">
        <v>33951</v>
      </c>
      <c r="AD321" s="151">
        <v>31766</v>
      </c>
      <c r="AE321" s="155">
        <v>0.927477556768175</v>
      </c>
      <c r="AF321" s="155">
        <v>0.935642543665871</v>
      </c>
      <c r="AG321" s="173">
        <v>-0.00816498689769674</v>
      </c>
    </row>
    <row r="322" spans="1:33">
      <c r="A322" s="175" t="s">
        <v>260</v>
      </c>
      <c r="B322" s="195" t="s">
        <v>1801</v>
      </c>
      <c r="C322" s="195" t="s">
        <v>312</v>
      </c>
      <c r="D322" s="150">
        <v>6979</v>
      </c>
      <c r="E322" s="150">
        <v>6666</v>
      </c>
      <c r="F322" s="150">
        <v>6602</v>
      </c>
      <c r="G322" s="151">
        <v>6463</v>
      </c>
      <c r="H322" s="151">
        <v>6205</v>
      </c>
      <c r="I322" s="151">
        <v>6034</v>
      </c>
      <c r="J322" s="151">
        <v>6789</v>
      </c>
      <c r="K322" s="151">
        <v>6709</v>
      </c>
      <c r="L322" s="151">
        <v>6489</v>
      </c>
      <c r="M322" s="154">
        <v>0.948974962735737</v>
      </c>
      <c r="N322" s="153">
        <v>175716</v>
      </c>
      <c r="O322" s="172">
        <v>0.9</v>
      </c>
      <c r="P322" s="154">
        <v>0.955151167789081</v>
      </c>
      <c r="Q322" s="154">
        <v>0.960080457991645</v>
      </c>
      <c r="R322" s="154">
        <v>0.988216232140227</v>
      </c>
      <c r="S322" s="173">
        <v>-0.00492929020256327</v>
      </c>
      <c r="T322" s="153">
        <v>185164</v>
      </c>
      <c r="U322" s="153">
        <v>175749</v>
      </c>
      <c r="V322" s="154">
        <v>0.949153183124149</v>
      </c>
      <c r="W322" s="154">
        <v>0.945980799541482</v>
      </c>
      <c r="X322" s="155">
        <v>0.933622156893084</v>
      </c>
      <c r="Y322" s="155">
        <v>0.955810870525851</v>
      </c>
      <c r="Z322" s="173">
        <v>0.0123586426483979</v>
      </c>
      <c r="AA322" s="151">
        <v>45417</v>
      </c>
      <c r="AB322" s="151">
        <v>43053</v>
      </c>
      <c r="AC322" s="151">
        <v>46449</v>
      </c>
      <c r="AD322" s="151">
        <v>44202</v>
      </c>
      <c r="AE322" s="155">
        <v>0.947949005878856</v>
      </c>
      <c r="AF322" s="155">
        <v>0.951624362203707</v>
      </c>
      <c r="AG322" s="173">
        <v>-0.00367535632485139</v>
      </c>
    </row>
    <row r="323" spans="1:33">
      <c r="A323" s="175" t="s">
        <v>260</v>
      </c>
      <c r="B323" s="195" t="s">
        <v>1801</v>
      </c>
      <c r="C323" s="195" t="s">
        <v>313</v>
      </c>
      <c r="D323" s="150">
        <v>5347</v>
      </c>
      <c r="E323" s="150">
        <v>5144</v>
      </c>
      <c r="F323" s="150">
        <v>4936</v>
      </c>
      <c r="G323" s="151">
        <v>5103</v>
      </c>
      <c r="H323" s="151">
        <v>4867</v>
      </c>
      <c r="I323" s="151">
        <v>4788</v>
      </c>
      <c r="J323" s="151">
        <v>5423</v>
      </c>
      <c r="K323" s="151">
        <v>5250</v>
      </c>
      <c r="L323" s="151">
        <v>5117</v>
      </c>
      <c r="M323" s="154">
        <v>0.963942307692308</v>
      </c>
      <c r="N323" s="153">
        <v>141553</v>
      </c>
      <c r="O323" s="172">
        <v>0.9</v>
      </c>
      <c r="P323" s="154">
        <v>0.962034785861231</v>
      </c>
      <c r="Q323" s="154">
        <v>0.953752694493435</v>
      </c>
      <c r="R323" s="154">
        <v>0.968098838281394</v>
      </c>
      <c r="S323" s="173">
        <v>0.00828209136779534</v>
      </c>
      <c r="T323" s="153">
        <v>146848</v>
      </c>
      <c r="U323" s="153">
        <v>138245</v>
      </c>
      <c r="V323" s="154">
        <v>0.941415613423404</v>
      </c>
      <c r="W323" s="154">
        <v>0.92313446792594</v>
      </c>
      <c r="X323" s="155">
        <v>0.938271604938272</v>
      </c>
      <c r="Y323" s="155">
        <v>0.943573667711599</v>
      </c>
      <c r="Z323" s="173">
        <v>-0.0151371370123318</v>
      </c>
      <c r="AA323" s="151">
        <v>35941</v>
      </c>
      <c r="AB323" s="151">
        <v>33748</v>
      </c>
      <c r="AC323" s="151">
        <v>36391</v>
      </c>
      <c r="AD323" s="151">
        <v>34325</v>
      </c>
      <c r="AE323" s="155">
        <v>0.938983333797056</v>
      </c>
      <c r="AF323" s="155">
        <v>0.943227721139842</v>
      </c>
      <c r="AG323" s="173">
        <v>-0.00424438734278598</v>
      </c>
    </row>
    <row r="324" spans="1:33">
      <c r="A324" s="175" t="s">
        <v>260</v>
      </c>
      <c r="B324" s="195" t="s">
        <v>1801</v>
      </c>
      <c r="C324" s="195" t="s">
        <v>314</v>
      </c>
      <c r="D324" s="150">
        <v>1</v>
      </c>
      <c r="E324" s="150">
        <v>0</v>
      </c>
      <c r="F324" s="150">
        <v>0</v>
      </c>
      <c r="G324" s="151">
        <v>0</v>
      </c>
      <c r="H324" s="151">
        <v>0</v>
      </c>
      <c r="I324" s="151">
        <v>0</v>
      </c>
      <c r="J324" s="151">
        <v>1</v>
      </c>
      <c r="K324" s="151">
        <v>0</v>
      </c>
      <c r="L324" s="151">
        <v>0</v>
      </c>
      <c r="M324" s="154">
        <v>0</v>
      </c>
      <c r="N324" s="153">
        <v>0</v>
      </c>
      <c r="O324" s="172">
        <v>0.9</v>
      </c>
      <c r="P324" s="154">
        <v>0</v>
      </c>
      <c r="Q324" s="154">
        <v>0</v>
      </c>
      <c r="R324" s="154">
        <v>0</v>
      </c>
      <c r="S324" s="173">
        <v>0</v>
      </c>
      <c r="T324" s="153">
        <v>9</v>
      </c>
      <c r="U324" s="153">
        <v>4</v>
      </c>
      <c r="V324" s="154">
        <v>0.444444444444444</v>
      </c>
      <c r="W324" s="154">
        <v>0</v>
      </c>
      <c r="X324" s="155">
        <v>0</v>
      </c>
      <c r="Y324" s="155">
        <v>0</v>
      </c>
      <c r="Z324" s="173">
        <v>0</v>
      </c>
      <c r="AA324" s="151">
        <v>4</v>
      </c>
      <c r="AB324" s="151">
        <v>2</v>
      </c>
      <c r="AC324" s="151">
        <v>2</v>
      </c>
      <c r="AD324" s="151">
        <v>1</v>
      </c>
      <c r="AE324" s="155">
        <v>0.5</v>
      </c>
      <c r="AF324" s="155">
        <v>0.5</v>
      </c>
      <c r="AG324" s="173">
        <v>0</v>
      </c>
    </row>
    <row r="325" spans="1:33">
      <c r="A325" s="175" t="s">
        <v>260</v>
      </c>
      <c r="B325" s="195" t="s">
        <v>1801</v>
      </c>
      <c r="C325" s="195" t="s">
        <v>315</v>
      </c>
      <c r="D325" s="150">
        <v>0</v>
      </c>
      <c r="E325" s="150">
        <v>0</v>
      </c>
      <c r="F325" s="150">
        <v>0</v>
      </c>
      <c r="G325" s="151">
        <v>1</v>
      </c>
      <c r="H325" s="151">
        <v>0</v>
      </c>
      <c r="I325" s="151">
        <v>0</v>
      </c>
      <c r="J325" s="151">
        <v>0</v>
      </c>
      <c r="K325" s="151">
        <v>0</v>
      </c>
      <c r="L325" s="151">
        <v>0</v>
      </c>
      <c r="M325" s="154">
        <v>0.2</v>
      </c>
      <c r="N325" s="153">
        <v>1</v>
      </c>
      <c r="O325" s="172">
        <v>0.9</v>
      </c>
      <c r="P325" s="154">
        <v>0</v>
      </c>
      <c r="Q325" s="154">
        <v>0</v>
      </c>
      <c r="R325" s="154">
        <v>0</v>
      </c>
      <c r="S325" s="173">
        <v>0</v>
      </c>
      <c r="T325" s="153">
        <v>5</v>
      </c>
      <c r="U325" s="153">
        <v>1</v>
      </c>
      <c r="V325" s="154">
        <v>0.2</v>
      </c>
      <c r="W325" s="154">
        <v>0</v>
      </c>
      <c r="X325" s="155">
        <v>0</v>
      </c>
      <c r="Y325" s="155">
        <v>0</v>
      </c>
      <c r="Z325" s="173">
        <v>0</v>
      </c>
      <c r="AA325" s="151">
        <v>2</v>
      </c>
      <c r="AB325" s="151">
        <v>0</v>
      </c>
      <c r="AC325" s="151">
        <v>3</v>
      </c>
      <c r="AD325" s="151">
        <v>1</v>
      </c>
      <c r="AE325" s="155">
        <v>0</v>
      </c>
      <c r="AF325" s="155">
        <v>0.333333333333333</v>
      </c>
      <c r="AG325" s="173">
        <v>-0.333333333333333</v>
      </c>
    </row>
    <row r="326" spans="1:33">
      <c r="A326" s="175" t="s">
        <v>260</v>
      </c>
      <c r="B326" s="195" t="s">
        <v>1801</v>
      </c>
      <c r="C326" s="195" t="s">
        <v>316</v>
      </c>
      <c r="D326" s="150">
        <v>6</v>
      </c>
      <c r="E326" s="150">
        <v>2</v>
      </c>
      <c r="F326" s="150">
        <v>1</v>
      </c>
      <c r="G326" s="151">
        <v>4</v>
      </c>
      <c r="H326" s="151">
        <v>3</v>
      </c>
      <c r="I326" s="151">
        <v>2</v>
      </c>
      <c r="J326" s="151">
        <v>3</v>
      </c>
      <c r="K326" s="151">
        <v>2</v>
      </c>
      <c r="L326" s="151">
        <v>1</v>
      </c>
      <c r="M326" s="154">
        <v>0.631578947368421</v>
      </c>
      <c r="N326" s="153">
        <v>36</v>
      </c>
      <c r="O326" s="172">
        <v>0.9</v>
      </c>
      <c r="P326" s="154">
        <v>0.333333333333333</v>
      </c>
      <c r="Q326" s="154">
        <v>0.75</v>
      </c>
      <c r="R326" s="154">
        <v>0.666666666666667</v>
      </c>
      <c r="S326" s="173">
        <v>-0.416666666666667</v>
      </c>
      <c r="T326" s="153">
        <v>57</v>
      </c>
      <c r="U326" s="153">
        <v>40</v>
      </c>
      <c r="V326" s="154">
        <v>0.701754385964912</v>
      </c>
      <c r="W326" s="154">
        <v>0.166666666666667</v>
      </c>
      <c r="X326" s="155">
        <v>0.5</v>
      </c>
      <c r="Y326" s="155">
        <v>0.333333333333333</v>
      </c>
      <c r="Z326" s="173">
        <v>-0.333333333333333</v>
      </c>
      <c r="AA326" s="151">
        <v>28</v>
      </c>
      <c r="AB326" s="151">
        <v>19</v>
      </c>
      <c r="AC326" s="151">
        <v>10</v>
      </c>
      <c r="AD326" s="151">
        <v>6</v>
      </c>
      <c r="AE326" s="155">
        <v>0.678571428571429</v>
      </c>
      <c r="AF326" s="155">
        <v>0.6</v>
      </c>
      <c r="AG326" s="173">
        <v>0.0785714285714286</v>
      </c>
    </row>
    <row r="327" spans="1:33">
      <c r="A327" s="175" t="s">
        <v>260</v>
      </c>
      <c r="B327" s="195" t="s">
        <v>1801</v>
      </c>
      <c r="C327" s="195" t="s">
        <v>317</v>
      </c>
      <c r="D327" s="150">
        <v>0</v>
      </c>
      <c r="E327" s="150">
        <v>0</v>
      </c>
      <c r="F327" s="150">
        <v>0</v>
      </c>
      <c r="G327" s="151">
        <v>0</v>
      </c>
      <c r="H327" s="151">
        <v>0</v>
      </c>
      <c r="I327" s="151">
        <v>0</v>
      </c>
      <c r="J327" s="151">
        <v>0</v>
      </c>
      <c r="K327" s="151">
        <v>0</v>
      </c>
      <c r="L327" s="151">
        <v>0</v>
      </c>
      <c r="M327" s="154">
        <v>0</v>
      </c>
      <c r="N327" s="153">
        <v>0</v>
      </c>
      <c r="O327" s="172">
        <v>0.9</v>
      </c>
      <c r="P327" s="154">
        <v>0</v>
      </c>
      <c r="Q327" s="154">
        <v>0</v>
      </c>
      <c r="R327" s="154">
        <v>0</v>
      </c>
      <c r="S327" s="173">
        <v>0</v>
      </c>
      <c r="T327" s="153">
        <v>0</v>
      </c>
      <c r="U327" s="153">
        <v>0</v>
      </c>
      <c r="V327" s="154">
        <v>0</v>
      </c>
      <c r="W327" s="154">
        <v>0</v>
      </c>
      <c r="X327" s="155">
        <v>0</v>
      </c>
      <c r="Y327" s="155">
        <v>0</v>
      </c>
      <c r="Z327" s="173">
        <v>0</v>
      </c>
      <c r="AA327" s="151">
        <v>0</v>
      </c>
      <c r="AB327" s="151">
        <v>0</v>
      </c>
      <c r="AC327" s="151">
        <v>0</v>
      </c>
      <c r="AD327" s="151">
        <v>0</v>
      </c>
      <c r="AE327" s="155">
        <v>0</v>
      </c>
      <c r="AF327" s="155">
        <v>0</v>
      </c>
      <c r="AG327" s="173">
        <v>0</v>
      </c>
    </row>
    <row r="328" spans="1:33">
      <c r="A328" s="175" t="s">
        <v>260</v>
      </c>
      <c r="B328" s="195" t="s">
        <v>1801</v>
      </c>
      <c r="C328" s="195" t="s">
        <v>318</v>
      </c>
      <c r="D328" s="150">
        <v>0</v>
      </c>
      <c r="E328" s="150">
        <v>0</v>
      </c>
      <c r="F328" s="150">
        <v>0</v>
      </c>
      <c r="G328" s="151">
        <v>0</v>
      </c>
      <c r="H328" s="151">
        <v>0</v>
      </c>
      <c r="I328" s="151">
        <v>0</v>
      </c>
      <c r="J328" s="151">
        <v>0</v>
      </c>
      <c r="K328" s="151">
        <v>0</v>
      </c>
      <c r="L328" s="151">
        <v>0</v>
      </c>
      <c r="M328" s="154">
        <v>0</v>
      </c>
      <c r="N328" s="153">
        <v>0</v>
      </c>
      <c r="O328" s="172">
        <v>0.9</v>
      </c>
      <c r="P328" s="154">
        <v>0</v>
      </c>
      <c r="Q328" s="154">
        <v>0</v>
      </c>
      <c r="R328" s="154">
        <v>0</v>
      </c>
      <c r="S328" s="173">
        <v>0</v>
      </c>
      <c r="T328" s="153">
        <v>5</v>
      </c>
      <c r="U328" s="153">
        <v>0</v>
      </c>
      <c r="V328" s="154">
        <v>0</v>
      </c>
      <c r="W328" s="154">
        <v>0</v>
      </c>
      <c r="X328" s="155">
        <v>0</v>
      </c>
      <c r="Y328" s="155">
        <v>0</v>
      </c>
      <c r="Z328" s="173">
        <v>0</v>
      </c>
      <c r="AA328" s="151">
        <v>0</v>
      </c>
      <c r="AB328" s="151">
        <v>0</v>
      </c>
      <c r="AC328" s="151">
        <v>1</v>
      </c>
      <c r="AD328" s="151">
        <v>0</v>
      </c>
      <c r="AE328" s="155">
        <v>0</v>
      </c>
      <c r="AF328" s="155">
        <v>0</v>
      </c>
      <c r="AG328" s="173">
        <v>0</v>
      </c>
    </row>
    <row r="329" spans="1:33">
      <c r="A329" s="175" t="s">
        <v>260</v>
      </c>
      <c r="B329" s="195" t="s">
        <v>1801</v>
      </c>
      <c r="C329" s="195" t="s">
        <v>319</v>
      </c>
      <c r="D329" s="150">
        <v>0</v>
      </c>
      <c r="E329" s="150">
        <v>0</v>
      </c>
      <c r="F329" s="150">
        <v>0</v>
      </c>
      <c r="G329" s="151">
        <v>0</v>
      </c>
      <c r="H329" s="151">
        <v>0</v>
      </c>
      <c r="I329" s="151">
        <v>0</v>
      </c>
      <c r="J329" s="151">
        <v>0</v>
      </c>
      <c r="K329" s="151">
        <v>0</v>
      </c>
      <c r="L329" s="151">
        <v>0</v>
      </c>
      <c r="M329" s="154">
        <v>1</v>
      </c>
      <c r="N329" s="153">
        <v>7</v>
      </c>
      <c r="O329" s="172">
        <v>0.9</v>
      </c>
      <c r="P329" s="154">
        <v>0</v>
      </c>
      <c r="Q329" s="154">
        <v>0</v>
      </c>
      <c r="R329" s="154">
        <v>0</v>
      </c>
      <c r="S329" s="173">
        <v>0</v>
      </c>
      <c r="T329" s="153">
        <v>7</v>
      </c>
      <c r="U329" s="153">
        <v>4</v>
      </c>
      <c r="V329" s="154">
        <v>0.571428571428571</v>
      </c>
      <c r="W329" s="154">
        <v>0</v>
      </c>
      <c r="X329" s="155">
        <v>0</v>
      </c>
      <c r="Y329" s="155">
        <v>0</v>
      </c>
      <c r="Z329" s="173">
        <v>0</v>
      </c>
      <c r="AA329" s="151">
        <v>0</v>
      </c>
      <c r="AB329" s="151">
        <v>0</v>
      </c>
      <c r="AC329" s="151">
        <v>2</v>
      </c>
      <c r="AD329" s="151">
        <v>2</v>
      </c>
      <c r="AE329" s="155">
        <v>0</v>
      </c>
      <c r="AF329" s="155">
        <v>1</v>
      </c>
      <c r="AG329" s="173">
        <v>-1</v>
      </c>
    </row>
    <row r="330" spans="1:33">
      <c r="A330" s="175" t="s">
        <v>260</v>
      </c>
      <c r="B330" s="195" t="s">
        <v>1801</v>
      </c>
      <c r="C330" s="195" t="s">
        <v>320</v>
      </c>
      <c r="D330" s="150">
        <v>6289</v>
      </c>
      <c r="E330" s="150">
        <v>5967</v>
      </c>
      <c r="F330" s="150">
        <v>5609</v>
      </c>
      <c r="G330" s="151">
        <v>5935</v>
      </c>
      <c r="H330" s="151">
        <v>5707</v>
      </c>
      <c r="I330" s="151">
        <v>5408</v>
      </c>
      <c r="J330" s="151">
        <v>6076</v>
      </c>
      <c r="K330" s="151">
        <v>5877</v>
      </c>
      <c r="L330" s="151">
        <v>5632</v>
      </c>
      <c r="M330" s="154">
        <v>0.960260666564997</v>
      </c>
      <c r="N330" s="153">
        <v>163711</v>
      </c>
      <c r="O330" s="172">
        <v>0.9</v>
      </c>
      <c r="P330" s="154">
        <v>0.948799491175068</v>
      </c>
      <c r="Q330" s="154">
        <v>0.961583824768323</v>
      </c>
      <c r="R330" s="154">
        <v>0.96724818959842</v>
      </c>
      <c r="S330" s="173">
        <v>-0.0127843335932559</v>
      </c>
      <c r="T330" s="153">
        <v>170486</v>
      </c>
      <c r="U330" s="153">
        <v>156222</v>
      </c>
      <c r="V330" s="154">
        <v>0.916333305960607</v>
      </c>
      <c r="W330" s="154">
        <v>0.891874701860391</v>
      </c>
      <c r="X330" s="155">
        <v>0.911204717775906</v>
      </c>
      <c r="Y330" s="155">
        <v>0.926925608953259</v>
      </c>
      <c r="Z330" s="173">
        <v>-0.0193300159155144</v>
      </c>
      <c r="AA330" s="151">
        <v>41125</v>
      </c>
      <c r="AB330" s="151">
        <v>37947</v>
      </c>
      <c r="AC330" s="151">
        <v>42418</v>
      </c>
      <c r="AD330" s="151">
        <v>39304</v>
      </c>
      <c r="AE330" s="155">
        <v>0.922723404255319</v>
      </c>
      <c r="AF330" s="155">
        <v>0.926587769343203</v>
      </c>
      <c r="AG330" s="173">
        <v>-0.00386436508788413</v>
      </c>
    </row>
    <row r="331" spans="1:33">
      <c r="A331" s="175" t="s">
        <v>260</v>
      </c>
      <c r="B331" s="195" t="s">
        <v>1802</v>
      </c>
      <c r="C331" s="195" t="s">
        <v>321</v>
      </c>
      <c r="D331" s="150">
        <v>0</v>
      </c>
      <c r="E331" s="150">
        <v>0</v>
      </c>
      <c r="F331" s="150">
        <v>0</v>
      </c>
      <c r="G331" s="151">
        <v>0</v>
      </c>
      <c r="H331" s="151">
        <v>0</v>
      </c>
      <c r="I331" s="151">
        <v>0</v>
      </c>
      <c r="J331" s="151">
        <v>0</v>
      </c>
      <c r="K331" s="151">
        <v>0</v>
      </c>
      <c r="L331" s="151">
        <v>0</v>
      </c>
      <c r="M331" s="154">
        <v>0</v>
      </c>
      <c r="N331" s="153">
        <v>0</v>
      </c>
      <c r="O331" s="172">
        <v>0.9</v>
      </c>
      <c r="P331" s="154">
        <v>0</v>
      </c>
      <c r="Q331" s="154">
        <v>0</v>
      </c>
      <c r="R331" s="154">
        <v>0</v>
      </c>
      <c r="S331" s="173">
        <v>0</v>
      </c>
      <c r="T331" s="153">
        <v>0</v>
      </c>
      <c r="U331" s="153">
        <v>0</v>
      </c>
      <c r="V331" s="154">
        <v>0</v>
      </c>
      <c r="W331" s="154">
        <v>0</v>
      </c>
      <c r="X331" s="155">
        <v>0</v>
      </c>
      <c r="Y331" s="155">
        <v>0</v>
      </c>
      <c r="Z331" s="173">
        <v>0</v>
      </c>
      <c r="AA331" s="151">
        <v>0</v>
      </c>
      <c r="AB331" s="151">
        <v>0</v>
      </c>
      <c r="AC331" s="151">
        <v>0</v>
      </c>
      <c r="AD331" s="151">
        <v>0</v>
      </c>
      <c r="AE331" s="155">
        <v>0</v>
      </c>
      <c r="AF331" s="155">
        <v>0</v>
      </c>
      <c r="AG331" s="173">
        <v>0</v>
      </c>
    </row>
    <row r="332" spans="1:33">
      <c r="A332" s="175" t="s">
        <v>260</v>
      </c>
      <c r="B332" s="195" t="s">
        <v>1802</v>
      </c>
      <c r="C332" s="195" t="s">
        <v>322</v>
      </c>
      <c r="D332" s="150">
        <v>6303</v>
      </c>
      <c r="E332" s="150">
        <v>6104</v>
      </c>
      <c r="F332" s="150">
        <v>5910</v>
      </c>
      <c r="G332" s="151">
        <v>6132</v>
      </c>
      <c r="H332" s="151">
        <v>5899</v>
      </c>
      <c r="I332" s="151">
        <v>5772</v>
      </c>
      <c r="J332" s="151">
        <v>6315</v>
      </c>
      <c r="K332" s="151">
        <v>6131</v>
      </c>
      <c r="L332" s="151">
        <v>5942</v>
      </c>
      <c r="M332" s="154">
        <v>0.964105125163868</v>
      </c>
      <c r="N332" s="153">
        <v>169884</v>
      </c>
      <c r="O332" s="172">
        <v>0.9</v>
      </c>
      <c r="P332" s="154">
        <v>0.968427732825639</v>
      </c>
      <c r="Q332" s="154">
        <v>0.962002609262883</v>
      </c>
      <c r="R332" s="154">
        <v>0.970863024544735</v>
      </c>
      <c r="S332" s="173">
        <v>0.00642512356275526</v>
      </c>
      <c r="T332" s="153">
        <v>176209</v>
      </c>
      <c r="U332" s="153">
        <v>164893</v>
      </c>
      <c r="V332" s="154">
        <v>0.93578080574772</v>
      </c>
      <c r="W332" s="154">
        <v>0.937648738695859</v>
      </c>
      <c r="X332" s="155">
        <v>0.941291585127202</v>
      </c>
      <c r="Y332" s="155">
        <v>0.940934283452098</v>
      </c>
      <c r="Z332" s="173">
        <v>-0.00364284643134249</v>
      </c>
      <c r="AA332" s="151">
        <v>42738</v>
      </c>
      <c r="AB332" s="151">
        <v>40156</v>
      </c>
      <c r="AC332" s="151">
        <v>43219</v>
      </c>
      <c r="AD332" s="151">
        <v>40557</v>
      </c>
      <c r="AE332" s="155">
        <v>0.939585380691656</v>
      </c>
      <c r="AF332" s="155">
        <v>0.938406719266989</v>
      </c>
      <c r="AG332" s="173">
        <v>0.00117866142466705</v>
      </c>
    </row>
    <row r="333" spans="1:33">
      <c r="A333" s="175" t="s">
        <v>260</v>
      </c>
      <c r="B333" s="195" t="s">
        <v>1802</v>
      </c>
      <c r="C333" s="195" t="s">
        <v>323</v>
      </c>
      <c r="D333" s="150">
        <v>9284</v>
      </c>
      <c r="E333" s="150">
        <v>8742</v>
      </c>
      <c r="F333" s="150">
        <v>8495</v>
      </c>
      <c r="G333" s="151">
        <v>9189</v>
      </c>
      <c r="H333" s="151">
        <v>8523</v>
      </c>
      <c r="I333" s="151">
        <v>8358</v>
      </c>
      <c r="J333" s="151">
        <v>9402</v>
      </c>
      <c r="K333" s="151">
        <v>8923</v>
      </c>
      <c r="L333" s="151">
        <v>8842</v>
      </c>
      <c r="M333" s="154">
        <v>0.936417344151703</v>
      </c>
      <c r="N333" s="153">
        <v>233476</v>
      </c>
      <c r="O333" s="172">
        <v>0.9</v>
      </c>
      <c r="P333" s="154">
        <v>0.941619991383025</v>
      </c>
      <c r="Q333" s="154">
        <v>0.927522037218413</v>
      </c>
      <c r="R333" s="154">
        <v>0.949053392895129</v>
      </c>
      <c r="S333" s="173">
        <v>0.0140979541646112</v>
      </c>
      <c r="T333" s="153">
        <v>249329</v>
      </c>
      <c r="U333" s="153">
        <v>229623</v>
      </c>
      <c r="V333" s="154">
        <v>0.920963867019079</v>
      </c>
      <c r="W333" s="154">
        <v>0.915015079707023</v>
      </c>
      <c r="X333" s="155">
        <v>0.90956578517793</v>
      </c>
      <c r="Y333" s="155">
        <v>0.940438204637311</v>
      </c>
      <c r="Z333" s="173">
        <v>0.0054492945290926</v>
      </c>
      <c r="AA333" s="151">
        <v>62480</v>
      </c>
      <c r="AB333" s="151">
        <v>57755</v>
      </c>
      <c r="AC333" s="151">
        <v>61973</v>
      </c>
      <c r="AD333" s="151">
        <v>56709</v>
      </c>
      <c r="AE333" s="155">
        <v>0.924375800256082</v>
      </c>
      <c r="AF333" s="155">
        <v>0.915059784099527</v>
      </c>
      <c r="AG333" s="173">
        <v>0.00931601615655464</v>
      </c>
    </row>
    <row r="334" spans="1:33">
      <c r="A334" s="175" t="s">
        <v>260</v>
      </c>
      <c r="B334" s="195" t="s">
        <v>1802</v>
      </c>
      <c r="C334" s="195" t="s">
        <v>324</v>
      </c>
      <c r="D334" s="150">
        <v>0</v>
      </c>
      <c r="E334" s="150">
        <v>0</v>
      </c>
      <c r="F334" s="150">
        <v>0</v>
      </c>
      <c r="G334" s="151">
        <v>1</v>
      </c>
      <c r="H334" s="151">
        <v>0</v>
      </c>
      <c r="I334" s="151">
        <v>1</v>
      </c>
      <c r="J334" s="151">
        <v>0</v>
      </c>
      <c r="K334" s="151">
        <v>0</v>
      </c>
      <c r="L334" s="151">
        <v>0</v>
      </c>
      <c r="M334" s="154">
        <v>0</v>
      </c>
      <c r="N334" s="153">
        <v>0</v>
      </c>
      <c r="O334" s="172">
        <v>0.9</v>
      </c>
      <c r="P334" s="154">
        <v>0</v>
      </c>
      <c r="Q334" s="154">
        <v>0</v>
      </c>
      <c r="R334" s="154">
        <v>0</v>
      </c>
      <c r="S334" s="173">
        <v>0</v>
      </c>
      <c r="T334" s="153">
        <v>2</v>
      </c>
      <c r="U334" s="153">
        <v>2</v>
      </c>
      <c r="V334" s="154">
        <v>1</v>
      </c>
      <c r="W334" s="154">
        <v>0</v>
      </c>
      <c r="X334" s="155">
        <v>1</v>
      </c>
      <c r="Y334" s="155">
        <v>0</v>
      </c>
      <c r="Z334" s="173">
        <v>-1</v>
      </c>
      <c r="AA334" s="151">
        <v>1</v>
      </c>
      <c r="AB334" s="151">
        <v>1</v>
      </c>
      <c r="AC334" s="151">
        <v>1</v>
      </c>
      <c r="AD334" s="151">
        <v>1</v>
      </c>
      <c r="AE334" s="155">
        <v>1</v>
      </c>
      <c r="AF334" s="155">
        <v>1</v>
      </c>
      <c r="AG334" s="173">
        <v>0</v>
      </c>
    </row>
    <row r="335" spans="1:33">
      <c r="A335" s="175" t="s">
        <v>260</v>
      </c>
      <c r="B335" s="195" t="s">
        <v>1802</v>
      </c>
      <c r="C335" s="195" t="s">
        <v>325</v>
      </c>
      <c r="D335" s="150">
        <v>0</v>
      </c>
      <c r="E335" s="150">
        <v>0</v>
      </c>
      <c r="F335" s="150">
        <v>0</v>
      </c>
      <c r="G335" s="151">
        <v>0</v>
      </c>
      <c r="H335" s="151">
        <v>0</v>
      </c>
      <c r="I335" s="151">
        <v>0</v>
      </c>
      <c r="J335" s="151">
        <v>0</v>
      </c>
      <c r="K335" s="151">
        <v>0</v>
      </c>
      <c r="L335" s="151">
        <v>0</v>
      </c>
      <c r="M335" s="154">
        <v>0</v>
      </c>
      <c r="N335" s="153">
        <v>0</v>
      </c>
      <c r="O335" s="172">
        <v>0.9</v>
      </c>
      <c r="P335" s="154">
        <v>0</v>
      </c>
      <c r="Q335" s="154">
        <v>0</v>
      </c>
      <c r="R335" s="154">
        <v>0</v>
      </c>
      <c r="S335" s="173">
        <v>0</v>
      </c>
      <c r="T335" s="153">
        <v>0</v>
      </c>
      <c r="U335" s="153">
        <v>0</v>
      </c>
      <c r="V335" s="154">
        <v>0</v>
      </c>
      <c r="W335" s="154">
        <v>0</v>
      </c>
      <c r="X335" s="155">
        <v>0</v>
      </c>
      <c r="Y335" s="155">
        <v>0</v>
      </c>
      <c r="Z335" s="173">
        <v>0</v>
      </c>
      <c r="AA335" s="151">
        <v>0</v>
      </c>
      <c r="AB335" s="151">
        <v>0</v>
      </c>
      <c r="AC335" s="151">
        <v>0</v>
      </c>
      <c r="AD335" s="151">
        <v>0</v>
      </c>
      <c r="AE335" s="155">
        <v>0</v>
      </c>
      <c r="AF335" s="155">
        <v>0</v>
      </c>
      <c r="AG335" s="173">
        <v>0</v>
      </c>
    </row>
    <row r="336" spans="1:33">
      <c r="A336" s="175" t="s">
        <v>260</v>
      </c>
      <c r="B336" s="195" t="s">
        <v>1802</v>
      </c>
      <c r="C336" s="195" t="s">
        <v>326</v>
      </c>
      <c r="D336" s="150">
        <v>49</v>
      </c>
      <c r="E336" s="150">
        <v>35</v>
      </c>
      <c r="F336" s="150">
        <v>36</v>
      </c>
      <c r="G336" s="151">
        <v>32</v>
      </c>
      <c r="H336" s="151">
        <v>22</v>
      </c>
      <c r="I336" s="151">
        <v>22</v>
      </c>
      <c r="J336" s="151">
        <v>39</v>
      </c>
      <c r="K336" s="151">
        <v>37</v>
      </c>
      <c r="L336" s="151">
        <v>37</v>
      </c>
      <c r="M336" s="154">
        <v>0.910583941605839</v>
      </c>
      <c r="N336" s="153">
        <v>499</v>
      </c>
      <c r="O336" s="172">
        <v>0.9</v>
      </c>
      <c r="P336" s="154">
        <v>0.714285714285714</v>
      </c>
      <c r="Q336" s="154">
        <v>0.6875</v>
      </c>
      <c r="R336" s="154">
        <v>0.948717948717949</v>
      </c>
      <c r="S336" s="173">
        <v>0.0267857142857143</v>
      </c>
      <c r="T336" s="153">
        <v>548</v>
      </c>
      <c r="U336" s="153">
        <v>509</v>
      </c>
      <c r="V336" s="154">
        <v>0.928832116788321</v>
      </c>
      <c r="W336" s="154">
        <v>0.73469387755102</v>
      </c>
      <c r="X336" s="155">
        <v>0.6875</v>
      </c>
      <c r="Y336" s="155">
        <v>0.948717948717949</v>
      </c>
      <c r="Z336" s="173">
        <v>0.0471938775510204</v>
      </c>
      <c r="AA336" s="151">
        <v>249</v>
      </c>
      <c r="AB336" s="151">
        <v>220</v>
      </c>
      <c r="AC336" s="151">
        <v>213</v>
      </c>
      <c r="AD336" s="151">
        <v>210</v>
      </c>
      <c r="AE336" s="155">
        <v>0.883534136546185</v>
      </c>
      <c r="AF336" s="155">
        <v>0.985915492957746</v>
      </c>
      <c r="AG336" s="173">
        <v>-0.102381356411562</v>
      </c>
    </row>
    <row r="337" spans="1:33">
      <c r="A337" s="175" t="s">
        <v>260</v>
      </c>
      <c r="B337" s="195" t="s">
        <v>1802</v>
      </c>
      <c r="C337" s="195" t="s">
        <v>327</v>
      </c>
      <c r="D337" s="150">
        <v>0</v>
      </c>
      <c r="E337" s="150">
        <v>0</v>
      </c>
      <c r="F337" s="150">
        <v>0</v>
      </c>
      <c r="G337" s="151">
        <v>11</v>
      </c>
      <c r="H337" s="151">
        <v>0</v>
      </c>
      <c r="I337" s="151">
        <v>11</v>
      </c>
      <c r="J337" s="151">
        <v>0</v>
      </c>
      <c r="K337" s="151">
        <v>0</v>
      </c>
      <c r="L337" s="151">
        <v>0</v>
      </c>
      <c r="M337" s="154">
        <v>0.214285714285714</v>
      </c>
      <c r="N337" s="153">
        <v>3</v>
      </c>
      <c r="O337" s="172">
        <v>0.9</v>
      </c>
      <c r="P337" s="154">
        <v>0</v>
      </c>
      <c r="Q337" s="154">
        <v>0</v>
      </c>
      <c r="R337" s="154">
        <v>0</v>
      </c>
      <c r="S337" s="173">
        <v>0</v>
      </c>
      <c r="T337" s="153">
        <v>14</v>
      </c>
      <c r="U337" s="153">
        <v>14</v>
      </c>
      <c r="V337" s="154">
        <v>1</v>
      </c>
      <c r="W337" s="154">
        <v>0</v>
      </c>
      <c r="X337" s="155">
        <v>1</v>
      </c>
      <c r="Y337" s="155">
        <v>0</v>
      </c>
      <c r="Z337" s="173">
        <v>-1</v>
      </c>
      <c r="AA337" s="151">
        <v>12</v>
      </c>
      <c r="AB337" s="151">
        <v>12</v>
      </c>
      <c r="AC337" s="151">
        <v>0</v>
      </c>
      <c r="AD337" s="151">
        <v>0</v>
      </c>
      <c r="AE337" s="155">
        <v>1</v>
      </c>
      <c r="AF337" s="155">
        <v>0</v>
      </c>
      <c r="AG337" s="173">
        <v>1</v>
      </c>
    </row>
    <row r="338" spans="1:33">
      <c r="A338" s="175" t="s">
        <v>260</v>
      </c>
      <c r="B338" s="195" t="s">
        <v>1802</v>
      </c>
      <c r="C338" s="195" t="s">
        <v>328</v>
      </c>
      <c r="D338" s="150">
        <v>1</v>
      </c>
      <c r="E338" s="150">
        <v>0</v>
      </c>
      <c r="F338" s="150">
        <v>0</v>
      </c>
      <c r="G338" s="151">
        <v>0</v>
      </c>
      <c r="H338" s="151">
        <v>0</v>
      </c>
      <c r="I338" s="151">
        <v>0</v>
      </c>
      <c r="J338" s="151">
        <v>0</v>
      </c>
      <c r="K338" s="151">
        <v>0</v>
      </c>
      <c r="L338" s="151">
        <v>0</v>
      </c>
      <c r="M338" s="154">
        <v>0.0555555555555556</v>
      </c>
      <c r="N338" s="153">
        <v>2</v>
      </c>
      <c r="O338" s="172">
        <v>0.9</v>
      </c>
      <c r="P338" s="154">
        <v>0</v>
      </c>
      <c r="Q338" s="154">
        <v>0</v>
      </c>
      <c r="R338" s="154">
        <v>0</v>
      </c>
      <c r="S338" s="173">
        <v>0</v>
      </c>
      <c r="T338" s="153">
        <v>36</v>
      </c>
      <c r="U338" s="153">
        <v>26</v>
      </c>
      <c r="V338" s="154">
        <v>0.722222222222222</v>
      </c>
      <c r="W338" s="154">
        <v>0</v>
      </c>
      <c r="X338" s="155">
        <v>0</v>
      </c>
      <c r="Y338" s="155">
        <v>0</v>
      </c>
      <c r="Z338" s="173">
        <v>0</v>
      </c>
      <c r="AA338" s="151">
        <v>4</v>
      </c>
      <c r="AB338" s="151">
        <v>1</v>
      </c>
      <c r="AC338" s="151">
        <v>6</v>
      </c>
      <c r="AD338" s="151">
        <v>0</v>
      </c>
      <c r="AE338" s="155">
        <v>0.25</v>
      </c>
      <c r="AF338" s="155">
        <v>0</v>
      </c>
      <c r="AG338" s="173">
        <v>0.25</v>
      </c>
    </row>
    <row r="339" spans="1:33">
      <c r="A339" s="175" t="s">
        <v>260</v>
      </c>
      <c r="B339" s="195" t="s">
        <v>1802</v>
      </c>
      <c r="C339" s="195" t="s">
        <v>329</v>
      </c>
      <c r="D339" s="150">
        <v>0</v>
      </c>
      <c r="E339" s="150">
        <v>0</v>
      </c>
      <c r="F339" s="150">
        <v>0</v>
      </c>
      <c r="G339" s="151">
        <v>0</v>
      </c>
      <c r="H339" s="151">
        <v>0</v>
      </c>
      <c r="I339" s="151">
        <v>0</v>
      </c>
      <c r="J339" s="151">
        <v>0</v>
      </c>
      <c r="K339" s="151">
        <v>0</v>
      </c>
      <c r="L339" s="151">
        <v>0</v>
      </c>
      <c r="M339" s="154">
        <v>1</v>
      </c>
      <c r="N339" s="153">
        <v>2</v>
      </c>
      <c r="O339" s="172">
        <v>0.9</v>
      </c>
      <c r="P339" s="154">
        <v>0</v>
      </c>
      <c r="Q339" s="154">
        <v>0</v>
      </c>
      <c r="R339" s="154">
        <v>0</v>
      </c>
      <c r="S339" s="173">
        <v>0</v>
      </c>
      <c r="T339" s="153">
        <v>2</v>
      </c>
      <c r="U339" s="153">
        <v>2</v>
      </c>
      <c r="V339" s="154">
        <v>1</v>
      </c>
      <c r="W339" s="154">
        <v>0</v>
      </c>
      <c r="X339" s="155">
        <v>0</v>
      </c>
      <c r="Y339" s="155">
        <v>0</v>
      </c>
      <c r="Z339" s="173">
        <v>0</v>
      </c>
      <c r="AA339" s="151">
        <v>0</v>
      </c>
      <c r="AB339" s="151">
        <v>0</v>
      </c>
      <c r="AC339" s="151">
        <v>0</v>
      </c>
      <c r="AD339" s="151">
        <v>0</v>
      </c>
      <c r="AE339" s="155">
        <v>0</v>
      </c>
      <c r="AF339" s="155">
        <v>0</v>
      </c>
      <c r="AG339" s="173">
        <v>0</v>
      </c>
    </row>
    <row r="340" spans="1:33">
      <c r="A340" s="175" t="s">
        <v>260</v>
      </c>
      <c r="B340" s="195" t="s">
        <v>1802</v>
      </c>
      <c r="C340" s="195" t="s">
        <v>330</v>
      </c>
      <c r="D340" s="150">
        <v>0</v>
      </c>
      <c r="E340" s="150">
        <v>0</v>
      </c>
      <c r="F340" s="150">
        <v>0</v>
      </c>
      <c r="G340" s="151">
        <v>0</v>
      </c>
      <c r="H340" s="151">
        <v>0</v>
      </c>
      <c r="I340" s="151">
        <v>0</v>
      </c>
      <c r="J340" s="151">
        <v>0</v>
      </c>
      <c r="K340" s="151">
        <v>0</v>
      </c>
      <c r="L340" s="151">
        <v>0</v>
      </c>
      <c r="M340" s="154">
        <v>1</v>
      </c>
      <c r="N340" s="153">
        <v>1</v>
      </c>
      <c r="O340" s="172">
        <v>0.9</v>
      </c>
      <c r="P340" s="154">
        <v>0</v>
      </c>
      <c r="Q340" s="154">
        <v>0</v>
      </c>
      <c r="R340" s="154">
        <v>0</v>
      </c>
      <c r="S340" s="173">
        <v>0</v>
      </c>
      <c r="T340" s="153">
        <v>1</v>
      </c>
      <c r="U340" s="153">
        <v>1</v>
      </c>
      <c r="V340" s="154">
        <v>1</v>
      </c>
      <c r="W340" s="154">
        <v>0</v>
      </c>
      <c r="X340" s="155">
        <v>0</v>
      </c>
      <c r="Y340" s="155">
        <v>0</v>
      </c>
      <c r="Z340" s="173">
        <v>0</v>
      </c>
      <c r="AA340" s="151">
        <v>0</v>
      </c>
      <c r="AB340" s="151">
        <v>0</v>
      </c>
      <c r="AC340" s="151">
        <v>1</v>
      </c>
      <c r="AD340" s="151">
        <v>1</v>
      </c>
      <c r="AE340" s="155">
        <v>0</v>
      </c>
      <c r="AF340" s="155">
        <v>1</v>
      </c>
      <c r="AG340" s="173">
        <v>-1</v>
      </c>
    </row>
    <row r="341" spans="1:33">
      <c r="A341" s="175" t="s">
        <v>260</v>
      </c>
      <c r="B341" s="195" t="s">
        <v>1802</v>
      </c>
      <c r="C341" s="195" t="s">
        <v>331</v>
      </c>
      <c r="D341" s="150">
        <v>5077</v>
      </c>
      <c r="E341" s="150">
        <v>4841</v>
      </c>
      <c r="F341" s="150">
        <v>4755</v>
      </c>
      <c r="G341" s="151">
        <v>4932</v>
      </c>
      <c r="H341" s="151">
        <v>4768</v>
      </c>
      <c r="I341" s="151">
        <v>4687</v>
      </c>
      <c r="J341" s="151">
        <v>5118</v>
      </c>
      <c r="K341" s="151">
        <v>4977</v>
      </c>
      <c r="L341" s="151">
        <v>4856</v>
      </c>
      <c r="M341" s="154">
        <v>0.963622839331255</v>
      </c>
      <c r="N341" s="153">
        <v>136025</v>
      </c>
      <c r="O341" s="172">
        <v>0.9</v>
      </c>
      <c r="P341" s="154">
        <v>0.953515855820366</v>
      </c>
      <c r="Q341" s="154">
        <v>0.966747769667478</v>
      </c>
      <c r="R341" s="154">
        <v>0.972450175849941</v>
      </c>
      <c r="S341" s="173">
        <v>-0.0132319138471113</v>
      </c>
      <c r="T341" s="153">
        <v>141160</v>
      </c>
      <c r="U341" s="153">
        <v>132470</v>
      </c>
      <c r="V341" s="154">
        <v>0.938438651175971</v>
      </c>
      <c r="W341" s="154">
        <v>0.936576718534568</v>
      </c>
      <c r="X341" s="155">
        <v>0.950324412003244</v>
      </c>
      <c r="Y341" s="155">
        <v>0.948808128175068</v>
      </c>
      <c r="Z341" s="173">
        <v>-0.0137476934686764</v>
      </c>
      <c r="AA341" s="151">
        <v>34646</v>
      </c>
      <c r="AB341" s="151">
        <v>32422</v>
      </c>
      <c r="AC341" s="151">
        <v>34899</v>
      </c>
      <c r="AD341" s="151">
        <v>32942</v>
      </c>
      <c r="AE341" s="155">
        <v>0.935807885470184</v>
      </c>
      <c r="AF341" s="155">
        <v>0.943923894667469</v>
      </c>
      <c r="AG341" s="173">
        <v>-0.00811600919728483</v>
      </c>
    </row>
    <row r="342" spans="1:33">
      <c r="A342" s="175" t="s">
        <v>260</v>
      </c>
      <c r="B342" s="195" t="s">
        <v>1802</v>
      </c>
      <c r="C342" s="195" t="s">
        <v>332</v>
      </c>
      <c r="D342" s="150">
        <v>0</v>
      </c>
      <c r="E342" s="150">
        <v>0</v>
      </c>
      <c r="F342" s="150">
        <v>0</v>
      </c>
      <c r="G342" s="151">
        <v>0</v>
      </c>
      <c r="H342" s="151">
        <v>0</v>
      </c>
      <c r="I342" s="151">
        <v>0</v>
      </c>
      <c r="J342" s="151">
        <v>0</v>
      </c>
      <c r="K342" s="151">
        <v>0</v>
      </c>
      <c r="L342" s="151">
        <v>0</v>
      </c>
      <c r="M342" s="154">
        <v>0</v>
      </c>
      <c r="N342" s="153">
        <v>0</v>
      </c>
      <c r="O342" s="172">
        <v>0.9</v>
      </c>
      <c r="P342" s="154">
        <v>0</v>
      </c>
      <c r="Q342" s="154">
        <v>0</v>
      </c>
      <c r="R342" s="154">
        <v>0</v>
      </c>
      <c r="S342" s="173">
        <v>0</v>
      </c>
      <c r="T342" s="153">
        <v>0</v>
      </c>
      <c r="U342" s="153">
        <v>0</v>
      </c>
      <c r="V342" s="154">
        <v>0</v>
      </c>
      <c r="W342" s="154">
        <v>0</v>
      </c>
      <c r="X342" s="155">
        <v>0</v>
      </c>
      <c r="Y342" s="155">
        <v>0</v>
      </c>
      <c r="Z342" s="173">
        <v>0</v>
      </c>
      <c r="AA342" s="151">
        <v>0</v>
      </c>
      <c r="AB342" s="151">
        <v>0</v>
      </c>
      <c r="AC342" s="151">
        <v>0</v>
      </c>
      <c r="AD342" s="151">
        <v>0</v>
      </c>
      <c r="AE342" s="155">
        <v>0</v>
      </c>
      <c r="AF342" s="155">
        <v>0</v>
      </c>
      <c r="AG342" s="173">
        <v>0</v>
      </c>
    </row>
    <row r="343" spans="1:33">
      <c r="A343" s="175" t="s">
        <v>260</v>
      </c>
      <c r="B343" s="195" t="s">
        <v>1802</v>
      </c>
      <c r="C343" s="195" t="s">
        <v>333</v>
      </c>
      <c r="D343" s="150">
        <v>1</v>
      </c>
      <c r="E343" s="150">
        <v>1</v>
      </c>
      <c r="F343" s="150">
        <v>1</v>
      </c>
      <c r="G343" s="151">
        <v>2</v>
      </c>
      <c r="H343" s="151">
        <v>2</v>
      </c>
      <c r="I343" s="151">
        <v>2</v>
      </c>
      <c r="J343" s="151">
        <v>1</v>
      </c>
      <c r="K343" s="151">
        <v>1</v>
      </c>
      <c r="L343" s="151">
        <v>1</v>
      </c>
      <c r="M343" s="154">
        <v>0.642857142857143</v>
      </c>
      <c r="N343" s="153">
        <v>18</v>
      </c>
      <c r="O343" s="172">
        <v>0.9</v>
      </c>
      <c r="P343" s="154">
        <v>1</v>
      </c>
      <c r="Q343" s="154">
        <v>1</v>
      </c>
      <c r="R343" s="154">
        <v>1</v>
      </c>
      <c r="S343" s="173">
        <v>0</v>
      </c>
      <c r="T343" s="153">
        <v>28</v>
      </c>
      <c r="U343" s="153">
        <v>22</v>
      </c>
      <c r="V343" s="154">
        <v>0.785714285714286</v>
      </c>
      <c r="W343" s="154">
        <v>1</v>
      </c>
      <c r="X343" s="155">
        <v>1</v>
      </c>
      <c r="Y343" s="155">
        <v>1</v>
      </c>
      <c r="Z343" s="173">
        <v>0</v>
      </c>
      <c r="AA343" s="151">
        <v>7</v>
      </c>
      <c r="AB343" s="151">
        <v>7</v>
      </c>
      <c r="AC343" s="151">
        <v>4</v>
      </c>
      <c r="AD343" s="151">
        <v>3</v>
      </c>
      <c r="AE343" s="155">
        <v>1</v>
      </c>
      <c r="AF343" s="155">
        <v>0.75</v>
      </c>
      <c r="AG343" s="173">
        <v>0.25</v>
      </c>
    </row>
    <row r="344" spans="1:33">
      <c r="A344" s="175" t="s">
        <v>260</v>
      </c>
      <c r="B344" s="195" t="s">
        <v>1802</v>
      </c>
      <c r="C344" s="195" t="s">
        <v>334</v>
      </c>
      <c r="D344" s="150">
        <v>4388</v>
      </c>
      <c r="E344" s="150">
        <v>4298</v>
      </c>
      <c r="F344" s="150">
        <v>4016</v>
      </c>
      <c r="G344" s="151">
        <v>4448</v>
      </c>
      <c r="H344" s="151">
        <v>4332</v>
      </c>
      <c r="I344" s="151">
        <v>4195</v>
      </c>
      <c r="J344" s="151">
        <v>4564</v>
      </c>
      <c r="K344" s="151">
        <v>4476</v>
      </c>
      <c r="L344" s="151">
        <v>4313</v>
      </c>
      <c r="M344" s="154">
        <v>0.974184372710425</v>
      </c>
      <c r="N344" s="153">
        <v>113020</v>
      </c>
      <c r="O344" s="172">
        <v>0.9</v>
      </c>
      <c r="P344" s="154">
        <v>0.979489516864175</v>
      </c>
      <c r="Q344" s="154">
        <v>0.973920863309353</v>
      </c>
      <c r="R344" s="154">
        <v>0.980718667835232</v>
      </c>
      <c r="S344" s="173">
        <v>0.0055686535548225</v>
      </c>
      <c r="T344" s="153">
        <v>116015</v>
      </c>
      <c r="U344" s="153">
        <v>108625</v>
      </c>
      <c r="V344" s="154">
        <v>0.936301340343921</v>
      </c>
      <c r="W344" s="154">
        <v>0.915223336371923</v>
      </c>
      <c r="X344" s="155">
        <v>0.943120503597122</v>
      </c>
      <c r="Y344" s="155">
        <v>0.945004382120947</v>
      </c>
      <c r="Z344" s="173">
        <v>-0.0278971672251989</v>
      </c>
      <c r="AA344" s="151">
        <v>30810</v>
      </c>
      <c r="AB344" s="151">
        <v>28763</v>
      </c>
      <c r="AC344" s="151">
        <v>29504</v>
      </c>
      <c r="AD344" s="151">
        <v>27426</v>
      </c>
      <c r="AE344" s="155">
        <v>0.933560532294709</v>
      </c>
      <c r="AF344" s="155">
        <v>0.929568872017354</v>
      </c>
      <c r="AG344" s="173">
        <v>0.00399166027735587</v>
      </c>
    </row>
    <row r="345" spans="1:33">
      <c r="A345" s="175" t="s">
        <v>260</v>
      </c>
      <c r="B345" s="195" t="s">
        <v>1803</v>
      </c>
      <c r="C345" s="195" t="s">
        <v>335</v>
      </c>
      <c r="D345" s="150">
        <v>6119</v>
      </c>
      <c r="E345" s="150">
        <v>5845</v>
      </c>
      <c r="F345" s="150">
        <v>5537</v>
      </c>
      <c r="G345" s="151">
        <v>5426</v>
      </c>
      <c r="H345" s="151">
        <v>5256</v>
      </c>
      <c r="I345" s="151">
        <v>5032</v>
      </c>
      <c r="J345" s="151">
        <v>5936</v>
      </c>
      <c r="K345" s="151">
        <v>5795</v>
      </c>
      <c r="L345" s="151">
        <v>5555</v>
      </c>
      <c r="M345" s="154">
        <v>0.967013600436733</v>
      </c>
      <c r="N345" s="153">
        <v>162965</v>
      </c>
      <c r="O345" s="172">
        <v>0.9</v>
      </c>
      <c r="P345" s="154">
        <v>0.955221441411995</v>
      </c>
      <c r="Q345" s="154">
        <v>0.968669369701438</v>
      </c>
      <c r="R345" s="154">
        <v>0.976246630727763</v>
      </c>
      <c r="S345" s="173">
        <v>-0.0134479282894422</v>
      </c>
      <c r="T345" s="153">
        <v>168524</v>
      </c>
      <c r="U345" s="153">
        <v>157318</v>
      </c>
      <c r="V345" s="154">
        <v>0.93350502005649</v>
      </c>
      <c r="W345" s="154">
        <v>0.904886419349567</v>
      </c>
      <c r="X345" s="155">
        <v>0.927386656837449</v>
      </c>
      <c r="Y345" s="155">
        <v>0.935815363881402</v>
      </c>
      <c r="Z345" s="173">
        <v>-0.0225002374878824</v>
      </c>
      <c r="AA345" s="151">
        <v>40132</v>
      </c>
      <c r="AB345" s="151">
        <v>37322</v>
      </c>
      <c r="AC345" s="151">
        <v>42379</v>
      </c>
      <c r="AD345" s="151">
        <v>39456</v>
      </c>
      <c r="AE345" s="155">
        <v>0.929981062493771</v>
      </c>
      <c r="AF345" s="155">
        <v>0.931027159678142</v>
      </c>
      <c r="AG345" s="173">
        <v>-0.00104609718437187</v>
      </c>
    </row>
    <row r="346" spans="1:33">
      <c r="A346" s="175" t="s">
        <v>260</v>
      </c>
      <c r="B346" s="195" t="s">
        <v>1803</v>
      </c>
      <c r="C346" s="195" t="s">
        <v>336</v>
      </c>
      <c r="D346" s="150">
        <v>8302</v>
      </c>
      <c r="E346" s="150">
        <v>7952</v>
      </c>
      <c r="F346" s="150">
        <v>7778</v>
      </c>
      <c r="G346" s="151">
        <v>7939</v>
      </c>
      <c r="H346" s="151">
        <v>7774</v>
      </c>
      <c r="I346" s="151">
        <v>7584</v>
      </c>
      <c r="J346" s="151">
        <v>8309</v>
      </c>
      <c r="K346" s="151">
        <v>8107</v>
      </c>
      <c r="L346" s="151">
        <v>7875</v>
      </c>
      <c r="M346" s="154">
        <v>0.969073741350969</v>
      </c>
      <c r="N346" s="153">
        <v>228150</v>
      </c>
      <c r="O346" s="172">
        <v>0.9</v>
      </c>
      <c r="P346" s="154">
        <v>0.957841483979764</v>
      </c>
      <c r="Q346" s="154">
        <v>0.979216526010833</v>
      </c>
      <c r="R346" s="154">
        <v>0.975689011914791</v>
      </c>
      <c r="S346" s="173">
        <v>-0.0213750420310688</v>
      </c>
      <c r="T346" s="153">
        <v>235431</v>
      </c>
      <c r="U346" s="153">
        <v>224741</v>
      </c>
      <c r="V346" s="154">
        <v>0.954593914989955</v>
      </c>
      <c r="W346" s="154">
        <v>0.936882678872561</v>
      </c>
      <c r="X346" s="155">
        <v>0.955284040811185</v>
      </c>
      <c r="Y346" s="155">
        <v>0.94776748104465</v>
      </c>
      <c r="Z346" s="173">
        <v>-0.0184013619386245</v>
      </c>
      <c r="AA346" s="151">
        <v>56628</v>
      </c>
      <c r="AB346" s="151">
        <v>53881</v>
      </c>
      <c r="AC346" s="151">
        <v>59056</v>
      </c>
      <c r="AD346" s="151">
        <v>56646</v>
      </c>
      <c r="AE346" s="155">
        <v>0.951490428763156</v>
      </c>
      <c r="AF346" s="155">
        <v>0.959191276076944</v>
      </c>
      <c r="AG346" s="173">
        <v>-0.00770084731378784</v>
      </c>
    </row>
    <row r="347" spans="1:33">
      <c r="A347" s="175" t="s">
        <v>260</v>
      </c>
      <c r="B347" s="195" t="s">
        <v>1803</v>
      </c>
      <c r="C347" s="195" t="s">
        <v>337</v>
      </c>
      <c r="D347" s="150">
        <v>4399</v>
      </c>
      <c r="E347" s="150">
        <v>4321</v>
      </c>
      <c r="F347" s="150">
        <v>4204</v>
      </c>
      <c r="G347" s="151">
        <v>4170</v>
      </c>
      <c r="H347" s="151">
        <v>4092</v>
      </c>
      <c r="I347" s="151">
        <v>3999</v>
      </c>
      <c r="J347" s="151">
        <v>4297</v>
      </c>
      <c r="K347" s="151">
        <v>4247</v>
      </c>
      <c r="L347" s="151">
        <v>4132</v>
      </c>
      <c r="M347" s="154">
        <v>0.975803337414038</v>
      </c>
      <c r="N347" s="153">
        <v>118766</v>
      </c>
      <c r="O347" s="172">
        <v>0.9</v>
      </c>
      <c r="P347" s="154">
        <v>0.982268697431234</v>
      </c>
      <c r="Q347" s="154">
        <v>0.981294964028777</v>
      </c>
      <c r="R347" s="154">
        <v>0.988363974866186</v>
      </c>
      <c r="S347" s="173">
        <v>0.000973733402457322</v>
      </c>
      <c r="T347" s="153">
        <v>121711</v>
      </c>
      <c r="U347" s="153">
        <v>116581</v>
      </c>
      <c r="V347" s="154">
        <v>0.95785097485026</v>
      </c>
      <c r="W347" s="154">
        <v>0.955671743578086</v>
      </c>
      <c r="X347" s="155">
        <v>0.958992805755396</v>
      </c>
      <c r="Y347" s="155">
        <v>0.961601117058413</v>
      </c>
      <c r="Z347" s="173">
        <v>-0.00332106217730976</v>
      </c>
      <c r="AA347" s="151">
        <v>29682</v>
      </c>
      <c r="AB347" s="151">
        <v>28410</v>
      </c>
      <c r="AC347" s="151">
        <v>30687</v>
      </c>
      <c r="AD347" s="151">
        <v>29477</v>
      </c>
      <c r="AE347" s="155">
        <v>0.957145744895897</v>
      </c>
      <c r="AF347" s="155">
        <v>0.960569622315639</v>
      </c>
      <c r="AG347" s="173">
        <v>-0.00342387741974204</v>
      </c>
    </row>
    <row r="348" spans="1:33">
      <c r="A348" s="175" t="s">
        <v>260</v>
      </c>
      <c r="B348" s="195" t="s">
        <v>1803</v>
      </c>
      <c r="C348" s="195" t="s">
        <v>338</v>
      </c>
      <c r="D348" s="150">
        <v>4956</v>
      </c>
      <c r="E348" s="150">
        <v>4867</v>
      </c>
      <c r="F348" s="150">
        <v>4815</v>
      </c>
      <c r="G348" s="151">
        <v>3396</v>
      </c>
      <c r="H348" s="151">
        <v>3370</v>
      </c>
      <c r="I348" s="151">
        <v>3340</v>
      </c>
      <c r="J348" s="151">
        <v>3517</v>
      </c>
      <c r="K348" s="151">
        <v>3486</v>
      </c>
      <c r="L348" s="151">
        <v>3447</v>
      </c>
      <c r="M348" s="154">
        <v>0.98846157340529</v>
      </c>
      <c r="N348" s="153">
        <v>108797</v>
      </c>
      <c r="O348" s="172">
        <v>0.9</v>
      </c>
      <c r="P348" s="154">
        <v>0.982041969330105</v>
      </c>
      <c r="Q348" s="154">
        <v>0.992343934040047</v>
      </c>
      <c r="R348" s="154">
        <v>0.991185669604777</v>
      </c>
      <c r="S348" s="173">
        <v>-0.0103019647099422</v>
      </c>
      <c r="T348" s="153">
        <v>110067</v>
      </c>
      <c r="U348" s="153">
        <v>108005</v>
      </c>
      <c r="V348" s="154">
        <v>0.98126595619032</v>
      </c>
      <c r="W348" s="154">
        <v>0.971549636803874</v>
      </c>
      <c r="X348" s="155">
        <v>0.983510011778563</v>
      </c>
      <c r="Y348" s="155">
        <v>0.980096673301109</v>
      </c>
      <c r="Z348" s="173">
        <v>-0.0119603749746889</v>
      </c>
      <c r="AA348" s="151">
        <v>26945</v>
      </c>
      <c r="AB348" s="151">
        <v>26407</v>
      </c>
      <c r="AC348" s="151">
        <v>27629</v>
      </c>
      <c r="AD348" s="151">
        <v>27138</v>
      </c>
      <c r="AE348" s="155">
        <v>0.980033401373168</v>
      </c>
      <c r="AF348" s="155">
        <v>0.982228817546781</v>
      </c>
      <c r="AG348" s="173">
        <v>-0.00219541617361307</v>
      </c>
    </row>
    <row r="349" spans="1:33">
      <c r="A349" s="175" t="s">
        <v>260</v>
      </c>
      <c r="B349" s="195" t="s">
        <v>1803</v>
      </c>
      <c r="C349" s="195" t="s">
        <v>339</v>
      </c>
      <c r="D349" s="150">
        <v>0</v>
      </c>
      <c r="E349" s="150">
        <v>0</v>
      </c>
      <c r="F349" s="150">
        <v>0</v>
      </c>
      <c r="G349" s="151">
        <v>0</v>
      </c>
      <c r="H349" s="151">
        <v>0</v>
      </c>
      <c r="I349" s="151">
        <v>0</v>
      </c>
      <c r="J349" s="151">
        <v>0</v>
      </c>
      <c r="K349" s="151">
        <v>0</v>
      </c>
      <c r="L349" s="151">
        <v>0</v>
      </c>
      <c r="M349" s="154">
        <v>0</v>
      </c>
      <c r="N349" s="153">
        <v>0</v>
      </c>
      <c r="O349" s="172">
        <v>0.9</v>
      </c>
      <c r="P349" s="154">
        <v>0</v>
      </c>
      <c r="Q349" s="154">
        <v>0</v>
      </c>
      <c r="R349" s="154">
        <v>0</v>
      </c>
      <c r="S349" s="173">
        <v>0</v>
      </c>
      <c r="T349" s="153">
        <v>0</v>
      </c>
      <c r="U349" s="153">
        <v>0</v>
      </c>
      <c r="V349" s="154">
        <v>0</v>
      </c>
      <c r="W349" s="154">
        <v>0</v>
      </c>
      <c r="X349" s="155">
        <v>0</v>
      </c>
      <c r="Y349" s="155">
        <v>0</v>
      </c>
      <c r="Z349" s="173">
        <v>0</v>
      </c>
      <c r="AA349" s="151">
        <v>0</v>
      </c>
      <c r="AB349" s="151">
        <v>0</v>
      </c>
      <c r="AC349" s="151">
        <v>0</v>
      </c>
      <c r="AD349" s="151">
        <v>0</v>
      </c>
      <c r="AE349" s="155">
        <v>0</v>
      </c>
      <c r="AF349" s="155">
        <v>0</v>
      </c>
      <c r="AG349" s="173">
        <v>0</v>
      </c>
    </row>
    <row r="350" spans="1:33">
      <c r="A350" s="175" t="s">
        <v>260</v>
      </c>
      <c r="B350" s="195" t="s">
        <v>1803</v>
      </c>
      <c r="C350" s="195" t="s">
        <v>340</v>
      </c>
      <c r="D350" s="150">
        <v>3</v>
      </c>
      <c r="E350" s="150">
        <v>0</v>
      </c>
      <c r="F350" s="150">
        <v>2</v>
      </c>
      <c r="G350" s="151">
        <v>0</v>
      </c>
      <c r="H350" s="151">
        <v>0</v>
      </c>
      <c r="I350" s="151">
        <v>0</v>
      </c>
      <c r="J350" s="151">
        <v>0</v>
      </c>
      <c r="K350" s="151">
        <v>0</v>
      </c>
      <c r="L350" s="151">
        <v>0</v>
      </c>
      <c r="M350" s="154">
        <v>0.105263157894737</v>
      </c>
      <c r="N350" s="153">
        <v>6</v>
      </c>
      <c r="O350" s="172">
        <v>0.9</v>
      </c>
      <c r="P350" s="154">
        <v>0</v>
      </c>
      <c r="Q350" s="154">
        <v>0</v>
      </c>
      <c r="R350" s="154">
        <v>0</v>
      </c>
      <c r="S350" s="173">
        <v>0</v>
      </c>
      <c r="T350" s="153">
        <v>57</v>
      </c>
      <c r="U350" s="153">
        <v>48</v>
      </c>
      <c r="V350" s="154">
        <v>0.842105263157895</v>
      </c>
      <c r="W350" s="154">
        <v>0.666666666666667</v>
      </c>
      <c r="X350" s="155">
        <v>0</v>
      </c>
      <c r="Y350" s="155">
        <v>0</v>
      </c>
      <c r="Z350" s="173">
        <v>0.666666666666667</v>
      </c>
      <c r="AA350" s="151">
        <v>31</v>
      </c>
      <c r="AB350" s="151">
        <v>26</v>
      </c>
      <c r="AC350" s="151">
        <v>13</v>
      </c>
      <c r="AD350" s="151">
        <v>10</v>
      </c>
      <c r="AE350" s="155">
        <v>0.838709677419355</v>
      </c>
      <c r="AF350" s="155">
        <v>0.769230769230769</v>
      </c>
      <c r="AG350" s="173">
        <v>0.0694789081885856</v>
      </c>
    </row>
    <row r="351" spans="1:33">
      <c r="A351" s="175" t="s">
        <v>260</v>
      </c>
      <c r="B351" s="195" t="s">
        <v>1803</v>
      </c>
      <c r="C351" s="195" t="s">
        <v>341</v>
      </c>
      <c r="D351" s="150">
        <v>0</v>
      </c>
      <c r="E351" s="150">
        <v>0</v>
      </c>
      <c r="F351" s="150">
        <v>0</v>
      </c>
      <c r="G351" s="151">
        <v>0</v>
      </c>
      <c r="H351" s="151">
        <v>0</v>
      </c>
      <c r="I351" s="151">
        <v>0</v>
      </c>
      <c r="J351" s="151">
        <v>0</v>
      </c>
      <c r="K351" s="151">
        <v>0</v>
      </c>
      <c r="L351" s="151">
        <v>0</v>
      </c>
      <c r="M351" s="154">
        <v>0.25</v>
      </c>
      <c r="N351" s="153">
        <v>1</v>
      </c>
      <c r="O351" s="172">
        <v>0.9</v>
      </c>
      <c r="P351" s="154">
        <v>0</v>
      </c>
      <c r="Q351" s="154">
        <v>0</v>
      </c>
      <c r="R351" s="154">
        <v>0</v>
      </c>
      <c r="S351" s="173">
        <v>0</v>
      </c>
      <c r="T351" s="153">
        <v>4</v>
      </c>
      <c r="U351" s="153">
        <v>1</v>
      </c>
      <c r="V351" s="154">
        <v>0.25</v>
      </c>
      <c r="W351" s="154">
        <v>0</v>
      </c>
      <c r="X351" s="155">
        <v>0</v>
      </c>
      <c r="Y351" s="155">
        <v>0</v>
      </c>
      <c r="Z351" s="173">
        <v>0</v>
      </c>
      <c r="AA351" s="151">
        <v>3</v>
      </c>
      <c r="AB351" s="151">
        <v>0</v>
      </c>
      <c r="AC351" s="151">
        <v>0</v>
      </c>
      <c r="AD351" s="151">
        <v>0</v>
      </c>
      <c r="AE351" s="155">
        <v>0</v>
      </c>
      <c r="AF351" s="155">
        <v>0</v>
      </c>
      <c r="AG351" s="173">
        <v>0</v>
      </c>
    </row>
    <row r="352" spans="1:33">
      <c r="A352" s="175" t="s">
        <v>260</v>
      </c>
      <c r="B352" s="195" t="s">
        <v>1803</v>
      </c>
      <c r="C352" s="195" t="s">
        <v>342</v>
      </c>
      <c r="D352" s="150">
        <v>0</v>
      </c>
      <c r="E352" s="150">
        <v>0</v>
      </c>
      <c r="F352" s="150">
        <v>0</v>
      </c>
      <c r="G352" s="151">
        <v>0</v>
      </c>
      <c r="H352" s="151">
        <v>0</v>
      </c>
      <c r="I352" s="151">
        <v>0</v>
      </c>
      <c r="J352" s="151">
        <v>0</v>
      </c>
      <c r="K352" s="151">
        <v>0</v>
      </c>
      <c r="L352" s="151">
        <v>0</v>
      </c>
      <c r="M352" s="154">
        <v>0.0833333333333333</v>
      </c>
      <c r="N352" s="153">
        <v>1</v>
      </c>
      <c r="O352" s="172">
        <v>0.9</v>
      </c>
      <c r="P352" s="154">
        <v>0</v>
      </c>
      <c r="Q352" s="154">
        <v>0</v>
      </c>
      <c r="R352" s="154">
        <v>0</v>
      </c>
      <c r="S352" s="173">
        <v>0</v>
      </c>
      <c r="T352" s="153">
        <v>12</v>
      </c>
      <c r="U352" s="153">
        <v>6</v>
      </c>
      <c r="V352" s="154">
        <v>0.5</v>
      </c>
      <c r="W352" s="154">
        <v>0</v>
      </c>
      <c r="X352" s="155">
        <v>0</v>
      </c>
      <c r="Y352" s="155">
        <v>0</v>
      </c>
      <c r="Z352" s="173">
        <v>0</v>
      </c>
      <c r="AA352" s="151">
        <v>4</v>
      </c>
      <c r="AB352" s="151">
        <v>2</v>
      </c>
      <c r="AC352" s="151">
        <v>4</v>
      </c>
      <c r="AD352" s="151">
        <v>0</v>
      </c>
      <c r="AE352" s="155">
        <v>0.5</v>
      </c>
      <c r="AF352" s="155">
        <v>0</v>
      </c>
      <c r="AG352" s="173">
        <v>0.5</v>
      </c>
    </row>
    <row r="353" spans="1:33">
      <c r="A353" s="175" t="s">
        <v>260</v>
      </c>
      <c r="B353" s="195" t="s">
        <v>1803</v>
      </c>
      <c r="C353" s="195" t="s">
        <v>343</v>
      </c>
      <c r="D353" s="150">
        <v>0</v>
      </c>
      <c r="E353" s="150">
        <v>0</v>
      </c>
      <c r="F353" s="150">
        <v>0</v>
      </c>
      <c r="G353" s="151">
        <v>0</v>
      </c>
      <c r="H353" s="151">
        <v>0</v>
      </c>
      <c r="I353" s="151">
        <v>0</v>
      </c>
      <c r="J353" s="151">
        <v>0</v>
      </c>
      <c r="K353" s="151">
        <v>0</v>
      </c>
      <c r="L353" s="151">
        <v>0</v>
      </c>
      <c r="M353" s="154">
        <v>0.75</v>
      </c>
      <c r="N353" s="153">
        <v>6</v>
      </c>
      <c r="O353" s="172">
        <v>0.9</v>
      </c>
      <c r="P353" s="154">
        <v>0</v>
      </c>
      <c r="Q353" s="154">
        <v>0</v>
      </c>
      <c r="R353" s="154">
        <v>0</v>
      </c>
      <c r="S353" s="173">
        <v>0</v>
      </c>
      <c r="T353" s="153">
        <v>8</v>
      </c>
      <c r="U353" s="153">
        <v>7</v>
      </c>
      <c r="V353" s="154">
        <v>0.875</v>
      </c>
      <c r="W353" s="154">
        <v>0</v>
      </c>
      <c r="X353" s="155">
        <v>0</v>
      </c>
      <c r="Y353" s="155">
        <v>0</v>
      </c>
      <c r="Z353" s="173">
        <v>0</v>
      </c>
      <c r="AA353" s="151">
        <v>1</v>
      </c>
      <c r="AB353" s="151">
        <v>1</v>
      </c>
      <c r="AC353" s="151">
        <v>3</v>
      </c>
      <c r="AD353" s="151">
        <v>2</v>
      </c>
      <c r="AE353" s="155">
        <v>1</v>
      </c>
      <c r="AF353" s="155">
        <v>0.666666666666667</v>
      </c>
      <c r="AG353" s="173">
        <v>0.333333333333333</v>
      </c>
    </row>
    <row r="354" spans="1:33">
      <c r="A354" s="175" t="s">
        <v>260</v>
      </c>
      <c r="B354" s="195" t="s">
        <v>1803</v>
      </c>
      <c r="C354" s="195" t="s">
        <v>344</v>
      </c>
      <c r="D354" s="150">
        <v>0</v>
      </c>
      <c r="E354" s="150">
        <v>0</v>
      </c>
      <c r="F354" s="150">
        <v>0</v>
      </c>
      <c r="G354" s="151">
        <v>1</v>
      </c>
      <c r="H354" s="151">
        <v>1</v>
      </c>
      <c r="I354" s="151">
        <v>1</v>
      </c>
      <c r="J354" s="151">
        <v>1</v>
      </c>
      <c r="K354" s="151">
        <v>1</v>
      </c>
      <c r="L354" s="151">
        <v>1</v>
      </c>
      <c r="M354" s="154">
        <v>0.695652173913043</v>
      </c>
      <c r="N354" s="153">
        <v>16</v>
      </c>
      <c r="O354" s="172">
        <v>0.9</v>
      </c>
      <c r="P354" s="154">
        <v>0</v>
      </c>
      <c r="Q354" s="154">
        <v>1</v>
      </c>
      <c r="R354" s="154">
        <v>1</v>
      </c>
      <c r="S354" s="173">
        <v>-1</v>
      </c>
      <c r="T354" s="153">
        <v>23</v>
      </c>
      <c r="U354" s="153">
        <v>22</v>
      </c>
      <c r="V354" s="154">
        <v>0.956521739130435</v>
      </c>
      <c r="W354" s="154">
        <v>0</v>
      </c>
      <c r="X354" s="155">
        <v>1</v>
      </c>
      <c r="Y354" s="155">
        <v>1</v>
      </c>
      <c r="Z354" s="173">
        <v>-1</v>
      </c>
      <c r="AA354" s="151">
        <v>3</v>
      </c>
      <c r="AB354" s="151">
        <v>3</v>
      </c>
      <c r="AC354" s="151">
        <v>5</v>
      </c>
      <c r="AD354" s="151">
        <v>4</v>
      </c>
      <c r="AE354" s="155">
        <v>1</v>
      </c>
      <c r="AF354" s="155">
        <v>0.8</v>
      </c>
      <c r="AG354" s="173">
        <v>0.2</v>
      </c>
    </row>
    <row r="355" spans="1:33">
      <c r="A355" s="175" t="s">
        <v>260</v>
      </c>
      <c r="B355" s="195" t="s">
        <v>1803</v>
      </c>
      <c r="C355" s="195" t="s">
        <v>345</v>
      </c>
      <c r="D355" s="150">
        <v>5631</v>
      </c>
      <c r="E355" s="150">
        <v>5482</v>
      </c>
      <c r="F355" s="150">
        <v>5326</v>
      </c>
      <c r="G355" s="151">
        <v>5478</v>
      </c>
      <c r="H355" s="151">
        <v>5304</v>
      </c>
      <c r="I355" s="151">
        <v>5196</v>
      </c>
      <c r="J355" s="151">
        <v>5631</v>
      </c>
      <c r="K355" s="151">
        <v>5492</v>
      </c>
      <c r="L355" s="151">
        <v>5417</v>
      </c>
      <c r="M355" s="154">
        <v>0.973558427783708</v>
      </c>
      <c r="N355" s="153">
        <v>143190</v>
      </c>
      <c r="O355" s="172">
        <v>0.9</v>
      </c>
      <c r="P355" s="154">
        <v>0.97353933581957</v>
      </c>
      <c r="Q355" s="154">
        <v>0.968236582694414</v>
      </c>
      <c r="R355" s="154">
        <v>0.975315219321612</v>
      </c>
      <c r="S355" s="173">
        <v>0.00530275312515616</v>
      </c>
      <c r="T355" s="153">
        <v>147079</v>
      </c>
      <c r="U355" s="153">
        <v>140966</v>
      </c>
      <c r="V355" s="154">
        <v>0.95843730240211</v>
      </c>
      <c r="W355" s="154">
        <v>0.945835553187711</v>
      </c>
      <c r="X355" s="155">
        <v>0.948521358159912</v>
      </c>
      <c r="Y355" s="155">
        <v>0.961996093056296</v>
      </c>
      <c r="Z355" s="173">
        <v>-0.0026858049722015</v>
      </c>
      <c r="AA355" s="151">
        <v>38508</v>
      </c>
      <c r="AB355" s="151">
        <v>36830</v>
      </c>
      <c r="AC355" s="151">
        <v>38019</v>
      </c>
      <c r="AD355" s="151">
        <v>36560</v>
      </c>
      <c r="AE355" s="155">
        <v>0.956424639036044</v>
      </c>
      <c r="AF355" s="155">
        <v>0.961624450932429</v>
      </c>
      <c r="AG355" s="173">
        <v>-0.00519981189638408</v>
      </c>
    </row>
    <row r="356" spans="1:33">
      <c r="A356" s="175" t="s">
        <v>260</v>
      </c>
      <c r="B356" s="195" t="s">
        <v>1803</v>
      </c>
      <c r="C356" s="195" t="s">
        <v>346</v>
      </c>
      <c r="D356" s="150">
        <v>0</v>
      </c>
      <c r="E356" s="150">
        <v>0</v>
      </c>
      <c r="F356" s="150">
        <v>0</v>
      </c>
      <c r="G356" s="151">
        <v>0</v>
      </c>
      <c r="H356" s="151">
        <v>0</v>
      </c>
      <c r="I356" s="151">
        <v>0</v>
      </c>
      <c r="J356" s="151">
        <v>0</v>
      </c>
      <c r="K356" s="151">
        <v>0</v>
      </c>
      <c r="L356" s="151">
        <v>0</v>
      </c>
      <c r="M356" s="154">
        <v>0</v>
      </c>
      <c r="N356" s="153">
        <v>0</v>
      </c>
      <c r="O356" s="172">
        <v>0.9</v>
      </c>
      <c r="P356" s="154">
        <v>0</v>
      </c>
      <c r="Q356" s="154">
        <v>0</v>
      </c>
      <c r="R356" s="154">
        <v>0</v>
      </c>
      <c r="S356" s="173">
        <v>0</v>
      </c>
      <c r="T356" s="153">
        <v>12</v>
      </c>
      <c r="U356" s="153">
        <v>7</v>
      </c>
      <c r="V356" s="154">
        <v>0.583333333333333</v>
      </c>
      <c r="W356" s="154">
        <v>0</v>
      </c>
      <c r="X356" s="155">
        <v>0</v>
      </c>
      <c r="Y356" s="155">
        <v>0</v>
      </c>
      <c r="Z356" s="173">
        <v>0</v>
      </c>
      <c r="AA356" s="151">
        <v>3</v>
      </c>
      <c r="AB356" s="151">
        <v>2</v>
      </c>
      <c r="AC356" s="151">
        <v>6</v>
      </c>
      <c r="AD356" s="151">
        <v>2</v>
      </c>
      <c r="AE356" s="155">
        <v>0.666666666666667</v>
      </c>
      <c r="AF356" s="155">
        <v>0.333333333333333</v>
      </c>
      <c r="AG356" s="173">
        <v>0.333333333333333</v>
      </c>
    </row>
    <row r="357" spans="1:33">
      <c r="A357" s="175" t="s">
        <v>260</v>
      </c>
      <c r="B357" s="195" t="s">
        <v>1803</v>
      </c>
      <c r="C357" s="195" t="s">
        <v>347</v>
      </c>
      <c r="D357" s="150">
        <v>2258</v>
      </c>
      <c r="E357" s="150">
        <v>2159</v>
      </c>
      <c r="F357" s="150">
        <v>1978</v>
      </c>
      <c r="G357" s="151">
        <v>2146</v>
      </c>
      <c r="H357" s="151">
        <v>2071</v>
      </c>
      <c r="I357" s="151">
        <v>2023</v>
      </c>
      <c r="J357" s="151">
        <v>2267</v>
      </c>
      <c r="K357" s="151">
        <v>2201</v>
      </c>
      <c r="L357" s="151">
        <v>2118</v>
      </c>
      <c r="M357" s="154">
        <v>0.955806763651537</v>
      </c>
      <c r="N357" s="153">
        <v>50393</v>
      </c>
      <c r="O357" s="172">
        <v>0.9</v>
      </c>
      <c r="P357" s="154">
        <v>0.956155890168291</v>
      </c>
      <c r="Q357" s="154">
        <v>0.965051258154706</v>
      </c>
      <c r="R357" s="154">
        <v>0.970886634318483</v>
      </c>
      <c r="S357" s="173">
        <v>-0.00889536798641588</v>
      </c>
      <c r="T357" s="153">
        <v>52723</v>
      </c>
      <c r="U357" s="153">
        <v>48153</v>
      </c>
      <c r="V357" s="154">
        <v>0.913320562183487</v>
      </c>
      <c r="W357" s="154">
        <v>0.87599645704163</v>
      </c>
      <c r="X357" s="155">
        <v>0.942684063373719</v>
      </c>
      <c r="Y357" s="155">
        <v>0.934274371415968</v>
      </c>
      <c r="Z357" s="173">
        <v>-0.0666876063320888</v>
      </c>
      <c r="AA357" s="151">
        <v>15042</v>
      </c>
      <c r="AB357" s="151">
        <v>13977</v>
      </c>
      <c r="AC357" s="151">
        <v>14013</v>
      </c>
      <c r="AD357" s="151">
        <v>12875</v>
      </c>
      <c r="AE357" s="155">
        <v>0.92919824491424</v>
      </c>
      <c r="AF357" s="155">
        <v>0.918789695282952</v>
      </c>
      <c r="AG357" s="173">
        <v>0.0104085496312886</v>
      </c>
    </row>
    <row r="358" spans="1:33">
      <c r="A358" s="175" t="s">
        <v>260</v>
      </c>
      <c r="B358" s="195" t="s">
        <v>1803</v>
      </c>
      <c r="C358" s="195" t="s">
        <v>348</v>
      </c>
      <c r="D358" s="150">
        <v>1407</v>
      </c>
      <c r="E358" s="150">
        <v>1355</v>
      </c>
      <c r="F358" s="150">
        <v>1263</v>
      </c>
      <c r="G358" s="151">
        <v>1351</v>
      </c>
      <c r="H358" s="151">
        <v>1320</v>
      </c>
      <c r="I358" s="151">
        <v>1255</v>
      </c>
      <c r="J358" s="151">
        <v>1352</v>
      </c>
      <c r="K358" s="151">
        <v>1338</v>
      </c>
      <c r="L358" s="151">
        <v>1246</v>
      </c>
      <c r="M358" s="154">
        <v>0.982136785667582</v>
      </c>
      <c r="N358" s="153">
        <v>37552</v>
      </c>
      <c r="O358" s="172">
        <v>0.9</v>
      </c>
      <c r="P358" s="154">
        <v>0.963041933191187</v>
      </c>
      <c r="Q358" s="154">
        <v>0.977054034048853</v>
      </c>
      <c r="R358" s="154">
        <v>0.989644970414201</v>
      </c>
      <c r="S358" s="173">
        <v>-0.0140121008576658</v>
      </c>
      <c r="T358" s="153">
        <v>38235</v>
      </c>
      <c r="U358" s="153">
        <v>35532</v>
      </c>
      <c r="V358" s="154">
        <v>0.929305610043154</v>
      </c>
      <c r="W358" s="154">
        <v>0.897654584221748</v>
      </c>
      <c r="X358" s="155">
        <v>0.928941524796447</v>
      </c>
      <c r="Y358" s="155">
        <v>0.921597633136095</v>
      </c>
      <c r="Z358" s="173">
        <v>-0.0312869405746987</v>
      </c>
      <c r="AA358" s="151">
        <v>9852</v>
      </c>
      <c r="AB358" s="151">
        <v>9099</v>
      </c>
      <c r="AC358" s="151">
        <v>9444</v>
      </c>
      <c r="AD358" s="151">
        <v>8744</v>
      </c>
      <c r="AE358" s="155">
        <v>0.923568818514007</v>
      </c>
      <c r="AF358" s="155">
        <v>0.925878864887759</v>
      </c>
      <c r="AG358" s="173">
        <v>-0.00231004637375209</v>
      </c>
    </row>
    <row r="359" spans="1:33">
      <c r="A359" s="175" t="s">
        <v>260</v>
      </c>
      <c r="B359" s="195" t="s">
        <v>1803</v>
      </c>
      <c r="C359" s="195" t="s">
        <v>349</v>
      </c>
      <c r="D359" s="150">
        <v>0</v>
      </c>
      <c r="E359" s="150">
        <v>0</v>
      </c>
      <c r="F359" s="150">
        <v>0</v>
      </c>
      <c r="G359" s="151">
        <v>0</v>
      </c>
      <c r="H359" s="151">
        <v>0</v>
      </c>
      <c r="I359" s="151">
        <v>0</v>
      </c>
      <c r="J359" s="151">
        <v>1</v>
      </c>
      <c r="K359" s="151">
        <v>0</v>
      </c>
      <c r="L359" s="151">
        <v>0</v>
      </c>
      <c r="M359" s="154">
        <v>0.666666666666667</v>
      </c>
      <c r="N359" s="153">
        <v>2</v>
      </c>
      <c r="O359" s="172">
        <v>0.9</v>
      </c>
      <c r="P359" s="154">
        <v>0</v>
      </c>
      <c r="Q359" s="154">
        <v>0</v>
      </c>
      <c r="R359" s="154">
        <v>0</v>
      </c>
      <c r="S359" s="173">
        <v>0</v>
      </c>
      <c r="T359" s="153">
        <v>3</v>
      </c>
      <c r="U359" s="153">
        <v>2</v>
      </c>
      <c r="V359" s="154">
        <v>0.666666666666667</v>
      </c>
      <c r="W359" s="154">
        <v>0</v>
      </c>
      <c r="X359" s="155">
        <v>0</v>
      </c>
      <c r="Y359" s="155">
        <v>0</v>
      </c>
      <c r="Z359" s="173">
        <v>0</v>
      </c>
      <c r="AA359" s="151">
        <v>1</v>
      </c>
      <c r="AB359" s="151">
        <v>0</v>
      </c>
      <c r="AC359" s="151">
        <v>1</v>
      </c>
      <c r="AD359" s="151">
        <v>1</v>
      </c>
      <c r="AE359" s="155">
        <v>0</v>
      </c>
      <c r="AF359" s="155">
        <v>1</v>
      </c>
      <c r="AG359" s="173">
        <v>-1</v>
      </c>
    </row>
    <row r="360" spans="1:33">
      <c r="A360" s="175" t="s">
        <v>350</v>
      </c>
      <c r="B360" s="195" t="s">
        <v>1804</v>
      </c>
      <c r="C360" s="195" t="s">
        <v>352</v>
      </c>
      <c r="D360" s="150">
        <v>4922</v>
      </c>
      <c r="E360" s="150">
        <v>4650</v>
      </c>
      <c r="F360" s="150">
        <v>4402</v>
      </c>
      <c r="G360" s="151">
        <v>4424</v>
      </c>
      <c r="H360" s="151">
        <v>4152</v>
      </c>
      <c r="I360" s="151">
        <v>4000</v>
      </c>
      <c r="J360" s="151">
        <v>5099</v>
      </c>
      <c r="K360" s="151">
        <v>4949</v>
      </c>
      <c r="L360" s="151">
        <v>4698</v>
      </c>
      <c r="M360" s="154">
        <v>0.962635808900134</v>
      </c>
      <c r="N360" s="153">
        <v>129359</v>
      </c>
      <c r="O360" s="172">
        <v>0.9</v>
      </c>
      <c r="P360" s="154">
        <v>0.944737911418123</v>
      </c>
      <c r="Q360" s="154">
        <v>0.938517179023508</v>
      </c>
      <c r="R360" s="154">
        <v>0.970582467150422</v>
      </c>
      <c r="S360" s="173">
        <v>0.00622073239461451</v>
      </c>
      <c r="T360" s="153">
        <v>134380</v>
      </c>
      <c r="U360" s="153">
        <v>123976</v>
      </c>
      <c r="V360" s="154">
        <v>0.922577764548296</v>
      </c>
      <c r="W360" s="154">
        <v>0.894351889475823</v>
      </c>
      <c r="X360" s="155">
        <v>0.904159132007233</v>
      </c>
      <c r="Y360" s="155">
        <v>0.921357128848794</v>
      </c>
      <c r="Z360" s="173">
        <v>-0.00980724253141052</v>
      </c>
      <c r="AA360" s="151">
        <v>33371</v>
      </c>
      <c r="AB360" s="151">
        <v>30652</v>
      </c>
      <c r="AC360" s="151">
        <v>31228</v>
      </c>
      <c r="AD360" s="151">
        <v>28944</v>
      </c>
      <c r="AE360" s="155">
        <v>0.918522070060831</v>
      </c>
      <c r="AF360" s="155">
        <v>0.926860509798898</v>
      </c>
      <c r="AG360" s="173">
        <v>-0.00833843973806714</v>
      </c>
    </row>
    <row r="361" spans="1:33">
      <c r="A361" s="175" t="s">
        <v>350</v>
      </c>
      <c r="B361" s="195" t="s">
        <v>1804</v>
      </c>
      <c r="C361" s="195" t="s">
        <v>353</v>
      </c>
      <c r="D361" s="150">
        <v>0</v>
      </c>
      <c r="E361" s="150">
        <v>0</v>
      </c>
      <c r="F361" s="150">
        <v>0</v>
      </c>
      <c r="G361" s="151">
        <v>0</v>
      </c>
      <c r="H361" s="151">
        <v>0</v>
      </c>
      <c r="I361" s="151">
        <v>0</v>
      </c>
      <c r="J361" s="151">
        <v>0</v>
      </c>
      <c r="K361" s="151">
        <v>0</v>
      </c>
      <c r="L361" s="151">
        <v>0</v>
      </c>
      <c r="M361" s="154">
        <v>0</v>
      </c>
      <c r="N361" s="153">
        <v>0</v>
      </c>
      <c r="O361" s="172">
        <v>0.9</v>
      </c>
      <c r="P361" s="154">
        <v>0</v>
      </c>
      <c r="Q361" s="154">
        <v>0</v>
      </c>
      <c r="R361" s="154">
        <v>0</v>
      </c>
      <c r="S361" s="173">
        <v>0</v>
      </c>
      <c r="T361" s="153">
        <v>4</v>
      </c>
      <c r="U361" s="153">
        <v>4</v>
      </c>
      <c r="V361" s="154">
        <v>1</v>
      </c>
      <c r="W361" s="154">
        <v>0</v>
      </c>
      <c r="X361" s="155">
        <v>0</v>
      </c>
      <c r="Y361" s="155">
        <v>0</v>
      </c>
      <c r="Z361" s="173">
        <v>0</v>
      </c>
      <c r="AA361" s="151">
        <v>0</v>
      </c>
      <c r="AB361" s="151">
        <v>0</v>
      </c>
      <c r="AC361" s="151">
        <v>3</v>
      </c>
      <c r="AD361" s="151">
        <v>3</v>
      </c>
      <c r="AE361" s="155">
        <v>0</v>
      </c>
      <c r="AF361" s="155">
        <v>1</v>
      </c>
      <c r="AG361" s="173">
        <v>-1</v>
      </c>
    </row>
    <row r="362" spans="1:33">
      <c r="A362" s="175" t="s">
        <v>350</v>
      </c>
      <c r="B362" s="195" t="s">
        <v>1804</v>
      </c>
      <c r="C362" s="195" t="s">
        <v>354</v>
      </c>
      <c r="D362" s="150">
        <v>5637</v>
      </c>
      <c r="E362" s="150">
        <v>5187</v>
      </c>
      <c r="F362" s="150">
        <v>4813</v>
      </c>
      <c r="G362" s="151">
        <v>5199</v>
      </c>
      <c r="H362" s="151">
        <v>4827</v>
      </c>
      <c r="I362" s="151">
        <v>4478</v>
      </c>
      <c r="J362" s="151">
        <v>6614</v>
      </c>
      <c r="K362" s="151">
        <v>6232</v>
      </c>
      <c r="L362" s="151">
        <v>5887</v>
      </c>
      <c r="M362" s="154">
        <v>0.932331908083915</v>
      </c>
      <c r="N362" s="153">
        <v>149147</v>
      </c>
      <c r="O362" s="172">
        <v>0.9</v>
      </c>
      <c r="P362" s="154">
        <v>0.920170303352847</v>
      </c>
      <c r="Q362" s="154">
        <v>0.928447778418927</v>
      </c>
      <c r="R362" s="154">
        <v>0.942243725430904</v>
      </c>
      <c r="S362" s="173">
        <v>-0.00827747506607945</v>
      </c>
      <c r="T362" s="153">
        <v>159972</v>
      </c>
      <c r="U362" s="153">
        <v>140349</v>
      </c>
      <c r="V362" s="154">
        <v>0.877334783587128</v>
      </c>
      <c r="W362" s="154">
        <v>0.853822955472769</v>
      </c>
      <c r="X362" s="155">
        <v>0.861319484516253</v>
      </c>
      <c r="Y362" s="155">
        <v>0.890081644995464</v>
      </c>
      <c r="Z362" s="173">
        <v>-0.00749652904348397</v>
      </c>
      <c r="AA362" s="151">
        <v>40696</v>
      </c>
      <c r="AB362" s="151">
        <v>35704</v>
      </c>
      <c r="AC362" s="151">
        <v>38538</v>
      </c>
      <c r="AD362" s="151">
        <v>33712</v>
      </c>
      <c r="AE362" s="155">
        <v>0.877334381757421</v>
      </c>
      <c r="AF362" s="155">
        <v>0.874772951372671</v>
      </c>
      <c r="AG362" s="173">
        <v>0.00256143038474976</v>
      </c>
    </row>
    <row r="363" spans="1:33">
      <c r="A363" s="175" t="s">
        <v>350</v>
      </c>
      <c r="B363" s="195" t="s">
        <v>1804</v>
      </c>
      <c r="C363" s="195" t="s">
        <v>355</v>
      </c>
      <c r="D363" s="150">
        <v>0</v>
      </c>
      <c r="E363" s="150">
        <v>0</v>
      </c>
      <c r="F363" s="150">
        <v>0</v>
      </c>
      <c r="G363" s="151">
        <v>0</v>
      </c>
      <c r="H363" s="151">
        <v>0</v>
      </c>
      <c r="I363" s="151">
        <v>0</v>
      </c>
      <c r="J363" s="151">
        <v>0</v>
      </c>
      <c r="K363" s="151">
        <v>0</v>
      </c>
      <c r="L363" s="151">
        <v>0</v>
      </c>
      <c r="M363" s="154">
        <v>0</v>
      </c>
      <c r="N363" s="153">
        <v>0</v>
      </c>
      <c r="O363" s="172">
        <v>0.9</v>
      </c>
      <c r="P363" s="154">
        <v>0</v>
      </c>
      <c r="Q363" s="154">
        <v>0</v>
      </c>
      <c r="R363" s="154">
        <v>0</v>
      </c>
      <c r="S363" s="173">
        <v>0</v>
      </c>
      <c r="T363" s="153">
        <v>0</v>
      </c>
      <c r="U363" s="153">
        <v>0</v>
      </c>
      <c r="V363" s="154">
        <v>0</v>
      </c>
      <c r="W363" s="154">
        <v>0</v>
      </c>
      <c r="X363" s="155">
        <v>0</v>
      </c>
      <c r="Y363" s="155">
        <v>0</v>
      </c>
      <c r="Z363" s="173">
        <v>0</v>
      </c>
      <c r="AA363" s="151">
        <v>0</v>
      </c>
      <c r="AB363" s="151">
        <v>0</v>
      </c>
      <c r="AC363" s="151">
        <v>0</v>
      </c>
      <c r="AD363" s="151">
        <v>0</v>
      </c>
      <c r="AE363" s="155">
        <v>0</v>
      </c>
      <c r="AF363" s="155">
        <v>0</v>
      </c>
      <c r="AG363" s="173">
        <v>0</v>
      </c>
    </row>
    <row r="364" spans="1:33">
      <c r="A364" s="175" t="s">
        <v>350</v>
      </c>
      <c r="B364" s="195" t="s">
        <v>1804</v>
      </c>
      <c r="C364" s="195" t="s">
        <v>356</v>
      </c>
      <c r="D364" s="150">
        <v>4871</v>
      </c>
      <c r="E364" s="150">
        <v>4572</v>
      </c>
      <c r="F364" s="150">
        <v>4387</v>
      </c>
      <c r="G364" s="151">
        <v>4409</v>
      </c>
      <c r="H364" s="151">
        <v>4190</v>
      </c>
      <c r="I364" s="151">
        <v>4037</v>
      </c>
      <c r="J364" s="151">
        <v>5191</v>
      </c>
      <c r="K364" s="151">
        <v>4939</v>
      </c>
      <c r="L364" s="151">
        <v>4826</v>
      </c>
      <c r="M364" s="154">
        <v>0.94889903828302</v>
      </c>
      <c r="N364" s="153">
        <v>127774</v>
      </c>
      <c r="O364" s="172">
        <v>0.9</v>
      </c>
      <c r="P364" s="154">
        <v>0.938616300554301</v>
      </c>
      <c r="Q364" s="154">
        <v>0.950328872760263</v>
      </c>
      <c r="R364" s="154">
        <v>0.951454440377577</v>
      </c>
      <c r="S364" s="173">
        <v>-0.0117125722059621</v>
      </c>
      <c r="T364" s="153">
        <v>134655</v>
      </c>
      <c r="U364" s="153">
        <v>124249</v>
      </c>
      <c r="V364" s="154">
        <v>0.922721027811815</v>
      </c>
      <c r="W364" s="154">
        <v>0.90063641962636</v>
      </c>
      <c r="X364" s="155">
        <v>0.915627126332502</v>
      </c>
      <c r="Y364" s="155">
        <v>0.929685994991331</v>
      </c>
      <c r="Z364" s="173">
        <v>-0.0149907067061416</v>
      </c>
      <c r="AA364" s="151">
        <v>33709</v>
      </c>
      <c r="AB364" s="151">
        <v>31182</v>
      </c>
      <c r="AC364" s="151">
        <v>31588</v>
      </c>
      <c r="AD364" s="151">
        <v>29273</v>
      </c>
      <c r="AE364" s="155">
        <v>0.925034857159809</v>
      </c>
      <c r="AF364" s="155">
        <v>0.926712675699633</v>
      </c>
      <c r="AG364" s="173">
        <v>-0.00167781853982385</v>
      </c>
    </row>
    <row r="365" spans="1:33">
      <c r="A365" s="175" t="s">
        <v>350</v>
      </c>
      <c r="B365" s="195" t="s">
        <v>1804</v>
      </c>
      <c r="C365" s="195" t="s">
        <v>357</v>
      </c>
      <c r="D365" s="150">
        <v>2390</v>
      </c>
      <c r="E365" s="150">
        <v>2264</v>
      </c>
      <c r="F365" s="150">
        <v>2174</v>
      </c>
      <c r="G365" s="151">
        <v>2120</v>
      </c>
      <c r="H365" s="151">
        <v>2043</v>
      </c>
      <c r="I365" s="151">
        <v>1985</v>
      </c>
      <c r="J365" s="151">
        <v>2595</v>
      </c>
      <c r="K365" s="151">
        <v>2489</v>
      </c>
      <c r="L365" s="151">
        <v>2422</v>
      </c>
      <c r="M365" s="154">
        <v>0.935971475155043</v>
      </c>
      <c r="N365" s="153">
        <v>61425</v>
      </c>
      <c r="O365" s="172">
        <v>0.9</v>
      </c>
      <c r="P365" s="154">
        <v>0.947280334728034</v>
      </c>
      <c r="Q365" s="154">
        <v>0.963679245283019</v>
      </c>
      <c r="R365" s="154">
        <v>0.959152215799615</v>
      </c>
      <c r="S365" s="173">
        <v>-0.0163989105549853</v>
      </c>
      <c r="T365" s="153">
        <v>65627</v>
      </c>
      <c r="U365" s="153">
        <v>60837</v>
      </c>
      <c r="V365" s="154">
        <v>0.927011748213388</v>
      </c>
      <c r="W365" s="154">
        <v>0.909623430962343</v>
      </c>
      <c r="X365" s="155">
        <v>0.936320754716981</v>
      </c>
      <c r="Y365" s="155">
        <v>0.933333333333333</v>
      </c>
      <c r="Z365" s="173">
        <v>-0.0266973237546381</v>
      </c>
      <c r="AA365" s="151">
        <v>16507</v>
      </c>
      <c r="AB365" s="151">
        <v>15524</v>
      </c>
      <c r="AC365" s="151">
        <v>15458</v>
      </c>
      <c r="AD365" s="151">
        <v>14290</v>
      </c>
      <c r="AE365" s="155">
        <v>0.940449506270067</v>
      </c>
      <c r="AF365" s="155">
        <v>0.924440419200414</v>
      </c>
      <c r="AG365" s="173">
        <v>0.0160090870696533</v>
      </c>
    </row>
    <row r="366" spans="1:33">
      <c r="A366" s="175" t="s">
        <v>350</v>
      </c>
      <c r="B366" s="195" t="s">
        <v>1804</v>
      </c>
      <c r="C366" s="195" t="s">
        <v>358</v>
      </c>
      <c r="D366" s="150">
        <v>1906</v>
      </c>
      <c r="E366" s="150">
        <v>1811</v>
      </c>
      <c r="F366" s="150">
        <v>1725</v>
      </c>
      <c r="G366" s="151">
        <v>1845</v>
      </c>
      <c r="H366" s="151">
        <v>1786</v>
      </c>
      <c r="I366" s="151">
        <v>1715</v>
      </c>
      <c r="J366" s="151">
        <v>2287</v>
      </c>
      <c r="K366" s="151">
        <v>2213</v>
      </c>
      <c r="L366" s="151">
        <v>1997</v>
      </c>
      <c r="M366" s="154">
        <v>0.960713437192411</v>
      </c>
      <c r="N366" s="153">
        <v>56611</v>
      </c>
      <c r="O366" s="172">
        <v>0.9</v>
      </c>
      <c r="P366" s="154">
        <v>0.950157397691501</v>
      </c>
      <c r="Q366" s="154">
        <v>0.968021680216802</v>
      </c>
      <c r="R366" s="154">
        <v>0.967643200699607</v>
      </c>
      <c r="S366" s="173">
        <v>-0.0178642825253016</v>
      </c>
      <c r="T366" s="153">
        <v>58926</v>
      </c>
      <c r="U366" s="153">
        <v>54359</v>
      </c>
      <c r="V366" s="154">
        <v>0.922496011947188</v>
      </c>
      <c r="W366" s="154">
        <v>0.905036726128017</v>
      </c>
      <c r="X366" s="155">
        <v>0.929539295392954</v>
      </c>
      <c r="Y366" s="155">
        <v>0.873196327066025</v>
      </c>
      <c r="Z366" s="173">
        <v>-0.0245025692649371</v>
      </c>
      <c r="AA366" s="151">
        <v>14490</v>
      </c>
      <c r="AB366" s="151">
        <v>13289</v>
      </c>
      <c r="AC366" s="151">
        <v>13648</v>
      </c>
      <c r="AD366" s="151">
        <v>12609</v>
      </c>
      <c r="AE366" s="155">
        <v>0.917115251897861</v>
      </c>
      <c r="AF366" s="155">
        <v>0.92387162954279</v>
      </c>
      <c r="AG366" s="173">
        <v>-0.00675637764492953</v>
      </c>
    </row>
    <row r="367" spans="1:33">
      <c r="A367" s="175" t="s">
        <v>350</v>
      </c>
      <c r="B367" s="195" t="s">
        <v>1804</v>
      </c>
      <c r="C367" s="195" t="s">
        <v>359</v>
      </c>
      <c r="D367" s="150">
        <v>2749</v>
      </c>
      <c r="E367" s="150">
        <v>2683</v>
      </c>
      <c r="F367" s="150">
        <v>2457</v>
      </c>
      <c r="G367" s="151">
        <v>2592</v>
      </c>
      <c r="H367" s="151">
        <v>2518</v>
      </c>
      <c r="I367" s="151">
        <v>2316</v>
      </c>
      <c r="J367" s="151">
        <v>3032</v>
      </c>
      <c r="K367" s="151">
        <v>2967</v>
      </c>
      <c r="L367" s="151">
        <v>2728</v>
      </c>
      <c r="M367" s="154">
        <v>0.963404903957224</v>
      </c>
      <c r="N367" s="153">
        <v>80900</v>
      </c>
      <c r="O367" s="172">
        <v>0.9</v>
      </c>
      <c r="P367" s="154">
        <v>0.975991269552565</v>
      </c>
      <c r="Q367" s="154">
        <v>0.971450617283951</v>
      </c>
      <c r="R367" s="154">
        <v>0.978562005277045</v>
      </c>
      <c r="S367" s="173">
        <v>0.00454065226861389</v>
      </c>
      <c r="T367" s="153">
        <v>83973</v>
      </c>
      <c r="U367" s="153">
        <v>75294</v>
      </c>
      <c r="V367" s="154">
        <v>0.896645350291165</v>
      </c>
      <c r="W367" s="154">
        <v>0.893779556202255</v>
      </c>
      <c r="X367" s="155">
        <v>0.893518518518518</v>
      </c>
      <c r="Y367" s="155">
        <v>0.899736147757256</v>
      </c>
      <c r="Z367" s="173">
        <v>0.000261037683736864</v>
      </c>
      <c r="AA367" s="151">
        <v>20070</v>
      </c>
      <c r="AB367" s="151">
        <v>18157</v>
      </c>
      <c r="AC367" s="151">
        <v>19414</v>
      </c>
      <c r="AD367" s="151">
        <v>17560</v>
      </c>
      <c r="AE367" s="155">
        <v>0.90468360737419</v>
      </c>
      <c r="AF367" s="155">
        <v>0.904501905841146</v>
      </c>
      <c r="AG367" s="173">
        <v>0.000181701533044754</v>
      </c>
    </row>
    <row r="368" spans="1:33">
      <c r="A368" s="175" t="s">
        <v>350</v>
      </c>
      <c r="B368" s="195" t="s">
        <v>1804</v>
      </c>
      <c r="C368" s="195" t="s">
        <v>360</v>
      </c>
      <c r="D368" s="150">
        <v>4652</v>
      </c>
      <c r="E368" s="150">
        <v>4580</v>
      </c>
      <c r="F368" s="150">
        <v>4237</v>
      </c>
      <c r="G368" s="151">
        <v>4157</v>
      </c>
      <c r="H368" s="151">
        <v>4062</v>
      </c>
      <c r="I368" s="151">
        <v>3837</v>
      </c>
      <c r="J368" s="151">
        <v>4978</v>
      </c>
      <c r="K368" s="151">
        <v>4905</v>
      </c>
      <c r="L368" s="151">
        <v>4624</v>
      </c>
      <c r="M368" s="154">
        <v>0.980357723074067</v>
      </c>
      <c r="N368" s="153">
        <v>126723</v>
      </c>
      <c r="O368" s="172">
        <v>0.9</v>
      </c>
      <c r="P368" s="154">
        <v>0.984522785898538</v>
      </c>
      <c r="Q368" s="154">
        <v>0.97714698099591</v>
      </c>
      <c r="R368" s="154">
        <v>0.985335476094817</v>
      </c>
      <c r="S368" s="173">
        <v>0.00737580490262779</v>
      </c>
      <c r="T368" s="153">
        <v>129262</v>
      </c>
      <c r="U368" s="153">
        <v>118834</v>
      </c>
      <c r="V368" s="154">
        <v>0.919326638919404</v>
      </c>
      <c r="W368" s="154">
        <v>0.91079105760963</v>
      </c>
      <c r="X368" s="155">
        <v>0.923021409670435</v>
      </c>
      <c r="Y368" s="155">
        <v>0.928887103254319</v>
      </c>
      <c r="Z368" s="173">
        <v>-0.0122303520608051</v>
      </c>
      <c r="AA368" s="151">
        <v>32108</v>
      </c>
      <c r="AB368" s="151">
        <v>29694</v>
      </c>
      <c r="AC368" s="151">
        <v>30136</v>
      </c>
      <c r="AD368" s="151">
        <v>27809</v>
      </c>
      <c r="AE368" s="155">
        <v>0.924816245172543</v>
      </c>
      <c r="AF368" s="155">
        <v>0.922783382001593</v>
      </c>
      <c r="AG368" s="173">
        <v>0.00203286317094986</v>
      </c>
    </row>
    <row r="369" spans="1:33">
      <c r="A369" s="175" t="s">
        <v>350</v>
      </c>
      <c r="B369" s="195" t="s">
        <v>1804</v>
      </c>
      <c r="C369" s="195" t="s">
        <v>361</v>
      </c>
      <c r="D369" s="150">
        <v>0</v>
      </c>
      <c r="E369" s="150">
        <v>0</v>
      </c>
      <c r="F369" s="150">
        <v>0</v>
      </c>
      <c r="G369" s="151">
        <v>0</v>
      </c>
      <c r="H369" s="151">
        <v>0</v>
      </c>
      <c r="I369" s="151">
        <v>0</v>
      </c>
      <c r="J369" s="151">
        <v>1</v>
      </c>
      <c r="K369" s="151">
        <v>0</v>
      </c>
      <c r="L369" s="151">
        <v>0</v>
      </c>
      <c r="M369" s="154">
        <v>0</v>
      </c>
      <c r="N369" s="153">
        <v>0</v>
      </c>
      <c r="O369" s="172">
        <v>0.9</v>
      </c>
      <c r="P369" s="154">
        <v>0</v>
      </c>
      <c r="Q369" s="154">
        <v>0</v>
      </c>
      <c r="R369" s="154">
        <v>0</v>
      </c>
      <c r="S369" s="173">
        <v>0</v>
      </c>
      <c r="T369" s="153">
        <v>2</v>
      </c>
      <c r="U369" s="153">
        <v>1</v>
      </c>
      <c r="V369" s="154">
        <v>0.5</v>
      </c>
      <c r="W369" s="154">
        <v>0</v>
      </c>
      <c r="X369" s="155">
        <v>0</v>
      </c>
      <c r="Y369" s="155">
        <v>0</v>
      </c>
      <c r="Z369" s="173">
        <v>0</v>
      </c>
      <c r="AA369" s="151">
        <v>1</v>
      </c>
      <c r="AB369" s="151">
        <v>0</v>
      </c>
      <c r="AC369" s="151">
        <v>0</v>
      </c>
      <c r="AD369" s="151">
        <v>0</v>
      </c>
      <c r="AE369" s="155">
        <v>0</v>
      </c>
      <c r="AF369" s="155">
        <v>0</v>
      </c>
      <c r="AG369" s="173">
        <v>0</v>
      </c>
    </row>
    <row r="370" spans="1:33">
      <c r="A370" s="175" t="s">
        <v>350</v>
      </c>
      <c r="B370" s="195" t="s">
        <v>1804</v>
      </c>
      <c r="C370" s="195" t="s">
        <v>362</v>
      </c>
      <c r="D370" s="150">
        <v>6797</v>
      </c>
      <c r="E370" s="150">
        <v>6389</v>
      </c>
      <c r="F370" s="150">
        <v>6021</v>
      </c>
      <c r="G370" s="151">
        <v>6350</v>
      </c>
      <c r="H370" s="151">
        <v>6186</v>
      </c>
      <c r="I370" s="151">
        <v>5696</v>
      </c>
      <c r="J370" s="151">
        <v>7984</v>
      </c>
      <c r="K370" s="151">
        <v>7730</v>
      </c>
      <c r="L370" s="151">
        <v>7297</v>
      </c>
      <c r="M370" s="154">
        <v>0.953322301235893</v>
      </c>
      <c r="N370" s="153">
        <v>191838</v>
      </c>
      <c r="O370" s="172">
        <v>0.9</v>
      </c>
      <c r="P370" s="154">
        <v>0.93997351772841</v>
      </c>
      <c r="Q370" s="154">
        <v>0.974173228346457</v>
      </c>
      <c r="R370" s="154">
        <v>0.968186372745491</v>
      </c>
      <c r="S370" s="173">
        <v>-0.0341997106180471</v>
      </c>
      <c r="T370" s="153">
        <v>201231</v>
      </c>
      <c r="U370" s="153">
        <v>182829</v>
      </c>
      <c r="V370" s="154">
        <v>0.908552857164155</v>
      </c>
      <c r="W370" s="154">
        <v>0.885831984699132</v>
      </c>
      <c r="X370" s="155">
        <v>0.897007874015748</v>
      </c>
      <c r="Y370" s="155">
        <v>0.913952905811623</v>
      </c>
      <c r="Z370" s="173">
        <v>-0.0111758893166161</v>
      </c>
      <c r="AA370" s="151">
        <v>50203</v>
      </c>
      <c r="AB370" s="151">
        <v>45533</v>
      </c>
      <c r="AC370" s="151">
        <v>47761</v>
      </c>
      <c r="AD370" s="151">
        <v>43775</v>
      </c>
      <c r="AE370" s="155">
        <v>0.906977670657132</v>
      </c>
      <c r="AF370" s="155">
        <v>0.916542785955068</v>
      </c>
      <c r="AG370" s="173">
        <v>-0.00956511529793591</v>
      </c>
    </row>
    <row r="371" spans="1:33">
      <c r="A371" s="175" t="s">
        <v>350</v>
      </c>
      <c r="B371" s="195" t="s">
        <v>1804</v>
      </c>
      <c r="C371" s="195" t="s">
        <v>363</v>
      </c>
      <c r="D371" s="150">
        <v>3044</v>
      </c>
      <c r="E371" s="150">
        <v>2872</v>
      </c>
      <c r="F371" s="150">
        <v>2743</v>
      </c>
      <c r="G371" s="151">
        <v>2735</v>
      </c>
      <c r="H371" s="151">
        <v>2582</v>
      </c>
      <c r="I371" s="151">
        <v>2521</v>
      </c>
      <c r="J371" s="151">
        <v>3414</v>
      </c>
      <c r="K371" s="151">
        <v>3252</v>
      </c>
      <c r="L371" s="151">
        <v>3140</v>
      </c>
      <c r="M371" s="154">
        <v>0.954753555993057</v>
      </c>
      <c r="N371" s="153">
        <v>81957</v>
      </c>
      <c r="O371" s="172">
        <v>0.9</v>
      </c>
      <c r="P371" s="154">
        <v>0.943495400788436</v>
      </c>
      <c r="Q371" s="154">
        <v>0.944058500914077</v>
      </c>
      <c r="R371" s="154">
        <v>0.952548330404218</v>
      </c>
      <c r="S371" s="173">
        <v>-0.000563100125640537</v>
      </c>
      <c r="T371" s="153">
        <v>85841</v>
      </c>
      <c r="U371" s="153">
        <v>78970</v>
      </c>
      <c r="V371" s="154">
        <v>0.919956664064957</v>
      </c>
      <c r="W371" s="154">
        <v>0.901116951379763</v>
      </c>
      <c r="X371" s="155">
        <v>0.921755027422303</v>
      </c>
      <c r="Y371" s="155">
        <v>0.919742237844171</v>
      </c>
      <c r="Z371" s="173">
        <v>-0.02063807604254</v>
      </c>
      <c r="AA371" s="151">
        <v>21844</v>
      </c>
      <c r="AB371" s="151">
        <v>20094</v>
      </c>
      <c r="AC371" s="151">
        <v>20178</v>
      </c>
      <c r="AD371" s="151">
        <v>18541</v>
      </c>
      <c r="AE371" s="155">
        <v>0.919886467679912</v>
      </c>
      <c r="AF371" s="155">
        <v>0.918872038854198</v>
      </c>
      <c r="AG371" s="173">
        <v>0.00101442882571445</v>
      </c>
    </row>
    <row r="372" spans="1:33">
      <c r="A372" s="175" t="s">
        <v>350</v>
      </c>
      <c r="B372" s="195" t="s">
        <v>1804</v>
      </c>
      <c r="C372" s="195" t="s">
        <v>364</v>
      </c>
      <c r="D372" s="150">
        <v>0</v>
      </c>
      <c r="E372" s="150">
        <v>0</v>
      </c>
      <c r="F372" s="150">
        <v>0</v>
      </c>
      <c r="G372" s="151">
        <v>0</v>
      </c>
      <c r="H372" s="151">
        <v>0</v>
      </c>
      <c r="I372" s="151">
        <v>0</v>
      </c>
      <c r="J372" s="151">
        <v>0</v>
      </c>
      <c r="K372" s="151">
        <v>0</v>
      </c>
      <c r="L372" s="151">
        <v>0</v>
      </c>
      <c r="M372" s="154">
        <v>1</v>
      </c>
      <c r="N372" s="153">
        <v>1</v>
      </c>
      <c r="O372" s="172">
        <v>0.9</v>
      </c>
      <c r="P372" s="154">
        <v>0</v>
      </c>
      <c r="Q372" s="154">
        <v>0</v>
      </c>
      <c r="R372" s="154">
        <v>0</v>
      </c>
      <c r="S372" s="173">
        <v>0</v>
      </c>
      <c r="T372" s="153">
        <v>1</v>
      </c>
      <c r="U372" s="153">
        <v>1</v>
      </c>
      <c r="V372" s="154">
        <v>1</v>
      </c>
      <c r="W372" s="154">
        <v>0</v>
      </c>
      <c r="X372" s="155">
        <v>0</v>
      </c>
      <c r="Y372" s="155">
        <v>0</v>
      </c>
      <c r="Z372" s="173">
        <v>0</v>
      </c>
      <c r="AA372" s="151">
        <v>0</v>
      </c>
      <c r="AB372" s="151">
        <v>0</v>
      </c>
      <c r="AC372" s="151">
        <v>0</v>
      </c>
      <c r="AD372" s="151">
        <v>0</v>
      </c>
      <c r="AE372" s="155">
        <v>0</v>
      </c>
      <c r="AF372" s="155">
        <v>0</v>
      </c>
      <c r="AG372" s="173">
        <v>0</v>
      </c>
    </row>
    <row r="373" spans="1:33">
      <c r="A373" s="175" t="s">
        <v>350</v>
      </c>
      <c r="B373" s="195" t="s">
        <v>1804</v>
      </c>
      <c r="C373" s="195" t="s">
        <v>365</v>
      </c>
      <c r="D373" s="150">
        <v>4937</v>
      </c>
      <c r="E373" s="150">
        <v>4824</v>
      </c>
      <c r="F373" s="150">
        <v>4614</v>
      </c>
      <c r="G373" s="151">
        <v>4658</v>
      </c>
      <c r="H373" s="151">
        <v>4540</v>
      </c>
      <c r="I373" s="151">
        <v>4349</v>
      </c>
      <c r="J373" s="151">
        <v>5607</v>
      </c>
      <c r="K373" s="151">
        <v>5454</v>
      </c>
      <c r="L373" s="151">
        <v>5251</v>
      </c>
      <c r="M373" s="154">
        <v>0.971787142244802</v>
      </c>
      <c r="N373" s="153">
        <v>138296</v>
      </c>
      <c r="O373" s="172">
        <v>0.9</v>
      </c>
      <c r="P373" s="154">
        <v>0.977111606238606</v>
      </c>
      <c r="Q373" s="154">
        <v>0.974667239158437</v>
      </c>
      <c r="R373" s="154">
        <v>0.972712680577849</v>
      </c>
      <c r="S373" s="173">
        <v>0.00244436708016937</v>
      </c>
      <c r="T373" s="153">
        <v>142311</v>
      </c>
      <c r="U373" s="153">
        <v>133324</v>
      </c>
      <c r="V373" s="154">
        <v>0.936849575928776</v>
      </c>
      <c r="W373" s="154">
        <v>0.934575653230707</v>
      </c>
      <c r="X373" s="155">
        <v>0.933662516101331</v>
      </c>
      <c r="Y373" s="155">
        <v>0.936507936507937</v>
      </c>
      <c r="Z373" s="173">
        <v>0.000913137129375907</v>
      </c>
      <c r="AA373" s="151">
        <v>36267</v>
      </c>
      <c r="AB373" s="151">
        <v>34153</v>
      </c>
      <c r="AC373" s="151">
        <v>34130</v>
      </c>
      <c r="AD373" s="151">
        <v>31918</v>
      </c>
      <c r="AE373" s="155">
        <v>0.941710094576337</v>
      </c>
      <c r="AF373" s="155">
        <v>0.93518898329915</v>
      </c>
      <c r="AG373" s="173">
        <v>0.00652111127718624</v>
      </c>
    </row>
    <row r="374" spans="1:33">
      <c r="A374" s="175" t="s">
        <v>350</v>
      </c>
      <c r="B374" s="195" t="s">
        <v>1804</v>
      </c>
      <c r="C374" s="195" t="s">
        <v>366</v>
      </c>
      <c r="D374" s="150">
        <v>0</v>
      </c>
      <c r="E374" s="150">
        <v>0</v>
      </c>
      <c r="F374" s="150">
        <v>0</v>
      </c>
      <c r="G374" s="151">
        <v>0</v>
      </c>
      <c r="H374" s="151">
        <v>0</v>
      </c>
      <c r="I374" s="151">
        <v>0</v>
      </c>
      <c r="J374" s="151">
        <v>0</v>
      </c>
      <c r="K374" s="151">
        <v>0</v>
      </c>
      <c r="L374" s="151">
        <v>0</v>
      </c>
      <c r="M374" s="154">
        <v>0</v>
      </c>
      <c r="N374" s="153">
        <v>0</v>
      </c>
      <c r="O374" s="172">
        <v>0.9</v>
      </c>
      <c r="P374" s="154">
        <v>0</v>
      </c>
      <c r="Q374" s="154">
        <v>0</v>
      </c>
      <c r="R374" s="154">
        <v>0</v>
      </c>
      <c r="S374" s="173">
        <v>0</v>
      </c>
      <c r="T374" s="153">
        <v>0</v>
      </c>
      <c r="U374" s="153">
        <v>0</v>
      </c>
      <c r="V374" s="154">
        <v>0</v>
      </c>
      <c r="W374" s="154">
        <v>0</v>
      </c>
      <c r="X374" s="155">
        <v>0</v>
      </c>
      <c r="Y374" s="155">
        <v>0</v>
      </c>
      <c r="Z374" s="173">
        <v>0</v>
      </c>
      <c r="AA374" s="151">
        <v>0</v>
      </c>
      <c r="AB374" s="151">
        <v>0</v>
      </c>
      <c r="AC374" s="151">
        <v>0</v>
      </c>
      <c r="AD374" s="151">
        <v>0</v>
      </c>
      <c r="AE374" s="155">
        <v>0</v>
      </c>
      <c r="AF374" s="155">
        <v>0</v>
      </c>
      <c r="AG374" s="173">
        <v>0</v>
      </c>
    </row>
    <row r="375" spans="1:33">
      <c r="A375" s="175" t="s">
        <v>350</v>
      </c>
      <c r="B375" s="195" t="s">
        <v>1804</v>
      </c>
      <c r="C375" s="195" t="s">
        <v>367</v>
      </c>
      <c r="D375" s="150">
        <v>3405</v>
      </c>
      <c r="E375" s="150">
        <v>3110</v>
      </c>
      <c r="F375" s="150">
        <v>3060</v>
      </c>
      <c r="G375" s="151">
        <v>3404</v>
      </c>
      <c r="H375" s="151">
        <v>3167</v>
      </c>
      <c r="I375" s="151">
        <v>3109</v>
      </c>
      <c r="J375" s="151">
        <v>3997</v>
      </c>
      <c r="K375" s="151">
        <v>3698</v>
      </c>
      <c r="L375" s="151">
        <v>3609</v>
      </c>
      <c r="M375" s="154">
        <v>0.9172204087977</v>
      </c>
      <c r="N375" s="153">
        <v>94415</v>
      </c>
      <c r="O375" s="172">
        <v>0.9</v>
      </c>
      <c r="P375" s="154">
        <v>0.913362701908957</v>
      </c>
      <c r="Q375" s="154">
        <v>0.930376028202115</v>
      </c>
      <c r="R375" s="154">
        <v>0.925193895421566</v>
      </c>
      <c r="S375" s="173">
        <v>-0.0170133262931578</v>
      </c>
      <c r="T375" s="153">
        <v>102936</v>
      </c>
      <c r="U375" s="153">
        <v>93162</v>
      </c>
      <c r="V375" s="154">
        <v>0.905047796689205</v>
      </c>
      <c r="W375" s="154">
        <v>0.898678414096916</v>
      </c>
      <c r="X375" s="155">
        <v>0.913337250293772</v>
      </c>
      <c r="Y375" s="155">
        <v>0.902927195396547</v>
      </c>
      <c r="Z375" s="173">
        <v>-0.0146588361968557</v>
      </c>
      <c r="AA375" s="151">
        <v>25931</v>
      </c>
      <c r="AB375" s="151">
        <v>23467</v>
      </c>
      <c r="AC375" s="151">
        <v>23998</v>
      </c>
      <c r="AD375" s="151">
        <v>21902</v>
      </c>
      <c r="AE375" s="155">
        <v>0.904978597046007</v>
      </c>
      <c r="AF375" s="155">
        <v>0.912659388282357</v>
      </c>
      <c r="AG375" s="173">
        <v>-0.00768079123635013</v>
      </c>
    </row>
    <row r="376" spans="1:33">
      <c r="A376" s="175" t="s">
        <v>350</v>
      </c>
      <c r="B376" s="195" t="s">
        <v>1804</v>
      </c>
      <c r="C376" s="195" t="s">
        <v>368</v>
      </c>
      <c r="D376" s="150">
        <v>0</v>
      </c>
      <c r="E376" s="150">
        <v>0</v>
      </c>
      <c r="F376" s="150">
        <v>0</v>
      </c>
      <c r="G376" s="151">
        <v>0</v>
      </c>
      <c r="H376" s="151">
        <v>0</v>
      </c>
      <c r="I376" s="151">
        <v>0</v>
      </c>
      <c r="J376" s="151">
        <v>0</v>
      </c>
      <c r="K376" s="151">
        <v>0</v>
      </c>
      <c r="L376" s="151">
        <v>0</v>
      </c>
      <c r="M376" s="154">
        <v>0</v>
      </c>
      <c r="N376" s="153">
        <v>0</v>
      </c>
      <c r="O376" s="172">
        <v>0.9</v>
      </c>
      <c r="P376" s="154">
        <v>0</v>
      </c>
      <c r="Q376" s="154">
        <v>0</v>
      </c>
      <c r="R376" s="154">
        <v>0</v>
      </c>
      <c r="S376" s="173">
        <v>0</v>
      </c>
      <c r="T376" s="153">
        <v>2</v>
      </c>
      <c r="U376" s="153">
        <v>0</v>
      </c>
      <c r="V376" s="154">
        <v>0</v>
      </c>
      <c r="W376" s="154">
        <v>0</v>
      </c>
      <c r="X376" s="155">
        <v>0</v>
      </c>
      <c r="Y376" s="155">
        <v>0</v>
      </c>
      <c r="Z376" s="173">
        <v>0</v>
      </c>
      <c r="AA376" s="151">
        <v>2</v>
      </c>
      <c r="AB376" s="151">
        <v>0</v>
      </c>
      <c r="AC376" s="151">
        <v>0</v>
      </c>
      <c r="AD376" s="151">
        <v>0</v>
      </c>
      <c r="AE376" s="155">
        <v>0</v>
      </c>
      <c r="AF376" s="155">
        <v>0</v>
      </c>
      <c r="AG376" s="173">
        <v>0</v>
      </c>
    </row>
    <row r="377" spans="1:33">
      <c r="A377" s="175" t="s">
        <v>350</v>
      </c>
      <c r="B377" s="195" t="s">
        <v>1804</v>
      </c>
      <c r="C377" s="195" t="s">
        <v>369</v>
      </c>
      <c r="D377" s="150">
        <v>4445</v>
      </c>
      <c r="E377" s="150">
        <v>4285</v>
      </c>
      <c r="F377" s="150">
        <v>4118</v>
      </c>
      <c r="G377" s="151">
        <v>4090</v>
      </c>
      <c r="H377" s="151">
        <v>3884</v>
      </c>
      <c r="I377" s="151">
        <v>3779</v>
      </c>
      <c r="J377" s="151">
        <v>5021</v>
      </c>
      <c r="K377" s="151">
        <v>4844</v>
      </c>
      <c r="L377" s="151">
        <v>4692</v>
      </c>
      <c r="M377" s="154">
        <v>0.941983538788127</v>
      </c>
      <c r="N377" s="153">
        <v>126466</v>
      </c>
      <c r="O377" s="172">
        <v>0.9</v>
      </c>
      <c r="P377" s="154">
        <v>0.96400449943757</v>
      </c>
      <c r="Q377" s="154">
        <v>0.949633251833741</v>
      </c>
      <c r="R377" s="154">
        <v>0.964748058155746</v>
      </c>
      <c r="S377" s="173">
        <v>0.0143712476038295</v>
      </c>
      <c r="T377" s="153">
        <v>134255</v>
      </c>
      <c r="U377" s="153">
        <v>123977</v>
      </c>
      <c r="V377" s="154">
        <v>0.923444192022643</v>
      </c>
      <c r="W377" s="154">
        <v>0.926434195725534</v>
      </c>
      <c r="X377" s="155">
        <v>0.923960880195599</v>
      </c>
      <c r="Y377" s="155">
        <v>0.934475204142601</v>
      </c>
      <c r="Z377" s="173">
        <v>0.00247331552993524</v>
      </c>
      <c r="AA377" s="151">
        <v>32681</v>
      </c>
      <c r="AB377" s="151">
        <v>30463</v>
      </c>
      <c r="AC377" s="151">
        <v>31428</v>
      </c>
      <c r="AD377" s="151">
        <v>29342</v>
      </c>
      <c r="AE377" s="155">
        <v>0.932131819711759</v>
      </c>
      <c r="AF377" s="155">
        <v>0.933626065928471</v>
      </c>
      <c r="AG377" s="173">
        <v>-0.00149424621671224</v>
      </c>
    </row>
    <row r="378" spans="1:33">
      <c r="A378" s="175" t="s">
        <v>350</v>
      </c>
      <c r="B378" s="195" t="s">
        <v>1804</v>
      </c>
      <c r="C378" s="195" t="s">
        <v>370</v>
      </c>
      <c r="D378" s="150">
        <v>1</v>
      </c>
      <c r="E378" s="150">
        <v>1</v>
      </c>
      <c r="F378" s="150">
        <v>0</v>
      </c>
      <c r="G378" s="151">
        <v>2</v>
      </c>
      <c r="H378" s="151">
        <v>1</v>
      </c>
      <c r="I378" s="151">
        <v>1</v>
      </c>
      <c r="J378" s="151">
        <v>5</v>
      </c>
      <c r="K378" s="151">
        <v>5</v>
      </c>
      <c r="L378" s="151">
        <v>5</v>
      </c>
      <c r="M378" s="154">
        <v>0.837209302325581</v>
      </c>
      <c r="N378" s="153">
        <v>36</v>
      </c>
      <c r="O378" s="172">
        <v>0.9</v>
      </c>
      <c r="P378" s="154">
        <v>1</v>
      </c>
      <c r="Q378" s="154">
        <v>0.5</v>
      </c>
      <c r="R378" s="154">
        <v>1</v>
      </c>
      <c r="S378" s="173">
        <v>0.5</v>
      </c>
      <c r="T378" s="153">
        <v>43</v>
      </c>
      <c r="U378" s="153">
        <v>37</v>
      </c>
      <c r="V378" s="154">
        <v>0.86046511627907</v>
      </c>
      <c r="W378" s="154">
        <v>0</v>
      </c>
      <c r="X378" s="155">
        <v>0.5</v>
      </c>
      <c r="Y378" s="155">
        <v>1</v>
      </c>
      <c r="Z378" s="173">
        <v>-0.5</v>
      </c>
      <c r="AA378" s="151">
        <v>16</v>
      </c>
      <c r="AB378" s="151">
        <v>14</v>
      </c>
      <c r="AC378" s="151">
        <v>9</v>
      </c>
      <c r="AD378" s="151">
        <v>9</v>
      </c>
      <c r="AE378" s="155">
        <v>0.875</v>
      </c>
      <c r="AF378" s="155">
        <v>1</v>
      </c>
      <c r="AG378" s="173">
        <v>-0.125</v>
      </c>
    </row>
    <row r="379" spans="1:33">
      <c r="A379" s="175" t="s">
        <v>350</v>
      </c>
      <c r="B379" s="195" t="s">
        <v>1804</v>
      </c>
      <c r="C379" s="195" t="s">
        <v>371</v>
      </c>
      <c r="D379" s="150">
        <v>0</v>
      </c>
      <c r="E379" s="150">
        <v>0</v>
      </c>
      <c r="F379" s="150">
        <v>0</v>
      </c>
      <c r="G379" s="151">
        <v>0</v>
      </c>
      <c r="H379" s="151">
        <v>0</v>
      </c>
      <c r="I379" s="151">
        <v>0</v>
      </c>
      <c r="J379" s="151">
        <v>0</v>
      </c>
      <c r="K379" s="151">
        <v>0</v>
      </c>
      <c r="L379" s="151">
        <v>0</v>
      </c>
      <c r="M379" s="154">
        <v>0.4</v>
      </c>
      <c r="N379" s="153">
        <v>2</v>
      </c>
      <c r="O379" s="172">
        <v>0.9</v>
      </c>
      <c r="P379" s="154">
        <v>0</v>
      </c>
      <c r="Q379" s="154">
        <v>0</v>
      </c>
      <c r="R379" s="154">
        <v>0</v>
      </c>
      <c r="S379" s="173">
        <v>0</v>
      </c>
      <c r="T379" s="153">
        <v>5</v>
      </c>
      <c r="U379" s="153">
        <v>4</v>
      </c>
      <c r="V379" s="154">
        <v>0.8</v>
      </c>
      <c r="W379" s="154">
        <v>0</v>
      </c>
      <c r="X379" s="155">
        <v>0</v>
      </c>
      <c r="Y379" s="155">
        <v>0</v>
      </c>
      <c r="Z379" s="173">
        <v>0</v>
      </c>
      <c r="AA379" s="151">
        <v>1</v>
      </c>
      <c r="AB379" s="151">
        <v>1</v>
      </c>
      <c r="AC379" s="151">
        <v>3</v>
      </c>
      <c r="AD379" s="151">
        <v>2</v>
      </c>
      <c r="AE379" s="155">
        <v>1</v>
      </c>
      <c r="AF379" s="155">
        <v>0.666666666666667</v>
      </c>
      <c r="AG379" s="173">
        <v>0.333333333333333</v>
      </c>
    </row>
    <row r="380" spans="1:33">
      <c r="A380" s="175" t="s">
        <v>350</v>
      </c>
      <c r="B380" s="195" t="s">
        <v>1804</v>
      </c>
      <c r="C380" s="195" t="s">
        <v>372</v>
      </c>
      <c r="D380" s="150">
        <v>0</v>
      </c>
      <c r="E380" s="150">
        <v>0</v>
      </c>
      <c r="F380" s="150">
        <v>0</v>
      </c>
      <c r="G380" s="151">
        <v>1</v>
      </c>
      <c r="H380" s="151">
        <v>0</v>
      </c>
      <c r="I380" s="151">
        <v>0</v>
      </c>
      <c r="J380" s="151">
        <v>0</v>
      </c>
      <c r="K380" s="151">
        <v>0</v>
      </c>
      <c r="L380" s="151">
        <v>0</v>
      </c>
      <c r="M380" s="154">
        <v>0.333333333333333</v>
      </c>
      <c r="N380" s="153">
        <v>1</v>
      </c>
      <c r="O380" s="172">
        <v>0.9</v>
      </c>
      <c r="P380" s="154">
        <v>0</v>
      </c>
      <c r="Q380" s="154">
        <v>0</v>
      </c>
      <c r="R380" s="154">
        <v>0</v>
      </c>
      <c r="S380" s="173">
        <v>0</v>
      </c>
      <c r="T380" s="153">
        <v>3</v>
      </c>
      <c r="U380" s="153">
        <v>0</v>
      </c>
      <c r="V380" s="154">
        <v>0</v>
      </c>
      <c r="W380" s="154">
        <v>0</v>
      </c>
      <c r="X380" s="155">
        <v>0</v>
      </c>
      <c r="Y380" s="155">
        <v>0</v>
      </c>
      <c r="Z380" s="173">
        <v>0</v>
      </c>
      <c r="AA380" s="151">
        <v>1</v>
      </c>
      <c r="AB380" s="151">
        <v>0</v>
      </c>
      <c r="AC380" s="151">
        <v>0</v>
      </c>
      <c r="AD380" s="151">
        <v>0</v>
      </c>
      <c r="AE380" s="155">
        <v>0</v>
      </c>
      <c r="AF380" s="155">
        <v>0</v>
      </c>
      <c r="AG380" s="173">
        <v>0</v>
      </c>
    </row>
    <row r="381" spans="1:33">
      <c r="A381" s="175" t="s">
        <v>350</v>
      </c>
      <c r="B381" s="195" t="s">
        <v>1804</v>
      </c>
      <c r="C381" s="195" t="s">
        <v>373</v>
      </c>
      <c r="D381" s="150">
        <v>7</v>
      </c>
      <c r="E381" s="150">
        <v>6</v>
      </c>
      <c r="F381" s="150">
        <v>4</v>
      </c>
      <c r="G381" s="151">
        <v>2</v>
      </c>
      <c r="H381" s="151">
        <v>2</v>
      </c>
      <c r="I381" s="151">
        <v>2</v>
      </c>
      <c r="J381" s="151">
        <v>0</v>
      </c>
      <c r="K381" s="151">
        <v>0</v>
      </c>
      <c r="L381" s="151">
        <v>0</v>
      </c>
      <c r="M381" s="154">
        <v>0.928571428571429</v>
      </c>
      <c r="N381" s="153">
        <v>39</v>
      </c>
      <c r="O381" s="172">
        <v>0.9</v>
      </c>
      <c r="P381" s="154">
        <v>0.857142857142857</v>
      </c>
      <c r="Q381" s="154">
        <v>1</v>
      </c>
      <c r="R381" s="154">
        <v>0</v>
      </c>
      <c r="S381" s="173">
        <v>-0.142857142857143</v>
      </c>
      <c r="T381" s="153">
        <v>42</v>
      </c>
      <c r="U381" s="153">
        <v>37</v>
      </c>
      <c r="V381" s="154">
        <v>0.880952380952381</v>
      </c>
      <c r="W381" s="154">
        <v>0.571428571428571</v>
      </c>
      <c r="X381" s="155">
        <v>1</v>
      </c>
      <c r="Y381" s="155">
        <v>0</v>
      </c>
      <c r="Z381" s="173">
        <v>-0.428571428571429</v>
      </c>
      <c r="AA381" s="151">
        <v>19</v>
      </c>
      <c r="AB381" s="151">
        <v>15</v>
      </c>
      <c r="AC381" s="151">
        <v>11</v>
      </c>
      <c r="AD381" s="151">
        <v>11</v>
      </c>
      <c r="AE381" s="155">
        <v>0.789473684210526</v>
      </c>
      <c r="AF381" s="155">
        <v>1</v>
      </c>
      <c r="AG381" s="173">
        <v>-0.210526315789474</v>
      </c>
    </row>
    <row r="382" spans="1:33">
      <c r="A382" s="175" t="s">
        <v>350</v>
      </c>
      <c r="B382" s="195" t="s">
        <v>1804</v>
      </c>
      <c r="C382" s="195" t="s">
        <v>374</v>
      </c>
      <c r="D382" s="150">
        <v>5</v>
      </c>
      <c r="E382" s="150">
        <v>5</v>
      </c>
      <c r="F382" s="150">
        <v>2</v>
      </c>
      <c r="G382" s="151">
        <v>45</v>
      </c>
      <c r="H382" s="151">
        <v>3</v>
      </c>
      <c r="I382" s="151">
        <v>3</v>
      </c>
      <c r="J382" s="151">
        <v>54</v>
      </c>
      <c r="K382" s="151">
        <v>3</v>
      </c>
      <c r="L382" s="151">
        <v>1</v>
      </c>
      <c r="M382" s="154">
        <v>0.0183649289099526</v>
      </c>
      <c r="N382" s="153">
        <v>31</v>
      </c>
      <c r="O382" s="172">
        <v>0.9</v>
      </c>
      <c r="P382" s="154">
        <v>1</v>
      </c>
      <c r="Q382" s="154">
        <v>0.0666666666666667</v>
      </c>
      <c r="R382" s="154">
        <v>0.0555555555555556</v>
      </c>
      <c r="S382" s="173">
        <v>0.933333333333333</v>
      </c>
      <c r="T382" s="153">
        <v>1688</v>
      </c>
      <c r="U382" s="153">
        <v>26</v>
      </c>
      <c r="V382" s="154">
        <v>0.0154028436018957</v>
      </c>
      <c r="W382" s="154">
        <v>0.4</v>
      </c>
      <c r="X382" s="155">
        <v>0.0666666666666667</v>
      </c>
      <c r="Y382" s="155">
        <v>0.0185185185185185</v>
      </c>
      <c r="Z382" s="173">
        <v>0.333333333333333</v>
      </c>
      <c r="AA382" s="151">
        <v>360</v>
      </c>
      <c r="AB382" s="151">
        <v>10</v>
      </c>
      <c r="AC382" s="151">
        <v>585</v>
      </c>
      <c r="AD382" s="151">
        <v>1</v>
      </c>
      <c r="AE382" s="155">
        <v>0.0277777777777778</v>
      </c>
      <c r="AF382" s="155">
        <v>0.00170940170940171</v>
      </c>
      <c r="AG382" s="173">
        <v>0.0260683760683761</v>
      </c>
    </row>
    <row r="383" spans="1:33">
      <c r="A383" s="175" t="s">
        <v>375</v>
      </c>
      <c r="B383" s="195" t="s">
        <v>1805</v>
      </c>
      <c r="C383" s="195" t="s">
        <v>377</v>
      </c>
      <c r="D383" s="150">
        <v>2924</v>
      </c>
      <c r="E383" s="150">
        <v>2847</v>
      </c>
      <c r="F383" s="150">
        <v>2408</v>
      </c>
      <c r="G383" s="151">
        <v>2488</v>
      </c>
      <c r="H383" s="151">
        <v>2444</v>
      </c>
      <c r="I383" s="151">
        <v>2230</v>
      </c>
      <c r="J383" s="151">
        <v>2876</v>
      </c>
      <c r="K383" s="151">
        <v>2847</v>
      </c>
      <c r="L383" s="151">
        <v>2539</v>
      </c>
      <c r="M383" s="154">
        <v>0.980857775177431</v>
      </c>
      <c r="N383" s="153">
        <v>77117</v>
      </c>
      <c r="O383" s="172">
        <v>0.9</v>
      </c>
      <c r="P383" s="154">
        <v>0.973666210670315</v>
      </c>
      <c r="Q383" s="154">
        <v>0.982315112540193</v>
      </c>
      <c r="R383" s="154">
        <v>0.989916550764951</v>
      </c>
      <c r="S383" s="173">
        <v>-0.00864890186987821</v>
      </c>
      <c r="T383" s="153">
        <v>78622</v>
      </c>
      <c r="U383" s="153">
        <v>66840</v>
      </c>
      <c r="V383" s="154">
        <v>0.850143725674747</v>
      </c>
      <c r="W383" s="154">
        <v>0.823529411764706</v>
      </c>
      <c r="X383" s="155">
        <v>0.896302250803859</v>
      </c>
      <c r="Y383" s="155">
        <v>0.882823365785814</v>
      </c>
      <c r="Z383" s="173">
        <v>-0.0727728390391527</v>
      </c>
      <c r="AA383" s="151">
        <v>18528</v>
      </c>
      <c r="AB383" s="151">
        <v>15735</v>
      </c>
      <c r="AC383" s="151">
        <v>19029</v>
      </c>
      <c r="AD383" s="151">
        <v>16324</v>
      </c>
      <c r="AE383" s="155">
        <v>0.84925518134715</v>
      </c>
      <c r="AF383" s="155">
        <v>0.857848546954648</v>
      </c>
      <c r="AG383" s="173">
        <v>-0.0085933656074979</v>
      </c>
    </row>
    <row r="384" spans="1:33">
      <c r="A384" s="175" t="s">
        <v>375</v>
      </c>
      <c r="B384" s="195" t="s">
        <v>1805</v>
      </c>
      <c r="C384" s="195" t="s">
        <v>378</v>
      </c>
      <c r="D384" s="150">
        <v>2131</v>
      </c>
      <c r="E384" s="150">
        <v>2111</v>
      </c>
      <c r="F384" s="150">
        <v>1743</v>
      </c>
      <c r="G384" s="151">
        <v>1766</v>
      </c>
      <c r="H384" s="151">
        <v>1759</v>
      </c>
      <c r="I384" s="151">
        <v>1486</v>
      </c>
      <c r="J384" s="151">
        <v>1802</v>
      </c>
      <c r="K384" s="151">
        <v>1796</v>
      </c>
      <c r="L384" s="151">
        <v>1612</v>
      </c>
      <c r="M384" s="154">
        <v>0.99294457213106</v>
      </c>
      <c r="N384" s="153">
        <v>55731</v>
      </c>
      <c r="O384" s="172">
        <v>0.9</v>
      </c>
      <c r="P384" s="154">
        <v>0.99061473486626</v>
      </c>
      <c r="Q384" s="154">
        <v>0.9960362400906</v>
      </c>
      <c r="R384" s="154">
        <v>0.996670366259711</v>
      </c>
      <c r="S384" s="173">
        <v>-0.00542150522434026</v>
      </c>
      <c r="T384" s="153">
        <v>56127</v>
      </c>
      <c r="U384" s="153">
        <v>48040</v>
      </c>
      <c r="V384" s="154">
        <v>0.855916047535054</v>
      </c>
      <c r="W384" s="154">
        <v>0.817925856405443</v>
      </c>
      <c r="X384" s="155">
        <v>0.841449603624009</v>
      </c>
      <c r="Y384" s="155">
        <v>0.894561598224195</v>
      </c>
      <c r="Z384" s="173">
        <v>-0.0235237472185656</v>
      </c>
      <c r="AA384" s="151">
        <v>13078</v>
      </c>
      <c r="AB384" s="151">
        <v>11317</v>
      </c>
      <c r="AC384" s="151">
        <v>14269</v>
      </c>
      <c r="AD384" s="151">
        <v>12394</v>
      </c>
      <c r="AE384" s="155">
        <v>0.865346383239027</v>
      </c>
      <c r="AF384" s="155">
        <v>0.868596257621417</v>
      </c>
      <c r="AG384" s="173">
        <v>-0.00324987438238966</v>
      </c>
    </row>
    <row r="385" spans="1:33">
      <c r="A385" s="175" t="s">
        <v>375</v>
      </c>
      <c r="B385" s="195" t="s">
        <v>1805</v>
      </c>
      <c r="C385" s="195" t="s">
        <v>379</v>
      </c>
      <c r="D385" s="150">
        <v>2650</v>
      </c>
      <c r="E385" s="150">
        <v>2552</v>
      </c>
      <c r="F385" s="150">
        <v>2046</v>
      </c>
      <c r="G385" s="151">
        <v>2375</v>
      </c>
      <c r="H385" s="151">
        <v>2331</v>
      </c>
      <c r="I385" s="151">
        <v>1962</v>
      </c>
      <c r="J385" s="151">
        <v>2443</v>
      </c>
      <c r="K385" s="151">
        <v>2411</v>
      </c>
      <c r="L385" s="151">
        <v>2058</v>
      </c>
      <c r="M385" s="154">
        <v>0.969411361494302</v>
      </c>
      <c r="N385" s="153">
        <v>67884</v>
      </c>
      <c r="O385" s="172">
        <v>0.9</v>
      </c>
      <c r="P385" s="154">
        <v>0.963018867924528</v>
      </c>
      <c r="Q385" s="154">
        <v>0.981473684210526</v>
      </c>
      <c r="R385" s="154">
        <v>0.986901350798199</v>
      </c>
      <c r="S385" s="173">
        <v>-0.018454816285998</v>
      </c>
      <c r="T385" s="153">
        <v>70026</v>
      </c>
      <c r="U385" s="153">
        <v>57171</v>
      </c>
      <c r="V385" s="154">
        <v>0.816425327735413</v>
      </c>
      <c r="W385" s="154">
        <v>0.772075471698113</v>
      </c>
      <c r="X385" s="155">
        <v>0.826105263157895</v>
      </c>
      <c r="Y385" s="155">
        <v>0.842406876790831</v>
      </c>
      <c r="Z385" s="173">
        <v>-0.0540297914597816</v>
      </c>
      <c r="AA385" s="151">
        <v>16958</v>
      </c>
      <c r="AB385" s="151">
        <v>14020</v>
      </c>
      <c r="AC385" s="151">
        <v>17396</v>
      </c>
      <c r="AD385" s="151">
        <v>14679</v>
      </c>
      <c r="AE385" s="155">
        <v>0.826748437315721</v>
      </c>
      <c r="AF385" s="155">
        <v>0.843814670039089</v>
      </c>
      <c r="AG385" s="173">
        <v>-0.0170662327233683</v>
      </c>
    </row>
    <row r="386" spans="1:33">
      <c r="A386" s="175" t="s">
        <v>375</v>
      </c>
      <c r="B386" s="195" t="s">
        <v>1805</v>
      </c>
      <c r="C386" s="195" t="s">
        <v>380</v>
      </c>
      <c r="D386" s="150">
        <v>3315</v>
      </c>
      <c r="E386" s="150">
        <v>3027</v>
      </c>
      <c r="F386" s="150">
        <v>2483</v>
      </c>
      <c r="G386" s="151">
        <v>3085</v>
      </c>
      <c r="H386" s="151">
        <v>2777</v>
      </c>
      <c r="I386" s="151">
        <v>2473</v>
      </c>
      <c r="J386" s="151">
        <v>3239</v>
      </c>
      <c r="K386" s="151">
        <v>3109</v>
      </c>
      <c r="L386" s="151">
        <v>2493</v>
      </c>
      <c r="M386" s="154">
        <v>0.939548615803645</v>
      </c>
      <c r="N386" s="153">
        <v>90378</v>
      </c>
      <c r="O386" s="172">
        <v>0.9</v>
      </c>
      <c r="P386" s="154">
        <v>0.913122171945701</v>
      </c>
      <c r="Q386" s="154">
        <v>0.900162074554295</v>
      </c>
      <c r="R386" s="154">
        <v>0.959864155603581</v>
      </c>
      <c r="S386" s="173">
        <v>0.0129600973914064</v>
      </c>
      <c r="T386" s="153">
        <v>96193</v>
      </c>
      <c r="U386" s="153">
        <v>71455</v>
      </c>
      <c r="V386" s="154">
        <v>0.742829519819529</v>
      </c>
      <c r="W386" s="154">
        <v>0.749019607843137</v>
      </c>
      <c r="X386" s="155">
        <v>0.80162074554295</v>
      </c>
      <c r="Y386" s="155">
        <v>0.769682000617474</v>
      </c>
      <c r="Z386" s="173">
        <v>-0.0526011376998125</v>
      </c>
      <c r="AA386" s="151">
        <v>22284</v>
      </c>
      <c r="AB386" s="151">
        <v>17259</v>
      </c>
      <c r="AC386" s="151">
        <v>24683</v>
      </c>
      <c r="AD386" s="151">
        <v>18632</v>
      </c>
      <c r="AE386" s="155">
        <v>0.774501884760366</v>
      </c>
      <c r="AF386" s="155">
        <v>0.754851517238585</v>
      </c>
      <c r="AG386" s="173">
        <v>0.019650367521781</v>
      </c>
    </row>
    <row r="387" spans="1:33">
      <c r="A387" s="175" t="s">
        <v>375</v>
      </c>
      <c r="B387" s="195" t="s">
        <v>1805</v>
      </c>
      <c r="C387" s="195" t="s">
        <v>381</v>
      </c>
      <c r="D387" s="150">
        <v>2217</v>
      </c>
      <c r="E387" s="150">
        <v>2194</v>
      </c>
      <c r="F387" s="150">
        <v>1945</v>
      </c>
      <c r="G387" s="151">
        <v>1839</v>
      </c>
      <c r="H387" s="151">
        <v>1799</v>
      </c>
      <c r="I387" s="151">
        <v>1630</v>
      </c>
      <c r="J387" s="151">
        <v>1900</v>
      </c>
      <c r="K387" s="151">
        <v>1866</v>
      </c>
      <c r="L387" s="151">
        <v>1691</v>
      </c>
      <c r="M387" s="154">
        <v>0.984442911348741</v>
      </c>
      <c r="N387" s="153">
        <v>57078</v>
      </c>
      <c r="O387" s="172">
        <v>0.9</v>
      </c>
      <c r="P387" s="154">
        <v>0.989625620207488</v>
      </c>
      <c r="Q387" s="154">
        <v>0.978249048395867</v>
      </c>
      <c r="R387" s="154">
        <v>0.982105263157895</v>
      </c>
      <c r="S387" s="173">
        <v>0.0113765718116202</v>
      </c>
      <c r="T387" s="153">
        <v>57980</v>
      </c>
      <c r="U387" s="153">
        <v>50385</v>
      </c>
      <c r="V387" s="154">
        <v>0.869006553984133</v>
      </c>
      <c r="W387" s="154">
        <v>0.877311682453766</v>
      </c>
      <c r="X387" s="155">
        <v>0.886351277868407</v>
      </c>
      <c r="Y387" s="155">
        <v>0.89</v>
      </c>
      <c r="Z387" s="173">
        <v>-0.00903959541464039</v>
      </c>
      <c r="AA387" s="151">
        <v>13616</v>
      </c>
      <c r="AB387" s="151">
        <v>12076</v>
      </c>
      <c r="AC387" s="151">
        <v>14506</v>
      </c>
      <c r="AD387" s="151">
        <v>12865</v>
      </c>
      <c r="AE387" s="155">
        <v>0.88689776733255</v>
      </c>
      <c r="AF387" s="155">
        <v>0.886874396801324</v>
      </c>
      <c r="AG387" s="173">
        <v>2.33705312263632e-5</v>
      </c>
    </row>
    <row r="388" spans="1:33">
      <c r="A388" s="175" t="s">
        <v>375</v>
      </c>
      <c r="B388" s="195" t="s">
        <v>1805</v>
      </c>
      <c r="C388" s="195" t="s">
        <v>382</v>
      </c>
      <c r="D388" s="150">
        <v>2862</v>
      </c>
      <c r="E388" s="150">
        <v>2817</v>
      </c>
      <c r="F388" s="150">
        <v>2627</v>
      </c>
      <c r="G388" s="151">
        <v>2446</v>
      </c>
      <c r="H388" s="151">
        <v>2410</v>
      </c>
      <c r="I388" s="151">
        <v>2279</v>
      </c>
      <c r="J388" s="151">
        <v>2359</v>
      </c>
      <c r="K388" s="151">
        <v>2332</v>
      </c>
      <c r="L388" s="151">
        <v>2259</v>
      </c>
      <c r="M388" s="154">
        <v>0.986385953459273</v>
      </c>
      <c r="N388" s="153">
        <v>72526</v>
      </c>
      <c r="O388" s="172">
        <v>0.9</v>
      </c>
      <c r="P388" s="154">
        <v>0.984276729559748</v>
      </c>
      <c r="Q388" s="154">
        <v>0.98528209321341</v>
      </c>
      <c r="R388" s="154">
        <v>0.988554472233998</v>
      </c>
      <c r="S388" s="173">
        <v>-0.00100536365366122</v>
      </c>
      <c r="T388" s="153">
        <v>73527</v>
      </c>
      <c r="U388" s="153">
        <v>68500</v>
      </c>
      <c r="V388" s="154">
        <v>0.931630557482285</v>
      </c>
      <c r="W388" s="154">
        <v>0.917889587700908</v>
      </c>
      <c r="X388" s="155">
        <v>0.931725265739984</v>
      </c>
      <c r="Y388" s="155">
        <v>0.957609156422213</v>
      </c>
      <c r="Z388" s="173">
        <v>-0.0138356780390751</v>
      </c>
      <c r="AA388" s="151">
        <v>17543</v>
      </c>
      <c r="AB388" s="151">
        <v>16287</v>
      </c>
      <c r="AC388" s="151">
        <v>18395</v>
      </c>
      <c r="AD388" s="151">
        <v>17254</v>
      </c>
      <c r="AE388" s="155">
        <v>0.928404491820099</v>
      </c>
      <c r="AF388" s="155">
        <v>0.937972275074749</v>
      </c>
      <c r="AG388" s="173">
        <v>-0.00956778325464935</v>
      </c>
    </row>
    <row r="389" spans="1:33">
      <c r="A389" s="175" t="s">
        <v>375</v>
      </c>
      <c r="B389" s="195" t="s">
        <v>1805</v>
      </c>
      <c r="C389" s="195" t="s">
        <v>383</v>
      </c>
      <c r="D389" s="150">
        <v>2461</v>
      </c>
      <c r="E389" s="150">
        <v>2427</v>
      </c>
      <c r="F389" s="150">
        <v>2207</v>
      </c>
      <c r="G389" s="151">
        <v>2040</v>
      </c>
      <c r="H389" s="151">
        <v>1968</v>
      </c>
      <c r="I389" s="151">
        <v>1806</v>
      </c>
      <c r="J389" s="151">
        <v>2217</v>
      </c>
      <c r="K389" s="151">
        <v>2146</v>
      </c>
      <c r="L389" s="151">
        <v>2083</v>
      </c>
      <c r="M389" s="154">
        <v>0.981311225945535</v>
      </c>
      <c r="N389" s="153">
        <v>61907</v>
      </c>
      <c r="O389" s="172">
        <v>0.9</v>
      </c>
      <c r="P389" s="154">
        <v>0.986184477854531</v>
      </c>
      <c r="Q389" s="154">
        <v>0.964705882352941</v>
      </c>
      <c r="R389" s="154">
        <v>0.967974740640505</v>
      </c>
      <c r="S389" s="173">
        <v>0.0214785955015895</v>
      </c>
      <c r="T389" s="153">
        <v>63086</v>
      </c>
      <c r="U389" s="153">
        <v>58874</v>
      </c>
      <c r="V389" s="154">
        <v>0.933233998034429</v>
      </c>
      <c r="W389" s="154">
        <v>0.896789922795612</v>
      </c>
      <c r="X389" s="155">
        <v>0.885294117647059</v>
      </c>
      <c r="Y389" s="155">
        <v>0.939557961208841</v>
      </c>
      <c r="Z389" s="173">
        <v>0.0114958051485528</v>
      </c>
      <c r="AA389" s="151">
        <v>15364</v>
      </c>
      <c r="AB389" s="151">
        <v>14216</v>
      </c>
      <c r="AC389" s="151">
        <v>15530</v>
      </c>
      <c r="AD389" s="151">
        <v>14441</v>
      </c>
      <c r="AE389" s="155">
        <v>0.925279875032544</v>
      </c>
      <c r="AF389" s="155">
        <v>0.929877656149388</v>
      </c>
      <c r="AG389" s="173">
        <v>-0.00459778111684472</v>
      </c>
    </row>
    <row r="390" spans="1:33">
      <c r="A390" s="175" t="s">
        <v>375</v>
      </c>
      <c r="B390" s="195" t="s">
        <v>1805</v>
      </c>
      <c r="C390" s="195" t="s">
        <v>384</v>
      </c>
      <c r="D390" s="150">
        <v>1452</v>
      </c>
      <c r="E390" s="150">
        <v>1368</v>
      </c>
      <c r="F390" s="150">
        <v>1113</v>
      </c>
      <c r="G390" s="151">
        <v>1267</v>
      </c>
      <c r="H390" s="151">
        <v>1246</v>
      </c>
      <c r="I390" s="151">
        <v>1137</v>
      </c>
      <c r="J390" s="151">
        <v>1292</v>
      </c>
      <c r="K390" s="151">
        <v>1260</v>
      </c>
      <c r="L390" s="151">
        <v>1187</v>
      </c>
      <c r="M390" s="154">
        <v>0.976009878285412</v>
      </c>
      <c r="N390" s="153">
        <v>38731</v>
      </c>
      <c r="O390" s="172">
        <v>0.9</v>
      </c>
      <c r="P390" s="154">
        <v>0.942148760330578</v>
      </c>
      <c r="Q390" s="154">
        <v>0.983425414364641</v>
      </c>
      <c r="R390" s="154">
        <v>0.975232198142415</v>
      </c>
      <c r="S390" s="173">
        <v>-0.0412766540340624</v>
      </c>
      <c r="T390" s="153">
        <v>39683</v>
      </c>
      <c r="U390" s="153">
        <v>35074</v>
      </c>
      <c r="V390" s="154">
        <v>0.883854547287251</v>
      </c>
      <c r="W390" s="154">
        <v>0.766528925619835</v>
      </c>
      <c r="X390" s="155">
        <v>0.897395422257301</v>
      </c>
      <c r="Y390" s="155">
        <v>0.918730650154799</v>
      </c>
      <c r="Z390" s="173">
        <v>-0.130866496637466</v>
      </c>
      <c r="AA390" s="151">
        <v>9335</v>
      </c>
      <c r="AB390" s="151">
        <v>8260</v>
      </c>
      <c r="AC390" s="151">
        <v>9834</v>
      </c>
      <c r="AD390" s="151">
        <v>8819</v>
      </c>
      <c r="AE390" s="155">
        <v>0.884841992501339</v>
      </c>
      <c r="AF390" s="155">
        <v>0.896786658531625</v>
      </c>
      <c r="AG390" s="173">
        <v>-0.011944666030286</v>
      </c>
    </row>
    <row r="391" spans="1:33">
      <c r="A391" s="175" t="s">
        <v>375</v>
      </c>
      <c r="B391" s="195" t="s">
        <v>1805</v>
      </c>
      <c r="C391" s="195" t="s">
        <v>385</v>
      </c>
      <c r="D391" s="150">
        <v>2</v>
      </c>
      <c r="E391" s="150">
        <v>0</v>
      </c>
      <c r="F391" s="150">
        <v>0</v>
      </c>
      <c r="G391" s="151">
        <v>0</v>
      </c>
      <c r="H391" s="151">
        <v>0</v>
      </c>
      <c r="I391" s="151">
        <v>0</v>
      </c>
      <c r="J391" s="151">
        <v>0</v>
      </c>
      <c r="K391" s="151">
        <v>0</v>
      </c>
      <c r="L391" s="151">
        <v>0</v>
      </c>
      <c r="M391" s="154">
        <v>0</v>
      </c>
      <c r="N391" s="153">
        <v>0</v>
      </c>
      <c r="O391" s="172">
        <v>0.9</v>
      </c>
      <c r="P391" s="154">
        <v>0</v>
      </c>
      <c r="Q391" s="154">
        <v>0</v>
      </c>
      <c r="R391" s="154">
        <v>0</v>
      </c>
      <c r="S391" s="173">
        <v>0</v>
      </c>
      <c r="T391" s="153">
        <v>26</v>
      </c>
      <c r="U391" s="153">
        <v>24</v>
      </c>
      <c r="V391" s="154">
        <v>0.923076923076923</v>
      </c>
      <c r="W391" s="154">
        <v>0</v>
      </c>
      <c r="X391" s="155">
        <v>0</v>
      </c>
      <c r="Y391" s="155">
        <v>0</v>
      </c>
      <c r="Z391" s="173">
        <v>0</v>
      </c>
      <c r="AA391" s="151">
        <v>26</v>
      </c>
      <c r="AB391" s="151">
        <v>24</v>
      </c>
      <c r="AC391" s="151">
        <v>0</v>
      </c>
      <c r="AD391" s="151">
        <v>0</v>
      </c>
      <c r="AE391" s="155">
        <v>0.923076923076923</v>
      </c>
      <c r="AF391" s="155">
        <v>0</v>
      </c>
      <c r="AG391" s="173">
        <v>0.923076923076923</v>
      </c>
    </row>
    <row r="392" spans="1:33">
      <c r="A392" s="175" t="s">
        <v>375</v>
      </c>
      <c r="B392" s="195" t="s">
        <v>1805</v>
      </c>
      <c r="C392" s="195" t="s">
        <v>386</v>
      </c>
      <c r="D392" s="150">
        <v>3482</v>
      </c>
      <c r="E392" s="150">
        <v>3328</v>
      </c>
      <c r="F392" s="150">
        <v>2908</v>
      </c>
      <c r="G392" s="151">
        <v>2931</v>
      </c>
      <c r="H392" s="151">
        <v>2847</v>
      </c>
      <c r="I392" s="151">
        <v>2602</v>
      </c>
      <c r="J392" s="151">
        <v>3067</v>
      </c>
      <c r="K392" s="151">
        <v>3005</v>
      </c>
      <c r="L392" s="151">
        <v>2801</v>
      </c>
      <c r="M392" s="154">
        <v>0.973870971440364</v>
      </c>
      <c r="N392" s="153">
        <v>84942</v>
      </c>
      <c r="O392" s="172">
        <v>0.9</v>
      </c>
      <c r="P392" s="154">
        <v>0.955772544514647</v>
      </c>
      <c r="Q392" s="154">
        <v>0.971340839303992</v>
      </c>
      <c r="R392" s="154">
        <v>0.979784805999348</v>
      </c>
      <c r="S392" s="173">
        <v>-0.0155682947893451</v>
      </c>
      <c r="T392" s="153">
        <v>87221</v>
      </c>
      <c r="U392" s="153">
        <v>77677</v>
      </c>
      <c r="V392" s="154">
        <v>0.890576810630467</v>
      </c>
      <c r="W392" s="154">
        <v>0.835152211372774</v>
      </c>
      <c r="X392" s="155">
        <v>0.887751620607301</v>
      </c>
      <c r="Y392" s="155">
        <v>0.91327029670688</v>
      </c>
      <c r="Z392" s="173">
        <v>-0.052599409234527</v>
      </c>
      <c r="AA392" s="151">
        <v>21124</v>
      </c>
      <c r="AB392" s="151">
        <v>18882</v>
      </c>
      <c r="AC392" s="151">
        <v>22036</v>
      </c>
      <c r="AD392" s="151">
        <v>19795</v>
      </c>
      <c r="AE392" s="155">
        <v>0.893864798333649</v>
      </c>
      <c r="AF392" s="155">
        <v>0.898302777273552</v>
      </c>
      <c r="AG392" s="173">
        <v>-0.00443797893990339</v>
      </c>
    </row>
    <row r="393" spans="1:33">
      <c r="A393" s="175" t="s">
        <v>375</v>
      </c>
      <c r="B393" s="195" t="s">
        <v>1805</v>
      </c>
      <c r="C393" s="195" t="s">
        <v>387</v>
      </c>
      <c r="D393" s="150">
        <v>3848</v>
      </c>
      <c r="E393" s="150">
        <v>3538</v>
      </c>
      <c r="F393" s="150">
        <v>3109</v>
      </c>
      <c r="G393" s="151">
        <v>3672</v>
      </c>
      <c r="H393" s="151">
        <v>3575</v>
      </c>
      <c r="I393" s="151">
        <v>3104</v>
      </c>
      <c r="J393" s="151">
        <v>4245</v>
      </c>
      <c r="K393" s="151">
        <v>4150</v>
      </c>
      <c r="L393" s="151">
        <v>3687</v>
      </c>
      <c r="M393" s="154">
        <v>0.948350502878286</v>
      </c>
      <c r="N393" s="153">
        <v>100987</v>
      </c>
      <c r="O393" s="172">
        <v>0.9</v>
      </c>
      <c r="P393" s="154">
        <v>0.919438669438669</v>
      </c>
      <c r="Q393" s="154">
        <v>0.973583877995643</v>
      </c>
      <c r="R393" s="154">
        <v>0.977620730270907</v>
      </c>
      <c r="S393" s="173">
        <v>-0.0541452085569732</v>
      </c>
      <c r="T393" s="153">
        <v>106487</v>
      </c>
      <c r="U393" s="153">
        <v>81920</v>
      </c>
      <c r="V393" s="154">
        <v>0.76929578258379</v>
      </c>
      <c r="W393" s="154">
        <v>0.807952182952183</v>
      </c>
      <c r="X393" s="155">
        <v>0.845315904139434</v>
      </c>
      <c r="Y393" s="155">
        <v>0.868551236749117</v>
      </c>
      <c r="Z393" s="173">
        <v>-0.0373637211872506</v>
      </c>
      <c r="AA393" s="151">
        <v>26378</v>
      </c>
      <c r="AB393" s="151">
        <v>21646</v>
      </c>
      <c r="AC393" s="151">
        <v>24372</v>
      </c>
      <c r="AD393" s="151">
        <v>19266</v>
      </c>
      <c r="AE393" s="155">
        <v>0.820608082492987</v>
      </c>
      <c r="AF393" s="155">
        <v>0.790497291974397</v>
      </c>
      <c r="AG393" s="173">
        <v>0.0301107905185897</v>
      </c>
    </row>
    <row r="394" spans="1:33">
      <c r="A394" s="175" t="s">
        <v>375</v>
      </c>
      <c r="B394" s="195" t="s">
        <v>1805</v>
      </c>
      <c r="C394" s="195" t="s">
        <v>388</v>
      </c>
      <c r="D394" s="150">
        <v>7</v>
      </c>
      <c r="E394" s="150">
        <v>3</v>
      </c>
      <c r="F394" s="150">
        <v>0</v>
      </c>
      <c r="G394" s="151">
        <v>1</v>
      </c>
      <c r="H394" s="151">
        <v>0</v>
      </c>
      <c r="I394" s="151">
        <v>0</v>
      </c>
      <c r="J394" s="151">
        <v>0</v>
      </c>
      <c r="K394" s="151">
        <v>0</v>
      </c>
      <c r="L394" s="151">
        <v>0</v>
      </c>
      <c r="M394" s="154">
        <v>0.538461538461538</v>
      </c>
      <c r="N394" s="153">
        <v>7</v>
      </c>
      <c r="O394" s="172">
        <v>0.9</v>
      </c>
      <c r="P394" s="154">
        <v>0.428571428571429</v>
      </c>
      <c r="Q394" s="154">
        <v>0</v>
      </c>
      <c r="R394" s="154">
        <v>0</v>
      </c>
      <c r="S394" s="173">
        <v>0.428571428571429</v>
      </c>
      <c r="T394" s="153">
        <v>13</v>
      </c>
      <c r="U394" s="153">
        <v>4</v>
      </c>
      <c r="V394" s="154">
        <v>0.307692307692308</v>
      </c>
      <c r="W394" s="154">
        <v>0</v>
      </c>
      <c r="X394" s="155">
        <v>0</v>
      </c>
      <c r="Y394" s="155">
        <v>0</v>
      </c>
      <c r="Z394" s="173">
        <v>0</v>
      </c>
      <c r="AA394" s="151">
        <v>8</v>
      </c>
      <c r="AB394" s="151">
        <v>0</v>
      </c>
      <c r="AC394" s="151">
        <v>0</v>
      </c>
      <c r="AD394" s="151">
        <v>0</v>
      </c>
      <c r="AE394" s="155">
        <v>0</v>
      </c>
      <c r="AF394" s="155">
        <v>0</v>
      </c>
      <c r="AG394" s="173">
        <v>0</v>
      </c>
    </row>
    <row r="395" spans="1:33">
      <c r="A395" s="175" t="s">
        <v>375</v>
      </c>
      <c r="B395" s="195" t="s">
        <v>1805</v>
      </c>
      <c r="C395" s="195" t="s">
        <v>389</v>
      </c>
      <c r="D395" s="150">
        <v>3307</v>
      </c>
      <c r="E395" s="150">
        <v>3250</v>
      </c>
      <c r="F395" s="150">
        <v>2703</v>
      </c>
      <c r="G395" s="151">
        <v>2890</v>
      </c>
      <c r="H395" s="151">
        <v>2870</v>
      </c>
      <c r="I395" s="151">
        <v>2549</v>
      </c>
      <c r="J395" s="151">
        <v>3076</v>
      </c>
      <c r="K395" s="151">
        <v>3051</v>
      </c>
      <c r="L395" s="151">
        <v>2563</v>
      </c>
      <c r="M395" s="154">
        <v>0.988041232605678</v>
      </c>
      <c r="N395" s="153">
        <v>90387</v>
      </c>
      <c r="O395" s="172">
        <v>0.9</v>
      </c>
      <c r="P395" s="154">
        <v>0.982763834290898</v>
      </c>
      <c r="Q395" s="154">
        <v>0.993079584775087</v>
      </c>
      <c r="R395" s="154">
        <v>0.991872561768531</v>
      </c>
      <c r="S395" s="173">
        <v>-0.0103157504841884</v>
      </c>
      <c r="T395" s="153">
        <v>91481</v>
      </c>
      <c r="U395" s="153">
        <v>75439</v>
      </c>
      <c r="V395" s="154">
        <v>0.824641182322012</v>
      </c>
      <c r="W395" s="154">
        <v>0.817357121257938</v>
      </c>
      <c r="X395" s="155">
        <v>0.882006920415225</v>
      </c>
      <c r="Y395" s="155">
        <v>0.833224967490247</v>
      </c>
      <c r="Z395" s="173">
        <v>-0.0646497991572872</v>
      </c>
      <c r="AA395" s="151">
        <v>21006</v>
      </c>
      <c r="AB395" s="151">
        <v>17599</v>
      </c>
      <c r="AC395" s="151">
        <v>22756</v>
      </c>
      <c r="AD395" s="151">
        <v>18963</v>
      </c>
      <c r="AE395" s="155">
        <v>0.837808245263258</v>
      </c>
      <c r="AF395" s="155">
        <v>0.83331868518193</v>
      </c>
      <c r="AG395" s="173">
        <v>0.00448956008132806</v>
      </c>
    </row>
    <row r="396" spans="1:33">
      <c r="A396" s="175" t="s">
        <v>375</v>
      </c>
      <c r="B396" s="195" t="s">
        <v>1806</v>
      </c>
      <c r="C396" s="195" t="s">
        <v>390</v>
      </c>
      <c r="D396" s="150">
        <v>3088</v>
      </c>
      <c r="E396" s="150">
        <v>3006</v>
      </c>
      <c r="F396" s="150">
        <v>2387</v>
      </c>
      <c r="G396" s="151">
        <v>3298</v>
      </c>
      <c r="H396" s="151">
        <v>3204</v>
      </c>
      <c r="I396" s="151">
        <v>2619</v>
      </c>
      <c r="J396" s="151">
        <v>3691</v>
      </c>
      <c r="K396" s="151">
        <v>3614</v>
      </c>
      <c r="L396" s="151">
        <v>3044</v>
      </c>
      <c r="M396" s="154">
        <v>0.960946003892206</v>
      </c>
      <c r="N396" s="153">
        <v>87399</v>
      </c>
      <c r="O396" s="172">
        <v>0.9</v>
      </c>
      <c r="P396" s="154">
        <v>0.973445595854922</v>
      </c>
      <c r="Q396" s="154">
        <v>0.971497877501516</v>
      </c>
      <c r="R396" s="154">
        <v>0.97913844486589</v>
      </c>
      <c r="S396" s="173">
        <v>0.00194771835340624</v>
      </c>
      <c r="T396" s="153">
        <v>90951</v>
      </c>
      <c r="U396" s="153">
        <v>73682</v>
      </c>
      <c r="V396" s="154">
        <v>0.810128530747325</v>
      </c>
      <c r="W396" s="154">
        <v>0.772992227979275</v>
      </c>
      <c r="X396" s="155">
        <v>0.794117647058823</v>
      </c>
      <c r="Y396" s="155">
        <v>0.824708751015985</v>
      </c>
      <c r="Z396" s="173">
        <v>-0.0211254190795489</v>
      </c>
      <c r="AA396" s="151">
        <v>23194</v>
      </c>
      <c r="AB396" s="151">
        <v>18712</v>
      </c>
      <c r="AC396" s="151">
        <v>23467</v>
      </c>
      <c r="AD396" s="151">
        <v>19692</v>
      </c>
      <c r="AE396" s="155">
        <v>0.806760369060964</v>
      </c>
      <c r="AF396" s="155">
        <v>0.839135807730004</v>
      </c>
      <c r="AG396" s="173">
        <v>-0.0323754386690398</v>
      </c>
    </row>
    <row r="397" spans="1:33">
      <c r="A397" s="175" t="s">
        <v>375</v>
      </c>
      <c r="B397" s="195" t="s">
        <v>1806</v>
      </c>
      <c r="C397" s="195" t="s">
        <v>391</v>
      </c>
      <c r="D397" s="150">
        <v>2544</v>
      </c>
      <c r="E397" s="150">
        <v>1732</v>
      </c>
      <c r="F397" s="150">
        <v>1799</v>
      </c>
      <c r="G397" s="151">
        <v>2587</v>
      </c>
      <c r="H397" s="151">
        <v>2034</v>
      </c>
      <c r="I397" s="151">
        <v>2052</v>
      </c>
      <c r="J397" s="151">
        <v>2629</v>
      </c>
      <c r="K397" s="151">
        <v>2451</v>
      </c>
      <c r="L397" s="151">
        <v>2055</v>
      </c>
      <c r="M397" s="154">
        <v>0.834933666657197</v>
      </c>
      <c r="N397" s="153">
        <v>58781</v>
      </c>
      <c r="O397" s="172">
        <v>0.9</v>
      </c>
      <c r="P397" s="154">
        <v>0.680817610062893</v>
      </c>
      <c r="Q397" s="154">
        <v>0.786238886741399</v>
      </c>
      <c r="R397" s="154">
        <v>0.932293647774819</v>
      </c>
      <c r="S397" s="173">
        <v>-0.105421276678506</v>
      </c>
      <c r="T397" s="153">
        <v>70402</v>
      </c>
      <c r="U397" s="153">
        <v>54755</v>
      </c>
      <c r="V397" s="154">
        <v>0.77774779125593</v>
      </c>
      <c r="W397" s="154">
        <v>0.707154088050314</v>
      </c>
      <c r="X397" s="155">
        <v>0.793196752995748</v>
      </c>
      <c r="Y397" s="155">
        <v>0.781666032712058</v>
      </c>
      <c r="Z397" s="173">
        <v>-0.0860426649454336</v>
      </c>
      <c r="AA397" s="151">
        <v>17524</v>
      </c>
      <c r="AB397" s="151">
        <v>13814</v>
      </c>
      <c r="AC397" s="151">
        <v>17879</v>
      </c>
      <c r="AD397" s="151">
        <v>13687</v>
      </c>
      <c r="AE397" s="155">
        <v>0.788290344670167</v>
      </c>
      <c r="AF397" s="155">
        <v>0.765534985178142</v>
      </c>
      <c r="AG397" s="173">
        <v>0.0227553594920247</v>
      </c>
    </row>
    <row r="398" spans="1:33">
      <c r="A398" s="175" t="s">
        <v>375</v>
      </c>
      <c r="B398" s="195" t="s">
        <v>1806</v>
      </c>
      <c r="C398" s="195" t="s">
        <v>392</v>
      </c>
      <c r="D398" s="150">
        <v>3319</v>
      </c>
      <c r="E398" s="150">
        <v>2860</v>
      </c>
      <c r="F398" s="150">
        <v>2037</v>
      </c>
      <c r="G398" s="151">
        <v>3111</v>
      </c>
      <c r="H398" s="151">
        <v>2862</v>
      </c>
      <c r="I398" s="151">
        <v>2161</v>
      </c>
      <c r="J398" s="151">
        <v>2918</v>
      </c>
      <c r="K398" s="151">
        <v>2532</v>
      </c>
      <c r="L398" s="151">
        <v>2102</v>
      </c>
      <c r="M398" s="154">
        <v>0.917871906613042</v>
      </c>
      <c r="N398" s="153">
        <v>81932</v>
      </c>
      <c r="O398" s="172">
        <v>0.9</v>
      </c>
      <c r="P398" s="154">
        <v>0.861705332931606</v>
      </c>
      <c r="Q398" s="154">
        <v>0.919961427193828</v>
      </c>
      <c r="R398" s="154">
        <v>0.867717614804661</v>
      </c>
      <c r="S398" s="173">
        <v>-0.0582560942622224</v>
      </c>
      <c r="T398" s="153">
        <v>89263</v>
      </c>
      <c r="U398" s="153">
        <v>63380</v>
      </c>
      <c r="V398" s="154">
        <v>0.710036633319516</v>
      </c>
      <c r="W398" s="154">
        <v>0.613739078035553</v>
      </c>
      <c r="X398" s="155">
        <v>0.694631951141112</v>
      </c>
      <c r="Y398" s="155">
        <v>0.720356408498972</v>
      </c>
      <c r="Z398" s="173">
        <v>-0.0808928731055594</v>
      </c>
      <c r="AA398" s="151">
        <v>20792</v>
      </c>
      <c r="AB398" s="151">
        <v>14666</v>
      </c>
      <c r="AC398" s="151">
        <v>22637</v>
      </c>
      <c r="AD398" s="151">
        <v>16093</v>
      </c>
      <c r="AE398" s="155">
        <v>0.705367449018853</v>
      </c>
      <c r="AF398" s="155">
        <v>0.710915757388347</v>
      </c>
      <c r="AG398" s="173">
        <v>-0.00554830836949316</v>
      </c>
    </row>
    <row r="399" spans="1:33">
      <c r="A399" s="175" t="s">
        <v>375</v>
      </c>
      <c r="B399" s="195" t="s">
        <v>1806</v>
      </c>
      <c r="C399" s="195" t="s">
        <v>393</v>
      </c>
      <c r="D399" s="150">
        <v>2982</v>
      </c>
      <c r="E399" s="150">
        <v>2818</v>
      </c>
      <c r="F399" s="150">
        <v>2522</v>
      </c>
      <c r="G399" s="151">
        <v>3003</v>
      </c>
      <c r="H399" s="151">
        <v>2808</v>
      </c>
      <c r="I399" s="151">
        <v>2574</v>
      </c>
      <c r="J399" s="151">
        <v>3519</v>
      </c>
      <c r="K399" s="151">
        <v>3502</v>
      </c>
      <c r="L399" s="151">
        <v>3103</v>
      </c>
      <c r="M399" s="154">
        <v>0.946931015102778</v>
      </c>
      <c r="N399" s="153">
        <v>79189</v>
      </c>
      <c r="O399" s="172">
        <v>0.9</v>
      </c>
      <c r="P399" s="154">
        <v>0.945003353454058</v>
      </c>
      <c r="Q399" s="154">
        <v>0.935064935064935</v>
      </c>
      <c r="R399" s="154">
        <v>0.995169082125604</v>
      </c>
      <c r="S399" s="173">
        <v>0.00993841838912268</v>
      </c>
      <c r="T399" s="153">
        <v>83627</v>
      </c>
      <c r="U399" s="153">
        <v>68713</v>
      </c>
      <c r="V399" s="154">
        <v>0.821660468508974</v>
      </c>
      <c r="W399" s="154">
        <v>0.845741113346747</v>
      </c>
      <c r="X399" s="155">
        <v>0.857142857142857</v>
      </c>
      <c r="Y399" s="155">
        <v>0.88178459789713</v>
      </c>
      <c r="Z399" s="173">
        <v>-0.0114017437961099</v>
      </c>
      <c r="AA399" s="151">
        <v>21632</v>
      </c>
      <c r="AB399" s="151">
        <v>18697</v>
      </c>
      <c r="AC399" s="151">
        <v>21619</v>
      </c>
      <c r="AD399" s="151">
        <v>18231</v>
      </c>
      <c r="AE399" s="155">
        <v>0.864321375739645</v>
      </c>
      <c r="AF399" s="155">
        <v>0.843285998427309</v>
      </c>
      <c r="AG399" s="173">
        <v>0.0210353773123356</v>
      </c>
    </row>
    <row r="400" spans="1:33">
      <c r="A400" s="175" t="s">
        <v>375</v>
      </c>
      <c r="B400" s="195" t="s">
        <v>1806</v>
      </c>
      <c r="C400" s="195" t="s">
        <v>394</v>
      </c>
      <c r="D400" s="150">
        <v>2742</v>
      </c>
      <c r="E400" s="150">
        <v>2692</v>
      </c>
      <c r="F400" s="150">
        <v>2045</v>
      </c>
      <c r="G400" s="151">
        <v>2958</v>
      </c>
      <c r="H400" s="151">
        <v>2760</v>
      </c>
      <c r="I400" s="151">
        <v>2337</v>
      </c>
      <c r="J400" s="151">
        <v>3041</v>
      </c>
      <c r="K400" s="151">
        <v>2903</v>
      </c>
      <c r="L400" s="151">
        <v>2485</v>
      </c>
      <c r="M400" s="154">
        <v>0.937233685406606</v>
      </c>
      <c r="N400" s="153">
        <v>72585</v>
      </c>
      <c r="O400" s="172">
        <v>0.9</v>
      </c>
      <c r="P400" s="154">
        <v>0.981765134938001</v>
      </c>
      <c r="Q400" s="154">
        <v>0.933062880324544</v>
      </c>
      <c r="R400" s="154">
        <v>0.954620190726735</v>
      </c>
      <c r="S400" s="173">
        <v>0.0487022546134578</v>
      </c>
      <c r="T400" s="153">
        <v>77446</v>
      </c>
      <c r="U400" s="153">
        <v>62993</v>
      </c>
      <c r="V400" s="154">
        <v>0.81337964517212</v>
      </c>
      <c r="W400" s="154">
        <v>0.74580598103574</v>
      </c>
      <c r="X400" s="155">
        <v>0.790060851926978</v>
      </c>
      <c r="Y400" s="155">
        <v>0.817165406116409</v>
      </c>
      <c r="Z400" s="173">
        <v>-0.0442548708912374</v>
      </c>
      <c r="AA400" s="151">
        <v>19787</v>
      </c>
      <c r="AB400" s="151">
        <v>15811</v>
      </c>
      <c r="AC400" s="151">
        <v>19599</v>
      </c>
      <c r="AD400" s="151">
        <v>16185</v>
      </c>
      <c r="AE400" s="155">
        <v>0.799059988881589</v>
      </c>
      <c r="AF400" s="155">
        <v>0.825807439155059</v>
      </c>
      <c r="AG400" s="173">
        <v>-0.02674745027347</v>
      </c>
    </row>
    <row r="401" spans="1:33">
      <c r="A401" s="175" t="s">
        <v>375</v>
      </c>
      <c r="B401" s="195" t="s">
        <v>1806</v>
      </c>
      <c r="C401" s="195" t="s">
        <v>395</v>
      </c>
      <c r="D401" s="150">
        <v>2663</v>
      </c>
      <c r="E401" s="150">
        <v>2057</v>
      </c>
      <c r="F401" s="150">
        <v>1233</v>
      </c>
      <c r="G401" s="151">
        <v>2827</v>
      </c>
      <c r="H401" s="151">
        <v>2541</v>
      </c>
      <c r="I401" s="151">
        <v>1667</v>
      </c>
      <c r="J401" s="151">
        <v>3042</v>
      </c>
      <c r="K401" s="151">
        <v>2867</v>
      </c>
      <c r="L401" s="151">
        <v>1967</v>
      </c>
      <c r="M401" s="154">
        <v>0.897750195942386</v>
      </c>
      <c r="N401" s="153">
        <v>69871</v>
      </c>
      <c r="O401" s="172">
        <v>0.9</v>
      </c>
      <c r="P401" s="154">
        <v>0.772437101013894</v>
      </c>
      <c r="Q401" s="154">
        <v>0.898832684824903</v>
      </c>
      <c r="R401" s="154">
        <v>0.942472057856673</v>
      </c>
      <c r="S401" s="173">
        <v>-0.126395583811009</v>
      </c>
      <c r="T401" s="153">
        <v>77829</v>
      </c>
      <c r="U401" s="153">
        <v>51221</v>
      </c>
      <c r="V401" s="154">
        <v>0.658122293746547</v>
      </c>
      <c r="W401" s="154">
        <v>0.463011641006384</v>
      </c>
      <c r="X401" s="155">
        <v>0.589671029359745</v>
      </c>
      <c r="Y401" s="155">
        <v>0.646614069690993</v>
      </c>
      <c r="Z401" s="173">
        <v>-0.126659388353362</v>
      </c>
      <c r="AA401" s="151">
        <v>19166</v>
      </c>
      <c r="AB401" s="151">
        <v>11758</v>
      </c>
      <c r="AC401" s="151">
        <v>20011</v>
      </c>
      <c r="AD401" s="151">
        <v>13574</v>
      </c>
      <c r="AE401" s="155">
        <v>0.613482208076803</v>
      </c>
      <c r="AF401" s="155">
        <v>0.678326920193893</v>
      </c>
      <c r="AG401" s="173">
        <v>-0.0648447121170908</v>
      </c>
    </row>
    <row r="402" spans="1:33">
      <c r="A402" s="175" t="s">
        <v>375</v>
      </c>
      <c r="B402" s="195" t="s">
        <v>1806</v>
      </c>
      <c r="C402" s="195" t="s">
        <v>396</v>
      </c>
      <c r="D402" s="150">
        <v>5710</v>
      </c>
      <c r="E402" s="150">
        <v>5218</v>
      </c>
      <c r="F402" s="150">
        <v>4751</v>
      </c>
      <c r="G402" s="151">
        <v>5513</v>
      </c>
      <c r="H402" s="151">
        <v>5061</v>
      </c>
      <c r="I402" s="151">
        <v>4807</v>
      </c>
      <c r="J402" s="151">
        <v>5034</v>
      </c>
      <c r="K402" s="151">
        <v>4783</v>
      </c>
      <c r="L402" s="151">
        <v>4419</v>
      </c>
      <c r="M402" s="154">
        <v>0.913828160582992</v>
      </c>
      <c r="N402" s="153">
        <v>112357</v>
      </c>
      <c r="O402" s="172">
        <v>0.9</v>
      </c>
      <c r="P402" s="154">
        <v>0.913835376532399</v>
      </c>
      <c r="Q402" s="154">
        <v>0.918011971703247</v>
      </c>
      <c r="R402" s="154">
        <v>0.950139054429877</v>
      </c>
      <c r="S402" s="173">
        <v>-0.00417659517084756</v>
      </c>
      <c r="T402" s="153">
        <v>122952</v>
      </c>
      <c r="U402" s="153">
        <v>104868</v>
      </c>
      <c r="V402" s="154">
        <v>0.852918211985165</v>
      </c>
      <c r="W402" s="154">
        <v>0.832049036777583</v>
      </c>
      <c r="X402" s="155">
        <v>0.871939053147107</v>
      </c>
      <c r="Y402" s="155">
        <v>0.877830750893921</v>
      </c>
      <c r="Z402" s="173">
        <v>-0.0398900163695236</v>
      </c>
      <c r="AA402" s="151">
        <v>36389</v>
      </c>
      <c r="AB402" s="151">
        <v>31740</v>
      </c>
      <c r="AC402" s="151">
        <v>32417</v>
      </c>
      <c r="AD402" s="151">
        <v>27948</v>
      </c>
      <c r="AE402" s="155">
        <v>0.872241611475996</v>
      </c>
      <c r="AF402" s="155">
        <v>0.86214023506185</v>
      </c>
      <c r="AG402" s="173">
        <v>0.0101013764141453</v>
      </c>
    </row>
    <row r="403" spans="1:33">
      <c r="A403" s="175" t="s">
        <v>375</v>
      </c>
      <c r="B403" s="195" t="s">
        <v>1807</v>
      </c>
      <c r="C403" s="195" t="s">
        <v>397</v>
      </c>
      <c r="D403" s="150">
        <v>3703</v>
      </c>
      <c r="E403" s="150">
        <v>3546</v>
      </c>
      <c r="F403" s="150">
        <v>3270</v>
      </c>
      <c r="G403" s="151">
        <v>2873</v>
      </c>
      <c r="H403" s="151">
        <v>2743</v>
      </c>
      <c r="I403" s="151">
        <v>2597</v>
      </c>
      <c r="J403" s="151">
        <v>2947</v>
      </c>
      <c r="K403" s="151">
        <v>2807</v>
      </c>
      <c r="L403" s="151">
        <v>2654</v>
      </c>
      <c r="M403" s="154">
        <v>0.956322661007566</v>
      </c>
      <c r="N403" s="153">
        <v>82917</v>
      </c>
      <c r="O403" s="172">
        <v>0.9</v>
      </c>
      <c r="P403" s="154">
        <v>0.95760194436943</v>
      </c>
      <c r="Q403" s="154">
        <v>0.95475113122172</v>
      </c>
      <c r="R403" s="154">
        <v>0.95249406175772</v>
      </c>
      <c r="S403" s="173">
        <v>0.00285081314771074</v>
      </c>
      <c r="T403" s="153">
        <v>86704</v>
      </c>
      <c r="U403" s="153">
        <v>78789</v>
      </c>
      <c r="V403" s="154">
        <v>0.908712400811958</v>
      </c>
      <c r="W403" s="154">
        <v>0.883067782878747</v>
      </c>
      <c r="X403" s="155">
        <v>0.903933170901497</v>
      </c>
      <c r="Y403" s="155">
        <v>0.900576857821513</v>
      </c>
      <c r="Z403" s="173">
        <v>-0.0208653880227497</v>
      </c>
      <c r="AA403" s="151">
        <v>22656</v>
      </c>
      <c r="AB403" s="151">
        <v>20379</v>
      </c>
      <c r="AC403" s="151">
        <v>22898</v>
      </c>
      <c r="AD403" s="151">
        <v>20719</v>
      </c>
      <c r="AE403" s="155">
        <v>0.899496822033898</v>
      </c>
      <c r="AF403" s="155">
        <v>0.904838850554634</v>
      </c>
      <c r="AG403" s="173">
        <v>-0.00534202852073529</v>
      </c>
    </row>
    <row r="404" spans="1:33">
      <c r="A404" s="175" t="s">
        <v>375</v>
      </c>
      <c r="B404" s="195" t="s">
        <v>1807</v>
      </c>
      <c r="C404" s="195" t="s">
        <v>398</v>
      </c>
      <c r="D404" s="150">
        <v>5721</v>
      </c>
      <c r="E404" s="150">
        <v>5239</v>
      </c>
      <c r="F404" s="150">
        <v>1989</v>
      </c>
      <c r="G404" s="151">
        <v>4708</v>
      </c>
      <c r="H404" s="151">
        <v>4251</v>
      </c>
      <c r="I404" s="151">
        <v>2202</v>
      </c>
      <c r="J404" s="151">
        <v>4906</v>
      </c>
      <c r="K404" s="151">
        <v>4476</v>
      </c>
      <c r="L404" s="151">
        <v>2286</v>
      </c>
      <c r="M404" s="154">
        <v>0.932267168391345</v>
      </c>
      <c r="N404" s="153">
        <v>133785</v>
      </c>
      <c r="O404" s="172">
        <v>0.9</v>
      </c>
      <c r="P404" s="154">
        <v>0.915748994930956</v>
      </c>
      <c r="Q404" s="154">
        <v>0.902931180968564</v>
      </c>
      <c r="R404" s="154">
        <v>0.912352221769262</v>
      </c>
      <c r="S404" s="173">
        <v>0.0128178139623919</v>
      </c>
      <c r="T404" s="153">
        <v>143505</v>
      </c>
      <c r="U404" s="153">
        <v>57923</v>
      </c>
      <c r="V404" s="154">
        <v>0.40363053552141</v>
      </c>
      <c r="W404" s="154">
        <v>0.34766649187205</v>
      </c>
      <c r="X404" s="155">
        <v>0.467714528462192</v>
      </c>
      <c r="Y404" s="155">
        <v>0.46596004891969</v>
      </c>
      <c r="Z404" s="173">
        <v>-0.120048036590142</v>
      </c>
      <c r="AA404" s="151">
        <v>34681</v>
      </c>
      <c r="AB404" s="151">
        <v>14320</v>
      </c>
      <c r="AC404" s="151">
        <v>35398</v>
      </c>
      <c r="AD404" s="151">
        <v>15154</v>
      </c>
      <c r="AE404" s="155">
        <v>0.412906202243303</v>
      </c>
      <c r="AF404" s="155">
        <v>0.428103282671337</v>
      </c>
      <c r="AG404" s="173">
        <v>-0.0151970804280341</v>
      </c>
    </row>
    <row r="405" spans="1:33">
      <c r="A405" s="175" t="s">
        <v>375</v>
      </c>
      <c r="B405" s="195" t="s">
        <v>1807</v>
      </c>
      <c r="C405" s="195" t="s">
        <v>399</v>
      </c>
      <c r="D405" s="150">
        <v>2385</v>
      </c>
      <c r="E405" s="150">
        <v>2178</v>
      </c>
      <c r="F405" s="150">
        <v>1105</v>
      </c>
      <c r="G405" s="151">
        <v>2115</v>
      </c>
      <c r="H405" s="151">
        <v>2084</v>
      </c>
      <c r="I405" s="151">
        <v>1392</v>
      </c>
      <c r="J405" s="151">
        <v>2179</v>
      </c>
      <c r="K405" s="151">
        <v>2120</v>
      </c>
      <c r="L405" s="151">
        <v>1421</v>
      </c>
      <c r="M405" s="154">
        <v>0.779453530506317</v>
      </c>
      <c r="N405" s="153">
        <v>47754</v>
      </c>
      <c r="O405" s="172">
        <v>0.9</v>
      </c>
      <c r="P405" s="154">
        <v>0.913207547169811</v>
      </c>
      <c r="Q405" s="154">
        <v>0.985342789598109</v>
      </c>
      <c r="R405" s="154">
        <v>0.972923359339146</v>
      </c>
      <c r="S405" s="173">
        <v>-0.0721352424282974</v>
      </c>
      <c r="T405" s="153">
        <v>61266</v>
      </c>
      <c r="U405" s="153">
        <v>35982</v>
      </c>
      <c r="V405" s="154">
        <v>0.587307805308001</v>
      </c>
      <c r="W405" s="154">
        <v>0.463312368972746</v>
      </c>
      <c r="X405" s="155">
        <v>0.658156028368794</v>
      </c>
      <c r="Y405" s="155">
        <v>0.652134006424966</v>
      </c>
      <c r="Z405" s="173">
        <v>-0.194843659396048</v>
      </c>
      <c r="AA405" s="151">
        <v>14945</v>
      </c>
      <c r="AB405" s="151">
        <v>9057</v>
      </c>
      <c r="AC405" s="151">
        <v>15152</v>
      </c>
      <c r="AD405" s="151">
        <v>8292</v>
      </c>
      <c r="AE405" s="155">
        <v>0.606022080963533</v>
      </c>
      <c r="AF405" s="155">
        <v>0.547254487856389</v>
      </c>
      <c r="AG405" s="173">
        <v>0.0587675931071443</v>
      </c>
    </row>
    <row r="406" spans="1:33">
      <c r="A406" s="175" t="s">
        <v>375</v>
      </c>
      <c r="B406" s="195" t="s">
        <v>1807</v>
      </c>
      <c r="C406" s="195" t="s">
        <v>400</v>
      </c>
      <c r="D406" s="150">
        <v>3</v>
      </c>
      <c r="E406" s="150">
        <v>0</v>
      </c>
      <c r="F406" s="150">
        <v>0</v>
      </c>
      <c r="G406" s="151">
        <v>3</v>
      </c>
      <c r="H406" s="151">
        <v>1</v>
      </c>
      <c r="I406" s="151">
        <v>2</v>
      </c>
      <c r="J406" s="151">
        <v>1</v>
      </c>
      <c r="K406" s="151">
        <v>0</v>
      </c>
      <c r="L406" s="151">
        <v>0</v>
      </c>
      <c r="M406" s="154">
        <v>0.0952380952380952</v>
      </c>
      <c r="N406" s="153">
        <v>2</v>
      </c>
      <c r="O406" s="172">
        <v>0.9</v>
      </c>
      <c r="P406" s="154">
        <v>0</v>
      </c>
      <c r="Q406" s="154">
        <v>0.333333333333333</v>
      </c>
      <c r="R406" s="154">
        <v>0</v>
      </c>
      <c r="S406" s="173">
        <v>-0.333333333333333</v>
      </c>
      <c r="T406" s="153">
        <v>21</v>
      </c>
      <c r="U406" s="153">
        <v>12</v>
      </c>
      <c r="V406" s="154">
        <v>0.571428571428571</v>
      </c>
      <c r="W406" s="154">
        <v>0</v>
      </c>
      <c r="X406" s="155">
        <v>0.666666666666667</v>
      </c>
      <c r="Y406" s="155">
        <v>0</v>
      </c>
      <c r="Z406" s="173">
        <v>-0.666666666666667</v>
      </c>
      <c r="AA406" s="151">
        <v>8</v>
      </c>
      <c r="AB406" s="151">
        <v>2</v>
      </c>
      <c r="AC406" s="151">
        <v>1</v>
      </c>
      <c r="AD406" s="151">
        <v>0</v>
      </c>
      <c r="AE406" s="155">
        <v>0.25</v>
      </c>
      <c r="AF406" s="155">
        <v>0</v>
      </c>
      <c r="AG406" s="173">
        <v>0.25</v>
      </c>
    </row>
    <row r="407" spans="1:33">
      <c r="A407" s="175" t="s">
        <v>375</v>
      </c>
      <c r="B407" s="195" t="s">
        <v>1807</v>
      </c>
      <c r="C407" s="195" t="s">
        <v>401</v>
      </c>
      <c r="D407" s="150">
        <v>3</v>
      </c>
      <c r="E407" s="150">
        <v>0</v>
      </c>
      <c r="F407" s="150">
        <v>0</v>
      </c>
      <c r="G407" s="151">
        <v>3</v>
      </c>
      <c r="H407" s="151">
        <v>0</v>
      </c>
      <c r="I407" s="151">
        <v>0</v>
      </c>
      <c r="J407" s="151">
        <v>4</v>
      </c>
      <c r="K407" s="151">
        <v>1</v>
      </c>
      <c r="L407" s="151">
        <v>1</v>
      </c>
      <c r="M407" s="154">
        <v>0.333333333333333</v>
      </c>
      <c r="N407" s="153">
        <v>6</v>
      </c>
      <c r="O407" s="172">
        <v>0.9</v>
      </c>
      <c r="P407" s="154">
        <v>0</v>
      </c>
      <c r="Q407" s="154">
        <v>0</v>
      </c>
      <c r="R407" s="154">
        <v>0.25</v>
      </c>
      <c r="S407" s="173">
        <v>0</v>
      </c>
      <c r="T407" s="153">
        <v>18</v>
      </c>
      <c r="U407" s="153">
        <v>4</v>
      </c>
      <c r="V407" s="154">
        <v>0.222222222222222</v>
      </c>
      <c r="W407" s="154">
        <v>0</v>
      </c>
      <c r="X407" s="155">
        <v>0</v>
      </c>
      <c r="Y407" s="155">
        <v>0.25</v>
      </c>
      <c r="Z407" s="173">
        <v>0</v>
      </c>
      <c r="AA407" s="151">
        <v>11</v>
      </c>
      <c r="AB407" s="151">
        <v>2</v>
      </c>
      <c r="AC407" s="151">
        <v>3</v>
      </c>
      <c r="AD407" s="151">
        <v>2</v>
      </c>
      <c r="AE407" s="155">
        <v>0.181818181818182</v>
      </c>
      <c r="AF407" s="155">
        <v>0.666666666666667</v>
      </c>
      <c r="AG407" s="173">
        <v>-0.484848484848485</v>
      </c>
    </row>
    <row r="408" spans="1:33">
      <c r="A408" s="175" t="s">
        <v>375</v>
      </c>
      <c r="B408" s="195" t="s">
        <v>1807</v>
      </c>
      <c r="C408" s="195" t="s">
        <v>402</v>
      </c>
      <c r="D408" s="150">
        <v>4375</v>
      </c>
      <c r="E408" s="150">
        <v>4336</v>
      </c>
      <c r="F408" s="150">
        <v>3928</v>
      </c>
      <c r="G408" s="151">
        <v>3637</v>
      </c>
      <c r="H408" s="151">
        <v>3613</v>
      </c>
      <c r="I408" s="151">
        <v>3393</v>
      </c>
      <c r="J408" s="151">
        <v>3586</v>
      </c>
      <c r="K408" s="151">
        <v>3572</v>
      </c>
      <c r="L408" s="151">
        <v>3390</v>
      </c>
      <c r="M408" s="154">
        <v>0.981972447937276</v>
      </c>
      <c r="N408" s="153">
        <v>106708</v>
      </c>
      <c r="O408" s="172">
        <v>0.9</v>
      </c>
      <c r="P408" s="154">
        <v>0.991085714285714</v>
      </c>
      <c r="Q408" s="154">
        <v>0.99340115479791</v>
      </c>
      <c r="R408" s="154">
        <v>0.996095928611266</v>
      </c>
      <c r="S408" s="173">
        <v>-0.00231544051219612</v>
      </c>
      <c r="T408" s="153">
        <v>108667</v>
      </c>
      <c r="U408" s="153">
        <v>99113</v>
      </c>
      <c r="V408" s="154">
        <v>0.912080024294404</v>
      </c>
      <c r="W408" s="154">
        <v>0.897828571428571</v>
      </c>
      <c r="X408" s="155">
        <v>0.932911740445422</v>
      </c>
      <c r="Y408" s="155">
        <v>0.945343000557724</v>
      </c>
      <c r="Z408" s="173">
        <v>-0.0350831690168506</v>
      </c>
      <c r="AA408" s="151">
        <v>26146</v>
      </c>
      <c r="AB408" s="151">
        <v>24144</v>
      </c>
      <c r="AC408" s="151">
        <v>26818</v>
      </c>
      <c r="AD408" s="151">
        <v>24542</v>
      </c>
      <c r="AE408" s="155">
        <v>0.923429970167521</v>
      </c>
      <c r="AF408" s="155">
        <v>0.915131628011037</v>
      </c>
      <c r="AG408" s="173">
        <v>0.00829834215648351</v>
      </c>
    </row>
    <row r="409" spans="1:33">
      <c r="A409" s="175" t="s">
        <v>375</v>
      </c>
      <c r="B409" s="195" t="s">
        <v>1807</v>
      </c>
      <c r="C409" s="195" t="s">
        <v>403</v>
      </c>
      <c r="D409" s="150">
        <v>4884</v>
      </c>
      <c r="E409" s="150">
        <v>4621</v>
      </c>
      <c r="F409" s="150">
        <v>3550</v>
      </c>
      <c r="G409" s="151">
        <v>4278</v>
      </c>
      <c r="H409" s="151">
        <v>4095</v>
      </c>
      <c r="I409" s="151">
        <v>3335</v>
      </c>
      <c r="J409" s="151">
        <v>4414</v>
      </c>
      <c r="K409" s="151">
        <v>4206</v>
      </c>
      <c r="L409" s="151">
        <v>3471</v>
      </c>
      <c r="M409" s="154">
        <v>0.957213044992069</v>
      </c>
      <c r="N409" s="153">
        <v>123715</v>
      </c>
      <c r="O409" s="172">
        <v>0.9</v>
      </c>
      <c r="P409" s="154">
        <v>0.946150696150696</v>
      </c>
      <c r="Q409" s="154">
        <v>0.957223001402525</v>
      </c>
      <c r="R409" s="154">
        <v>0.952877208880834</v>
      </c>
      <c r="S409" s="173">
        <v>-0.0110723052518285</v>
      </c>
      <c r="T409" s="153">
        <v>129245</v>
      </c>
      <c r="U409" s="153">
        <v>98153</v>
      </c>
      <c r="V409" s="154">
        <v>0.759433633796278</v>
      </c>
      <c r="W409" s="154">
        <v>0.726863226863227</v>
      </c>
      <c r="X409" s="155">
        <v>0.779569892473118</v>
      </c>
      <c r="Y409" s="155">
        <v>0.786361576801087</v>
      </c>
      <c r="Z409" s="173">
        <v>-0.0527066656098913</v>
      </c>
      <c r="AA409" s="151">
        <v>30924</v>
      </c>
      <c r="AB409" s="151">
        <v>23204</v>
      </c>
      <c r="AC409" s="151">
        <v>32511</v>
      </c>
      <c r="AD409" s="151">
        <v>24067</v>
      </c>
      <c r="AE409" s="155">
        <v>0.750355710774803</v>
      </c>
      <c r="AF409" s="155">
        <v>0.740272523146012</v>
      </c>
      <c r="AG409" s="173">
        <v>0.0100831876287907</v>
      </c>
    </row>
    <row r="410" spans="1:33">
      <c r="A410" s="175" t="s">
        <v>375</v>
      </c>
      <c r="B410" s="195" t="s">
        <v>1807</v>
      </c>
      <c r="C410" s="195" t="s">
        <v>404</v>
      </c>
      <c r="D410" s="150">
        <v>6435</v>
      </c>
      <c r="E410" s="150">
        <v>5974</v>
      </c>
      <c r="F410" s="150">
        <v>5286</v>
      </c>
      <c r="G410" s="151">
        <v>5524</v>
      </c>
      <c r="H410" s="151">
        <v>5147</v>
      </c>
      <c r="I410" s="151">
        <v>4759</v>
      </c>
      <c r="J410" s="151">
        <v>5481</v>
      </c>
      <c r="K410" s="151">
        <v>5100</v>
      </c>
      <c r="L410" s="151">
        <v>4799</v>
      </c>
      <c r="M410" s="154">
        <v>0.941362125209733</v>
      </c>
      <c r="N410" s="153">
        <v>150922</v>
      </c>
      <c r="O410" s="172">
        <v>0.9</v>
      </c>
      <c r="P410" s="154">
        <v>0.928360528360528</v>
      </c>
      <c r="Q410" s="154">
        <v>0.931752353367125</v>
      </c>
      <c r="R410" s="154">
        <v>0.930487137383689</v>
      </c>
      <c r="S410" s="173">
        <v>-0.00339182500659685</v>
      </c>
      <c r="T410" s="153">
        <v>160323</v>
      </c>
      <c r="U410" s="153">
        <v>135473</v>
      </c>
      <c r="V410" s="154">
        <v>0.845000405431535</v>
      </c>
      <c r="W410" s="154">
        <v>0.821445221445221</v>
      </c>
      <c r="X410" s="155">
        <v>0.86151339608979</v>
      </c>
      <c r="Y410" s="155">
        <v>0.87557015143222</v>
      </c>
      <c r="Z410" s="173">
        <v>-0.0400681746445686</v>
      </c>
      <c r="AA410" s="151">
        <v>39030</v>
      </c>
      <c r="AB410" s="151">
        <v>33147</v>
      </c>
      <c r="AC410" s="151">
        <v>40449</v>
      </c>
      <c r="AD410" s="151">
        <v>34674</v>
      </c>
      <c r="AE410" s="155">
        <v>0.849269792467333</v>
      </c>
      <c r="AF410" s="155">
        <v>0.857227619965883</v>
      </c>
      <c r="AG410" s="173">
        <v>-0.00795782749855012</v>
      </c>
    </row>
    <row r="411" spans="1:33">
      <c r="A411" s="175" t="s">
        <v>375</v>
      </c>
      <c r="B411" s="195" t="s">
        <v>1807</v>
      </c>
      <c r="C411" s="195" t="s">
        <v>405</v>
      </c>
      <c r="D411" s="150">
        <v>0</v>
      </c>
      <c r="E411" s="150">
        <v>0</v>
      </c>
      <c r="F411" s="150">
        <v>0</v>
      </c>
      <c r="G411" s="151">
        <v>0</v>
      </c>
      <c r="H411" s="151">
        <v>0</v>
      </c>
      <c r="I411" s="151">
        <v>0</v>
      </c>
      <c r="J411" s="151">
        <v>1</v>
      </c>
      <c r="K411" s="151">
        <v>1</v>
      </c>
      <c r="L411" s="151">
        <v>1</v>
      </c>
      <c r="M411" s="154">
        <v>0.888888888888889</v>
      </c>
      <c r="N411" s="153">
        <v>8</v>
      </c>
      <c r="O411" s="172">
        <v>0.9</v>
      </c>
      <c r="P411" s="154">
        <v>0</v>
      </c>
      <c r="Q411" s="154">
        <v>0</v>
      </c>
      <c r="R411" s="154">
        <v>1</v>
      </c>
      <c r="S411" s="173">
        <v>0</v>
      </c>
      <c r="T411" s="153">
        <v>9</v>
      </c>
      <c r="U411" s="153">
        <v>8</v>
      </c>
      <c r="V411" s="154">
        <v>0.888888888888889</v>
      </c>
      <c r="W411" s="154">
        <v>0</v>
      </c>
      <c r="X411" s="155">
        <v>0</v>
      </c>
      <c r="Y411" s="155">
        <v>1</v>
      </c>
      <c r="Z411" s="173">
        <v>0</v>
      </c>
      <c r="AA411" s="151">
        <v>2</v>
      </c>
      <c r="AB411" s="151">
        <v>2</v>
      </c>
      <c r="AC411" s="151">
        <v>3</v>
      </c>
      <c r="AD411" s="151">
        <v>2</v>
      </c>
      <c r="AE411" s="155">
        <v>1</v>
      </c>
      <c r="AF411" s="155">
        <v>0.666666666666667</v>
      </c>
      <c r="AG411" s="173">
        <v>0.333333333333333</v>
      </c>
    </row>
    <row r="412" spans="1:33">
      <c r="A412" s="175" t="s">
        <v>375</v>
      </c>
      <c r="B412" s="195" t="s">
        <v>1807</v>
      </c>
      <c r="C412" s="195" t="s">
        <v>406</v>
      </c>
      <c r="D412" s="150">
        <v>3328</v>
      </c>
      <c r="E412" s="150">
        <v>3211</v>
      </c>
      <c r="F412" s="150">
        <v>2918</v>
      </c>
      <c r="G412" s="151">
        <v>2538</v>
      </c>
      <c r="H412" s="151">
        <v>2449</v>
      </c>
      <c r="I412" s="151">
        <v>2251</v>
      </c>
      <c r="J412" s="151">
        <v>2771</v>
      </c>
      <c r="K412" s="151">
        <v>2695</v>
      </c>
      <c r="L412" s="151">
        <v>2482</v>
      </c>
      <c r="M412" s="154">
        <v>0.9604728667547</v>
      </c>
      <c r="N412" s="153">
        <v>76372</v>
      </c>
      <c r="O412" s="172">
        <v>0.9</v>
      </c>
      <c r="P412" s="154">
        <v>0.96484375</v>
      </c>
      <c r="Q412" s="154">
        <v>0.964933018124507</v>
      </c>
      <c r="R412" s="154">
        <v>0.972573078311079</v>
      </c>
      <c r="S412" s="173">
        <v>-8.92681245074911e-5</v>
      </c>
      <c r="T412" s="153">
        <v>79515</v>
      </c>
      <c r="U412" s="153">
        <v>70473</v>
      </c>
      <c r="V412" s="154">
        <v>0.886285606489342</v>
      </c>
      <c r="W412" s="154">
        <v>0.876802884615385</v>
      </c>
      <c r="X412" s="155">
        <v>0.886918833727344</v>
      </c>
      <c r="Y412" s="155">
        <v>0.895705521472393</v>
      </c>
      <c r="Z412" s="173">
        <v>-0.0101159491119598</v>
      </c>
      <c r="AA412" s="151">
        <v>19358</v>
      </c>
      <c r="AB412" s="151">
        <v>17111</v>
      </c>
      <c r="AC412" s="151">
        <v>19806</v>
      </c>
      <c r="AD412" s="151">
        <v>17533</v>
      </c>
      <c r="AE412" s="155">
        <v>0.883923959086683</v>
      </c>
      <c r="AF412" s="155">
        <v>0.885236796930223</v>
      </c>
      <c r="AG412" s="173">
        <v>-0.00131283784354064</v>
      </c>
    </row>
    <row r="413" spans="1:33">
      <c r="A413" s="175" t="s">
        <v>375</v>
      </c>
      <c r="B413" s="195" t="s">
        <v>1807</v>
      </c>
      <c r="C413" s="195" t="s">
        <v>407</v>
      </c>
      <c r="D413" s="150">
        <v>3</v>
      </c>
      <c r="E413" s="150">
        <v>3</v>
      </c>
      <c r="F413" s="150">
        <v>0</v>
      </c>
      <c r="G413" s="151">
        <v>0</v>
      </c>
      <c r="H413" s="151">
        <v>0</v>
      </c>
      <c r="I413" s="151">
        <v>0</v>
      </c>
      <c r="J413" s="151">
        <v>0</v>
      </c>
      <c r="K413" s="151">
        <v>0</v>
      </c>
      <c r="L413" s="151">
        <v>0</v>
      </c>
      <c r="M413" s="154">
        <v>0.857142857142857</v>
      </c>
      <c r="N413" s="153">
        <v>6</v>
      </c>
      <c r="O413" s="172">
        <v>0.9</v>
      </c>
      <c r="P413" s="154">
        <v>1</v>
      </c>
      <c r="Q413" s="154">
        <v>0</v>
      </c>
      <c r="R413" s="154">
        <v>0</v>
      </c>
      <c r="S413" s="173">
        <v>1</v>
      </c>
      <c r="T413" s="153">
        <v>7</v>
      </c>
      <c r="U413" s="153">
        <v>1</v>
      </c>
      <c r="V413" s="154">
        <v>0.142857142857143</v>
      </c>
      <c r="W413" s="154">
        <v>0</v>
      </c>
      <c r="X413" s="155">
        <v>0</v>
      </c>
      <c r="Y413" s="155">
        <v>0</v>
      </c>
      <c r="Z413" s="173">
        <v>0</v>
      </c>
      <c r="AA413" s="151">
        <v>5</v>
      </c>
      <c r="AB413" s="151">
        <v>1</v>
      </c>
      <c r="AC413" s="151">
        <v>1</v>
      </c>
      <c r="AD413" s="151">
        <v>0</v>
      </c>
      <c r="AE413" s="155">
        <v>0.2</v>
      </c>
      <c r="AF413" s="155">
        <v>0</v>
      </c>
      <c r="AG413" s="173">
        <v>0.2</v>
      </c>
    </row>
    <row r="414" spans="1:33">
      <c r="A414" s="175" t="s">
        <v>375</v>
      </c>
      <c r="B414" s="195" t="s">
        <v>1807</v>
      </c>
      <c r="C414" s="195" t="s">
        <v>408</v>
      </c>
      <c r="D414" s="150">
        <v>5568</v>
      </c>
      <c r="E414" s="150">
        <v>5165</v>
      </c>
      <c r="F414" s="150">
        <v>3417</v>
      </c>
      <c r="G414" s="151">
        <v>4574</v>
      </c>
      <c r="H414" s="151">
        <v>4256</v>
      </c>
      <c r="I414" s="151">
        <v>2905</v>
      </c>
      <c r="J414" s="151">
        <v>4785</v>
      </c>
      <c r="K414" s="151">
        <v>4551</v>
      </c>
      <c r="L414" s="151">
        <v>3210</v>
      </c>
      <c r="M414" s="154">
        <v>0.94607408688384</v>
      </c>
      <c r="N414" s="153">
        <v>131299</v>
      </c>
      <c r="O414" s="172">
        <v>0.9</v>
      </c>
      <c r="P414" s="154">
        <v>0.927622126436782</v>
      </c>
      <c r="Q414" s="154">
        <v>0.930476606908614</v>
      </c>
      <c r="R414" s="154">
        <v>0.951097178683386</v>
      </c>
      <c r="S414" s="173">
        <v>-0.00285448047183223</v>
      </c>
      <c r="T414" s="153">
        <v>138783</v>
      </c>
      <c r="U414" s="153">
        <v>94974</v>
      </c>
      <c r="V414" s="154">
        <v>0.684334536650743</v>
      </c>
      <c r="W414" s="154">
        <v>0.613685344827586</v>
      </c>
      <c r="X414" s="155">
        <v>0.635111499781373</v>
      </c>
      <c r="Y414" s="155">
        <v>0.670846394984326</v>
      </c>
      <c r="Z414" s="173">
        <v>-0.0214261549537867</v>
      </c>
      <c r="AA414" s="151">
        <v>33332</v>
      </c>
      <c r="AB414" s="151">
        <v>21311</v>
      </c>
      <c r="AC414" s="151">
        <v>33949</v>
      </c>
      <c r="AD414" s="151">
        <v>23484</v>
      </c>
      <c r="AE414" s="155">
        <v>0.639355574222969</v>
      </c>
      <c r="AF414" s="155">
        <v>0.69174349759934</v>
      </c>
      <c r="AG414" s="173">
        <v>-0.0523879233763712</v>
      </c>
    </row>
    <row r="415" spans="1:33">
      <c r="A415" s="175" t="s">
        <v>375</v>
      </c>
      <c r="B415" s="195" t="s">
        <v>1808</v>
      </c>
      <c r="C415" s="195" t="s">
        <v>409</v>
      </c>
      <c r="D415" s="150">
        <v>11</v>
      </c>
      <c r="E415" s="150">
        <v>11</v>
      </c>
      <c r="F415" s="150">
        <v>11</v>
      </c>
      <c r="G415" s="151">
        <v>7</v>
      </c>
      <c r="H415" s="151">
        <v>7</v>
      </c>
      <c r="I415" s="151">
        <v>7</v>
      </c>
      <c r="J415" s="151">
        <v>6</v>
      </c>
      <c r="K415" s="151">
        <v>6</v>
      </c>
      <c r="L415" s="151">
        <v>6</v>
      </c>
      <c r="M415" s="154">
        <v>1</v>
      </c>
      <c r="N415" s="153">
        <v>350</v>
      </c>
      <c r="O415" s="172">
        <v>0.9</v>
      </c>
      <c r="P415" s="154">
        <v>1</v>
      </c>
      <c r="Q415" s="154">
        <v>1</v>
      </c>
      <c r="R415" s="154">
        <v>1</v>
      </c>
      <c r="S415" s="173">
        <v>0</v>
      </c>
      <c r="T415" s="153">
        <v>350</v>
      </c>
      <c r="U415" s="153">
        <v>346</v>
      </c>
      <c r="V415" s="154">
        <v>0.988571428571429</v>
      </c>
      <c r="W415" s="154">
        <v>1</v>
      </c>
      <c r="X415" s="155">
        <v>1</v>
      </c>
      <c r="Y415" s="155">
        <v>1</v>
      </c>
      <c r="Z415" s="173">
        <v>0</v>
      </c>
      <c r="AA415" s="151">
        <v>65</v>
      </c>
      <c r="AB415" s="151">
        <v>65</v>
      </c>
      <c r="AC415" s="151">
        <v>125</v>
      </c>
      <c r="AD415" s="151">
        <v>122</v>
      </c>
      <c r="AE415" s="155">
        <v>1</v>
      </c>
      <c r="AF415" s="155">
        <v>0.976</v>
      </c>
      <c r="AG415" s="173">
        <v>0.024</v>
      </c>
    </row>
    <row r="416" spans="1:33">
      <c r="A416" s="175" t="s">
        <v>375</v>
      </c>
      <c r="B416" s="195" t="s">
        <v>1809</v>
      </c>
      <c r="C416" s="195" t="s">
        <v>410</v>
      </c>
      <c r="D416" s="150">
        <v>2876</v>
      </c>
      <c r="E416" s="150">
        <v>2788</v>
      </c>
      <c r="F416" s="150">
        <v>2542</v>
      </c>
      <c r="G416" s="151">
        <v>2710</v>
      </c>
      <c r="H416" s="151">
        <v>2638</v>
      </c>
      <c r="I416" s="151">
        <v>2416</v>
      </c>
      <c r="J416" s="151">
        <v>2945</v>
      </c>
      <c r="K416" s="151">
        <v>2898</v>
      </c>
      <c r="L416" s="151">
        <v>2785</v>
      </c>
      <c r="M416" s="154">
        <v>0.974845196567166</v>
      </c>
      <c r="N416" s="153">
        <v>80763</v>
      </c>
      <c r="O416" s="172">
        <v>0.9</v>
      </c>
      <c r="P416" s="154">
        <v>0.969401947148818</v>
      </c>
      <c r="Q416" s="154">
        <v>0.973431734317343</v>
      </c>
      <c r="R416" s="154">
        <v>0.984040747028862</v>
      </c>
      <c r="S416" s="173">
        <v>-0.00402978716852542</v>
      </c>
      <c r="T416" s="153">
        <v>82847</v>
      </c>
      <c r="U416" s="153">
        <v>74388</v>
      </c>
      <c r="V416" s="154">
        <v>0.89789612176663</v>
      </c>
      <c r="W416" s="154">
        <v>0.883866481223922</v>
      </c>
      <c r="X416" s="155">
        <v>0.891512915129151</v>
      </c>
      <c r="Y416" s="155">
        <v>0.945670628183362</v>
      </c>
      <c r="Z416" s="173">
        <v>-0.00764643390522923</v>
      </c>
      <c r="AA416" s="151">
        <v>19879</v>
      </c>
      <c r="AB416" s="151">
        <v>18039</v>
      </c>
      <c r="AC416" s="151">
        <v>20627</v>
      </c>
      <c r="AD416" s="151">
        <v>18470</v>
      </c>
      <c r="AE416" s="155">
        <v>0.907440012073042</v>
      </c>
      <c r="AF416" s="155">
        <v>0.895428322102099</v>
      </c>
      <c r="AG416" s="173">
        <v>0.0120116899709427</v>
      </c>
    </row>
    <row r="417" spans="1:33">
      <c r="A417" s="175" t="s">
        <v>375</v>
      </c>
      <c r="B417" s="195" t="s">
        <v>1809</v>
      </c>
      <c r="C417" s="195" t="s">
        <v>411</v>
      </c>
      <c r="D417" s="150">
        <v>1</v>
      </c>
      <c r="E417" s="150">
        <v>0</v>
      </c>
      <c r="F417" s="150">
        <v>0</v>
      </c>
      <c r="G417" s="151">
        <v>1</v>
      </c>
      <c r="H417" s="151">
        <v>0</v>
      </c>
      <c r="I417" s="151">
        <v>0</v>
      </c>
      <c r="J417" s="151">
        <v>0</v>
      </c>
      <c r="K417" s="151">
        <v>0</v>
      </c>
      <c r="L417" s="151">
        <v>0</v>
      </c>
      <c r="M417" s="154">
        <v>0.333333333333333</v>
      </c>
      <c r="N417" s="153">
        <v>4</v>
      </c>
      <c r="O417" s="172">
        <v>0.9</v>
      </c>
      <c r="P417" s="154">
        <v>0</v>
      </c>
      <c r="Q417" s="154">
        <v>0</v>
      </c>
      <c r="R417" s="154">
        <v>0</v>
      </c>
      <c r="S417" s="173">
        <v>0</v>
      </c>
      <c r="T417" s="153">
        <v>12</v>
      </c>
      <c r="U417" s="153">
        <v>4</v>
      </c>
      <c r="V417" s="154">
        <v>0.333333333333333</v>
      </c>
      <c r="W417" s="154">
        <v>0</v>
      </c>
      <c r="X417" s="155">
        <v>0</v>
      </c>
      <c r="Y417" s="155">
        <v>0</v>
      </c>
      <c r="Z417" s="173">
        <v>0</v>
      </c>
      <c r="AA417" s="151">
        <v>3</v>
      </c>
      <c r="AB417" s="151">
        <v>0</v>
      </c>
      <c r="AC417" s="151">
        <v>5</v>
      </c>
      <c r="AD417" s="151">
        <v>2</v>
      </c>
      <c r="AE417" s="155">
        <v>0</v>
      </c>
      <c r="AF417" s="155">
        <v>0.4</v>
      </c>
      <c r="AG417" s="173">
        <v>-0.4</v>
      </c>
    </row>
    <row r="418" spans="1:33">
      <c r="A418" s="175" t="s">
        <v>375</v>
      </c>
      <c r="B418" s="195" t="s">
        <v>1809</v>
      </c>
      <c r="C418" s="195" t="s">
        <v>412</v>
      </c>
      <c r="D418" s="150">
        <v>0</v>
      </c>
      <c r="E418" s="150">
        <v>0</v>
      </c>
      <c r="F418" s="150">
        <v>0</v>
      </c>
      <c r="G418" s="151">
        <v>0</v>
      </c>
      <c r="H418" s="151">
        <v>0</v>
      </c>
      <c r="I418" s="151">
        <v>0</v>
      </c>
      <c r="J418" s="151">
        <v>0</v>
      </c>
      <c r="K418" s="151">
        <v>0</v>
      </c>
      <c r="L418" s="151">
        <v>0</v>
      </c>
      <c r="M418" s="154">
        <v>0.666666666666667</v>
      </c>
      <c r="N418" s="153">
        <v>2</v>
      </c>
      <c r="O418" s="172">
        <v>0.9</v>
      </c>
      <c r="P418" s="154">
        <v>0</v>
      </c>
      <c r="Q418" s="154">
        <v>0</v>
      </c>
      <c r="R418" s="154">
        <v>0</v>
      </c>
      <c r="S418" s="173">
        <v>0</v>
      </c>
      <c r="T418" s="153">
        <v>3</v>
      </c>
      <c r="U418" s="153">
        <v>2</v>
      </c>
      <c r="V418" s="154">
        <v>0.666666666666667</v>
      </c>
      <c r="W418" s="154">
        <v>0</v>
      </c>
      <c r="X418" s="155">
        <v>0</v>
      </c>
      <c r="Y418" s="155">
        <v>0</v>
      </c>
      <c r="Z418" s="173">
        <v>0</v>
      </c>
      <c r="AA418" s="151">
        <v>0</v>
      </c>
      <c r="AB418" s="151">
        <v>0</v>
      </c>
      <c r="AC418" s="151">
        <v>1</v>
      </c>
      <c r="AD418" s="151">
        <v>1</v>
      </c>
      <c r="AE418" s="155">
        <v>0</v>
      </c>
      <c r="AF418" s="155">
        <v>1</v>
      </c>
      <c r="AG418" s="173">
        <v>-1</v>
      </c>
    </row>
    <row r="419" spans="1:33">
      <c r="A419" s="175" t="s">
        <v>375</v>
      </c>
      <c r="B419" s="195" t="s">
        <v>1809</v>
      </c>
      <c r="C419" s="195" t="s">
        <v>413</v>
      </c>
      <c r="D419" s="150">
        <v>4</v>
      </c>
      <c r="E419" s="150">
        <v>0</v>
      </c>
      <c r="F419" s="150">
        <v>0</v>
      </c>
      <c r="G419" s="151">
        <v>0</v>
      </c>
      <c r="H419" s="151">
        <v>0</v>
      </c>
      <c r="I419" s="151">
        <v>0</v>
      </c>
      <c r="J419" s="151">
        <v>1</v>
      </c>
      <c r="K419" s="151">
        <v>0</v>
      </c>
      <c r="L419" s="151">
        <v>0</v>
      </c>
      <c r="M419" s="154">
        <v>0.466666666666667</v>
      </c>
      <c r="N419" s="153">
        <v>7</v>
      </c>
      <c r="O419" s="172">
        <v>0.9</v>
      </c>
      <c r="P419" s="154">
        <v>0</v>
      </c>
      <c r="Q419" s="154">
        <v>0</v>
      </c>
      <c r="R419" s="154">
        <v>0</v>
      </c>
      <c r="S419" s="173">
        <v>0</v>
      </c>
      <c r="T419" s="153">
        <v>15</v>
      </c>
      <c r="U419" s="153">
        <v>7</v>
      </c>
      <c r="V419" s="154">
        <v>0.466666666666667</v>
      </c>
      <c r="W419" s="154">
        <v>0</v>
      </c>
      <c r="X419" s="155">
        <v>0</v>
      </c>
      <c r="Y419" s="155">
        <v>0</v>
      </c>
      <c r="Z419" s="173">
        <v>0</v>
      </c>
      <c r="AA419" s="151">
        <v>6</v>
      </c>
      <c r="AB419" s="151">
        <v>1</v>
      </c>
      <c r="AC419" s="151">
        <v>6</v>
      </c>
      <c r="AD419" s="151">
        <v>4</v>
      </c>
      <c r="AE419" s="155">
        <v>0.166666666666667</v>
      </c>
      <c r="AF419" s="155">
        <v>0.666666666666667</v>
      </c>
      <c r="AG419" s="173">
        <v>-0.5</v>
      </c>
    </row>
    <row r="420" spans="1:33">
      <c r="A420" s="175" t="s">
        <v>375</v>
      </c>
      <c r="B420" s="195" t="s">
        <v>1809</v>
      </c>
      <c r="C420" s="195" t="s">
        <v>414</v>
      </c>
      <c r="D420" s="150">
        <v>2</v>
      </c>
      <c r="E420" s="150">
        <v>0</v>
      </c>
      <c r="F420" s="150">
        <v>0</v>
      </c>
      <c r="G420" s="151">
        <v>0</v>
      </c>
      <c r="H420" s="151">
        <v>0</v>
      </c>
      <c r="I420" s="151">
        <v>0</v>
      </c>
      <c r="J420" s="151">
        <v>1</v>
      </c>
      <c r="K420" s="151">
        <v>0</v>
      </c>
      <c r="L420" s="151">
        <v>0</v>
      </c>
      <c r="M420" s="154">
        <v>0.19047619047619</v>
      </c>
      <c r="N420" s="153">
        <v>4</v>
      </c>
      <c r="O420" s="172">
        <v>0.9</v>
      </c>
      <c r="P420" s="154">
        <v>0</v>
      </c>
      <c r="Q420" s="154">
        <v>0</v>
      </c>
      <c r="R420" s="154">
        <v>0</v>
      </c>
      <c r="S420" s="173">
        <v>0</v>
      </c>
      <c r="T420" s="153">
        <v>21</v>
      </c>
      <c r="U420" s="153">
        <v>9</v>
      </c>
      <c r="V420" s="154">
        <v>0.428571428571429</v>
      </c>
      <c r="W420" s="154">
        <v>0</v>
      </c>
      <c r="X420" s="155">
        <v>0</v>
      </c>
      <c r="Y420" s="155">
        <v>0</v>
      </c>
      <c r="Z420" s="173">
        <v>0</v>
      </c>
      <c r="AA420" s="151">
        <v>4</v>
      </c>
      <c r="AB420" s="151">
        <v>0</v>
      </c>
      <c r="AC420" s="151">
        <v>10</v>
      </c>
      <c r="AD420" s="151">
        <v>6</v>
      </c>
      <c r="AE420" s="155">
        <v>0</v>
      </c>
      <c r="AF420" s="155">
        <v>0.6</v>
      </c>
      <c r="AG420" s="173">
        <v>-0.6</v>
      </c>
    </row>
    <row r="421" spans="1:33">
      <c r="A421" s="175" t="s">
        <v>375</v>
      </c>
      <c r="B421" s="195" t="s">
        <v>1809</v>
      </c>
      <c r="C421" s="195" t="s">
        <v>415</v>
      </c>
      <c r="D421" s="150">
        <v>2</v>
      </c>
      <c r="E421" s="150">
        <v>2</v>
      </c>
      <c r="F421" s="150">
        <v>1</v>
      </c>
      <c r="G421" s="151">
        <v>1</v>
      </c>
      <c r="H421" s="151">
        <v>1</v>
      </c>
      <c r="I421" s="151">
        <v>0</v>
      </c>
      <c r="J421" s="151">
        <v>0</v>
      </c>
      <c r="K421" s="151">
        <v>0</v>
      </c>
      <c r="L421" s="151">
        <v>0</v>
      </c>
      <c r="M421" s="154">
        <v>0.785714285714286</v>
      </c>
      <c r="N421" s="153">
        <v>11</v>
      </c>
      <c r="O421" s="172">
        <v>0.9</v>
      </c>
      <c r="P421" s="154">
        <v>1</v>
      </c>
      <c r="Q421" s="154">
        <v>1</v>
      </c>
      <c r="R421" s="154">
        <v>0</v>
      </c>
      <c r="S421" s="173">
        <v>0</v>
      </c>
      <c r="T421" s="153">
        <v>14</v>
      </c>
      <c r="U421" s="153">
        <v>8</v>
      </c>
      <c r="V421" s="154">
        <v>0.571428571428571</v>
      </c>
      <c r="W421" s="154">
        <v>0.5</v>
      </c>
      <c r="X421" s="155">
        <v>0</v>
      </c>
      <c r="Y421" s="155">
        <v>0</v>
      </c>
      <c r="Z421" s="173">
        <v>0.5</v>
      </c>
      <c r="AA421" s="151">
        <v>4</v>
      </c>
      <c r="AB421" s="151">
        <v>2</v>
      </c>
      <c r="AC421" s="151">
        <v>4</v>
      </c>
      <c r="AD421" s="151">
        <v>2</v>
      </c>
      <c r="AE421" s="155">
        <v>0.5</v>
      </c>
      <c r="AF421" s="155">
        <v>0.5</v>
      </c>
      <c r="AG421" s="173">
        <v>0</v>
      </c>
    </row>
    <row r="422" spans="1:33">
      <c r="A422" s="175" t="s">
        <v>375</v>
      </c>
      <c r="B422" s="195" t="s">
        <v>1809</v>
      </c>
      <c r="C422" s="195" t="s">
        <v>416</v>
      </c>
      <c r="D422" s="150">
        <v>1</v>
      </c>
      <c r="E422" s="150">
        <v>0</v>
      </c>
      <c r="F422" s="150">
        <v>0</v>
      </c>
      <c r="G422" s="151">
        <v>1</v>
      </c>
      <c r="H422" s="151">
        <v>1</v>
      </c>
      <c r="I422" s="151">
        <v>1</v>
      </c>
      <c r="J422" s="151">
        <v>4</v>
      </c>
      <c r="K422" s="151">
        <v>4</v>
      </c>
      <c r="L422" s="151">
        <v>4</v>
      </c>
      <c r="M422" s="154">
        <v>0.851851851851852</v>
      </c>
      <c r="N422" s="153">
        <v>23</v>
      </c>
      <c r="O422" s="172">
        <v>0.9</v>
      </c>
      <c r="P422" s="154">
        <v>0</v>
      </c>
      <c r="Q422" s="154">
        <v>1</v>
      </c>
      <c r="R422" s="154">
        <v>1</v>
      </c>
      <c r="S422" s="173">
        <v>-1</v>
      </c>
      <c r="T422" s="153">
        <v>27</v>
      </c>
      <c r="U422" s="153">
        <v>22</v>
      </c>
      <c r="V422" s="154">
        <v>0.814814814814815</v>
      </c>
      <c r="W422" s="154">
        <v>0</v>
      </c>
      <c r="X422" s="155">
        <v>1</v>
      </c>
      <c r="Y422" s="155">
        <v>1</v>
      </c>
      <c r="Z422" s="173">
        <v>-1</v>
      </c>
      <c r="AA422" s="151">
        <v>10</v>
      </c>
      <c r="AB422" s="151">
        <v>9</v>
      </c>
      <c r="AC422" s="151">
        <v>5</v>
      </c>
      <c r="AD422" s="151">
        <v>5</v>
      </c>
      <c r="AE422" s="155">
        <v>0.9</v>
      </c>
      <c r="AF422" s="155">
        <v>1</v>
      </c>
      <c r="AG422" s="173">
        <v>-0.1</v>
      </c>
    </row>
    <row r="423" spans="1:33">
      <c r="A423" s="175" t="s">
        <v>375</v>
      </c>
      <c r="B423" s="195" t="s">
        <v>1809</v>
      </c>
      <c r="C423" s="195" t="s">
        <v>417</v>
      </c>
      <c r="D423" s="150">
        <v>3761</v>
      </c>
      <c r="E423" s="150">
        <v>3620</v>
      </c>
      <c r="F423" s="150">
        <v>3258</v>
      </c>
      <c r="G423" s="151">
        <v>3683</v>
      </c>
      <c r="H423" s="151">
        <v>3605</v>
      </c>
      <c r="I423" s="151">
        <v>3220</v>
      </c>
      <c r="J423" s="151">
        <v>3911</v>
      </c>
      <c r="K423" s="151">
        <v>3823</v>
      </c>
      <c r="L423" s="151">
        <v>3515</v>
      </c>
      <c r="M423" s="154">
        <v>0.958013174887809</v>
      </c>
      <c r="N423" s="153">
        <v>103110</v>
      </c>
      <c r="O423" s="172">
        <v>0.9</v>
      </c>
      <c r="P423" s="154">
        <v>0.962509970752459</v>
      </c>
      <c r="Q423" s="154">
        <v>0.978821612815639</v>
      </c>
      <c r="R423" s="154">
        <v>0.977499360777295</v>
      </c>
      <c r="S423" s="173">
        <v>-0.0163116420631799</v>
      </c>
      <c r="T423" s="153">
        <v>107629</v>
      </c>
      <c r="U423" s="153">
        <v>94174</v>
      </c>
      <c r="V423" s="154">
        <v>0.874987224632766</v>
      </c>
      <c r="W423" s="154">
        <v>0.866258973677213</v>
      </c>
      <c r="X423" s="155">
        <v>0.874287265815911</v>
      </c>
      <c r="Y423" s="155">
        <v>0.898747123497827</v>
      </c>
      <c r="Z423" s="173">
        <v>-0.00802829213869749</v>
      </c>
      <c r="AA423" s="151">
        <v>25620</v>
      </c>
      <c r="AB423" s="151">
        <v>22871</v>
      </c>
      <c r="AC423" s="151">
        <v>26645</v>
      </c>
      <c r="AD423" s="151">
        <v>23241</v>
      </c>
      <c r="AE423" s="155">
        <v>0.892701014832162</v>
      </c>
      <c r="AF423" s="155">
        <v>0.872246200037531</v>
      </c>
      <c r="AG423" s="173">
        <v>0.0204548147946318</v>
      </c>
    </row>
    <row r="424" spans="1:33">
      <c r="A424" s="175" t="s">
        <v>375</v>
      </c>
      <c r="B424" s="195" t="s">
        <v>1809</v>
      </c>
      <c r="C424" s="195" t="s">
        <v>418</v>
      </c>
      <c r="D424" s="150">
        <v>0</v>
      </c>
      <c r="E424" s="150">
        <v>0</v>
      </c>
      <c r="F424" s="150">
        <v>0</v>
      </c>
      <c r="G424" s="151">
        <v>1</v>
      </c>
      <c r="H424" s="151">
        <v>0</v>
      </c>
      <c r="I424" s="151">
        <v>0</v>
      </c>
      <c r="J424" s="151">
        <v>1</v>
      </c>
      <c r="K424" s="151">
        <v>1</v>
      </c>
      <c r="L424" s="151">
        <v>0</v>
      </c>
      <c r="M424" s="154">
        <v>0.5</v>
      </c>
      <c r="N424" s="153">
        <v>1</v>
      </c>
      <c r="O424" s="172">
        <v>0.9</v>
      </c>
      <c r="P424" s="154">
        <v>0</v>
      </c>
      <c r="Q424" s="154">
        <v>0</v>
      </c>
      <c r="R424" s="154">
        <v>1</v>
      </c>
      <c r="S424" s="173">
        <v>0</v>
      </c>
      <c r="T424" s="153">
        <v>2</v>
      </c>
      <c r="U424" s="153">
        <v>0</v>
      </c>
      <c r="V424" s="154">
        <v>0</v>
      </c>
      <c r="W424" s="154">
        <v>0</v>
      </c>
      <c r="X424" s="155">
        <v>0</v>
      </c>
      <c r="Y424" s="155">
        <v>0</v>
      </c>
      <c r="Z424" s="173">
        <v>0</v>
      </c>
      <c r="AA424" s="151">
        <v>2</v>
      </c>
      <c r="AB424" s="151">
        <v>0</v>
      </c>
      <c r="AC424" s="151">
        <v>0</v>
      </c>
      <c r="AD424" s="151">
        <v>0</v>
      </c>
      <c r="AE424" s="155">
        <v>0</v>
      </c>
      <c r="AF424" s="155">
        <v>0</v>
      </c>
      <c r="AG424" s="173">
        <v>0</v>
      </c>
    </row>
    <row r="425" spans="1:33">
      <c r="A425" s="175" t="s">
        <v>375</v>
      </c>
      <c r="B425" s="195" t="s">
        <v>1809</v>
      </c>
      <c r="C425" s="195" t="s">
        <v>419</v>
      </c>
      <c r="D425" s="150">
        <v>3</v>
      </c>
      <c r="E425" s="150">
        <v>0</v>
      </c>
      <c r="F425" s="150">
        <v>0</v>
      </c>
      <c r="G425" s="151">
        <v>4</v>
      </c>
      <c r="H425" s="151">
        <v>1</v>
      </c>
      <c r="I425" s="151">
        <v>0</v>
      </c>
      <c r="J425" s="151">
        <v>5</v>
      </c>
      <c r="K425" s="151">
        <v>1</v>
      </c>
      <c r="L425" s="151">
        <v>1</v>
      </c>
      <c r="M425" s="154">
        <v>0.151515151515152</v>
      </c>
      <c r="N425" s="153">
        <v>10</v>
      </c>
      <c r="O425" s="172">
        <v>0.9</v>
      </c>
      <c r="P425" s="154">
        <v>0</v>
      </c>
      <c r="Q425" s="154">
        <v>0.25</v>
      </c>
      <c r="R425" s="154">
        <v>0.2</v>
      </c>
      <c r="S425" s="173">
        <v>-0.25</v>
      </c>
      <c r="T425" s="153">
        <v>66</v>
      </c>
      <c r="U425" s="153">
        <v>8</v>
      </c>
      <c r="V425" s="154">
        <v>0.121212121212121</v>
      </c>
      <c r="W425" s="154">
        <v>0</v>
      </c>
      <c r="X425" s="155">
        <v>0</v>
      </c>
      <c r="Y425" s="155">
        <v>0.2</v>
      </c>
      <c r="Z425" s="173">
        <v>0</v>
      </c>
      <c r="AA425" s="151">
        <v>22</v>
      </c>
      <c r="AB425" s="151">
        <v>2</v>
      </c>
      <c r="AC425" s="151">
        <v>11</v>
      </c>
      <c r="AD425" s="151">
        <v>4</v>
      </c>
      <c r="AE425" s="155">
        <v>0.0909090909090909</v>
      </c>
      <c r="AF425" s="155">
        <v>0.363636363636364</v>
      </c>
      <c r="AG425" s="173">
        <v>-0.272727272727273</v>
      </c>
    </row>
    <row r="426" spans="1:33">
      <c r="A426" s="175" t="s">
        <v>375</v>
      </c>
      <c r="B426" s="195" t="s">
        <v>1809</v>
      </c>
      <c r="C426" s="195" t="s">
        <v>420</v>
      </c>
      <c r="D426" s="150">
        <v>3361</v>
      </c>
      <c r="E426" s="150">
        <v>3295</v>
      </c>
      <c r="F426" s="150">
        <v>3007</v>
      </c>
      <c r="G426" s="151">
        <v>3106</v>
      </c>
      <c r="H426" s="151">
        <v>3038</v>
      </c>
      <c r="I426" s="151">
        <v>2852</v>
      </c>
      <c r="J426" s="151">
        <v>3508</v>
      </c>
      <c r="K426" s="151">
        <v>3402</v>
      </c>
      <c r="L426" s="151">
        <v>3269</v>
      </c>
      <c r="M426" s="154">
        <v>0.974218098415346</v>
      </c>
      <c r="N426" s="153">
        <v>93447</v>
      </c>
      <c r="O426" s="172">
        <v>0.9</v>
      </c>
      <c r="P426" s="154">
        <v>0.980362987206189</v>
      </c>
      <c r="Q426" s="154">
        <v>0.978106889890534</v>
      </c>
      <c r="R426" s="154">
        <v>0.969783352337514</v>
      </c>
      <c r="S426" s="173">
        <v>0.00225609731565424</v>
      </c>
      <c r="T426" s="153">
        <v>95920</v>
      </c>
      <c r="U426" s="153">
        <v>88470</v>
      </c>
      <c r="V426" s="154">
        <v>0.922331109257715</v>
      </c>
      <c r="W426" s="154">
        <v>0.894674204105921</v>
      </c>
      <c r="X426" s="155">
        <v>0.918222794591114</v>
      </c>
      <c r="Y426" s="155">
        <v>0.931870011402509</v>
      </c>
      <c r="Z426" s="173">
        <v>-0.0235485904851931</v>
      </c>
      <c r="AA426" s="151">
        <v>23178</v>
      </c>
      <c r="AB426" s="151">
        <v>21526</v>
      </c>
      <c r="AC426" s="151">
        <v>24611</v>
      </c>
      <c r="AD426" s="151">
        <v>22712</v>
      </c>
      <c r="AE426" s="155">
        <v>0.928725515575114</v>
      </c>
      <c r="AF426" s="155">
        <v>0.922839380764699</v>
      </c>
      <c r="AG426" s="173">
        <v>0.00588613481041556</v>
      </c>
    </row>
    <row r="427" spans="1:33">
      <c r="A427" s="175" t="s">
        <v>375</v>
      </c>
      <c r="B427" s="195" t="s">
        <v>1809</v>
      </c>
      <c r="C427" s="195" t="s">
        <v>421</v>
      </c>
      <c r="D427" s="150">
        <v>1</v>
      </c>
      <c r="E427" s="150">
        <v>0</v>
      </c>
      <c r="F427" s="150">
        <v>0</v>
      </c>
      <c r="G427" s="151">
        <v>0</v>
      </c>
      <c r="H427" s="151">
        <v>0</v>
      </c>
      <c r="I427" s="151">
        <v>0</v>
      </c>
      <c r="J427" s="151">
        <v>0</v>
      </c>
      <c r="K427" s="151">
        <v>0</v>
      </c>
      <c r="L427" s="151">
        <v>0</v>
      </c>
      <c r="M427" s="154">
        <v>0.25</v>
      </c>
      <c r="N427" s="153">
        <v>1</v>
      </c>
      <c r="O427" s="172">
        <v>0.9</v>
      </c>
      <c r="P427" s="154">
        <v>0</v>
      </c>
      <c r="Q427" s="154">
        <v>0</v>
      </c>
      <c r="R427" s="154">
        <v>0</v>
      </c>
      <c r="S427" s="173">
        <v>0</v>
      </c>
      <c r="T427" s="153">
        <v>4</v>
      </c>
      <c r="U427" s="153">
        <v>0</v>
      </c>
      <c r="V427" s="154">
        <v>0</v>
      </c>
      <c r="W427" s="154">
        <v>0</v>
      </c>
      <c r="X427" s="155">
        <v>0</v>
      </c>
      <c r="Y427" s="155">
        <v>0</v>
      </c>
      <c r="Z427" s="173">
        <v>0</v>
      </c>
      <c r="AA427" s="151">
        <v>2</v>
      </c>
      <c r="AB427" s="151">
        <v>0</v>
      </c>
      <c r="AC427" s="151">
        <v>0</v>
      </c>
      <c r="AD427" s="151">
        <v>0</v>
      </c>
      <c r="AE427" s="155">
        <v>0</v>
      </c>
      <c r="AF427" s="155">
        <v>0</v>
      </c>
      <c r="AG427" s="173">
        <v>0</v>
      </c>
    </row>
    <row r="428" spans="1:33">
      <c r="A428" s="175" t="s">
        <v>375</v>
      </c>
      <c r="B428" s="195" t="s">
        <v>1809</v>
      </c>
      <c r="C428" s="195" t="s">
        <v>422</v>
      </c>
      <c r="D428" s="150">
        <v>2</v>
      </c>
      <c r="E428" s="150">
        <v>0</v>
      </c>
      <c r="F428" s="150">
        <v>0</v>
      </c>
      <c r="G428" s="151">
        <v>0</v>
      </c>
      <c r="H428" s="151">
        <v>0</v>
      </c>
      <c r="I428" s="151">
        <v>0</v>
      </c>
      <c r="J428" s="151">
        <v>1</v>
      </c>
      <c r="K428" s="151">
        <v>0</v>
      </c>
      <c r="L428" s="151">
        <v>0</v>
      </c>
      <c r="M428" s="154">
        <v>0.421052631578947</v>
      </c>
      <c r="N428" s="153">
        <v>8</v>
      </c>
      <c r="O428" s="172">
        <v>0.9</v>
      </c>
      <c r="P428" s="154">
        <v>0</v>
      </c>
      <c r="Q428" s="154">
        <v>0</v>
      </c>
      <c r="R428" s="154">
        <v>0</v>
      </c>
      <c r="S428" s="173">
        <v>0</v>
      </c>
      <c r="T428" s="153">
        <v>19</v>
      </c>
      <c r="U428" s="153">
        <v>9</v>
      </c>
      <c r="V428" s="154">
        <v>0.473684210526316</v>
      </c>
      <c r="W428" s="154">
        <v>0</v>
      </c>
      <c r="X428" s="155">
        <v>0</v>
      </c>
      <c r="Y428" s="155">
        <v>0</v>
      </c>
      <c r="Z428" s="173">
        <v>0</v>
      </c>
      <c r="AA428" s="151">
        <v>4</v>
      </c>
      <c r="AB428" s="151">
        <v>1</v>
      </c>
      <c r="AC428" s="151">
        <v>3</v>
      </c>
      <c r="AD428" s="151">
        <v>2</v>
      </c>
      <c r="AE428" s="155">
        <v>0.25</v>
      </c>
      <c r="AF428" s="155">
        <v>0.666666666666667</v>
      </c>
      <c r="AG428" s="173">
        <v>-0.416666666666667</v>
      </c>
    </row>
    <row r="429" spans="1:33">
      <c r="A429" s="175" t="s">
        <v>375</v>
      </c>
      <c r="B429" s="195" t="s">
        <v>1809</v>
      </c>
      <c r="C429" s="195" t="s">
        <v>423</v>
      </c>
      <c r="D429" s="150">
        <v>2263</v>
      </c>
      <c r="E429" s="150">
        <v>2247</v>
      </c>
      <c r="F429" s="150">
        <v>2119</v>
      </c>
      <c r="G429" s="151">
        <v>2074</v>
      </c>
      <c r="H429" s="151">
        <v>2054</v>
      </c>
      <c r="I429" s="151">
        <v>1978</v>
      </c>
      <c r="J429" s="151">
        <v>2409</v>
      </c>
      <c r="K429" s="151">
        <v>2391</v>
      </c>
      <c r="L429" s="151">
        <v>2301</v>
      </c>
      <c r="M429" s="154">
        <v>0.986617414578409</v>
      </c>
      <c r="N429" s="153">
        <v>63034</v>
      </c>
      <c r="O429" s="172">
        <v>0.9</v>
      </c>
      <c r="P429" s="154">
        <v>0.992929739284136</v>
      </c>
      <c r="Q429" s="154">
        <v>0.990356798457088</v>
      </c>
      <c r="R429" s="154">
        <v>0.99252801992528</v>
      </c>
      <c r="S429" s="173">
        <v>0.00257294082704829</v>
      </c>
      <c r="T429" s="153">
        <v>63889</v>
      </c>
      <c r="U429" s="153">
        <v>56972</v>
      </c>
      <c r="V429" s="154">
        <v>0.891734101331998</v>
      </c>
      <c r="W429" s="154">
        <v>0.936367653557225</v>
      </c>
      <c r="X429" s="155">
        <v>0.953712632594021</v>
      </c>
      <c r="Y429" s="155">
        <v>0.955168119551681</v>
      </c>
      <c r="Z429" s="173">
        <v>-0.0173449790367962</v>
      </c>
      <c r="AA429" s="151">
        <v>15439</v>
      </c>
      <c r="AB429" s="151">
        <v>14361</v>
      </c>
      <c r="AC429" s="151">
        <v>16429</v>
      </c>
      <c r="AD429" s="151">
        <v>14518</v>
      </c>
      <c r="AE429" s="155">
        <v>0.930176824923894</v>
      </c>
      <c r="AF429" s="155">
        <v>0.883681295270558</v>
      </c>
      <c r="AG429" s="173">
        <v>0.0464955296533359</v>
      </c>
    </row>
    <row r="430" spans="1:33">
      <c r="A430" s="175" t="s">
        <v>375</v>
      </c>
      <c r="B430" s="195" t="s">
        <v>1809</v>
      </c>
      <c r="C430" s="195" t="s">
        <v>424</v>
      </c>
      <c r="D430" s="150">
        <v>0</v>
      </c>
      <c r="E430" s="150">
        <v>0</v>
      </c>
      <c r="F430" s="150">
        <v>0</v>
      </c>
      <c r="G430" s="151">
        <v>1</v>
      </c>
      <c r="H430" s="151">
        <v>0</v>
      </c>
      <c r="I430" s="151">
        <v>0</v>
      </c>
      <c r="J430" s="151">
        <v>0</v>
      </c>
      <c r="K430" s="151">
        <v>0</v>
      </c>
      <c r="L430" s="151">
        <v>0</v>
      </c>
      <c r="M430" s="154">
        <v>0.25</v>
      </c>
      <c r="N430" s="153">
        <v>5</v>
      </c>
      <c r="O430" s="172">
        <v>0.9</v>
      </c>
      <c r="P430" s="154">
        <v>0</v>
      </c>
      <c r="Q430" s="154">
        <v>0</v>
      </c>
      <c r="R430" s="154">
        <v>0</v>
      </c>
      <c r="S430" s="173">
        <v>0</v>
      </c>
      <c r="T430" s="153">
        <v>20</v>
      </c>
      <c r="U430" s="153">
        <v>16</v>
      </c>
      <c r="V430" s="154">
        <v>0.8</v>
      </c>
      <c r="W430" s="154">
        <v>0</v>
      </c>
      <c r="X430" s="155">
        <v>0</v>
      </c>
      <c r="Y430" s="155">
        <v>0</v>
      </c>
      <c r="Z430" s="173">
        <v>0</v>
      </c>
      <c r="AA430" s="151">
        <v>3</v>
      </c>
      <c r="AB430" s="151">
        <v>2</v>
      </c>
      <c r="AC430" s="151">
        <v>6</v>
      </c>
      <c r="AD430" s="151">
        <v>6</v>
      </c>
      <c r="AE430" s="155">
        <v>0.666666666666667</v>
      </c>
      <c r="AF430" s="155">
        <v>1</v>
      </c>
      <c r="AG430" s="173">
        <v>-0.333333333333333</v>
      </c>
    </row>
    <row r="431" spans="1:33">
      <c r="A431" s="175" t="s">
        <v>375</v>
      </c>
      <c r="B431" s="195" t="s">
        <v>1809</v>
      </c>
      <c r="C431" s="195" t="s">
        <v>425</v>
      </c>
      <c r="D431" s="150">
        <v>2</v>
      </c>
      <c r="E431" s="150">
        <v>1</v>
      </c>
      <c r="F431" s="150">
        <v>0</v>
      </c>
      <c r="G431" s="151">
        <v>1</v>
      </c>
      <c r="H431" s="151">
        <v>0</v>
      </c>
      <c r="I431" s="151">
        <v>0</v>
      </c>
      <c r="J431" s="151">
        <v>1</v>
      </c>
      <c r="K431" s="151">
        <v>0</v>
      </c>
      <c r="L431" s="151">
        <v>1</v>
      </c>
      <c r="M431" s="154">
        <v>0.375</v>
      </c>
      <c r="N431" s="153">
        <v>3</v>
      </c>
      <c r="O431" s="172">
        <v>0.9</v>
      </c>
      <c r="P431" s="154">
        <v>0.5</v>
      </c>
      <c r="Q431" s="154">
        <v>0</v>
      </c>
      <c r="R431" s="154">
        <v>0</v>
      </c>
      <c r="S431" s="173">
        <v>0.5</v>
      </c>
      <c r="T431" s="153">
        <v>8</v>
      </c>
      <c r="U431" s="153">
        <v>3</v>
      </c>
      <c r="V431" s="154">
        <v>0.375</v>
      </c>
      <c r="W431" s="154">
        <v>0</v>
      </c>
      <c r="X431" s="155">
        <v>0</v>
      </c>
      <c r="Y431" s="155">
        <v>1</v>
      </c>
      <c r="Z431" s="173">
        <v>0</v>
      </c>
      <c r="AA431" s="151">
        <v>4</v>
      </c>
      <c r="AB431" s="151">
        <v>1</v>
      </c>
      <c r="AC431" s="151">
        <v>2</v>
      </c>
      <c r="AD431" s="151">
        <v>2</v>
      </c>
      <c r="AE431" s="155">
        <v>0.25</v>
      </c>
      <c r="AF431" s="155">
        <v>1</v>
      </c>
      <c r="AG431" s="173">
        <v>-0.75</v>
      </c>
    </row>
    <row r="432" spans="1:33">
      <c r="A432" s="175" t="s">
        <v>375</v>
      </c>
      <c r="B432" s="195" t="s">
        <v>1809</v>
      </c>
      <c r="C432" s="195" t="s">
        <v>426</v>
      </c>
      <c r="D432" s="150">
        <v>1</v>
      </c>
      <c r="E432" s="150">
        <v>0</v>
      </c>
      <c r="F432" s="150">
        <v>0</v>
      </c>
      <c r="G432" s="151">
        <v>0</v>
      </c>
      <c r="H432" s="151">
        <v>0</v>
      </c>
      <c r="I432" s="151">
        <v>0</v>
      </c>
      <c r="J432" s="151">
        <v>0</v>
      </c>
      <c r="K432" s="151">
        <v>0</v>
      </c>
      <c r="L432" s="151">
        <v>0</v>
      </c>
      <c r="M432" s="154">
        <v>0</v>
      </c>
      <c r="N432" s="153">
        <v>0</v>
      </c>
      <c r="O432" s="172">
        <v>0.9</v>
      </c>
      <c r="P432" s="154">
        <v>0</v>
      </c>
      <c r="Q432" s="154">
        <v>0</v>
      </c>
      <c r="R432" s="154">
        <v>0</v>
      </c>
      <c r="S432" s="173">
        <v>0</v>
      </c>
      <c r="T432" s="153">
        <v>2</v>
      </c>
      <c r="U432" s="153">
        <v>0</v>
      </c>
      <c r="V432" s="154">
        <v>0</v>
      </c>
      <c r="W432" s="154">
        <v>0</v>
      </c>
      <c r="X432" s="155">
        <v>0</v>
      </c>
      <c r="Y432" s="155">
        <v>0</v>
      </c>
      <c r="Z432" s="173">
        <v>0</v>
      </c>
      <c r="AA432" s="151">
        <v>1</v>
      </c>
      <c r="AB432" s="151">
        <v>0</v>
      </c>
      <c r="AC432" s="151">
        <v>0</v>
      </c>
      <c r="AD432" s="151">
        <v>0</v>
      </c>
      <c r="AE432" s="155">
        <v>0</v>
      </c>
      <c r="AF432" s="155">
        <v>0</v>
      </c>
      <c r="AG432" s="173">
        <v>0</v>
      </c>
    </row>
    <row r="433" spans="1:33">
      <c r="A433" s="175" t="s">
        <v>375</v>
      </c>
      <c r="B433" s="195" t="s">
        <v>1809</v>
      </c>
      <c r="C433" s="195" t="s">
        <v>427</v>
      </c>
      <c r="D433" s="150">
        <v>3330</v>
      </c>
      <c r="E433" s="150">
        <v>3305</v>
      </c>
      <c r="F433" s="150">
        <v>2729</v>
      </c>
      <c r="G433" s="151">
        <v>3209</v>
      </c>
      <c r="H433" s="151">
        <v>3193</v>
      </c>
      <c r="I433" s="151">
        <v>2862</v>
      </c>
      <c r="J433" s="151">
        <v>3509</v>
      </c>
      <c r="K433" s="151">
        <v>3492</v>
      </c>
      <c r="L433" s="151">
        <v>3273</v>
      </c>
      <c r="M433" s="154">
        <v>0.985342547385809</v>
      </c>
      <c r="N433" s="153">
        <v>94249</v>
      </c>
      <c r="O433" s="172">
        <v>0.9</v>
      </c>
      <c r="P433" s="154">
        <v>0.992492492492492</v>
      </c>
      <c r="Q433" s="154">
        <v>0.995014023060143</v>
      </c>
      <c r="R433" s="154">
        <v>0.995155314904531</v>
      </c>
      <c r="S433" s="173">
        <v>-0.00252153056765081</v>
      </c>
      <c r="T433" s="153">
        <v>95651</v>
      </c>
      <c r="U433" s="153">
        <v>84180</v>
      </c>
      <c r="V433" s="154">
        <v>0.880074437277185</v>
      </c>
      <c r="W433" s="154">
        <v>0.81951951951952</v>
      </c>
      <c r="X433" s="155">
        <v>0.891866625116859</v>
      </c>
      <c r="Y433" s="155">
        <v>0.932744371615845</v>
      </c>
      <c r="Z433" s="173">
        <v>-0.0723471055973394</v>
      </c>
      <c r="AA433" s="151">
        <v>22826</v>
      </c>
      <c r="AB433" s="151">
        <v>20349</v>
      </c>
      <c r="AC433" s="151">
        <v>23917</v>
      </c>
      <c r="AD433" s="151">
        <v>20845</v>
      </c>
      <c r="AE433" s="155">
        <v>0.891483396127223</v>
      </c>
      <c r="AF433" s="155">
        <v>0.871555797131747</v>
      </c>
      <c r="AG433" s="173">
        <v>0.0199275989954761</v>
      </c>
    </row>
    <row r="434" spans="1:33">
      <c r="A434" s="175" t="s">
        <v>375</v>
      </c>
      <c r="B434" s="195" t="s">
        <v>1809</v>
      </c>
      <c r="C434" s="195" t="s">
        <v>428</v>
      </c>
      <c r="D434" s="150">
        <v>12</v>
      </c>
      <c r="E434" s="150">
        <v>8</v>
      </c>
      <c r="F434" s="150">
        <v>7</v>
      </c>
      <c r="G434" s="151">
        <v>13</v>
      </c>
      <c r="H434" s="151">
        <v>11</v>
      </c>
      <c r="I434" s="151">
        <v>12</v>
      </c>
      <c r="J434" s="151">
        <v>9</v>
      </c>
      <c r="K434" s="151">
        <v>6</v>
      </c>
      <c r="L434" s="151">
        <v>7</v>
      </c>
      <c r="M434" s="154">
        <v>0.849462365591398</v>
      </c>
      <c r="N434" s="153">
        <v>237</v>
      </c>
      <c r="O434" s="172">
        <v>0.9</v>
      </c>
      <c r="P434" s="154">
        <v>0.666666666666667</v>
      </c>
      <c r="Q434" s="154">
        <v>0.846153846153846</v>
      </c>
      <c r="R434" s="154">
        <v>0.666666666666667</v>
      </c>
      <c r="S434" s="173">
        <v>-0.17948717948718</v>
      </c>
      <c r="T434" s="153">
        <v>279</v>
      </c>
      <c r="U434" s="153">
        <v>246</v>
      </c>
      <c r="V434" s="154">
        <v>0.881720430107527</v>
      </c>
      <c r="W434" s="154">
        <v>0.583333333333333</v>
      </c>
      <c r="X434" s="155">
        <v>0.923076923076923</v>
      </c>
      <c r="Y434" s="155">
        <v>0.777777777777778</v>
      </c>
      <c r="Z434" s="173">
        <v>-0.33974358974359</v>
      </c>
      <c r="AA434" s="151">
        <v>67</v>
      </c>
      <c r="AB434" s="151">
        <v>53</v>
      </c>
      <c r="AC434" s="151">
        <v>90</v>
      </c>
      <c r="AD434" s="151">
        <v>86</v>
      </c>
      <c r="AE434" s="155">
        <v>0.791044776119403</v>
      </c>
      <c r="AF434" s="155">
        <v>0.955555555555556</v>
      </c>
      <c r="AG434" s="173">
        <v>-0.164510779436153</v>
      </c>
    </row>
    <row r="435" spans="1:33">
      <c r="A435" s="175" t="s">
        <v>375</v>
      </c>
      <c r="B435" s="195" t="s">
        <v>1809</v>
      </c>
      <c r="C435" s="195" t="s">
        <v>429</v>
      </c>
      <c r="D435" s="150">
        <v>2</v>
      </c>
      <c r="E435" s="150">
        <v>1</v>
      </c>
      <c r="F435" s="150">
        <v>1</v>
      </c>
      <c r="G435" s="151">
        <v>4</v>
      </c>
      <c r="H435" s="151">
        <v>0</v>
      </c>
      <c r="I435" s="151">
        <v>0</v>
      </c>
      <c r="J435" s="151">
        <v>0</v>
      </c>
      <c r="K435" s="151">
        <v>0</v>
      </c>
      <c r="L435" s="151">
        <v>0</v>
      </c>
      <c r="M435" s="154">
        <v>0.222222222222222</v>
      </c>
      <c r="N435" s="153">
        <v>2</v>
      </c>
      <c r="O435" s="172">
        <v>0.9</v>
      </c>
      <c r="P435" s="154">
        <v>0.5</v>
      </c>
      <c r="Q435" s="154">
        <v>0</v>
      </c>
      <c r="R435" s="154">
        <v>0</v>
      </c>
      <c r="S435" s="173">
        <v>0.5</v>
      </c>
      <c r="T435" s="153">
        <v>9</v>
      </c>
      <c r="U435" s="153">
        <v>3</v>
      </c>
      <c r="V435" s="154">
        <v>0.333333333333333</v>
      </c>
      <c r="W435" s="154">
        <v>0.5</v>
      </c>
      <c r="X435" s="155">
        <v>0</v>
      </c>
      <c r="Y435" s="155">
        <v>0</v>
      </c>
      <c r="Z435" s="173">
        <v>0.5</v>
      </c>
      <c r="AA435" s="151">
        <v>7</v>
      </c>
      <c r="AB435" s="151">
        <v>2</v>
      </c>
      <c r="AC435" s="151">
        <v>1</v>
      </c>
      <c r="AD435" s="151">
        <v>0</v>
      </c>
      <c r="AE435" s="155">
        <v>0.285714285714286</v>
      </c>
      <c r="AF435" s="155">
        <v>0</v>
      </c>
      <c r="AG435" s="173">
        <v>0.285714285714286</v>
      </c>
    </row>
    <row r="436" spans="1:33">
      <c r="A436" s="175" t="s">
        <v>375</v>
      </c>
      <c r="B436" s="195" t="s">
        <v>1809</v>
      </c>
      <c r="C436" s="195" t="s">
        <v>430</v>
      </c>
      <c r="D436" s="150">
        <v>1</v>
      </c>
      <c r="E436" s="150">
        <v>0</v>
      </c>
      <c r="F436" s="150">
        <v>0</v>
      </c>
      <c r="G436" s="151">
        <v>1</v>
      </c>
      <c r="H436" s="151">
        <v>0</v>
      </c>
      <c r="I436" s="151">
        <v>0</v>
      </c>
      <c r="J436" s="151">
        <v>0</v>
      </c>
      <c r="K436" s="151">
        <v>0</v>
      </c>
      <c r="L436" s="151">
        <v>0</v>
      </c>
      <c r="M436" s="154">
        <v>0.692307692307692</v>
      </c>
      <c r="N436" s="153">
        <v>9</v>
      </c>
      <c r="O436" s="172">
        <v>0.9</v>
      </c>
      <c r="P436" s="154">
        <v>0</v>
      </c>
      <c r="Q436" s="154">
        <v>0</v>
      </c>
      <c r="R436" s="154">
        <v>0</v>
      </c>
      <c r="S436" s="173">
        <v>0</v>
      </c>
      <c r="T436" s="153">
        <v>13</v>
      </c>
      <c r="U436" s="153">
        <v>8</v>
      </c>
      <c r="V436" s="154">
        <v>0.615384615384615</v>
      </c>
      <c r="W436" s="154">
        <v>0</v>
      </c>
      <c r="X436" s="155">
        <v>0</v>
      </c>
      <c r="Y436" s="155">
        <v>0</v>
      </c>
      <c r="Z436" s="173">
        <v>0</v>
      </c>
      <c r="AA436" s="151">
        <v>4</v>
      </c>
      <c r="AB436" s="151">
        <v>2</v>
      </c>
      <c r="AC436" s="151">
        <v>3</v>
      </c>
      <c r="AD436" s="151">
        <v>1</v>
      </c>
      <c r="AE436" s="155">
        <v>0.5</v>
      </c>
      <c r="AF436" s="155">
        <v>0.333333333333333</v>
      </c>
      <c r="AG436" s="173">
        <v>0.166666666666667</v>
      </c>
    </row>
    <row r="437" spans="1:33">
      <c r="A437" s="175" t="s">
        <v>375</v>
      </c>
      <c r="B437" s="195" t="s">
        <v>1809</v>
      </c>
      <c r="C437" s="195" t="s">
        <v>431</v>
      </c>
      <c r="D437" s="150">
        <v>2</v>
      </c>
      <c r="E437" s="150">
        <v>0</v>
      </c>
      <c r="F437" s="150">
        <v>0</v>
      </c>
      <c r="G437" s="151">
        <v>1</v>
      </c>
      <c r="H437" s="151">
        <v>1</v>
      </c>
      <c r="I437" s="151">
        <v>1</v>
      </c>
      <c r="J437" s="151">
        <v>0</v>
      </c>
      <c r="K437" s="151">
        <v>0</v>
      </c>
      <c r="L437" s="151">
        <v>0</v>
      </c>
      <c r="M437" s="154">
        <v>0.230769230769231</v>
      </c>
      <c r="N437" s="153">
        <v>3</v>
      </c>
      <c r="O437" s="172">
        <v>0.9</v>
      </c>
      <c r="P437" s="154">
        <v>0</v>
      </c>
      <c r="Q437" s="154">
        <v>1</v>
      </c>
      <c r="R437" s="154">
        <v>0</v>
      </c>
      <c r="S437" s="173">
        <v>-1</v>
      </c>
      <c r="T437" s="153">
        <v>13</v>
      </c>
      <c r="U437" s="153">
        <v>11</v>
      </c>
      <c r="V437" s="154">
        <v>0.846153846153846</v>
      </c>
      <c r="W437" s="154">
        <v>0</v>
      </c>
      <c r="X437" s="155">
        <v>1</v>
      </c>
      <c r="Y437" s="155">
        <v>0</v>
      </c>
      <c r="Z437" s="173">
        <v>-1</v>
      </c>
      <c r="AA437" s="151">
        <v>5</v>
      </c>
      <c r="AB437" s="151">
        <v>3</v>
      </c>
      <c r="AC437" s="151">
        <v>1</v>
      </c>
      <c r="AD437" s="151">
        <v>1</v>
      </c>
      <c r="AE437" s="155">
        <v>0.6</v>
      </c>
      <c r="AF437" s="155">
        <v>1</v>
      </c>
      <c r="AG437" s="173">
        <v>-0.4</v>
      </c>
    </row>
    <row r="438" spans="1:33">
      <c r="A438" s="175" t="s">
        <v>375</v>
      </c>
      <c r="B438" s="195" t="s">
        <v>1809</v>
      </c>
      <c r="C438" s="195" t="s">
        <v>432</v>
      </c>
      <c r="D438" s="150">
        <v>0</v>
      </c>
      <c r="E438" s="150">
        <v>0</v>
      </c>
      <c r="F438" s="150">
        <v>0</v>
      </c>
      <c r="G438" s="151">
        <v>0</v>
      </c>
      <c r="H438" s="151">
        <v>0</v>
      </c>
      <c r="I438" s="151">
        <v>0</v>
      </c>
      <c r="J438" s="151">
        <v>0</v>
      </c>
      <c r="K438" s="151">
        <v>0</v>
      </c>
      <c r="L438" s="151">
        <v>0</v>
      </c>
      <c r="M438" s="154">
        <v>0</v>
      </c>
      <c r="N438" s="153">
        <v>0</v>
      </c>
      <c r="O438" s="172">
        <v>0.9</v>
      </c>
      <c r="P438" s="154">
        <v>0</v>
      </c>
      <c r="Q438" s="154">
        <v>0</v>
      </c>
      <c r="R438" s="154">
        <v>0</v>
      </c>
      <c r="S438" s="173">
        <v>0</v>
      </c>
      <c r="T438" s="153">
        <v>1</v>
      </c>
      <c r="U438" s="153">
        <v>0</v>
      </c>
      <c r="V438" s="154">
        <v>0</v>
      </c>
      <c r="W438" s="154">
        <v>0</v>
      </c>
      <c r="X438" s="155">
        <v>0</v>
      </c>
      <c r="Y438" s="155">
        <v>0</v>
      </c>
      <c r="Z438" s="173">
        <v>0</v>
      </c>
      <c r="AA438" s="151">
        <v>0</v>
      </c>
      <c r="AB438" s="151">
        <v>0</v>
      </c>
      <c r="AC438" s="151">
        <v>0</v>
      </c>
      <c r="AD438" s="151">
        <v>0</v>
      </c>
      <c r="AE438" s="155">
        <v>0</v>
      </c>
      <c r="AF438" s="155">
        <v>0</v>
      </c>
      <c r="AG438" s="173">
        <v>0</v>
      </c>
    </row>
    <row r="439" spans="1:33">
      <c r="A439" s="175" t="s">
        <v>375</v>
      </c>
      <c r="B439" s="195" t="s">
        <v>1809</v>
      </c>
      <c r="C439" s="195" t="s">
        <v>433</v>
      </c>
      <c r="D439" s="150">
        <v>0</v>
      </c>
      <c r="E439" s="150">
        <v>0</v>
      </c>
      <c r="F439" s="150">
        <v>0</v>
      </c>
      <c r="G439" s="151">
        <v>5</v>
      </c>
      <c r="H439" s="151">
        <v>0</v>
      </c>
      <c r="I439" s="151">
        <v>2</v>
      </c>
      <c r="J439" s="151">
        <v>2</v>
      </c>
      <c r="K439" s="151">
        <v>0</v>
      </c>
      <c r="L439" s="151">
        <v>1</v>
      </c>
      <c r="M439" s="154">
        <v>0.176470588235294</v>
      </c>
      <c r="N439" s="153">
        <v>6</v>
      </c>
      <c r="O439" s="172">
        <v>0.9</v>
      </c>
      <c r="P439" s="154">
        <v>0</v>
      </c>
      <c r="Q439" s="154">
        <v>0</v>
      </c>
      <c r="R439" s="154">
        <v>0</v>
      </c>
      <c r="S439" s="173">
        <v>0</v>
      </c>
      <c r="T439" s="153">
        <v>34</v>
      </c>
      <c r="U439" s="153">
        <v>12</v>
      </c>
      <c r="V439" s="154">
        <v>0.352941176470588</v>
      </c>
      <c r="W439" s="154">
        <v>0</v>
      </c>
      <c r="X439" s="155">
        <v>0.4</v>
      </c>
      <c r="Y439" s="155">
        <v>0.5</v>
      </c>
      <c r="Z439" s="173">
        <v>-0.4</v>
      </c>
      <c r="AA439" s="151">
        <v>14</v>
      </c>
      <c r="AB439" s="151">
        <v>7</v>
      </c>
      <c r="AC439" s="151">
        <v>5</v>
      </c>
      <c r="AD439" s="151">
        <v>2</v>
      </c>
      <c r="AE439" s="155">
        <v>0.5</v>
      </c>
      <c r="AF439" s="155">
        <v>0.4</v>
      </c>
      <c r="AG439" s="173">
        <v>0.1</v>
      </c>
    </row>
    <row r="440" spans="1:33">
      <c r="A440" s="175" t="s">
        <v>375</v>
      </c>
      <c r="B440" s="195" t="s">
        <v>1810</v>
      </c>
      <c r="C440" s="195" t="s">
        <v>434</v>
      </c>
      <c r="D440" s="150">
        <v>1120</v>
      </c>
      <c r="E440" s="150">
        <v>1113</v>
      </c>
      <c r="F440" s="150">
        <v>1062</v>
      </c>
      <c r="G440" s="151">
        <v>1219</v>
      </c>
      <c r="H440" s="151">
        <v>1209</v>
      </c>
      <c r="I440" s="151">
        <v>1158</v>
      </c>
      <c r="J440" s="151">
        <v>1390</v>
      </c>
      <c r="K440" s="151">
        <v>1382</v>
      </c>
      <c r="L440" s="151">
        <v>1300</v>
      </c>
      <c r="M440" s="154">
        <v>0.991803041274439</v>
      </c>
      <c r="N440" s="153">
        <v>34242</v>
      </c>
      <c r="O440" s="172">
        <v>0.9</v>
      </c>
      <c r="P440" s="154">
        <v>0.99375</v>
      </c>
      <c r="Q440" s="154">
        <v>0.991796554552912</v>
      </c>
      <c r="R440" s="154">
        <v>0.994244604316547</v>
      </c>
      <c r="S440" s="173">
        <v>0.00195344544708775</v>
      </c>
      <c r="T440" s="153">
        <v>34525</v>
      </c>
      <c r="U440" s="153">
        <v>32484</v>
      </c>
      <c r="V440" s="154">
        <v>0.940883417813179</v>
      </c>
      <c r="W440" s="154">
        <v>0.948214285714286</v>
      </c>
      <c r="X440" s="155">
        <v>0.949958982772765</v>
      </c>
      <c r="Y440" s="155">
        <v>0.935251798561151</v>
      </c>
      <c r="Z440" s="173">
        <v>-0.00174469705847891</v>
      </c>
      <c r="AA440" s="151">
        <v>8718</v>
      </c>
      <c r="AB440" s="151">
        <v>8227</v>
      </c>
      <c r="AC440" s="151">
        <v>8964</v>
      </c>
      <c r="AD440" s="151">
        <v>8395</v>
      </c>
      <c r="AE440" s="155">
        <v>0.943679743060335</v>
      </c>
      <c r="AF440" s="155">
        <v>0.936523873270861</v>
      </c>
      <c r="AG440" s="173">
        <v>0.0071558697894738</v>
      </c>
    </row>
    <row r="441" spans="1:33">
      <c r="A441" s="175" t="s">
        <v>375</v>
      </c>
      <c r="B441" s="195" t="s">
        <v>1810</v>
      </c>
      <c r="C441" s="195" t="s">
        <v>435</v>
      </c>
      <c r="D441" s="150">
        <v>2794</v>
      </c>
      <c r="E441" s="150">
        <v>2682</v>
      </c>
      <c r="F441" s="150">
        <v>2222</v>
      </c>
      <c r="G441" s="151">
        <v>2722</v>
      </c>
      <c r="H441" s="151">
        <v>2651</v>
      </c>
      <c r="I441" s="151">
        <v>2410</v>
      </c>
      <c r="J441" s="151">
        <v>2454</v>
      </c>
      <c r="K441" s="151">
        <v>2427</v>
      </c>
      <c r="L441" s="151">
        <v>2245</v>
      </c>
      <c r="M441" s="154">
        <v>0.957214984385533</v>
      </c>
      <c r="N441" s="153">
        <v>69579</v>
      </c>
      <c r="O441" s="172">
        <v>0.9</v>
      </c>
      <c r="P441" s="154">
        <v>0.959914101646385</v>
      </c>
      <c r="Q441" s="154">
        <v>0.97391623806025</v>
      </c>
      <c r="R441" s="154">
        <v>0.988997555012225</v>
      </c>
      <c r="S441" s="173">
        <v>-0.0140021364138647</v>
      </c>
      <c r="T441" s="153">
        <v>72689</v>
      </c>
      <c r="U441" s="153">
        <v>62981</v>
      </c>
      <c r="V441" s="154">
        <v>0.866444716532075</v>
      </c>
      <c r="W441" s="154">
        <v>0.795275590551181</v>
      </c>
      <c r="X441" s="155">
        <v>0.885378398236591</v>
      </c>
      <c r="Y441" s="155">
        <v>0.914832925835371</v>
      </c>
      <c r="Z441" s="173">
        <v>-0.0901028076854096</v>
      </c>
      <c r="AA441" s="151">
        <v>18077</v>
      </c>
      <c r="AB441" s="151">
        <v>15853</v>
      </c>
      <c r="AC441" s="151">
        <v>18869</v>
      </c>
      <c r="AD441" s="151">
        <v>16558</v>
      </c>
      <c r="AE441" s="155">
        <v>0.876970736294739</v>
      </c>
      <c r="AF441" s="155">
        <v>0.877523981133075</v>
      </c>
      <c r="AG441" s="173">
        <v>-0.000553244838336187</v>
      </c>
    </row>
    <row r="442" spans="1:33">
      <c r="A442" s="175" t="s">
        <v>375</v>
      </c>
      <c r="B442" s="195" t="s">
        <v>1810</v>
      </c>
      <c r="C442" s="195" t="s">
        <v>436</v>
      </c>
      <c r="D442" s="150">
        <v>3067</v>
      </c>
      <c r="E442" s="150">
        <v>2953</v>
      </c>
      <c r="F442" s="150">
        <v>2870</v>
      </c>
      <c r="G442" s="151">
        <v>3126</v>
      </c>
      <c r="H442" s="151">
        <v>3006</v>
      </c>
      <c r="I442" s="151">
        <v>2958</v>
      </c>
      <c r="J442" s="151">
        <v>3226</v>
      </c>
      <c r="K442" s="151">
        <v>3129</v>
      </c>
      <c r="L442" s="151">
        <v>3011</v>
      </c>
      <c r="M442" s="154">
        <v>0.96446048208097</v>
      </c>
      <c r="N442" s="153">
        <v>74303</v>
      </c>
      <c r="O442" s="172">
        <v>0.9</v>
      </c>
      <c r="P442" s="154">
        <v>0.962830127160091</v>
      </c>
      <c r="Q442" s="154">
        <v>0.961612284069098</v>
      </c>
      <c r="R442" s="154">
        <v>0.969931804091755</v>
      </c>
      <c r="S442" s="173">
        <v>0.00121784309099338</v>
      </c>
      <c r="T442" s="153">
        <v>77041</v>
      </c>
      <c r="U442" s="153">
        <v>72187</v>
      </c>
      <c r="V442" s="154">
        <v>0.936994587297673</v>
      </c>
      <c r="W442" s="154">
        <v>0.935767851320509</v>
      </c>
      <c r="X442" s="155">
        <v>0.946257197696737</v>
      </c>
      <c r="Y442" s="155">
        <v>0.933353998760074</v>
      </c>
      <c r="Z442" s="173">
        <v>-0.0104893463762283</v>
      </c>
      <c r="AA442" s="151">
        <v>21301</v>
      </c>
      <c r="AB442" s="151">
        <v>19901</v>
      </c>
      <c r="AC442" s="151">
        <v>20638</v>
      </c>
      <c r="AD442" s="151">
        <v>19237</v>
      </c>
      <c r="AE442" s="155">
        <v>0.934275386132106</v>
      </c>
      <c r="AF442" s="155">
        <v>0.93211551506929</v>
      </c>
      <c r="AG442" s="173">
        <v>0.00215987106281679</v>
      </c>
    </row>
    <row r="443" spans="1:33">
      <c r="A443" s="175" t="s">
        <v>375</v>
      </c>
      <c r="B443" s="195" t="s">
        <v>1810</v>
      </c>
      <c r="C443" s="195" t="s">
        <v>437</v>
      </c>
      <c r="D443" s="150">
        <v>3589</v>
      </c>
      <c r="E443" s="150">
        <v>1774</v>
      </c>
      <c r="F443" s="150">
        <v>2751</v>
      </c>
      <c r="G443" s="151">
        <v>3104</v>
      </c>
      <c r="H443" s="151">
        <v>3015</v>
      </c>
      <c r="I443" s="151">
        <v>2688</v>
      </c>
      <c r="J443" s="151">
        <v>2854</v>
      </c>
      <c r="K443" s="151">
        <v>2790</v>
      </c>
      <c r="L443" s="151">
        <v>2647</v>
      </c>
      <c r="M443" s="154">
        <v>0.87757259467416</v>
      </c>
      <c r="N443" s="153">
        <v>65581</v>
      </c>
      <c r="O443" s="172">
        <v>0.9</v>
      </c>
      <c r="P443" s="154">
        <v>0.494288102535525</v>
      </c>
      <c r="Q443" s="154">
        <v>0.971327319587629</v>
      </c>
      <c r="R443" s="154">
        <v>0.977575332866153</v>
      </c>
      <c r="S443" s="173">
        <v>-0.477039217052104</v>
      </c>
      <c r="T443" s="153">
        <v>74730</v>
      </c>
      <c r="U443" s="153">
        <v>66188</v>
      </c>
      <c r="V443" s="154">
        <v>0.885695169276061</v>
      </c>
      <c r="W443" s="154">
        <v>0.766508776818055</v>
      </c>
      <c r="X443" s="155">
        <v>0.865979381443299</v>
      </c>
      <c r="Y443" s="155">
        <v>0.927470217238963</v>
      </c>
      <c r="Z443" s="173">
        <v>-0.0994706046252438</v>
      </c>
      <c r="AA443" s="151">
        <v>20290</v>
      </c>
      <c r="AB443" s="151">
        <v>17919</v>
      </c>
      <c r="AC443" s="151">
        <v>19185</v>
      </c>
      <c r="AD443" s="151">
        <v>17319</v>
      </c>
      <c r="AE443" s="155">
        <v>0.883144406111385</v>
      </c>
      <c r="AF443" s="155">
        <v>0.902736512900704</v>
      </c>
      <c r="AG443" s="173">
        <v>-0.0195921067893188</v>
      </c>
    </row>
    <row r="444" spans="1:33">
      <c r="A444" s="175" t="s">
        <v>375</v>
      </c>
      <c r="B444" s="195" t="s">
        <v>1810</v>
      </c>
      <c r="C444" s="195" t="s">
        <v>438</v>
      </c>
      <c r="D444" s="150">
        <v>2564</v>
      </c>
      <c r="E444" s="150">
        <v>2558</v>
      </c>
      <c r="F444" s="150">
        <v>2415</v>
      </c>
      <c r="G444" s="151">
        <v>2695</v>
      </c>
      <c r="H444" s="151">
        <v>2676</v>
      </c>
      <c r="I444" s="151">
        <v>2554</v>
      </c>
      <c r="J444" s="151">
        <v>2613</v>
      </c>
      <c r="K444" s="151">
        <v>2599</v>
      </c>
      <c r="L444" s="151">
        <v>2481</v>
      </c>
      <c r="M444" s="154">
        <v>0.994217333135127</v>
      </c>
      <c r="N444" s="153">
        <v>66881</v>
      </c>
      <c r="O444" s="172">
        <v>0.9</v>
      </c>
      <c r="P444" s="154">
        <v>0.997659906396256</v>
      </c>
      <c r="Q444" s="154">
        <v>0.992949907235621</v>
      </c>
      <c r="R444" s="154">
        <v>0.994642173746651</v>
      </c>
      <c r="S444" s="173">
        <v>0.00470999916063441</v>
      </c>
      <c r="T444" s="153">
        <v>67270</v>
      </c>
      <c r="U444" s="153">
        <v>63880</v>
      </c>
      <c r="V444" s="154">
        <v>0.949606065110748</v>
      </c>
      <c r="W444" s="154">
        <v>0.94188767550702</v>
      </c>
      <c r="X444" s="155">
        <v>0.947680890538033</v>
      </c>
      <c r="Y444" s="155">
        <v>0.949483352468427</v>
      </c>
      <c r="Z444" s="173">
        <v>-0.00579321503101315</v>
      </c>
      <c r="AA444" s="151">
        <v>18118</v>
      </c>
      <c r="AB444" s="151">
        <v>17241</v>
      </c>
      <c r="AC444" s="151">
        <v>17254</v>
      </c>
      <c r="AD444" s="151">
        <v>16398</v>
      </c>
      <c r="AE444" s="155">
        <v>0.951595098796777</v>
      </c>
      <c r="AF444" s="155">
        <v>0.950388315752869</v>
      </c>
      <c r="AG444" s="173">
        <v>0.00120678304390787</v>
      </c>
    </row>
    <row r="445" spans="1:33">
      <c r="A445" s="175" t="s">
        <v>375</v>
      </c>
      <c r="B445" s="195" t="s">
        <v>1810</v>
      </c>
      <c r="C445" s="195" t="s">
        <v>439</v>
      </c>
      <c r="D445" s="150">
        <v>1691</v>
      </c>
      <c r="E445" s="150">
        <v>1666</v>
      </c>
      <c r="F445" s="150">
        <v>1597</v>
      </c>
      <c r="G445" s="151">
        <v>1867</v>
      </c>
      <c r="H445" s="151">
        <v>1845</v>
      </c>
      <c r="I445" s="151">
        <v>1779</v>
      </c>
      <c r="J445" s="151">
        <v>1992</v>
      </c>
      <c r="K445" s="151">
        <v>1979</v>
      </c>
      <c r="L445" s="151">
        <v>1919</v>
      </c>
      <c r="M445" s="154">
        <v>0.987811158798283</v>
      </c>
      <c r="N445" s="153">
        <v>51786</v>
      </c>
      <c r="O445" s="172">
        <v>0.9</v>
      </c>
      <c r="P445" s="154">
        <v>0.98521584861029</v>
      </c>
      <c r="Q445" s="154">
        <v>0.98821638993037</v>
      </c>
      <c r="R445" s="154">
        <v>0.993473895582329</v>
      </c>
      <c r="S445" s="173">
        <v>-0.00300054132007976</v>
      </c>
      <c r="T445" s="153">
        <v>52425</v>
      </c>
      <c r="U445" s="153">
        <v>50398</v>
      </c>
      <c r="V445" s="154">
        <v>0.961335240820219</v>
      </c>
      <c r="W445" s="154">
        <v>0.94441159077469</v>
      </c>
      <c r="X445" s="155">
        <v>0.952865559721478</v>
      </c>
      <c r="Y445" s="155">
        <v>0.963353413654618</v>
      </c>
      <c r="Z445" s="173">
        <v>-0.00845396894678885</v>
      </c>
      <c r="AA445" s="151">
        <v>13098</v>
      </c>
      <c r="AB445" s="151">
        <v>12531</v>
      </c>
      <c r="AC445" s="151">
        <v>13333</v>
      </c>
      <c r="AD445" s="151">
        <v>12819</v>
      </c>
      <c r="AE445" s="155">
        <v>0.956710948236372</v>
      </c>
      <c r="AF445" s="155">
        <v>0.961449036225906</v>
      </c>
      <c r="AG445" s="173">
        <v>-0.00473808798953368</v>
      </c>
    </row>
    <row r="446" spans="1:33">
      <c r="A446" s="175" t="s">
        <v>375</v>
      </c>
      <c r="B446" s="195" t="s">
        <v>1810</v>
      </c>
      <c r="C446" s="195" t="s">
        <v>440</v>
      </c>
      <c r="D446" s="150">
        <v>3451</v>
      </c>
      <c r="E446" s="150">
        <v>3344</v>
      </c>
      <c r="F446" s="150">
        <v>3329</v>
      </c>
      <c r="G446" s="151">
        <v>3375</v>
      </c>
      <c r="H446" s="151">
        <v>3303</v>
      </c>
      <c r="I446" s="151">
        <v>3286</v>
      </c>
      <c r="J446" s="151">
        <v>3291</v>
      </c>
      <c r="K446" s="151">
        <v>3219</v>
      </c>
      <c r="L446" s="151">
        <v>3215</v>
      </c>
      <c r="M446" s="154">
        <v>0.972983860488084</v>
      </c>
      <c r="N446" s="153">
        <v>74875</v>
      </c>
      <c r="O446" s="172">
        <v>0.9</v>
      </c>
      <c r="P446" s="154">
        <v>0.968994494349464</v>
      </c>
      <c r="Q446" s="154">
        <v>0.978666666666667</v>
      </c>
      <c r="R446" s="154">
        <v>0.978122151321787</v>
      </c>
      <c r="S446" s="173">
        <v>-0.00967217231720274</v>
      </c>
      <c r="T446" s="153">
        <v>76954</v>
      </c>
      <c r="U446" s="153">
        <v>73921</v>
      </c>
      <c r="V446" s="154">
        <v>0.960586844088676</v>
      </c>
      <c r="W446" s="154">
        <v>0.964647928136772</v>
      </c>
      <c r="X446" s="155">
        <v>0.97362962962963</v>
      </c>
      <c r="Y446" s="155">
        <v>0.976906715284108</v>
      </c>
      <c r="Z446" s="173">
        <v>-0.00898170149285771</v>
      </c>
      <c r="AA446" s="151">
        <v>22810</v>
      </c>
      <c r="AB446" s="151">
        <v>22207</v>
      </c>
      <c r="AC446" s="151">
        <v>21608</v>
      </c>
      <c r="AD446" s="151">
        <v>20785</v>
      </c>
      <c r="AE446" s="155">
        <v>0.973564226216572</v>
      </c>
      <c r="AF446" s="155">
        <v>0.961912254720474</v>
      </c>
      <c r="AG446" s="173">
        <v>0.0116519714960978</v>
      </c>
    </row>
    <row r="447" spans="1:33">
      <c r="A447" s="175" t="s">
        <v>375</v>
      </c>
      <c r="B447" s="195" t="s">
        <v>1810</v>
      </c>
      <c r="C447" s="195" t="s">
        <v>441</v>
      </c>
      <c r="D447" s="150">
        <v>2442</v>
      </c>
      <c r="E447" s="150">
        <v>2241</v>
      </c>
      <c r="F447" s="150">
        <v>2043</v>
      </c>
      <c r="G447" s="151">
        <v>2138</v>
      </c>
      <c r="H447" s="151">
        <v>2077</v>
      </c>
      <c r="I447" s="151">
        <v>1893</v>
      </c>
      <c r="J447" s="151">
        <v>1971</v>
      </c>
      <c r="K447" s="151">
        <v>1801</v>
      </c>
      <c r="L447" s="151">
        <v>1832</v>
      </c>
      <c r="M447" s="154">
        <v>0.953517611514571</v>
      </c>
      <c r="N447" s="153">
        <v>50812</v>
      </c>
      <c r="O447" s="172">
        <v>0.9</v>
      </c>
      <c r="P447" s="154">
        <v>0.917690417690418</v>
      </c>
      <c r="Q447" s="154">
        <v>0.971468662301216</v>
      </c>
      <c r="R447" s="154">
        <v>0.91374936580416</v>
      </c>
      <c r="S447" s="173">
        <v>-0.0537782446107984</v>
      </c>
      <c r="T447" s="153">
        <v>53289</v>
      </c>
      <c r="U447" s="153">
        <v>48292</v>
      </c>
      <c r="V447" s="154">
        <v>0.906228302276267</v>
      </c>
      <c r="W447" s="154">
        <v>0.836609336609337</v>
      </c>
      <c r="X447" s="155">
        <v>0.885406922357343</v>
      </c>
      <c r="Y447" s="155">
        <v>0.929477422628108</v>
      </c>
      <c r="Z447" s="173">
        <v>-0.0487975857480067</v>
      </c>
      <c r="AA447" s="151">
        <v>14335</v>
      </c>
      <c r="AB447" s="151">
        <v>13015</v>
      </c>
      <c r="AC447" s="151">
        <v>13855</v>
      </c>
      <c r="AD447" s="151">
        <v>12708</v>
      </c>
      <c r="AE447" s="155">
        <v>0.907917683990234</v>
      </c>
      <c r="AF447" s="155">
        <v>0.917214002165283</v>
      </c>
      <c r="AG447" s="173">
        <v>-0.00929631817504961</v>
      </c>
    </row>
    <row r="448" spans="1:33">
      <c r="A448" s="175" t="s">
        <v>375</v>
      </c>
      <c r="B448" s="195" t="s">
        <v>1810</v>
      </c>
      <c r="C448" s="195" t="s">
        <v>442</v>
      </c>
      <c r="D448" s="150">
        <v>2894</v>
      </c>
      <c r="E448" s="150">
        <v>2760</v>
      </c>
      <c r="F448" s="150">
        <v>2562</v>
      </c>
      <c r="G448" s="151">
        <v>2727</v>
      </c>
      <c r="H448" s="151">
        <v>2689</v>
      </c>
      <c r="I448" s="151">
        <v>2546</v>
      </c>
      <c r="J448" s="151">
        <v>2757</v>
      </c>
      <c r="K448" s="151">
        <v>2741</v>
      </c>
      <c r="L448" s="151">
        <v>2574</v>
      </c>
      <c r="M448" s="154">
        <v>0.979846198713718</v>
      </c>
      <c r="N448" s="153">
        <v>63836</v>
      </c>
      <c r="O448" s="172">
        <v>0.9</v>
      </c>
      <c r="P448" s="154">
        <v>0.953697304768487</v>
      </c>
      <c r="Q448" s="154">
        <v>0.986065273193986</v>
      </c>
      <c r="R448" s="154">
        <v>0.994196590496917</v>
      </c>
      <c r="S448" s="173">
        <v>-0.0323679684254995</v>
      </c>
      <c r="T448" s="153">
        <v>65149</v>
      </c>
      <c r="U448" s="153">
        <v>59436</v>
      </c>
      <c r="V448" s="154">
        <v>0.912308707731508</v>
      </c>
      <c r="W448" s="154">
        <v>0.885279889426399</v>
      </c>
      <c r="X448" s="155">
        <v>0.933626696002934</v>
      </c>
      <c r="Y448" s="155">
        <v>0.933623503808487</v>
      </c>
      <c r="Z448" s="173">
        <v>-0.0483468065765341</v>
      </c>
      <c r="AA448" s="151">
        <v>18641</v>
      </c>
      <c r="AB448" s="151">
        <v>17154</v>
      </c>
      <c r="AC448" s="151">
        <v>17960</v>
      </c>
      <c r="AD448" s="151">
        <v>16448</v>
      </c>
      <c r="AE448" s="155">
        <v>0.920229601416233</v>
      </c>
      <c r="AF448" s="155">
        <v>0.915812917594655</v>
      </c>
      <c r="AG448" s="173">
        <v>0.00441668382157823</v>
      </c>
    </row>
    <row r="449" spans="1:33">
      <c r="A449" s="175" t="s">
        <v>375</v>
      </c>
      <c r="B449" s="195" t="s">
        <v>1810</v>
      </c>
      <c r="C449" s="195" t="s">
        <v>443</v>
      </c>
      <c r="D449" s="150">
        <v>4566</v>
      </c>
      <c r="E449" s="150">
        <v>4465</v>
      </c>
      <c r="F449" s="150">
        <v>4344</v>
      </c>
      <c r="G449" s="151">
        <v>4593</v>
      </c>
      <c r="H449" s="151">
        <v>4525</v>
      </c>
      <c r="I449" s="151">
        <v>4415</v>
      </c>
      <c r="J449" s="151">
        <v>4896</v>
      </c>
      <c r="K449" s="151">
        <v>4794</v>
      </c>
      <c r="L449" s="151">
        <v>4665</v>
      </c>
      <c r="M449" s="154">
        <v>0.982460939118903</v>
      </c>
      <c r="N449" s="153">
        <v>118529</v>
      </c>
      <c r="O449" s="172">
        <v>0.9</v>
      </c>
      <c r="P449" s="154">
        <v>0.977879982479194</v>
      </c>
      <c r="Q449" s="154">
        <v>0.985194861746135</v>
      </c>
      <c r="R449" s="154">
        <v>0.979166666666667</v>
      </c>
      <c r="S449" s="173">
        <v>-0.00731487926694141</v>
      </c>
      <c r="T449" s="153">
        <v>120645</v>
      </c>
      <c r="U449" s="153">
        <v>115530</v>
      </c>
      <c r="V449" s="154">
        <v>0.957602884495835</v>
      </c>
      <c r="W449" s="154">
        <v>0.95137976346912</v>
      </c>
      <c r="X449" s="155">
        <v>0.961245373394296</v>
      </c>
      <c r="Y449" s="155">
        <v>0.95281862745098</v>
      </c>
      <c r="Z449" s="173">
        <v>-0.00986560992517616</v>
      </c>
      <c r="AA449" s="151">
        <v>31129</v>
      </c>
      <c r="AB449" s="151">
        <v>29826</v>
      </c>
      <c r="AC449" s="151">
        <v>31520</v>
      </c>
      <c r="AD449" s="151">
        <v>30226</v>
      </c>
      <c r="AE449" s="155">
        <v>0.958141925535674</v>
      </c>
      <c r="AF449" s="155">
        <v>0.958946700507614</v>
      </c>
      <c r="AG449" s="173">
        <v>-0.000804774971940092</v>
      </c>
    </row>
    <row r="450" spans="1:33">
      <c r="A450" s="175" t="s">
        <v>375</v>
      </c>
      <c r="B450" s="195" t="s">
        <v>1810</v>
      </c>
      <c r="C450" s="195" t="s">
        <v>444</v>
      </c>
      <c r="D450" s="150">
        <v>2623</v>
      </c>
      <c r="E450" s="150">
        <v>2601</v>
      </c>
      <c r="F450" s="150">
        <v>2539</v>
      </c>
      <c r="G450" s="151">
        <v>2763</v>
      </c>
      <c r="H450" s="151">
        <v>2742</v>
      </c>
      <c r="I450" s="151">
        <v>2681</v>
      </c>
      <c r="J450" s="151">
        <v>3005</v>
      </c>
      <c r="K450" s="151">
        <v>2977</v>
      </c>
      <c r="L450" s="151">
        <v>2927</v>
      </c>
      <c r="M450" s="154">
        <v>0.993215156607326</v>
      </c>
      <c r="N450" s="153">
        <v>78610</v>
      </c>
      <c r="O450" s="172">
        <v>0.9</v>
      </c>
      <c r="P450" s="154">
        <v>0.991612657262676</v>
      </c>
      <c r="Q450" s="154">
        <v>0.992399565689468</v>
      </c>
      <c r="R450" s="154">
        <v>0.990682196339434</v>
      </c>
      <c r="S450" s="173">
        <v>-0.000786908426791633</v>
      </c>
      <c r="T450" s="153">
        <v>79147</v>
      </c>
      <c r="U450" s="153">
        <v>77050</v>
      </c>
      <c r="V450" s="154">
        <v>0.973504997030841</v>
      </c>
      <c r="W450" s="154">
        <v>0.967975600457491</v>
      </c>
      <c r="X450" s="155">
        <v>0.970322113644589</v>
      </c>
      <c r="Y450" s="155">
        <v>0.974043261231281</v>
      </c>
      <c r="Z450" s="173">
        <v>-0.00234651318709778</v>
      </c>
      <c r="AA450" s="151">
        <v>19878</v>
      </c>
      <c r="AB450" s="151">
        <v>19317</v>
      </c>
      <c r="AC450" s="151">
        <v>19873</v>
      </c>
      <c r="AD450" s="151">
        <v>19408</v>
      </c>
      <c r="AE450" s="155">
        <v>0.971777844853607</v>
      </c>
      <c r="AF450" s="155">
        <v>0.976601419010718</v>
      </c>
      <c r="AG450" s="173">
        <v>-0.0048235741571111</v>
      </c>
    </row>
    <row r="451" spans="1:33">
      <c r="A451" s="175" t="s">
        <v>375</v>
      </c>
      <c r="B451" s="195" t="s">
        <v>1810</v>
      </c>
      <c r="C451" s="195" t="s">
        <v>445</v>
      </c>
      <c r="D451" s="150">
        <v>6630</v>
      </c>
      <c r="E451" s="150">
        <v>5707</v>
      </c>
      <c r="F451" s="150">
        <v>6391</v>
      </c>
      <c r="G451" s="151">
        <v>6354</v>
      </c>
      <c r="H451" s="151">
        <v>5805</v>
      </c>
      <c r="I451" s="151">
        <v>6129</v>
      </c>
      <c r="J451" s="151">
        <v>6130</v>
      </c>
      <c r="K451" s="151">
        <v>5925</v>
      </c>
      <c r="L451" s="151">
        <v>5911</v>
      </c>
      <c r="M451" s="154">
        <v>0.954429208174002</v>
      </c>
      <c r="N451" s="153">
        <v>117558</v>
      </c>
      <c r="O451" s="172">
        <v>0.9</v>
      </c>
      <c r="P451" s="154">
        <v>0.86078431372549</v>
      </c>
      <c r="Q451" s="154">
        <v>0.913597733711048</v>
      </c>
      <c r="R451" s="154">
        <v>0.966557911908646</v>
      </c>
      <c r="S451" s="173">
        <v>-0.0528134199855579</v>
      </c>
      <c r="T451" s="153">
        <v>123171</v>
      </c>
      <c r="U451" s="153">
        <v>117672</v>
      </c>
      <c r="V451" s="154">
        <v>0.955354750712424</v>
      </c>
      <c r="W451" s="154">
        <v>0.96395173453997</v>
      </c>
      <c r="X451" s="155">
        <v>0.964589235127479</v>
      </c>
      <c r="Y451" s="155">
        <v>0.964274061990212</v>
      </c>
      <c r="Z451" s="173">
        <v>-0.000637500587508888</v>
      </c>
      <c r="AA451" s="151">
        <v>42486</v>
      </c>
      <c r="AB451" s="151">
        <v>41073</v>
      </c>
      <c r="AC451" s="151">
        <v>36080</v>
      </c>
      <c r="AD451" s="151">
        <v>34924</v>
      </c>
      <c r="AE451" s="155">
        <v>0.966741985595255</v>
      </c>
      <c r="AF451" s="155">
        <v>0.967960088691796</v>
      </c>
      <c r="AG451" s="173">
        <v>-0.00121810309654113</v>
      </c>
    </row>
    <row r="452" spans="1:33">
      <c r="A452" s="175" t="s">
        <v>375</v>
      </c>
      <c r="B452" s="195" t="s">
        <v>1810</v>
      </c>
      <c r="C452" s="195" t="s">
        <v>446</v>
      </c>
      <c r="D452" s="150">
        <v>3123</v>
      </c>
      <c r="E452" s="150">
        <v>2775</v>
      </c>
      <c r="F452" s="150">
        <v>2460</v>
      </c>
      <c r="G452" s="151">
        <v>2804</v>
      </c>
      <c r="H452" s="151">
        <v>2667</v>
      </c>
      <c r="I452" s="151">
        <v>2527</v>
      </c>
      <c r="J452" s="151">
        <v>2833</v>
      </c>
      <c r="K452" s="151">
        <v>2753</v>
      </c>
      <c r="L452" s="151">
        <v>2611</v>
      </c>
      <c r="M452" s="154">
        <v>0.947569024821047</v>
      </c>
      <c r="N452" s="153">
        <v>71351</v>
      </c>
      <c r="O452" s="172">
        <v>0.9</v>
      </c>
      <c r="P452" s="154">
        <v>0.888568683957733</v>
      </c>
      <c r="Q452" s="154">
        <v>0.95114122681883</v>
      </c>
      <c r="R452" s="154">
        <v>0.971761383692199</v>
      </c>
      <c r="S452" s="173">
        <v>-0.0625725428610974</v>
      </c>
      <c r="T452" s="153">
        <v>75299</v>
      </c>
      <c r="U452" s="153">
        <v>66136</v>
      </c>
      <c r="V452" s="154">
        <v>0.878311796969415</v>
      </c>
      <c r="W452" s="154">
        <v>0.787704130643612</v>
      </c>
      <c r="X452" s="155">
        <v>0.901212553495007</v>
      </c>
      <c r="Y452" s="155">
        <v>0.921637839745852</v>
      </c>
      <c r="Z452" s="173">
        <v>-0.113508422851395</v>
      </c>
      <c r="AA452" s="151">
        <v>18617</v>
      </c>
      <c r="AB452" s="151">
        <v>16642</v>
      </c>
      <c r="AC452" s="151">
        <v>19593</v>
      </c>
      <c r="AD452" s="151">
        <v>17362</v>
      </c>
      <c r="AE452" s="155">
        <v>0.893914164473331</v>
      </c>
      <c r="AF452" s="155">
        <v>0.886132802531516</v>
      </c>
      <c r="AG452" s="173">
        <v>0.00778136194181445</v>
      </c>
    </row>
    <row r="453" spans="1:33">
      <c r="A453" s="175" t="s">
        <v>375</v>
      </c>
      <c r="B453" s="195" t="s">
        <v>1810</v>
      </c>
      <c r="C453" s="195" t="s">
        <v>447</v>
      </c>
      <c r="D453" s="150">
        <v>1688</v>
      </c>
      <c r="E453" s="150">
        <v>1672</v>
      </c>
      <c r="F453" s="150">
        <v>1635</v>
      </c>
      <c r="G453" s="151">
        <v>1896</v>
      </c>
      <c r="H453" s="151">
        <v>1887</v>
      </c>
      <c r="I453" s="151">
        <v>1856</v>
      </c>
      <c r="J453" s="151">
        <v>1962</v>
      </c>
      <c r="K453" s="151">
        <v>1956</v>
      </c>
      <c r="L453" s="151">
        <v>1925</v>
      </c>
      <c r="M453" s="154">
        <v>0.990941774287493</v>
      </c>
      <c r="N453" s="153">
        <v>49338</v>
      </c>
      <c r="O453" s="172">
        <v>0.9</v>
      </c>
      <c r="P453" s="154">
        <v>0.990521327014218</v>
      </c>
      <c r="Q453" s="154">
        <v>0.995253164556962</v>
      </c>
      <c r="R453" s="154">
        <v>0.996941896024465</v>
      </c>
      <c r="S453" s="173">
        <v>-0.00473183754274398</v>
      </c>
      <c r="T453" s="153">
        <v>49789</v>
      </c>
      <c r="U453" s="153">
        <v>48451</v>
      </c>
      <c r="V453" s="154">
        <v>0.973126594227641</v>
      </c>
      <c r="W453" s="154">
        <v>0.968601895734597</v>
      </c>
      <c r="X453" s="155">
        <v>0.978902953586498</v>
      </c>
      <c r="Y453" s="155">
        <v>0.981141692150866</v>
      </c>
      <c r="Z453" s="173">
        <v>-0.0103010578519007</v>
      </c>
      <c r="AA453" s="151">
        <v>12901</v>
      </c>
      <c r="AB453" s="151">
        <v>12608</v>
      </c>
      <c r="AC453" s="151">
        <v>12353</v>
      </c>
      <c r="AD453" s="151">
        <v>11992</v>
      </c>
      <c r="AE453" s="155">
        <v>0.977288582280443</v>
      </c>
      <c r="AF453" s="155">
        <v>0.970776329636525</v>
      </c>
      <c r="AG453" s="173">
        <v>0.00651225264391786</v>
      </c>
    </row>
    <row r="454" spans="1:33">
      <c r="A454" s="175" t="s">
        <v>375</v>
      </c>
      <c r="B454" s="195" t="s">
        <v>1810</v>
      </c>
      <c r="C454" s="195" t="s">
        <v>448</v>
      </c>
      <c r="D454" s="150">
        <v>1863</v>
      </c>
      <c r="E454" s="150">
        <v>1855</v>
      </c>
      <c r="F454" s="150">
        <v>1762</v>
      </c>
      <c r="G454" s="151">
        <v>2038</v>
      </c>
      <c r="H454" s="151">
        <v>2028</v>
      </c>
      <c r="I454" s="151">
        <v>1995</v>
      </c>
      <c r="J454" s="151">
        <v>2022</v>
      </c>
      <c r="K454" s="151">
        <v>2001</v>
      </c>
      <c r="L454" s="151">
        <v>1962</v>
      </c>
      <c r="M454" s="154">
        <v>0.992859984089101</v>
      </c>
      <c r="N454" s="153">
        <v>49921</v>
      </c>
      <c r="O454" s="172">
        <v>0.9</v>
      </c>
      <c r="P454" s="154">
        <v>0.995705850778315</v>
      </c>
      <c r="Q454" s="154">
        <v>0.995093228655545</v>
      </c>
      <c r="R454" s="154">
        <v>0.989614243323442</v>
      </c>
      <c r="S454" s="173">
        <v>0.000612622122769912</v>
      </c>
      <c r="T454" s="153">
        <v>50280</v>
      </c>
      <c r="U454" s="153">
        <v>48957</v>
      </c>
      <c r="V454" s="154">
        <v>0.973687350835322</v>
      </c>
      <c r="W454" s="154">
        <v>0.945786366076221</v>
      </c>
      <c r="X454" s="155">
        <v>0.978900883218842</v>
      </c>
      <c r="Y454" s="155">
        <v>0.970326409495549</v>
      </c>
      <c r="Z454" s="173">
        <v>-0.0331145171426209</v>
      </c>
      <c r="AA454" s="151">
        <v>13587</v>
      </c>
      <c r="AB454" s="151">
        <v>13212</v>
      </c>
      <c r="AC454" s="151">
        <v>13095</v>
      </c>
      <c r="AD454" s="151">
        <v>12782</v>
      </c>
      <c r="AE454" s="155">
        <v>0.972400088319717</v>
      </c>
      <c r="AF454" s="155">
        <v>0.976097747231768</v>
      </c>
      <c r="AG454" s="173">
        <v>-0.00369765891205054</v>
      </c>
    </row>
    <row r="455" spans="1:33">
      <c r="A455" s="175" t="s">
        <v>375</v>
      </c>
      <c r="B455" s="195" t="s">
        <v>1810</v>
      </c>
      <c r="C455" s="195" t="s">
        <v>449</v>
      </c>
      <c r="D455" s="150">
        <v>2388</v>
      </c>
      <c r="E455" s="150">
        <v>2262</v>
      </c>
      <c r="F455" s="150">
        <v>2116</v>
      </c>
      <c r="G455" s="151">
        <v>2357</v>
      </c>
      <c r="H455" s="151">
        <v>2241</v>
      </c>
      <c r="I455" s="151">
        <v>2193</v>
      </c>
      <c r="J455" s="151">
        <v>2301</v>
      </c>
      <c r="K455" s="151">
        <v>2203</v>
      </c>
      <c r="L455" s="151">
        <v>2103</v>
      </c>
      <c r="M455" s="154">
        <v>0.946496594713148</v>
      </c>
      <c r="N455" s="153">
        <v>49197</v>
      </c>
      <c r="O455" s="172">
        <v>0.9</v>
      </c>
      <c r="P455" s="154">
        <v>0.947236180904523</v>
      </c>
      <c r="Q455" s="154">
        <v>0.950784896054306</v>
      </c>
      <c r="R455" s="154">
        <v>0.957409821816602</v>
      </c>
      <c r="S455" s="173">
        <v>-0.00354871514978361</v>
      </c>
      <c r="T455" s="153">
        <v>51978</v>
      </c>
      <c r="U455" s="153">
        <v>47170</v>
      </c>
      <c r="V455" s="154">
        <v>0.907499326638193</v>
      </c>
      <c r="W455" s="154">
        <v>0.886097152428811</v>
      </c>
      <c r="X455" s="155">
        <v>0.930420025456088</v>
      </c>
      <c r="Y455" s="155">
        <v>0.913950456323338</v>
      </c>
      <c r="Z455" s="173">
        <v>-0.0443228730272776</v>
      </c>
      <c r="AA455" s="151">
        <v>15793</v>
      </c>
      <c r="AB455" s="151">
        <v>14470</v>
      </c>
      <c r="AC455" s="151">
        <v>14083</v>
      </c>
      <c r="AD455" s="151">
        <v>12744</v>
      </c>
      <c r="AE455" s="155">
        <v>0.916228708921674</v>
      </c>
      <c r="AF455" s="155">
        <v>0.904920826528439</v>
      </c>
      <c r="AG455" s="173">
        <v>0.0113078823932357</v>
      </c>
    </row>
    <row r="456" spans="1:33">
      <c r="A456" s="175" t="s">
        <v>375</v>
      </c>
      <c r="B456" s="195" t="s">
        <v>1810</v>
      </c>
      <c r="C456" s="195" t="s">
        <v>450</v>
      </c>
      <c r="D456" s="150">
        <v>2301</v>
      </c>
      <c r="E456" s="150">
        <v>2125</v>
      </c>
      <c r="F456" s="150">
        <v>2068</v>
      </c>
      <c r="G456" s="151">
        <v>2311</v>
      </c>
      <c r="H456" s="151">
        <v>2219</v>
      </c>
      <c r="I456" s="151">
        <v>2098</v>
      </c>
      <c r="J456" s="151">
        <v>2222</v>
      </c>
      <c r="K456" s="151">
        <v>2135</v>
      </c>
      <c r="L456" s="151">
        <v>1999</v>
      </c>
      <c r="M456" s="154">
        <v>0.959784573526397</v>
      </c>
      <c r="N456" s="153">
        <v>51503</v>
      </c>
      <c r="O456" s="172">
        <v>0.9</v>
      </c>
      <c r="P456" s="154">
        <v>0.923511516731856</v>
      </c>
      <c r="Q456" s="154">
        <v>0.960190393768931</v>
      </c>
      <c r="R456" s="154">
        <v>0.960846084608461</v>
      </c>
      <c r="S456" s="173">
        <v>-0.0366788770370755</v>
      </c>
      <c r="T456" s="153">
        <v>53661</v>
      </c>
      <c r="U456" s="153">
        <v>48927</v>
      </c>
      <c r="V456" s="154">
        <v>0.911779504668195</v>
      </c>
      <c r="W456" s="154">
        <v>0.898739678400695</v>
      </c>
      <c r="X456" s="155">
        <v>0.907832107312852</v>
      </c>
      <c r="Y456" s="155">
        <v>0.8996399639964</v>
      </c>
      <c r="Z456" s="173">
        <v>-0.00909242891215623</v>
      </c>
      <c r="AA456" s="151">
        <v>14886</v>
      </c>
      <c r="AB456" s="151">
        <v>13638</v>
      </c>
      <c r="AC456" s="151">
        <v>14811</v>
      </c>
      <c r="AD456" s="151">
        <v>13570</v>
      </c>
      <c r="AE456" s="155">
        <v>0.916162837565498</v>
      </c>
      <c r="AF456" s="155">
        <v>0.916210924313011</v>
      </c>
      <c r="AG456" s="173">
        <v>-4.80867475128877e-5</v>
      </c>
    </row>
    <row r="457" spans="1:33">
      <c r="A457" s="175" t="s">
        <v>375</v>
      </c>
      <c r="B457" s="195" t="s">
        <v>1810</v>
      </c>
      <c r="C457" s="195" t="s">
        <v>451</v>
      </c>
      <c r="D457" s="150">
        <v>1754</v>
      </c>
      <c r="E457" s="150">
        <v>1746</v>
      </c>
      <c r="F457" s="150">
        <v>1653</v>
      </c>
      <c r="G457" s="151">
        <v>1964</v>
      </c>
      <c r="H457" s="151">
        <v>1950</v>
      </c>
      <c r="I457" s="151">
        <v>1861</v>
      </c>
      <c r="J457" s="151">
        <v>2028</v>
      </c>
      <c r="K457" s="151">
        <v>2009</v>
      </c>
      <c r="L457" s="151">
        <v>1918</v>
      </c>
      <c r="M457" s="154">
        <v>0.991220161428817</v>
      </c>
      <c r="N457" s="153">
        <v>46175</v>
      </c>
      <c r="O457" s="172">
        <v>0.9</v>
      </c>
      <c r="P457" s="154">
        <v>0.995438996579247</v>
      </c>
      <c r="Q457" s="154">
        <v>0.992871690427699</v>
      </c>
      <c r="R457" s="154">
        <v>0.990631163708087</v>
      </c>
      <c r="S457" s="173">
        <v>0.00256730615154876</v>
      </c>
      <c r="T457" s="153">
        <v>46584</v>
      </c>
      <c r="U457" s="153">
        <v>44365</v>
      </c>
      <c r="V457" s="154">
        <v>0.952365619096686</v>
      </c>
      <c r="W457" s="154">
        <v>0.942417331812999</v>
      </c>
      <c r="X457" s="155">
        <v>0.94755600814664</v>
      </c>
      <c r="Y457" s="155">
        <v>0.945759368836292</v>
      </c>
      <c r="Z457" s="173">
        <v>-0.00513867633364062</v>
      </c>
      <c r="AA457" s="151">
        <v>12554</v>
      </c>
      <c r="AB457" s="151">
        <v>11951</v>
      </c>
      <c r="AC457" s="151">
        <v>12830</v>
      </c>
      <c r="AD457" s="151">
        <v>12241</v>
      </c>
      <c r="AE457" s="155">
        <v>0.951967500398279</v>
      </c>
      <c r="AF457" s="155">
        <v>0.954091971940764</v>
      </c>
      <c r="AG457" s="173">
        <v>-0.0021244715424843</v>
      </c>
    </row>
    <row r="458" spans="1:33">
      <c r="A458" s="175" t="s">
        <v>375</v>
      </c>
      <c r="B458" s="195" t="s">
        <v>1811</v>
      </c>
      <c r="C458" s="195" t="s">
        <v>452</v>
      </c>
      <c r="D458" s="150">
        <v>1455</v>
      </c>
      <c r="E458" s="150">
        <v>1439</v>
      </c>
      <c r="F458" s="150">
        <v>1330</v>
      </c>
      <c r="G458" s="151">
        <v>1001</v>
      </c>
      <c r="H458" s="151">
        <v>993</v>
      </c>
      <c r="I458" s="151">
        <v>921</v>
      </c>
      <c r="J458" s="151">
        <v>1167</v>
      </c>
      <c r="K458" s="151">
        <v>1130</v>
      </c>
      <c r="L458" s="151">
        <v>1069</v>
      </c>
      <c r="M458" s="154">
        <v>0.982995310999379</v>
      </c>
      <c r="N458" s="153">
        <v>34800</v>
      </c>
      <c r="O458" s="172">
        <v>0.9</v>
      </c>
      <c r="P458" s="154">
        <v>0.989003436426117</v>
      </c>
      <c r="Q458" s="154">
        <v>0.992007992007992</v>
      </c>
      <c r="R458" s="154">
        <v>0.968294772922022</v>
      </c>
      <c r="S458" s="173">
        <v>-0.00300455558187518</v>
      </c>
      <c r="T458" s="153">
        <v>35402</v>
      </c>
      <c r="U458" s="153">
        <v>32121</v>
      </c>
      <c r="V458" s="154">
        <v>0.907321620247444</v>
      </c>
      <c r="W458" s="154">
        <v>0.914089347079038</v>
      </c>
      <c r="X458" s="155">
        <v>0.92007992007992</v>
      </c>
      <c r="Y458" s="155">
        <v>0.916023993144816</v>
      </c>
      <c r="Z458" s="173">
        <v>-0.00599057300088235</v>
      </c>
      <c r="AA458" s="151">
        <v>8072</v>
      </c>
      <c r="AB458" s="151">
        <v>7398</v>
      </c>
      <c r="AC458" s="151">
        <v>8372</v>
      </c>
      <c r="AD458" s="151">
        <v>7620</v>
      </c>
      <c r="AE458" s="155">
        <v>0.916501486620416</v>
      </c>
      <c r="AF458" s="155">
        <v>0.910176779741997</v>
      </c>
      <c r="AG458" s="173">
        <v>0.00632470687841913</v>
      </c>
    </row>
    <row r="459" spans="1:33">
      <c r="A459" s="175" t="s">
        <v>375</v>
      </c>
      <c r="B459" s="195" t="s">
        <v>1811</v>
      </c>
      <c r="C459" s="195" t="s">
        <v>453</v>
      </c>
      <c r="D459" s="150">
        <v>3574</v>
      </c>
      <c r="E459" s="150">
        <v>3521</v>
      </c>
      <c r="F459" s="150">
        <v>3278</v>
      </c>
      <c r="G459" s="151">
        <v>2729</v>
      </c>
      <c r="H459" s="151">
        <v>2673</v>
      </c>
      <c r="I459" s="151">
        <v>2536</v>
      </c>
      <c r="J459" s="151">
        <v>2818</v>
      </c>
      <c r="K459" s="151">
        <v>2775</v>
      </c>
      <c r="L459" s="151">
        <v>2549</v>
      </c>
      <c r="M459" s="154">
        <v>0.98147803527055</v>
      </c>
      <c r="N459" s="153">
        <v>89659</v>
      </c>
      <c r="O459" s="172">
        <v>0.9</v>
      </c>
      <c r="P459" s="154">
        <v>0.985170677112479</v>
      </c>
      <c r="Q459" s="154">
        <v>0.979479662880176</v>
      </c>
      <c r="R459" s="154">
        <v>0.984740951029099</v>
      </c>
      <c r="S459" s="173">
        <v>0.00569101423230312</v>
      </c>
      <c r="T459" s="153">
        <v>91351</v>
      </c>
      <c r="U459" s="153">
        <v>81452</v>
      </c>
      <c r="V459" s="154">
        <v>0.891637748902585</v>
      </c>
      <c r="W459" s="154">
        <v>0.917179630665921</v>
      </c>
      <c r="X459" s="155">
        <v>0.929278123854892</v>
      </c>
      <c r="Y459" s="155">
        <v>0.904542228530873</v>
      </c>
      <c r="Z459" s="173">
        <v>-0.0120984931889714</v>
      </c>
      <c r="AA459" s="151">
        <v>20636</v>
      </c>
      <c r="AB459" s="151">
        <v>18541</v>
      </c>
      <c r="AC459" s="151">
        <v>22045</v>
      </c>
      <c r="AD459" s="151">
        <v>19304</v>
      </c>
      <c r="AE459" s="155">
        <v>0.898478387284357</v>
      </c>
      <c r="AF459" s="155">
        <v>0.875663415740531</v>
      </c>
      <c r="AG459" s="173">
        <v>0.0228149715438267</v>
      </c>
    </row>
    <row r="460" spans="1:33">
      <c r="A460" s="175" t="s">
        <v>375</v>
      </c>
      <c r="B460" s="195" t="s">
        <v>1811</v>
      </c>
      <c r="C460" s="195" t="s">
        <v>454</v>
      </c>
      <c r="D460" s="150">
        <v>4856</v>
      </c>
      <c r="E460" s="150">
        <v>4796</v>
      </c>
      <c r="F460" s="150">
        <v>4135</v>
      </c>
      <c r="G460" s="151">
        <v>4393</v>
      </c>
      <c r="H460" s="151">
        <v>4336</v>
      </c>
      <c r="I460" s="151">
        <v>3802</v>
      </c>
      <c r="J460" s="151">
        <v>4497</v>
      </c>
      <c r="K460" s="151">
        <v>4429</v>
      </c>
      <c r="L460" s="151">
        <v>3746</v>
      </c>
      <c r="M460" s="154">
        <v>0.988059447720475</v>
      </c>
      <c r="N460" s="153">
        <v>127846</v>
      </c>
      <c r="O460" s="172">
        <v>0.9</v>
      </c>
      <c r="P460" s="154">
        <v>0.987644151565074</v>
      </c>
      <c r="Q460" s="154">
        <v>0.987024812201229</v>
      </c>
      <c r="R460" s="154">
        <v>0.984878808094285</v>
      </c>
      <c r="S460" s="173">
        <v>0.000619339363844951</v>
      </c>
      <c r="T460" s="153">
        <v>129391</v>
      </c>
      <c r="U460" s="153">
        <v>110275</v>
      </c>
      <c r="V460" s="154">
        <v>0.852261749271588</v>
      </c>
      <c r="W460" s="154">
        <v>0.851523887973641</v>
      </c>
      <c r="X460" s="155">
        <v>0.865467789665377</v>
      </c>
      <c r="Y460" s="155">
        <v>0.832999777629531</v>
      </c>
      <c r="Z460" s="173">
        <v>-0.0139439016917359</v>
      </c>
      <c r="AA460" s="151">
        <v>30980</v>
      </c>
      <c r="AB460" s="151">
        <v>26076</v>
      </c>
      <c r="AC460" s="151">
        <v>32103</v>
      </c>
      <c r="AD460" s="151">
        <v>27672</v>
      </c>
      <c r="AE460" s="155">
        <v>0.841704325371207</v>
      </c>
      <c r="AF460" s="155">
        <v>0.861975516306887</v>
      </c>
      <c r="AG460" s="173">
        <v>-0.02027119093568</v>
      </c>
    </row>
    <row r="461" spans="1:33">
      <c r="A461" s="175" t="s">
        <v>375</v>
      </c>
      <c r="B461" s="195" t="s">
        <v>1811</v>
      </c>
      <c r="C461" s="195" t="s">
        <v>455</v>
      </c>
      <c r="D461" s="150">
        <v>1117</v>
      </c>
      <c r="E461" s="150">
        <v>1083</v>
      </c>
      <c r="F461" s="150">
        <v>998</v>
      </c>
      <c r="G461" s="151">
        <v>906</v>
      </c>
      <c r="H461" s="151">
        <v>892</v>
      </c>
      <c r="I461" s="151">
        <v>814</v>
      </c>
      <c r="J461" s="151">
        <v>1083</v>
      </c>
      <c r="K461" s="151">
        <v>1081</v>
      </c>
      <c r="L461" s="151">
        <v>997</v>
      </c>
      <c r="M461" s="154">
        <v>0.976656321683983</v>
      </c>
      <c r="N461" s="153">
        <v>28952</v>
      </c>
      <c r="O461" s="172">
        <v>0.9</v>
      </c>
      <c r="P461" s="154">
        <v>0.969561324977619</v>
      </c>
      <c r="Q461" s="154">
        <v>0.984547461368653</v>
      </c>
      <c r="R461" s="154">
        <v>0.998153277931671</v>
      </c>
      <c r="S461" s="173">
        <v>-0.0149861363910349</v>
      </c>
      <c r="T461" s="153">
        <v>29644</v>
      </c>
      <c r="U461" s="153">
        <v>27333</v>
      </c>
      <c r="V461" s="154">
        <v>0.922041559843476</v>
      </c>
      <c r="W461" s="154">
        <v>0.893464637421665</v>
      </c>
      <c r="X461" s="155">
        <v>0.898454746136865</v>
      </c>
      <c r="Y461" s="155">
        <v>0.920590951061865</v>
      </c>
      <c r="Z461" s="173">
        <v>-0.00499010871520023</v>
      </c>
      <c r="AA461" s="151">
        <v>7101</v>
      </c>
      <c r="AB461" s="151">
        <v>6429</v>
      </c>
      <c r="AC461" s="151">
        <v>7336</v>
      </c>
      <c r="AD461" s="151">
        <v>6748</v>
      </c>
      <c r="AE461" s="155">
        <v>0.905365441487115</v>
      </c>
      <c r="AF461" s="155">
        <v>0.919847328244275</v>
      </c>
      <c r="AG461" s="173">
        <v>-0.0144818867571603</v>
      </c>
    </row>
    <row r="462" spans="1:33">
      <c r="A462" s="175" t="s">
        <v>375</v>
      </c>
      <c r="B462" s="195" t="s">
        <v>1811</v>
      </c>
      <c r="C462" s="195" t="s">
        <v>456</v>
      </c>
      <c r="D462" s="150">
        <v>1688</v>
      </c>
      <c r="E462" s="150">
        <v>1626</v>
      </c>
      <c r="F462" s="150">
        <v>1452</v>
      </c>
      <c r="G462" s="151">
        <v>1245</v>
      </c>
      <c r="H462" s="151">
        <v>1181</v>
      </c>
      <c r="I462" s="151">
        <v>1115</v>
      </c>
      <c r="J462" s="151">
        <v>1362</v>
      </c>
      <c r="K462" s="151">
        <v>1301</v>
      </c>
      <c r="L462" s="151">
        <v>1189</v>
      </c>
      <c r="M462" s="154">
        <v>0.94705721596979</v>
      </c>
      <c r="N462" s="153">
        <v>38120</v>
      </c>
      <c r="O462" s="172">
        <v>0.9</v>
      </c>
      <c r="P462" s="154">
        <v>0.963270142180095</v>
      </c>
      <c r="Q462" s="154">
        <v>0.94859437751004</v>
      </c>
      <c r="R462" s="154">
        <v>0.955212922173275</v>
      </c>
      <c r="S462" s="173">
        <v>0.0146757646700546</v>
      </c>
      <c r="T462" s="153">
        <v>40251</v>
      </c>
      <c r="U462" s="153">
        <v>36227</v>
      </c>
      <c r="V462" s="154">
        <v>0.900027328513577</v>
      </c>
      <c r="W462" s="154">
        <v>0.860189573459716</v>
      </c>
      <c r="X462" s="155">
        <v>0.895582329317269</v>
      </c>
      <c r="Y462" s="155">
        <v>0.872980910425844</v>
      </c>
      <c r="Z462" s="173">
        <v>-0.0353927558575534</v>
      </c>
      <c r="AA462" s="151">
        <v>9368</v>
      </c>
      <c r="AB462" s="151">
        <v>8272</v>
      </c>
      <c r="AC462" s="151">
        <v>9678</v>
      </c>
      <c r="AD462" s="151">
        <v>8724</v>
      </c>
      <c r="AE462" s="155">
        <v>0.883005977796755</v>
      </c>
      <c r="AF462" s="155">
        <v>0.901425914445133</v>
      </c>
      <c r="AG462" s="173">
        <v>-0.0184199366483784</v>
      </c>
    </row>
    <row r="463" spans="1:33">
      <c r="A463" s="175" t="s">
        <v>375</v>
      </c>
      <c r="B463" s="195" t="s">
        <v>1811</v>
      </c>
      <c r="C463" s="195" t="s">
        <v>457</v>
      </c>
      <c r="D463" s="150">
        <v>2277</v>
      </c>
      <c r="E463" s="150">
        <v>2247</v>
      </c>
      <c r="F463" s="150">
        <v>2106</v>
      </c>
      <c r="G463" s="151">
        <v>1649</v>
      </c>
      <c r="H463" s="151">
        <v>1623</v>
      </c>
      <c r="I463" s="151">
        <v>1518</v>
      </c>
      <c r="J463" s="151">
        <v>1826</v>
      </c>
      <c r="K463" s="151">
        <v>1808</v>
      </c>
      <c r="L463" s="151">
        <v>1684</v>
      </c>
      <c r="M463" s="154">
        <v>0.987933764803085</v>
      </c>
      <c r="N463" s="153">
        <v>57395</v>
      </c>
      <c r="O463" s="172">
        <v>0.9</v>
      </c>
      <c r="P463" s="154">
        <v>0.986824769433465</v>
      </c>
      <c r="Q463" s="154">
        <v>0.984232868405094</v>
      </c>
      <c r="R463" s="154">
        <v>0.990142387732749</v>
      </c>
      <c r="S463" s="173">
        <v>0.00259190102837115</v>
      </c>
      <c r="T463" s="153">
        <v>58096</v>
      </c>
      <c r="U463" s="153">
        <v>53510</v>
      </c>
      <c r="V463" s="154">
        <v>0.921061690994216</v>
      </c>
      <c r="W463" s="154">
        <v>0.924901185770751</v>
      </c>
      <c r="X463" s="155">
        <v>0.920557913887204</v>
      </c>
      <c r="Y463" s="155">
        <v>0.92223439211391</v>
      </c>
      <c r="Z463" s="173">
        <v>0.00434327188354666</v>
      </c>
      <c r="AA463" s="151">
        <v>12936</v>
      </c>
      <c r="AB463" s="151">
        <v>11895</v>
      </c>
      <c r="AC463" s="151">
        <v>14315</v>
      </c>
      <c r="AD463" s="151">
        <v>13149</v>
      </c>
      <c r="AE463" s="155">
        <v>0.919526901669759</v>
      </c>
      <c r="AF463" s="155">
        <v>0.918546978693678</v>
      </c>
      <c r="AG463" s="173">
        <v>0.000979922976080849</v>
      </c>
    </row>
    <row r="464" spans="1:33">
      <c r="A464" s="175" t="s">
        <v>375</v>
      </c>
      <c r="B464" s="195" t="s">
        <v>1811</v>
      </c>
      <c r="C464" s="195" t="s">
        <v>458</v>
      </c>
      <c r="D464" s="150">
        <v>4412</v>
      </c>
      <c r="E464" s="150">
        <v>4303</v>
      </c>
      <c r="F464" s="150">
        <v>3911</v>
      </c>
      <c r="G464" s="151">
        <v>3961</v>
      </c>
      <c r="H464" s="151">
        <v>3876</v>
      </c>
      <c r="I464" s="151">
        <v>3692</v>
      </c>
      <c r="J464" s="151">
        <v>3938</v>
      </c>
      <c r="K464" s="151">
        <v>3854</v>
      </c>
      <c r="L464" s="151">
        <v>3698</v>
      </c>
      <c r="M464" s="154">
        <v>0.972549777691862</v>
      </c>
      <c r="N464" s="153">
        <v>110682</v>
      </c>
      <c r="O464" s="172">
        <v>0.9</v>
      </c>
      <c r="P464" s="154">
        <v>0.975294650951949</v>
      </c>
      <c r="Q464" s="154">
        <v>0.978540772532189</v>
      </c>
      <c r="R464" s="154">
        <v>0.97866937531742</v>
      </c>
      <c r="S464" s="173">
        <v>-0.00324612158023962</v>
      </c>
      <c r="T464" s="153">
        <v>113806</v>
      </c>
      <c r="U464" s="153">
        <v>104446</v>
      </c>
      <c r="V464" s="154">
        <v>0.917754775670878</v>
      </c>
      <c r="W464" s="154">
        <v>0.886446056210335</v>
      </c>
      <c r="X464" s="155">
        <v>0.932087856601868</v>
      </c>
      <c r="Y464" s="155">
        <v>0.939055358049771</v>
      </c>
      <c r="Z464" s="173">
        <v>-0.0456418003915328</v>
      </c>
      <c r="AA464" s="151">
        <v>27247</v>
      </c>
      <c r="AB464" s="151">
        <v>25123</v>
      </c>
      <c r="AC464" s="151">
        <v>27991</v>
      </c>
      <c r="AD464" s="151">
        <v>25937</v>
      </c>
      <c r="AE464" s="155">
        <v>0.922046463830881</v>
      </c>
      <c r="AF464" s="155">
        <v>0.926619270479797</v>
      </c>
      <c r="AG464" s="173">
        <v>-0.00457280664891657</v>
      </c>
    </row>
    <row r="465" spans="1:33">
      <c r="A465" s="175" t="s">
        <v>375</v>
      </c>
      <c r="B465" s="195" t="s">
        <v>1811</v>
      </c>
      <c r="C465" s="195" t="s">
        <v>459</v>
      </c>
      <c r="D465" s="150">
        <v>3153</v>
      </c>
      <c r="E465" s="150">
        <v>3110</v>
      </c>
      <c r="F465" s="150">
        <v>2741</v>
      </c>
      <c r="G465" s="151">
        <v>2337</v>
      </c>
      <c r="H465" s="151">
        <v>2270</v>
      </c>
      <c r="I465" s="151">
        <v>2102</v>
      </c>
      <c r="J465" s="151">
        <v>2580</v>
      </c>
      <c r="K465" s="151">
        <v>2543</v>
      </c>
      <c r="L465" s="151">
        <v>2300</v>
      </c>
      <c r="M465" s="154">
        <v>0.955459733346982</v>
      </c>
      <c r="N465" s="153">
        <v>74673</v>
      </c>
      <c r="O465" s="172">
        <v>0.9</v>
      </c>
      <c r="P465" s="154">
        <v>0.986362194735173</v>
      </c>
      <c r="Q465" s="154">
        <v>0.971330765939238</v>
      </c>
      <c r="R465" s="154">
        <v>0.985658914728682</v>
      </c>
      <c r="S465" s="173">
        <v>0.0150314287959344</v>
      </c>
      <c r="T465" s="153">
        <v>78154</v>
      </c>
      <c r="U465" s="153">
        <v>69127</v>
      </c>
      <c r="V465" s="154">
        <v>0.884497274611664</v>
      </c>
      <c r="W465" s="154">
        <v>0.869330796067238</v>
      </c>
      <c r="X465" s="155">
        <v>0.899443731279418</v>
      </c>
      <c r="Y465" s="155">
        <v>0.891472868217054</v>
      </c>
      <c r="Z465" s="173">
        <v>-0.0301129352121805</v>
      </c>
      <c r="AA465" s="151">
        <v>18213</v>
      </c>
      <c r="AB465" s="151">
        <v>15875</v>
      </c>
      <c r="AC465" s="151">
        <v>18640</v>
      </c>
      <c r="AD465" s="151">
        <v>16624</v>
      </c>
      <c r="AE465" s="155">
        <v>0.871630154285401</v>
      </c>
      <c r="AF465" s="155">
        <v>0.891845493562232</v>
      </c>
      <c r="AG465" s="173">
        <v>-0.0202153392768312</v>
      </c>
    </row>
    <row r="466" spans="1:33">
      <c r="A466" s="175" t="s">
        <v>375</v>
      </c>
      <c r="B466" s="195" t="s">
        <v>1811</v>
      </c>
      <c r="C466" s="195" t="s">
        <v>460</v>
      </c>
      <c r="D466" s="150">
        <v>1553</v>
      </c>
      <c r="E466" s="150">
        <v>1467</v>
      </c>
      <c r="F466" s="150">
        <v>1256</v>
      </c>
      <c r="G466" s="151">
        <v>1284</v>
      </c>
      <c r="H466" s="151">
        <v>1239</v>
      </c>
      <c r="I466" s="151">
        <v>998</v>
      </c>
      <c r="J466" s="151">
        <v>1511</v>
      </c>
      <c r="K466" s="151">
        <v>1489</v>
      </c>
      <c r="L466" s="151">
        <v>1215</v>
      </c>
      <c r="M466" s="154">
        <v>0.961774920217759</v>
      </c>
      <c r="N466" s="153">
        <v>40987</v>
      </c>
      <c r="O466" s="172">
        <v>0.9</v>
      </c>
      <c r="P466" s="154">
        <v>0.944623309723117</v>
      </c>
      <c r="Q466" s="154">
        <v>0.964953271028037</v>
      </c>
      <c r="R466" s="154">
        <v>0.985440105890139</v>
      </c>
      <c r="S466" s="173">
        <v>-0.0203299613049208</v>
      </c>
      <c r="T466" s="153">
        <v>42616</v>
      </c>
      <c r="U466" s="153">
        <v>35225</v>
      </c>
      <c r="V466" s="154">
        <v>0.826567486390088</v>
      </c>
      <c r="W466" s="154">
        <v>0.808757244043786</v>
      </c>
      <c r="X466" s="155">
        <v>0.777258566978193</v>
      </c>
      <c r="Y466" s="155">
        <v>0.804103242885506</v>
      </c>
      <c r="Z466" s="173">
        <v>0.0314986770655931</v>
      </c>
      <c r="AA466" s="151">
        <v>9840</v>
      </c>
      <c r="AB466" s="151">
        <v>8045</v>
      </c>
      <c r="AC466" s="151">
        <v>10791</v>
      </c>
      <c r="AD466" s="151">
        <v>9007</v>
      </c>
      <c r="AE466" s="155">
        <v>0.817581300813008</v>
      </c>
      <c r="AF466" s="155">
        <v>0.83467704568622</v>
      </c>
      <c r="AG466" s="173">
        <v>-0.0170957448732119</v>
      </c>
    </row>
    <row r="467" spans="1:33">
      <c r="A467" s="175" t="s">
        <v>375</v>
      </c>
      <c r="B467" s="195" t="s">
        <v>1811</v>
      </c>
      <c r="C467" s="195" t="s">
        <v>461</v>
      </c>
      <c r="D467" s="150">
        <v>2191</v>
      </c>
      <c r="E467" s="150">
        <v>1856</v>
      </c>
      <c r="F467" s="150">
        <v>1835</v>
      </c>
      <c r="G467" s="151">
        <v>1668</v>
      </c>
      <c r="H467" s="151">
        <v>1570</v>
      </c>
      <c r="I467" s="151">
        <v>1459</v>
      </c>
      <c r="J467" s="151">
        <v>1942</v>
      </c>
      <c r="K467" s="151">
        <v>1814</v>
      </c>
      <c r="L467" s="151">
        <v>1737</v>
      </c>
      <c r="M467" s="154">
        <v>0.948989750018435</v>
      </c>
      <c r="N467" s="153">
        <v>51477</v>
      </c>
      <c r="O467" s="172">
        <v>0.9</v>
      </c>
      <c r="P467" s="154">
        <v>0.847101780009128</v>
      </c>
      <c r="Q467" s="154">
        <v>0.941247002398082</v>
      </c>
      <c r="R467" s="154">
        <v>0.934088568486097</v>
      </c>
      <c r="S467" s="173">
        <v>-0.0941452223889533</v>
      </c>
      <c r="T467" s="153">
        <v>54244</v>
      </c>
      <c r="U467" s="153">
        <v>49399</v>
      </c>
      <c r="V467" s="154">
        <v>0.910681365680997</v>
      </c>
      <c r="W467" s="154">
        <v>0.837517115472387</v>
      </c>
      <c r="X467" s="155">
        <v>0.874700239808153</v>
      </c>
      <c r="Y467" s="155">
        <v>0.894438722966014</v>
      </c>
      <c r="Z467" s="173">
        <v>-0.0371831243357664</v>
      </c>
      <c r="AA467" s="151">
        <v>12662</v>
      </c>
      <c r="AB467" s="151">
        <v>11295</v>
      </c>
      <c r="AC467" s="151">
        <v>13322</v>
      </c>
      <c r="AD467" s="151">
        <v>11887</v>
      </c>
      <c r="AE467" s="155">
        <v>0.892039172326647</v>
      </c>
      <c r="AF467" s="155">
        <v>0.892283440924786</v>
      </c>
      <c r="AG467" s="173">
        <v>-0.000244268598139419</v>
      </c>
    </row>
    <row r="468" spans="1:33">
      <c r="A468" s="175" t="s">
        <v>375</v>
      </c>
      <c r="B468" s="195" t="s">
        <v>1811</v>
      </c>
      <c r="C468" s="195" t="s">
        <v>462</v>
      </c>
      <c r="D468" s="150">
        <v>1941</v>
      </c>
      <c r="E468" s="150">
        <v>1798</v>
      </c>
      <c r="F468" s="150">
        <v>1594</v>
      </c>
      <c r="G468" s="151">
        <v>1383</v>
      </c>
      <c r="H468" s="151">
        <v>1246</v>
      </c>
      <c r="I468" s="151">
        <v>1073</v>
      </c>
      <c r="J468" s="151">
        <v>1704</v>
      </c>
      <c r="K468" s="151">
        <v>1588</v>
      </c>
      <c r="L468" s="151">
        <v>1445</v>
      </c>
      <c r="M468" s="154">
        <v>0.856290120557382</v>
      </c>
      <c r="N468" s="153">
        <v>43753</v>
      </c>
      <c r="O468" s="172">
        <v>0.9</v>
      </c>
      <c r="P468" s="154">
        <v>0.926326635754766</v>
      </c>
      <c r="Q468" s="154">
        <v>0.900939985538684</v>
      </c>
      <c r="R468" s="154">
        <v>0.931924882629108</v>
      </c>
      <c r="S468" s="173">
        <v>0.0253866502160816</v>
      </c>
      <c r="T468" s="153">
        <v>51096</v>
      </c>
      <c r="U468" s="153">
        <v>41033</v>
      </c>
      <c r="V468" s="154">
        <v>0.803056990762486</v>
      </c>
      <c r="W468" s="154">
        <v>0.821226172076249</v>
      </c>
      <c r="X468" s="155">
        <v>0.775849602313811</v>
      </c>
      <c r="Y468" s="155">
        <v>0.848004694835681</v>
      </c>
      <c r="Z468" s="173">
        <v>0.0453765697624389</v>
      </c>
      <c r="AA468" s="151">
        <v>11197</v>
      </c>
      <c r="AB468" s="151">
        <v>9353</v>
      </c>
      <c r="AC468" s="151">
        <v>12324</v>
      </c>
      <c r="AD468" s="151">
        <v>10043</v>
      </c>
      <c r="AE468" s="155">
        <v>0.835313030275967</v>
      </c>
      <c r="AF468" s="155">
        <v>0.814913988964622</v>
      </c>
      <c r="AG468" s="173">
        <v>0.020399041311345</v>
      </c>
    </row>
    <row r="469" spans="1:33">
      <c r="A469" s="175" t="s">
        <v>375</v>
      </c>
      <c r="B469" s="195" t="s">
        <v>1811</v>
      </c>
      <c r="C469" s="195" t="s">
        <v>463</v>
      </c>
      <c r="D469" s="150">
        <v>2126</v>
      </c>
      <c r="E469" s="150">
        <v>1781</v>
      </c>
      <c r="F469" s="150">
        <v>1522</v>
      </c>
      <c r="G469" s="151">
        <v>1726</v>
      </c>
      <c r="H469" s="151">
        <v>1518</v>
      </c>
      <c r="I469" s="151">
        <v>1414</v>
      </c>
      <c r="J469" s="151">
        <v>1971</v>
      </c>
      <c r="K469" s="151">
        <v>1725</v>
      </c>
      <c r="L469" s="151">
        <v>1629</v>
      </c>
      <c r="M469" s="154">
        <v>0.86950216609149</v>
      </c>
      <c r="N469" s="153">
        <v>47367</v>
      </c>
      <c r="O469" s="172">
        <v>0.9</v>
      </c>
      <c r="P469" s="154">
        <v>0.837723424270931</v>
      </c>
      <c r="Q469" s="154">
        <v>0.879490150637312</v>
      </c>
      <c r="R469" s="154">
        <v>0.875190258751903</v>
      </c>
      <c r="S469" s="173">
        <v>-0.0417667263663805</v>
      </c>
      <c r="T469" s="153">
        <v>54476</v>
      </c>
      <c r="U469" s="153">
        <v>45251</v>
      </c>
      <c r="V469" s="154">
        <v>0.83065937293487</v>
      </c>
      <c r="W469" s="154">
        <v>0.715898400752587</v>
      </c>
      <c r="X469" s="155">
        <v>0.819235225955968</v>
      </c>
      <c r="Y469" s="155">
        <v>0.82648401826484</v>
      </c>
      <c r="Z469" s="173">
        <v>-0.10333682520338</v>
      </c>
      <c r="AA469" s="151">
        <v>12577</v>
      </c>
      <c r="AB469" s="151">
        <v>10017</v>
      </c>
      <c r="AC469" s="151">
        <v>13207</v>
      </c>
      <c r="AD469" s="151">
        <v>10940</v>
      </c>
      <c r="AE469" s="155">
        <v>0.796453844318995</v>
      </c>
      <c r="AF469" s="155">
        <v>0.828348603013553</v>
      </c>
      <c r="AG469" s="173">
        <v>-0.0318947586945584</v>
      </c>
    </row>
    <row r="470" spans="1:33">
      <c r="A470" s="175" t="s">
        <v>375</v>
      </c>
      <c r="B470" s="195" t="s">
        <v>1811</v>
      </c>
      <c r="C470" s="195" t="s">
        <v>464</v>
      </c>
      <c r="D470" s="150">
        <v>2250</v>
      </c>
      <c r="E470" s="150">
        <v>2224</v>
      </c>
      <c r="F470" s="150">
        <v>2000</v>
      </c>
      <c r="G470" s="151">
        <v>1593</v>
      </c>
      <c r="H470" s="151">
        <v>1565</v>
      </c>
      <c r="I470" s="151">
        <v>1468</v>
      </c>
      <c r="J470" s="151">
        <v>1750</v>
      </c>
      <c r="K470" s="151">
        <v>1725</v>
      </c>
      <c r="L470" s="151">
        <v>1581</v>
      </c>
      <c r="M470" s="154">
        <v>0.982529133452383</v>
      </c>
      <c r="N470" s="153">
        <v>53370</v>
      </c>
      <c r="O470" s="172">
        <v>0.9</v>
      </c>
      <c r="P470" s="154">
        <v>0.988444444444444</v>
      </c>
      <c r="Q470" s="154">
        <v>0.982423101067169</v>
      </c>
      <c r="R470" s="154">
        <v>0.985714285714286</v>
      </c>
      <c r="S470" s="173">
        <v>0.00602134337727556</v>
      </c>
      <c r="T470" s="153">
        <v>54319</v>
      </c>
      <c r="U470" s="153">
        <v>49400</v>
      </c>
      <c r="V470" s="154">
        <v>0.90944236823211</v>
      </c>
      <c r="W470" s="154">
        <v>0.888888888888889</v>
      </c>
      <c r="X470" s="155">
        <v>0.921531701192718</v>
      </c>
      <c r="Y470" s="155">
        <v>0.903428571428571</v>
      </c>
      <c r="Z470" s="173">
        <v>-0.0326428123038293</v>
      </c>
      <c r="AA470" s="151">
        <v>12411</v>
      </c>
      <c r="AB470" s="151">
        <v>11189</v>
      </c>
      <c r="AC470" s="151">
        <v>13100</v>
      </c>
      <c r="AD470" s="151">
        <v>11853</v>
      </c>
      <c r="AE470" s="155">
        <v>0.901538957376521</v>
      </c>
      <c r="AF470" s="155">
        <v>0.904809160305344</v>
      </c>
      <c r="AG470" s="173">
        <v>-0.00327020292882274</v>
      </c>
    </row>
    <row r="471" spans="1:33">
      <c r="A471" s="175" t="s">
        <v>375</v>
      </c>
      <c r="B471" s="195" t="s">
        <v>1811</v>
      </c>
      <c r="C471" s="195" t="s">
        <v>465</v>
      </c>
      <c r="D471" s="150">
        <v>2250</v>
      </c>
      <c r="E471" s="150">
        <v>2191</v>
      </c>
      <c r="F471" s="150">
        <v>1912</v>
      </c>
      <c r="G471" s="151">
        <v>1564</v>
      </c>
      <c r="H471" s="151">
        <v>1521</v>
      </c>
      <c r="I471" s="151">
        <v>1278</v>
      </c>
      <c r="J471" s="151">
        <v>1776</v>
      </c>
      <c r="K471" s="151">
        <v>1741</v>
      </c>
      <c r="L471" s="151">
        <v>1522</v>
      </c>
      <c r="M471" s="154">
        <v>0.961799292980304</v>
      </c>
      <c r="N471" s="153">
        <v>53326</v>
      </c>
      <c r="O471" s="172">
        <v>0.9</v>
      </c>
      <c r="P471" s="154">
        <v>0.973777777777778</v>
      </c>
      <c r="Q471" s="154">
        <v>0.972506393861893</v>
      </c>
      <c r="R471" s="154">
        <v>0.980292792792793</v>
      </c>
      <c r="S471" s="173">
        <v>0.0012713839158851</v>
      </c>
      <c r="T471" s="153">
        <v>55444</v>
      </c>
      <c r="U471" s="153">
        <v>47231</v>
      </c>
      <c r="V471" s="154">
        <v>0.851868552052521</v>
      </c>
      <c r="W471" s="154">
        <v>0.849777777777778</v>
      </c>
      <c r="X471" s="155">
        <v>0.817135549872123</v>
      </c>
      <c r="Y471" s="155">
        <v>0.856981981981982</v>
      </c>
      <c r="Z471" s="173">
        <v>0.032642227905655</v>
      </c>
      <c r="AA471" s="151">
        <v>12468</v>
      </c>
      <c r="AB471" s="151">
        <v>10543</v>
      </c>
      <c r="AC471" s="151">
        <v>13168</v>
      </c>
      <c r="AD471" s="151">
        <v>11293</v>
      </c>
      <c r="AE471" s="155">
        <v>0.845604748155278</v>
      </c>
      <c r="AF471" s="155">
        <v>0.857609356014581</v>
      </c>
      <c r="AG471" s="173">
        <v>-0.0120046078593032</v>
      </c>
    </row>
    <row r="472" spans="1:33">
      <c r="A472" s="175" t="s">
        <v>375</v>
      </c>
      <c r="B472" s="195" t="s">
        <v>1811</v>
      </c>
      <c r="C472" s="195" t="s">
        <v>466</v>
      </c>
      <c r="D472" s="150">
        <v>2177</v>
      </c>
      <c r="E472" s="150">
        <v>2103</v>
      </c>
      <c r="F472" s="150">
        <v>1566</v>
      </c>
      <c r="G472" s="151">
        <v>1483</v>
      </c>
      <c r="H472" s="151">
        <v>1437</v>
      </c>
      <c r="I472" s="151">
        <v>1192</v>
      </c>
      <c r="J472" s="151">
        <v>1697</v>
      </c>
      <c r="K472" s="151">
        <v>1597</v>
      </c>
      <c r="L472" s="151">
        <v>1258</v>
      </c>
      <c r="M472" s="154">
        <v>0.898415694463967</v>
      </c>
      <c r="N472" s="153">
        <v>44742</v>
      </c>
      <c r="O472" s="172">
        <v>0.9</v>
      </c>
      <c r="P472" s="154">
        <v>0.966008268259072</v>
      </c>
      <c r="Q472" s="154">
        <v>0.968981793661497</v>
      </c>
      <c r="R472" s="154">
        <v>0.941072480848556</v>
      </c>
      <c r="S472" s="173">
        <v>-0.00297352540242479</v>
      </c>
      <c r="T472" s="153">
        <v>49801</v>
      </c>
      <c r="U472" s="153">
        <v>38673</v>
      </c>
      <c r="V472" s="154">
        <v>0.77655067167326</v>
      </c>
      <c r="W472" s="154">
        <v>0.719338539274231</v>
      </c>
      <c r="X472" s="155">
        <v>0.803776129467296</v>
      </c>
      <c r="Y472" s="155">
        <v>0.741308190925162</v>
      </c>
      <c r="Z472" s="173">
        <v>-0.0844375901930654</v>
      </c>
      <c r="AA472" s="151">
        <v>11781</v>
      </c>
      <c r="AB472" s="151">
        <v>8961</v>
      </c>
      <c r="AC472" s="151">
        <v>11906</v>
      </c>
      <c r="AD472" s="151">
        <v>9020</v>
      </c>
      <c r="AE472" s="155">
        <v>0.760631525337408</v>
      </c>
      <c r="AF472" s="155">
        <v>0.757601209474215</v>
      </c>
      <c r="AG472" s="173">
        <v>0.00303031586319302</v>
      </c>
    </row>
    <row r="473" spans="1:33">
      <c r="A473" s="175" t="s">
        <v>375</v>
      </c>
      <c r="B473" s="195" t="s">
        <v>1811</v>
      </c>
      <c r="C473" s="195" t="s">
        <v>467</v>
      </c>
      <c r="D473" s="150">
        <v>3613</v>
      </c>
      <c r="E473" s="150">
        <v>3427</v>
      </c>
      <c r="F473" s="150">
        <v>3208</v>
      </c>
      <c r="G473" s="151">
        <v>2642</v>
      </c>
      <c r="H473" s="151">
        <v>2475</v>
      </c>
      <c r="I473" s="151">
        <v>2324</v>
      </c>
      <c r="J473" s="151">
        <v>3158</v>
      </c>
      <c r="K473" s="151">
        <v>2897</v>
      </c>
      <c r="L473" s="151">
        <v>2725</v>
      </c>
      <c r="M473" s="154">
        <v>0.95007209417436</v>
      </c>
      <c r="N473" s="153">
        <v>88294</v>
      </c>
      <c r="O473" s="172">
        <v>0.9</v>
      </c>
      <c r="P473" s="154">
        <v>0.94851923609189</v>
      </c>
      <c r="Q473" s="154">
        <v>0.936790310370931</v>
      </c>
      <c r="R473" s="154">
        <v>0.91735275490817</v>
      </c>
      <c r="S473" s="173">
        <v>0.0117289257209593</v>
      </c>
      <c r="T473" s="153">
        <v>92934</v>
      </c>
      <c r="U473" s="153">
        <v>83949</v>
      </c>
      <c r="V473" s="154">
        <v>0.90331848408548</v>
      </c>
      <c r="W473" s="154">
        <v>0.8879047882646</v>
      </c>
      <c r="X473" s="155">
        <v>0.879636638909917</v>
      </c>
      <c r="Y473" s="155">
        <v>0.862887903736542</v>
      </c>
      <c r="Z473" s="173">
        <v>0.00826814935468334</v>
      </c>
      <c r="AA473" s="151">
        <v>20936</v>
      </c>
      <c r="AB473" s="151">
        <v>18582</v>
      </c>
      <c r="AC473" s="151">
        <v>22556</v>
      </c>
      <c r="AD473" s="151">
        <v>20411</v>
      </c>
      <c r="AE473" s="155">
        <v>0.887562094000764</v>
      </c>
      <c r="AF473" s="155">
        <v>0.904903351658095</v>
      </c>
      <c r="AG473" s="173">
        <v>-0.0173412576573312</v>
      </c>
    </row>
    <row r="474" spans="1:33">
      <c r="A474" s="175" t="s">
        <v>375</v>
      </c>
      <c r="B474" s="195" t="s">
        <v>1811</v>
      </c>
      <c r="C474" s="195" t="s">
        <v>468</v>
      </c>
      <c r="D474" s="150">
        <v>1671</v>
      </c>
      <c r="E474" s="150">
        <v>1651</v>
      </c>
      <c r="F474" s="150">
        <v>1627</v>
      </c>
      <c r="G474" s="151">
        <v>1557</v>
      </c>
      <c r="H474" s="151">
        <v>1537</v>
      </c>
      <c r="I474" s="151">
        <v>1530</v>
      </c>
      <c r="J474" s="151">
        <v>1603</v>
      </c>
      <c r="K474" s="151">
        <v>1581</v>
      </c>
      <c r="L474" s="151">
        <v>1556</v>
      </c>
      <c r="M474" s="154">
        <v>0.983984894048535</v>
      </c>
      <c r="N474" s="153">
        <v>42210</v>
      </c>
      <c r="O474" s="172">
        <v>0.9</v>
      </c>
      <c r="P474" s="154">
        <v>0.988031119090365</v>
      </c>
      <c r="Q474" s="154">
        <v>0.987154784842646</v>
      </c>
      <c r="R474" s="154">
        <v>0.986275733000624</v>
      </c>
      <c r="S474" s="173">
        <v>0.000876334247718935</v>
      </c>
      <c r="T474" s="153">
        <v>42897</v>
      </c>
      <c r="U474" s="153">
        <v>41657</v>
      </c>
      <c r="V474" s="154">
        <v>0.971093549665478</v>
      </c>
      <c r="W474" s="154">
        <v>0.973668461998803</v>
      </c>
      <c r="X474" s="155">
        <v>0.982658959537572</v>
      </c>
      <c r="Y474" s="155">
        <v>0.970679975046787</v>
      </c>
      <c r="Z474" s="173">
        <v>-0.00899049753876913</v>
      </c>
      <c r="AA474" s="151">
        <v>10646</v>
      </c>
      <c r="AB474" s="151">
        <v>10373</v>
      </c>
      <c r="AC474" s="151">
        <v>10614</v>
      </c>
      <c r="AD474" s="151">
        <v>10347</v>
      </c>
      <c r="AE474" s="155">
        <v>0.974356565846327</v>
      </c>
      <c r="AF474" s="155">
        <v>0.974844544940644</v>
      </c>
      <c r="AG474" s="173">
        <v>-0.000487979094317192</v>
      </c>
    </row>
    <row r="475" spans="1:33">
      <c r="A475" s="175" t="s">
        <v>375</v>
      </c>
      <c r="B475" s="195" t="s">
        <v>1811</v>
      </c>
      <c r="C475" s="195" t="s">
        <v>469</v>
      </c>
      <c r="D475" s="150">
        <v>2040</v>
      </c>
      <c r="E475" s="150">
        <v>1975</v>
      </c>
      <c r="F475" s="150">
        <v>1752</v>
      </c>
      <c r="G475" s="151">
        <v>1638</v>
      </c>
      <c r="H475" s="151">
        <v>1603</v>
      </c>
      <c r="I475" s="151">
        <v>1416</v>
      </c>
      <c r="J475" s="151">
        <v>1870</v>
      </c>
      <c r="K475" s="151">
        <v>1825</v>
      </c>
      <c r="L475" s="151">
        <v>1629</v>
      </c>
      <c r="M475" s="154">
        <v>0.963410104011887</v>
      </c>
      <c r="N475" s="153">
        <v>51870</v>
      </c>
      <c r="O475" s="172">
        <v>0.9</v>
      </c>
      <c r="P475" s="154">
        <v>0.968137254901961</v>
      </c>
      <c r="Q475" s="154">
        <v>0.978632478632479</v>
      </c>
      <c r="R475" s="154">
        <v>0.975935828877005</v>
      </c>
      <c r="S475" s="173">
        <v>-0.0104952237305178</v>
      </c>
      <c r="T475" s="153">
        <v>53840</v>
      </c>
      <c r="U475" s="153">
        <v>46270</v>
      </c>
      <c r="V475" s="154">
        <v>0.859398216939079</v>
      </c>
      <c r="W475" s="154">
        <v>0.858823529411765</v>
      </c>
      <c r="X475" s="155">
        <v>0.864468864468865</v>
      </c>
      <c r="Y475" s="155">
        <v>0.871122994652406</v>
      </c>
      <c r="Z475" s="173">
        <v>-0.00564533505709985</v>
      </c>
      <c r="AA475" s="151">
        <v>12399</v>
      </c>
      <c r="AB475" s="151">
        <v>10663</v>
      </c>
      <c r="AC475" s="151">
        <v>13443</v>
      </c>
      <c r="AD475" s="151">
        <v>11321</v>
      </c>
      <c r="AE475" s="155">
        <v>0.859988708766836</v>
      </c>
      <c r="AF475" s="155">
        <v>0.842148329985866</v>
      </c>
      <c r="AG475" s="173">
        <v>0.0178403787809699</v>
      </c>
    </row>
    <row r="476" spans="1:33">
      <c r="A476" s="175" t="s">
        <v>375</v>
      </c>
      <c r="B476" s="195" t="s">
        <v>1811</v>
      </c>
      <c r="C476" s="195" t="s">
        <v>470</v>
      </c>
      <c r="D476" s="150">
        <v>2088</v>
      </c>
      <c r="E476" s="150">
        <v>2020</v>
      </c>
      <c r="F476" s="150">
        <v>1831</v>
      </c>
      <c r="G476" s="151">
        <v>1580</v>
      </c>
      <c r="H476" s="151">
        <v>1531</v>
      </c>
      <c r="I476" s="151">
        <v>1420</v>
      </c>
      <c r="J476" s="151">
        <v>1928</v>
      </c>
      <c r="K476" s="151">
        <v>1856</v>
      </c>
      <c r="L476" s="151">
        <v>1674</v>
      </c>
      <c r="M476" s="154">
        <v>0.951206463003585</v>
      </c>
      <c r="N476" s="153">
        <v>53337</v>
      </c>
      <c r="O476" s="172">
        <v>0.9</v>
      </c>
      <c r="P476" s="154">
        <v>0.967432950191571</v>
      </c>
      <c r="Q476" s="154">
        <v>0.968987341772152</v>
      </c>
      <c r="R476" s="154">
        <v>0.962655601659751</v>
      </c>
      <c r="S476" s="173">
        <v>-0.00155439158058102</v>
      </c>
      <c r="T476" s="153">
        <v>56073</v>
      </c>
      <c r="U476" s="153">
        <v>50658</v>
      </c>
      <c r="V476" s="154">
        <v>0.903429458027928</v>
      </c>
      <c r="W476" s="154">
        <v>0.876915708812261</v>
      </c>
      <c r="X476" s="155">
        <v>0.89873417721519</v>
      </c>
      <c r="Y476" s="155">
        <v>0.868257261410788</v>
      </c>
      <c r="Z476" s="173">
        <v>-0.0218184684029293</v>
      </c>
      <c r="AA476" s="151">
        <v>12544</v>
      </c>
      <c r="AB476" s="151">
        <v>11252</v>
      </c>
      <c r="AC476" s="151">
        <v>13585</v>
      </c>
      <c r="AD476" s="151">
        <v>12299</v>
      </c>
      <c r="AE476" s="155">
        <v>0.897002551020408</v>
      </c>
      <c r="AF476" s="155">
        <v>0.905336768494663</v>
      </c>
      <c r="AG476" s="173">
        <v>-0.00833421747425511</v>
      </c>
    </row>
    <row r="477" spans="1:33">
      <c r="A477" s="175" t="s">
        <v>375</v>
      </c>
      <c r="B477" s="195" t="s">
        <v>1811</v>
      </c>
      <c r="C477" s="195" t="s">
        <v>471</v>
      </c>
      <c r="D477" s="150">
        <v>2276</v>
      </c>
      <c r="E477" s="150">
        <v>2236</v>
      </c>
      <c r="F477" s="150">
        <v>2029</v>
      </c>
      <c r="G477" s="151">
        <v>1824</v>
      </c>
      <c r="H477" s="151">
        <v>1782</v>
      </c>
      <c r="I477" s="151">
        <v>1610</v>
      </c>
      <c r="J477" s="151">
        <v>2119</v>
      </c>
      <c r="K477" s="151">
        <v>2086</v>
      </c>
      <c r="L477" s="151">
        <v>1896</v>
      </c>
      <c r="M477" s="154">
        <v>0.981873432034204</v>
      </c>
      <c r="N477" s="153">
        <v>55576</v>
      </c>
      <c r="O477" s="172">
        <v>0.9</v>
      </c>
      <c r="P477" s="154">
        <v>0.982425307557118</v>
      </c>
      <c r="Q477" s="154">
        <v>0.976973684210526</v>
      </c>
      <c r="R477" s="154">
        <v>0.984426616328457</v>
      </c>
      <c r="S477" s="173">
        <v>0.00545162334659144</v>
      </c>
      <c r="T477" s="153">
        <v>56602</v>
      </c>
      <c r="U477" s="153">
        <v>51069</v>
      </c>
      <c r="V477" s="154">
        <v>0.902247270414473</v>
      </c>
      <c r="W477" s="154">
        <v>0.891476274165202</v>
      </c>
      <c r="X477" s="155">
        <v>0.882675438596491</v>
      </c>
      <c r="Y477" s="155">
        <v>0.894761680037754</v>
      </c>
      <c r="Z477" s="173">
        <v>0.00880083556871092</v>
      </c>
      <c r="AA477" s="151">
        <v>13194</v>
      </c>
      <c r="AB477" s="151">
        <v>11828</v>
      </c>
      <c r="AC477" s="151">
        <v>13429</v>
      </c>
      <c r="AD477" s="151">
        <v>12070</v>
      </c>
      <c r="AE477" s="155">
        <v>0.896468091556768</v>
      </c>
      <c r="AF477" s="155">
        <v>0.898801102092486</v>
      </c>
      <c r="AG477" s="173">
        <v>-0.00233301053571822</v>
      </c>
    </row>
    <row r="478" spans="1:33">
      <c r="A478" s="175" t="s">
        <v>375</v>
      </c>
      <c r="B478" s="195" t="s">
        <v>1812</v>
      </c>
      <c r="C478" s="195" t="s">
        <v>472</v>
      </c>
      <c r="D478" s="150">
        <v>2780</v>
      </c>
      <c r="E478" s="150">
        <v>2756</v>
      </c>
      <c r="F478" s="150">
        <v>2472</v>
      </c>
      <c r="G478" s="151">
        <v>2953</v>
      </c>
      <c r="H478" s="151">
        <v>2917</v>
      </c>
      <c r="I478" s="151">
        <v>2702</v>
      </c>
      <c r="J478" s="151">
        <v>3205</v>
      </c>
      <c r="K478" s="151">
        <v>3179</v>
      </c>
      <c r="L478" s="151">
        <v>2948</v>
      </c>
      <c r="M478" s="154">
        <v>0.980848681416271</v>
      </c>
      <c r="N478" s="153">
        <v>76209</v>
      </c>
      <c r="O478" s="172">
        <v>0.9</v>
      </c>
      <c r="P478" s="154">
        <v>0.99136690647482</v>
      </c>
      <c r="Q478" s="154">
        <v>0.98780900778869</v>
      </c>
      <c r="R478" s="154">
        <v>0.99188767550702</v>
      </c>
      <c r="S478" s="173">
        <v>0.00355789868613066</v>
      </c>
      <c r="T478" s="153">
        <v>77697</v>
      </c>
      <c r="U478" s="153">
        <v>70769</v>
      </c>
      <c r="V478" s="154">
        <v>0.910833108099412</v>
      </c>
      <c r="W478" s="154">
        <v>0.889208633093525</v>
      </c>
      <c r="X478" s="155">
        <v>0.915001693193363</v>
      </c>
      <c r="Y478" s="155">
        <v>0.9198127925117</v>
      </c>
      <c r="Z478" s="173">
        <v>-0.0257930600998375</v>
      </c>
      <c r="AA478" s="151">
        <v>20311</v>
      </c>
      <c r="AB478" s="151">
        <v>18381</v>
      </c>
      <c r="AC478" s="151">
        <v>20143</v>
      </c>
      <c r="AD478" s="151">
        <v>18433</v>
      </c>
      <c r="AE478" s="155">
        <v>0.904977598345724</v>
      </c>
      <c r="AF478" s="155">
        <v>0.915106985056844</v>
      </c>
      <c r="AG478" s="173">
        <v>-0.0101293867111195</v>
      </c>
    </row>
    <row r="479" spans="1:33">
      <c r="A479" s="175" t="s">
        <v>375</v>
      </c>
      <c r="B479" s="195" t="s">
        <v>1812</v>
      </c>
      <c r="C479" s="195" t="s">
        <v>473</v>
      </c>
      <c r="D479" s="150">
        <v>2189</v>
      </c>
      <c r="E479" s="150">
        <v>2168</v>
      </c>
      <c r="F479" s="150">
        <v>1969</v>
      </c>
      <c r="G479" s="151">
        <v>2262</v>
      </c>
      <c r="H479" s="151">
        <v>2237</v>
      </c>
      <c r="I479" s="151">
        <v>2095</v>
      </c>
      <c r="J479" s="151">
        <v>2541</v>
      </c>
      <c r="K479" s="151">
        <v>2528</v>
      </c>
      <c r="L479" s="151">
        <v>2353</v>
      </c>
      <c r="M479" s="154">
        <v>0.994799279072478</v>
      </c>
      <c r="N479" s="153">
        <v>110943</v>
      </c>
      <c r="O479" s="172">
        <v>0.9</v>
      </c>
      <c r="P479" s="154">
        <v>0.990406578346277</v>
      </c>
      <c r="Q479" s="154">
        <v>0.98894783377542</v>
      </c>
      <c r="R479" s="154">
        <v>0.994883903974813</v>
      </c>
      <c r="S479" s="173">
        <v>0.00145874457085693</v>
      </c>
      <c r="T479" s="153">
        <v>111523</v>
      </c>
      <c r="U479" s="153">
        <v>103364</v>
      </c>
      <c r="V479" s="154">
        <v>0.926840203366122</v>
      </c>
      <c r="W479" s="154">
        <v>0.899497487437186</v>
      </c>
      <c r="X479" s="155">
        <v>0.926171529619806</v>
      </c>
      <c r="Y479" s="155">
        <v>0.926013380558835</v>
      </c>
      <c r="Z479" s="173">
        <v>-0.0266740421826196</v>
      </c>
      <c r="AA479" s="151">
        <v>16396</v>
      </c>
      <c r="AB479" s="151">
        <v>15125</v>
      </c>
      <c r="AC479" s="151">
        <v>21298</v>
      </c>
      <c r="AD479" s="151">
        <v>19512</v>
      </c>
      <c r="AE479" s="155">
        <v>0.9224810929495</v>
      </c>
      <c r="AF479" s="155">
        <v>0.91614236078505</v>
      </c>
      <c r="AG479" s="173">
        <v>0.00633873216444958</v>
      </c>
    </row>
    <row r="480" spans="1:33">
      <c r="A480" s="175" t="s">
        <v>375</v>
      </c>
      <c r="B480" s="195" t="s">
        <v>1812</v>
      </c>
      <c r="C480" s="195" t="s">
        <v>474</v>
      </c>
      <c r="D480" s="150">
        <v>2499</v>
      </c>
      <c r="E480" s="150">
        <v>2335</v>
      </c>
      <c r="F480" s="150">
        <v>2303</v>
      </c>
      <c r="G480" s="151">
        <v>2688</v>
      </c>
      <c r="H480" s="151">
        <v>2615</v>
      </c>
      <c r="I480" s="151">
        <v>2562</v>
      </c>
      <c r="J480" s="151">
        <v>2915</v>
      </c>
      <c r="K480" s="151">
        <v>2838</v>
      </c>
      <c r="L480" s="151">
        <v>2811</v>
      </c>
      <c r="M480" s="154">
        <v>0.973888555854512</v>
      </c>
      <c r="N480" s="153">
        <v>69858</v>
      </c>
      <c r="O480" s="172">
        <v>0.9</v>
      </c>
      <c r="P480" s="154">
        <v>0.9343737494998</v>
      </c>
      <c r="Q480" s="154">
        <v>0.972842261904762</v>
      </c>
      <c r="R480" s="154">
        <v>0.973584905660377</v>
      </c>
      <c r="S480" s="173">
        <v>-0.038468512404962</v>
      </c>
      <c r="T480" s="153">
        <v>71731</v>
      </c>
      <c r="U480" s="153">
        <v>68378</v>
      </c>
      <c r="V480" s="154">
        <v>0.953255914458184</v>
      </c>
      <c r="W480" s="154">
        <v>0.92156862745098</v>
      </c>
      <c r="X480" s="155">
        <v>0.953125</v>
      </c>
      <c r="Y480" s="155">
        <v>0.964322469982847</v>
      </c>
      <c r="Z480" s="173">
        <v>-0.0315563725490197</v>
      </c>
      <c r="AA480" s="151">
        <v>18316</v>
      </c>
      <c r="AB480" s="151">
        <v>17493</v>
      </c>
      <c r="AC480" s="151">
        <v>18511</v>
      </c>
      <c r="AD480" s="151">
        <v>17728</v>
      </c>
      <c r="AE480" s="155">
        <v>0.955066608429788</v>
      </c>
      <c r="AF480" s="155">
        <v>0.957700826535573</v>
      </c>
      <c r="AG480" s="173">
        <v>-0.00263421810578524</v>
      </c>
    </row>
    <row r="481" spans="1:33">
      <c r="A481" s="175" t="s">
        <v>375</v>
      </c>
      <c r="B481" s="195" t="s">
        <v>1812</v>
      </c>
      <c r="C481" s="195" t="s">
        <v>475</v>
      </c>
      <c r="D481" s="150">
        <v>701</v>
      </c>
      <c r="E481" s="150">
        <v>645</v>
      </c>
      <c r="F481" s="150">
        <v>595</v>
      </c>
      <c r="G481" s="151">
        <v>637</v>
      </c>
      <c r="H481" s="151">
        <v>632</v>
      </c>
      <c r="I481" s="151">
        <v>573</v>
      </c>
      <c r="J481" s="151">
        <v>821</v>
      </c>
      <c r="K481" s="151">
        <v>800</v>
      </c>
      <c r="L481" s="151">
        <v>763</v>
      </c>
      <c r="M481" s="154">
        <v>0.975760814889336</v>
      </c>
      <c r="N481" s="153">
        <v>31037</v>
      </c>
      <c r="O481" s="172">
        <v>0.9</v>
      </c>
      <c r="P481" s="154">
        <v>0.920114122681883</v>
      </c>
      <c r="Q481" s="154">
        <v>0.992150706436421</v>
      </c>
      <c r="R481" s="154">
        <v>0.97442143727162</v>
      </c>
      <c r="S481" s="173">
        <v>-0.0720365837545377</v>
      </c>
      <c r="T481" s="153">
        <v>31808</v>
      </c>
      <c r="U481" s="153">
        <v>29229</v>
      </c>
      <c r="V481" s="154">
        <v>0.91891976861167</v>
      </c>
      <c r="W481" s="154">
        <v>0.848787446504993</v>
      </c>
      <c r="X481" s="155">
        <v>0.899529042386185</v>
      </c>
      <c r="Y481" s="155">
        <v>0.929354445797808</v>
      </c>
      <c r="Z481" s="173">
        <v>-0.0507415958811924</v>
      </c>
      <c r="AA481" s="151">
        <v>4851</v>
      </c>
      <c r="AB481" s="151">
        <v>4350</v>
      </c>
      <c r="AC481" s="151">
        <v>5902</v>
      </c>
      <c r="AD481" s="151">
        <v>5340</v>
      </c>
      <c r="AE481" s="155">
        <v>0.896722325293754</v>
      </c>
      <c r="AF481" s="155">
        <v>0.904778041341918</v>
      </c>
      <c r="AG481" s="173">
        <v>-0.00805571604816413</v>
      </c>
    </row>
    <row r="482" spans="1:33">
      <c r="A482" s="175" t="s">
        <v>375</v>
      </c>
      <c r="B482" s="195" t="s">
        <v>1812</v>
      </c>
      <c r="C482" s="195" t="s">
        <v>476</v>
      </c>
      <c r="D482" s="150">
        <v>1947</v>
      </c>
      <c r="E482" s="150">
        <v>1890</v>
      </c>
      <c r="F482" s="150">
        <v>1824</v>
      </c>
      <c r="G482" s="151">
        <v>1985</v>
      </c>
      <c r="H482" s="151">
        <v>1909</v>
      </c>
      <c r="I482" s="151">
        <v>1846</v>
      </c>
      <c r="J482" s="151">
        <v>2048</v>
      </c>
      <c r="K482" s="151">
        <v>2016</v>
      </c>
      <c r="L482" s="151">
        <v>1979</v>
      </c>
      <c r="M482" s="154">
        <v>0.974883423971908</v>
      </c>
      <c r="N482" s="153">
        <v>85508</v>
      </c>
      <c r="O482" s="172">
        <v>0.9</v>
      </c>
      <c r="P482" s="154">
        <v>0.970724191063174</v>
      </c>
      <c r="Q482" s="154">
        <v>0.961712846347607</v>
      </c>
      <c r="R482" s="154">
        <v>0.984375</v>
      </c>
      <c r="S482" s="173">
        <v>0.00901134471556708</v>
      </c>
      <c r="T482" s="153">
        <v>87711</v>
      </c>
      <c r="U482" s="153">
        <v>81556</v>
      </c>
      <c r="V482" s="154">
        <v>0.929826361573805</v>
      </c>
      <c r="W482" s="154">
        <v>0.936825885978428</v>
      </c>
      <c r="X482" s="155">
        <v>0.929974811083123</v>
      </c>
      <c r="Y482" s="155">
        <v>0.96630859375</v>
      </c>
      <c r="Z482" s="173">
        <v>0.0068510748953049</v>
      </c>
      <c r="AA482" s="151">
        <v>13535</v>
      </c>
      <c r="AB482" s="151">
        <v>12683</v>
      </c>
      <c r="AC482" s="151">
        <v>16431</v>
      </c>
      <c r="AD482" s="151">
        <v>15343</v>
      </c>
      <c r="AE482" s="155">
        <v>0.937052087181382</v>
      </c>
      <c r="AF482" s="155">
        <v>0.933783701539772</v>
      </c>
      <c r="AG482" s="173">
        <v>0.00326838564160914</v>
      </c>
    </row>
    <row r="483" spans="1:33">
      <c r="A483" s="175" t="s">
        <v>375</v>
      </c>
      <c r="B483" s="195" t="s">
        <v>1812</v>
      </c>
      <c r="C483" s="195" t="s">
        <v>477</v>
      </c>
      <c r="D483" s="150">
        <v>2058</v>
      </c>
      <c r="E483" s="150">
        <v>2043</v>
      </c>
      <c r="F483" s="150">
        <v>1926</v>
      </c>
      <c r="G483" s="151">
        <v>1937</v>
      </c>
      <c r="H483" s="151">
        <v>1919</v>
      </c>
      <c r="I483" s="151">
        <v>1838</v>
      </c>
      <c r="J483" s="151">
        <v>2354</v>
      </c>
      <c r="K483" s="151">
        <v>2299</v>
      </c>
      <c r="L483" s="151">
        <v>2222</v>
      </c>
      <c r="M483" s="154">
        <v>0.990513922783944</v>
      </c>
      <c r="N483" s="153">
        <v>97004</v>
      </c>
      <c r="O483" s="172">
        <v>0.9</v>
      </c>
      <c r="P483" s="154">
        <v>0.992711370262391</v>
      </c>
      <c r="Q483" s="154">
        <v>0.990707279297883</v>
      </c>
      <c r="R483" s="154">
        <v>0.976635514018692</v>
      </c>
      <c r="S483" s="173">
        <v>0.00200409096450738</v>
      </c>
      <c r="T483" s="153">
        <v>97933</v>
      </c>
      <c r="U483" s="153">
        <v>92483</v>
      </c>
      <c r="V483" s="154">
        <v>0.944349708474161</v>
      </c>
      <c r="W483" s="154">
        <v>0.935860058309038</v>
      </c>
      <c r="X483" s="155">
        <v>0.948890036138358</v>
      </c>
      <c r="Y483" s="155">
        <v>0.94392523364486</v>
      </c>
      <c r="Z483" s="173">
        <v>-0.0130299778293205</v>
      </c>
      <c r="AA483" s="151">
        <v>15382</v>
      </c>
      <c r="AB483" s="151">
        <v>14487</v>
      </c>
      <c r="AC483" s="151">
        <v>18684</v>
      </c>
      <c r="AD483" s="151">
        <v>17487</v>
      </c>
      <c r="AE483" s="155">
        <v>0.941815108568457</v>
      </c>
      <c r="AF483" s="155">
        <v>0.935934489402698</v>
      </c>
      <c r="AG483" s="173">
        <v>0.0058806191657591</v>
      </c>
    </row>
    <row r="484" spans="1:33">
      <c r="A484" s="175" t="s">
        <v>375</v>
      </c>
      <c r="B484" s="195" t="s">
        <v>1812</v>
      </c>
      <c r="C484" s="195" t="s">
        <v>478</v>
      </c>
      <c r="D484" s="150">
        <v>4551</v>
      </c>
      <c r="E484" s="150">
        <v>4164</v>
      </c>
      <c r="F484" s="150">
        <v>3934</v>
      </c>
      <c r="G484" s="151">
        <v>4550</v>
      </c>
      <c r="H484" s="151">
        <v>4239</v>
      </c>
      <c r="I484" s="151">
        <v>4048</v>
      </c>
      <c r="J484" s="151">
        <v>5215</v>
      </c>
      <c r="K484" s="151">
        <v>4956</v>
      </c>
      <c r="L484" s="151">
        <v>4785</v>
      </c>
      <c r="M484" s="154">
        <v>0.953545381648784</v>
      </c>
      <c r="N484" s="153">
        <v>124862</v>
      </c>
      <c r="O484" s="172">
        <v>0.9</v>
      </c>
      <c r="P484" s="154">
        <v>0.914963744232037</v>
      </c>
      <c r="Q484" s="154">
        <v>0.931648351648352</v>
      </c>
      <c r="R484" s="154">
        <v>0.950335570469799</v>
      </c>
      <c r="S484" s="173">
        <v>-0.0166846074163147</v>
      </c>
      <c r="T484" s="153">
        <v>130945</v>
      </c>
      <c r="U484" s="153">
        <v>119663</v>
      </c>
      <c r="V484" s="154">
        <v>0.913841689258849</v>
      </c>
      <c r="W484" s="154">
        <v>0.864425401010767</v>
      </c>
      <c r="X484" s="155">
        <v>0.88967032967033</v>
      </c>
      <c r="Y484" s="155">
        <v>0.917545541706616</v>
      </c>
      <c r="Z484" s="173">
        <v>-0.0252449286595628</v>
      </c>
      <c r="AA484" s="151">
        <v>32774</v>
      </c>
      <c r="AB484" s="151">
        <v>29649</v>
      </c>
      <c r="AC484" s="151">
        <v>33259</v>
      </c>
      <c r="AD484" s="151">
        <v>30583</v>
      </c>
      <c r="AE484" s="155">
        <v>0.904650027460792</v>
      </c>
      <c r="AF484" s="155">
        <v>0.919540575483328</v>
      </c>
      <c r="AG484" s="173">
        <v>-0.0148905480225358</v>
      </c>
    </row>
    <row r="485" spans="1:33">
      <c r="A485" s="175" t="s">
        <v>375</v>
      </c>
      <c r="B485" s="195" t="s">
        <v>1812</v>
      </c>
      <c r="C485" s="195" t="s">
        <v>479</v>
      </c>
      <c r="D485" s="150">
        <v>2650</v>
      </c>
      <c r="E485" s="150">
        <v>2419</v>
      </c>
      <c r="F485" s="150">
        <v>2338</v>
      </c>
      <c r="G485" s="151">
        <v>2773</v>
      </c>
      <c r="H485" s="151">
        <v>2656</v>
      </c>
      <c r="I485" s="151">
        <v>2588</v>
      </c>
      <c r="J485" s="151">
        <v>3151</v>
      </c>
      <c r="K485" s="151">
        <v>3004</v>
      </c>
      <c r="L485" s="151">
        <v>2955</v>
      </c>
      <c r="M485" s="154">
        <v>0.952578572444375</v>
      </c>
      <c r="N485" s="153">
        <v>73681</v>
      </c>
      <c r="O485" s="172">
        <v>0.9</v>
      </c>
      <c r="P485" s="154">
        <v>0.912830188679245</v>
      </c>
      <c r="Q485" s="154">
        <v>0.957807428777497</v>
      </c>
      <c r="R485" s="154">
        <v>0.953348143446525</v>
      </c>
      <c r="S485" s="173">
        <v>-0.044977240098252</v>
      </c>
      <c r="T485" s="153">
        <v>77349</v>
      </c>
      <c r="U485" s="153">
        <v>71328</v>
      </c>
      <c r="V485" s="154">
        <v>0.92215801109258</v>
      </c>
      <c r="W485" s="154">
        <v>0.882264150943396</v>
      </c>
      <c r="X485" s="155">
        <v>0.933285250631085</v>
      </c>
      <c r="Y485" s="155">
        <v>0.937797524595367</v>
      </c>
      <c r="Z485" s="173">
        <v>-0.0510210996876892</v>
      </c>
      <c r="AA485" s="151">
        <v>19390</v>
      </c>
      <c r="AB485" s="151">
        <v>17846</v>
      </c>
      <c r="AC485" s="151">
        <v>19198</v>
      </c>
      <c r="AD485" s="151">
        <v>17795</v>
      </c>
      <c r="AE485" s="155">
        <v>0.920371325425477</v>
      </c>
      <c r="AF485" s="155">
        <v>0.926919470778206</v>
      </c>
      <c r="AG485" s="173">
        <v>-0.00654814535272896</v>
      </c>
    </row>
    <row r="486" spans="1:33">
      <c r="A486" s="175" t="s">
        <v>375</v>
      </c>
      <c r="B486" s="195" t="s">
        <v>1812</v>
      </c>
      <c r="C486" s="195" t="s">
        <v>480</v>
      </c>
      <c r="D486" s="150">
        <v>1910</v>
      </c>
      <c r="E486" s="150">
        <v>1878</v>
      </c>
      <c r="F486" s="150">
        <v>1817</v>
      </c>
      <c r="G486" s="151">
        <v>1978</v>
      </c>
      <c r="H486" s="151">
        <v>1922</v>
      </c>
      <c r="I486" s="151">
        <v>1836</v>
      </c>
      <c r="J486" s="151">
        <v>2075</v>
      </c>
      <c r="K486" s="151">
        <v>2049</v>
      </c>
      <c r="L486" s="151">
        <v>1997</v>
      </c>
      <c r="M486" s="154">
        <v>0.976344327695679</v>
      </c>
      <c r="N486" s="153">
        <v>86880</v>
      </c>
      <c r="O486" s="172">
        <v>0.9</v>
      </c>
      <c r="P486" s="154">
        <v>0.983246073298429</v>
      </c>
      <c r="Q486" s="154">
        <v>0.971688574317492</v>
      </c>
      <c r="R486" s="154">
        <v>0.987469879518072</v>
      </c>
      <c r="S486" s="173">
        <v>0.0115574989809368</v>
      </c>
      <c r="T486" s="153">
        <v>88985</v>
      </c>
      <c r="U486" s="153">
        <v>83424</v>
      </c>
      <c r="V486" s="154">
        <v>0.937506321290105</v>
      </c>
      <c r="W486" s="154">
        <v>0.95130890052356</v>
      </c>
      <c r="X486" s="155">
        <v>0.928210313447927</v>
      </c>
      <c r="Y486" s="155">
        <v>0.962409638554217</v>
      </c>
      <c r="Z486" s="173">
        <v>0.0230985870756331</v>
      </c>
      <c r="AA486" s="151">
        <v>13389</v>
      </c>
      <c r="AB486" s="151">
        <v>12816</v>
      </c>
      <c r="AC486" s="151">
        <v>16792</v>
      </c>
      <c r="AD486" s="151">
        <v>15898</v>
      </c>
      <c r="AE486" s="155">
        <v>0.957203674658302</v>
      </c>
      <c r="AF486" s="155">
        <v>0.94676036207718</v>
      </c>
      <c r="AG486" s="173">
        <v>0.010443312581122</v>
      </c>
    </row>
    <row r="487" spans="1:33">
      <c r="A487" s="175" t="s">
        <v>375</v>
      </c>
      <c r="B487" s="195" t="s">
        <v>1812</v>
      </c>
      <c r="C487" s="195" t="s">
        <v>481</v>
      </c>
      <c r="D487" s="150">
        <v>1843</v>
      </c>
      <c r="E487" s="150">
        <v>1794</v>
      </c>
      <c r="F487" s="150">
        <v>1722</v>
      </c>
      <c r="G487" s="151">
        <v>1878</v>
      </c>
      <c r="H487" s="151">
        <v>1789</v>
      </c>
      <c r="I487" s="151">
        <v>1774</v>
      </c>
      <c r="J487" s="151">
        <v>2047</v>
      </c>
      <c r="K487" s="151">
        <v>1933</v>
      </c>
      <c r="L487" s="151">
        <v>1900</v>
      </c>
      <c r="M487" s="154">
        <v>0.980691615348176</v>
      </c>
      <c r="N487" s="153">
        <v>51756</v>
      </c>
      <c r="O487" s="172">
        <v>0.9</v>
      </c>
      <c r="P487" s="154">
        <v>0.973412913727618</v>
      </c>
      <c r="Q487" s="154">
        <v>0.952609158679446</v>
      </c>
      <c r="R487" s="154">
        <v>0.944308744504152</v>
      </c>
      <c r="S487" s="173">
        <v>0.0208037550481719</v>
      </c>
      <c r="T487" s="153">
        <v>52775</v>
      </c>
      <c r="U487" s="153">
        <v>50824</v>
      </c>
      <c r="V487" s="154">
        <v>0.963031738512553</v>
      </c>
      <c r="W487" s="154">
        <v>0.934346174715138</v>
      </c>
      <c r="X487" s="155">
        <v>0.944621938232162</v>
      </c>
      <c r="Y487" s="155">
        <v>0.92818759159746</v>
      </c>
      <c r="Z487" s="173">
        <v>-0.0102757635170235</v>
      </c>
      <c r="AA487" s="151">
        <v>13374</v>
      </c>
      <c r="AB487" s="151">
        <v>12711</v>
      </c>
      <c r="AC487" s="151">
        <v>13693</v>
      </c>
      <c r="AD487" s="151">
        <v>13211</v>
      </c>
      <c r="AE487" s="155">
        <v>0.950426200089726</v>
      </c>
      <c r="AF487" s="155">
        <v>0.964799532607902</v>
      </c>
      <c r="AG487" s="173">
        <v>-0.0143733325181755</v>
      </c>
    </row>
    <row r="488" spans="1:33">
      <c r="A488" s="175" t="s">
        <v>375</v>
      </c>
      <c r="B488" s="195" t="s">
        <v>1812</v>
      </c>
      <c r="C488" s="195" t="s">
        <v>482</v>
      </c>
      <c r="D488" s="150">
        <v>1664</v>
      </c>
      <c r="E488" s="150">
        <v>1651</v>
      </c>
      <c r="F488" s="150">
        <v>1594</v>
      </c>
      <c r="G488" s="151">
        <v>1781</v>
      </c>
      <c r="H488" s="151">
        <v>1774</v>
      </c>
      <c r="I488" s="151">
        <v>1713</v>
      </c>
      <c r="J488" s="151">
        <v>1813</v>
      </c>
      <c r="K488" s="151">
        <v>1809</v>
      </c>
      <c r="L488" s="151">
        <v>1754</v>
      </c>
      <c r="M488" s="154">
        <v>0.995617936091286</v>
      </c>
      <c r="N488" s="153">
        <v>45895</v>
      </c>
      <c r="O488" s="172">
        <v>0.9</v>
      </c>
      <c r="P488" s="154">
        <v>0.9921875</v>
      </c>
      <c r="Q488" s="154">
        <v>0.99606962380685</v>
      </c>
      <c r="R488" s="154">
        <v>0.997793712079426</v>
      </c>
      <c r="S488" s="173">
        <v>-0.00388212380685005</v>
      </c>
      <c r="T488" s="153">
        <v>46097</v>
      </c>
      <c r="U488" s="153">
        <v>44724</v>
      </c>
      <c r="V488" s="154">
        <v>0.970214981452155</v>
      </c>
      <c r="W488" s="154">
        <v>0.957932692307692</v>
      </c>
      <c r="X488" s="155">
        <v>0.961819202695115</v>
      </c>
      <c r="Y488" s="155">
        <v>0.967457253171539</v>
      </c>
      <c r="Z488" s="173">
        <v>-0.00388651038742283</v>
      </c>
      <c r="AA488" s="151">
        <v>12222</v>
      </c>
      <c r="AB488" s="151">
        <v>11832</v>
      </c>
      <c r="AC488" s="151">
        <v>11773</v>
      </c>
      <c r="AD488" s="151">
        <v>11399</v>
      </c>
      <c r="AE488" s="155">
        <v>0.968090328915071</v>
      </c>
      <c r="AF488" s="155">
        <v>0.968232396160707</v>
      </c>
      <c r="AG488" s="173">
        <v>-0.00014206724563548</v>
      </c>
    </row>
    <row r="489" spans="1:33">
      <c r="A489" s="175" t="s">
        <v>375</v>
      </c>
      <c r="B489" s="195" t="s">
        <v>1812</v>
      </c>
      <c r="C489" s="195" t="s">
        <v>483</v>
      </c>
      <c r="D489" s="150">
        <v>10</v>
      </c>
      <c r="E489" s="150">
        <v>1</v>
      </c>
      <c r="F489" s="150">
        <v>3</v>
      </c>
      <c r="G489" s="151">
        <v>4</v>
      </c>
      <c r="H489" s="151">
        <v>3</v>
      </c>
      <c r="I489" s="151">
        <v>2</v>
      </c>
      <c r="J489" s="151">
        <v>3</v>
      </c>
      <c r="K489" s="151">
        <v>1</v>
      </c>
      <c r="L489" s="151">
        <v>0</v>
      </c>
      <c r="M489" s="154">
        <v>0.711864406779661</v>
      </c>
      <c r="N489" s="153">
        <v>42</v>
      </c>
      <c r="O489" s="172">
        <v>0.9</v>
      </c>
      <c r="P489" s="154">
        <v>0.1</v>
      </c>
      <c r="Q489" s="154">
        <v>0.75</v>
      </c>
      <c r="R489" s="154">
        <v>0.333333333333333</v>
      </c>
      <c r="S489" s="173">
        <v>-0.65</v>
      </c>
      <c r="T489" s="153">
        <v>59</v>
      </c>
      <c r="U489" s="153">
        <v>36</v>
      </c>
      <c r="V489" s="154">
        <v>0.610169491525424</v>
      </c>
      <c r="W489" s="154">
        <v>0.3</v>
      </c>
      <c r="X489" s="155">
        <v>0.5</v>
      </c>
      <c r="Y489" s="155">
        <v>0</v>
      </c>
      <c r="Z489" s="173">
        <v>-0.2</v>
      </c>
      <c r="AA489" s="151">
        <v>25</v>
      </c>
      <c r="AB489" s="151">
        <v>10</v>
      </c>
      <c r="AC489" s="151">
        <v>16</v>
      </c>
      <c r="AD489" s="151">
        <v>14</v>
      </c>
      <c r="AE489" s="155">
        <v>0.4</v>
      </c>
      <c r="AF489" s="155">
        <v>0.875</v>
      </c>
      <c r="AG489" s="173">
        <v>-0.475</v>
      </c>
    </row>
    <row r="490" spans="1:33">
      <c r="A490" s="175" t="s">
        <v>375</v>
      </c>
      <c r="B490" s="195" t="s">
        <v>1812</v>
      </c>
      <c r="C490" s="195" t="s">
        <v>484</v>
      </c>
      <c r="D490" s="150">
        <v>2910</v>
      </c>
      <c r="E490" s="150">
        <v>2856</v>
      </c>
      <c r="F490" s="150">
        <v>2760</v>
      </c>
      <c r="G490" s="151">
        <v>2914</v>
      </c>
      <c r="H490" s="151">
        <v>2855</v>
      </c>
      <c r="I490" s="151">
        <v>2758</v>
      </c>
      <c r="J490" s="151">
        <v>3412</v>
      </c>
      <c r="K490" s="151">
        <v>3316</v>
      </c>
      <c r="L490" s="151">
        <v>3218</v>
      </c>
      <c r="M490" s="154">
        <v>0.97953490763713</v>
      </c>
      <c r="N490" s="153">
        <v>76199</v>
      </c>
      <c r="O490" s="172">
        <v>0.9</v>
      </c>
      <c r="P490" s="154">
        <v>0.981443298969072</v>
      </c>
      <c r="Q490" s="154">
        <v>0.979752916952642</v>
      </c>
      <c r="R490" s="154">
        <v>0.971864009378664</v>
      </c>
      <c r="S490" s="173">
        <v>0.00169038201642968</v>
      </c>
      <c r="T490" s="153">
        <v>77791</v>
      </c>
      <c r="U490" s="153">
        <v>73509</v>
      </c>
      <c r="V490" s="154">
        <v>0.944955071923487</v>
      </c>
      <c r="W490" s="154">
        <v>0.948453608247423</v>
      </c>
      <c r="X490" s="155">
        <v>0.94646533973919</v>
      </c>
      <c r="Y490" s="155">
        <v>0.943141852286049</v>
      </c>
      <c r="Z490" s="173">
        <v>0.00198826850823253</v>
      </c>
      <c r="AA490" s="151">
        <v>20726</v>
      </c>
      <c r="AB490" s="151">
        <v>19659</v>
      </c>
      <c r="AC490" s="151">
        <v>20188</v>
      </c>
      <c r="AD490" s="151">
        <v>19060</v>
      </c>
      <c r="AE490" s="155">
        <v>0.948518768696323</v>
      </c>
      <c r="AF490" s="155">
        <v>0.944125222904696</v>
      </c>
      <c r="AG490" s="173">
        <v>0.00439354579162765</v>
      </c>
    </row>
    <row r="491" spans="1:33">
      <c r="A491" s="175" t="s">
        <v>375</v>
      </c>
      <c r="B491" s="195" t="s">
        <v>1812</v>
      </c>
      <c r="C491" s="195" t="s">
        <v>485</v>
      </c>
      <c r="D491" s="150">
        <v>2363</v>
      </c>
      <c r="E491" s="150">
        <v>2068</v>
      </c>
      <c r="F491" s="150">
        <v>1938</v>
      </c>
      <c r="G491" s="151">
        <v>2444</v>
      </c>
      <c r="H491" s="151">
        <v>2224</v>
      </c>
      <c r="I491" s="151">
        <v>2144</v>
      </c>
      <c r="J491" s="151">
        <v>2838</v>
      </c>
      <c r="K491" s="151">
        <v>2655</v>
      </c>
      <c r="L491" s="151">
        <v>2567</v>
      </c>
      <c r="M491" s="154">
        <v>0.951259312418837</v>
      </c>
      <c r="N491" s="153">
        <v>111343</v>
      </c>
      <c r="O491" s="172">
        <v>0.9</v>
      </c>
      <c r="P491" s="154">
        <v>0.875158696572154</v>
      </c>
      <c r="Q491" s="154">
        <v>0.909983633387889</v>
      </c>
      <c r="R491" s="154">
        <v>0.935517970401691</v>
      </c>
      <c r="S491" s="173">
        <v>-0.0348249368157346</v>
      </c>
      <c r="T491" s="153">
        <v>117048</v>
      </c>
      <c r="U491" s="153">
        <v>106950</v>
      </c>
      <c r="V491" s="154">
        <v>0.913727701455813</v>
      </c>
      <c r="W491" s="154">
        <v>0.820143884892086</v>
      </c>
      <c r="X491" s="155">
        <v>0.877250409165303</v>
      </c>
      <c r="Y491" s="155">
        <v>0.904510218463707</v>
      </c>
      <c r="Z491" s="173">
        <v>-0.0571065242732165</v>
      </c>
      <c r="AA491" s="151">
        <v>17384</v>
      </c>
      <c r="AB491" s="151">
        <v>15407</v>
      </c>
      <c r="AC491" s="151">
        <v>21971</v>
      </c>
      <c r="AD491" s="151">
        <v>19847</v>
      </c>
      <c r="AE491" s="155">
        <v>0.886274735388863</v>
      </c>
      <c r="AF491" s="155">
        <v>0.903327113012607</v>
      </c>
      <c r="AG491" s="173">
        <v>-0.0170523776237441</v>
      </c>
    </row>
    <row r="492" spans="1:33">
      <c r="A492" s="175" t="s">
        <v>375</v>
      </c>
      <c r="B492" s="195" t="s">
        <v>1812</v>
      </c>
      <c r="C492" s="195" t="s">
        <v>486</v>
      </c>
      <c r="D492" s="150">
        <v>1136</v>
      </c>
      <c r="E492" s="150">
        <v>1116</v>
      </c>
      <c r="F492" s="150">
        <v>1097</v>
      </c>
      <c r="G492" s="151">
        <v>1154</v>
      </c>
      <c r="H492" s="151">
        <v>1137</v>
      </c>
      <c r="I492" s="151">
        <v>1099</v>
      </c>
      <c r="J492" s="151">
        <v>1269</v>
      </c>
      <c r="K492" s="151">
        <v>1244</v>
      </c>
      <c r="L492" s="151">
        <v>1210</v>
      </c>
      <c r="M492" s="154">
        <v>0.98368078483162</v>
      </c>
      <c r="N492" s="153">
        <v>31284</v>
      </c>
      <c r="O492" s="172">
        <v>0.9</v>
      </c>
      <c r="P492" s="154">
        <v>0.982394366197183</v>
      </c>
      <c r="Q492" s="154">
        <v>0.98526863084922</v>
      </c>
      <c r="R492" s="154">
        <v>0.980299448384555</v>
      </c>
      <c r="S492" s="173">
        <v>-0.002874264652037</v>
      </c>
      <c r="T492" s="153">
        <v>31803</v>
      </c>
      <c r="U492" s="153">
        <v>30779</v>
      </c>
      <c r="V492" s="154">
        <v>0.967801779706317</v>
      </c>
      <c r="W492" s="154">
        <v>0.965669014084507</v>
      </c>
      <c r="X492" s="155">
        <v>0.952339688041594</v>
      </c>
      <c r="Y492" s="155">
        <v>0.953506698187549</v>
      </c>
      <c r="Z492" s="173">
        <v>0.0133293260429126</v>
      </c>
      <c r="AA492" s="151">
        <v>8206</v>
      </c>
      <c r="AB492" s="151">
        <v>7951</v>
      </c>
      <c r="AC492" s="151">
        <v>8078</v>
      </c>
      <c r="AD492" s="151">
        <v>7808</v>
      </c>
      <c r="AE492" s="155">
        <v>0.968925176699976</v>
      </c>
      <c r="AF492" s="155">
        <v>0.966575885120079</v>
      </c>
      <c r="AG492" s="173">
        <v>0.00234929157989638</v>
      </c>
    </row>
    <row r="493" spans="1:33">
      <c r="A493" s="175" t="s">
        <v>375</v>
      </c>
      <c r="B493" s="195" t="s">
        <v>1813</v>
      </c>
      <c r="C493" s="195" t="s">
        <v>487</v>
      </c>
      <c r="D493" s="150">
        <v>5018</v>
      </c>
      <c r="E493" s="150">
        <v>4973</v>
      </c>
      <c r="F493" s="150">
        <v>4693</v>
      </c>
      <c r="G493" s="151">
        <v>4507</v>
      </c>
      <c r="H493" s="151">
        <v>4476</v>
      </c>
      <c r="I493" s="151">
        <v>4207</v>
      </c>
      <c r="J493" s="151">
        <v>5079</v>
      </c>
      <c r="K493" s="151">
        <v>5045</v>
      </c>
      <c r="L493" s="151">
        <v>4777</v>
      </c>
      <c r="M493" s="154">
        <v>0.991910678206327</v>
      </c>
      <c r="N493" s="153">
        <v>131571</v>
      </c>
      <c r="O493" s="172">
        <v>0.9</v>
      </c>
      <c r="P493" s="154">
        <v>0.991032283778398</v>
      </c>
      <c r="Q493" s="154">
        <v>0.993121810516974</v>
      </c>
      <c r="R493" s="154">
        <v>0.993305768852136</v>
      </c>
      <c r="S493" s="173">
        <v>-0.00208952673857576</v>
      </c>
      <c r="T493" s="153">
        <v>132644</v>
      </c>
      <c r="U493" s="153">
        <v>124460</v>
      </c>
      <c r="V493" s="154">
        <v>0.938301016254033</v>
      </c>
      <c r="W493" s="154">
        <v>0.935233160621762</v>
      </c>
      <c r="X493" s="155">
        <v>0.933436875970712</v>
      </c>
      <c r="Y493" s="155">
        <v>0.940539476274857</v>
      </c>
      <c r="Z493" s="173">
        <v>0.00179628465104942</v>
      </c>
      <c r="AA493" s="151">
        <v>33204</v>
      </c>
      <c r="AB493" s="151">
        <v>31314</v>
      </c>
      <c r="AC493" s="151">
        <v>33160</v>
      </c>
      <c r="AD493" s="151">
        <v>31414</v>
      </c>
      <c r="AE493" s="155">
        <v>0.943079147090712</v>
      </c>
      <c r="AF493" s="155">
        <v>0.947346200241254</v>
      </c>
      <c r="AG493" s="173">
        <v>-0.00426705315054254</v>
      </c>
    </row>
    <row r="494" spans="1:33">
      <c r="A494" s="175" t="s">
        <v>375</v>
      </c>
      <c r="B494" s="195" t="s">
        <v>1813</v>
      </c>
      <c r="C494" s="195" t="s">
        <v>488</v>
      </c>
      <c r="D494" s="150">
        <v>4298</v>
      </c>
      <c r="E494" s="150">
        <v>4271</v>
      </c>
      <c r="F494" s="150">
        <v>4058</v>
      </c>
      <c r="G494" s="151">
        <v>3832</v>
      </c>
      <c r="H494" s="151">
        <v>3811</v>
      </c>
      <c r="I494" s="151">
        <v>3636</v>
      </c>
      <c r="J494" s="151">
        <v>4241</v>
      </c>
      <c r="K494" s="151">
        <v>4226</v>
      </c>
      <c r="L494" s="151">
        <v>4068</v>
      </c>
      <c r="M494" s="154">
        <v>0.991040401558496</v>
      </c>
      <c r="N494" s="153">
        <v>112935</v>
      </c>
      <c r="O494" s="172">
        <v>0.9</v>
      </c>
      <c r="P494" s="154">
        <v>0.993718008375989</v>
      </c>
      <c r="Q494" s="154">
        <v>0.994519832985386</v>
      </c>
      <c r="R494" s="154">
        <v>0.996463098325867</v>
      </c>
      <c r="S494" s="173">
        <v>-0.000801824609397483</v>
      </c>
      <c r="T494" s="153">
        <v>113956</v>
      </c>
      <c r="U494" s="153">
        <v>107624</v>
      </c>
      <c r="V494" s="154">
        <v>0.944434694092457</v>
      </c>
      <c r="W494" s="154">
        <v>0.944160074453234</v>
      </c>
      <c r="X494" s="155">
        <v>0.948851774530271</v>
      </c>
      <c r="Y494" s="155">
        <v>0.959207734024994</v>
      </c>
      <c r="Z494" s="173">
        <v>-0.00469170007703734</v>
      </c>
      <c r="AA494" s="151">
        <v>28402</v>
      </c>
      <c r="AB494" s="151">
        <v>26982</v>
      </c>
      <c r="AC494" s="151">
        <v>28345</v>
      </c>
      <c r="AD494" s="151">
        <v>26381</v>
      </c>
      <c r="AE494" s="155">
        <v>0.950003520878811</v>
      </c>
      <c r="AF494" s="155">
        <v>0.930710883753748</v>
      </c>
      <c r="AG494" s="173">
        <v>0.0192926371250629</v>
      </c>
    </row>
    <row r="495" spans="1:33">
      <c r="A495" s="175" t="s">
        <v>375</v>
      </c>
      <c r="B495" s="195" t="s">
        <v>1813</v>
      </c>
      <c r="C495" s="195" t="s">
        <v>489</v>
      </c>
      <c r="D495" s="150">
        <v>4211</v>
      </c>
      <c r="E495" s="150">
        <v>4178</v>
      </c>
      <c r="F495" s="150">
        <v>3916</v>
      </c>
      <c r="G495" s="151">
        <v>3619</v>
      </c>
      <c r="H495" s="151">
        <v>3585</v>
      </c>
      <c r="I495" s="151">
        <v>3462</v>
      </c>
      <c r="J495" s="151">
        <v>3956</v>
      </c>
      <c r="K495" s="151">
        <v>3922</v>
      </c>
      <c r="L495" s="151">
        <v>3756</v>
      </c>
      <c r="M495" s="154">
        <v>0.991054473694009</v>
      </c>
      <c r="N495" s="153">
        <v>106467</v>
      </c>
      <c r="O495" s="172">
        <v>0.9</v>
      </c>
      <c r="P495" s="154">
        <v>0.992163381619568</v>
      </c>
      <c r="Q495" s="154">
        <v>0.99060513954131</v>
      </c>
      <c r="R495" s="154">
        <v>0.991405460060667</v>
      </c>
      <c r="S495" s="173">
        <v>0.00155824207825805</v>
      </c>
      <c r="T495" s="153">
        <v>107428</v>
      </c>
      <c r="U495" s="153">
        <v>102476</v>
      </c>
      <c r="V495" s="154">
        <v>0.953904010127713</v>
      </c>
      <c r="W495" s="154">
        <v>0.929945381144621</v>
      </c>
      <c r="X495" s="155">
        <v>0.956617850234872</v>
      </c>
      <c r="Y495" s="155">
        <v>0.949443882709808</v>
      </c>
      <c r="Z495" s="173">
        <v>-0.0266724690902503</v>
      </c>
      <c r="AA495" s="151">
        <v>26762</v>
      </c>
      <c r="AB495" s="151">
        <v>25421</v>
      </c>
      <c r="AC495" s="151">
        <v>26960</v>
      </c>
      <c r="AD495" s="151">
        <v>25571</v>
      </c>
      <c r="AE495" s="155">
        <v>0.949891637396308</v>
      </c>
      <c r="AF495" s="155">
        <v>0.948479228486647</v>
      </c>
      <c r="AG495" s="173">
        <v>0.00141240890966132</v>
      </c>
    </row>
    <row r="496" spans="1:33">
      <c r="A496" s="175" t="s">
        <v>375</v>
      </c>
      <c r="B496" s="195" t="s">
        <v>1813</v>
      </c>
      <c r="C496" s="195" t="s">
        <v>490</v>
      </c>
      <c r="D496" s="150">
        <v>3654</v>
      </c>
      <c r="E496" s="150">
        <v>3607</v>
      </c>
      <c r="F496" s="150">
        <v>3464</v>
      </c>
      <c r="G496" s="151">
        <v>3470</v>
      </c>
      <c r="H496" s="151">
        <v>3412</v>
      </c>
      <c r="I496" s="151">
        <v>3286</v>
      </c>
      <c r="J496" s="151">
        <v>3765</v>
      </c>
      <c r="K496" s="151">
        <v>3690</v>
      </c>
      <c r="L496" s="151">
        <v>3510</v>
      </c>
      <c r="M496" s="154">
        <v>0.98427484747857</v>
      </c>
      <c r="N496" s="153">
        <v>101963</v>
      </c>
      <c r="O496" s="172">
        <v>0.9</v>
      </c>
      <c r="P496" s="154">
        <v>0.987137383689108</v>
      </c>
      <c r="Q496" s="154">
        <v>0.98328530259366</v>
      </c>
      <c r="R496" s="154">
        <v>0.9800796812749</v>
      </c>
      <c r="S496" s="173">
        <v>0.00385208109544788</v>
      </c>
      <c r="T496" s="153">
        <v>103592</v>
      </c>
      <c r="U496" s="153">
        <v>98162</v>
      </c>
      <c r="V496" s="154">
        <v>0.947582824928566</v>
      </c>
      <c r="W496" s="154">
        <v>0.9480021893815</v>
      </c>
      <c r="X496" s="155">
        <v>0.946974063400576</v>
      </c>
      <c r="Y496" s="155">
        <v>0.932270916334661</v>
      </c>
      <c r="Z496" s="173">
        <v>0.00102812598092339</v>
      </c>
      <c r="AA496" s="151">
        <v>24793</v>
      </c>
      <c r="AB496" s="151">
        <v>23517</v>
      </c>
      <c r="AC496" s="151">
        <v>26063</v>
      </c>
      <c r="AD496" s="151">
        <v>24785</v>
      </c>
      <c r="AE496" s="155">
        <v>0.948533860363812</v>
      </c>
      <c r="AF496" s="155">
        <v>0.950964969496988</v>
      </c>
      <c r="AG496" s="173">
        <v>-0.00243110913317568</v>
      </c>
    </row>
    <row r="497" spans="1:33">
      <c r="A497" s="175" t="s">
        <v>375</v>
      </c>
      <c r="B497" s="195" t="s">
        <v>1813</v>
      </c>
      <c r="C497" s="195" t="s">
        <v>491</v>
      </c>
      <c r="D497" s="150">
        <v>4304</v>
      </c>
      <c r="E497" s="150">
        <v>4268</v>
      </c>
      <c r="F497" s="150">
        <v>4011</v>
      </c>
      <c r="G497" s="151">
        <v>3749</v>
      </c>
      <c r="H497" s="151">
        <v>3713</v>
      </c>
      <c r="I497" s="151">
        <v>3528</v>
      </c>
      <c r="J497" s="151">
        <v>4264</v>
      </c>
      <c r="K497" s="151">
        <v>4218</v>
      </c>
      <c r="L497" s="151">
        <v>4092</v>
      </c>
      <c r="M497" s="154">
        <v>0.985969124907043</v>
      </c>
      <c r="N497" s="153">
        <v>110045</v>
      </c>
      <c r="O497" s="172">
        <v>0.9</v>
      </c>
      <c r="P497" s="154">
        <v>0.991635687732342</v>
      </c>
      <c r="Q497" s="154">
        <v>0.990397439317151</v>
      </c>
      <c r="R497" s="154">
        <v>0.98921200750469</v>
      </c>
      <c r="S497" s="173">
        <v>0.00123824841519071</v>
      </c>
      <c r="T497" s="153">
        <v>111611</v>
      </c>
      <c r="U497" s="153">
        <v>105963</v>
      </c>
      <c r="V497" s="154">
        <v>0.949395668885683</v>
      </c>
      <c r="W497" s="154">
        <v>0.931923791821561</v>
      </c>
      <c r="X497" s="155">
        <v>0.941050946919178</v>
      </c>
      <c r="Y497" s="155">
        <v>0.959662288930582</v>
      </c>
      <c r="Z497" s="173">
        <v>-0.00912715509761708</v>
      </c>
      <c r="AA497" s="151">
        <v>27711</v>
      </c>
      <c r="AB497" s="151">
        <v>26351</v>
      </c>
      <c r="AC497" s="151">
        <v>28109</v>
      </c>
      <c r="AD497" s="151">
        <v>26727</v>
      </c>
      <c r="AE497" s="155">
        <v>0.950922016527733</v>
      </c>
      <c r="AF497" s="155">
        <v>0.950834252374684</v>
      </c>
      <c r="AG497" s="173">
        <v>8.7764153048453e-5</v>
      </c>
    </row>
    <row r="498" spans="1:33">
      <c r="A498" s="175" t="s">
        <v>375</v>
      </c>
      <c r="B498" s="195" t="s">
        <v>1813</v>
      </c>
      <c r="C498" s="195" t="s">
        <v>492</v>
      </c>
      <c r="D498" s="150">
        <v>2433</v>
      </c>
      <c r="E498" s="150">
        <v>2420</v>
      </c>
      <c r="F498" s="150">
        <v>2221</v>
      </c>
      <c r="G498" s="151">
        <v>2166</v>
      </c>
      <c r="H498" s="151">
        <v>2159</v>
      </c>
      <c r="I498" s="151">
        <v>2029</v>
      </c>
      <c r="J498" s="151">
        <v>2447</v>
      </c>
      <c r="K498" s="151">
        <v>2439</v>
      </c>
      <c r="L498" s="151">
        <v>2271</v>
      </c>
      <c r="M498" s="154">
        <v>0.994796073110384</v>
      </c>
      <c r="N498" s="153">
        <v>62319</v>
      </c>
      <c r="O498" s="172">
        <v>0.9</v>
      </c>
      <c r="P498" s="154">
        <v>0.994656802301685</v>
      </c>
      <c r="Q498" s="154">
        <v>0.996768236380425</v>
      </c>
      <c r="R498" s="154">
        <v>0.996730690641602</v>
      </c>
      <c r="S498" s="173">
        <v>-0.00211143407873959</v>
      </c>
      <c r="T498" s="153">
        <v>62645</v>
      </c>
      <c r="U498" s="153">
        <v>59113</v>
      </c>
      <c r="V498" s="154">
        <v>0.943618804373853</v>
      </c>
      <c r="W498" s="154">
        <v>0.912864775996712</v>
      </c>
      <c r="X498" s="155">
        <v>0.936749769159742</v>
      </c>
      <c r="Y498" s="155">
        <v>0.928075194115243</v>
      </c>
      <c r="Z498" s="173">
        <v>-0.0238849931630296</v>
      </c>
      <c r="AA498" s="151">
        <v>15863</v>
      </c>
      <c r="AB498" s="151">
        <v>14750</v>
      </c>
      <c r="AC498" s="151">
        <v>15731</v>
      </c>
      <c r="AD498" s="151">
        <v>14707</v>
      </c>
      <c r="AE498" s="155">
        <v>0.929836726974721</v>
      </c>
      <c r="AF498" s="155">
        <v>0.93490560040684</v>
      </c>
      <c r="AG498" s="173">
        <v>-0.00506887343211893</v>
      </c>
    </row>
    <row r="499" spans="1:33">
      <c r="A499" s="175" t="s">
        <v>375</v>
      </c>
      <c r="B499" s="195" t="s">
        <v>1813</v>
      </c>
      <c r="C499" s="195" t="s">
        <v>493</v>
      </c>
      <c r="D499" s="150">
        <v>3556</v>
      </c>
      <c r="E499" s="150">
        <v>3465</v>
      </c>
      <c r="F499" s="150">
        <v>3342</v>
      </c>
      <c r="G499" s="151">
        <v>3165</v>
      </c>
      <c r="H499" s="151">
        <v>3119</v>
      </c>
      <c r="I499" s="151">
        <v>3023</v>
      </c>
      <c r="J499" s="151">
        <v>3585</v>
      </c>
      <c r="K499" s="151">
        <v>3544</v>
      </c>
      <c r="L499" s="151">
        <v>3513</v>
      </c>
      <c r="M499" s="154">
        <v>0.985542011744402</v>
      </c>
      <c r="N499" s="153">
        <v>90797</v>
      </c>
      <c r="O499" s="172">
        <v>0.9</v>
      </c>
      <c r="P499" s="154">
        <v>0.974409448818898</v>
      </c>
      <c r="Q499" s="154">
        <v>0.985466034755134</v>
      </c>
      <c r="R499" s="154">
        <v>0.988563458856346</v>
      </c>
      <c r="S499" s="173">
        <v>-0.0110565859362366</v>
      </c>
      <c r="T499" s="153">
        <v>92129</v>
      </c>
      <c r="U499" s="153">
        <v>87825</v>
      </c>
      <c r="V499" s="154">
        <v>0.953282896807737</v>
      </c>
      <c r="W499" s="154">
        <v>0.939820022497188</v>
      </c>
      <c r="X499" s="155">
        <v>0.955134281200632</v>
      </c>
      <c r="Y499" s="155">
        <v>0.979916317991632</v>
      </c>
      <c r="Z499" s="173">
        <v>-0.0153142587034441</v>
      </c>
      <c r="AA499" s="151">
        <v>23201</v>
      </c>
      <c r="AB499" s="151">
        <v>22429</v>
      </c>
      <c r="AC499" s="151">
        <v>22616</v>
      </c>
      <c r="AD499" s="151">
        <v>21602</v>
      </c>
      <c r="AE499" s="155">
        <v>0.966725572173613</v>
      </c>
      <c r="AF499" s="155">
        <v>0.955164485320127</v>
      </c>
      <c r="AG499" s="173">
        <v>0.0115610868534859</v>
      </c>
    </row>
    <row r="500" spans="1:33">
      <c r="A500" s="175" t="s">
        <v>375</v>
      </c>
      <c r="B500" s="195" t="s">
        <v>1813</v>
      </c>
      <c r="C500" s="195" t="s">
        <v>494</v>
      </c>
      <c r="D500" s="150">
        <v>3427</v>
      </c>
      <c r="E500" s="150">
        <v>3389</v>
      </c>
      <c r="F500" s="150">
        <v>3133</v>
      </c>
      <c r="G500" s="151">
        <v>3083</v>
      </c>
      <c r="H500" s="151">
        <v>3049</v>
      </c>
      <c r="I500" s="151">
        <v>2826</v>
      </c>
      <c r="J500" s="151">
        <v>3438</v>
      </c>
      <c r="K500" s="151">
        <v>3408</v>
      </c>
      <c r="L500" s="151">
        <v>3247</v>
      </c>
      <c r="M500" s="154">
        <v>0.988315387437153</v>
      </c>
      <c r="N500" s="153">
        <v>91603</v>
      </c>
      <c r="O500" s="172">
        <v>0.9</v>
      </c>
      <c r="P500" s="154">
        <v>0.988911584476218</v>
      </c>
      <c r="Q500" s="154">
        <v>0.988971780733052</v>
      </c>
      <c r="R500" s="154">
        <v>0.991273996509599</v>
      </c>
      <c r="S500" s="173">
        <v>-6.01962568339554e-5</v>
      </c>
      <c r="T500" s="153">
        <v>92686</v>
      </c>
      <c r="U500" s="153">
        <v>85674</v>
      </c>
      <c r="V500" s="154">
        <v>0.924346719029843</v>
      </c>
      <c r="W500" s="154">
        <v>0.914210679894952</v>
      </c>
      <c r="X500" s="155">
        <v>0.916639636717483</v>
      </c>
      <c r="Y500" s="155">
        <v>0.944444444444444</v>
      </c>
      <c r="Z500" s="173">
        <v>-0.00242895682253108</v>
      </c>
      <c r="AA500" s="151">
        <v>23177</v>
      </c>
      <c r="AB500" s="151">
        <v>21506</v>
      </c>
      <c r="AC500" s="151">
        <v>23252</v>
      </c>
      <c r="AD500" s="151">
        <v>21722</v>
      </c>
      <c r="AE500" s="155">
        <v>0.927902662121931</v>
      </c>
      <c r="AF500" s="155">
        <v>0.934199208670222</v>
      </c>
      <c r="AG500" s="173">
        <v>-0.0062965465482907</v>
      </c>
    </row>
    <row r="501" spans="1:33">
      <c r="A501" s="175" t="s">
        <v>375</v>
      </c>
      <c r="B501" s="195" t="s">
        <v>1813</v>
      </c>
      <c r="C501" s="195" t="s">
        <v>495</v>
      </c>
      <c r="D501" s="150">
        <v>3972</v>
      </c>
      <c r="E501" s="150">
        <v>3916</v>
      </c>
      <c r="F501" s="150">
        <v>3679</v>
      </c>
      <c r="G501" s="151">
        <v>3481</v>
      </c>
      <c r="H501" s="151">
        <v>3455</v>
      </c>
      <c r="I501" s="151">
        <v>3261</v>
      </c>
      <c r="J501" s="151">
        <v>3911</v>
      </c>
      <c r="K501" s="151">
        <v>3878</v>
      </c>
      <c r="L501" s="151">
        <v>3686</v>
      </c>
      <c r="M501" s="154">
        <v>0.988405797101449</v>
      </c>
      <c r="N501" s="153">
        <v>101618</v>
      </c>
      <c r="O501" s="172">
        <v>0.9</v>
      </c>
      <c r="P501" s="154">
        <v>0.985901309164149</v>
      </c>
      <c r="Q501" s="154">
        <v>0.99253088193048</v>
      </c>
      <c r="R501" s="154">
        <v>0.991562260291486</v>
      </c>
      <c r="S501" s="173">
        <v>-0.00662957276633069</v>
      </c>
      <c r="T501" s="153">
        <v>102810</v>
      </c>
      <c r="U501" s="153">
        <v>96035</v>
      </c>
      <c r="V501" s="154">
        <v>0.934101741075771</v>
      </c>
      <c r="W501" s="154">
        <v>0.926233635448137</v>
      </c>
      <c r="X501" s="155">
        <v>0.936799770180982</v>
      </c>
      <c r="Y501" s="155">
        <v>0.942469956532856</v>
      </c>
      <c r="Z501" s="173">
        <v>-0.0105661347328455</v>
      </c>
      <c r="AA501" s="151">
        <v>25228</v>
      </c>
      <c r="AB501" s="151">
        <v>23712</v>
      </c>
      <c r="AC501" s="151">
        <v>26139</v>
      </c>
      <c r="AD501" s="151">
        <v>24429</v>
      </c>
      <c r="AE501" s="155">
        <v>0.939908038687173</v>
      </c>
      <c r="AF501" s="155">
        <v>0.934580511878802</v>
      </c>
      <c r="AG501" s="173">
        <v>0.00532752680837123</v>
      </c>
    </row>
    <row r="502" spans="1:33">
      <c r="A502" s="175" t="s">
        <v>375</v>
      </c>
      <c r="B502" s="195" t="s">
        <v>1813</v>
      </c>
      <c r="C502" s="195" t="s">
        <v>496</v>
      </c>
      <c r="D502" s="150">
        <v>4735</v>
      </c>
      <c r="E502" s="150">
        <v>4693</v>
      </c>
      <c r="F502" s="150">
        <v>4465</v>
      </c>
      <c r="G502" s="151">
        <v>4026</v>
      </c>
      <c r="H502" s="151">
        <v>3984</v>
      </c>
      <c r="I502" s="151">
        <v>3821</v>
      </c>
      <c r="J502" s="151">
        <v>4570</v>
      </c>
      <c r="K502" s="151">
        <v>4527</v>
      </c>
      <c r="L502" s="151">
        <v>4287</v>
      </c>
      <c r="M502" s="154">
        <v>0.991685217795794</v>
      </c>
      <c r="N502" s="153">
        <v>119387</v>
      </c>
      <c r="O502" s="172">
        <v>0.9</v>
      </c>
      <c r="P502" s="154">
        <v>0.991129883843717</v>
      </c>
      <c r="Q502" s="154">
        <v>0.98956780923994</v>
      </c>
      <c r="R502" s="154">
        <v>0.990590809628009</v>
      </c>
      <c r="S502" s="173">
        <v>0.00156207460377666</v>
      </c>
      <c r="T502" s="153">
        <v>120388</v>
      </c>
      <c r="U502" s="153">
        <v>113434</v>
      </c>
      <c r="V502" s="154">
        <v>0.942236767784165</v>
      </c>
      <c r="W502" s="154">
        <v>0.942977824709609</v>
      </c>
      <c r="X502" s="155">
        <v>0.949080973671138</v>
      </c>
      <c r="Y502" s="155">
        <v>0.938074398249453</v>
      </c>
      <c r="Z502" s="173">
        <v>-0.0061031489615283</v>
      </c>
      <c r="AA502" s="151">
        <v>30602</v>
      </c>
      <c r="AB502" s="151">
        <v>28936</v>
      </c>
      <c r="AC502" s="151">
        <v>30428</v>
      </c>
      <c r="AD502" s="151">
        <v>28827</v>
      </c>
      <c r="AE502" s="155">
        <v>0.945559113783413</v>
      </c>
      <c r="AF502" s="155">
        <v>0.947383988431708</v>
      </c>
      <c r="AG502" s="173">
        <v>-0.00182487464829484</v>
      </c>
    </row>
    <row r="503" spans="1:33">
      <c r="A503" s="175" t="s">
        <v>375</v>
      </c>
      <c r="B503" s="195" t="s">
        <v>1813</v>
      </c>
      <c r="C503" s="195" t="s">
        <v>497</v>
      </c>
      <c r="D503" s="150">
        <v>1130</v>
      </c>
      <c r="E503" s="150">
        <v>1128</v>
      </c>
      <c r="F503" s="150">
        <v>1078</v>
      </c>
      <c r="G503" s="151">
        <v>1015</v>
      </c>
      <c r="H503" s="151">
        <v>1008</v>
      </c>
      <c r="I503" s="151">
        <v>966</v>
      </c>
      <c r="J503" s="151">
        <v>1128</v>
      </c>
      <c r="K503" s="151">
        <v>1126</v>
      </c>
      <c r="L503" s="151">
        <v>1086</v>
      </c>
      <c r="M503" s="154">
        <v>0.997828232971372</v>
      </c>
      <c r="N503" s="153">
        <v>30324</v>
      </c>
      <c r="O503" s="172">
        <v>0.9</v>
      </c>
      <c r="P503" s="154">
        <v>0.998230088495575</v>
      </c>
      <c r="Q503" s="154">
        <v>0.993103448275862</v>
      </c>
      <c r="R503" s="154">
        <v>0.99822695035461</v>
      </c>
      <c r="S503" s="173">
        <v>0.00512664021971321</v>
      </c>
      <c r="T503" s="153">
        <v>30390</v>
      </c>
      <c r="U503" s="153">
        <v>29093</v>
      </c>
      <c r="V503" s="154">
        <v>0.957321487331359</v>
      </c>
      <c r="W503" s="154">
        <v>0.953982300884956</v>
      </c>
      <c r="X503" s="155">
        <v>0.951724137931034</v>
      </c>
      <c r="Y503" s="155">
        <v>0.962765957446808</v>
      </c>
      <c r="Z503" s="173">
        <v>0.00225816295392123</v>
      </c>
      <c r="AA503" s="151">
        <v>7545</v>
      </c>
      <c r="AB503" s="151">
        <v>7220</v>
      </c>
      <c r="AC503" s="151">
        <v>7633</v>
      </c>
      <c r="AD503" s="151">
        <v>7228</v>
      </c>
      <c r="AE503" s="155">
        <v>0.956925115970842</v>
      </c>
      <c r="AF503" s="155">
        <v>0.946940914450413</v>
      </c>
      <c r="AG503" s="173">
        <v>0.00998420152042889</v>
      </c>
    </row>
    <row r="504" spans="1:33">
      <c r="A504" s="175" t="s">
        <v>375</v>
      </c>
      <c r="B504" s="195" t="s">
        <v>1813</v>
      </c>
      <c r="C504" s="195" t="s">
        <v>498</v>
      </c>
      <c r="D504" s="150">
        <v>4738</v>
      </c>
      <c r="E504" s="150">
        <v>4662</v>
      </c>
      <c r="F504" s="150">
        <v>4486</v>
      </c>
      <c r="G504" s="151">
        <v>4132</v>
      </c>
      <c r="H504" s="151">
        <v>4082</v>
      </c>
      <c r="I504" s="151">
        <v>3969</v>
      </c>
      <c r="J504" s="151">
        <v>4432</v>
      </c>
      <c r="K504" s="151">
        <v>4388</v>
      </c>
      <c r="L504" s="151">
        <v>4273</v>
      </c>
      <c r="M504" s="154">
        <v>0.984788830253602</v>
      </c>
      <c r="N504" s="153">
        <v>119059</v>
      </c>
      <c r="O504" s="172">
        <v>0.9</v>
      </c>
      <c r="P504" s="154">
        <v>0.983959476572393</v>
      </c>
      <c r="Q504" s="154">
        <v>0.987899322362052</v>
      </c>
      <c r="R504" s="154">
        <v>0.990072202166065</v>
      </c>
      <c r="S504" s="173">
        <v>-0.00393984578965878</v>
      </c>
      <c r="T504" s="153">
        <v>120898</v>
      </c>
      <c r="U504" s="153">
        <v>115048</v>
      </c>
      <c r="V504" s="154">
        <v>0.951612102764314</v>
      </c>
      <c r="W504" s="154">
        <v>0.946813001266357</v>
      </c>
      <c r="X504" s="155">
        <v>0.96055179090029</v>
      </c>
      <c r="Y504" s="155">
        <v>0.964124548736462</v>
      </c>
      <c r="Z504" s="173">
        <v>-0.0137387896339333</v>
      </c>
      <c r="AA504" s="151">
        <v>30355</v>
      </c>
      <c r="AB504" s="151">
        <v>29177</v>
      </c>
      <c r="AC504" s="151">
        <v>30176</v>
      </c>
      <c r="AD504" s="151">
        <v>28881</v>
      </c>
      <c r="AE504" s="155">
        <v>0.961192554768572</v>
      </c>
      <c r="AF504" s="155">
        <v>0.957085100742312</v>
      </c>
      <c r="AG504" s="173">
        <v>0.00410745402626012</v>
      </c>
    </row>
    <row r="505" spans="1:33">
      <c r="A505" s="175" t="s">
        <v>375</v>
      </c>
      <c r="B505" s="195" t="s">
        <v>1813</v>
      </c>
      <c r="C505" s="195" t="s">
        <v>499</v>
      </c>
      <c r="D505" s="150">
        <v>4028</v>
      </c>
      <c r="E505" s="150">
        <v>3987</v>
      </c>
      <c r="F505" s="150">
        <v>3803</v>
      </c>
      <c r="G505" s="151">
        <v>3630</v>
      </c>
      <c r="H505" s="151">
        <v>3607</v>
      </c>
      <c r="I505" s="151">
        <v>3462</v>
      </c>
      <c r="J505" s="151">
        <v>4028</v>
      </c>
      <c r="K505" s="151">
        <v>3980</v>
      </c>
      <c r="L505" s="151">
        <v>3833</v>
      </c>
      <c r="M505" s="154">
        <v>0.988217995362603</v>
      </c>
      <c r="N505" s="153">
        <v>104844</v>
      </c>
      <c r="O505" s="172">
        <v>0.9</v>
      </c>
      <c r="P505" s="154">
        <v>0.989821251241311</v>
      </c>
      <c r="Q505" s="154">
        <v>0.99366391184573</v>
      </c>
      <c r="R505" s="154">
        <v>0.988083416087388</v>
      </c>
      <c r="S505" s="173">
        <v>-0.00384266060441918</v>
      </c>
      <c r="T505" s="153">
        <v>106094</v>
      </c>
      <c r="U505" s="153">
        <v>101019</v>
      </c>
      <c r="V505" s="154">
        <v>0.952165061172168</v>
      </c>
      <c r="W505" s="154">
        <v>0.944141012909633</v>
      </c>
      <c r="X505" s="155">
        <v>0.953719008264463</v>
      </c>
      <c r="Y505" s="155">
        <v>0.951588877855015</v>
      </c>
      <c r="Z505" s="173">
        <v>-0.00957799535483017</v>
      </c>
      <c r="AA505" s="151">
        <v>27321</v>
      </c>
      <c r="AB505" s="151">
        <v>25984</v>
      </c>
      <c r="AC505" s="151">
        <v>27256</v>
      </c>
      <c r="AD505" s="151">
        <v>26032</v>
      </c>
      <c r="AE505" s="155">
        <v>0.951063284652831</v>
      </c>
      <c r="AF505" s="155">
        <v>0.95509245670678</v>
      </c>
      <c r="AG505" s="173">
        <v>-0.00402917205394893</v>
      </c>
    </row>
    <row r="506" spans="1:33">
      <c r="A506" s="175" t="s">
        <v>375</v>
      </c>
      <c r="B506" s="195" t="s">
        <v>1813</v>
      </c>
      <c r="C506" s="195" t="s">
        <v>500</v>
      </c>
      <c r="D506" s="150">
        <v>2591</v>
      </c>
      <c r="E506" s="150">
        <v>2561</v>
      </c>
      <c r="F506" s="150">
        <v>2329</v>
      </c>
      <c r="G506" s="151">
        <v>2418</v>
      </c>
      <c r="H506" s="151">
        <v>2412</v>
      </c>
      <c r="I506" s="151">
        <v>2243</v>
      </c>
      <c r="J506" s="151">
        <v>2648</v>
      </c>
      <c r="K506" s="151">
        <v>2639</v>
      </c>
      <c r="L506" s="151">
        <v>2479</v>
      </c>
      <c r="M506" s="154">
        <v>0.988424016610256</v>
      </c>
      <c r="N506" s="153">
        <v>69504</v>
      </c>
      <c r="O506" s="172">
        <v>0.9</v>
      </c>
      <c r="P506" s="154">
        <v>0.988421458896179</v>
      </c>
      <c r="Q506" s="154">
        <v>0.997518610421836</v>
      </c>
      <c r="R506" s="154">
        <v>0.996601208459215</v>
      </c>
      <c r="S506" s="173">
        <v>-0.00909715152565715</v>
      </c>
      <c r="T506" s="153">
        <v>70318</v>
      </c>
      <c r="U506" s="153">
        <v>65728</v>
      </c>
      <c r="V506" s="154">
        <v>0.934725105947268</v>
      </c>
      <c r="W506" s="154">
        <v>0.898880741026631</v>
      </c>
      <c r="X506" s="155">
        <v>0.927626137303557</v>
      </c>
      <c r="Y506" s="155">
        <v>0.936178247734139</v>
      </c>
      <c r="Z506" s="173">
        <v>-0.0287453962769261</v>
      </c>
      <c r="AA506" s="151">
        <v>17263</v>
      </c>
      <c r="AB506" s="151">
        <v>16004</v>
      </c>
      <c r="AC506" s="151">
        <v>17771</v>
      </c>
      <c r="AD506" s="151">
        <v>16730</v>
      </c>
      <c r="AE506" s="155">
        <v>0.927069454903551</v>
      </c>
      <c r="AF506" s="155">
        <v>0.941421416915199</v>
      </c>
      <c r="AG506" s="173">
        <v>-0.0143519620116479</v>
      </c>
    </row>
    <row r="507" spans="1:33">
      <c r="A507" s="175" t="s">
        <v>375</v>
      </c>
      <c r="B507" s="195" t="s">
        <v>1813</v>
      </c>
      <c r="C507" s="195" t="s">
        <v>501</v>
      </c>
      <c r="D507" s="150">
        <v>1671</v>
      </c>
      <c r="E507" s="150">
        <v>1566</v>
      </c>
      <c r="F507" s="150">
        <v>1292</v>
      </c>
      <c r="G507" s="151">
        <v>1487</v>
      </c>
      <c r="H507" s="151">
        <v>1450</v>
      </c>
      <c r="I507" s="151">
        <v>1308</v>
      </c>
      <c r="J507" s="151">
        <v>1489</v>
      </c>
      <c r="K507" s="151">
        <v>1461</v>
      </c>
      <c r="L507" s="151">
        <v>1342</v>
      </c>
      <c r="M507" s="154">
        <v>0.969008688513375</v>
      </c>
      <c r="N507" s="153">
        <v>42492</v>
      </c>
      <c r="O507" s="172">
        <v>0.9</v>
      </c>
      <c r="P507" s="154">
        <v>0.937163375224417</v>
      </c>
      <c r="Q507" s="154">
        <v>0.97511768661735</v>
      </c>
      <c r="R507" s="154">
        <v>0.981195433176629</v>
      </c>
      <c r="S507" s="173">
        <v>-0.0379543113929338</v>
      </c>
      <c r="T507" s="153">
        <v>43851</v>
      </c>
      <c r="U507" s="153">
        <v>38378</v>
      </c>
      <c r="V507" s="154">
        <v>0.875190987662767</v>
      </c>
      <c r="W507" s="154">
        <v>0.773189706762418</v>
      </c>
      <c r="X507" s="155">
        <v>0.879623402824479</v>
      </c>
      <c r="Y507" s="155">
        <v>0.9012760241773</v>
      </c>
      <c r="Z507" s="173">
        <v>-0.106433696062061</v>
      </c>
      <c r="AA507" s="151">
        <v>10797</v>
      </c>
      <c r="AB507" s="151">
        <v>9403</v>
      </c>
      <c r="AC507" s="151">
        <v>11206</v>
      </c>
      <c r="AD507" s="151">
        <v>9911</v>
      </c>
      <c r="AE507" s="155">
        <v>0.870890062054274</v>
      </c>
      <c r="AF507" s="155">
        <v>0.884436908798858</v>
      </c>
      <c r="AG507" s="173">
        <v>-0.0135468467445834</v>
      </c>
    </row>
    <row r="508" spans="1:33">
      <c r="A508" s="175" t="s">
        <v>375</v>
      </c>
      <c r="B508" s="195" t="s">
        <v>1813</v>
      </c>
      <c r="C508" s="195" t="s">
        <v>502</v>
      </c>
      <c r="D508" s="150">
        <v>2296</v>
      </c>
      <c r="E508" s="150">
        <v>2290</v>
      </c>
      <c r="F508" s="150">
        <v>2169</v>
      </c>
      <c r="G508" s="151">
        <v>2083</v>
      </c>
      <c r="H508" s="151">
        <v>2076</v>
      </c>
      <c r="I508" s="151">
        <v>1988</v>
      </c>
      <c r="J508" s="151">
        <v>2355</v>
      </c>
      <c r="K508" s="151">
        <v>2350</v>
      </c>
      <c r="L508" s="151">
        <v>2245</v>
      </c>
      <c r="M508" s="154">
        <v>0.995953544589837</v>
      </c>
      <c r="N508" s="153">
        <v>56856</v>
      </c>
      <c r="O508" s="172">
        <v>0.9</v>
      </c>
      <c r="P508" s="154">
        <v>0.997386759581881</v>
      </c>
      <c r="Q508" s="154">
        <v>0.99663946231397</v>
      </c>
      <c r="R508" s="154">
        <v>0.997876857749469</v>
      </c>
      <c r="S508" s="173">
        <v>0.000747297267911229</v>
      </c>
      <c r="T508" s="153">
        <v>57087</v>
      </c>
      <c r="U508" s="153">
        <v>54399</v>
      </c>
      <c r="V508" s="154">
        <v>0.952913973409007</v>
      </c>
      <c r="W508" s="154">
        <v>0.944686411149826</v>
      </c>
      <c r="X508" s="155">
        <v>0.954392702832453</v>
      </c>
      <c r="Y508" s="155">
        <v>0.953290870488323</v>
      </c>
      <c r="Z508" s="173">
        <v>-0.00970629168262738</v>
      </c>
      <c r="AA508" s="151">
        <v>15116</v>
      </c>
      <c r="AB508" s="151">
        <v>14466</v>
      </c>
      <c r="AC508" s="151">
        <v>14466</v>
      </c>
      <c r="AD508" s="151">
        <v>13825</v>
      </c>
      <c r="AE508" s="155">
        <v>0.95699920613919</v>
      </c>
      <c r="AF508" s="155">
        <v>0.955689202267386</v>
      </c>
      <c r="AG508" s="173">
        <v>0.00131000387180469</v>
      </c>
    </row>
    <row r="509" spans="1:33">
      <c r="A509" s="175" t="s">
        <v>375</v>
      </c>
      <c r="B509" s="195" t="s">
        <v>1813</v>
      </c>
      <c r="C509" s="195" t="s">
        <v>503</v>
      </c>
      <c r="D509" s="150">
        <v>3614</v>
      </c>
      <c r="E509" s="150">
        <v>3580</v>
      </c>
      <c r="F509" s="150">
        <v>3330</v>
      </c>
      <c r="G509" s="151">
        <v>3200</v>
      </c>
      <c r="H509" s="151">
        <v>3168</v>
      </c>
      <c r="I509" s="151">
        <v>3026</v>
      </c>
      <c r="J509" s="151">
        <v>3401</v>
      </c>
      <c r="K509" s="151">
        <v>3369</v>
      </c>
      <c r="L509" s="151">
        <v>3172</v>
      </c>
      <c r="M509" s="154">
        <v>0.989115560327586</v>
      </c>
      <c r="N509" s="153">
        <v>93964</v>
      </c>
      <c r="O509" s="172">
        <v>0.9</v>
      </c>
      <c r="P509" s="154">
        <v>0.990592141671278</v>
      </c>
      <c r="Q509" s="154">
        <v>0.99</v>
      </c>
      <c r="R509" s="154">
        <v>0.990591002646281</v>
      </c>
      <c r="S509" s="173">
        <v>0.000592141671278412</v>
      </c>
      <c r="T509" s="153">
        <v>94998</v>
      </c>
      <c r="U509" s="153">
        <v>88222</v>
      </c>
      <c r="V509" s="154">
        <v>0.928672182572265</v>
      </c>
      <c r="W509" s="154">
        <v>0.921416712783619</v>
      </c>
      <c r="X509" s="155">
        <v>0.945625</v>
      </c>
      <c r="Y509" s="155">
        <v>0.932666862687445</v>
      </c>
      <c r="Z509" s="173">
        <v>-0.0242082872163808</v>
      </c>
      <c r="AA509" s="151">
        <v>23576</v>
      </c>
      <c r="AB509" s="151">
        <v>21842</v>
      </c>
      <c r="AC509" s="151">
        <v>23837</v>
      </c>
      <c r="AD509" s="151">
        <v>22327</v>
      </c>
      <c r="AE509" s="155">
        <v>0.926450627757041</v>
      </c>
      <c r="AF509" s="155">
        <v>0.936653102319923</v>
      </c>
      <c r="AG509" s="173">
        <v>-0.0102024745628818</v>
      </c>
    </row>
    <row r="510" spans="1:33">
      <c r="A510" s="175" t="s">
        <v>375</v>
      </c>
      <c r="B510" s="195" t="s">
        <v>1814</v>
      </c>
      <c r="C510" s="195" t="s">
        <v>504</v>
      </c>
      <c r="D510" s="150">
        <v>1522</v>
      </c>
      <c r="E510" s="150">
        <v>1508</v>
      </c>
      <c r="F510" s="150">
        <v>1350</v>
      </c>
      <c r="G510" s="151">
        <v>1061</v>
      </c>
      <c r="H510" s="151">
        <v>1050</v>
      </c>
      <c r="I510" s="151">
        <v>984</v>
      </c>
      <c r="J510" s="151">
        <v>1293</v>
      </c>
      <c r="K510" s="151">
        <v>1283</v>
      </c>
      <c r="L510" s="151">
        <v>1161</v>
      </c>
      <c r="M510" s="154">
        <v>0.989970320335687</v>
      </c>
      <c r="N510" s="153">
        <v>38692</v>
      </c>
      <c r="O510" s="172">
        <v>0.9</v>
      </c>
      <c r="P510" s="154">
        <v>0.990801576872536</v>
      </c>
      <c r="Q510" s="154">
        <v>0.989632422243167</v>
      </c>
      <c r="R510" s="154">
        <v>0.992266047950503</v>
      </c>
      <c r="S510" s="173">
        <v>0.00116915462936928</v>
      </c>
      <c r="T510" s="153">
        <v>39084</v>
      </c>
      <c r="U510" s="153">
        <v>35709</v>
      </c>
      <c r="V510" s="154">
        <v>0.913647528400368</v>
      </c>
      <c r="W510" s="154">
        <v>0.886990801576872</v>
      </c>
      <c r="X510" s="155">
        <v>0.927426955702168</v>
      </c>
      <c r="Y510" s="155">
        <v>0.897911832946636</v>
      </c>
      <c r="Z510" s="173">
        <v>-0.0404361541252953</v>
      </c>
      <c r="AA510" s="151">
        <v>9020</v>
      </c>
      <c r="AB510" s="151">
        <v>8097</v>
      </c>
      <c r="AC510" s="151">
        <v>9609</v>
      </c>
      <c r="AD510" s="151">
        <v>8823</v>
      </c>
      <c r="AE510" s="155">
        <v>0.897671840354767</v>
      </c>
      <c r="AF510" s="155">
        <v>0.918201685919451</v>
      </c>
      <c r="AG510" s="173">
        <v>-0.0205298455646833</v>
      </c>
    </row>
    <row r="511" spans="1:33">
      <c r="A511" s="175" t="s">
        <v>375</v>
      </c>
      <c r="B511" s="195" t="s">
        <v>1814</v>
      </c>
      <c r="C511" s="195" t="s">
        <v>505</v>
      </c>
      <c r="D511" s="150">
        <v>2245</v>
      </c>
      <c r="E511" s="150">
        <v>2230</v>
      </c>
      <c r="F511" s="150">
        <v>2050</v>
      </c>
      <c r="G511" s="151">
        <v>2070</v>
      </c>
      <c r="H511" s="151">
        <v>2053</v>
      </c>
      <c r="I511" s="151">
        <v>1959</v>
      </c>
      <c r="J511" s="151">
        <v>2291</v>
      </c>
      <c r="K511" s="151">
        <v>2273</v>
      </c>
      <c r="L511" s="151">
        <v>2172</v>
      </c>
      <c r="M511" s="154">
        <v>0.99291427510559</v>
      </c>
      <c r="N511" s="153">
        <v>64179</v>
      </c>
      <c r="O511" s="172">
        <v>0.9</v>
      </c>
      <c r="P511" s="154">
        <v>0.993318485523385</v>
      </c>
      <c r="Q511" s="154">
        <v>0.991787439613527</v>
      </c>
      <c r="R511" s="154">
        <v>0.992143168921868</v>
      </c>
      <c r="S511" s="173">
        <v>0.00153104590985875</v>
      </c>
      <c r="T511" s="153">
        <v>64637</v>
      </c>
      <c r="U511" s="153">
        <v>59150</v>
      </c>
      <c r="V511" s="154">
        <v>0.915110540402556</v>
      </c>
      <c r="W511" s="154">
        <v>0.913140311804009</v>
      </c>
      <c r="X511" s="155">
        <v>0.946376811594203</v>
      </c>
      <c r="Y511" s="155">
        <v>0.94805761676124</v>
      </c>
      <c r="Z511" s="173">
        <v>-0.0332364997901941</v>
      </c>
      <c r="AA511" s="151">
        <v>15318</v>
      </c>
      <c r="AB511" s="151">
        <v>14236</v>
      </c>
      <c r="AC511" s="151">
        <v>16202</v>
      </c>
      <c r="AD511" s="151">
        <v>14913</v>
      </c>
      <c r="AE511" s="155">
        <v>0.929364146755451</v>
      </c>
      <c r="AF511" s="155">
        <v>0.920441920750525</v>
      </c>
      <c r="AG511" s="173">
        <v>0.00892222600492643</v>
      </c>
    </row>
    <row r="512" spans="1:33">
      <c r="A512" s="175" t="s">
        <v>375</v>
      </c>
      <c r="B512" s="195" t="s">
        <v>1814</v>
      </c>
      <c r="C512" s="195" t="s">
        <v>506</v>
      </c>
      <c r="D512" s="150">
        <v>1956</v>
      </c>
      <c r="E512" s="150">
        <v>1941</v>
      </c>
      <c r="F512" s="150">
        <v>1733</v>
      </c>
      <c r="G512" s="151">
        <v>1366</v>
      </c>
      <c r="H512" s="151">
        <v>1352</v>
      </c>
      <c r="I512" s="151">
        <v>1153</v>
      </c>
      <c r="J512" s="151">
        <v>1613</v>
      </c>
      <c r="K512" s="151">
        <v>1599</v>
      </c>
      <c r="L512" s="151">
        <v>1415</v>
      </c>
      <c r="M512" s="154">
        <v>0.988273820028629</v>
      </c>
      <c r="N512" s="153">
        <v>50399</v>
      </c>
      <c r="O512" s="172">
        <v>0.9</v>
      </c>
      <c r="P512" s="154">
        <v>0.992331288343558</v>
      </c>
      <c r="Q512" s="154">
        <v>0.989751098096633</v>
      </c>
      <c r="R512" s="154">
        <v>0.991320520768754</v>
      </c>
      <c r="S512" s="173">
        <v>0.0025801902469258</v>
      </c>
      <c r="T512" s="153">
        <v>50997</v>
      </c>
      <c r="U512" s="153">
        <v>45434</v>
      </c>
      <c r="V512" s="154">
        <v>0.890915151871679</v>
      </c>
      <c r="W512" s="154">
        <v>0.8859918200409</v>
      </c>
      <c r="X512" s="155">
        <v>0.84407027818448</v>
      </c>
      <c r="Y512" s="155">
        <v>0.877247365158091</v>
      </c>
      <c r="Z512" s="173">
        <v>0.0419215418564196</v>
      </c>
      <c r="AA512" s="151">
        <v>11891</v>
      </c>
      <c r="AB512" s="151">
        <v>10415</v>
      </c>
      <c r="AC512" s="151">
        <v>12961</v>
      </c>
      <c r="AD512" s="151">
        <v>11446</v>
      </c>
      <c r="AE512" s="155">
        <v>0.875872508619965</v>
      </c>
      <c r="AF512" s="155">
        <v>0.883110871074763</v>
      </c>
      <c r="AG512" s="173">
        <v>-0.00723836245479803</v>
      </c>
    </row>
    <row r="513" spans="1:33">
      <c r="A513" s="175" t="s">
        <v>375</v>
      </c>
      <c r="B513" s="195" t="s">
        <v>1814</v>
      </c>
      <c r="C513" s="195" t="s">
        <v>507</v>
      </c>
      <c r="D513" s="150">
        <v>1457</v>
      </c>
      <c r="E513" s="150">
        <v>1450</v>
      </c>
      <c r="F513" s="150">
        <v>1300</v>
      </c>
      <c r="G513" s="151">
        <v>1291</v>
      </c>
      <c r="H513" s="151">
        <v>1288</v>
      </c>
      <c r="I513" s="151">
        <v>1177</v>
      </c>
      <c r="J513" s="151">
        <v>1315</v>
      </c>
      <c r="K513" s="151">
        <v>1309</v>
      </c>
      <c r="L513" s="151">
        <v>1198</v>
      </c>
      <c r="M513" s="154">
        <v>0.992337942407713</v>
      </c>
      <c r="N513" s="153">
        <v>39113</v>
      </c>
      <c r="O513" s="172">
        <v>0.9</v>
      </c>
      <c r="P513" s="154">
        <v>0.995195607412491</v>
      </c>
      <c r="Q513" s="154">
        <v>0.997676219984508</v>
      </c>
      <c r="R513" s="154">
        <v>0.995437262357414</v>
      </c>
      <c r="S513" s="173">
        <v>-0.0024806125720167</v>
      </c>
      <c r="T513" s="153">
        <v>39415</v>
      </c>
      <c r="U513" s="153">
        <v>35671</v>
      </c>
      <c r="V513" s="154">
        <v>0.905010782696943</v>
      </c>
      <c r="W513" s="154">
        <v>0.892244337680165</v>
      </c>
      <c r="X513" s="155">
        <v>0.911696359411309</v>
      </c>
      <c r="Y513" s="155">
        <v>0.911026615969582</v>
      </c>
      <c r="Z513" s="173">
        <v>-0.0194520217311444</v>
      </c>
      <c r="AA513" s="151">
        <v>9127</v>
      </c>
      <c r="AB513" s="151">
        <v>8158</v>
      </c>
      <c r="AC513" s="151">
        <v>9684</v>
      </c>
      <c r="AD513" s="151">
        <v>8885</v>
      </c>
      <c r="AE513" s="155">
        <v>0.893831488988715</v>
      </c>
      <c r="AF513" s="155">
        <v>0.917492771581991</v>
      </c>
      <c r="AG513" s="173">
        <v>-0.0236612825932762</v>
      </c>
    </row>
    <row r="514" spans="1:33">
      <c r="A514" s="175" t="s">
        <v>375</v>
      </c>
      <c r="B514" s="195" t="s">
        <v>1814</v>
      </c>
      <c r="C514" s="195" t="s">
        <v>508</v>
      </c>
      <c r="D514" s="150">
        <v>776</v>
      </c>
      <c r="E514" s="150">
        <v>763</v>
      </c>
      <c r="F514" s="150">
        <v>720</v>
      </c>
      <c r="G514" s="151">
        <v>634</v>
      </c>
      <c r="H514" s="151">
        <v>633</v>
      </c>
      <c r="I514" s="151">
        <v>570</v>
      </c>
      <c r="J514" s="151">
        <v>782</v>
      </c>
      <c r="K514" s="151">
        <v>777</v>
      </c>
      <c r="L514" s="151">
        <v>719</v>
      </c>
      <c r="M514" s="154">
        <v>0.994998164464023</v>
      </c>
      <c r="N514" s="153">
        <v>21683</v>
      </c>
      <c r="O514" s="172">
        <v>0.9</v>
      </c>
      <c r="P514" s="154">
        <v>0.983247422680412</v>
      </c>
      <c r="Q514" s="154">
        <v>0.998422712933754</v>
      </c>
      <c r="R514" s="154">
        <v>0.993606138107417</v>
      </c>
      <c r="S514" s="173">
        <v>-0.0151752902533416</v>
      </c>
      <c r="T514" s="153">
        <v>21792</v>
      </c>
      <c r="U514" s="153">
        <v>20055</v>
      </c>
      <c r="V514" s="154">
        <v>0.920291850220264</v>
      </c>
      <c r="W514" s="154">
        <v>0.927835051546392</v>
      </c>
      <c r="X514" s="155">
        <v>0.899053627760252</v>
      </c>
      <c r="Y514" s="155">
        <v>0.919437340153453</v>
      </c>
      <c r="Z514" s="173">
        <v>0.0287814237861395</v>
      </c>
      <c r="AA514" s="151">
        <v>5155</v>
      </c>
      <c r="AB514" s="151">
        <v>4696</v>
      </c>
      <c r="AC514" s="151">
        <v>5488</v>
      </c>
      <c r="AD514" s="151">
        <v>5033</v>
      </c>
      <c r="AE514" s="155">
        <v>0.910960232783705</v>
      </c>
      <c r="AF514" s="155">
        <v>0.917091836734694</v>
      </c>
      <c r="AG514" s="173">
        <v>-0.00613160395098866</v>
      </c>
    </row>
    <row r="515" spans="1:33">
      <c r="A515" s="175" t="s">
        <v>375</v>
      </c>
      <c r="B515" s="195" t="s">
        <v>1814</v>
      </c>
      <c r="C515" s="195" t="s">
        <v>509</v>
      </c>
      <c r="D515" s="150">
        <v>2443</v>
      </c>
      <c r="E515" s="150">
        <v>2359</v>
      </c>
      <c r="F515" s="150">
        <v>2109</v>
      </c>
      <c r="G515" s="151">
        <v>2247</v>
      </c>
      <c r="H515" s="151">
        <v>2230</v>
      </c>
      <c r="I515" s="151">
        <v>2020</v>
      </c>
      <c r="J515" s="151">
        <v>2362</v>
      </c>
      <c r="K515" s="151">
        <v>2255</v>
      </c>
      <c r="L515" s="151">
        <v>2141</v>
      </c>
      <c r="M515" s="154">
        <v>0.977087638264252</v>
      </c>
      <c r="N515" s="153">
        <v>64308</v>
      </c>
      <c r="O515" s="172">
        <v>0.9</v>
      </c>
      <c r="P515" s="154">
        <v>0.965616045845272</v>
      </c>
      <c r="Q515" s="154">
        <v>0.992434356920338</v>
      </c>
      <c r="R515" s="154">
        <v>0.954699407281964</v>
      </c>
      <c r="S515" s="173">
        <v>-0.026818311075066</v>
      </c>
      <c r="T515" s="153">
        <v>65816</v>
      </c>
      <c r="U515" s="153">
        <v>57429</v>
      </c>
      <c r="V515" s="154">
        <v>0.872568980187189</v>
      </c>
      <c r="W515" s="154">
        <v>0.863282848956201</v>
      </c>
      <c r="X515" s="155">
        <v>0.898976412995105</v>
      </c>
      <c r="Y515" s="155">
        <v>0.906435224386113</v>
      </c>
      <c r="Z515" s="173">
        <v>-0.0356935640389031</v>
      </c>
      <c r="AA515" s="151">
        <v>15907</v>
      </c>
      <c r="AB515" s="151">
        <v>14010</v>
      </c>
      <c r="AC515" s="151">
        <v>16557</v>
      </c>
      <c r="AD515" s="151">
        <v>14745</v>
      </c>
      <c r="AE515" s="155">
        <v>0.880744326397184</v>
      </c>
      <c r="AF515" s="155">
        <v>0.890559884036963</v>
      </c>
      <c r="AG515" s="173">
        <v>-0.00981555763977959</v>
      </c>
    </row>
    <row r="516" spans="1:33">
      <c r="A516" s="175" t="s">
        <v>375</v>
      </c>
      <c r="B516" s="195" t="s">
        <v>1814</v>
      </c>
      <c r="C516" s="195" t="s">
        <v>510</v>
      </c>
      <c r="D516" s="150">
        <v>1435</v>
      </c>
      <c r="E516" s="150">
        <v>1403</v>
      </c>
      <c r="F516" s="150">
        <v>1171</v>
      </c>
      <c r="G516" s="151">
        <v>1305</v>
      </c>
      <c r="H516" s="151">
        <v>1281</v>
      </c>
      <c r="I516" s="151">
        <v>1160</v>
      </c>
      <c r="J516" s="151">
        <v>1400</v>
      </c>
      <c r="K516" s="151">
        <v>1359</v>
      </c>
      <c r="L516" s="151">
        <v>1202</v>
      </c>
      <c r="M516" s="154">
        <v>0.977506038647343</v>
      </c>
      <c r="N516" s="153">
        <v>38850</v>
      </c>
      <c r="O516" s="172">
        <v>0.9</v>
      </c>
      <c r="P516" s="154">
        <v>0.977700348432056</v>
      </c>
      <c r="Q516" s="154">
        <v>0.981609195402299</v>
      </c>
      <c r="R516" s="154">
        <v>0.970714285714286</v>
      </c>
      <c r="S516" s="173">
        <v>-0.00390884697024307</v>
      </c>
      <c r="T516" s="153">
        <v>39744</v>
      </c>
      <c r="U516" s="153">
        <v>35118</v>
      </c>
      <c r="V516" s="154">
        <v>0.883605072463768</v>
      </c>
      <c r="W516" s="154">
        <v>0.81602787456446</v>
      </c>
      <c r="X516" s="155">
        <v>0.888888888888889</v>
      </c>
      <c r="Y516" s="155">
        <v>0.858571428571429</v>
      </c>
      <c r="Z516" s="173">
        <v>-0.0728610143244289</v>
      </c>
      <c r="AA516" s="151">
        <v>9383</v>
      </c>
      <c r="AB516" s="151">
        <v>8073</v>
      </c>
      <c r="AC516" s="151">
        <v>9834</v>
      </c>
      <c r="AD516" s="151">
        <v>8613</v>
      </c>
      <c r="AE516" s="155">
        <v>0.860385804113823</v>
      </c>
      <c r="AF516" s="155">
        <v>0.875838926174497</v>
      </c>
      <c r="AG516" s="173">
        <v>-0.0154531220606738</v>
      </c>
    </row>
    <row r="517" spans="1:33">
      <c r="A517" s="175" t="s">
        <v>375</v>
      </c>
      <c r="B517" s="195" t="s">
        <v>1814</v>
      </c>
      <c r="C517" s="195" t="s">
        <v>511</v>
      </c>
      <c r="D517" s="150">
        <v>2205</v>
      </c>
      <c r="E517" s="150">
        <v>1972</v>
      </c>
      <c r="F517" s="150">
        <v>1803</v>
      </c>
      <c r="G517" s="151">
        <v>2080</v>
      </c>
      <c r="H517" s="151">
        <v>1951</v>
      </c>
      <c r="I517" s="151">
        <v>1720</v>
      </c>
      <c r="J517" s="151">
        <v>2199</v>
      </c>
      <c r="K517" s="151">
        <v>2139</v>
      </c>
      <c r="L517" s="151">
        <v>1861</v>
      </c>
      <c r="M517" s="154">
        <v>0.947310563842619</v>
      </c>
      <c r="N517" s="153">
        <v>62046</v>
      </c>
      <c r="O517" s="172">
        <v>0.9</v>
      </c>
      <c r="P517" s="154">
        <v>0.894331065759637</v>
      </c>
      <c r="Q517" s="154">
        <v>0.937980769230769</v>
      </c>
      <c r="R517" s="154">
        <v>0.972714870395634</v>
      </c>
      <c r="S517" s="173">
        <v>-0.0436497034711321</v>
      </c>
      <c r="T517" s="153">
        <v>65497</v>
      </c>
      <c r="U517" s="153">
        <v>52941</v>
      </c>
      <c r="V517" s="154">
        <v>0.808296563201368</v>
      </c>
      <c r="W517" s="154">
        <v>0.817687074829932</v>
      </c>
      <c r="X517" s="155">
        <v>0.826923076923077</v>
      </c>
      <c r="Y517" s="155">
        <v>0.846293769895407</v>
      </c>
      <c r="Z517" s="173">
        <v>-0.0092360020931449</v>
      </c>
      <c r="AA517" s="151">
        <v>14907</v>
      </c>
      <c r="AB517" s="151">
        <v>12267</v>
      </c>
      <c r="AC517" s="151">
        <v>16370</v>
      </c>
      <c r="AD517" s="151">
        <v>13857</v>
      </c>
      <c r="AE517" s="155">
        <v>0.822901992352586</v>
      </c>
      <c r="AF517" s="155">
        <v>0.846487477092242</v>
      </c>
      <c r="AG517" s="173">
        <v>-0.0235854847396559</v>
      </c>
    </row>
    <row r="518" spans="1:33">
      <c r="A518" s="175" t="s">
        <v>375</v>
      </c>
      <c r="B518" s="195" t="s">
        <v>1814</v>
      </c>
      <c r="C518" s="195" t="s">
        <v>512</v>
      </c>
      <c r="D518" s="150">
        <v>1662</v>
      </c>
      <c r="E518" s="150">
        <v>1652</v>
      </c>
      <c r="F518" s="150">
        <v>1525</v>
      </c>
      <c r="G518" s="151">
        <v>1572</v>
      </c>
      <c r="H518" s="151">
        <v>1564</v>
      </c>
      <c r="I518" s="151">
        <v>1465</v>
      </c>
      <c r="J518" s="151">
        <v>1666</v>
      </c>
      <c r="K518" s="151">
        <v>1651</v>
      </c>
      <c r="L518" s="151">
        <v>1544</v>
      </c>
      <c r="M518" s="154">
        <v>0.995232120451694</v>
      </c>
      <c r="N518" s="153">
        <v>47592</v>
      </c>
      <c r="O518" s="172">
        <v>0.9</v>
      </c>
      <c r="P518" s="154">
        <v>0.993983152827918</v>
      </c>
      <c r="Q518" s="154">
        <v>0.994910941475827</v>
      </c>
      <c r="R518" s="154">
        <v>0.990996398559424</v>
      </c>
      <c r="S518" s="173">
        <v>-0.000927788647908767</v>
      </c>
      <c r="T518" s="153">
        <v>47820</v>
      </c>
      <c r="U518" s="153">
        <v>44343</v>
      </c>
      <c r="V518" s="154">
        <v>0.927289836888331</v>
      </c>
      <c r="W518" s="154">
        <v>0.917569193742479</v>
      </c>
      <c r="X518" s="155">
        <v>0.931933842239186</v>
      </c>
      <c r="Y518" s="155">
        <v>0.926770708283313</v>
      </c>
      <c r="Z518" s="173">
        <v>-0.0143646484967068</v>
      </c>
      <c r="AA518" s="151">
        <v>10966</v>
      </c>
      <c r="AB518" s="151">
        <v>10162</v>
      </c>
      <c r="AC518" s="151">
        <v>12004</v>
      </c>
      <c r="AD518" s="151">
        <v>11156</v>
      </c>
      <c r="AE518" s="155">
        <v>0.926682473098669</v>
      </c>
      <c r="AF518" s="155">
        <v>0.929356881039653</v>
      </c>
      <c r="AG518" s="173">
        <v>-0.00267440794098484</v>
      </c>
    </row>
    <row r="519" spans="1:33">
      <c r="A519" s="175" t="s">
        <v>375</v>
      </c>
      <c r="B519" s="195" t="s">
        <v>1814</v>
      </c>
      <c r="C519" s="195" t="s">
        <v>513</v>
      </c>
      <c r="D519" s="150">
        <v>998</v>
      </c>
      <c r="E519" s="150">
        <v>974</v>
      </c>
      <c r="F519" s="150">
        <v>885</v>
      </c>
      <c r="G519" s="151">
        <v>892</v>
      </c>
      <c r="H519" s="151">
        <v>837</v>
      </c>
      <c r="I519" s="151">
        <v>817</v>
      </c>
      <c r="J519" s="151">
        <v>937</v>
      </c>
      <c r="K519" s="151">
        <v>917</v>
      </c>
      <c r="L519" s="151">
        <v>865</v>
      </c>
      <c r="M519" s="154">
        <v>0.955578627312841</v>
      </c>
      <c r="N519" s="153">
        <v>25771</v>
      </c>
      <c r="O519" s="172">
        <v>0.9</v>
      </c>
      <c r="P519" s="154">
        <v>0.975951903807615</v>
      </c>
      <c r="Q519" s="154">
        <v>0.938340807174888</v>
      </c>
      <c r="R519" s="154">
        <v>0.978655282817503</v>
      </c>
      <c r="S519" s="173">
        <v>0.0376110966327273</v>
      </c>
      <c r="T519" s="153">
        <v>26969</v>
      </c>
      <c r="U519" s="153">
        <v>24215</v>
      </c>
      <c r="V519" s="154">
        <v>0.897882754273425</v>
      </c>
      <c r="W519" s="154">
        <v>0.886773547094188</v>
      </c>
      <c r="X519" s="155">
        <v>0.915919282511211</v>
      </c>
      <c r="Y519" s="155">
        <v>0.92315901814301</v>
      </c>
      <c r="Z519" s="173">
        <v>-0.0291457354170224</v>
      </c>
      <c r="AA519" s="151">
        <v>6567</v>
      </c>
      <c r="AB519" s="151">
        <v>5967</v>
      </c>
      <c r="AC519" s="151">
        <v>7089</v>
      </c>
      <c r="AD519" s="151">
        <v>6416</v>
      </c>
      <c r="AE519" s="155">
        <v>0.908634079488351</v>
      </c>
      <c r="AF519" s="155">
        <v>0.90506418394696</v>
      </c>
      <c r="AG519" s="173">
        <v>0.00356989554139076</v>
      </c>
    </row>
    <row r="520" spans="1:33">
      <c r="A520" s="175" t="s">
        <v>375</v>
      </c>
      <c r="B520" s="195" t="s">
        <v>1814</v>
      </c>
      <c r="C520" s="195" t="s">
        <v>514</v>
      </c>
      <c r="D520" s="150">
        <v>1551</v>
      </c>
      <c r="E520" s="150">
        <v>1485</v>
      </c>
      <c r="F520" s="150">
        <v>1365</v>
      </c>
      <c r="G520" s="151">
        <v>1143</v>
      </c>
      <c r="H520" s="151">
        <v>1139</v>
      </c>
      <c r="I520" s="151">
        <v>991</v>
      </c>
      <c r="J520" s="151">
        <v>1355</v>
      </c>
      <c r="K520" s="151">
        <v>1342</v>
      </c>
      <c r="L520" s="151">
        <v>1270</v>
      </c>
      <c r="M520" s="154">
        <v>0.967006417516044</v>
      </c>
      <c r="N520" s="153">
        <v>38424</v>
      </c>
      <c r="O520" s="172">
        <v>0.9</v>
      </c>
      <c r="P520" s="154">
        <v>0.957446808510638</v>
      </c>
      <c r="Q520" s="154">
        <v>0.996500437445319</v>
      </c>
      <c r="R520" s="154">
        <v>0.990405904059041</v>
      </c>
      <c r="S520" s="173">
        <v>-0.039053628934681</v>
      </c>
      <c r="T520" s="153">
        <v>39735</v>
      </c>
      <c r="U520" s="153">
        <v>34210</v>
      </c>
      <c r="V520" s="154">
        <v>0.860953819051214</v>
      </c>
      <c r="W520" s="154">
        <v>0.880077369439072</v>
      </c>
      <c r="X520" s="155">
        <v>0.867016622922135</v>
      </c>
      <c r="Y520" s="155">
        <v>0.937269372693727</v>
      </c>
      <c r="Z520" s="173">
        <v>0.0130607465169368</v>
      </c>
      <c r="AA520" s="151">
        <v>9183</v>
      </c>
      <c r="AB520" s="151">
        <v>8184</v>
      </c>
      <c r="AC520" s="151">
        <v>10050</v>
      </c>
      <c r="AD520" s="151">
        <v>8665</v>
      </c>
      <c r="AE520" s="155">
        <v>0.891212022214962</v>
      </c>
      <c r="AF520" s="155">
        <v>0.862189054726368</v>
      </c>
      <c r="AG520" s="173">
        <v>0.0290229674885942</v>
      </c>
    </row>
    <row r="521" spans="1:33">
      <c r="A521" s="175" t="s">
        <v>375</v>
      </c>
      <c r="B521" s="195" t="s">
        <v>1814</v>
      </c>
      <c r="C521" s="195" t="s">
        <v>515</v>
      </c>
      <c r="D521" s="150">
        <v>1688</v>
      </c>
      <c r="E521" s="150">
        <v>1641</v>
      </c>
      <c r="F521" s="150">
        <v>1551</v>
      </c>
      <c r="G521" s="151">
        <v>1603</v>
      </c>
      <c r="H521" s="151">
        <v>1587</v>
      </c>
      <c r="I521" s="151">
        <v>1504</v>
      </c>
      <c r="J521" s="151">
        <v>1701</v>
      </c>
      <c r="K521" s="151">
        <v>1668</v>
      </c>
      <c r="L521" s="151">
        <v>1573</v>
      </c>
      <c r="M521" s="154">
        <v>0.98335192299748</v>
      </c>
      <c r="N521" s="153">
        <v>47608</v>
      </c>
      <c r="O521" s="172">
        <v>0.9</v>
      </c>
      <c r="P521" s="154">
        <v>0.972156398104265</v>
      </c>
      <c r="Q521" s="154">
        <v>0.990018714909545</v>
      </c>
      <c r="R521" s="154">
        <v>0.980599647266314</v>
      </c>
      <c r="S521" s="173">
        <v>-0.0178623168052793</v>
      </c>
      <c r="T521" s="153">
        <v>48414</v>
      </c>
      <c r="U521" s="153">
        <v>44760</v>
      </c>
      <c r="V521" s="154">
        <v>0.924525963564258</v>
      </c>
      <c r="W521" s="154">
        <v>0.918838862559242</v>
      </c>
      <c r="X521" s="155">
        <v>0.938240798502807</v>
      </c>
      <c r="Y521" s="155">
        <v>0.924750146972369</v>
      </c>
      <c r="Z521" s="173">
        <v>-0.0194019359435655</v>
      </c>
      <c r="AA521" s="151">
        <v>11349</v>
      </c>
      <c r="AB521" s="151">
        <v>10539</v>
      </c>
      <c r="AC521" s="151">
        <v>12007</v>
      </c>
      <c r="AD521" s="151">
        <v>11130</v>
      </c>
      <c r="AE521" s="155">
        <v>0.92862807295797</v>
      </c>
      <c r="AF521" s="155">
        <v>0.926959273756975</v>
      </c>
      <c r="AG521" s="173">
        <v>0.00166879920099483</v>
      </c>
    </row>
    <row r="522" spans="1:33">
      <c r="A522" s="175" t="s">
        <v>375</v>
      </c>
      <c r="B522" s="195" t="s">
        <v>1815</v>
      </c>
      <c r="C522" s="195" t="s">
        <v>516</v>
      </c>
      <c r="D522" s="150">
        <v>3212</v>
      </c>
      <c r="E522" s="150">
        <v>3143</v>
      </c>
      <c r="F522" s="150">
        <v>2980</v>
      </c>
      <c r="G522" s="151">
        <v>2938</v>
      </c>
      <c r="H522" s="151">
        <v>2875</v>
      </c>
      <c r="I522" s="151">
        <v>2672</v>
      </c>
      <c r="J522" s="151">
        <v>2954</v>
      </c>
      <c r="K522" s="151">
        <v>2900</v>
      </c>
      <c r="L522" s="151">
        <v>2738</v>
      </c>
      <c r="M522" s="154">
        <v>0.971027902617222</v>
      </c>
      <c r="N522" s="153">
        <v>80807</v>
      </c>
      <c r="O522" s="172">
        <v>0.9</v>
      </c>
      <c r="P522" s="154">
        <v>0.978518057285181</v>
      </c>
      <c r="Q522" s="154">
        <v>0.9785568413887</v>
      </c>
      <c r="R522" s="154">
        <v>0.981719702098849</v>
      </c>
      <c r="S522" s="173">
        <v>-3.87841035192071e-5</v>
      </c>
      <c r="T522" s="153">
        <v>83218</v>
      </c>
      <c r="U522" s="153">
        <v>76275</v>
      </c>
      <c r="V522" s="154">
        <v>0.916568530846692</v>
      </c>
      <c r="W522" s="154">
        <v>0.927770859277709</v>
      </c>
      <c r="X522" s="155">
        <v>0.909462219196732</v>
      </c>
      <c r="Y522" s="155">
        <v>0.926878808395396</v>
      </c>
      <c r="Z522" s="173">
        <v>0.0183086400809762</v>
      </c>
      <c r="AA522" s="151">
        <v>20001</v>
      </c>
      <c r="AB522" s="151">
        <v>18310</v>
      </c>
      <c r="AC522" s="151">
        <v>21025</v>
      </c>
      <c r="AD522" s="151">
        <v>19426</v>
      </c>
      <c r="AE522" s="155">
        <v>0.915454227288636</v>
      </c>
      <c r="AF522" s="155">
        <v>0.923947681331748</v>
      </c>
      <c r="AG522" s="173">
        <v>-0.0084934540431123</v>
      </c>
    </row>
    <row r="523" spans="1:33">
      <c r="A523" s="175" t="s">
        <v>375</v>
      </c>
      <c r="B523" s="195" t="s">
        <v>1815</v>
      </c>
      <c r="C523" s="195" t="s">
        <v>517</v>
      </c>
      <c r="D523" s="150">
        <v>2505</v>
      </c>
      <c r="E523" s="150">
        <v>2460</v>
      </c>
      <c r="F523" s="150">
        <v>2235</v>
      </c>
      <c r="G523" s="151">
        <v>2330</v>
      </c>
      <c r="H523" s="151">
        <v>2300</v>
      </c>
      <c r="I523" s="151">
        <v>2094</v>
      </c>
      <c r="J523" s="151">
        <v>2671</v>
      </c>
      <c r="K523" s="151">
        <v>2643</v>
      </c>
      <c r="L523" s="151">
        <v>2323</v>
      </c>
      <c r="M523" s="154">
        <v>0.964747458588444</v>
      </c>
      <c r="N523" s="153">
        <v>66337</v>
      </c>
      <c r="O523" s="172">
        <v>0.9</v>
      </c>
      <c r="P523" s="154">
        <v>0.982035928143713</v>
      </c>
      <c r="Q523" s="154">
        <v>0.987124463519313</v>
      </c>
      <c r="R523" s="154">
        <v>0.98951703481842</v>
      </c>
      <c r="S523" s="173">
        <v>-0.00508853537560072</v>
      </c>
      <c r="T523" s="153">
        <v>68761</v>
      </c>
      <c r="U523" s="153">
        <v>61993</v>
      </c>
      <c r="V523" s="154">
        <v>0.901572112098428</v>
      </c>
      <c r="W523" s="154">
        <v>0.892215568862275</v>
      </c>
      <c r="X523" s="155">
        <v>0.898712446351931</v>
      </c>
      <c r="Y523" s="155">
        <v>0.869711718457506</v>
      </c>
      <c r="Z523" s="173">
        <v>-0.00649687748965588</v>
      </c>
      <c r="AA523" s="151">
        <v>16408</v>
      </c>
      <c r="AB523" s="151">
        <v>14357</v>
      </c>
      <c r="AC523" s="151">
        <v>17251</v>
      </c>
      <c r="AD523" s="151">
        <v>15788</v>
      </c>
      <c r="AE523" s="155">
        <v>0.875</v>
      </c>
      <c r="AF523" s="155">
        <v>0.915193322126254</v>
      </c>
      <c r="AG523" s="173">
        <v>-0.0401933221262536</v>
      </c>
    </row>
    <row r="524" spans="1:33">
      <c r="A524" s="175" t="s">
        <v>375</v>
      </c>
      <c r="B524" s="195" t="s">
        <v>1815</v>
      </c>
      <c r="C524" s="195" t="s">
        <v>518</v>
      </c>
      <c r="D524" s="150">
        <v>2</v>
      </c>
      <c r="E524" s="150">
        <v>2</v>
      </c>
      <c r="F524" s="150">
        <v>0</v>
      </c>
      <c r="G524" s="151">
        <v>2</v>
      </c>
      <c r="H524" s="151">
        <v>0</v>
      </c>
      <c r="I524" s="151">
        <v>0</v>
      </c>
      <c r="J524" s="151">
        <v>0</v>
      </c>
      <c r="K524" s="151">
        <v>0</v>
      </c>
      <c r="L524" s="151">
        <v>0</v>
      </c>
      <c r="M524" s="154">
        <v>0.666666666666667</v>
      </c>
      <c r="N524" s="153">
        <v>6</v>
      </c>
      <c r="O524" s="172">
        <v>0.9</v>
      </c>
      <c r="P524" s="154">
        <v>1</v>
      </c>
      <c r="Q524" s="154">
        <v>0</v>
      </c>
      <c r="R524" s="154">
        <v>0</v>
      </c>
      <c r="S524" s="173">
        <v>1</v>
      </c>
      <c r="T524" s="153">
        <v>9</v>
      </c>
      <c r="U524" s="153">
        <v>1</v>
      </c>
      <c r="V524" s="154">
        <v>0.111111111111111</v>
      </c>
      <c r="W524" s="154">
        <v>0</v>
      </c>
      <c r="X524" s="155">
        <v>0</v>
      </c>
      <c r="Y524" s="155">
        <v>0</v>
      </c>
      <c r="Z524" s="173">
        <v>0</v>
      </c>
      <c r="AA524" s="151">
        <v>6</v>
      </c>
      <c r="AB524" s="151">
        <v>1</v>
      </c>
      <c r="AC524" s="151">
        <v>0</v>
      </c>
      <c r="AD524" s="151">
        <v>0</v>
      </c>
      <c r="AE524" s="155">
        <v>0.166666666666667</v>
      </c>
      <c r="AF524" s="155">
        <v>0</v>
      </c>
      <c r="AG524" s="173">
        <v>0.166666666666667</v>
      </c>
    </row>
    <row r="525" spans="1:33">
      <c r="A525" s="175" t="s">
        <v>375</v>
      </c>
      <c r="B525" s="195" t="s">
        <v>1815</v>
      </c>
      <c r="C525" s="195" t="s">
        <v>519</v>
      </c>
      <c r="D525" s="150">
        <v>7</v>
      </c>
      <c r="E525" s="150">
        <v>0</v>
      </c>
      <c r="F525" s="150">
        <v>0</v>
      </c>
      <c r="G525" s="151">
        <v>1</v>
      </c>
      <c r="H525" s="151">
        <v>0</v>
      </c>
      <c r="I525" s="151">
        <v>1</v>
      </c>
      <c r="J525" s="151">
        <v>2</v>
      </c>
      <c r="K525" s="151">
        <v>0</v>
      </c>
      <c r="L525" s="151">
        <v>0</v>
      </c>
      <c r="M525" s="154">
        <v>0.163265306122449</v>
      </c>
      <c r="N525" s="153">
        <v>8</v>
      </c>
      <c r="O525" s="172">
        <v>0.9</v>
      </c>
      <c r="P525" s="154">
        <v>0</v>
      </c>
      <c r="Q525" s="154">
        <v>0</v>
      </c>
      <c r="R525" s="154">
        <v>0</v>
      </c>
      <c r="S525" s="173">
        <v>0</v>
      </c>
      <c r="T525" s="153">
        <v>49</v>
      </c>
      <c r="U525" s="153">
        <v>12</v>
      </c>
      <c r="V525" s="154">
        <v>0.244897959183673</v>
      </c>
      <c r="W525" s="154">
        <v>0</v>
      </c>
      <c r="X525" s="155">
        <v>1</v>
      </c>
      <c r="Y525" s="155">
        <v>0</v>
      </c>
      <c r="Z525" s="173">
        <v>-1</v>
      </c>
      <c r="AA525" s="151">
        <v>20</v>
      </c>
      <c r="AB525" s="151">
        <v>3</v>
      </c>
      <c r="AC525" s="151">
        <v>8</v>
      </c>
      <c r="AD525" s="151">
        <v>2</v>
      </c>
      <c r="AE525" s="155">
        <v>0.15</v>
      </c>
      <c r="AF525" s="155">
        <v>0.25</v>
      </c>
      <c r="AG525" s="173">
        <v>-0.1</v>
      </c>
    </row>
    <row r="526" spans="1:33">
      <c r="A526" s="175" t="s">
        <v>375</v>
      </c>
      <c r="B526" s="195" t="s">
        <v>1815</v>
      </c>
      <c r="C526" s="195" t="s">
        <v>520</v>
      </c>
      <c r="D526" s="150">
        <v>3009</v>
      </c>
      <c r="E526" s="150">
        <v>2510</v>
      </c>
      <c r="F526" s="150">
        <v>2457</v>
      </c>
      <c r="G526" s="151">
        <v>2671</v>
      </c>
      <c r="H526" s="151">
        <v>2519</v>
      </c>
      <c r="I526" s="151">
        <v>2398</v>
      </c>
      <c r="J526" s="151">
        <v>2879</v>
      </c>
      <c r="K526" s="151">
        <v>2782</v>
      </c>
      <c r="L526" s="151">
        <v>2645</v>
      </c>
      <c r="M526" s="154">
        <v>0.93073821873694</v>
      </c>
      <c r="N526" s="153">
        <v>75723</v>
      </c>
      <c r="O526" s="172">
        <v>0.9</v>
      </c>
      <c r="P526" s="154">
        <v>0.834164174144234</v>
      </c>
      <c r="Q526" s="154">
        <v>0.943092474728566</v>
      </c>
      <c r="R526" s="154">
        <v>0.96630774574505</v>
      </c>
      <c r="S526" s="173">
        <v>-0.108928300584332</v>
      </c>
      <c r="T526" s="153">
        <v>81358</v>
      </c>
      <c r="U526" s="153">
        <v>70204</v>
      </c>
      <c r="V526" s="154">
        <v>0.862902234568205</v>
      </c>
      <c r="W526" s="154">
        <v>0.816550348953141</v>
      </c>
      <c r="X526" s="155">
        <v>0.897791089479596</v>
      </c>
      <c r="Y526" s="155">
        <v>0.918721778395276</v>
      </c>
      <c r="Z526" s="173">
        <v>-0.081240740526455</v>
      </c>
      <c r="AA526" s="151">
        <v>19817</v>
      </c>
      <c r="AB526" s="151">
        <v>17356</v>
      </c>
      <c r="AC526" s="151">
        <v>20675</v>
      </c>
      <c r="AD526" s="151">
        <v>17665</v>
      </c>
      <c r="AE526" s="155">
        <v>0.875813695312106</v>
      </c>
      <c r="AF526" s="155">
        <v>0.854413542926239</v>
      </c>
      <c r="AG526" s="173">
        <v>0.0214001523858663</v>
      </c>
    </row>
    <row r="527" spans="1:33">
      <c r="A527" s="175" t="s">
        <v>375</v>
      </c>
      <c r="B527" s="195" t="s">
        <v>1815</v>
      </c>
      <c r="C527" s="195" t="s">
        <v>521</v>
      </c>
      <c r="D527" s="150">
        <v>3227</v>
      </c>
      <c r="E527" s="150">
        <v>3148</v>
      </c>
      <c r="F527" s="150">
        <v>2861</v>
      </c>
      <c r="G527" s="151">
        <v>2926</v>
      </c>
      <c r="H527" s="151">
        <v>2858</v>
      </c>
      <c r="I527" s="151">
        <v>2689</v>
      </c>
      <c r="J527" s="151">
        <v>3100</v>
      </c>
      <c r="K527" s="151">
        <v>3028</v>
      </c>
      <c r="L527" s="151">
        <v>2872</v>
      </c>
      <c r="M527" s="154">
        <v>0.973053543563826</v>
      </c>
      <c r="N527" s="153">
        <v>83560</v>
      </c>
      <c r="O527" s="172">
        <v>0.9</v>
      </c>
      <c r="P527" s="154">
        <v>0.975519057948559</v>
      </c>
      <c r="Q527" s="154">
        <v>0.97676008202324</v>
      </c>
      <c r="R527" s="154">
        <v>0.976774193548387</v>
      </c>
      <c r="S527" s="173">
        <v>-0.00124102407468085</v>
      </c>
      <c r="T527" s="153">
        <v>85874</v>
      </c>
      <c r="U527" s="153">
        <v>79249</v>
      </c>
      <c r="V527" s="154">
        <v>0.922852085613806</v>
      </c>
      <c r="W527" s="154">
        <v>0.886581964673071</v>
      </c>
      <c r="X527" s="155">
        <v>0.919002050580998</v>
      </c>
      <c r="Y527" s="155">
        <v>0.926451612903226</v>
      </c>
      <c r="Z527" s="173">
        <v>-0.032420085907927</v>
      </c>
      <c r="AA527" s="151">
        <v>20572</v>
      </c>
      <c r="AB527" s="151">
        <v>18866</v>
      </c>
      <c r="AC527" s="151">
        <v>21551</v>
      </c>
      <c r="AD527" s="151">
        <v>20100</v>
      </c>
      <c r="AE527" s="155">
        <v>0.917071748007</v>
      </c>
      <c r="AF527" s="155">
        <v>0.932671337756949</v>
      </c>
      <c r="AG527" s="173">
        <v>-0.0155995897499489</v>
      </c>
    </row>
    <row r="528" spans="1:33">
      <c r="A528" s="175" t="s">
        <v>375</v>
      </c>
      <c r="B528" s="195" t="s">
        <v>1815</v>
      </c>
      <c r="C528" s="195" t="s">
        <v>522</v>
      </c>
      <c r="D528" s="150">
        <v>2892</v>
      </c>
      <c r="E528" s="150">
        <v>2838</v>
      </c>
      <c r="F528" s="150">
        <v>2615</v>
      </c>
      <c r="G528" s="151">
        <v>2556</v>
      </c>
      <c r="H528" s="151">
        <v>2528</v>
      </c>
      <c r="I528" s="151">
        <v>2367</v>
      </c>
      <c r="J528" s="151">
        <v>2780</v>
      </c>
      <c r="K528" s="151">
        <v>2749</v>
      </c>
      <c r="L528" s="151">
        <v>2583</v>
      </c>
      <c r="M528" s="154">
        <v>0.981981857974645</v>
      </c>
      <c r="N528" s="153">
        <v>71340</v>
      </c>
      <c r="O528" s="172">
        <v>0.9</v>
      </c>
      <c r="P528" s="154">
        <v>0.981327800829875</v>
      </c>
      <c r="Q528" s="154">
        <v>0.989045383411581</v>
      </c>
      <c r="R528" s="154">
        <v>0.988848920863309</v>
      </c>
      <c r="S528" s="173">
        <v>-0.00771758258170507</v>
      </c>
      <c r="T528" s="153">
        <v>72649</v>
      </c>
      <c r="U528" s="153">
        <v>67307</v>
      </c>
      <c r="V528" s="154">
        <v>0.926468361574144</v>
      </c>
      <c r="W528" s="154">
        <v>0.904218533886584</v>
      </c>
      <c r="X528" s="155">
        <v>0.926056338028169</v>
      </c>
      <c r="Y528" s="155">
        <v>0.929136690647482</v>
      </c>
      <c r="Z528" s="173">
        <v>-0.0218378041415853</v>
      </c>
      <c r="AA528" s="151">
        <v>17658</v>
      </c>
      <c r="AB528" s="151">
        <v>16335</v>
      </c>
      <c r="AC528" s="151">
        <v>19118</v>
      </c>
      <c r="AD528" s="151">
        <v>17528</v>
      </c>
      <c r="AE528" s="155">
        <v>0.925076452599388</v>
      </c>
      <c r="AF528" s="155">
        <v>0.916832304634376</v>
      </c>
      <c r="AG528" s="173">
        <v>0.00824414796501249</v>
      </c>
    </row>
    <row r="529" spans="1:33">
      <c r="A529" s="175" t="s">
        <v>375</v>
      </c>
      <c r="B529" s="195" t="s">
        <v>1815</v>
      </c>
      <c r="C529" s="195" t="s">
        <v>523</v>
      </c>
      <c r="D529" s="150">
        <v>5943</v>
      </c>
      <c r="E529" s="150">
        <v>5803</v>
      </c>
      <c r="F529" s="150">
        <v>5525</v>
      </c>
      <c r="G529" s="151">
        <v>5328</v>
      </c>
      <c r="H529" s="151">
        <v>5225</v>
      </c>
      <c r="I529" s="151">
        <v>4987</v>
      </c>
      <c r="J529" s="151">
        <v>5902</v>
      </c>
      <c r="K529" s="151">
        <v>5773</v>
      </c>
      <c r="L529" s="151">
        <v>5476</v>
      </c>
      <c r="M529" s="154">
        <v>0.974145002422089</v>
      </c>
      <c r="N529" s="153">
        <v>150822</v>
      </c>
      <c r="O529" s="172">
        <v>0.9</v>
      </c>
      <c r="P529" s="154">
        <v>0.976442873969376</v>
      </c>
      <c r="Q529" s="154">
        <v>0.980668168168168</v>
      </c>
      <c r="R529" s="154">
        <v>0.978143002372077</v>
      </c>
      <c r="S529" s="173">
        <v>-0.00422529419879236</v>
      </c>
      <c r="T529" s="153">
        <v>154825</v>
      </c>
      <c r="U529" s="153">
        <v>145319</v>
      </c>
      <c r="V529" s="154">
        <v>0.93860164702083</v>
      </c>
      <c r="W529" s="154">
        <v>0.929665152279993</v>
      </c>
      <c r="X529" s="155">
        <v>0.935998498498498</v>
      </c>
      <c r="Y529" s="155">
        <v>0.927821077600813</v>
      </c>
      <c r="Z529" s="173">
        <v>-0.00633334621850523</v>
      </c>
      <c r="AA529" s="151">
        <v>39111</v>
      </c>
      <c r="AB529" s="151">
        <v>36367</v>
      </c>
      <c r="AC529" s="151">
        <v>38810</v>
      </c>
      <c r="AD529" s="151">
        <v>36431</v>
      </c>
      <c r="AE529" s="155">
        <v>0.929840709774744</v>
      </c>
      <c r="AF529" s="155">
        <v>0.938701365627416</v>
      </c>
      <c r="AG529" s="173">
        <v>-0.00886065585267193</v>
      </c>
    </row>
    <row r="530" spans="1:33">
      <c r="A530" s="175" t="s">
        <v>375</v>
      </c>
      <c r="B530" s="195" t="s">
        <v>1815</v>
      </c>
      <c r="C530" s="195" t="s">
        <v>524</v>
      </c>
      <c r="D530" s="150">
        <v>4</v>
      </c>
      <c r="E530" s="150">
        <v>4</v>
      </c>
      <c r="F530" s="150">
        <v>0</v>
      </c>
      <c r="G530" s="151">
        <v>0</v>
      </c>
      <c r="H530" s="151">
        <v>0</v>
      </c>
      <c r="I530" s="151">
        <v>0</v>
      </c>
      <c r="J530" s="151">
        <v>0</v>
      </c>
      <c r="K530" s="151">
        <v>0</v>
      </c>
      <c r="L530" s="151">
        <v>0</v>
      </c>
      <c r="M530" s="154">
        <v>0.75</v>
      </c>
      <c r="N530" s="153">
        <v>6</v>
      </c>
      <c r="O530" s="172">
        <v>0.9</v>
      </c>
      <c r="P530" s="154">
        <v>1</v>
      </c>
      <c r="Q530" s="154">
        <v>0</v>
      </c>
      <c r="R530" s="154">
        <v>0</v>
      </c>
      <c r="S530" s="173">
        <v>1</v>
      </c>
      <c r="T530" s="153">
        <v>8</v>
      </c>
      <c r="U530" s="153">
        <v>3</v>
      </c>
      <c r="V530" s="154">
        <v>0.375</v>
      </c>
      <c r="W530" s="154">
        <v>0</v>
      </c>
      <c r="X530" s="155">
        <v>0</v>
      </c>
      <c r="Y530" s="155">
        <v>0</v>
      </c>
      <c r="Z530" s="173">
        <v>0</v>
      </c>
      <c r="AA530" s="151">
        <v>5</v>
      </c>
      <c r="AB530" s="151">
        <v>1</v>
      </c>
      <c r="AC530" s="151">
        <v>2</v>
      </c>
      <c r="AD530" s="151">
        <v>1</v>
      </c>
      <c r="AE530" s="155">
        <v>0.2</v>
      </c>
      <c r="AF530" s="155">
        <v>0.5</v>
      </c>
      <c r="AG530" s="173">
        <v>-0.3</v>
      </c>
    </row>
    <row r="531" spans="1:33">
      <c r="A531" s="175" t="s">
        <v>375</v>
      </c>
      <c r="B531" s="195" t="s">
        <v>1815</v>
      </c>
      <c r="C531" s="195" t="s">
        <v>525</v>
      </c>
      <c r="D531" s="150">
        <v>4</v>
      </c>
      <c r="E531" s="150">
        <v>4</v>
      </c>
      <c r="F531" s="150">
        <v>0</v>
      </c>
      <c r="G531" s="151">
        <v>1</v>
      </c>
      <c r="H531" s="151">
        <v>0</v>
      </c>
      <c r="I531" s="151">
        <v>0</v>
      </c>
      <c r="J531" s="151">
        <v>1</v>
      </c>
      <c r="K531" s="151">
        <v>1</v>
      </c>
      <c r="L531" s="151">
        <v>1</v>
      </c>
      <c r="M531" s="154">
        <v>0.571428571428571</v>
      </c>
      <c r="N531" s="153">
        <v>12</v>
      </c>
      <c r="O531" s="172">
        <v>0.9</v>
      </c>
      <c r="P531" s="154">
        <v>1</v>
      </c>
      <c r="Q531" s="154">
        <v>0</v>
      </c>
      <c r="R531" s="154">
        <v>1</v>
      </c>
      <c r="S531" s="173">
        <v>1</v>
      </c>
      <c r="T531" s="153">
        <v>21</v>
      </c>
      <c r="U531" s="153">
        <v>10</v>
      </c>
      <c r="V531" s="154">
        <v>0.476190476190476</v>
      </c>
      <c r="W531" s="154">
        <v>0</v>
      </c>
      <c r="X531" s="155">
        <v>0</v>
      </c>
      <c r="Y531" s="155">
        <v>1</v>
      </c>
      <c r="Z531" s="173">
        <v>0</v>
      </c>
      <c r="AA531" s="151">
        <v>8</v>
      </c>
      <c r="AB531" s="151">
        <v>3</v>
      </c>
      <c r="AC531" s="151">
        <v>5</v>
      </c>
      <c r="AD531" s="151">
        <v>4</v>
      </c>
      <c r="AE531" s="155">
        <v>0.375</v>
      </c>
      <c r="AF531" s="155">
        <v>0.8</v>
      </c>
      <c r="AG531" s="173">
        <v>-0.425</v>
      </c>
    </row>
    <row r="532" spans="1:33">
      <c r="A532" s="175" t="s">
        <v>375</v>
      </c>
      <c r="B532" s="195" t="s">
        <v>1815</v>
      </c>
      <c r="C532" s="195" t="s">
        <v>526</v>
      </c>
      <c r="D532" s="150">
        <v>2</v>
      </c>
      <c r="E532" s="150">
        <v>0</v>
      </c>
      <c r="F532" s="150">
        <v>0</v>
      </c>
      <c r="G532" s="151">
        <v>0</v>
      </c>
      <c r="H532" s="151">
        <v>0</v>
      </c>
      <c r="I532" s="151">
        <v>0</v>
      </c>
      <c r="J532" s="151">
        <v>0</v>
      </c>
      <c r="K532" s="151">
        <v>0</v>
      </c>
      <c r="L532" s="151">
        <v>0</v>
      </c>
      <c r="M532" s="154">
        <v>0.428571428571429</v>
      </c>
      <c r="N532" s="153">
        <v>3</v>
      </c>
      <c r="O532" s="172">
        <v>0.9</v>
      </c>
      <c r="P532" s="154">
        <v>0</v>
      </c>
      <c r="Q532" s="154">
        <v>0</v>
      </c>
      <c r="R532" s="154">
        <v>0</v>
      </c>
      <c r="S532" s="173">
        <v>0</v>
      </c>
      <c r="T532" s="153">
        <v>7</v>
      </c>
      <c r="U532" s="153">
        <v>1</v>
      </c>
      <c r="V532" s="154">
        <v>0.142857142857143</v>
      </c>
      <c r="W532" s="154">
        <v>0</v>
      </c>
      <c r="X532" s="155">
        <v>0</v>
      </c>
      <c r="Y532" s="155">
        <v>0</v>
      </c>
      <c r="Z532" s="173">
        <v>0</v>
      </c>
      <c r="AA532" s="151">
        <v>2</v>
      </c>
      <c r="AB532" s="151">
        <v>0</v>
      </c>
      <c r="AC532" s="151">
        <v>0</v>
      </c>
      <c r="AD532" s="151">
        <v>0</v>
      </c>
      <c r="AE532" s="155">
        <v>0</v>
      </c>
      <c r="AF532" s="155">
        <v>0</v>
      </c>
      <c r="AG532" s="173">
        <v>0</v>
      </c>
    </row>
    <row r="533" spans="1:33">
      <c r="A533" s="175" t="s">
        <v>375</v>
      </c>
      <c r="B533" s="195" t="s">
        <v>1815</v>
      </c>
      <c r="C533" s="195" t="s">
        <v>527</v>
      </c>
      <c r="D533" s="150">
        <v>4114</v>
      </c>
      <c r="E533" s="150">
        <v>3948</v>
      </c>
      <c r="F533" s="150">
        <v>3835</v>
      </c>
      <c r="G533" s="151">
        <v>3604</v>
      </c>
      <c r="H533" s="151">
        <v>3450</v>
      </c>
      <c r="I533" s="151">
        <v>3422</v>
      </c>
      <c r="J533" s="151">
        <v>3827</v>
      </c>
      <c r="K533" s="151">
        <v>3705</v>
      </c>
      <c r="L533" s="151">
        <v>3624</v>
      </c>
      <c r="M533" s="154">
        <v>0.963171266218025</v>
      </c>
      <c r="N533" s="153">
        <v>99328</v>
      </c>
      <c r="O533" s="172">
        <v>0.9</v>
      </c>
      <c r="P533" s="154">
        <v>0.959649975692756</v>
      </c>
      <c r="Q533" s="154">
        <v>0.957269700332963</v>
      </c>
      <c r="R533" s="154">
        <v>0.968121243794095</v>
      </c>
      <c r="S533" s="173">
        <v>0.00238027535979313</v>
      </c>
      <c r="T533" s="153">
        <v>103126</v>
      </c>
      <c r="U533" s="153">
        <v>94861</v>
      </c>
      <c r="V533" s="154">
        <v>0.919855322615053</v>
      </c>
      <c r="W533" s="154">
        <v>0.93218279047156</v>
      </c>
      <c r="X533" s="155">
        <v>0.949500554938957</v>
      </c>
      <c r="Y533" s="155">
        <v>0.946955840083616</v>
      </c>
      <c r="Z533" s="173">
        <v>-0.0173177644673962</v>
      </c>
      <c r="AA533" s="151">
        <v>24991</v>
      </c>
      <c r="AB533" s="151">
        <v>23494</v>
      </c>
      <c r="AC533" s="151">
        <v>25734</v>
      </c>
      <c r="AD533" s="151">
        <v>24114</v>
      </c>
      <c r="AE533" s="155">
        <v>0.940098435436757</v>
      </c>
      <c r="AF533" s="155">
        <v>0.937048262998368</v>
      </c>
      <c r="AG533" s="173">
        <v>0.00305017243838923</v>
      </c>
    </row>
    <row r="534" spans="1:33">
      <c r="A534" s="175" t="s">
        <v>375</v>
      </c>
      <c r="B534" s="195" t="s">
        <v>1815</v>
      </c>
      <c r="C534" s="195" t="s">
        <v>528</v>
      </c>
      <c r="D534" s="150">
        <v>2584</v>
      </c>
      <c r="E534" s="150">
        <v>2548</v>
      </c>
      <c r="F534" s="150">
        <v>2448</v>
      </c>
      <c r="G534" s="151">
        <v>2513</v>
      </c>
      <c r="H534" s="151">
        <v>2463</v>
      </c>
      <c r="I534" s="151">
        <v>2419</v>
      </c>
      <c r="J534" s="151">
        <v>2658</v>
      </c>
      <c r="K534" s="151">
        <v>2625</v>
      </c>
      <c r="L534" s="151">
        <v>2505</v>
      </c>
      <c r="M534" s="154">
        <v>0.979688815271404</v>
      </c>
      <c r="N534" s="153">
        <v>72158</v>
      </c>
      <c r="O534" s="172">
        <v>0.9</v>
      </c>
      <c r="P534" s="154">
        <v>0.986068111455108</v>
      </c>
      <c r="Q534" s="154">
        <v>0.980103461997612</v>
      </c>
      <c r="R534" s="154">
        <v>0.987584650112867</v>
      </c>
      <c r="S534" s="173">
        <v>0.00596464945749586</v>
      </c>
      <c r="T534" s="153">
        <v>73654</v>
      </c>
      <c r="U534" s="153">
        <v>68330</v>
      </c>
      <c r="V534" s="154">
        <v>0.927716077877644</v>
      </c>
      <c r="W534" s="154">
        <v>0.947368421052632</v>
      </c>
      <c r="X534" s="155">
        <v>0.962594508555511</v>
      </c>
      <c r="Y534" s="155">
        <v>0.942437923250564</v>
      </c>
      <c r="Z534" s="173">
        <v>-0.0152260875028798</v>
      </c>
      <c r="AA534" s="151">
        <v>18086</v>
      </c>
      <c r="AB534" s="151">
        <v>17009</v>
      </c>
      <c r="AC534" s="151">
        <v>19259</v>
      </c>
      <c r="AD534" s="151">
        <v>17861</v>
      </c>
      <c r="AE534" s="155">
        <v>0.940451177706513</v>
      </c>
      <c r="AF534" s="155">
        <v>0.927410561296017</v>
      </c>
      <c r="AG534" s="173">
        <v>0.0130406164104959</v>
      </c>
    </row>
    <row r="535" spans="1:33">
      <c r="A535" s="175" t="s">
        <v>375</v>
      </c>
      <c r="B535" s="195" t="s">
        <v>1815</v>
      </c>
      <c r="C535" s="195" t="s">
        <v>529</v>
      </c>
      <c r="D535" s="150">
        <v>0</v>
      </c>
      <c r="E535" s="150">
        <v>0</v>
      </c>
      <c r="F535" s="150">
        <v>0</v>
      </c>
      <c r="G535" s="151">
        <v>0</v>
      </c>
      <c r="H535" s="151">
        <v>0</v>
      </c>
      <c r="I535" s="151">
        <v>0</v>
      </c>
      <c r="J535" s="151">
        <v>0</v>
      </c>
      <c r="K535" s="151">
        <v>0</v>
      </c>
      <c r="L535" s="151">
        <v>0</v>
      </c>
      <c r="M535" s="154">
        <v>1</v>
      </c>
      <c r="N535" s="153">
        <v>3</v>
      </c>
      <c r="O535" s="172">
        <v>0.9</v>
      </c>
      <c r="P535" s="154">
        <v>0</v>
      </c>
      <c r="Q535" s="154">
        <v>0</v>
      </c>
      <c r="R535" s="154">
        <v>0</v>
      </c>
      <c r="S535" s="173">
        <v>0</v>
      </c>
      <c r="T535" s="153">
        <v>3</v>
      </c>
      <c r="U535" s="153">
        <v>1</v>
      </c>
      <c r="V535" s="154">
        <v>0.333333333333333</v>
      </c>
      <c r="W535" s="154">
        <v>0</v>
      </c>
      <c r="X535" s="155">
        <v>0</v>
      </c>
      <c r="Y535" s="155">
        <v>0</v>
      </c>
      <c r="Z535" s="173">
        <v>0</v>
      </c>
      <c r="AA535" s="151">
        <v>0</v>
      </c>
      <c r="AB535" s="151">
        <v>0</v>
      </c>
      <c r="AC535" s="151">
        <v>2</v>
      </c>
      <c r="AD535" s="151">
        <v>1</v>
      </c>
      <c r="AE535" s="155">
        <v>0</v>
      </c>
      <c r="AF535" s="155">
        <v>0.5</v>
      </c>
      <c r="AG535" s="173">
        <v>-0.5</v>
      </c>
    </row>
    <row r="536" spans="1:33">
      <c r="A536" s="175" t="s">
        <v>375</v>
      </c>
      <c r="B536" s="195" t="s">
        <v>1815</v>
      </c>
      <c r="C536" s="195" t="s">
        <v>530</v>
      </c>
      <c r="D536" s="150">
        <v>5</v>
      </c>
      <c r="E536" s="150">
        <v>0</v>
      </c>
      <c r="F536" s="150">
        <v>0</v>
      </c>
      <c r="G536" s="151">
        <v>2</v>
      </c>
      <c r="H536" s="151">
        <v>2</v>
      </c>
      <c r="I536" s="151">
        <v>2</v>
      </c>
      <c r="J536" s="151">
        <v>1</v>
      </c>
      <c r="K536" s="151">
        <v>1</v>
      </c>
      <c r="L536" s="151">
        <v>1</v>
      </c>
      <c r="M536" s="154">
        <v>0.5625</v>
      </c>
      <c r="N536" s="153">
        <v>27</v>
      </c>
      <c r="O536" s="172">
        <v>0.9</v>
      </c>
      <c r="P536" s="154">
        <v>0</v>
      </c>
      <c r="Q536" s="154">
        <v>1</v>
      </c>
      <c r="R536" s="154">
        <v>1</v>
      </c>
      <c r="S536" s="173">
        <v>-1</v>
      </c>
      <c r="T536" s="153">
        <v>48</v>
      </c>
      <c r="U536" s="153">
        <v>36</v>
      </c>
      <c r="V536" s="154">
        <v>0.75</v>
      </c>
      <c r="W536" s="154">
        <v>0</v>
      </c>
      <c r="X536" s="155">
        <v>1</v>
      </c>
      <c r="Y536" s="155">
        <v>1</v>
      </c>
      <c r="Z536" s="173">
        <v>-1</v>
      </c>
      <c r="AA536" s="151">
        <v>15</v>
      </c>
      <c r="AB536" s="151">
        <v>10</v>
      </c>
      <c r="AC536" s="151">
        <v>17</v>
      </c>
      <c r="AD536" s="151">
        <v>16</v>
      </c>
      <c r="AE536" s="155">
        <v>0.666666666666667</v>
      </c>
      <c r="AF536" s="155">
        <v>0.941176470588235</v>
      </c>
      <c r="AG536" s="173">
        <v>-0.274509803921569</v>
      </c>
    </row>
    <row r="537" spans="1:33">
      <c r="A537" s="175" t="s">
        <v>375</v>
      </c>
      <c r="B537" s="195" t="s">
        <v>1815</v>
      </c>
      <c r="C537" s="195" t="s">
        <v>531</v>
      </c>
      <c r="D537" s="150">
        <v>0</v>
      </c>
      <c r="E537" s="150">
        <v>0</v>
      </c>
      <c r="F537" s="150">
        <v>0</v>
      </c>
      <c r="G537" s="151">
        <v>0</v>
      </c>
      <c r="H537" s="151">
        <v>0</v>
      </c>
      <c r="I537" s="151">
        <v>0</v>
      </c>
      <c r="J537" s="151">
        <v>0</v>
      </c>
      <c r="K537" s="151">
        <v>0</v>
      </c>
      <c r="L537" s="151">
        <v>0</v>
      </c>
      <c r="M537" s="154">
        <v>0.5</v>
      </c>
      <c r="N537" s="153">
        <v>2</v>
      </c>
      <c r="O537" s="172">
        <v>0.9</v>
      </c>
      <c r="P537" s="154">
        <v>0</v>
      </c>
      <c r="Q537" s="154">
        <v>0</v>
      </c>
      <c r="R537" s="154">
        <v>0</v>
      </c>
      <c r="S537" s="173">
        <v>0</v>
      </c>
      <c r="T537" s="153">
        <v>4</v>
      </c>
      <c r="U537" s="153">
        <v>3</v>
      </c>
      <c r="V537" s="154">
        <v>0.75</v>
      </c>
      <c r="W537" s="154">
        <v>0</v>
      </c>
      <c r="X537" s="155">
        <v>0</v>
      </c>
      <c r="Y537" s="155">
        <v>0</v>
      </c>
      <c r="Z537" s="173">
        <v>0</v>
      </c>
      <c r="AA537" s="151">
        <v>1</v>
      </c>
      <c r="AB537" s="151">
        <v>1</v>
      </c>
      <c r="AC537" s="151">
        <v>1</v>
      </c>
      <c r="AD537" s="151">
        <v>1</v>
      </c>
      <c r="AE537" s="155">
        <v>1</v>
      </c>
      <c r="AF537" s="155">
        <v>1</v>
      </c>
      <c r="AG537" s="173">
        <v>0</v>
      </c>
    </row>
    <row r="538" spans="1:33">
      <c r="A538" s="175" t="s">
        <v>375</v>
      </c>
      <c r="B538" s="195" t="s">
        <v>1815</v>
      </c>
      <c r="C538" s="195" t="s">
        <v>532</v>
      </c>
      <c r="D538" s="150">
        <v>2123</v>
      </c>
      <c r="E538" s="150">
        <v>2118</v>
      </c>
      <c r="F538" s="150">
        <v>1990</v>
      </c>
      <c r="G538" s="151">
        <v>1900</v>
      </c>
      <c r="H538" s="151">
        <v>1900</v>
      </c>
      <c r="I538" s="151">
        <v>1803</v>
      </c>
      <c r="J538" s="151">
        <v>1911</v>
      </c>
      <c r="K538" s="151">
        <v>1909</v>
      </c>
      <c r="L538" s="151">
        <v>1809</v>
      </c>
      <c r="M538" s="154">
        <v>0.993371811580711</v>
      </c>
      <c r="N538" s="153">
        <v>53354</v>
      </c>
      <c r="O538" s="172">
        <v>0.9</v>
      </c>
      <c r="P538" s="154">
        <v>0.997644842204428</v>
      </c>
      <c r="Q538" s="154">
        <v>1</v>
      </c>
      <c r="R538" s="154">
        <v>0.998953427524856</v>
      </c>
      <c r="S538" s="173">
        <v>-0.00235515779557227</v>
      </c>
      <c r="T538" s="153">
        <v>53710</v>
      </c>
      <c r="U538" s="153">
        <v>51051</v>
      </c>
      <c r="V538" s="154">
        <v>0.950493390430088</v>
      </c>
      <c r="W538" s="154">
        <v>0.937352802637777</v>
      </c>
      <c r="X538" s="155">
        <v>0.948947368421053</v>
      </c>
      <c r="Y538" s="155">
        <v>0.946624803767661</v>
      </c>
      <c r="Z538" s="173">
        <v>-0.0115945657832759</v>
      </c>
      <c r="AA538" s="151">
        <v>13210</v>
      </c>
      <c r="AB538" s="151">
        <v>12492</v>
      </c>
      <c r="AC538" s="151">
        <v>14512</v>
      </c>
      <c r="AD538" s="151">
        <v>13835</v>
      </c>
      <c r="AE538" s="155">
        <v>0.945647236941711</v>
      </c>
      <c r="AF538" s="155">
        <v>0.953348952590959</v>
      </c>
      <c r="AG538" s="173">
        <v>-0.00770171564924838</v>
      </c>
    </row>
    <row r="539" spans="1:33">
      <c r="A539" s="175" t="s">
        <v>375</v>
      </c>
      <c r="B539" s="195" t="s">
        <v>1815</v>
      </c>
      <c r="C539" s="195" t="s">
        <v>533</v>
      </c>
      <c r="D539" s="150">
        <v>4200</v>
      </c>
      <c r="E539" s="150">
        <v>4135</v>
      </c>
      <c r="F539" s="150">
        <v>3865</v>
      </c>
      <c r="G539" s="151">
        <v>3878</v>
      </c>
      <c r="H539" s="151">
        <v>3814</v>
      </c>
      <c r="I539" s="151">
        <v>3619</v>
      </c>
      <c r="J539" s="151">
        <v>3873</v>
      </c>
      <c r="K539" s="151">
        <v>3824</v>
      </c>
      <c r="L539" s="151">
        <v>3638</v>
      </c>
      <c r="M539" s="154">
        <v>0.98117250468446</v>
      </c>
      <c r="N539" s="153">
        <v>109439</v>
      </c>
      <c r="O539" s="172">
        <v>0.9</v>
      </c>
      <c r="P539" s="154">
        <v>0.98452380952381</v>
      </c>
      <c r="Q539" s="154">
        <v>0.983496647756576</v>
      </c>
      <c r="R539" s="154">
        <v>0.987348308804544</v>
      </c>
      <c r="S539" s="173">
        <v>0.00102716176723405</v>
      </c>
      <c r="T539" s="153">
        <v>111539</v>
      </c>
      <c r="U539" s="153">
        <v>103799</v>
      </c>
      <c r="V539" s="154">
        <v>0.930607231551296</v>
      </c>
      <c r="W539" s="154">
        <v>0.920238095238095</v>
      </c>
      <c r="X539" s="155">
        <v>0.933212996389892</v>
      </c>
      <c r="Y539" s="155">
        <v>0.939323521817712</v>
      </c>
      <c r="Z539" s="173">
        <v>-0.0129749011517966</v>
      </c>
      <c r="AA539" s="151">
        <v>27635</v>
      </c>
      <c r="AB539" s="151">
        <v>25838</v>
      </c>
      <c r="AC539" s="151">
        <v>28037</v>
      </c>
      <c r="AD539" s="151">
        <v>26135</v>
      </c>
      <c r="AE539" s="155">
        <v>0.934973765152886</v>
      </c>
      <c r="AF539" s="155">
        <v>0.932161072867996</v>
      </c>
      <c r="AG539" s="173">
        <v>0.00281269228489001</v>
      </c>
    </row>
    <row r="540" spans="1:33">
      <c r="A540" s="175" t="s">
        <v>375</v>
      </c>
      <c r="B540" s="195" t="s">
        <v>1815</v>
      </c>
      <c r="C540" s="195" t="s">
        <v>534</v>
      </c>
      <c r="D540" s="150">
        <v>1660</v>
      </c>
      <c r="E540" s="150">
        <v>1638</v>
      </c>
      <c r="F540" s="150">
        <v>1516</v>
      </c>
      <c r="G540" s="151">
        <v>1616</v>
      </c>
      <c r="H540" s="151">
        <v>1517</v>
      </c>
      <c r="I540" s="151">
        <v>1484</v>
      </c>
      <c r="J540" s="151">
        <v>1557</v>
      </c>
      <c r="K540" s="151">
        <v>1538</v>
      </c>
      <c r="L540" s="151">
        <v>1460</v>
      </c>
      <c r="M540" s="154">
        <v>0.975656437495968</v>
      </c>
      <c r="N540" s="153">
        <v>45369</v>
      </c>
      <c r="O540" s="172">
        <v>0.9</v>
      </c>
      <c r="P540" s="154">
        <v>0.986746987951807</v>
      </c>
      <c r="Q540" s="154">
        <v>0.938737623762376</v>
      </c>
      <c r="R540" s="154">
        <v>0.987797045600514</v>
      </c>
      <c r="S540" s="173">
        <v>0.048009364189431</v>
      </c>
      <c r="T540" s="153">
        <v>46501</v>
      </c>
      <c r="U540" s="153">
        <v>43814</v>
      </c>
      <c r="V540" s="154">
        <v>0.942216296423733</v>
      </c>
      <c r="W540" s="154">
        <v>0.913253012048193</v>
      </c>
      <c r="X540" s="155">
        <v>0.918316831683168</v>
      </c>
      <c r="Y540" s="155">
        <v>0.937700706486834</v>
      </c>
      <c r="Z540" s="173">
        <v>-0.0050638196349756</v>
      </c>
      <c r="AA540" s="151">
        <v>11330</v>
      </c>
      <c r="AB540" s="151">
        <v>10658</v>
      </c>
      <c r="AC540" s="151">
        <v>12125</v>
      </c>
      <c r="AD540" s="151">
        <v>11615</v>
      </c>
      <c r="AE540" s="155">
        <v>0.940688437775816</v>
      </c>
      <c r="AF540" s="155">
        <v>0.957938144329897</v>
      </c>
      <c r="AG540" s="173">
        <v>-0.0172497065540804</v>
      </c>
    </row>
    <row r="541" spans="1:33">
      <c r="A541" s="175" t="s">
        <v>375</v>
      </c>
      <c r="B541" s="195" t="s">
        <v>1815</v>
      </c>
      <c r="C541" s="195" t="s">
        <v>535</v>
      </c>
      <c r="D541" s="150">
        <v>6</v>
      </c>
      <c r="E541" s="150">
        <v>1</v>
      </c>
      <c r="F541" s="150">
        <v>0</v>
      </c>
      <c r="G541" s="151">
        <v>0</v>
      </c>
      <c r="H541" s="151">
        <v>0</v>
      </c>
      <c r="I541" s="151">
        <v>0</v>
      </c>
      <c r="J541" s="151">
        <v>0</v>
      </c>
      <c r="K541" s="151">
        <v>0</v>
      </c>
      <c r="L541" s="151">
        <v>0</v>
      </c>
      <c r="M541" s="154">
        <v>0.222222222222222</v>
      </c>
      <c r="N541" s="153">
        <v>2</v>
      </c>
      <c r="O541" s="172">
        <v>0.9</v>
      </c>
      <c r="P541" s="154">
        <v>0.166666666666667</v>
      </c>
      <c r="Q541" s="154">
        <v>0</v>
      </c>
      <c r="R541" s="154">
        <v>0</v>
      </c>
      <c r="S541" s="173">
        <v>0.166666666666667</v>
      </c>
      <c r="T541" s="153">
        <v>9</v>
      </c>
      <c r="U541" s="153">
        <v>1</v>
      </c>
      <c r="V541" s="154">
        <v>0.111111111111111</v>
      </c>
      <c r="W541" s="154">
        <v>0</v>
      </c>
      <c r="X541" s="155">
        <v>0</v>
      </c>
      <c r="Y541" s="155">
        <v>0</v>
      </c>
      <c r="Z541" s="173">
        <v>0</v>
      </c>
      <c r="AA541" s="151">
        <v>6</v>
      </c>
      <c r="AB541" s="151">
        <v>0</v>
      </c>
      <c r="AC541" s="151">
        <v>0</v>
      </c>
      <c r="AD541" s="151">
        <v>0</v>
      </c>
      <c r="AE541" s="155">
        <v>0</v>
      </c>
      <c r="AF541" s="155">
        <v>0</v>
      </c>
      <c r="AG541" s="173">
        <v>0</v>
      </c>
    </row>
    <row r="542" spans="1:33">
      <c r="A542" s="175" t="s">
        <v>375</v>
      </c>
      <c r="B542" s="195" t="s">
        <v>1815</v>
      </c>
      <c r="C542" s="195" t="s">
        <v>536</v>
      </c>
      <c r="D542" s="150">
        <v>4</v>
      </c>
      <c r="E542" s="150">
        <v>1</v>
      </c>
      <c r="F542" s="150">
        <v>0</v>
      </c>
      <c r="G542" s="151">
        <v>0</v>
      </c>
      <c r="H542" s="151">
        <v>0</v>
      </c>
      <c r="I542" s="151">
        <v>0</v>
      </c>
      <c r="J542" s="151">
        <v>0</v>
      </c>
      <c r="K542" s="151">
        <v>0</v>
      </c>
      <c r="L542" s="151">
        <v>0</v>
      </c>
      <c r="M542" s="154">
        <v>0.333333333333333</v>
      </c>
      <c r="N542" s="153">
        <v>3</v>
      </c>
      <c r="O542" s="172">
        <v>0.9</v>
      </c>
      <c r="P542" s="154">
        <v>0.25</v>
      </c>
      <c r="Q542" s="154">
        <v>0</v>
      </c>
      <c r="R542" s="154">
        <v>0</v>
      </c>
      <c r="S542" s="173">
        <v>0.25</v>
      </c>
      <c r="T542" s="153">
        <v>9</v>
      </c>
      <c r="U542" s="153">
        <v>3</v>
      </c>
      <c r="V542" s="154">
        <v>0.333333333333333</v>
      </c>
      <c r="W542" s="154">
        <v>0</v>
      </c>
      <c r="X542" s="155">
        <v>0</v>
      </c>
      <c r="Y542" s="155">
        <v>0</v>
      </c>
      <c r="Z542" s="173">
        <v>0</v>
      </c>
      <c r="AA542" s="151">
        <v>4</v>
      </c>
      <c r="AB542" s="151">
        <v>0</v>
      </c>
      <c r="AC542" s="151">
        <v>1</v>
      </c>
      <c r="AD542" s="151">
        <v>1</v>
      </c>
      <c r="AE542" s="155">
        <v>0</v>
      </c>
      <c r="AF542" s="155">
        <v>1</v>
      </c>
      <c r="AG542" s="173">
        <v>-1</v>
      </c>
    </row>
    <row r="543" spans="1:33">
      <c r="A543" s="175" t="s">
        <v>375</v>
      </c>
      <c r="B543" s="195" t="s">
        <v>1815</v>
      </c>
      <c r="C543" s="195" t="s">
        <v>537</v>
      </c>
      <c r="D543" s="150">
        <v>2</v>
      </c>
      <c r="E543" s="150">
        <v>0</v>
      </c>
      <c r="F543" s="150">
        <v>0</v>
      </c>
      <c r="G543" s="151">
        <v>2</v>
      </c>
      <c r="H543" s="151">
        <v>1</v>
      </c>
      <c r="I543" s="151">
        <v>2</v>
      </c>
      <c r="J543" s="151">
        <v>0</v>
      </c>
      <c r="K543" s="151">
        <v>0</v>
      </c>
      <c r="L543" s="151">
        <v>0</v>
      </c>
      <c r="M543" s="154">
        <v>0.275862068965517</v>
      </c>
      <c r="N543" s="153">
        <v>8</v>
      </c>
      <c r="O543" s="172">
        <v>0.9</v>
      </c>
      <c r="P543" s="154">
        <v>0</v>
      </c>
      <c r="Q543" s="154">
        <v>0.5</v>
      </c>
      <c r="R543" s="154">
        <v>0</v>
      </c>
      <c r="S543" s="173">
        <v>-0.5</v>
      </c>
      <c r="T543" s="153">
        <v>29</v>
      </c>
      <c r="U543" s="153">
        <v>15</v>
      </c>
      <c r="V543" s="154">
        <v>0.517241379310345</v>
      </c>
      <c r="W543" s="154">
        <v>0</v>
      </c>
      <c r="X543" s="155">
        <v>1</v>
      </c>
      <c r="Y543" s="155">
        <v>0</v>
      </c>
      <c r="Z543" s="173">
        <v>-1</v>
      </c>
      <c r="AA543" s="151">
        <v>8</v>
      </c>
      <c r="AB543" s="151">
        <v>5</v>
      </c>
      <c r="AC543" s="151">
        <v>5</v>
      </c>
      <c r="AD543" s="151">
        <v>5</v>
      </c>
      <c r="AE543" s="155">
        <v>0.625</v>
      </c>
      <c r="AF543" s="155">
        <v>1</v>
      </c>
      <c r="AG543" s="173">
        <v>-0.375</v>
      </c>
    </row>
    <row r="544" spans="1:33">
      <c r="A544" s="175" t="s">
        <v>375</v>
      </c>
      <c r="B544" s="195" t="s">
        <v>1815</v>
      </c>
      <c r="C544" s="195" t="s">
        <v>538</v>
      </c>
      <c r="D544" s="150">
        <v>2496</v>
      </c>
      <c r="E544" s="150">
        <v>2455</v>
      </c>
      <c r="F544" s="150">
        <v>2358</v>
      </c>
      <c r="G544" s="151">
        <v>2298</v>
      </c>
      <c r="H544" s="151">
        <v>2277</v>
      </c>
      <c r="I544" s="151">
        <v>2209</v>
      </c>
      <c r="J544" s="151">
        <v>2377</v>
      </c>
      <c r="K544" s="151">
        <v>2361</v>
      </c>
      <c r="L544" s="151">
        <v>2246</v>
      </c>
      <c r="M544" s="154">
        <v>0.985025392393022</v>
      </c>
      <c r="N544" s="153">
        <v>64201</v>
      </c>
      <c r="O544" s="172">
        <v>0.9</v>
      </c>
      <c r="P544" s="154">
        <v>0.983573717948718</v>
      </c>
      <c r="Q544" s="154">
        <v>0.990861618798956</v>
      </c>
      <c r="R544" s="154">
        <v>0.993268826251578</v>
      </c>
      <c r="S544" s="173">
        <v>-0.00728790085023767</v>
      </c>
      <c r="T544" s="153">
        <v>65177</v>
      </c>
      <c r="U544" s="153">
        <v>62718</v>
      </c>
      <c r="V544" s="154">
        <v>0.96227196710496</v>
      </c>
      <c r="W544" s="154">
        <v>0.944711538461538</v>
      </c>
      <c r="X544" s="155">
        <v>0.961270670147955</v>
      </c>
      <c r="Y544" s="155">
        <v>0.944888514934792</v>
      </c>
      <c r="Z544" s="173">
        <v>-0.0165591316864163</v>
      </c>
      <c r="AA544" s="151">
        <v>16338</v>
      </c>
      <c r="AB544" s="151">
        <v>15604</v>
      </c>
      <c r="AC544" s="151">
        <v>16658</v>
      </c>
      <c r="AD544" s="151">
        <v>16069</v>
      </c>
      <c r="AE544" s="155">
        <v>0.955074060472518</v>
      </c>
      <c r="AF544" s="155">
        <v>0.964641613639092</v>
      </c>
      <c r="AG544" s="173">
        <v>-0.00956755316657421</v>
      </c>
    </row>
    <row r="545" spans="1:33">
      <c r="A545" s="175" t="s">
        <v>375</v>
      </c>
      <c r="B545" s="195" t="s">
        <v>1815</v>
      </c>
      <c r="C545" s="195" t="s">
        <v>539</v>
      </c>
      <c r="D545" s="150">
        <v>1325</v>
      </c>
      <c r="E545" s="150">
        <v>1281</v>
      </c>
      <c r="F545" s="150">
        <v>1212</v>
      </c>
      <c r="G545" s="151">
        <v>1174</v>
      </c>
      <c r="H545" s="151">
        <v>1138</v>
      </c>
      <c r="I545" s="151">
        <v>1110</v>
      </c>
      <c r="J545" s="151">
        <v>1233</v>
      </c>
      <c r="K545" s="151">
        <v>1208</v>
      </c>
      <c r="L545" s="151">
        <v>1136</v>
      </c>
      <c r="M545" s="154">
        <v>0.981282998944034</v>
      </c>
      <c r="N545" s="153">
        <v>37171</v>
      </c>
      <c r="O545" s="172">
        <v>0.9</v>
      </c>
      <c r="P545" s="154">
        <v>0.966792452830189</v>
      </c>
      <c r="Q545" s="154">
        <v>0.969335604770017</v>
      </c>
      <c r="R545" s="154">
        <v>0.979724249797242</v>
      </c>
      <c r="S545" s="173">
        <v>-0.00254315193982835</v>
      </c>
      <c r="T545" s="153">
        <v>37880</v>
      </c>
      <c r="U545" s="153">
        <v>35297</v>
      </c>
      <c r="V545" s="154">
        <v>0.931810982048574</v>
      </c>
      <c r="W545" s="154">
        <v>0.914716981132075</v>
      </c>
      <c r="X545" s="155">
        <v>0.945485519591141</v>
      </c>
      <c r="Y545" s="155">
        <v>0.921330089213301</v>
      </c>
      <c r="Z545" s="173">
        <v>-0.0307685384590659</v>
      </c>
      <c r="AA545" s="151">
        <v>8672</v>
      </c>
      <c r="AB545" s="151">
        <v>8081</v>
      </c>
      <c r="AC545" s="151">
        <v>9359</v>
      </c>
      <c r="AD545" s="151">
        <v>8733</v>
      </c>
      <c r="AE545" s="155">
        <v>0.93184963099631</v>
      </c>
      <c r="AF545" s="155">
        <v>0.933112512020515</v>
      </c>
      <c r="AG545" s="173">
        <v>-0.00126288102420513</v>
      </c>
    </row>
    <row r="546" spans="1:33">
      <c r="A546" s="175" t="s">
        <v>375</v>
      </c>
      <c r="B546" s="195" t="s">
        <v>1815</v>
      </c>
      <c r="C546" s="195" t="s">
        <v>540</v>
      </c>
      <c r="D546" s="150">
        <v>1</v>
      </c>
      <c r="E546" s="150">
        <v>1</v>
      </c>
      <c r="F546" s="150">
        <v>1</v>
      </c>
      <c r="G546" s="151">
        <v>0</v>
      </c>
      <c r="H546" s="151">
        <v>0</v>
      </c>
      <c r="I546" s="151">
        <v>0</v>
      </c>
      <c r="J546" s="151">
        <v>0</v>
      </c>
      <c r="K546" s="151">
        <v>0</v>
      </c>
      <c r="L546" s="151">
        <v>0</v>
      </c>
      <c r="M546" s="154">
        <v>0.333333333333333</v>
      </c>
      <c r="N546" s="153">
        <v>2</v>
      </c>
      <c r="O546" s="172">
        <v>0.9</v>
      </c>
      <c r="P546" s="154">
        <v>1</v>
      </c>
      <c r="Q546" s="154">
        <v>0</v>
      </c>
      <c r="R546" s="154">
        <v>0</v>
      </c>
      <c r="S546" s="173">
        <v>1</v>
      </c>
      <c r="T546" s="153">
        <v>6</v>
      </c>
      <c r="U546" s="153">
        <v>5</v>
      </c>
      <c r="V546" s="154">
        <v>0.833333333333333</v>
      </c>
      <c r="W546" s="154">
        <v>1</v>
      </c>
      <c r="X546" s="155">
        <v>0</v>
      </c>
      <c r="Y546" s="155">
        <v>0</v>
      </c>
      <c r="Z546" s="173">
        <v>1</v>
      </c>
      <c r="AA546" s="151">
        <v>1</v>
      </c>
      <c r="AB546" s="151">
        <v>1</v>
      </c>
      <c r="AC546" s="151">
        <v>1</v>
      </c>
      <c r="AD546" s="151">
        <v>1</v>
      </c>
      <c r="AE546" s="155">
        <v>1</v>
      </c>
      <c r="AF546" s="155">
        <v>1</v>
      </c>
      <c r="AG546" s="173">
        <v>0</v>
      </c>
    </row>
    <row r="547" spans="1:33">
      <c r="A547" s="175" t="s">
        <v>375</v>
      </c>
      <c r="B547" s="195" t="s">
        <v>1815</v>
      </c>
      <c r="C547" s="195" t="s">
        <v>541</v>
      </c>
      <c r="D547" s="150">
        <v>4088</v>
      </c>
      <c r="E547" s="150">
        <v>3819</v>
      </c>
      <c r="F547" s="150">
        <v>3579</v>
      </c>
      <c r="G547" s="151">
        <v>3535</v>
      </c>
      <c r="H547" s="151">
        <v>3458</v>
      </c>
      <c r="I547" s="151">
        <v>3212</v>
      </c>
      <c r="J547" s="151">
        <v>3874</v>
      </c>
      <c r="K547" s="151">
        <v>3773</v>
      </c>
      <c r="L547" s="151">
        <v>3518</v>
      </c>
      <c r="M547" s="154">
        <v>0.961394954001658</v>
      </c>
      <c r="N547" s="153">
        <v>97397</v>
      </c>
      <c r="O547" s="172">
        <v>0.9</v>
      </c>
      <c r="P547" s="154">
        <v>0.934197651663405</v>
      </c>
      <c r="Q547" s="154">
        <v>0.978217821782178</v>
      </c>
      <c r="R547" s="154">
        <v>0.97392875580795</v>
      </c>
      <c r="S547" s="173">
        <v>-0.0440201701187731</v>
      </c>
      <c r="T547" s="153">
        <v>101308</v>
      </c>
      <c r="U547" s="153">
        <v>91186</v>
      </c>
      <c r="V547" s="154">
        <v>0.900086863821218</v>
      </c>
      <c r="W547" s="154">
        <v>0.875489236790607</v>
      </c>
      <c r="X547" s="155">
        <v>0.908628005657709</v>
      </c>
      <c r="Y547" s="155">
        <v>0.908105317501291</v>
      </c>
      <c r="Z547" s="173">
        <v>-0.033138768867102</v>
      </c>
      <c r="AA547" s="151">
        <v>24972</v>
      </c>
      <c r="AB547" s="151">
        <v>22683</v>
      </c>
      <c r="AC547" s="151">
        <v>25670</v>
      </c>
      <c r="AD547" s="151">
        <v>23540</v>
      </c>
      <c r="AE547" s="155">
        <v>0.908337337818357</v>
      </c>
      <c r="AF547" s="155">
        <v>0.917023763147643</v>
      </c>
      <c r="AG547" s="173">
        <v>-0.00868642532928654</v>
      </c>
    </row>
    <row r="548" spans="1:33">
      <c r="A548" s="175" t="s">
        <v>375</v>
      </c>
      <c r="B548" s="195" t="s">
        <v>1815</v>
      </c>
      <c r="C548" s="195" t="s">
        <v>542</v>
      </c>
      <c r="D548" s="150">
        <v>1765</v>
      </c>
      <c r="E548" s="150">
        <v>1675</v>
      </c>
      <c r="F548" s="150">
        <v>1592</v>
      </c>
      <c r="G548" s="151">
        <v>1677</v>
      </c>
      <c r="H548" s="151">
        <v>1674</v>
      </c>
      <c r="I548" s="151">
        <v>1594</v>
      </c>
      <c r="J548" s="151">
        <v>1817</v>
      </c>
      <c r="K548" s="151">
        <v>1808</v>
      </c>
      <c r="L548" s="151">
        <v>1781</v>
      </c>
      <c r="M548" s="154">
        <v>0.976785273276468</v>
      </c>
      <c r="N548" s="153">
        <v>51417</v>
      </c>
      <c r="O548" s="172">
        <v>0.9</v>
      </c>
      <c r="P548" s="154">
        <v>0.949008498583569</v>
      </c>
      <c r="Q548" s="154">
        <v>0.998211091234347</v>
      </c>
      <c r="R548" s="154">
        <v>0.995046780407265</v>
      </c>
      <c r="S548" s="173">
        <v>-0.0492025926507776</v>
      </c>
      <c r="T548" s="153">
        <v>52639</v>
      </c>
      <c r="U548" s="153">
        <v>49663</v>
      </c>
      <c r="V548" s="154">
        <v>0.943463971580007</v>
      </c>
      <c r="W548" s="154">
        <v>0.901983002832861</v>
      </c>
      <c r="X548" s="155">
        <v>0.950506857483602</v>
      </c>
      <c r="Y548" s="155">
        <v>0.980187121629059</v>
      </c>
      <c r="Z548" s="173">
        <v>-0.0485238546507405</v>
      </c>
      <c r="AA548" s="151">
        <v>12371</v>
      </c>
      <c r="AB548" s="151">
        <v>11832</v>
      </c>
      <c r="AC548" s="151">
        <v>13085</v>
      </c>
      <c r="AD548" s="151">
        <v>12682</v>
      </c>
      <c r="AE548" s="155">
        <v>0.956430361328914</v>
      </c>
      <c r="AF548" s="155">
        <v>0.96920137562094</v>
      </c>
      <c r="AG548" s="173">
        <v>-0.0127710142920257</v>
      </c>
    </row>
    <row r="549" spans="1:33">
      <c r="A549" s="175" t="s">
        <v>375</v>
      </c>
      <c r="B549" s="195" t="s">
        <v>1815</v>
      </c>
      <c r="C549" s="195" t="s">
        <v>543</v>
      </c>
      <c r="D549" s="150">
        <v>4</v>
      </c>
      <c r="E549" s="150">
        <v>4</v>
      </c>
      <c r="F549" s="150">
        <v>1</v>
      </c>
      <c r="G549" s="151">
        <v>1</v>
      </c>
      <c r="H549" s="151">
        <v>0</v>
      </c>
      <c r="I549" s="151">
        <v>0</v>
      </c>
      <c r="J549" s="151">
        <v>0</v>
      </c>
      <c r="K549" s="151">
        <v>0</v>
      </c>
      <c r="L549" s="151">
        <v>0</v>
      </c>
      <c r="M549" s="154">
        <v>0.714285714285714</v>
      </c>
      <c r="N549" s="153">
        <v>5</v>
      </c>
      <c r="O549" s="172">
        <v>0.9</v>
      </c>
      <c r="P549" s="154">
        <v>1</v>
      </c>
      <c r="Q549" s="154">
        <v>0</v>
      </c>
      <c r="R549" s="154">
        <v>0</v>
      </c>
      <c r="S549" s="173">
        <v>1</v>
      </c>
      <c r="T549" s="153">
        <v>7</v>
      </c>
      <c r="U549" s="153">
        <v>2</v>
      </c>
      <c r="V549" s="154">
        <v>0.285714285714286</v>
      </c>
      <c r="W549" s="154">
        <v>0.25</v>
      </c>
      <c r="X549" s="155">
        <v>0</v>
      </c>
      <c r="Y549" s="155">
        <v>0</v>
      </c>
      <c r="Z549" s="173">
        <v>0.25</v>
      </c>
      <c r="AA549" s="151">
        <v>5</v>
      </c>
      <c r="AB549" s="151">
        <v>1</v>
      </c>
      <c r="AC549" s="151">
        <v>1</v>
      </c>
      <c r="AD549" s="151">
        <v>1</v>
      </c>
      <c r="AE549" s="155">
        <v>0.2</v>
      </c>
      <c r="AF549" s="155">
        <v>1</v>
      </c>
      <c r="AG549" s="173">
        <v>-0.8</v>
      </c>
    </row>
    <row r="550" spans="1:33">
      <c r="A550" s="175" t="s">
        <v>375</v>
      </c>
      <c r="B550" s="195" t="s">
        <v>1816</v>
      </c>
      <c r="C550" s="195" t="s">
        <v>544</v>
      </c>
      <c r="D550" s="150">
        <v>2998</v>
      </c>
      <c r="E550" s="150">
        <v>2867</v>
      </c>
      <c r="F550" s="150">
        <v>2740</v>
      </c>
      <c r="G550" s="151">
        <v>2641</v>
      </c>
      <c r="H550" s="151">
        <v>2565</v>
      </c>
      <c r="I550" s="151">
        <v>2432</v>
      </c>
      <c r="J550" s="151">
        <v>2780</v>
      </c>
      <c r="K550" s="151">
        <v>2670</v>
      </c>
      <c r="L550" s="151">
        <v>2564</v>
      </c>
      <c r="M550" s="154">
        <v>0.937872933581141</v>
      </c>
      <c r="N550" s="153">
        <v>76703</v>
      </c>
      <c r="O550" s="172">
        <v>0.9</v>
      </c>
      <c r="P550" s="154">
        <v>0.956304202801868</v>
      </c>
      <c r="Q550" s="154">
        <v>0.971223021582734</v>
      </c>
      <c r="R550" s="154">
        <v>0.960431654676259</v>
      </c>
      <c r="S550" s="173">
        <v>-0.0149188187808659</v>
      </c>
      <c r="T550" s="153">
        <v>81784</v>
      </c>
      <c r="U550" s="153">
        <v>72791</v>
      </c>
      <c r="V550" s="154">
        <v>0.890039616550915</v>
      </c>
      <c r="W550" s="154">
        <v>0.913942628418946</v>
      </c>
      <c r="X550" s="155">
        <v>0.920863309352518</v>
      </c>
      <c r="Y550" s="155">
        <v>0.922302158273381</v>
      </c>
      <c r="Z550" s="173">
        <v>-0.00692068093357212</v>
      </c>
      <c r="AA550" s="151">
        <v>19588</v>
      </c>
      <c r="AB550" s="151">
        <v>17600</v>
      </c>
      <c r="AC550" s="151">
        <v>21477</v>
      </c>
      <c r="AD550" s="151">
        <v>19068</v>
      </c>
      <c r="AE550" s="155">
        <v>0.8985092914029</v>
      </c>
      <c r="AF550" s="155">
        <v>0.887833496298366</v>
      </c>
      <c r="AG550" s="173">
        <v>0.010675795104534</v>
      </c>
    </row>
    <row r="551" spans="1:33">
      <c r="A551" s="175" t="s">
        <v>375</v>
      </c>
      <c r="B551" s="195" t="s">
        <v>1816</v>
      </c>
      <c r="C551" s="195" t="s">
        <v>545</v>
      </c>
      <c r="D551" s="150">
        <v>763</v>
      </c>
      <c r="E551" s="150">
        <v>747</v>
      </c>
      <c r="F551" s="150">
        <v>716</v>
      </c>
      <c r="G551" s="151">
        <v>599</v>
      </c>
      <c r="H551" s="151">
        <v>592</v>
      </c>
      <c r="I551" s="151">
        <v>578</v>
      </c>
      <c r="J551" s="151">
        <v>722</v>
      </c>
      <c r="K551" s="151">
        <v>713</v>
      </c>
      <c r="L551" s="151">
        <v>674</v>
      </c>
      <c r="M551" s="154">
        <v>0.98253294616931</v>
      </c>
      <c r="N551" s="153">
        <v>21994</v>
      </c>
      <c r="O551" s="172">
        <v>0.9</v>
      </c>
      <c r="P551" s="154">
        <v>0.979030144167759</v>
      </c>
      <c r="Q551" s="154">
        <v>0.988313856427379</v>
      </c>
      <c r="R551" s="154">
        <v>0.987534626038781</v>
      </c>
      <c r="S551" s="173">
        <v>-0.00928371225962021</v>
      </c>
      <c r="T551" s="153">
        <v>22385</v>
      </c>
      <c r="U551" s="153">
        <v>20989</v>
      </c>
      <c r="V551" s="154">
        <v>0.937636810364083</v>
      </c>
      <c r="W551" s="154">
        <v>0.938401048492792</v>
      </c>
      <c r="X551" s="155">
        <v>0.964941569282137</v>
      </c>
      <c r="Y551" s="155">
        <v>0.933518005540166</v>
      </c>
      <c r="Z551" s="173">
        <v>-0.0265405207893453</v>
      </c>
      <c r="AA551" s="151">
        <v>4957</v>
      </c>
      <c r="AB551" s="151">
        <v>4609</v>
      </c>
      <c r="AC551" s="151">
        <v>5738</v>
      </c>
      <c r="AD551" s="151">
        <v>5390</v>
      </c>
      <c r="AE551" s="155">
        <v>0.929796247730482</v>
      </c>
      <c r="AF551" s="155">
        <v>0.939351690484489</v>
      </c>
      <c r="AG551" s="173">
        <v>-0.00955544275400722</v>
      </c>
    </row>
    <row r="552" spans="1:33">
      <c r="A552" s="175" t="s">
        <v>375</v>
      </c>
      <c r="B552" s="195" t="s">
        <v>1816</v>
      </c>
      <c r="C552" s="195" t="s">
        <v>546</v>
      </c>
      <c r="D552" s="150">
        <v>2477</v>
      </c>
      <c r="E552" s="150">
        <v>2351</v>
      </c>
      <c r="F552" s="150">
        <v>1956</v>
      </c>
      <c r="G552" s="151">
        <v>1916</v>
      </c>
      <c r="H552" s="151">
        <v>1890</v>
      </c>
      <c r="I552" s="151">
        <v>1600</v>
      </c>
      <c r="J552" s="151">
        <v>2170</v>
      </c>
      <c r="K552" s="151">
        <v>2145</v>
      </c>
      <c r="L552" s="151">
        <v>1911</v>
      </c>
      <c r="M552" s="154">
        <v>0.967214525428104</v>
      </c>
      <c r="N552" s="153">
        <v>67440</v>
      </c>
      <c r="O552" s="172">
        <v>0.9</v>
      </c>
      <c r="P552" s="154">
        <v>0.94913201453371</v>
      </c>
      <c r="Q552" s="154">
        <v>0.98643006263048</v>
      </c>
      <c r="R552" s="154">
        <v>0.988479262672811</v>
      </c>
      <c r="S552" s="173">
        <v>-0.0372980480967701</v>
      </c>
      <c r="T552" s="153">
        <v>69726</v>
      </c>
      <c r="U552" s="153">
        <v>58328</v>
      </c>
      <c r="V552" s="154">
        <v>0.836531566417118</v>
      </c>
      <c r="W552" s="154">
        <v>0.789664917238595</v>
      </c>
      <c r="X552" s="155">
        <v>0.835073068893528</v>
      </c>
      <c r="Y552" s="155">
        <v>0.880645161290323</v>
      </c>
      <c r="Z552" s="173">
        <v>-0.0454081516549331</v>
      </c>
      <c r="AA552" s="151">
        <v>15319</v>
      </c>
      <c r="AB552" s="151">
        <v>12862</v>
      </c>
      <c r="AC552" s="151">
        <v>17751</v>
      </c>
      <c r="AD552" s="151">
        <v>14845</v>
      </c>
      <c r="AE552" s="155">
        <v>0.839610940661923</v>
      </c>
      <c r="AF552" s="155">
        <v>0.836290913187989</v>
      </c>
      <c r="AG552" s="173">
        <v>0.00332002747393367</v>
      </c>
    </row>
    <row r="553" spans="1:33">
      <c r="A553" s="175" t="s">
        <v>375</v>
      </c>
      <c r="B553" s="195" t="s">
        <v>1816</v>
      </c>
      <c r="C553" s="195" t="s">
        <v>547</v>
      </c>
      <c r="D553" s="150">
        <v>2773</v>
      </c>
      <c r="E553" s="150">
        <v>2710</v>
      </c>
      <c r="F553" s="150">
        <v>2497</v>
      </c>
      <c r="G553" s="151">
        <v>2204</v>
      </c>
      <c r="H553" s="151">
        <v>2170</v>
      </c>
      <c r="I553" s="151">
        <v>2022</v>
      </c>
      <c r="J553" s="151">
        <v>2683</v>
      </c>
      <c r="K553" s="151">
        <v>2624</v>
      </c>
      <c r="L553" s="151">
        <v>2402</v>
      </c>
      <c r="M553" s="154">
        <v>0.972247030752209</v>
      </c>
      <c r="N553" s="153">
        <v>72937</v>
      </c>
      <c r="O553" s="172">
        <v>0.9</v>
      </c>
      <c r="P553" s="154">
        <v>0.977280923187883</v>
      </c>
      <c r="Q553" s="154">
        <v>0.984573502722323</v>
      </c>
      <c r="R553" s="154">
        <v>0.978009690644801</v>
      </c>
      <c r="S553" s="173">
        <v>-0.00729257953443985</v>
      </c>
      <c r="T553" s="153">
        <v>75019</v>
      </c>
      <c r="U553" s="153">
        <v>67943</v>
      </c>
      <c r="V553" s="154">
        <v>0.905677228435463</v>
      </c>
      <c r="W553" s="154">
        <v>0.900468806346917</v>
      </c>
      <c r="X553" s="155">
        <v>0.917422867513612</v>
      </c>
      <c r="Y553" s="155">
        <v>0.895266492732016</v>
      </c>
      <c r="Z553" s="173">
        <v>-0.0169540611666948</v>
      </c>
      <c r="AA553" s="151">
        <v>17889</v>
      </c>
      <c r="AB553" s="151">
        <v>16107</v>
      </c>
      <c r="AC553" s="151">
        <v>19481</v>
      </c>
      <c r="AD553" s="151">
        <v>17626</v>
      </c>
      <c r="AE553" s="155">
        <v>0.900385711889988</v>
      </c>
      <c r="AF553" s="155">
        <v>0.904779015450952</v>
      </c>
      <c r="AG553" s="173">
        <v>-0.0043933035609639</v>
      </c>
    </row>
    <row r="554" spans="1:33">
      <c r="A554" s="175" t="s">
        <v>375</v>
      </c>
      <c r="B554" s="195" t="s">
        <v>1816</v>
      </c>
      <c r="C554" s="195" t="s">
        <v>548</v>
      </c>
      <c r="D554" s="150">
        <v>4959</v>
      </c>
      <c r="E554" s="150">
        <v>4787</v>
      </c>
      <c r="F554" s="150">
        <v>4564</v>
      </c>
      <c r="G554" s="151">
        <v>4427</v>
      </c>
      <c r="H554" s="151">
        <v>4329</v>
      </c>
      <c r="I554" s="151">
        <v>4129</v>
      </c>
      <c r="J554" s="151">
        <v>4734</v>
      </c>
      <c r="K554" s="151">
        <v>4639</v>
      </c>
      <c r="L554" s="151">
        <v>4451</v>
      </c>
      <c r="M554" s="154">
        <v>0.973221967580079</v>
      </c>
      <c r="N554" s="153">
        <v>127822</v>
      </c>
      <c r="O554" s="172">
        <v>0.9</v>
      </c>
      <c r="P554" s="154">
        <v>0.965315587820125</v>
      </c>
      <c r="Q554" s="154">
        <v>0.977863112717416</v>
      </c>
      <c r="R554" s="154">
        <v>0.979932403886776</v>
      </c>
      <c r="S554" s="173">
        <v>-0.0125475248972908</v>
      </c>
      <c r="T554" s="153">
        <v>131339</v>
      </c>
      <c r="U554" s="153">
        <v>122539</v>
      </c>
      <c r="V554" s="154">
        <v>0.932997814815097</v>
      </c>
      <c r="W554" s="154">
        <v>0.920346844121799</v>
      </c>
      <c r="X554" s="155">
        <v>0.93268579173255</v>
      </c>
      <c r="Y554" s="155">
        <v>0.940219687367976</v>
      </c>
      <c r="Z554" s="173">
        <v>-0.0123389476107515</v>
      </c>
      <c r="AA554" s="151">
        <v>32400</v>
      </c>
      <c r="AB554" s="151">
        <v>30147</v>
      </c>
      <c r="AC554" s="151">
        <v>33419</v>
      </c>
      <c r="AD554" s="151">
        <v>31174</v>
      </c>
      <c r="AE554" s="155">
        <v>0.930462962962963</v>
      </c>
      <c r="AF554" s="155">
        <v>0.932822645800293</v>
      </c>
      <c r="AG554" s="173">
        <v>-0.00235968283733035</v>
      </c>
    </row>
    <row r="555" spans="1:33">
      <c r="A555" s="175" t="s">
        <v>375</v>
      </c>
      <c r="B555" s="195" t="s">
        <v>1816</v>
      </c>
      <c r="C555" s="195" t="s">
        <v>549</v>
      </c>
      <c r="D555" s="150">
        <v>6707</v>
      </c>
      <c r="E555" s="150">
        <v>6504</v>
      </c>
      <c r="F555" s="150">
        <v>6187</v>
      </c>
      <c r="G555" s="151">
        <v>6165</v>
      </c>
      <c r="H555" s="151">
        <v>6059</v>
      </c>
      <c r="I555" s="151">
        <v>5892</v>
      </c>
      <c r="J555" s="151">
        <v>6382</v>
      </c>
      <c r="K555" s="151">
        <v>6309</v>
      </c>
      <c r="L555" s="151">
        <v>6120</v>
      </c>
      <c r="M555" s="154">
        <v>0.981903451933116</v>
      </c>
      <c r="N555" s="153">
        <v>177753</v>
      </c>
      <c r="O555" s="172">
        <v>0.9</v>
      </c>
      <c r="P555" s="154">
        <v>0.969733114656329</v>
      </c>
      <c r="Q555" s="154">
        <v>0.982806163828062</v>
      </c>
      <c r="R555" s="154">
        <v>0.988561579442181</v>
      </c>
      <c r="S555" s="173">
        <v>-0.0130730491717325</v>
      </c>
      <c r="T555" s="153">
        <v>181029</v>
      </c>
      <c r="U555" s="153">
        <v>170752</v>
      </c>
      <c r="V555" s="154">
        <v>0.943230090206541</v>
      </c>
      <c r="W555" s="154">
        <v>0.922469062173848</v>
      </c>
      <c r="X555" s="155">
        <v>0.955717761557178</v>
      </c>
      <c r="Y555" s="155">
        <v>0.95894703854591</v>
      </c>
      <c r="Z555" s="173">
        <v>-0.0332486993833294</v>
      </c>
      <c r="AA555" s="151">
        <v>44392</v>
      </c>
      <c r="AB555" s="151">
        <v>42141</v>
      </c>
      <c r="AC555" s="151">
        <v>46933</v>
      </c>
      <c r="AD555" s="151">
        <v>44441</v>
      </c>
      <c r="AE555" s="155">
        <v>0.949292665345107</v>
      </c>
      <c r="AF555" s="155">
        <v>0.946903031981761</v>
      </c>
      <c r="AG555" s="173">
        <v>0.00238963336334597</v>
      </c>
    </row>
    <row r="556" spans="1:33">
      <c r="A556" s="175" t="s">
        <v>375</v>
      </c>
      <c r="B556" s="195" t="s">
        <v>1816</v>
      </c>
      <c r="C556" s="195" t="s">
        <v>550</v>
      </c>
      <c r="D556" s="150">
        <v>640</v>
      </c>
      <c r="E556" s="150">
        <v>628</v>
      </c>
      <c r="F556" s="150">
        <v>560</v>
      </c>
      <c r="G556" s="151">
        <v>538</v>
      </c>
      <c r="H556" s="151">
        <v>529</v>
      </c>
      <c r="I556" s="151">
        <v>506</v>
      </c>
      <c r="J556" s="151">
        <v>603</v>
      </c>
      <c r="K556" s="151">
        <v>586</v>
      </c>
      <c r="L556" s="151">
        <v>563</v>
      </c>
      <c r="M556" s="154">
        <v>0.982256919801277</v>
      </c>
      <c r="N556" s="153">
        <v>17992</v>
      </c>
      <c r="O556" s="172">
        <v>0.9</v>
      </c>
      <c r="P556" s="154">
        <v>0.98125</v>
      </c>
      <c r="Q556" s="154">
        <v>0.983271375464684</v>
      </c>
      <c r="R556" s="154">
        <v>0.971807628524046</v>
      </c>
      <c r="S556" s="173">
        <v>-0.00202137546468406</v>
      </c>
      <c r="T556" s="153">
        <v>18317</v>
      </c>
      <c r="U556" s="153">
        <v>16474</v>
      </c>
      <c r="V556" s="154">
        <v>0.899383086750014</v>
      </c>
      <c r="W556" s="154">
        <v>0.875</v>
      </c>
      <c r="X556" s="155">
        <v>0.940520446096654</v>
      </c>
      <c r="Y556" s="155">
        <v>0.933665008291874</v>
      </c>
      <c r="Z556" s="173">
        <v>-0.0655204460966543</v>
      </c>
      <c r="AA556" s="151">
        <v>4332</v>
      </c>
      <c r="AB556" s="151">
        <v>3903</v>
      </c>
      <c r="AC556" s="151">
        <v>4604</v>
      </c>
      <c r="AD556" s="151">
        <v>4173</v>
      </c>
      <c r="AE556" s="155">
        <v>0.900969529085873</v>
      </c>
      <c r="AF556" s="155">
        <v>0.906385751520417</v>
      </c>
      <c r="AG556" s="173">
        <v>-0.00541622243454443</v>
      </c>
    </row>
    <row r="557" spans="1:33">
      <c r="A557" s="175" t="s">
        <v>375</v>
      </c>
      <c r="B557" s="195" t="s">
        <v>1816</v>
      </c>
      <c r="C557" s="195" t="s">
        <v>551</v>
      </c>
      <c r="D557" s="150">
        <v>1835</v>
      </c>
      <c r="E557" s="150">
        <v>1816</v>
      </c>
      <c r="F557" s="150">
        <v>1616</v>
      </c>
      <c r="G557" s="151">
        <v>1282</v>
      </c>
      <c r="H557" s="151">
        <v>1272</v>
      </c>
      <c r="I557" s="151">
        <v>1189</v>
      </c>
      <c r="J557" s="151">
        <v>1604</v>
      </c>
      <c r="K557" s="151">
        <v>1585</v>
      </c>
      <c r="L557" s="151">
        <v>1467</v>
      </c>
      <c r="M557" s="154">
        <v>0.989642128611887</v>
      </c>
      <c r="N557" s="153">
        <v>49970</v>
      </c>
      <c r="O557" s="172">
        <v>0.9</v>
      </c>
      <c r="P557" s="154">
        <v>0.989645776566757</v>
      </c>
      <c r="Q557" s="154">
        <v>0.992199687987519</v>
      </c>
      <c r="R557" s="154">
        <v>0.988154613466334</v>
      </c>
      <c r="S557" s="173">
        <v>-0.002553911420762</v>
      </c>
      <c r="T557" s="153">
        <v>50493</v>
      </c>
      <c r="U557" s="153">
        <v>46261</v>
      </c>
      <c r="V557" s="154">
        <v>0.916186402075535</v>
      </c>
      <c r="W557" s="154">
        <v>0.880653950953678</v>
      </c>
      <c r="X557" s="155">
        <v>0.927457098283931</v>
      </c>
      <c r="Y557" s="155">
        <v>0.914588528678304</v>
      </c>
      <c r="Z557" s="173">
        <v>-0.0468031473302528</v>
      </c>
      <c r="AA557" s="151">
        <v>11020</v>
      </c>
      <c r="AB557" s="151">
        <v>10093</v>
      </c>
      <c r="AC557" s="151">
        <v>12628</v>
      </c>
      <c r="AD557" s="151">
        <v>11595</v>
      </c>
      <c r="AE557" s="155">
        <v>0.915880217785844</v>
      </c>
      <c r="AF557" s="155">
        <v>0.918197656002534</v>
      </c>
      <c r="AG557" s="173">
        <v>-0.00231743821669006</v>
      </c>
    </row>
    <row r="558" spans="1:33">
      <c r="A558" s="175" t="s">
        <v>375</v>
      </c>
      <c r="B558" s="195" t="s">
        <v>1816</v>
      </c>
      <c r="C558" s="195" t="s">
        <v>552</v>
      </c>
      <c r="D558" s="150">
        <v>1461</v>
      </c>
      <c r="E558" s="150">
        <v>1452</v>
      </c>
      <c r="F558" s="150">
        <v>1430</v>
      </c>
      <c r="G558" s="151">
        <v>1192</v>
      </c>
      <c r="H558" s="151">
        <v>1187</v>
      </c>
      <c r="I558" s="151">
        <v>1177</v>
      </c>
      <c r="J558" s="151">
        <v>1339</v>
      </c>
      <c r="K558" s="151">
        <v>1329</v>
      </c>
      <c r="L558" s="151">
        <v>1311</v>
      </c>
      <c r="M558" s="154">
        <v>0.991409161798525</v>
      </c>
      <c r="N558" s="153">
        <v>37506</v>
      </c>
      <c r="O558" s="172">
        <v>0.9</v>
      </c>
      <c r="P558" s="154">
        <v>0.993839835728953</v>
      </c>
      <c r="Q558" s="154">
        <v>0.995805369127517</v>
      </c>
      <c r="R558" s="154">
        <v>0.992531740104556</v>
      </c>
      <c r="S558" s="173">
        <v>-0.00196553339856409</v>
      </c>
      <c r="T558" s="153">
        <v>37831</v>
      </c>
      <c r="U558" s="153">
        <v>36938</v>
      </c>
      <c r="V558" s="154">
        <v>0.976395019957178</v>
      </c>
      <c r="W558" s="154">
        <v>0.978781656399726</v>
      </c>
      <c r="X558" s="155">
        <v>0.98741610738255</v>
      </c>
      <c r="Y558" s="155">
        <v>0.979088872292756</v>
      </c>
      <c r="Z558" s="173">
        <v>-0.00863445098282412</v>
      </c>
      <c r="AA558" s="151">
        <v>9104</v>
      </c>
      <c r="AB558" s="151">
        <v>8907</v>
      </c>
      <c r="AC558" s="151">
        <v>9689</v>
      </c>
      <c r="AD558" s="151">
        <v>9488</v>
      </c>
      <c r="AE558" s="155">
        <v>0.978361159929701</v>
      </c>
      <c r="AF558" s="155">
        <v>0.979254825059346</v>
      </c>
      <c r="AG558" s="173">
        <v>-0.000893665129644505</v>
      </c>
    </row>
    <row r="559" spans="1:33">
      <c r="A559" s="175" t="s">
        <v>375</v>
      </c>
      <c r="B559" s="195" t="s">
        <v>1816</v>
      </c>
      <c r="C559" s="195" t="s">
        <v>553</v>
      </c>
      <c r="D559" s="150">
        <v>1453</v>
      </c>
      <c r="E559" s="150">
        <v>1421</v>
      </c>
      <c r="F559" s="150">
        <v>1374</v>
      </c>
      <c r="G559" s="151">
        <v>1139</v>
      </c>
      <c r="H559" s="151">
        <v>1059</v>
      </c>
      <c r="I559" s="151">
        <v>1006</v>
      </c>
      <c r="J559" s="151">
        <v>1263</v>
      </c>
      <c r="K559" s="151">
        <v>1240</v>
      </c>
      <c r="L559" s="151">
        <v>1178</v>
      </c>
      <c r="M559" s="154">
        <v>0.972835354869701</v>
      </c>
      <c r="N559" s="153">
        <v>40504</v>
      </c>
      <c r="O559" s="172">
        <v>0.9</v>
      </c>
      <c r="P559" s="154">
        <v>0.977976600137646</v>
      </c>
      <c r="Q559" s="154">
        <v>0.929762949956102</v>
      </c>
      <c r="R559" s="154">
        <v>0.981789390340459</v>
      </c>
      <c r="S559" s="173">
        <v>0.0482136501815443</v>
      </c>
      <c r="T559" s="153">
        <v>41635</v>
      </c>
      <c r="U559" s="153">
        <v>38872</v>
      </c>
      <c r="V559" s="154">
        <v>0.933637564549057</v>
      </c>
      <c r="W559" s="154">
        <v>0.945629731589814</v>
      </c>
      <c r="X559" s="155">
        <v>0.883230904302019</v>
      </c>
      <c r="Y559" s="155">
        <v>0.932699920823436</v>
      </c>
      <c r="Z559" s="173">
        <v>0.0623988272877949</v>
      </c>
      <c r="AA559" s="151">
        <v>8895</v>
      </c>
      <c r="AB559" s="151">
        <v>8283</v>
      </c>
      <c r="AC559" s="151">
        <v>10354</v>
      </c>
      <c r="AD559" s="151">
        <v>9594</v>
      </c>
      <c r="AE559" s="155">
        <v>0.931197301854975</v>
      </c>
      <c r="AF559" s="155">
        <v>0.926598416071084</v>
      </c>
      <c r="AG559" s="173">
        <v>0.00459888578389112</v>
      </c>
    </row>
    <row r="560" spans="1:33">
      <c r="A560" s="175" t="s">
        <v>375</v>
      </c>
      <c r="B560" s="195" t="s">
        <v>1816</v>
      </c>
      <c r="C560" s="195" t="s">
        <v>554</v>
      </c>
      <c r="D560" s="150">
        <v>1195</v>
      </c>
      <c r="E560" s="150">
        <v>1121</v>
      </c>
      <c r="F560" s="150">
        <v>1052</v>
      </c>
      <c r="G560" s="151">
        <v>861</v>
      </c>
      <c r="H560" s="151">
        <v>824</v>
      </c>
      <c r="I560" s="151">
        <v>792</v>
      </c>
      <c r="J560" s="151">
        <v>1165</v>
      </c>
      <c r="K560" s="151">
        <v>1125</v>
      </c>
      <c r="L560" s="151">
        <v>1090</v>
      </c>
      <c r="M560" s="154">
        <v>0.932467532467532</v>
      </c>
      <c r="N560" s="153">
        <v>31592</v>
      </c>
      <c r="O560" s="172">
        <v>0.9</v>
      </c>
      <c r="P560" s="154">
        <v>0.938075313807531</v>
      </c>
      <c r="Q560" s="154">
        <v>0.957026713124274</v>
      </c>
      <c r="R560" s="154">
        <v>0.965665236051502</v>
      </c>
      <c r="S560" s="173">
        <v>-0.0189513993167427</v>
      </c>
      <c r="T560" s="153">
        <v>33880</v>
      </c>
      <c r="U560" s="153">
        <v>30249</v>
      </c>
      <c r="V560" s="154">
        <v>0.892827626918536</v>
      </c>
      <c r="W560" s="154">
        <v>0.880334728033473</v>
      </c>
      <c r="X560" s="155">
        <v>0.9198606271777</v>
      </c>
      <c r="Y560" s="155">
        <v>0.935622317596567</v>
      </c>
      <c r="Z560" s="173">
        <v>-0.0395258991442275</v>
      </c>
      <c r="AA560" s="151">
        <v>7437</v>
      </c>
      <c r="AB560" s="151">
        <v>6620</v>
      </c>
      <c r="AC560" s="151">
        <v>8396</v>
      </c>
      <c r="AD560" s="151">
        <v>7484</v>
      </c>
      <c r="AE560" s="155">
        <v>0.890143875218502</v>
      </c>
      <c r="AF560" s="155">
        <v>0.891376846117199</v>
      </c>
      <c r="AG560" s="173">
        <v>-0.00123297089869656</v>
      </c>
    </row>
    <row r="561" spans="1:33">
      <c r="A561" s="175" t="s">
        <v>375</v>
      </c>
      <c r="B561" s="195" t="s">
        <v>1816</v>
      </c>
      <c r="C561" s="195" t="s">
        <v>555</v>
      </c>
      <c r="D561" s="150">
        <v>1434</v>
      </c>
      <c r="E561" s="150">
        <v>1399</v>
      </c>
      <c r="F561" s="150">
        <v>1263</v>
      </c>
      <c r="G561" s="151">
        <v>1082</v>
      </c>
      <c r="H561" s="151">
        <v>1047</v>
      </c>
      <c r="I561" s="151">
        <v>991</v>
      </c>
      <c r="J561" s="151">
        <v>1405</v>
      </c>
      <c r="K561" s="151">
        <v>1368</v>
      </c>
      <c r="L561" s="151">
        <v>1245</v>
      </c>
      <c r="M561" s="154">
        <v>0.967117273252455</v>
      </c>
      <c r="N561" s="153">
        <v>41852</v>
      </c>
      <c r="O561" s="172">
        <v>0.9</v>
      </c>
      <c r="P561" s="154">
        <v>0.975592747559275</v>
      </c>
      <c r="Q561" s="154">
        <v>0.967652495378928</v>
      </c>
      <c r="R561" s="154">
        <v>0.973665480427046</v>
      </c>
      <c r="S561" s="173">
        <v>0.00794025218034677</v>
      </c>
      <c r="T561" s="153">
        <v>43275</v>
      </c>
      <c r="U561" s="153">
        <v>37688</v>
      </c>
      <c r="V561" s="154">
        <v>0.870895436164067</v>
      </c>
      <c r="W561" s="154">
        <v>0.880753138075314</v>
      </c>
      <c r="X561" s="155">
        <v>0.915896487985213</v>
      </c>
      <c r="Y561" s="155">
        <v>0.886120996441281</v>
      </c>
      <c r="Z561" s="173">
        <v>-0.0351433499098988</v>
      </c>
      <c r="AA561" s="151">
        <v>9269</v>
      </c>
      <c r="AB561" s="151">
        <v>8225</v>
      </c>
      <c r="AC561" s="151">
        <v>10834</v>
      </c>
      <c r="AD561" s="151">
        <v>9521</v>
      </c>
      <c r="AE561" s="155">
        <v>0.887366490452044</v>
      </c>
      <c r="AF561" s="155">
        <v>0.878807458002584</v>
      </c>
      <c r="AG561" s="173">
        <v>0.00855903244945999</v>
      </c>
    </row>
    <row r="562" spans="1:33">
      <c r="A562" s="175" t="s">
        <v>375</v>
      </c>
      <c r="B562" s="195" t="s">
        <v>1816</v>
      </c>
      <c r="C562" s="195" t="s">
        <v>556</v>
      </c>
      <c r="D562" s="150">
        <v>2406</v>
      </c>
      <c r="E562" s="150">
        <v>2172</v>
      </c>
      <c r="F562" s="150">
        <v>2007</v>
      </c>
      <c r="G562" s="151">
        <v>1720</v>
      </c>
      <c r="H562" s="151">
        <v>1622</v>
      </c>
      <c r="I562" s="151">
        <v>1530</v>
      </c>
      <c r="J562" s="151">
        <v>2156</v>
      </c>
      <c r="K562" s="151">
        <v>2039</v>
      </c>
      <c r="L562" s="151">
        <v>1900</v>
      </c>
      <c r="M562" s="154">
        <v>0.943860925445975</v>
      </c>
      <c r="N562" s="153">
        <v>62275</v>
      </c>
      <c r="O562" s="172">
        <v>0.9</v>
      </c>
      <c r="P562" s="154">
        <v>0.902743142144638</v>
      </c>
      <c r="Q562" s="154">
        <v>0.943023255813954</v>
      </c>
      <c r="R562" s="154">
        <v>0.945732838589981</v>
      </c>
      <c r="S562" s="173">
        <v>-0.0402801136693152</v>
      </c>
      <c r="T562" s="153">
        <v>65979</v>
      </c>
      <c r="U562" s="153">
        <v>58594</v>
      </c>
      <c r="V562" s="154">
        <v>0.88807044665727</v>
      </c>
      <c r="W562" s="154">
        <v>0.834164588528678</v>
      </c>
      <c r="X562" s="155">
        <v>0.88953488372093</v>
      </c>
      <c r="Y562" s="155">
        <v>0.88126159554731</v>
      </c>
      <c r="Z562" s="173">
        <v>-0.055370295192252</v>
      </c>
      <c r="AA562" s="151">
        <v>14327</v>
      </c>
      <c r="AB562" s="151">
        <v>12681</v>
      </c>
      <c r="AC562" s="151">
        <v>16301</v>
      </c>
      <c r="AD562" s="151">
        <v>14452</v>
      </c>
      <c r="AE562" s="155">
        <v>0.885112026244154</v>
      </c>
      <c r="AF562" s="155">
        <v>0.886571375989203</v>
      </c>
      <c r="AG562" s="173">
        <v>-0.00145934974504869</v>
      </c>
    </row>
    <row r="563" spans="1:33">
      <c r="A563" s="175" t="s">
        <v>375</v>
      </c>
      <c r="B563" s="195" t="s">
        <v>1816</v>
      </c>
      <c r="C563" s="195" t="s">
        <v>557</v>
      </c>
      <c r="D563" s="150">
        <v>1467</v>
      </c>
      <c r="E563" s="150">
        <v>1434</v>
      </c>
      <c r="F563" s="150">
        <v>1325</v>
      </c>
      <c r="G563" s="151">
        <v>1218</v>
      </c>
      <c r="H563" s="151">
        <v>1100</v>
      </c>
      <c r="I563" s="151">
        <v>1080</v>
      </c>
      <c r="J563" s="151">
        <v>1335</v>
      </c>
      <c r="K563" s="151">
        <v>1312</v>
      </c>
      <c r="L563" s="151">
        <v>1243</v>
      </c>
      <c r="M563" s="154">
        <v>0.95967646009278</v>
      </c>
      <c r="N563" s="153">
        <v>40340</v>
      </c>
      <c r="O563" s="172">
        <v>0.9</v>
      </c>
      <c r="P563" s="154">
        <v>0.977505112474438</v>
      </c>
      <c r="Q563" s="154">
        <v>0.90311986863711</v>
      </c>
      <c r="R563" s="154">
        <v>0.982771535580524</v>
      </c>
      <c r="S563" s="173">
        <v>0.0743852438373276</v>
      </c>
      <c r="T563" s="153">
        <v>42035</v>
      </c>
      <c r="U563" s="153">
        <v>37695</v>
      </c>
      <c r="V563" s="154">
        <v>0.896752706078268</v>
      </c>
      <c r="W563" s="154">
        <v>0.903203817314247</v>
      </c>
      <c r="X563" s="155">
        <v>0.886699507389163</v>
      </c>
      <c r="Y563" s="155">
        <v>0.931086142322097</v>
      </c>
      <c r="Z563" s="173">
        <v>0.0165043099250842</v>
      </c>
      <c r="AA563" s="151">
        <v>9498</v>
      </c>
      <c r="AB563" s="151">
        <v>8602</v>
      </c>
      <c r="AC563" s="151">
        <v>10713</v>
      </c>
      <c r="AD563" s="151">
        <v>9572</v>
      </c>
      <c r="AE563" s="155">
        <v>0.905664350389556</v>
      </c>
      <c r="AF563" s="155">
        <v>0.893493885932979</v>
      </c>
      <c r="AG563" s="173">
        <v>0.0121704644565771</v>
      </c>
    </row>
    <row r="564" spans="1:33">
      <c r="A564" s="175" t="s">
        <v>375</v>
      </c>
      <c r="B564" s="195" t="s">
        <v>1816</v>
      </c>
      <c r="C564" s="195" t="s">
        <v>558</v>
      </c>
      <c r="D564" s="150">
        <v>5631</v>
      </c>
      <c r="E564" s="150">
        <v>5593</v>
      </c>
      <c r="F564" s="150">
        <v>5206</v>
      </c>
      <c r="G564" s="151">
        <v>4903</v>
      </c>
      <c r="H564" s="151">
        <v>4871</v>
      </c>
      <c r="I564" s="151">
        <v>4690</v>
      </c>
      <c r="J564" s="151">
        <v>5200</v>
      </c>
      <c r="K564" s="151">
        <v>5169</v>
      </c>
      <c r="L564" s="151">
        <v>4947</v>
      </c>
      <c r="M564" s="154">
        <v>0.986155390045261</v>
      </c>
      <c r="N564" s="153">
        <v>144455</v>
      </c>
      <c r="O564" s="172">
        <v>0.9</v>
      </c>
      <c r="P564" s="154">
        <v>0.993251642692239</v>
      </c>
      <c r="Q564" s="154">
        <v>0.993473383642668</v>
      </c>
      <c r="R564" s="154">
        <v>0.994038461538462</v>
      </c>
      <c r="S564" s="173">
        <v>-0.000221740950428373</v>
      </c>
      <c r="T564" s="153">
        <v>146483</v>
      </c>
      <c r="U564" s="153">
        <v>138148</v>
      </c>
      <c r="V564" s="154">
        <v>0.943099199224483</v>
      </c>
      <c r="W564" s="154">
        <v>0.924524951163204</v>
      </c>
      <c r="X564" s="155">
        <v>0.956557209871507</v>
      </c>
      <c r="Y564" s="155">
        <v>0.951346153846154</v>
      </c>
      <c r="Z564" s="173">
        <v>-0.0320322587083036</v>
      </c>
      <c r="AA564" s="151">
        <v>35826</v>
      </c>
      <c r="AB564" s="151">
        <v>33789</v>
      </c>
      <c r="AC564" s="151">
        <v>37551</v>
      </c>
      <c r="AD564" s="151">
        <v>35530</v>
      </c>
      <c r="AE564" s="155">
        <v>0.943141852286049</v>
      </c>
      <c r="AF564" s="155">
        <v>0.946179862054273</v>
      </c>
      <c r="AG564" s="173">
        <v>-0.00303800976822366</v>
      </c>
    </row>
    <row r="565" spans="1:33">
      <c r="A565" s="175" t="s">
        <v>375</v>
      </c>
      <c r="B565" s="195" t="s">
        <v>1816</v>
      </c>
      <c r="C565" s="195" t="s">
        <v>559</v>
      </c>
      <c r="D565" s="150">
        <v>6042</v>
      </c>
      <c r="E565" s="150">
        <v>5921</v>
      </c>
      <c r="F565" s="150">
        <v>5538</v>
      </c>
      <c r="G565" s="151">
        <v>5309</v>
      </c>
      <c r="H565" s="151">
        <v>5236</v>
      </c>
      <c r="I565" s="151">
        <v>4953</v>
      </c>
      <c r="J565" s="151">
        <v>5821</v>
      </c>
      <c r="K565" s="151">
        <v>5759</v>
      </c>
      <c r="L565" s="151">
        <v>5483</v>
      </c>
      <c r="M565" s="154">
        <v>0.98218101861574</v>
      </c>
      <c r="N565" s="153">
        <v>159021</v>
      </c>
      <c r="O565" s="172">
        <v>0.9</v>
      </c>
      <c r="P565" s="154">
        <v>0.979973518702416</v>
      </c>
      <c r="Q565" s="154">
        <v>0.986249764550763</v>
      </c>
      <c r="R565" s="154">
        <v>0.989348909122144</v>
      </c>
      <c r="S565" s="173">
        <v>-0.00627624584834641</v>
      </c>
      <c r="T565" s="153">
        <v>161906</v>
      </c>
      <c r="U565" s="153">
        <v>151176</v>
      </c>
      <c r="V565" s="154">
        <v>0.933726977381938</v>
      </c>
      <c r="W565" s="154">
        <v>0.916583912611718</v>
      </c>
      <c r="X565" s="155">
        <v>0.932944057261255</v>
      </c>
      <c r="Y565" s="155">
        <v>0.941934375536849</v>
      </c>
      <c r="Z565" s="173">
        <v>-0.0163601446495365</v>
      </c>
      <c r="AA565" s="151">
        <v>39528</v>
      </c>
      <c r="AB565" s="151">
        <v>36863</v>
      </c>
      <c r="AC565" s="151">
        <v>40630</v>
      </c>
      <c r="AD565" s="151">
        <v>37977</v>
      </c>
      <c r="AE565" s="155">
        <v>0.932579437360858</v>
      </c>
      <c r="AF565" s="155">
        <v>0.934703421117401</v>
      </c>
      <c r="AG565" s="173">
        <v>-0.00212398375654277</v>
      </c>
    </row>
    <row r="566" spans="1:33">
      <c r="A566" s="175" t="s">
        <v>375</v>
      </c>
      <c r="B566" s="195" t="s">
        <v>1816</v>
      </c>
      <c r="C566" s="195" t="s">
        <v>560</v>
      </c>
      <c r="D566" s="150">
        <v>4125</v>
      </c>
      <c r="E566" s="150">
        <v>3900</v>
      </c>
      <c r="F566" s="150">
        <v>3795</v>
      </c>
      <c r="G566" s="151">
        <v>3640</v>
      </c>
      <c r="H566" s="151">
        <v>3489</v>
      </c>
      <c r="I566" s="151">
        <v>3464</v>
      </c>
      <c r="J566" s="151">
        <v>3684</v>
      </c>
      <c r="K566" s="151">
        <v>3519</v>
      </c>
      <c r="L566" s="151">
        <v>3494</v>
      </c>
      <c r="M566" s="154">
        <v>0.93980384900074</v>
      </c>
      <c r="N566" s="153">
        <v>101574</v>
      </c>
      <c r="O566" s="172">
        <v>0.9</v>
      </c>
      <c r="P566" s="154">
        <v>0.945454545454545</v>
      </c>
      <c r="Q566" s="154">
        <v>0.958516483516484</v>
      </c>
      <c r="R566" s="154">
        <v>0.955211726384365</v>
      </c>
      <c r="S566" s="173">
        <v>-0.0130619380619381</v>
      </c>
      <c r="T566" s="153">
        <v>108080</v>
      </c>
      <c r="U566" s="153">
        <v>100050</v>
      </c>
      <c r="V566" s="154">
        <v>0.925703182827535</v>
      </c>
      <c r="W566" s="154">
        <v>0.92</v>
      </c>
      <c r="X566" s="155">
        <v>0.951648351648352</v>
      </c>
      <c r="Y566" s="155">
        <v>0.94842562432139</v>
      </c>
      <c r="Z566" s="173">
        <v>-0.0316483516483516</v>
      </c>
      <c r="AA566" s="151">
        <v>25755</v>
      </c>
      <c r="AB566" s="151">
        <v>24143</v>
      </c>
      <c r="AC566" s="151">
        <v>27072</v>
      </c>
      <c r="AD566" s="151">
        <v>25092</v>
      </c>
      <c r="AE566" s="155">
        <v>0.937410211609396</v>
      </c>
      <c r="AF566" s="155">
        <v>0.92686170212766</v>
      </c>
      <c r="AG566" s="173">
        <v>0.0105485094817366</v>
      </c>
    </row>
    <row r="567" spans="1:33">
      <c r="A567" s="175" t="s">
        <v>375</v>
      </c>
      <c r="B567" s="195" t="s">
        <v>1817</v>
      </c>
      <c r="C567" s="195" t="s">
        <v>561</v>
      </c>
      <c r="D567" s="150">
        <v>2</v>
      </c>
      <c r="E567" s="150">
        <v>2</v>
      </c>
      <c r="F567" s="150">
        <v>0</v>
      </c>
      <c r="G567" s="151">
        <v>0</v>
      </c>
      <c r="H567" s="151">
        <v>0</v>
      </c>
      <c r="I567" s="151">
        <v>0</v>
      </c>
      <c r="J567" s="151">
        <v>3</v>
      </c>
      <c r="K567" s="151">
        <v>2</v>
      </c>
      <c r="L567" s="151">
        <v>1</v>
      </c>
      <c r="M567" s="154">
        <v>0.5</v>
      </c>
      <c r="N567" s="153">
        <v>7</v>
      </c>
      <c r="O567" s="172">
        <v>0.9</v>
      </c>
      <c r="P567" s="154">
        <v>1</v>
      </c>
      <c r="Q567" s="154">
        <v>0</v>
      </c>
      <c r="R567" s="154">
        <v>0.666666666666667</v>
      </c>
      <c r="S567" s="173">
        <v>1</v>
      </c>
      <c r="T567" s="153">
        <v>14</v>
      </c>
      <c r="U567" s="153">
        <v>5</v>
      </c>
      <c r="V567" s="154">
        <v>0.357142857142857</v>
      </c>
      <c r="W567" s="154">
        <v>0</v>
      </c>
      <c r="X567" s="155">
        <v>0</v>
      </c>
      <c r="Y567" s="155">
        <v>0.333333333333333</v>
      </c>
      <c r="Z567" s="173">
        <v>0</v>
      </c>
      <c r="AA567" s="151">
        <v>9</v>
      </c>
      <c r="AB567" s="151">
        <v>2</v>
      </c>
      <c r="AC567" s="151">
        <v>1</v>
      </c>
      <c r="AD567" s="151">
        <v>1</v>
      </c>
      <c r="AE567" s="155">
        <v>0.222222222222222</v>
      </c>
      <c r="AF567" s="155">
        <v>1</v>
      </c>
      <c r="AG567" s="173">
        <v>-0.777777777777778</v>
      </c>
    </row>
    <row r="568" spans="1:33">
      <c r="A568" s="175" t="s">
        <v>375</v>
      </c>
      <c r="B568" s="195" t="s">
        <v>1817</v>
      </c>
      <c r="C568" s="195" t="s">
        <v>562</v>
      </c>
      <c r="D568" s="150">
        <v>2450</v>
      </c>
      <c r="E568" s="150">
        <v>2432</v>
      </c>
      <c r="F568" s="150">
        <v>2284</v>
      </c>
      <c r="G568" s="151">
        <v>2049</v>
      </c>
      <c r="H568" s="151">
        <v>1974</v>
      </c>
      <c r="I568" s="151">
        <v>1880</v>
      </c>
      <c r="J568" s="151">
        <v>2392</v>
      </c>
      <c r="K568" s="151">
        <v>2347</v>
      </c>
      <c r="L568" s="151">
        <v>2266</v>
      </c>
      <c r="M568" s="154">
        <v>0.960537741115177</v>
      </c>
      <c r="N568" s="153">
        <v>61947</v>
      </c>
      <c r="O568" s="172">
        <v>0.9</v>
      </c>
      <c r="P568" s="154">
        <v>0.99265306122449</v>
      </c>
      <c r="Q568" s="154">
        <v>0.963396778916545</v>
      </c>
      <c r="R568" s="154">
        <v>0.9811872909699</v>
      </c>
      <c r="S568" s="173">
        <v>0.0292562823079452</v>
      </c>
      <c r="T568" s="153">
        <v>64492</v>
      </c>
      <c r="U568" s="153">
        <v>60164</v>
      </c>
      <c r="V568" s="154">
        <v>0.932890901197048</v>
      </c>
      <c r="W568" s="154">
        <v>0.932244897959184</v>
      </c>
      <c r="X568" s="155">
        <v>0.917520741825281</v>
      </c>
      <c r="Y568" s="155">
        <v>0.947324414715719</v>
      </c>
      <c r="Z568" s="173">
        <v>0.014724156133903</v>
      </c>
      <c r="AA568" s="151">
        <v>15821</v>
      </c>
      <c r="AB568" s="151">
        <v>14742</v>
      </c>
      <c r="AC568" s="151">
        <v>16181</v>
      </c>
      <c r="AD568" s="151">
        <v>15079</v>
      </c>
      <c r="AE568" s="155">
        <v>0.931799506984388</v>
      </c>
      <c r="AF568" s="155">
        <v>0.931895432915147</v>
      </c>
      <c r="AG568" s="173">
        <v>-9.59259307595772e-5</v>
      </c>
    </row>
    <row r="569" spans="1:33">
      <c r="A569" s="175" t="s">
        <v>375</v>
      </c>
      <c r="B569" s="195" t="s">
        <v>1817</v>
      </c>
      <c r="C569" s="195" t="s">
        <v>563</v>
      </c>
      <c r="D569" s="150">
        <v>2481</v>
      </c>
      <c r="E569" s="150">
        <v>2359</v>
      </c>
      <c r="F569" s="150">
        <v>2194</v>
      </c>
      <c r="G569" s="151">
        <v>2268</v>
      </c>
      <c r="H569" s="151">
        <v>2176</v>
      </c>
      <c r="I569" s="151">
        <v>2042</v>
      </c>
      <c r="J569" s="151">
        <v>2528</v>
      </c>
      <c r="K569" s="151">
        <v>2445</v>
      </c>
      <c r="L569" s="151">
        <v>2203</v>
      </c>
      <c r="M569" s="154">
        <v>0.927441002125042</v>
      </c>
      <c r="N569" s="153">
        <v>66338</v>
      </c>
      <c r="O569" s="172">
        <v>0.9</v>
      </c>
      <c r="P569" s="154">
        <v>0.950826279725917</v>
      </c>
      <c r="Q569" s="154">
        <v>0.959435626102293</v>
      </c>
      <c r="R569" s="154">
        <v>0.967167721518987</v>
      </c>
      <c r="S569" s="173">
        <v>-0.00860934637637578</v>
      </c>
      <c r="T569" s="153">
        <v>71528</v>
      </c>
      <c r="U569" s="153">
        <v>63884</v>
      </c>
      <c r="V569" s="154">
        <v>0.893132759199195</v>
      </c>
      <c r="W569" s="154">
        <v>0.884320838371624</v>
      </c>
      <c r="X569" s="155">
        <v>0.900352733686067</v>
      </c>
      <c r="Y569" s="155">
        <v>0.871439873417722</v>
      </c>
      <c r="Z569" s="173">
        <v>-0.0160318953144427</v>
      </c>
      <c r="AA569" s="151">
        <v>17150</v>
      </c>
      <c r="AB569" s="151">
        <v>15602</v>
      </c>
      <c r="AC569" s="151">
        <v>18381</v>
      </c>
      <c r="AD569" s="151">
        <v>16721</v>
      </c>
      <c r="AE569" s="155">
        <v>0.909737609329446</v>
      </c>
      <c r="AF569" s="155">
        <v>0.909689353136391</v>
      </c>
      <c r="AG569" s="173">
        <v>4.82561930551517e-5</v>
      </c>
    </row>
    <row r="570" spans="1:33">
      <c r="A570" s="175" t="s">
        <v>375</v>
      </c>
      <c r="B570" s="195" t="s">
        <v>1817</v>
      </c>
      <c r="C570" s="195" t="s">
        <v>564</v>
      </c>
      <c r="D570" s="150">
        <v>3</v>
      </c>
      <c r="E570" s="150">
        <v>0</v>
      </c>
      <c r="F570" s="150">
        <v>0</v>
      </c>
      <c r="G570" s="151">
        <v>1</v>
      </c>
      <c r="H570" s="151">
        <v>1</v>
      </c>
      <c r="I570" s="151">
        <v>0</v>
      </c>
      <c r="J570" s="151">
        <v>1</v>
      </c>
      <c r="K570" s="151">
        <v>0</v>
      </c>
      <c r="L570" s="151">
        <v>0</v>
      </c>
      <c r="M570" s="154">
        <v>0.478260869565217</v>
      </c>
      <c r="N570" s="153">
        <v>11</v>
      </c>
      <c r="O570" s="172">
        <v>0.9</v>
      </c>
      <c r="P570" s="154">
        <v>0</v>
      </c>
      <c r="Q570" s="154">
        <v>1</v>
      </c>
      <c r="R570" s="154">
        <v>0</v>
      </c>
      <c r="S570" s="173">
        <v>-1</v>
      </c>
      <c r="T570" s="153">
        <v>23</v>
      </c>
      <c r="U570" s="153">
        <v>10</v>
      </c>
      <c r="V570" s="154">
        <v>0.434782608695652</v>
      </c>
      <c r="W570" s="154">
        <v>0</v>
      </c>
      <c r="X570" s="155">
        <v>0</v>
      </c>
      <c r="Y570" s="155">
        <v>0</v>
      </c>
      <c r="Z570" s="173">
        <v>0</v>
      </c>
      <c r="AA570" s="151">
        <v>11</v>
      </c>
      <c r="AB570" s="151">
        <v>3</v>
      </c>
      <c r="AC570" s="151">
        <v>3</v>
      </c>
      <c r="AD570" s="151">
        <v>1</v>
      </c>
      <c r="AE570" s="155">
        <v>0.272727272727273</v>
      </c>
      <c r="AF570" s="155">
        <v>0.333333333333333</v>
      </c>
      <c r="AG570" s="173">
        <v>-0.0606060606060606</v>
      </c>
    </row>
    <row r="571" spans="1:33">
      <c r="A571" s="175" t="s">
        <v>375</v>
      </c>
      <c r="B571" s="195" t="s">
        <v>1817</v>
      </c>
      <c r="C571" s="195" t="s">
        <v>565</v>
      </c>
      <c r="D571" s="150">
        <v>1</v>
      </c>
      <c r="E571" s="150">
        <v>0</v>
      </c>
      <c r="F571" s="150">
        <v>1</v>
      </c>
      <c r="G571" s="151">
        <v>1</v>
      </c>
      <c r="H571" s="151">
        <v>0</v>
      </c>
      <c r="I571" s="151">
        <v>0</v>
      </c>
      <c r="J571" s="151">
        <v>1</v>
      </c>
      <c r="K571" s="151">
        <v>0</v>
      </c>
      <c r="L571" s="151">
        <v>0</v>
      </c>
      <c r="M571" s="154">
        <v>0</v>
      </c>
      <c r="N571" s="153">
        <v>0</v>
      </c>
      <c r="O571" s="172">
        <v>0.9</v>
      </c>
      <c r="P571" s="154">
        <v>0</v>
      </c>
      <c r="Q571" s="154">
        <v>0</v>
      </c>
      <c r="R571" s="154">
        <v>0</v>
      </c>
      <c r="S571" s="173">
        <v>0</v>
      </c>
      <c r="T571" s="153">
        <v>45</v>
      </c>
      <c r="U571" s="153">
        <v>42</v>
      </c>
      <c r="V571" s="154">
        <v>0.933333333333333</v>
      </c>
      <c r="W571" s="154">
        <v>1</v>
      </c>
      <c r="X571" s="155">
        <v>0</v>
      </c>
      <c r="Y571" s="155">
        <v>0</v>
      </c>
      <c r="Z571" s="173">
        <v>1</v>
      </c>
      <c r="AA571" s="151">
        <v>8</v>
      </c>
      <c r="AB571" s="151">
        <v>6</v>
      </c>
      <c r="AC571" s="151">
        <v>14</v>
      </c>
      <c r="AD571" s="151">
        <v>14</v>
      </c>
      <c r="AE571" s="155">
        <v>0.75</v>
      </c>
      <c r="AF571" s="155">
        <v>1</v>
      </c>
      <c r="AG571" s="173">
        <v>-0.25</v>
      </c>
    </row>
    <row r="572" spans="1:33">
      <c r="A572" s="175" t="s">
        <v>375</v>
      </c>
      <c r="B572" s="195" t="s">
        <v>1817</v>
      </c>
      <c r="C572" s="195" t="s">
        <v>566</v>
      </c>
      <c r="D572" s="150">
        <v>11</v>
      </c>
      <c r="E572" s="150">
        <v>5</v>
      </c>
      <c r="F572" s="150">
        <v>0</v>
      </c>
      <c r="G572" s="151">
        <v>3</v>
      </c>
      <c r="H572" s="151">
        <v>0</v>
      </c>
      <c r="I572" s="151">
        <v>0</v>
      </c>
      <c r="J572" s="151">
        <v>1</v>
      </c>
      <c r="K572" s="151">
        <v>0</v>
      </c>
      <c r="L572" s="151">
        <v>0</v>
      </c>
      <c r="M572" s="154">
        <v>0.384615384615385</v>
      </c>
      <c r="N572" s="153">
        <v>15</v>
      </c>
      <c r="O572" s="172">
        <v>0.9</v>
      </c>
      <c r="P572" s="154">
        <v>0.454545454545455</v>
      </c>
      <c r="Q572" s="154">
        <v>0</v>
      </c>
      <c r="R572" s="154">
        <v>0</v>
      </c>
      <c r="S572" s="173">
        <v>0.454545454545455</v>
      </c>
      <c r="T572" s="153">
        <v>39</v>
      </c>
      <c r="U572" s="153">
        <v>12</v>
      </c>
      <c r="V572" s="154">
        <v>0.307692307692308</v>
      </c>
      <c r="W572" s="154">
        <v>0</v>
      </c>
      <c r="X572" s="155">
        <v>0</v>
      </c>
      <c r="Y572" s="155">
        <v>0</v>
      </c>
      <c r="Z572" s="173">
        <v>0</v>
      </c>
      <c r="AA572" s="151">
        <v>24</v>
      </c>
      <c r="AB572" s="151">
        <v>1</v>
      </c>
      <c r="AC572" s="151">
        <v>12</v>
      </c>
      <c r="AD572" s="151">
        <v>9</v>
      </c>
      <c r="AE572" s="155">
        <v>0.0416666666666667</v>
      </c>
      <c r="AF572" s="155">
        <v>0.75</v>
      </c>
      <c r="AG572" s="173">
        <v>-0.708333333333333</v>
      </c>
    </row>
    <row r="573" spans="1:33">
      <c r="A573" s="175" t="s">
        <v>375</v>
      </c>
      <c r="B573" s="195" t="s">
        <v>1817</v>
      </c>
      <c r="C573" s="195" t="s">
        <v>567</v>
      </c>
      <c r="D573" s="150">
        <v>1</v>
      </c>
      <c r="E573" s="150">
        <v>1</v>
      </c>
      <c r="F573" s="150">
        <v>1</v>
      </c>
      <c r="G573" s="151">
        <v>0</v>
      </c>
      <c r="H573" s="151">
        <v>0</v>
      </c>
      <c r="I573" s="151">
        <v>0</v>
      </c>
      <c r="J573" s="151">
        <v>1</v>
      </c>
      <c r="K573" s="151">
        <v>1</v>
      </c>
      <c r="L573" s="151">
        <v>1</v>
      </c>
      <c r="M573" s="154">
        <v>0.75</v>
      </c>
      <c r="N573" s="153">
        <v>12</v>
      </c>
      <c r="O573" s="172">
        <v>0.9</v>
      </c>
      <c r="P573" s="154">
        <v>1</v>
      </c>
      <c r="Q573" s="154">
        <v>0</v>
      </c>
      <c r="R573" s="154">
        <v>1</v>
      </c>
      <c r="S573" s="173">
        <v>1</v>
      </c>
      <c r="T573" s="153">
        <v>16</v>
      </c>
      <c r="U573" s="153">
        <v>11</v>
      </c>
      <c r="V573" s="154">
        <v>0.6875</v>
      </c>
      <c r="W573" s="154">
        <v>1</v>
      </c>
      <c r="X573" s="155">
        <v>0</v>
      </c>
      <c r="Y573" s="155">
        <v>1</v>
      </c>
      <c r="Z573" s="173">
        <v>1</v>
      </c>
      <c r="AA573" s="151">
        <v>2</v>
      </c>
      <c r="AB573" s="151">
        <v>2</v>
      </c>
      <c r="AC573" s="151">
        <v>4</v>
      </c>
      <c r="AD573" s="151">
        <v>2</v>
      </c>
      <c r="AE573" s="155">
        <v>1</v>
      </c>
      <c r="AF573" s="155">
        <v>0.5</v>
      </c>
      <c r="AG573" s="173">
        <v>0.5</v>
      </c>
    </row>
    <row r="574" spans="1:33">
      <c r="A574" s="175" t="s">
        <v>375</v>
      </c>
      <c r="B574" s="195" t="s">
        <v>1817</v>
      </c>
      <c r="C574" s="195" t="s">
        <v>568</v>
      </c>
      <c r="D574" s="150">
        <v>0</v>
      </c>
      <c r="E574" s="150">
        <v>0</v>
      </c>
      <c r="F574" s="150">
        <v>0</v>
      </c>
      <c r="G574" s="151">
        <v>0</v>
      </c>
      <c r="H574" s="151">
        <v>0</v>
      </c>
      <c r="I574" s="151">
        <v>0</v>
      </c>
      <c r="J574" s="151">
        <v>0</v>
      </c>
      <c r="K574" s="151">
        <v>0</v>
      </c>
      <c r="L574" s="151">
        <v>0</v>
      </c>
      <c r="M574" s="154">
        <v>0.238095238095238</v>
      </c>
      <c r="N574" s="153">
        <v>5</v>
      </c>
      <c r="O574" s="172">
        <v>0.9</v>
      </c>
      <c r="P574" s="154">
        <v>0</v>
      </c>
      <c r="Q574" s="154">
        <v>0</v>
      </c>
      <c r="R574" s="154">
        <v>0</v>
      </c>
      <c r="S574" s="173">
        <v>0</v>
      </c>
      <c r="T574" s="153">
        <v>21</v>
      </c>
      <c r="U574" s="153">
        <v>6</v>
      </c>
      <c r="V574" s="154">
        <v>0.285714285714286</v>
      </c>
      <c r="W574" s="154">
        <v>0</v>
      </c>
      <c r="X574" s="155">
        <v>0</v>
      </c>
      <c r="Y574" s="155">
        <v>0</v>
      </c>
      <c r="Z574" s="173">
        <v>0</v>
      </c>
      <c r="AA574" s="151">
        <v>1</v>
      </c>
      <c r="AB574" s="151">
        <v>1</v>
      </c>
      <c r="AC574" s="151">
        <v>2</v>
      </c>
      <c r="AD574" s="151">
        <v>1</v>
      </c>
      <c r="AE574" s="155">
        <v>1</v>
      </c>
      <c r="AF574" s="155">
        <v>0.5</v>
      </c>
      <c r="AG574" s="173">
        <v>0.5</v>
      </c>
    </row>
    <row r="575" spans="1:33">
      <c r="A575" s="175" t="s">
        <v>375</v>
      </c>
      <c r="B575" s="195" t="s">
        <v>1817</v>
      </c>
      <c r="C575" s="195" t="s">
        <v>569</v>
      </c>
      <c r="D575" s="150">
        <v>0</v>
      </c>
      <c r="E575" s="150">
        <v>0</v>
      </c>
      <c r="F575" s="150">
        <v>0</v>
      </c>
      <c r="G575" s="151">
        <v>0</v>
      </c>
      <c r="H575" s="151">
        <v>0</v>
      </c>
      <c r="I575" s="151">
        <v>0</v>
      </c>
      <c r="J575" s="151">
        <v>0</v>
      </c>
      <c r="K575" s="151">
        <v>0</v>
      </c>
      <c r="L575" s="151">
        <v>0</v>
      </c>
      <c r="M575" s="154">
        <v>0.5</v>
      </c>
      <c r="N575" s="153">
        <v>2</v>
      </c>
      <c r="O575" s="172">
        <v>0.9</v>
      </c>
      <c r="P575" s="154">
        <v>0</v>
      </c>
      <c r="Q575" s="154">
        <v>0</v>
      </c>
      <c r="R575" s="154">
        <v>0</v>
      </c>
      <c r="S575" s="173">
        <v>0</v>
      </c>
      <c r="T575" s="153">
        <v>4</v>
      </c>
      <c r="U575" s="153">
        <v>3</v>
      </c>
      <c r="V575" s="154">
        <v>0.75</v>
      </c>
      <c r="W575" s="154">
        <v>0</v>
      </c>
      <c r="X575" s="155">
        <v>0</v>
      </c>
      <c r="Y575" s="155">
        <v>0</v>
      </c>
      <c r="Z575" s="173">
        <v>0</v>
      </c>
      <c r="AA575" s="151">
        <v>0</v>
      </c>
      <c r="AB575" s="151">
        <v>0</v>
      </c>
      <c r="AC575" s="151">
        <v>2</v>
      </c>
      <c r="AD575" s="151">
        <v>2</v>
      </c>
      <c r="AE575" s="155">
        <v>0</v>
      </c>
      <c r="AF575" s="155">
        <v>1</v>
      </c>
      <c r="AG575" s="173">
        <v>-1</v>
      </c>
    </row>
    <row r="576" spans="1:33">
      <c r="A576" s="175" t="s">
        <v>375</v>
      </c>
      <c r="B576" s="195" t="s">
        <v>1817</v>
      </c>
      <c r="C576" s="195" t="s">
        <v>570</v>
      </c>
      <c r="D576" s="150">
        <v>2</v>
      </c>
      <c r="E576" s="150">
        <v>0</v>
      </c>
      <c r="F576" s="150">
        <v>0</v>
      </c>
      <c r="G576" s="151">
        <v>0</v>
      </c>
      <c r="H576" s="151">
        <v>0</v>
      </c>
      <c r="I576" s="151">
        <v>0</v>
      </c>
      <c r="J576" s="151">
        <v>0</v>
      </c>
      <c r="K576" s="151">
        <v>0</v>
      </c>
      <c r="L576" s="151">
        <v>0</v>
      </c>
      <c r="M576" s="154">
        <v>0.636363636363636</v>
      </c>
      <c r="N576" s="153">
        <v>7</v>
      </c>
      <c r="O576" s="172">
        <v>0.9</v>
      </c>
      <c r="P576" s="154">
        <v>0</v>
      </c>
      <c r="Q576" s="154">
        <v>0</v>
      </c>
      <c r="R576" s="154">
        <v>0</v>
      </c>
      <c r="S576" s="173">
        <v>0</v>
      </c>
      <c r="T576" s="153">
        <v>11</v>
      </c>
      <c r="U576" s="153">
        <v>8</v>
      </c>
      <c r="V576" s="154">
        <v>0.727272727272727</v>
      </c>
      <c r="W576" s="154">
        <v>0</v>
      </c>
      <c r="X576" s="155">
        <v>0</v>
      </c>
      <c r="Y576" s="155">
        <v>0</v>
      </c>
      <c r="Z576" s="173">
        <v>0</v>
      </c>
      <c r="AA576" s="151">
        <v>2</v>
      </c>
      <c r="AB576" s="151">
        <v>0</v>
      </c>
      <c r="AC576" s="151">
        <v>6</v>
      </c>
      <c r="AD576" s="151">
        <v>5</v>
      </c>
      <c r="AE576" s="155">
        <v>0</v>
      </c>
      <c r="AF576" s="155">
        <v>0.833333333333333</v>
      </c>
      <c r="AG576" s="173">
        <v>-0.833333333333333</v>
      </c>
    </row>
    <row r="577" spans="1:33">
      <c r="A577" s="175" t="s">
        <v>375</v>
      </c>
      <c r="B577" s="195" t="s">
        <v>1817</v>
      </c>
      <c r="C577" s="195" t="s">
        <v>571</v>
      </c>
      <c r="D577" s="150">
        <v>3</v>
      </c>
      <c r="E577" s="150">
        <v>0</v>
      </c>
      <c r="F577" s="150">
        <v>0</v>
      </c>
      <c r="G577" s="151">
        <v>1</v>
      </c>
      <c r="H577" s="151">
        <v>0</v>
      </c>
      <c r="I577" s="151">
        <v>0</v>
      </c>
      <c r="J577" s="151">
        <v>0</v>
      </c>
      <c r="K577" s="151">
        <v>0</v>
      </c>
      <c r="L577" s="151">
        <v>0</v>
      </c>
      <c r="M577" s="154">
        <v>0.590909090909091</v>
      </c>
      <c r="N577" s="153">
        <v>13</v>
      </c>
      <c r="O577" s="172">
        <v>0.9</v>
      </c>
      <c r="P577" s="154">
        <v>0</v>
      </c>
      <c r="Q577" s="154">
        <v>0</v>
      </c>
      <c r="R577" s="154">
        <v>0</v>
      </c>
      <c r="S577" s="173">
        <v>0</v>
      </c>
      <c r="T577" s="153">
        <v>22</v>
      </c>
      <c r="U577" s="153">
        <v>13</v>
      </c>
      <c r="V577" s="154">
        <v>0.590909090909091</v>
      </c>
      <c r="W577" s="154">
        <v>0</v>
      </c>
      <c r="X577" s="155">
        <v>0</v>
      </c>
      <c r="Y577" s="155">
        <v>0</v>
      </c>
      <c r="Z577" s="173">
        <v>0</v>
      </c>
      <c r="AA577" s="151">
        <v>6</v>
      </c>
      <c r="AB577" s="151">
        <v>2</v>
      </c>
      <c r="AC577" s="151">
        <v>4</v>
      </c>
      <c r="AD577" s="151">
        <v>4</v>
      </c>
      <c r="AE577" s="155">
        <v>0.333333333333333</v>
      </c>
      <c r="AF577" s="155">
        <v>1</v>
      </c>
      <c r="AG577" s="173">
        <v>-0.666666666666667</v>
      </c>
    </row>
    <row r="578" spans="1:33">
      <c r="A578" s="175" t="s">
        <v>375</v>
      </c>
      <c r="B578" s="195" t="s">
        <v>1817</v>
      </c>
      <c r="C578" s="195" t="s">
        <v>572</v>
      </c>
      <c r="D578" s="150">
        <v>0</v>
      </c>
      <c r="E578" s="150">
        <v>0</v>
      </c>
      <c r="F578" s="150">
        <v>0</v>
      </c>
      <c r="G578" s="151">
        <v>1</v>
      </c>
      <c r="H578" s="151">
        <v>1</v>
      </c>
      <c r="I578" s="151">
        <v>0</v>
      </c>
      <c r="J578" s="151">
        <v>0</v>
      </c>
      <c r="K578" s="151">
        <v>0</v>
      </c>
      <c r="L578" s="151">
        <v>0</v>
      </c>
      <c r="M578" s="154">
        <v>1</v>
      </c>
      <c r="N578" s="153">
        <v>1</v>
      </c>
      <c r="O578" s="172">
        <v>0.9</v>
      </c>
      <c r="P578" s="154">
        <v>0</v>
      </c>
      <c r="Q578" s="154">
        <v>1</v>
      </c>
      <c r="R578" s="154">
        <v>0</v>
      </c>
      <c r="S578" s="173">
        <v>-1</v>
      </c>
      <c r="T578" s="153">
        <v>1</v>
      </c>
      <c r="U578" s="153">
        <v>0</v>
      </c>
      <c r="V578" s="154">
        <v>0</v>
      </c>
      <c r="W578" s="154">
        <v>0</v>
      </c>
      <c r="X578" s="155">
        <v>0</v>
      </c>
      <c r="Y578" s="155">
        <v>0</v>
      </c>
      <c r="Z578" s="173">
        <v>0</v>
      </c>
      <c r="AA578" s="151">
        <v>1</v>
      </c>
      <c r="AB578" s="151">
        <v>0</v>
      </c>
      <c r="AC578" s="151">
        <v>0</v>
      </c>
      <c r="AD578" s="151">
        <v>0</v>
      </c>
      <c r="AE578" s="155">
        <v>0</v>
      </c>
      <c r="AF578" s="155">
        <v>0</v>
      </c>
      <c r="AG578" s="173">
        <v>0</v>
      </c>
    </row>
    <row r="579" spans="1:33">
      <c r="A579" s="175" t="s">
        <v>375</v>
      </c>
      <c r="B579" s="195" t="s">
        <v>1817</v>
      </c>
      <c r="C579" s="195" t="s">
        <v>573</v>
      </c>
      <c r="D579" s="150">
        <v>2</v>
      </c>
      <c r="E579" s="150">
        <v>1</v>
      </c>
      <c r="F579" s="150">
        <v>0</v>
      </c>
      <c r="G579" s="151">
        <v>0</v>
      </c>
      <c r="H579" s="151">
        <v>0</v>
      </c>
      <c r="I579" s="151">
        <v>0</v>
      </c>
      <c r="J579" s="151">
        <v>3</v>
      </c>
      <c r="K579" s="151">
        <v>3</v>
      </c>
      <c r="L579" s="151">
        <v>2</v>
      </c>
      <c r="M579" s="154">
        <v>0.571428571428571</v>
      </c>
      <c r="N579" s="153">
        <v>8</v>
      </c>
      <c r="O579" s="172">
        <v>0.9</v>
      </c>
      <c r="P579" s="154">
        <v>0.5</v>
      </c>
      <c r="Q579" s="154">
        <v>0</v>
      </c>
      <c r="R579" s="154">
        <v>1</v>
      </c>
      <c r="S579" s="173">
        <v>0.5</v>
      </c>
      <c r="T579" s="153">
        <v>14</v>
      </c>
      <c r="U579" s="153">
        <v>3</v>
      </c>
      <c r="V579" s="154">
        <v>0.214285714285714</v>
      </c>
      <c r="W579" s="154">
        <v>0</v>
      </c>
      <c r="X579" s="155">
        <v>0</v>
      </c>
      <c r="Y579" s="155">
        <v>0.666666666666667</v>
      </c>
      <c r="Z579" s="173">
        <v>0</v>
      </c>
      <c r="AA579" s="151">
        <v>6</v>
      </c>
      <c r="AB579" s="151">
        <v>2</v>
      </c>
      <c r="AC579" s="151">
        <v>1</v>
      </c>
      <c r="AD579" s="151">
        <v>0</v>
      </c>
      <c r="AE579" s="155">
        <v>0.333333333333333</v>
      </c>
      <c r="AF579" s="155">
        <v>0</v>
      </c>
      <c r="AG579" s="173">
        <v>0.333333333333333</v>
      </c>
    </row>
    <row r="580" spans="1:33">
      <c r="A580" s="175" t="s">
        <v>375</v>
      </c>
      <c r="B580" s="195" t="s">
        <v>1817</v>
      </c>
      <c r="C580" s="195" t="s">
        <v>574</v>
      </c>
      <c r="D580" s="150">
        <v>3</v>
      </c>
      <c r="E580" s="150">
        <v>2</v>
      </c>
      <c r="F580" s="150">
        <v>0</v>
      </c>
      <c r="G580" s="151">
        <v>1</v>
      </c>
      <c r="H580" s="151">
        <v>1</v>
      </c>
      <c r="I580" s="151">
        <v>0</v>
      </c>
      <c r="J580" s="151">
        <v>0</v>
      </c>
      <c r="K580" s="151">
        <v>0</v>
      </c>
      <c r="L580" s="151">
        <v>0</v>
      </c>
      <c r="M580" s="154">
        <v>0.8</v>
      </c>
      <c r="N580" s="153">
        <v>8</v>
      </c>
      <c r="O580" s="172">
        <v>0.9</v>
      </c>
      <c r="P580" s="154">
        <v>0.666666666666667</v>
      </c>
      <c r="Q580" s="154">
        <v>1</v>
      </c>
      <c r="R580" s="154">
        <v>0</v>
      </c>
      <c r="S580" s="173">
        <v>-0.333333333333333</v>
      </c>
      <c r="T580" s="153">
        <v>10</v>
      </c>
      <c r="U580" s="153">
        <v>4</v>
      </c>
      <c r="V580" s="154">
        <v>0.4</v>
      </c>
      <c r="W580" s="154">
        <v>0</v>
      </c>
      <c r="X580" s="155">
        <v>0</v>
      </c>
      <c r="Y580" s="155">
        <v>0</v>
      </c>
      <c r="Z580" s="173">
        <v>0</v>
      </c>
      <c r="AA580" s="151">
        <v>4</v>
      </c>
      <c r="AB580" s="151">
        <v>0</v>
      </c>
      <c r="AC580" s="151">
        <v>2</v>
      </c>
      <c r="AD580" s="151">
        <v>2</v>
      </c>
      <c r="AE580" s="155">
        <v>0</v>
      </c>
      <c r="AF580" s="155">
        <v>1</v>
      </c>
      <c r="AG580" s="173">
        <v>-1</v>
      </c>
    </row>
    <row r="581" spans="1:33">
      <c r="A581" s="175" t="s">
        <v>375</v>
      </c>
      <c r="B581" s="195" t="s">
        <v>1817</v>
      </c>
      <c r="C581" s="195" t="s">
        <v>575</v>
      </c>
      <c r="D581" s="150">
        <v>5192</v>
      </c>
      <c r="E581" s="150">
        <v>5079</v>
      </c>
      <c r="F581" s="150">
        <v>4749</v>
      </c>
      <c r="G581" s="151">
        <v>5152</v>
      </c>
      <c r="H581" s="151">
        <v>5099</v>
      </c>
      <c r="I581" s="151">
        <v>4862</v>
      </c>
      <c r="J581" s="151">
        <v>5385</v>
      </c>
      <c r="K581" s="151">
        <v>5329</v>
      </c>
      <c r="L581" s="151">
        <v>5157</v>
      </c>
      <c r="M581" s="154">
        <v>0.986334378167223</v>
      </c>
      <c r="N581" s="153">
        <v>146951</v>
      </c>
      <c r="O581" s="172">
        <v>0.9</v>
      </c>
      <c r="P581" s="154">
        <v>0.978235747303544</v>
      </c>
      <c r="Q581" s="154">
        <v>0.989712732919255</v>
      </c>
      <c r="R581" s="154">
        <v>0.989600742804085</v>
      </c>
      <c r="S581" s="173">
        <v>-0.0114769856157108</v>
      </c>
      <c r="T581" s="153">
        <v>148987</v>
      </c>
      <c r="U581" s="153">
        <v>140933</v>
      </c>
      <c r="V581" s="154">
        <v>0.945941592219455</v>
      </c>
      <c r="W581" s="154">
        <v>0.914676425269646</v>
      </c>
      <c r="X581" s="155">
        <v>0.943711180124224</v>
      </c>
      <c r="Y581" s="155">
        <v>0.957660167130919</v>
      </c>
      <c r="Z581" s="173">
        <v>-0.029034754854578</v>
      </c>
      <c r="AA581" s="151">
        <v>36131</v>
      </c>
      <c r="AB581" s="151">
        <v>34281</v>
      </c>
      <c r="AC581" s="151">
        <v>37515</v>
      </c>
      <c r="AD581" s="151">
        <v>35683</v>
      </c>
      <c r="AE581" s="155">
        <v>0.948797431568459</v>
      </c>
      <c r="AF581" s="155">
        <v>0.951166200186592</v>
      </c>
      <c r="AG581" s="173">
        <v>-0.00236876861813284</v>
      </c>
    </row>
    <row r="582" spans="1:33">
      <c r="A582" s="175" t="s">
        <v>375</v>
      </c>
      <c r="B582" s="195" t="s">
        <v>1817</v>
      </c>
      <c r="C582" s="195" t="s">
        <v>576</v>
      </c>
      <c r="D582" s="150">
        <v>10</v>
      </c>
      <c r="E582" s="150">
        <v>9</v>
      </c>
      <c r="F582" s="150">
        <v>9</v>
      </c>
      <c r="G582" s="151">
        <v>23</v>
      </c>
      <c r="H582" s="151">
        <v>21</v>
      </c>
      <c r="I582" s="151">
        <v>22</v>
      </c>
      <c r="J582" s="151">
        <v>11</v>
      </c>
      <c r="K582" s="151">
        <v>9</v>
      </c>
      <c r="L582" s="151">
        <v>10</v>
      </c>
      <c r="M582" s="154">
        <v>0.931726907630522</v>
      </c>
      <c r="N582" s="153">
        <v>464</v>
      </c>
      <c r="O582" s="172">
        <v>0.9</v>
      </c>
      <c r="P582" s="154">
        <v>0.9</v>
      </c>
      <c r="Q582" s="154">
        <v>0.91304347826087</v>
      </c>
      <c r="R582" s="154">
        <v>0.818181818181818</v>
      </c>
      <c r="S582" s="173">
        <v>-0.0130434782608695</v>
      </c>
      <c r="T582" s="153">
        <v>498</v>
      </c>
      <c r="U582" s="153">
        <v>489</v>
      </c>
      <c r="V582" s="154">
        <v>0.981927710843373</v>
      </c>
      <c r="W582" s="154">
        <v>0.9</v>
      </c>
      <c r="X582" s="155">
        <v>0.956521739130435</v>
      </c>
      <c r="Y582" s="155">
        <v>0.909090909090909</v>
      </c>
      <c r="Z582" s="173">
        <v>-0.0565217391304348</v>
      </c>
      <c r="AA582" s="151">
        <v>130</v>
      </c>
      <c r="AB582" s="151">
        <v>125</v>
      </c>
      <c r="AC582" s="151">
        <v>134</v>
      </c>
      <c r="AD582" s="151">
        <v>133</v>
      </c>
      <c r="AE582" s="155">
        <v>0.961538461538462</v>
      </c>
      <c r="AF582" s="155">
        <v>0.992537313432836</v>
      </c>
      <c r="AG582" s="173">
        <v>-0.0309988518943742</v>
      </c>
    </row>
    <row r="583" spans="1:33">
      <c r="A583" s="175" t="s">
        <v>375</v>
      </c>
      <c r="B583" s="195" t="s">
        <v>1817</v>
      </c>
      <c r="C583" s="195" t="s">
        <v>577</v>
      </c>
      <c r="D583" s="150">
        <v>0</v>
      </c>
      <c r="E583" s="150">
        <v>0</v>
      </c>
      <c r="F583" s="150">
        <v>0</v>
      </c>
      <c r="G583" s="151">
        <v>2</v>
      </c>
      <c r="H583" s="151">
        <v>2</v>
      </c>
      <c r="I583" s="151">
        <v>2</v>
      </c>
      <c r="J583" s="151">
        <v>0</v>
      </c>
      <c r="K583" s="151">
        <v>0</v>
      </c>
      <c r="L583" s="151">
        <v>0</v>
      </c>
      <c r="M583" s="154">
        <v>1</v>
      </c>
      <c r="N583" s="153">
        <v>38</v>
      </c>
      <c r="O583" s="172">
        <v>0.9</v>
      </c>
      <c r="P583" s="154">
        <v>0</v>
      </c>
      <c r="Q583" s="154">
        <v>1</v>
      </c>
      <c r="R583" s="154">
        <v>0</v>
      </c>
      <c r="S583" s="173">
        <v>-1</v>
      </c>
      <c r="T583" s="153">
        <v>38</v>
      </c>
      <c r="U583" s="153">
        <v>38</v>
      </c>
      <c r="V583" s="154">
        <v>1</v>
      </c>
      <c r="W583" s="154">
        <v>0</v>
      </c>
      <c r="X583" s="155">
        <v>1</v>
      </c>
      <c r="Y583" s="155">
        <v>0</v>
      </c>
      <c r="Z583" s="173">
        <v>-1</v>
      </c>
      <c r="AA583" s="151">
        <v>8</v>
      </c>
      <c r="AB583" s="151">
        <v>8</v>
      </c>
      <c r="AC583" s="151">
        <v>11</v>
      </c>
      <c r="AD583" s="151">
        <v>11</v>
      </c>
      <c r="AE583" s="155">
        <v>1</v>
      </c>
      <c r="AF583" s="155">
        <v>1</v>
      </c>
      <c r="AG583" s="173">
        <v>0</v>
      </c>
    </row>
    <row r="584" spans="1:33">
      <c r="A584" s="175" t="s">
        <v>375</v>
      </c>
      <c r="B584" s="195" t="s">
        <v>1817</v>
      </c>
      <c r="C584" s="195" t="s">
        <v>578</v>
      </c>
      <c r="D584" s="150">
        <v>0</v>
      </c>
      <c r="E584" s="150">
        <v>0</v>
      </c>
      <c r="F584" s="150">
        <v>0</v>
      </c>
      <c r="G584" s="151">
        <v>0</v>
      </c>
      <c r="H584" s="151">
        <v>0</v>
      </c>
      <c r="I584" s="151">
        <v>0</v>
      </c>
      <c r="J584" s="151">
        <v>0</v>
      </c>
      <c r="K584" s="151">
        <v>0</v>
      </c>
      <c r="L584" s="151">
        <v>0</v>
      </c>
      <c r="M584" s="154">
        <v>0.6</v>
      </c>
      <c r="N584" s="153">
        <v>3</v>
      </c>
      <c r="O584" s="172">
        <v>0.9</v>
      </c>
      <c r="P584" s="154">
        <v>0</v>
      </c>
      <c r="Q584" s="154">
        <v>0</v>
      </c>
      <c r="R584" s="154">
        <v>0</v>
      </c>
      <c r="S584" s="173">
        <v>0</v>
      </c>
      <c r="T584" s="153">
        <v>5</v>
      </c>
      <c r="U584" s="153">
        <v>5</v>
      </c>
      <c r="V584" s="154">
        <v>1</v>
      </c>
      <c r="W584" s="154">
        <v>0</v>
      </c>
      <c r="X584" s="155">
        <v>0</v>
      </c>
      <c r="Y584" s="155">
        <v>0</v>
      </c>
      <c r="Z584" s="173">
        <v>0</v>
      </c>
      <c r="AA584" s="151">
        <v>0</v>
      </c>
      <c r="AB584" s="151">
        <v>0</v>
      </c>
      <c r="AC584" s="151">
        <v>2</v>
      </c>
      <c r="AD584" s="151">
        <v>2</v>
      </c>
      <c r="AE584" s="155">
        <v>0</v>
      </c>
      <c r="AF584" s="155">
        <v>1</v>
      </c>
      <c r="AG584" s="173">
        <v>-1</v>
      </c>
    </row>
    <row r="585" spans="1:33">
      <c r="A585" s="175" t="s">
        <v>375</v>
      </c>
      <c r="B585" s="195" t="s">
        <v>1817</v>
      </c>
      <c r="C585" s="195" t="s">
        <v>579</v>
      </c>
      <c r="D585" s="150">
        <v>0</v>
      </c>
      <c r="E585" s="150">
        <v>0</v>
      </c>
      <c r="F585" s="150">
        <v>0</v>
      </c>
      <c r="G585" s="151">
        <v>0</v>
      </c>
      <c r="H585" s="151">
        <v>0</v>
      </c>
      <c r="I585" s="151">
        <v>0</v>
      </c>
      <c r="J585" s="151">
        <v>0</v>
      </c>
      <c r="K585" s="151">
        <v>0</v>
      </c>
      <c r="L585" s="151">
        <v>0</v>
      </c>
      <c r="M585" s="154">
        <v>0.125</v>
      </c>
      <c r="N585" s="153">
        <v>1</v>
      </c>
      <c r="O585" s="172">
        <v>0.9</v>
      </c>
      <c r="P585" s="154">
        <v>0</v>
      </c>
      <c r="Q585" s="154">
        <v>0</v>
      </c>
      <c r="R585" s="154">
        <v>0</v>
      </c>
      <c r="S585" s="173">
        <v>0</v>
      </c>
      <c r="T585" s="153">
        <v>8</v>
      </c>
      <c r="U585" s="153">
        <v>3</v>
      </c>
      <c r="V585" s="154">
        <v>0.375</v>
      </c>
      <c r="W585" s="154">
        <v>0</v>
      </c>
      <c r="X585" s="155">
        <v>0</v>
      </c>
      <c r="Y585" s="155">
        <v>0</v>
      </c>
      <c r="Z585" s="173">
        <v>0</v>
      </c>
      <c r="AA585" s="151">
        <v>1</v>
      </c>
      <c r="AB585" s="151">
        <v>1</v>
      </c>
      <c r="AC585" s="151">
        <v>1</v>
      </c>
      <c r="AD585" s="151">
        <v>0</v>
      </c>
      <c r="AE585" s="155">
        <v>1</v>
      </c>
      <c r="AF585" s="155">
        <v>0</v>
      </c>
      <c r="AG585" s="173">
        <v>1</v>
      </c>
    </row>
    <row r="586" spans="1:33">
      <c r="A586" s="175" t="s">
        <v>375</v>
      </c>
      <c r="B586" s="195" t="s">
        <v>1818</v>
      </c>
      <c r="C586" s="195" t="s">
        <v>580</v>
      </c>
      <c r="D586" s="150">
        <v>1737</v>
      </c>
      <c r="E586" s="150">
        <v>1667</v>
      </c>
      <c r="F586" s="150">
        <v>1612</v>
      </c>
      <c r="G586" s="151">
        <v>1282</v>
      </c>
      <c r="H586" s="151">
        <v>1233</v>
      </c>
      <c r="I586" s="151">
        <v>1177</v>
      </c>
      <c r="J586" s="151">
        <v>1491</v>
      </c>
      <c r="K586" s="151">
        <v>1440</v>
      </c>
      <c r="L586" s="151">
        <v>1375</v>
      </c>
      <c r="M586" s="154">
        <v>0.967484143763214</v>
      </c>
      <c r="N586" s="153">
        <v>45762</v>
      </c>
      <c r="O586" s="172">
        <v>0.9</v>
      </c>
      <c r="P586" s="154">
        <v>0.959700633275763</v>
      </c>
      <c r="Q586" s="154">
        <v>0.961778471138846</v>
      </c>
      <c r="R586" s="154">
        <v>0.96579476861167</v>
      </c>
      <c r="S586" s="173">
        <v>-0.00207783786308269</v>
      </c>
      <c r="T586" s="153">
        <v>47300</v>
      </c>
      <c r="U586" s="153">
        <v>44270</v>
      </c>
      <c r="V586" s="154">
        <v>0.935940803382664</v>
      </c>
      <c r="W586" s="154">
        <v>0.928036845135291</v>
      </c>
      <c r="X586" s="155">
        <v>0.918096723868955</v>
      </c>
      <c r="Y586" s="155">
        <v>0.922199865861838</v>
      </c>
      <c r="Z586" s="173">
        <v>0.00994012126633592</v>
      </c>
      <c r="AA586" s="151">
        <v>10516</v>
      </c>
      <c r="AB586" s="151">
        <v>9790</v>
      </c>
      <c r="AC586" s="151">
        <v>11564</v>
      </c>
      <c r="AD586" s="151">
        <v>10769</v>
      </c>
      <c r="AE586" s="155">
        <v>0.930962343096234</v>
      </c>
      <c r="AF586" s="155">
        <v>0.931252161881702</v>
      </c>
      <c r="AG586" s="173">
        <v>-0.000289818785467522</v>
      </c>
    </row>
    <row r="587" spans="1:33">
      <c r="A587" s="175" t="s">
        <v>375</v>
      </c>
      <c r="B587" s="195" t="s">
        <v>1818</v>
      </c>
      <c r="C587" s="195" t="s">
        <v>581</v>
      </c>
      <c r="D587" s="150">
        <v>2261</v>
      </c>
      <c r="E587" s="150">
        <v>2170</v>
      </c>
      <c r="F587" s="150">
        <v>2088</v>
      </c>
      <c r="G587" s="151">
        <v>1831</v>
      </c>
      <c r="H587" s="151">
        <v>1811</v>
      </c>
      <c r="I587" s="151">
        <v>1724</v>
      </c>
      <c r="J587" s="151">
        <v>2174</v>
      </c>
      <c r="K587" s="151">
        <v>2150</v>
      </c>
      <c r="L587" s="151">
        <v>1985</v>
      </c>
      <c r="M587" s="154">
        <v>0.973408264246158</v>
      </c>
      <c r="N587" s="153">
        <v>59411</v>
      </c>
      <c r="O587" s="172">
        <v>0.9</v>
      </c>
      <c r="P587" s="154">
        <v>0.959752321981424</v>
      </c>
      <c r="Q587" s="154">
        <v>0.989077007099945</v>
      </c>
      <c r="R587" s="154">
        <v>0.988960441582337</v>
      </c>
      <c r="S587" s="173">
        <v>-0.0293246851185213</v>
      </c>
      <c r="T587" s="153">
        <v>61034</v>
      </c>
      <c r="U587" s="153">
        <v>56240</v>
      </c>
      <c r="V587" s="154">
        <v>0.921453616017302</v>
      </c>
      <c r="W587" s="154">
        <v>0.923485183547103</v>
      </c>
      <c r="X587" s="155">
        <v>0.941561987984708</v>
      </c>
      <c r="Y587" s="155">
        <v>0.913063477460902</v>
      </c>
      <c r="Z587" s="173">
        <v>-0.0180768044376047</v>
      </c>
      <c r="AA587" s="151">
        <v>14328</v>
      </c>
      <c r="AB587" s="151">
        <v>13282</v>
      </c>
      <c r="AC587" s="151">
        <v>15369</v>
      </c>
      <c r="AD587" s="151">
        <v>13763</v>
      </c>
      <c r="AE587" s="155">
        <v>0.926996091568956</v>
      </c>
      <c r="AF587" s="155">
        <v>0.895503936495543</v>
      </c>
      <c r="AG587" s="173">
        <v>0.031492155073413</v>
      </c>
    </row>
    <row r="588" spans="1:33">
      <c r="A588" s="175" t="s">
        <v>375</v>
      </c>
      <c r="B588" s="195" t="s">
        <v>1818</v>
      </c>
      <c r="C588" s="195" t="s">
        <v>582</v>
      </c>
      <c r="D588" s="150">
        <v>1821</v>
      </c>
      <c r="E588" s="150">
        <v>1689</v>
      </c>
      <c r="F588" s="150">
        <v>1489</v>
      </c>
      <c r="G588" s="151">
        <v>1436</v>
      </c>
      <c r="H588" s="151">
        <v>1421</v>
      </c>
      <c r="I588" s="151">
        <v>1264</v>
      </c>
      <c r="J588" s="151">
        <v>1549</v>
      </c>
      <c r="K588" s="151">
        <v>1528</v>
      </c>
      <c r="L588" s="151">
        <v>1323</v>
      </c>
      <c r="M588" s="154">
        <v>0.958435256056182</v>
      </c>
      <c r="N588" s="153">
        <v>48585</v>
      </c>
      <c r="O588" s="172">
        <v>0.9</v>
      </c>
      <c r="P588" s="154">
        <v>0.927512355848435</v>
      </c>
      <c r="Q588" s="154">
        <v>0.989554317548747</v>
      </c>
      <c r="R588" s="154">
        <v>0.986442866365397</v>
      </c>
      <c r="S588" s="173">
        <v>-0.0620419617003116</v>
      </c>
      <c r="T588" s="153">
        <v>50692</v>
      </c>
      <c r="U588" s="153">
        <v>42798</v>
      </c>
      <c r="V588" s="154">
        <v>0.84427523080565</v>
      </c>
      <c r="W588" s="154">
        <v>0.817682591982427</v>
      </c>
      <c r="X588" s="155">
        <v>0.880222841225627</v>
      </c>
      <c r="Y588" s="155">
        <v>0.854099418979987</v>
      </c>
      <c r="Z588" s="173">
        <v>-0.0625402492431996</v>
      </c>
      <c r="AA588" s="151">
        <v>10939</v>
      </c>
      <c r="AB588" s="151">
        <v>9273</v>
      </c>
      <c r="AC588" s="151">
        <v>12377</v>
      </c>
      <c r="AD588" s="151">
        <v>10329</v>
      </c>
      <c r="AE588" s="155">
        <v>0.847700886735533</v>
      </c>
      <c r="AF588" s="155">
        <v>0.834531792841561</v>
      </c>
      <c r="AG588" s="173">
        <v>0.0131690938939725</v>
      </c>
    </row>
    <row r="589" spans="1:33">
      <c r="A589" s="175" t="s">
        <v>375</v>
      </c>
      <c r="B589" s="195" t="s">
        <v>1818</v>
      </c>
      <c r="C589" s="195" t="s">
        <v>583</v>
      </c>
      <c r="D589" s="150">
        <v>2752</v>
      </c>
      <c r="E589" s="150">
        <v>2704</v>
      </c>
      <c r="F589" s="150">
        <v>2487</v>
      </c>
      <c r="G589" s="151">
        <v>1952</v>
      </c>
      <c r="H589" s="151">
        <v>1928</v>
      </c>
      <c r="I589" s="151">
        <v>1810</v>
      </c>
      <c r="J589" s="151">
        <v>2186</v>
      </c>
      <c r="K589" s="151">
        <v>2169</v>
      </c>
      <c r="L589" s="151">
        <v>2063</v>
      </c>
      <c r="M589" s="154">
        <v>0.983381393231143</v>
      </c>
      <c r="N589" s="153">
        <v>64795</v>
      </c>
      <c r="O589" s="172">
        <v>0.9</v>
      </c>
      <c r="P589" s="154">
        <v>0.982558139534884</v>
      </c>
      <c r="Q589" s="154">
        <v>0.987704918032787</v>
      </c>
      <c r="R589" s="154">
        <v>0.992223238792315</v>
      </c>
      <c r="S589" s="173">
        <v>-0.00514677849790324</v>
      </c>
      <c r="T589" s="153">
        <v>65890</v>
      </c>
      <c r="U589" s="153">
        <v>61730</v>
      </c>
      <c r="V589" s="154">
        <v>0.936864471088177</v>
      </c>
      <c r="W589" s="154">
        <v>0.903706395348837</v>
      </c>
      <c r="X589" s="155">
        <v>0.927254098360656</v>
      </c>
      <c r="Y589" s="155">
        <v>0.943732845379689</v>
      </c>
      <c r="Z589" s="173">
        <v>-0.0235477030118185</v>
      </c>
      <c r="AA589" s="151">
        <v>15290</v>
      </c>
      <c r="AB589" s="151">
        <v>14228</v>
      </c>
      <c r="AC589" s="151">
        <v>16079</v>
      </c>
      <c r="AD589" s="151">
        <v>14993</v>
      </c>
      <c r="AE589" s="155">
        <v>0.930542838456508</v>
      </c>
      <c r="AF589" s="155">
        <v>0.932458486224268</v>
      </c>
      <c r="AG589" s="173">
        <v>-0.0019156477677601</v>
      </c>
    </row>
    <row r="590" spans="1:33">
      <c r="A590" s="175" t="s">
        <v>375</v>
      </c>
      <c r="B590" s="195" t="s">
        <v>1818</v>
      </c>
      <c r="C590" s="195" t="s">
        <v>584</v>
      </c>
      <c r="D590" s="150">
        <v>6728</v>
      </c>
      <c r="E590" s="150">
        <v>6507</v>
      </c>
      <c r="F590" s="150">
        <v>6200</v>
      </c>
      <c r="G590" s="151">
        <v>5674</v>
      </c>
      <c r="H590" s="151">
        <v>5613</v>
      </c>
      <c r="I590" s="151">
        <v>5329</v>
      </c>
      <c r="J590" s="151">
        <v>6139</v>
      </c>
      <c r="K590" s="151">
        <v>6032</v>
      </c>
      <c r="L590" s="151">
        <v>5712</v>
      </c>
      <c r="M590" s="154">
        <v>0.96434810320814</v>
      </c>
      <c r="N590" s="153">
        <v>163403</v>
      </c>
      <c r="O590" s="172">
        <v>0.9</v>
      </c>
      <c r="P590" s="154">
        <v>0.967152199762188</v>
      </c>
      <c r="Q590" s="154">
        <v>0.989249206908706</v>
      </c>
      <c r="R590" s="154">
        <v>0.982570451213553</v>
      </c>
      <c r="S590" s="173">
        <v>-0.0220970071465185</v>
      </c>
      <c r="T590" s="153">
        <v>169444</v>
      </c>
      <c r="U590" s="153">
        <v>154115</v>
      </c>
      <c r="V590" s="154">
        <v>0.90953353320271</v>
      </c>
      <c r="W590" s="154">
        <v>0.921521997621879</v>
      </c>
      <c r="X590" s="155">
        <v>0.939196334155798</v>
      </c>
      <c r="Y590" s="155">
        <v>0.930444697833523</v>
      </c>
      <c r="Z590" s="173">
        <v>-0.0176743365339197</v>
      </c>
      <c r="AA590" s="151">
        <v>41620</v>
      </c>
      <c r="AB590" s="151">
        <v>38178</v>
      </c>
      <c r="AC590" s="151">
        <v>42637</v>
      </c>
      <c r="AD590" s="151">
        <v>38418</v>
      </c>
      <c r="AE590" s="155">
        <v>0.917299375300336</v>
      </c>
      <c r="AF590" s="155">
        <v>0.901048385205338</v>
      </c>
      <c r="AG590" s="173">
        <v>0.0162509900949983</v>
      </c>
    </row>
    <row r="591" spans="1:33">
      <c r="A591" s="175" t="s">
        <v>375</v>
      </c>
      <c r="B591" s="195" t="s">
        <v>1818</v>
      </c>
      <c r="C591" s="195" t="s">
        <v>585</v>
      </c>
      <c r="D591" s="150">
        <v>1715</v>
      </c>
      <c r="E591" s="150">
        <v>1628</v>
      </c>
      <c r="F591" s="150">
        <v>1568</v>
      </c>
      <c r="G591" s="151">
        <v>1269</v>
      </c>
      <c r="H591" s="151">
        <v>1214</v>
      </c>
      <c r="I591" s="151">
        <v>1189</v>
      </c>
      <c r="J591" s="151">
        <v>1450</v>
      </c>
      <c r="K591" s="151">
        <v>1365</v>
      </c>
      <c r="L591" s="151">
        <v>1328</v>
      </c>
      <c r="M591" s="154">
        <v>0.940922481840466</v>
      </c>
      <c r="N591" s="153">
        <v>41840</v>
      </c>
      <c r="O591" s="172">
        <v>0.9</v>
      </c>
      <c r="P591" s="154">
        <v>0.949271137026239</v>
      </c>
      <c r="Q591" s="154">
        <v>0.956658786446021</v>
      </c>
      <c r="R591" s="154">
        <v>0.941379310344828</v>
      </c>
      <c r="S591" s="173">
        <v>-0.00738764941978143</v>
      </c>
      <c r="T591" s="153">
        <v>44467</v>
      </c>
      <c r="U591" s="153">
        <v>41166</v>
      </c>
      <c r="V591" s="154">
        <v>0.925765174174107</v>
      </c>
      <c r="W591" s="154">
        <v>0.914285714285714</v>
      </c>
      <c r="X591" s="155">
        <v>0.936958234830575</v>
      </c>
      <c r="Y591" s="155">
        <v>0.915862068965517</v>
      </c>
      <c r="Z591" s="173">
        <v>-0.022672520544861</v>
      </c>
      <c r="AA591" s="151">
        <v>10071</v>
      </c>
      <c r="AB591" s="151">
        <v>9218</v>
      </c>
      <c r="AC591" s="151">
        <v>11050</v>
      </c>
      <c r="AD591" s="151">
        <v>10160</v>
      </c>
      <c r="AE591" s="155">
        <v>0.915301360341575</v>
      </c>
      <c r="AF591" s="155">
        <v>0.919457013574661</v>
      </c>
      <c r="AG591" s="173">
        <v>-0.00415565323308575</v>
      </c>
    </row>
    <row r="592" spans="1:33">
      <c r="A592" s="175" t="s">
        <v>375</v>
      </c>
      <c r="B592" s="195" t="s">
        <v>1818</v>
      </c>
      <c r="C592" s="195" t="s">
        <v>586</v>
      </c>
      <c r="D592" s="150">
        <v>1223</v>
      </c>
      <c r="E592" s="150">
        <v>1115</v>
      </c>
      <c r="F592" s="150">
        <v>1049</v>
      </c>
      <c r="G592" s="151">
        <v>927</v>
      </c>
      <c r="H592" s="151">
        <v>803</v>
      </c>
      <c r="I592" s="151">
        <v>810</v>
      </c>
      <c r="J592" s="151">
        <v>1054</v>
      </c>
      <c r="K592" s="151">
        <v>921</v>
      </c>
      <c r="L592" s="151">
        <v>933</v>
      </c>
      <c r="M592" s="154">
        <v>0.89991898797283</v>
      </c>
      <c r="N592" s="153">
        <v>28882</v>
      </c>
      <c r="O592" s="172">
        <v>0.9</v>
      </c>
      <c r="P592" s="154">
        <v>0.911692559280458</v>
      </c>
      <c r="Q592" s="154">
        <v>0.866235167206041</v>
      </c>
      <c r="R592" s="154">
        <v>0.873814041745731</v>
      </c>
      <c r="S592" s="173">
        <v>0.0454573920744169</v>
      </c>
      <c r="T592" s="153">
        <v>32094</v>
      </c>
      <c r="U592" s="153">
        <v>28511</v>
      </c>
      <c r="V592" s="154">
        <v>0.888359194865084</v>
      </c>
      <c r="W592" s="154">
        <v>0.85772690106296</v>
      </c>
      <c r="X592" s="155">
        <v>0.87378640776699</v>
      </c>
      <c r="Y592" s="155">
        <v>0.885199240986717</v>
      </c>
      <c r="Z592" s="173">
        <v>-0.0160595067040303</v>
      </c>
      <c r="AA592" s="151">
        <v>7199</v>
      </c>
      <c r="AB592" s="151">
        <v>6350</v>
      </c>
      <c r="AC592" s="151">
        <v>7698</v>
      </c>
      <c r="AD592" s="151">
        <v>6821</v>
      </c>
      <c r="AE592" s="155">
        <v>0.882066953743575</v>
      </c>
      <c r="AF592" s="155">
        <v>0.886074305014289</v>
      </c>
      <c r="AG592" s="173">
        <v>-0.00400735127071394</v>
      </c>
    </row>
    <row r="593" spans="1:33">
      <c r="A593" s="175" t="s">
        <v>375</v>
      </c>
      <c r="B593" s="195" t="s">
        <v>1818</v>
      </c>
      <c r="C593" s="195" t="s">
        <v>587</v>
      </c>
      <c r="D593" s="150">
        <v>1342</v>
      </c>
      <c r="E593" s="150">
        <v>1090</v>
      </c>
      <c r="F593" s="150">
        <v>1063</v>
      </c>
      <c r="G593" s="151">
        <v>1016</v>
      </c>
      <c r="H593" s="151">
        <v>855</v>
      </c>
      <c r="I593" s="151">
        <v>846</v>
      </c>
      <c r="J593" s="151">
        <v>1112</v>
      </c>
      <c r="K593" s="151">
        <v>909</v>
      </c>
      <c r="L593" s="151">
        <v>906</v>
      </c>
      <c r="M593" s="154">
        <v>0.922890453653469</v>
      </c>
      <c r="N593" s="153">
        <v>31980</v>
      </c>
      <c r="O593" s="172">
        <v>0.9</v>
      </c>
      <c r="P593" s="154">
        <v>0.812220566318927</v>
      </c>
      <c r="Q593" s="154">
        <v>0.841535433070866</v>
      </c>
      <c r="R593" s="154">
        <v>0.817446043165468</v>
      </c>
      <c r="S593" s="173">
        <v>-0.0293148667519391</v>
      </c>
      <c r="T593" s="153">
        <v>34652</v>
      </c>
      <c r="U593" s="153">
        <v>31662</v>
      </c>
      <c r="V593" s="154">
        <v>0.913713494170611</v>
      </c>
      <c r="W593" s="154">
        <v>0.792101341281669</v>
      </c>
      <c r="X593" s="155">
        <v>0.832677165354331</v>
      </c>
      <c r="Y593" s="155">
        <v>0.814748201438849</v>
      </c>
      <c r="Z593" s="173">
        <v>-0.0405758240726615</v>
      </c>
      <c r="AA593" s="151">
        <v>7863</v>
      </c>
      <c r="AB593" s="151">
        <v>6894</v>
      </c>
      <c r="AC593" s="151">
        <v>8575</v>
      </c>
      <c r="AD593" s="151">
        <v>7664</v>
      </c>
      <c r="AE593" s="155">
        <v>0.876764593666539</v>
      </c>
      <c r="AF593" s="155">
        <v>0.893760932944606</v>
      </c>
      <c r="AG593" s="173">
        <v>-0.016996339278067</v>
      </c>
    </row>
    <row r="594" spans="1:33">
      <c r="A594" s="175" t="s">
        <v>375</v>
      </c>
      <c r="B594" s="195" t="s">
        <v>1818</v>
      </c>
      <c r="C594" s="195" t="s">
        <v>588</v>
      </c>
      <c r="D594" s="150">
        <v>783</v>
      </c>
      <c r="E594" s="150">
        <v>661</v>
      </c>
      <c r="F594" s="150">
        <v>698</v>
      </c>
      <c r="G594" s="151">
        <v>580</v>
      </c>
      <c r="H594" s="151">
        <v>539</v>
      </c>
      <c r="I594" s="151">
        <v>530</v>
      </c>
      <c r="J594" s="151">
        <v>727</v>
      </c>
      <c r="K594" s="151">
        <v>675</v>
      </c>
      <c r="L594" s="151">
        <v>657</v>
      </c>
      <c r="M594" s="154">
        <v>0.923068936877076</v>
      </c>
      <c r="N594" s="153">
        <v>17782</v>
      </c>
      <c r="O594" s="172">
        <v>0.9</v>
      </c>
      <c r="P594" s="154">
        <v>0.84418901660281</v>
      </c>
      <c r="Q594" s="154">
        <v>0.929310344827586</v>
      </c>
      <c r="R594" s="154">
        <v>0.928473177441541</v>
      </c>
      <c r="S594" s="173">
        <v>-0.0851213282247765</v>
      </c>
      <c r="T594" s="153">
        <v>19264</v>
      </c>
      <c r="U594" s="153">
        <v>17591</v>
      </c>
      <c r="V594" s="154">
        <v>0.913154069767442</v>
      </c>
      <c r="W594" s="154">
        <v>0.891443167305236</v>
      </c>
      <c r="X594" s="155">
        <v>0.913793103448276</v>
      </c>
      <c r="Y594" s="155">
        <v>0.903713892709766</v>
      </c>
      <c r="Z594" s="173">
        <v>-0.0223499361430396</v>
      </c>
      <c r="AA594" s="151">
        <v>4429</v>
      </c>
      <c r="AB594" s="151">
        <v>3965</v>
      </c>
      <c r="AC594" s="151">
        <v>4801</v>
      </c>
      <c r="AD594" s="151">
        <v>4423</v>
      </c>
      <c r="AE594" s="155">
        <v>0.895235944908557</v>
      </c>
      <c r="AF594" s="155">
        <v>0.921266402832743</v>
      </c>
      <c r="AG594" s="173">
        <v>-0.0260304579241859</v>
      </c>
    </row>
    <row r="595" spans="1:33">
      <c r="A595" s="175" t="s">
        <v>375</v>
      </c>
      <c r="B595" s="195" t="s">
        <v>1818</v>
      </c>
      <c r="C595" s="195" t="s">
        <v>589</v>
      </c>
      <c r="D595" s="150">
        <v>2971</v>
      </c>
      <c r="E595" s="150">
        <v>2877</v>
      </c>
      <c r="F595" s="150">
        <v>2822</v>
      </c>
      <c r="G595" s="151">
        <v>2181</v>
      </c>
      <c r="H595" s="151">
        <v>2116</v>
      </c>
      <c r="I595" s="151">
        <v>2077</v>
      </c>
      <c r="J595" s="151">
        <v>2490</v>
      </c>
      <c r="K595" s="151">
        <v>2405</v>
      </c>
      <c r="L595" s="151">
        <v>2376</v>
      </c>
      <c r="M595" s="154">
        <v>0.967884175528779</v>
      </c>
      <c r="N595" s="153">
        <v>82094</v>
      </c>
      <c r="O595" s="172">
        <v>0.9</v>
      </c>
      <c r="P595" s="154">
        <v>0.968360821272299</v>
      </c>
      <c r="Q595" s="154">
        <v>0.970197157267309</v>
      </c>
      <c r="R595" s="154">
        <v>0.965863453815261</v>
      </c>
      <c r="S595" s="173">
        <v>-0.00183633599500965</v>
      </c>
      <c r="T595" s="153">
        <v>84818</v>
      </c>
      <c r="U595" s="153">
        <v>80979</v>
      </c>
      <c r="V595" s="154">
        <v>0.954738381004032</v>
      </c>
      <c r="W595" s="154">
        <v>0.949848535846516</v>
      </c>
      <c r="X595" s="155">
        <v>0.952315451627694</v>
      </c>
      <c r="Y595" s="155">
        <v>0.95421686746988</v>
      </c>
      <c r="Z595" s="173">
        <v>-0.00246691578117741</v>
      </c>
      <c r="AA595" s="151">
        <v>17913</v>
      </c>
      <c r="AB595" s="151">
        <v>17061</v>
      </c>
      <c r="AC595" s="151">
        <v>20575</v>
      </c>
      <c r="AD595" s="151">
        <v>19592</v>
      </c>
      <c r="AE595" s="155">
        <v>0.952436777759169</v>
      </c>
      <c r="AF595" s="155">
        <v>0.952223572296476</v>
      </c>
      <c r="AG595" s="173">
        <v>0.000213205462692989</v>
      </c>
    </row>
    <row r="596" spans="1:33">
      <c r="A596" s="175" t="s">
        <v>375</v>
      </c>
      <c r="B596" s="195" t="s">
        <v>1818</v>
      </c>
      <c r="C596" s="195" t="s">
        <v>590</v>
      </c>
      <c r="D596" s="150">
        <v>1899</v>
      </c>
      <c r="E596" s="150">
        <v>1823</v>
      </c>
      <c r="F596" s="150">
        <v>1793</v>
      </c>
      <c r="G596" s="151">
        <v>1404</v>
      </c>
      <c r="H596" s="151">
        <v>1358</v>
      </c>
      <c r="I596" s="151">
        <v>1340</v>
      </c>
      <c r="J596" s="151">
        <v>1643</v>
      </c>
      <c r="K596" s="151">
        <v>1583</v>
      </c>
      <c r="L596" s="151">
        <v>1555</v>
      </c>
      <c r="M596" s="154">
        <v>0.958266664156768</v>
      </c>
      <c r="N596" s="153">
        <v>50906</v>
      </c>
      <c r="O596" s="172">
        <v>0.9</v>
      </c>
      <c r="P596" s="154">
        <v>0.959978936282254</v>
      </c>
      <c r="Q596" s="154">
        <v>0.967236467236467</v>
      </c>
      <c r="R596" s="154">
        <v>0.963481436396835</v>
      </c>
      <c r="S596" s="173">
        <v>-0.00725753095421344</v>
      </c>
      <c r="T596" s="153">
        <v>53123</v>
      </c>
      <c r="U596" s="153">
        <v>50270</v>
      </c>
      <c r="V596" s="154">
        <v>0.946294448732188</v>
      </c>
      <c r="W596" s="154">
        <v>0.944181147972617</v>
      </c>
      <c r="X596" s="155">
        <v>0.954415954415954</v>
      </c>
      <c r="Y596" s="155">
        <v>0.946439440048691</v>
      </c>
      <c r="Z596" s="173">
        <v>-0.0102348064433372</v>
      </c>
      <c r="AA596" s="151">
        <v>11392</v>
      </c>
      <c r="AB596" s="151">
        <v>10764</v>
      </c>
      <c r="AC596" s="151">
        <v>13109</v>
      </c>
      <c r="AD596" s="151">
        <v>12334</v>
      </c>
      <c r="AE596" s="155">
        <v>0.944873595505618</v>
      </c>
      <c r="AF596" s="155">
        <v>0.940880311236555</v>
      </c>
      <c r="AG596" s="173">
        <v>0.00399328426906298</v>
      </c>
    </row>
    <row r="597" spans="1:33">
      <c r="A597" s="175" t="s">
        <v>375</v>
      </c>
      <c r="B597" s="195" t="s">
        <v>1818</v>
      </c>
      <c r="C597" s="195" t="s">
        <v>591</v>
      </c>
      <c r="D597" s="150">
        <v>1019</v>
      </c>
      <c r="E597" s="150">
        <v>968</v>
      </c>
      <c r="F597" s="150">
        <v>938</v>
      </c>
      <c r="G597" s="151">
        <v>837</v>
      </c>
      <c r="H597" s="151">
        <v>816</v>
      </c>
      <c r="I597" s="151">
        <v>803</v>
      </c>
      <c r="J597" s="151">
        <v>871</v>
      </c>
      <c r="K597" s="151">
        <v>840</v>
      </c>
      <c r="L597" s="151">
        <v>829</v>
      </c>
      <c r="M597" s="154">
        <v>0.957542238559336</v>
      </c>
      <c r="N597" s="153">
        <v>28394</v>
      </c>
      <c r="O597" s="172">
        <v>0.9</v>
      </c>
      <c r="P597" s="154">
        <v>0.949950932286555</v>
      </c>
      <c r="Q597" s="154">
        <v>0.974910394265233</v>
      </c>
      <c r="R597" s="154">
        <v>0.964408725602755</v>
      </c>
      <c r="S597" s="173">
        <v>-0.0249594619786775</v>
      </c>
      <c r="T597" s="153">
        <v>29653</v>
      </c>
      <c r="U597" s="153">
        <v>27954</v>
      </c>
      <c r="V597" s="154">
        <v>0.942703942265538</v>
      </c>
      <c r="W597" s="154">
        <v>0.920510304219823</v>
      </c>
      <c r="X597" s="155">
        <v>0.959378733572282</v>
      </c>
      <c r="Y597" s="155">
        <v>0.951779563719862</v>
      </c>
      <c r="Z597" s="173">
        <v>-0.0388684293524586</v>
      </c>
      <c r="AA597" s="151">
        <v>6536</v>
      </c>
      <c r="AB597" s="151">
        <v>6148</v>
      </c>
      <c r="AC597" s="151">
        <v>7265</v>
      </c>
      <c r="AD597" s="151">
        <v>6828</v>
      </c>
      <c r="AE597" s="155">
        <v>0.940636474908201</v>
      </c>
      <c r="AF597" s="155">
        <v>0.939848589125946</v>
      </c>
      <c r="AG597" s="173">
        <v>0.000787885782254416</v>
      </c>
    </row>
    <row r="598" spans="1:33">
      <c r="A598" s="175" t="s">
        <v>375</v>
      </c>
      <c r="B598" s="195" t="s">
        <v>1818</v>
      </c>
      <c r="C598" s="195" t="s">
        <v>592</v>
      </c>
      <c r="D598" s="150">
        <v>2037</v>
      </c>
      <c r="E598" s="150">
        <v>1917</v>
      </c>
      <c r="F598" s="150">
        <v>1924</v>
      </c>
      <c r="G598" s="151">
        <v>1492</v>
      </c>
      <c r="H598" s="151">
        <v>1408</v>
      </c>
      <c r="I598" s="151">
        <v>1435</v>
      </c>
      <c r="J598" s="151">
        <v>1635</v>
      </c>
      <c r="K598" s="151">
        <v>1564</v>
      </c>
      <c r="L598" s="151">
        <v>1594</v>
      </c>
      <c r="M598" s="154">
        <v>0.967378118128744</v>
      </c>
      <c r="N598" s="153">
        <v>51035</v>
      </c>
      <c r="O598" s="172">
        <v>0.9</v>
      </c>
      <c r="P598" s="154">
        <v>0.941089837997054</v>
      </c>
      <c r="Q598" s="154">
        <v>0.943699731903485</v>
      </c>
      <c r="R598" s="154">
        <v>0.956574923547401</v>
      </c>
      <c r="S598" s="173">
        <v>-0.00260989390643074</v>
      </c>
      <c r="T598" s="153">
        <v>52756</v>
      </c>
      <c r="U598" s="153">
        <v>50441</v>
      </c>
      <c r="V598" s="154">
        <v>0.956118735309728</v>
      </c>
      <c r="W598" s="154">
        <v>0.944526264113893</v>
      </c>
      <c r="X598" s="155">
        <v>0.961796246648794</v>
      </c>
      <c r="Y598" s="155">
        <v>0.974923547400612</v>
      </c>
      <c r="Z598" s="173">
        <v>-0.0172699825349006</v>
      </c>
      <c r="AA598" s="151">
        <v>11742</v>
      </c>
      <c r="AB598" s="151">
        <v>11266</v>
      </c>
      <c r="AC598" s="151">
        <v>12736</v>
      </c>
      <c r="AD598" s="151">
        <v>12170</v>
      </c>
      <c r="AE598" s="155">
        <v>0.959461761199114</v>
      </c>
      <c r="AF598" s="155">
        <v>0.955559045226131</v>
      </c>
      <c r="AG598" s="173">
        <v>0.00390271597298364</v>
      </c>
    </row>
    <row r="599" spans="1:33">
      <c r="A599" s="175" t="s">
        <v>375</v>
      </c>
      <c r="B599" s="195" t="s">
        <v>1818</v>
      </c>
      <c r="C599" s="195" t="s">
        <v>593</v>
      </c>
      <c r="D599" s="150">
        <v>1768</v>
      </c>
      <c r="E599" s="150">
        <v>1471</v>
      </c>
      <c r="F599" s="150">
        <v>1472</v>
      </c>
      <c r="G599" s="151">
        <v>1373</v>
      </c>
      <c r="H599" s="151">
        <v>1148</v>
      </c>
      <c r="I599" s="151">
        <v>1174</v>
      </c>
      <c r="J599" s="151">
        <v>1486</v>
      </c>
      <c r="K599" s="151">
        <v>1236</v>
      </c>
      <c r="L599" s="151">
        <v>1269</v>
      </c>
      <c r="M599" s="154">
        <v>0.877257864471756</v>
      </c>
      <c r="N599" s="153">
        <v>38902</v>
      </c>
      <c r="O599" s="172">
        <v>0.9</v>
      </c>
      <c r="P599" s="154">
        <v>0.832013574660634</v>
      </c>
      <c r="Q599" s="154">
        <v>0.836125273124545</v>
      </c>
      <c r="R599" s="154">
        <v>0.831763122476447</v>
      </c>
      <c r="S599" s="173">
        <v>-0.00411169846391124</v>
      </c>
      <c r="T599" s="153">
        <v>44345</v>
      </c>
      <c r="U599" s="153">
        <v>38342</v>
      </c>
      <c r="V599" s="154">
        <v>0.864629608749577</v>
      </c>
      <c r="W599" s="154">
        <v>0.832579185520362</v>
      </c>
      <c r="X599" s="155">
        <v>0.855061908230153</v>
      </c>
      <c r="Y599" s="155">
        <v>0.853970390309556</v>
      </c>
      <c r="Z599" s="173">
        <v>-0.0224827227097909</v>
      </c>
      <c r="AA599" s="151">
        <v>10193</v>
      </c>
      <c r="AB599" s="151">
        <v>8741</v>
      </c>
      <c r="AC599" s="151">
        <v>10882</v>
      </c>
      <c r="AD599" s="151">
        <v>9356</v>
      </c>
      <c r="AE599" s="155">
        <v>0.857549298538212</v>
      </c>
      <c r="AF599" s="155">
        <v>0.859768424921889</v>
      </c>
      <c r="AG599" s="173">
        <v>-0.00221912638367683</v>
      </c>
    </row>
    <row r="600" spans="1:33">
      <c r="A600" s="175" t="s">
        <v>375</v>
      </c>
      <c r="B600" s="195" t="s">
        <v>1818</v>
      </c>
      <c r="C600" s="195" t="s">
        <v>594</v>
      </c>
      <c r="D600" s="150">
        <v>2916</v>
      </c>
      <c r="E600" s="150">
        <v>2551</v>
      </c>
      <c r="F600" s="150">
        <v>2390</v>
      </c>
      <c r="G600" s="151">
        <v>2178</v>
      </c>
      <c r="H600" s="151">
        <v>1890</v>
      </c>
      <c r="I600" s="151">
        <v>1933</v>
      </c>
      <c r="J600" s="151">
        <v>2529</v>
      </c>
      <c r="K600" s="151">
        <v>2253</v>
      </c>
      <c r="L600" s="151">
        <v>2247</v>
      </c>
      <c r="M600" s="154">
        <v>0.92373807269284</v>
      </c>
      <c r="N600" s="153">
        <v>63410</v>
      </c>
      <c r="O600" s="172">
        <v>0.9</v>
      </c>
      <c r="P600" s="154">
        <v>0.87482853223594</v>
      </c>
      <c r="Q600" s="154">
        <v>0.867768595041322</v>
      </c>
      <c r="R600" s="154">
        <v>0.890865954922894</v>
      </c>
      <c r="S600" s="173">
        <v>0.00705993719461728</v>
      </c>
      <c r="T600" s="153">
        <v>68645</v>
      </c>
      <c r="U600" s="153">
        <v>61200</v>
      </c>
      <c r="V600" s="154">
        <v>0.891543448175395</v>
      </c>
      <c r="W600" s="154">
        <v>0.819615912208505</v>
      </c>
      <c r="X600" s="155">
        <v>0.887511478420569</v>
      </c>
      <c r="Y600" s="155">
        <v>0.888493475682088</v>
      </c>
      <c r="Z600" s="173">
        <v>-0.0678955662120645</v>
      </c>
      <c r="AA600" s="151">
        <v>16978</v>
      </c>
      <c r="AB600" s="151">
        <v>14793</v>
      </c>
      <c r="AC600" s="151">
        <v>16598</v>
      </c>
      <c r="AD600" s="151">
        <v>14839</v>
      </c>
      <c r="AE600" s="155">
        <v>0.87130404052303</v>
      </c>
      <c r="AF600" s="155">
        <v>0.894023376310399</v>
      </c>
      <c r="AG600" s="173">
        <v>-0.0227193357873691</v>
      </c>
    </row>
    <row r="601" spans="1:33">
      <c r="A601" s="175" t="s">
        <v>375</v>
      </c>
      <c r="B601" s="195" t="s">
        <v>1818</v>
      </c>
      <c r="C601" s="195" t="s">
        <v>595</v>
      </c>
      <c r="D601" s="150">
        <v>1670</v>
      </c>
      <c r="E601" s="150">
        <v>1593</v>
      </c>
      <c r="F601" s="150">
        <v>1497</v>
      </c>
      <c r="G601" s="151">
        <v>1353</v>
      </c>
      <c r="H601" s="151">
        <v>1283</v>
      </c>
      <c r="I601" s="151">
        <v>1200</v>
      </c>
      <c r="J601" s="151">
        <v>1459</v>
      </c>
      <c r="K601" s="151">
        <v>1393</v>
      </c>
      <c r="L601" s="151">
        <v>1342</v>
      </c>
      <c r="M601" s="154">
        <v>0.949481564141907</v>
      </c>
      <c r="N601" s="153">
        <v>40841</v>
      </c>
      <c r="O601" s="172">
        <v>0.9</v>
      </c>
      <c r="P601" s="154">
        <v>0.953892215568862</v>
      </c>
      <c r="Q601" s="154">
        <v>0.948263118994826</v>
      </c>
      <c r="R601" s="154">
        <v>0.954763536668951</v>
      </c>
      <c r="S601" s="173">
        <v>0.00562909657403599</v>
      </c>
      <c r="T601" s="153">
        <v>43014</v>
      </c>
      <c r="U601" s="153">
        <v>38993</v>
      </c>
      <c r="V601" s="154">
        <v>0.906518807830009</v>
      </c>
      <c r="W601" s="154">
        <v>0.896407185628743</v>
      </c>
      <c r="X601" s="155">
        <v>0.886917960088692</v>
      </c>
      <c r="Y601" s="155">
        <v>0.919808087731323</v>
      </c>
      <c r="Z601" s="173">
        <v>0.00948922554005072</v>
      </c>
      <c r="AA601" s="151">
        <v>10129</v>
      </c>
      <c r="AB601" s="151">
        <v>9147</v>
      </c>
      <c r="AC601" s="151">
        <v>10337</v>
      </c>
      <c r="AD601" s="151">
        <v>9279</v>
      </c>
      <c r="AE601" s="155">
        <v>0.90305064665811</v>
      </c>
      <c r="AF601" s="155">
        <v>0.897649221244075</v>
      </c>
      <c r="AG601" s="173">
        <v>0.00540142541403577</v>
      </c>
    </row>
    <row r="602" spans="1:33">
      <c r="A602" s="175" t="s">
        <v>375</v>
      </c>
      <c r="B602" s="195" t="s">
        <v>1818</v>
      </c>
      <c r="C602" s="195" t="s">
        <v>596</v>
      </c>
      <c r="D602" s="150">
        <v>1862</v>
      </c>
      <c r="E602" s="150">
        <v>1811</v>
      </c>
      <c r="F602" s="150">
        <v>1734</v>
      </c>
      <c r="G602" s="151">
        <v>1656</v>
      </c>
      <c r="H602" s="151">
        <v>1611</v>
      </c>
      <c r="I602" s="151">
        <v>1542</v>
      </c>
      <c r="J602" s="151">
        <v>1726</v>
      </c>
      <c r="K602" s="151">
        <v>1643</v>
      </c>
      <c r="L602" s="151">
        <v>1588</v>
      </c>
      <c r="M602" s="154">
        <v>0.964190871369295</v>
      </c>
      <c r="N602" s="153">
        <v>46474</v>
      </c>
      <c r="O602" s="172">
        <v>0.9</v>
      </c>
      <c r="P602" s="154">
        <v>0.972610096670247</v>
      </c>
      <c r="Q602" s="154">
        <v>0.972826086956522</v>
      </c>
      <c r="R602" s="154">
        <v>0.951911935110081</v>
      </c>
      <c r="S602" s="173">
        <v>-0.000215990286274725</v>
      </c>
      <c r="T602" s="153">
        <v>48200</v>
      </c>
      <c r="U602" s="153">
        <v>45062</v>
      </c>
      <c r="V602" s="154">
        <v>0.934896265560166</v>
      </c>
      <c r="W602" s="154">
        <v>0.9312567132116</v>
      </c>
      <c r="X602" s="155">
        <v>0.931159420289855</v>
      </c>
      <c r="Y602" s="155">
        <v>0.920046349942063</v>
      </c>
      <c r="Z602" s="173">
        <v>9.72929217453178e-5</v>
      </c>
      <c r="AA602" s="151">
        <v>11913</v>
      </c>
      <c r="AB602" s="151">
        <v>10940</v>
      </c>
      <c r="AC602" s="151">
        <v>12482</v>
      </c>
      <c r="AD602" s="151">
        <v>11651</v>
      </c>
      <c r="AE602" s="155">
        <v>0.918324519432553</v>
      </c>
      <c r="AF602" s="155">
        <v>0.933424130748278</v>
      </c>
      <c r="AG602" s="173">
        <v>-0.0150996113157249</v>
      </c>
    </row>
    <row r="603" spans="1:33">
      <c r="A603" s="175" t="s">
        <v>375</v>
      </c>
      <c r="B603" s="195" t="s">
        <v>1818</v>
      </c>
      <c r="C603" s="195" t="s">
        <v>597</v>
      </c>
      <c r="D603" s="150">
        <v>1971</v>
      </c>
      <c r="E603" s="150">
        <v>1517</v>
      </c>
      <c r="F603" s="150">
        <v>1701</v>
      </c>
      <c r="G603" s="151">
        <v>1460</v>
      </c>
      <c r="H603" s="151">
        <v>1380</v>
      </c>
      <c r="I603" s="151">
        <v>1362</v>
      </c>
      <c r="J603" s="151">
        <v>1656</v>
      </c>
      <c r="K603" s="151">
        <v>1571</v>
      </c>
      <c r="L603" s="151">
        <v>1571</v>
      </c>
      <c r="M603" s="154">
        <v>0.911592824136994</v>
      </c>
      <c r="N603" s="153">
        <v>53660</v>
      </c>
      <c r="O603" s="172">
        <v>0.9</v>
      </c>
      <c r="P603" s="154">
        <v>0.769660071029934</v>
      </c>
      <c r="Q603" s="154">
        <v>0.945205479452055</v>
      </c>
      <c r="R603" s="154">
        <v>0.948671497584541</v>
      </c>
      <c r="S603" s="173">
        <v>-0.175545408422121</v>
      </c>
      <c r="T603" s="153">
        <v>58864</v>
      </c>
      <c r="U603" s="153">
        <v>54409</v>
      </c>
      <c r="V603" s="154">
        <v>0.924317069855939</v>
      </c>
      <c r="W603" s="154">
        <v>0.863013698630137</v>
      </c>
      <c r="X603" s="155">
        <v>0.932876712328767</v>
      </c>
      <c r="Y603" s="155">
        <v>0.948671497584541</v>
      </c>
      <c r="Z603" s="173">
        <v>-0.0698630136986301</v>
      </c>
      <c r="AA603" s="151">
        <v>11843</v>
      </c>
      <c r="AB603" s="151">
        <v>10902</v>
      </c>
      <c r="AC603" s="151">
        <v>13245</v>
      </c>
      <c r="AD603" s="151">
        <v>12190</v>
      </c>
      <c r="AE603" s="155">
        <v>0.920543781136536</v>
      </c>
      <c r="AF603" s="155">
        <v>0.920347300868252</v>
      </c>
      <c r="AG603" s="173">
        <v>0.000196480268284227</v>
      </c>
    </row>
    <row r="604" spans="1:33">
      <c r="A604" s="175" t="s">
        <v>375</v>
      </c>
      <c r="B604" s="195" t="s">
        <v>1819</v>
      </c>
      <c r="C604" s="195" t="s">
        <v>598</v>
      </c>
      <c r="D604" s="150">
        <v>5421</v>
      </c>
      <c r="E604" s="150">
        <v>5224</v>
      </c>
      <c r="F604" s="150">
        <v>4737</v>
      </c>
      <c r="G604" s="151">
        <v>4593</v>
      </c>
      <c r="H604" s="151">
        <v>4547</v>
      </c>
      <c r="I604" s="151">
        <v>4034</v>
      </c>
      <c r="J604" s="151">
        <v>5041</v>
      </c>
      <c r="K604" s="151">
        <v>5028</v>
      </c>
      <c r="L604" s="151">
        <v>4685</v>
      </c>
      <c r="M604" s="154">
        <v>0.990341460456089</v>
      </c>
      <c r="N604" s="153">
        <v>130630</v>
      </c>
      <c r="O604" s="172">
        <v>0.9</v>
      </c>
      <c r="P604" s="154">
        <v>0.963659841357683</v>
      </c>
      <c r="Q604" s="154">
        <v>0.989984759416503</v>
      </c>
      <c r="R604" s="154">
        <v>0.997421146597897</v>
      </c>
      <c r="S604" s="173">
        <v>-0.0263249180588202</v>
      </c>
      <c r="T604" s="153">
        <v>131904</v>
      </c>
      <c r="U604" s="153">
        <v>119504</v>
      </c>
      <c r="V604" s="154">
        <v>0.905992236778263</v>
      </c>
      <c r="W604" s="154">
        <v>0.87382401770891</v>
      </c>
      <c r="X604" s="155">
        <v>0.878293054648378</v>
      </c>
      <c r="Y604" s="155">
        <v>0.929379091450109</v>
      </c>
      <c r="Z604" s="173">
        <v>-0.0044690369394681</v>
      </c>
      <c r="AA604" s="151">
        <v>33789</v>
      </c>
      <c r="AB604" s="151">
        <v>30672</v>
      </c>
      <c r="AC604" s="151">
        <v>32875</v>
      </c>
      <c r="AD604" s="151">
        <v>29852</v>
      </c>
      <c r="AE604" s="155">
        <v>0.907751043238924</v>
      </c>
      <c r="AF604" s="155">
        <v>0.908045627376426</v>
      </c>
      <c r="AG604" s="173">
        <v>-0.000294584137501941</v>
      </c>
    </row>
    <row r="605" spans="1:33">
      <c r="A605" s="175" t="s">
        <v>375</v>
      </c>
      <c r="B605" s="195" t="s">
        <v>1819</v>
      </c>
      <c r="C605" s="195" t="s">
        <v>599</v>
      </c>
      <c r="D605" s="150">
        <v>1790</v>
      </c>
      <c r="E605" s="150">
        <v>1696</v>
      </c>
      <c r="F605" s="150">
        <v>1555</v>
      </c>
      <c r="G605" s="151">
        <v>1528</v>
      </c>
      <c r="H605" s="151">
        <v>1522</v>
      </c>
      <c r="I605" s="151">
        <v>1447</v>
      </c>
      <c r="J605" s="151">
        <v>1813</v>
      </c>
      <c r="K605" s="151">
        <v>1796</v>
      </c>
      <c r="L605" s="151">
        <v>1663</v>
      </c>
      <c r="M605" s="154">
        <v>0.989062701448279</v>
      </c>
      <c r="N605" s="153">
        <v>46029</v>
      </c>
      <c r="O605" s="172">
        <v>0.9</v>
      </c>
      <c r="P605" s="154">
        <v>0.947486033519553</v>
      </c>
      <c r="Q605" s="154">
        <v>0.996073298429319</v>
      </c>
      <c r="R605" s="154">
        <v>0.990623276337562</v>
      </c>
      <c r="S605" s="173">
        <v>-0.0485872649097663</v>
      </c>
      <c r="T605" s="153">
        <v>46538</v>
      </c>
      <c r="U605" s="153">
        <v>43058</v>
      </c>
      <c r="V605" s="154">
        <v>0.925222398899824</v>
      </c>
      <c r="W605" s="154">
        <v>0.868715083798883</v>
      </c>
      <c r="X605" s="155">
        <v>0.946989528795812</v>
      </c>
      <c r="Y605" s="155">
        <v>0.917264202978489</v>
      </c>
      <c r="Z605" s="173">
        <v>-0.0782744449969288</v>
      </c>
      <c r="AA605" s="151">
        <v>11363</v>
      </c>
      <c r="AB605" s="151">
        <v>10384</v>
      </c>
      <c r="AC605" s="151">
        <v>11494</v>
      </c>
      <c r="AD605" s="151">
        <v>10692</v>
      </c>
      <c r="AE605" s="155">
        <v>0.913843175217812</v>
      </c>
      <c r="AF605" s="155">
        <v>0.930224464938229</v>
      </c>
      <c r="AG605" s="173">
        <v>-0.0163812897204164</v>
      </c>
    </row>
    <row r="606" spans="1:33">
      <c r="A606" s="175" t="s">
        <v>375</v>
      </c>
      <c r="B606" s="195" t="s">
        <v>1819</v>
      </c>
      <c r="C606" s="195" t="s">
        <v>600</v>
      </c>
      <c r="D606" s="150">
        <v>2013</v>
      </c>
      <c r="E606" s="150">
        <v>1998</v>
      </c>
      <c r="F606" s="150">
        <v>1877</v>
      </c>
      <c r="G606" s="151">
        <v>1783</v>
      </c>
      <c r="H606" s="151">
        <v>1774</v>
      </c>
      <c r="I606" s="151">
        <v>1700</v>
      </c>
      <c r="J606" s="151">
        <v>1922</v>
      </c>
      <c r="K606" s="151">
        <v>1906</v>
      </c>
      <c r="L606" s="151">
        <v>1805</v>
      </c>
      <c r="M606" s="154">
        <v>0.986517851736735</v>
      </c>
      <c r="N606" s="153">
        <v>48879</v>
      </c>
      <c r="O606" s="172">
        <v>0.9</v>
      </c>
      <c r="P606" s="154">
        <v>0.992548435171386</v>
      </c>
      <c r="Q606" s="154">
        <v>0.994952327537858</v>
      </c>
      <c r="R606" s="154">
        <v>0.991675338189386</v>
      </c>
      <c r="S606" s="173">
        <v>-0.00240389236647154</v>
      </c>
      <c r="T606" s="153">
        <v>49547</v>
      </c>
      <c r="U606" s="153">
        <v>45980</v>
      </c>
      <c r="V606" s="154">
        <v>0.928007750216966</v>
      </c>
      <c r="W606" s="154">
        <v>0.9324391455539</v>
      </c>
      <c r="X606" s="155">
        <v>0.953449242849131</v>
      </c>
      <c r="Y606" s="155">
        <v>0.939125910509886</v>
      </c>
      <c r="Z606" s="173">
        <v>-0.0210100972952311</v>
      </c>
      <c r="AA606" s="151">
        <v>12799</v>
      </c>
      <c r="AB606" s="151">
        <v>11794</v>
      </c>
      <c r="AC606" s="151">
        <v>12281</v>
      </c>
      <c r="AD606" s="151">
        <v>11437</v>
      </c>
      <c r="AE606" s="155">
        <v>0.921478240487538</v>
      </c>
      <c r="AF606" s="155">
        <v>0.931275954726814</v>
      </c>
      <c r="AG606" s="173">
        <v>-0.00979771423927567</v>
      </c>
    </row>
    <row r="607" spans="1:33">
      <c r="A607" s="175" t="s">
        <v>375</v>
      </c>
      <c r="B607" s="195" t="s">
        <v>1819</v>
      </c>
      <c r="C607" s="195" t="s">
        <v>601</v>
      </c>
      <c r="D607" s="150">
        <v>0</v>
      </c>
      <c r="E607" s="150">
        <v>0</v>
      </c>
      <c r="F607" s="150">
        <v>0</v>
      </c>
      <c r="G607" s="151">
        <v>0</v>
      </c>
      <c r="H607" s="151">
        <v>0</v>
      </c>
      <c r="I607" s="151">
        <v>0</v>
      </c>
      <c r="J607" s="151">
        <v>0</v>
      </c>
      <c r="K607" s="151">
        <v>0</v>
      </c>
      <c r="L607" s="151">
        <v>0</v>
      </c>
      <c r="M607" s="154">
        <v>0</v>
      </c>
      <c r="N607" s="153">
        <v>0</v>
      </c>
      <c r="O607" s="172">
        <v>0.9</v>
      </c>
      <c r="P607" s="154">
        <v>0</v>
      </c>
      <c r="Q607" s="154">
        <v>0</v>
      </c>
      <c r="R607" s="154">
        <v>0</v>
      </c>
      <c r="S607" s="173">
        <v>0</v>
      </c>
      <c r="T607" s="153">
        <v>1</v>
      </c>
      <c r="U607" s="153">
        <v>1</v>
      </c>
      <c r="V607" s="154">
        <v>1</v>
      </c>
      <c r="W607" s="154">
        <v>0</v>
      </c>
      <c r="X607" s="155">
        <v>0</v>
      </c>
      <c r="Y607" s="155">
        <v>0</v>
      </c>
      <c r="Z607" s="173">
        <v>0</v>
      </c>
      <c r="AA607" s="151">
        <v>0</v>
      </c>
      <c r="AB607" s="151">
        <v>0</v>
      </c>
      <c r="AC607" s="151">
        <v>1</v>
      </c>
      <c r="AD607" s="151">
        <v>1</v>
      </c>
      <c r="AE607" s="155">
        <v>0</v>
      </c>
      <c r="AF607" s="155">
        <v>1</v>
      </c>
      <c r="AG607" s="173">
        <v>-1</v>
      </c>
    </row>
    <row r="608" spans="1:33">
      <c r="A608" s="175" t="s">
        <v>375</v>
      </c>
      <c r="B608" s="195" t="s">
        <v>1819</v>
      </c>
      <c r="C608" s="195" t="s">
        <v>602</v>
      </c>
      <c r="D608" s="150">
        <v>1263</v>
      </c>
      <c r="E608" s="150">
        <v>1240</v>
      </c>
      <c r="F608" s="150">
        <v>1067</v>
      </c>
      <c r="G608" s="151">
        <v>1042</v>
      </c>
      <c r="H608" s="151">
        <v>1024</v>
      </c>
      <c r="I608" s="151">
        <v>976</v>
      </c>
      <c r="J608" s="151">
        <v>1118</v>
      </c>
      <c r="K608" s="151">
        <v>1099</v>
      </c>
      <c r="L608" s="151">
        <v>1061</v>
      </c>
      <c r="M608" s="154">
        <v>0.982933766761479</v>
      </c>
      <c r="N608" s="153">
        <v>26609</v>
      </c>
      <c r="O608" s="172">
        <v>0.9</v>
      </c>
      <c r="P608" s="154">
        <v>0.981789390340459</v>
      </c>
      <c r="Q608" s="154">
        <v>0.982725527831094</v>
      </c>
      <c r="R608" s="154">
        <v>0.983005366726297</v>
      </c>
      <c r="S608" s="173">
        <v>-0.000936137490634814</v>
      </c>
      <c r="T608" s="153">
        <v>27071</v>
      </c>
      <c r="U608" s="153">
        <v>24246</v>
      </c>
      <c r="V608" s="154">
        <v>0.895644785933287</v>
      </c>
      <c r="W608" s="154">
        <v>0.844813935075218</v>
      </c>
      <c r="X608" s="155">
        <v>0.936660268714012</v>
      </c>
      <c r="Y608" s="155">
        <v>0.949016100178891</v>
      </c>
      <c r="Z608" s="173">
        <v>-0.0918463336387938</v>
      </c>
      <c r="AA608" s="151">
        <v>7564</v>
      </c>
      <c r="AB608" s="151">
        <v>6976</v>
      </c>
      <c r="AC608" s="151">
        <v>6877</v>
      </c>
      <c r="AD608" s="151">
        <v>6147</v>
      </c>
      <c r="AE608" s="155">
        <v>0.922263352723427</v>
      </c>
      <c r="AF608" s="155">
        <v>0.893849062091028</v>
      </c>
      <c r="AG608" s="173">
        <v>0.0284142906323986</v>
      </c>
    </row>
    <row r="609" spans="1:33">
      <c r="A609" s="175" t="s">
        <v>375</v>
      </c>
      <c r="B609" s="195" t="s">
        <v>1819</v>
      </c>
      <c r="C609" s="195" t="s">
        <v>603</v>
      </c>
      <c r="D609" s="150">
        <v>1995</v>
      </c>
      <c r="E609" s="150">
        <v>1957</v>
      </c>
      <c r="F609" s="150">
        <v>1885</v>
      </c>
      <c r="G609" s="151">
        <v>1694</v>
      </c>
      <c r="H609" s="151">
        <v>1678</v>
      </c>
      <c r="I609" s="151">
        <v>1644</v>
      </c>
      <c r="J609" s="151">
        <v>1718</v>
      </c>
      <c r="K609" s="151">
        <v>1668</v>
      </c>
      <c r="L609" s="151">
        <v>1630</v>
      </c>
      <c r="M609" s="154">
        <v>0.989125779279494</v>
      </c>
      <c r="N609" s="153">
        <v>41569</v>
      </c>
      <c r="O609" s="172">
        <v>0.9</v>
      </c>
      <c r="P609" s="154">
        <v>0.980952380952381</v>
      </c>
      <c r="Q609" s="154">
        <v>0.990554899645809</v>
      </c>
      <c r="R609" s="154">
        <v>0.970896391152503</v>
      </c>
      <c r="S609" s="173">
        <v>-0.00960251869342787</v>
      </c>
      <c r="T609" s="153">
        <v>42026</v>
      </c>
      <c r="U609" s="153">
        <v>40441</v>
      </c>
      <c r="V609" s="154">
        <v>0.962285251986865</v>
      </c>
      <c r="W609" s="154">
        <v>0.944862155388471</v>
      </c>
      <c r="X609" s="155">
        <v>0.970484061393152</v>
      </c>
      <c r="Y609" s="155">
        <v>0.948777648428405</v>
      </c>
      <c r="Z609" s="173">
        <v>-0.0256219060046812</v>
      </c>
      <c r="AA609" s="151">
        <v>11984</v>
      </c>
      <c r="AB609" s="151">
        <v>11474</v>
      </c>
      <c r="AC609" s="151">
        <v>11013</v>
      </c>
      <c r="AD609" s="151">
        <v>10713</v>
      </c>
      <c r="AE609" s="155">
        <v>0.957443257676903</v>
      </c>
      <c r="AF609" s="155">
        <v>0.972759466085535</v>
      </c>
      <c r="AG609" s="173">
        <v>-0.0153162084086328</v>
      </c>
    </row>
    <row r="610" spans="1:33">
      <c r="A610" s="175" t="s">
        <v>375</v>
      </c>
      <c r="B610" s="195" t="s">
        <v>1819</v>
      </c>
      <c r="C610" s="195" t="s">
        <v>604</v>
      </c>
      <c r="D610" s="150">
        <v>3723</v>
      </c>
      <c r="E610" s="150">
        <v>3612</v>
      </c>
      <c r="F610" s="150">
        <v>3257</v>
      </c>
      <c r="G610" s="151">
        <v>3160</v>
      </c>
      <c r="H610" s="151">
        <v>3102</v>
      </c>
      <c r="I610" s="151">
        <v>2936</v>
      </c>
      <c r="J610" s="151">
        <v>3589</v>
      </c>
      <c r="K610" s="151">
        <v>3523</v>
      </c>
      <c r="L610" s="151">
        <v>3396</v>
      </c>
      <c r="M610" s="154">
        <v>0.967998758094562</v>
      </c>
      <c r="N610" s="153">
        <v>87298</v>
      </c>
      <c r="O610" s="172">
        <v>0.9</v>
      </c>
      <c r="P610" s="154">
        <v>0.970185334407736</v>
      </c>
      <c r="Q610" s="154">
        <v>0.981645569620253</v>
      </c>
      <c r="R610" s="154">
        <v>0.981610476455837</v>
      </c>
      <c r="S610" s="173">
        <v>-0.0114602352125175</v>
      </c>
      <c r="T610" s="153">
        <v>90184</v>
      </c>
      <c r="U610" s="153">
        <v>82201</v>
      </c>
      <c r="V610" s="154">
        <v>0.911480972234543</v>
      </c>
      <c r="W610" s="154">
        <v>0.874832124630674</v>
      </c>
      <c r="X610" s="155">
        <v>0.929113924050633</v>
      </c>
      <c r="Y610" s="155">
        <v>0.946224575090554</v>
      </c>
      <c r="Z610" s="173">
        <v>-0.0542817994199587</v>
      </c>
      <c r="AA610" s="151">
        <v>23018</v>
      </c>
      <c r="AB610" s="151">
        <v>21358</v>
      </c>
      <c r="AC610" s="151">
        <v>22764</v>
      </c>
      <c r="AD610" s="151">
        <v>21301</v>
      </c>
      <c r="AE610" s="155">
        <v>0.92788252671822</v>
      </c>
      <c r="AF610" s="155">
        <v>0.935731857318573</v>
      </c>
      <c r="AG610" s="173">
        <v>-0.00784933060035276</v>
      </c>
    </row>
    <row r="611" spans="1:33">
      <c r="A611" s="175" t="s">
        <v>375</v>
      </c>
      <c r="B611" s="195" t="s">
        <v>1819</v>
      </c>
      <c r="C611" s="195" t="s">
        <v>605</v>
      </c>
      <c r="D611" s="150">
        <v>2137</v>
      </c>
      <c r="E611" s="150">
        <v>2071</v>
      </c>
      <c r="F611" s="150">
        <v>1825</v>
      </c>
      <c r="G611" s="151">
        <v>1862</v>
      </c>
      <c r="H611" s="151">
        <v>1847</v>
      </c>
      <c r="I611" s="151">
        <v>1690</v>
      </c>
      <c r="J611" s="151">
        <v>2153</v>
      </c>
      <c r="K611" s="151">
        <v>2113</v>
      </c>
      <c r="L611" s="151">
        <v>1975</v>
      </c>
      <c r="M611" s="154">
        <v>0.985518380517036</v>
      </c>
      <c r="N611" s="153">
        <v>51312</v>
      </c>
      <c r="O611" s="172">
        <v>0.9</v>
      </c>
      <c r="P611" s="154">
        <v>0.969115582592419</v>
      </c>
      <c r="Q611" s="154">
        <v>0.991944146079484</v>
      </c>
      <c r="R611" s="154">
        <v>0.981421272642824</v>
      </c>
      <c r="S611" s="173">
        <v>-0.0228285634870652</v>
      </c>
      <c r="T611" s="153">
        <v>52066</v>
      </c>
      <c r="U611" s="153">
        <v>47460</v>
      </c>
      <c r="V611" s="154">
        <v>0.911535358967464</v>
      </c>
      <c r="W611" s="154">
        <v>0.854000935891437</v>
      </c>
      <c r="X611" s="155">
        <v>0.907626208378088</v>
      </c>
      <c r="Y611" s="155">
        <v>0.917324663260567</v>
      </c>
      <c r="Z611" s="173">
        <v>-0.0536252724866515</v>
      </c>
      <c r="AA611" s="151">
        <v>13553</v>
      </c>
      <c r="AB611" s="151">
        <v>12115</v>
      </c>
      <c r="AC611" s="151">
        <v>12723</v>
      </c>
      <c r="AD611" s="151">
        <v>11612</v>
      </c>
      <c r="AE611" s="155">
        <v>0.893898029956467</v>
      </c>
      <c r="AF611" s="155">
        <v>0.912677827556394</v>
      </c>
      <c r="AG611" s="173">
        <v>-0.0187797975999268</v>
      </c>
    </row>
    <row r="612" spans="1:33">
      <c r="A612" s="175" t="s">
        <v>375</v>
      </c>
      <c r="B612" s="195" t="s">
        <v>1819</v>
      </c>
      <c r="C612" s="195" t="s">
        <v>606</v>
      </c>
      <c r="D612" s="150">
        <v>4</v>
      </c>
      <c r="E612" s="150">
        <v>3</v>
      </c>
      <c r="F612" s="150">
        <v>0</v>
      </c>
      <c r="G612" s="151">
        <v>3</v>
      </c>
      <c r="H612" s="151">
        <v>3</v>
      </c>
      <c r="I612" s="151">
        <v>0</v>
      </c>
      <c r="J612" s="151">
        <v>0</v>
      </c>
      <c r="K612" s="151">
        <v>0</v>
      </c>
      <c r="L612" s="151">
        <v>0</v>
      </c>
      <c r="M612" s="154">
        <v>0.8</v>
      </c>
      <c r="N612" s="153">
        <v>8</v>
      </c>
      <c r="O612" s="172">
        <v>0.9</v>
      </c>
      <c r="P612" s="154">
        <v>0.75</v>
      </c>
      <c r="Q612" s="154">
        <v>1</v>
      </c>
      <c r="R612" s="154">
        <v>0</v>
      </c>
      <c r="S612" s="173">
        <v>-0.25</v>
      </c>
      <c r="T612" s="153">
        <v>10</v>
      </c>
      <c r="U612" s="153">
        <v>0</v>
      </c>
      <c r="V612" s="154">
        <v>0</v>
      </c>
      <c r="W612" s="154">
        <v>0</v>
      </c>
      <c r="X612" s="155">
        <v>0</v>
      </c>
      <c r="Y612" s="155">
        <v>0</v>
      </c>
      <c r="Z612" s="173">
        <v>0</v>
      </c>
      <c r="AA612" s="151">
        <v>8</v>
      </c>
      <c r="AB612" s="151">
        <v>0</v>
      </c>
      <c r="AC612" s="151">
        <v>0</v>
      </c>
      <c r="AD612" s="151">
        <v>0</v>
      </c>
      <c r="AE612" s="155">
        <v>0</v>
      </c>
      <c r="AF612" s="155">
        <v>0</v>
      </c>
      <c r="AG612" s="173">
        <v>0</v>
      </c>
    </row>
    <row r="613" spans="1:33">
      <c r="A613" s="175" t="s">
        <v>375</v>
      </c>
      <c r="B613" s="195" t="s">
        <v>1819</v>
      </c>
      <c r="C613" s="195" t="s">
        <v>607</v>
      </c>
      <c r="D613" s="150">
        <v>5319</v>
      </c>
      <c r="E613" s="150">
        <v>5078</v>
      </c>
      <c r="F613" s="150">
        <v>4686</v>
      </c>
      <c r="G613" s="151">
        <v>4294</v>
      </c>
      <c r="H613" s="151">
        <v>4259</v>
      </c>
      <c r="I613" s="151">
        <v>3952</v>
      </c>
      <c r="J613" s="151">
        <v>4973</v>
      </c>
      <c r="K613" s="151">
        <v>4942</v>
      </c>
      <c r="L613" s="151">
        <v>4692</v>
      </c>
      <c r="M613" s="154">
        <v>0.989597982268419</v>
      </c>
      <c r="N613" s="153">
        <v>129479</v>
      </c>
      <c r="O613" s="172">
        <v>0.9</v>
      </c>
      <c r="P613" s="154">
        <v>0.954690731340478</v>
      </c>
      <c r="Q613" s="154">
        <v>0.991849091755938</v>
      </c>
      <c r="R613" s="154">
        <v>0.993766338226423</v>
      </c>
      <c r="S613" s="173">
        <v>-0.0371583604154609</v>
      </c>
      <c r="T613" s="153">
        <v>130840</v>
      </c>
      <c r="U613" s="153">
        <v>120425</v>
      </c>
      <c r="V613" s="154">
        <v>0.920398960562519</v>
      </c>
      <c r="W613" s="154">
        <v>0.880992667794698</v>
      </c>
      <c r="X613" s="155">
        <v>0.920353982300885</v>
      </c>
      <c r="Y613" s="155">
        <v>0.943494872310477</v>
      </c>
      <c r="Z613" s="173">
        <v>-0.0393613145061867</v>
      </c>
      <c r="AA613" s="151">
        <v>33089</v>
      </c>
      <c r="AB613" s="151">
        <v>30627</v>
      </c>
      <c r="AC613" s="151">
        <v>32484</v>
      </c>
      <c r="AD613" s="151">
        <v>30296</v>
      </c>
      <c r="AE613" s="155">
        <v>0.92559460848016</v>
      </c>
      <c r="AF613" s="155">
        <v>0.932643763083364</v>
      </c>
      <c r="AG613" s="173">
        <v>-0.00704915460320454</v>
      </c>
    </row>
    <row r="614" spans="1:33">
      <c r="A614" s="175" t="s">
        <v>375</v>
      </c>
      <c r="B614" s="195" t="s">
        <v>1819</v>
      </c>
      <c r="C614" s="195" t="s">
        <v>608</v>
      </c>
      <c r="D614" s="150">
        <v>4</v>
      </c>
      <c r="E614" s="150">
        <v>3</v>
      </c>
      <c r="F614" s="150">
        <v>1</v>
      </c>
      <c r="G614" s="151">
        <v>0</v>
      </c>
      <c r="H614" s="151">
        <v>0</v>
      </c>
      <c r="I614" s="151">
        <v>0</v>
      </c>
      <c r="J614" s="151">
        <v>0</v>
      </c>
      <c r="K614" s="151">
        <v>0</v>
      </c>
      <c r="L614" s="151">
        <v>0</v>
      </c>
      <c r="M614" s="154">
        <v>0.583333333333333</v>
      </c>
      <c r="N614" s="153">
        <v>7</v>
      </c>
      <c r="O614" s="172">
        <v>0.9</v>
      </c>
      <c r="P614" s="154">
        <v>0.75</v>
      </c>
      <c r="Q614" s="154">
        <v>0</v>
      </c>
      <c r="R614" s="154">
        <v>0</v>
      </c>
      <c r="S614" s="173">
        <v>0.75</v>
      </c>
      <c r="T614" s="153">
        <v>12</v>
      </c>
      <c r="U614" s="153">
        <v>6</v>
      </c>
      <c r="V614" s="154">
        <v>0.5</v>
      </c>
      <c r="W614" s="154">
        <v>0.25</v>
      </c>
      <c r="X614" s="155">
        <v>0</v>
      </c>
      <c r="Y614" s="155">
        <v>0</v>
      </c>
      <c r="Z614" s="173">
        <v>0.25</v>
      </c>
      <c r="AA614" s="151">
        <v>4</v>
      </c>
      <c r="AB614" s="151">
        <v>1</v>
      </c>
      <c r="AC614" s="151">
        <v>4</v>
      </c>
      <c r="AD614" s="151">
        <v>3</v>
      </c>
      <c r="AE614" s="155">
        <v>0.25</v>
      </c>
      <c r="AF614" s="155">
        <v>0.75</v>
      </c>
      <c r="AG614" s="173">
        <v>-0.5</v>
      </c>
    </row>
    <row r="615" spans="1:33">
      <c r="A615" s="175" t="s">
        <v>375</v>
      </c>
      <c r="B615" s="195" t="s">
        <v>1819</v>
      </c>
      <c r="C615" s="195" t="s">
        <v>609</v>
      </c>
      <c r="D615" s="150">
        <v>3539</v>
      </c>
      <c r="E615" s="150">
        <v>3469</v>
      </c>
      <c r="F615" s="150">
        <v>3267</v>
      </c>
      <c r="G615" s="151">
        <v>3116</v>
      </c>
      <c r="H615" s="151">
        <v>3065</v>
      </c>
      <c r="I615" s="151">
        <v>3009</v>
      </c>
      <c r="J615" s="151">
        <v>3430</v>
      </c>
      <c r="K615" s="151">
        <v>3372</v>
      </c>
      <c r="L615" s="151">
        <v>3321</v>
      </c>
      <c r="M615" s="154">
        <v>0.975884832953458</v>
      </c>
      <c r="N615" s="153">
        <v>82635</v>
      </c>
      <c r="O615" s="172">
        <v>0.9</v>
      </c>
      <c r="P615" s="154">
        <v>0.980220401243289</v>
      </c>
      <c r="Q615" s="154">
        <v>0.983632862644416</v>
      </c>
      <c r="R615" s="154">
        <v>0.983090379008746</v>
      </c>
      <c r="S615" s="173">
        <v>-0.00341246140112694</v>
      </c>
      <c r="T615" s="153">
        <v>84677</v>
      </c>
      <c r="U615" s="153">
        <v>79770</v>
      </c>
      <c r="V615" s="154">
        <v>0.942050379678071</v>
      </c>
      <c r="W615" s="154">
        <v>0.923142130545352</v>
      </c>
      <c r="X615" s="155">
        <v>0.965661103979461</v>
      </c>
      <c r="Y615" s="155">
        <v>0.968221574344023</v>
      </c>
      <c r="Z615" s="173">
        <v>-0.042518973434109</v>
      </c>
      <c r="AA615" s="151">
        <v>22144</v>
      </c>
      <c r="AB615" s="151">
        <v>21058</v>
      </c>
      <c r="AC615" s="151">
        <v>20845</v>
      </c>
      <c r="AD615" s="151">
        <v>19803</v>
      </c>
      <c r="AE615" s="155">
        <v>0.950957369942196</v>
      </c>
      <c r="AF615" s="155">
        <v>0.950011993283761</v>
      </c>
      <c r="AG615" s="173">
        <v>0.000945376658435415</v>
      </c>
    </row>
    <row r="616" spans="1:33">
      <c r="A616" s="175" t="s">
        <v>375</v>
      </c>
      <c r="B616" s="195" t="s">
        <v>1819</v>
      </c>
      <c r="C616" s="195" t="s">
        <v>610</v>
      </c>
      <c r="D616" s="150">
        <v>3576</v>
      </c>
      <c r="E616" s="150">
        <v>3488</v>
      </c>
      <c r="F616" s="150">
        <v>3219</v>
      </c>
      <c r="G616" s="151">
        <v>2973</v>
      </c>
      <c r="H616" s="151">
        <v>2963</v>
      </c>
      <c r="I616" s="151">
        <v>2839</v>
      </c>
      <c r="J616" s="151">
        <v>3384</v>
      </c>
      <c r="K616" s="151">
        <v>3381</v>
      </c>
      <c r="L616" s="151">
        <v>3254</v>
      </c>
      <c r="M616" s="154">
        <v>0.995369786712205</v>
      </c>
      <c r="N616" s="153">
        <v>86849</v>
      </c>
      <c r="O616" s="172">
        <v>0.9</v>
      </c>
      <c r="P616" s="154">
        <v>0.975391498881432</v>
      </c>
      <c r="Q616" s="154">
        <v>0.996636394214598</v>
      </c>
      <c r="R616" s="154">
        <v>0.999113475177305</v>
      </c>
      <c r="S616" s="173">
        <v>-0.0212448953331663</v>
      </c>
      <c r="T616" s="153">
        <v>87253</v>
      </c>
      <c r="U616" s="153">
        <v>84133</v>
      </c>
      <c r="V616" s="154">
        <v>0.964241917183363</v>
      </c>
      <c r="W616" s="154">
        <v>0.900167785234899</v>
      </c>
      <c r="X616" s="155">
        <v>0.954927682475614</v>
      </c>
      <c r="Y616" s="155">
        <v>0.961583924349882</v>
      </c>
      <c r="Z616" s="173">
        <v>-0.0547598972407145</v>
      </c>
      <c r="AA616" s="151">
        <v>21653</v>
      </c>
      <c r="AB616" s="151">
        <v>20721</v>
      </c>
      <c r="AC616" s="151">
        <v>21591</v>
      </c>
      <c r="AD616" s="151">
        <v>20937</v>
      </c>
      <c r="AE616" s="155">
        <v>0.956957465478225</v>
      </c>
      <c r="AF616" s="155">
        <v>0.969709601222732</v>
      </c>
      <c r="AG616" s="173">
        <v>-0.012752135744507</v>
      </c>
    </row>
    <row r="617" spans="1:33">
      <c r="A617" s="175" t="s">
        <v>375</v>
      </c>
      <c r="B617" s="195" t="s">
        <v>1819</v>
      </c>
      <c r="C617" s="195" t="s">
        <v>611</v>
      </c>
      <c r="D617" s="150">
        <v>5</v>
      </c>
      <c r="E617" s="150">
        <v>3</v>
      </c>
      <c r="F617" s="150">
        <v>0</v>
      </c>
      <c r="G617" s="151">
        <v>2</v>
      </c>
      <c r="H617" s="151">
        <v>2</v>
      </c>
      <c r="I617" s="151">
        <v>0</v>
      </c>
      <c r="J617" s="151">
        <v>1</v>
      </c>
      <c r="K617" s="151">
        <v>1</v>
      </c>
      <c r="L617" s="151">
        <v>0</v>
      </c>
      <c r="M617" s="154">
        <v>0.615384615384615</v>
      </c>
      <c r="N617" s="153">
        <v>8</v>
      </c>
      <c r="O617" s="172">
        <v>0.9</v>
      </c>
      <c r="P617" s="154">
        <v>0.6</v>
      </c>
      <c r="Q617" s="154">
        <v>1</v>
      </c>
      <c r="R617" s="154">
        <v>1</v>
      </c>
      <c r="S617" s="173">
        <v>-0.4</v>
      </c>
      <c r="T617" s="153">
        <v>13</v>
      </c>
      <c r="U617" s="153">
        <v>3</v>
      </c>
      <c r="V617" s="154">
        <v>0.230769230769231</v>
      </c>
      <c r="W617" s="154">
        <v>0</v>
      </c>
      <c r="X617" s="155">
        <v>0</v>
      </c>
      <c r="Y617" s="155">
        <v>0</v>
      </c>
      <c r="Z617" s="173">
        <v>0</v>
      </c>
      <c r="AA617" s="151">
        <v>8</v>
      </c>
      <c r="AB617" s="151">
        <v>0</v>
      </c>
      <c r="AC617" s="151">
        <v>1</v>
      </c>
      <c r="AD617" s="151">
        <v>0</v>
      </c>
      <c r="AE617" s="155">
        <v>0</v>
      </c>
      <c r="AF617" s="155">
        <v>0</v>
      </c>
      <c r="AG617" s="173">
        <v>0</v>
      </c>
    </row>
    <row r="618" spans="1:33">
      <c r="A618" s="175" t="s">
        <v>375</v>
      </c>
      <c r="B618" s="195" t="s">
        <v>1819</v>
      </c>
      <c r="C618" s="195" t="s">
        <v>612</v>
      </c>
      <c r="D618" s="150">
        <v>2107</v>
      </c>
      <c r="E618" s="150">
        <v>2099</v>
      </c>
      <c r="F618" s="150">
        <v>2010</v>
      </c>
      <c r="G618" s="151">
        <v>1899</v>
      </c>
      <c r="H618" s="151">
        <v>1897</v>
      </c>
      <c r="I618" s="151">
        <v>1848</v>
      </c>
      <c r="J618" s="151">
        <v>2073</v>
      </c>
      <c r="K618" s="151">
        <v>2072</v>
      </c>
      <c r="L618" s="151">
        <v>2022</v>
      </c>
      <c r="M618" s="154">
        <v>0.9981760060173</v>
      </c>
      <c r="N618" s="153">
        <v>53083</v>
      </c>
      <c r="O618" s="172">
        <v>0.9</v>
      </c>
      <c r="P618" s="154">
        <v>0.996203132415757</v>
      </c>
      <c r="Q618" s="154">
        <v>0.998946814112691</v>
      </c>
      <c r="R618" s="154">
        <v>0.999517607332368</v>
      </c>
      <c r="S618" s="173">
        <v>-0.00274368169693395</v>
      </c>
      <c r="T618" s="153">
        <v>53180</v>
      </c>
      <c r="U618" s="153">
        <v>51602</v>
      </c>
      <c r="V618" s="154">
        <v>0.970327190673185</v>
      </c>
      <c r="W618" s="154">
        <v>0.953962980541054</v>
      </c>
      <c r="X618" s="155">
        <v>0.973143759873618</v>
      </c>
      <c r="Y618" s="155">
        <v>0.975397973950796</v>
      </c>
      <c r="Z618" s="173">
        <v>-0.019180779332564</v>
      </c>
      <c r="AA618" s="151">
        <v>13667</v>
      </c>
      <c r="AB618" s="151">
        <v>13270</v>
      </c>
      <c r="AC618" s="151">
        <v>13125</v>
      </c>
      <c r="AD618" s="151">
        <v>12791</v>
      </c>
      <c r="AE618" s="155">
        <v>0.970951928001756</v>
      </c>
      <c r="AF618" s="155">
        <v>0.974552380952381</v>
      </c>
      <c r="AG618" s="173">
        <v>-0.00360045295062494</v>
      </c>
    </row>
    <row r="619" spans="1:33">
      <c r="A619" s="175" t="s">
        <v>375</v>
      </c>
      <c r="B619" s="195" t="s">
        <v>1819</v>
      </c>
      <c r="C619" s="195" t="s">
        <v>613</v>
      </c>
      <c r="D619" s="150">
        <v>1</v>
      </c>
      <c r="E619" s="150">
        <v>0</v>
      </c>
      <c r="F619" s="150">
        <v>0</v>
      </c>
      <c r="G619" s="151">
        <v>0</v>
      </c>
      <c r="H619" s="151">
        <v>0</v>
      </c>
      <c r="I619" s="151">
        <v>0</v>
      </c>
      <c r="J619" s="151">
        <v>0</v>
      </c>
      <c r="K619" s="151">
        <v>0</v>
      </c>
      <c r="L619" s="151">
        <v>0</v>
      </c>
      <c r="M619" s="154">
        <v>0</v>
      </c>
      <c r="N619" s="153">
        <v>0</v>
      </c>
      <c r="O619" s="172">
        <v>0.9</v>
      </c>
      <c r="P619" s="154">
        <v>0</v>
      </c>
      <c r="Q619" s="154">
        <v>0</v>
      </c>
      <c r="R619" s="154">
        <v>0</v>
      </c>
      <c r="S619" s="173">
        <v>0</v>
      </c>
      <c r="T619" s="153">
        <v>3</v>
      </c>
      <c r="U619" s="153">
        <v>0</v>
      </c>
      <c r="V619" s="154">
        <v>0</v>
      </c>
      <c r="W619" s="154">
        <v>0</v>
      </c>
      <c r="X619" s="155">
        <v>0</v>
      </c>
      <c r="Y619" s="155">
        <v>0</v>
      </c>
      <c r="Z619" s="173">
        <v>0</v>
      </c>
      <c r="AA619" s="151">
        <v>1</v>
      </c>
      <c r="AB619" s="151">
        <v>0</v>
      </c>
      <c r="AC619" s="151">
        <v>2</v>
      </c>
      <c r="AD619" s="151">
        <v>0</v>
      </c>
      <c r="AE619" s="155">
        <v>0</v>
      </c>
      <c r="AF619" s="155">
        <v>0</v>
      </c>
      <c r="AG619" s="173">
        <v>0</v>
      </c>
    </row>
    <row r="620" spans="1:33">
      <c r="A620" s="175" t="s">
        <v>375</v>
      </c>
      <c r="B620" s="195" t="s">
        <v>1819</v>
      </c>
      <c r="C620" s="195" t="s">
        <v>614</v>
      </c>
      <c r="D620" s="150">
        <v>1853</v>
      </c>
      <c r="E620" s="150">
        <v>1838</v>
      </c>
      <c r="F620" s="150">
        <v>1739</v>
      </c>
      <c r="G620" s="151">
        <v>1732</v>
      </c>
      <c r="H620" s="151">
        <v>1635</v>
      </c>
      <c r="I620" s="151">
        <v>1531</v>
      </c>
      <c r="J620" s="151">
        <v>1860</v>
      </c>
      <c r="K620" s="151">
        <v>1845</v>
      </c>
      <c r="L620" s="151">
        <v>1733</v>
      </c>
      <c r="M620" s="154">
        <v>0.983173028247444</v>
      </c>
      <c r="N620" s="153">
        <v>48554</v>
      </c>
      <c r="O620" s="172">
        <v>0.9</v>
      </c>
      <c r="P620" s="154">
        <v>0.991905018888289</v>
      </c>
      <c r="Q620" s="154">
        <v>0.943995381062356</v>
      </c>
      <c r="R620" s="154">
        <v>0.991935483870968</v>
      </c>
      <c r="S620" s="173">
        <v>0.0479096378259336</v>
      </c>
      <c r="T620" s="153">
        <v>49385</v>
      </c>
      <c r="U620" s="153">
        <v>45345</v>
      </c>
      <c r="V620" s="154">
        <v>0.918193783537511</v>
      </c>
      <c r="W620" s="154">
        <v>0.938478143550998</v>
      </c>
      <c r="X620" s="155">
        <v>0.883949191685912</v>
      </c>
      <c r="Y620" s="155">
        <v>0.931720430107527</v>
      </c>
      <c r="Z620" s="173">
        <v>0.0545289518650861</v>
      </c>
      <c r="AA620" s="151">
        <v>12585</v>
      </c>
      <c r="AB620" s="151">
        <v>11671</v>
      </c>
      <c r="AC620" s="151">
        <v>12557</v>
      </c>
      <c r="AD620" s="151">
        <v>11501</v>
      </c>
      <c r="AE620" s="155">
        <v>0.927373857767183</v>
      </c>
      <c r="AF620" s="155">
        <v>0.915903480130604</v>
      </c>
      <c r="AG620" s="173">
        <v>0.0114703776365788</v>
      </c>
    </row>
    <row r="621" spans="1:33">
      <c r="A621" s="175" t="s">
        <v>375</v>
      </c>
      <c r="B621" s="195" t="s">
        <v>1819</v>
      </c>
      <c r="C621" s="195" t="s">
        <v>615</v>
      </c>
      <c r="D621" s="150">
        <v>2</v>
      </c>
      <c r="E621" s="150">
        <v>0</v>
      </c>
      <c r="F621" s="150">
        <v>0</v>
      </c>
      <c r="G621" s="151">
        <v>1</v>
      </c>
      <c r="H621" s="151">
        <v>1</v>
      </c>
      <c r="I621" s="151">
        <v>0</v>
      </c>
      <c r="J621" s="151">
        <v>0</v>
      </c>
      <c r="K621" s="151">
        <v>0</v>
      </c>
      <c r="L621" s="151">
        <v>0</v>
      </c>
      <c r="M621" s="154">
        <v>0.641025641025641</v>
      </c>
      <c r="N621" s="153">
        <v>25</v>
      </c>
      <c r="O621" s="172">
        <v>0.9</v>
      </c>
      <c r="P621" s="154">
        <v>0</v>
      </c>
      <c r="Q621" s="154">
        <v>1</v>
      </c>
      <c r="R621" s="154">
        <v>0</v>
      </c>
      <c r="S621" s="173">
        <v>-1</v>
      </c>
      <c r="T621" s="153">
        <v>39</v>
      </c>
      <c r="U621" s="153">
        <v>29</v>
      </c>
      <c r="V621" s="154">
        <v>0.743589743589744</v>
      </c>
      <c r="W621" s="154">
        <v>0</v>
      </c>
      <c r="X621" s="155">
        <v>0</v>
      </c>
      <c r="Y621" s="155">
        <v>0</v>
      </c>
      <c r="Z621" s="173">
        <v>0</v>
      </c>
      <c r="AA621" s="151">
        <v>6</v>
      </c>
      <c r="AB621" s="151">
        <v>2</v>
      </c>
      <c r="AC621" s="151">
        <v>5</v>
      </c>
      <c r="AD621" s="151">
        <v>3</v>
      </c>
      <c r="AE621" s="155">
        <v>0.333333333333333</v>
      </c>
      <c r="AF621" s="155">
        <v>0.6</v>
      </c>
      <c r="AG621" s="173">
        <v>-0.266666666666667</v>
      </c>
    </row>
    <row r="622" spans="1:33">
      <c r="A622" s="175" t="s">
        <v>375</v>
      </c>
      <c r="B622" s="195" t="s">
        <v>1819</v>
      </c>
      <c r="C622" s="195" t="s">
        <v>616</v>
      </c>
      <c r="D622" s="150">
        <v>2299</v>
      </c>
      <c r="E622" s="150">
        <v>2195</v>
      </c>
      <c r="F622" s="150">
        <v>2107</v>
      </c>
      <c r="G622" s="151">
        <v>2018</v>
      </c>
      <c r="H622" s="151">
        <v>1984</v>
      </c>
      <c r="I622" s="151">
        <v>1941</v>
      </c>
      <c r="J622" s="151">
        <v>2142</v>
      </c>
      <c r="K622" s="151">
        <v>2113</v>
      </c>
      <c r="L622" s="151">
        <v>2095</v>
      </c>
      <c r="M622" s="154">
        <v>0.980853126514784</v>
      </c>
      <c r="N622" s="153">
        <v>52611</v>
      </c>
      <c r="O622" s="172">
        <v>0.9</v>
      </c>
      <c r="P622" s="154">
        <v>0.954762940408873</v>
      </c>
      <c r="Q622" s="154">
        <v>0.983151635282458</v>
      </c>
      <c r="R622" s="154">
        <v>0.986461251167134</v>
      </c>
      <c r="S622" s="173">
        <v>-0.0283886948735844</v>
      </c>
      <c r="T622" s="153">
        <v>53638</v>
      </c>
      <c r="U622" s="153">
        <v>50195</v>
      </c>
      <c r="V622" s="154">
        <v>0.935810432902047</v>
      </c>
      <c r="W622" s="154">
        <v>0.916485428447151</v>
      </c>
      <c r="X622" s="155">
        <v>0.961843409316155</v>
      </c>
      <c r="Y622" s="155">
        <v>0.978057889822596</v>
      </c>
      <c r="Z622" s="173">
        <v>-0.0453579808690037</v>
      </c>
      <c r="AA622" s="151">
        <v>14477</v>
      </c>
      <c r="AB622" s="151">
        <v>13740</v>
      </c>
      <c r="AC622" s="151">
        <v>13770</v>
      </c>
      <c r="AD622" s="151">
        <v>12949</v>
      </c>
      <c r="AE622" s="155">
        <v>0.949091662637287</v>
      </c>
      <c r="AF622" s="155">
        <v>0.940377632534495</v>
      </c>
      <c r="AG622" s="173">
        <v>0.00871403010279148</v>
      </c>
    </row>
    <row r="623" spans="1:33">
      <c r="A623" s="175" t="s">
        <v>375</v>
      </c>
      <c r="B623" s="195" t="s">
        <v>1819</v>
      </c>
      <c r="C623" s="195" t="s">
        <v>617</v>
      </c>
      <c r="D623" s="150">
        <v>3784</v>
      </c>
      <c r="E623" s="150">
        <v>3741</v>
      </c>
      <c r="F623" s="150">
        <v>3318</v>
      </c>
      <c r="G623" s="151">
        <v>3246</v>
      </c>
      <c r="H623" s="151">
        <v>3208</v>
      </c>
      <c r="I623" s="151">
        <v>2978</v>
      </c>
      <c r="J623" s="151">
        <v>3654</v>
      </c>
      <c r="K623" s="151">
        <v>3603</v>
      </c>
      <c r="L623" s="151">
        <v>3339</v>
      </c>
      <c r="M623" s="154">
        <v>0.987354430116039</v>
      </c>
      <c r="N623" s="153">
        <v>94788</v>
      </c>
      <c r="O623" s="172">
        <v>0.9</v>
      </c>
      <c r="P623" s="154">
        <v>0.988636363636364</v>
      </c>
      <c r="Q623" s="154">
        <v>0.988293284041898</v>
      </c>
      <c r="R623" s="154">
        <v>0.986042692939245</v>
      </c>
      <c r="S623" s="173">
        <v>0.000343079594465889</v>
      </c>
      <c r="T623" s="153">
        <v>96002</v>
      </c>
      <c r="U623" s="153">
        <v>86493</v>
      </c>
      <c r="V623" s="154">
        <v>0.900949980208746</v>
      </c>
      <c r="W623" s="154">
        <v>0.876849894291755</v>
      </c>
      <c r="X623" s="155">
        <v>0.917436845348121</v>
      </c>
      <c r="Y623" s="155">
        <v>0.913793103448276</v>
      </c>
      <c r="Z623" s="173">
        <v>-0.040586951056366</v>
      </c>
      <c r="AA623" s="151">
        <v>24224</v>
      </c>
      <c r="AB623" s="151">
        <v>21762</v>
      </c>
      <c r="AC623" s="151">
        <v>23591</v>
      </c>
      <c r="AD623" s="151">
        <v>21407</v>
      </c>
      <c r="AE623" s="155">
        <v>0.898365257595773</v>
      </c>
      <c r="AF623" s="155">
        <v>0.907422322071977</v>
      </c>
      <c r="AG623" s="173">
        <v>-0.0090570644762038</v>
      </c>
    </row>
    <row r="624" spans="1:33">
      <c r="A624" s="175" t="s">
        <v>375</v>
      </c>
      <c r="B624" s="195" t="s">
        <v>1819</v>
      </c>
      <c r="C624" s="195" t="s">
        <v>618</v>
      </c>
      <c r="D624" s="150">
        <v>4863</v>
      </c>
      <c r="E624" s="150">
        <v>4750</v>
      </c>
      <c r="F624" s="150">
        <v>4286</v>
      </c>
      <c r="G624" s="151">
        <v>4059</v>
      </c>
      <c r="H624" s="151">
        <v>4024</v>
      </c>
      <c r="I624" s="151">
        <v>3908</v>
      </c>
      <c r="J624" s="151">
        <v>4721</v>
      </c>
      <c r="K624" s="151">
        <v>4666</v>
      </c>
      <c r="L624" s="151">
        <v>4454</v>
      </c>
      <c r="M624" s="154">
        <v>0.98786636332575</v>
      </c>
      <c r="N624" s="153">
        <v>118541</v>
      </c>
      <c r="O624" s="172">
        <v>0.9</v>
      </c>
      <c r="P624" s="154">
        <v>0.976763314826239</v>
      </c>
      <c r="Q624" s="154">
        <v>0.991377186499138</v>
      </c>
      <c r="R624" s="154">
        <v>0.988349925863165</v>
      </c>
      <c r="S624" s="173">
        <v>-0.0146138716728988</v>
      </c>
      <c r="T624" s="153">
        <v>119997</v>
      </c>
      <c r="U624" s="153">
        <v>112716</v>
      </c>
      <c r="V624" s="154">
        <v>0.939323483087077</v>
      </c>
      <c r="W624" s="154">
        <v>0.881348961546371</v>
      </c>
      <c r="X624" s="155">
        <v>0.96279871889628</v>
      </c>
      <c r="Y624" s="155">
        <v>0.943444185553908</v>
      </c>
      <c r="Z624" s="173">
        <v>-0.0814497573499093</v>
      </c>
      <c r="AA624" s="151">
        <v>30133</v>
      </c>
      <c r="AB624" s="151">
        <v>28444</v>
      </c>
      <c r="AC624" s="151">
        <v>29443</v>
      </c>
      <c r="AD624" s="151">
        <v>27823</v>
      </c>
      <c r="AE624" s="155">
        <v>0.943948495005476</v>
      </c>
      <c r="AF624" s="155">
        <v>0.944978432904256</v>
      </c>
      <c r="AG624" s="173">
        <v>-0.00102993789877992</v>
      </c>
    </row>
    <row r="625" spans="1:33">
      <c r="A625" s="175" t="s">
        <v>375</v>
      </c>
      <c r="B625" s="195" t="s">
        <v>1819</v>
      </c>
      <c r="C625" s="195" t="s">
        <v>619</v>
      </c>
      <c r="D625" s="150">
        <v>4</v>
      </c>
      <c r="E625" s="150">
        <v>1</v>
      </c>
      <c r="F625" s="150">
        <v>1</v>
      </c>
      <c r="G625" s="151">
        <v>0</v>
      </c>
      <c r="H625" s="151">
        <v>0</v>
      </c>
      <c r="I625" s="151">
        <v>0</v>
      </c>
      <c r="J625" s="151">
        <v>0</v>
      </c>
      <c r="K625" s="151">
        <v>0</v>
      </c>
      <c r="L625" s="151">
        <v>0</v>
      </c>
      <c r="M625" s="154">
        <v>0.5</v>
      </c>
      <c r="N625" s="153">
        <v>6</v>
      </c>
      <c r="O625" s="172">
        <v>0.9</v>
      </c>
      <c r="P625" s="154">
        <v>0.25</v>
      </c>
      <c r="Q625" s="154">
        <v>0</v>
      </c>
      <c r="R625" s="154">
        <v>0</v>
      </c>
      <c r="S625" s="173">
        <v>0.25</v>
      </c>
      <c r="T625" s="153">
        <v>12</v>
      </c>
      <c r="U625" s="153">
        <v>7</v>
      </c>
      <c r="V625" s="154">
        <v>0.583333333333333</v>
      </c>
      <c r="W625" s="154">
        <v>0.25</v>
      </c>
      <c r="X625" s="155">
        <v>0</v>
      </c>
      <c r="Y625" s="155">
        <v>0</v>
      </c>
      <c r="Z625" s="173">
        <v>0.25</v>
      </c>
      <c r="AA625" s="151">
        <v>6</v>
      </c>
      <c r="AB625" s="151">
        <v>3</v>
      </c>
      <c r="AC625" s="151">
        <v>1</v>
      </c>
      <c r="AD625" s="151">
        <v>1</v>
      </c>
      <c r="AE625" s="155">
        <v>0.5</v>
      </c>
      <c r="AF625" s="155">
        <v>1</v>
      </c>
      <c r="AG625" s="173">
        <v>-0.5</v>
      </c>
    </row>
    <row r="626" spans="1:33">
      <c r="A626" s="175" t="s">
        <v>375</v>
      </c>
      <c r="B626" s="195" t="s">
        <v>1820</v>
      </c>
      <c r="C626" s="195" t="s">
        <v>620</v>
      </c>
      <c r="D626" s="150">
        <v>2734</v>
      </c>
      <c r="E626" s="150">
        <v>2676</v>
      </c>
      <c r="F626" s="150">
        <v>2270</v>
      </c>
      <c r="G626" s="151">
        <v>2372</v>
      </c>
      <c r="H626" s="151">
        <v>2321</v>
      </c>
      <c r="I626" s="151">
        <v>2069</v>
      </c>
      <c r="J626" s="151">
        <v>2411</v>
      </c>
      <c r="K626" s="151">
        <v>2386</v>
      </c>
      <c r="L626" s="151">
        <v>2096</v>
      </c>
      <c r="M626" s="154">
        <v>0.980702200547519</v>
      </c>
      <c r="N626" s="153">
        <v>65557</v>
      </c>
      <c r="O626" s="172">
        <v>0.9</v>
      </c>
      <c r="P626" s="154">
        <v>0.97878566203365</v>
      </c>
      <c r="Q626" s="154">
        <v>0.97849915682968</v>
      </c>
      <c r="R626" s="154">
        <v>0.989630858564911</v>
      </c>
      <c r="S626" s="173">
        <v>0.000286505203970777</v>
      </c>
      <c r="T626" s="153">
        <v>66847</v>
      </c>
      <c r="U626" s="153">
        <v>57741</v>
      </c>
      <c r="V626" s="154">
        <v>0.863778479213727</v>
      </c>
      <c r="W626" s="154">
        <v>0.830285296269203</v>
      </c>
      <c r="X626" s="155">
        <v>0.872259696458685</v>
      </c>
      <c r="Y626" s="155">
        <v>0.869348817917876</v>
      </c>
      <c r="Z626" s="173">
        <v>-0.041974400189482</v>
      </c>
      <c r="AA626" s="151">
        <v>16573</v>
      </c>
      <c r="AB626" s="151">
        <v>14448</v>
      </c>
      <c r="AC626" s="151">
        <v>17531</v>
      </c>
      <c r="AD626" s="151">
        <v>15201</v>
      </c>
      <c r="AE626" s="155">
        <v>0.871779400229289</v>
      </c>
      <c r="AF626" s="155">
        <v>0.867092578860305</v>
      </c>
      <c r="AG626" s="173">
        <v>0.00468682136898402</v>
      </c>
    </row>
    <row r="627" spans="1:33">
      <c r="A627" s="175" t="s">
        <v>375</v>
      </c>
      <c r="B627" s="195" t="s">
        <v>1820</v>
      </c>
      <c r="C627" s="195" t="s">
        <v>621</v>
      </c>
      <c r="D627" s="150">
        <v>3426</v>
      </c>
      <c r="E627" s="150">
        <v>3382</v>
      </c>
      <c r="F627" s="150">
        <v>3132</v>
      </c>
      <c r="G627" s="151">
        <v>2981</v>
      </c>
      <c r="H627" s="151">
        <v>2949</v>
      </c>
      <c r="I627" s="151">
        <v>2780</v>
      </c>
      <c r="J627" s="151">
        <v>2937</v>
      </c>
      <c r="K627" s="151">
        <v>2897</v>
      </c>
      <c r="L627" s="151">
        <v>2765</v>
      </c>
      <c r="M627" s="154">
        <v>0.987299345062283</v>
      </c>
      <c r="N627" s="153">
        <v>76881</v>
      </c>
      <c r="O627" s="172">
        <v>0.9</v>
      </c>
      <c r="P627" s="154">
        <v>0.987157034442499</v>
      </c>
      <c r="Q627" s="154">
        <v>0.989265347198927</v>
      </c>
      <c r="R627" s="154">
        <v>0.986380660537964</v>
      </c>
      <c r="S627" s="173">
        <v>-0.00210831275642798</v>
      </c>
      <c r="T627" s="153">
        <v>77870</v>
      </c>
      <c r="U627" s="153">
        <v>71931</v>
      </c>
      <c r="V627" s="154">
        <v>0.92373186079363</v>
      </c>
      <c r="W627" s="154">
        <v>0.914185639229422</v>
      </c>
      <c r="X627" s="155">
        <v>0.932572962093257</v>
      </c>
      <c r="Y627" s="155">
        <v>0.941436840313245</v>
      </c>
      <c r="Z627" s="173">
        <v>-0.0183873228638353</v>
      </c>
      <c r="AA627" s="151">
        <v>19793</v>
      </c>
      <c r="AB627" s="151">
        <v>18506</v>
      </c>
      <c r="AC627" s="151">
        <v>19317</v>
      </c>
      <c r="AD627" s="151">
        <v>17943</v>
      </c>
      <c r="AE627" s="155">
        <v>0.934977012074976</v>
      </c>
      <c r="AF627" s="155">
        <v>0.928870942692965</v>
      </c>
      <c r="AG627" s="173">
        <v>0.00610606938201119</v>
      </c>
    </row>
    <row r="628" spans="1:33">
      <c r="A628" s="175" t="s">
        <v>375</v>
      </c>
      <c r="B628" s="195" t="s">
        <v>1820</v>
      </c>
      <c r="C628" s="195" t="s">
        <v>622</v>
      </c>
      <c r="D628" s="150">
        <v>4755</v>
      </c>
      <c r="E628" s="150">
        <v>3803</v>
      </c>
      <c r="F628" s="150">
        <v>3582</v>
      </c>
      <c r="G628" s="151">
        <v>4359</v>
      </c>
      <c r="H628" s="151">
        <v>3942</v>
      </c>
      <c r="I628" s="151">
        <v>3710</v>
      </c>
      <c r="J628" s="151">
        <v>4172</v>
      </c>
      <c r="K628" s="151">
        <v>3656</v>
      </c>
      <c r="L628" s="151">
        <v>3393</v>
      </c>
      <c r="M628" s="154">
        <v>0.904861528596048</v>
      </c>
      <c r="N628" s="153">
        <v>112886</v>
      </c>
      <c r="O628" s="172">
        <v>0.9</v>
      </c>
      <c r="P628" s="154">
        <v>0.799789695057834</v>
      </c>
      <c r="Q628" s="154">
        <v>0.904335856847901</v>
      </c>
      <c r="R628" s="154">
        <v>0.876318312559923</v>
      </c>
      <c r="S628" s="173">
        <v>-0.104546161790067</v>
      </c>
      <c r="T628" s="153">
        <v>124755</v>
      </c>
      <c r="U628" s="153">
        <v>106208</v>
      </c>
      <c r="V628" s="154">
        <v>0.851332611919362</v>
      </c>
      <c r="W628" s="154">
        <v>0.753312302839117</v>
      </c>
      <c r="X628" s="155">
        <v>0.851112640513879</v>
      </c>
      <c r="Y628" s="155">
        <v>0.813279002876318</v>
      </c>
      <c r="Z628" s="173">
        <v>-0.0978003376747626</v>
      </c>
      <c r="AA628" s="151">
        <v>29560</v>
      </c>
      <c r="AB628" s="151">
        <v>24564</v>
      </c>
      <c r="AC628" s="151">
        <v>30661</v>
      </c>
      <c r="AD628" s="151">
        <v>26717</v>
      </c>
      <c r="AE628" s="155">
        <v>0.830987821380244</v>
      </c>
      <c r="AF628" s="155">
        <v>0.871367535305437</v>
      </c>
      <c r="AG628" s="173">
        <v>-0.0403797139251934</v>
      </c>
    </row>
    <row r="629" spans="1:33">
      <c r="A629" s="175" t="s">
        <v>375</v>
      </c>
      <c r="B629" s="195" t="s">
        <v>1820</v>
      </c>
      <c r="C629" s="195" t="s">
        <v>623</v>
      </c>
      <c r="D629" s="150">
        <v>0</v>
      </c>
      <c r="E629" s="150">
        <v>0</v>
      </c>
      <c r="F629" s="150">
        <v>0</v>
      </c>
      <c r="G629" s="151">
        <v>0</v>
      </c>
      <c r="H629" s="151">
        <v>0</v>
      </c>
      <c r="I629" s="151">
        <v>0</v>
      </c>
      <c r="J629" s="151">
        <v>0</v>
      </c>
      <c r="K629" s="151">
        <v>0</v>
      </c>
      <c r="L629" s="151">
        <v>0</v>
      </c>
      <c r="M629" s="154">
        <v>0</v>
      </c>
      <c r="N629" s="153">
        <v>0</v>
      </c>
      <c r="O629" s="172">
        <v>0.9</v>
      </c>
      <c r="P629" s="154">
        <v>0</v>
      </c>
      <c r="Q629" s="154">
        <v>0</v>
      </c>
      <c r="R629" s="154">
        <v>0</v>
      </c>
      <c r="S629" s="173">
        <v>0</v>
      </c>
      <c r="T629" s="153">
        <v>0</v>
      </c>
      <c r="U629" s="153">
        <v>0</v>
      </c>
      <c r="V629" s="154">
        <v>0</v>
      </c>
      <c r="W629" s="154">
        <v>0</v>
      </c>
      <c r="X629" s="155">
        <v>0</v>
      </c>
      <c r="Y629" s="155">
        <v>0</v>
      </c>
      <c r="Z629" s="173">
        <v>0</v>
      </c>
      <c r="AA629" s="151">
        <v>0</v>
      </c>
      <c r="AB629" s="151">
        <v>0</v>
      </c>
      <c r="AC629" s="151">
        <v>0</v>
      </c>
      <c r="AD629" s="151">
        <v>0</v>
      </c>
      <c r="AE629" s="155">
        <v>0</v>
      </c>
      <c r="AF629" s="155">
        <v>0</v>
      </c>
      <c r="AG629" s="173">
        <v>0</v>
      </c>
    </row>
    <row r="630" spans="1:33">
      <c r="A630" s="175" t="s">
        <v>375</v>
      </c>
      <c r="B630" s="195" t="s">
        <v>1820</v>
      </c>
      <c r="C630" s="195" t="s">
        <v>624</v>
      </c>
      <c r="D630" s="150">
        <v>4921</v>
      </c>
      <c r="E630" s="150">
        <v>4803</v>
      </c>
      <c r="F630" s="150">
        <v>3898</v>
      </c>
      <c r="G630" s="151">
        <v>4192</v>
      </c>
      <c r="H630" s="151">
        <v>4094</v>
      </c>
      <c r="I630" s="151">
        <v>3513</v>
      </c>
      <c r="J630" s="151">
        <v>3871</v>
      </c>
      <c r="K630" s="151">
        <v>3797</v>
      </c>
      <c r="L630" s="151">
        <v>3222</v>
      </c>
      <c r="M630" s="154">
        <v>0.903503208322694</v>
      </c>
      <c r="N630" s="153">
        <v>109688</v>
      </c>
      <c r="O630" s="172">
        <v>0.9</v>
      </c>
      <c r="P630" s="154">
        <v>0.976021133915871</v>
      </c>
      <c r="Q630" s="154">
        <v>0.97662213740458</v>
      </c>
      <c r="R630" s="154">
        <v>0.980883492637561</v>
      </c>
      <c r="S630" s="173">
        <v>-0.000601003488709395</v>
      </c>
      <c r="T630" s="153">
        <v>121403</v>
      </c>
      <c r="U630" s="153">
        <v>97790</v>
      </c>
      <c r="V630" s="154">
        <v>0.805499040386152</v>
      </c>
      <c r="W630" s="154">
        <v>0.792115423694371</v>
      </c>
      <c r="X630" s="155">
        <v>0.838024809160305</v>
      </c>
      <c r="Y630" s="155">
        <v>0.832343063807802</v>
      </c>
      <c r="Z630" s="173">
        <v>-0.0459093854659343</v>
      </c>
      <c r="AA630" s="151">
        <v>28508</v>
      </c>
      <c r="AB630" s="151">
        <v>23215</v>
      </c>
      <c r="AC630" s="151">
        <v>29371</v>
      </c>
      <c r="AD630" s="151">
        <v>24422</v>
      </c>
      <c r="AE630" s="155">
        <v>0.814332818857864</v>
      </c>
      <c r="AF630" s="155">
        <v>0.831500459637057</v>
      </c>
      <c r="AG630" s="173">
        <v>-0.0171676407791925</v>
      </c>
    </row>
    <row r="631" spans="1:33">
      <c r="A631" s="175" t="s">
        <v>375</v>
      </c>
      <c r="B631" s="195" t="s">
        <v>1820</v>
      </c>
      <c r="C631" s="195" t="s">
        <v>625</v>
      </c>
      <c r="D631" s="150">
        <v>3618</v>
      </c>
      <c r="E631" s="150">
        <v>3251</v>
      </c>
      <c r="F631" s="150">
        <v>3178</v>
      </c>
      <c r="G631" s="151">
        <v>2677</v>
      </c>
      <c r="H631" s="151">
        <v>2541</v>
      </c>
      <c r="I631" s="151">
        <v>2396</v>
      </c>
      <c r="J631" s="151">
        <v>2892</v>
      </c>
      <c r="K631" s="151">
        <v>2492</v>
      </c>
      <c r="L631" s="151">
        <v>2644</v>
      </c>
      <c r="M631" s="154">
        <v>0.959006119590061</v>
      </c>
      <c r="N631" s="153">
        <v>78042</v>
      </c>
      <c r="O631" s="172">
        <v>0.9</v>
      </c>
      <c r="P631" s="154">
        <v>0.898562741846324</v>
      </c>
      <c r="Q631" s="154">
        <v>0.949196862159133</v>
      </c>
      <c r="R631" s="154">
        <v>0.861687413554634</v>
      </c>
      <c r="S631" s="173">
        <v>-0.0506341203128094</v>
      </c>
      <c r="T631" s="153">
        <v>81378</v>
      </c>
      <c r="U631" s="153">
        <v>73855</v>
      </c>
      <c r="V631" s="154">
        <v>0.907554867408882</v>
      </c>
      <c r="W631" s="154">
        <v>0.878385848535102</v>
      </c>
      <c r="X631" s="155">
        <v>0.895031751961151</v>
      </c>
      <c r="Y631" s="155">
        <v>0.914246196403873</v>
      </c>
      <c r="Z631" s="173">
        <v>-0.0166459034260483</v>
      </c>
      <c r="AA631" s="151">
        <v>21116</v>
      </c>
      <c r="AB631" s="151">
        <v>19109</v>
      </c>
      <c r="AC631" s="151">
        <v>20802</v>
      </c>
      <c r="AD631" s="151">
        <v>19002</v>
      </c>
      <c r="AE631" s="155">
        <v>0.904953589695018</v>
      </c>
      <c r="AF631" s="155">
        <v>0.913469858667436</v>
      </c>
      <c r="AG631" s="173">
        <v>-0.00851626897241775</v>
      </c>
    </row>
    <row r="632" spans="1:33">
      <c r="A632" s="175" t="s">
        <v>375</v>
      </c>
      <c r="B632" s="195" t="s">
        <v>1820</v>
      </c>
      <c r="C632" s="195" t="s">
        <v>626</v>
      </c>
      <c r="D632" s="150">
        <v>4315</v>
      </c>
      <c r="E632" s="150">
        <v>4223</v>
      </c>
      <c r="F632" s="150">
        <v>3920</v>
      </c>
      <c r="G632" s="151">
        <v>3664</v>
      </c>
      <c r="H632" s="151">
        <v>3633</v>
      </c>
      <c r="I632" s="151">
        <v>3411</v>
      </c>
      <c r="J632" s="151">
        <v>3641</v>
      </c>
      <c r="K632" s="151">
        <v>3595</v>
      </c>
      <c r="L632" s="151">
        <v>3388</v>
      </c>
      <c r="M632" s="154">
        <v>0.985316740205787</v>
      </c>
      <c r="N632" s="153">
        <v>106965</v>
      </c>
      <c r="O632" s="172">
        <v>0.9</v>
      </c>
      <c r="P632" s="154">
        <v>0.978679026651217</v>
      </c>
      <c r="Q632" s="154">
        <v>0.991539301310044</v>
      </c>
      <c r="R632" s="154">
        <v>0.98736610821203</v>
      </c>
      <c r="S632" s="173">
        <v>-0.012860274658827</v>
      </c>
      <c r="T632" s="153">
        <v>108559</v>
      </c>
      <c r="U632" s="153">
        <v>101152</v>
      </c>
      <c r="V632" s="154">
        <v>0.931769821018985</v>
      </c>
      <c r="W632" s="154">
        <v>0.908458864426419</v>
      </c>
      <c r="X632" s="155">
        <v>0.930949781659389</v>
      </c>
      <c r="Y632" s="155">
        <v>0.930513595166163</v>
      </c>
      <c r="Z632" s="173">
        <v>-0.0224909172329693</v>
      </c>
      <c r="AA632" s="151">
        <v>25633</v>
      </c>
      <c r="AB632" s="151">
        <v>23893</v>
      </c>
      <c r="AC632" s="151">
        <v>26591</v>
      </c>
      <c r="AD632" s="151">
        <v>25077</v>
      </c>
      <c r="AE632" s="155">
        <v>0.932118753169742</v>
      </c>
      <c r="AF632" s="155">
        <v>0.943063442518145</v>
      </c>
      <c r="AG632" s="173">
        <v>-0.0109446893484031</v>
      </c>
    </row>
    <row r="633" spans="1:33">
      <c r="A633" s="175" t="s">
        <v>375</v>
      </c>
      <c r="B633" s="195" t="s">
        <v>1820</v>
      </c>
      <c r="C633" s="195" t="s">
        <v>627</v>
      </c>
      <c r="D633" s="150">
        <v>6252</v>
      </c>
      <c r="E633" s="150">
        <v>5790</v>
      </c>
      <c r="F633" s="150">
        <v>5126</v>
      </c>
      <c r="G633" s="151">
        <v>4796</v>
      </c>
      <c r="H633" s="151">
        <v>4427</v>
      </c>
      <c r="I633" s="151">
        <v>4266</v>
      </c>
      <c r="J633" s="151">
        <v>5877</v>
      </c>
      <c r="K633" s="151">
        <v>4957</v>
      </c>
      <c r="L633" s="151">
        <v>5210</v>
      </c>
      <c r="M633" s="154">
        <v>0.952413046586198</v>
      </c>
      <c r="N633" s="153">
        <v>139899</v>
      </c>
      <c r="O633" s="172">
        <v>0.9</v>
      </c>
      <c r="P633" s="154">
        <v>0.926103646833013</v>
      </c>
      <c r="Q633" s="154">
        <v>0.923060884070058</v>
      </c>
      <c r="R633" s="154">
        <v>0.843457546367194</v>
      </c>
      <c r="S633" s="173">
        <v>0.00304276276295501</v>
      </c>
      <c r="T633" s="153">
        <v>146889</v>
      </c>
      <c r="U633" s="153">
        <v>133831</v>
      </c>
      <c r="V633" s="154">
        <v>0.911102941677049</v>
      </c>
      <c r="W633" s="154">
        <v>0.819897632757518</v>
      </c>
      <c r="X633" s="155">
        <v>0.889491242702252</v>
      </c>
      <c r="Y633" s="155">
        <v>0.886506721116216</v>
      </c>
      <c r="Z633" s="173">
        <v>-0.0695936099447343</v>
      </c>
      <c r="AA633" s="151">
        <v>38193</v>
      </c>
      <c r="AB633" s="151">
        <v>33265</v>
      </c>
      <c r="AC633" s="151">
        <v>36121</v>
      </c>
      <c r="AD633" s="151">
        <v>33683</v>
      </c>
      <c r="AE633" s="155">
        <v>0.87097112036237</v>
      </c>
      <c r="AF633" s="155">
        <v>0.932504637191661</v>
      </c>
      <c r="AG633" s="173">
        <v>-0.0615335168292912</v>
      </c>
    </row>
    <row r="634" spans="1:33">
      <c r="A634" s="175" t="s">
        <v>375</v>
      </c>
      <c r="B634" s="195" t="s">
        <v>1820</v>
      </c>
      <c r="C634" s="195" t="s">
        <v>628</v>
      </c>
      <c r="D634" s="150">
        <v>1653</v>
      </c>
      <c r="E634" s="150">
        <v>1609</v>
      </c>
      <c r="F634" s="150">
        <v>1343</v>
      </c>
      <c r="G634" s="151">
        <v>1047</v>
      </c>
      <c r="H634" s="151">
        <v>1033</v>
      </c>
      <c r="I634" s="151">
        <v>950</v>
      </c>
      <c r="J634" s="151">
        <v>1247</v>
      </c>
      <c r="K634" s="151">
        <v>1234</v>
      </c>
      <c r="L634" s="151">
        <v>1157</v>
      </c>
      <c r="M634" s="154">
        <v>0.982820024077046</v>
      </c>
      <c r="N634" s="153">
        <v>39187</v>
      </c>
      <c r="O634" s="172">
        <v>0.9</v>
      </c>
      <c r="P634" s="154">
        <v>0.973381730187538</v>
      </c>
      <c r="Q634" s="154">
        <v>0.986628462273161</v>
      </c>
      <c r="R634" s="154">
        <v>0.989574979951884</v>
      </c>
      <c r="S634" s="173">
        <v>-0.0132467320856235</v>
      </c>
      <c r="T634" s="153">
        <v>39872</v>
      </c>
      <c r="U634" s="153">
        <v>35564</v>
      </c>
      <c r="V634" s="154">
        <v>0.891954253611557</v>
      </c>
      <c r="W634" s="154">
        <v>0.812462189957653</v>
      </c>
      <c r="X634" s="155">
        <v>0.907354345749761</v>
      </c>
      <c r="Y634" s="155">
        <v>0.927826784282277</v>
      </c>
      <c r="Z634" s="173">
        <v>-0.0948921557921085</v>
      </c>
      <c r="AA634" s="151">
        <v>9452</v>
      </c>
      <c r="AB634" s="151">
        <v>8504</v>
      </c>
      <c r="AC634" s="151">
        <v>10141</v>
      </c>
      <c r="AD634" s="151">
        <v>8842</v>
      </c>
      <c r="AE634" s="155">
        <v>0.899703766398646</v>
      </c>
      <c r="AF634" s="155">
        <v>0.871906123656444</v>
      </c>
      <c r="AG634" s="173">
        <v>0.0277976427422016</v>
      </c>
    </row>
    <row r="635" spans="1:33">
      <c r="A635" s="175" t="s">
        <v>375</v>
      </c>
      <c r="B635" s="195" t="s">
        <v>1820</v>
      </c>
      <c r="C635" s="195" t="s">
        <v>629</v>
      </c>
      <c r="D635" s="150">
        <v>2325</v>
      </c>
      <c r="E635" s="150">
        <v>2221</v>
      </c>
      <c r="F635" s="150">
        <v>2023</v>
      </c>
      <c r="G635" s="151">
        <v>2189</v>
      </c>
      <c r="H635" s="151">
        <v>2035</v>
      </c>
      <c r="I635" s="151">
        <v>1900</v>
      </c>
      <c r="J635" s="151">
        <v>2055</v>
      </c>
      <c r="K635" s="151">
        <v>1995</v>
      </c>
      <c r="L635" s="151">
        <v>1874</v>
      </c>
      <c r="M635" s="154">
        <v>0.956955569247621</v>
      </c>
      <c r="N635" s="153">
        <v>55913</v>
      </c>
      <c r="O635" s="172">
        <v>0.9</v>
      </c>
      <c r="P635" s="154">
        <v>0.955268817204301</v>
      </c>
      <c r="Q635" s="154">
        <v>0.92964824120603</v>
      </c>
      <c r="R635" s="154">
        <v>0.970802919708029</v>
      </c>
      <c r="S635" s="173">
        <v>0.0256205759982709</v>
      </c>
      <c r="T635" s="153">
        <v>58428</v>
      </c>
      <c r="U635" s="153">
        <v>52337</v>
      </c>
      <c r="V635" s="154">
        <v>0.895752036694735</v>
      </c>
      <c r="W635" s="154">
        <v>0.87010752688172</v>
      </c>
      <c r="X635" s="155">
        <v>0.867976244860667</v>
      </c>
      <c r="Y635" s="155">
        <v>0.911922141119221</v>
      </c>
      <c r="Z635" s="173">
        <v>0.0021312820210535</v>
      </c>
      <c r="AA635" s="151">
        <v>14462</v>
      </c>
      <c r="AB635" s="151">
        <v>12695</v>
      </c>
      <c r="AC635" s="151">
        <v>14910</v>
      </c>
      <c r="AD635" s="151">
        <v>13424</v>
      </c>
      <c r="AE635" s="155">
        <v>0.877817729221408</v>
      </c>
      <c r="AF635" s="155">
        <v>0.900335345405768</v>
      </c>
      <c r="AG635" s="173">
        <v>-0.0225176161843602</v>
      </c>
    </row>
    <row r="636" spans="1:33">
      <c r="A636" s="175" t="s">
        <v>375</v>
      </c>
      <c r="B636" s="195" t="s">
        <v>1820</v>
      </c>
      <c r="C636" s="195" t="s">
        <v>630</v>
      </c>
      <c r="D636" s="150">
        <v>3321</v>
      </c>
      <c r="E636" s="150">
        <v>3169</v>
      </c>
      <c r="F636" s="150">
        <v>2674</v>
      </c>
      <c r="G636" s="151">
        <v>2946</v>
      </c>
      <c r="H636" s="151">
        <v>2824</v>
      </c>
      <c r="I636" s="151">
        <v>2613</v>
      </c>
      <c r="J636" s="151">
        <v>2843</v>
      </c>
      <c r="K636" s="151">
        <v>2808</v>
      </c>
      <c r="L636" s="151">
        <v>2571</v>
      </c>
      <c r="M636" s="154">
        <v>0.951081396178829</v>
      </c>
      <c r="N636" s="153">
        <v>79946</v>
      </c>
      <c r="O636" s="172">
        <v>0.9</v>
      </c>
      <c r="P636" s="154">
        <v>0.954230653417645</v>
      </c>
      <c r="Q636" s="154">
        <v>0.958587915818058</v>
      </c>
      <c r="R636" s="154">
        <v>0.987689060851214</v>
      </c>
      <c r="S636" s="173">
        <v>-0.00435726240041312</v>
      </c>
      <c r="T636" s="153">
        <v>84058</v>
      </c>
      <c r="U636" s="153">
        <v>74616</v>
      </c>
      <c r="V636" s="154">
        <v>0.887672797354208</v>
      </c>
      <c r="W636" s="154">
        <v>0.80517916290274</v>
      </c>
      <c r="X636" s="155">
        <v>0.886965376782077</v>
      </c>
      <c r="Y636" s="155">
        <v>0.904326415758002</v>
      </c>
      <c r="Z636" s="173">
        <v>-0.0817862138793373</v>
      </c>
      <c r="AA636" s="151">
        <v>20074</v>
      </c>
      <c r="AB636" s="151">
        <v>17704</v>
      </c>
      <c r="AC636" s="151">
        <v>21440</v>
      </c>
      <c r="AD636" s="151">
        <v>19001</v>
      </c>
      <c r="AE636" s="155">
        <v>0.881936833715254</v>
      </c>
      <c r="AF636" s="155">
        <v>0.886240671641791</v>
      </c>
      <c r="AG636" s="173">
        <v>-0.00430383792653755</v>
      </c>
    </row>
    <row r="637" spans="1:33">
      <c r="A637" s="175" t="s">
        <v>375</v>
      </c>
      <c r="B637" s="195" t="s">
        <v>1820</v>
      </c>
      <c r="C637" s="195" t="s">
        <v>631</v>
      </c>
      <c r="D637" s="150">
        <v>2858</v>
      </c>
      <c r="E637" s="150">
        <v>2793</v>
      </c>
      <c r="F637" s="150">
        <v>2410</v>
      </c>
      <c r="G637" s="151">
        <v>2556</v>
      </c>
      <c r="H637" s="151">
        <v>2524</v>
      </c>
      <c r="I637" s="151">
        <v>2269</v>
      </c>
      <c r="J637" s="151">
        <v>2608</v>
      </c>
      <c r="K637" s="151">
        <v>2581</v>
      </c>
      <c r="L637" s="151">
        <v>2287</v>
      </c>
      <c r="M637" s="154">
        <v>0.986140852563676</v>
      </c>
      <c r="N637" s="153">
        <v>74143</v>
      </c>
      <c r="O637" s="172">
        <v>0.9</v>
      </c>
      <c r="P637" s="154">
        <v>0.977256822953114</v>
      </c>
      <c r="Q637" s="154">
        <v>0.987480438184664</v>
      </c>
      <c r="R637" s="154">
        <v>0.989647239263804</v>
      </c>
      <c r="S637" s="173">
        <v>-0.0102236152315495</v>
      </c>
      <c r="T637" s="153">
        <v>75185</v>
      </c>
      <c r="U637" s="153">
        <v>66344</v>
      </c>
      <c r="V637" s="154">
        <v>0.88241005519718</v>
      </c>
      <c r="W637" s="154">
        <v>0.843247025892232</v>
      </c>
      <c r="X637" s="155">
        <v>0.887715179968701</v>
      </c>
      <c r="Y637" s="155">
        <v>0.87691717791411</v>
      </c>
      <c r="Z637" s="173">
        <v>-0.0444681540764688</v>
      </c>
      <c r="AA637" s="151">
        <v>17436</v>
      </c>
      <c r="AB637" s="151">
        <v>15351</v>
      </c>
      <c r="AC637" s="151">
        <v>19243</v>
      </c>
      <c r="AD637" s="151">
        <v>16844</v>
      </c>
      <c r="AE637" s="155">
        <v>0.880419821059876</v>
      </c>
      <c r="AF637" s="155">
        <v>0.875331289300005</v>
      </c>
      <c r="AG637" s="173">
        <v>0.00508853175987101</v>
      </c>
    </row>
    <row r="638" spans="1:33">
      <c r="A638" s="175" t="s">
        <v>375</v>
      </c>
      <c r="B638" s="195" t="s">
        <v>1820</v>
      </c>
      <c r="C638" s="195" t="s">
        <v>632</v>
      </c>
      <c r="D638" s="150">
        <v>1926</v>
      </c>
      <c r="E638" s="150">
        <v>1675</v>
      </c>
      <c r="F638" s="150">
        <v>1619</v>
      </c>
      <c r="G638" s="151">
        <v>1855</v>
      </c>
      <c r="H638" s="151">
        <v>1762</v>
      </c>
      <c r="I638" s="151">
        <v>1633</v>
      </c>
      <c r="J638" s="151">
        <v>1745</v>
      </c>
      <c r="K638" s="151">
        <v>1690</v>
      </c>
      <c r="L638" s="151">
        <v>1629</v>
      </c>
      <c r="M638" s="154">
        <v>0.909928780896523</v>
      </c>
      <c r="N638" s="153">
        <v>43440</v>
      </c>
      <c r="O638" s="172">
        <v>0.9</v>
      </c>
      <c r="P638" s="154">
        <v>0.869678089304257</v>
      </c>
      <c r="Q638" s="154">
        <v>0.949865229110512</v>
      </c>
      <c r="R638" s="154">
        <v>0.968481375358166</v>
      </c>
      <c r="S638" s="173">
        <v>-0.0801871398062546</v>
      </c>
      <c r="T638" s="153">
        <v>47740</v>
      </c>
      <c r="U638" s="153">
        <v>41061</v>
      </c>
      <c r="V638" s="154">
        <v>0.860096355257646</v>
      </c>
      <c r="W638" s="154">
        <v>0.840602284527518</v>
      </c>
      <c r="X638" s="155">
        <v>0.880323450134771</v>
      </c>
      <c r="Y638" s="155">
        <v>0.93352435530086</v>
      </c>
      <c r="Z638" s="173">
        <v>-0.0397211656072527</v>
      </c>
      <c r="AA638" s="151">
        <v>11936</v>
      </c>
      <c r="AB638" s="151">
        <v>10702</v>
      </c>
      <c r="AC638" s="151">
        <v>12207</v>
      </c>
      <c r="AD638" s="151">
        <v>10398</v>
      </c>
      <c r="AE638" s="155">
        <v>0.896615281501341</v>
      </c>
      <c r="AF638" s="155">
        <v>0.851806340624232</v>
      </c>
      <c r="AG638" s="173">
        <v>0.0448089408771085</v>
      </c>
    </row>
    <row r="639" spans="1:33">
      <c r="A639" s="175" t="s">
        <v>375</v>
      </c>
      <c r="B639" s="195" t="s">
        <v>1820</v>
      </c>
      <c r="C639" s="195" t="s">
        <v>633</v>
      </c>
      <c r="D639" s="150">
        <v>3713</v>
      </c>
      <c r="E639" s="150">
        <v>3629</v>
      </c>
      <c r="F639" s="150">
        <v>3314</v>
      </c>
      <c r="G639" s="151">
        <v>3393</v>
      </c>
      <c r="H639" s="151">
        <v>3358</v>
      </c>
      <c r="I639" s="151">
        <v>3175</v>
      </c>
      <c r="J639" s="151">
        <v>3264</v>
      </c>
      <c r="K639" s="151">
        <v>3233</v>
      </c>
      <c r="L639" s="151">
        <v>3098</v>
      </c>
      <c r="M639" s="154">
        <v>0.981291484100473</v>
      </c>
      <c r="N639" s="153">
        <v>90479</v>
      </c>
      <c r="O639" s="172">
        <v>0.9</v>
      </c>
      <c r="P639" s="154">
        <v>0.977376784271479</v>
      </c>
      <c r="Q639" s="154">
        <v>0.989684644857059</v>
      </c>
      <c r="R639" s="154">
        <v>0.990502450980392</v>
      </c>
      <c r="S639" s="173">
        <v>-0.0123078605855801</v>
      </c>
      <c r="T639" s="153">
        <v>92204</v>
      </c>
      <c r="U639" s="153">
        <v>84267</v>
      </c>
      <c r="V639" s="154">
        <v>0.913919135829248</v>
      </c>
      <c r="W639" s="154">
        <v>0.892539725289523</v>
      </c>
      <c r="X639" s="155">
        <v>0.935750073681108</v>
      </c>
      <c r="Y639" s="155">
        <v>0.949142156862745</v>
      </c>
      <c r="Z639" s="173">
        <v>-0.0432103483915849</v>
      </c>
      <c r="AA639" s="151">
        <v>22819</v>
      </c>
      <c r="AB639" s="151">
        <v>21167</v>
      </c>
      <c r="AC639" s="151">
        <v>24303</v>
      </c>
      <c r="AD639" s="151">
        <v>22098</v>
      </c>
      <c r="AE639" s="155">
        <v>0.927604189491213</v>
      </c>
      <c r="AF639" s="155">
        <v>0.909270460436983</v>
      </c>
      <c r="AG639" s="173">
        <v>0.0183337290542304</v>
      </c>
    </row>
    <row r="640" spans="1:33">
      <c r="A640" s="175" t="s">
        <v>375</v>
      </c>
      <c r="B640" s="195" t="s">
        <v>1820</v>
      </c>
      <c r="C640" s="195" t="s">
        <v>634</v>
      </c>
      <c r="D640" s="150">
        <v>4353</v>
      </c>
      <c r="E640" s="150">
        <v>4053</v>
      </c>
      <c r="F640" s="150">
        <v>3672</v>
      </c>
      <c r="G640" s="151">
        <v>3496</v>
      </c>
      <c r="H640" s="151">
        <v>3236</v>
      </c>
      <c r="I640" s="151">
        <v>3086</v>
      </c>
      <c r="J640" s="151">
        <v>3745</v>
      </c>
      <c r="K640" s="151">
        <v>3545</v>
      </c>
      <c r="L640" s="151">
        <v>3256</v>
      </c>
      <c r="M640" s="154">
        <v>0.922338380668445</v>
      </c>
      <c r="N640" s="153">
        <v>94049</v>
      </c>
      <c r="O640" s="172">
        <v>0.9</v>
      </c>
      <c r="P640" s="154">
        <v>0.931082012405238</v>
      </c>
      <c r="Q640" s="154">
        <v>0.925629290617849</v>
      </c>
      <c r="R640" s="154">
        <v>0.946595460614152</v>
      </c>
      <c r="S640" s="173">
        <v>0.00545272178738887</v>
      </c>
      <c r="T640" s="153">
        <v>101968</v>
      </c>
      <c r="U640" s="153">
        <v>88518</v>
      </c>
      <c r="V640" s="154">
        <v>0.868095873215126</v>
      </c>
      <c r="W640" s="154">
        <v>0.84355616815989</v>
      </c>
      <c r="X640" s="155">
        <v>0.882723112128146</v>
      </c>
      <c r="Y640" s="155">
        <v>0.869425901201602</v>
      </c>
      <c r="Z640" s="173">
        <v>-0.0391669439682567</v>
      </c>
      <c r="AA640" s="151">
        <v>26180</v>
      </c>
      <c r="AB640" s="151">
        <v>22930</v>
      </c>
      <c r="AC640" s="151">
        <v>25108</v>
      </c>
      <c r="AD640" s="151">
        <v>22123</v>
      </c>
      <c r="AE640" s="155">
        <v>0.875859434682964</v>
      </c>
      <c r="AF640" s="155">
        <v>0.881113589294249</v>
      </c>
      <c r="AG640" s="173">
        <v>-0.00525415461128476</v>
      </c>
    </row>
    <row r="641" spans="1:33">
      <c r="A641" s="175" t="s">
        <v>375</v>
      </c>
      <c r="B641" s="195" t="s">
        <v>1821</v>
      </c>
      <c r="C641" s="195" t="s">
        <v>635</v>
      </c>
      <c r="D641" s="150">
        <v>5205</v>
      </c>
      <c r="E641" s="150">
        <v>4969</v>
      </c>
      <c r="F641" s="150">
        <v>4755</v>
      </c>
      <c r="G641" s="151">
        <v>4401</v>
      </c>
      <c r="H641" s="151">
        <v>4259</v>
      </c>
      <c r="I641" s="151">
        <v>4173</v>
      </c>
      <c r="J641" s="151">
        <v>4537</v>
      </c>
      <c r="K641" s="151">
        <v>4392</v>
      </c>
      <c r="L641" s="151">
        <v>4258</v>
      </c>
      <c r="M641" s="154">
        <v>0.969306336878706</v>
      </c>
      <c r="N641" s="153">
        <v>127678</v>
      </c>
      <c r="O641" s="172">
        <v>0.9</v>
      </c>
      <c r="P641" s="154">
        <v>0.954658981748319</v>
      </c>
      <c r="Q641" s="154">
        <v>0.967734605771416</v>
      </c>
      <c r="R641" s="154">
        <v>0.968040555433106</v>
      </c>
      <c r="S641" s="173">
        <v>-0.0130756240230967</v>
      </c>
      <c r="T641" s="153">
        <v>131721</v>
      </c>
      <c r="U641" s="153">
        <v>121919</v>
      </c>
      <c r="V641" s="154">
        <v>0.925585138284708</v>
      </c>
      <c r="W641" s="154">
        <v>0.913544668587896</v>
      </c>
      <c r="X641" s="155">
        <v>0.948193592365371</v>
      </c>
      <c r="Y641" s="155">
        <v>0.938505620454045</v>
      </c>
      <c r="Z641" s="173">
        <v>-0.0346489237774752</v>
      </c>
      <c r="AA641" s="151">
        <v>32099</v>
      </c>
      <c r="AB641" s="151">
        <v>30015</v>
      </c>
      <c r="AC641" s="151">
        <v>32648</v>
      </c>
      <c r="AD641" s="151">
        <v>30352</v>
      </c>
      <c r="AE641" s="155">
        <v>0.93507585906103</v>
      </c>
      <c r="AF641" s="155">
        <v>0.92967409948542</v>
      </c>
      <c r="AG641" s="173">
        <v>0.00540175957560973</v>
      </c>
    </row>
    <row r="642" spans="1:33">
      <c r="A642" s="175" t="s">
        <v>375</v>
      </c>
      <c r="B642" s="195" t="s">
        <v>1821</v>
      </c>
      <c r="C642" s="195" t="s">
        <v>636</v>
      </c>
      <c r="D642" s="150">
        <v>4428</v>
      </c>
      <c r="E642" s="150">
        <v>4385</v>
      </c>
      <c r="F642" s="150">
        <v>4231</v>
      </c>
      <c r="G642" s="151">
        <v>3638</v>
      </c>
      <c r="H642" s="151">
        <v>3607</v>
      </c>
      <c r="I642" s="151">
        <v>3494</v>
      </c>
      <c r="J642" s="151">
        <v>3666</v>
      </c>
      <c r="K642" s="151">
        <v>3613</v>
      </c>
      <c r="L642" s="151">
        <v>3543</v>
      </c>
      <c r="M642" s="154">
        <v>0.989832217584942</v>
      </c>
      <c r="N642" s="153">
        <v>106014</v>
      </c>
      <c r="O642" s="172">
        <v>0.9</v>
      </c>
      <c r="P642" s="154">
        <v>0.990289069557362</v>
      </c>
      <c r="Q642" s="154">
        <v>0.991478834524464</v>
      </c>
      <c r="R642" s="154">
        <v>0.985542825968358</v>
      </c>
      <c r="S642" s="173">
        <v>-0.00118976496710166</v>
      </c>
      <c r="T642" s="153">
        <v>107103</v>
      </c>
      <c r="U642" s="153">
        <v>102395</v>
      </c>
      <c r="V642" s="154">
        <v>0.956042314407626</v>
      </c>
      <c r="W642" s="154">
        <v>0.955510388437218</v>
      </c>
      <c r="X642" s="155">
        <v>0.960417811984607</v>
      </c>
      <c r="Y642" s="155">
        <v>0.966448445171849</v>
      </c>
      <c r="Z642" s="173">
        <v>-0.00490742354738927</v>
      </c>
      <c r="AA642" s="151">
        <v>26760</v>
      </c>
      <c r="AB642" s="151">
        <v>25673</v>
      </c>
      <c r="AC642" s="151">
        <v>26946</v>
      </c>
      <c r="AD642" s="151">
        <v>25894</v>
      </c>
      <c r="AE642" s="155">
        <v>0.959379671150972</v>
      </c>
      <c r="AF642" s="155">
        <v>0.960958954946931</v>
      </c>
      <c r="AG642" s="173">
        <v>-0.00157928379595929</v>
      </c>
    </row>
    <row r="643" spans="1:33">
      <c r="A643" s="175" t="s">
        <v>375</v>
      </c>
      <c r="B643" s="195" t="s">
        <v>1821</v>
      </c>
      <c r="C643" s="195" t="s">
        <v>637</v>
      </c>
      <c r="D643" s="150">
        <v>3217</v>
      </c>
      <c r="E643" s="150">
        <v>3195</v>
      </c>
      <c r="F643" s="150">
        <v>2921</v>
      </c>
      <c r="G643" s="151">
        <v>2497</v>
      </c>
      <c r="H643" s="151">
        <v>2483</v>
      </c>
      <c r="I643" s="151">
        <v>2125</v>
      </c>
      <c r="J643" s="151">
        <v>2706</v>
      </c>
      <c r="K643" s="151">
        <v>2608</v>
      </c>
      <c r="L643" s="151">
        <v>2362</v>
      </c>
      <c r="M643" s="154">
        <v>0.985885874741777</v>
      </c>
      <c r="N643" s="153">
        <v>79700</v>
      </c>
      <c r="O643" s="172">
        <v>0.9</v>
      </c>
      <c r="P643" s="154">
        <v>0.99316133043208</v>
      </c>
      <c r="Q643" s="154">
        <v>0.994393271926312</v>
      </c>
      <c r="R643" s="154">
        <v>0.963784183296378</v>
      </c>
      <c r="S643" s="173">
        <v>-0.001231941494232</v>
      </c>
      <c r="T643" s="153">
        <v>80841</v>
      </c>
      <c r="U643" s="153">
        <v>70221</v>
      </c>
      <c r="V643" s="154">
        <v>0.868631016439678</v>
      </c>
      <c r="W643" s="154">
        <v>0.907988809449798</v>
      </c>
      <c r="X643" s="155">
        <v>0.851021225470565</v>
      </c>
      <c r="Y643" s="155">
        <v>0.872875092387288</v>
      </c>
      <c r="Z643" s="173">
        <v>0.0569675839792333</v>
      </c>
      <c r="AA643" s="151">
        <v>19056</v>
      </c>
      <c r="AB643" s="151">
        <v>16545</v>
      </c>
      <c r="AC643" s="151">
        <v>19935</v>
      </c>
      <c r="AD643" s="151">
        <v>17656</v>
      </c>
      <c r="AE643" s="155">
        <v>0.868230478589421</v>
      </c>
      <c r="AF643" s="155">
        <v>0.885678454978681</v>
      </c>
      <c r="AG643" s="173">
        <v>-0.01744797638926</v>
      </c>
    </row>
    <row r="644" spans="1:33">
      <c r="A644" s="175" t="s">
        <v>375</v>
      </c>
      <c r="B644" s="195" t="s">
        <v>1821</v>
      </c>
      <c r="C644" s="195" t="s">
        <v>638</v>
      </c>
      <c r="D644" s="150">
        <v>2965</v>
      </c>
      <c r="E644" s="150">
        <v>2900</v>
      </c>
      <c r="F644" s="150">
        <v>2756</v>
      </c>
      <c r="G644" s="151">
        <v>2298</v>
      </c>
      <c r="H644" s="151">
        <v>2266</v>
      </c>
      <c r="I644" s="151">
        <v>2206</v>
      </c>
      <c r="J644" s="151">
        <v>2475</v>
      </c>
      <c r="K644" s="151">
        <v>2449</v>
      </c>
      <c r="L644" s="151">
        <v>2359</v>
      </c>
      <c r="M644" s="154">
        <v>0.982925697043549</v>
      </c>
      <c r="N644" s="153">
        <v>67757</v>
      </c>
      <c r="O644" s="172">
        <v>0.9</v>
      </c>
      <c r="P644" s="154">
        <v>0.978077571669477</v>
      </c>
      <c r="Q644" s="154">
        <v>0.986074847693647</v>
      </c>
      <c r="R644" s="154">
        <v>0.98949494949495</v>
      </c>
      <c r="S644" s="173">
        <v>-0.00799727602416933</v>
      </c>
      <c r="T644" s="153">
        <v>68934</v>
      </c>
      <c r="U644" s="153">
        <v>63673</v>
      </c>
      <c r="V644" s="154">
        <v>0.923680622044274</v>
      </c>
      <c r="W644" s="154">
        <v>0.929510961214165</v>
      </c>
      <c r="X644" s="155">
        <v>0.959965187119234</v>
      </c>
      <c r="Y644" s="155">
        <v>0.953131313131313</v>
      </c>
      <c r="Z644" s="173">
        <v>-0.0304542259050689</v>
      </c>
      <c r="AA644" s="151">
        <v>16903</v>
      </c>
      <c r="AB644" s="151">
        <v>15938</v>
      </c>
      <c r="AC644" s="151">
        <v>16834</v>
      </c>
      <c r="AD644" s="151">
        <v>15697</v>
      </c>
      <c r="AE644" s="155">
        <v>0.94290954268473</v>
      </c>
      <c r="AF644" s="155">
        <v>0.932458120470476</v>
      </c>
      <c r="AG644" s="173">
        <v>0.0104514222142541</v>
      </c>
    </row>
    <row r="645" spans="1:33">
      <c r="A645" s="175" t="s">
        <v>375</v>
      </c>
      <c r="B645" s="195" t="s">
        <v>1821</v>
      </c>
      <c r="C645" s="195" t="s">
        <v>639</v>
      </c>
      <c r="D645" s="150">
        <v>1</v>
      </c>
      <c r="E645" s="150">
        <v>0</v>
      </c>
      <c r="F645" s="150">
        <v>0</v>
      </c>
      <c r="G645" s="151">
        <v>1</v>
      </c>
      <c r="H645" s="151">
        <v>0</v>
      </c>
      <c r="I645" s="151">
        <v>0</v>
      </c>
      <c r="J645" s="151">
        <v>0</v>
      </c>
      <c r="K645" s="151">
        <v>0</v>
      </c>
      <c r="L645" s="151">
        <v>0</v>
      </c>
      <c r="M645" s="154">
        <v>0</v>
      </c>
      <c r="N645" s="153">
        <v>0</v>
      </c>
      <c r="O645" s="172">
        <v>0.9</v>
      </c>
      <c r="P645" s="154">
        <v>0</v>
      </c>
      <c r="Q645" s="154">
        <v>0</v>
      </c>
      <c r="R645" s="154">
        <v>0</v>
      </c>
      <c r="S645" s="173">
        <v>0</v>
      </c>
      <c r="T645" s="153">
        <v>3</v>
      </c>
      <c r="U645" s="153">
        <v>0</v>
      </c>
      <c r="V645" s="154">
        <v>0</v>
      </c>
      <c r="W645" s="154">
        <v>0</v>
      </c>
      <c r="X645" s="155">
        <v>0</v>
      </c>
      <c r="Y645" s="155">
        <v>0</v>
      </c>
      <c r="Z645" s="173">
        <v>0</v>
      </c>
      <c r="AA645" s="151">
        <v>2</v>
      </c>
      <c r="AB645" s="151">
        <v>0</v>
      </c>
      <c r="AC645" s="151">
        <v>1</v>
      </c>
      <c r="AD645" s="151">
        <v>0</v>
      </c>
      <c r="AE645" s="155">
        <v>0</v>
      </c>
      <c r="AF645" s="155">
        <v>0</v>
      </c>
      <c r="AG645" s="173">
        <v>0</v>
      </c>
    </row>
    <row r="646" spans="1:33">
      <c r="A646" s="175" t="s">
        <v>375</v>
      </c>
      <c r="B646" s="195" t="s">
        <v>1821</v>
      </c>
      <c r="C646" s="195" t="s">
        <v>640</v>
      </c>
      <c r="D646" s="150">
        <v>25</v>
      </c>
      <c r="E646" s="150">
        <v>22</v>
      </c>
      <c r="F646" s="150">
        <v>18</v>
      </c>
      <c r="G646" s="151">
        <v>12</v>
      </c>
      <c r="H646" s="151">
        <v>11</v>
      </c>
      <c r="I646" s="151">
        <v>11</v>
      </c>
      <c r="J646" s="151">
        <v>8</v>
      </c>
      <c r="K646" s="151">
        <v>8</v>
      </c>
      <c r="L646" s="151">
        <v>8</v>
      </c>
      <c r="M646" s="154">
        <v>0.931237721021611</v>
      </c>
      <c r="N646" s="153">
        <v>474</v>
      </c>
      <c r="O646" s="172">
        <v>0.9</v>
      </c>
      <c r="P646" s="154">
        <v>0.88</v>
      </c>
      <c r="Q646" s="154">
        <v>0.916666666666667</v>
      </c>
      <c r="R646" s="154">
        <v>1</v>
      </c>
      <c r="S646" s="173">
        <v>-0.0366666666666666</v>
      </c>
      <c r="T646" s="153">
        <v>509</v>
      </c>
      <c r="U646" s="153">
        <v>498</v>
      </c>
      <c r="V646" s="154">
        <v>0.978388998035363</v>
      </c>
      <c r="W646" s="154">
        <v>0.72</v>
      </c>
      <c r="X646" s="155">
        <v>0.916666666666667</v>
      </c>
      <c r="Y646" s="155">
        <v>1</v>
      </c>
      <c r="Z646" s="173">
        <v>-0.196666666666667</v>
      </c>
      <c r="AA646" s="151">
        <v>96</v>
      </c>
      <c r="AB646" s="151">
        <v>88</v>
      </c>
      <c r="AC646" s="151">
        <v>90</v>
      </c>
      <c r="AD646" s="151">
        <v>90</v>
      </c>
      <c r="AE646" s="155">
        <v>0.916666666666667</v>
      </c>
      <c r="AF646" s="155">
        <v>1</v>
      </c>
      <c r="AG646" s="173">
        <v>-0.0833333333333334</v>
      </c>
    </row>
    <row r="647" spans="1:33">
      <c r="A647" s="175" t="s">
        <v>375</v>
      </c>
      <c r="B647" s="195" t="s">
        <v>1821</v>
      </c>
      <c r="C647" s="195" t="s">
        <v>641</v>
      </c>
      <c r="D647" s="150">
        <v>1482</v>
      </c>
      <c r="E647" s="150">
        <v>1429</v>
      </c>
      <c r="F647" s="150">
        <v>1327</v>
      </c>
      <c r="G647" s="151">
        <v>1229</v>
      </c>
      <c r="H647" s="151">
        <v>1191</v>
      </c>
      <c r="I647" s="151">
        <v>1121</v>
      </c>
      <c r="J647" s="151">
        <v>1289</v>
      </c>
      <c r="K647" s="151">
        <v>1248</v>
      </c>
      <c r="L647" s="151">
        <v>1196</v>
      </c>
      <c r="M647" s="154">
        <v>0.959176215708282</v>
      </c>
      <c r="N647" s="153">
        <v>36747</v>
      </c>
      <c r="O647" s="172">
        <v>0.9</v>
      </c>
      <c r="P647" s="154">
        <v>0.964237516869096</v>
      </c>
      <c r="Q647" s="154">
        <v>0.969080553295362</v>
      </c>
      <c r="R647" s="154">
        <v>0.968192397207137</v>
      </c>
      <c r="S647" s="173">
        <v>-0.00484303642626627</v>
      </c>
      <c r="T647" s="153">
        <v>38311</v>
      </c>
      <c r="U647" s="153">
        <v>35207</v>
      </c>
      <c r="V647" s="154">
        <v>0.91897888334943</v>
      </c>
      <c r="W647" s="154">
        <v>0.895411605937922</v>
      </c>
      <c r="X647" s="155">
        <v>0.912123677786819</v>
      </c>
      <c r="Y647" s="155">
        <v>0.927851047323507</v>
      </c>
      <c r="Z647" s="173">
        <v>-0.0167120718488969</v>
      </c>
      <c r="AA647" s="151">
        <v>9150</v>
      </c>
      <c r="AB647" s="151">
        <v>8455</v>
      </c>
      <c r="AC647" s="151">
        <v>9308</v>
      </c>
      <c r="AD647" s="151">
        <v>8596</v>
      </c>
      <c r="AE647" s="155">
        <v>0.924043715846995</v>
      </c>
      <c r="AF647" s="155">
        <v>0.923506660936829</v>
      </c>
      <c r="AG647" s="173">
        <v>0.000537054910165979</v>
      </c>
    </row>
    <row r="648" spans="1:33">
      <c r="A648" s="175" t="s">
        <v>375</v>
      </c>
      <c r="B648" s="195" t="s">
        <v>1821</v>
      </c>
      <c r="C648" s="195" t="s">
        <v>642</v>
      </c>
      <c r="D648" s="150">
        <v>9</v>
      </c>
      <c r="E648" s="150">
        <v>8</v>
      </c>
      <c r="F648" s="150">
        <v>5</v>
      </c>
      <c r="G648" s="151">
        <v>11</v>
      </c>
      <c r="H648" s="151">
        <v>11</v>
      </c>
      <c r="I648" s="151">
        <v>7</v>
      </c>
      <c r="J648" s="151">
        <v>2</v>
      </c>
      <c r="K648" s="151">
        <v>2</v>
      </c>
      <c r="L648" s="151">
        <v>1</v>
      </c>
      <c r="M648" s="154">
        <v>0.917808219178082</v>
      </c>
      <c r="N648" s="153">
        <v>134</v>
      </c>
      <c r="O648" s="172">
        <v>0.9</v>
      </c>
      <c r="P648" s="154">
        <v>0.888888888888889</v>
      </c>
      <c r="Q648" s="154">
        <v>1</v>
      </c>
      <c r="R648" s="154">
        <v>1</v>
      </c>
      <c r="S648" s="173">
        <v>-0.111111111111111</v>
      </c>
      <c r="T648" s="153">
        <v>146</v>
      </c>
      <c r="U648" s="153">
        <v>126</v>
      </c>
      <c r="V648" s="154">
        <v>0.863013698630137</v>
      </c>
      <c r="W648" s="154">
        <v>0.555555555555556</v>
      </c>
      <c r="X648" s="155">
        <v>0.636363636363636</v>
      </c>
      <c r="Y648" s="155">
        <v>0.5</v>
      </c>
      <c r="Z648" s="173">
        <v>-0.0808080808080808</v>
      </c>
      <c r="AA648" s="151">
        <v>42</v>
      </c>
      <c r="AB648" s="151">
        <v>30</v>
      </c>
      <c r="AC648" s="151">
        <v>53</v>
      </c>
      <c r="AD648" s="151">
        <v>48</v>
      </c>
      <c r="AE648" s="155">
        <v>0.714285714285714</v>
      </c>
      <c r="AF648" s="155">
        <v>0.905660377358491</v>
      </c>
      <c r="AG648" s="173">
        <v>-0.191374663072776</v>
      </c>
    </row>
    <row r="649" spans="1:33">
      <c r="A649" s="175" t="s">
        <v>375</v>
      </c>
      <c r="B649" s="195" t="s">
        <v>1822</v>
      </c>
      <c r="C649" s="195" t="s">
        <v>643</v>
      </c>
      <c r="D649" s="150">
        <v>4705</v>
      </c>
      <c r="E649" s="150">
        <v>4678</v>
      </c>
      <c r="F649" s="150">
        <v>4425</v>
      </c>
      <c r="G649" s="151">
        <v>3674</v>
      </c>
      <c r="H649" s="151">
        <v>3639</v>
      </c>
      <c r="I649" s="151">
        <v>3483</v>
      </c>
      <c r="J649" s="151">
        <v>3925</v>
      </c>
      <c r="K649" s="151">
        <v>3900</v>
      </c>
      <c r="L649" s="151">
        <v>3743</v>
      </c>
      <c r="M649" s="154">
        <v>0.987664362206859</v>
      </c>
      <c r="N649" s="153">
        <v>116576</v>
      </c>
      <c r="O649" s="172">
        <v>0.9</v>
      </c>
      <c r="P649" s="154">
        <v>0.994261424017003</v>
      </c>
      <c r="Q649" s="154">
        <v>0.990473598258029</v>
      </c>
      <c r="R649" s="154">
        <v>0.993630573248408</v>
      </c>
      <c r="S649" s="173">
        <v>0.00378782575897385</v>
      </c>
      <c r="T649" s="153">
        <v>118032</v>
      </c>
      <c r="U649" s="153">
        <v>112230</v>
      </c>
      <c r="V649" s="154">
        <v>0.950843838958926</v>
      </c>
      <c r="W649" s="154">
        <v>0.940488841657811</v>
      </c>
      <c r="X649" s="155">
        <v>0.948013064779532</v>
      </c>
      <c r="Y649" s="155">
        <v>0.953630573248408</v>
      </c>
      <c r="Z649" s="173">
        <v>-0.00752422312172096</v>
      </c>
      <c r="AA649" s="151">
        <v>27799</v>
      </c>
      <c r="AB649" s="151">
        <v>26403</v>
      </c>
      <c r="AC649" s="151">
        <v>28901</v>
      </c>
      <c r="AD649" s="151">
        <v>27565</v>
      </c>
      <c r="AE649" s="155">
        <v>0.949782366272168</v>
      </c>
      <c r="AF649" s="155">
        <v>0.953773225839936</v>
      </c>
      <c r="AG649" s="173">
        <v>-0.00399085956776823</v>
      </c>
    </row>
    <row r="650" spans="1:33">
      <c r="A650" s="175" t="s">
        <v>375</v>
      </c>
      <c r="B650" s="195" t="s">
        <v>1822</v>
      </c>
      <c r="C650" s="195" t="s">
        <v>644</v>
      </c>
      <c r="D650" s="150">
        <v>3179</v>
      </c>
      <c r="E650" s="150">
        <v>3106</v>
      </c>
      <c r="F650" s="150">
        <v>2716</v>
      </c>
      <c r="G650" s="151">
        <v>2848</v>
      </c>
      <c r="H650" s="151">
        <v>2837</v>
      </c>
      <c r="I650" s="151">
        <v>2580</v>
      </c>
      <c r="J650" s="151">
        <v>2808</v>
      </c>
      <c r="K650" s="151">
        <v>2795</v>
      </c>
      <c r="L650" s="151">
        <v>2655</v>
      </c>
      <c r="M650" s="154">
        <v>0.991818229882627</v>
      </c>
      <c r="N650" s="153">
        <v>75037</v>
      </c>
      <c r="O650" s="172">
        <v>0.9</v>
      </c>
      <c r="P650" s="154">
        <v>0.977036804026423</v>
      </c>
      <c r="Q650" s="154">
        <v>0.996137640449438</v>
      </c>
      <c r="R650" s="154">
        <v>0.99537037037037</v>
      </c>
      <c r="S650" s="173">
        <v>-0.0191008364230147</v>
      </c>
      <c r="T650" s="153">
        <v>75656</v>
      </c>
      <c r="U650" s="153">
        <v>67908</v>
      </c>
      <c r="V650" s="154">
        <v>0.897589087448451</v>
      </c>
      <c r="W650" s="154">
        <v>0.854356715948411</v>
      </c>
      <c r="X650" s="155">
        <v>0.905898876404494</v>
      </c>
      <c r="Y650" s="155">
        <v>0.94551282051282</v>
      </c>
      <c r="Z650" s="173">
        <v>-0.051542160456083</v>
      </c>
      <c r="AA650" s="151">
        <v>19137</v>
      </c>
      <c r="AB650" s="151">
        <v>17615</v>
      </c>
      <c r="AC650" s="151">
        <v>19925</v>
      </c>
      <c r="AD650" s="151">
        <v>17987</v>
      </c>
      <c r="AE650" s="155">
        <v>0.920468202957621</v>
      </c>
      <c r="AF650" s="155">
        <v>0.902735257214555</v>
      </c>
      <c r="AG650" s="173">
        <v>0.0177329457430667</v>
      </c>
    </row>
    <row r="651" spans="1:33">
      <c r="A651" s="175" t="s">
        <v>375</v>
      </c>
      <c r="B651" s="195" t="s">
        <v>1822</v>
      </c>
      <c r="C651" s="195" t="s">
        <v>645</v>
      </c>
      <c r="D651" s="150">
        <v>4944</v>
      </c>
      <c r="E651" s="150">
        <v>4839</v>
      </c>
      <c r="F651" s="150">
        <v>4184</v>
      </c>
      <c r="G651" s="151">
        <v>4282</v>
      </c>
      <c r="H651" s="151">
        <v>4212</v>
      </c>
      <c r="I651" s="151">
        <v>3855</v>
      </c>
      <c r="J651" s="151">
        <v>4111</v>
      </c>
      <c r="K651" s="151">
        <v>4037</v>
      </c>
      <c r="L651" s="151">
        <v>3786</v>
      </c>
      <c r="M651" s="154">
        <v>0.98136386359725</v>
      </c>
      <c r="N651" s="153">
        <v>119747</v>
      </c>
      <c r="O651" s="172">
        <v>0.9</v>
      </c>
      <c r="P651" s="154">
        <v>0.97876213592233</v>
      </c>
      <c r="Q651" s="154">
        <v>0.983652498832321</v>
      </c>
      <c r="R651" s="154">
        <v>0.981999513500365</v>
      </c>
      <c r="S651" s="173">
        <v>-0.00489036290999123</v>
      </c>
      <c r="T651" s="153">
        <v>122021</v>
      </c>
      <c r="U651" s="153">
        <v>109246</v>
      </c>
      <c r="V651" s="154">
        <v>0.895304906532482</v>
      </c>
      <c r="W651" s="154">
        <v>0.846278317152104</v>
      </c>
      <c r="X651" s="155">
        <v>0.90028024287716</v>
      </c>
      <c r="Y651" s="155">
        <v>0.920943809292143</v>
      </c>
      <c r="Z651" s="173">
        <v>-0.0540019257250567</v>
      </c>
      <c r="AA651" s="151">
        <v>29338</v>
      </c>
      <c r="AB651" s="151">
        <v>26670</v>
      </c>
      <c r="AC651" s="151">
        <v>30738</v>
      </c>
      <c r="AD651" s="151">
        <v>27557</v>
      </c>
      <c r="AE651" s="155">
        <v>0.909059922285091</v>
      </c>
      <c r="AF651" s="155">
        <v>0.896512460147049</v>
      </c>
      <c r="AG651" s="173">
        <v>0.0125474621380418</v>
      </c>
    </row>
    <row r="652" spans="1:33">
      <c r="A652" s="175" t="s">
        <v>375</v>
      </c>
      <c r="B652" s="195" t="s">
        <v>1822</v>
      </c>
      <c r="C652" s="195" t="s">
        <v>646</v>
      </c>
      <c r="D652" s="150">
        <v>2182</v>
      </c>
      <c r="E652" s="150">
        <v>2140</v>
      </c>
      <c r="F652" s="150">
        <v>2047</v>
      </c>
      <c r="G652" s="151">
        <v>1914</v>
      </c>
      <c r="H652" s="151">
        <v>1895</v>
      </c>
      <c r="I652" s="151">
        <v>1840</v>
      </c>
      <c r="J652" s="151">
        <v>1888</v>
      </c>
      <c r="K652" s="151">
        <v>1870</v>
      </c>
      <c r="L652" s="151">
        <v>1833</v>
      </c>
      <c r="M652" s="154">
        <v>0.982279703119657</v>
      </c>
      <c r="N652" s="153">
        <v>48836</v>
      </c>
      <c r="O652" s="172">
        <v>0.9</v>
      </c>
      <c r="P652" s="154">
        <v>0.980751604032997</v>
      </c>
      <c r="Q652" s="154">
        <v>0.990073145245559</v>
      </c>
      <c r="R652" s="154">
        <v>0.990466101694915</v>
      </c>
      <c r="S652" s="173">
        <v>-0.00932154121256179</v>
      </c>
      <c r="T652" s="153">
        <v>49717</v>
      </c>
      <c r="U652" s="153">
        <v>46509</v>
      </c>
      <c r="V652" s="154">
        <v>0.935474787296096</v>
      </c>
      <c r="W652" s="154">
        <v>0.938130155820348</v>
      </c>
      <c r="X652" s="155">
        <v>0.961337513061651</v>
      </c>
      <c r="Y652" s="155">
        <v>0.970868644067797</v>
      </c>
      <c r="Z652" s="173">
        <v>-0.0232073572413026</v>
      </c>
      <c r="AA652" s="151">
        <v>13359</v>
      </c>
      <c r="AB652" s="151">
        <v>12717</v>
      </c>
      <c r="AC652" s="151">
        <v>12856</v>
      </c>
      <c r="AD652" s="151">
        <v>11947</v>
      </c>
      <c r="AE652" s="155">
        <v>0.951942510666966</v>
      </c>
      <c r="AF652" s="155">
        <v>0.929293714996889</v>
      </c>
      <c r="AG652" s="173">
        <v>0.0226487956700775</v>
      </c>
    </row>
    <row r="653" spans="1:33">
      <c r="A653" s="175" t="s">
        <v>375</v>
      </c>
      <c r="B653" s="195" t="s">
        <v>1822</v>
      </c>
      <c r="C653" s="195" t="s">
        <v>647</v>
      </c>
      <c r="D653" s="150">
        <v>2723</v>
      </c>
      <c r="E653" s="150">
        <v>2610</v>
      </c>
      <c r="F653" s="150">
        <v>2492</v>
      </c>
      <c r="G653" s="151">
        <v>2233</v>
      </c>
      <c r="H653" s="151">
        <v>2198</v>
      </c>
      <c r="I653" s="151">
        <v>2125</v>
      </c>
      <c r="J653" s="151">
        <v>2371</v>
      </c>
      <c r="K653" s="151">
        <v>2333</v>
      </c>
      <c r="L653" s="151">
        <v>2239</v>
      </c>
      <c r="M653" s="154">
        <v>0.976105799578156</v>
      </c>
      <c r="N653" s="153">
        <v>63401</v>
      </c>
      <c r="O653" s="172">
        <v>0.9</v>
      </c>
      <c r="P653" s="154">
        <v>0.958501652589056</v>
      </c>
      <c r="Q653" s="154">
        <v>0.984326018808777</v>
      </c>
      <c r="R653" s="154">
        <v>0.98397300716997</v>
      </c>
      <c r="S653" s="173">
        <v>-0.0258243662197213</v>
      </c>
      <c r="T653" s="153">
        <v>64953</v>
      </c>
      <c r="U653" s="153">
        <v>60350</v>
      </c>
      <c r="V653" s="154">
        <v>0.929133373362277</v>
      </c>
      <c r="W653" s="154">
        <v>0.915167095115681</v>
      </c>
      <c r="X653" s="155">
        <v>0.951634572324228</v>
      </c>
      <c r="Y653" s="155">
        <v>0.944327288064108</v>
      </c>
      <c r="Z653" s="173">
        <v>-0.0364674772085463</v>
      </c>
      <c r="AA653" s="151">
        <v>16580</v>
      </c>
      <c r="AB653" s="151">
        <v>15523</v>
      </c>
      <c r="AC653" s="151">
        <v>16310</v>
      </c>
      <c r="AD653" s="151">
        <v>15251</v>
      </c>
      <c r="AE653" s="155">
        <v>0.936248492159228</v>
      </c>
      <c r="AF653" s="155">
        <v>0.935070508890251</v>
      </c>
      <c r="AG653" s="173">
        <v>0.00117798326897667</v>
      </c>
    </row>
    <row r="654" spans="1:33">
      <c r="A654" s="175" t="s">
        <v>375</v>
      </c>
      <c r="B654" s="195" t="s">
        <v>1822</v>
      </c>
      <c r="C654" s="195" t="s">
        <v>648</v>
      </c>
      <c r="D654" s="150">
        <v>3385</v>
      </c>
      <c r="E654" s="150">
        <v>3290</v>
      </c>
      <c r="F654" s="150">
        <v>2956</v>
      </c>
      <c r="G654" s="151">
        <v>3137</v>
      </c>
      <c r="H654" s="151">
        <v>3088</v>
      </c>
      <c r="I654" s="151">
        <v>2912</v>
      </c>
      <c r="J654" s="151">
        <v>2914</v>
      </c>
      <c r="K654" s="151">
        <v>2881</v>
      </c>
      <c r="L654" s="151">
        <v>2751</v>
      </c>
      <c r="M654" s="154">
        <v>0.984954738168901</v>
      </c>
      <c r="N654" s="153">
        <v>85957</v>
      </c>
      <c r="O654" s="172">
        <v>0.9</v>
      </c>
      <c r="P654" s="154">
        <v>0.971935007385524</v>
      </c>
      <c r="Q654" s="154">
        <v>0.984379980873446</v>
      </c>
      <c r="R654" s="154">
        <v>0.988675360329444</v>
      </c>
      <c r="S654" s="173">
        <v>-0.0124449734879215</v>
      </c>
      <c r="T654" s="153">
        <v>87270</v>
      </c>
      <c r="U654" s="153">
        <v>80985</v>
      </c>
      <c r="V654" s="154">
        <v>0.927982124441389</v>
      </c>
      <c r="W654" s="154">
        <v>0.873264401772526</v>
      </c>
      <c r="X654" s="155">
        <v>0.928275422378068</v>
      </c>
      <c r="Y654" s="155">
        <v>0.944063143445436</v>
      </c>
      <c r="Z654" s="173">
        <v>-0.0550110206055424</v>
      </c>
      <c r="AA654" s="151">
        <v>20648</v>
      </c>
      <c r="AB654" s="151">
        <v>19139</v>
      </c>
      <c r="AC654" s="151">
        <v>22026</v>
      </c>
      <c r="AD654" s="151">
        <v>20651</v>
      </c>
      <c r="AE654" s="155">
        <v>0.926917861294072</v>
      </c>
      <c r="AF654" s="155">
        <v>0.937573776446018</v>
      </c>
      <c r="AG654" s="173">
        <v>-0.0106559151519463</v>
      </c>
    </row>
    <row r="655" spans="1:33">
      <c r="A655" s="175" t="s">
        <v>375</v>
      </c>
      <c r="B655" s="195" t="s">
        <v>1822</v>
      </c>
      <c r="C655" s="195" t="s">
        <v>649</v>
      </c>
      <c r="D655" s="150">
        <v>2447</v>
      </c>
      <c r="E655" s="150">
        <v>2391</v>
      </c>
      <c r="F655" s="150">
        <v>2309</v>
      </c>
      <c r="G655" s="151">
        <v>2395</v>
      </c>
      <c r="H655" s="151">
        <v>2323</v>
      </c>
      <c r="I655" s="151">
        <v>2260</v>
      </c>
      <c r="J655" s="151">
        <v>2400</v>
      </c>
      <c r="K655" s="151">
        <v>2360</v>
      </c>
      <c r="L655" s="151">
        <v>2323</v>
      </c>
      <c r="M655" s="154">
        <v>0.98056363891007</v>
      </c>
      <c r="N655" s="153">
        <v>63012</v>
      </c>
      <c r="O655" s="172">
        <v>0.9</v>
      </c>
      <c r="P655" s="154">
        <v>0.977114834491214</v>
      </c>
      <c r="Q655" s="154">
        <v>0.969937369519833</v>
      </c>
      <c r="R655" s="154">
        <v>0.983333333333333</v>
      </c>
      <c r="S655" s="173">
        <v>0.00717746497138072</v>
      </c>
      <c r="T655" s="153">
        <v>64261</v>
      </c>
      <c r="U655" s="153">
        <v>61516</v>
      </c>
      <c r="V655" s="154">
        <v>0.957283577908841</v>
      </c>
      <c r="W655" s="154">
        <v>0.943604413567634</v>
      </c>
      <c r="X655" s="155">
        <v>0.943632567849687</v>
      </c>
      <c r="Y655" s="155">
        <v>0.967916666666667</v>
      </c>
      <c r="Z655" s="173">
        <v>-2.815428205305e-5</v>
      </c>
      <c r="AA655" s="151">
        <v>16372</v>
      </c>
      <c r="AB655" s="151">
        <v>15690</v>
      </c>
      <c r="AC655" s="151">
        <v>16819</v>
      </c>
      <c r="AD655" s="151">
        <v>16192</v>
      </c>
      <c r="AE655" s="155">
        <v>0.958343513315417</v>
      </c>
      <c r="AF655" s="155">
        <v>0.962720732504905</v>
      </c>
      <c r="AG655" s="173">
        <v>-0.00437721918948863</v>
      </c>
    </row>
    <row r="656" spans="1:33">
      <c r="A656" s="175" t="s">
        <v>375</v>
      </c>
      <c r="B656" s="195" t="s">
        <v>1822</v>
      </c>
      <c r="C656" s="195" t="s">
        <v>650</v>
      </c>
      <c r="D656" s="150">
        <v>1560</v>
      </c>
      <c r="E656" s="150">
        <v>1521</v>
      </c>
      <c r="F656" s="150">
        <v>1471</v>
      </c>
      <c r="G656" s="151">
        <v>1371</v>
      </c>
      <c r="H656" s="151">
        <v>1354</v>
      </c>
      <c r="I656" s="151">
        <v>1310</v>
      </c>
      <c r="J656" s="151">
        <v>1518</v>
      </c>
      <c r="K656" s="151">
        <v>1503</v>
      </c>
      <c r="L656" s="151">
        <v>1460</v>
      </c>
      <c r="M656" s="154">
        <v>0.990406284205782</v>
      </c>
      <c r="N656" s="153">
        <v>46146</v>
      </c>
      <c r="O656" s="172">
        <v>0.9</v>
      </c>
      <c r="P656" s="154">
        <v>0.975</v>
      </c>
      <c r="Q656" s="154">
        <v>0.987600291757841</v>
      </c>
      <c r="R656" s="154">
        <v>0.990118577075099</v>
      </c>
      <c r="S656" s="173">
        <v>-0.0126002917578411</v>
      </c>
      <c r="T656" s="153">
        <v>46593</v>
      </c>
      <c r="U656" s="153">
        <v>44878</v>
      </c>
      <c r="V656" s="154">
        <v>0.963191895778336</v>
      </c>
      <c r="W656" s="154">
        <v>0.942948717948718</v>
      </c>
      <c r="X656" s="155">
        <v>0.955506929248724</v>
      </c>
      <c r="Y656" s="155">
        <v>0.961791831357049</v>
      </c>
      <c r="Z656" s="173">
        <v>-0.0125582113000057</v>
      </c>
      <c r="AA656" s="151">
        <v>10339</v>
      </c>
      <c r="AB656" s="151">
        <v>9910</v>
      </c>
      <c r="AC656" s="151">
        <v>11653</v>
      </c>
      <c r="AD656" s="151">
        <v>11191</v>
      </c>
      <c r="AE656" s="155">
        <v>0.958506625398975</v>
      </c>
      <c r="AF656" s="155">
        <v>0.960353557023942</v>
      </c>
      <c r="AG656" s="173">
        <v>-0.00184693162496752</v>
      </c>
    </row>
    <row r="657" spans="1:33">
      <c r="A657" s="175" t="s">
        <v>375</v>
      </c>
      <c r="B657" s="195" t="s">
        <v>1822</v>
      </c>
      <c r="C657" s="195" t="s">
        <v>651</v>
      </c>
      <c r="D657" s="150">
        <v>3921</v>
      </c>
      <c r="E657" s="150">
        <v>3737</v>
      </c>
      <c r="F657" s="150">
        <v>3554</v>
      </c>
      <c r="G657" s="151">
        <v>3432</v>
      </c>
      <c r="H657" s="151">
        <v>3323</v>
      </c>
      <c r="I657" s="151">
        <v>3261</v>
      </c>
      <c r="J657" s="151">
        <v>3509</v>
      </c>
      <c r="K657" s="151">
        <v>3419</v>
      </c>
      <c r="L657" s="151">
        <v>3304</v>
      </c>
      <c r="M657" s="154">
        <v>0.968122156802686</v>
      </c>
      <c r="N657" s="153">
        <v>85339</v>
      </c>
      <c r="O657" s="172">
        <v>0.9</v>
      </c>
      <c r="P657" s="154">
        <v>0.953073195613364</v>
      </c>
      <c r="Q657" s="154">
        <v>0.968240093240093</v>
      </c>
      <c r="R657" s="154">
        <v>0.974351667141636</v>
      </c>
      <c r="S657" s="173">
        <v>-0.0151668976267293</v>
      </c>
      <c r="T657" s="153">
        <v>88149</v>
      </c>
      <c r="U657" s="153">
        <v>81477</v>
      </c>
      <c r="V657" s="154">
        <v>0.924309975155702</v>
      </c>
      <c r="W657" s="154">
        <v>0.90640142820709</v>
      </c>
      <c r="X657" s="155">
        <v>0.950174825174825</v>
      </c>
      <c r="Y657" s="155">
        <v>0.94157879737817</v>
      </c>
      <c r="Z657" s="173">
        <v>-0.0437733969677352</v>
      </c>
      <c r="AA657" s="151">
        <v>24529</v>
      </c>
      <c r="AB657" s="151">
        <v>23031</v>
      </c>
      <c r="AC657" s="151">
        <v>23032</v>
      </c>
      <c r="AD657" s="151">
        <v>21430</v>
      </c>
      <c r="AE657" s="155">
        <v>0.938929430470056</v>
      </c>
      <c r="AF657" s="155">
        <v>0.930444598819034</v>
      </c>
      <c r="AG657" s="173">
        <v>0.00848483165102143</v>
      </c>
    </row>
    <row r="658" spans="1:33">
      <c r="A658" s="175" t="s">
        <v>375</v>
      </c>
      <c r="B658" s="195" t="s">
        <v>1822</v>
      </c>
      <c r="C658" s="195" t="s">
        <v>652</v>
      </c>
      <c r="D658" s="150">
        <v>4020</v>
      </c>
      <c r="E658" s="150">
        <v>3958</v>
      </c>
      <c r="F658" s="150">
        <v>3269</v>
      </c>
      <c r="G658" s="151">
        <v>3671</v>
      </c>
      <c r="H658" s="151">
        <v>3639</v>
      </c>
      <c r="I658" s="151">
        <v>3236</v>
      </c>
      <c r="J658" s="151">
        <v>3441</v>
      </c>
      <c r="K658" s="151">
        <v>3399</v>
      </c>
      <c r="L658" s="151">
        <v>3119</v>
      </c>
      <c r="M658" s="154">
        <v>0.975894744591567</v>
      </c>
      <c r="N658" s="153">
        <v>92791</v>
      </c>
      <c r="O658" s="172">
        <v>0.9</v>
      </c>
      <c r="P658" s="154">
        <v>0.984577114427861</v>
      </c>
      <c r="Q658" s="154">
        <v>0.991283029147371</v>
      </c>
      <c r="R658" s="154">
        <v>0.987794245858762</v>
      </c>
      <c r="S658" s="173">
        <v>-0.00670591471951065</v>
      </c>
      <c r="T658" s="153">
        <v>95083</v>
      </c>
      <c r="U658" s="153">
        <v>80847</v>
      </c>
      <c r="V658" s="154">
        <v>0.850278178012894</v>
      </c>
      <c r="W658" s="154">
        <v>0.81318407960199</v>
      </c>
      <c r="X658" s="155">
        <v>0.881503677472078</v>
      </c>
      <c r="Y658" s="155">
        <v>0.906422551583842</v>
      </c>
      <c r="Z658" s="173">
        <v>-0.0683195978700885</v>
      </c>
      <c r="AA658" s="151">
        <v>24323</v>
      </c>
      <c r="AB658" s="151">
        <v>21473</v>
      </c>
      <c r="AC658" s="151">
        <v>24686</v>
      </c>
      <c r="AD658" s="151">
        <v>21110</v>
      </c>
      <c r="AE658" s="155">
        <v>0.882826953911935</v>
      </c>
      <c r="AF658" s="155">
        <v>0.855140565502714</v>
      </c>
      <c r="AG658" s="173">
        <v>0.0276863884092211</v>
      </c>
    </row>
    <row r="659" spans="1:33">
      <c r="A659" s="175" t="s">
        <v>375</v>
      </c>
      <c r="B659" s="195" t="s">
        <v>33</v>
      </c>
      <c r="C659" s="195" t="s">
        <v>653</v>
      </c>
      <c r="D659" s="150">
        <v>3000</v>
      </c>
      <c r="E659" s="150">
        <v>2877</v>
      </c>
      <c r="F659" s="150">
        <v>2824</v>
      </c>
      <c r="G659" s="151">
        <v>2495</v>
      </c>
      <c r="H659" s="151">
        <v>2378</v>
      </c>
      <c r="I659" s="151">
        <v>2343</v>
      </c>
      <c r="J659" s="151">
        <v>2468</v>
      </c>
      <c r="K659" s="151">
        <v>2364</v>
      </c>
      <c r="L659" s="151">
        <v>2360</v>
      </c>
      <c r="M659" s="154">
        <v>0.967316741675322</v>
      </c>
      <c r="N659" s="153">
        <v>75442</v>
      </c>
      <c r="O659" s="172">
        <v>0.9</v>
      </c>
      <c r="P659" s="154">
        <v>0.959</v>
      </c>
      <c r="Q659" s="154">
        <v>0.95310621242485</v>
      </c>
      <c r="R659" s="154">
        <v>0.957860615883306</v>
      </c>
      <c r="S659" s="173">
        <v>0.00589378757515024</v>
      </c>
      <c r="T659" s="153">
        <v>77991</v>
      </c>
      <c r="U659" s="153">
        <v>73320</v>
      </c>
      <c r="V659" s="154">
        <v>0.940108474054699</v>
      </c>
      <c r="W659" s="154">
        <v>0.941333333333333</v>
      </c>
      <c r="X659" s="155">
        <v>0.939078156312625</v>
      </c>
      <c r="Y659" s="155">
        <v>0.956239870340357</v>
      </c>
      <c r="Z659" s="173">
        <v>0.0022551770207081</v>
      </c>
      <c r="AA659" s="151">
        <v>18237</v>
      </c>
      <c r="AB659" s="151">
        <v>17143</v>
      </c>
      <c r="AC659" s="151">
        <v>20101</v>
      </c>
      <c r="AD659" s="151">
        <v>18813</v>
      </c>
      <c r="AE659" s="155">
        <v>0.940012063387619</v>
      </c>
      <c r="AF659" s="155">
        <v>0.935923585891249</v>
      </c>
      <c r="AG659" s="173">
        <v>0.00408847749636931</v>
      </c>
    </row>
    <row r="660" spans="1:33">
      <c r="A660" s="175" t="s">
        <v>375</v>
      </c>
      <c r="B660" s="195" t="s">
        <v>33</v>
      </c>
      <c r="C660" s="195" t="s">
        <v>654</v>
      </c>
      <c r="D660" s="150">
        <v>5415</v>
      </c>
      <c r="E660" s="150">
        <v>5344</v>
      </c>
      <c r="F660" s="150">
        <v>4483</v>
      </c>
      <c r="G660" s="151">
        <v>4704</v>
      </c>
      <c r="H660" s="151">
        <v>4583</v>
      </c>
      <c r="I660" s="151">
        <v>4070</v>
      </c>
      <c r="J660" s="151">
        <v>4570</v>
      </c>
      <c r="K660" s="151">
        <v>4513</v>
      </c>
      <c r="L660" s="151">
        <v>3998</v>
      </c>
      <c r="M660" s="154">
        <v>0.968973442288049</v>
      </c>
      <c r="N660" s="153">
        <v>144191</v>
      </c>
      <c r="O660" s="172">
        <v>0.9</v>
      </c>
      <c r="P660" s="154">
        <v>0.986888273314866</v>
      </c>
      <c r="Q660" s="154">
        <v>0.974277210884354</v>
      </c>
      <c r="R660" s="154">
        <v>0.987527352297593</v>
      </c>
      <c r="S660" s="173">
        <v>0.0126110624305124</v>
      </c>
      <c r="T660" s="153">
        <v>148808</v>
      </c>
      <c r="U660" s="153">
        <v>122438</v>
      </c>
      <c r="V660" s="154">
        <v>0.822791785387882</v>
      </c>
      <c r="W660" s="154">
        <v>0.827885503231764</v>
      </c>
      <c r="X660" s="155">
        <v>0.865221088435374</v>
      </c>
      <c r="Y660" s="155">
        <v>0.874835886214442</v>
      </c>
      <c r="Z660" s="173">
        <v>-0.0373355852036106</v>
      </c>
      <c r="AA660" s="151">
        <v>34520</v>
      </c>
      <c r="AB660" s="151">
        <v>28743</v>
      </c>
      <c r="AC660" s="151">
        <v>38481</v>
      </c>
      <c r="AD660" s="151">
        <v>31754</v>
      </c>
      <c r="AE660" s="155">
        <v>0.832647740440324</v>
      </c>
      <c r="AF660" s="155">
        <v>0.825186455653439</v>
      </c>
      <c r="AG660" s="173">
        <v>0.00746128478688501</v>
      </c>
    </row>
    <row r="661" spans="1:33">
      <c r="A661" s="175" t="s">
        <v>375</v>
      </c>
      <c r="B661" s="195" t="s">
        <v>33</v>
      </c>
      <c r="C661" s="195" t="s">
        <v>655</v>
      </c>
      <c r="D661" s="150">
        <v>5336</v>
      </c>
      <c r="E661" s="150">
        <v>5012</v>
      </c>
      <c r="F661" s="150">
        <v>3106</v>
      </c>
      <c r="G661" s="151">
        <v>4294</v>
      </c>
      <c r="H661" s="151">
        <v>4036</v>
      </c>
      <c r="I661" s="151">
        <v>3114</v>
      </c>
      <c r="J661" s="151">
        <v>4302</v>
      </c>
      <c r="K661" s="151">
        <v>4103</v>
      </c>
      <c r="L661" s="151">
        <v>3260</v>
      </c>
      <c r="M661" s="154">
        <v>0.954803183949406</v>
      </c>
      <c r="N661" s="153">
        <v>122591</v>
      </c>
      <c r="O661" s="172">
        <v>0.9</v>
      </c>
      <c r="P661" s="154">
        <v>0.93928035982009</v>
      </c>
      <c r="Q661" s="154">
        <v>0.939916162086633</v>
      </c>
      <c r="R661" s="154">
        <v>0.953742445374245</v>
      </c>
      <c r="S661" s="173">
        <v>-0.000635802266542584</v>
      </c>
      <c r="T661" s="153">
        <v>128394</v>
      </c>
      <c r="U661" s="153">
        <v>89451</v>
      </c>
      <c r="V661" s="154">
        <v>0.696691434179167</v>
      </c>
      <c r="W661" s="154">
        <v>0.58208395802099</v>
      </c>
      <c r="X661" s="155">
        <v>0.725197950628784</v>
      </c>
      <c r="Y661" s="155">
        <v>0.757787075778708</v>
      </c>
      <c r="Z661" s="173">
        <v>-0.143113992607795</v>
      </c>
      <c r="AA661" s="151">
        <v>31237</v>
      </c>
      <c r="AB661" s="151">
        <v>21892</v>
      </c>
      <c r="AC661" s="151">
        <v>32039</v>
      </c>
      <c r="AD661" s="151">
        <v>23426</v>
      </c>
      <c r="AE661" s="155">
        <v>0.700835547587797</v>
      </c>
      <c r="AF661" s="155">
        <v>0.731171384874684</v>
      </c>
      <c r="AG661" s="173">
        <v>-0.0303358372868875</v>
      </c>
    </row>
    <row r="662" spans="1:33">
      <c r="A662" s="175" t="s">
        <v>375</v>
      </c>
      <c r="B662" s="195" t="s">
        <v>33</v>
      </c>
      <c r="C662" s="195" t="s">
        <v>656</v>
      </c>
      <c r="D662" s="150">
        <v>4241</v>
      </c>
      <c r="E662" s="150">
        <v>3786</v>
      </c>
      <c r="F662" s="150">
        <v>2935</v>
      </c>
      <c r="G662" s="151">
        <v>3505</v>
      </c>
      <c r="H662" s="151">
        <v>3462</v>
      </c>
      <c r="I662" s="151">
        <v>2863</v>
      </c>
      <c r="J662" s="151">
        <v>3503</v>
      </c>
      <c r="K662" s="151">
        <v>3433</v>
      </c>
      <c r="L662" s="151">
        <v>2899</v>
      </c>
      <c r="M662" s="154">
        <v>0.97194829424307</v>
      </c>
      <c r="N662" s="153">
        <v>102109</v>
      </c>
      <c r="O662" s="172">
        <v>0.9</v>
      </c>
      <c r="P662" s="154">
        <v>0.892713982551285</v>
      </c>
      <c r="Q662" s="154">
        <v>0.987731811697575</v>
      </c>
      <c r="R662" s="154">
        <v>0.980017128175849</v>
      </c>
      <c r="S662" s="173">
        <v>-0.0950178291462898</v>
      </c>
      <c r="T662" s="153">
        <v>105056</v>
      </c>
      <c r="U662" s="153">
        <v>80440</v>
      </c>
      <c r="V662" s="154">
        <v>0.765686871763631</v>
      </c>
      <c r="W662" s="154">
        <v>0.692053760905447</v>
      </c>
      <c r="X662" s="155">
        <v>0.816833095577746</v>
      </c>
      <c r="Y662" s="155">
        <v>0.827576363117328</v>
      </c>
      <c r="Z662" s="173">
        <v>-0.124779334672299</v>
      </c>
      <c r="AA662" s="151">
        <v>25532</v>
      </c>
      <c r="AB662" s="151">
        <v>19914</v>
      </c>
      <c r="AC662" s="151">
        <v>26075</v>
      </c>
      <c r="AD662" s="151">
        <v>20355</v>
      </c>
      <c r="AE662" s="155">
        <v>0.779962400125333</v>
      </c>
      <c r="AF662" s="155">
        <v>0.780632790028763</v>
      </c>
      <c r="AG662" s="173">
        <v>-0.000670389903430268</v>
      </c>
    </row>
    <row r="663" spans="1:33">
      <c r="A663" s="175" t="s">
        <v>375</v>
      </c>
      <c r="B663" s="195" t="s">
        <v>33</v>
      </c>
      <c r="C663" s="195" t="s">
        <v>657</v>
      </c>
      <c r="D663" s="150">
        <v>5978</v>
      </c>
      <c r="E663" s="150">
        <v>5843</v>
      </c>
      <c r="F663" s="150">
        <v>5379</v>
      </c>
      <c r="G663" s="151">
        <v>4878</v>
      </c>
      <c r="H663" s="151">
        <v>4802</v>
      </c>
      <c r="I663" s="151">
        <v>4379</v>
      </c>
      <c r="J663" s="151">
        <v>4789</v>
      </c>
      <c r="K663" s="151">
        <v>4724</v>
      </c>
      <c r="L663" s="151">
        <v>4408</v>
      </c>
      <c r="M663" s="154">
        <v>0.974788913484352</v>
      </c>
      <c r="N663" s="153">
        <v>147082</v>
      </c>
      <c r="O663" s="172">
        <v>0.9</v>
      </c>
      <c r="P663" s="154">
        <v>0.977417196386751</v>
      </c>
      <c r="Q663" s="154">
        <v>0.984419844198442</v>
      </c>
      <c r="R663" s="154">
        <v>0.986427229066611</v>
      </c>
      <c r="S663" s="173">
        <v>-0.00700264781169058</v>
      </c>
      <c r="T663" s="153">
        <v>150886</v>
      </c>
      <c r="U663" s="153">
        <v>132971</v>
      </c>
      <c r="V663" s="154">
        <v>0.881267977148311</v>
      </c>
      <c r="W663" s="154">
        <v>0.899799263967882</v>
      </c>
      <c r="X663" s="155">
        <v>0.89770397703977</v>
      </c>
      <c r="Y663" s="155">
        <v>0.920442681144289</v>
      </c>
      <c r="Z663" s="173">
        <v>0.00209528692811178</v>
      </c>
      <c r="AA663" s="151">
        <v>35783</v>
      </c>
      <c r="AB663" s="151">
        <v>31659</v>
      </c>
      <c r="AC663" s="151">
        <v>38817</v>
      </c>
      <c r="AD663" s="151">
        <v>33729</v>
      </c>
      <c r="AE663" s="155">
        <v>0.884749741497359</v>
      </c>
      <c r="AF663" s="155">
        <v>0.868923409846201</v>
      </c>
      <c r="AG663" s="173">
        <v>0.0158263316511577</v>
      </c>
    </row>
    <row r="664" spans="1:33">
      <c r="A664" s="175" t="s">
        <v>375</v>
      </c>
      <c r="B664" s="195" t="s">
        <v>33</v>
      </c>
      <c r="C664" s="195" t="s">
        <v>658</v>
      </c>
      <c r="D664" s="150">
        <v>2579</v>
      </c>
      <c r="E664" s="150">
        <v>2569</v>
      </c>
      <c r="F664" s="150">
        <v>2493</v>
      </c>
      <c r="G664" s="151">
        <v>2108</v>
      </c>
      <c r="H664" s="151">
        <v>2102</v>
      </c>
      <c r="I664" s="151">
        <v>2028</v>
      </c>
      <c r="J664" s="151">
        <v>2196</v>
      </c>
      <c r="K664" s="151">
        <v>2188</v>
      </c>
      <c r="L664" s="151">
        <v>2104</v>
      </c>
      <c r="M664" s="154">
        <v>0.992930899921955</v>
      </c>
      <c r="N664" s="153">
        <v>66157</v>
      </c>
      <c r="O664" s="172">
        <v>0.9</v>
      </c>
      <c r="P664" s="154">
        <v>0.996122528111671</v>
      </c>
      <c r="Q664" s="154">
        <v>0.997153700189753</v>
      </c>
      <c r="R664" s="154">
        <v>0.996357012750455</v>
      </c>
      <c r="S664" s="173">
        <v>-0.00103117207808212</v>
      </c>
      <c r="T664" s="153">
        <v>66628</v>
      </c>
      <c r="U664" s="153">
        <v>63286</v>
      </c>
      <c r="V664" s="154">
        <v>0.949840907726481</v>
      </c>
      <c r="W664" s="154">
        <v>0.966653741760372</v>
      </c>
      <c r="X664" s="155">
        <v>0.962049335863378</v>
      </c>
      <c r="Y664" s="155">
        <v>0.958105646630237</v>
      </c>
      <c r="Z664" s="173">
        <v>0.00460440589699462</v>
      </c>
      <c r="AA664" s="151">
        <v>15755</v>
      </c>
      <c r="AB664" s="151">
        <v>15043</v>
      </c>
      <c r="AC664" s="151">
        <v>16411</v>
      </c>
      <c r="AD664" s="151">
        <v>15537</v>
      </c>
      <c r="AE664" s="155">
        <v>0.954807997461123</v>
      </c>
      <c r="AF664" s="155">
        <v>0.946743038206081</v>
      </c>
      <c r="AG664" s="173">
        <v>0.00806495925504214</v>
      </c>
    </row>
    <row r="665" spans="1:33">
      <c r="A665" s="175" t="s">
        <v>375</v>
      </c>
      <c r="B665" s="195" t="s">
        <v>33</v>
      </c>
      <c r="C665" s="195" t="s">
        <v>659</v>
      </c>
      <c r="D665" s="150">
        <v>6916</v>
      </c>
      <c r="E665" s="150">
        <v>6824</v>
      </c>
      <c r="F665" s="150">
        <v>5070</v>
      </c>
      <c r="G665" s="151">
        <v>5606</v>
      </c>
      <c r="H665" s="151">
        <v>5494</v>
      </c>
      <c r="I665" s="151">
        <v>4223</v>
      </c>
      <c r="J665" s="151">
        <v>5564</v>
      </c>
      <c r="K665" s="151">
        <v>5469</v>
      </c>
      <c r="L665" s="151">
        <v>4326</v>
      </c>
      <c r="M665" s="154">
        <v>0.973906068772108</v>
      </c>
      <c r="N665" s="153">
        <v>168775</v>
      </c>
      <c r="O665" s="172">
        <v>0.9</v>
      </c>
      <c r="P665" s="154">
        <v>0.986697513013302</v>
      </c>
      <c r="Q665" s="154">
        <v>0.980021405636818</v>
      </c>
      <c r="R665" s="154">
        <v>0.982925952552121</v>
      </c>
      <c r="S665" s="173">
        <v>0.00667610737648472</v>
      </c>
      <c r="T665" s="153">
        <v>173297</v>
      </c>
      <c r="U665" s="153">
        <v>126089</v>
      </c>
      <c r="V665" s="154">
        <v>0.727589052320583</v>
      </c>
      <c r="W665" s="154">
        <v>0.733082706766917</v>
      </c>
      <c r="X665" s="155">
        <v>0.753300035676061</v>
      </c>
      <c r="Y665" s="155">
        <v>0.777498202731848</v>
      </c>
      <c r="Z665" s="173">
        <v>-0.0202173289091441</v>
      </c>
      <c r="AA665" s="151">
        <v>41842</v>
      </c>
      <c r="AB665" s="151">
        <v>30946</v>
      </c>
      <c r="AC665" s="151">
        <v>44248</v>
      </c>
      <c r="AD665" s="151">
        <v>32047</v>
      </c>
      <c r="AE665" s="155">
        <v>0.739591797715214</v>
      </c>
      <c r="AF665" s="155">
        <v>0.724258723558127</v>
      </c>
      <c r="AG665" s="173">
        <v>0.0153330741570874</v>
      </c>
    </row>
    <row r="666" spans="1:33">
      <c r="A666" s="175" t="s">
        <v>375</v>
      </c>
      <c r="B666" s="195" t="s">
        <v>33</v>
      </c>
      <c r="C666" s="195" t="s">
        <v>660</v>
      </c>
      <c r="D666" s="150">
        <v>2736</v>
      </c>
      <c r="E666" s="150">
        <v>2686</v>
      </c>
      <c r="F666" s="150">
        <v>1593</v>
      </c>
      <c r="G666" s="151">
        <v>2433</v>
      </c>
      <c r="H666" s="151">
        <v>2390</v>
      </c>
      <c r="I666" s="151">
        <v>1761</v>
      </c>
      <c r="J666" s="151">
        <v>2391</v>
      </c>
      <c r="K666" s="151">
        <v>2370</v>
      </c>
      <c r="L666" s="151">
        <v>1736</v>
      </c>
      <c r="M666" s="154">
        <v>0.913057440451258</v>
      </c>
      <c r="N666" s="153">
        <v>65395</v>
      </c>
      <c r="O666" s="172">
        <v>0.9</v>
      </c>
      <c r="P666" s="154">
        <v>0.98172514619883</v>
      </c>
      <c r="Q666" s="154">
        <v>0.982326346074805</v>
      </c>
      <c r="R666" s="154">
        <v>0.991217063989962</v>
      </c>
      <c r="S666" s="173">
        <v>-0.00060119987597429</v>
      </c>
      <c r="T666" s="153">
        <v>71622</v>
      </c>
      <c r="U666" s="153">
        <v>43923</v>
      </c>
      <c r="V666" s="154">
        <v>0.613261288430929</v>
      </c>
      <c r="W666" s="154">
        <v>0.582236842105263</v>
      </c>
      <c r="X666" s="155">
        <v>0.723797780517879</v>
      </c>
      <c r="Y666" s="155">
        <v>0.726056043496445</v>
      </c>
      <c r="Z666" s="173">
        <v>-0.141560938412616</v>
      </c>
      <c r="AA666" s="151">
        <v>17135</v>
      </c>
      <c r="AB666" s="151">
        <v>10744</v>
      </c>
      <c r="AC666" s="151">
        <v>17433</v>
      </c>
      <c r="AD666" s="151">
        <v>11644</v>
      </c>
      <c r="AE666" s="155">
        <v>0.627020717829005</v>
      </c>
      <c r="AF666" s="155">
        <v>0.667928641083004</v>
      </c>
      <c r="AG666" s="173">
        <v>-0.0409079232539986</v>
      </c>
    </row>
    <row r="667" spans="1:33">
      <c r="A667" s="175" t="s">
        <v>375</v>
      </c>
      <c r="B667" s="195" t="s">
        <v>33</v>
      </c>
      <c r="C667" s="195" t="s">
        <v>661</v>
      </c>
      <c r="D667" s="150">
        <v>6710</v>
      </c>
      <c r="E667" s="150">
        <v>6638</v>
      </c>
      <c r="F667" s="150">
        <v>5799</v>
      </c>
      <c r="G667" s="151">
        <v>5521</v>
      </c>
      <c r="H667" s="151">
        <v>5466</v>
      </c>
      <c r="I667" s="151">
        <v>4873</v>
      </c>
      <c r="J667" s="151">
        <v>5607</v>
      </c>
      <c r="K667" s="151">
        <v>5502</v>
      </c>
      <c r="L667" s="151">
        <v>4820</v>
      </c>
      <c r="M667" s="154">
        <v>0.988168932425822</v>
      </c>
      <c r="N667" s="153">
        <v>163622</v>
      </c>
      <c r="O667" s="172">
        <v>0.9</v>
      </c>
      <c r="P667" s="154">
        <v>0.989269746646796</v>
      </c>
      <c r="Q667" s="154">
        <v>0.990038036587575</v>
      </c>
      <c r="R667" s="154">
        <v>0.9812734082397</v>
      </c>
      <c r="S667" s="173">
        <v>-0.000768289940778932</v>
      </c>
      <c r="T667" s="153">
        <v>165581</v>
      </c>
      <c r="U667" s="153">
        <v>147381</v>
      </c>
      <c r="V667" s="154">
        <v>0.890084007223051</v>
      </c>
      <c r="W667" s="154">
        <v>0.864232488822653</v>
      </c>
      <c r="X667" s="155">
        <v>0.88262995834088</v>
      </c>
      <c r="Y667" s="155">
        <v>0.85963973604423</v>
      </c>
      <c r="Z667" s="173">
        <v>-0.0183974695182275</v>
      </c>
      <c r="AA667" s="151">
        <v>40803</v>
      </c>
      <c r="AB667" s="151">
        <v>36219</v>
      </c>
      <c r="AC667" s="151">
        <v>42362</v>
      </c>
      <c r="AD667" s="151">
        <v>38803</v>
      </c>
      <c r="AE667" s="155">
        <v>0.887655319461804</v>
      </c>
      <c r="AF667" s="155">
        <v>0.915986025211274</v>
      </c>
      <c r="AG667" s="173">
        <v>-0.0283307057494699</v>
      </c>
    </row>
    <row r="668" spans="1:33">
      <c r="A668" s="175" t="s">
        <v>375</v>
      </c>
      <c r="B668" s="195" t="s">
        <v>33</v>
      </c>
      <c r="C668" s="195" t="s">
        <v>662</v>
      </c>
      <c r="D668" s="150">
        <v>6738</v>
      </c>
      <c r="E668" s="150">
        <v>6634</v>
      </c>
      <c r="F668" s="150">
        <v>5524</v>
      </c>
      <c r="G668" s="151">
        <v>5739</v>
      </c>
      <c r="H668" s="151">
        <v>5666</v>
      </c>
      <c r="I668" s="151">
        <v>4899</v>
      </c>
      <c r="J668" s="151">
        <v>5563</v>
      </c>
      <c r="K668" s="151">
        <v>5513</v>
      </c>
      <c r="L668" s="151">
        <v>4902</v>
      </c>
      <c r="M668" s="154">
        <v>0.984681181959565</v>
      </c>
      <c r="N668" s="153">
        <v>164619</v>
      </c>
      <c r="O668" s="172">
        <v>0.9</v>
      </c>
      <c r="P668" s="154">
        <v>0.984565152864351</v>
      </c>
      <c r="Q668" s="154">
        <v>0.987280013939711</v>
      </c>
      <c r="R668" s="154">
        <v>0.991012043861226</v>
      </c>
      <c r="S668" s="173">
        <v>-0.00271486107535934</v>
      </c>
      <c r="T668" s="153">
        <v>167180</v>
      </c>
      <c r="U668" s="153">
        <v>145427</v>
      </c>
      <c r="V668" s="154">
        <v>0.869882761095825</v>
      </c>
      <c r="W668" s="154">
        <v>0.819827842089641</v>
      </c>
      <c r="X668" s="155">
        <v>0.85363303711448</v>
      </c>
      <c r="Y668" s="155">
        <v>0.881179219845407</v>
      </c>
      <c r="Z668" s="173">
        <v>-0.033805195024839</v>
      </c>
      <c r="AA668" s="151">
        <v>40300</v>
      </c>
      <c r="AB668" s="151">
        <v>34948</v>
      </c>
      <c r="AC668" s="151">
        <v>41370</v>
      </c>
      <c r="AD668" s="151">
        <v>36489</v>
      </c>
      <c r="AE668" s="155">
        <v>0.867196029776675</v>
      </c>
      <c r="AF668" s="155">
        <v>0.882015953589558</v>
      </c>
      <c r="AG668" s="173">
        <v>-0.0148199238128827</v>
      </c>
    </row>
    <row r="669" spans="1:33">
      <c r="A669" s="175" t="s">
        <v>375</v>
      </c>
      <c r="B669" s="195" t="s">
        <v>33</v>
      </c>
      <c r="C669" s="195" t="s">
        <v>663</v>
      </c>
      <c r="D669" s="150">
        <v>5608</v>
      </c>
      <c r="E669" s="150">
        <v>5422</v>
      </c>
      <c r="F669" s="150">
        <v>3533</v>
      </c>
      <c r="G669" s="151">
        <v>4692</v>
      </c>
      <c r="H669" s="151">
        <v>4502</v>
      </c>
      <c r="I669" s="151">
        <v>3439</v>
      </c>
      <c r="J669" s="151">
        <v>4600</v>
      </c>
      <c r="K669" s="151">
        <v>4453</v>
      </c>
      <c r="L669" s="151">
        <v>3485</v>
      </c>
      <c r="M669" s="154">
        <v>0.924456266854262</v>
      </c>
      <c r="N669" s="153">
        <v>126155</v>
      </c>
      <c r="O669" s="172">
        <v>0.9</v>
      </c>
      <c r="P669" s="154">
        <v>0.966833095577746</v>
      </c>
      <c r="Q669" s="154">
        <v>0.959505541346974</v>
      </c>
      <c r="R669" s="154">
        <v>0.96804347826087</v>
      </c>
      <c r="S669" s="173">
        <v>0.00732755423077258</v>
      </c>
      <c r="T669" s="153">
        <v>136464</v>
      </c>
      <c r="U669" s="153">
        <v>86653</v>
      </c>
      <c r="V669" s="154">
        <v>0.63498798217845</v>
      </c>
      <c r="W669" s="154">
        <v>0.629992867332382</v>
      </c>
      <c r="X669" s="155">
        <v>0.732949701619778</v>
      </c>
      <c r="Y669" s="155">
        <v>0.757608695652174</v>
      </c>
      <c r="Z669" s="173">
        <v>-0.102956834287396</v>
      </c>
      <c r="AA669" s="151">
        <v>33412</v>
      </c>
      <c r="AB669" s="151">
        <v>23138</v>
      </c>
      <c r="AC669" s="151">
        <v>33460</v>
      </c>
      <c r="AD669" s="151">
        <v>22042</v>
      </c>
      <c r="AE669" s="155">
        <v>0.692505686579672</v>
      </c>
      <c r="AF669" s="155">
        <v>0.658756724447101</v>
      </c>
      <c r="AG669" s="173">
        <v>0.0337489621325709</v>
      </c>
    </row>
    <row r="670" spans="1:33">
      <c r="A670" s="175" t="s">
        <v>375</v>
      </c>
      <c r="B670" s="195" t="s">
        <v>33</v>
      </c>
      <c r="C670" s="195" t="s">
        <v>664</v>
      </c>
      <c r="D670" s="150">
        <v>6571</v>
      </c>
      <c r="E670" s="150">
        <v>6417</v>
      </c>
      <c r="F670" s="150">
        <v>4097</v>
      </c>
      <c r="G670" s="151">
        <v>5978</v>
      </c>
      <c r="H670" s="151">
        <v>5875</v>
      </c>
      <c r="I670" s="151">
        <v>3887</v>
      </c>
      <c r="J670" s="151">
        <v>6297</v>
      </c>
      <c r="K670" s="151">
        <v>6106</v>
      </c>
      <c r="L670" s="151">
        <v>4190</v>
      </c>
      <c r="M670" s="154">
        <v>0.886123499142367</v>
      </c>
      <c r="N670" s="153">
        <v>154983</v>
      </c>
      <c r="O670" s="172">
        <v>0.9</v>
      </c>
      <c r="P670" s="154">
        <v>0.976563688936235</v>
      </c>
      <c r="Q670" s="154">
        <v>0.982770157243225</v>
      </c>
      <c r="R670" s="154">
        <v>0.969668095918691</v>
      </c>
      <c r="S670" s="173">
        <v>-0.00620646830699012</v>
      </c>
      <c r="T670" s="153">
        <v>174900</v>
      </c>
      <c r="U670" s="153">
        <v>89218</v>
      </c>
      <c r="V670" s="154">
        <v>0.51010863350486</v>
      </c>
      <c r="W670" s="154">
        <v>0.623497184598996</v>
      </c>
      <c r="X670" s="155">
        <v>0.650217464034794</v>
      </c>
      <c r="Y670" s="155">
        <v>0.665396220422423</v>
      </c>
      <c r="Z670" s="173">
        <v>-0.0267202794357986</v>
      </c>
      <c r="AA670" s="151">
        <v>42651</v>
      </c>
      <c r="AB670" s="151">
        <v>24539</v>
      </c>
      <c r="AC670" s="151">
        <v>43185</v>
      </c>
      <c r="AD670" s="151">
        <v>21867</v>
      </c>
      <c r="AE670" s="155">
        <v>0.57534407165131</v>
      </c>
      <c r="AF670" s="155">
        <v>0.506356373740882</v>
      </c>
      <c r="AG670" s="173">
        <v>0.0689876979104272</v>
      </c>
    </row>
    <row r="671" spans="1:33">
      <c r="A671" s="175" t="s">
        <v>375</v>
      </c>
      <c r="B671" s="195" t="s">
        <v>33</v>
      </c>
      <c r="C671" s="195" t="s">
        <v>665</v>
      </c>
      <c r="D671" s="150">
        <v>8207</v>
      </c>
      <c r="E671" s="150">
        <v>6777</v>
      </c>
      <c r="F671" s="150">
        <v>5098</v>
      </c>
      <c r="G671" s="151">
        <v>7483</v>
      </c>
      <c r="H671" s="151">
        <v>6554</v>
      </c>
      <c r="I671" s="151">
        <v>5472</v>
      </c>
      <c r="J671" s="151">
        <v>7864</v>
      </c>
      <c r="K671" s="151">
        <v>7360</v>
      </c>
      <c r="L671" s="151">
        <v>5670</v>
      </c>
      <c r="M671" s="154">
        <v>0.825746165432023</v>
      </c>
      <c r="N671" s="153">
        <v>161184</v>
      </c>
      <c r="O671" s="172">
        <v>0.9</v>
      </c>
      <c r="P671" s="154">
        <v>0.825758498842452</v>
      </c>
      <c r="Q671" s="154">
        <v>0.875851931043699</v>
      </c>
      <c r="R671" s="154">
        <v>0.935910478128179</v>
      </c>
      <c r="S671" s="173">
        <v>-0.0500934322012475</v>
      </c>
      <c r="T671" s="153">
        <v>195198</v>
      </c>
      <c r="U671" s="153">
        <v>128854</v>
      </c>
      <c r="V671" s="154">
        <v>0.660119468437177</v>
      </c>
      <c r="W671" s="154">
        <v>0.62117704398684</v>
      </c>
      <c r="X671" s="155">
        <v>0.731257517038621</v>
      </c>
      <c r="Y671" s="155">
        <v>0.721007121057986</v>
      </c>
      <c r="Z671" s="173">
        <v>-0.11008047305178</v>
      </c>
      <c r="AA671" s="151">
        <v>51569</v>
      </c>
      <c r="AB671" s="151">
        <v>35168</v>
      </c>
      <c r="AC671" s="151">
        <v>49663</v>
      </c>
      <c r="AD671" s="151">
        <v>33856</v>
      </c>
      <c r="AE671" s="155">
        <v>0.681960092303516</v>
      </c>
      <c r="AF671" s="155">
        <v>0.681714757465316</v>
      </c>
      <c r="AG671" s="173">
        <v>0.000245334838199551</v>
      </c>
    </row>
    <row r="672" spans="1:33">
      <c r="A672" s="175" t="s">
        <v>375</v>
      </c>
      <c r="B672" s="195" t="s">
        <v>33</v>
      </c>
      <c r="C672" s="195" t="s">
        <v>666</v>
      </c>
      <c r="D672" s="150">
        <v>3607</v>
      </c>
      <c r="E672" s="150">
        <v>3446</v>
      </c>
      <c r="F672" s="150">
        <v>2767</v>
      </c>
      <c r="G672" s="151">
        <v>2947</v>
      </c>
      <c r="H672" s="151">
        <v>2876</v>
      </c>
      <c r="I672" s="151">
        <v>2464</v>
      </c>
      <c r="J672" s="151">
        <v>2978</v>
      </c>
      <c r="K672" s="151">
        <v>2887</v>
      </c>
      <c r="L672" s="151">
        <v>2537</v>
      </c>
      <c r="M672" s="154">
        <v>0.96400426221502</v>
      </c>
      <c r="N672" s="153">
        <v>86851</v>
      </c>
      <c r="O672" s="172">
        <v>0.9</v>
      </c>
      <c r="P672" s="154">
        <v>0.955364568893818</v>
      </c>
      <c r="Q672" s="154">
        <v>0.975907702748558</v>
      </c>
      <c r="R672" s="154">
        <v>0.969442578912021</v>
      </c>
      <c r="S672" s="173">
        <v>-0.0205431338547403</v>
      </c>
      <c r="T672" s="153">
        <v>90094</v>
      </c>
      <c r="U672" s="153">
        <v>73130</v>
      </c>
      <c r="V672" s="154">
        <v>0.8117077718827</v>
      </c>
      <c r="W672" s="154">
        <v>0.767119489880787</v>
      </c>
      <c r="X672" s="155">
        <v>0.836104513064133</v>
      </c>
      <c r="Y672" s="155">
        <v>0.85191403626595</v>
      </c>
      <c r="Z672" s="173">
        <v>-0.0689850231833457</v>
      </c>
      <c r="AA672" s="151">
        <v>21413</v>
      </c>
      <c r="AB672" s="151">
        <v>17342</v>
      </c>
      <c r="AC672" s="151">
        <v>21962</v>
      </c>
      <c r="AD672" s="151">
        <v>17910</v>
      </c>
      <c r="AE672" s="155">
        <v>0.809881847475832</v>
      </c>
      <c r="AF672" s="155">
        <v>0.815499499134869</v>
      </c>
      <c r="AG672" s="173">
        <v>-0.00561765165903683</v>
      </c>
    </row>
    <row r="673" spans="1:33">
      <c r="A673" s="175" t="s">
        <v>375</v>
      </c>
      <c r="B673" s="195" t="s">
        <v>33</v>
      </c>
      <c r="C673" s="195" t="s">
        <v>667</v>
      </c>
      <c r="D673" s="150">
        <v>4277</v>
      </c>
      <c r="E673" s="150">
        <v>4243</v>
      </c>
      <c r="F673" s="150">
        <v>2890</v>
      </c>
      <c r="G673" s="151">
        <v>3534</v>
      </c>
      <c r="H673" s="151">
        <v>3530</v>
      </c>
      <c r="I673" s="151">
        <v>2642</v>
      </c>
      <c r="J673" s="151">
        <v>3505</v>
      </c>
      <c r="K673" s="151">
        <v>3477</v>
      </c>
      <c r="L673" s="151">
        <v>2608</v>
      </c>
      <c r="M673" s="154">
        <v>0.990109095354025</v>
      </c>
      <c r="N673" s="153">
        <v>97200</v>
      </c>
      <c r="O673" s="172">
        <v>0.9</v>
      </c>
      <c r="P673" s="154">
        <v>0.992050502688801</v>
      </c>
      <c r="Q673" s="154">
        <v>0.998868138087153</v>
      </c>
      <c r="R673" s="154">
        <v>0.992011412268188</v>
      </c>
      <c r="S673" s="173">
        <v>-0.00681763539835278</v>
      </c>
      <c r="T673" s="153">
        <v>98171</v>
      </c>
      <c r="U673" s="153">
        <v>69601</v>
      </c>
      <c r="V673" s="154">
        <v>0.708977192857361</v>
      </c>
      <c r="W673" s="154">
        <v>0.675707271451952</v>
      </c>
      <c r="X673" s="155">
        <v>0.747594793435201</v>
      </c>
      <c r="Y673" s="155">
        <v>0.744079885877318</v>
      </c>
      <c r="Z673" s="173">
        <v>-0.0718875219832485</v>
      </c>
      <c r="AA673" s="151">
        <v>24915</v>
      </c>
      <c r="AB673" s="151">
        <v>18201</v>
      </c>
      <c r="AC673" s="151">
        <v>25152</v>
      </c>
      <c r="AD673" s="151">
        <v>18308</v>
      </c>
      <c r="AE673" s="155">
        <v>0.730523780854907</v>
      </c>
      <c r="AF673" s="155">
        <v>0.727894402035623</v>
      </c>
      <c r="AG673" s="173">
        <v>0.00262937881928327</v>
      </c>
    </row>
    <row r="674" spans="1:33">
      <c r="A674" s="175" t="s">
        <v>668</v>
      </c>
      <c r="B674" s="195" t="s">
        <v>1823</v>
      </c>
      <c r="C674" s="195" t="s">
        <v>670</v>
      </c>
      <c r="D674" s="150">
        <v>1940</v>
      </c>
      <c r="E674" s="150">
        <v>1882</v>
      </c>
      <c r="F674" s="150">
        <v>1830</v>
      </c>
      <c r="G674" s="151">
        <v>1702</v>
      </c>
      <c r="H674" s="151">
        <v>1665</v>
      </c>
      <c r="I674" s="151">
        <v>1631</v>
      </c>
      <c r="J674" s="151">
        <v>2174</v>
      </c>
      <c r="K674" s="151">
        <v>2145</v>
      </c>
      <c r="L674" s="151">
        <v>2094</v>
      </c>
      <c r="M674" s="154">
        <v>0.972730791561835</v>
      </c>
      <c r="N674" s="153">
        <v>50261</v>
      </c>
      <c r="O674" s="172">
        <v>0.9</v>
      </c>
      <c r="P674" s="154">
        <v>0.970103092783505</v>
      </c>
      <c r="Q674" s="154">
        <v>0.978260869565217</v>
      </c>
      <c r="R674" s="154">
        <v>0.986660533578657</v>
      </c>
      <c r="S674" s="173">
        <v>-0.00815777678171226</v>
      </c>
      <c r="T674" s="153">
        <v>51670</v>
      </c>
      <c r="U674" s="153">
        <v>49301</v>
      </c>
      <c r="V674" s="154">
        <v>0.954151345074511</v>
      </c>
      <c r="W674" s="154">
        <v>0.943298969072165</v>
      </c>
      <c r="X674" s="155">
        <v>0.95828437132785</v>
      </c>
      <c r="Y674" s="155">
        <v>0.963201471941122</v>
      </c>
      <c r="Z674" s="173">
        <v>-0.0149854022556847</v>
      </c>
      <c r="AA674" s="151">
        <v>12965</v>
      </c>
      <c r="AB674" s="151">
        <v>12385</v>
      </c>
      <c r="AC674" s="151">
        <v>12703</v>
      </c>
      <c r="AD674" s="151">
        <v>12080</v>
      </c>
      <c r="AE674" s="155">
        <v>0.95526417277285</v>
      </c>
      <c r="AF674" s="155">
        <v>0.950956466976305</v>
      </c>
      <c r="AG674" s="173">
        <v>0.00430770579654527</v>
      </c>
    </row>
    <row r="675" spans="1:33">
      <c r="A675" s="175" t="s">
        <v>668</v>
      </c>
      <c r="B675" s="195" t="s">
        <v>1823</v>
      </c>
      <c r="C675" s="195" t="s">
        <v>671</v>
      </c>
      <c r="D675" s="150">
        <v>1585</v>
      </c>
      <c r="E675" s="150">
        <v>1563</v>
      </c>
      <c r="F675" s="150">
        <v>1528</v>
      </c>
      <c r="G675" s="151">
        <v>1470</v>
      </c>
      <c r="H675" s="151">
        <v>1449</v>
      </c>
      <c r="I675" s="151">
        <v>1400</v>
      </c>
      <c r="J675" s="151">
        <v>1859</v>
      </c>
      <c r="K675" s="151">
        <v>1829</v>
      </c>
      <c r="L675" s="151">
        <v>1792</v>
      </c>
      <c r="M675" s="154">
        <v>0.982106946983547</v>
      </c>
      <c r="N675" s="153">
        <v>42977</v>
      </c>
      <c r="O675" s="172">
        <v>0.9</v>
      </c>
      <c r="P675" s="154">
        <v>0.986119873817035</v>
      </c>
      <c r="Q675" s="154">
        <v>0.985714285714286</v>
      </c>
      <c r="R675" s="154">
        <v>0.983862291554599</v>
      </c>
      <c r="S675" s="173">
        <v>0.000405588102748933</v>
      </c>
      <c r="T675" s="153">
        <v>43760</v>
      </c>
      <c r="U675" s="153">
        <v>41871</v>
      </c>
      <c r="V675" s="154">
        <v>0.956832723948812</v>
      </c>
      <c r="W675" s="154">
        <v>0.96403785488959</v>
      </c>
      <c r="X675" s="155">
        <v>0.952380952380952</v>
      </c>
      <c r="Y675" s="155">
        <v>0.963959117805272</v>
      </c>
      <c r="Z675" s="173">
        <v>0.0116569025086376</v>
      </c>
      <c r="AA675" s="151">
        <v>10991</v>
      </c>
      <c r="AB675" s="151">
        <v>10510</v>
      </c>
      <c r="AC675" s="151">
        <v>10867</v>
      </c>
      <c r="AD675" s="151">
        <v>10390</v>
      </c>
      <c r="AE675" s="155">
        <v>0.956236921117278</v>
      </c>
      <c r="AF675" s="155">
        <v>0.95610564093126</v>
      </c>
      <c r="AG675" s="173">
        <v>0.000131280186017935</v>
      </c>
    </row>
    <row r="676" spans="1:33">
      <c r="A676" s="175" t="s">
        <v>668</v>
      </c>
      <c r="B676" s="195" t="s">
        <v>1823</v>
      </c>
      <c r="C676" s="195" t="s">
        <v>672</v>
      </c>
      <c r="D676" s="150">
        <v>2411</v>
      </c>
      <c r="E676" s="150">
        <v>2355</v>
      </c>
      <c r="F676" s="150">
        <v>2229</v>
      </c>
      <c r="G676" s="151">
        <v>2363</v>
      </c>
      <c r="H676" s="151">
        <v>2307</v>
      </c>
      <c r="I676" s="151">
        <v>2213</v>
      </c>
      <c r="J676" s="151">
        <v>2836</v>
      </c>
      <c r="K676" s="151">
        <v>2759</v>
      </c>
      <c r="L676" s="151">
        <v>2650</v>
      </c>
      <c r="M676" s="154">
        <v>0.972832548104443</v>
      </c>
      <c r="N676" s="153">
        <v>66282</v>
      </c>
      <c r="O676" s="172">
        <v>0.9</v>
      </c>
      <c r="P676" s="154">
        <v>0.9767731231854</v>
      </c>
      <c r="Q676" s="154">
        <v>0.976301311891663</v>
      </c>
      <c r="R676" s="154">
        <v>0.972849083215797</v>
      </c>
      <c r="S676" s="173">
        <v>0.000471811293737079</v>
      </c>
      <c r="T676" s="153">
        <v>68133</v>
      </c>
      <c r="U676" s="153">
        <v>63307</v>
      </c>
      <c r="V676" s="154">
        <v>0.929167950919525</v>
      </c>
      <c r="W676" s="154">
        <v>0.924512650352551</v>
      </c>
      <c r="X676" s="155">
        <v>0.936521371138383</v>
      </c>
      <c r="Y676" s="155">
        <v>0.93441466854725</v>
      </c>
      <c r="Z676" s="173">
        <v>-0.0120087207858326</v>
      </c>
      <c r="AA676" s="151">
        <v>17421</v>
      </c>
      <c r="AB676" s="151">
        <v>16224</v>
      </c>
      <c r="AC676" s="151">
        <v>16904</v>
      </c>
      <c r="AD676" s="151">
        <v>15782</v>
      </c>
      <c r="AE676" s="155">
        <v>0.931289822627863</v>
      </c>
      <c r="AF676" s="155">
        <v>0.933625177472788</v>
      </c>
      <c r="AG676" s="173">
        <v>-0.00233535484492453</v>
      </c>
    </row>
    <row r="677" spans="1:33">
      <c r="A677" s="175" t="s">
        <v>668</v>
      </c>
      <c r="B677" s="195" t="s">
        <v>1823</v>
      </c>
      <c r="C677" s="195" t="s">
        <v>673</v>
      </c>
      <c r="D677" s="150">
        <v>2883</v>
      </c>
      <c r="E677" s="150">
        <v>2822</v>
      </c>
      <c r="F677" s="150">
        <v>2720</v>
      </c>
      <c r="G677" s="151">
        <v>2533</v>
      </c>
      <c r="H677" s="151">
        <v>2486</v>
      </c>
      <c r="I677" s="151">
        <v>2427</v>
      </c>
      <c r="J677" s="151">
        <v>3194</v>
      </c>
      <c r="K677" s="151">
        <v>3163</v>
      </c>
      <c r="L677" s="151">
        <v>3073</v>
      </c>
      <c r="M677" s="154">
        <v>0.980418210125087</v>
      </c>
      <c r="N677" s="153">
        <v>73049</v>
      </c>
      <c r="O677" s="172">
        <v>0.9</v>
      </c>
      <c r="P677" s="154">
        <v>0.97884148456469</v>
      </c>
      <c r="Q677" s="154">
        <v>0.981444926964074</v>
      </c>
      <c r="R677" s="154">
        <v>0.990294301815905</v>
      </c>
      <c r="S677" s="173">
        <v>-0.0026034423993847</v>
      </c>
      <c r="T677" s="153">
        <v>74508</v>
      </c>
      <c r="U677" s="153">
        <v>71095</v>
      </c>
      <c r="V677" s="154">
        <v>0.954192838352929</v>
      </c>
      <c r="W677" s="154">
        <v>0.94346167186958</v>
      </c>
      <c r="X677" s="155">
        <v>0.958152388472167</v>
      </c>
      <c r="Y677" s="155">
        <v>0.962116468378209</v>
      </c>
      <c r="Z677" s="173">
        <v>-0.0146907166025871</v>
      </c>
      <c r="AA677" s="151">
        <v>18964</v>
      </c>
      <c r="AB677" s="151">
        <v>18082</v>
      </c>
      <c r="AC677" s="151">
        <v>18147</v>
      </c>
      <c r="AD677" s="151">
        <v>17311</v>
      </c>
      <c r="AE677" s="155">
        <v>0.953490824720523</v>
      </c>
      <c r="AF677" s="155">
        <v>0.95393177935747</v>
      </c>
      <c r="AG677" s="173">
        <v>-0.000440954636946489</v>
      </c>
    </row>
    <row r="678" spans="1:33">
      <c r="A678" s="175" t="s">
        <v>668</v>
      </c>
      <c r="B678" s="195" t="s">
        <v>1823</v>
      </c>
      <c r="C678" s="195" t="s">
        <v>674</v>
      </c>
      <c r="D678" s="150">
        <v>1264</v>
      </c>
      <c r="E678" s="150">
        <v>1257</v>
      </c>
      <c r="F678" s="150">
        <v>1228</v>
      </c>
      <c r="G678" s="151">
        <v>1037</v>
      </c>
      <c r="H678" s="151">
        <v>1033</v>
      </c>
      <c r="I678" s="151">
        <v>1005</v>
      </c>
      <c r="J678" s="151">
        <v>1260</v>
      </c>
      <c r="K678" s="151">
        <v>1250</v>
      </c>
      <c r="L678" s="151">
        <v>1223</v>
      </c>
      <c r="M678" s="154">
        <v>0.990412933141174</v>
      </c>
      <c r="N678" s="153">
        <v>31612</v>
      </c>
      <c r="O678" s="172">
        <v>0.9</v>
      </c>
      <c r="P678" s="154">
        <v>0.994462025316456</v>
      </c>
      <c r="Q678" s="154">
        <v>0.996142719382835</v>
      </c>
      <c r="R678" s="154">
        <v>0.992063492063492</v>
      </c>
      <c r="S678" s="173">
        <v>-0.00168069406637938</v>
      </c>
      <c r="T678" s="153">
        <v>31918</v>
      </c>
      <c r="U678" s="153">
        <v>30766</v>
      </c>
      <c r="V678" s="154">
        <v>0.963907513002068</v>
      </c>
      <c r="W678" s="154">
        <v>0.971518987341772</v>
      </c>
      <c r="X678" s="155">
        <v>0.969141755062681</v>
      </c>
      <c r="Y678" s="155">
        <v>0.970634920634921</v>
      </c>
      <c r="Z678" s="173">
        <v>0.00237723227909126</v>
      </c>
      <c r="AA678" s="151">
        <v>7955</v>
      </c>
      <c r="AB678" s="151">
        <v>7651</v>
      </c>
      <c r="AC678" s="151">
        <v>7803</v>
      </c>
      <c r="AD678" s="151">
        <v>7547</v>
      </c>
      <c r="AE678" s="155">
        <v>0.961785040854808</v>
      </c>
      <c r="AF678" s="155">
        <v>0.96719210560041</v>
      </c>
      <c r="AG678" s="173">
        <v>-0.00540706474560182</v>
      </c>
    </row>
    <row r="679" spans="1:33">
      <c r="A679" s="175" t="s">
        <v>668</v>
      </c>
      <c r="B679" s="195" t="s">
        <v>1823</v>
      </c>
      <c r="C679" s="195" t="s">
        <v>675</v>
      </c>
      <c r="D679" s="150">
        <v>2001</v>
      </c>
      <c r="E679" s="150">
        <v>1962</v>
      </c>
      <c r="F679" s="150">
        <v>1905</v>
      </c>
      <c r="G679" s="151">
        <v>1770</v>
      </c>
      <c r="H679" s="151">
        <v>1745</v>
      </c>
      <c r="I679" s="151">
        <v>1704</v>
      </c>
      <c r="J679" s="151">
        <v>2099</v>
      </c>
      <c r="K679" s="151">
        <v>2063</v>
      </c>
      <c r="L679" s="151">
        <v>2044</v>
      </c>
      <c r="M679" s="154">
        <v>0.979126684209485</v>
      </c>
      <c r="N679" s="153">
        <v>49488</v>
      </c>
      <c r="O679" s="172">
        <v>0.9</v>
      </c>
      <c r="P679" s="154">
        <v>0.980509745127436</v>
      </c>
      <c r="Q679" s="154">
        <v>0.985875706214689</v>
      </c>
      <c r="R679" s="154">
        <v>0.982848975702716</v>
      </c>
      <c r="S679" s="173">
        <v>-0.00536596108725296</v>
      </c>
      <c r="T679" s="153">
        <v>50543</v>
      </c>
      <c r="U679" s="153">
        <v>48711</v>
      </c>
      <c r="V679" s="154">
        <v>0.963753635518272</v>
      </c>
      <c r="W679" s="154">
        <v>0.952023988005997</v>
      </c>
      <c r="X679" s="155">
        <v>0.96271186440678</v>
      </c>
      <c r="Y679" s="155">
        <v>0.973797046212482</v>
      </c>
      <c r="Z679" s="173">
        <v>-0.0106878764007827</v>
      </c>
      <c r="AA679" s="151">
        <v>12795</v>
      </c>
      <c r="AB679" s="151">
        <v>12311</v>
      </c>
      <c r="AC679" s="151">
        <v>12374</v>
      </c>
      <c r="AD679" s="151">
        <v>11894</v>
      </c>
      <c r="AE679" s="155">
        <v>0.962172723720203</v>
      </c>
      <c r="AF679" s="155">
        <v>0.961208986584774</v>
      </c>
      <c r="AG679" s="173">
        <v>0.000963737135428744</v>
      </c>
    </row>
    <row r="680" spans="1:33">
      <c r="A680" s="175" t="s">
        <v>668</v>
      </c>
      <c r="B680" s="195" t="s">
        <v>1823</v>
      </c>
      <c r="C680" s="195" t="s">
        <v>676</v>
      </c>
      <c r="D680" s="150">
        <v>1307</v>
      </c>
      <c r="E680" s="150">
        <v>1298</v>
      </c>
      <c r="F680" s="150">
        <v>1245</v>
      </c>
      <c r="G680" s="151">
        <v>1253</v>
      </c>
      <c r="H680" s="151">
        <v>1247</v>
      </c>
      <c r="I680" s="151">
        <v>1211</v>
      </c>
      <c r="J680" s="151">
        <v>1497</v>
      </c>
      <c r="K680" s="151">
        <v>1489</v>
      </c>
      <c r="L680" s="151">
        <v>1409</v>
      </c>
      <c r="M680" s="154">
        <v>0.991875157593926</v>
      </c>
      <c r="N680" s="153">
        <v>35403</v>
      </c>
      <c r="O680" s="172">
        <v>0.9</v>
      </c>
      <c r="P680" s="154">
        <v>0.993114001530222</v>
      </c>
      <c r="Q680" s="154">
        <v>0.995211492418196</v>
      </c>
      <c r="R680" s="154">
        <v>0.994655978623915</v>
      </c>
      <c r="S680" s="173">
        <v>-0.0020974908879744</v>
      </c>
      <c r="T680" s="153">
        <v>35693</v>
      </c>
      <c r="U680" s="153">
        <v>34173</v>
      </c>
      <c r="V680" s="154">
        <v>0.957414619112991</v>
      </c>
      <c r="W680" s="154">
        <v>0.95256312165264</v>
      </c>
      <c r="X680" s="155">
        <v>0.966480446927374</v>
      </c>
      <c r="Y680" s="155">
        <v>0.941215764863059</v>
      </c>
      <c r="Z680" s="173">
        <v>-0.0139173252747347</v>
      </c>
      <c r="AA680" s="151">
        <v>9268</v>
      </c>
      <c r="AB680" s="151">
        <v>8826</v>
      </c>
      <c r="AC680" s="151">
        <v>8819</v>
      </c>
      <c r="AD680" s="151">
        <v>8476</v>
      </c>
      <c r="AE680" s="155">
        <v>0.952309020284851</v>
      </c>
      <c r="AF680" s="155">
        <v>0.961106701440073</v>
      </c>
      <c r="AG680" s="173">
        <v>-0.0087976811552215</v>
      </c>
    </row>
    <row r="681" spans="1:33">
      <c r="A681" s="175" t="s">
        <v>668</v>
      </c>
      <c r="B681" s="195" t="s">
        <v>1823</v>
      </c>
      <c r="C681" s="195" t="s">
        <v>677</v>
      </c>
      <c r="D681" s="150">
        <v>1805</v>
      </c>
      <c r="E681" s="150">
        <v>1786</v>
      </c>
      <c r="F681" s="150">
        <v>1746</v>
      </c>
      <c r="G681" s="151">
        <v>1722</v>
      </c>
      <c r="H681" s="151">
        <v>1680</v>
      </c>
      <c r="I681" s="151">
        <v>1663</v>
      </c>
      <c r="J681" s="151">
        <v>1993</v>
      </c>
      <c r="K681" s="151">
        <v>1956</v>
      </c>
      <c r="L681" s="151">
        <v>1938</v>
      </c>
      <c r="M681" s="154">
        <v>0.979005727563645</v>
      </c>
      <c r="N681" s="153">
        <v>48031</v>
      </c>
      <c r="O681" s="172">
        <v>0.9</v>
      </c>
      <c r="P681" s="154">
        <v>0.989473684210526</v>
      </c>
      <c r="Q681" s="154">
        <v>0.975609756097561</v>
      </c>
      <c r="R681" s="154">
        <v>0.981435022579027</v>
      </c>
      <c r="S681" s="173">
        <v>0.0138639281129653</v>
      </c>
      <c r="T681" s="153">
        <v>49061</v>
      </c>
      <c r="U681" s="153">
        <v>47258</v>
      </c>
      <c r="V681" s="154">
        <v>0.963249831841993</v>
      </c>
      <c r="W681" s="154">
        <v>0.967313019390582</v>
      </c>
      <c r="X681" s="155">
        <v>0.965737514518002</v>
      </c>
      <c r="Y681" s="155">
        <v>0.972403411941796</v>
      </c>
      <c r="Z681" s="173">
        <v>0.0015755048725794</v>
      </c>
      <c r="AA681" s="151">
        <v>12279</v>
      </c>
      <c r="AB681" s="151">
        <v>11849</v>
      </c>
      <c r="AC681" s="151">
        <v>12015</v>
      </c>
      <c r="AD681" s="151">
        <v>11517</v>
      </c>
      <c r="AE681" s="155">
        <v>0.964980861633684</v>
      </c>
      <c r="AF681" s="155">
        <v>0.958551810237203</v>
      </c>
      <c r="AG681" s="173">
        <v>0.00642905139648009</v>
      </c>
    </row>
    <row r="682" spans="1:33">
      <c r="A682" s="175" t="s">
        <v>668</v>
      </c>
      <c r="B682" s="195" t="s">
        <v>1823</v>
      </c>
      <c r="C682" s="195" t="s">
        <v>678</v>
      </c>
      <c r="D682" s="150">
        <v>2335</v>
      </c>
      <c r="E682" s="150">
        <v>2249</v>
      </c>
      <c r="F682" s="150">
        <v>2170</v>
      </c>
      <c r="G682" s="151">
        <v>2048</v>
      </c>
      <c r="H682" s="151">
        <v>1998</v>
      </c>
      <c r="I682" s="151">
        <v>1930</v>
      </c>
      <c r="J682" s="151">
        <v>2596</v>
      </c>
      <c r="K682" s="151">
        <v>2433</v>
      </c>
      <c r="L682" s="151">
        <v>2390</v>
      </c>
      <c r="M682" s="154">
        <v>0.944866086487216</v>
      </c>
      <c r="N682" s="153">
        <v>56023</v>
      </c>
      <c r="O682" s="172">
        <v>0.9</v>
      </c>
      <c r="P682" s="154">
        <v>0.963169164882227</v>
      </c>
      <c r="Q682" s="154">
        <v>0.9755859375</v>
      </c>
      <c r="R682" s="154">
        <v>0.937211093990755</v>
      </c>
      <c r="S682" s="173">
        <v>-0.012416772617773</v>
      </c>
      <c r="T682" s="153">
        <v>59292</v>
      </c>
      <c r="U682" s="153">
        <v>55450</v>
      </c>
      <c r="V682" s="154">
        <v>0.935202050866896</v>
      </c>
      <c r="W682" s="154">
        <v>0.929336188436831</v>
      </c>
      <c r="X682" s="155">
        <v>0.9423828125</v>
      </c>
      <c r="Y682" s="155">
        <v>0.920647149460709</v>
      </c>
      <c r="Z682" s="173">
        <v>-0.0130466240631691</v>
      </c>
      <c r="AA682" s="151">
        <v>15372</v>
      </c>
      <c r="AB682" s="151">
        <v>14312</v>
      </c>
      <c r="AC682" s="151">
        <v>14496</v>
      </c>
      <c r="AD682" s="151">
        <v>13576</v>
      </c>
      <c r="AE682" s="155">
        <v>0.93104345563362</v>
      </c>
      <c r="AF682" s="155">
        <v>0.936534216335541</v>
      </c>
      <c r="AG682" s="173">
        <v>-0.00549076070192123</v>
      </c>
    </row>
    <row r="683" spans="1:33">
      <c r="A683" s="175" t="s">
        <v>668</v>
      </c>
      <c r="B683" s="195" t="s">
        <v>1824</v>
      </c>
      <c r="C683" s="195" t="s">
        <v>679</v>
      </c>
      <c r="D683" s="150">
        <v>2097</v>
      </c>
      <c r="E683" s="150">
        <v>1982</v>
      </c>
      <c r="F683" s="150">
        <v>1890</v>
      </c>
      <c r="G683" s="151">
        <v>1714</v>
      </c>
      <c r="H683" s="151">
        <v>1646</v>
      </c>
      <c r="I683" s="151">
        <v>1591</v>
      </c>
      <c r="J683" s="151">
        <v>2084</v>
      </c>
      <c r="K683" s="151">
        <v>1976</v>
      </c>
      <c r="L683" s="151">
        <v>1908</v>
      </c>
      <c r="M683" s="154">
        <v>0.940342200483663</v>
      </c>
      <c r="N683" s="153">
        <v>51716</v>
      </c>
      <c r="O683" s="172">
        <v>0.9</v>
      </c>
      <c r="P683" s="154">
        <v>0.945159752026705</v>
      </c>
      <c r="Q683" s="154">
        <v>0.960326721120187</v>
      </c>
      <c r="R683" s="154">
        <v>0.948176583493282</v>
      </c>
      <c r="S683" s="173">
        <v>-0.0151669690934819</v>
      </c>
      <c r="T683" s="153">
        <v>54997</v>
      </c>
      <c r="U683" s="153">
        <v>50145</v>
      </c>
      <c r="V683" s="154">
        <v>0.91177700601851</v>
      </c>
      <c r="W683" s="154">
        <v>0.901287553648069</v>
      </c>
      <c r="X683" s="155">
        <v>0.928238039673279</v>
      </c>
      <c r="Y683" s="155">
        <v>0.915547024952015</v>
      </c>
      <c r="Z683" s="173">
        <v>-0.0269504860252102</v>
      </c>
      <c r="AA683" s="151">
        <v>13470</v>
      </c>
      <c r="AB683" s="151">
        <v>12310</v>
      </c>
      <c r="AC683" s="151">
        <v>13869</v>
      </c>
      <c r="AD683" s="151">
        <v>12668</v>
      </c>
      <c r="AE683" s="155">
        <v>0.913882702301411</v>
      </c>
      <c r="AF683" s="155">
        <v>0.913403994520153</v>
      </c>
      <c r="AG683" s="173">
        <v>0.000478707781257692</v>
      </c>
    </row>
    <row r="684" spans="1:33">
      <c r="A684" s="175" t="s">
        <v>668</v>
      </c>
      <c r="B684" s="195" t="s">
        <v>1824</v>
      </c>
      <c r="C684" s="195" t="s">
        <v>680</v>
      </c>
      <c r="D684" s="150">
        <v>4408</v>
      </c>
      <c r="E684" s="150">
        <v>4109</v>
      </c>
      <c r="F684" s="150">
        <v>4171</v>
      </c>
      <c r="G684" s="151">
        <v>3786</v>
      </c>
      <c r="H684" s="151">
        <v>3670</v>
      </c>
      <c r="I684" s="151">
        <v>3633</v>
      </c>
      <c r="J684" s="151">
        <v>4376</v>
      </c>
      <c r="K684" s="151">
        <v>4254</v>
      </c>
      <c r="L684" s="151">
        <v>4060</v>
      </c>
      <c r="M684" s="154">
        <v>0.971122565971607</v>
      </c>
      <c r="N684" s="153">
        <v>104183</v>
      </c>
      <c r="O684" s="172">
        <v>0.9</v>
      </c>
      <c r="P684" s="154">
        <v>0.932168784029038</v>
      </c>
      <c r="Q684" s="154">
        <v>0.969360802958267</v>
      </c>
      <c r="R684" s="154">
        <v>0.972120658135283</v>
      </c>
      <c r="S684" s="173">
        <v>-0.0371920189292292</v>
      </c>
      <c r="T684" s="153">
        <v>107281</v>
      </c>
      <c r="U684" s="153">
        <v>101810</v>
      </c>
      <c r="V684" s="154">
        <v>0.949003085355282</v>
      </c>
      <c r="W684" s="154">
        <v>0.946234119782214</v>
      </c>
      <c r="X684" s="155">
        <v>0.959587955625991</v>
      </c>
      <c r="Y684" s="155">
        <v>0.927787934186472</v>
      </c>
      <c r="Z684" s="173">
        <v>-0.0133538358437764</v>
      </c>
      <c r="AA684" s="151">
        <v>28362</v>
      </c>
      <c r="AB684" s="151">
        <v>26987</v>
      </c>
      <c r="AC684" s="151">
        <v>28772</v>
      </c>
      <c r="AD684" s="151">
        <v>27501</v>
      </c>
      <c r="AE684" s="155">
        <v>0.951519638953529</v>
      </c>
      <c r="AF684" s="155">
        <v>0.95582510774364</v>
      </c>
      <c r="AG684" s="173">
        <v>-0.00430546879011018</v>
      </c>
    </row>
    <row r="685" spans="1:33">
      <c r="A685" s="175" t="s">
        <v>668</v>
      </c>
      <c r="B685" s="195" t="s">
        <v>1824</v>
      </c>
      <c r="C685" s="195" t="s">
        <v>681</v>
      </c>
      <c r="D685" s="150">
        <v>1569</v>
      </c>
      <c r="E685" s="150">
        <v>1472</v>
      </c>
      <c r="F685" s="150">
        <v>1423</v>
      </c>
      <c r="G685" s="151">
        <v>1317</v>
      </c>
      <c r="H685" s="151">
        <v>1259</v>
      </c>
      <c r="I685" s="151">
        <v>1233</v>
      </c>
      <c r="J685" s="151">
        <v>1421</v>
      </c>
      <c r="K685" s="151">
        <v>1367</v>
      </c>
      <c r="L685" s="151">
        <v>1291</v>
      </c>
      <c r="M685" s="154">
        <v>0.952608953072309</v>
      </c>
      <c r="N685" s="153">
        <v>37006</v>
      </c>
      <c r="O685" s="172">
        <v>0.9</v>
      </c>
      <c r="P685" s="154">
        <v>0.938177182919057</v>
      </c>
      <c r="Q685" s="154">
        <v>0.955960516324981</v>
      </c>
      <c r="R685" s="154">
        <v>0.961998592540464</v>
      </c>
      <c r="S685" s="173">
        <v>-0.0177833334059243</v>
      </c>
      <c r="T685" s="153">
        <v>38847</v>
      </c>
      <c r="U685" s="153">
        <v>35631</v>
      </c>
      <c r="V685" s="154">
        <v>0.917213684454398</v>
      </c>
      <c r="W685" s="154">
        <v>0.906947100063735</v>
      </c>
      <c r="X685" s="155">
        <v>0.93621867881549</v>
      </c>
      <c r="Y685" s="155">
        <v>0.908515130190007</v>
      </c>
      <c r="Z685" s="173">
        <v>-0.0292715787517548</v>
      </c>
      <c r="AA685" s="151">
        <v>9803</v>
      </c>
      <c r="AB685" s="151">
        <v>9007</v>
      </c>
      <c r="AC685" s="151">
        <v>9853</v>
      </c>
      <c r="AD685" s="151">
        <v>9089</v>
      </c>
      <c r="AE685" s="155">
        <v>0.91880036723452</v>
      </c>
      <c r="AF685" s="155">
        <v>0.922460164416929</v>
      </c>
      <c r="AG685" s="173">
        <v>-0.00365979718240883</v>
      </c>
    </row>
    <row r="686" spans="1:33">
      <c r="A686" s="175" t="s">
        <v>668</v>
      </c>
      <c r="B686" s="195" t="s">
        <v>1824</v>
      </c>
      <c r="C686" s="195" t="s">
        <v>682</v>
      </c>
      <c r="D686" s="150">
        <v>3850</v>
      </c>
      <c r="E686" s="150">
        <v>3666</v>
      </c>
      <c r="F686" s="150">
        <v>3403</v>
      </c>
      <c r="G686" s="151">
        <v>3563</v>
      </c>
      <c r="H686" s="151">
        <v>3498</v>
      </c>
      <c r="I686" s="151">
        <v>3302</v>
      </c>
      <c r="J686" s="151">
        <v>4064</v>
      </c>
      <c r="K686" s="151">
        <v>3953</v>
      </c>
      <c r="L686" s="151">
        <v>3732</v>
      </c>
      <c r="M686" s="154">
        <v>0.977360691968543</v>
      </c>
      <c r="N686" s="153">
        <v>87119</v>
      </c>
      <c r="O686" s="172">
        <v>0.9</v>
      </c>
      <c r="P686" s="154">
        <v>0.952207792207792</v>
      </c>
      <c r="Q686" s="154">
        <v>0.981756946393489</v>
      </c>
      <c r="R686" s="154">
        <v>0.972687007874016</v>
      </c>
      <c r="S686" s="173">
        <v>-0.0295491541856965</v>
      </c>
      <c r="T686" s="153">
        <v>89137</v>
      </c>
      <c r="U686" s="153">
        <v>80718</v>
      </c>
      <c r="V686" s="154">
        <v>0.905549883886602</v>
      </c>
      <c r="W686" s="154">
        <v>0.883896103896104</v>
      </c>
      <c r="X686" s="155">
        <v>0.926747123210777</v>
      </c>
      <c r="Y686" s="155">
        <v>0.918307086614173</v>
      </c>
      <c r="Z686" s="173">
        <v>-0.0428510193146736</v>
      </c>
      <c r="AA686" s="151">
        <v>25542</v>
      </c>
      <c r="AB686" s="151">
        <v>23361</v>
      </c>
      <c r="AC686" s="151">
        <v>24956</v>
      </c>
      <c r="AD686" s="151">
        <v>22856</v>
      </c>
      <c r="AE686" s="155">
        <v>0.914611228564717</v>
      </c>
      <c r="AF686" s="155">
        <v>0.915851899342843</v>
      </c>
      <c r="AG686" s="173">
        <v>-0.00124067077812651</v>
      </c>
    </row>
    <row r="687" spans="1:33">
      <c r="A687" s="175" t="s">
        <v>668</v>
      </c>
      <c r="B687" s="195" t="s">
        <v>1824</v>
      </c>
      <c r="C687" s="195" t="s">
        <v>683</v>
      </c>
      <c r="D687" s="150">
        <v>913</v>
      </c>
      <c r="E687" s="150">
        <v>881</v>
      </c>
      <c r="F687" s="150">
        <v>818</v>
      </c>
      <c r="G687" s="151">
        <v>705</v>
      </c>
      <c r="H687" s="151">
        <v>693</v>
      </c>
      <c r="I687" s="151">
        <v>666</v>
      </c>
      <c r="J687" s="151">
        <v>871</v>
      </c>
      <c r="K687" s="151">
        <v>824</v>
      </c>
      <c r="L687" s="151">
        <v>786</v>
      </c>
      <c r="M687" s="154">
        <v>0.960650379248209</v>
      </c>
      <c r="N687" s="153">
        <v>22924</v>
      </c>
      <c r="O687" s="172">
        <v>0.9</v>
      </c>
      <c r="P687" s="154">
        <v>0.964950711938664</v>
      </c>
      <c r="Q687" s="154">
        <v>0.982978723404255</v>
      </c>
      <c r="R687" s="154">
        <v>0.946039035591274</v>
      </c>
      <c r="S687" s="173">
        <v>-0.0180280114655915</v>
      </c>
      <c r="T687" s="153">
        <v>23863</v>
      </c>
      <c r="U687" s="153">
        <v>21992</v>
      </c>
      <c r="V687" s="154">
        <v>0.921594099652181</v>
      </c>
      <c r="W687" s="154">
        <v>0.895947426067908</v>
      </c>
      <c r="X687" s="155">
        <v>0.94468085106383</v>
      </c>
      <c r="Y687" s="155">
        <v>0.902411021814007</v>
      </c>
      <c r="Z687" s="173">
        <v>-0.0487334249959218</v>
      </c>
      <c r="AA687" s="151">
        <v>5619</v>
      </c>
      <c r="AB687" s="151">
        <v>5094</v>
      </c>
      <c r="AC687" s="151">
        <v>6118</v>
      </c>
      <c r="AD687" s="151">
        <v>5732</v>
      </c>
      <c r="AE687" s="155">
        <v>0.906567004805125</v>
      </c>
      <c r="AF687" s="155">
        <v>0.936907486106571</v>
      </c>
      <c r="AG687" s="173">
        <v>-0.0303404813014454</v>
      </c>
    </row>
    <row r="688" spans="1:33">
      <c r="A688" s="175" t="s">
        <v>668</v>
      </c>
      <c r="B688" s="195" t="s">
        <v>1824</v>
      </c>
      <c r="C688" s="195" t="s">
        <v>684</v>
      </c>
      <c r="D688" s="150">
        <v>2176</v>
      </c>
      <c r="E688" s="150">
        <v>2115</v>
      </c>
      <c r="F688" s="150">
        <v>2077</v>
      </c>
      <c r="G688" s="151">
        <v>1999</v>
      </c>
      <c r="H688" s="151">
        <v>1959</v>
      </c>
      <c r="I688" s="151">
        <v>1936</v>
      </c>
      <c r="J688" s="151">
        <v>2303</v>
      </c>
      <c r="K688" s="151">
        <v>2049</v>
      </c>
      <c r="L688" s="151">
        <v>2187</v>
      </c>
      <c r="M688" s="154">
        <v>0.907336051775093</v>
      </c>
      <c r="N688" s="153">
        <v>48508</v>
      </c>
      <c r="O688" s="172">
        <v>0.9</v>
      </c>
      <c r="P688" s="154">
        <v>0.971966911764706</v>
      </c>
      <c r="Q688" s="154">
        <v>0.979989994997499</v>
      </c>
      <c r="R688" s="154">
        <v>0.889709075119409</v>
      </c>
      <c r="S688" s="173">
        <v>-0.00802308323279288</v>
      </c>
      <c r="T688" s="153">
        <v>53462</v>
      </c>
      <c r="U688" s="153">
        <v>50855</v>
      </c>
      <c r="V688" s="154">
        <v>0.951236392203808</v>
      </c>
      <c r="W688" s="154">
        <v>0.954503676470588</v>
      </c>
      <c r="X688" s="155">
        <v>0.968484242121061</v>
      </c>
      <c r="Y688" s="155">
        <v>0.949630916196266</v>
      </c>
      <c r="Z688" s="173">
        <v>-0.0139805656504723</v>
      </c>
      <c r="AA688" s="151">
        <v>14512</v>
      </c>
      <c r="AB688" s="151">
        <v>13916</v>
      </c>
      <c r="AC688" s="151">
        <v>14036</v>
      </c>
      <c r="AD688" s="151">
        <v>13353</v>
      </c>
      <c r="AE688" s="155">
        <v>0.958930540242558</v>
      </c>
      <c r="AF688" s="155">
        <v>0.951339412938159</v>
      </c>
      <c r="AG688" s="173">
        <v>0.00759112730439881</v>
      </c>
    </row>
    <row r="689" spans="1:33">
      <c r="A689" s="175" t="s">
        <v>668</v>
      </c>
      <c r="B689" s="195" t="s">
        <v>1824</v>
      </c>
      <c r="C689" s="195" t="s">
        <v>685</v>
      </c>
      <c r="D689" s="150">
        <v>2379</v>
      </c>
      <c r="E689" s="150">
        <v>2000</v>
      </c>
      <c r="F689" s="150">
        <v>1479</v>
      </c>
      <c r="G689" s="151">
        <v>1876</v>
      </c>
      <c r="H689" s="151">
        <v>1838</v>
      </c>
      <c r="I689" s="151">
        <v>1178</v>
      </c>
      <c r="J689" s="151">
        <v>2164</v>
      </c>
      <c r="K689" s="151">
        <v>2012</v>
      </c>
      <c r="L689" s="151">
        <v>1232</v>
      </c>
      <c r="M689" s="154">
        <v>0.887591240875912</v>
      </c>
      <c r="N689" s="153">
        <v>51072</v>
      </c>
      <c r="O689" s="172">
        <v>0.9</v>
      </c>
      <c r="P689" s="154">
        <v>0.840689365279529</v>
      </c>
      <c r="Q689" s="154">
        <v>0.979744136460554</v>
      </c>
      <c r="R689" s="154">
        <v>0.929759704251386</v>
      </c>
      <c r="S689" s="173">
        <v>-0.139054771181025</v>
      </c>
      <c r="T689" s="153">
        <v>57540</v>
      </c>
      <c r="U689" s="153">
        <v>32770</v>
      </c>
      <c r="V689" s="154">
        <v>0.569516857838026</v>
      </c>
      <c r="W689" s="154">
        <v>0.621689785624212</v>
      </c>
      <c r="X689" s="155">
        <v>0.627931769722815</v>
      </c>
      <c r="Y689" s="155">
        <v>0.569316081330869</v>
      </c>
      <c r="Z689" s="173">
        <v>-0.00624198409860266</v>
      </c>
      <c r="AA689" s="151">
        <v>14409</v>
      </c>
      <c r="AB689" s="151">
        <v>8679</v>
      </c>
      <c r="AC689" s="151">
        <v>14418</v>
      </c>
      <c r="AD689" s="151">
        <v>8377</v>
      </c>
      <c r="AE689" s="155">
        <v>0.602331875910889</v>
      </c>
      <c r="AF689" s="155">
        <v>0.581009848800111</v>
      </c>
      <c r="AG689" s="173">
        <v>0.021322027110778</v>
      </c>
    </row>
    <row r="690" spans="1:33">
      <c r="A690" s="175" t="s">
        <v>668</v>
      </c>
      <c r="B690" s="195" t="s">
        <v>1824</v>
      </c>
      <c r="C690" s="195" t="s">
        <v>686</v>
      </c>
      <c r="D690" s="150">
        <v>2468</v>
      </c>
      <c r="E690" s="150">
        <v>2413</v>
      </c>
      <c r="F690" s="150">
        <v>2399</v>
      </c>
      <c r="G690" s="151">
        <v>2303</v>
      </c>
      <c r="H690" s="151">
        <v>2275</v>
      </c>
      <c r="I690" s="151">
        <v>2249</v>
      </c>
      <c r="J690" s="151">
        <v>2438</v>
      </c>
      <c r="K690" s="151">
        <v>2413</v>
      </c>
      <c r="L690" s="151">
        <v>2359</v>
      </c>
      <c r="M690" s="154">
        <v>0.978042363096027</v>
      </c>
      <c r="N690" s="153">
        <v>51669</v>
      </c>
      <c r="O690" s="172">
        <v>0.9</v>
      </c>
      <c r="P690" s="154">
        <v>0.977714748784441</v>
      </c>
      <c r="Q690" s="154">
        <v>0.987841945288754</v>
      </c>
      <c r="R690" s="154">
        <v>0.98974569319114</v>
      </c>
      <c r="S690" s="173">
        <v>-0.0101271965043129</v>
      </c>
      <c r="T690" s="153">
        <v>52829</v>
      </c>
      <c r="U690" s="153">
        <v>50986</v>
      </c>
      <c r="V690" s="154">
        <v>0.965113857918946</v>
      </c>
      <c r="W690" s="154">
        <v>0.972042139384117</v>
      </c>
      <c r="X690" s="155">
        <v>0.976552323056882</v>
      </c>
      <c r="Y690" s="155">
        <v>0.967596390484003</v>
      </c>
      <c r="Z690" s="173">
        <v>-0.00451018367276568</v>
      </c>
      <c r="AA690" s="151">
        <v>16010</v>
      </c>
      <c r="AB690" s="151">
        <v>15530</v>
      </c>
      <c r="AC690" s="151">
        <v>14972</v>
      </c>
      <c r="AD690" s="151">
        <v>14510</v>
      </c>
      <c r="AE690" s="155">
        <v>0.97001873828857</v>
      </c>
      <c r="AF690" s="155">
        <v>0.969142399145071</v>
      </c>
      <c r="AG690" s="173">
        <v>0.000876339143498828</v>
      </c>
    </row>
    <row r="691" spans="1:33">
      <c r="A691" s="175" t="s">
        <v>668</v>
      </c>
      <c r="B691" s="195" t="s">
        <v>1824</v>
      </c>
      <c r="C691" s="195" t="s">
        <v>687</v>
      </c>
      <c r="D691" s="150">
        <v>5568</v>
      </c>
      <c r="E691" s="150">
        <v>5093</v>
      </c>
      <c r="F691" s="150">
        <v>5224</v>
      </c>
      <c r="G691" s="151">
        <v>5198</v>
      </c>
      <c r="H691" s="151">
        <v>5012</v>
      </c>
      <c r="I691" s="151">
        <v>4963</v>
      </c>
      <c r="J691" s="151">
        <v>5582</v>
      </c>
      <c r="K691" s="151">
        <v>5466</v>
      </c>
      <c r="L691" s="151">
        <v>5349</v>
      </c>
      <c r="M691" s="154">
        <v>0.955700608512625</v>
      </c>
      <c r="N691" s="153">
        <v>116692</v>
      </c>
      <c r="O691" s="172">
        <v>0.9</v>
      </c>
      <c r="P691" s="154">
        <v>0.914691091954023</v>
      </c>
      <c r="Q691" s="154">
        <v>0.964217006540977</v>
      </c>
      <c r="R691" s="154">
        <v>0.979218917950555</v>
      </c>
      <c r="S691" s="173">
        <v>-0.0495259145869543</v>
      </c>
      <c r="T691" s="153">
        <v>122101</v>
      </c>
      <c r="U691" s="153">
        <v>115139</v>
      </c>
      <c r="V691" s="154">
        <v>0.942981629962081</v>
      </c>
      <c r="W691" s="154">
        <v>0.938218390804598</v>
      </c>
      <c r="X691" s="155">
        <v>0.954790303963063</v>
      </c>
      <c r="Y691" s="155">
        <v>0.958258688642064</v>
      </c>
      <c r="Z691" s="173">
        <v>-0.0165719131584651</v>
      </c>
      <c r="AA691" s="151">
        <v>36633</v>
      </c>
      <c r="AB691" s="151">
        <v>34935</v>
      </c>
      <c r="AC691" s="151">
        <v>34565</v>
      </c>
      <c r="AD691" s="151">
        <v>32888</v>
      </c>
      <c r="AE691" s="155">
        <v>0.953648349848497</v>
      </c>
      <c r="AF691" s="155">
        <v>0.951482713727759</v>
      </c>
      <c r="AG691" s="173">
        <v>0.00216563612073795</v>
      </c>
    </row>
    <row r="692" spans="1:33">
      <c r="A692" s="175" t="s">
        <v>668</v>
      </c>
      <c r="B692" s="195" t="s">
        <v>1824</v>
      </c>
      <c r="C692" s="195" t="s">
        <v>688</v>
      </c>
      <c r="D692" s="150">
        <v>4642</v>
      </c>
      <c r="E692" s="150">
        <v>4512</v>
      </c>
      <c r="F692" s="150">
        <v>4454</v>
      </c>
      <c r="G692" s="151">
        <v>5041</v>
      </c>
      <c r="H692" s="151">
        <v>4912</v>
      </c>
      <c r="I692" s="151">
        <v>4879</v>
      </c>
      <c r="J692" s="151">
        <v>4860</v>
      </c>
      <c r="K692" s="151">
        <v>4595</v>
      </c>
      <c r="L692" s="151">
        <v>4672</v>
      </c>
      <c r="M692" s="154">
        <v>0.925139493329533</v>
      </c>
      <c r="N692" s="153">
        <v>84394</v>
      </c>
      <c r="O692" s="172">
        <v>0.9</v>
      </c>
      <c r="P692" s="154">
        <v>0.971994829814735</v>
      </c>
      <c r="Q692" s="154">
        <v>0.974409839317596</v>
      </c>
      <c r="R692" s="154">
        <v>0.945473251028807</v>
      </c>
      <c r="S692" s="173">
        <v>-0.00241500950286067</v>
      </c>
      <c r="T692" s="153">
        <v>91223</v>
      </c>
      <c r="U692" s="153">
        <v>86230</v>
      </c>
      <c r="V692" s="154">
        <v>0.945265996514037</v>
      </c>
      <c r="W692" s="154">
        <v>0.959500215424386</v>
      </c>
      <c r="X692" s="155">
        <v>0.967863519143027</v>
      </c>
      <c r="Y692" s="155">
        <v>0.961316872427984</v>
      </c>
      <c r="Z692" s="173">
        <v>-0.00836330371864114</v>
      </c>
      <c r="AA692" s="151">
        <v>31838</v>
      </c>
      <c r="AB692" s="151">
        <v>30711</v>
      </c>
      <c r="AC692" s="151">
        <v>27897</v>
      </c>
      <c r="AD692" s="151">
        <v>26749</v>
      </c>
      <c r="AE692" s="155">
        <v>0.964602047867328</v>
      </c>
      <c r="AF692" s="155">
        <v>0.958848621715597</v>
      </c>
      <c r="AG692" s="173">
        <v>0.00575342615173169</v>
      </c>
    </row>
    <row r="693" spans="1:33">
      <c r="A693" s="175" t="s">
        <v>668</v>
      </c>
      <c r="B693" s="195" t="s">
        <v>1823</v>
      </c>
      <c r="C693" s="195" t="s">
        <v>689</v>
      </c>
      <c r="D693" s="150">
        <v>2520</v>
      </c>
      <c r="E693" s="150">
        <v>2131</v>
      </c>
      <c r="F693" s="150">
        <v>2188</v>
      </c>
      <c r="G693" s="151">
        <v>1951</v>
      </c>
      <c r="H693" s="151">
        <v>1876</v>
      </c>
      <c r="I693" s="151">
        <v>1824</v>
      </c>
      <c r="J693" s="151">
        <v>2501</v>
      </c>
      <c r="K693" s="151">
        <v>2388</v>
      </c>
      <c r="L693" s="151">
        <v>2356</v>
      </c>
      <c r="M693" s="154">
        <v>0.930401863715783</v>
      </c>
      <c r="N693" s="153">
        <v>60705</v>
      </c>
      <c r="O693" s="172">
        <v>0.9</v>
      </c>
      <c r="P693" s="154">
        <v>0.845634920634921</v>
      </c>
      <c r="Q693" s="154">
        <v>0.961558175294721</v>
      </c>
      <c r="R693" s="154">
        <v>0.954818072770892</v>
      </c>
      <c r="S693" s="173">
        <v>-0.1159232546598</v>
      </c>
      <c r="T693" s="153">
        <v>65246</v>
      </c>
      <c r="U693" s="153">
        <v>60251</v>
      </c>
      <c r="V693" s="154">
        <v>0.923443582748368</v>
      </c>
      <c r="W693" s="154">
        <v>0.868253968253968</v>
      </c>
      <c r="X693" s="155">
        <v>0.934905176832394</v>
      </c>
      <c r="Y693" s="155">
        <v>0.942023190723711</v>
      </c>
      <c r="Z693" s="173">
        <v>-0.0666512085784253</v>
      </c>
      <c r="AA693" s="151">
        <v>15766</v>
      </c>
      <c r="AB693" s="151">
        <v>14626</v>
      </c>
      <c r="AC693" s="151">
        <v>16102</v>
      </c>
      <c r="AD693" s="151">
        <v>14865</v>
      </c>
      <c r="AE693" s="155">
        <v>0.927692502854243</v>
      </c>
      <c r="AF693" s="155">
        <v>0.923177245062725</v>
      </c>
      <c r="AG693" s="173">
        <v>0.00451525779151818</v>
      </c>
    </row>
    <row r="694" spans="1:33">
      <c r="A694" s="175" t="s">
        <v>668</v>
      </c>
      <c r="B694" s="195" t="s">
        <v>1823</v>
      </c>
      <c r="C694" s="195" t="s">
        <v>690</v>
      </c>
      <c r="D694" s="150">
        <v>1542</v>
      </c>
      <c r="E694" s="150">
        <v>993</v>
      </c>
      <c r="F694" s="150">
        <v>1402</v>
      </c>
      <c r="G694" s="151">
        <v>1300</v>
      </c>
      <c r="H694" s="151">
        <v>1084</v>
      </c>
      <c r="I694" s="151">
        <v>1196</v>
      </c>
      <c r="J694" s="151">
        <v>1611</v>
      </c>
      <c r="K694" s="151">
        <v>1029</v>
      </c>
      <c r="L694" s="151">
        <v>1479</v>
      </c>
      <c r="M694" s="154">
        <v>0.738914939624383</v>
      </c>
      <c r="N694" s="153">
        <v>30413</v>
      </c>
      <c r="O694" s="172">
        <v>0.9</v>
      </c>
      <c r="P694" s="154">
        <v>0.643968871595331</v>
      </c>
      <c r="Q694" s="154">
        <v>0.833846153846154</v>
      </c>
      <c r="R694" s="154">
        <v>0.638733705772812</v>
      </c>
      <c r="S694" s="173">
        <v>-0.189877282250823</v>
      </c>
      <c r="T694" s="153">
        <v>41159</v>
      </c>
      <c r="U694" s="153">
        <v>37839</v>
      </c>
      <c r="V694" s="154">
        <v>0.919337204499623</v>
      </c>
      <c r="W694" s="154">
        <v>0.909208819714656</v>
      </c>
      <c r="X694" s="155">
        <v>0.92</v>
      </c>
      <c r="Y694" s="155">
        <v>0.918063314711359</v>
      </c>
      <c r="Z694" s="173">
        <v>-0.0107911802853438</v>
      </c>
      <c r="AA694" s="151">
        <v>10093</v>
      </c>
      <c r="AB694" s="151">
        <v>9265</v>
      </c>
      <c r="AC694" s="151">
        <v>10368</v>
      </c>
      <c r="AD694" s="151">
        <v>9528</v>
      </c>
      <c r="AE694" s="155">
        <v>0.91796294461508</v>
      </c>
      <c r="AF694" s="155">
        <v>0.918981481481482</v>
      </c>
      <c r="AG694" s="173">
        <v>-0.00101853686640174</v>
      </c>
    </row>
    <row r="695" spans="1:33">
      <c r="A695" s="175" t="s">
        <v>668</v>
      </c>
      <c r="B695" s="195" t="s">
        <v>1823</v>
      </c>
      <c r="C695" s="195" t="s">
        <v>691</v>
      </c>
      <c r="D695" s="150">
        <v>1529</v>
      </c>
      <c r="E695" s="150">
        <v>1390</v>
      </c>
      <c r="F695" s="150">
        <v>1377</v>
      </c>
      <c r="G695" s="151">
        <v>1216</v>
      </c>
      <c r="H695" s="151">
        <v>1207</v>
      </c>
      <c r="I695" s="151">
        <v>1116</v>
      </c>
      <c r="J695" s="151">
        <v>1515</v>
      </c>
      <c r="K695" s="151">
        <v>1379</v>
      </c>
      <c r="L695" s="151">
        <v>1419</v>
      </c>
      <c r="M695" s="154">
        <v>0.945729059954144</v>
      </c>
      <c r="N695" s="153">
        <v>38773</v>
      </c>
      <c r="O695" s="172">
        <v>0.9</v>
      </c>
      <c r="P695" s="154">
        <v>0.909090909090909</v>
      </c>
      <c r="Q695" s="154">
        <v>0.992598684210526</v>
      </c>
      <c r="R695" s="154">
        <v>0.91023102310231</v>
      </c>
      <c r="S695" s="173">
        <v>-0.0835077751196173</v>
      </c>
      <c r="T695" s="153">
        <v>40998</v>
      </c>
      <c r="U695" s="153">
        <v>38202</v>
      </c>
      <c r="V695" s="154">
        <v>0.931801551295185</v>
      </c>
      <c r="W695" s="154">
        <v>0.90058862001308</v>
      </c>
      <c r="X695" s="155">
        <v>0.917763157894737</v>
      </c>
      <c r="Y695" s="155">
        <v>0.936633663366337</v>
      </c>
      <c r="Z695" s="173">
        <v>-0.0171745378816563</v>
      </c>
      <c r="AA695" s="151">
        <v>9795</v>
      </c>
      <c r="AB695" s="151">
        <v>9067</v>
      </c>
      <c r="AC695" s="151">
        <v>10491</v>
      </c>
      <c r="AD695" s="151">
        <v>9835</v>
      </c>
      <c r="AE695" s="155">
        <v>0.925676365492598</v>
      </c>
      <c r="AF695" s="155">
        <v>0.937470212563149</v>
      </c>
      <c r="AG695" s="173">
        <v>-0.0117938470705511</v>
      </c>
    </row>
    <row r="696" spans="1:33">
      <c r="A696" s="175" t="s">
        <v>668</v>
      </c>
      <c r="B696" s="195" t="s">
        <v>1823</v>
      </c>
      <c r="C696" s="195" t="s">
        <v>692</v>
      </c>
      <c r="D696" s="150">
        <v>2147</v>
      </c>
      <c r="E696" s="150">
        <v>1848</v>
      </c>
      <c r="F696" s="150">
        <v>1947</v>
      </c>
      <c r="G696" s="151">
        <v>1754</v>
      </c>
      <c r="H696" s="151">
        <v>1618</v>
      </c>
      <c r="I696" s="151">
        <v>1600</v>
      </c>
      <c r="J696" s="151">
        <v>2162</v>
      </c>
      <c r="K696" s="151">
        <v>2130</v>
      </c>
      <c r="L696" s="151">
        <v>2048</v>
      </c>
      <c r="M696" s="154">
        <v>0.961093741327956</v>
      </c>
      <c r="N696" s="153">
        <v>51950</v>
      </c>
      <c r="O696" s="172">
        <v>0.9</v>
      </c>
      <c r="P696" s="154">
        <v>0.860735910572892</v>
      </c>
      <c r="Q696" s="154">
        <v>0.922462941847206</v>
      </c>
      <c r="R696" s="154">
        <v>0.985198889916744</v>
      </c>
      <c r="S696" s="173">
        <v>-0.0617270312743139</v>
      </c>
      <c r="T696" s="153">
        <v>54053</v>
      </c>
      <c r="U696" s="153">
        <v>50352</v>
      </c>
      <c r="V696" s="154">
        <v>0.931530164838214</v>
      </c>
      <c r="W696" s="154">
        <v>0.906846762925012</v>
      </c>
      <c r="X696" s="155">
        <v>0.912200684150513</v>
      </c>
      <c r="Y696" s="155">
        <v>0.9472710453284</v>
      </c>
      <c r="Z696" s="173">
        <v>-0.00535392122550149</v>
      </c>
      <c r="AA696" s="151">
        <v>13571</v>
      </c>
      <c r="AB696" s="151">
        <v>12633</v>
      </c>
      <c r="AC696" s="151">
        <v>13676</v>
      </c>
      <c r="AD696" s="151">
        <v>12786</v>
      </c>
      <c r="AE696" s="155">
        <v>0.930882027853511</v>
      </c>
      <c r="AF696" s="155">
        <v>0.934922491956713</v>
      </c>
      <c r="AG696" s="173">
        <v>-0.00404046410320136</v>
      </c>
    </row>
    <row r="697" spans="1:33">
      <c r="A697" s="175" t="s">
        <v>668</v>
      </c>
      <c r="B697" s="195" t="s">
        <v>1823</v>
      </c>
      <c r="C697" s="195" t="s">
        <v>693</v>
      </c>
      <c r="D697" s="150">
        <v>2117</v>
      </c>
      <c r="E697" s="150">
        <v>2051</v>
      </c>
      <c r="F697" s="150">
        <v>1961</v>
      </c>
      <c r="G697" s="151">
        <v>1704</v>
      </c>
      <c r="H697" s="151">
        <v>1687</v>
      </c>
      <c r="I697" s="151">
        <v>1602</v>
      </c>
      <c r="J697" s="151">
        <v>2021</v>
      </c>
      <c r="K697" s="151">
        <v>2001</v>
      </c>
      <c r="L697" s="151">
        <v>1903</v>
      </c>
      <c r="M697" s="154">
        <v>0.974164105078545</v>
      </c>
      <c r="N697" s="153">
        <v>51657</v>
      </c>
      <c r="O697" s="172">
        <v>0.9</v>
      </c>
      <c r="P697" s="154">
        <v>0.968823807274445</v>
      </c>
      <c r="Q697" s="154">
        <v>0.990023474178404</v>
      </c>
      <c r="R697" s="154">
        <v>0.990103908955962</v>
      </c>
      <c r="S697" s="173">
        <v>-0.0211996669039588</v>
      </c>
      <c r="T697" s="153">
        <v>53027</v>
      </c>
      <c r="U697" s="153">
        <v>50024</v>
      </c>
      <c r="V697" s="154">
        <v>0.943368472664869</v>
      </c>
      <c r="W697" s="154">
        <v>0.926310817194143</v>
      </c>
      <c r="X697" s="155">
        <v>0.940140845070423</v>
      </c>
      <c r="Y697" s="155">
        <v>0.941613062840178</v>
      </c>
      <c r="Z697" s="173">
        <v>-0.0138300278762798</v>
      </c>
      <c r="AA697" s="151">
        <v>13069</v>
      </c>
      <c r="AB697" s="151">
        <v>12287</v>
      </c>
      <c r="AC697" s="151">
        <v>13146</v>
      </c>
      <c r="AD697" s="151">
        <v>12376</v>
      </c>
      <c r="AE697" s="155">
        <v>0.940163746269799</v>
      </c>
      <c r="AF697" s="155">
        <v>0.941427050053248</v>
      </c>
      <c r="AG697" s="173">
        <v>-0.00126330378344941</v>
      </c>
    </row>
    <row r="698" spans="1:33">
      <c r="A698" s="175" t="s">
        <v>668</v>
      </c>
      <c r="B698" s="195" t="s">
        <v>1823</v>
      </c>
      <c r="C698" s="195" t="s">
        <v>694</v>
      </c>
      <c r="D698" s="150">
        <v>2793</v>
      </c>
      <c r="E698" s="150">
        <v>2755</v>
      </c>
      <c r="F698" s="150">
        <v>2693</v>
      </c>
      <c r="G698" s="151">
        <v>2359</v>
      </c>
      <c r="H698" s="151">
        <v>2332</v>
      </c>
      <c r="I698" s="151">
        <v>2288</v>
      </c>
      <c r="J698" s="151">
        <v>2744</v>
      </c>
      <c r="K698" s="151">
        <v>2727</v>
      </c>
      <c r="L698" s="151">
        <v>2685</v>
      </c>
      <c r="M698" s="154">
        <v>0.989522105801176</v>
      </c>
      <c r="N698" s="153">
        <v>69696</v>
      </c>
      <c r="O698" s="172">
        <v>0.9</v>
      </c>
      <c r="P698" s="154">
        <v>0.986394557823129</v>
      </c>
      <c r="Q698" s="154">
        <v>0.988554472233998</v>
      </c>
      <c r="R698" s="154">
        <v>0.993804664723032</v>
      </c>
      <c r="S698" s="173">
        <v>-0.00215991441086827</v>
      </c>
      <c r="T698" s="153">
        <v>70434</v>
      </c>
      <c r="U698" s="153">
        <v>68684</v>
      </c>
      <c r="V698" s="154">
        <v>0.975154044921487</v>
      </c>
      <c r="W698" s="154">
        <v>0.964196204797709</v>
      </c>
      <c r="X698" s="155">
        <v>0.969902501059771</v>
      </c>
      <c r="Y698" s="155">
        <v>0.978498542274053</v>
      </c>
      <c r="Z698" s="173">
        <v>-0.00570629626206254</v>
      </c>
      <c r="AA698" s="151">
        <v>17772</v>
      </c>
      <c r="AB698" s="151">
        <v>17283</v>
      </c>
      <c r="AC698" s="151">
        <v>17766</v>
      </c>
      <c r="AD698" s="151">
        <v>17373</v>
      </c>
      <c r="AE698" s="155">
        <v>0.972484807562458</v>
      </c>
      <c r="AF698" s="155">
        <v>0.977879094900372</v>
      </c>
      <c r="AG698" s="173">
        <v>-0.00539428733791369</v>
      </c>
    </row>
    <row r="699" spans="1:33">
      <c r="A699" s="175" t="s">
        <v>668</v>
      </c>
      <c r="B699" s="195" t="s">
        <v>1823</v>
      </c>
      <c r="C699" s="195" t="s">
        <v>695</v>
      </c>
      <c r="D699" s="150">
        <v>2680</v>
      </c>
      <c r="E699" s="150">
        <v>2657</v>
      </c>
      <c r="F699" s="150">
        <v>2525</v>
      </c>
      <c r="G699" s="151">
        <v>2084</v>
      </c>
      <c r="H699" s="151">
        <v>2078</v>
      </c>
      <c r="I699" s="151">
        <v>1982</v>
      </c>
      <c r="J699" s="151">
        <v>2571</v>
      </c>
      <c r="K699" s="151">
        <v>2555</v>
      </c>
      <c r="L699" s="151">
        <v>2477</v>
      </c>
      <c r="M699" s="154">
        <v>0.993303037550825</v>
      </c>
      <c r="N699" s="153">
        <v>70601</v>
      </c>
      <c r="O699" s="172">
        <v>0.9</v>
      </c>
      <c r="P699" s="154">
        <v>0.991417910447761</v>
      </c>
      <c r="Q699" s="154">
        <v>0.997120921305182</v>
      </c>
      <c r="R699" s="154">
        <v>0.993776740567872</v>
      </c>
      <c r="S699" s="173">
        <v>-0.0057030108574212</v>
      </c>
      <c r="T699" s="153">
        <v>71077</v>
      </c>
      <c r="U699" s="153">
        <v>67821</v>
      </c>
      <c r="V699" s="154">
        <v>0.954190525767829</v>
      </c>
      <c r="W699" s="154">
        <v>0.942164179104478</v>
      </c>
      <c r="X699" s="155">
        <v>0.9510556621881</v>
      </c>
      <c r="Y699" s="155">
        <v>0.963438350836251</v>
      </c>
      <c r="Z699" s="173">
        <v>-0.0088914830836222</v>
      </c>
      <c r="AA699" s="151">
        <v>16904</v>
      </c>
      <c r="AB699" s="151">
        <v>16030</v>
      </c>
      <c r="AC699" s="151">
        <v>17889</v>
      </c>
      <c r="AD699" s="151">
        <v>17064</v>
      </c>
      <c r="AE699" s="155">
        <v>0.948296261239943</v>
      </c>
      <c r="AF699" s="155">
        <v>0.953882274023143</v>
      </c>
      <c r="AG699" s="173">
        <v>-0.00558601278319948</v>
      </c>
    </row>
    <row r="700" spans="1:33">
      <c r="A700" s="175" t="s">
        <v>668</v>
      </c>
      <c r="B700" s="195" t="s">
        <v>1823</v>
      </c>
      <c r="C700" s="195" t="s">
        <v>696</v>
      </c>
      <c r="D700" s="150">
        <v>1111</v>
      </c>
      <c r="E700" s="150">
        <v>1104</v>
      </c>
      <c r="F700" s="150">
        <v>1049</v>
      </c>
      <c r="G700" s="151">
        <v>962</v>
      </c>
      <c r="H700" s="151">
        <v>953</v>
      </c>
      <c r="I700" s="151">
        <v>918</v>
      </c>
      <c r="J700" s="151">
        <v>1162</v>
      </c>
      <c r="K700" s="151">
        <v>1145</v>
      </c>
      <c r="L700" s="151">
        <v>1106</v>
      </c>
      <c r="M700" s="154">
        <v>0.99016361511492</v>
      </c>
      <c r="N700" s="153">
        <v>30501</v>
      </c>
      <c r="O700" s="172">
        <v>0.9</v>
      </c>
      <c r="P700" s="154">
        <v>0.993699369936994</v>
      </c>
      <c r="Q700" s="154">
        <v>0.990644490644491</v>
      </c>
      <c r="R700" s="154">
        <v>0.985370051635112</v>
      </c>
      <c r="S700" s="173">
        <v>0.00305487929250303</v>
      </c>
      <c r="T700" s="153">
        <v>30804</v>
      </c>
      <c r="U700" s="153">
        <v>29067</v>
      </c>
      <c r="V700" s="154">
        <v>0.943611219322166</v>
      </c>
      <c r="W700" s="154">
        <v>0.944194419441944</v>
      </c>
      <c r="X700" s="155">
        <v>0.954261954261954</v>
      </c>
      <c r="Y700" s="155">
        <v>0.951807228915663</v>
      </c>
      <c r="Z700" s="173">
        <v>-0.0100675348200101</v>
      </c>
      <c r="AA700" s="151">
        <v>7324</v>
      </c>
      <c r="AB700" s="151">
        <v>6948</v>
      </c>
      <c r="AC700" s="151">
        <v>7612</v>
      </c>
      <c r="AD700" s="151">
        <v>7200</v>
      </c>
      <c r="AE700" s="155">
        <v>0.948661933369743</v>
      </c>
      <c r="AF700" s="155">
        <v>0.945874934314241</v>
      </c>
      <c r="AG700" s="173">
        <v>0.00278699905550273</v>
      </c>
    </row>
    <row r="701" spans="1:33">
      <c r="A701" s="175" t="s">
        <v>668</v>
      </c>
      <c r="B701" s="195" t="s">
        <v>33</v>
      </c>
      <c r="C701" s="195" t="s">
        <v>697</v>
      </c>
      <c r="D701" s="150">
        <v>0</v>
      </c>
      <c r="E701" s="150">
        <v>0</v>
      </c>
      <c r="F701" s="150">
        <v>0</v>
      </c>
      <c r="G701" s="151">
        <v>0</v>
      </c>
      <c r="H701" s="151">
        <v>0</v>
      </c>
      <c r="I701" s="151">
        <v>0</v>
      </c>
      <c r="J701" s="151">
        <v>0</v>
      </c>
      <c r="K701" s="151">
        <v>0</v>
      </c>
      <c r="L701" s="151">
        <v>0</v>
      </c>
      <c r="M701" s="154">
        <v>0</v>
      </c>
      <c r="N701" s="153">
        <v>0</v>
      </c>
      <c r="O701" s="172">
        <v>0.9</v>
      </c>
      <c r="P701" s="154">
        <v>0</v>
      </c>
      <c r="Q701" s="154">
        <v>0</v>
      </c>
      <c r="R701" s="154">
        <v>0</v>
      </c>
      <c r="S701" s="173">
        <v>0</v>
      </c>
      <c r="T701" s="153">
        <v>0</v>
      </c>
      <c r="U701" s="153">
        <v>0</v>
      </c>
      <c r="V701" s="154">
        <v>0</v>
      </c>
      <c r="W701" s="154">
        <v>0</v>
      </c>
      <c r="X701" s="155">
        <v>0</v>
      </c>
      <c r="Y701" s="155">
        <v>0</v>
      </c>
      <c r="Z701" s="173">
        <v>0</v>
      </c>
      <c r="AA701" s="151">
        <v>0</v>
      </c>
      <c r="AB701" s="151">
        <v>0</v>
      </c>
      <c r="AC701" s="151">
        <v>0</v>
      </c>
      <c r="AD701" s="151">
        <v>0</v>
      </c>
      <c r="AE701" s="155">
        <v>0</v>
      </c>
      <c r="AF701" s="155">
        <v>0</v>
      </c>
      <c r="AG701" s="173">
        <v>0</v>
      </c>
    </row>
    <row r="702" spans="1:33">
      <c r="A702" s="175" t="s">
        <v>668</v>
      </c>
      <c r="B702" s="195" t="s">
        <v>1825</v>
      </c>
      <c r="C702" s="195" t="s">
        <v>698</v>
      </c>
      <c r="D702" s="150">
        <v>2079</v>
      </c>
      <c r="E702" s="150">
        <v>2009</v>
      </c>
      <c r="F702" s="150">
        <v>1988</v>
      </c>
      <c r="G702" s="151">
        <v>1922</v>
      </c>
      <c r="H702" s="151">
        <v>1861</v>
      </c>
      <c r="I702" s="151">
        <v>1839</v>
      </c>
      <c r="J702" s="151">
        <v>1982</v>
      </c>
      <c r="K702" s="151">
        <v>1908</v>
      </c>
      <c r="L702" s="151">
        <v>1905</v>
      </c>
      <c r="M702" s="154">
        <v>0.9558515119468</v>
      </c>
      <c r="N702" s="153">
        <v>53326</v>
      </c>
      <c r="O702" s="172">
        <v>0.9</v>
      </c>
      <c r="P702" s="154">
        <v>0.966329966329966</v>
      </c>
      <c r="Q702" s="154">
        <v>0.968262226847034</v>
      </c>
      <c r="R702" s="154">
        <v>0.962663975782038</v>
      </c>
      <c r="S702" s="173">
        <v>-0.00193226051706796</v>
      </c>
      <c r="T702" s="153">
        <v>55789</v>
      </c>
      <c r="U702" s="153">
        <v>53163</v>
      </c>
      <c r="V702" s="154">
        <v>0.952929789026511</v>
      </c>
      <c r="W702" s="154">
        <v>0.956228956228956</v>
      </c>
      <c r="X702" s="155">
        <v>0.95681581685744</v>
      </c>
      <c r="Y702" s="155">
        <v>0.961150353178607</v>
      </c>
      <c r="Z702" s="173">
        <v>-0.000586860628484009</v>
      </c>
      <c r="AA702" s="151">
        <v>13859</v>
      </c>
      <c r="AB702" s="151">
        <v>13239</v>
      </c>
      <c r="AC702" s="151">
        <v>14393</v>
      </c>
      <c r="AD702" s="151">
        <v>13663</v>
      </c>
      <c r="AE702" s="155">
        <v>0.95526372754167</v>
      </c>
      <c r="AF702" s="155">
        <v>0.949280900437713</v>
      </c>
      <c r="AG702" s="173">
        <v>0.00598282710395692</v>
      </c>
    </row>
    <row r="703" spans="1:33">
      <c r="A703" s="175" t="s">
        <v>668</v>
      </c>
      <c r="B703" s="195" t="s">
        <v>1825</v>
      </c>
      <c r="C703" s="195" t="s">
        <v>699</v>
      </c>
      <c r="D703" s="150">
        <v>2137</v>
      </c>
      <c r="E703" s="150">
        <v>2031</v>
      </c>
      <c r="F703" s="150">
        <v>1969</v>
      </c>
      <c r="G703" s="151">
        <v>1913</v>
      </c>
      <c r="H703" s="151">
        <v>1843</v>
      </c>
      <c r="I703" s="151">
        <v>1802</v>
      </c>
      <c r="J703" s="151">
        <v>2090</v>
      </c>
      <c r="K703" s="151">
        <v>2018</v>
      </c>
      <c r="L703" s="151">
        <v>1982</v>
      </c>
      <c r="M703" s="154">
        <v>0.954261700495222</v>
      </c>
      <c r="N703" s="153">
        <v>54725</v>
      </c>
      <c r="O703" s="172">
        <v>0.9</v>
      </c>
      <c r="P703" s="154">
        <v>0.950397753860552</v>
      </c>
      <c r="Q703" s="154">
        <v>0.96340825927862</v>
      </c>
      <c r="R703" s="154">
        <v>0.96555023923445</v>
      </c>
      <c r="S703" s="173">
        <v>-0.0130105054180678</v>
      </c>
      <c r="T703" s="153">
        <v>57348</v>
      </c>
      <c r="U703" s="153">
        <v>53933</v>
      </c>
      <c r="V703" s="154">
        <v>0.940451279905141</v>
      </c>
      <c r="W703" s="154">
        <v>0.921385119326158</v>
      </c>
      <c r="X703" s="155">
        <v>0.941975953998955</v>
      </c>
      <c r="Y703" s="155">
        <v>0.948325358851675</v>
      </c>
      <c r="Z703" s="173">
        <v>-0.0205908346727963</v>
      </c>
      <c r="AA703" s="151">
        <v>14012</v>
      </c>
      <c r="AB703" s="151">
        <v>13098</v>
      </c>
      <c r="AC703" s="151">
        <v>14519</v>
      </c>
      <c r="AD703" s="151">
        <v>13714</v>
      </c>
      <c r="AE703" s="155">
        <v>0.934770196974022</v>
      </c>
      <c r="AF703" s="155">
        <v>0.944555410152214</v>
      </c>
      <c r="AG703" s="173">
        <v>-0.00978521317819203</v>
      </c>
    </row>
    <row r="704" spans="1:33">
      <c r="A704" s="175" t="s">
        <v>668</v>
      </c>
      <c r="B704" s="195" t="s">
        <v>1825</v>
      </c>
      <c r="C704" s="195" t="s">
        <v>700</v>
      </c>
      <c r="D704" s="150">
        <v>3730</v>
      </c>
      <c r="E704" s="150">
        <v>3413</v>
      </c>
      <c r="F704" s="150">
        <v>3371</v>
      </c>
      <c r="G704" s="151">
        <v>3549</v>
      </c>
      <c r="H704" s="151">
        <v>3369</v>
      </c>
      <c r="I704" s="151">
        <v>3258</v>
      </c>
      <c r="J704" s="151">
        <v>3577</v>
      </c>
      <c r="K704" s="151">
        <v>3412</v>
      </c>
      <c r="L704" s="151">
        <v>3328</v>
      </c>
      <c r="M704" s="154">
        <v>0.901719323725849</v>
      </c>
      <c r="N704" s="153">
        <v>88162</v>
      </c>
      <c r="O704" s="172">
        <v>0.9</v>
      </c>
      <c r="P704" s="154">
        <v>0.915013404825737</v>
      </c>
      <c r="Q704" s="154">
        <v>0.949281487743026</v>
      </c>
      <c r="R704" s="154">
        <v>0.953871959742801</v>
      </c>
      <c r="S704" s="173">
        <v>-0.034268082917289</v>
      </c>
      <c r="T704" s="153">
        <v>97771</v>
      </c>
      <c r="U704" s="153">
        <v>89915</v>
      </c>
      <c r="V704" s="154">
        <v>0.919648975667631</v>
      </c>
      <c r="W704" s="154">
        <v>0.903753351206434</v>
      </c>
      <c r="X704" s="155">
        <v>0.918005071851226</v>
      </c>
      <c r="Y704" s="155">
        <v>0.930388593793682</v>
      </c>
      <c r="Z704" s="173">
        <v>-0.0142517206447914</v>
      </c>
      <c r="AA704" s="151">
        <v>24597</v>
      </c>
      <c r="AB704" s="151">
        <v>22703</v>
      </c>
      <c r="AC704" s="151">
        <v>25517</v>
      </c>
      <c r="AD704" s="151">
        <v>23428</v>
      </c>
      <c r="AE704" s="155">
        <v>0.922998739683701</v>
      </c>
      <c r="AF704" s="155">
        <v>0.918133009366305</v>
      </c>
      <c r="AG704" s="173">
        <v>0.00486573031739646</v>
      </c>
    </row>
    <row r="705" spans="1:33">
      <c r="A705" s="175" t="s">
        <v>668</v>
      </c>
      <c r="B705" s="195" t="s">
        <v>1825</v>
      </c>
      <c r="C705" s="195" t="s">
        <v>701</v>
      </c>
      <c r="D705" s="150">
        <v>2311</v>
      </c>
      <c r="E705" s="150">
        <v>2184</v>
      </c>
      <c r="F705" s="150">
        <v>2116</v>
      </c>
      <c r="G705" s="151">
        <v>2256</v>
      </c>
      <c r="H705" s="151">
        <v>2157</v>
      </c>
      <c r="I705" s="151">
        <v>2091</v>
      </c>
      <c r="J705" s="151">
        <v>2319</v>
      </c>
      <c r="K705" s="151">
        <v>2229</v>
      </c>
      <c r="L705" s="151">
        <v>2187</v>
      </c>
      <c r="M705" s="154">
        <v>0.946911899711925</v>
      </c>
      <c r="N705" s="153">
        <v>59824</v>
      </c>
      <c r="O705" s="172">
        <v>0.9</v>
      </c>
      <c r="P705" s="154">
        <v>0.945045434876677</v>
      </c>
      <c r="Q705" s="154">
        <v>0.956117021276596</v>
      </c>
      <c r="R705" s="154">
        <v>0.961190168175938</v>
      </c>
      <c r="S705" s="173">
        <v>-0.0110715863999189</v>
      </c>
      <c r="T705" s="153">
        <v>63178</v>
      </c>
      <c r="U705" s="153">
        <v>58848</v>
      </c>
      <c r="V705" s="154">
        <v>0.93146348412422</v>
      </c>
      <c r="W705" s="154">
        <v>0.915620943314582</v>
      </c>
      <c r="X705" s="155">
        <v>0.92686170212766</v>
      </c>
      <c r="Y705" s="155">
        <v>0.943078913324709</v>
      </c>
      <c r="Z705" s="173">
        <v>-0.0112407588130772</v>
      </c>
      <c r="AA705" s="151">
        <v>15608</v>
      </c>
      <c r="AB705" s="151">
        <v>14596</v>
      </c>
      <c r="AC705" s="151">
        <v>16143</v>
      </c>
      <c r="AD705" s="151">
        <v>15143</v>
      </c>
      <c r="AE705" s="155">
        <v>0.935161455663762</v>
      </c>
      <c r="AF705" s="155">
        <v>0.93805364554296</v>
      </c>
      <c r="AG705" s="173">
        <v>-0.00289218987919759</v>
      </c>
    </row>
    <row r="706" spans="1:33">
      <c r="A706" s="175" t="s">
        <v>668</v>
      </c>
      <c r="B706" s="195" t="s">
        <v>1825</v>
      </c>
      <c r="C706" s="195" t="s">
        <v>702</v>
      </c>
      <c r="D706" s="150">
        <v>1657</v>
      </c>
      <c r="E706" s="150">
        <v>1629</v>
      </c>
      <c r="F706" s="150">
        <v>1540</v>
      </c>
      <c r="G706" s="151">
        <v>1474</v>
      </c>
      <c r="H706" s="151">
        <v>1463</v>
      </c>
      <c r="I706" s="151">
        <v>1405</v>
      </c>
      <c r="J706" s="151">
        <v>1627</v>
      </c>
      <c r="K706" s="151">
        <v>1601</v>
      </c>
      <c r="L706" s="151">
        <v>1541</v>
      </c>
      <c r="M706" s="154">
        <v>0.986436846566827</v>
      </c>
      <c r="N706" s="153">
        <v>45383</v>
      </c>
      <c r="O706" s="172">
        <v>0.9</v>
      </c>
      <c r="P706" s="154">
        <v>0.983101991550996</v>
      </c>
      <c r="Q706" s="154">
        <v>0.992537313432836</v>
      </c>
      <c r="R706" s="154">
        <v>0.984019668100799</v>
      </c>
      <c r="S706" s="173">
        <v>-0.00943532188184004</v>
      </c>
      <c r="T706" s="153">
        <v>46007</v>
      </c>
      <c r="U706" s="153">
        <v>43483</v>
      </c>
      <c r="V706" s="154">
        <v>0.945138783228639</v>
      </c>
      <c r="W706" s="154">
        <v>0.929390464695232</v>
      </c>
      <c r="X706" s="155">
        <v>0.953188602442334</v>
      </c>
      <c r="Y706" s="155">
        <v>0.947141979102643</v>
      </c>
      <c r="Z706" s="173">
        <v>-0.0237981377471015</v>
      </c>
      <c r="AA706" s="151">
        <v>11030</v>
      </c>
      <c r="AB706" s="151">
        <v>10411</v>
      </c>
      <c r="AC706" s="151">
        <v>11804</v>
      </c>
      <c r="AD706" s="151">
        <v>11194</v>
      </c>
      <c r="AE706" s="155">
        <v>0.943880326382593</v>
      </c>
      <c r="AF706" s="155">
        <v>0.948322602507625</v>
      </c>
      <c r="AG706" s="173">
        <v>-0.00444227612503167</v>
      </c>
    </row>
    <row r="707" spans="1:33">
      <c r="A707" s="175" t="s">
        <v>668</v>
      </c>
      <c r="B707" s="195" t="s">
        <v>1825</v>
      </c>
      <c r="C707" s="195" t="s">
        <v>703</v>
      </c>
      <c r="D707" s="150">
        <v>1902</v>
      </c>
      <c r="E707" s="150">
        <v>1891</v>
      </c>
      <c r="F707" s="150">
        <v>1829</v>
      </c>
      <c r="G707" s="151">
        <v>1789</v>
      </c>
      <c r="H707" s="151">
        <v>1786</v>
      </c>
      <c r="I707" s="151">
        <v>1710</v>
      </c>
      <c r="J707" s="151">
        <v>1836</v>
      </c>
      <c r="K707" s="151">
        <v>1821</v>
      </c>
      <c r="L707" s="151">
        <v>1775</v>
      </c>
      <c r="M707" s="154">
        <v>0.992382443345616</v>
      </c>
      <c r="N707" s="153">
        <v>51980</v>
      </c>
      <c r="O707" s="172">
        <v>0.9</v>
      </c>
      <c r="P707" s="154">
        <v>0.994216614090431</v>
      </c>
      <c r="Q707" s="154">
        <v>0.998323085522638</v>
      </c>
      <c r="R707" s="154">
        <v>0.991830065359477</v>
      </c>
      <c r="S707" s="173">
        <v>-0.00410647143220721</v>
      </c>
      <c r="T707" s="153">
        <v>52379</v>
      </c>
      <c r="U707" s="153">
        <v>50450</v>
      </c>
      <c r="V707" s="154">
        <v>0.963172263693465</v>
      </c>
      <c r="W707" s="154">
        <v>0.961619348054679</v>
      </c>
      <c r="X707" s="155">
        <v>0.955841252096143</v>
      </c>
      <c r="Y707" s="155">
        <v>0.96677559912854</v>
      </c>
      <c r="Z707" s="173">
        <v>0.00577809595853618</v>
      </c>
      <c r="AA707" s="151">
        <v>12889</v>
      </c>
      <c r="AB707" s="151">
        <v>12408</v>
      </c>
      <c r="AC707" s="151">
        <v>13476</v>
      </c>
      <c r="AD707" s="151">
        <v>12969</v>
      </c>
      <c r="AE707" s="155">
        <v>0.962681356195205</v>
      </c>
      <c r="AF707" s="155">
        <v>0.962377560106857</v>
      </c>
      <c r="AG707" s="173">
        <v>0.000303796088348629</v>
      </c>
    </row>
    <row r="708" spans="1:33">
      <c r="A708" s="175" t="s">
        <v>668</v>
      </c>
      <c r="B708" s="195" t="s">
        <v>1825</v>
      </c>
      <c r="C708" s="195" t="s">
        <v>704</v>
      </c>
      <c r="D708" s="150">
        <v>5253</v>
      </c>
      <c r="E708" s="150">
        <v>4926</v>
      </c>
      <c r="F708" s="150">
        <v>4685</v>
      </c>
      <c r="G708" s="151">
        <v>5120</v>
      </c>
      <c r="H708" s="151">
        <v>4916</v>
      </c>
      <c r="I708" s="151">
        <v>4728</v>
      </c>
      <c r="J708" s="151">
        <v>5331</v>
      </c>
      <c r="K708" s="151">
        <v>5189</v>
      </c>
      <c r="L708" s="151">
        <v>4949</v>
      </c>
      <c r="M708" s="154">
        <v>0.932642740392003</v>
      </c>
      <c r="N708" s="153">
        <v>133519</v>
      </c>
      <c r="O708" s="172">
        <v>0.9</v>
      </c>
      <c r="P708" s="154">
        <v>0.937749857224443</v>
      </c>
      <c r="Q708" s="154">
        <v>0.96015625</v>
      </c>
      <c r="R708" s="154">
        <v>0.973363346464078</v>
      </c>
      <c r="S708" s="173">
        <v>-0.0224063927755569</v>
      </c>
      <c r="T708" s="153">
        <v>143162</v>
      </c>
      <c r="U708" s="153">
        <v>132240</v>
      </c>
      <c r="V708" s="154">
        <v>0.923708805409257</v>
      </c>
      <c r="W708" s="154">
        <v>0.891871311631449</v>
      </c>
      <c r="X708" s="155">
        <v>0.9234375</v>
      </c>
      <c r="Y708" s="155">
        <v>0.928343650347027</v>
      </c>
      <c r="Z708" s="173">
        <v>-0.0315661883685513</v>
      </c>
      <c r="AA708" s="151">
        <v>35650</v>
      </c>
      <c r="AB708" s="151">
        <v>32758</v>
      </c>
      <c r="AC708" s="151">
        <v>36184</v>
      </c>
      <c r="AD708" s="151">
        <v>33388</v>
      </c>
      <c r="AE708" s="155">
        <v>0.918877980364656</v>
      </c>
      <c r="AF708" s="155">
        <v>0.922728277691797</v>
      </c>
      <c r="AG708" s="173">
        <v>-0.00385029732714104</v>
      </c>
    </row>
    <row r="709" spans="1:33">
      <c r="A709" s="175" t="s">
        <v>668</v>
      </c>
      <c r="B709" s="195" t="s">
        <v>1825</v>
      </c>
      <c r="C709" s="195" t="s">
        <v>705</v>
      </c>
      <c r="D709" s="150">
        <v>1142</v>
      </c>
      <c r="E709" s="150">
        <v>1127</v>
      </c>
      <c r="F709" s="150">
        <v>1063</v>
      </c>
      <c r="G709" s="151">
        <v>996</v>
      </c>
      <c r="H709" s="151">
        <v>978</v>
      </c>
      <c r="I709" s="151">
        <v>929</v>
      </c>
      <c r="J709" s="151">
        <v>1163</v>
      </c>
      <c r="K709" s="151">
        <v>1152</v>
      </c>
      <c r="L709" s="151">
        <v>1085</v>
      </c>
      <c r="M709" s="154">
        <v>0.985996945969655</v>
      </c>
      <c r="N709" s="153">
        <v>30348</v>
      </c>
      <c r="O709" s="172">
        <v>0.9</v>
      </c>
      <c r="P709" s="154">
        <v>0.986865148861646</v>
      </c>
      <c r="Q709" s="154">
        <v>0.981927710843373</v>
      </c>
      <c r="R709" s="154">
        <v>0.990541702493551</v>
      </c>
      <c r="S709" s="173">
        <v>0.00493743801827273</v>
      </c>
      <c r="T709" s="153">
        <v>30779</v>
      </c>
      <c r="U709" s="153">
        <v>28626</v>
      </c>
      <c r="V709" s="154">
        <v>0.930049709217324</v>
      </c>
      <c r="W709" s="154">
        <v>0.930823117338003</v>
      </c>
      <c r="X709" s="155">
        <v>0.932730923694779</v>
      </c>
      <c r="Y709" s="155">
        <v>0.932932072226999</v>
      </c>
      <c r="Z709" s="173">
        <v>-0.00190780635677568</v>
      </c>
      <c r="AA709" s="151">
        <v>7731</v>
      </c>
      <c r="AB709" s="151">
        <v>7199</v>
      </c>
      <c r="AC709" s="151">
        <v>7949</v>
      </c>
      <c r="AD709" s="151">
        <v>7398</v>
      </c>
      <c r="AE709" s="155">
        <v>0.931186133747251</v>
      </c>
      <c r="AF709" s="155">
        <v>0.930683104793056</v>
      </c>
      <c r="AG709" s="173">
        <v>0.000503028954195628</v>
      </c>
    </row>
    <row r="710" spans="1:33">
      <c r="A710" s="175" t="s">
        <v>668</v>
      </c>
      <c r="B710" s="195" t="s">
        <v>1825</v>
      </c>
      <c r="C710" s="195" t="s">
        <v>706</v>
      </c>
      <c r="D710" s="150">
        <v>1564</v>
      </c>
      <c r="E710" s="150">
        <v>1506</v>
      </c>
      <c r="F710" s="150">
        <v>1400</v>
      </c>
      <c r="G710" s="151">
        <v>1434</v>
      </c>
      <c r="H710" s="151">
        <v>1386</v>
      </c>
      <c r="I710" s="151">
        <v>1300</v>
      </c>
      <c r="J710" s="151">
        <v>1410</v>
      </c>
      <c r="K710" s="151">
        <v>1364</v>
      </c>
      <c r="L710" s="151">
        <v>1254</v>
      </c>
      <c r="M710" s="154">
        <v>0.932809897692125</v>
      </c>
      <c r="N710" s="153">
        <v>39206</v>
      </c>
      <c r="O710" s="172">
        <v>0.9</v>
      </c>
      <c r="P710" s="154">
        <v>0.962915601023018</v>
      </c>
      <c r="Q710" s="154">
        <v>0.96652719665272</v>
      </c>
      <c r="R710" s="154">
        <v>0.967375886524823</v>
      </c>
      <c r="S710" s="173">
        <v>-0.00361159562970181</v>
      </c>
      <c r="T710" s="153">
        <v>42030</v>
      </c>
      <c r="U710" s="153">
        <v>38336</v>
      </c>
      <c r="V710" s="154">
        <v>0.912110397335237</v>
      </c>
      <c r="W710" s="154">
        <v>0.895140664961637</v>
      </c>
      <c r="X710" s="155">
        <v>0.906555090655509</v>
      </c>
      <c r="Y710" s="155">
        <v>0.88936170212766</v>
      </c>
      <c r="Z710" s="173">
        <v>-0.0114144256938723</v>
      </c>
      <c r="AA710" s="151">
        <v>10031</v>
      </c>
      <c r="AB710" s="151">
        <v>9079</v>
      </c>
      <c r="AC710" s="151">
        <v>10625</v>
      </c>
      <c r="AD710" s="151">
        <v>9724</v>
      </c>
      <c r="AE710" s="155">
        <v>0.905094207955338</v>
      </c>
      <c r="AF710" s="155">
        <v>0.9152</v>
      </c>
      <c r="AG710" s="173">
        <v>-0.0101057920446616</v>
      </c>
    </row>
    <row r="711" spans="1:33">
      <c r="A711" s="175" t="s">
        <v>668</v>
      </c>
      <c r="B711" s="195" t="s">
        <v>1826</v>
      </c>
      <c r="C711" s="195" t="s">
        <v>707</v>
      </c>
      <c r="D711" s="150">
        <v>1962</v>
      </c>
      <c r="E711" s="150">
        <v>1886</v>
      </c>
      <c r="F711" s="150">
        <v>1789</v>
      </c>
      <c r="G711" s="151">
        <v>1669</v>
      </c>
      <c r="H711" s="151">
        <v>1621</v>
      </c>
      <c r="I711" s="151">
        <v>1527</v>
      </c>
      <c r="J711" s="151">
        <v>2187</v>
      </c>
      <c r="K711" s="151">
        <v>2141</v>
      </c>
      <c r="L711" s="151">
        <v>2029</v>
      </c>
      <c r="M711" s="154">
        <v>0.967575062663325</v>
      </c>
      <c r="N711" s="153">
        <v>54429</v>
      </c>
      <c r="O711" s="172">
        <v>0.9</v>
      </c>
      <c r="P711" s="154">
        <v>0.961264016309888</v>
      </c>
      <c r="Q711" s="154">
        <v>0.971240263630917</v>
      </c>
      <c r="R711" s="154">
        <v>0.97896662094193</v>
      </c>
      <c r="S711" s="173">
        <v>-0.00997624732102886</v>
      </c>
      <c r="T711" s="153">
        <v>56253</v>
      </c>
      <c r="U711" s="153">
        <v>52342</v>
      </c>
      <c r="V711" s="154">
        <v>0.930474819120758</v>
      </c>
      <c r="W711" s="154">
        <v>0.911824668705403</v>
      </c>
      <c r="X711" s="155">
        <v>0.914919113241462</v>
      </c>
      <c r="Y711" s="155">
        <v>0.927754915409236</v>
      </c>
      <c r="Z711" s="173">
        <v>-0.00309444453605923</v>
      </c>
      <c r="AA711" s="151">
        <v>13455</v>
      </c>
      <c r="AB711" s="151">
        <v>12475</v>
      </c>
      <c r="AC711" s="151">
        <v>13863</v>
      </c>
      <c r="AD711" s="151">
        <v>12828</v>
      </c>
      <c r="AE711" s="155">
        <v>0.927164622816797</v>
      </c>
      <c r="AF711" s="155">
        <v>0.925340835317031</v>
      </c>
      <c r="AG711" s="173">
        <v>0.00182378749976575</v>
      </c>
    </row>
    <row r="712" spans="1:33">
      <c r="A712" s="175" t="s">
        <v>668</v>
      </c>
      <c r="B712" s="195" t="s">
        <v>1826</v>
      </c>
      <c r="C712" s="195" t="s">
        <v>708</v>
      </c>
      <c r="D712" s="150">
        <v>1178</v>
      </c>
      <c r="E712" s="150">
        <v>1145</v>
      </c>
      <c r="F712" s="150">
        <v>1068</v>
      </c>
      <c r="G712" s="151">
        <v>1031</v>
      </c>
      <c r="H712" s="151">
        <v>1006</v>
      </c>
      <c r="I712" s="151">
        <v>964</v>
      </c>
      <c r="J712" s="151">
        <v>1357</v>
      </c>
      <c r="K712" s="151">
        <v>1318</v>
      </c>
      <c r="L712" s="151">
        <v>1272</v>
      </c>
      <c r="M712" s="154">
        <v>0.974233847355065</v>
      </c>
      <c r="N712" s="153">
        <v>34937</v>
      </c>
      <c r="O712" s="172">
        <v>0.9</v>
      </c>
      <c r="P712" s="154">
        <v>0.971986417657046</v>
      </c>
      <c r="Q712" s="154">
        <v>0.975751697381183</v>
      </c>
      <c r="R712" s="154">
        <v>0.971260132645542</v>
      </c>
      <c r="S712" s="173">
        <v>-0.00376527972413743</v>
      </c>
      <c r="T712" s="153">
        <v>35861</v>
      </c>
      <c r="U712" s="153">
        <v>33717</v>
      </c>
      <c r="V712" s="154">
        <v>0.940213602520844</v>
      </c>
      <c r="W712" s="154">
        <v>0.906621392190153</v>
      </c>
      <c r="X712" s="155">
        <v>0.935014548981571</v>
      </c>
      <c r="Y712" s="155">
        <v>0.937361827560796</v>
      </c>
      <c r="Z712" s="173">
        <v>-0.0283931567914185</v>
      </c>
      <c r="AA712" s="151">
        <v>8261</v>
      </c>
      <c r="AB712" s="151">
        <v>7730</v>
      </c>
      <c r="AC712" s="151">
        <v>8617</v>
      </c>
      <c r="AD712" s="151">
        <v>8096</v>
      </c>
      <c r="AE712" s="155">
        <v>0.935722067546302</v>
      </c>
      <c r="AF712" s="155">
        <v>0.939538122316351</v>
      </c>
      <c r="AG712" s="173">
        <v>-0.00381605477004943</v>
      </c>
    </row>
    <row r="713" spans="1:33">
      <c r="A713" s="175" t="s">
        <v>668</v>
      </c>
      <c r="B713" s="195" t="s">
        <v>1826</v>
      </c>
      <c r="C713" s="195" t="s">
        <v>709</v>
      </c>
      <c r="D713" s="150">
        <v>2878</v>
      </c>
      <c r="E713" s="150">
        <v>2645</v>
      </c>
      <c r="F713" s="150">
        <v>2532</v>
      </c>
      <c r="G713" s="151">
        <v>2547</v>
      </c>
      <c r="H713" s="151">
        <v>2469</v>
      </c>
      <c r="I713" s="151">
        <v>2356</v>
      </c>
      <c r="J713" s="151">
        <v>2884</v>
      </c>
      <c r="K713" s="151">
        <v>2795</v>
      </c>
      <c r="L713" s="151">
        <v>2674</v>
      </c>
      <c r="M713" s="154">
        <v>0.94665401167553</v>
      </c>
      <c r="N713" s="153">
        <v>72810</v>
      </c>
      <c r="O713" s="172">
        <v>0.9</v>
      </c>
      <c r="P713" s="154">
        <v>0.919041000694927</v>
      </c>
      <c r="Q713" s="154">
        <v>0.969375736160188</v>
      </c>
      <c r="R713" s="154">
        <v>0.969140083217753</v>
      </c>
      <c r="S713" s="173">
        <v>-0.0503347354652615</v>
      </c>
      <c r="T713" s="153">
        <v>76913</v>
      </c>
      <c r="U713" s="153">
        <v>71703</v>
      </c>
      <c r="V713" s="154">
        <v>0.932261126207533</v>
      </c>
      <c r="W713" s="154">
        <v>0.879777623349548</v>
      </c>
      <c r="X713" s="155">
        <v>0.925009815469179</v>
      </c>
      <c r="Y713" s="155">
        <v>0.927184466019418</v>
      </c>
      <c r="Z713" s="173">
        <v>-0.045232192119631</v>
      </c>
      <c r="AA713" s="151">
        <v>18725</v>
      </c>
      <c r="AB713" s="151">
        <v>17312</v>
      </c>
      <c r="AC713" s="151">
        <v>18603</v>
      </c>
      <c r="AD713" s="151">
        <v>17307</v>
      </c>
      <c r="AE713" s="155">
        <v>0.924539385847797</v>
      </c>
      <c r="AF713" s="155">
        <v>0.93033381712627</v>
      </c>
      <c r="AG713" s="173">
        <v>-0.0057944312784729</v>
      </c>
    </row>
    <row r="714" spans="1:33">
      <c r="A714" s="175" t="s">
        <v>668</v>
      </c>
      <c r="B714" s="195" t="s">
        <v>1826</v>
      </c>
      <c r="C714" s="195" t="s">
        <v>710</v>
      </c>
      <c r="D714" s="150">
        <v>1508</v>
      </c>
      <c r="E714" s="150">
        <v>1393</v>
      </c>
      <c r="F714" s="150">
        <v>1317</v>
      </c>
      <c r="G714" s="151">
        <v>1213</v>
      </c>
      <c r="H714" s="151">
        <v>1154</v>
      </c>
      <c r="I714" s="151">
        <v>1125</v>
      </c>
      <c r="J714" s="151">
        <v>1671</v>
      </c>
      <c r="K714" s="151">
        <v>1583</v>
      </c>
      <c r="L714" s="151">
        <v>1547</v>
      </c>
      <c r="M714" s="154">
        <v>0.941481357632503</v>
      </c>
      <c r="N714" s="153">
        <v>45048</v>
      </c>
      <c r="O714" s="172">
        <v>0.9</v>
      </c>
      <c r="P714" s="154">
        <v>0.923740053050398</v>
      </c>
      <c r="Q714" s="154">
        <v>0.951360263808739</v>
      </c>
      <c r="R714" s="154">
        <v>0.947336923997606</v>
      </c>
      <c r="S714" s="173">
        <v>-0.0276202107583408</v>
      </c>
      <c r="T714" s="153">
        <v>47848</v>
      </c>
      <c r="U714" s="153">
        <v>43972</v>
      </c>
      <c r="V714" s="154">
        <v>0.918993479351279</v>
      </c>
      <c r="W714" s="154">
        <v>0.873342175066313</v>
      </c>
      <c r="X714" s="155">
        <v>0.927452596867271</v>
      </c>
      <c r="Y714" s="155">
        <v>0.925792938360263</v>
      </c>
      <c r="Z714" s="173">
        <v>-0.0541104218009583</v>
      </c>
      <c r="AA714" s="151">
        <v>10366</v>
      </c>
      <c r="AB714" s="151">
        <v>9537</v>
      </c>
      <c r="AC714" s="151">
        <v>11233</v>
      </c>
      <c r="AD714" s="151">
        <v>10344</v>
      </c>
      <c r="AE714" s="155">
        <v>0.920027011383369</v>
      </c>
      <c r="AF714" s="155">
        <v>0.92085818570284</v>
      </c>
      <c r="AG714" s="173">
        <v>-0.000831174319471106</v>
      </c>
    </row>
    <row r="715" spans="1:33">
      <c r="A715" s="175" t="s">
        <v>668</v>
      </c>
      <c r="B715" s="195" t="s">
        <v>1826</v>
      </c>
      <c r="C715" s="195" t="s">
        <v>711</v>
      </c>
      <c r="D715" s="150">
        <v>1812</v>
      </c>
      <c r="E715" s="150">
        <v>1727</v>
      </c>
      <c r="F715" s="150">
        <v>1642</v>
      </c>
      <c r="G715" s="151">
        <v>1542</v>
      </c>
      <c r="H715" s="151">
        <v>1509</v>
      </c>
      <c r="I715" s="151">
        <v>1443</v>
      </c>
      <c r="J715" s="151">
        <v>1994</v>
      </c>
      <c r="K715" s="151">
        <v>1936</v>
      </c>
      <c r="L715" s="151">
        <v>1907</v>
      </c>
      <c r="M715" s="154">
        <v>0.934416097242729</v>
      </c>
      <c r="N715" s="153">
        <v>54426</v>
      </c>
      <c r="O715" s="172">
        <v>0.9</v>
      </c>
      <c r="P715" s="154">
        <v>0.953090507726269</v>
      </c>
      <c r="Q715" s="154">
        <v>0.978599221789883</v>
      </c>
      <c r="R715" s="154">
        <v>0.970912738214644</v>
      </c>
      <c r="S715" s="173">
        <v>-0.0255087140636139</v>
      </c>
      <c r="T715" s="153">
        <v>58246</v>
      </c>
      <c r="U715" s="153">
        <v>55026</v>
      </c>
      <c r="V715" s="154">
        <v>0.944717233801463</v>
      </c>
      <c r="W715" s="154">
        <v>0.906181015452539</v>
      </c>
      <c r="X715" s="155">
        <v>0.93579766536965</v>
      </c>
      <c r="Y715" s="155">
        <v>0.956369107321966</v>
      </c>
      <c r="Z715" s="173">
        <v>-0.0296166499171112</v>
      </c>
      <c r="AA715" s="151">
        <v>12525</v>
      </c>
      <c r="AB715" s="151">
        <v>11885</v>
      </c>
      <c r="AC715" s="151">
        <v>13520</v>
      </c>
      <c r="AD715" s="151">
        <v>12772</v>
      </c>
      <c r="AE715" s="155">
        <v>0.948902195608782</v>
      </c>
      <c r="AF715" s="155">
        <v>0.944674556213018</v>
      </c>
      <c r="AG715" s="173">
        <v>0.00422763939576465</v>
      </c>
    </row>
    <row r="716" spans="1:33">
      <c r="A716" s="175" t="s">
        <v>668</v>
      </c>
      <c r="B716" s="195" t="s">
        <v>1826</v>
      </c>
      <c r="C716" s="195" t="s">
        <v>712</v>
      </c>
      <c r="D716" s="150">
        <v>1363</v>
      </c>
      <c r="E716" s="150">
        <v>1333</v>
      </c>
      <c r="F716" s="150">
        <v>1300</v>
      </c>
      <c r="G716" s="151">
        <v>1100</v>
      </c>
      <c r="H716" s="151">
        <v>1085</v>
      </c>
      <c r="I716" s="151">
        <v>1065</v>
      </c>
      <c r="J716" s="151">
        <v>1299</v>
      </c>
      <c r="K716" s="151">
        <v>1264</v>
      </c>
      <c r="L716" s="151">
        <v>1252</v>
      </c>
      <c r="M716" s="154">
        <v>0.980983327118734</v>
      </c>
      <c r="N716" s="153">
        <v>36832</v>
      </c>
      <c r="O716" s="172">
        <v>0.9</v>
      </c>
      <c r="P716" s="154">
        <v>0.977989728539985</v>
      </c>
      <c r="Q716" s="154">
        <v>0.986363636363636</v>
      </c>
      <c r="R716" s="154">
        <v>0.973056197074673</v>
      </c>
      <c r="S716" s="173">
        <v>-0.00837390782365099</v>
      </c>
      <c r="T716" s="153">
        <v>37546</v>
      </c>
      <c r="U716" s="153">
        <v>36202</v>
      </c>
      <c r="V716" s="154">
        <v>0.964203909870559</v>
      </c>
      <c r="W716" s="154">
        <v>0.953778429933969</v>
      </c>
      <c r="X716" s="155">
        <v>0.968181818181818</v>
      </c>
      <c r="Y716" s="155">
        <v>0.963818321785989</v>
      </c>
      <c r="Z716" s="173">
        <v>-0.0144033882478489</v>
      </c>
      <c r="AA716" s="151">
        <v>8640</v>
      </c>
      <c r="AB716" s="151">
        <v>8334</v>
      </c>
      <c r="AC716" s="151">
        <v>9066</v>
      </c>
      <c r="AD716" s="151">
        <v>8732</v>
      </c>
      <c r="AE716" s="155">
        <v>0.964583333333333</v>
      </c>
      <c r="AF716" s="155">
        <v>0.963159055812927</v>
      </c>
      <c r="AG716" s="173">
        <v>0.00142427752040597</v>
      </c>
    </row>
    <row r="717" spans="1:33">
      <c r="A717" s="175" t="s">
        <v>668</v>
      </c>
      <c r="B717" s="195" t="s">
        <v>1826</v>
      </c>
      <c r="C717" s="195" t="s">
        <v>713</v>
      </c>
      <c r="D717" s="150">
        <v>3082</v>
      </c>
      <c r="E717" s="150">
        <v>2921</v>
      </c>
      <c r="F717" s="150">
        <v>2804</v>
      </c>
      <c r="G717" s="151">
        <v>2565</v>
      </c>
      <c r="H717" s="151">
        <v>2425</v>
      </c>
      <c r="I717" s="151">
        <v>2355</v>
      </c>
      <c r="J717" s="151">
        <v>3010</v>
      </c>
      <c r="K717" s="151">
        <v>2956</v>
      </c>
      <c r="L717" s="151">
        <v>2868</v>
      </c>
      <c r="M717" s="154">
        <v>0.960963174173594</v>
      </c>
      <c r="N717" s="153">
        <v>79537</v>
      </c>
      <c r="O717" s="172">
        <v>0.9</v>
      </c>
      <c r="P717" s="154">
        <v>0.947761194029851</v>
      </c>
      <c r="Q717" s="154">
        <v>0.94541910331384</v>
      </c>
      <c r="R717" s="154">
        <v>0.982059800664452</v>
      </c>
      <c r="S717" s="173">
        <v>0.00234209071601055</v>
      </c>
      <c r="T717" s="153">
        <v>82768</v>
      </c>
      <c r="U717" s="153">
        <v>77509</v>
      </c>
      <c r="V717" s="154">
        <v>0.93646095109221</v>
      </c>
      <c r="W717" s="154">
        <v>0.90979883192732</v>
      </c>
      <c r="X717" s="155">
        <v>0.91812865497076</v>
      </c>
      <c r="Y717" s="155">
        <v>0.952823920265781</v>
      </c>
      <c r="Z717" s="173">
        <v>-0.00832982304344032</v>
      </c>
      <c r="AA717" s="151">
        <v>19431</v>
      </c>
      <c r="AB717" s="151">
        <v>18208</v>
      </c>
      <c r="AC717" s="151">
        <v>20079</v>
      </c>
      <c r="AD717" s="151">
        <v>18790</v>
      </c>
      <c r="AE717" s="155">
        <v>0.937059338170964</v>
      </c>
      <c r="AF717" s="155">
        <v>0.935803575875293</v>
      </c>
      <c r="AG717" s="173">
        <v>0.00125576229567126</v>
      </c>
    </row>
    <row r="718" spans="1:33">
      <c r="A718" s="175" t="s">
        <v>668</v>
      </c>
      <c r="B718" s="195" t="s">
        <v>1826</v>
      </c>
      <c r="C718" s="195" t="s">
        <v>714</v>
      </c>
      <c r="D718" s="150">
        <v>1983</v>
      </c>
      <c r="E718" s="150">
        <v>1959</v>
      </c>
      <c r="F718" s="150">
        <v>1853</v>
      </c>
      <c r="G718" s="151">
        <v>1674</v>
      </c>
      <c r="H718" s="151">
        <v>1645</v>
      </c>
      <c r="I718" s="151">
        <v>1576</v>
      </c>
      <c r="J718" s="151">
        <v>2215</v>
      </c>
      <c r="K718" s="151">
        <v>2122</v>
      </c>
      <c r="L718" s="151">
        <v>2096</v>
      </c>
      <c r="M718" s="154">
        <v>0.972164669849563</v>
      </c>
      <c r="N718" s="153">
        <v>64752</v>
      </c>
      <c r="O718" s="172">
        <v>0.9</v>
      </c>
      <c r="P718" s="154">
        <v>0.987897125567322</v>
      </c>
      <c r="Q718" s="154">
        <v>0.982676224611708</v>
      </c>
      <c r="R718" s="154">
        <v>0.958013544018059</v>
      </c>
      <c r="S718" s="173">
        <v>0.00522090095561378</v>
      </c>
      <c r="T718" s="153">
        <v>66606</v>
      </c>
      <c r="U718" s="153">
        <v>63211</v>
      </c>
      <c r="V718" s="154">
        <v>0.949028616040597</v>
      </c>
      <c r="W718" s="154">
        <v>0.934442763489662</v>
      </c>
      <c r="X718" s="155">
        <v>0.941457586618877</v>
      </c>
      <c r="Y718" s="155">
        <v>0.94627539503386</v>
      </c>
      <c r="Z718" s="173">
        <v>-0.00701482312921475</v>
      </c>
      <c r="AA718" s="151">
        <v>13900</v>
      </c>
      <c r="AB718" s="151">
        <v>13205</v>
      </c>
      <c r="AC718" s="151">
        <v>15106</v>
      </c>
      <c r="AD718" s="151">
        <v>14382</v>
      </c>
      <c r="AE718" s="155">
        <v>0.95</v>
      </c>
      <c r="AF718" s="155">
        <v>0.952072024361181</v>
      </c>
      <c r="AG718" s="173">
        <v>-0.00207202436118104</v>
      </c>
    </row>
    <row r="719" spans="1:33">
      <c r="A719" s="175" t="s">
        <v>668</v>
      </c>
      <c r="B719" s="195" t="s">
        <v>1826</v>
      </c>
      <c r="C719" s="195" t="s">
        <v>715</v>
      </c>
      <c r="D719" s="150">
        <v>4090</v>
      </c>
      <c r="E719" s="150">
        <v>3858</v>
      </c>
      <c r="F719" s="150">
        <v>3605</v>
      </c>
      <c r="G719" s="151">
        <v>3479</v>
      </c>
      <c r="H719" s="151">
        <v>3295</v>
      </c>
      <c r="I719" s="151">
        <v>3233</v>
      </c>
      <c r="J719" s="151">
        <v>4331</v>
      </c>
      <c r="K719" s="151">
        <v>4122</v>
      </c>
      <c r="L719" s="151">
        <v>4061</v>
      </c>
      <c r="M719" s="154">
        <v>0.959769725128449</v>
      </c>
      <c r="N719" s="153">
        <v>113201</v>
      </c>
      <c r="O719" s="172">
        <v>0.9</v>
      </c>
      <c r="P719" s="154">
        <v>0.943276283618582</v>
      </c>
      <c r="Q719" s="154">
        <v>0.947111238861742</v>
      </c>
      <c r="R719" s="154">
        <v>0.951743246363426</v>
      </c>
      <c r="S719" s="173">
        <v>-0.00383495524315991</v>
      </c>
      <c r="T719" s="153">
        <v>117946</v>
      </c>
      <c r="U719" s="153">
        <v>110528</v>
      </c>
      <c r="V719" s="154">
        <v>0.937106811591745</v>
      </c>
      <c r="W719" s="154">
        <v>0.881418092909535</v>
      </c>
      <c r="X719" s="155">
        <v>0.929290025869503</v>
      </c>
      <c r="Y719" s="155">
        <v>0.937658739321173</v>
      </c>
      <c r="Z719" s="173">
        <v>-0.0478719329599673</v>
      </c>
      <c r="AA719" s="151">
        <v>27576</v>
      </c>
      <c r="AB719" s="151">
        <v>25716</v>
      </c>
      <c r="AC719" s="151">
        <v>28066</v>
      </c>
      <c r="AD719" s="151">
        <v>26480</v>
      </c>
      <c r="AE719" s="155">
        <v>0.932550043516101</v>
      </c>
      <c r="AF719" s="155">
        <v>0.943490344188698</v>
      </c>
      <c r="AG719" s="173">
        <v>-0.0109403006725971</v>
      </c>
    </row>
    <row r="720" spans="1:33">
      <c r="A720" s="175" t="s">
        <v>668</v>
      </c>
      <c r="B720" s="195" t="s">
        <v>1826</v>
      </c>
      <c r="C720" s="195" t="s">
        <v>716</v>
      </c>
      <c r="D720" s="150">
        <v>1894</v>
      </c>
      <c r="E720" s="150">
        <v>1842</v>
      </c>
      <c r="F720" s="150">
        <v>1722</v>
      </c>
      <c r="G720" s="151">
        <v>1555</v>
      </c>
      <c r="H720" s="151">
        <v>1521</v>
      </c>
      <c r="I720" s="151">
        <v>1426</v>
      </c>
      <c r="J720" s="151">
        <v>1934</v>
      </c>
      <c r="K720" s="151">
        <v>1881</v>
      </c>
      <c r="L720" s="151">
        <v>1827</v>
      </c>
      <c r="M720" s="154">
        <v>0.964704596780068</v>
      </c>
      <c r="N720" s="153">
        <v>52970</v>
      </c>
      <c r="O720" s="172">
        <v>0.9</v>
      </c>
      <c r="P720" s="154">
        <v>0.972544878563886</v>
      </c>
      <c r="Q720" s="154">
        <v>0.978135048231511</v>
      </c>
      <c r="R720" s="154">
        <v>0.972595656670114</v>
      </c>
      <c r="S720" s="173">
        <v>-0.00559016966762527</v>
      </c>
      <c r="T720" s="153">
        <v>54908</v>
      </c>
      <c r="U720" s="153">
        <v>51189</v>
      </c>
      <c r="V720" s="154">
        <v>0.932268521891163</v>
      </c>
      <c r="W720" s="154">
        <v>0.909186906019007</v>
      </c>
      <c r="X720" s="155">
        <v>0.917041800643087</v>
      </c>
      <c r="Y720" s="155">
        <v>0.944674250258532</v>
      </c>
      <c r="Z720" s="173">
        <v>-0.0078548946240794</v>
      </c>
      <c r="AA720" s="151">
        <v>12729</v>
      </c>
      <c r="AB720" s="151">
        <v>11819</v>
      </c>
      <c r="AC720" s="151">
        <v>13623</v>
      </c>
      <c r="AD720" s="151">
        <v>12714</v>
      </c>
      <c r="AE720" s="155">
        <v>0.928509702254694</v>
      </c>
      <c r="AF720" s="155">
        <v>0.933274609116935</v>
      </c>
      <c r="AG720" s="173">
        <v>-0.00476490686224063</v>
      </c>
    </row>
    <row r="721" spans="1:33">
      <c r="A721" s="175" t="s">
        <v>668</v>
      </c>
      <c r="B721" s="195" t="s">
        <v>1826</v>
      </c>
      <c r="C721" s="195" t="s">
        <v>717</v>
      </c>
      <c r="D721" s="150">
        <v>2532</v>
      </c>
      <c r="E721" s="150">
        <v>2268</v>
      </c>
      <c r="F721" s="150">
        <v>2227</v>
      </c>
      <c r="G721" s="151">
        <v>2118</v>
      </c>
      <c r="H721" s="151">
        <v>2024</v>
      </c>
      <c r="I721" s="151">
        <v>1936</v>
      </c>
      <c r="J721" s="151">
        <v>2590</v>
      </c>
      <c r="K721" s="151">
        <v>2427</v>
      </c>
      <c r="L721" s="151">
        <v>2360</v>
      </c>
      <c r="M721" s="154">
        <v>0.95101363333286</v>
      </c>
      <c r="N721" s="153">
        <v>67036</v>
      </c>
      <c r="O721" s="172">
        <v>0.9</v>
      </c>
      <c r="P721" s="154">
        <v>0.895734597156398</v>
      </c>
      <c r="Q721" s="154">
        <v>0.95561850802644</v>
      </c>
      <c r="R721" s="154">
        <v>0.937065637065637</v>
      </c>
      <c r="S721" s="173">
        <v>-0.0598839108700419</v>
      </c>
      <c r="T721" s="153">
        <v>70489</v>
      </c>
      <c r="U721" s="153">
        <v>64338</v>
      </c>
      <c r="V721" s="154">
        <v>0.912738157726737</v>
      </c>
      <c r="W721" s="154">
        <v>0.879541864139021</v>
      </c>
      <c r="X721" s="155">
        <v>0.914069877242682</v>
      </c>
      <c r="Y721" s="155">
        <v>0.911196911196911</v>
      </c>
      <c r="Z721" s="173">
        <v>-0.0345280131036612</v>
      </c>
      <c r="AA721" s="151">
        <v>16598</v>
      </c>
      <c r="AB721" s="151">
        <v>15152</v>
      </c>
      <c r="AC721" s="151">
        <v>16912</v>
      </c>
      <c r="AD721" s="151">
        <v>15383</v>
      </c>
      <c r="AE721" s="155">
        <v>0.912881070008435</v>
      </c>
      <c r="AF721" s="155">
        <v>0.909590823084201</v>
      </c>
      <c r="AG721" s="173">
        <v>0.00329024692423419</v>
      </c>
    </row>
    <row r="722" spans="1:33">
      <c r="A722" s="175" t="s">
        <v>668</v>
      </c>
      <c r="B722" s="195" t="s">
        <v>1826</v>
      </c>
      <c r="C722" s="195" t="s">
        <v>718</v>
      </c>
      <c r="D722" s="150">
        <v>2128</v>
      </c>
      <c r="E722" s="150">
        <v>2020</v>
      </c>
      <c r="F722" s="150">
        <v>1858</v>
      </c>
      <c r="G722" s="151">
        <v>1856</v>
      </c>
      <c r="H722" s="151">
        <v>1735</v>
      </c>
      <c r="I722" s="151">
        <v>1716</v>
      </c>
      <c r="J722" s="151">
        <v>2164</v>
      </c>
      <c r="K722" s="151">
        <v>2029</v>
      </c>
      <c r="L722" s="151">
        <v>2025</v>
      </c>
      <c r="M722" s="154">
        <v>0.954560459512099</v>
      </c>
      <c r="N722" s="153">
        <v>57833</v>
      </c>
      <c r="O722" s="172">
        <v>0.9</v>
      </c>
      <c r="P722" s="154">
        <v>0.949248120300752</v>
      </c>
      <c r="Q722" s="154">
        <v>0.934806034482759</v>
      </c>
      <c r="R722" s="154">
        <v>0.937615526802218</v>
      </c>
      <c r="S722" s="173">
        <v>0.0144420858179932</v>
      </c>
      <c r="T722" s="153">
        <v>60586</v>
      </c>
      <c r="U722" s="153">
        <v>56327</v>
      </c>
      <c r="V722" s="154">
        <v>0.929703231769716</v>
      </c>
      <c r="W722" s="154">
        <v>0.87312030075188</v>
      </c>
      <c r="X722" s="155">
        <v>0.924568965517241</v>
      </c>
      <c r="Y722" s="155">
        <v>0.935767097966728</v>
      </c>
      <c r="Z722" s="173">
        <v>-0.0514486647653616</v>
      </c>
      <c r="AA722" s="151">
        <v>14043</v>
      </c>
      <c r="AB722" s="151">
        <v>13047</v>
      </c>
      <c r="AC722" s="151">
        <v>14439</v>
      </c>
      <c r="AD722" s="151">
        <v>13494</v>
      </c>
      <c r="AE722" s="155">
        <v>0.929074983977783</v>
      </c>
      <c r="AF722" s="155">
        <v>0.93455225431124</v>
      </c>
      <c r="AG722" s="173">
        <v>-0.0054772703334578</v>
      </c>
    </row>
    <row r="723" spans="1:33">
      <c r="A723" s="175" t="s">
        <v>668</v>
      </c>
      <c r="B723" s="195" t="s">
        <v>1826</v>
      </c>
      <c r="C723" s="195" t="s">
        <v>719</v>
      </c>
      <c r="D723" s="150">
        <v>1959</v>
      </c>
      <c r="E723" s="150">
        <v>1838</v>
      </c>
      <c r="F723" s="150">
        <v>1729</v>
      </c>
      <c r="G723" s="151">
        <v>1633</v>
      </c>
      <c r="H723" s="151">
        <v>1591</v>
      </c>
      <c r="I723" s="151">
        <v>1512</v>
      </c>
      <c r="J723" s="151">
        <v>2140</v>
      </c>
      <c r="K723" s="151">
        <v>2087</v>
      </c>
      <c r="L723" s="151">
        <v>2002</v>
      </c>
      <c r="M723" s="154">
        <v>0.96157838286683</v>
      </c>
      <c r="N723" s="153">
        <v>55585</v>
      </c>
      <c r="O723" s="172">
        <v>0.9</v>
      </c>
      <c r="P723" s="154">
        <v>0.938233792751404</v>
      </c>
      <c r="Q723" s="154">
        <v>0.974280465401102</v>
      </c>
      <c r="R723" s="154">
        <v>0.975233644859813</v>
      </c>
      <c r="S723" s="173">
        <v>-0.0360466726496985</v>
      </c>
      <c r="T723" s="153">
        <v>57806</v>
      </c>
      <c r="U723" s="153">
        <v>53204</v>
      </c>
      <c r="V723" s="154">
        <v>0.920388886966751</v>
      </c>
      <c r="W723" s="154">
        <v>0.882593159775396</v>
      </c>
      <c r="X723" s="155">
        <v>0.925903245560318</v>
      </c>
      <c r="Y723" s="155">
        <v>0.935514018691589</v>
      </c>
      <c r="Z723" s="173">
        <v>-0.0433100857849228</v>
      </c>
      <c r="AA723" s="151">
        <v>13332</v>
      </c>
      <c r="AB723" s="151">
        <v>12188</v>
      </c>
      <c r="AC723" s="151">
        <v>14224</v>
      </c>
      <c r="AD723" s="151">
        <v>13234</v>
      </c>
      <c r="AE723" s="155">
        <v>0.914191419141914</v>
      </c>
      <c r="AF723" s="155">
        <v>0.930399325084364</v>
      </c>
      <c r="AG723" s="173">
        <v>-0.0162079059424503</v>
      </c>
    </row>
    <row r="724" spans="1:33">
      <c r="A724" s="175" t="s">
        <v>668</v>
      </c>
      <c r="B724" s="195" t="s">
        <v>1823</v>
      </c>
      <c r="C724" s="195" t="s">
        <v>720</v>
      </c>
      <c r="D724" s="150">
        <v>1831</v>
      </c>
      <c r="E724" s="150">
        <v>1807</v>
      </c>
      <c r="F724" s="150">
        <v>1683</v>
      </c>
      <c r="G724" s="151">
        <v>1758</v>
      </c>
      <c r="H724" s="151">
        <v>1738</v>
      </c>
      <c r="I724" s="151">
        <v>1654</v>
      </c>
      <c r="J724" s="151">
        <v>1823</v>
      </c>
      <c r="K724" s="151">
        <v>1808</v>
      </c>
      <c r="L724" s="151">
        <v>1719</v>
      </c>
      <c r="M724" s="154">
        <v>0.988029700448641</v>
      </c>
      <c r="N724" s="153">
        <v>50432</v>
      </c>
      <c r="O724" s="172">
        <v>0.9</v>
      </c>
      <c r="P724" s="154">
        <v>0.986892408519934</v>
      </c>
      <c r="Q724" s="154">
        <v>0.988623435722412</v>
      </c>
      <c r="R724" s="154">
        <v>0.991771804717499</v>
      </c>
      <c r="S724" s="173">
        <v>-0.00173102720247742</v>
      </c>
      <c r="T724" s="153">
        <v>51043</v>
      </c>
      <c r="U724" s="153">
        <v>47538</v>
      </c>
      <c r="V724" s="154">
        <v>0.931332406010619</v>
      </c>
      <c r="W724" s="154">
        <v>0.919169852539596</v>
      </c>
      <c r="X724" s="155">
        <v>0.940841865756541</v>
      </c>
      <c r="Y724" s="155">
        <v>0.942951179374657</v>
      </c>
      <c r="Z724" s="173">
        <v>-0.0216720132169457</v>
      </c>
      <c r="AA724" s="151">
        <v>12471</v>
      </c>
      <c r="AB724" s="151">
        <v>11688</v>
      </c>
      <c r="AC724" s="151">
        <v>12397</v>
      </c>
      <c r="AD724" s="151">
        <v>11605</v>
      </c>
      <c r="AE724" s="155">
        <v>0.937214337262449</v>
      </c>
      <c r="AF724" s="155">
        <v>0.936113575865129</v>
      </c>
      <c r="AG724" s="173">
        <v>0.00110076139732018</v>
      </c>
    </row>
    <row r="725" spans="1:33">
      <c r="A725" s="175" t="s">
        <v>668</v>
      </c>
      <c r="B725" s="195" t="s">
        <v>1823</v>
      </c>
      <c r="C725" s="195" t="s">
        <v>721</v>
      </c>
      <c r="D725" s="150">
        <v>3091</v>
      </c>
      <c r="E725" s="150">
        <v>2872</v>
      </c>
      <c r="F725" s="150">
        <v>2805</v>
      </c>
      <c r="G725" s="151">
        <v>2837</v>
      </c>
      <c r="H725" s="151">
        <v>2745</v>
      </c>
      <c r="I725" s="151">
        <v>2690</v>
      </c>
      <c r="J725" s="151">
        <v>2926</v>
      </c>
      <c r="K725" s="151">
        <v>2833</v>
      </c>
      <c r="L725" s="151">
        <v>2757</v>
      </c>
      <c r="M725" s="154">
        <v>0.962580258025803</v>
      </c>
      <c r="N725" s="153">
        <v>80207</v>
      </c>
      <c r="O725" s="172">
        <v>0.9</v>
      </c>
      <c r="P725" s="154">
        <v>0.929149142672274</v>
      </c>
      <c r="Q725" s="154">
        <v>0.967571378216426</v>
      </c>
      <c r="R725" s="154">
        <v>0.968215994531784</v>
      </c>
      <c r="S725" s="173">
        <v>-0.0384222355441515</v>
      </c>
      <c r="T725" s="153">
        <v>83325</v>
      </c>
      <c r="U725" s="153">
        <v>78117</v>
      </c>
      <c r="V725" s="154">
        <v>0.937497749774977</v>
      </c>
      <c r="W725" s="154">
        <v>0.907473309608541</v>
      </c>
      <c r="X725" s="155">
        <v>0.948184702150159</v>
      </c>
      <c r="Y725" s="155">
        <v>0.942241968557758</v>
      </c>
      <c r="Z725" s="173">
        <v>-0.0407113925416177</v>
      </c>
      <c r="AA725" s="151">
        <v>20441</v>
      </c>
      <c r="AB725" s="151">
        <v>19171</v>
      </c>
      <c r="AC725" s="151">
        <v>20219</v>
      </c>
      <c r="AD725" s="151">
        <v>18998</v>
      </c>
      <c r="AE725" s="155">
        <v>0.937869967222739</v>
      </c>
      <c r="AF725" s="155">
        <v>0.939611256738711</v>
      </c>
      <c r="AG725" s="173">
        <v>-0.00174128951597252</v>
      </c>
    </row>
    <row r="726" spans="1:33">
      <c r="A726" s="175" t="s">
        <v>668</v>
      </c>
      <c r="B726" s="195" t="s">
        <v>1823</v>
      </c>
      <c r="C726" s="195" t="s">
        <v>722</v>
      </c>
      <c r="D726" s="150">
        <v>1139</v>
      </c>
      <c r="E726" s="150">
        <v>1127</v>
      </c>
      <c r="F726" s="150">
        <v>1090</v>
      </c>
      <c r="G726" s="151">
        <v>1098</v>
      </c>
      <c r="H726" s="151">
        <v>1087</v>
      </c>
      <c r="I726" s="151">
        <v>1055</v>
      </c>
      <c r="J726" s="151">
        <v>1146</v>
      </c>
      <c r="K726" s="151">
        <v>1121</v>
      </c>
      <c r="L726" s="151">
        <v>1114</v>
      </c>
      <c r="M726" s="154">
        <v>0.987471377167157</v>
      </c>
      <c r="N726" s="153">
        <v>30187</v>
      </c>
      <c r="O726" s="172">
        <v>0.9</v>
      </c>
      <c r="P726" s="154">
        <v>0.989464442493415</v>
      </c>
      <c r="Q726" s="154">
        <v>0.989981785063752</v>
      </c>
      <c r="R726" s="154">
        <v>0.978184991273996</v>
      </c>
      <c r="S726" s="173">
        <v>-0.000517342570336976</v>
      </c>
      <c r="T726" s="153">
        <v>30570</v>
      </c>
      <c r="U726" s="153">
        <v>29441</v>
      </c>
      <c r="V726" s="154">
        <v>0.963068367680733</v>
      </c>
      <c r="W726" s="154">
        <v>0.956979806848112</v>
      </c>
      <c r="X726" s="155">
        <v>0.960837887067395</v>
      </c>
      <c r="Y726" s="155">
        <v>0.972076788830716</v>
      </c>
      <c r="Z726" s="173">
        <v>-0.00385808021928291</v>
      </c>
      <c r="AA726" s="151">
        <v>7736</v>
      </c>
      <c r="AB726" s="151">
        <v>7473</v>
      </c>
      <c r="AC726" s="151">
        <v>7440</v>
      </c>
      <c r="AD726" s="151">
        <v>7182</v>
      </c>
      <c r="AE726" s="155">
        <v>0.96600310237849</v>
      </c>
      <c r="AF726" s="155">
        <v>0.965322580645161</v>
      </c>
      <c r="AG726" s="173">
        <v>0.000680521733328887</v>
      </c>
    </row>
    <row r="727" spans="1:33">
      <c r="A727" s="175" t="s">
        <v>668</v>
      </c>
      <c r="B727" s="195" t="s">
        <v>1823</v>
      </c>
      <c r="C727" s="195" t="s">
        <v>723</v>
      </c>
      <c r="D727" s="150">
        <v>1789</v>
      </c>
      <c r="E727" s="150">
        <v>1788</v>
      </c>
      <c r="F727" s="150">
        <v>1722</v>
      </c>
      <c r="G727" s="151">
        <v>1617</v>
      </c>
      <c r="H727" s="151">
        <v>1615</v>
      </c>
      <c r="I727" s="151">
        <v>1581</v>
      </c>
      <c r="J727" s="151">
        <v>1681</v>
      </c>
      <c r="K727" s="151">
        <v>1681</v>
      </c>
      <c r="L727" s="151">
        <v>1644</v>
      </c>
      <c r="M727" s="154">
        <v>0.999345287123276</v>
      </c>
      <c r="N727" s="153">
        <v>47318</v>
      </c>
      <c r="O727" s="172">
        <v>0.9</v>
      </c>
      <c r="P727" s="154">
        <v>0.999441028507546</v>
      </c>
      <c r="Q727" s="154">
        <v>0.998763141620284</v>
      </c>
      <c r="R727" s="154">
        <v>1</v>
      </c>
      <c r="S727" s="173">
        <v>0.000677886887261669</v>
      </c>
      <c r="T727" s="153">
        <v>47349</v>
      </c>
      <c r="U727" s="153">
        <v>46239</v>
      </c>
      <c r="V727" s="154">
        <v>0.976557055059241</v>
      </c>
      <c r="W727" s="154">
        <v>0.96254891000559</v>
      </c>
      <c r="X727" s="155">
        <v>0.977736549165121</v>
      </c>
      <c r="Y727" s="155">
        <v>0.977989292088043</v>
      </c>
      <c r="Z727" s="173">
        <v>-0.0151876391595308</v>
      </c>
      <c r="AA727" s="151">
        <v>11829</v>
      </c>
      <c r="AB727" s="151">
        <v>11546</v>
      </c>
      <c r="AC727" s="151">
        <v>11487</v>
      </c>
      <c r="AD727" s="151">
        <v>11199</v>
      </c>
      <c r="AE727" s="155">
        <v>0.976075746047849</v>
      </c>
      <c r="AF727" s="155">
        <v>0.974928179681379</v>
      </c>
      <c r="AG727" s="173">
        <v>0.00114756636646962</v>
      </c>
    </row>
    <row r="728" spans="1:33">
      <c r="A728" s="175" t="s">
        <v>668</v>
      </c>
      <c r="B728" s="195" t="s">
        <v>1823</v>
      </c>
      <c r="C728" s="195" t="s">
        <v>724</v>
      </c>
      <c r="D728" s="150">
        <v>2609</v>
      </c>
      <c r="E728" s="150">
        <v>2608</v>
      </c>
      <c r="F728" s="150">
        <v>2443</v>
      </c>
      <c r="G728" s="151">
        <v>2385</v>
      </c>
      <c r="H728" s="151">
        <v>2384</v>
      </c>
      <c r="I728" s="151">
        <v>2279</v>
      </c>
      <c r="J728" s="151">
        <v>2407</v>
      </c>
      <c r="K728" s="151">
        <v>2386</v>
      </c>
      <c r="L728" s="151">
        <v>2282</v>
      </c>
      <c r="M728" s="154">
        <v>0.995972590435627</v>
      </c>
      <c r="N728" s="153">
        <v>68749</v>
      </c>
      <c r="O728" s="172">
        <v>0.9</v>
      </c>
      <c r="P728" s="154">
        <v>0.999616711383672</v>
      </c>
      <c r="Q728" s="154">
        <v>0.99958071278826</v>
      </c>
      <c r="R728" s="154">
        <v>0.991275446614042</v>
      </c>
      <c r="S728" s="173">
        <v>3.59985954119235e-5</v>
      </c>
      <c r="T728" s="153">
        <v>69027</v>
      </c>
      <c r="U728" s="153">
        <v>65774</v>
      </c>
      <c r="V728" s="154">
        <v>0.952873513262926</v>
      </c>
      <c r="W728" s="154">
        <v>0.936374089689536</v>
      </c>
      <c r="X728" s="155">
        <v>0.955555555555556</v>
      </c>
      <c r="Y728" s="155">
        <v>0.948068134607395</v>
      </c>
      <c r="Z728" s="173">
        <v>-0.0191814658660194</v>
      </c>
      <c r="AA728" s="151">
        <v>16856</v>
      </c>
      <c r="AB728" s="151">
        <v>16052</v>
      </c>
      <c r="AC728" s="151">
        <v>16674</v>
      </c>
      <c r="AD728" s="151">
        <v>15925</v>
      </c>
      <c r="AE728" s="155">
        <v>0.952301850972947</v>
      </c>
      <c r="AF728" s="155">
        <v>0.955079764903442</v>
      </c>
      <c r="AG728" s="173">
        <v>-0.0027779139304952</v>
      </c>
    </row>
    <row r="729" spans="1:33">
      <c r="A729" s="175" t="s">
        <v>668</v>
      </c>
      <c r="B729" s="195" t="s">
        <v>1823</v>
      </c>
      <c r="C729" s="195" t="s">
        <v>725</v>
      </c>
      <c r="D729" s="150">
        <v>5734</v>
      </c>
      <c r="E729" s="150">
        <v>5271</v>
      </c>
      <c r="F729" s="150">
        <v>4965</v>
      </c>
      <c r="G729" s="151">
        <v>5272</v>
      </c>
      <c r="H729" s="151">
        <v>5017</v>
      </c>
      <c r="I729" s="151">
        <v>4854</v>
      </c>
      <c r="J729" s="151">
        <v>5455</v>
      </c>
      <c r="K729" s="151">
        <v>5232</v>
      </c>
      <c r="L729" s="151">
        <v>5097</v>
      </c>
      <c r="M729" s="154">
        <v>0.944721115537849</v>
      </c>
      <c r="N729" s="153">
        <v>147966</v>
      </c>
      <c r="O729" s="172">
        <v>0.9</v>
      </c>
      <c r="P729" s="154">
        <v>0.919253575165678</v>
      </c>
      <c r="Q729" s="154">
        <v>0.951631259484067</v>
      </c>
      <c r="R729" s="154">
        <v>0.959120073327223</v>
      </c>
      <c r="S729" s="173">
        <v>-0.0323776843183884</v>
      </c>
      <c r="T729" s="153">
        <v>156624</v>
      </c>
      <c r="U729" s="153">
        <v>143760</v>
      </c>
      <c r="V729" s="154">
        <v>0.917866993564205</v>
      </c>
      <c r="W729" s="154">
        <v>0.8658876874782</v>
      </c>
      <c r="X729" s="155">
        <v>0.920713201820941</v>
      </c>
      <c r="Y729" s="155">
        <v>0.934372135655362</v>
      </c>
      <c r="Z729" s="173">
        <v>-0.0548255143427406</v>
      </c>
      <c r="AA729" s="151">
        <v>38412</v>
      </c>
      <c r="AB729" s="151">
        <v>35036</v>
      </c>
      <c r="AC729" s="151">
        <v>38228</v>
      </c>
      <c r="AD729" s="151">
        <v>35048</v>
      </c>
      <c r="AE729" s="155">
        <v>0.912110798708737</v>
      </c>
      <c r="AF729" s="155">
        <v>0.916814900073245</v>
      </c>
      <c r="AG729" s="173">
        <v>-0.00470410136450783</v>
      </c>
    </row>
    <row r="730" spans="1:33">
      <c r="A730" s="175" t="s">
        <v>668</v>
      </c>
      <c r="B730" s="195" t="s">
        <v>1823</v>
      </c>
      <c r="C730" s="195" t="s">
        <v>726</v>
      </c>
      <c r="D730" s="150">
        <v>3503</v>
      </c>
      <c r="E730" s="150">
        <v>3307</v>
      </c>
      <c r="F730" s="150">
        <v>3178</v>
      </c>
      <c r="G730" s="151">
        <v>3199</v>
      </c>
      <c r="H730" s="151">
        <v>3141</v>
      </c>
      <c r="I730" s="151">
        <v>3022</v>
      </c>
      <c r="J730" s="151">
        <v>3429</v>
      </c>
      <c r="K730" s="151">
        <v>3372</v>
      </c>
      <c r="L730" s="151">
        <v>3237</v>
      </c>
      <c r="M730" s="154">
        <v>0.977132320995242</v>
      </c>
      <c r="N730" s="153">
        <v>92211</v>
      </c>
      <c r="O730" s="172">
        <v>0.9</v>
      </c>
      <c r="P730" s="154">
        <v>0.944047958892378</v>
      </c>
      <c r="Q730" s="154">
        <v>0.981869334166927</v>
      </c>
      <c r="R730" s="154">
        <v>0.983377077865267</v>
      </c>
      <c r="S730" s="173">
        <v>-0.0378213752745492</v>
      </c>
      <c r="T730" s="153">
        <v>94369</v>
      </c>
      <c r="U730" s="153">
        <v>88987</v>
      </c>
      <c r="V730" s="154">
        <v>0.942968559590543</v>
      </c>
      <c r="W730" s="154">
        <v>0.907222380816443</v>
      </c>
      <c r="X730" s="155">
        <v>0.94467020944045</v>
      </c>
      <c r="Y730" s="155">
        <v>0.944006999125109</v>
      </c>
      <c r="Z730" s="173">
        <v>-0.0374478286240071</v>
      </c>
      <c r="AA730" s="151">
        <v>23274</v>
      </c>
      <c r="AB730" s="151">
        <v>21870</v>
      </c>
      <c r="AC730" s="151">
        <v>23100</v>
      </c>
      <c r="AD730" s="151">
        <v>21842</v>
      </c>
      <c r="AE730" s="155">
        <v>0.939675174013921</v>
      </c>
      <c r="AF730" s="155">
        <v>0.945541125541126</v>
      </c>
      <c r="AG730" s="173">
        <v>-0.00586595152720448</v>
      </c>
    </row>
    <row r="731" spans="1:33">
      <c r="A731" s="175" t="s">
        <v>668</v>
      </c>
      <c r="B731" s="195" t="s">
        <v>1823</v>
      </c>
      <c r="C731" s="195" t="s">
        <v>727</v>
      </c>
      <c r="D731" s="150">
        <v>2582</v>
      </c>
      <c r="E731" s="150">
        <v>2569</v>
      </c>
      <c r="F731" s="150">
        <v>2421</v>
      </c>
      <c r="G731" s="151">
        <v>2396</v>
      </c>
      <c r="H731" s="151">
        <v>2375</v>
      </c>
      <c r="I731" s="151">
        <v>2283</v>
      </c>
      <c r="J731" s="151">
        <v>2470</v>
      </c>
      <c r="K731" s="151">
        <v>2453</v>
      </c>
      <c r="L731" s="151">
        <v>2338</v>
      </c>
      <c r="M731" s="154">
        <v>0.992777335573833</v>
      </c>
      <c r="N731" s="153">
        <v>67352</v>
      </c>
      <c r="O731" s="172">
        <v>0.9</v>
      </c>
      <c r="P731" s="154">
        <v>0.994965143299768</v>
      </c>
      <c r="Q731" s="154">
        <v>0.991235392320534</v>
      </c>
      <c r="R731" s="154">
        <v>0.993117408906883</v>
      </c>
      <c r="S731" s="173">
        <v>0.00372975097923334</v>
      </c>
      <c r="T731" s="153">
        <v>67842</v>
      </c>
      <c r="U731" s="153">
        <v>64637</v>
      </c>
      <c r="V731" s="154">
        <v>0.952757878600277</v>
      </c>
      <c r="W731" s="154">
        <v>0.937645236250968</v>
      </c>
      <c r="X731" s="155">
        <v>0.952838063439065</v>
      </c>
      <c r="Y731" s="155">
        <v>0.946558704453441</v>
      </c>
      <c r="Z731" s="173">
        <v>-0.0151928271880968</v>
      </c>
      <c r="AA731" s="151">
        <v>16992</v>
      </c>
      <c r="AB731" s="151">
        <v>16192</v>
      </c>
      <c r="AC731" s="151">
        <v>16636</v>
      </c>
      <c r="AD731" s="151">
        <v>15841</v>
      </c>
      <c r="AE731" s="155">
        <v>0.952919020715631</v>
      </c>
      <c r="AF731" s="155">
        <v>0.952212070209185</v>
      </c>
      <c r="AG731" s="173">
        <v>0.00070695050644598</v>
      </c>
    </row>
    <row r="732" spans="1:33">
      <c r="A732" s="175" t="s">
        <v>668</v>
      </c>
      <c r="B732" s="195" t="s">
        <v>1823</v>
      </c>
      <c r="C732" s="195" t="s">
        <v>728</v>
      </c>
      <c r="D732" s="150">
        <v>3257</v>
      </c>
      <c r="E732" s="150">
        <v>3205</v>
      </c>
      <c r="F732" s="150">
        <v>3102</v>
      </c>
      <c r="G732" s="151">
        <v>3012</v>
      </c>
      <c r="H732" s="151">
        <v>2997</v>
      </c>
      <c r="I732" s="151">
        <v>2914</v>
      </c>
      <c r="J732" s="151">
        <v>3079</v>
      </c>
      <c r="K732" s="151">
        <v>3050</v>
      </c>
      <c r="L732" s="151">
        <v>2975</v>
      </c>
      <c r="M732" s="154">
        <v>0.9892253964619</v>
      </c>
      <c r="N732" s="153">
        <v>86394</v>
      </c>
      <c r="O732" s="172">
        <v>0.9</v>
      </c>
      <c r="P732" s="154">
        <v>0.984034387473135</v>
      </c>
      <c r="Q732" s="154">
        <v>0.995019920318725</v>
      </c>
      <c r="R732" s="154">
        <v>0.990581357583631</v>
      </c>
      <c r="S732" s="173">
        <v>-0.0109855328455903</v>
      </c>
      <c r="T732" s="153">
        <v>87335</v>
      </c>
      <c r="U732" s="153">
        <v>84118</v>
      </c>
      <c r="V732" s="154">
        <v>0.963164825098758</v>
      </c>
      <c r="W732" s="154">
        <v>0.952410193429536</v>
      </c>
      <c r="X732" s="155">
        <v>0.967463479415671</v>
      </c>
      <c r="Y732" s="155">
        <v>0.966222799610263</v>
      </c>
      <c r="Z732" s="173">
        <v>-0.0150532859861343</v>
      </c>
      <c r="AA732" s="151">
        <v>21596</v>
      </c>
      <c r="AB732" s="151">
        <v>20780</v>
      </c>
      <c r="AC732" s="151">
        <v>21572</v>
      </c>
      <c r="AD732" s="151">
        <v>20771</v>
      </c>
      <c r="AE732" s="155">
        <v>0.962215225041674</v>
      </c>
      <c r="AF732" s="155">
        <v>0.962868533283887</v>
      </c>
      <c r="AG732" s="173">
        <v>-0.000653308242212214</v>
      </c>
    </row>
    <row r="733" spans="1:33">
      <c r="A733" s="175" t="s">
        <v>668</v>
      </c>
      <c r="B733" s="195" t="s">
        <v>1823</v>
      </c>
      <c r="C733" s="195" t="s">
        <v>729</v>
      </c>
      <c r="D733" s="150">
        <v>1391</v>
      </c>
      <c r="E733" s="150">
        <v>1367</v>
      </c>
      <c r="F733" s="150">
        <v>1339</v>
      </c>
      <c r="G733" s="151">
        <v>1338</v>
      </c>
      <c r="H733" s="151">
        <v>1325</v>
      </c>
      <c r="I733" s="151">
        <v>1301</v>
      </c>
      <c r="J733" s="151">
        <v>1460</v>
      </c>
      <c r="K733" s="151">
        <v>1442</v>
      </c>
      <c r="L733" s="151">
        <v>1418</v>
      </c>
      <c r="M733" s="154">
        <v>0.989208809535488</v>
      </c>
      <c r="N733" s="153">
        <v>40334</v>
      </c>
      <c r="O733" s="172">
        <v>0.9</v>
      </c>
      <c r="P733" s="154">
        <v>0.98274622573688</v>
      </c>
      <c r="Q733" s="154">
        <v>0.990284005979073</v>
      </c>
      <c r="R733" s="154">
        <v>0.987671232876712</v>
      </c>
      <c r="S733" s="173">
        <v>-0.00753778024219331</v>
      </c>
      <c r="T733" s="153">
        <v>40774</v>
      </c>
      <c r="U733" s="153">
        <v>39571</v>
      </c>
      <c r="V733" s="154">
        <v>0.97049590425271</v>
      </c>
      <c r="W733" s="154">
        <v>0.962616822429907</v>
      </c>
      <c r="X733" s="155">
        <v>0.972346786248132</v>
      </c>
      <c r="Y733" s="155">
        <v>0.971232876712329</v>
      </c>
      <c r="Z733" s="173">
        <v>-0.009729963818225</v>
      </c>
      <c r="AA733" s="151">
        <v>9952</v>
      </c>
      <c r="AB733" s="151">
        <v>9672</v>
      </c>
      <c r="AC733" s="151">
        <v>10090</v>
      </c>
      <c r="AD733" s="151">
        <v>9773</v>
      </c>
      <c r="AE733" s="155">
        <v>0.971864951768489</v>
      </c>
      <c r="AF733" s="155">
        <v>0.968582755203171</v>
      </c>
      <c r="AG733" s="173">
        <v>0.00328219656531725</v>
      </c>
    </row>
    <row r="734" spans="1:33">
      <c r="A734" s="175" t="s">
        <v>668</v>
      </c>
      <c r="B734" s="195" t="s">
        <v>1823</v>
      </c>
      <c r="C734" s="195" t="s">
        <v>730</v>
      </c>
      <c r="D734" s="150">
        <v>3207</v>
      </c>
      <c r="E734" s="150">
        <v>3015</v>
      </c>
      <c r="F734" s="150">
        <v>2948</v>
      </c>
      <c r="G734" s="151">
        <v>3024</v>
      </c>
      <c r="H734" s="151">
        <v>2923</v>
      </c>
      <c r="I734" s="151">
        <v>2824</v>
      </c>
      <c r="J734" s="151">
        <v>3029</v>
      </c>
      <c r="K734" s="151">
        <v>2750</v>
      </c>
      <c r="L734" s="151">
        <v>2772</v>
      </c>
      <c r="M734" s="154">
        <v>0.941909215955984</v>
      </c>
      <c r="N734" s="153">
        <v>85596</v>
      </c>
      <c r="O734" s="172">
        <v>0.9</v>
      </c>
      <c r="P734" s="154">
        <v>0.940130963517306</v>
      </c>
      <c r="Q734" s="154">
        <v>0.966600529100529</v>
      </c>
      <c r="R734" s="154">
        <v>0.907890392868934</v>
      </c>
      <c r="S734" s="173">
        <v>-0.0264695655832232</v>
      </c>
      <c r="T734" s="153">
        <v>90875</v>
      </c>
      <c r="U734" s="153">
        <v>84818</v>
      </c>
      <c r="V734" s="154">
        <v>0.933348005502063</v>
      </c>
      <c r="W734" s="154">
        <v>0.919239164328032</v>
      </c>
      <c r="X734" s="155">
        <v>0.933862433862434</v>
      </c>
      <c r="Y734" s="155">
        <v>0.915153516011885</v>
      </c>
      <c r="Z734" s="173">
        <v>-0.0146232695344014</v>
      </c>
      <c r="AA734" s="151">
        <v>21466</v>
      </c>
      <c r="AB734" s="151">
        <v>20039</v>
      </c>
      <c r="AC734" s="151">
        <v>21501</v>
      </c>
      <c r="AD734" s="151">
        <v>20010</v>
      </c>
      <c r="AE734" s="155">
        <v>0.933522780210566</v>
      </c>
      <c r="AF734" s="155">
        <v>0.930654388167992</v>
      </c>
      <c r="AG734" s="173">
        <v>0.00286839204257339</v>
      </c>
    </row>
    <row r="735" spans="1:33">
      <c r="A735" s="175" t="s">
        <v>668</v>
      </c>
      <c r="B735" s="195" t="s">
        <v>1823</v>
      </c>
      <c r="C735" s="195" t="s">
        <v>731</v>
      </c>
      <c r="D735" s="150">
        <v>2176</v>
      </c>
      <c r="E735" s="150">
        <v>2142</v>
      </c>
      <c r="F735" s="150">
        <v>2053</v>
      </c>
      <c r="G735" s="151">
        <v>1904</v>
      </c>
      <c r="H735" s="151">
        <v>1871</v>
      </c>
      <c r="I735" s="151">
        <v>1800</v>
      </c>
      <c r="J735" s="151">
        <v>1992</v>
      </c>
      <c r="K735" s="151">
        <v>1978</v>
      </c>
      <c r="L735" s="151">
        <v>1904</v>
      </c>
      <c r="M735" s="154">
        <v>0.98661839349732</v>
      </c>
      <c r="N735" s="153">
        <v>55592</v>
      </c>
      <c r="O735" s="172">
        <v>0.9</v>
      </c>
      <c r="P735" s="154">
        <v>0.984375</v>
      </c>
      <c r="Q735" s="154">
        <v>0.982668067226891</v>
      </c>
      <c r="R735" s="154">
        <v>0.992971887550201</v>
      </c>
      <c r="S735" s="173">
        <v>0.00170693277310929</v>
      </c>
      <c r="T735" s="153">
        <v>56346</v>
      </c>
      <c r="U735" s="153">
        <v>53217</v>
      </c>
      <c r="V735" s="154">
        <v>0.944468107762752</v>
      </c>
      <c r="W735" s="154">
        <v>0.943474264705882</v>
      </c>
      <c r="X735" s="155">
        <v>0.945378151260504</v>
      </c>
      <c r="Y735" s="155">
        <v>0.955823293172691</v>
      </c>
      <c r="Z735" s="173">
        <v>-0.00190388655462181</v>
      </c>
      <c r="AA735" s="151">
        <v>14158</v>
      </c>
      <c r="AB735" s="151">
        <v>13382</v>
      </c>
      <c r="AC735" s="151">
        <v>13805</v>
      </c>
      <c r="AD735" s="151">
        <v>13053</v>
      </c>
      <c r="AE735" s="155">
        <v>0.945189998587371</v>
      </c>
      <c r="AF735" s="155">
        <v>0.945526982977182</v>
      </c>
      <c r="AG735" s="173">
        <v>-0.000336984389811112</v>
      </c>
    </row>
    <row r="736" spans="1:33">
      <c r="A736" s="175" t="s">
        <v>668</v>
      </c>
      <c r="B736" s="195" t="s">
        <v>1823</v>
      </c>
      <c r="C736" s="195" t="s">
        <v>732</v>
      </c>
      <c r="D736" s="150">
        <v>1840</v>
      </c>
      <c r="E736" s="150">
        <v>1778</v>
      </c>
      <c r="F736" s="150">
        <v>1716</v>
      </c>
      <c r="G736" s="151">
        <v>1690</v>
      </c>
      <c r="H736" s="151">
        <v>1635</v>
      </c>
      <c r="I736" s="151">
        <v>1575</v>
      </c>
      <c r="J736" s="151">
        <v>1675</v>
      </c>
      <c r="K736" s="151">
        <v>1635</v>
      </c>
      <c r="L736" s="151">
        <v>1583</v>
      </c>
      <c r="M736" s="154">
        <v>0.97126734850528</v>
      </c>
      <c r="N736" s="153">
        <v>46818</v>
      </c>
      <c r="O736" s="172">
        <v>0.9</v>
      </c>
      <c r="P736" s="154">
        <v>0.966304347826087</v>
      </c>
      <c r="Q736" s="154">
        <v>0.967455621301775</v>
      </c>
      <c r="R736" s="154">
        <v>0.976119402985075</v>
      </c>
      <c r="S736" s="173">
        <v>-0.00115127347568811</v>
      </c>
      <c r="T736" s="153">
        <v>48203</v>
      </c>
      <c r="U736" s="153">
        <v>45229</v>
      </c>
      <c r="V736" s="154">
        <v>0.938302595274153</v>
      </c>
      <c r="W736" s="154">
        <v>0.932608695652174</v>
      </c>
      <c r="X736" s="155">
        <v>0.931952662721893</v>
      </c>
      <c r="Y736" s="155">
        <v>0.945074626865672</v>
      </c>
      <c r="Z736" s="173">
        <v>0.000656032930280381</v>
      </c>
      <c r="AA736" s="151">
        <v>12137</v>
      </c>
      <c r="AB736" s="151">
        <v>11456</v>
      </c>
      <c r="AC736" s="151">
        <v>12042</v>
      </c>
      <c r="AD736" s="151">
        <v>11244</v>
      </c>
      <c r="AE736" s="155">
        <v>0.943890582516273</v>
      </c>
      <c r="AF736" s="155">
        <v>0.933731938216243</v>
      </c>
      <c r="AG736" s="173">
        <v>0.0101586443000294</v>
      </c>
    </row>
    <row r="737" spans="1:33">
      <c r="A737" s="175" t="s">
        <v>668</v>
      </c>
      <c r="B737" s="195" t="s">
        <v>1823</v>
      </c>
      <c r="C737" s="195" t="s">
        <v>733</v>
      </c>
      <c r="D737" s="150">
        <v>1211</v>
      </c>
      <c r="E737" s="150">
        <v>1211</v>
      </c>
      <c r="F737" s="150">
        <v>1178</v>
      </c>
      <c r="G737" s="151">
        <v>1103</v>
      </c>
      <c r="H737" s="151">
        <v>1102</v>
      </c>
      <c r="I737" s="151">
        <v>1080</v>
      </c>
      <c r="J737" s="151">
        <v>1207</v>
      </c>
      <c r="K737" s="151">
        <v>1207</v>
      </c>
      <c r="L737" s="151">
        <v>1177</v>
      </c>
      <c r="M737" s="154">
        <v>0.9990865278609</v>
      </c>
      <c r="N737" s="153">
        <v>31718</v>
      </c>
      <c r="O737" s="172">
        <v>0.9</v>
      </c>
      <c r="P737" s="154">
        <v>1</v>
      </c>
      <c r="Q737" s="154">
        <v>0.99909338168631</v>
      </c>
      <c r="R737" s="154">
        <v>1</v>
      </c>
      <c r="S737" s="173">
        <v>0.000906618313689989</v>
      </c>
      <c r="T737" s="153">
        <v>31747</v>
      </c>
      <c r="U737" s="153">
        <v>30912</v>
      </c>
      <c r="V737" s="154">
        <v>0.973698302201783</v>
      </c>
      <c r="W737" s="154">
        <v>0.972749793559042</v>
      </c>
      <c r="X737" s="155">
        <v>0.979147778785131</v>
      </c>
      <c r="Y737" s="155">
        <v>0.975144987572494</v>
      </c>
      <c r="Z737" s="173">
        <v>-0.00639798522608936</v>
      </c>
      <c r="AA737" s="151">
        <v>7974</v>
      </c>
      <c r="AB737" s="151">
        <v>7785</v>
      </c>
      <c r="AC737" s="151">
        <v>7756</v>
      </c>
      <c r="AD737" s="151">
        <v>7565</v>
      </c>
      <c r="AE737" s="155">
        <v>0.976297968397291</v>
      </c>
      <c r="AF737" s="155">
        <v>0.975373904074265</v>
      </c>
      <c r="AG737" s="173">
        <v>0.000924064323026164</v>
      </c>
    </row>
    <row r="738" spans="1:33">
      <c r="A738" s="175" t="s">
        <v>668</v>
      </c>
      <c r="B738" s="195" t="s">
        <v>1825</v>
      </c>
      <c r="C738" s="195" t="s">
        <v>734</v>
      </c>
      <c r="D738" s="150">
        <v>2323</v>
      </c>
      <c r="E738" s="150">
        <v>2212</v>
      </c>
      <c r="F738" s="150">
        <v>2139</v>
      </c>
      <c r="G738" s="151">
        <v>2155</v>
      </c>
      <c r="H738" s="151">
        <v>2079</v>
      </c>
      <c r="I738" s="151">
        <v>2026</v>
      </c>
      <c r="J738" s="151">
        <v>2170</v>
      </c>
      <c r="K738" s="151">
        <v>2109</v>
      </c>
      <c r="L738" s="151">
        <v>2062</v>
      </c>
      <c r="M738" s="154">
        <v>0.949057863622299</v>
      </c>
      <c r="N738" s="153">
        <v>58275</v>
      </c>
      <c r="O738" s="172">
        <v>0.9</v>
      </c>
      <c r="P738" s="154">
        <v>0.952216960826517</v>
      </c>
      <c r="Q738" s="154">
        <v>0.964733178654292</v>
      </c>
      <c r="R738" s="154">
        <v>0.971889400921659</v>
      </c>
      <c r="S738" s="173">
        <v>-0.0125162178277749</v>
      </c>
      <c r="T738" s="153">
        <v>61403</v>
      </c>
      <c r="U738" s="153">
        <v>56775</v>
      </c>
      <c r="V738" s="154">
        <v>0.924629089783887</v>
      </c>
      <c r="W738" s="154">
        <v>0.920792079207921</v>
      </c>
      <c r="X738" s="155">
        <v>0.940139211136891</v>
      </c>
      <c r="Y738" s="155">
        <v>0.950230414746544</v>
      </c>
      <c r="Z738" s="173">
        <v>-0.0193471319289701</v>
      </c>
      <c r="AA738" s="151">
        <v>15274</v>
      </c>
      <c r="AB738" s="151">
        <v>14188</v>
      </c>
      <c r="AC738" s="151">
        <v>15833</v>
      </c>
      <c r="AD738" s="151">
        <v>14637</v>
      </c>
      <c r="AE738" s="155">
        <v>0.928898782244337</v>
      </c>
      <c r="AF738" s="155">
        <v>0.92446156761195</v>
      </c>
      <c r="AG738" s="173">
        <v>0.004437214632387</v>
      </c>
    </row>
    <row r="739" spans="1:33">
      <c r="A739" s="175" t="s">
        <v>668</v>
      </c>
      <c r="B739" s="195" t="s">
        <v>1825</v>
      </c>
      <c r="C739" s="195" t="s">
        <v>735</v>
      </c>
      <c r="D739" s="150">
        <v>4349</v>
      </c>
      <c r="E739" s="150">
        <v>4193</v>
      </c>
      <c r="F739" s="150">
        <v>4008</v>
      </c>
      <c r="G739" s="151">
        <v>4004</v>
      </c>
      <c r="H739" s="151">
        <v>3775</v>
      </c>
      <c r="I739" s="151">
        <v>3698</v>
      </c>
      <c r="J739" s="151">
        <v>4095</v>
      </c>
      <c r="K739" s="151">
        <v>4002</v>
      </c>
      <c r="L739" s="151">
        <v>3924</v>
      </c>
      <c r="M739" s="154">
        <v>0.961833619765523</v>
      </c>
      <c r="N739" s="153">
        <v>113052</v>
      </c>
      <c r="O739" s="172">
        <v>0.9</v>
      </c>
      <c r="P739" s="154">
        <v>0.964129684985054</v>
      </c>
      <c r="Q739" s="154">
        <v>0.942807192807193</v>
      </c>
      <c r="R739" s="154">
        <v>0.977289377289377</v>
      </c>
      <c r="S739" s="173">
        <v>0.0213224921778612</v>
      </c>
      <c r="T739" s="153">
        <v>117538</v>
      </c>
      <c r="U739" s="153">
        <v>111117</v>
      </c>
      <c r="V739" s="154">
        <v>0.945370858786095</v>
      </c>
      <c r="W739" s="154">
        <v>0.921591170383996</v>
      </c>
      <c r="X739" s="155">
        <v>0.923576423576424</v>
      </c>
      <c r="Y739" s="155">
        <v>0.958241758241758</v>
      </c>
      <c r="Z739" s="173">
        <v>-0.00198525319242726</v>
      </c>
      <c r="AA739" s="151">
        <v>29036</v>
      </c>
      <c r="AB739" s="151">
        <v>27458</v>
      </c>
      <c r="AC739" s="151">
        <v>29959</v>
      </c>
      <c r="AD739" s="151">
        <v>28528</v>
      </c>
      <c r="AE739" s="155">
        <v>0.945653671304587</v>
      </c>
      <c r="AF739" s="155">
        <v>0.952234720785073</v>
      </c>
      <c r="AG739" s="173">
        <v>-0.00658104948048555</v>
      </c>
    </row>
    <row r="740" spans="1:33">
      <c r="A740" s="175" t="s">
        <v>668</v>
      </c>
      <c r="B740" s="195" t="s">
        <v>1825</v>
      </c>
      <c r="C740" s="195" t="s">
        <v>736</v>
      </c>
      <c r="D740" s="150">
        <v>3211</v>
      </c>
      <c r="E740" s="150">
        <v>3008</v>
      </c>
      <c r="F740" s="150">
        <v>2964</v>
      </c>
      <c r="G740" s="151">
        <v>3102</v>
      </c>
      <c r="H740" s="151">
        <v>2914</v>
      </c>
      <c r="I740" s="151">
        <v>2882</v>
      </c>
      <c r="J740" s="151">
        <v>3191</v>
      </c>
      <c r="K740" s="151">
        <v>3071</v>
      </c>
      <c r="L740" s="151">
        <v>3059</v>
      </c>
      <c r="M740" s="154">
        <v>0.90930636224047</v>
      </c>
      <c r="N740" s="153">
        <v>81723</v>
      </c>
      <c r="O740" s="172">
        <v>0.9</v>
      </c>
      <c r="P740" s="154">
        <v>0.936779819370912</v>
      </c>
      <c r="Q740" s="154">
        <v>0.939393939393939</v>
      </c>
      <c r="R740" s="154">
        <v>0.962394233782513</v>
      </c>
      <c r="S740" s="173">
        <v>-0.00261412002302697</v>
      </c>
      <c r="T740" s="153">
        <v>89874</v>
      </c>
      <c r="U740" s="153">
        <v>83940</v>
      </c>
      <c r="V740" s="154">
        <v>0.933974230589492</v>
      </c>
      <c r="W740" s="154">
        <v>0.923076923076923</v>
      </c>
      <c r="X740" s="155">
        <v>0.929078014184397</v>
      </c>
      <c r="Y740" s="155">
        <v>0.958633657160765</v>
      </c>
      <c r="Z740" s="173">
        <v>-0.00600109110747404</v>
      </c>
      <c r="AA740" s="151">
        <v>22205</v>
      </c>
      <c r="AB740" s="151">
        <v>20899</v>
      </c>
      <c r="AC740" s="151">
        <v>23448</v>
      </c>
      <c r="AD740" s="151">
        <v>22018</v>
      </c>
      <c r="AE740" s="155">
        <v>0.941184417923891</v>
      </c>
      <c r="AF740" s="155">
        <v>0.939013988399863</v>
      </c>
      <c r="AG740" s="173">
        <v>0.00217042952402757</v>
      </c>
    </row>
    <row r="741" spans="1:33">
      <c r="A741" s="175" t="s">
        <v>668</v>
      </c>
      <c r="B741" s="195" t="s">
        <v>1825</v>
      </c>
      <c r="C741" s="195" t="s">
        <v>737</v>
      </c>
      <c r="D741" s="150">
        <v>4093</v>
      </c>
      <c r="E741" s="150">
        <v>3906</v>
      </c>
      <c r="F741" s="150">
        <v>3883</v>
      </c>
      <c r="G741" s="151">
        <v>3760</v>
      </c>
      <c r="H741" s="151">
        <v>3634</v>
      </c>
      <c r="I741" s="151">
        <v>3558</v>
      </c>
      <c r="J741" s="151">
        <v>3910</v>
      </c>
      <c r="K741" s="151">
        <v>3794</v>
      </c>
      <c r="L741" s="151">
        <v>3733</v>
      </c>
      <c r="M741" s="154">
        <v>0.955648520074783</v>
      </c>
      <c r="N741" s="153">
        <v>103254</v>
      </c>
      <c r="O741" s="172">
        <v>0.9</v>
      </c>
      <c r="P741" s="154">
        <v>0.954312240410457</v>
      </c>
      <c r="Q741" s="154">
        <v>0.966489361702128</v>
      </c>
      <c r="R741" s="154">
        <v>0.970332480818414</v>
      </c>
      <c r="S741" s="173">
        <v>-0.0121771212916707</v>
      </c>
      <c r="T741" s="153">
        <v>108046</v>
      </c>
      <c r="U741" s="153">
        <v>101837</v>
      </c>
      <c r="V741" s="154">
        <v>0.94253373563112</v>
      </c>
      <c r="W741" s="154">
        <v>0.948692890300513</v>
      </c>
      <c r="X741" s="155">
        <v>0.946276595744681</v>
      </c>
      <c r="Y741" s="155">
        <v>0.954731457800511</v>
      </c>
      <c r="Z741" s="173">
        <v>0.00241629455583225</v>
      </c>
      <c r="AA741" s="151">
        <v>27487</v>
      </c>
      <c r="AB741" s="151">
        <v>26104</v>
      </c>
      <c r="AC741" s="151">
        <v>28186</v>
      </c>
      <c r="AD741" s="151">
        <v>26699</v>
      </c>
      <c r="AE741" s="155">
        <v>0.949685305780915</v>
      </c>
      <c r="AF741" s="155">
        <v>0.947243312282694</v>
      </c>
      <c r="AG741" s="173">
        <v>0.00244199349822105</v>
      </c>
    </row>
    <row r="742" spans="1:33">
      <c r="A742" s="175" t="s">
        <v>668</v>
      </c>
      <c r="B742" s="195" t="s">
        <v>1825</v>
      </c>
      <c r="C742" s="195" t="s">
        <v>738</v>
      </c>
      <c r="D742" s="150">
        <v>2344</v>
      </c>
      <c r="E742" s="150">
        <v>2204</v>
      </c>
      <c r="F742" s="150">
        <v>2171</v>
      </c>
      <c r="G742" s="151">
        <v>2262</v>
      </c>
      <c r="H742" s="151">
        <v>2171</v>
      </c>
      <c r="I742" s="151">
        <v>2128</v>
      </c>
      <c r="J742" s="151">
        <v>2300</v>
      </c>
      <c r="K742" s="151">
        <v>2118</v>
      </c>
      <c r="L742" s="151">
        <v>2180</v>
      </c>
      <c r="M742" s="154">
        <v>0.915777115227164</v>
      </c>
      <c r="N742" s="153">
        <v>59281</v>
      </c>
      <c r="O742" s="172">
        <v>0.9</v>
      </c>
      <c r="P742" s="154">
        <v>0.940273037542662</v>
      </c>
      <c r="Q742" s="154">
        <v>0.959770114942529</v>
      </c>
      <c r="R742" s="154">
        <v>0.920869565217391</v>
      </c>
      <c r="S742" s="173">
        <v>-0.0194970773998666</v>
      </c>
      <c r="T742" s="153">
        <v>64733</v>
      </c>
      <c r="U742" s="153">
        <v>58543</v>
      </c>
      <c r="V742" s="154">
        <v>0.904376438601641</v>
      </c>
      <c r="W742" s="154">
        <v>0.926194539249147</v>
      </c>
      <c r="X742" s="155">
        <v>0.940760389036251</v>
      </c>
      <c r="Y742" s="155">
        <v>0.947826086956522</v>
      </c>
      <c r="Z742" s="173">
        <v>-0.0145658497871044</v>
      </c>
      <c r="AA742" s="151">
        <v>15658</v>
      </c>
      <c r="AB742" s="151">
        <v>14458</v>
      </c>
      <c r="AC742" s="151">
        <v>16644</v>
      </c>
      <c r="AD742" s="151">
        <v>15055</v>
      </c>
      <c r="AE742" s="155">
        <v>0.923361859752203</v>
      </c>
      <c r="AF742" s="155">
        <v>0.904530161018986</v>
      </c>
      <c r="AG742" s="173">
        <v>0.0188316987332174</v>
      </c>
    </row>
    <row r="743" spans="1:33">
      <c r="A743" s="175" t="s">
        <v>668</v>
      </c>
      <c r="B743" s="195" t="s">
        <v>1825</v>
      </c>
      <c r="C743" s="195" t="s">
        <v>739</v>
      </c>
      <c r="D743" s="150">
        <v>3249</v>
      </c>
      <c r="E743" s="150">
        <v>3150</v>
      </c>
      <c r="F743" s="150">
        <v>2999</v>
      </c>
      <c r="G743" s="151">
        <v>3000</v>
      </c>
      <c r="H743" s="151">
        <v>2877</v>
      </c>
      <c r="I743" s="151">
        <v>2755</v>
      </c>
      <c r="J743" s="151">
        <v>3039</v>
      </c>
      <c r="K743" s="151">
        <v>2910</v>
      </c>
      <c r="L743" s="151">
        <v>2773</v>
      </c>
      <c r="M743" s="154">
        <v>0.945918104558331</v>
      </c>
      <c r="N743" s="153">
        <v>80806</v>
      </c>
      <c r="O743" s="172">
        <v>0.9</v>
      </c>
      <c r="P743" s="154">
        <v>0.969529085872576</v>
      </c>
      <c r="Q743" s="154">
        <v>0.959</v>
      </c>
      <c r="R743" s="154">
        <v>0.957551826258638</v>
      </c>
      <c r="S743" s="173">
        <v>0.0105290858725762</v>
      </c>
      <c r="T743" s="153">
        <v>85426</v>
      </c>
      <c r="U743" s="153">
        <v>77588</v>
      </c>
      <c r="V743" s="154">
        <v>0.908248074356753</v>
      </c>
      <c r="W743" s="154">
        <v>0.92305324715297</v>
      </c>
      <c r="X743" s="155">
        <v>0.918333333333333</v>
      </c>
      <c r="Y743" s="155">
        <v>0.91247120763409</v>
      </c>
      <c r="Z743" s="173">
        <v>0.00471991381963677</v>
      </c>
      <c r="AA743" s="151">
        <v>21530</v>
      </c>
      <c r="AB743" s="151">
        <v>19784</v>
      </c>
      <c r="AC743" s="151">
        <v>22253</v>
      </c>
      <c r="AD743" s="151">
        <v>20232</v>
      </c>
      <c r="AE743" s="155">
        <v>0.918903855085927</v>
      </c>
      <c r="AF743" s="155">
        <v>0.909180784613311</v>
      </c>
      <c r="AG743" s="173">
        <v>0.00972307047261611</v>
      </c>
    </row>
    <row r="744" spans="1:33">
      <c r="A744" s="175" t="s">
        <v>668</v>
      </c>
      <c r="B744" s="195" t="s">
        <v>1825</v>
      </c>
      <c r="C744" s="195" t="s">
        <v>740</v>
      </c>
      <c r="D744" s="150">
        <v>2926</v>
      </c>
      <c r="E744" s="150">
        <v>2815</v>
      </c>
      <c r="F744" s="150">
        <v>2728</v>
      </c>
      <c r="G744" s="151">
        <v>2819</v>
      </c>
      <c r="H744" s="151">
        <v>2737</v>
      </c>
      <c r="I744" s="151">
        <v>2686</v>
      </c>
      <c r="J744" s="151">
        <v>2826</v>
      </c>
      <c r="K744" s="151">
        <v>2762</v>
      </c>
      <c r="L744" s="151">
        <v>2645</v>
      </c>
      <c r="M744" s="154">
        <v>0.951952476631432</v>
      </c>
      <c r="N744" s="153">
        <v>76279</v>
      </c>
      <c r="O744" s="172">
        <v>0.9</v>
      </c>
      <c r="P744" s="154">
        <v>0.962064251537936</v>
      </c>
      <c r="Q744" s="154">
        <v>0.97091167080525</v>
      </c>
      <c r="R744" s="154">
        <v>0.977353149327672</v>
      </c>
      <c r="S744" s="173">
        <v>-0.00884741926731436</v>
      </c>
      <c r="T744" s="153">
        <v>80129</v>
      </c>
      <c r="U744" s="153">
        <v>74260</v>
      </c>
      <c r="V744" s="154">
        <v>0.926755606584383</v>
      </c>
      <c r="W744" s="154">
        <v>0.932330827067669</v>
      </c>
      <c r="X744" s="155">
        <v>0.952820148989003</v>
      </c>
      <c r="Y744" s="155">
        <v>0.935951875442321</v>
      </c>
      <c r="Z744" s="173">
        <v>-0.0204893219213341</v>
      </c>
      <c r="AA744" s="151">
        <v>19773</v>
      </c>
      <c r="AB744" s="151">
        <v>18457</v>
      </c>
      <c r="AC744" s="151">
        <v>20942</v>
      </c>
      <c r="AD744" s="151">
        <v>19434</v>
      </c>
      <c r="AE744" s="155">
        <v>0.93344459616649</v>
      </c>
      <c r="AF744" s="155">
        <v>0.927991595836119</v>
      </c>
      <c r="AG744" s="173">
        <v>0.00545300033037088</v>
      </c>
    </row>
    <row r="745" spans="1:33">
      <c r="A745" s="175" t="s">
        <v>668</v>
      </c>
      <c r="B745" s="195" t="s">
        <v>1825</v>
      </c>
      <c r="C745" s="195" t="s">
        <v>741</v>
      </c>
      <c r="D745" s="150">
        <v>2697</v>
      </c>
      <c r="E745" s="150">
        <v>2554</v>
      </c>
      <c r="F745" s="150">
        <v>2406</v>
      </c>
      <c r="G745" s="151">
        <v>2528</v>
      </c>
      <c r="H745" s="151">
        <v>2379</v>
      </c>
      <c r="I745" s="151">
        <v>2198</v>
      </c>
      <c r="J745" s="151">
        <v>2662</v>
      </c>
      <c r="K745" s="151">
        <v>2466</v>
      </c>
      <c r="L745" s="151">
        <v>2341</v>
      </c>
      <c r="M745" s="154">
        <v>0.889045777854023</v>
      </c>
      <c r="N745" s="153">
        <v>67371</v>
      </c>
      <c r="O745" s="172">
        <v>0.9</v>
      </c>
      <c r="P745" s="154">
        <v>0.946978123841305</v>
      </c>
      <c r="Q745" s="154">
        <v>0.941060126582278</v>
      </c>
      <c r="R745" s="154">
        <v>0.926371149511645</v>
      </c>
      <c r="S745" s="173">
        <v>0.00591799725902675</v>
      </c>
      <c r="T745" s="153">
        <v>75779</v>
      </c>
      <c r="U745" s="153">
        <v>64792</v>
      </c>
      <c r="V745" s="154">
        <v>0.855012602436031</v>
      </c>
      <c r="W745" s="154">
        <v>0.89210233592881</v>
      </c>
      <c r="X745" s="155">
        <v>0.869462025316456</v>
      </c>
      <c r="Y745" s="155">
        <v>0.879413974455297</v>
      </c>
      <c r="Z745" s="173">
        <v>0.0226403106123542</v>
      </c>
      <c r="AA745" s="151">
        <v>18227</v>
      </c>
      <c r="AB745" s="151">
        <v>15973</v>
      </c>
      <c r="AC745" s="151">
        <v>19478</v>
      </c>
      <c r="AD745" s="151">
        <v>17054</v>
      </c>
      <c r="AE745" s="155">
        <v>0.876337301805015</v>
      </c>
      <c r="AF745" s="155">
        <v>0.87555190471301</v>
      </c>
      <c r="AG745" s="173">
        <v>0.00078539709200498</v>
      </c>
    </row>
    <row r="746" spans="1:33">
      <c r="A746" s="175" t="s">
        <v>668</v>
      </c>
      <c r="B746" s="195" t="s">
        <v>1825</v>
      </c>
      <c r="C746" s="195" t="s">
        <v>742</v>
      </c>
      <c r="D746" s="150">
        <v>3520</v>
      </c>
      <c r="E746" s="150">
        <v>3348</v>
      </c>
      <c r="F746" s="150">
        <v>3321</v>
      </c>
      <c r="G746" s="151">
        <v>3405</v>
      </c>
      <c r="H746" s="151">
        <v>3185</v>
      </c>
      <c r="I746" s="151">
        <v>3236</v>
      </c>
      <c r="J746" s="151">
        <v>3442</v>
      </c>
      <c r="K746" s="151">
        <v>3316</v>
      </c>
      <c r="L746" s="151">
        <v>3324</v>
      </c>
      <c r="M746" s="154">
        <v>0.953478676455634</v>
      </c>
      <c r="N746" s="153">
        <v>93767</v>
      </c>
      <c r="O746" s="172">
        <v>0.9</v>
      </c>
      <c r="P746" s="154">
        <v>0.951136363636364</v>
      </c>
      <c r="Q746" s="154">
        <v>0.935389133627019</v>
      </c>
      <c r="R746" s="154">
        <v>0.963393375944218</v>
      </c>
      <c r="S746" s="173">
        <v>0.0157472300093445</v>
      </c>
      <c r="T746" s="153">
        <v>98342</v>
      </c>
      <c r="U746" s="153">
        <v>92886</v>
      </c>
      <c r="V746" s="154">
        <v>0.94452014398731</v>
      </c>
      <c r="W746" s="154">
        <v>0.943465909090909</v>
      </c>
      <c r="X746" s="155">
        <v>0.950367107195301</v>
      </c>
      <c r="Y746" s="155">
        <v>0.965717606042998</v>
      </c>
      <c r="Z746" s="173">
        <v>-0.00690119810439194</v>
      </c>
      <c r="AA746" s="151">
        <v>24204</v>
      </c>
      <c r="AB746" s="151">
        <v>23113</v>
      </c>
      <c r="AC746" s="151">
        <v>25607</v>
      </c>
      <c r="AD746" s="151">
        <v>24375</v>
      </c>
      <c r="AE746" s="155">
        <v>0.95492480581722</v>
      </c>
      <c r="AF746" s="155">
        <v>0.951888155582458</v>
      </c>
      <c r="AG746" s="173">
        <v>0.00303665023476241</v>
      </c>
    </row>
    <row r="747" spans="1:33">
      <c r="A747" s="175" t="s">
        <v>668</v>
      </c>
      <c r="B747" s="195" t="s">
        <v>1825</v>
      </c>
      <c r="C747" s="195" t="s">
        <v>743</v>
      </c>
      <c r="D747" s="150">
        <v>1585</v>
      </c>
      <c r="E747" s="150">
        <v>1518</v>
      </c>
      <c r="F747" s="150">
        <v>1406</v>
      </c>
      <c r="G747" s="151">
        <v>1491</v>
      </c>
      <c r="H747" s="151">
        <v>1433</v>
      </c>
      <c r="I747" s="151">
        <v>1356</v>
      </c>
      <c r="J747" s="151">
        <v>1616</v>
      </c>
      <c r="K747" s="151">
        <v>1546</v>
      </c>
      <c r="L747" s="151">
        <v>1488</v>
      </c>
      <c r="M747" s="154">
        <v>0.931790188012736</v>
      </c>
      <c r="N747" s="153">
        <v>40094</v>
      </c>
      <c r="O747" s="172">
        <v>0.9</v>
      </c>
      <c r="P747" s="154">
        <v>0.957728706624606</v>
      </c>
      <c r="Q747" s="154">
        <v>0.961099932930919</v>
      </c>
      <c r="R747" s="154">
        <v>0.956683168316832</v>
      </c>
      <c r="S747" s="173">
        <v>-0.00337122630631326</v>
      </c>
      <c r="T747" s="153">
        <v>43029</v>
      </c>
      <c r="U747" s="153">
        <v>38610</v>
      </c>
      <c r="V747" s="154">
        <v>0.897301819702991</v>
      </c>
      <c r="W747" s="154">
        <v>0.887066246056782</v>
      </c>
      <c r="X747" s="155">
        <v>0.909456740442656</v>
      </c>
      <c r="Y747" s="155">
        <v>0.920792079207921</v>
      </c>
      <c r="Z747" s="173">
        <v>-0.0223904943858736</v>
      </c>
      <c r="AA747" s="151">
        <v>10831</v>
      </c>
      <c r="AB747" s="151">
        <v>9659</v>
      </c>
      <c r="AC747" s="151">
        <v>11246</v>
      </c>
      <c r="AD747" s="151">
        <v>10245</v>
      </c>
      <c r="AE747" s="155">
        <v>0.891792078293786</v>
      </c>
      <c r="AF747" s="155">
        <v>0.910990574426463</v>
      </c>
      <c r="AG747" s="173">
        <v>-0.0191984961326763</v>
      </c>
    </row>
    <row r="748" spans="1:33">
      <c r="A748" s="175" t="s">
        <v>668</v>
      </c>
      <c r="B748" s="195" t="s">
        <v>1825</v>
      </c>
      <c r="C748" s="195" t="s">
        <v>744</v>
      </c>
      <c r="D748" s="150">
        <v>961</v>
      </c>
      <c r="E748" s="150">
        <v>868</v>
      </c>
      <c r="F748" s="150">
        <v>824</v>
      </c>
      <c r="G748" s="151">
        <v>826</v>
      </c>
      <c r="H748" s="151">
        <v>678</v>
      </c>
      <c r="I748" s="151">
        <v>678</v>
      </c>
      <c r="J748" s="151">
        <v>864</v>
      </c>
      <c r="K748" s="151">
        <v>829</v>
      </c>
      <c r="L748" s="151">
        <v>762</v>
      </c>
      <c r="M748" s="154">
        <v>0.901410646091497</v>
      </c>
      <c r="N748" s="153">
        <v>23132</v>
      </c>
      <c r="O748" s="172">
        <v>0.9</v>
      </c>
      <c r="P748" s="154">
        <v>0.903225806451613</v>
      </c>
      <c r="Q748" s="154">
        <v>0.820823244552058</v>
      </c>
      <c r="R748" s="154">
        <v>0.959490740740741</v>
      </c>
      <c r="S748" s="173">
        <v>0.0824025618995547</v>
      </c>
      <c r="T748" s="153">
        <v>25662</v>
      </c>
      <c r="U748" s="153">
        <v>21900</v>
      </c>
      <c r="V748" s="154">
        <v>0.853401917231704</v>
      </c>
      <c r="W748" s="154">
        <v>0.857440166493236</v>
      </c>
      <c r="X748" s="155">
        <v>0.820823244552058</v>
      </c>
      <c r="Y748" s="155">
        <v>0.881944444444444</v>
      </c>
      <c r="Z748" s="173">
        <v>0.036616921941178</v>
      </c>
      <c r="AA748" s="151">
        <v>6159</v>
      </c>
      <c r="AB748" s="151">
        <v>5311</v>
      </c>
      <c r="AC748" s="151">
        <v>6497</v>
      </c>
      <c r="AD748" s="151">
        <v>5830</v>
      </c>
      <c r="AE748" s="155">
        <v>0.862315310927099</v>
      </c>
      <c r="AF748" s="155">
        <v>0.897337232568878</v>
      </c>
      <c r="AG748" s="173">
        <v>-0.0350219216417794</v>
      </c>
    </row>
    <row r="749" spans="1:33">
      <c r="A749" s="175" t="s">
        <v>668</v>
      </c>
      <c r="B749" s="195" t="s">
        <v>1825</v>
      </c>
      <c r="C749" s="195" t="s">
        <v>745</v>
      </c>
      <c r="D749" s="150">
        <v>4143</v>
      </c>
      <c r="E749" s="150">
        <v>4052</v>
      </c>
      <c r="F749" s="150">
        <v>3970</v>
      </c>
      <c r="G749" s="151">
        <v>3935</v>
      </c>
      <c r="H749" s="151">
        <v>3689</v>
      </c>
      <c r="I749" s="151">
        <v>3771</v>
      </c>
      <c r="J749" s="151">
        <v>3813</v>
      </c>
      <c r="K749" s="151">
        <v>3713</v>
      </c>
      <c r="L749" s="151">
        <v>3668</v>
      </c>
      <c r="M749" s="154">
        <v>0.964782041149778</v>
      </c>
      <c r="N749" s="153">
        <v>108647</v>
      </c>
      <c r="O749" s="172">
        <v>0.9</v>
      </c>
      <c r="P749" s="154">
        <v>0.978035240164132</v>
      </c>
      <c r="Q749" s="154">
        <v>0.937484116899619</v>
      </c>
      <c r="R749" s="154">
        <v>0.9737739312877</v>
      </c>
      <c r="S749" s="173">
        <v>0.0405511232645134</v>
      </c>
      <c r="T749" s="153">
        <v>112613</v>
      </c>
      <c r="U749" s="153">
        <v>107039</v>
      </c>
      <c r="V749" s="154">
        <v>0.950503050269507</v>
      </c>
      <c r="W749" s="154">
        <v>0.958242819213131</v>
      </c>
      <c r="X749" s="155">
        <v>0.958322744599746</v>
      </c>
      <c r="Y749" s="155">
        <v>0.961972200367165</v>
      </c>
      <c r="Z749" s="173">
        <v>-7.9925386615276e-5</v>
      </c>
      <c r="AA749" s="151">
        <v>27926</v>
      </c>
      <c r="AB749" s="151">
        <v>26674</v>
      </c>
      <c r="AC749" s="151">
        <v>29283</v>
      </c>
      <c r="AD749" s="151">
        <v>27961</v>
      </c>
      <c r="AE749" s="155">
        <v>0.955167227673136</v>
      </c>
      <c r="AF749" s="155">
        <v>0.954854352354608</v>
      </c>
      <c r="AG749" s="173">
        <v>0.000312875318527639</v>
      </c>
    </row>
    <row r="750" spans="1:33">
      <c r="A750" s="175" t="s">
        <v>668</v>
      </c>
      <c r="B750" s="195" t="s">
        <v>1826</v>
      </c>
      <c r="C750" s="195" t="s">
        <v>746</v>
      </c>
      <c r="D750" s="150">
        <v>3313</v>
      </c>
      <c r="E750" s="150">
        <v>3203</v>
      </c>
      <c r="F750" s="150">
        <v>2940</v>
      </c>
      <c r="G750" s="151">
        <v>2861</v>
      </c>
      <c r="H750" s="151">
        <v>2790</v>
      </c>
      <c r="I750" s="151">
        <v>2649</v>
      </c>
      <c r="J750" s="151">
        <v>3252</v>
      </c>
      <c r="K750" s="151">
        <v>3131</v>
      </c>
      <c r="L750" s="151">
        <v>3040</v>
      </c>
      <c r="M750" s="154">
        <v>0.96479792875555</v>
      </c>
      <c r="N750" s="153">
        <v>84963</v>
      </c>
      <c r="O750" s="172">
        <v>0.9</v>
      </c>
      <c r="P750" s="154">
        <v>0.966797464533655</v>
      </c>
      <c r="Q750" s="154">
        <v>0.975183502271933</v>
      </c>
      <c r="R750" s="154">
        <v>0.962792127921279</v>
      </c>
      <c r="S750" s="173">
        <v>-0.00838603773827751</v>
      </c>
      <c r="T750" s="153">
        <v>88063</v>
      </c>
      <c r="U750" s="153">
        <v>81195</v>
      </c>
      <c r="V750" s="154">
        <v>0.922010378933264</v>
      </c>
      <c r="W750" s="154">
        <v>0.88741322064594</v>
      </c>
      <c r="X750" s="155">
        <v>0.925900034952814</v>
      </c>
      <c r="Y750" s="155">
        <v>0.934809348093481</v>
      </c>
      <c r="Z750" s="173">
        <v>-0.0384868143068735</v>
      </c>
      <c r="AA750" s="151">
        <v>21620</v>
      </c>
      <c r="AB750" s="151">
        <v>19905</v>
      </c>
      <c r="AC750" s="151">
        <v>22535</v>
      </c>
      <c r="AD750" s="151">
        <v>20630</v>
      </c>
      <c r="AE750" s="155">
        <v>0.920675300647549</v>
      </c>
      <c r="AF750" s="155">
        <v>0.915464832482805</v>
      </c>
      <c r="AG750" s="173">
        <v>0.00521046816474402</v>
      </c>
    </row>
    <row r="751" spans="1:33">
      <c r="A751" s="175" t="s">
        <v>668</v>
      </c>
      <c r="B751" s="195" t="s">
        <v>1826</v>
      </c>
      <c r="C751" s="195" t="s">
        <v>747</v>
      </c>
      <c r="D751" s="150">
        <v>5944</v>
      </c>
      <c r="E751" s="150">
        <v>5773</v>
      </c>
      <c r="F751" s="150">
        <v>5376</v>
      </c>
      <c r="G751" s="151">
        <v>4756</v>
      </c>
      <c r="H751" s="151">
        <v>4650</v>
      </c>
      <c r="I751" s="151">
        <v>4489</v>
      </c>
      <c r="J751" s="151">
        <v>5761</v>
      </c>
      <c r="K751" s="151">
        <v>5689</v>
      </c>
      <c r="L751" s="151">
        <v>5499</v>
      </c>
      <c r="M751" s="154">
        <v>0.980674355026239</v>
      </c>
      <c r="N751" s="153">
        <v>156040</v>
      </c>
      <c r="O751" s="172">
        <v>0.9</v>
      </c>
      <c r="P751" s="154">
        <v>0.971231493943472</v>
      </c>
      <c r="Q751" s="154">
        <v>0.97771236333053</v>
      </c>
      <c r="R751" s="154">
        <v>0.987502169762194</v>
      </c>
      <c r="S751" s="173">
        <v>-0.0064808693870575</v>
      </c>
      <c r="T751" s="153">
        <v>159115</v>
      </c>
      <c r="U751" s="153">
        <v>148985</v>
      </c>
      <c r="V751" s="154">
        <v>0.936335354931967</v>
      </c>
      <c r="W751" s="154">
        <v>0.904441453566622</v>
      </c>
      <c r="X751" s="155">
        <v>0.943860386879731</v>
      </c>
      <c r="Y751" s="155">
        <v>0.954521784412428</v>
      </c>
      <c r="Z751" s="173">
        <v>-0.0394189333131091</v>
      </c>
      <c r="AA751" s="151">
        <v>38092</v>
      </c>
      <c r="AB751" s="151">
        <v>35937</v>
      </c>
      <c r="AC751" s="151">
        <v>39950</v>
      </c>
      <c r="AD751" s="151">
        <v>37501</v>
      </c>
      <c r="AE751" s="155">
        <v>0.943426441247506</v>
      </c>
      <c r="AF751" s="155">
        <v>0.938698372966208</v>
      </c>
      <c r="AG751" s="173">
        <v>0.00472806828129835</v>
      </c>
    </row>
    <row r="752" spans="1:33">
      <c r="A752" s="175" t="s">
        <v>668</v>
      </c>
      <c r="B752" s="195" t="s">
        <v>1826</v>
      </c>
      <c r="C752" s="195" t="s">
        <v>748</v>
      </c>
      <c r="D752" s="150">
        <v>3096</v>
      </c>
      <c r="E752" s="150">
        <v>2803</v>
      </c>
      <c r="F752" s="150">
        <v>2400</v>
      </c>
      <c r="G752" s="151">
        <v>2543</v>
      </c>
      <c r="H752" s="151">
        <v>2371</v>
      </c>
      <c r="I752" s="151">
        <v>2011</v>
      </c>
      <c r="J752" s="151">
        <v>3177</v>
      </c>
      <c r="K752" s="151">
        <v>2952</v>
      </c>
      <c r="L752" s="151">
        <v>2522</v>
      </c>
      <c r="M752" s="154">
        <v>0.921099333884378</v>
      </c>
      <c r="N752" s="153">
        <v>75777</v>
      </c>
      <c r="O752" s="172">
        <v>0.9</v>
      </c>
      <c r="P752" s="154">
        <v>0.905361757105943</v>
      </c>
      <c r="Q752" s="154">
        <v>0.932363350373575</v>
      </c>
      <c r="R752" s="154">
        <v>0.929178470254957</v>
      </c>
      <c r="S752" s="173">
        <v>-0.0270015932676314</v>
      </c>
      <c r="T752" s="153">
        <v>82268</v>
      </c>
      <c r="U752" s="153">
        <v>64316</v>
      </c>
      <c r="V752" s="154">
        <v>0.781786356785141</v>
      </c>
      <c r="W752" s="154">
        <v>0.775193798449612</v>
      </c>
      <c r="X752" s="155">
        <v>0.790798269760126</v>
      </c>
      <c r="Y752" s="155">
        <v>0.793830657853321</v>
      </c>
      <c r="Z752" s="173">
        <v>-0.0156044713105133</v>
      </c>
      <c r="AA752" s="151">
        <v>20178</v>
      </c>
      <c r="AB752" s="151">
        <v>15996</v>
      </c>
      <c r="AC752" s="151">
        <v>20924</v>
      </c>
      <c r="AD752" s="151">
        <v>16511</v>
      </c>
      <c r="AE752" s="155">
        <v>0.792744573297651</v>
      </c>
      <c r="AF752" s="155">
        <v>0.789093863506022</v>
      </c>
      <c r="AG752" s="173">
        <v>0.00365070979162907</v>
      </c>
    </row>
    <row r="753" spans="1:33">
      <c r="A753" s="175" t="s">
        <v>668</v>
      </c>
      <c r="B753" s="195" t="s">
        <v>1826</v>
      </c>
      <c r="C753" s="195" t="s">
        <v>749</v>
      </c>
      <c r="D753" s="150">
        <v>3108</v>
      </c>
      <c r="E753" s="150">
        <v>3002</v>
      </c>
      <c r="F753" s="150">
        <v>2854</v>
      </c>
      <c r="G753" s="151">
        <v>2428</v>
      </c>
      <c r="H753" s="151">
        <v>2371</v>
      </c>
      <c r="I753" s="151">
        <v>2281</v>
      </c>
      <c r="J753" s="151">
        <v>3109</v>
      </c>
      <c r="K753" s="151">
        <v>3031</v>
      </c>
      <c r="L753" s="151">
        <v>2902</v>
      </c>
      <c r="M753" s="154">
        <v>0.966430427304554</v>
      </c>
      <c r="N753" s="153">
        <v>79227</v>
      </c>
      <c r="O753" s="172">
        <v>0.9</v>
      </c>
      <c r="P753" s="154">
        <v>0.965894465894466</v>
      </c>
      <c r="Q753" s="154">
        <v>0.976523887973641</v>
      </c>
      <c r="R753" s="154">
        <v>0.974911547121261</v>
      </c>
      <c r="S753" s="173">
        <v>-0.0106294220791749</v>
      </c>
      <c r="T753" s="153">
        <v>81979</v>
      </c>
      <c r="U753" s="153">
        <v>76421</v>
      </c>
      <c r="V753" s="154">
        <v>0.932202149330926</v>
      </c>
      <c r="W753" s="154">
        <v>0.918275418275418</v>
      </c>
      <c r="X753" s="155">
        <v>0.939456342668863</v>
      </c>
      <c r="Y753" s="155">
        <v>0.933419105821808</v>
      </c>
      <c r="Z753" s="173">
        <v>-0.021180924393445</v>
      </c>
      <c r="AA753" s="151">
        <v>19447</v>
      </c>
      <c r="AB753" s="151">
        <v>18208</v>
      </c>
      <c r="AC753" s="151">
        <v>20275</v>
      </c>
      <c r="AD753" s="151">
        <v>18854</v>
      </c>
      <c r="AE753" s="155">
        <v>0.936288373528051</v>
      </c>
      <c r="AF753" s="155">
        <v>0.929913686806412</v>
      </c>
      <c r="AG753" s="173">
        <v>0.00637468672163877</v>
      </c>
    </row>
    <row r="754" spans="1:33">
      <c r="A754" s="175" t="s">
        <v>668</v>
      </c>
      <c r="B754" s="195" t="s">
        <v>1826</v>
      </c>
      <c r="C754" s="195" t="s">
        <v>750</v>
      </c>
      <c r="D754" s="150">
        <v>2701</v>
      </c>
      <c r="E754" s="150">
        <v>2661</v>
      </c>
      <c r="F754" s="150">
        <v>2421</v>
      </c>
      <c r="G754" s="151">
        <v>2290</v>
      </c>
      <c r="H754" s="151">
        <v>2266</v>
      </c>
      <c r="I754" s="151">
        <v>2146</v>
      </c>
      <c r="J754" s="151">
        <v>2632</v>
      </c>
      <c r="K754" s="151">
        <v>2596</v>
      </c>
      <c r="L754" s="151">
        <v>2411</v>
      </c>
      <c r="M754" s="154">
        <v>0.980999957902418</v>
      </c>
      <c r="N754" s="153">
        <v>69909</v>
      </c>
      <c r="O754" s="172">
        <v>0.9</v>
      </c>
      <c r="P754" s="154">
        <v>0.985190670122177</v>
      </c>
      <c r="Q754" s="154">
        <v>0.989519650655022</v>
      </c>
      <c r="R754" s="154">
        <v>0.986322188449848</v>
      </c>
      <c r="S754" s="173">
        <v>-0.00432898053284481</v>
      </c>
      <c r="T754" s="153">
        <v>71263</v>
      </c>
      <c r="U754" s="153">
        <v>66401</v>
      </c>
      <c r="V754" s="154">
        <v>0.931773851788446</v>
      </c>
      <c r="W754" s="154">
        <v>0.896334690855239</v>
      </c>
      <c r="X754" s="155">
        <v>0.937117903930131</v>
      </c>
      <c r="Y754" s="155">
        <v>0.916033434650456</v>
      </c>
      <c r="Z754" s="173">
        <v>-0.0407832130748923</v>
      </c>
      <c r="AA754" s="151">
        <v>17170</v>
      </c>
      <c r="AB754" s="151">
        <v>15924</v>
      </c>
      <c r="AC754" s="151">
        <v>17673</v>
      </c>
      <c r="AD754" s="151">
        <v>16536</v>
      </c>
      <c r="AE754" s="155">
        <v>0.92743156668608</v>
      </c>
      <c r="AF754" s="155">
        <v>0.935664573077576</v>
      </c>
      <c r="AG754" s="173">
        <v>-0.0082330063914956</v>
      </c>
    </row>
    <row r="755" spans="1:33">
      <c r="A755" s="175" t="s">
        <v>668</v>
      </c>
      <c r="B755" s="195" t="s">
        <v>1826</v>
      </c>
      <c r="C755" s="195" t="s">
        <v>751</v>
      </c>
      <c r="D755" s="150">
        <v>4286</v>
      </c>
      <c r="E755" s="150">
        <v>3492</v>
      </c>
      <c r="F755" s="150">
        <v>3624</v>
      </c>
      <c r="G755" s="151">
        <v>3507</v>
      </c>
      <c r="H755" s="151">
        <v>3330</v>
      </c>
      <c r="I755" s="151">
        <v>3092</v>
      </c>
      <c r="J755" s="151">
        <v>4468</v>
      </c>
      <c r="K755" s="151">
        <v>4326</v>
      </c>
      <c r="L755" s="151">
        <v>3923</v>
      </c>
      <c r="M755" s="154">
        <v>0.962739199676433</v>
      </c>
      <c r="N755" s="153">
        <v>114255</v>
      </c>
      <c r="O755" s="172">
        <v>0.9</v>
      </c>
      <c r="P755" s="154">
        <v>0.814745683621092</v>
      </c>
      <c r="Q755" s="154">
        <v>0.949529512403764</v>
      </c>
      <c r="R755" s="154">
        <v>0.968218442256043</v>
      </c>
      <c r="S755" s="173">
        <v>-0.134783828782672</v>
      </c>
      <c r="T755" s="153">
        <v>118677</v>
      </c>
      <c r="U755" s="153">
        <v>104531</v>
      </c>
      <c r="V755" s="154">
        <v>0.880802514387792</v>
      </c>
      <c r="W755" s="154">
        <v>0.845543630424638</v>
      </c>
      <c r="X755" s="155">
        <v>0.881665240946678</v>
      </c>
      <c r="Y755" s="155">
        <v>0.878021486123545</v>
      </c>
      <c r="Z755" s="173">
        <v>-0.0361216105220398</v>
      </c>
      <c r="AA755" s="151">
        <v>28345</v>
      </c>
      <c r="AB755" s="151">
        <v>24916</v>
      </c>
      <c r="AC755" s="151">
        <v>30330</v>
      </c>
      <c r="AD755" s="151">
        <v>26631</v>
      </c>
      <c r="AE755" s="155">
        <v>0.879026283295114</v>
      </c>
      <c r="AF755" s="155">
        <v>0.878041543026706</v>
      </c>
      <c r="AG755" s="173">
        <v>0.000984740268407558</v>
      </c>
    </row>
    <row r="756" spans="1:33">
      <c r="A756" s="175" t="s">
        <v>668</v>
      </c>
      <c r="B756" s="195" t="s">
        <v>1826</v>
      </c>
      <c r="C756" s="195" t="s">
        <v>752</v>
      </c>
      <c r="D756" s="150">
        <v>2133</v>
      </c>
      <c r="E756" s="150">
        <v>1994</v>
      </c>
      <c r="F756" s="150">
        <v>1910</v>
      </c>
      <c r="G756" s="151">
        <v>1795</v>
      </c>
      <c r="H756" s="151">
        <v>1710</v>
      </c>
      <c r="I756" s="151">
        <v>1659</v>
      </c>
      <c r="J756" s="151">
        <v>2224</v>
      </c>
      <c r="K756" s="151">
        <v>2132</v>
      </c>
      <c r="L756" s="151">
        <v>2036</v>
      </c>
      <c r="M756" s="154">
        <v>0.949721754885467</v>
      </c>
      <c r="N756" s="153">
        <v>58708</v>
      </c>
      <c r="O756" s="172">
        <v>0.9</v>
      </c>
      <c r="P756" s="154">
        <v>0.93483356774496</v>
      </c>
      <c r="Q756" s="154">
        <v>0.952646239554318</v>
      </c>
      <c r="R756" s="154">
        <v>0.95863309352518</v>
      </c>
      <c r="S756" s="173">
        <v>-0.0178126718093574</v>
      </c>
      <c r="T756" s="153">
        <v>61816</v>
      </c>
      <c r="U756" s="153">
        <v>55967</v>
      </c>
      <c r="V756" s="154">
        <v>0.905380484017083</v>
      </c>
      <c r="W756" s="154">
        <v>0.895452414439756</v>
      </c>
      <c r="X756" s="155">
        <v>0.924233983286908</v>
      </c>
      <c r="Y756" s="155">
        <v>0.915467625899281</v>
      </c>
      <c r="Z756" s="173">
        <v>-0.0287815688471519</v>
      </c>
      <c r="AA756" s="151">
        <v>14499</v>
      </c>
      <c r="AB756" s="151">
        <v>12979</v>
      </c>
      <c r="AC756" s="151">
        <v>15969</v>
      </c>
      <c r="AD756" s="151">
        <v>14399</v>
      </c>
      <c r="AE756" s="155">
        <v>0.89516518380578</v>
      </c>
      <c r="AF756" s="155">
        <v>0.901684513745382</v>
      </c>
      <c r="AG756" s="173">
        <v>-0.00651932993960203</v>
      </c>
    </row>
    <row r="757" spans="1:33">
      <c r="A757" s="175" t="s">
        <v>668</v>
      </c>
      <c r="B757" s="195" t="s">
        <v>1826</v>
      </c>
      <c r="C757" s="195" t="s">
        <v>753</v>
      </c>
      <c r="D757" s="150">
        <v>3001</v>
      </c>
      <c r="E757" s="150">
        <v>2887</v>
      </c>
      <c r="F757" s="150">
        <v>2631</v>
      </c>
      <c r="G757" s="151">
        <v>2332</v>
      </c>
      <c r="H757" s="151">
        <v>2244</v>
      </c>
      <c r="I757" s="151">
        <v>1998</v>
      </c>
      <c r="J757" s="151">
        <v>2912</v>
      </c>
      <c r="K757" s="151">
        <v>2802</v>
      </c>
      <c r="L757" s="151">
        <v>2644</v>
      </c>
      <c r="M757" s="154">
        <v>0.956768627043322</v>
      </c>
      <c r="N757" s="153">
        <v>73631</v>
      </c>
      <c r="O757" s="172">
        <v>0.9</v>
      </c>
      <c r="P757" s="154">
        <v>0.962012662445851</v>
      </c>
      <c r="Q757" s="154">
        <v>0.962264150943396</v>
      </c>
      <c r="R757" s="154">
        <v>0.962225274725275</v>
      </c>
      <c r="S757" s="173">
        <v>-0.000251488497544861</v>
      </c>
      <c r="T757" s="153">
        <v>76958</v>
      </c>
      <c r="U757" s="153">
        <v>68976</v>
      </c>
      <c r="V757" s="154">
        <v>0.896281088385873</v>
      </c>
      <c r="W757" s="154">
        <v>0.87670776407864</v>
      </c>
      <c r="X757" s="155">
        <v>0.856775300171527</v>
      </c>
      <c r="Y757" s="155">
        <v>0.907967032967033</v>
      </c>
      <c r="Z757" s="173">
        <v>0.0199324639071139</v>
      </c>
      <c r="AA757" s="151">
        <v>18335</v>
      </c>
      <c r="AB757" s="151">
        <v>16356</v>
      </c>
      <c r="AC757" s="151">
        <v>19014</v>
      </c>
      <c r="AD757" s="151">
        <v>17114</v>
      </c>
      <c r="AE757" s="155">
        <v>0.892064357785656</v>
      </c>
      <c r="AF757" s="155">
        <v>0.900073629956874</v>
      </c>
      <c r="AG757" s="173">
        <v>-0.00800927217121805</v>
      </c>
    </row>
    <row r="758" spans="1:33">
      <c r="A758" s="175" t="s">
        <v>668</v>
      </c>
      <c r="B758" s="195" t="s">
        <v>1826</v>
      </c>
      <c r="C758" s="195" t="s">
        <v>754</v>
      </c>
      <c r="D758" s="150">
        <v>1508</v>
      </c>
      <c r="E758" s="150">
        <v>1465</v>
      </c>
      <c r="F758" s="150">
        <v>1384</v>
      </c>
      <c r="G758" s="151">
        <v>1127</v>
      </c>
      <c r="H758" s="151">
        <v>1113</v>
      </c>
      <c r="I758" s="151">
        <v>1064</v>
      </c>
      <c r="J758" s="151">
        <v>1443</v>
      </c>
      <c r="K758" s="151">
        <v>1424</v>
      </c>
      <c r="L758" s="151">
        <v>1361</v>
      </c>
      <c r="M758" s="154">
        <v>0.972905958622827</v>
      </c>
      <c r="N758" s="153">
        <v>37668</v>
      </c>
      <c r="O758" s="172">
        <v>0.9</v>
      </c>
      <c r="P758" s="154">
        <v>0.971485411140584</v>
      </c>
      <c r="Q758" s="154">
        <v>0.987577639751553</v>
      </c>
      <c r="R758" s="154">
        <v>0.986832986832987</v>
      </c>
      <c r="S758" s="173">
        <v>-0.0160922286109693</v>
      </c>
      <c r="T758" s="153">
        <v>38717</v>
      </c>
      <c r="U758" s="153">
        <v>36354</v>
      </c>
      <c r="V758" s="154">
        <v>0.938967378670868</v>
      </c>
      <c r="W758" s="154">
        <v>0.917771883289125</v>
      </c>
      <c r="X758" s="155">
        <v>0.944099378881988</v>
      </c>
      <c r="Y758" s="155">
        <v>0.943173943173943</v>
      </c>
      <c r="Z758" s="173">
        <v>-0.026327495592863</v>
      </c>
      <c r="AA758" s="151">
        <v>9203</v>
      </c>
      <c r="AB758" s="151">
        <v>8652</v>
      </c>
      <c r="AC758" s="151">
        <v>9514</v>
      </c>
      <c r="AD758" s="151">
        <v>8897</v>
      </c>
      <c r="AE758" s="155">
        <v>0.940128219059002</v>
      </c>
      <c r="AF758" s="155">
        <v>0.935148202648728</v>
      </c>
      <c r="AG758" s="173">
        <v>0.00498001641027424</v>
      </c>
    </row>
    <row r="759" spans="1:33">
      <c r="A759" s="175" t="s">
        <v>668</v>
      </c>
      <c r="B759" s="195" t="s">
        <v>1827</v>
      </c>
      <c r="C759" s="195" t="s">
        <v>755</v>
      </c>
      <c r="D759" s="150">
        <v>2243</v>
      </c>
      <c r="E759" s="150">
        <v>2114</v>
      </c>
      <c r="F759" s="150">
        <v>2117</v>
      </c>
      <c r="G759" s="151">
        <v>1943</v>
      </c>
      <c r="H759" s="151">
        <v>1913</v>
      </c>
      <c r="I759" s="151">
        <v>1890</v>
      </c>
      <c r="J759" s="151">
        <v>2139</v>
      </c>
      <c r="K759" s="151">
        <v>2091</v>
      </c>
      <c r="L759" s="151">
        <v>2088</v>
      </c>
      <c r="M759" s="154">
        <v>0.974234834905265</v>
      </c>
      <c r="N759" s="153">
        <v>58155</v>
      </c>
      <c r="O759" s="172">
        <v>0.9</v>
      </c>
      <c r="P759" s="154">
        <v>0.942487739634418</v>
      </c>
      <c r="Q759" s="154">
        <v>0.984559958826557</v>
      </c>
      <c r="R759" s="154">
        <v>0.977559607293128</v>
      </c>
      <c r="S759" s="173">
        <v>-0.0420722191921387</v>
      </c>
      <c r="T759" s="153">
        <v>59693</v>
      </c>
      <c r="U759" s="153">
        <v>57651</v>
      </c>
      <c r="V759" s="154">
        <v>0.965791633859917</v>
      </c>
      <c r="W759" s="154">
        <v>0.943825234061525</v>
      </c>
      <c r="X759" s="155">
        <v>0.972722593926917</v>
      </c>
      <c r="Y759" s="155">
        <v>0.976157082748948</v>
      </c>
      <c r="Z759" s="173">
        <v>-0.0288973598653924</v>
      </c>
      <c r="AA759" s="151">
        <v>14591</v>
      </c>
      <c r="AB759" s="151">
        <v>14031</v>
      </c>
      <c r="AC759" s="151">
        <v>15117</v>
      </c>
      <c r="AD759" s="151">
        <v>14591</v>
      </c>
      <c r="AE759" s="155">
        <v>0.961620176821328</v>
      </c>
      <c r="AF759" s="155">
        <v>0.965204736389495</v>
      </c>
      <c r="AG759" s="173">
        <v>-0.00358455956816706</v>
      </c>
    </row>
    <row r="760" spans="1:33">
      <c r="A760" s="175" t="s">
        <v>668</v>
      </c>
      <c r="B760" s="195" t="s">
        <v>1827</v>
      </c>
      <c r="C760" s="195" t="s">
        <v>756</v>
      </c>
      <c r="D760" s="150">
        <v>5777</v>
      </c>
      <c r="E760" s="150">
        <v>5733</v>
      </c>
      <c r="F760" s="150">
        <v>5290</v>
      </c>
      <c r="G760" s="151">
        <v>5318</v>
      </c>
      <c r="H760" s="151">
        <v>5215</v>
      </c>
      <c r="I760" s="151">
        <v>4965</v>
      </c>
      <c r="J760" s="151">
        <v>5348</v>
      </c>
      <c r="K760" s="151">
        <v>5325</v>
      </c>
      <c r="L760" s="151">
        <v>5102</v>
      </c>
      <c r="M760" s="154">
        <v>0.991768280955495</v>
      </c>
      <c r="N760" s="153">
        <v>154698</v>
      </c>
      <c r="O760" s="172">
        <v>0.9</v>
      </c>
      <c r="P760" s="154">
        <v>0.992383590098667</v>
      </c>
      <c r="Q760" s="154">
        <v>0.980631816472358</v>
      </c>
      <c r="R760" s="154">
        <v>0.995699326851159</v>
      </c>
      <c r="S760" s="173">
        <v>0.0117517736263092</v>
      </c>
      <c r="T760" s="153">
        <v>155982</v>
      </c>
      <c r="U760" s="153">
        <v>147468</v>
      </c>
      <c r="V760" s="154">
        <v>0.945416778859099</v>
      </c>
      <c r="W760" s="154">
        <v>0.915700190410248</v>
      </c>
      <c r="X760" s="155">
        <v>0.933621662279052</v>
      </c>
      <c r="Y760" s="155">
        <v>0.954001495886313</v>
      </c>
      <c r="Z760" s="173">
        <v>-0.0179214718688048</v>
      </c>
      <c r="AA760" s="151">
        <v>38534</v>
      </c>
      <c r="AB760" s="151">
        <v>36317</v>
      </c>
      <c r="AC760" s="151">
        <v>39368</v>
      </c>
      <c r="AD760" s="151">
        <v>37423</v>
      </c>
      <c r="AE760" s="155">
        <v>0.942466393314995</v>
      </c>
      <c r="AF760" s="155">
        <v>0.950594391383865</v>
      </c>
      <c r="AG760" s="173">
        <v>-0.00812799806887043</v>
      </c>
    </row>
    <row r="761" spans="1:33">
      <c r="A761" s="175" t="s">
        <v>668</v>
      </c>
      <c r="B761" s="195" t="s">
        <v>1827</v>
      </c>
      <c r="C761" s="195" t="s">
        <v>757</v>
      </c>
      <c r="D761" s="150">
        <v>3229</v>
      </c>
      <c r="E761" s="150">
        <v>3194</v>
      </c>
      <c r="F761" s="150">
        <v>3094</v>
      </c>
      <c r="G761" s="151">
        <v>2976</v>
      </c>
      <c r="H761" s="151">
        <v>2944</v>
      </c>
      <c r="I761" s="151">
        <v>2848</v>
      </c>
      <c r="J761" s="151">
        <v>3084</v>
      </c>
      <c r="K761" s="151">
        <v>3063</v>
      </c>
      <c r="L761" s="151">
        <v>2963</v>
      </c>
      <c r="M761" s="154">
        <v>0.980813033672565</v>
      </c>
      <c r="N761" s="153">
        <v>87413</v>
      </c>
      <c r="O761" s="172">
        <v>0.9</v>
      </c>
      <c r="P761" s="154">
        <v>0.989160730876432</v>
      </c>
      <c r="Q761" s="154">
        <v>0.989247311827957</v>
      </c>
      <c r="R761" s="154">
        <v>0.993190661478599</v>
      </c>
      <c r="S761" s="173">
        <v>-8.65809515246951e-5</v>
      </c>
      <c r="T761" s="153">
        <v>89123</v>
      </c>
      <c r="U761" s="153">
        <v>85532</v>
      </c>
      <c r="V761" s="154">
        <v>0.959707370712386</v>
      </c>
      <c r="W761" s="154">
        <v>0.958191390523382</v>
      </c>
      <c r="X761" s="155">
        <v>0.956989247311828</v>
      </c>
      <c r="Y761" s="155">
        <v>0.960765239948119</v>
      </c>
      <c r="Z761" s="173">
        <v>0.00120214321155387</v>
      </c>
      <c r="AA761" s="151">
        <v>21696</v>
      </c>
      <c r="AB761" s="151">
        <v>20780</v>
      </c>
      <c r="AC761" s="151">
        <v>22750</v>
      </c>
      <c r="AD761" s="151">
        <v>21828</v>
      </c>
      <c r="AE761" s="155">
        <v>0.957780235988201</v>
      </c>
      <c r="AF761" s="155">
        <v>0.959472527472527</v>
      </c>
      <c r="AG761" s="173">
        <v>-0.00169229148432681</v>
      </c>
    </row>
    <row r="762" spans="1:33">
      <c r="A762" s="175" t="s">
        <v>668</v>
      </c>
      <c r="B762" s="195" t="s">
        <v>1827</v>
      </c>
      <c r="C762" s="195" t="s">
        <v>758</v>
      </c>
      <c r="D762" s="150">
        <v>4009</v>
      </c>
      <c r="E762" s="150">
        <v>3896</v>
      </c>
      <c r="F762" s="150">
        <v>3674</v>
      </c>
      <c r="G762" s="151">
        <v>3547</v>
      </c>
      <c r="H762" s="151">
        <v>3455</v>
      </c>
      <c r="I762" s="151">
        <v>3285</v>
      </c>
      <c r="J762" s="151">
        <v>3762</v>
      </c>
      <c r="K762" s="151">
        <v>3650</v>
      </c>
      <c r="L762" s="151">
        <v>3535</v>
      </c>
      <c r="M762" s="154">
        <v>0.972827846221224</v>
      </c>
      <c r="N762" s="153">
        <v>102180</v>
      </c>
      <c r="O762" s="172">
        <v>0.9</v>
      </c>
      <c r="P762" s="154">
        <v>0.971813419805438</v>
      </c>
      <c r="Q762" s="154">
        <v>0.974062588102622</v>
      </c>
      <c r="R762" s="154">
        <v>0.970228601807549</v>
      </c>
      <c r="S762" s="173">
        <v>-0.00224916829718413</v>
      </c>
      <c r="T762" s="153">
        <v>105034</v>
      </c>
      <c r="U762" s="153">
        <v>97565</v>
      </c>
      <c r="V762" s="154">
        <v>0.928889692861359</v>
      </c>
      <c r="W762" s="154">
        <v>0.916438014467448</v>
      </c>
      <c r="X762" s="155">
        <v>0.92613476177051</v>
      </c>
      <c r="Y762" s="155">
        <v>0.939659755449229</v>
      </c>
      <c r="Z762" s="173">
        <v>-0.00969674730306203</v>
      </c>
      <c r="AA762" s="151">
        <v>25787</v>
      </c>
      <c r="AB762" s="151">
        <v>23914</v>
      </c>
      <c r="AC762" s="151">
        <v>26798</v>
      </c>
      <c r="AD762" s="151">
        <v>25174</v>
      </c>
      <c r="AE762" s="155">
        <v>0.92736650250126</v>
      </c>
      <c r="AF762" s="155">
        <v>0.939398462571834</v>
      </c>
      <c r="AG762" s="173">
        <v>-0.0120319600705734</v>
      </c>
    </row>
    <row r="763" spans="1:33">
      <c r="A763" s="175" t="s">
        <v>668</v>
      </c>
      <c r="B763" s="195" t="s">
        <v>1827</v>
      </c>
      <c r="C763" s="195" t="s">
        <v>759</v>
      </c>
      <c r="D763" s="150">
        <v>2147</v>
      </c>
      <c r="E763" s="150">
        <v>2001</v>
      </c>
      <c r="F763" s="150">
        <v>1962</v>
      </c>
      <c r="G763" s="151">
        <v>1902</v>
      </c>
      <c r="H763" s="151">
        <v>1781</v>
      </c>
      <c r="I763" s="151">
        <v>1725</v>
      </c>
      <c r="J763" s="151">
        <v>2048</v>
      </c>
      <c r="K763" s="151">
        <v>2003</v>
      </c>
      <c r="L763" s="151">
        <v>1936</v>
      </c>
      <c r="M763" s="154">
        <v>0.931028280203857</v>
      </c>
      <c r="N763" s="153">
        <v>46584</v>
      </c>
      <c r="O763" s="172">
        <v>0.9</v>
      </c>
      <c r="P763" s="154">
        <v>0.931998136935258</v>
      </c>
      <c r="Q763" s="154">
        <v>0.936382754994742</v>
      </c>
      <c r="R763" s="154">
        <v>0.97802734375</v>
      </c>
      <c r="S763" s="173">
        <v>-0.00438461805948387</v>
      </c>
      <c r="T763" s="153">
        <v>50035</v>
      </c>
      <c r="U763" s="153">
        <v>45537</v>
      </c>
      <c r="V763" s="154">
        <v>0.910102927950435</v>
      </c>
      <c r="W763" s="154">
        <v>0.913833255705636</v>
      </c>
      <c r="X763" s="155">
        <v>0.906940063091483</v>
      </c>
      <c r="Y763" s="155">
        <v>0.9453125</v>
      </c>
      <c r="Z763" s="173">
        <v>0.00689319261415311</v>
      </c>
      <c r="AA763" s="151">
        <v>14084</v>
      </c>
      <c r="AB763" s="151">
        <v>13056</v>
      </c>
      <c r="AC763" s="151">
        <v>13334</v>
      </c>
      <c r="AD763" s="151">
        <v>12186</v>
      </c>
      <c r="AE763" s="155">
        <v>0.927009372337404</v>
      </c>
      <c r="AF763" s="155">
        <v>0.913904304784761</v>
      </c>
      <c r="AG763" s="173">
        <v>0.0131050675526433</v>
      </c>
    </row>
    <row r="764" spans="1:33">
      <c r="A764" s="175" t="s">
        <v>668</v>
      </c>
      <c r="B764" s="195" t="s">
        <v>1827</v>
      </c>
      <c r="C764" s="195" t="s">
        <v>760</v>
      </c>
      <c r="D764" s="150">
        <v>2187</v>
      </c>
      <c r="E764" s="150">
        <v>2155</v>
      </c>
      <c r="F764" s="150">
        <v>2083</v>
      </c>
      <c r="G764" s="151">
        <v>1836</v>
      </c>
      <c r="H764" s="151">
        <v>1810</v>
      </c>
      <c r="I764" s="151">
        <v>1707</v>
      </c>
      <c r="J764" s="151">
        <v>2127</v>
      </c>
      <c r="K764" s="151">
        <v>2103</v>
      </c>
      <c r="L764" s="151">
        <v>2001</v>
      </c>
      <c r="M764" s="154">
        <v>0.987394530852902</v>
      </c>
      <c r="N764" s="153">
        <v>58278</v>
      </c>
      <c r="O764" s="172">
        <v>0.9</v>
      </c>
      <c r="P764" s="154">
        <v>0.985368084133516</v>
      </c>
      <c r="Q764" s="154">
        <v>0.985838779956427</v>
      </c>
      <c r="R764" s="154">
        <v>0.988716502115656</v>
      </c>
      <c r="S764" s="173">
        <v>-0.000470695822910705</v>
      </c>
      <c r="T764" s="153">
        <v>59022</v>
      </c>
      <c r="U764" s="153">
        <v>56131</v>
      </c>
      <c r="V764" s="154">
        <v>0.951018264375995</v>
      </c>
      <c r="W764" s="154">
        <v>0.952446273433928</v>
      </c>
      <c r="X764" s="155">
        <v>0.929738562091503</v>
      </c>
      <c r="Y764" s="155">
        <v>0.940761636107193</v>
      </c>
      <c r="Z764" s="173">
        <v>0.0227077113424244</v>
      </c>
      <c r="AA764" s="151">
        <v>14360</v>
      </c>
      <c r="AB764" s="151">
        <v>13565</v>
      </c>
      <c r="AC764" s="151">
        <v>15472</v>
      </c>
      <c r="AD764" s="151">
        <v>14682</v>
      </c>
      <c r="AE764" s="155">
        <v>0.944637883008356</v>
      </c>
      <c r="AF764" s="155">
        <v>0.948940020682523</v>
      </c>
      <c r="AG764" s="173">
        <v>-0.00430213767416676</v>
      </c>
    </row>
    <row r="765" spans="1:33">
      <c r="A765" s="175" t="s">
        <v>668</v>
      </c>
      <c r="B765" s="195" t="s">
        <v>1827</v>
      </c>
      <c r="C765" s="195" t="s">
        <v>761</v>
      </c>
      <c r="D765" s="150">
        <v>2986</v>
      </c>
      <c r="E765" s="150">
        <v>2939</v>
      </c>
      <c r="F765" s="150">
        <v>2816</v>
      </c>
      <c r="G765" s="151">
        <v>2717</v>
      </c>
      <c r="H765" s="151">
        <v>2685</v>
      </c>
      <c r="I765" s="151">
        <v>2573</v>
      </c>
      <c r="J765" s="151">
        <v>2833</v>
      </c>
      <c r="K765" s="151">
        <v>2811</v>
      </c>
      <c r="L765" s="151">
        <v>2718</v>
      </c>
      <c r="M765" s="154">
        <v>0.98252420230862</v>
      </c>
      <c r="N765" s="153">
        <v>82309</v>
      </c>
      <c r="O765" s="172">
        <v>0.9</v>
      </c>
      <c r="P765" s="154">
        <v>0.984259879437374</v>
      </c>
      <c r="Q765" s="154">
        <v>0.988222304011778</v>
      </c>
      <c r="R765" s="154">
        <v>0.992234380515355</v>
      </c>
      <c r="S765" s="173">
        <v>-0.00396242457440332</v>
      </c>
      <c r="T765" s="153">
        <v>83773</v>
      </c>
      <c r="U765" s="153">
        <v>78185</v>
      </c>
      <c r="V765" s="154">
        <v>0.933295930669786</v>
      </c>
      <c r="W765" s="154">
        <v>0.943067649028801</v>
      </c>
      <c r="X765" s="155">
        <v>0.947000368053</v>
      </c>
      <c r="Y765" s="155">
        <v>0.959406989057536</v>
      </c>
      <c r="Z765" s="173">
        <v>-0.00393271902419856</v>
      </c>
      <c r="AA765" s="151">
        <v>20016</v>
      </c>
      <c r="AB765" s="151">
        <v>18998</v>
      </c>
      <c r="AC765" s="151">
        <v>21339</v>
      </c>
      <c r="AD765" s="151">
        <v>19819</v>
      </c>
      <c r="AE765" s="155">
        <v>0.94914068745004</v>
      </c>
      <c r="AF765" s="155">
        <v>0.928768920755424</v>
      </c>
      <c r="AG765" s="173">
        <v>0.0203717666946156</v>
      </c>
    </row>
    <row r="766" spans="1:33">
      <c r="A766" s="175" t="s">
        <v>668</v>
      </c>
      <c r="B766" s="195" t="s">
        <v>1827</v>
      </c>
      <c r="C766" s="195" t="s">
        <v>762</v>
      </c>
      <c r="D766" s="150">
        <v>2566</v>
      </c>
      <c r="E766" s="150">
        <v>2502</v>
      </c>
      <c r="F766" s="150">
        <v>2394</v>
      </c>
      <c r="G766" s="151">
        <v>2265</v>
      </c>
      <c r="H766" s="151">
        <v>2217</v>
      </c>
      <c r="I766" s="151">
        <v>2113</v>
      </c>
      <c r="J766" s="151">
        <v>2344</v>
      </c>
      <c r="K766" s="151">
        <v>2316</v>
      </c>
      <c r="L766" s="151">
        <v>2249</v>
      </c>
      <c r="M766" s="154">
        <v>0.976135300467794</v>
      </c>
      <c r="N766" s="153">
        <v>67817</v>
      </c>
      <c r="O766" s="172">
        <v>0.9</v>
      </c>
      <c r="P766" s="154">
        <v>0.975058456742011</v>
      </c>
      <c r="Q766" s="154">
        <v>0.978807947019868</v>
      </c>
      <c r="R766" s="154">
        <v>0.988054607508532</v>
      </c>
      <c r="S766" s="173">
        <v>-0.00374949027785665</v>
      </c>
      <c r="T766" s="153">
        <v>69475</v>
      </c>
      <c r="U766" s="153">
        <v>66110</v>
      </c>
      <c r="V766" s="154">
        <v>0.951565311263044</v>
      </c>
      <c r="W766" s="154">
        <v>0.932969602494154</v>
      </c>
      <c r="X766" s="155">
        <v>0.932891832229581</v>
      </c>
      <c r="Y766" s="155">
        <v>0.959470989761092</v>
      </c>
      <c r="Z766" s="173">
        <v>7.77702645736733e-5</v>
      </c>
      <c r="AA766" s="151">
        <v>16688</v>
      </c>
      <c r="AB766" s="151">
        <v>15786</v>
      </c>
      <c r="AC766" s="151">
        <v>18128</v>
      </c>
      <c r="AD766" s="151">
        <v>17176</v>
      </c>
      <c r="AE766" s="155">
        <v>0.945949185043145</v>
      </c>
      <c r="AF766" s="155">
        <v>0.947484554280671</v>
      </c>
      <c r="AG766" s="173">
        <v>-0.00153536923752606</v>
      </c>
    </row>
    <row r="767" spans="1:33">
      <c r="A767" s="175" t="s">
        <v>668</v>
      </c>
      <c r="B767" s="195" t="s">
        <v>1827</v>
      </c>
      <c r="C767" s="195" t="s">
        <v>763</v>
      </c>
      <c r="D767" s="150">
        <v>1486</v>
      </c>
      <c r="E767" s="150">
        <v>1399</v>
      </c>
      <c r="F767" s="150">
        <v>1337</v>
      </c>
      <c r="G767" s="151">
        <v>1321</v>
      </c>
      <c r="H767" s="151">
        <v>1266</v>
      </c>
      <c r="I767" s="151">
        <v>1220</v>
      </c>
      <c r="J767" s="151">
        <v>1431</v>
      </c>
      <c r="K767" s="151">
        <v>1393</v>
      </c>
      <c r="L767" s="151">
        <v>1331</v>
      </c>
      <c r="M767" s="154">
        <v>0.95336540871047</v>
      </c>
      <c r="N767" s="153">
        <v>38045</v>
      </c>
      <c r="O767" s="172">
        <v>0.9</v>
      </c>
      <c r="P767" s="154">
        <v>0.941453566621803</v>
      </c>
      <c r="Q767" s="154">
        <v>0.958364875094625</v>
      </c>
      <c r="R767" s="154">
        <v>0.973445143256464</v>
      </c>
      <c r="S767" s="173">
        <v>-0.0169113084728219</v>
      </c>
      <c r="T767" s="153">
        <v>39906</v>
      </c>
      <c r="U767" s="153">
        <v>36868</v>
      </c>
      <c r="V767" s="154">
        <v>0.923871097078134</v>
      </c>
      <c r="W767" s="154">
        <v>0.899730820995962</v>
      </c>
      <c r="X767" s="155">
        <v>0.923542770628312</v>
      </c>
      <c r="Y767" s="155">
        <v>0.930118798043326</v>
      </c>
      <c r="Z767" s="173">
        <v>-0.0238119496323496</v>
      </c>
      <c r="AA767" s="151">
        <v>9792</v>
      </c>
      <c r="AB767" s="151">
        <v>8918</v>
      </c>
      <c r="AC767" s="151">
        <v>10078</v>
      </c>
      <c r="AD767" s="151">
        <v>9259</v>
      </c>
      <c r="AE767" s="155">
        <v>0.910743464052288</v>
      </c>
      <c r="AF767" s="155">
        <v>0.918733875769002</v>
      </c>
      <c r="AG767" s="173">
        <v>-0.00799041171671422</v>
      </c>
    </row>
    <row r="768" spans="1:33">
      <c r="A768" s="175" t="s">
        <v>668</v>
      </c>
      <c r="B768" s="195" t="s">
        <v>1827</v>
      </c>
      <c r="C768" s="195" t="s">
        <v>764</v>
      </c>
      <c r="D768" s="150">
        <v>1611</v>
      </c>
      <c r="E768" s="150">
        <v>1582</v>
      </c>
      <c r="F768" s="150">
        <v>1514</v>
      </c>
      <c r="G768" s="151">
        <v>1281</v>
      </c>
      <c r="H768" s="151">
        <v>1266</v>
      </c>
      <c r="I768" s="151">
        <v>1214</v>
      </c>
      <c r="J768" s="151">
        <v>1586</v>
      </c>
      <c r="K768" s="151">
        <v>1560</v>
      </c>
      <c r="L768" s="151">
        <v>1503</v>
      </c>
      <c r="M768" s="154">
        <v>0.971199814342075</v>
      </c>
      <c r="N768" s="153">
        <v>41849</v>
      </c>
      <c r="O768" s="172">
        <v>0.9</v>
      </c>
      <c r="P768" s="154">
        <v>0.981998758535071</v>
      </c>
      <c r="Q768" s="154">
        <v>0.988290398126464</v>
      </c>
      <c r="R768" s="154">
        <v>0.983606557377049</v>
      </c>
      <c r="S768" s="173">
        <v>-0.00629163959139234</v>
      </c>
      <c r="T768" s="153">
        <v>43090</v>
      </c>
      <c r="U768" s="153">
        <v>40550</v>
      </c>
      <c r="V768" s="154">
        <v>0.941053608725922</v>
      </c>
      <c r="W768" s="154">
        <v>0.939788950962135</v>
      </c>
      <c r="X768" s="155">
        <v>0.947697111631538</v>
      </c>
      <c r="Y768" s="155">
        <v>0.947667087011349</v>
      </c>
      <c r="Z768" s="173">
        <v>-0.00790816066940259</v>
      </c>
      <c r="AA768" s="151">
        <v>9983</v>
      </c>
      <c r="AB768" s="151">
        <v>9426</v>
      </c>
      <c r="AC768" s="151">
        <v>10799</v>
      </c>
      <c r="AD768" s="151">
        <v>10167</v>
      </c>
      <c r="AE768" s="155">
        <v>0.94420514875288</v>
      </c>
      <c r="AF768" s="155">
        <v>0.941476062598389</v>
      </c>
      <c r="AG768" s="173">
        <v>0.00272908615449108</v>
      </c>
    </row>
    <row r="769" spans="1:33">
      <c r="A769" s="175" t="s">
        <v>668</v>
      </c>
      <c r="B769" s="195" t="s">
        <v>1827</v>
      </c>
      <c r="C769" s="195" t="s">
        <v>765</v>
      </c>
      <c r="D769" s="150">
        <v>3061</v>
      </c>
      <c r="E769" s="150">
        <v>2848</v>
      </c>
      <c r="F769" s="150">
        <v>2811</v>
      </c>
      <c r="G769" s="151">
        <v>2599</v>
      </c>
      <c r="H769" s="151">
        <v>2535</v>
      </c>
      <c r="I769" s="151">
        <v>2430</v>
      </c>
      <c r="J769" s="151">
        <v>3013</v>
      </c>
      <c r="K769" s="151">
        <v>2943</v>
      </c>
      <c r="L769" s="151">
        <v>2863</v>
      </c>
      <c r="M769" s="154">
        <v>0.966228799260083</v>
      </c>
      <c r="N769" s="153">
        <v>77307</v>
      </c>
      <c r="O769" s="172">
        <v>0.9</v>
      </c>
      <c r="P769" s="154">
        <v>0.930414897092453</v>
      </c>
      <c r="Q769" s="154">
        <v>0.975375144286264</v>
      </c>
      <c r="R769" s="154">
        <v>0.97676734152008</v>
      </c>
      <c r="S769" s="173">
        <v>-0.0449602471938105</v>
      </c>
      <c r="T769" s="153">
        <v>80009</v>
      </c>
      <c r="U769" s="153">
        <v>75448</v>
      </c>
      <c r="V769" s="154">
        <v>0.942993913184767</v>
      </c>
      <c r="W769" s="154">
        <v>0.918327344005227</v>
      </c>
      <c r="X769" s="155">
        <v>0.934974990380916</v>
      </c>
      <c r="Y769" s="155">
        <v>0.950215731828742</v>
      </c>
      <c r="Z769" s="173">
        <v>-0.0166476463756886</v>
      </c>
      <c r="AA769" s="151">
        <v>19594</v>
      </c>
      <c r="AB769" s="151">
        <v>18361</v>
      </c>
      <c r="AC769" s="151">
        <v>19900</v>
      </c>
      <c r="AD769" s="151">
        <v>18805</v>
      </c>
      <c r="AE769" s="155">
        <v>0.937072573236705</v>
      </c>
      <c r="AF769" s="155">
        <v>0.944974874371859</v>
      </c>
      <c r="AG769" s="173">
        <v>-0.00790230113515422</v>
      </c>
    </row>
    <row r="770" spans="1:33">
      <c r="A770" s="175" t="s">
        <v>668</v>
      </c>
      <c r="B770" s="195" t="s">
        <v>1827</v>
      </c>
      <c r="C770" s="195" t="s">
        <v>766</v>
      </c>
      <c r="D770" s="150">
        <v>5477</v>
      </c>
      <c r="E770" s="150">
        <v>5163</v>
      </c>
      <c r="F770" s="150">
        <v>5012</v>
      </c>
      <c r="G770" s="151">
        <v>4420</v>
      </c>
      <c r="H770" s="151">
        <v>4274</v>
      </c>
      <c r="I770" s="151">
        <v>4181</v>
      </c>
      <c r="J770" s="151">
        <v>5243</v>
      </c>
      <c r="K770" s="151">
        <v>5023</v>
      </c>
      <c r="L770" s="151">
        <v>4901</v>
      </c>
      <c r="M770" s="154">
        <v>0.957132559196402</v>
      </c>
      <c r="N770" s="153">
        <v>122155</v>
      </c>
      <c r="O770" s="172">
        <v>0.9</v>
      </c>
      <c r="P770" s="154">
        <v>0.942669344531678</v>
      </c>
      <c r="Q770" s="154">
        <v>0.966968325791855</v>
      </c>
      <c r="R770" s="154">
        <v>0.958039290482548</v>
      </c>
      <c r="S770" s="173">
        <v>-0.0242989812601773</v>
      </c>
      <c r="T770" s="153">
        <v>127626</v>
      </c>
      <c r="U770" s="153">
        <v>118702</v>
      </c>
      <c r="V770" s="154">
        <v>0.930076943569492</v>
      </c>
      <c r="W770" s="154">
        <v>0.915099507029396</v>
      </c>
      <c r="X770" s="155">
        <v>0.945927601809955</v>
      </c>
      <c r="Y770" s="155">
        <v>0.934770169750143</v>
      </c>
      <c r="Z770" s="173">
        <v>-0.030828094780559</v>
      </c>
      <c r="AA770" s="151">
        <v>34327</v>
      </c>
      <c r="AB770" s="151">
        <v>32055</v>
      </c>
      <c r="AC770" s="151">
        <v>31672</v>
      </c>
      <c r="AD770" s="151">
        <v>29392</v>
      </c>
      <c r="AE770" s="155">
        <v>0.933813033472194</v>
      </c>
      <c r="AF770" s="155">
        <v>0.928012124273807</v>
      </c>
      <c r="AG770" s="173">
        <v>0.00580090919838738</v>
      </c>
    </row>
    <row r="771" spans="1:33">
      <c r="A771" s="175" t="s">
        <v>668</v>
      </c>
      <c r="B771" s="195" t="s">
        <v>1827</v>
      </c>
      <c r="C771" s="195" t="s">
        <v>767</v>
      </c>
      <c r="D771" s="150">
        <v>2525</v>
      </c>
      <c r="E771" s="150">
        <v>2461</v>
      </c>
      <c r="F771" s="150">
        <v>2333</v>
      </c>
      <c r="G771" s="151">
        <v>2074</v>
      </c>
      <c r="H771" s="151">
        <v>1999</v>
      </c>
      <c r="I771" s="151">
        <v>1938</v>
      </c>
      <c r="J771" s="151">
        <v>2297</v>
      </c>
      <c r="K771" s="151">
        <v>2243</v>
      </c>
      <c r="L771" s="151">
        <v>2179</v>
      </c>
      <c r="M771" s="154">
        <v>0.970738789439023</v>
      </c>
      <c r="N771" s="153">
        <v>64857</v>
      </c>
      <c r="O771" s="172">
        <v>0.9</v>
      </c>
      <c r="P771" s="154">
        <v>0.974653465346535</v>
      </c>
      <c r="Q771" s="154">
        <v>0.963837994214079</v>
      </c>
      <c r="R771" s="154">
        <v>0.976491075315629</v>
      </c>
      <c r="S771" s="173">
        <v>0.0108154711324555</v>
      </c>
      <c r="T771" s="153">
        <v>66812</v>
      </c>
      <c r="U771" s="153">
        <v>62702</v>
      </c>
      <c r="V771" s="154">
        <v>0.938484104651859</v>
      </c>
      <c r="W771" s="154">
        <v>0.923960396039604</v>
      </c>
      <c r="X771" s="155">
        <v>0.934426229508197</v>
      </c>
      <c r="Y771" s="155">
        <v>0.948628646060078</v>
      </c>
      <c r="Z771" s="173">
        <v>-0.0104658334685928</v>
      </c>
      <c r="AA771" s="151">
        <v>16057</v>
      </c>
      <c r="AB771" s="151">
        <v>15036</v>
      </c>
      <c r="AC771" s="151">
        <v>17068</v>
      </c>
      <c r="AD771" s="151">
        <v>16179</v>
      </c>
      <c r="AE771" s="155">
        <v>0.93641402503581</v>
      </c>
      <c r="AF771" s="155">
        <v>0.947914225451137</v>
      </c>
      <c r="AG771" s="173">
        <v>-0.0115002004153267</v>
      </c>
    </row>
    <row r="772" spans="1:33">
      <c r="A772" s="175" t="s">
        <v>668</v>
      </c>
      <c r="B772" s="195" t="s">
        <v>1827</v>
      </c>
      <c r="C772" s="195" t="s">
        <v>768</v>
      </c>
      <c r="D772" s="150">
        <v>4349</v>
      </c>
      <c r="E772" s="150">
        <v>4121</v>
      </c>
      <c r="F772" s="150">
        <v>3990</v>
      </c>
      <c r="G772" s="151">
        <v>3656</v>
      </c>
      <c r="H772" s="151">
        <v>3556</v>
      </c>
      <c r="I772" s="151">
        <v>3428</v>
      </c>
      <c r="J772" s="151">
        <v>4346</v>
      </c>
      <c r="K772" s="151">
        <v>4168</v>
      </c>
      <c r="L772" s="151">
        <v>4112</v>
      </c>
      <c r="M772" s="154">
        <v>0.970225751826933</v>
      </c>
      <c r="N772" s="153">
        <v>107143</v>
      </c>
      <c r="O772" s="172">
        <v>0.9</v>
      </c>
      <c r="P772" s="154">
        <v>0.947574154978156</v>
      </c>
      <c r="Q772" s="154">
        <v>0.972647702407002</v>
      </c>
      <c r="R772" s="154">
        <v>0.95904279797515</v>
      </c>
      <c r="S772" s="173">
        <v>-0.0250735474288463</v>
      </c>
      <c r="T772" s="153">
        <v>110431</v>
      </c>
      <c r="U772" s="153">
        <v>103552</v>
      </c>
      <c r="V772" s="154">
        <v>0.937707708886092</v>
      </c>
      <c r="W772" s="154">
        <v>0.917452287882272</v>
      </c>
      <c r="X772" s="155">
        <v>0.937636761487965</v>
      </c>
      <c r="Y772" s="155">
        <v>0.946157386102163</v>
      </c>
      <c r="Z772" s="173">
        <v>-0.0201844736056933</v>
      </c>
      <c r="AA772" s="151">
        <v>27445</v>
      </c>
      <c r="AB772" s="151">
        <v>25633</v>
      </c>
      <c r="AC772" s="151">
        <v>27677</v>
      </c>
      <c r="AD772" s="151">
        <v>25639</v>
      </c>
      <c r="AE772" s="155">
        <v>0.933977044999089</v>
      </c>
      <c r="AF772" s="155">
        <v>0.926364851681902</v>
      </c>
      <c r="AG772" s="173">
        <v>0.0076121933171871</v>
      </c>
    </row>
    <row r="773" spans="1:33">
      <c r="A773" s="175" t="s">
        <v>668</v>
      </c>
      <c r="B773" s="195" t="s">
        <v>1827</v>
      </c>
      <c r="C773" s="195" t="s">
        <v>769</v>
      </c>
      <c r="D773" s="150">
        <v>2796</v>
      </c>
      <c r="E773" s="150">
        <v>2770</v>
      </c>
      <c r="F773" s="150">
        <v>2638</v>
      </c>
      <c r="G773" s="151">
        <v>2408</v>
      </c>
      <c r="H773" s="151">
        <v>2396</v>
      </c>
      <c r="I773" s="151">
        <v>2269</v>
      </c>
      <c r="J773" s="151">
        <v>2970</v>
      </c>
      <c r="K773" s="151">
        <v>2919</v>
      </c>
      <c r="L773" s="151">
        <v>2815</v>
      </c>
      <c r="M773" s="154">
        <v>0.989279563215428</v>
      </c>
      <c r="N773" s="153">
        <v>84436</v>
      </c>
      <c r="O773" s="172">
        <v>0.9</v>
      </c>
      <c r="P773" s="154">
        <v>0.990701001430615</v>
      </c>
      <c r="Q773" s="154">
        <v>0.995016611295681</v>
      </c>
      <c r="R773" s="154">
        <v>0.982828282828283</v>
      </c>
      <c r="S773" s="173">
        <v>-0.00431560986506596</v>
      </c>
      <c r="T773" s="153">
        <v>85351</v>
      </c>
      <c r="U773" s="153">
        <v>80903</v>
      </c>
      <c r="V773" s="154">
        <v>0.94788578927019</v>
      </c>
      <c r="W773" s="154">
        <v>0.943490701001431</v>
      </c>
      <c r="X773" s="155">
        <v>0.942275747508306</v>
      </c>
      <c r="Y773" s="155">
        <v>0.947811447811448</v>
      </c>
      <c r="Z773" s="173">
        <v>0.00121495349312495</v>
      </c>
      <c r="AA773" s="151">
        <v>19535</v>
      </c>
      <c r="AB773" s="151">
        <v>18494</v>
      </c>
      <c r="AC773" s="151">
        <v>21910</v>
      </c>
      <c r="AD773" s="151">
        <v>20816</v>
      </c>
      <c r="AE773" s="155">
        <v>0.946711031481955</v>
      </c>
      <c r="AF773" s="155">
        <v>0.950068461889548</v>
      </c>
      <c r="AG773" s="173">
        <v>-0.00335743040759273</v>
      </c>
    </row>
    <row r="774" spans="1:33">
      <c r="A774" s="175" t="s">
        <v>668</v>
      </c>
      <c r="B774" s="195" t="s">
        <v>1827</v>
      </c>
      <c r="C774" s="195" t="s">
        <v>770</v>
      </c>
      <c r="D774" s="150">
        <v>2656</v>
      </c>
      <c r="E774" s="150">
        <v>2592</v>
      </c>
      <c r="F774" s="150">
        <v>2432</v>
      </c>
      <c r="G774" s="151">
        <v>2253</v>
      </c>
      <c r="H774" s="151">
        <v>2200</v>
      </c>
      <c r="I774" s="151">
        <v>2046</v>
      </c>
      <c r="J774" s="151">
        <v>2603</v>
      </c>
      <c r="K774" s="151">
        <v>2548</v>
      </c>
      <c r="L774" s="151">
        <v>2408</v>
      </c>
      <c r="M774" s="154">
        <v>0.973674725518465</v>
      </c>
      <c r="N774" s="153">
        <v>70237</v>
      </c>
      <c r="O774" s="172">
        <v>0.9</v>
      </c>
      <c r="P774" s="154">
        <v>0.975903614457831</v>
      </c>
      <c r="Q774" s="154">
        <v>0.97647581003107</v>
      </c>
      <c r="R774" s="154">
        <v>0.978870533999232</v>
      </c>
      <c r="S774" s="173">
        <v>-0.000572195573238288</v>
      </c>
      <c r="T774" s="153">
        <v>72136</v>
      </c>
      <c r="U774" s="153">
        <v>66030</v>
      </c>
      <c r="V774" s="154">
        <v>0.915354330708661</v>
      </c>
      <c r="W774" s="154">
        <v>0.91566265060241</v>
      </c>
      <c r="X774" s="155">
        <v>0.908122503328895</v>
      </c>
      <c r="Y774" s="155">
        <v>0.925086438724549</v>
      </c>
      <c r="Z774" s="173">
        <v>0.00754014727351482</v>
      </c>
      <c r="AA774" s="151">
        <v>17139</v>
      </c>
      <c r="AB774" s="151">
        <v>15779</v>
      </c>
      <c r="AC774" s="151">
        <v>18200</v>
      </c>
      <c r="AD774" s="151">
        <v>16678</v>
      </c>
      <c r="AE774" s="155">
        <v>0.920648812649513</v>
      </c>
      <c r="AF774" s="155">
        <v>0.916373626373626</v>
      </c>
      <c r="AG774" s="173">
        <v>0.00427518627588641</v>
      </c>
    </row>
    <row r="775" spans="1:33">
      <c r="A775" s="175" t="s">
        <v>668</v>
      </c>
      <c r="B775" s="195" t="s">
        <v>1827</v>
      </c>
      <c r="C775" s="195" t="s">
        <v>771</v>
      </c>
      <c r="D775" s="150">
        <v>3519</v>
      </c>
      <c r="E775" s="150">
        <v>3208</v>
      </c>
      <c r="F775" s="150">
        <v>3037</v>
      </c>
      <c r="G775" s="151">
        <v>2637</v>
      </c>
      <c r="H775" s="151">
        <v>2559</v>
      </c>
      <c r="I775" s="151">
        <v>2400</v>
      </c>
      <c r="J775" s="151">
        <v>3516</v>
      </c>
      <c r="K775" s="151">
        <v>3387</v>
      </c>
      <c r="L775" s="151">
        <v>3256</v>
      </c>
      <c r="M775" s="154">
        <v>0.954952743341107</v>
      </c>
      <c r="N775" s="153">
        <v>85580</v>
      </c>
      <c r="O775" s="172">
        <v>0.9</v>
      </c>
      <c r="P775" s="154">
        <v>0.911622620062518</v>
      </c>
      <c r="Q775" s="154">
        <v>0.970420932878271</v>
      </c>
      <c r="R775" s="154">
        <v>0.963310580204778</v>
      </c>
      <c r="S775" s="173">
        <v>-0.0587983128157531</v>
      </c>
      <c r="T775" s="153">
        <v>89617</v>
      </c>
      <c r="U775" s="153">
        <v>82347</v>
      </c>
      <c r="V775" s="154">
        <v>0.918876998783713</v>
      </c>
      <c r="W775" s="154">
        <v>0.863029269678886</v>
      </c>
      <c r="X775" s="155">
        <v>0.910125142207053</v>
      </c>
      <c r="Y775" s="155">
        <v>0.926052332195677</v>
      </c>
      <c r="Z775" s="173">
        <v>-0.0470958725281674</v>
      </c>
      <c r="AA775" s="151">
        <v>21982</v>
      </c>
      <c r="AB775" s="151">
        <v>20275</v>
      </c>
      <c r="AC775" s="151">
        <v>22856</v>
      </c>
      <c r="AD775" s="151">
        <v>21179</v>
      </c>
      <c r="AE775" s="155">
        <v>0.922345555454463</v>
      </c>
      <c r="AF775" s="155">
        <v>0.926627581379069</v>
      </c>
      <c r="AG775" s="173">
        <v>-0.00428202592460625</v>
      </c>
    </row>
    <row r="776" spans="1:33">
      <c r="A776" s="175" t="s">
        <v>668</v>
      </c>
      <c r="B776" s="195" t="s">
        <v>1827</v>
      </c>
      <c r="C776" s="195" t="s">
        <v>772</v>
      </c>
      <c r="D776" s="150">
        <v>2199</v>
      </c>
      <c r="E776" s="150">
        <v>2063</v>
      </c>
      <c r="F776" s="150">
        <v>1940</v>
      </c>
      <c r="G776" s="151">
        <v>1971</v>
      </c>
      <c r="H776" s="151">
        <v>1912</v>
      </c>
      <c r="I776" s="151">
        <v>1861</v>
      </c>
      <c r="J776" s="151">
        <v>2163</v>
      </c>
      <c r="K776" s="151">
        <v>2036</v>
      </c>
      <c r="L776" s="151">
        <v>2021</v>
      </c>
      <c r="M776" s="154">
        <v>0.957044054950261</v>
      </c>
      <c r="N776" s="153">
        <v>50508</v>
      </c>
      <c r="O776" s="172">
        <v>0.9</v>
      </c>
      <c r="P776" s="154">
        <v>0.938153706230105</v>
      </c>
      <c r="Q776" s="154">
        <v>0.970065956367326</v>
      </c>
      <c r="R776" s="154">
        <v>0.941285251964864</v>
      </c>
      <c r="S776" s="173">
        <v>-0.0319122501372215</v>
      </c>
      <c r="T776" s="153">
        <v>52775</v>
      </c>
      <c r="U776" s="153">
        <v>48255</v>
      </c>
      <c r="V776" s="154">
        <v>0.91435338702037</v>
      </c>
      <c r="W776" s="154">
        <v>0.882219190541155</v>
      </c>
      <c r="X776" s="155">
        <v>0.944190766108574</v>
      </c>
      <c r="Y776" s="155">
        <v>0.934350439204808</v>
      </c>
      <c r="Z776" s="173">
        <v>-0.0619715755674193</v>
      </c>
      <c r="AA776" s="151">
        <v>14419</v>
      </c>
      <c r="AB776" s="151">
        <v>13385</v>
      </c>
      <c r="AC776" s="151">
        <v>14495</v>
      </c>
      <c r="AD776" s="151">
        <v>13338</v>
      </c>
      <c r="AE776" s="155">
        <v>0.92828906304182</v>
      </c>
      <c r="AF776" s="155">
        <v>0.920179372197309</v>
      </c>
      <c r="AG776" s="173">
        <v>0.00810969084451041</v>
      </c>
    </row>
    <row r="777" spans="1:33">
      <c r="A777" s="175" t="s">
        <v>668</v>
      </c>
      <c r="B777" s="195" t="s">
        <v>1827</v>
      </c>
      <c r="C777" s="195" t="s">
        <v>773</v>
      </c>
      <c r="D777" s="150">
        <v>2496</v>
      </c>
      <c r="E777" s="150">
        <v>2352</v>
      </c>
      <c r="F777" s="150">
        <v>2285</v>
      </c>
      <c r="G777" s="151">
        <v>2083</v>
      </c>
      <c r="H777" s="151">
        <v>2049</v>
      </c>
      <c r="I777" s="151">
        <v>1967</v>
      </c>
      <c r="J777" s="151">
        <v>2266</v>
      </c>
      <c r="K777" s="151">
        <v>2214</v>
      </c>
      <c r="L777" s="151">
        <v>2132</v>
      </c>
      <c r="M777" s="154">
        <v>0.963956943159125</v>
      </c>
      <c r="N777" s="153">
        <v>59373</v>
      </c>
      <c r="O777" s="172">
        <v>0.9</v>
      </c>
      <c r="P777" s="154">
        <v>0.942307692307692</v>
      </c>
      <c r="Q777" s="154">
        <v>0.983677388382141</v>
      </c>
      <c r="R777" s="154">
        <v>0.977052074139453</v>
      </c>
      <c r="S777" s="173">
        <v>-0.0413696960744488</v>
      </c>
      <c r="T777" s="153">
        <v>61593</v>
      </c>
      <c r="U777" s="153">
        <v>57247</v>
      </c>
      <c r="V777" s="154">
        <v>0.929440033770071</v>
      </c>
      <c r="W777" s="154">
        <v>0.915464743589744</v>
      </c>
      <c r="X777" s="155">
        <v>0.944311089774364</v>
      </c>
      <c r="Y777" s="155">
        <v>0.940864960282436</v>
      </c>
      <c r="Z777" s="173">
        <v>-0.0288463461846202</v>
      </c>
      <c r="AA777" s="151">
        <v>15658</v>
      </c>
      <c r="AB777" s="151">
        <v>14660</v>
      </c>
      <c r="AC777" s="151">
        <v>16631</v>
      </c>
      <c r="AD777" s="151">
        <v>15497</v>
      </c>
      <c r="AE777" s="155">
        <v>0.936262613360582</v>
      </c>
      <c r="AF777" s="155">
        <v>0.931814082135771</v>
      </c>
      <c r="AG777" s="173">
        <v>0.00444853122481192</v>
      </c>
    </row>
    <row r="778" spans="1:33">
      <c r="A778" s="175" t="s">
        <v>668</v>
      </c>
      <c r="B778" s="195" t="s">
        <v>1827</v>
      </c>
      <c r="C778" s="195" t="s">
        <v>774</v>
      </c>
      <c r="D778" s="150">
        <v>2561</v>
      </c>
      <c r="E778" s="150">
        <v>2526</v>
      </c>
      <c r="F778" s="150">
        <v>2430</v>
      </c>
      <c r="G778" s="151">
        <v>2173</v>
      </c>
      <c r="H778" s="151">
        <v>2156</v>
      </c>
      <c r="I778" s="151">
        <v>2090</v>
      </c>
      <c r="J778" s="151">
        <v>2583</v>
      </c>
      <c r="K778" s="151">
        <v>2540</v>
      </c>
      <c r="L778" s="151">
        <v>2507</v>
      </c>
      <c r="M778" s="154">
        <v>0.983554120963384</v>
      </c>
      <c r="N778" s="153">
        <v>67341</v>
      </c>
      <c r="O778" s="172">
        <v>0.9</v>
      </c>
      <c r="P778" s="154">
        <v>0.986333463490824</v>
      </c>
      <c r="Q778" s="154">
        <v>0.992176714219972</v>
      </c>
      <c r="R778" s="154">
        <v>0.983352690669764</v>
      </c>
      <c r="S778" s="173">
        <v>-0.00584325072914849</v>
      </c>
      <c r="T778" s="153">
        <v>68467</v>
      </c>
      <c r="U778" s="153">
        <v>65157</v>
      </c>
      <c r="V778" s="154">
        <v>0.951655542085968</v>
      </c>
      <c r="W778" s="154">
        <v>0.948848106208512</v>
      </c>
      <c r="X778" s="155">
        <v>0.961803957662218</v>
      </c>
      <c r="Y778" s="155">
        <v>0.970576848625629</v>
      </c>
      <c r="Z778" s="173">
        <v>-0.0129558514537058</v>
      </c>
      <c r="AA778" s="151">
        <v>16582</v>
      </c>
      <c r="AB778" s="151">
        <v>15899</v>
      </c>
      <c r="AC778" s="151">
        <v>17227</v>
      </c>
      <c r="AD778" s="151">
        <v>16408</v>
      </c>
      <c r="AE778" s="155">
        <v>0.958810758653962</v>
      </c>
      <c r="AF778" s="155">
        <v>0.95245835026412</v>
      </c>
      <c r="AG778" s="173">
        <v>0.00635240838984186</v>
      </c>
    </row>
    <row r="779" spans="1:33">
      <c r="A779" s="175" t="s">
        <v>668</v>
      </c>
      <c r="B779" s="195" t="s">
        <v>1827</v>
      </c>
      <c r="C779" s="195" t="s">
        <v>775</v>
      </c>
      <c r="D779" s="150">
        <v>1899</v>
      </c>
      <c r="E779" s="150">
        <v>1829</v>
      </c>
      <c r="F779" s="150">
        <v>1780</v>
      </c>
      <c r="G779" s="151">
        <v>1480</v>
      </c>
      <c r="H779" s="151">
        <v>1455</v>
      </c>
      <c r="I779" s="151">
        <v>1410</v>
      </c>
      <c r="J779" s="151">
        <v>1830</v>
      </c>
      <c r="K779" s="151">
        <v>1799</v>
      </c>
      <c r="L779" s="151">
        <v>1747</v>
      </c>
      <c r="M779" s="154">
        <v>0.970908581267769</v>
      </c>
      <c r="N779" s="153">
        <v>48493</v>
      </c>
      <c r="O779" s="172">
        <v>0.9</v>
      </c>
      <c r="P779" s="154">
        <v>0.963138493944181</v>
      </c>
      <c r="Q779" s="154">
        <v>0.983108108108108</v>
      </c>
      <c r="R779" s="154">
        <v>0.983060109289618</v>
      </c>
      <c r="S779" s="173">
        <v>-0.019969614163927</v>
      </c>
      <c r="T779" s="153">
        <v>49946</v>
      </c>
      <c r="U779" s="153">
        <v>47205</v>
      </c>
      <c r="V779" s="154">
        <v>0.94512073038882</v>
      </c>
      <c r="W779" s="154">
        <v>0.937335439705108</v>
      </c>
      <c r="X779" s="155">
        <v>0.952702702702703</v>
      </c>
      <c r="Y779" s="155">
        <v>0.954644808743169</v>
      </c>
      <c r="Z779" s="173">
        <v>-0.0153672629975948</v>
      </c>
      <c r="AA779" s="151">
        <v>11956</v>
      </c>
      <c r="AB779" s="151">
        <v>11324</v>
      </c>
      <c r="AC779" s="151">
        <v>12766</v>
      </c>
      <c r="AD779" s="151">
        <v>12070</v>
      </c>
      <c r="AE779" s="155">
        <v>0.947139511542322</v>
      </c>
      <c r="AF779" s="155">
        <v>0.945480181732728</v>
      </c>
      <c r="AG779" s="173">
        <v>0.00165932980959438</v>
      </c>
    </row>
    <row r="780" spans="1:33">
      <c r="A780" s="175" t="s">
        <v>668</v>
      </c>
      <c r="B780" s="195" t="s">
        <v>1824</v>
      </c>
      <c r="C780" s="195" t="s">
        <v>776</v>
      </c>
      <c r="D780" s="150">
        <v>2726</v>
      </c>
      <c r="E780" s="150">
        <v>2650</v>
      </c>
      <c r="F780" s="150">
        <v>2553</v>
      </c>
      <c r="G780" s="151">
        <v>2228</v>
      </c>
      <c r="H780" s="151">
        <v>2161</v>
      </c>
      <c r="I780" s="151">
        <v>2096</v>
      </c>
      <c r="J780" s="151">
        <v>2777</v>
      </c>
      <c r="K780" s="151">
        <v>2693</v>
      </c>
      <c r="L780" s="151">
        <v>2618</v>
      </c>
      <c r="M780" s="154">
        <v>0.965551665845834</v>
      </c>
      <c r="N780" s="153">
        <v>72539</v>
      </c>
      <c r="O780" s="172">
        <v>0.9</v>
      </c>
      <c r="P780" s="154">
        <v>0.972120322817315</v>
      </c>
      <c r="Q780" s="154">
        <v>0.969928186714542</v>
      </c>
      <c r="R780" s="154">
        <v>0.96975153042852</v>
      </c>
      <c r="S780" s="173">
        <v>0.00219213610277258</v>
      </c>
      <c r="T780" s="153">
        <v>75127</v>
      </c>
      <c r="U780" s="153">
        <v>70671</v>
      </c>
      <c r="V780" s="154">
        <v>0.940687103171962</v>
      </c>
      <c r="W780" s="154">
        <v>0.936537050623624</v>
      </c>
      <c r="X780" s="155">
        <v>0.940754039497307</v>
      </c>
      <c r="Y780" s="155">
        <v>0.942743968311127</v>
      </c>
      <c r="Z780" s="173">
        <v>-0.0042169888736826</v>
      </c>
      <c r="AA780" s="151">
        <v>17982</v>
      </c>
      <c r="AB780" s="151">
        <v>16988</v>
      </c>
      <c r="AC780" s="151">
        <v>19212</v>
      </c>
      <c r="AD780" s="151">
        <v>18042</v>
      </c>
      <c r="AE780" s="155">
        <v>0.944722500278056</v>
      </c>
      <c r="AF780" s="155">
        <v>0.939100562148657</v>
      </c>
      <c r="AG780" s="173">
        <v>0.00562193812939871</v>
      </c>
    </row>
    <row r="781" spans="1:33">
      <c r="A781" s="175" t="s">
        <v>668</v>
      </c>
      <c r="B781" s="195" t="s">
        <v>1824</v>
      </c>
      <c r="C781" s="195" t="s">
        <v>777</v>
      </c>
      <c r="D781" s="150">
        <v>2642</v>
      </c>
      <c r="E781" s="150">
        <v>2534</v>
      </c>
      <c r="F781" s="150">
        <v>2521</v>
      </c>
      <c r="G781" s="151">
        <v>2143</v>
      </c>
      <c r="H781" s="151">
        <v>2084</v>
      </c>
      <c r="I781" s="151">
        <v>2060</v>
      </c>
      <c r="J781" s="151">
        <v>2592</v>
      </c>
      <c r="K781" s="151">
        <v>2525</v>
      </c>
      <c r="L781" s="151">
        <v>2492</v>
      </c>
      <c r="M781" s="154">
        <v>0.965053163804</v>
      </c>
      <c r="N781" s="153">
        <v>64895</v>
      </c>
      <c r="O781" s="172">
        <v>0.9</v>
      </c>
      <c r="P781" s="154">
        <v>0.959121877365632</v>
      </c>
      <c r="Q781" s="154">
        <v>0.97246850209986</v>
      </c>
      <c r="R781" s="154">
        <v>0.974151234567901</v>
      </c>
      <c r="S781" s="173">
        <v>-0.0133466247342279</v>
      </c>
      <c r="T781" s="153">
        <v>67245</v>
      </c>
      <c r="U781" s="153">
        <v>64152</v>
      </c>
      <c r="V781" s="154">
        <v>0.954004015168414</v>
      </c>
      <c r="W781" s="154">
        <v>0.954201362604088</v>
      </c>
      <c r="X781" s="155">
        <v>0.961269248716752</v>
      </c>
      <c r="Y781" s="155">
        <v>0.96141975308642</v>
      </c>
      <c r="Z781" s="173">
        <v>-0.0070678861126644</v>
      </c>
      <c r="AA781" s="151">
        <v>16720</v>
      </c>
      <c r="AB781" s="151">
        <v>15966</v>
      </c>
      <c r="AC781" s="151">
        <v>17373</v>
      </c>
      <c r="AD781" s="151">
        <v>16569</v>
      </c>
      <c r="AE781" s="155">
        <v>0.954904306220096</v>
      </c>
      <c r="AF781" s="155">
        <v>0.953721291659472</v>
      </c>
      <c r="AG781" s="173">
        <v>0.00118301456062408</v>
      </c>
    </row>
    <row r="782" spans="1:33">
      <c r="A782" s="175" t="s">
        <v>668</v>
      </c>
      <c r="B782" s="195" t="s">
        <v>1824</v>
      </c>
      <c r="C782" s="195" t="s">
        <v>778</v>
      </c>
      <c r="D782" s="150">
        <v>2376</v>
      </c>
      <c r="E782" s="150">
        <v>2300</v>
      </c>
      <c r="F782" s="150">
        <v>2263</v>
      </c>
      <c r="G782" s="151">
        <v>1780</v>
      </c>
      <c r="H782" s="151">
        <v>1738</v>
      </c>
      <c r="I782" s="151">
        <v>1706</v>
      </c>
      <c r="J782" s="151">
        <v>2567</v>
      </c>
      <c r="K782" s="151">
        <v>2482</v>
      </c>
      <c r="L782" s="151">
        <v>2427</v>
      </c>
      <c r="M782" s="154">
        <v>0.962708885737189</v>
      </c>
      <c r="N782" s="153">
        <v>62449</v>
      </c>
      <c r="O782" s="172">
        <v>0.9</v>
      </c>
      <c r="P782" s="154">
        <v>0.968013468013468</v>
      </c>
      <c r="Q782" s="154">
        <v>0.976404494382022</v>
      </c>
      <c r="R782" s="154">
        <v>0.966887417218543</v>
      </c>
      <c r="S782" s="173">
        <v>-0.00839102636855449</v>
      </c>
      <c r="T782" s="153">
        <v>64868</v>
      </c>
      <c r="U782" s="153">
        <v>61641</v>
      </c>
      <c r="V782" s="154">
        <v>0.950252821113646</v>
      </c>
      <c r="W782" s="154">
        <v>0.952441077441077</v>
      </c>
      <c r="X782" s="155">
        <v>0.958426966292135</v>
      </c>
      <c r="Y782" s="155">
        <v>0.945461628359953</v>
      </c>
      <c r="Z782" s="173">
        <v>-0.00598588885105744</v>
      </c>
      <c r="AA782" s="151">
        <v>15593</v>
      </c>
      <c r="AB782" s="151">
        <v>14821</v>
      </c>
      <c r="AC782" s="151">
        <v>16317</v>
      </c>
      <c r="AD782" s="151">
        <v>15556</v>
      </c>
      <c r="AE782" s="155">
        <v>0.950490604758546</v>
      </c>
      <c r="AF782" s="155">
        <v>0.953361524790096</v>
      </c>
      <c r="AG782" s="173">
        <v>-0.00287092003155065</v>
      </c>
    </row>
    <row r="783" spans="1:33">
      <c r="A783" s="175" t="s">
        <v>668</v>
      </c>
      <c r="B783" s="195" t="s">
        <v>1824</v>
      </c>
      <c r="C783" s="195" t="s">
        <v>779</v>
      </c>
      <c r="D783" s="150">
        <v>2227</v>
      </c>
      <c r="E783" s="150">
        <v>2075</v>
      </c>
      <c r="F783" s="150">
        <v>2035</v>
      </c>
      <c r="G783" s="151">
        <v>1828</v>
      </c>
      <c r="H783" s="151">
        <v>1759</v>
      </c>
      <c r="I783" s="151">
        <v>1713</v>
      </c>
      <c r="J783" s="151">
        <v>2266</v>
      </c>
      <c r="K783" s="151">
        <v>2183</v>
      </c>
      <c r="L783" s="151">
        <v>2180</v>
      </c>
      <c r="M783" s="154">
        <v>0.955946476716706</v>
      </c>
      <c r="N783" s="153">
        <v>57439</v>
      </c>
      <c r="O783" s="172">
        <v>0.9</v>
      </c>
      <c r="P783" s="154">
        <v>0.931746744499326</v>
      </c>
      <c r="Q783" s="154">
        <v>0.962253829321663</v>
      </c>
      <c r="R783" s="154">
        <v>0.963371579876434</v>
      </c>
      <c r="S783" s="173">
        <v>-0.0305070848223365</v>
      </c>
      <c r="T783" s="153">
        <v>60086</v>
      </c>
      <c r="U783" s="153">
        <v>56940</v>
      </c>
      <c r="V783" s="154">
        <v>0.94764171354392</v>
      </c>
      <c r="W783" s="154">
        <v>0.913785361472833</v>
      </c>
      <c r="X783" s="155">
        <v>0.937089715536105</v>
      </c>
      <c r="Y783" s="155">
        <v>0.962047661076787</v>
      </c>
      <c r="Z783" s="173">
        <v>-0.0233043540632716</v>
      </c>
      <c r="AA783" s="151">
        <v>14472</v>
      </c>
      <c r="AB783" s="151">
        <v>13658</v>
      </c>
      <c r="AC783" s="151">
        <v>15057</v>
      </c>
      <c r="AD783" s="151">
        <v>14420</v>
      </c>
      <c r="AE783" s="155">
        <v>0.943753454947485</v>
      </c>
      <c r="AF783" s="155">
        <v>0.95769409576941</v>
      </c>
      <c r="AG783" s="173">
        <v>-0.0139406408219248</v>
      </c>
    </row>
    <row r="784" spans="1:33">
      <c r="A784" s="175" t="s">
        <v>668</v>
      </c>
      <c r="B784" s="195" t="s">
        <v>1824</v>
      </c>
      <c r="C784" s="195" t="s">
        <v>780</v>
      </c>
      <c r="D784" s="150">
        <v>2377</v>
      </c>
      <c r="E784" s="150">
        <v>2266</v>
      </c>
      <c r="F784" s="150">
        <v>2071</v>
      </c>
      <c r="G784" s="151">
        <v>1799</v>
      </c>
      <c r="H784" s="151">
        <v>1757</v>
      </c>
      <c r="I784" s="151">
        <v>1641</v>
      </c>
      <c r="J784" s="151">
        <v>2248</v>
      </c>
      <c r="K784" s="151">
        <v>2182</v>
      </c>
      <c r="L784" s="151">
        <v>1988</v>
      </c>
      <c r="M784" s="154">
        <v>0.966246972533796</v>
      </c>
      <c r="N784" s="153">
        <v>56252</v>
      </c>
      <c r="O784" s="172">
        <v>0.9</v>
      </c>
      <c r="P784" s="154">
        <v>0.95330248212032</v>
      </c>
      <c r="Q784" s="154">
        <v>0.976653696498054</v>
      </c>
      <c r="R784" s="154">
        <v>0.970640569395018</v>
      </c>
      <c r="S784" s="173">
        <v>-0.0233512143777347</v>
      </c>
      <c r="T784" s="153">
        <v>58217</v>
      </c>
      <c r="U784" s="153">
        <v>52295</v>
      </c>
      <c r="V784" s="154">
        <v>0.8982771355446</v>
      </c>
      <c r="W784" s="154">
        <v>0.871266302061422</v>
      </c>
      <c r="X784" s="155">
        <v>0.912173429683157</v>
      </c>
      <c r="Y784" s="155">
        <v>0.884341637010676</v>
      </c>
      <c r="Z784" s="173">
        <v>-0.0409071276217353</v>
      </c>
      <c r="AA784" s="151">
        <v>14763</v>
      </c>
      <c r="AB784" s="151">
        <v>13220</v>
      </c>
      <c r="AC784" s="151">
        <v>14916</v>
      </c>
      <c r="AD784" s="151">
        <v>13432</v>
      </c>
      <c r="AE784" s="155">
        <v>0.895481948113527</v>
      </c>
      <c r="AF784" s="155">
        <v>0.900509519978547</v>
      </c>
      <c r="AG784" s="173">
        <v>-0.00502757186501945</v>
      </c>
    </row>
    <row r="785" spans="1:33">
      <c r="A785" s="175" t="s">
        <v>668</v>
      </c>
      <c r="B785" s="195" t="s">
        <v>1824</v>
      </c>
      <c r="C785" s="195" t="s">
        <v>781</v>
      </c>
      <c r="D785" s="150">
        <v>2598</v>
      </c>
      <c r="E785" s="150">
        <v>2491</v>
      </c>
      <c r="F785" s="150">
        <v>2330</v>
      </c>
      <c r="G785" s="151">
        <v>2266</v>
      </c>
      <c r="H785" s="151">
        <v>2122</v>
      </c>
      <c r="I785" s="151">
        <v>2098</v>
      </c>
      <c r="J785" s="151">
        <v>2691</v>
      </c>
      <c r="K785" s="151">
        <v>2530</v>
      </c>
      <c r="L785" s="151">
        <v>2463</v>
      </c>
      <c r="M785" s="154">
        <v>0.952994412891906</v>
      </c>
      <c r="N785" s="153">
        <v>61917</v>
      </c>
      <c r="O785" s="172">
        <v>0.9</v>
      </c>
      <c r="P785" s="154">
        <v>0.958814472671286</v>
      </c>
      <c r="Q785" s="154">
        <v>0.936451897616946</v>
      </c>
      <c r="R785" s="154">
        <v>0.94017094017094</v>
      </c>
      <c r="S785" s="173">
        <v>0.0223625750543395</v>
      </c>
      <c r="T785" s="153">
        <v>64971</v>
      </c>
      <c r="U785" s="153">
        <v>59178</v>
      </c>
      <c r="V785" s="154">
        <v>0.910837142725216</v>
      </c>
      <c r="W785" s="154">
        <v>0.896843725943033</v>
      </c>
      <c r="X785" s="155">
        <v>0.925860547219771</v>
      </c>
      <c r="Y785" s="155">
        <v>0.915273132664437</v>
      </c>
      <c r="Z785" s="173">
        <v>-0.0290168212767374</v>
      </c>
      <c r="AA785" s="151">
        <v>16975</v>
      </c>
      <c r="AB785" s="151">
        <v>15551</v>
      </c>
      <c r="AC785" s="151">
        <v>17052</v>
      </c>
      <c r="AD785" s="151">
        <v>15525</v>
      </c>
      <c r="AE785" s="155">
        <v>0.916111929307806</v>
      </c>
      <c r="AF785" s="155">
        <v>0.910450387051372</v>
      </c>
      <c r="AG785" s="173">
        <v>0.00566154225643334</v>
      </c>
    </row>
    <row r="786" spans="1:33">
      <c r="A786" s="175" t="s">
        <v>668</v>
      </c>
      <c r="B786" s="195" t="s">
        <v>1824</v>
      </c>
      <c r="C786" s="195" t="s">
        <v>782</v>
      </c>
      <c r="D786" s="150">
        <v>2936</v>
      </c>
      <c r="E786" s="150">
        <v>2815</v>
      </c>
      <c r="F786" s="150">
        <v>2705</v>
      </c>
      <c r="G786" s="151">
        <v>2285</v>
      </c>
      <c r="H786" s="151">
        <v>2253</v>
      </c>
      <c r="I786" s="151">
        <v>2184</v>
      </c>
      <c r="J786" s="151">
        <v>2855</v>
      </c>
      <c r="K786" s="151">
        <v>2799</v>
      </c>
      <c r="L786" s="151">
        <v>2744</v>
      </c>
      <c r="M786" s="154">
        <v>0.973152197752577</v>
      </c>
      <c r="N786" s="153">
        <v>75430</v>
      </c>
      <c r="O786" s="172">
        <v>0.9</v>
      </c>
      <c r="P786" s="154">
        <v>0.958787465940054</v>
      </c>
      <c r="Q786" s="154">
        <v>0.985995623632385</v>
      </c>
      <c r="R786" s="154">
        <v>0.980385288966725</v>
      </c>
      <c r="S786" s="173">
        <v>-0.0272081576923306</v>
      </c>
      <c r="T786" s="153">
        <v>77511</v>
      </c>
      <c r="U786" s="153">
        <v>72943</v>
      </c>
      <c r="V786" s="154">
        <v>0.941066429281005</v>
      </c>
      <c r="W786" s="154">
        <v>0.921321525885559</v>
      </c>
      <c r="X786" s="155">
        <v>0.955798687089715</v>
      </c>
      <c r="Y786" s="155">
        <v>0.961120840630473</v>
      </c>
      <c r="Z786" s="173">
        <v>-0.0344771612041569</v>
      </c>
      <c r="AA786" s="151">
        <v>18754</v>
      </c>
      <c r="AB786" s="151">
        <v>17710</v>
      </c>
      <c r="AC786" s="151">
        <v>19699</v>
      </c>
      <c r="AD786" s="151">
        <v>18592</v>
      </c>
      <c r="AE786" s="155">
        <v>0.944331875866482</v>
      </c>
      <c r="AF786" s="155">
        <v>0.943804254023047</v>
      </c>
      <c r="AG786" s="173">
        <v>0.000527621843434911</v>
      </c>
    </row>
    <row r="787" spans="1:33">
      <c r="A787" s="175" t="s">
        <v>668</v>
      </c>
      <c r="B787" s="195" t="s">
        <v>1824</v>
      </c>
      <c r="C787" s="195" t="s">
        <v>783</v>
      </c>
      <c r="D787" s="150">
        <v>2762</v>
      </c>
      <c r="E787" s="150">
        <v>2633</v>
      </c>
      <c r="F787" s="150">
        <v>2566</v>
      </c>
      <c r="G787" s="151">
        <v>2273</v>
      </c>
      <c r="H787" s="151">
        <v>2150</v>
      </c>
      <c r="I787" s="151">
        <v>2138</v>
      </c>
      <c r="J787" s="151">
        <v>2841</v>
      </c>
      <c r="K787" s="151">
        <v>2667</v>
      </c>
      <c r="L787" s="151">
        <v>2657</v>
      </c>
      <c r="M787" s="154">
        <v>0.955995585104985</v>
      </c>
      <c r="N787" s="153">
        <v>72757</v>
      </c>
      <c r="O787" s="172">
        <v>0.9</v>
      </c>
      <c r="P787" s="154">
        <v>0.95329471397538</v>
      </c>
      <c r="Q787" s="154">
        <v>0.945886493620765</v>
      </c>
      <c r="R787" s="154">
        <v>0.938753959873284</v>
      </c>
      <c r="S787" s="173">
        <v>0.00740822035461464</v>
      </c>
      <c r="T787" s="153">
        <v>76106</v>
      </c>
      <c r="U787" s="153">
        <v>71796</v>
      </c>
      <c r="V787" s="154">
        <v>0.943368459779781</v>
      </c>
      <c r="W787" s="154">
        <v>0.929036929761043</v>
      </c>
      <c r="X787" s="155">
        <v>0.940607127144743</v>
      </c>
      <c r="Y787" s="155">
        <v>0.93523407250968</v>
      </c>
      <c r="Z787" s="173">
        <v>-0.0115701973836999</v>
      </c>
      <c r="AA787" s="151">
        <v>18046</v>
      </c>
      <c r="AB787" s="151">
        <v>17034</v>
      </c>
      <c r="AC787" s="151">
        <v>19191</v>
      </c>
      <c r="AD787" s="151">
        <v>18042</v>
      </c>
      <c r="AE787" s="155">
        <v>0.943921090546382</v>
      </c>
      <c r="AF787" s="155">
        <v>0.940128185086759</v>
      </c>
      <c r="AG787" s="173">
        <v>0.00379290545962208</v>
      </c>
    </row>
    <row r="788" spans="1:33">
      <c r="A788" s="175" t="s">
        <v>668</v>
      </c>
      <c r="B788" s="195" t="s">
        <v>1824</v>
      </c>
      <c r="C788" s="195" t="s">
        <v>784</v>
      </c>
      <c r="D788" s="150">
        <v>1710</v>
      </c>
      <c r="E788" s="150">
        <v>1622</v>
      </c>
      <c r="F788" s="150">
        <v>1584</v>
      </c>
      <c r="G788" s="151">
        <v>1326</v>
      </c>
      <c r="H788" s="151">
        <v>1252</v>
      </c>
      <c r="I788" s="151">
        <v>1225</v>
      </c>
      <c r="J788" s="151">
        <v>1748</v>
      </c>
      <c r="K788" s="151">
        <v>1664</v>
      </c>
      <c r="L788" s="151">
        <v>1617</v>
      </c>
      <c r="M788" s="154">
        <v>0.963478598717866</v>
      </c>
      <c r="N788" s="153">
        <v>44637</v>
      </c>
      <c r="O788" s="172">
        <v>0.9</v>
      </c>
      <c r="P788" s="154">
        <v>0.948538011695906</v>
      </c>
      <c r="Q788" s="154">
        <v>0.944193061840121</v>
      </c>
      <c r="R788" s="154">
        <v>0.951945080091533</v>
      </c>
      <c r="S788" s="173">
        <v>0.00434494985578582</v>
      </c>
      <c r="T788" s="153">
        <v>46329</v>
      </c>
      <c r="U788" s="153">
        <v>43682</v>
      </c>
      <c r="V788" s="154">
        <v>0.94286516005094</v>
      </c>
      <c r="W788" s="154">
        <v>0.926315789473684</v>
      </c>
      <c r="X788" s="155">
        <v>0.923831070889894</v>
      </c>
      <c r="Y788" s="155">
        <v>0.925057208237986</v>
      </c>
      <c r="Z788" s="173">
        <v>0.00248471858378974</v>
      </c>
      <c r="AA788" s="151">
        <v>11141</v>
      </c>
      <c r="AB788" s="151">
        <v>10392</v>
      </c>
      <c r="AC788" s="151">
        <v>11974</v>
      </c>
      <c r="AD788" s="151">
        <v>11351</v>
      </c>
      <c r="AE788" s="155">
        <v>0.932770846423122</v>
      </c>
      <c r="AF788" s="155">
        <v>0.947970602973108</v>
      </c>
      <c r="AG788" s="173">
        <v>-0.0151997565499866</v>
      </c>
    </row>
    <row r="789" spans="1:33">
      <c r="A789" s="175" t="s">
        <v>668</v>
      </c>
      <c r="B789" s="195" t="s">
        <v>1824</v>
      </c>
      <c r="C789" s="195" t="s">
        <v>785</v>
      </c>
      <c r="D789" s="150">
        <v>915</v>
      </c>
      <c r="E789" s="150">
        <v>883</v>
      </c>
      <c r="F789" s="150">
        <v>866</v>
      </c>
      <c r="G789" s="151">
        <v>760</v>
      </c>
      <c r="H789" s="151">
        <v>726</v>
      </c>
      <c r="I789" s="151">
        <v>730</v>
      </c>
      <c r="J789" s="151">
        <v>921</v>
      </c>
      <c r="K789" s="151">
        <v>884</v>
      </c>
      <c r="L789" s="151">
        <v>899</v>
      </c>
      <c r="M789" s="154">
        <v>0.959068646505481</v>
      </c>
      <c r="N789" s="153">
        <v>24673</v>
      </c>
      <c r="O789" s="172">
        <v>0.9</v>
      </c>
      <c r="P789" s="154">
        <v>0.965027322404372</v>
      </c>
      <c r="Q789" s="154">
        <v>0.955263157894737</v>
      </c>
      <c r="R789" s="154">
        <v>0.959826275787188</v>
      </c>
      <c r="S789" s="173">
        <v>0.0097641645096348</v>
      </c>
      <c r="T789" s="153">
        <v>25726</v>
      </c>
      <c r="U789" s="153">
        <v>24734</v>
      </c>
      <c r="V789" s="154">
        <v>0.961439788540776</v>
      </c>
      <c r="W789" s="154">
        <v>0.946448087431694</v>
      </c>
      <c r="X789" s="155">
        <v>0.960526315789474</v>
      </c>
      <c r="Y789" s="155">
        <v>0.976112920738328</v>
      </c>
      <c r="Z789" s="173">
        <v>-0.0140782283577797</v>
      </c>
      <c r="AA789" s="151">
        <v>6091</v>
      </c>
      <c r="AB789" s="151">
        <v>5900</v>
      </c>
      <c r="AC789" s="151">
        <v>6500</v>
      </c>
      <c r="AD789" s="151">
        <v>6174</v>
      </c>
      <c r="AE789" s="155">
        <v>0.96864225907076</v>
      </c>
      <c r="AF789" s="155">
        <v>0.949846153846154</v>
      </c>
      <c r="AG789" s="173">
        <v>0.0187961052246063</v>
      </c>
    </row>
    <row r="790" spans="1:33">
      <c r="A790" s="175" t="s">
        <v>668</v>
      </c>
      <c r="B790" s="195" t="s">
        <v>1824</v>
      </c>
      <c r="C790" s="195" t="s">
        <v>786</v>
      </c>
      <c r="D790" s="150">
        <v>1152</v>
      </c>
      <c r="E790" s="150">
        <v>1149</v>
      </c>
      <c r="F790" s="150">
        <v>1092</v>
      </c>
      <c r="G790" s="151">
        <v>858</v>
      </c>
      <c r="H790" s="151">
        <v>857</v>
      </c>
      <c r="I790" s="151">
        <v>824</v>
      </c>
      <c r="J790" s="151">
        <v>1141</v>
      </c>
      <c r="K790" s="151">
        <v>1119</v>
      </c>
      <c r="L790" s="151">
        <v>1090</v>
      </c>
      <c r="M790" s="154">
        <v>0.994743715311786</v>
      </c>
      <c r="N790" s="153">
        <v>30469</v>
      </c>
      <c r="O790" s="172">
        <v>0.9</v>
      </c>
      <c r="P790" s="154">
        <v>0.997395833333333</v>
      </c>
      <c r="Q790" s="154">
        <v>0.998834498834499</v>
      </c>
      <c r="R790" s="154">
        <v>0.980718667835232</v>
      </c>
      <c r="S790" s="173">
        <v>-0.00143866550116545</v>
      </c>
      <c r="T790" s="153">
        <v>30630</v>
      </c>
      <c r="U790" s="153">
        <v>29541</v>
      </c>
      <c r="V790" s="154">
        <v>0.964446620959843</v>
      </c>
      <c r="W790" s="154">
        <v>0.947916666666667</v>
      </c>
      <c r="X790" s="155">
        <v>0.96037296037296</v>
      </c>
      <c r="Y790" s="155">
        <v>0.955302366345311</v>
      </c>
      <c r="Z790" s="173">
        <v>-0.0124562937062938</v>
      </c>
      <c r="AA790" s="151">
        <v>7270</v>
      </c>
      <c r="AB790" s="151">
        <v>6966</v>
      </c>
      <c r="AC790" s="151">
        <v>7802</v>
      </c>
      <c r="AD790" s="151">
        <v>7505</v>
      </c>
      <c r="AE790" s="155">
        <v>0.95818431911967</v>
      </c>
      <c r="AF790" s="155">
        <v>0.961932837733914</v>
      </c>
      <c r="AG790" s="173">
        <v>-0.00374851861424452</v>
      </c>
    </row>
    <row r="791" spans="1:33">
      <c r="A791" s="175" t="s">
        <v>668</v>
      </c>
      <c r="B791" s="195" t="s">
        <v>1824</v>
      </c>
      <c r="C791" s="195" t="s">
        <v>787</v>
      </c>
      <c r="D791" s="150">
        <v>2213</v>
      </c>
      <c r="E791" s="150">
        <v>1875</v>
      </c>
      <c r="F791" s="150">
        <v>1819</v>
      </c>
      <c r="G791" s="151">
        <v>1936</v>
      </c>
      <c r="H791" s="151">
        <v>1875</v>
      </c>
      <c r="I791" s="151">
        <v>1718</v>
      </c>
      <c r="J791" s="151">
        <v>2206</v>
      </c>
      <c r="K791" s="151">
        <v>2091</v>
      </c>
      <c r="L791" s="151">
        <v>1931</v>
      </c>
      <c r="M791" s="154">
        <v>0.915823221308878</v>
      </c>
      <c r="N791" s="153">
        <v>49133</v>
      </c>
      <c r="O791" s="172">
        <v>0.9</v>
      </c>
      <c r="P791" s="154">
        <v>0.847266154541347</v>
      </c>
      <c r="Q791" s="154">
        <v>0.96849173553719</v>
      </c>
      <c r="R791" s="154">
        <v>0.947869446962829</v>
      </c>
      <c r="S791" s="173">
        <v>-0.121225580995843</v>
      </c>
      <c r="T791" s="153">
        <v>53649</v>
      </c>
      <c r="U791" s="153">
        <v>47540</v>
      </c>
      <c r="V791" s="154">
        <v>0.886130216779437</v>
      </c>
      <c r="W791" s="154">
        <v>0.821961138725712</v>
      </c>
      <c r="X791" s="155">
        <v>0.887396694214876</v>
      </c>
      <c r="Y791" s="155">
        <v>0.875339981867634</v>
      </c>
      <c r="Z791" s="173">
        <v>-0.0654355554891642</v>
      </c>
      <c r="AA791" s="151">
        <v>14310</v>
      </c>
      <c r="AB791" s="151">
        <v>12786</v>
      </c>
      <c r="AC791" s="151">
        <v>14503</v>
      </c>
      <c r="AD791" s="151">
        <v>12893</v>
      </c>
      <c r="AE791" s="155">
        <v>0.893501048218029</v>
      </c>
      <c r="AF791" s="155">
        <v>0.888988485141005</v>
      </c>
      <c r="AG791" s="173">
        <v>0.00451256307702408</v>
      </c>
    </row>
    <row r="792" spans="1:33">
      <c r="A792" s="175" t="s">
        <v>668</v>
      </c>
      <c r="B792" s="195" t="s">
        <v>1824</v>
      </c>
      <c r="C792" s="195" t="s">
        <v>788</v>
      </c>
      <c r="D792" s="150">
        <v>2054</v>
      </c>
      <c r="E792" s="150">
        <v>1923</v>
      </c>
      <c r="F792" s="150">
        <v>1937</v>
      </c>
      <c r="G792" s="151">
        <v>1836</v>
      </c>
      <c r="H792" s="151">
        <v>1793</v>
      </c>
      <c r="I792" s="151">
        <v>1758</v>
      </c>
      <c r="J792" s="151">
        <v>2049</v>
      </c>
      <c r="K792" s="151">
        <v>2016</v>
      </c>
      <c r="L792" s="151">
        <v>1966</v>
      </c>
      <c r="M792" s="154">
        <v>0.971790964872545</v>
      </c>
      <c r="N792" s="153">
        <v>47196</v>
      </c>
      <c r="O792" s="172">
        <v>0.9</v>
      </c>
      <c r="P792" s="154">
        <v>0.936222005842259</v>
      </c>
      <c r="Q792" s="154">
        <v>0.976579520697168</v>
      </c>
      <c r="R792" s="154">
        <v>0.98389458272328</v>
      </c>
      <c r="S792" s="173">
        <v>-0.0403575148549088</v>
      </c>
      <c r="T792" s="153">
        <v>48566</v>
      </c>
      <c r="U792" s="153">
        <v>45450</v>
      </c>
      <c r="V792" s="154">
        <v>0.935839887987481</v>
      </c>
      <c r="W792" s="154">
        <v>0.943037974683544</v>
      </c>
      <c r="X792" s="155">
        <v>0.957516339869281</v>
      </c>
      <c r="Y792" s="155">
        <v>0.959492435334309</v>
      </c>
      <c r="Z792" s="173">
        <v>-0.0144783651857368</v>
      </c>
      <c r="AA792" s="151">
        <v>13219</v>
      </c>
      <c r="AB792" s="151">
        <v>12463</v>
      </c>
      <c r="AC792" s="151">
        <v>12898</v>
      </c>
      <c r="AD792" s="151">
        <v>12203</v>
      </c>
      <c r="AE792" s="155">
        <v>0.942809592253574</v>
      </c>
      <c r="AF792" s="155">
        <v>0.946115676849124</v>
      </c>
      <c r="AG792" s="173">
        <v>-0.00330608459554949</v>
      </c>
    </row>
    <row r="793" spans="1:33">
      <c r="A793" s="175" t="s">
        <v>668</v>
      </c>
      <c r="B793" s="195" t="s">
        <v>1824</v>
      </c>
      <c r="C793" s="195" t="s">
        <v>789</v>
      </c>
      <c r="D793" s="150">
        <v>4343</v>
      </c>
      <c r="E793" s="150">
        <v>4053</v>
      </c>
      <c r="F793" s="150">
        <v>4139</v>
      </c>
      <c r="G793" s="151">
        <v>4429</v>
      </c>
      <c r="H793" s="151">
        <v>4219</v>
      </c>
      <c r="I793" s="151">
        <v>4273</v>
      </c>
      <c r="J793" s="151">
        <v>4492</v>
      </c>
      <c r="K793" s="151">
        <v>4172</v>
      </c>
      <c r="L793" s="151">
        <v>4327</v>
      </c>
      <c r="M793" s="154">
        <v>0.909368545941908</v>
      </c>
      <c r="N793" s="153">
        <v>82778</v>
      </c>
      <c r="O793" s="172">
        <v>0.9</v>
      </c>
      <c r="P793" s="154">
        <v>0.933225880727608</v>
      </c>
      <c r="Q793" s="154">
        <v>0.952585233687062</v>
      </c>
      <c r="R793" s="154">
        <v>0.928762243989314</v>
      </c>
      <c r="S793" s="173">
        <v>-0.0193593529594549</v>
      </c>
      <c r="T793" s="153">
        <v>91028</v>
      </c>
      <c r="U793" s="153">
        <v>87227</v>
      </c>
      <c r="V793" s="154">
        <v>0.958243617348508</v>
      </c>
      <c r="W793" s="154">
        <v>0.953027860925627</v>
      </c>
      <c r="X793" s="155">
        <v>0.964777602167532</v>
      </c>
      <c r="Y793" s="155">
        <v>0.96326803205699</v>
      </c>
      <c r="Z793" s="173">
        <v>-0.0117497412419048</v>
      </c>
      <c r="AA793" s="151">
        <v>29649</v>
      </c>
      <c r="AB793" s="151">
        <v>28631</v>
      </c>
      <c r="AC793" s="151">
        <v>26287</v>
      </c>
      <c r="AD793" s="151">
        <v>25330</v>
      </c>
      <c r="AE793" s="155">
        <v>0.965664946541199</v>
      </c>
      <c r="AF793" s="155">
        <v>0.963594172024195</v>
      </c>
      <c r="AG793" s="173">
        <v>0.00207077451700421</v>
      </c>
    </row>
    <row r="794" spans="1:33">
      <c r="A794" s="175" t="s">
        <v>668</v>
      </c>
      <c r="B794" s="195" t="s">
        <v>1824</v>
      </c>
      <c r="C794" s="195" t="s">
        <v>790</v>
      </c>
      <c r="D794" s="150">
        <v>1515</v>
      </c>
      <c r="E794" s="150">
        <v>1480</v>
      </c>
      <c r="F794" s="150">
        <v>1447</v>
      </c>
      <c r="G794" s="151">
        <v>1359</v>
      </c>
      <c r="H794" s="151">
        <v>1325</v>
      </c>
      <c r="I794" s="151">
        <v>1317</v>
      </c>
      <c r="J794" s="151">
        <v>1531</v>
      </c>
      <c r="K794" s="151">
        <v>1481</v>
      </c>
      <c r="L794" s="151">
        <v>1473</v>
      </c>
      <c r="M794" s="154">
        <v>0.963270520600447</v>
      </c>
      <c r="N794" s="153">
        <v>30160</v>
      </c>
      <c r="O794" s="172">
        <v>0.9</v>
      </c>
      <c r="P794" s="154">
        <v>0.976897689768977</v>
      </c>
      <c r="Q794" s="154">
        <v>0.974981604120677</v>
      </c>
      <c r="R794" s="154">
        <v>0.967341606792946</v>
      </c>
      <c r="S794" s="173">
        <v>0.00191608564830004</v>
      </c>
      <c r="T794" s="153">
        <v>31310</v>
      </c>
      <c r="U794" s="153">
        <v>29904</v>
      </c>
      <c r="V794" s="154">
        <v>0.955094219099329</v>
      </c>
      <c r="W794" s="154">
        <v>0.955115511551155</v>
      </c>
      <c r="X794" s="155">
        <v>0.969094922737307</v>
      </c>
      <c r="Y794" s="155">
        <v>0.962116263879817</v>
      </c>
      <c r="Z794" s="173">
        <v>-0.0139794111861516</v>
      </c>
      <c r="AA794" s="151">
        <v>9959</v>
      </c>
      <c r="AB794" s="151">
        <v>9596</v>
      </c>
      <c r="AC794" s="151">
        <v>9117</v>
      </c>
      <c r="AD794" s="151">
        <v>8748</v>
      </c>
      <c r="AE794" s="155">
        <v>0.963550557284868</v>
      </c>
      <c r="AF794" s="155">
        <v>0.959526159921027</v>
      </c>
      <c r="AG794" s="173">
        <v>0.0040243973638413</v>
      </c>
    </row>
    <row r="795" spans="1:33">
      <c r="A795" s="175" t="s">
        <v>668</v>
      </c>
      <c r="B795" s="195" t="s">
        <v>1824</v>
      </c>
      <c r="C795" s="195" t="s">
        <v>791</v>
      </c>
      <c r="D795" s="150">
        <v>2295</v>
      </c>
      <c r="E795" s="150">
        <v>2261</v>
      </c>
      <c r="F795" s="150">
        <v>2194</v>
      </c>
      <c r="G795" s="151">
        <v>1889</v>
      </c>
      <c r="H795" s="151">
        <v>1860</v>
      </c>
      <c r="I795" s="151">
        <v>1778</v>
      </c>
      <c r="J795" s="151">
        <v>2247</v>
      </c>
      <c r="K795" s="151">
        <v>2207</v>
      </c>
      <c r="L795" s="151">
        <v>2170</v>
      </c>
      <c r="M795" s="154">
        <v>0.97948377369328</v>
      </c>
      <c r="N795" s="153">
        <v>54569</v>
      </c>
      <c r="O795" s="172">
        <v>0.9</v>
      </c>
      <c r="P795" s="154">
        <v>0.985185185185185</v>
      </c>
      <c r="Q795" s="154">
        <v>0.984647961884595</v>
      </c>
      <c r="R795" s="154">
        <v>0.982198486871384</v>
      </c>
      <c r="S795" s="173">
        <v>0.000537223300590139</v>
      </c>
      <c r="T795" s="153">
        <v>55712</v>
      </c>
      <c r="U795" s="153">
        <v>52788</v>
      </c>
      <c r="V795" s="154">
        <v>0.947515795519816</v>
      </c>
      <c r="W795" s="154">
        <v>0.95599128540305</v>
      </c>
      <c r="X795" s="155">
        <v>0.941238750661726</v>
      </c>
      <c r="Y795" s="155">
        <v>0.965732087227414</v>
      </c>
      <c r="Z795" s="173">
        <v>0.0147525347413243</v>
      </c>
      <c r="AA795" s="151">
        <v>14386</v>
      </c>
      <c r="AB795" s="151">
        <v>13732</v>
      </c>
      <c r="AC795" s="151">
        <v>14477</v>
      </c>
      <c r="AD795" s="151">
        <v>13796</v>
      </c>
      <c r="AE795" s="155">
        <v>0.954539135270402</v>
      </c>
      <c r="AF795" s="155">
        <v>0.952959867375837</v>
      </c>
      <c r="AG795" s="173">
        <v>0.00157926789456431</v>
      </c>
    </row>
    <row r="796" spans="1:33">
      <c r="A796" s="175" t="s">
        <v>668</v>
      </c>
      <c r="B796" s="195" t="s">
        <v>1824</v>
      </c>
      <c r="C796" s="195" t="s">
        <v>792</v>
      </c>
      <c r="D796" s="150">
        <v>1719</v>
      </c>
      <c r="E796" s="150">
        <v>1626</v>
      </c>
      <c r="F796" s="150">
        <v>1506</v>
      </c>
      <c r="G796" s="151">
        <v>1418</v>
      </c>
      <c r="H796" s="151">
        <v>1309</v>
      </c>
      <c r="I796" s="151">
        <v>1281</v>
      </c>
      <c r="J796" s="151">
        <v>1714</v>
      </c>
      <c r="K796" s="151">
        <v>1571</v>
      </c>
      <c r="L796" s="151">
        <v>1553</v>
      </c>
      <c r="M796" s="154">
        <v>0.949058130128279</v>
      </c>
      <c r="N796" s="153">
        <v>41061</v>
      </c>
      <c r="O796" s="172">
        <v>0.9</v>
      </c>
      <c r="P796" s="154">
        <v>0.945898778359511</v>
      </c>
      <c r="Q796" s="154">
        <v>0.923131170662906</v>
      </c>
      <c r="R796" s="154">
        <v>0.91656942823804</v>
      </c>
      <c r="S796" s="173">
        <v>0.0227676076966058</v>
      </c>
      <c r="T796" s="153">
        <v>43265</v>
      </c>
      <c r="U796" s="153">
        <v>38929</v>
      </c>
      <c r="V796" s="154">
        <v>0.899780422974691</v>
      </c>
      <c r="W796" s="154">
        <v>0.8760907504363</v>
      </c>
      <c r="X796" s="155">
        <v>0.903385049365303</v>
      </c>
      <c r="Y796" s="155">
        <v>0.906067677946324</v>
      </c>
      <c r="Z796" s="173">
        <v>-0.0272942989290031</v>
      </c>
      <c r="AA796" s="151">
        <v>10860</v>
      </c>
      <c r="AB796" s="151">
        <v>9827</v>
      </c>
      <c r="AC796" s="151">
        <v>11110</v>
      </c>
      <c r="AD796" s="151">
        <v>10068</v>
      </c>
      <c r="AE796" s="155">
        <v>0.9048802946593</v>
      </c>
      <c r="AF796" s="155">
        <v>0.906210621062106</v>
      </c>
      <c r="AG796" s="173">
        <v>-0.00133032640280606</v>
      </c>
    </row>
    <row r="797" spans="1:33">
      <c r="A797" s="175" t="s">
        <v>668</v>
      </c>
      <c r="B797" s="195" t="s">
        <v>1824</v>
      </c>
      <c r="C797" s="195" t="s">
        <v>793</v>
      </c>
      <c r="D797" s="150">
        <v>3373</v>
      </c>
      <c r="E797" s="150">
        <v>3255</v>
      </c>
      <c r="F797" s="150">
        <v>3147</v>
      </c>
      <c r="G797" s="151">
        <v>3091</v>
      </c>
      <c r="H797" s="151">
        <v>3032</v>
      </c>
      <c r="I797" s="151">
        <v>2974</v>
      </c>
      <c r="J797" s="151">
        <v>3326</v>
      </c>
      <c r="K797" s="151">
        <v>3236</v>
      </c>
      <c r="L797" s="151">
        <v>3130</v>
      </c>
      <c r="M797" s="154">
        <v>0.967013189351815</v>
      </c>
      <c r="N797" s="153">
        <v>71998</v>
      </c>
      <c r="O797" s="172">
        <v>0.9</v>
      </c>
      <c r="P797" s="154">
        <v>0.965016305959087</v>
      </c>
      <c r="Q797" s="154">
        <v>0.980912326108056</v>
      </c>
      <c r="R797" s="154">
        <v>0.97294046903187</v>
      </c>
      <c r="S797" s="173">
        <v>-0.0158960201489688</v>
      </c>
      <c r="T797" s="153">
        <v>74454</v>
      </c>
      <c r="U797" s="153">
        <v>69988</v>
      </c>
      <c r="V797" s="154">
        <v>0.940016654578666</v>
      </c>
      <c r="W797" s="154">
        <v>0.932997331752149</v>
      </c>
      <c r="X797" s="155">
        <v>0.962148172112585</v>
      </c>
      <c r="Y797" s="155">
        <v>0.941070354780517</v>
      </c>
      <c r="Z797" s="173">
        <v>-0.0291508403604356</v>
      </c>
      <c r="AA797" s="151">
        <v>22176</v>
      </c>
      <c r="AB797" s="151">
        <v>20967</v>
      </c>
      <c r="AC797" s="151">
        <v>20697</v>
      </c>
      <c r="AD797" s="151">
        <v>19603</v>
      </c>
      <c r="AE797" s="155">
        <v>0.945481601731602</v>
      </c>
      <c r="AF797" s="155">
        <v>0.947142097888583</v>
      </c>
      <c r="AG797" s="173">
        <v>-0.00166049615698105</v>
      </c>
    </row>
    <row r="798" spans="1:33">
      <c r="A798" s="175" t="s">
        <v>668</v>
      </c>
      <c r="B798" s="195" t="s">
        <v>33</v>
      </c>
      <c r="C798" s="195" t="s">
        <v>794</v>
      </c>
      <c r="D798" s="150">
        <v>0</v>
      </c>
      <c r="E798" s="150">
        <v>0</v>
      </c>
      <c r="F798" s="150">
        <v>0</v>
      </c>
      <c r="G798" s="151">
        <v>0</v>
      </c>
      <c r="H798" s="151">
        <v>0</v>
      </c>
      <c r="I798" s="151">
        <v>0</v>
      </c>
      <c r="J798" s="151">
        <v>0</v>
      </c>
      <c r="K798" s="151">
        <v>0</v>
      </c>
      <c r="L798" s="151">
        <v>0</v>
      </c>
      <c r="M798" s="154">
        <v>0</v>
      </c>
      <c r="N798" s="153">
        <v>0</v>
      </c>
      <c r="O798" s="172">
        <v>0.9</v>
      </c>
      <c r="P798" s="154">
        <v>0</v>
      </c>
      <c r="Q798" s="154">
        <v>0</v>
      </c>
      <c r="R798" s="154">
        <v>0</v>
      </c>
      <c r="S798" s="173">
        <v>0</v>
      </c>
      <c r="T798" s="153">
        <v>0</v>
      </c>
      <c r="U798" s="153">
        <v>0</v>
      </c>
      <c r="V798" s="154">
        <v>0</v>
      </c>
      <c r="W798" s="154">
        <v>0</v>
      </c>
      <c r="X798" s="155">
        <v>0</v>
      </c>
      <c r="Y798" s="155">
        <v>0</v>
      </c>
      <c r="Z798" s="173">
        <v>0</v>
      </c>
      <c r="AA798" s="151">
        <v>0</v>
      </c>
      <c r="AB798" s="151">
        <v>0</v>
      </c>
      <c r="AC798" s="151">
        <v>0</v>
      </c>
      <c r="AD798" s="151">
        <v>0</v>
      </c>
      <c r="AE798" s="155">
        <v>0</v>
      </c>
      <c r="AF798" s="155">
        <v>0</v>
      </c>
      <c r="AG798" s="173">
        <v>0</v>
      </c>
    </row>
    <row r="799" spans="1:33">
      <c r="A799" s="175" t="s">
        <v>668</v>
      </c>
      <c r="B799" s="195" t="s">
        <v>1824</v>
      </c>
      <c r="C799" s="195" t="s">
        <v>795</v>
      </c>
      <c r="D799" s="150">
        <v>1143</v>
      </c>
      <c r="E799" s="150">
        <v>1079</v>
      </c>
      <c r="F799" s="150">
        <v>1047</v>
      </c>
      <c r="G799" s="151">
        <v>943</v>
      </c>
      <c r="H799" s="151">
        <v>904</v>
      </c>
      <c r="I799" s="151">
        <v>884</v>
      </c>
      <c r="J799" s="151">
        <v>1173</v>
      </c>
      <c r="K799" s="151">
        <v>1130</v>
      </c>
      <c r="L799" s="151">
        <v>1088</v>
      </c>
      <c r="M799" s="154">
        <v>0.964160152916681</v>
      </c>
      <c r="N799" s="153">
        <v>28247</v>
      </c>
      <c r="O799" s="172">
        <v>0.9</v>
      </c>
      <c r="P799" s="154">
        <v>0.944006999125109</v>
      </c>
      <c r="Q799" s="154">
        <v>0.95864262990456</v>
      </c>
      <c r="R799" s="154">
        <v>0.963341858482523</v>
      </c>
      <c r="S799" s="173">
        <v>-0.0146356307794506</v>
      </c>
      <c r="T799" s="153">
        <v>29297</v>
      </c>
      <c r="U799" s="153">
        <v>27407</v>
      </c>
      <c r="V799" s="154">
        <v>0.935488275250026</v>
      </c>
      <c r="W799" s="154">
        <v>0.916010498687664</v>
      </c>
      <c r="X799" s="155">
        <v>0.937433722163309</v>
      </c>
      <c r="Y799" s="155">
        <v>0.927536231884058</v>
      </c>
      <c r="Z799" s="173">
        <v>-0.0214232234756445</v>
      </c>
      <c r="AA799" s="151">
        <v>7304</v>
      </c>
      <c r="AB799" s="151">
        <v>6811</v>
      </c>
      <c r="AC799" s="151">
        <v>7502</v>
      </c>
      <c r="AD799" s="151">
        <v>7063</v>
      </c>
      <c r="AE799" s="155">
        <v>0.93250273822563</v>
      </c>
      <c r="AF799" s="155">
        <v>0.941482271394295</v>
      </c>
      <c r="AG799" s="173">
        <v>-0.00897953316866507</v>
      </c>
    </row>
    <row r="800" spans="1:33">
      <c r="A800" s="175" t="s">
        <v>668</v>
      </c>
      <c r="B800" s="195" t="s">
        <v>1826</v>
      </c>
      <c r="C800" s="195" t="s">
        <v>796</v>
      </c>
      <c r="D800" s="150">
        <v>1313</v>
      </c>
      <c r="E800" s="150">
        <v>1213</v>
      </c>
      <c r="F800" s="150">
        <v>1139</v>
      </c>
      <c r="G800" s="151">
        <v>1268</v>
      </c>
      <c r="H800" s="151">
        <v>1210</v>
      </c>
      <c r="I800" s="151">
        <v>1147</v>
      </c>
      <c r="J800" s="151">
        <v>1435</v>
      </c>
      <c r="K800" s="151">
        <v>1379</v>
      </c>
      <c r="L800" s="151">
        <v>1333</v>
      </c>
      <c r="M800" s="154">
        <v>0.949029994988904</v>
      </c>
      <c r="N800" s="153">
        <v>39771</v>
      </c>
      <c r="O800" s="172">
        <v>0.9</v>
      </c>
      <c r="P800" s="154">
        <v>0.923838537699924</v>
      </c>
      <c r="Q800" s="154">
        <v>0.954258675078864</v>
      </c>
      <c r="R800" s="154">
        <v>0.960975609756098</v>
      </c>
      <c r="S800" s="173">
        <v>-0.0304201373789404</v>
      </c>
      <c r="T800" s="153">
        <v>41907</v>
      </c>
      <c r="U800" s="153">
        <v>38275</v>
      </c>
      <c r="V800" s="154">
        <v>0.91333190159162</v>
      </c>
      <c r="W800" s="154">
        <v>0.867479055597868</v>
      </c>
      <c r="X800" s="155">
        <v>0.904574132492114</v>
      </c>
      <c r="Y800" s="155">
        <v>0.928919860627178</v>
      </c>
      <c r="Z800" s="173">
        <v>-0.0370950768942461</v>
      </c>
      <c r="AA800" s="151">
        <v>9339</v>
      </c>
      <c r="AB800" s="151">
        <v>8523</v>
      </c>
      <c r="AC800" s="151">
        <v>9705</v>
      </c>
      <c r="AD800" s="151">
        <v>8847</v>
      </c>
      <c r="AE800" s="155">
        <v>0.912624477995503</v>
      </c>
      <c r="AF800" s="155">
        <v>0.911591962905719</v>
      </c>
      <c r="AG800" s="173">
        <v>0.00103251508978397</v>
      </c>
    </row>
    <row r="801" spans="1:33">
      <c r="A801" s="175" t="s">
        <v>668</v>
      </c>
      <c r="B801" s="195" t="s">
        <v>1826</v>
      </c>
      <c r="C801" s="195" t="s">
        <v>797</v>
      </c>
      <c r="D801" s="150">
        <v>1049</v>
      </c>
      <c r="E801" s="150">
        <v>870</v>
      </c>
      <c r="F801" s="150">
        <v>725</v>
      </c>
      <c r="G801" s="151">
        <v>1141</v>
      </c>
      <c r="H801" s="151">
        <v>875</v>
      </c>
      <c r="I801" s="151">
        <v>774</v>
      </c>
      <c r="J801" s="151">
        <v>1202</v>
      </c>
      <c r="K801" s="151">
        <v>1023</v>
      </c>
      <c r="L801" s="151">
        <v>863</v>
      </c>
      <c r="M801" s="154">
        <v>0.834192188323476</v>
      </c>
      <c r="N801" s="153">
        <v>28491</v>
      </c>
      <c r="O801" s="172">
        <v>0.9</v>
      </c>
      <c r="P801" s="154">
        <v>0.829361296472831</v>
      </c>
      <c r="Q801" s="154">
        <v>0.766871165644172</v>
      </c>
      <c r="R801" s="154">
        <v>0.85108153078203</v>
      </c>
      <c r="S801" s="173">
        <v>0.0624901308286595</v>
      </c>
      <c r="T801" s="153">
        <v>34154</v>
      </c>
      <c r="U801" s="153">
        <v>23976</v>
      </c>
      <c r="V801" s="154">
        <v>0.701996837852082</v>
      </c>
      <c r="W801" s="154">
        <v>0.691134413727359</v>
      </c>
      <c r="X801" s="155">
        <v>0.678352322524102</v>
      </c>
      <c r="Y801" s="155">
        <v>0.717970049916805</v>
      </c>
      <c r="Z801" s="173">
        <v>0.0127820912032577</v>
      </c>
      <c r="AA801" s="151">
        <v>7749</v>
      </c>
      <c r="AB801" s="151">
        <v>5453</v>
      </c>
      <c r="AC801" s="151">
        <v>7939</v>
      </c>
      <c r="AD801" s="151">
        <v>5426</v>
      </c>
      <c r="AE801" s="155">
        <v>0.703703703703704</v>
      </c>
      <c r="AF801" s="155">
        <v>0.683461393122559</v>
      </c>
      <c r="AG801" s="173">
        <v>0.0202423105811442</v>
      </c>
    </row>
    <row r="802" spans="1:33">
      <c r="A802" s="175" t="s">
        <v>668</v>
      </c>
      <c r="B802" s="195" t="s">
        <v>1826</v>
      </c>
      <c r="C802" s="195" t="s">
        <v>798</v>
      </c>
      <c r="D802" s="150">
        <v>2663</v>
      </c>
      <c r="E802" s="150">
        <v>2377</v>
      </c>
      <c r="F802" s="150">
        <v>2287</v>
      </c>
      <c r="G802" s="151">
        <v>2370</v>
      </c>
      <c r="H802" s="151">
        <v>2245</v>
      </c>
      <c r="I802" s="151">
        <v>2147</v>
      </c>
      <c r="J802" s="151">
        <v>2829</v>
      </c>
      <c r="K802" s="151">
        <v>2714</v>
      </c>
      <c r="L802" s="151">
        <v>2619</v>
      </c>
      <c r="M802" s="154">
        <v>0.936267010761843</v>
      </c>
      <c r="N802" s="153">
        <v>70382</v>
      </c>
      <c r="O802" s="172">
        <v>0.9</v>
      </c>
      <c r="P802" s="154">
        <v>0.892602328201277</v>
      </c>
      <c r="Q802" s="154">
        <v>0.947257383966245</v>
      </c>
      <c r="R802" s="154">
        <v>0.959349593495935</v>
      </c>
      <c r="S802" s="173">
        <v>-0.054655055764968</v>
      </c>
      <c r="T802" s="153">
        <v>75173</v>
      </c>
      <c r="U802" s="153">
        <v>68908</v>
      </c>
      <c r="V802" s="154">
        <v>0.916658906788342</v>
      </c>
      <c r="W802" s="154">
        <v>0.858805858054825</v>
      </c>
      <c r="X802" s="155">
        <v>0.905907172995781</v>
      </c>
      <c r="Y802" s="155">
        <v>0.92576882290562</v>
      </c>
      <c r="Z802" s="173">
        <v>-0.0471013149409553</v>
      </c>
      <c r="AA802" s="151">
        <v>17834</v>
      </c>
      <c r="AB802" s="151">
        <v>16299</v>
      </c>
      <c r="AC802" s="151">
        <v>17750</v>
      </c>
      <c r="AD802" s="151">
        <v>16335</v>
      </c>
      <c r="AE802" s="155">
        <v>0.91392845127285</v>
      </c>
      <c r="AF802" s="155">
        <v>0.920281690140845</v>
      </c>
      <c r="AG802" s="173">
        <v>-0.00635323886799544</v>
      </c>
    </row>
    <row r="803" spans="1:33">
      <c r="A803" s="175" t="s">
        <v>668</v>
      </c>
      <c r="B803" s="195" t="s">
        <v>1826</v>
      </c>
      <c r="C803" s="195" t="s">
        <v>799</v>
      </c>
      <c r="D803" s="150">
        <v>1862</v>
      </c>
      <c r="E803" s="150">
        <v>1745</v>
      </c>
      <c r="F803" s="150">
        <v>1623</v>
      </c>
      <c r="G803" s="151">
        <v>1726</v>
      </c>
      <c r="H803" s="151">
        <v>1652</v>
      </c>
      <c r="I803" s="151">
        <v>1583</v>
      </c>
      <c r="J803" s="151">
        <v>2054</v>
      </c>
      <c r="K803" s="151">
        <v>1981</v>
      </c>
      <c r="L803" s="151">
        <v>1909</v>
      </c>
      <c r="M803" s="154">
        <v>0.943559544503175</v>
      </c>
      <c r="N803" s="153">
        <v>53196</v>
      </c>
      <c r="O803" s="172">
        <v>0.9</v>
      </c>
      <c r="P803" s="154">
        <v>0.937164339419979</v>
      </c>
      <c r="Q803" s="154">
        <v>0.95712630359212</v>
      </c>
      <c r="R803" s="154">
        <v>0.96445959104187</v>
      </c>
      <c r="S803" s="173">
        <v>-0.0199619641721419</v>
      </c>
      <c r="T803" s="153">
        <v>56378</v>
      </c>
      <c r="U803" s="153">
        <v>51002</v>
      </c>
      <c r="V803" s="154">
        <v>0.904643655326546</v>
      </c>
      <c r="W803" s="154">
        <v>0.871643394199785</v>
      </c>
      <c r="X803" s="155">
        <v>0.917149478563152</v>
      </c>
      <c r="Y803" s="155">
        <v>0.929406037000974</v>
      </c>
      <c r="Z803" s="173">
        <v>-0.0455060843633666</v>
      </c>
      <c r="AA803" s="151">
        <v>13063</v>
      </c>
      <c r="AB803" s="151">
        <v>11979</v>
      </c>
      <c r="AC803" s="151">
        <v>13292</v>
      </c>
      <c r="AD803" s="151">
        <v>12162</v>
      </c>
      <c r="AE803" s="155">
        <v>0.917017530429457</v>
      </c>
      <c r="AF803" s="155">
        <v>0.914986458019862</v>
      </c>
      <c r="AG803" s="173">
        <v>0.00203107240959566</v>
      </c>
    </row>
    <row r="804" spans="1:33">
      <c r="A804" s="175" t="s">
        <v>668</v>
      </c>
      <c r="B804" s="195" t="s">
        <v>1826</v>
      </c>
      <c r="C804" s="195" t="s">
        <v>800</v>
      </c>
      <c r="D804" s="150">
        <v>2684</v>
      </c>
      <c r="E804" s="150">
        <v>2287</v>
      </c>
      <c r="F804" s="150">
        <v>2053</v>
      </c>
      <c r="G804" s="151">
        <v>2498</v>
      </c>
      <c r="H804" s="151">
        <v>2370</v>
      </c>
      <c r="I804" s="151">
        <v>2215</v>
      </c>
      <c r="J804" s="151">
        <v>2579</v>
      </c>
      <c r="K804" s="151">
        <v>2484</v>
      </c>
      <c r="L804" s="151">
        <v>2349</v>
      </c>
      <c r="M804" s="154">
        <v>0.946115545517542</v>
      </c>
      <c r="N804" s="153">
        <v>73727</v>
      </c>
      <c r="O804" s="172">
        <v>0.9</v>
      </c>
      <c r="P804" s="154">
        <v>0.852086438152012</v>
      </c>
      <c r="Q804" s="154">
        <v>0.948759007205765</v>
      </c>
      <c r="R804" s="154">
        <v>0.963164017060876</v>
      </c>
      <c r="S804" s="173">
        <v>-0.0966725690537527</v>
      </c>
      <c r="T804" s="153">
        <v>77926</v>
      </c>
      <c r="U804" s="153">
        <v>69977</v>
      </c>
      <c r="V804" s="154">
        <v>0.897992967687293</v>
      </c>
      <c r="W804" s="154">
        <v>0.764903129657228</v>
      </c>
      <c r="X804" s="155">
        <v>0.886709367493995</v>
      </c>
      <c r="Y804" s="155">
        <v>0.910818146568437</v>
      </c>
      <c r="Z804" s="173">
        <v>-0.121806237836767</v>
      </c>
      <c r="AA804" s="151">
        <v>17933</v>
      </c>
      <c r="AB804" s="151">
        <v>15809</v>
      </c>
      <c r="AC804" s="151">
        <v>18076</v>
      </c>
      <c r="AD804" s="151">
        <v>16322</v>
      </c>
      <c r="AE804" s="155">
        <v>0.881559136786929</v>
      </c>
      <c r="AF804" s="155">
        <v>0.902965257800398</v>
      </c>
      <c r="AG804" s="173">
        <v>-0.0214061210134692</v>
      </c>
    </row>
    <row r="805" spans="1:33">
      <c r="A805" s="175" t="s">
        <v>668</v>
      </c>
      <c r="B805" s="195" t="s">
        <v>1826</v>
      </c>
      <c r="C805" s="195" t="s">
        <v>801</v>
      </c>
      <c r="D805" s="150">
        <v>2376</v>
      </c>
      <c r="E805" s="150">
        <v>2119</v>
      </c>
      <c r="F805" s="150">
        <v>2077</v>
      </c>
      <c r="G805" s="151">
        <v>2038</v>
      </c>
      <c r="H805" s="151">
        <v>1699</v>
      </c>
      <c r="I805" s="151">
        <v>1760</v>
      </c>
      <c r="J805" s="151">
        <v>2405</v>
      </c>
      <c r="K805" s="151">
        <v>2278</v>
      </c>
      <c r="L805" s="151">
        <v>2156</v>
      </c>
      <c r="M805" s="154">
        <v>0.923151553766399</v>
      </c>
      <c r="N805" s="153">
        <v>63751</v>
      </c>
      <c r="O805" s="172">
        <v>0.9</v>
      </c>
      <c r="P805" s="154">
        <v>0.891835016835017</v>
      </c>
      <c r="Q805" s="154">
        <v>0.833660451422964</v>
      </c>
      <c r="R805" s="154">
        <v>0.947193347193347</v>
      </c>
      <c r="S805" s="173">
        <v>0.0581745654120531</v>
      </c>
      <c r="T805" s="153">
        <v>69058</v>
      </c>
      <c r="U805" s="153">
        <v>61181</v>
      </c>
      <c r="V805" s="154">
        <v>0.885936459208202</v>
      </c>
      <c r="W805" s="154">
        <v>0.874158249158249</v>
      </c>
      <c r="X805" s="155">
        <v>0.863591756624141</v>
      </c>
      <c r="Y805" s="155">
        <v>0.896465696465697</v>
      </c>
      <c r="Z805" s="173">
        <v>0.0105664925341078</v>
      </c>
      <c r="AA805" s="151">
        <v>15824</v>
      </c>
      <c r="AB805" s="151">
        <v>14127</v>
      </c>
      <c r="AC805" s="151">
        <v>16496</v>
      </c>
      <c r="AD805" s="151">
        <v>14568</v>
      </c>
      <c r="AE805" s="155">
        <v>0.89275783619818</v>
      </c>
      <c r="AF805" s="155">
        <v>0.883123181377304</v>
      </c>
      <c r="AG805" s="173">
        <v>0.00963465482087633</v>
      </c>
    </row>
    <row r="806" spans="1:33">
      <c r="A806" s="175" t="s">
        <v>668</v>
      </c>
      <c r="B806" s="195" t="s">
        <v>1826</v>
      </c>
      <c r="C806" s="195" t="s">
        <v>802</v>
      </c>
      <c r="D806" s="150">
        <v>1945</v>
      </c>
      <c r="E806" s="150">
        <v>1866</v>
      </c>
      <c r="F806" s="150">
        <v>1665</v>
      </c>
      <c r="G806" s="151">
        <v>1759</v>
      </c>
      <c r="H806" s="151">
        <v>1734</v>
      </c>
      <c r="I806" s="151">
        <v>1678</v>
      </c>
      <c r="J806" s="151">
        <v>2084</v>
      </c>
      <c r="K806" s="151">
        <v>2052</v>
      </c>
      <c r="L806" s="151">
        <v>1997</v>
      </c>
      <c r="M806" s="154">
        <v>0.979397533947245</v>
      </c>
      <c r="N806" s="153">
        <v>56475</v>
      </c>
      <c r="O806" s="172">
        <v>0.9</v>
      </c>
      <c r="P806" s="154">
        <v>0.959383033419023</v>
      </c>
      <c r="Q806" s="154">
        <v>0.985787379192723</v>
      </c>
      <c r="R806" s="154">
        <v>0.984644913627639</v>
      </c>
      <c r="S806" s="173">
        <v>-0.0264043457737001</v>
      </c>
      <c r="T806" s="153">
        <v>57663</v>
      </c>
      <c r="U806" s="153">
        <v>54871</v>
      </c>
      <c r="V806" s="154">
        <v>0.951580736347398</v>
      </c>
      <c r="W806" s="154">
        <v>0.856041131105398</v>
      </c>
      <c r="X806" s="155">
        <v>0.953951108584423</v>
      </c>
      <c r="Y806" s="155">
        <v>0.958253358925144</v>
      </c>
      <c r="Z806" s="173">
        <v>-0.0979099774790245</v>
      </c>
      <c r="AA806" s="151">
        <v>13010</v>
      </c>
      <c r="AB806" s="151">
        <v>12373</v>
      </c>
      <c r="AC806" s="151">
        <v>13987</v>
      </c>
      <c r="AD806" s="151">
        <v>13322</v>
      </c>
      <c r="AE806" s="155">
        <v>0.951037663335895</v>
      </c>
      <c r="AF806" s="155">
        <v>0.952455851862444</v>
      </c>
      <c r="AG806" s="173">
        <v>-0.00141818852654829</v>
      </c>
    </row>
    <row r="807" spans="1:33">
      <c r="A807" s="175" t="s">
        <v>668</v>
      </c>
      <c r="B807" s="195" t="s">
        <v>1826</v>
      </c>
      <c r="C807" s="195" t="s">
        <v>803</v>
      </c>
      <c r="D807" s="150">
        <v>2344</v>
      </c>
      <c r="E807" s="150">
        <v>2290</v>
      </c>
      <c r="F807" s="150">
        <v>2116</v>
      </c>
      <c r="G807" s="151">
        <v>2226</v>
      </c>
      <c r="H807" s="151">
        <v>2176</v>
      </c>
      <c r="I807" s="151">
        <v>2070</v>
      </c>
      <c r="J807" s="151">
        <v>2454</v>
      </c>
      <c r="K807" s="151">
        <v>2388</v>
      </c>
      <c r="L807" s="151">
        <v>2261</v>
      </c>
      <c r="M807" s="154">
        <v>0.976907526818256</v>
      </c>
      <c r="N807" s="153">
        <v>66206</v>
      </c>
      <c r="O807" s="172">
        <v>0.9</v>
      </c>
      <c r="P807" s="154">
        <v>0.976962457337884</v>
      </c>
      <c r="Q807" s="154">
        <v>0.977538185085355</v>
      </c>
      <c r="R807" s="154">
        <v>0.973105134474328</v>
      </c>
      <c r="S807" s="173">
        <v>-0.000575727747470944</v>
      </c>
      <c r="T807" s="153">
        <v>67771</v>
      </c>
      <c r="U807" s="153">
        <v>64080</v>
      </c>
      <c r="V807" s="154">
        <v>0.945537176668486</v>
      </c>
      <c r="W807" s="154">
        <v>0.902730375426621</v>
      </c>
      <c r="X807" s="155">
        <v>0.929919137466307</v>
      </c>
      <c r="Y807" s="155">
        <v>0.921352893235534</v>
      </c>
      <c r="Z807" s="173">
        <v>-0.0271887620396861</v>
      </c>
      <c r="AA807" s="151">
        <v>15887</v>
      </c>
      <c r="AB807" s="151">
        <v>14953</v>
      </c>
      <c r="AC807" s="151">
        <v>16167</v>
      </c>
      <c r="AD807" s="151">
        <v>15346</v>
      </c>
      <c r="AE807" s="155">
        <v>0.941209794171335</v>
      </c>
      <c r="AF807" s="155">
        <v>0.949217541906352</v>
      </c>
      <c r="AG807" s="173">
        <v>-0.00800774773501733</v>
      </c>
    </row>
    <row r="808" spans="1:33">
      <c r="A808" s="175" t="s">
        <v>668</v>
      </c>
      <c r="B808" s="195" t="s">
        <v>1826</v>
      </c>
      <c r="C808" s="195" t="s">
        <v>804</v>
      </c>
      <c r="D808" s="150">
        <v>4096</v>
      </c>
      <c r="E808" s="150">
        <v>3156</v>
      </c>
      <c r="F808" s="150">
        <v>2805</v>
      </c>
      <c r="G808" s="151">
        <v>3732</v>
      </c>
      <c r="H808" s="151">
        <v>3233</v>
      </c>
      <c r="I808" s="151">
        <v>2983</v>
      </c>
      <c r="J808" s="151">
        <v>4093</v>
      </c>
      <c r="K808" s="151">
        <v>3684</v>
      </c>
      <c r="L808" s="151">
        <v>3623</v>
      </c>
      <c r="M808" s="154">
        <v>0.890544508324982</v>
      </c>
      <c r="N808" s="153">
        <v>101303</v>
      </c>
      <c r="O808" s="172">
        <v>0.9</v>
      </c>
      <c r="P808" s="154">
        <v>0.7705078125</v>
      </c>
      <c r="Q808" s="154">
        <v>0.866291532690247</v>
      </c>
      <c r="R808" s="154">
        <v>0.900073295870999</v>
      </c>
      <c r="S808" s="173">
        <v>-0.0957837201902465</v>
      </c>
      <c r="T808" s="153">
        <v>113754</v>
      </c>
      <c r="U808" s="153">
        <v>97239</v>
      </c>
      <c r="V808" s="154">
        <v>0.854818292104014</v>
      </c>
      <c r="W808" s="154">
        <v>0.684814453125</v>
      </c>
      <c r="X808" s="155">
        <v>0.79930332261522</v>
      </c>
      <c r="Y808" s="155">
        <v>0.885169802101148</v>
      </c>
      <c r="Z808" s="173">
        <v>-0.11448886949022</v>
      </c>
      <c r="AA808" s="151">
        <v>26704</v>
      </c>
      <c r="AB808" s="151">
        <v>22184</v>
      </c>
      <c r="AC808" s="151">
        <v>26912</v>
      </c>
      <c r="AD808" s="151">
        <v>23305</v>
      </c>
      <c r="AE808" s="155">
        <v>0.830736968244458</v>
      </c>
      <c r="AF808" s="155">
        <v>0.865970570749108</v>
      </c>
      <c r="AG808" s="173">
        <v>-0.0352336025046505</v>
      </c>
    </row>
    <row r="809" spans="1:33">
      <c r="A809" s="175" t="s">
        <v>668</v>
      </c>
      <c r="B809" s="195" t="s">
        <v>1826</v>
      </c>
      <c r="C809" s="195" t="s">
        <v>805</v>
      </c>
      <c r="D809" s="150">
        <v>2029</v>
      </c>
      <c r="E809" s="150">
        <v>1920</v>
      </c>
      <c r="F809" s="150">
        <v>1811</v>
      </c>
      <c r="G809" s="151">
        <v>1738</v>
      </c>
      <c r="H809" s="151">
        <v>1684</v>
      </c>
      <c r="I809" s="151">
        <v>1624</v>
      </c>
      <c r="J809" s="151">
        <v>2005</v>
      </c>
      <c r="K809" s="151">
        <v>1951</v>
      </c>
      <c r="L809" s="151">
        <v>1907</v>
      </c>
      <c r="M809" s="154">
        <v>0.966330449764887</v>
      </c>
      <c r="N809" s="153">
        <v>53842</v>
      </c>
      <c r="O809" s="172">
        <v>0.9</v>
      </c>
      <c r="P809" s="154">
        <v>0.94627895515032</v>
      </c>
      <c r="Q809" s="154">
        <v>0.968929804372842</v>
      </c>
      <c r="R809" s="154">
        <v>0.973067331670823</v>
      </c>
      <c r="S809" s="173">
        <v>-0.022650849222522</v>
      </c>
      <c r="T809" s="153">
        <v>55718</v>
      </c>
      <c r="U809" s="153">
        <v>52421</v>
      </c>
      <c r="V809" s="154">
        <v>0.940827021788291</v>
      </c>
      <c r="W809" s="154">
        <v>0.892557910300641</v>
      </c>
      <c r="X809" s="155">
        <v>0.934407364787112</v>
      </c>
      <c r="Y809" s="155">
        <v>0.951122194513716</v>
      </c>
      <c r="Z809" s="173">
        <v>-0.0418494544864709</v>
      </c>
      <c r="AA809" s="151">
        <v>12956</v>
      </c>
      <c r="AB809" s="151">
        <v>12142</v>
      </c>
      <c r="AC809" s="151">
        <v>12927</v>
      </c>
      <c r="AD809" s="151">
        <v>12175</v>
      </c>
      <c r="AE809" s="155">
        <v>0.937171966656375</v>
      </c>
      <c r="AF809" s="155">
        <v>0.941827183414559</v>
      </c>
      <c r="AG809" s="173">
        <v>-0.00465521675818314</v>
      </c>
    </row>
    <row r="810" spans="1:33">
      <c r="A810" s="175" t="s">
        <v>668</v>
      </c>
      <c r="B810" s="195" t="s">
        <v>1826</v>
      </c>
      <c r="C810" s="195" t="s">
        <v>806</v>
      </c>
      <c r="D810" s="150">
        <v>5</v>
      </c>
      <c r="E810" s="150">
        <v>0</v>
      </c>
      <c r="F810" s="150">
        <v>5</v>
      </c>
      <c r="G810" s="151">
        <v>2</v>
      </c>
      <c r="H810" s="151">
        <v>0</v>
      </c>
      <c r="I810" s="151">
        <v>2</v>
      </c>
      <c r="J810" s="151">
        <v>7</v>
      </c>
      <c r="K810" s="151">
        <v>0</v>
      </c>
      <c r="L810" s="151">
        <v>7</v>
      </c>
      <c r="M810" s="154">
        <v>0</v>
      </c>
      <c r="N810" s="153">
        <v>0</v>
      </c>
      <c r="O810" s="172">
        <v>0.9</v>
      </c>
      <c r="P810" s="154">
        <v>0</v>
      </c>
      <c r="Q810" s="154">
        <v>0</v>
      </c>
      <c r="R810" s="154">
        <v>0</v>
      </c>
      <c r="S810" s="173">
        <v>0</v>
      </c>
      <c r="T810" s="153">
        <v>79</v>
      </c>
      <c r="U810" s="153">
        <v>74</v>
      </c>
      <c r="V810" s="154">
        <v>0.936708860759494</v>
      </c>
      <c r="W810" s="154">
        <v>1</v>
      </c>
      <c r="X810" s="155">
        <v>1</v>
      </c>
      <c r="Y810" s="155">
        <v>1</v>
      </c>
      <c r="Z810" s="173">
        <v>0</v>
      </c>
      <c r="AA810" s="151">
        <v>35</v>
      </c>
      <c r="AB810" s="151">
        <v>34</v>
      </c>
      <c r="AC810" s="151">
        <v>29</v>
      </c>
      <c r="AD810" s="151">
        <v>29</v>
      </c>
      <c r="AE810" s="155">
        <v>0.971428571428571</v>
      </c>
      <c r="AF810" s="155">
        <v>1</v>
      </c>
      <c r="AG810" s="173">
        <v>-0.0285714285714286</v>
      </c>
    </row>
    <row r="811" spans="1:33">
      <c r="A811" s="175" t="s">
        <v>668</v>
      </c>
      <c r="B811" s="195" t="s">
        <v>1826</v>
      </c>
      <c r="C811" s="195" t="s">
        <v>807</v>
      </c>
      <c r="D811" s="150">
        <v>4</v>
      </c>
      <c r="E811" s="150">
        <v>0</v>
      </c>
      <c r="F811" s="150">
        <v>4</v>
      </c>
      <c r="G811" s="151">
        <v>7</v>
      </c>
      <c r="H811" s="151">
        <v>0</v>
      </c>
      <c r="I811" s="151">
        <v>7</v>
      </c>
      <c r="J811" s="151">
        <v>8</v>
      </c>
      <c r="K811" s="151">
        <v>0</v>
      </c>
      <c r="L811" s="151">
        <v>8</v>
      </c>
      <c r="M811" s="154">
        <v>0</v>
      </c>
      <c r="N811" s="153">
        <v>0</v>
      </c>
      <c r="O811" s="172">
        <v>0.9</v>
      </c>
      <c r="P811" s="154">
        <v>0</v>
      </c>
      <c r="Q811" s="154">
        <v>0</v>
      </c>
      <c r="R811" s="154">
        <v>0</v>
      </c>
      <c r="S811" s="173">
        <v>0</v>
      </c>
      <c r="T811" s="153">
        <v>103</v>
      </c>
      <c r="U811" s="153">
        <v>101</v>
      </c>
      <c r="V811" s="154">
        <v>0.980582524271845</v>
      </c>
      <c r="W811" s="154">
        <v>1</v>
      </c>
      <c r="X811" s="155">
        <v>1</v>
      </c>
      <c r="Y811" s="155">
        <v>1</v>
      </c>
      <c r="Z811" s="173">
        <v>0</v>
      </c>
      <c r="AA811" s="151">
        <v>46</v>
      </c>
      <c r="AB811" s="151">
        <v>46</v>
      </c>
      <c r="AC811" s="151">
        <v>39</v>
      </c>
      <c r="AD811" s="151">
        <v>37</v>
      </c>
      <c r="AE811" s="155">
        <v>1</v>
      </c>
      <c r="AF811" s="155">
        <v>0.948717948717949</v>
      </c>
      <c r="AG811" s="173">
        <v>0.0512820512820513</v>
      </c>
    </row>
    <row r="812" spans="1:33">
      <c r="A812" s="175" t="s">
        <v>668</v>
      </c>
      <c r="B812" s="195" t="s">
        <v>1825</v>
      </c>
      <c r="C812" s="195" t="s">
        <v>808</v>
      </c>
      <c r="D812" s="150">
        <v>4902</v>
      </c>
      <c r="E812" s="150">
        <v>4627</v>
      </c>
      <c r="F812" s="150">
        <v>4444</v>
      </c>
      <c r="G812" s="151">
        <v>4792</v>
      </c>
      <c r="H812" s="151">
        <v>4549</v>
      </c>
      <c r="I812" s="151">
        <v>4440</v>
      </c>
      <c r="J812" s="151">
        <v>4563</v>
      </c>
      <c r="K812" s="151">
        <v>4299</v>
      </c>
      <c r="L812" s="151">
        <v>4249</v>
      </c>
      <c r="M812" s="154">
        <v>0.948235452184038</v>
      </c>
      <c r="N812" s="153">
        <v>127037</v>
      </c>
      <c r="O812" s="172">
        <v>0.9</v>
      </c>
      <c r="P812" s="154">
        <v>0.94390044879641</v>
      </c>
      <c r="Q812" s="154">
        <v>0.949290484140234</v>
      </c>
      <c r="R812" s="154">
        <v>0.942143326758711</v>
      </c>
      <c r="S812" s="173">
        <v>-0.0053900353438241</v>
      </c>
      <c r="T812" s="153">
        <v>133972</v>
      </c>
      <c r="U812" s="153">
        <v>124423</v>
      </c>
      <c r="V812" s="154">
        <v>0.92872391245932</v>
      </c>
      <c r="W812" s="154">
        <v>0.90656874745002</v>
      </c>
      <c r="X812" s="155">
        <v>0.926544240400668</v>
      </c>
      <c r="Y812" s="155">
        <v>0.931185623493316</v>
      </c>
      <c r="Z812" s="173">
        <v>-0.0199754929506474</v>
      </c>
      <c r="AA812" s="151">
        <v>32922</v>
      </c>
      <c r="AB812" s="151">
        <v>30514</v>
      </c>
      <c r="AC812" s="151">
        <v>33697</v>
      </c>
      <c r="AD812" s="151">
        <v>31428</v>
      </c>
      <c r="AE812" s="155">
        <v>0.926857420569832</v>
      </c>
      <c r="AF812" s="155">
        <v>0.932664628898715</v>
      </c>
      <c r="AG812" s="173">
        <v>-0.00580720832888337</v>
      </c>
    </row>
    <row r="813" spans="1:33">
      <c r="A813" s="175" t="s">
        <v>668</v>
      </c>
      <c r="B813" s="195" t="s">
        <v>1825</v>
      </c>
      <c r="C813" s="195" t="s">
        <v>809</v>
      </c>
      <c r="D813" s="150">
        <v>2517</v>
      </c>
      <c r="E813" s="150">
        <v>2349</v>
      </c>
      <c r="F813" s="150">
        <v>2238</v>
      </c>
      <c r="G813" s="151">
        <v>2474</v>
      </c>
      <c r="H813" s="151">
        <v>2366</v>
      </c>
      <c r="I813" s="151">
        <v>2318</v>
      </c>
      <c r="J813" s="151">
        <v>2512</v>
      </c>
      <c r="K813" s="151">
        <v>2355</v>
      </c>
      <c r="L813" s="151">
        <v>2373</v>
      </c>
      <c r="M813" s="154">
        <v>0.949328284194392</v>
      </c>
      <c r="N813" s="153">
        <v>63174</v>
      </c>
      <c r="O813" s="172">
        <v>0.9</v>
      </c>
      <c r="P813" s="154">
        <v>0.933253873659118</v>
      </c>
      <c r="Q813" s="154">
        <v>0.956345998383185</v>
      </c>
      <c r="R813" s="154">
        <v>0.9375</v>
      </c>
      <c r="S813" s="173">
        <v>-0.0230921247240671</v>
      </c>
      <c r="T813" s="153">
        <v>66546</v>
      </c>
      <c r="U813" s="153">
        <v>62294</v>
      </c>
      <c r="V813" s="154">
        <v>0.936104348871457</v>
      </c>
      <c r="W813" s="154">
        <v>0.889153754469607</v>
      </c>
      <c r="X813" s="155">
        <v>0.936944219886823</v>
      </c>
      <c r="Y813" s="155">
        <v>0.944665605095541</v>
      </c>
      <c r="Z813" s="173">
        <v>-0.0477904654172163</v>
      </c>
      <c r="AA813" s="151">
        <v>17057</v>
      </c>
      <c r="AB813" s="151">
        <v>15938</v>
      </c>
      <c r="AC813" s="151">
        <v>17168</v>
      </c>
      <c r="AD813" s="151">
        <v>16043</v>
      </c>
      <c r="AE813" s="155">
        <v>0.934396435481034</v>
      </c>
      <c r="AF813" s="155">
        <v>0.934471109040075</v>
      </c>
      <c r="AG813" s="173">
        <v>-7.46735590404501e-5</v>
      </c>
    </row>
    <row r="814" spans="1:33">
      <c r="A814" s="175" t="s">
        <v>668</v>
      </c>
      <c r="B814" s="195" t="s">
        <v>1825</v>
      </c>
      <c r="C814" s="195" t="s">
        <v>810</v>
      </c>
      <c r="D814" s="150">
        <v>2104</v>
      </c>
      <c r="E814" s="150">
        <v>1921</v>
      </c>
      <c r="F814" s="150">
        <v>1972</v>
      </c>
      <c r="G814" s="151">
        <v>1976</v>
      </c>
      <c r="H814" s="151">
        <v>1783</v>
      </c>
      <c r="I814" s="151">
        <v>1846</v>
      </c>
      <c r="J814" s="151">
        <v>1922</v>
      </c>
      <c r="K814" s="151">
        <v>1766</v>
      </c>
      <c r="L814" s="151">
        <v>1804</v>
      </c>
      <c r="M814" s="154">
        <v>0.928760929676407</v>
      </c>
      <c r="N814" s="153">
        <v>49711</v>
      </c>
      <c r="O814" s="172">
        <v>0.9</v>
      </c>
      <c r="P814" s="154">
        <v>0.913022813688213</v>
      </c>
      <c r="Q814" s="154">
        <v>0.902327935222672</v>
      </c>
      <c r="R814" s="154">
        <v>0.918834547346514</v>
      </c>
      <c r="S814" s="173">
        <v>0.0106948784655408</v>
      </c>
      <c r="T814" s="153">
        <v>53524</v>
      </c>
      <c r="U814" s="153">
        <v>49808</v>
      </c>
      <c r="V814" s="154">
        <v>0.930573200807115</v>
      </c>
      <c r="W814" s="154">
        <v>0.937262357414449</v>
      </c>
      <c r="X814" s="155">
        <v>0.934210526315789</v>
      </c>
      <c r="Y814" s="155">
        <v>0.938605619146722</v>
      </c>
      <c r="Z814" s="173">
        <v>0.00305183109865914</v>
      </c>
      <c r="AA814" s="151">
        <v>13689</v>
      </c>
      <c r="AB814" s="151">
        <v>12847</v>
      </c>
      <c r="AC814" s="151">
        <v>14082</v>
      </c>
      <c r="AD814" s="151">
        <v>13109</v>
      </c>
      <c r="AE814" s="155">
        <v>0.938490759003579</v>
      </c>
      <c r="AF814" s="155">
        <v>0.930904701036785</v>
      </c>
      <c r="AG814" s="173">
        <v>0.0075860579667949</v>
      </c>
    </row>
    <row r="815" spans="1:33">
      <c r="A815" s="175" t="s">
        <v>668</v>
      </c>
      <c r="B815" s="195" t="s">
        <v>1825</v>
      </c>
      <c r="C815" s="195" t="s">
        <v>811</v>
      </c>
      <c r="D815" s="150">
        <v>3532</v>
      </c>
      <c r="E815" s="150">
        <v>3145</v>
      </c>
      <c r="F815" s="150">
        <v>3149</v>
      </c>
      <c r="G815" s="151">
        <v>3428</v>
      </c>
      <c r="H815" s="151">
        <v>3221</v>
      </c>
      <c r="I815" s="151">
        <v>3141</v>
      </c>
      <c r="J815" s="151">
        <v>3405</v>
      </c>
      <c r="K815" s="151">
        <v>3129</v>
      </c>
      <c r="L815" s="151">
        <v>3197</v>
      </c>
      <c r="M815" s="154">
        <v>0.927431434883345</v>
      </c>
      <c r="N815" s="153">
        <v>86061</v>
      </c>
      <c r="O815" s="172">
        <v>0.9</v>
      </c>
      <c r="P815" s="154">
        <v>0.890430351075878</v>
      </c>
      <c r="Q815" s="154">
        <v>0.939614935822637</v>
      </c>
      <c r="R815" s="154">
        <v>0.918942731277533</v>
      </c>
      <c r="S815" s="173">
        <v>-0.0491845847467595</v>
      </c>
      <c r="T815" s="153">
        <v>92795</v>
      </c>
      <c r="U815" s="153">
        <v>85240</v>
      </c>
      <c r="V815" s="154">
        <v>0.918583975429711</v>
      </c>
      <c r="W815" s="154">
        <v>0.891562853907135</v>
      </c>
      <c r="X815" s="155">
        <v>0.916277712952159</v>
      </c>
      <c r="Y815" s="155">
        <v>0.938913362701909</v>
      </c>
      <c r="Z815" s="173">
        <v>-0.0247148590450239</v>
      </c>
      <c r="AA815" s="151">
        <v>23509</v>
      </c>
      <c r="AB815" s="151">
        <v>21641</v>
      </c>
      <c r="AC815" s="151">
        <v>24120</v>
      </c>
      <c r="AD815" s="151">
        <v>22204</v>
      </c>
      <c r="AE815" s="155">
        <v>0.920541069377685</v>
      </c>
      <c r="AF815" s="155">
        <v>0.920563847429519</v>
      </c>
      <c r="AG815" s="173">
        <v>-2.27780518339271e-5</v>
      </c>
    </row>
    <row r="816" spans="1:33">
      <c r="A816" s="175" t="s">
        <v>668</v>
      </c>
      <c r="B816" s="195" t="s">
        <v>1825</v>
      </c>
      <c r="C816" s="195" t="s">
        <v>812</v>
      </c>
      <c r="D816" s="150">
        <v>2232</v>
      </c>
      <c r="E816" s="150">
        <v>2076</v>
      </c>
      <c r="F816" s="150">
        <v>1955</v>
      </c>
      <c r="G816" s="151">
        <v>2166</v>
      </c>
      <c r="H816" s="151">
        <v>2018</v>
      </c>
      <c r="I816" s="151">
        <v>1976</v>
      </c>
      <c r="J816" s="151">
        <v>2108</v>
      </c>
      <c r="K816" s="151">
        <v>2014</v>
      </c>
      <c r="L816" s="151">
        <v>1982</v>
      </c>
      <c r="M816" s="154">
        <v>0.946083769814517</v>
      </c>
      <c r="N816" s="153">
        <v>54730</v>
      </c>
      <c r="O816" s="172">
        <v>0.9</v>
      </c>
      <c r="P816" s="154">
        <v>0.93010752688172</v>
      </c>
      <c r="Q816" s="154">
        <v>0.931671283471837</v>
      </c>
      <c r="R816" s="154">
        <v>0.955407969639469</v>
      </c>
      <c r="S816" s="173">
        <v>-0.00156375659011709</v>
      </c>
      <c r="T816" s="153">
        <v>57849</v>
      </c>
      <c r="U816" s="153">
        <v>53121</v>
      </c>
      <c r="V816" s="154">
        <v>0.918269978737748</v>
      </c>
      <c r="W816" s="154">
        <v>0.87589605734767</v>
      </c>
      <c r="X816" s="155">
        <v>0.912280701754386</v>
      </c>
      <c r="Y816" s="155">
        <v>0.94022770398482</v>
      </c>
      <c r="Z816" s="173">
        <v>-0.0363846444067156</v>
      </c>
      <c r="AA816" s="151">
        <v>14696</v>
      </c>
      <c r="AB816" s="151">
        <v>13493</v>
      </c>
      <c r="AC816" s="151">
        <v>14925</v>
      </c>
      <c r="AD816" s="151">
        <v>13700</v>
      </c>
      <c r="AE816" s="155">
        <v>0.918140990745781</v>
      </c>
      <c r="AF816" s="155">
        <v>0.917922948073702</v>
      </c>
      <c r="AG816" s="173">
        <v>0.000218042672079255</v>
      </c>
    </row>
    <row r="817" spans="1:33">
      <c r="A817" s="175" t="s">
        <v>668</v>
      </c>
      <c r="B817" s="195" t="s">
        <v>1825</v>
      </c>
      <c r="C817" s="195" t="s">
        <v>813</v>
      </c>
      <c r="D817" s="150">
        <v>3463</v>
      </c>
      <c r="E817" s="150">
        <v>3168</v>
      </c>
      <c r="F817" s="150">
        <v>3111</v>
      </c>
      <c r="G817" s="151">
        <v>3289</v>
      </c>
      <c r="H817" s="151">
        <v>3126</v>
      </c>
      <c r="I817" s="151">
        <v>3011</v>
      </c>
      <c r="J817" s="151">
        <v>3193</v>
      </c>
      <c r="K817" s="151">
        <v>3031</v>
      </c>
      <c r="L817" s="151">
        <v>2997</v>
      </c>
      <c r="M817" s="154">
        <v>0.939334191901348</v>
      </c>
      <c r="N817" s="153">
        <v>82420</v>
      </c>
      <c r="O817" s="172">
        <v>0.9</v>
      </c>
      <c r="P817" s="154">
        <v>0.914813745307537</v>
      </c>
      <c r="Q817" s="154">
        <v>0.950440863484342</v>
      </c>
      <c r="R817" s="154">
        <v>0.949264015032884</v>
      </c>
      <c r="S817" s="173">
        <v>-0.035627118176805</v>
      </c>
      <c r="T817" s="153">
        <v>87743</v>
      </c>
      <c r="U817" s="153">
        <v>80641</v>
      </c>
      <c r="V817" s="154">
        <v>0.919059070239221</v>
      </c>
      <c r="W817" s="154">
        <v>0.898354028299163</v>
      </c>
      <c r="X817" s="155">
        <v>0.915475828519307</v>
      </c>
      <c r="Y817" s="155">
        <v>0.938615721891638</v>
      </c>
      <c r="Z817" s="173">
        <v>-0.0171218002201442</v>
      </c>
      <c r="AA817" s="151">
        <v>23307</v>
      </c>
      <c r="AB817" s="151">
        <v>21505</v>
      </c>
      <c r="AC817" s="151">
        <v>22857</v>
      </c>
      <c r="AD817" s="151">
        <v>21166</v>
      </c>
      <c r="AE817" s="155">
        <v>0.922684172137126</v>
      </c>
      <c r="AF817" s="155">
        <v>0.926018287614298</v>
      </c>
      <c r="AG817" s="173">
        <v>-0.00333411547717144</v>
      </c>
    </row>
    <row r="818" spans="1:33">
      <c r="A818" s="175" t="s">
        <v>668</v>
      </c>
      <c r="B818" s="195" t="s">
        <v>1825</v>
      </c>
      <c r="C818" s="195" t="s">
        <v>814</v>
      </c>
      <c r="D818" s="150">
        <v>2455</v>
      </c>
      <c r="E818" s="150">
        <v>2269</v>
      </c>
      <c r="F818" s="150">
        <v>2222</v>
      </c>
      <c r="G818" s="151">
        <v>2442</v>
      </c>
      <c r="H818" s="151">
        <v>2317</v>
      </c>
      <c r="I818" s="151">
        <v>2251</v>
      </c>
      <c r="J818" s="151">
        <v>2372</v>
      </c>
      <c r="K818" s="151">
        <v>2265</v>
      </c>
      <c r="L818" s="151">
        <v>2228</v>
      </c>
      <c r="M818" s="154">
        <v>0.94689157775526</v>
      </c>
      <c r="N818" s="153">
        <v>63544</v>
      </c>
      <c r="O818" s="172">
        <v>0.9</v>
      </c>
      <c r="P818" s="154">
        <v>0.924236252545825</v>
      </c>
      <c r="Q818" s="154">
        <v>0.948812448812449</v>
      </c>
      <c r="R818" s="154">
        <v>0.954890387858347</v>
      </c>
      <c r="S818" s="173">
        <v>-0.024576196266624</v>
      </c>
      <c r="T818" s="153">
        <v>67108</v>
      </c>
      <c r="U818" s="153">
        <v>62359</v>
      </c>
      <c r="V818" s="154">
        <v>0.929233474399475</v>
      </c>
      <c r="W818" s="154">
        <v>0.905091649694501</v>
      </c>
      <c r="X818" s="155">
        <v>0.921785421785422</v>
      </c>
      <c r="Y818" s="155">
        <v>0.93929173693086</v>
      </c>
      <c r="Z818" s="173">
        <v>-0.0166937720909207</v>
      </c>
      <c r="AA818" s="151">
        <v>16595</v>
      </c>
      <c r="AB818" s="151">
        <v>15365</v>
      </c>
      <c r="AC818" s="151">
        <v>17260</v>
      </c>
      <c r="AD818" s="151">
        <v>16020</v>
      </c>
      <c r="AE818" s="155">
        <v>0.925881289545044</v>
      </c>
      <c r="AF818" s="155">
        <v>0.928157589803013</v>
      </c>
      <c r="AG818" s="173">
        <v>-0.0022763002579691</v>
      </c>
    </row>
    <row r="819" spans="1:33">
      <c r="A819" s="175" t="s">
        <v>668</v>
      </c>
      <c r="B819" s="195" t="s">
        <v>1825</v>
      </c>
      <c r="C819" s="195" t="s">
        <v>815</v>
      </c>
      <c r="D819" s="150">
        <v>1814</v>
      </c>
      <c r="E819" s="150">
        <v>1668</v>
      </c>
      <c r="F819" s="150">
        <v>1647</v>
      </c>
      <c r="G819" s="151">
        <v>1736</v>
      </c>
      <c r="H819" s="151">
        <v>1628</v>
      </c>
      <c r="I819" s="151">
        <v>1567</v>
      </c>
      <c r="J819" s="151">
        <v>1855</v>
      </c>
      <c r="K819" s="151">
        <v>1776</v>
      </c>
      <c r="L819" s="151">
        <v>1685</v>
      </c>
      <c r="M819" s="154">
        <v>0.933520812224726</v>
      </c>
      <c r="N819" s="153">
        <v>45146</v>
      </c>
      <c r="O819" s="172">
        <v>0.9</v>
      </c>
      <c r="P819" s="154">
        <v>0.919514884233738</v>
      </c>
      <c r="Q819" s="154">
        <v>0.93778801843318</v>
      </c>
      <c r="R819" s="154">
        <v>0.957412398921833</v>
      </c>
      <c r="S819" s="173">
        <v>-0.0182731341994421</v>
      </c>
      <c r="T819" s="153">
        <v>48361</v>
      </c>
      <c r="U819" s="153">
        <v>43843</v>
      </c>
      <c r="V819" s="154">
        <v>0.906577614193255</v>
      </c>
      <c r="W819" s="154">
        <v>0.907938257993385</v>
      </c>
      <c r="X819" s="155">
        <v>0.902649769585253</v>
      </c>
      <c r="Y819" s="155">
        <v>0.908355795148248</v>
      </c>
      <c r="Z819" s="173">
        <v>0.00528848840813134</v>
      </c>
      <c r="AA819" s="151">
        <v>12250</v>
      </c>
      <c r="AB819" s="151">
        <v>10984</v>
      </c>
      <c r="AC819" s="151">
        <v>12295</v>
      </c>
      <c r="AD819" s="151">
        <v>11226</v>
      </c>
      <c r="AE819" s="155">
        <v>0.89665306122449</v>
      </c>
      <c r="AF819" s="155">
        <v>0.913054087027247</v>
      </c>
      <c r="AG819" s="173">
        <v>-0.016401025802757</v>
      </c>
    </row>
    <row r="820" spans="1:33">
      <c r="A820" s="175" t="s">
        <v>668</v>
      </c>
      <c r="B820" s="195" t="s">
        <v>1825</v>
      </c>
      <c r="C820" s="195" t="s">
        <v>816</v>
      </c>
      <c r="D820" s="150">
        <v>3412</v>
      </c>
      <c r="E820" s="150">
        <v>3217</v>
      </c>
      <c r="F820" s="150">
        <v>3147</v>
      </c>
      <c r="G820" s="151">
        <v>2718</v>
      </c>
      <c r="H820" s="151">
        <v>2576</v>
      </c>
      <c r="I820" s="151">
        <v>2541</v>
      </c>
      <c r="J820" s="151">
        <v>2614</v>
      </c>
      <c r="K820" s="151">
        <v>2515</v>
      </c>
      <c r="L820" s="151">
        <v>2487</v>
      </c>
      <c r="M820" s="154">
        <v>0.946775436793422</v>
      </c>
      <c r="N820" s="153">
        <v>73697</v>
      </c>
      <c r="O820" s="172">
        <v>0.9</v>
      </c>
      <c r="P820" s="154">
        <v>0.94284876905041</v>
      </c>
      <c r="Q820" s="154">
        <v>0.94775570272259</v>
      </c>
      <c r="R820" s="154">
        <v>0.96212700841622</v>
      </c>
      <c r="S820" s="173">
        <v>-0.00490693367217987</v>
      </c>
      <c r="T820" s="153">
        <v>77840</v>
      </c>
      <c r="U820" s="153">
        <v>73119</v>
      </c>
      <c r="V820" s="154">
        <v>0.939349948612539</v>
      </c>
      <c r="W820" s="154">
        <v>0.922332942555686</v>
      </c>
      <c r="X820" s="155">
        <v>0.934878587196468</v>
      </c>
      <c r="Y820" s="155">
        <v>0.95141545524101</v>
      </c>
      <c r="Z820" s="173">
        <v>-0.0125456446407822</v>
      </c>
      <c r="AA820" s="151">
        <v>19120</v>
      </c>
      <c r="AB820" s="151">
        <v>17910</v>
      </c>
      <c r="AC820" s="151">
        <v>19381</v>
      </c>
      <c r="AD820" s="151">
        <v>18204</v>
      </c>
      <c r="AE820" s="155">
        <v>0.936715481171548</v>
      </c>
      <c r="AF820" s="155">
        <v>0.939270419482999</v>
      </c>
      <c r="AG820" s="173">
        <v>-0.00255493831145071</v>
      </c>
    </row>
    <row r="821" spans="1:33">
      <c r="A821" s="175" t="s">
        <v>668</v>
      </c>
      <c r="B821" s="195" t="s">
        <v>1825</v>
      </c>
      <c r="C821" s="195" t="s">
        <v>817</v>
      </c>
      <c r="D821" s="150">
        <v>3079</v>
      </c>
      <c r="E821" s="150">
        <v>2904</v>
      </c>
      <c r="F821" s="150">
        <v>2715</v>
      </c>
      <c r="G821" s="151">
        <v>2848</v>
      </c>
      <c r="H821" s="151">
        <v>2689</v>
      </c>
      <c r="I821" s="151">
        <v>2607</v>
      </c>
      <c r="J821" s="151">
        <v>2740</v>
      </c>
      <c r="K821" s="151">
        <v>2601</v>
      </c>
      <c r="L821" s="151">
        <v>2544</v>
      </c>
      <c r="M821" s="154">
        <v>0.942678431523652</v>
      </c>
      <c r="N821" s="153">
        <v>73396</v>
      </c>
      <c r="O821" s="172">
        <v>0.9</v>
      </c>
      <c r="P821" s="154">
        <v>0.943163364728808</v>
      </c>
      <c r="Q821" s="154">
        <v>0.944171348314607</v>
      </c>
      <c r="R821" s="154">
        <v>0.949270072992701</v>
      </c>
      <c r="S821" s="173">
        <v>-0.00100798358579868</v>
      </c>
      <c r="T821" s="153">
        <v>77859</v>
      </c>
      <c r="U821" s="153">
        <v>69852</v>
      </c>
      <c r="V821" s="154">
        <v>0.897160251223365</v>
      </c>
      <c r="W821" s="154">
        <v>0.881779798635921</v>
      </c>
      <c r="X821" s="155">
        <v>0.915379213483146</v>
      </c>
      <c r="Y821" s="155">
        <v>0.928467153284672</v>
      </c>
      <c r="Z821" s="173">
        <v>-0.0335994148472254</v>
      </c>
      <c r="AA821" s="151">
        <v>19531</v>
      </c>
      <c r="AB821" s="151">
        <v>17857</v>
      </c>
      <c r="AC821" s="151">
        <v>19799</v>
      </c>
      <c r="AD821" s="151">
        <v>17498</v>
      </c>
      <c r="AE821" s="155">
        <v>0.914290102913317</v>
      </c>
      <c r="AF821" s="155">
        <v>0.883782009192383</v>
      </c>
      <c r="AG821" s="173">
        <v>0.0305080937209338</v>
      </c>
    </row>
    <row r="822" spans="1:33">
      <c r="A822" s="175" t="s">
        <v>668</v>
      </c>
      <c r="B822" s="195" t="s">
        <v>1825</v>
      </c>
      <c r="C822" s="195" t="s">
        <v>818</v>
      </c>
      <c r="D822" s="150">
        <v>2375</v>
      </c>
      <c r="E822" s="150">
        <v>2181</v>
      </c>
      <c r="F822" s="150">
        <v>2201</v>
      </c>
      <c r="G822" s="151">
        <v>2313</v>
      </c>
      <c r="H822" s="151">
        <v>2051</v>
      </c>
      <c r="I822" s="151">
        <v>2087</v>
      </c>
      <c r="J822" s="151">
        <v>2202</v>
      </c>
      <c r="K822" s="151">
        <v>2028</v>
      </c>
      <c r="L822" s="151">
        <v>2058</v>
      </c>
      <c r="M822" s="154">
        <v>0.930929883895262</v>
      </c>
      <c r="N822" s="153">
        <v>53400</v>
      </c>
      <c r="O822" s="172">
        <v>0.9</v>
      </c>
      <c r="P822" s="154">
        <v>0.918315789473684</v>
      </c>
      <c r="Q822" s="154">
        <v>0.88672719412019</v>
      </c>
      <c r="R822" s="154">
        <v>0.920980926430518</v>
      </c>
      <c r="S822" s="173">
        <v>0.031588595353494</v>
      </c>
      <c r="T822" s="153">
        <v>57362</v>
      </c>
      <c r="U822" s="153">
        <v>52960</v>
      </c>
      <c r="V822" s="154">
        <v>0.923259300582267</v>
      </c>
      <c r="W822" s="154">
        <v>0.926736842105263</v>
      </c>
      <c r="X822" s="155">
        <v>0.902291396454821</v>
      </c>
      <c r="Y822" s="155">
        <v>0.934604904632153</v>
      </c>
      <c r="Z822" s="173">
        <v>0.0244454456504426</v>
      </c>
      <c r="AA822" s="151">
        <v>15498</v>
      </c>
      <c r="AB822" s="151">
        <v>14287</v>
      </c>
      <c r="AC822" s="151">
        <v>15066</v>
      </c>
      <c r="AD822" s="151">
        <v>13940</v>
      </c>
      <c r="AE822" s="155">
        <v>0.921860885275519</v>
      </c>
      <c r="AF822" s="155">
        <v>0.925262179742466</v>
      </c>
      <c r="AG822" s="173">
        <v>-0.00340129446694704</v>
      </c>
    </row>
    <row r="823" spans="1:33">
      <c r="A823" s="175" t="s">
        <v>668</v>
      </c>
      <c r="B823" s="195" t="s">
        <v>1825</v>
      </c>
      <c r="C823" s="195" t="s">
        <v>819</v>
      </c>
      <c r="D823" s="150">
        <v>1772</v>
      </c>
      <c r="E823" s="150">
        <v>1641</v>
      </c>
      <c r="F823" s="150">
        <v>1533</v>
      </c>
      <c r="G823" s="151">
        <v>1593</v>
      </c>
      <c r="H823" s="151">
        <v>1447</v>
      </c>
      <c r="I823" s="151">
        <v>1415</v>
      </c>
      <c r="J823" s="151">
        <v>1578</v>
      </c>
      <c r="K823" s="151">
        <v>1492</v>
      </c>
      <c r="L823" s="151">
        <v>1462</v>
      </c>
      <c r="M823" s="154">
        <v>0.944494357401118</v>
      </c>
      <c r="N823" s="153">
        <v>43102</v>
      </c>
      <c r="O823" s="172">
        <v>0.9</v>
      </c>
      <c r="P823" s="154">
        <v>0.92607223476298</v>
      </c>
      <c r="Q823" s="154">
        <v>0.908349026993095</v>
      </c>
      <c r="R823" s="154">
        <v>0.945500633713562</v>
      </c>
      <c r="S823" s="173">
        <v>0.0177232077698849</v>
      </c>
      <c r="T823" s="153">
        <v>45635</v>
      </c>
      <c r="U823" s="153">
        <v>42424</v>
      </c>
      <c r="V823" s="154">
        <v>0.929637339761148</v>
      </c>
      <c r="W823" s="154">
        <v>0.865124153498871</v>
      </c>
      <c r="X823" s="155">
        <v>0.888261142498431</v>
      </c>
      <c r="Y823" s="155">
        <v>0.926489226869455</v>
      </c>
      <c r="Z823" s="173">
        <v>-0.0231369889995594</v>
      </c>
      <c r="AA823" s="151">
        <v>11431</v>
      </c>
      <c r="AB823" s="151">
        <v>10446</v>
      </c>
      <c r="AC823" s="151">
        <v>11554</v>
      </c>
      <c r="AD823" s="151">
        <v>10797</v>
      </c>
      <c r="AE823" s="155">
        <v>0.913830810952673</v>
      </c>
      <c r="AF823" s="155">
        <v>0.934481564826034</v>
      </c>
      <c r="AG823" s="173">
        <v>-0.0206507538733617</v>
      </c>
    </row>
    <row r="824" spans="1:33">
      <c r="A824" s="175" t="s">
        <v>668</v>
      </c>
      <c r="B824" s="195" t="s">
        <v>1825</v>
      </c>
      <c r="C824" s="195" t="s">
        <v>820</v>
      </c>
      <c r="D824" s="150">
        <v>1755</v>
      </c>
      <c r="E824" s="150">
        <v>1588</v>
      </c>
      <c r="F824" s="150">
        <v>1560</v>
      </c>
      <c r="G824" s="151">
        <v>1806</v>
      </c>
      <c r="H824" s="151">
        <v>1687</v>
      </c>
      <c r="I824" s="151">
        <v>1657</v>
      </c>
      <c r="J824" s="151">
        <v>1732</v>
      </c>
      <c r="K824" s="151">
        <v>1597</v>
      </c>
      <c r="L824" s="151">
        <v>1607</v>
      </c>
      <c r="M824" s="154">
        <v>0.923420788770054</v>
      </c>
      <c r="N824" s="153">
        <v>44206</v>
      </c>
      <c r="O824" s="172">
        <v>0.9</v>
      </c>
      <c r="P824" s="154">
        <v>0.904843304843305</v>
      </c>
      <c r="Q824" s="154">
        <v>0.934108527131783</v>
      </c>
      <c r="R824" s="154">
        <v>0.922055427251732</v>
      </c>
      <c r="S824" s="173">
        <v>-0.0292652222884781</v>
      </c>
      <c r="T824" s="153">
        <v>47872</v>
      </c>
      <c r="U824" s="153">
        <v>43712</v>
      </c>
      <c r="V824" s="154">
        <v>0.913101604278075</v>
      </c>
      <c r="W824" s="154">
        <v>0.888888888888889</v>
      </c>
      <c r="X824" s="155">
        <v>0.91749723145072</v>
      </c>
      <c r="Y824" s="155">
        <v>0.927829099307159</v>
      </c>
      <c r="Z824" s="173">
        <v>-0.028608342561831</v>
      </c>
      <c r="AA824" s="151">
        <v>12008</v>
      </c>
      <c r="AB824" s="151">
        <v>10970</v>
      </c>
      <c r="AC824" s="151">
        <v>12348</v>
      </c>
      <c r="AD824" s="151">
        <v>11204</v>
      </c>
      <c r="AE824" s="155">
        <v>0.913557628247835</v>
      </c>
      <c r="AF824" s="155">
        <v>0.907353417557499</v>
      </c>
      <c r="AG824" s="173">
        <v>0.00620421069033561</v>
      </c>
    </row>
    <row r="825" spans="1:33">
      <c r="A825" s="175" t="s">
        <v>668</v>
      </c>
      <c r="B825" s="195" t="s">
        <v>1825</v>
      </c>
      <c r="C825" s="195" t="s">
        <v>821</v>
      </c>
      <c r="D825" s="150">
        <v>2389</v>
      </c>
      <c r="E825" s="150">
        <v>2209</v>
      </c>
      <c r="F825" s="150">
        <v>2108</v>
      </c>
      <c r="G825" s="151">
        <v>2295</v>
      </c>
      <c r="H825" s="151">
        <v>2182</v>
      </c>
      <c r="I825" s="151">
        <v>2101</v>
      </c>
      <c r="J825" s="151">
        <v>2070</v>
      </c>
      <c r="K825" s="151">
        <v>1991</v>
      </c>
      <c r="L825" s="151">
        <v>1924</v>
      </c>
      <c r="M825" s="154">
        <v>0.950268380589973</v>
      </c>
      <c r="N825" s="153">
        <v>61432</v>
      </c>
      <c r="O825" s="172">
        <v>0.9</v>
      </c>
      <c r="P825" s="154">
        <v>0.92465466722478</v>
      </c>
      <c r="Q825" s="154">
        <v>0.950762527233115</v>
      </c>
      <c r="R825" s="154">
        <v>0.961835748792271</v>
      </c>
      <c r="S825" s="173">
        <v>-0.0261078600083352</v>
      </c>
      <c r="T825" s="153">
        <v>64647</v>
      </c>
      <c r="U825" s="153">
        <v>59000</v>
      </c>
      <c r="V825" s="154">
        <v>0.912648692128018</v>
      </c>
      <c r="W825" s="154">
        <v>0.88237756383424</v>
      </c>
      <c r="X825" s="155">
        <v>0.915468409586057</v>
      </c>
      <c r="Y825" s="155">
        <v>0.929468599033816</v>
      </c>
      <c r="Z825" s="173">
        <v>-0.0330908457518164</v>
      </c>
      <c r="AA825" s="151">
        <v>15811</v>
      </c>
      <c r="AB825" s="151">
        <v>14404</v>
      </c>
      <c r="AC825" s="151">
        <v>16260</v>
      </c>
      <c r="AD825" s="151">
        <v>14846</v>
      </c>
      <c r="AE825" s="155">
        <v>0.911011321232054</v>
      </c>
      <c r="AF825" s="155">
        <v>0.913038130381304</v>
      </c>
      <c r="AG825" s="173">
        <v>-0.00202680914925013</v>
      </c>
    </row>
    <row r="826" spans="1:33">
      <c r="A826" s="175" t="s">
        <v>668</v>
      </c>
      <c r="B826" s="195" t="s">
        <v>1825</v>
      </c>
      <c r="C826" s="195" t="s">
        <v>822</v>
      </c>
      <c r="D826" s="150">
        <v>1983</v>
      </c>
      <c r="E826" s="150">
        <v>1759</v>
      </c>
      <c r="F826" s="150">
        <v>1731</v>
      </c>
      <c r="G826" s="151">
        <v>1852</v>
      </c>
      <c r="H826" s="151">
        <v>1662</v>
      </c>
      <c r="I826" s="151">
        <v>1708</v>
      </c>
      <c r="J826" s="151">
        <v>1836</v>
      </c>
      <c r="K826" s="151">
        <v>1712</v>
      </c>
      <c r="L826" s="151">
        <v>1683</v>
      </c>
      <c r="M826" s="154">
        <v>0.919082173757027</v>
      </c>
      <c r="N826" s="153">
        <v>46103</v>
      </c>
      <c r="O826" s="172">
        <v>0.9</v>
      </c>
      <c r="P826" s="154">
        <v>0.887039838628341</v>
      </c>
      <c r="Q826" s="154">
        <v>0.897408207343413</v>
      </c>
      <c r="R826" s="154">
        <v>0.932461873638344</v>
      </c>
      <c r="S826" s="173">
        <v>-0.0103683687150716</v>
      </c>
      <c r="T826" s="153">
        <v>50162</v>
      </c>
      <c r="U826" s="153">
        <v>45763</v>
      </c>
      <c r="V826" s="154">
        <v>0.912304134603883</v>
      </c>
      <c r="W826" s="154">
        <v>0.872919818456883</v>
      </c>
      <c r="X826" s="155">
        <v>0.922246220302376</v>
      </c>
      <c r="Y826" s="155">
        <v>0.916666666666667</v>
      </c>
      <c r="Z826" s="173">
        <v>-0.0493264018454923</v>
      </c>
      <c r="AA826" s="151">
        <v>12702</v>
      </c>
      <c r="AB826" s="151">
        <v>11545</v>
      </c>
      <c r="AC826" s="151">
        <v>12784</v>
      </c>
      <c r="AD826" s="151">
        <v>11682</v>
      </c>
      <c r="AE826" s="155">
        <v>0.908911982364982</v>
      </c>
      <c r="AF826" s="155">
        <v>0.913798498122653</v>
      </c>
      <c r="AG826" s="173">
        <v>-0.00488651575767141</v>
      </c>
    </row>
    <row r="827" spans="1:33">
      <c r="A827" s="175" t="s">
        <v>668</v>
      </c>
      <c r="B827" s="195" t="s">
        <v>1825</v>
      </c>
      <c r="C827" s="195" t="s">
        <v>823</v>
      </c>
      <c r="D827" s="150">
        <v>1987</v>
      </c>
      <c r="E827" s="150">
        <v>1737</v>
      </c>
      <c r="F827" s="150">
        <v>1735</v>
      </c>
      <c r="G827" s="151">
        <v>1869</v>
      </c>
      <c r="H827" s="151">
        <v>1723</v>
      </c>
      <c r="I827" s="151">
        <v>1694</v>
      </c>
      <c r="J827" s="151">
        <v>1835</v>
      </c>
      <c r="K827" s="151">
        <v>1709</v>
      </c>
      <c r="L827" s="151">
        <v>1683</v>
      </c>
      <c r="M827" s="154">
        <v>0.928639015928087</v>
      </c>
      <c r="N827" s="153">
        <v>47108</v>
      </c>
      <c r="O827" s="172">
        <v>0.9</v>
      </c>
      <c r="P827" s="154">
        <v>0.874182184197282</v>
      </c>
      <c r="Q827" s="154">
        <v>0.921883360085607</v>
      </c>
      <c r="R827" s="154">
        <v>0.93133514986376</v>
      </c>
      <c r="S827" s="173">
        <v>-0.0477011758883249</v>
      </c>
      <c r="T827" s="153">
        <v>50728</v>
      </c>
      <c r="U827" s="153">
        <v>46666</v>
      </c>
      <c r="V827" s="154">
        <v>0.919925879198864</v>
      </c>
      <c r="W827" s="154">
        <v>0.873175641670861</v>
      </c>
      <c r="X827" s="155">
        <v>0.906367041198502</v>
      </c>
      <c r="Y827" s="155">
        <v>0.91716621253406</v>
      </c>
      <c r="Z827" s="173">
        <v>-0.0331913995276413</v>
      </c>
      <c r="AA827" s="151">
        <v>12886</v>
      </c>
      <c r="AB827" s="151">
        <v>11698</v>
      </c>
      <c r="AC827" s="151">
        <v>12953</v>
      </c>
      <c r="AD827" s="151">
        <v>11950</v>
      </c>
      <c r="AE827" s="155">
        <v>0.907806922241192</v>
      </c>
      <c r="AF827" s="155">
        <v>0.922566200880105</v>
      </c>
      <c r="AG827" s="173">
        <v>-0.014759278638913</v>
      </c>
    </row>
    <row r="828" spans="1:33">
      <c r="A828" s="175" t="s">
        <v>668</v>
      </c>
      <c r="B828" s="195" t="s">
        <v>1825</v>
      </c>
      <c r="C828" s="195" t="s">
        <v>824</v>
      </c>
      <c r="D828" s="150">
        <v>1312</v>
      </c>
      <c r="E828" s="150">
        <v>1230</v>
      </c>
      <c r="F828" s="150">
        <v>1167</v>
      </c>
      <c r="G828" s="151">
        <v>1278</v>
      </c>
      <c r="H828" s="151">
        <v>1222</v>
      </c>
      <c r="I828" s="151">
        <v>1190</v>
      </c>
      <c r="J828" s="151">
        <v>1228</v>
      </c>
      <c r="K828" s="151">
        <v>1189</v>
      </c>
      <c r="L828" s="151">
        <v>1165</v>
      </c>
      <c r="M828" s="154">
        <v>0.946888160973327</v>
      </c>
      <c r="N828" s="153">
        <v>32376</v>
      </c>
      <c r="O828" s="172">
        <v>0.9</v>
      </c>
      <c r="P828" s="154">
        <v>0.9375</v>
      </c>
      <c r="Q828" s="154">
        <v>0.956181533646322</v>
      </c>
      <c r="R828" s="154">
        <v>0.968241042345277</v>
      </c>
      <c r="S828" s="173">
        <v>-0.0186815336463224</v>
      </c>
      <c r="T828" s="153">
        <v>34192</v>
      </c>
      <c r="U828" s="153">
        <v>31361</v>
      </c>
      <c r="V828" s="154">
        <v>0.917202854468882</v>
      </c>
      <c r="W828" s="154">
        <v>0.889481707317073</v>
      </c>
      <c r="X828" s="155">
        <v>0.931142410015649</v>
      </c>
      <c r="Y828" s="155">
        <v>0.948697068403909</v>
      </c>
      <c r="Z828" s="173">
        <v>-0.0416607026985762</v>
      </c>
      <c r="AA828" s="151">
        <v>8484</v>
      </c>
      <c r="AB828" s="151">
        <v>7817</v>
      </c>
      <c r="AC828" s="151">
        <v>8737</v>
      </c>
      <c r="AD828" s="151">
        <v>8013</v>
      </c>
      <c r="AE828" s="155">
        <v>0.921381423856671</v>
      </c>
      <c r="AF828" s="155">
        <v>0.917134027698295</v>
      </c>
      <c r="AG828" s="173">
        <v>0.00424739615837677</v>
      </c>
    </row>
    <row r="829" spans="1:33">
      <c r="A829" s="175" t="s">
        <v>668</v>
      </c>
      <c r="B829" s="195" t="s">
        <v>1825</v>
      </c>
      <c r="C829" s="195" t="s">
        <v>825</v>
      </c>
      <c r="D829" s="150">
        <v>1387</v>
      </c>
      <c r="E829" s="150">
        <v>1172</v>
      </c>
      <c r="F829" s="150">
        <v>1281</v>
      </c>
      <c r="G829" s="151">
        <v>1281</v>
      </c>
      <c r="H829" s="151">
        <v>1203</v>
      </c>
      <c r="I829" s="151">
        <v>1166</v>
      </c>
      <c r="J829" s="151">
        <v>1391</v>
      </c>
      <c r="K829" s="151">
        <v>1336</v>
      </c>
      <c r="L829" s="151">
        <v>1327</v>
      </c>
      <c r="M829" s="154">
        <v>0.94576580169197</v>
      </c>
      <c r="N829" s="153">
        <v>33203</v>
      </c>
      <c r="O829" s="172">
        <v>0.9</v>
      </c>
      <c r="P829" s="154">
        <v>0.844989185291997</v>
      </c>
      <c r="Q829" s="154">
        <v>0.939110070257611</v>
      </c>
      <c r="R829" s="154">
        <v>0.960460100647017</v>
      </c>
      <c r="S829" s="173">
        <v>-0.0941208849656142</v>
      </c>
      <c r="T829" s="153">
        <v>35107</v>
      </c>
      <c r="U829" s="153">
        <v>33129</v>
      </c>
      <c r="V829" s="154">
        <v>0.943657959951007</v>
      </c>
      <c r="W829" s="154">
        <v>0.923576063446287</v>
      </c>
      <c r="X829" s="155">
        <v>0.910226385636222</v>
      </c>
      <c r="Y829" s="155">
        <v>0.953989935298347</v>
      </c>
      <c r="Z829" s="173">
        <v>0.0133496778100652</v>
      </c>
      <c r="AA829" s="151">
        <v>9082</v>
      </c>
      <c r="AB829" s="151">
        <v>8459</v>
      </c>
      <c r="AC829" s="151">
        <v>8941</v>
      </c>
      <c r="AD829" s="151">
        <v>8515</v>
      </c>
      <c r="AE829" s="155">
        <v>0.931402774719225</v>
      </c>
      <c r="AF829" s="155">
        <v>0.952354322782687</v>
      </c>
      <c r="AG829" s="173">
        <v>-0.0209515480634617</v>
      </c>
    </row>
    <row r="830" spans="1:33">
      <c r="A830" s="175" t="s">
        <v>668</v>
      </c>
      <c r="B830" s="195" t="s">
        <v>1825</v>
      </c>
      <c r="C830" s="195" t="s">
        <v>826</v>
      </c>
      <c r="D830" s="150">
        <v>5702</v>
      </c>
      <c r="E830" s="150">
        <v>5340</v>
      </c>
      <c r="F830" s="150">
        <v>5185</v>
      </c>
      <c r="G830" s="151">
        <v>5342</v>
      </c>
      <c r="H830" s="151">
        <v>5046</v>
      </c>
      <c r="I830" s="151">
        <v>4887</v>
      </c>
      <c r="J830" s="151">
        <v>5460</v>
      </c>
      <c r="K830" s="151">
        <v>5263</v>
      </c>
      <c r="L830" s="151">
        <v>4978</v>
      </c>
      <c r="M830" s="154">
        <v>0.936081323913876</v>
      </c>
      <c r="N830" s="153">
        <v>144296</v>
      </c>
      <c r="O830" s="172">
        <v>0.9</v>
      </c>
      <c r="P830" s="154">
        <v>0.936513504033672</v>
      </c>
      <c r="Q830" s="154">
        <v>0.944590041183078</v>
      </c>
      <c r="R830" s="154">
        <v>0.963919413919414</v>
      </c>
      <c r="S830" s="173">
        <v>-0.00807653714940515</v>
      </c>
      <c r="T830" s="153">
        <v>154149</v>
      </c>
      <c r="U830" s="153">
        <v>141495</v>
      </c>
      <c r="V830" s="154">
        <v>0.917910592997684</v>
      </c>
      <c r="W830" s="154">
        <v>0.909330059628201</v>
      </c>
      <c r="X830" s="155">
        <v>0.914825907899663</v>
      </c>
      <c r="Y830" s="155">
        <v>0.911721611721612</v>
      </c>
      <c r="Z830" s="173">
        <v>-0.00549584827146232</v>
      </c>
      <c r="AA830" s="151">
        <v>37600</v>
      </c>
      <c r="AB830" s="151">
        <v>34621</v>
      </c>
      <c r="AC830" s="151">
        <v>39691</v>
      </c>
      <c r="AD830" s="151">
        <v>35993</v>
      </c>
      <c r="AE830" s="155">
        <v>0.920771276595745</v>
      </c>
      <c r="AF830" s="155">
        <v>0.90683026378776</v>
      </c>
      <c r="AG830" s="173">
        <v>0.0139410128079842</v>
      </c>
    </row>
    <row r="831" spans="1:33">
      <c r="A831" s="175" t="s">
        <v>668</v>
      </c>
      <c r="B831" s="195" t="s">
        <v>1825</v>
      </c>
      <c r="C831" s="195" t="s">
        <v>827</v>
      </c>
      <c r="D831" s="150">
        <v>1690</v>
      </c>
      <c r="E831" s="150">
        <v>1608</v>
      </c>
      <c r="F831" s="150">
        <v>1540</v>
      </c>
      <c r="G831" s="151">
        <v>1574</v>
      </c>
      <c r="H831" s="151">
        <v>1458</v>
      </c>
      <c r="I831" s="151">
        <v>1428</v>
      </c>
      <c r="J831" s="151">
        <v>1675</v>
      </c>
      <c r="K831" s="151">
        <v>1612</v>
      </c>
      <c r="L831" s="151">
        <v>1539</v>
      </c>
      <c r="M831" s="154">
        <v>0.929814385150812</v>
      </c>
      <c r="N831" s="153">
        <v>43281</v>
      </c>
      <c r="O831" s="172">
        <v>0.9</v>
      </c>
      <c r="P831" s="154">
        <v>0.951479289940828</v>
      </c>
      <c r="Q831" s="154">
        <v>0.926302414231258</v>
      </c>
      <c r="R831" s="154">
        <v>0.962388059701493</v>
      </c>
      <c r="S831" s="173">
        <v>0.0251768757095705</v>
      </c>
      <c r="T831" s="153">
        <v>46548</v>
      </c>
      <c r="U831" s="153">
        <v>42539</v>
      </c>
      <c r="V831" s="154">
        <v>0.913873850648793</v>
      </c>
      <c r="W831" s="154">
        <v>0.911242603550296</v>
      </c>
      <c r="X831" s="155">
        <v>0.907242693773825</v>
      </c>
      <c r="Y831" s="155">
        <v>0.918805970149254</v>
      </c>
      <c r="Z831" s="173">
        <v>0.00399990977647124</v>
      </c>
      <c r="AA831" s="151">
        <v>11320</v>
      </c>
      <c r="AB831" s="151">
        <v>10361</v>
      </c>
      <c r="AC831" s="151">
        <v>12082</v>
      </c>
      <c r="AD831" s="151">
        <v>11015</v>
      </c>
      <c r="AE831" s="155">
        <v>0.915282685512367</v>
      </c>
      <c r="AF831" s="155">
        <v>0.911686806820063</v>
      </c>
      <c r="AG831" s="173">
        <v>0.0035958786923046</v>
      </c>
    </row>
    <row r="832" spans="1:33">
      <c r="A832" s="175" t="s">
        <v>668</v>
      </c>
      <c r="B832" s="195" t="s">
        <v>1825</v>
      </c>
      <c r="C832" s="195" t="s">
        <v>828</v>
      </c>
      <c r="D832" s="150">
        <v>2159</v>
      </c>
      <c r="E832" s="150">
        <v>1777</v>
      </c>
      <c r="F832" s="150">
        <v>1966</v>
      </c>
      <c r="G832" s="151">
        <v>2061</v>
      </c>
      <c r="H832" s="151">
        <v>1874</v>
      </c>
      <c r="I832" s="151">
        <v>1897</v>
      </c>
      <c r="J832" s="151">
        <v>2024</v>
      </c>
      <c r="K832" s="151">
        <v>1857</v>
      </c>
      <c r="L832" s="151">
        <v>1883</v>
      </c>
      <c r="M832" s="154">
        <v>0.918165663306013</v>
      </c>
      <c r="N832" s="153">
        <v>50635</v>
      </c>
      <c r="O832" s="172">
        <v>0.9</v>
      </c>
      <c r="P832" s="154">
        <v>0.823066234367763</v>
      </c>
      <c r="Q832" s="154">
        <v>0.909267345948569</v>
      </c>
      <c r="R832" s="154">
        <v>0.917490118577075</v>
      </c>
      <c r="S832" s="173">
        <v>-0.0862011115808058</v>
      </c>
      <c r="T832" s="153">
        <v>55148</v>
      </c>
      <c r="U832" s="153">
        <v>50397</v>
      </c>
      <c r="V832" s="154">
        <v>0.913850003626605</v>
      </c>
      <c r="W832" s="154">
        <v>0.910606762389995</v>
      </c>
      <c r="X832" s="155">
        <v>0.920426977195536</v>
      </c>
      <c r="Y832" s="155">
        <v>0.930335968379447</v>
      </c>
      <c r="Z832" s="173">
        <v>-0.00982021480554074</v>
      </c>
      <c r="AA832" s="151">
        <v>14116</v>
      </c>
      <c r="AB832" s="151">
        <v>13020</v>
      </c>
      <c r="AC832" s="151">
        <v>14359</v>
      </c>
      <c r="AD832" s="151">
        <v>12957</v>
      </c>
      <c r="AE832" s="155">
        <v>0.922357608387645</v>
      </c>
      <c r="AF832" s="155">
        <v>0.90236088864127</v>
      </c>
      <c r="AG832" s="173">
        <v>0.019996719746375</v>
      </c>
    </row>
    <row r="833" spans="1:33">
      <c r="A833" s="175" t="s">
        <v>668</v>
      </c>
      <c r="B833" s="195" t="s">
        <v>1825</v>
      </c>
      <c r="C833" s="195" t="s">
        <v>829</v>
      </c>
      <c r="D833" s="150">
        <v>2044</v>
      </c>
      <c r="E833" s="150">
        <v>1870</v>
      </c>
      <c r="F833" s="150">
        <v>1732</v>
      </c>
      <c r="G833" s="151">
        <v>1869</v>
      </c>
      <c r="H833" s="151">
        <v>1753</v>
      </c>
      <c r="I833" s="151">
        <v>1465</v>
      </c>
      <c r="J833" s="151">
        <v>1854</v>
      </c>
      <c r="K833" s="151">
        <v>1712</v>
      </c>
      <c r="L833" s="151">
        <v>1592</v>
      </c>
      <c r="M833" s="154">
        <v>0.922679188058393</v>
      </c>
      <c r="N833" s="153">
        <v>50501</v>
      </c>
      <c r="O833" s="172">
        <v>0.9</v>
      </c>
      <c r="P833" s="154">
        <v>0.914872798434442</v>
      </c>
      <c r="Q833" s="154">
        <v>0.937934724451578</v>
      </c>
      <c r="R833" s="154">
        <v>0.923408845738943</v>
      </c>
      <c r="S833" s="173">
        <v>-0.0230619260171362</v>
      </c>
      <c r="T833" s="153">
        <v>54733</v>
      </c>
      <c r="U833" s="153">
        <v>46699</v>
      </c>
      <c r="V833" s="154">
        <v>0.853214696800833</v>
      </c>
      <c r="W833" s="154">
        <v>0.847358121330724</v>
      </c>
      <c r="X833" s="155">
        <v>0.783841626538256</v>
      </c>
      <c r="Y833" s="155">
        <v>0.858683926645092</v>
      </c>
      <c r="Z833" s="173">
        <v>0.0635164947924683</v>
      </c>
      <c r="AA833" s="151">
        <v>13252</v>
      </c>
      <c r="AB833" s="151">
        <v>11053</v>
      </c>
      <c r="AC833" s="151">
        <v>14188</v>
      </c>
      <c r="AD833" s="151">
        <v>11829</v>
      </c>
      <c r="AE833" s="155">
        <v>0.834062782976155</v>
      </c>
      <c r="AF833" s="155">
        <v>0.833732731886101</v>
      </c>
      <c r="AG833" s="173">
        <v>0.000330051090053574</v>
      </c>
    </row>
    <row r="834" spans="1:33">
      <c r="A834" s="175" t="s">
        <v>668</v>
      </c>
      <c r="B834" s="195" t="s">
        <v>1825</v>
      </c>
      <c r="C834" s="195" t="s">
        <v>830</v>
      </c>
      <c r="D834" s="150">
        <v>2471</v>
      </c>
      <c r="E834" s="150">
        <v>2394</v>
      </c>
      <c r="F834" s="150">
        <v>2315</v>
      </c>
      <c r="G834" s="151">
        <v>2233</v>
      </c>
      <c r="H834" s="151">
        <v>2158</v>
      </c>
      <c r="I834" s="151">
        <v>2093</v>
      </c>
      <c r="J834" s="151">
        <v>2304</v>
      </c>
      <c r="K834" s="151">
        <v>2237</v>
      </c>
      <c r="L834" s="151">
        <v>2168</v>
      </c>
      <c r="M834" s="154">
        <v>0.948353697055606</v>
      </c>
      <c r="N834" s="153">
        <v>61551</v>
      </c>
      <c r="O834" s="172">
        <v>0.9</v>
      </c>
      <c r="P834" s="154">
        <v>0.968838526912181</v>
      </c>
      <c r="Q834" s="154">
        <v>0.96641289744738</v>
      </c>
      <c r="R834" s="154">
        <v>0.970920138888889</v>
      </c>
      <c r="S834" s="173">
        <v>0.00242562946480107</v>
      </c>
      <c r="T834" s="153">
        <v>64903</v>
      </c>
      <c r="U834" s="153">
        <v>60684</v>
      </c>
      <c r="V834" s="154">
        <v>0.934995300679476</v>
      </c>
      <c r="W834" s="154">
        <v>0.936867664912991</v>
      </c>
      <c r="X834" s="155">
        <v>0.93730407523511</v>
      </c>
      <c r="Y834" s="155">
        <v>0.940972222222222</v>
      </c>
      <c r="Z834" s="173">
        <v>-0.000436410322119052</v>
      </c>
      <c r="AA834" s="151">
        <v>15682</v>
      </c>
      <c r="AB834" s="151">
        <v>14702</v>
      </c>
      <c r="AC834" s="151">
        <v>16993</v>
      </c>
      <c r="AD834" s="151">
        <v>15737</v>
      </c>
      <c r="AE834" s="155">
        <v>0.937507970922076</v>
      </c>
      <c r="AF834" s="155">
        <v>0.926087212381569</v>
      </c>
      <c r="AG834" s="173">
        <v>0.0114207585405074</v>
      </c>
    </row>
    <row r="835" spans="1:33">
      <c r="A835" s="175" t="s">
        <v>668</v>
      </c>
      <c r="B835" s="195" t="s">
        <v>1825</v>
      </c>
      <c r="C835" s="195" t="s">
        <v>831</v>
      </c>
      <c r="D835" s="150">
        <v>1798</v>
      </c>
      <c r="E835" s="150">
        <v>1475</v>
      </c>
      <c r="F835" s="150">
        <v>1467</v>
      </c>
      <c r="G835" s="151">
        <v>1609</v>
      </c>
      <c r="H835" s="151">
        <v>1522</v>
      </c>
      <c r="I835" s="151">
        <v>1436</v>
      </c>
      <c r="J835" s="151">
        <v>1657</v>
      </c>
      <c r="K835" s="151">
        <v>1525</v>
      </c>
      <c r="L835" s="151">
        <v>1512</v>
      </c>
      <c r="M835" s="154">
        <v>0.923581522885467</v>
      </c>
      <c r="N835" s="153">
        <v>43787</v>
      </c>
      <c r="O835" s="172">
        <v>0.9</v>
      </c>
      <c r="P835" s="154">
        <v>0.82035595105673</v>
      </c>
      <c r="Q835" s="154">
        <v>0.945929148539466</v>
      </c>
      <c r="R835" s="154">
        <v>0.92033796016898</v>
      </c>
      <c r="S835" s="173">
        <v>-0.125573197482736</v>
      </c>
      <c r="T835" s="153">
        <v>47410</v>
      </c>
      <c r="U835" s="153">
        <v>42657</v>
      </c>
      <c r="V835" s="154">
        <v>0.899746888842016</v>
      </c>
      <c r="W835" s="154">
        <v>0.815906562847608</v>
      </c>
      <c r="X835" s="155">
        <v>0.892479801118707</v>
      </c>
      <c r="Y835" s="155">
        <v>0.912492456246228</v>
      </c>
      <c r="Z835" s="173">
        <v>-0.0765732382710989</v>
      </c>
      <c r="AA835" s="151">
        <v>11614</v>
      </c>
      <c r="AB835" s="151">
        <v>10295</v>
      </c>
      <c r="AC835" s="151">
        <v>12259</v>
      </c>
      <c r="AD835" s="151">
        <v>10870</v>
      </c>
      <c r="AE835" s="155">
        <v>0.886430170483899</v>
      </c>
      <c r="AF835" s="155">
        <v>0.886695489028469</v>
      </c>
      <c r="AG835" s="173">
        <v>-0.000265318544570126</v>
      </c>
    </row>
    <row r="836" spans="1:33">
      <c r="A836" s="175" t="s">
        <v>668</v>
      </c>
      <c r="B836" s="195" t="s">
        <v>1825</v>
      </c>
      <c r="C836" s="195" t="s">
        <v>832</v>
      </c>
      <c r="D836" s="150">
        <v>850</v>
      </c>
      <c r="E836" s="150">
        <v>822</v>
      </c>
      <c r="F836" s="150">
        <v>767</v>
      </c>
      <c r="G836" s="151">
        <v>802</v>
      </c>
      <c r="H836" s="151">
        <v>778</v>
      </c>
      <c r="I836" s="151">
        <v>740</v>
      </c>
      <c r="J836" s="151">
        <v>820</v>
      </c>
      <c r="K836" s="151">
        <v>783</v>
      </c>
      <c r="L836" s="151">
        <v>748</v>
      </c>
      <c r="M836" s="154">
        <v>0.968318475790946</v>
      </c>
      <c r="N836" s="153">
        <v>22159</v>
      </c>
      <c r="O836" s="172">
        <v>0.9</v>
      </c>
      <c r="P836" s="154">
        <v>0.967058823529412</v>
      </c>
      <c r="Q836" s="154">
        <v>0.970074812967581</v>
      </c>
      <c r="R836" s="154">
        <v>0.954878048780488</v>
      </c>
      <c r="S836" s="173">
        <v>-0.00301598943816928</v>
      </c>
      <c r="T836" s="153">
        <v>22884</v>
      </c>
      <c r="U836" s="153">
        <v>21085</v>
      </c>
      <c r="V836" s="154">
        <v>0.921386121307464</v>
      </c>
      <c r="W836" s="154">
        <v>0.902352941176471</v>
      </c>
      <c r="X836" s="155">
        <v>0.922693266832918</v>
      </c>
      <c r="Y836" s="155">
        <v>0.91219512195122</v>
      </c>
      <c r="Z836" s="173">
        <v>-0.0203403256564472</v>
      </c>
      <c r="AA836" s="151">
        <v>5525</v>
      </c>
      <c r="AB836" s="151">
        <v>5085</v>
      </c>
      <c r="AC836" s="151">
        <v>5958</v>
      </c>
      <c r="AD836" s="151">
        <v>5455</v>
      </c>
      <c r="AE836" s="155">
        <v>0.920361990950226</v>
      </c>
      <c r="AF836" s="155">
        <v>0.915575696542464</v>
      </c>
      <c r="AG836" s="173">
        <v>0.00478629440776224</v>
      </c>
    </row>
    <row r="837" spans="1:33">
      <c r="A837" s="175" t="s">
        <v>668</v>
      </c>
      <c r="B837" s="195" t="s">
        <v>1825</v>
      </c>
      <c r="C837" s="195" t="s">
        <v>833</v>
      </c>
      <c r="D837" s="150">
        <v>1671</v>
      </c>
      <c r="E837" s="150">
        <v>1595</v>
      </c>
      <c r="F837" s="150">
        <v>1500</v>
      </c>
      <c r="G837" s="151">
        <v>1625</v>
      </c>
      <c r="H837" s="151">
        <v>1563</v>
      </c>
      <c r="I837" s="151">
        <v>1481</v>
      </c>
      <c r="J837" s="151">
        <v>1595</v>
      </c>
      <c r="K837" s="151">
        <v>1425</v>
      </c>
      <c r="L837" s="151">
        <v>1367</v>
      </c>
      <c r="M837" s="154">
        <v>0.94262070226774</v>
      </c>
      <c r="N837" s="153">
        <v>41234</v>
      </c>
      <c r="O837" s="172">
        <v>0.9</v>
      </c>
      <c r="P837" s="154">
        <v>0.954518252543387</v>
      </c>
      <c r="Q837" s="154">
        <v>0.961846153846154</v>
      </c>
      <c r="R837" s="154">
        <v>0.893416927899687</v>
      </c>
      <c r="S837" s="173">
        <v>-0.00732790130276662</v>
      </c>
      <c r="T837" s="153">
        <v>43744</v>
      </c>
      <c r="U837" s="153">
        <v>39979</v>
      </c>
      <c r="V837" s="154">
        <v>0.913931053401609</v>
      </c>
      <c r="W837" s="154">
        <v>0.897666068222621</v>
      </c>
      <c r="X837" s="155">
        <v>0.911384615384615</v>
      </c>
      <c r="Y837" s="155">
        <v>0.85705329153605</v>
      </c>
      <c r="Z837" s="173">
        <v>-0.0137185471619942</v>
      </c>
      <c r="AA837" s="151">
        <v>11060</v>
      </c>
      <c r="AB837" s="151">
        <v>10018</v>
      </c>
      <c r="AC837" s="151">
        <v>10795</v>
      </c>
      <c r="AD837" s="151">
        <v>9906</v>
      </c>
      <c r="AE837" s="155">
        <v>0.905786618444846</v>
      </c>
      <c r="AF837" s="155">
        <v>0.917647058823529</v>
      </c>
      <c r="AG837" s="173">
        <v>-0.0118604403786831</v>
      </c>
    </row>
    <row r="838" spans="1:33">
      <c r="A838" s="175" t="s">
        <v>668</v>
      </c>
      <c r="B838" s="195" t="s">
        <v>1825</v>
      </c>
      <c r="C838" s="195" t="s">
        <v>834</v>
      </c>
      <c r="D838" s="150">
        <v>876</v>
      </c>
      <c r="E838" s="150">
        <v>857</v>
      </c>
      <c r="F838" s="150">
        <v>843</v>
      </c>
      <c r="G838" s="151">
        <v>875</v>
      </c>
      <c r="H838" s="151">
        <v>846</v>
      </c>
      <c r="I838" s="151">
        <v>839</v>
      </c>
      <c r="J838" s="151">
        <v>882</v>
      </c>
      <c r="K838" s="151">
        <v>863</v>
      </c>
      <c r="L838" s="151">
        <v>851</v>
      </c>
      <c r="M838" s="154">
        <v>0.958592600972961</v>
      </c>
      <c r="N838" s="153">
        <v>25419</v>
      </c>
      <c r="O838" s="172">
        <v>0.9</v>
      </c>
      <c r="P838" s="154">
        <v>0.978310502283105</v>
      </c>
      <c r="Q838" s="154">
        <v>0.966857142857143</v>
      </c>
      <c r="R838" s="154">
        <v>0.978458049886621</v>
      </c>
      <c r="S838" s="173">
        <v>0.0114533594259622</v>
      </c>
      <c r="T838" s="153">
        <v>26517</v>
      </c>
      <c r="U838" s="153">
        <v>25410</v>
      </c>
      <c r="V838" s="154">
        <v>0.958253196062903</v>
      </c>
      <c r="W838" s="154">
        <v>0.962328767123288</v>
      </c>
      <c r="X838" s="155">
        <v>0.958857142857143</v>
      </c>
      <c r="Y838" s="155">
        <v>0.964852607709751</v>
      </c>
      <c r="Z838" s="173">
        <v>0.00347162426614478</v>
      </c>
      <c r="AA838" s="151">
        <v>6093</v>
      </c>
      <c r="AB838" s="151">
        <v>5848</v>
      </c>
      <c r="AC838" s="151">
        <v>7099</v>
      </c>
      <c r="AD838" s="151">
        <v>6793</v>
      </c>
      <c r="AE838" s="155">
        <v>0.959789922862301</v>
      </c>
      <c r="AF838" s="155">
        <v>0.956895337371461</v>
      </c>
      <c r="AG838" s="173">
        <v>0.00289458549084021</v>
      </c>
    </row>
    <row r="839" spans="1:33">
      <c r="A839" s="175" t="s">
        <v>668</v>
      </c>
      <c r="B839" s="195" t="s">
        <v>1826</v>
      </c>
      <c r="C839" s="195" t="s">
        <v>835</v>
      </c>
      <c r="D839" s="150">
        <v>3979</v>
      </c>
      <c r="E839" s="150">
        <v>3730</v>
      </c>
      <c r="F839" s="150">
        <v>3652</v>
      </c>
      <c r="G839" s="151">
        <v>3548</v>
      </c>
      <c r="H839" s="151">
        <v>3459</v>
      </c>
      <c r="I839" s="151">
        <v>3351</v>
      </c>
      <c r="J839" s="151">
        <v>3951</v>
      </c>
      <c r="K839" s="151">
        <v>3835</v>
      </c>
      <c r="L839" s="151">
        <v>3785</v>
      </c>
      <c r="M839" s="154">
        <v>0.96669768736356</v>
      </c>
      <c r="N839" s="153">
        <v>111148</v>
      </c>
      <c r="O839" s="172">
        <v>0.9</v>
      </c>
      <c r="P839" s="154">
        <v>0.937421462679065</v>
      </c>
      <c r="Q839" s="154">
        <v>0.974915445321308</v>
      </c>
      <c r="R839" s="154">
        <v>0.970640344216654</v>
      </c>
      <c r="S839" s="173">
        <v>-0.0374939826422427</v>
      </c>
      <c r="T839" s="153">
        <v>114977</v>
      </c>
      <c r="U839" s="153">
        <v>109670</v>
      </c>
      <c r="V839" s="154">
        <v>0.953842942501544</v>
      </c>
      <c r="W839" s="154">
        <v>0.917818547373712</v>
      </c>
      <c r="X839" s="155">
        <v>0.944475760992108</v>
      </c>
      <c r="Y839" s="155">
        <v>0.957985320172108</v>
      </c>
      <c r="Z839" s="173">
        <v>-0.0266572136183963</v>
      </c>
      <c r="AA839" s="151">
        <v>26151</v>
      </c>
      <c r="AB839" s="151">
        <v>24985</v>
      </c>
      <c r="AC839" s="151">
        <v>26676</v>
      </c>
      <c r="AD839" s="151">
        <v>25693</v>
      </c>
      <c r="AE839" s="155">
        <v>0.9554127949218</v>
      </c>
      <c r="AF839" s="155">
        <v>0.963150397360924</v>
      </c>
      <c r="AG839" s="173">
        <v>-0.00773760243912336</v>
      </c>
    </row>
    <row r="840" spans="1:33">
      <c r="A840" s="175" t="s">
        <v>668</v>
      </c>
      <c r="B840" s="195" t="s">
        <v>1826</v>
      </c>
      <c r="C840" s="195" t="s">
        <v>836</v>
      </c>
      <c r="D840" s="150">
        <v>1745</v>
      </c>
      <c r="E840" s="150">
        <v>1707</v>
      </c>
      <c r="F840" s="150">
        <v>1523</v>
      </c>
      <c r="G840" s="151">
        <v>1640</v>
      </c>
      <c r="H840" s="151">
        <v>1612</v>
      </c>
      <c r="I840" s="151">
        <v>1536</v>
      </c>
      <c r="J840" s="151">
        <v>1749</v>
      </c>
      <c r="K840" s="151">
        <v>1717</v>
      </c>
      <c r="L840" s="151">
        <v>1682</v>
      </c>
      <c r="M840" s="154">
        <v>0.977166821994408</v>
      </c>
      <c r="N840" s="153">
        <v>48231</v>
      </c>
      <c r="O840" s="172">
        <v>0.9</v>
      </c>
      <c r="P840" s="154">
        <v>0.978223495702006</v>
      </c>
      <c r="Q840" s="154">
        <v>0.982926829268293</v>
      </c>
      <c r="R840" s="154">
        <v>0.981703830760435</v>
      </c>
      <c r="S840" s="173">
        <v>-0.00470333356628694</v>
      </c>
      <c r="T840" s="153">
        <v>49358</v>
      </c>
      <c r="U840" s="153">
        <v>47004</v>
      </c>
      <c r="V840" s="154">
        <v>0.952307629968799</v>
      </c>
      <c r="W840" s="154">
        <v>0.872779369627507</v>
      </c>
      <c r="X840" s="155">
        <v>0.936585365853659</v>
      </c>
      <c r="Y840" s="155">
        <v>0.96169239565466</v>
      </c>
      <c r="Z840" s="173">
        <v>-0.0638059962261515</v>
      </c>
      <c r="AA840" s="151">
        <v>11507</v>
      </c>
      <c r="AB840" s="151">
        <v>10900</v>
      </c>
      <c r="AC840" s="151">
        <v>11558</v>
      </c>
      <c r="AD840" s="151">
        <v>11118</v>
      </c>
      <c r="AE840" s="155">
        <v>0.947249500304163</v>
      </c>
      <c r="AF840" s="155">
        <v>0.961931129953279</v>
      </c>
      <c r="AG840" s="173">
        <v>-0.0146816296491165</v>
      </c>
    </row>
    <row r="841" spans="1:33">
      <c r="A841" s="175" t="s">
        <v>668</v>
      </c>
      <c r="B841" s="195" t="s">
        <v>1826</v>
      </c>
      <c r="C841" s="195" t="s">
        <v>837</v>
      </c>
      <c r="D841" s="150">
        <v>1719</v>
      </c>
      <c r="E841" s="150">
        <v>1642</v>
      </c>
      <c r="F841" s="150">
        <v>1548</v>
      </c>
      <c r="G841" s="151">
        <v>1680</v>
      </c>
      <c r="H841" s="151">
        <v>1632</v>
      </c>
      <c r="I841" s="151">
        <v>1583</v>
      </c>
      <c r="J841" s="151">
        <v>1859</v>
      </c>
      <c r="K841" s="151">
        <v>1812</v>
      </c>
      <c r="L841" s="151">
        <v>1786</v>
      </c>
      <c r="M841" s="154">
        <v>0.975242090406555</v>
      </c>
      <c r="N841" s="153">
        <v>49751</v>
      </c>
      <c r="O841" s="172">
        <v>0.9</v>
      </c>
      <c r="P841" s="154">
        <v>0.955206515415939</v>
      </c>
      <c r="Q841" s="154">
        <v>0.971428571428571</v>
      </c>
      <c r="R841" s="154">
        <v>0.974717590102205</v>
      </c>
      <c r="S841" s="173">
        <v>-0.0162220560126319</v>
      </c>
      <c r="T841" s="153">
        <v>51014</v>
      </c>
      <c r="U841" s="153">
        <v>48361</v>
      </c>
      <c r="V841" s="154">
        <v>0.947994668130317</v>
      </c>
      <c r="W841" s="154">
        <v>0.900523560209424</v>
      </c>
      <c r="X841" s="155">
        <v>0.942261904761905</v>
      </c>
      <c r="Y841" s="155">
        <v>0.960731576116192</v>
      </c>
      <c r="Z841" s="173">
        <v>-0.0417383445524807</v>
      </c>
      <c r="AA841" s="151">
        <v>11500</v>
      </c>
      <c r="AB841" s="151">
        <v>10932</v>
      </c>
      <c r="AC841" s="151">
        <v>11870</v>
      </c>
      <c r="AD841" s="151">
        <v>11305</v>
      </c>
      <c r="AE841" s="155">
        <v>0.950608695652174</v>
      </c>
      <c r="AF841" s="155">
        <v>0.95240101095198</v>
      </c>
      <c r="AG841" s="173">
        <v>-0.00179231529980595</v>
      </c>
    </row>
    <row r="842" spans="1:33">
      <c r="A842" s="175" t="s">
        <v>668</v>
      </c>
      <c r="B842" s="195" t="s">
        <v>1826</v>
      </c>
      <c r="C842" s="195" t="s">
        <v>838</v>
      </c>
      <c r="D842" s="150">
        <v>3775</v>
      </c>
      <c r="E842" s="150">
        <v>3668</v>
      </c>
      <c r="F842" s="150">
        <v>3500</v>
      </c>
      <c r="G842" s="151">
        <v>3464</v>
      </c>
      <c r="H842" s="151">
        <v>3384</v>
      </c>
      <c r="I842" s="151">
        <v>3294</v>
      </c>
      <c r="J842" s="151">
        <v>3913</v>
      </c>
      <c r="K842" s="151">
        <v>3826</v>
      </c>
      <c r="L842" s="151">
        <v>3768</v>
      </c>
      <c r="M842" s="154">
        <v>0.973295434294472</v>
      </c>
      <c r="N842" s="153">
        <v>109231</v>
      </c>
      <c r="O842" s="172">
        <v>0.9</v>
      </c>
      <c r="P842" s="154">
        <v>0.971655629139073</v>
      </c>
      <c r="Q842" s="154">
        <v>0.976905311778291</v>
      </c>
      <c r="R842" s="154">
        <v>0.977766419626885</v>
      </c>
      <c r="S842" s="173">
        <v>-0.0052496826392181</v>
      </c>
      <c r="T842" s="153">
        <v>112228</v>
      </c>
      <c r="U842" s="153">
        <v>107481</v>
      </c>
      <c r="V842" s="154">
        <v>0.957702177709662</v>
      </c>
      <c r="W842" s="154">
        <v>0.927152317880795</v>
      </c>
      <c r="X842" s="155">
        <v>0.950923787528868</v>
      </c>
      <c r="Y842" s="155">
        <v>0.962944032711475</v>
      </c>
      <c r="Z842" s="173">
        <v>-0.0237714696480738</v>
      </c>
      <c r="AA842" s="151">
        <v>25909</v>
      </c>
      <c r="AB842" s="151">
        <v>24688</v>
      </c>
      <c r="AC842" s="151">
        <v>26234</v>
      </c>
      <c r="AD842" s="151">
        <v>25173</v>
      </c>
      <c r="AE842" s="155">
        <v>0.952873518854452</v>
      </c>
      <c r="AF842" s="155">
        <v>0.959556300983457</v>
      </c>
      <c r="AG842" s="173">
        <v>-0.00668278212900442</v>
      </c>
    </row>
    <row r="843" spans="1:33">
      <c r="A843" s="175" t="s">
        <v>668</v>
      </c>
      <c r="B843" s="195" t="s">
        <v>1826</v>
      </c>
      <c r="C843" s="195" t="s">
        <v>839</v>
      </c>
      <c r="D843" s="150">
        <v>2686</v>
      </c>
      <c r="E843" s="150">
        <v>2648</v>
      </c>
      <c r="F843" s="150">
        <v>2469</v>
      </c>
      <c r="G843" s="151">
        <v>2573</v>
      </c>
      <c r="H843" s="151">
        <v>2435</v>
      </c>
      <c r="I843" s="151">
        <v>2435</v>
      </c>
      <c r="J843" s="151">
        <v>2732</v>
      </c>
      <c r="K843" s="151">
        <v>2680</v>
      </c>
      <c r="L843" s="151">
        <v>2606</v>
      </c>
      <c r="M843" s="154">
        <v>0.967421307035391</v>
      </c>
      <c r="N843" s="153">
        <v>74653</v>
      </c>
      <c r="O843" s="172">
        <v>0.9</v>
      </c>
      <c r="P843" s="154">
        <v>0.985852568875652</v>
      </c>
      <c r="Q843" s="154">
        <v>0.946366109599689</v>
      </c>
      <c r="R843" s="154">
        <v>0.980966325036603</v>
      </c>
      <c r="S843" s="173">
        <v>0.0394864592759625</v>
      </c>
      <c r="T843" s="153">
        <v>77167</v>
      </c>
      <c r="U843" s="153">
        <v>72039</v>
      </c>
      <c r="V843" s="154">
        <v>0.933546723340288</v>
      </c>
      <c r="W843" s="154">
        <v>0.919210722263589</v>
      </c>
      <c r="X843" s="155">
        <v>0.946366109599689</v>
      </c>
      <c r="Y843" s="155">
        <v>0.953879941434846</v>
      </c>
      <c r="Z843" s="173">
        <v>-0.0271553873361</v>
      </c>
      <c r="AA843" s="151">
        <v>18181</v>
      </c>
      <c r="AB843" s="151">
        <v>17080</v>
      </c>
      <c r="AC843" s="151">
        <v>18261</v>
      </c>
      <c r="AD843" s="151">
        <v>17101</v>
      </c>
      <c r="AE843" s="155">
        <v>0.939442274902371</v>
      </c>
      <c r="AF843" s="155">
        <v>0.936476644214446</v>
      </c>
      <c r="AG843" s="173">
        <v>0.00296563068792455</v>
      </c>
    </row>
    <row r="844" spans="1:33">
      <c r="A844" s="175" t="s">
        <v>668</v>
      </c>
      <c r="B844" s="195" t="s">
        <v>1826</v>
      </c>
      <c r="C844" s="195" t="s">
        <v>840</v>
      </c>
      <c r="D844" s="150">
        <v>2786</v>
      </c>
      <c r="E844" s="150">
        <v>2461</v>
      </c>
      <c r="F844" s="150">
        <v>2338</v>
      </c>
      <c r="G844" s="151">
        <v>2658</v>
      </c>
      <c r="H844" s="151">
        <v>2536</v>
      </c>
      <c r="I844" s="151">
        <v>2374</v>
      </c>
      <c r="J844" s="151">
        <v>2842</v>
      </c>
      <c r="K844" s="151">
        <v>2741</v>
      </c>
      <c r="L844" s="151">
        <v>2644</v>
      </c>
      <c r="M844" s="154">
        <v>0.946597986912302</v>
      </c>
      <c r="N844" s="153">
        <v>72038</v>
      </c>
      <c r="O844" s="172">
        <v>0.9</v>
      </c>
      <c r="P844" s="154">
        <v>0.883345297918162</v>
      </c>
      <c r="Q844" s="154">
        <v>0.954100827689992</v>
      </c>
      <c r="R844" s="154">
        <v>0.964461646727657</v>
      </c>
      <c r="S844" s="173">
        <v>-0.0707555297718303</v>
      </c>
      <c r="T844" s="153">
        <v>76102</v>
      </c>
      <c r="U844" s="153">
        <v>69667</v>
      </c>
      <c r="V844" s="154">
        <v>0.915442432524769</v>
      </c>
      <c r="W844" s="154">
        <v>0.839195979899497</v>
      </c>
      <c r="X844" s="155">
        <v>0.893152746425884</v>
      </c>
      <c r="Y844" s="155">
        <v>0.930330752990852</v>
      </c>
      <c r="Z844" s="173">
        <v>-0.0539567665263867</v>
      </c>
      <c r="AA844" s="151">
        <v>18979</v>
      </c>
      <c r="AB844" s="151">
        <v>17282</v>
      </c>
      <c r="AC844" s="151">
        <v>18334</v>
      </c>
      <c r="AD844" s="151">
        <v>17060</v>
      </c>
      <c r="AE844" s="155">
        <v>0.910585383845303</v>
      </c>
      <c r="AF844" s="155">
        <v>0.930511617759354</v>
      </c>
      <c r="AG844" s="173">
        <v>-0.0199262339140515</v>
      </c>
    </row>
    <row r="845" spans="1:33">
      <c r="A845" s="175" t="s">
        <v>668</v>
      </c>
      <c r="B845" s="195" t="s">
        <v>1826</v>
      </c>
      <c r="C845" s="195" t="s">
        <v>841</v>
      </c>
      <c r="D845" s="150">
        <v>1882</v>
      </c>
      <c r="E845" s="150">
        <v>1759</v>
      </c>
      <c r="F845" s="150">
        <v>1589</v>
      </c>
      <c r="G845" s="151">
        <v>1807</v>
      </c>
      <c r="H845" s="151">
        <v>1776</v>
      </c>
      <c r="I845" s="151">
        <v>1699</v>
      </c>
      <c r="J845" s="151">
        <v>1975</v>
      </c>
      <c r="K845" s="151">
        <v>1942</v>
      </c>
      <c r="L845" s="151">
        <v>1893</v>
      </c>
      <c r="M845" s="154">
        <v>0.973252402630248</v>
      </c>
      <c r="N845" s="153">
        <v>48103</v>
      </c>
      <c r="O845" s="172">
        <v>0.9</v>
      </c>
      <c r="P845" s="154">
        <v>0.934643995749203</v>
      </c>
      <c r="Q845" s="154">
        <v>0.982844493635861</v>
      </c>
      <c r="R845" s="154">
        <v>0.983291139240506</v>
      </c>
      <c r="S845" s="173">
        <v>-0.0482004978866576</v>
      </c>
      <c r="T845" s="153">
        <v>49425</v>
      </c>
      <c r="U845" s="153">
        <v>46620</v>
      </c>
      <c r="V845" s="154">
        <v>0.943247344461305</v>
      </c>
      <c r="W845" s="154">
        <v>0.844314558979809</v>
      </c>
      <c r="X845" s="155">
        <v>0.940232429441063</v>
      </c>
      <c r="Y845" s="155">
        <v>0.958481012658228</v>
      </c>
      <c r="Z845" s="173">
        <v>-0.0959178704612539</v>
      </c>
      <c r="AA845" s="151">
        <v>12746</v>
      </c>
      <c r="AB845" s="151">
        <v>11984</v>
      </c>
      <c r="AC845" s="151">
        <v>11703</v>
      </c>
      <c r="AD845" s="151">
        <v>11146</v>
      </c>
      <c r="AE845" s="155">
        <v>0.940216538521889</v>
      </c>
      <c r="AF845" s="155">
        <v>0.952405366145433</v>
      </c>
      <c r="AG845" s="173">
        <v>-0.0121888276235436</v>
      </c>
    </row>
    <row r="846" spans="1:33">
      <c r="A846" s="175" t="s">
        <v>668</v>
      </c>
      <c r="B846" s="195" t="s">
        <v>1826</v>
      </c>
      <c r="C846" s="195" t="s">
        <v>842</v>
      </c>
      <c r="D846" s="150">
        <v>969</v>
      </c>
      <c r="E846" s="150">
        <v>919</v>
      </c>
      <c r="F846" s="150">
        <v>864</v>
      </c>
      <c r="G846" s="151">
        <v>961</v>
      </c>
      <c r="H846" s="151">
        <v>927</v>
      </c>
      <c r="I846" s="151">
        <v>902</v>
      </c>
      <c r="J846" s="151">
        <v>931</v>
      </c>
      <c r="K846" s="151">
        <v>836</v>
      </c>
      <c r="L846" s="151">
        <v>872</v>
      </c>
      <c r="M846" s="154">
        <v>0.960041361991284</v>
      </c>
      <c r="N846" s="153">
        <v>25996</v>
      </c>
      <c r="O846" s="172">
        <v>0.9</v>
      </c>
      <c r="P846" s="154">
        <v>0.948400412796698</v>
      </c>
      <c r="Q846" s="154">
        <v>0.964620187304891</v>
      </c>
      <c r="R846" s="154">
        <v>0.897959183673469</v>
      </c>
      <c r="S846" s="173">
        <v>-0.0162197745081931</v>
      </c>
      <c r="T846" s="153">
        <v>27078</v>
      </c>
      <c r="U846" s="153">
        <v>25297</v>
      </c>
      <c r="V846" s="154">
        <v>0.934227047787872</v>
      </c>
      <c r="W846" s="154">
        <v>0.891640866873065</v>
      </c>
      <c r="X846" s="155">
        <v>0.938605619146722</v>
      </c>
      <c r="Y846" s="155">
        <v>0.936627282491944</v>
      </c>
      <c r="Z846" s="173">
        <v>-0.0469647522736572</v>
      </c>
      <c r="AA846" s="151">
        <v>6526</v>
      </c>
      <c r="AB846" s="151">
        <v>6073</v>
      </c>
      <c r="AC846" s="151">
        <v>6536</v>
      </c>
      <c r="AD846" s="151">
        <v>6127</v>
      </c>
      <c r="AE846" s="155">
        <v>0.930585350904076</v>
      </c>
      <c r="AF846" s="155">
        <v>0.937423500611995</v>
      </c>
      <c r="AG846" s="173">
        <v>-0.00683814970791907</v>
      </c>
    </row>
    <row r="847" spans="1:33">
      <c r="A847" s="175" t="s">
        <v>668</v>
      </c>
      <c r="B847" s="195" t="s">
        <v>1826</v>
      </c>
      <c r="C847" s="195" t="s">
        <v>843</v>
      </c>
      <c r="D847" s="150">
        <v>3569</v>
      </c>
      <c r="E847" s="150">
        <v>3392</v>
      </c>
      <c r="F847" s="150">
        <v>3095</v>
      </c>
      <c r="G847" s="151">
        <v>3260</v>
      </c>
      <c r="H847" s="151">
        <v>3200</v>
      </c>
      <c r="I847" s="151">
        <v>3071</v>
      </c>
      <c r="J847" s="151">
        <v>3630</v>
      </c>
      <c r="K847" s="151">
        <v>3601</v>
      </c>
      <c r="L847" s="151">
        <v>3492</v>
      </c>
      <c r="M847" s="154">
        <v>0.983518117762895</v>
      </c>
      <c r="N847" s="153">
        <v>95894</v>
      </c>
      <c r="O847" s="172">
        <v>0.9</v>
      </c>
      <c r="P847" s="154">
        <v>0.950406276267862</v>
      </c>
      <c r="Q847" s="154">
        <v>0.98159509202454</v>
      </c>
      <c r="R847" s="154">
        <v>0.992011019283747</v>
      </c>
      <c r="S847" s="173">
        <v>-0.0311888157566778</v>
      </c>
      <c r="T847" s="153">
        <v>97501</v>
      </c>
      <c r="U847" s="153">
        <v>92643</v>
      </c>
      <c r="V847" s="154">
        <v>0.950174870001333</v>
      </c>
      <c r="W847" s="154">
        <v>0.867189688988512</v>
      </c>
      <c r="X847" s="155">
        <v>0.942024539877301</v>
      </c>
      <c r="Y847" s="155">
        <v>0.96198347107438</v>
      </c>
      <c r="Z847" s="173">
        <v>-0.0748348508887884</v>
      </c>
      <c r="AA847" s="151">
        <v>23221</v>
      </c>
      <c r="AB847" s="151">
        <v>22007</v>
      </c>
      <c r="AC847" s="151">
        <v>23007</v>
      </c>
      <c r="AD847" s="151">
        <v>22014</v>
      </c>
      <c r="AE847" s="155">
        <v>0.947719736445459</v>
      </c>
      <c r="AF847" s="155">
        <v>0.956839222845221</v>
      </c>
      <c r="AG847" s="173">
        <v>-0.00911948639976223</v>
      </c>
    </row>
    <row r="848" spans="1:33">
      <c r="A848" s="175" t="s">
        <v>668</v>
      </c>
      <c r="B848" s="195" t="s">
        <v>1826</v>
      </c>
      <c r="C848" s="195" t="s">
        <v>844</v>
      </c>
      <c r="D848" s="150">
        <v>4344</v>
      </c>
      <c r="E848" s="150">
        <v>4144</v>
      </c>
      <c r="F848" s="150">
        <v>3853</v>
      </c>
      <c r="G848" s="151">
        <v>3876</v>
      </c>
      <c r="H848" s="151">
        <v>3773</v>
      </c>
      <c r="I848" s="151">
        <v>3611</v>
      </c>
      <c r="J848" s="151">
        <v>4121</v>
      </c>
      <c r="K848" s="151">
        <v>4055</v>
      </c>
      <c r="L848" s="151">
        <v>3873</v>
      </c>
      <c r="M848" s="154">
        <v>0.974694484296406</v>
      </c>
      <c r="N848" s="153">
        <v>112778</v>
      </c>
      <c r="O848" s="172">
        <v>0.9</v>
      </c>
      <c r="P848" s="154">
        <v>0.953959484346225</v>
      </c>
      <c r="Q848" s="154">
        <v>0.973426212590299</v>
      </c>
      <c r="R848" s="154">
        <v>0.983984469788886</v>
      </c>
      <c r="S848" s="173">
        <v>-0.0194667282440746</v>
      </c>
      <c r="T848" s="153">
        <v>115706</v>
      </c>
      <c r="U848" s="153">
        <v>108318</v>
      </c>
      <c r="V848" s="154">
        <v>0.936148514338064</v>
      </c>
      <c r="W848" s="154">
        <v>0.886970534069982</v>
      </c>
      <c r="X848" s="155">
        <v>0.931630546955624</v>
      </c>
      <c r="Y848" s="155">
        <v>0.939820431933997</v>
      </c>
      <c r="Z848" s="173">
        <v>-0.0446600128856427</v>
      </c>
      <c r="AA848" s="151">
        <v>27829</v>
      </c>
      <c r="AB848" s="151">
        <v>26059</v>
      </c>
      <c r="AC848" s="151">
        <v>27970</v>
      </c>
      <c r="AD848" s="151">
        <v>26120</v>
      </c>
      <c r="AE848" s="155">
        <v>0.936397283409393</v>
      </c>
      <c r="AF848" s="155">
        <v>0.93385770468359</v>
      </c>
      <c r="AG848" s="173">
        <v>0.00253957872580357</v>
      </c>
    </row>
    <row r="849" spans="1:33">
      <c r="A849" s="175" t="s">
        <v>668</v>
      </c>
      <c r="B849" s="195" t="s">
        <v>1823</v>
      </c>
      <c r="C849" s="195" t="s">
        <v>845</v>
      </c>
      <c r="D849" s="150">
        <v>2676</v>
      </c>
      <c r="E849" s="150">
        <v>2661</v>
      </c>
      <c r="F849" s="150">
        <v>2565</v>
      </c>
      <c r="G849" s="151">
        <v>2457</v>
      </c>
      <c r="H849" s="151">
        <v>2428</v>
      </c>
      <c r="I849" s="151">
        <v>2368</v>
      </c>
      <c r="J849" s="151">
        <v>2281</v>
      </c>
      <c r="K849" s="151">
        <v>2260</v>
      </c>
      <c r="L849" s="151">
        <v>2211</v>
      </c>
      <c r="M849" s="154">
        <v>0.991004746572842</v>
      </c>
      <c r="N849" s="153">
        <v>59712</v>
      </c>
      <c r="O849" s="172">
        <v>0.9</v>
      </c>
      <c r="P849" s="154">
        <v>0.994394618834081</v>
      </c>
      <c r="Q849" s="154">
        <v>0.988196988196988</v>
      </c>
      <c r="R849" s="154">
        <v>0.990793511617712</v>
      </c>
      <c r="S849" s="173">
        <v>0.00619763063709255</v>
      </c>
      <c r="T849" s="153">
        <v>60254</v>
      </c>
      <c r="U849" s="153">
        <v>58014</v>
      </c>
      <c r="V849" s="154">
        <v>0.962824044876689</v>
      </c>
      <c r="W849" s="154">
        <v>0.958520179372197</v>
      </c>
      <c r="X849" s="155">
        <v>0.963776963776964</v>
      </c>
      <c r="Y849" s="155">
        <v>0.969311705392372</v>
      </c>
      <c r="Z849" s="173">
        <v>-0.0052567844047664</v>
      </c>
      <c r="AA849" s="151">
        <v>15797</v>
      </c>
      <c r="AB849" s="151">
        <v>15239</v>
      </c>
      <c r="AC849" s="151">
        <v>14353</v>
      </c>
      <c r="AD849" s="151">
        <v>13796</v>
      </c>
      <c r="AE849" s="155">
        <v>0.964676837374185</v>
      </c>
      <c r="AF849" s="155">
        <v>0.961192781996795</v>
      </c>
      <c r="AG849" s="173">
        <v>0.00348405537738983</v>
      </c>
    </row>
    <row r="850" spans="1:33">
      <c r="A850" s="175" t="s">
        <v>668</v>
      </c>
      <c r="B850" s="195" t="s">
        <v>1823</v>
      </c>
      <c r="C850" s="195" t="s">
        <v>846</v>
      </c>
      <c r="D850" s="150">
        <v>1567</v>
      </c>
      <c r="E850" s="150">
        <v>1488</v>
      </c>
      <c r="F850" s="150">
        <v>1455</v>
      </c>
      <c r="G850" s="151">
        <v>1547</v>
      </c>
      <c r="H850" s="151">
        <v>1477</v>
      </c>
      <c r="I850" s="151">
        <v>1470</v>
      </c>
      <c r="J850" s="151">
        <v>1536</v>
      </c>
      <c r="K850" s="151">
        <v>1467</v>
      </c>
      <c r="L850" s="151">
        <v>1467</v>
      </c>
      <c r="M850" s="154">
        <v>0.965826263591827</v>
      </c>
      <c r="N850" s="153">
        <v>40415</v>
      </c>
      <c r="O850" s="172">
        <v>0.9</v>
      </c>
      <c r="P850" s="154">
        <v>0.949585194639438</v>
      </c>
      <c r="Q850" s="154">
        <v>0.95475113122172</v>
      </c>
      <c r="R850" s="154">
        <v>0.955078125</v>
      </c>
      <c r="S850" s="173">
        <v>-0.00516593658228104</v>
      </c>
      <c r="T850" s="153">
        <v>41845</v>
      </c>
      <c r="U850" s="153">
        <v>39900</v>
      </c>
      <c r="V850" s="154">
        <v>0.953518938941331</v>
      </c>
      <c r="W850" s="154">
        <v>0.928525845564773</v>
      </c>
      <c r="X850" s="155">
        <v>0.950226244343891</v>
      </c>
      <c r="Y850" s="155">
        <v>0.955078125</v>
      </c>
      <c r="Z850" s="173">
        <v>-0.0217003987791179</v>
      </c>
      <c r="AA850" s="151">
        <v>10761</v>
      </c>
      <c r="AB850" s="151">
        <v>10243</v>
      </c>
      <c r="AC850" s="151">
        <v>10258</v>
      </c>
      <c r="AD850" s="151">
        <v>9814</v>
      </c>
      <c r="AE850" s="155">
        <v>0.951863209738872</v>
      </c>
      <c r="AF850" s="155">
        <v>0.956716708910119</v>
      </c>
      <c r="AG850" s="173">
        <v>-0.00485349917124711</v>
      </c>
    </row>
    <row r="851" spans="1:33">
      <c r="A851" s="175" t="s">
        <v>668</v>
      </c>
      <c r="B851" s="195" t="s">
        <v>1823</v>
      </c>
      <c r="C851" s="195" t="s">
        <v>847</v>
      </c>
      <c r="D851" s="150">
        <v>2861</v>
      </c>
      <c r="E851" s="150">
        <v>2765</v>
      </c>
      <c r="F851" s="150">
        <v>2682</v>
      </c>
      <c r="G851" s="151">
        <v>2502</v>
      </c>
      <c r="H851" s="151">
        <v>2414</v>
      </c>
      <c r="I851" s="151">
        <v>2348</v>
      </c>
      <c r="J851" s="151">
        <v>2746</v>
      </c>
      <c r="K851" s="151">
        <v>2642</v>
      </c>
      <c r="L851" s="151">
        <v>2595</v>
      </c>
      <c r="M851" s="154">
        <v>0.963991967650538</v>
      </c>
      <c r="N851" s="153">
        <v>70088</v>
      </c>
      <c r="O851" s="172">
        <v>0.9</v>
      </c>
      <c r="P851" s="154">
        <v>0.966445298846557</v>
      </c>
      <c r="Q851" s="154">
        <v>0.964828137490008</v>
      </c>
      <c r="R851" s="154">
        <v>0.962126729788784</v>
      </c>
      <c r="S851" s="173">
        <v>0.00161716135654921</v>
      </c>
      <c r="T851" s="153">
        <v>72706</v>
      </c>
      <c r="U851" s="153">
        <v>68478</v>
      </c>
      <c r="V851" s="154">
        <v>0.941847990537232</v>
      </c>
      <c r="W851" s="154">
        <v>0.93743446347431</v>
      </c>
      <c r="X851" s="155">
        <v>0.938449240607514</v>
      </c>
      <c r="Y851" s="155">
        <v>0.945010924981792</v>
      </c>
      <c r="Z851" s="173">
        <v>-0.0010147771332043</v>
      </c>
      <c r="AA851" s="151">
        <v>18670</v>
      </c>
      <c r="AB851" s="151">
        <v>17566</v>
      </c>
      <c r="AC851" s="151">
        <v>17768</v>
      </c>
      <c r="AD851" s="151">
        <v>16789</v>
      </c>
      <c r="AE851" s="155">
        <v>0.940867702196036</v>
      </c>
      <c r="AF851" s="155">
        <v>0.944900945520036</v>
      </c>
      <c r="AG851" s="173">
        <v>-0.00403324332399957</v>
      </c>
    </row>
    <row r="852" spans="1:33">
      <c r="A852" s="175" t="s">
        <v>668</v>
      </c>
      <c r="B852" s="195" t="s">
        <v>1823</v>
      </c>
      <c r="C852" s="195" t="s">
        <v>848</v>
      </c>
      <c r="D852" s="150">
        <v>2701</v>
      </c>
      <c r="E852" s="150">
        <v>2666</v>
      </c>
      <c r="F852" s="150">
        <v>2588</v>
      </c>
      <c r="G852" s="151">
        <v>2423</v>
      </c>
      <c r="H852" s="151">
        <v>2409</v>
      </c>
      <c r="I852" s="151">
        <v>2356</v>
      </c>
      <c r="J852" s="151">
        <v>2488</v>
      </c>
      <c r="K852" s="151">
        <v>2473</v>
      </c>
      <c r="L852" s="151">
        <v>2400</v>
      </c>
      <c r="M852" s="154">
        <v>0.994600142806141</v>
      </c>
      <c r="N852" s="153">
        <v>66861</v>
      </c>
      <c r="O852" s="172">
        <v>0.9</v>
      </c>
      <c r="P852" s="154">
        <v>0.987041836356905</v>
      </c>
      <c r="Q852" s="154">
        <v>0.994222038794882</v>
      </c>
      <c r="R852" s="154">
        <v>0.993971061093248</v>
      </c>
      <c r="S852" s="173">
        <v>-0.00718020243797746</v>
      </c>
      <c r="T852" s="153">
        <v>67224</v>
      </c>
      <c r="U852" s="153">
        <v>65134</v>
      </c>
      <c r="V852" s="154">
        <v>0.968909913126264</v>
      </c>
      <c r="W852" s="154">
        <v>0.95816364309515</v>
      </c>
      <c r="X852" s="155">
        <v>0.972348328518366</v>
      </c>
      <c r="Y852" s="155">
        <v>0.964630225080386</v>
      </c>
      <c r="Z852" s="173">
        <v>-0.0141846854232157</v>
      </c>
      <c r="AA852" s="151">
        <v>17589</v>
      </c>
      <c r="AB852" s="151">
        <v>17052</v>
      </c>
      <c r="AC852" s="151">
        <v>16881</v>
      </c>
      <c r="AD852" s="151">
        <v>16316</v>
      </c>
      <c r="AE852" s="155">
        <v>0.969469554835409</v>
      </c>
      <c r="AF852" s="155">
        <v>0.966530418814051</v>
      </c>
      <c r="AG852" s="173">
        <v>0.0029391360213572</v>
      </c>
    </row>
    <row r="853" spans="1:33">
      <c r="A853" s="175" t="s">
        <v>668</v>
      </c>
      <c r="B853" s="195" t="s">
        <v>1823</v>
      </c>
      <c r="C853" s="195" t="s">
        <v>849</v>
      </c>
      <c r="D853" s="150">
        <v>2652</v>
      </c>
      <c r="E853" s="150">
        <v>2546</v>
      </c>
      <c r="F853" s="150">
        <v>2511</v>
      </c>
      <c r="G853" s="151">
        <v>2284</v>
      </c>
      <c r="H853" s="151">
        <v>2268</v>
      </c>
      <c r="I853" s="151">
        <v>2233</v>
      </c>
      <c r="J853" s="151">
        <v>2536</v>
      </c>
      <c r="K853" s="151">
        <v>2522</v>
      </c>
      <c r="L853" s="151">
        <v>2495</v>
      </c>
      <c r="M853" s="154">
        <v>0.993831863334017</v>
      </c>
      <c r="N853" s="153">
        <v>67833</v>
      </c>
      <c r="O853" s="172">
        <v>0.9</v>
      </c>
      <c r="P853" s="154">
        <v>0.960030165912519</v>
      </c>
      <c r="Q853" s="154">
        <v>0.992994746059545</v>
      </c>
      <c r="R853" s="154">
        <v>0.994479495268139</v>
      </c>
      <c r="S853" s="173">
        <v>-0.0329645801470257</v>
      </c>
      <c r="T853" s="153">
        <v>68254</v>
      </c>
      <c r="U853" s="153">
        <v>66869</v>
      </c>
      <c r="V853" s="154">
        <v>0.979708148972954</v>
      </c>
      <c r="W853" s="154">
        <v>0.94683257918552</v>
      </c>
      <c r="X853" s="155">
        <v>0.977670753064799</v>
      </c>
      <c r="Y853" s="155">
        <v>0.983832807570978</v>
      </c>
      <c r="Z853" s="173">
        <v>-0.0308381738792782</v>
      </c>
      <c r="AA853" s="151">
        <v>17106</v>
      </c>
      <c r="AB853" s="151">
        <v>16678</v>
      </c>
      <c r="AC853" s="151">
        <v>16955</v>
      </c>
      <c r="AD853" s="151">
        <v>16654</v>
      </c>
      <c r="AE853" s="155">
        <v>0.974979539342921</v>
      </c>
      <c r="AF853" s="155">
        <v>0.982247124741964</v>
      </c>
      <c r="AG853" s="173">
        <v>-0.00726758539904349</v>
      </c>
    </row>
    <row r="854" spans="1:33">
      <c r="A854" s="175" t="s">
        <v>668</v>
      </c>
      <c r="B854" s="195" t="s">
        <v>1823</v>
      </c>
      <c r="C854" s="195" t="s">
        <v>850</v>
      </c>
      <c r="D854" s="150">
        <v>2781</v>
      </c>
      <c r="E854" s="150">
        <v>2669</v>
      </c>
      <c r="F854" s="150">
        <v>2508</v>
      </c>
      <c r="G854" s="151">
        <v>2714</v>
      </c>
      <c r="H854" s="151">
        <v>2668</v>
      </c>
      <c r="I854" s="151">
        <v>2504</v>
      </c>
      <c r="J854" s="151">
        <v>2914</v>
      </c>
      <c r="K854" s="151">
        <v>2874</v>
      </c>
      <c r="L854" s="151">
        <v>2741</v>
      </c>
      <c r="M854" s="154">
        <v>0.982303440851745</v>
      </c>
      <c r="N854" s="153">
        <v>74825</v>
      </c>
      <c r="O854" s="172">
        <v>0.9</v>
      </c>
      <c r="P854" s="154">
        <v>0.95972671700827</v>
      </c>
      <c r="Q854" s="154">
        <v>0.983050847457627</v>
      </c>
      <c r="R854" s="154">
        <v>0.98627316403569</v>
      </c>
      <c r="S854" s="173">
        <v>-0.0233241304493568</v>
      </c>
      <c r="T854" s="153">
        <v>76173</v>
      </c>
      <c r="U854" s="153">
        <v>70997</v>
      </c>
      <c r="V854" s="154">
        <v>0.932049413834298</v>
      </c>
      <c r="W854" s="154">
        <v>0.901833872707659</v>
      </c>
      <c r="X854" s="155">
        <v>0.922623434045689</v>
      </c>
      <c r="Y854" s="155">
        <v>0.940631434454358</v>
      </c>
      <c r="Z854" s="173">
        <v>-0.0207895613380299</v>
      </c>
      <c r="AA854" s="151">
        <v>19525</v>
      </c>
      <c r="AB854" s="151">
        <v>18140</v>
      </c>
      <c r="AC854" s="151">
        <v>18922</v>
      </c>
      <c r="AD854" s="151">
        <v>17729</v>
      </c>
      <c r="AE854" s="155">
        <v>0.929065300896287</v>
      </c>
      <c r="AF854" s="155">
        <v>0.936951696438009</v>
      </c>
      <c r="AG854" s="173">
        <v>-0.00788639554172188</v>
      </c>
    </row>
    <row r="855" spans="1:33">
      <c r="A855" s="175" t="s">
        <v>668</v>
      </c>
      <c r="B855" s="195" t="s">
        <v>1823</v>
      </c>
      <c r="C855" s="195" t="s">
        <v>851</v>
      </c>
      <c r="D855" s="150">
        <v>2626</v>
      </c>
      <c r="E855" s="150">
        <v>2500</v>
      </c>
      <c r="F855" s="150">
        <v>2479</v>
      </c>
      <c r="G855" s="151">
        <v>2332</v>
      </c>
      <c r="H855" s="151">
        <v>2222</v>
      </c>
      <c r="I855" s="151">
        <v>2173</v>
      </c>
      <c r="J855" s="151">
        <v>2524</v>
      </c>
      <c r="K855" s="151">
        <v>2413</v>
      </c>
      <c r="L855" s="151">
        <v>2403</v>
      </c>
      <c r="M855" s="154">
        <v>0.960850518839778</v>
      </c>
      <c r="N855" s="153">
        <v>66021</v>
      </c>
      <c r="O855" s="172">
        <v>0.9</v>
      </c>
      <c r="P855" s="154">
        <v>0.952018278750952</v>
      </c>
      <c r="Q855" s="154">
        <v>0.952830188679245</v>
      </c>
      <c r="R855" s="154">
        <v>0.956022187004754</v>
      </c>
      <c r="S855" s="173">
        <v>-0.000811909928293275</v>
      </c>
      <c r="T855" s="153">
        <v>68711</v>
      </c>
      <c r="U855" s="153">
        <v>65051</v>
      </c>
      <c r="V855" s="154">
        <v>0.946733419685349</v>
      </c>
      <c r="W855" s="154">
        <v>0.944021325209444</v>
      </c>
      <c r="X855" s="155">
        <v>0.931818181818182</v>
      </c>
      <c r="Y855" s="155">
        <v>0.952060221870048</v>
      </c>
      <c r="Z855" s="173">
        <v>0.0122031433912623</v>
      </c>
      <c r="AA855" s="151">
        <v>17134</v>
      </c>
      <c r="AB855" s="151">
        <v>16244</v>
      </c>
      <c r="AC855" s="151">
        <v>17071</v>
      </c>
      <c r="AD855" s="151">
        <v>16176</v>
      </c>
      <c r="AE855" s="155">
        <v>0.948056495856192</v>
      </c>
      <c r="AF855" s="155">
        <v>0.947571905570851</v>
      </c>
      <c r="AG855" s="173">
        <v>0.000484590285341202</v>
      </c>
    </row>
    <row r="856" spans="1:33">
      <c r="A856" s="175" t="s">
        <v>668</v>
      </c>
      <c r="B856" s="195" t="s">
        <v>1823</v>
      </c>
      <c r="C856" s="195" t="s">
        <v>852</v>
      </c>
      <c r="D856" s="150">
        <v>1416</v>
      </c>
      <c r="E856" s="150">
        <v>1074</v>
      </c>
      <c r="F856" s="150">
        <v>1296</v>
      </c>
      <c r="G856" s="151">
        <v>1435</v>
      </c>
      <c r="H856" s="151">
        <v>1350</v>
      </c>
      <c r="I856" s="151">
        <v>1330</v>
      </c>
      <c r="J856" s="151">
        <v>1437</v>
      </c>
      <c r="K856" s="151">
        <v>1406</v>
      </c>
      <c r="L856" s="151">
        <v>1352</v>
      </c>
      <c r="M856" s="154">
        <v>0.942008486562942</v>
      </c>
      <c r="N856" s="153">
        <v>35298</v>
      </c>
      <c r="O856" s="172">
        <v>0.9</v>
      </c>
      <c r="P856" s="154">
        <v>0.758474576271186</v>
      </c>
      <c r="Q856" s="154">
        <v>0.940766550522648</v>
      </c>
      <c r="R856" s="154">
        <v>0.978427279053584</v>
      </c>
      <c r="S856" s="173">
        <v>-0.182291974251462</v>
      </c>
      <c r="T856" s="153">
        <v>37471</v>
      </c>
      <c r="U856" s="153">
        <v>35054</v>
      </c>
      <c r="V856" s="154">
        <v>0.935496784179766</v>
      </c>
      <c r="W856" s="154">
        <v>0.915254237288136</v>
      </c>
      <c r="X856" s="155">
        <v>0.926829268292683</v>
      </c>
      <c r="Y856" s="155">
        <v>0.940848990953375</v>
      </c>
      <c r="Z856" s="173">
        <v>-0.0115750310045474</v>
      </c>
      <c r="AA856" s="151">
        <v>9596</v>
      </c>
      <c r="AB856" s="151">
        <v>8893</v>
      </c>
      <c r="AC856" s="151">
        <v>9110</v>
      </c>
      <c r="AD856" s="151">
        <v>8501</v>
      </c>
      <c r="AE856" s="155">
        <v>0.926740308461859</v>
      </c>
      <c r="AF856" s="155">
        <v>0.933150384193194</v>
      </c>
      <c r="AG856" s="173">
        <v>-0.00641007573133523</v>
      </c>
    </row>
    <row r="857" spans="1:33">
      <c r="A857" s="175" t="s">
        <v>668</v>
      </c>
      <c r="B857" s="195" t="s">
        <v>1823</v>
      </c>
      <c r="C857" s="195" t="s">
        <v>853</v>
      </c>
      <c r="D857" s="150">
        <v>2202</v>
      </c>
      <c r="E857" s="150">
        <v>2048</v>
      </c>
      <c r="F857" s="150">
        <v>2001</v>
      </c>
      <c r="G857" s="151">
        <v>2017</v>
      </c>
      <c r="H857" s="151">
        <v>1920</v>
      </c>
      <c r="I857" s="151">
        <v>1844</v>
      </c>
      <c r="J857" s="151">
        <v>2208</v>
      </c>
      <c r="K857" s="151">
        <v>2104</v>
      </c>
      <c r="L857" s="151">
        <v>2065</v>
      </c>
      <c r="M857" s="154">
        <v>0.910465912983899</v>
      </c>
      <c r="N857" s="153">
        <v>53153</v>
      </c>
      <c r="O857" s="172">
        <v>0.9</v>
      </c>
      <c r="P857" s="154">
        <v>0.930063578564941</v>
      </c>
      <c r="Q857" s="154">
        <v>0.951908775409023</v>
      </c>
      <c r="R857" s="154">
        <v>0.952898550724638</v>
      </c>
      <c r="S857" s="173">
        <v>-0.0218451968440824</v>
      </c>
      <c r="T857" s="153">
        <v>58380</v>
      </c>
      <c r="U857" s="153">
        <v>54033</v>
      </c>
      <c r="V857" s="154">
        <v>0.925539568345324</v>
      </c>
      <c r="W857" s="154">
        <v>0.908719346049046</v>
      </c>
      <c r="X857" s="155">
        <v>0.914229053049083</v>
      </c>
      <c r="Y857" s="155">
        <v>0.935235507246377</v>
      </c>
      <c r="Z857" s="173">
        <v>-0.00550970700003639</v>
      </c>
      <c r="AA857" s="151">
        <v>14708</v>
      </c>
      <c r="AB857" s="151">
        <v>13561</v>
      </c>
      <c r="AC857" s="151">
        <v>14521</v>
      </c>
      <c r="AD857" s="151">
        <v>13339</v>
      </c>
      <c r="AE857" s="155">
        <v>0.922015229806908</v>
      </c>
      <c r="AF857" s="155">
        <v>0.918600647338338</v>
      </c>
      <c r="AG857" s="173">
        <v>0.00341458246857018</v>
      </c>
    </row>
    <row r="858" spans="1:33">
      <c r="A858" s="175" t="s">
        <v>668</v>
      </c>
      <c r="B858" s="195" t="s">
        <v>1823</v>
      </c>
      <c r="C858" s="195" t="s">
        <v>854</v>
      </c>
      <c r="D858" s="150">
        <v>1571</v>
      </c>
      <c r="E858" s="150">
        <v>1496</v>
      </c>
      <c r="F858" s="150">
        <v>1425</v>
      </c>
      <c r="G858" s="151">
        <v>1502</v>
      </c>
      <c r="H858" s="151">
        <v>1374</v>
      </c>
      <c r="I858" s="151">
        <v>1376</v>
      </c>
      <c r="J858" s="151">
        <v>1673</v>
      </c>
      <c r="K858" s="151">
        <v>1589</v>
      </c>
      <c r="L858" s="151">
        <v>1548</v>
      </c>
      <c r="M858" s="154">
        <v>0.916856708475865</v>
      </c>
      <c r="N858" s="153">
        <v>38596</v>
      </c>
      <c r="O858" s="172">
        <v>0.9</v>
      </c>
      <c r="P858" s="154">
        <v>0.952259707192871</v>
      </c>
      <c r="Q858" s="154">
        <v>0.914780292942743</v>
      </c>
      <c r="R858" s="154">
        <v>0.949790794979079</v>
      </c>
      <c r="S858" s="173">
        <v>0.0374794142501278</v>
      </c>
      <c r="T858" s="153">
        <v>42096</v>
      </c>
      <c r="U858" s="153">
        <v>39202</v>
      </c>
      <c r="V858" s="154">
        <v>0.931252375522615</v>
      </c>
      <c r="W858" s="154">
        <v>0.907065563335455</v>
      </c>
      <c r="X858" s="155">
        <v>0.916111850865513</v>
      </c>
      <c r="Y858" s="155">
        <v>0.925283921099821</v>
      </c>
      <c r="Z858" s="173">
        <v>-0.00904628753005754</v>
      </c>
      <c r="AA858" s="151">
        <v>10668</v>
      </c>
      <c r="AB858" s="151">
        <v>9880</v>
      </c>
      <c r="AC858" s="151">
        <v>10369</v>
      </c>
      <c r="AD858" s="151">
        <v>9723</v>
      </c>
      <c r="AE858" s="155">
        <v>0.926134233220847</v>
      </c>
      <c r="AF858" s="155">
        <v>0.937698910213135</v>
      </c>
      <c r="AG858" s="173">
        <v>-0.0115646769922879</v>
      </c>
    </row>
    <row r="859" spans="1:33">
      <c r="A859" s="175" t="s">
        <v>668</v>
      </c>
      <c r="B859" s="195" t="s">
        <v>1823</v>
      </c>
      <c r="C859" s="195" t="s">
        <v>855</v>
      </c>
      <c r="D859" s="150">
        <v>1671</v>
      </c>
      <c r="E859" s="150">
        <v>1402</v>
      </c>
      <c r="F859" s="150">
        <v>1480</v>
      </c>
      <c r="G859" s="151">
        <v>1596</v>
      </c>
      <c r="H859" s="151">
        <v>1405</v>
      </c>
      <c r="I859" s="151">
        <v>1439</v>
      </c>
      <c r="J859" s="151">
        <v>1679</v>
      </c>
      <c r="K859" s="151">
        <v>1610</v>
      </c>
      <c r="L859" s="151">
        <v>1528</v>
      </c>
      <c r="M859" s="154">
        <v>0.919175229731565</v>
      </c>
      <c r="N859" s="153">
        <v>40611</v>
      </c>
      <c r="O859" s="172">
        <v>0.9</v>
      </c>
      <c r="P859" s="154">
        <v>0.83901855176541</v>
      </c>
      <c r="Q859" s="154">
        <v>0.880325814536341</v>
      </c>
      <c r="R859" s="154">
        <v>0.958904109589041</v>
      </c>
      <c r="S859" s="173">
        <v>-0.0413072627709309</v>
      </c>
      <c r="T859" s="153">
        <v>44182</v>
      </c>
      <c r="U859" s="153">
        <v>40123</v>
      </c>
      <c r="V859" s="154">
        <v>0.908130007695442</v>
      </c>
      <c r="W859" s="154">
        <v>0.885697187312986</v>
      </c>
      <c r="X859" s="155">
        <v>0.901629072681704</v>
      </c>
      <c r="Y859" s="155">
        <v>0.910065515187612</v>
      </c>
      <c r="Z859" s="173">
        <v>-0.015931885368718</v>
      </c>
      <c r="AA859" s="151">
        <v>11219</v>
      </c>
      <c r="AB859" s="151">
        <v>10103</v>
      </c>
      <c r="AC859" s="151">
        <v>11074</v>
      </c>
      <c r="AD859" s="151">
        <v>10221</v>
      </c>
      <c r="AE859" s="155">
        <v>0.900525893573402</v>
      </c>
      <c r="AF859" s="155">
        <v>0.922972728914575</v>
      </c>
      <c r="AG859" s="173">
        <v>-0.0224468353411724</v>
      </c>
    </row>
    <row r="860" spans="1:33">
      <c r="A860" s="175" t="s">
        <v>668</v>
      </c>
      <c r="B860" s="195" t="s">
        <v>1823</v>
      </c>
      <c r="C860" s="195" t="s">
        <v>856</v>
      </c>
      <c r="D860" s="150">
        <v>2767</v>
      </c>
      <c r="E860" s="150">
        <v>2290</v>
      </c>
      <c r="F860" s="150">
        <v>2325</v>
      </c>
      <c r="G860" s="151">
        <v>2619</v>
      </c>
      <c r="H860" s="151">
        <v>2306</v>
      </c>
      <c r="I860" s="151">
        <v>2315</v>
      </c>
      <c r="J860" s="151">
        <v>2824</v>
      </c>
      <c r="K860" s="151">
        <v>2470</v>
      </c>
      <c r="L860" s="151">
        <v>2498</v>
      </c>
      <c r="M860" s="154">
        <v>0.872781023636389</v>
      </c>
      <c r="N860" s="153">
        <v>62293</v>
      </c>
      <c r="O860" s="172">
        <v>0.9</v>
      </c>
      <c r="P860" s="154">
        <v>0.827611131189013</v>
      </c>
      <c r="Q860" s="154">
        <v>0.880488736158839</v>
      </c>
      <c r="R860" s="154">
        <v>0.874645892351275</v>
      </c>
      <c r="S860" s="173">
        <v>-0.0528776049698259</v>
      </c>
      <c r="T860" s="153">
        <v>71373</v>
      </c>
      <c r="U860" s="153">
        <v>63694</v>
      </c>
      <c r="V860" s="154">
        <v>0.892410295209673</v>
      </c>
      <c r="W860" s="154">
        <v>0.8402602096133</v>
      </c>
      <c r="X860" s="155">
        <v>0.883925162275678</v>
      </c>
      <c r="Y860" s="155">
        <v>0.884560906515581</v>
      </c>
      <c r="Z860" s="173">
        <v>-0.0436649526623781</v>
      </c>
      <c r="AA860" s="151">
        <v>18102</v>
      </c>
      <c r="AB860" s="151">
        <v>15891</v>
      </c>
      <c r="AC860" s="151">
        <v>17513</v>
      </c>
      <c r="AD860" s="151">
        <v>15520</v>
      </c>
      <c r="AE860" s="155">
        <v>0.877858800132582</v>
      </c>
      <c r="AF860" s="155">
        <v>0.886198823730943</v>
      </c>
      <c r="AG860" s="173">
        <v>-0.00834002359836072</v>
      </c>
    </row>
    <row r="861" spans="1:33">
      <c r="A861" s="175" t="s">
        <v>668</v>
      </c>
      <c r="B861" s="195" t="s">
        <v>1823</v>
      </c>
      <c r="C861" s="195" t="s">
        <v>857</v>
      </c>
      <c r="D861" s="150">
        <v>1817</v>
      </c>
      <c r="E861" s="150">
        <v>1646</v>
      </c>
      <c r="F861" s="150">
        <v>1669</v>
      </c>
      <c r="G861" s="151">
        <v>1795</v>
      </c>
      <c r="H861" s="151">
        <v>1670</v>
      </c>
      <c r="I861" s="151">
        <v>1692</v>
      </c>
      <c r="J861" s="151">
        <v>1942</v>
      </c>
      <c r="K861" s="151">
        <v>1837</v>
      </c>
      <c r="L861" s="151">
        <v>1841</v>
      </c>
      <c r="M861" s="154">
        <v>0.943765964240102</v>
      </c>
      <c r="N861" s="153">
        <v>47294</v>
      </c>
      <c r="O861" s="172">
        <v>0.9</v>
      </c>
      <c r="P861" s="154">
        <v>0.90588882773803</v>
      </c>
      <c r="Q861" s="154">
        <v>0.930362116991644</v>
      </c>
      <c r="R861" s="154">
        <v>0.945932028836251</v>
      </c>
      <c r="S861" s="173">
        <v>-0.0244732892536138</v>
      </c>
      <c r="T861" s="153">
        <v>50112</v>
      </c>
      <c r="U861" s="153">
        <v>46507</v>
      </c>
      <c r="V861" s="154">
        <v>0.928061143039591</v>
      </c>
      <c r="W861" s="154">
        <v>0.918547055586131</v>
      </c>
      <c r="X861" s="155">
        <v>0.942618384401114</v>
      </c>
      <c r="Y861" s="155">
        <v>0.947991761071061</v>
      </c>
      <c r="Z861" s="173">
        <v>-0.0240713288149832</v>
      </c>
      <c r="AA861" s="151">
        <v>12476</v>
      </c>
      <c r="AB861" s="151">
        <v>11668</v>
      </c>
      <c r="AC861" s="151">
        <v>12866</v>
      </c>
      <c r="AD861" s="151">
        <v>11830</v>
      </c>
      <c r="AE861" s="155">
        <v>0.935235652452709</v>
      </c>
      <c r="AF861" s="155">
        <v>0.919477693144722</v>
      </c>
      <c r="AG861" s="173">
        <v>0.0157579593079867</v>
      </c>
    </row>
    <row r="862" spans="1:33">
      <c r="A862" s="175" t="s">
        <v>668</v>
      </c>
      <c r="B862" s="195" t="s">
        <v>1823</v>
      </c>
      <c r="C862" s="195" t="s">
        <v>858</v>
      </c>
      <c r="D862" s="150">
        <v>2076</v>
      </c>
      <c r="E862" s="150">
        <v>1997</v>
      </c>
      <c r="F862" s="150">
        <v>1902</v>
      </c>
      <c r="G862" s="151">
        <v>1878</v>
      </c>
      <c r="H862" s="151">
        <v>1807</v>
      </c>
      <c r="I862" s="151">
        <v>1744</v>
      </c>
      <c r="J862" s="151">
        <v>2183</v>
      </c>
      <c r="K862" s="151">
        <v>2115</v>
      </c>
      <c r="L862" s="151">
        <v>2048</v>
      </c>
      <c r="M862" s="154">
        <v>0.971799683019693</v>
      </c>
      <c r="N862" s="153">
        <v>53345</v>
      </c>
      <c r="O862" s="172">
        <v>0.9</v>
      </c>
      <c r="P862" s="154">
        <v>0.961946050096339</v>
      </c>
      <c r="Q862" s="154">
        <v>0.962193823216187</v>
      </c>
      <c r="R862" s="154">
        <v>0.968850206138342</v>
      </c>
      <c r="S862" s="173">
        <v>-0.000247773119848249</v>
      </c>
      <c r="T862" s="153">
        <v>54893</v>
      </c>
      <c r="U862" s="153">
        <v>51138</v>
      </c>
      <c r="V862" s="154">
        <v>0.931594192337821</v>
      </c>
      <c r="W862" s="154">
        <v>0.916184971098266</v>
      </c>
      <c r="X862" s="155">
        <v>0.928647497337593</v>
      </c>
      <c r="Y862" s="155">
        <v>0.938158497480531</v>
      </c>
      <c r="Z862" s="173">
        <v>-0.0124625262393273</v>
      </c>
      <c r="AA862" s="151">
        <v>13986</v>
      </c>
      <c r="AB862" s="151">
        <v>13045</v>
      </c>
      <c r="AC862" s="151">
        <v>13453</v>
      </c>
      <c r="AD862" s="151">
        <v>12588</v>
      </c>
      <c r="AE862" s="155">
        <v>0.932718432718433</v>
      </c>
      <c r="AF862" s="155">
        <v>0.935702073886865</v>
      </c>
      <c r="AG862" s="173">
        <v>-0.00298364116843275</v>
      </c>
    </row>
    <row r="863" spans="1:33">
      <c r="A863" s="175" t="s">
        <v>668</v>
      </c>
      <c r="B863" s="195" t="s">
        <v>1823</v>
      </c>
      <c r="C863" s="195" t="s">
        <v>859</v>
      </c>
      <c r="D863" s="150">
        <v>2369</v>
      </c>
      <c r="E863" s="150">
        <v>2127</v>
      </c>
      <c r="F863" s="150">
        <v>2114</v>
      </c>
      <c r="G863" s="151">
        <v>2319</v>
      </c>
      <c r="H863" s="151">
        <v>2128</v>
      </c>
      <c r="I863" s="151">
        <v>2058</v>
      </c>
      <c r="J863" s="151">
        <v>2431</v>
      </c>
      <c r="K863" s="151">
        <v>2220</v>
      </c>
      <c r="L863" s="151">
        <v>2183</v>
      </c>
      <c r="M863" s="154">
        <v>0.934461798631164</v>
      </c>
      <c r="N863" s="153">
        <v>58573</v>
      </c>
      <c r="O863" s="172">
        <v>0.9</v>
      </c>
      <c r="P863" s="154">
        <v>0.8978471929084</v>
      </c>
      <c r="Q863" s="154">
        <v>0.917636912462268</v>
      </c>
      <c r="R863" s="154">
        <v>0.913204442616207</v>
      </c>
      <c r="S863" s="173">
        <v>-0.019789719553868</v>
      </c>
      <c r="T863" s="153">
        <v>62681</v>
      </c>
      <c r="U863" s="153">
        <v>56375</v>
      </c>
      <c r="V863" s="154">
        <v>0.899395351063321</v>
      </c>
      <c r="W863" s="154">
        <v>0.892359645420008</v>
      </c>
      <c r="X863" s="155">
        <v>0.88745148771022</v>
      </c>
      <c r="Y863" s="155">
        <v>0.897984368572604</v>
      </c>
      <c r="Z863" s="173">
        <v>0.00490815770978847</v>
      </c>
      <c r="AA863" s="151">
        <v>16061</v>
      </c>
      <c r="AB863" s="151">
        <v>14415</v>
      </c>
      <c r="AC863" s="151">
        <v>15604</v>
      </c>
      <c r="AD863" s="151">
        <v>14243</v>
      </c>
      <c r="AE863" s="155">
        <v>0.897515721312496</v>
      </c>
      <c r="AF863" s="155">
        <v>0.912778774673161</v>
      </c>
      <c r="AG863" s="173">
        <v>-0.0152630533606646</v>
      </c>
    </row>
    <row r="864" spans="1:33">
      <c r="A864" s="175" t="s">
        <v>668</v>
      </c>
      <c r="B864" s="195" t="s">
        <v>1828</v>
      </c>
      <c r="C864" s="195" t="s">
        <v>860</v>
      </c>
      <c r="D864" s="150">
        <v>6441</v>
      </c>
      <c r="E864" s="150">
        <v>5901</v>
      </c>
      <c r="F864" s="150">
        <v>5798</v>
      </c>
      <c r="G864" s="151">
        <v>5692</v>
      </c>
      <c r="H864" s="151">
        <v>5489</v>
      </c>
      <c r="I864" s="151">
        <v>5326</v>
      </c>
      <c r="J864" s="151">
        <v>6040</v>
      </c>
      <c r="K864" s="151">
        <v>5850</v>
      </c>
      <c r="L864" s="151">
        <v>5680</v>
      </c>
      <c r="M864" s="154">
        <v>0.954445800842074</v>
      </c>
      <c r="N864" s="153">
        <v>153242</v>
      </c>
      <c r="O864" s="172">
        <v>0.9</v>
      </c>
      <c r="P864" s="154">
        <v>0.916162086632511</v>
      </c>
      <c r="Q864" s="154">
        <v>0.964335910049192</v>
      </c>
      <c r="R864" s="154">
        <v>0.968543046357616</v>
      </c>
      <c r="S864" s="173">
        <v>-0.0481738234166813</v>
      </c>
      <c r="T864" s="153">
        <v>160556</v>
      </c>
      <c r="U864" s="153">
        <v>148997</v>
      </c>
      <c r="V864" s="154">
        <v>0.928006427663868</v>
      </c>
      <c r="W864" s="154">
        <v>0.900170780934637</v>
      </c>
      <c r="X864" s="155">
        <v>0.935699226985242</v>
      </c>
      <c r="Y864" s="155">
        <v>0.940397350993378</v>
      </c>
      <c r="Z864" s="173">
        <v>-0.035528446050605</v>
      </c>
      <c r="AA864" s="151">
        <v>40348</v>
      </c>
      <c r="AB864" s="151">
        <v>37535</v>
      </c>
      <c r="AC864" s="151">
        <v>41399</v>
      </c>
      <c r="AD864" s="151">
        <v>38641</v>
      </c>
      <c r="AE864" s="155">
        <v>0.930281550510558</v>
      </c>
      <c r="AF864" s="155">
        <v>0.933380033334139</v>
      </c>
      <c r="AG864" s="173">
        <v>-0.00309848282358038</v>
      </c>
    </row>
    <row r="865" spans="1:33">
      <c r="A865" s="175" t="s">
        <v>668</v>
      </c>
      <c r="B865" s="195" t="s">
        <v>1828</v>
      </c>
      <c r="C865" s="195" t="s">
        <v>861</v>
      </c>
      <c r="D865" s="150">
        <v>4277</v>
      </c>
      <c r="E865" s="150">
        <v>4096</v>
      </c>
      <c r="F865" s="150">
        <v>3776</v>
      </c>
      <c r="G865" s="151">
        <v>3863</v>
      </c>
      <c r="H865" s="151">
        <v>3606</v>
      </c>
      <c r="I865" s="151">
        <v>3442</v>
      </c>
      <c r="J865" s="151">
        <v>4053</v>
      </c>
      <c r="K865" s="151">
        <v>3868</v>
      </c>
      <c r="L865" s="151">
        <v>3742</v>
      </c>
      <c r="M865" s="154">
        <v>0.940549383856242</v>
      </c>
      <c r="N865" s="153">
        <v>106932</v>
      </c>
      <c r="O865" s="172">
        <v>0.9</v>
      </c>
      <c r="P865" s="154">
        <v>0.957680617255085</v>
      </c>
      <c r="Q865" s="154">
        <v>0.933471395288636</v>
      </c>
      <c r="R865" s="154">
        <v>0.954354798914384</v>
      </c>
      <c r="S865" s="173">
        <v>0.0242092219664496</v>
      </c>
      <c r="T865" s="153">
        <v>113691</v>
      </c>
      <c r="U865" s="153">
        <v>101705</v>
      </c>
      <c r="V865" s="154">
        <v>0.894573888874229</v>
      </c>
      <c r="W865" s="154">
        <v>0.882861819032032</v>
      </c>
      <c r="X865" s="155">
        <v>0.891017344033135</v>
      </c>
      <c r="Y865" s="155">
        <v>0.92326671601283</v>
      </c>
      <c r="Z865" s="173">
        <v>-0.00815552500110306</v>
      </c>
      <c r="AA865" s="151">
        <v>27360</v>
      </c>
      <c r="AB865" s="151">
        <v>24614</v>
      </c>
      <c r="AC865" s="151">
        <v>29431</v>
      </c>
      <c r="AD865" s="151">
        <v>26235</v>
      </c>
      <c r="AE865" s="155">
        <v>0.899634502923977</v>
      </c>
      <c r="AF865" s="155">
        <v>0.891407019809045</v>
      </c>
      <c r="AG865" s="173">
        <v>0.00822748311493171</v>
      </c>
    </row>
    <row r="866" spans="1:33">
      <c r="A866" s="175" t="s">
        <v>668</v>
      </c>
      <c r="B866" s="195" t="s">
        <v>1828</v>
      </c>
      <c r="C866" s="195" t="s">
        <v>862</v>
      </c>
      <c r="D866" s="150">
        <v>2009</v>
      </c>
      <c r="E866" s="150">
        <v>1978</v>
      </c>
      <c r="F866" s="150">
        <v>1883</v>
      </c>
      <c r="G866" s="151">
        <v>1667</v>
      </c>
      <c r="H866" s="151">
        <v>1640</v>
      </c>
      <c r="I866" s="151">
        <v>1609</v>
      </c>
      <c r="J866" s="151">
        <v>1900</v>
      </c>
      <c r="K866" s="151">
        <v>1885</v>
      </c>
      <c r="L866" s="151">
        <v>1840</v>
      </c>
      <c r="M866" s="154">
        <v>0.984815067824729</v>
      </c>
      <c r="N866" s="153">
        <v>50457</v>
      </c>
      <c r="O866" s="172">
        <v>0.9</v>
      </c>
      <c r="P866" s="154">
        <v>0.98456943753111</v>
      </c>
      <c r="Q866" s="154">
        <v>0.98380323935213</v>
      </c>
      <c r="R866" s="154">
        <v>0.992105263157895</v>
      </c>
      <c r="S866" s="173">
        <v>0.000766198178980493</v>
      </c>
      <c r="T866" s="153">
        <v>51235</v>
      </c>
      <c r="U866" s="153">
        <v>48942</v>
      </c>
      <c r="V866" s="154">
        <v>0.95524543768908</v>
      </c>
      <c r="W866" s="154">
        <v>0.937282229965157</v>
      </c>
      <c r="X866" s="155">
        <v>0.965206958608278</v>
      </c>
      <c r="Y866" s="155">
        <v>0.968421052631579</v>
      </c>
      <c r="Z866" s="173">
        <v>-0.0279247286431216</v>
      </c>
      <c r="AA866" s="151">
        <v>12656</v>
      </c>
      <c r="AB866" s="151">
        <v>11898</v>
      </c>
      <c r="AC866" s="151">
        <v>13248</v>
      </c>
      <c r="AD866" s="151">
        <v>12711</v>
      </c>
      <c r="AE866" s="155">
        <v>0.940107458912769</v>
      </c>
      <c r="AF866" s="155">
        <v>0.959465579710145</v>
      </c>
      <c r="AG866" s="173">
        <v>-0.0193581207973762</v>
      </c>
    </row>
    <row r="867" spans="1:33">
      <c r="A867" s="175" t="s">
        <v>668</v>
      </c>
      <c r="B867" s="195" t="s">
        <v>1828</v>
      </c>
      <c r="C867" s="195" t="s">
        <v>863</v>
      </c>
      <c r="D867" s="150">
        <v>3405</v>
      </c>
      <c r="E867" s="150">
        <v>3337</v>
      </c>
      <c r="F867" s="150">
        <v>3219</v>
      </c>
      <c r="G867" s="151">
        <v>3018</v>
      </c>
      <c r="H867" s="151">
        <v>2985</v>
      </c>
      <c r="I867" s="151">
        <v>2920</v>
      </c>
      <c r="J867" s="151">
        <v>3225</v>
      </c>
      <c r="K867" s="151">
        <v>3187</v>
      </c>
      <c r="L867" s="151">
        <v>3103</v>
      </c>
      <c r="M867" s="154">
        <v>0.983253349884181</v>
      </c>
      <c r="N867" s="153">
        <v>88716</v>
      </c>
      <c r="O867" s="172">
        <v>0.9</v>
      </c>
      <c r="P867" s="154">
        <v>0.980029368575624</v>
      </c>
      <c r="Q867" s="154">
        <v>0.989065606361829</v>
      </c>
      <c r="R867" s="154">
        <v>0.988217054263566</v>
      </c>
      <c r="S867" s="173">
        <v>-0.00903623778620499</v>
      </c>
      <c r="T867" s="153">
        <v>90227</v>
      </c>
      <c r="U867" s="153">
        <v>85988</v>
      </c>
      <c r="V867" s="154">
        <v>0.95301849778891</v>
      </c>
      <c r="W867" s="154">
        <v>0.945374449339207</v>
      </c>
      <c r="X867" s="155">
        <v>0.96752816434725</v>
      </c>
      <c r="Y867" s="155">
        <v>0.962170542635659</v>
      </c>
      <c r="Z867" s="173">
        <v>-0.0221537150080429</v>
      </c>
      <c r="AA867" s="151">
        <v>21810</v>
      </c>
      <c r="AB867" s="151">
        <v>20907</v>
      </c>
      <c r="AC867" s="151">
        <v>23513</v>
      </c>
      <c r="AD867" s="151">
        <v>22435</v>
      </c>
      <c r="AE867" s="155">
        <v>0.958596973865199</v>
      </c>
      <c r="AF867" s="155">
        <v>0.954153021732658</v>
      </c>
      <c r="AG867" s="173">
        <v>0.00444395213254101</v>
      </c>
    </row>
    <row r="868" spans="1:33">
      <c r="A868" s="175" t="s">
        <v>668</v>
      </c>
      <c r="B868" s="195" t="s">
        <v>1828</v>
      </c>
      <c r="C868" s="195" t="s">
        <v>864</v>
      </c>
      <c r="D868" s="150">
        <v>4066</v>
      </c>
      <c r="E868" s="150">
        <v>3604</v>
      </c>
      <c r="F868" s="150">
        <v>3476</v>
      </c>
      <c r="G868" s="151">
        <v>3695</v>
      </c>
      <c r="H868" s="151">
        <v>3386</v>
      </c>
      <c r="I868" s="151">
        <v>3157</v>
      </c>
      <c r="J868" s="151">
        <v>3849</v>
      </c>
      <c r="K868" s="151">
        <v>3541</v>
      </c>
      <c r="L868" s="151">
        <v>3244</v>
      </c>
      <c r="M868" s="154">
        <v>0.900022404445042</v>
      </c>
      <c r="N868" s="153">
        <v>100429</v>
      </c>
      <c r="O868" s="172">
        <v>0.9</v>
      </c>
      <c r="P868" s="154">
        <v>0.886374815543532</v>
      </c>
      <c r="Q868" s="154">
        <v>0.91637347767253</v>
      </c>
      <c r="R868" s="154">
        <v>0.919979215380618</v>
      </c>
      <c r="S868" s="173">
        <v>-0.0299986621289987</v>
      </c>
      <c r="T868" s="153">
        <v>111585</v>
      </c>
      <c r="U868" s="153">
        <v>92489</v>
      </c>
      <c r="V868" s="154">
        <v>0.828865886991979</v>
      </c>
      <c r="W868" s="154">
        <v>0.85489424495819</v>
      </c>
      <c r="X868" s="155">
        <v>0.854397834912043</v>
      </c>
      <c r="Y868" s="155">
        <v>0.842816315926215</v>
      </c>
      <c r="Z868" s="173">
        <v>0.000496410046146534</v>
      </c>
      <c r="AA868" s="151">
        <v>26518</v>
      </c>
      <c r="AB868" s="151">
        <v>22259</v>
      </c>
      <c r="AC868" s="151">
        <v>29584</v>
      </c>
      <c r="AD868" s="151">
        <v>25338</v>
      </c>
      <c r="AE868" s="155">
        <v>0.839392111018931</v>
      </c>
      <c r="AF868" s="155">
        <v>0.856476473769605</v>
      </c>
      <c r="AG868" s="173">
        <v>-0.0170843627506747</v>
      </c>
    </row>
    <row r="869" spans="1:33">
      <c r="A869" s="175" t="s">
        <v>668</v>
      </c>
      <c r="B869" s="195" t="s">
        <v>1828</v>
      </c>
      <c r="C869" s="195" t="s">
        <v>865</v>
      </c>
      <c r="D869" s="150">
        <v>3966</v>
      </c>
      <c r="E869" s="150">
        <v>3774</v>
      </c>
      <c r="F869" s="150">
        <v>3620</v>
      </c>
      <c r="G869" s="151">
        <v>3478</v>
      </c>
      <c r="H869" s="151">
        <v>3281</v>
      </c>
      <c r="I869" s="151">
        <v>3230</v>
      </c>
      <c r="J869" s="151">
        <v>3763</v>
      </c>
      <c r="K869" s="151">
        <v>3549</v>
      </c>
      <c r="L869" s="151">
        <v>3435</v>
      </c>
      <c r="M869" s="154">
        <v>0.939524230491039</v>
      </c>
      <c r="N869" s="153">
        <v>93524</v>
      </c>
      <c r="O869" s="172">
        <v>0.9</v>
      </c>
      <c r="P869" s="154">
        <v>0.951588502269289</v>
      </c>
      <c r="Q869" s="154">
        <v>0.94335825186889</v>
      </c>
      <c r="R869" s="154">
        <v>0.943130480999203</v>
      </c>
      <c r="S869" s="173">
        <v>0.00823025040039871</v>
      </c>
      <c r="T869" s="153">
        <v>99544</v>
      </c>
      <c r="U869" s="153">
        <v>90690</v>
      </c>
      <c r="V869" s="154">
        <v>0.91105440810094</v>
      </c>
      <c r="W869" s="154">
        <v>0.912758446797781</v>
      </c>
      <c r="X869" s="155">
        <v>0.928694652098907</v>
      </c>
      <c r="Y869" s="155">
        <v>0.912835503587563</v>
      </c>
      <c r="Z869" s="173">
        <v>-0.0159362053011263</v>
      </c>
      <c r="AA869" s="151">
        <v>24659</v>
      </c>
      <c r="AB869" s="151">
        <v>22728</v>
      </c>
      <c r="AC869" s="151">
        <v>25373</v>
      </c>
      <c r="AD869" s="151">
        <v>23208</v>
      </c>
      <c r="AE869" s="155">
        <v>0.921691877205077</v>
      </c>
      <c r="AF869" s="155">
        <v>0.914673077680999</v>
      </c>
      <c r="AG869" s="173">
        <v>0.0070187995240778</v>
      </c>
    </row>
    <row r="870" spans="1:33">
      <c r="A870" s="175" t="s">
        <v>668</v>
      </c>
      <c r="B870" s="195" t="s">
        <v>1828</v>
      </c>
      <c r="C870" s="195" t="s">
        <v>866</v>
      </c>
      <c r="D870" s="150">
        <v>3875</v>
      </c>
      <c r="E870" s="150">
        <v>3733</v>
      </c>
      <c r="F870" s="150">
        <v>3618</v>
      </c>
      <c r="G870" s="151">
        <v>3255</v>
      </c>
      <c r="H870" s="151">
        <v>3121</v>
      </c>
      <c r="I870" s="151">
        <v>3040</v>
      </c>
      <c r="J870" s="151">
        <v>3569</v>
      </c>
      <c r="K870" s="151">
        <v>3450</v>
      </c>
      <c r="L870" s="151">
        <v>3361</v>
      </c>
      <c r="M870" s="154">
        <v>0.964610883332371</v>
      </c>
      <c r="N870" s="153">
        <v>100225</v>
      </c>
      <c r="O870" s="172">
        <v>0.9</v>
      </c>
      <c r="P870" s="154">
        <v>0.963354838709677</v>
      </c>
      <c r="Q870" s="154">
        <v>0.958832565284178</v>
      </c>
      <c r="R870" s="154">
        <v>0.966657326982348</v>
      </c>
      <c r="S870" s="173">
        <v>0.00452227342549927</v>
      </c>
      <c r="T870" s="153">
        <v>103902</v>
      </c>
      <c r="U870" s="153">
        <v>96238</v>
      </c>
      <c r="V870" s="154">
        <v>0.926238185982945</v>
      </c>
      <c r="W870" s="154">
        <v>0.933677419354839</v>
      </c>
      <c r="X870" s="155">
        <v>0.93394777265745</v>
      </c>
      <c r="Y870" s="155">
        <v>0.941720369851499</v>
      </c>
      <c r="Z870" s="173">
        <v>-0.000270353302611381</v>
      </c>
      <c r="AA870" s="151">
        <v>24191</v>
      </c>
      <c r="AB870" s="151">
        <v>22681</v>
      </c>
      <c r="AC870" s="151">
        <v>27263</v>
      </c>
      <c r="AD870" s="151">
        <v>25069</v>
      </c>
      <c r="AE870" s="155">
        <v>0.937580091769666</v>
      </c>
      <c r="AF870" s="155">
        <v>0.919524630451528</v>
      </c>
      <c r="AG870" s="173">
        <v>0.0180554613181387</v>
      </c>
    </row>
    <row r="871" spans="1:33">
      <c r="A871" s="175" t="s">
        <v>668</v>
      </c>
      <c r="B871" s="195" t="s">
        <v>1828</v>
      </c>
      <c r="C871" s="195" t="s">
        <v>867</v>
      </c>
      <c r="D871" s="150">
        <v>2820</v>
      </c>
      <c r="E871" s="150">
        <v>2753</v>
      </c>
      <c r="F871" s="150">
        <v>2644</v>
      </c>
      <c r="G871" s="151">
        <v>2486</v>
      </c>
      <c r="H871" s="151">
        <v>2450</v>
      </c>
      <c r="I871" s="151">
        <v>2381</v>
      </c>
      <c r="J871" s="151">
        <v>2787</v>
      </c>
      <c r="K871" s="151">
        <v>2732</v>
      </c>
      <c r="L871" s="151">
        <v>2677</v>
      </c>
      <c r="M871" s="154">
        <v>0.97245131974417</v>
      </c>
      <c r="N871" s="153">
        <v>68269</v>
      </c>
      <c r="O871" s="172">
        <v>0.9</v>
      </c>
      <c r="P871" s="154">
        <v>0.976241134751773</v>
      </c>
      <c r="Q871" s="154">
        <v>0.985518905872888</v>
      </c>
      <c r="R871" s="154">
        <v>0.980265518478651</v>
      </c>
      <c r="S871" s="173">
        <v>-0.00927777112111505</v>
      </c>
      <c r="T871" s="153">
        <v>70203</v>
      </c>
      <c r="U871" s="153">
        <v>66823</v>
      </c>
      <c r="V871" s="154">
        <v>0.951853909377092</v>
      </c>
      <c r="W871" s="154">
        <v>0.93758865248227</v>
      </c>
      <c r="X871" s="155">
        <v>0.957763475462591</v>
      </c>
      <c r="Y871" s="155">
        <v>0.960531036957302</v>
      </c>
      <c r="Z871" s="173">
        <v>-0.020174822980321</v>
      </c>
      <c r="AA871" s="151">
        <v>18319</v>
      </c>
      <c r="AB871" s="151">
        <v>17474</v>
      </c>
      <c r="AC871" s="151">
        <v>18323</v>
      </c>
      <c r="AD871" s="151">
        <v>17480</v>
      </c>
      <c r="AE871" s="155">
        <v>0.953873028003712</v>
      </c>
      <c r="AF871" s="155">
        <v>0.953992250177373</v>
      </c>
      <c r="AG871" s="173">
        <v>-0.000119222173660671</v>
      </c>
    </row>
    <row r="872" spans="1:33">
      <c r="A872" s="175" t="s">
        <v>668</v>
      </c>
      <c r="B872" s="195" t="s">
        <v>1828</v>
      </c>
      <c r="C872" s="195" t="s">
        <v>868</v>
      </c>
      <c r="D872" s="150">
        <v>1886</v>
      </c>
      <c r="E872" s="150">
        <v>1804</v>
      </c>
      <c r="F872" s="150">
        <v>1786</v>
      </c>
      <c r="G872" s="151">
        <v>1742</v>
      </c>
      <c r="H872" s="151">
        <v>1600</v>
      </c>
      <c r="I872" s="151">
        <v>1630</v>
      </c>
      <c r="J872" s="151">
        <v>1964</v>
      </c>
      <c r="K872" s="151">
        <v>1892</v>
      </c>
      <c r="L872" s="151">
        <v>1868</v>
      </c>
      <c r="M872" s="154">
        <v>0.965609647163913</v>
      </c>
      <c r="N872" s="153">
        <v>49726</v>
      </c>
      <c r="O872" s="172">
        <v>0.9</v>
      </c>
      <c r="P872" s="154">
        <v>0.956521739130435</v>
      </c>
      <c r="Q872" s="154">
        <v>0.918484500574053</v>
      </c>
      <c r="R872" s="154">
        <v>0.963340122199593</v>
      </c>
      <c r="S872" s="173">
        <v>0.038037238556382</v>
      </c>
      <c r="T872" s="153">
        <v>51497</v>
      </c>
      <c r="U872" s="153">
        <v>48944</v>
      </c>
      <c r="V872" s="154">
        <v>0.950424296560965</v>
      </c>
      <c r="W872" s="154">
        <v>0.946977730646872</v>
      </c>
      <c r="X872" s="155">
        <v>0.935706084959816</v>
      </c>
      <c r="Y872" s="155">
        <v>0.95112016293279</v>
      </c>
      <c r="Z872" s="173">
        <v>0.0112716456870554</v>
      </c>
      <c r="AA872" s="151">
        <v>12807</v>
      </c>
      <c r="AB872" s="151">
        <v>12103</v>
      </c>
      <c r="AC872" s="151">
        <v>13075</v>
      </c>
      <c r="AD872" s="151">
        <v>12466</v>
      </c>
      <c r="AE872" s="155">
        <v>0.945030061685016</v>
      </c>
      <c r="AF872" s="155">
        <v>0.953422562141491</v>
      </c>
      <c r="AG872" s="173">
        <v>-0.00839250045647533</v>
      </c>
    </row>
    <row r="873" spans="1:33">
      <c r="A873" s="175" t="s">
        <v>668</v>
      </c>
      <c r="B873" s="195" t="s">
        <v>1828</v>
      </c>
      <c r="C873" s="195" t="s">
        <v>869</v>
      </c>
      <c r="D873" s="150">
        <v>1748</v>
      </c>
      <c r="E873" s="150">
        <v>1589</v>
      </c>
      <c r="F873" s="150">
        <v>1517</v>
      </c>
      <c r="G873" s="151">
        <v>1485</v>
      </c>
      <c r="H873" s="151">
        <v>1461</v>
      </c>
      <c r="I873" s="151">
        <v>1415</v>
      </c>
      <c r="J873" s="151">
        <v>1650</v>
      </c>
      <c r="K873" s="151">
        <v>1619</v>
      </c>
      <c r="L873" s="151">
        <v>1585</v>
      </c>
      <c r="M873" s="154">
        <v>0.955158071774359</v>
      </c>
      <c r="N873" s="153">
        <v>42026</v>
      </c>
      <c r="O873" s="172">
        <v>0.9</v>
      </c>
      <c r="P873" s="154">
        <v>0.909038901601831</v>
      </c>
      <c r="Q873" s="154">
        <v>0.983838383838384</v>
      </c>
      <c r="R873" s="154">
        <v>0.981212121212121</v>
      </c>
      <c r="S873" s="173">
        <v>-0.0747994822365532</v>
      </c>
      <c r="T873" s="153">
        <v>43999</v>
      </c>
      <c r="U873" s="153">
        <v>40554</v>
      </c>
      <c r="V873" s="154">
        <v>0.921702765971954</v>
      </c>
      <c r="W873" s="154">
        <v>0.867848970251716</v>
      </c>
      <c r="X873" s="155">
        <v>0.952861952861953</v>
      </c>
      <c r="Y873" s="155">
        <v>0.960606060606061</v>
      </c>
      <c r="Z873" s="173">
        <v>-0.0850129826102366</v>
      </c>
      <c r="AA873" s="151">
        <v>10802</v>
      </c>
      <c r="AB873" s="151">
        <v>10081</v>
      </c>
      <c r="AC873" s="151">
        <v>11146</v>
      </c>
      <c r="AD873" s="151">
        <v>10406</v>
      </c>
      <c r="AE873" s="155">
        <v>0.933253101277541</v>
      </c>
      <c r="AF873" s="155">
        <v>0.933608469406065</v>
      </c>
      <c r="AG873" s="173">
        <v>-0.00035536812852377</v>
      </c>
    </row>
    <row r="874" spans="1:33">
      <c r="A874" s="175" t="s">
        <v>668</v>
      </c>
      <c r="B874" s="195" t="s">
        <v>1828</v>
      </c>
      <c r="C874" s="195" t="s">
        <v>870</v>
      </c>
      <c r="D874" s="150">
        <v>1247</v>
      </c>
      <c r="E874" s="150">
        <v>1223</v>
      </c>
      <c r="F874" s="150">
        <v>1009</v>
      </c>
      <c r="G874" s="151">
        <v>1011</v>
      </c>
      <c r="H874" s="151">
        <v>984</v>
      </c>
      <c r="I874" s="151">
        <v>901</v>
      </c>
      <c r="J874" s="151">
        <v>1101</v>
      </c>
      <c r="K874" s="151">
        <v>1065</v>
      </c>
      <c r="L874" s="151">
        <v>933</v>
      </c>
      <c r="M874" s="154">
        <v>0.97652505088975</v>
      </c>
      <c r="N874" s="153">
        <v>29743</v>
      </c>
      <c r="O874" s="172">
        <v>0.9</v>
      </c>
      <c r="P874" s="154">
        <v>0.980753809141941</v>
      </c>
      <c r="Q874" s="154">
        <v>0.973293768545994</v>
      </c>
      <c r="R874" s="154">
        <v>0.967302452316076</v>
      </c>
      <c r="S874" s="173">
        <v>0.00746004059594663</v>
      </c>
      <c r="T874" s="153">
        <v>30458</v>
      </c>
      <c r="U874" s="153">
        <v>25143</v>
      </c>
      <c r="V874" s="154">
        <v>0.825497406264364</v>
      </c>
      <c r="W874" s="154">
        <v>0.809141940657578</v>
      </c>
      <c r="X874" s="155">
        <v>0.891196834817013</v>
      </c>
      <c r="Y874" s="155">
        <v>0.847411444141689</v>
      </c>
      <c r="Z874" s="173">
        <v>-0.0820548941594347</v>
      </c>
      <c r="AA874" s="151">
        <v>7562</v>
      </c>
      <c r="AB874" s="151">
        <v>6382</v>
      </c>
      <c r="AC874" s="151">
        <v>7601</v>
      </c>
      <c r="AD874" s="151">
        <v>6337</v>
      </c>
      <c r="AE874" s="155">
        <v>0.84395662523142</v>
      </c>
      <c r="AF874" s="155">
        <v>0.833706091303776</v>
      </c>
      <c r="AG874" s="173">
        <v>0.0102505339276444</v>
      </c>
    </row>
    <row r="875" spans="1:33">
      <c r="A875" s="175" t="s">
        <v>668</v>
      </c>
      <c r="B875" s="195" t="s">
        <v>1828</v>
      </c>
      <c r="C875" s="195" t="s">
        <v>871</v>
      </c>
      <c r="D875" s="150">
        <v>2262</v>
      </c>
      <c r="E875" s="150">
        <v>1959</v>
      </c>
      <c r="F875" s="150">
        <v>1974</v>
      </c>
      <c r="G875" s="151">
        <v>1895</v>
      </c>
      <c r="H875" s="151">
        <v>1841</v>
      </c>
      <c r="I875" s="151">
        <v>1713</v>
      </c>
      <c r="J875" s="151">
        <v>2094</v>
      </c>
      <c r="K875" s="151">
        <v>1988</v>
      </c>
      <c r="L875" s="151">
        <v>1741</v>
      </c>
      <c r="M875" s="154">
        <v>0.947427293064877</v>
      </c>
      <c r="N875" s="153">
        <v>54208</v>
      </c>
      <c r="O875" s="172">
        <v>0.9</v>
      </c>
      <c r="P875" s="154">
        <v>0.86604774535809</v>
      </c>
      <c r="Q875" s="154">
        <v>0.971503957783641</v>
      </c>
      <c r="R875" s="154">
        <v>0.94937917860554</v>
      </c>
      <c r="S875" s="173">
        <v>-0.105456212425551</v>
      </c>
      <c r="T875" s="153">
        <v>57216</v>
      </c>
      <c r="U875" s="153">
        <v>52650</v>
      </c>
      <c r="V875" s="154">
        <v>0.920197147651007</v>
      </c>
      <c r="W875" s="154">
        <v>0.872679045092838</v>
      </c>
      <c r="X875" s="155">
        <v>0.903957783641161</v>
      </c>
      <c r="Y875" s="155">
        <v>0.831423113658071</v>
      </c>
      <c r="Z875" s="173">
        <v>-0.0312787385483227</v>
      </c>
      <c r="AA875" s="151">
        <v>13949</v>
      </c>
      <c r="AB875" s="151">
        <v>12457</v>
      </c>
      <c r="AC875" s="151">
        <v>14766</v>
      </c>
      <c r="AD875" s="151">
        <v>13580</v>
      </c>
      <c r="AE875" s="155">
        <v>0.893038927521686</v>
      </c>
      <c r="AF875" s="155">
        <v>0.919680346742517</v>
      </c>
      <c r="AG875" s="173">
        <v>-0.0266414192208305</v>
      </c>
    </row>
    <row r="876" spans="1:33">
      <c r="A876" s="175" t="s">
        <v>668</v>
      </c>
      <c r="B876" s="195" t="s">
        <v>1827</v>
      </c>
      <c r="C876" s="195" t="s">
        <v>872</v>
      </c>
      <c r="D876" s="150">
        <v>2711</v>
      </c>
      <c r="E876" s="150">
        <v>2535</v>
      </c>
      <c r="F876" s="150">
        <v>2318</v>
      </c>
      <c r="G876" s="151">
        <v>2458</v>
      </c>
      <c r="H876" s="151">
        <v>2337</v>
      </c>
      <c r="I876" s="151">
        <v>2303</v>
      </c>
      <c r="J876" s="151">
        <v>3047</v>
      </c>
      <c r="K876" s="151">
        <v>2926</v>
      </c>
      <c r="L876" s="151">
        <v>2792</v>
      </c>
      <c r="M876" s="154">
        <v>0.946308149852522</v>
      </c>
      <c r="N876" s="153">
        <v>77320</v>
      </c>
      <c r="O876" s="172">
        <v>0.9</v>
      </c>
      <c r="P876" s="154">
        <v>0.935079306528956</v>
      </c>
      <c r="Q876" s="154">
        <v>0.950772986167616</v>
      </c>
      <c r="R876" s="154">
        <v>0.96028880866426</v>
      </c>
      <c r="S876" s="173">
        <v>-0.0156936796386599</v>
      </c>
      <c r="T876" s="153">
        <v>81707</v>
      </c>
      <c r="U876" s="153">
        <v>75382</v>
      </c>
      <c r="V876" s="154">
        <v>0.922589251838888</v>
      </c>
      <c r="W876" s="154">
        <v>0.855035042419771</v>
      </c>
      <c r="X876" s="155">
        <v>0.936940602115541</v>
      </c>
      <c r="Y876" s="155">
        <v>0.916311125697407</v>
      </c>
      <c r="Z876" s="173">
        <v>-0.0819055596957697</v>
      </c>
      <c r="AA876" s="151">
        <v>19470</v>
      </c>
      <c r="AB876" s="151">
        <v>17893</v>
      </c>
      <c r="AC876" s="151">
        <v>20150</v>
      </c>
      <c r="AD876" s="151">
        <v>18830</v>
      </c>
      <c r="AE876" s="155">
        <v>0.919003595274782</v>
      </c>
      <c r="AF876" s="155">
        <v>0.934491315136476</v>
      </c>
      <c r="AG876" s="173">
        <v>-0.0154877198616947</v>
      </c>
    </row>
    <row r="877" spans="1:33">
      <c r="A877" s="175" t="s">
        <v>668</v>
      </c>
      <c r="B877" s="195" t="s">
        <v>1827</v>
      </c>
      <c r="C877" s="195" t="s">
        <v>873</v>
      </c>
      <c r="D877" s="150">
        <v>2147</v>
      </c>
      <c r="E877" s="150">
        <v>1985</v>
      </c>
      <c r="F877" s="150">
        <v>1835</v>
      </c>
      <c r="G877" s="151">
        <v>1960</v>
      </c>
      <c r="H877" s="151">
        <v>1802</v>
      </c>
      <c r="I877" s="151">
        <v>1752</v>
      </c>
      <c r="J877" s="151">
        <v>2480</v>
      </c>
      <c r="K877" s="151">
        <v>2329</v>
      </c>
      <c r="L877" s="151">
        <v>2219</v>
      </c>
      <c r="M877" s="154">
        <v>0.930399563828959</v>
      </c>
      <c r="N877" s="153">
        <v>59727</v>
      </c>
      <c r="O877" s="172">
        <v>0.9</v>
      </c>
      <c r="P877" s="154">
        <v>0.924545877969259</v>
      </c>
      <c r="Q877" s="154">
        <v>0.919387755102041</v>
      </c>
      <c r="R877" s="154">
        <v>0.939112903225806</v>
      </c>
      <c r="S877" s="173">
        <v>0.00515812286721862</v>
      </c>
      <c r="T877" s="153">
        <v>64195</v>
      </c>
      <c r="U877" s="153">
        <v>56537</v>
      </c>
      <c r="V877" s="154">
        <v>0.880707220188488</v>
      </c>
      <c r="W877" s="154">
        <v>0.854680950163018</v>
      </c>
      <c r="X877" s="155">
        <v>0.893877551020408</v>
      </c>
      <c r="Y877" s="155">
        <v>0.894758064516129</v>
      </c>
      <c r="Z877" s="173">
        <v>-0.03919660085739</v>
      </c>
      <c r="AA877" s="151">
        <v>15236</v>
      </c>
      <c r="AB877" s="151">
        <v>13378</v>
      </c>
      <c r="AC877" s="151">
        <v>15606</v>
      </c>
      <c r="AD877" s="151">
        <v>13860</v>
      </c>
      <c r="AE877" s="155">
        <v>0.878051982147545</v>
      </c>
      <c r="AF877" s="155">
        <v>0.888119953863899</v>
      </c>
      <c r="AG877" s="173">
        <v>-0.0100679717163532</v>
      </c>
    </row>
    <row r="878" spans="1:33">
      <c r="A878" s="175" t="s">
        <v>668</v>
      </c>
      <c r="B878" s="195" t="s">
        <v>1827</v>
      </c>
      <c r="C878" s="195" t="s">
        <v>874</v>
      </c>
      <c r="D878" s="150">
        <v>3449</v>
      </c>
      <c r="E878" s="150">
        <v>3265</v>
      </c>
      <c r="F878" s="150">
        <v>3105</v>
      </c>
      <c r="G878" s="151">
        <v>2861</v>
      </c>
      <c r="H878" s="151">
        <v>2760</v>
      </c>
      <c r="I878" s="151">
        <v>2657</v>
      </c>
      <c r="J878" s="151">
        <v>3454</v>
      </c>
      <c r="K878" s="151">
        <v>3366</v>
      </c>
      <c r="L878" s="151">
        <v>3247</v>
      </c>
      <c r="M878" s="154">
        <v>0.957576734935226</v>
      </c>
      <c r="N878" s="153">
        <v>89069</v>
      </c>
      <c r="O878" s="172">
        <v>0.9</v>
      </c>
      <c r="P878" s="154">
        <v>0.946651203247318</v>
      </c>
      <c r="Q878" s="154">
        <v>0.964697658161482</v>
      </c>
      <c r="R878" s="154">
        <v>0.974522292993631</v>
      </c>
      <c r="S878" s="173">
        <v>-0.0180464549141639</v>
      </c>
      <c r="T878" s="153">
        <v>93015</v>
      </c>
      <c r="U878" s="153">
        <v>86083</v>
      </c>
      <c r="V878" s="154">
        <v>0.925474385851744</v>
      </c>
      <c r="W878" s="154">
        <v>0.900260945201508</v>
      </c>
      <c r="X878" s="155">
        <v>0.928696260048934</v>
      </c>
      <c r="Y878" s="155">
        <v>0.940069484655472</v>
      </c>
      <c r="Z878" s="173">
        <v>-0.0284353148474262</v>
      </c>
      <c r="AA878" s="151">
        <v>22362</v>
      </c>
      <c r="AB878" s="151">
        <v>20718</v>
      </c>
      <c r="AC878" s="151">
        <v>22201</v>
      </c>
      <c r="AD878" s="151">
        <v>20460</v>
      </c>
      <c r="AE878" s="155">
        <v>0.926482425543332</v>
      </c>
      <c r="AF878" s="155">
        <v>0.921580109004099</v>
      </c>
      <c r="AG878" s="173">
        <v>0.00490231653923356</v>
      </c>
    </row>
    <row r="879" spans="1:33">
      <c r="A879" s="175" t="s">
        <v>668</v>
      </c>
      <c r="B879" s="195" t="s">
        <v>1827</v>
      </c>
      <c r="C879" s="195" t="s">
        <v>875</v>
      </c>
      <c r="D879" s="150">
        <v>2766</v>
      </c>
      <c r="E879" s="150">
        <v>2681</v>
      </c>
      <c r="F879" s="150">
        <v>2625</v>
      </c>
      <c r="G879" s="151">
        <v>2202</v>
      </c>
      <c r="H879" s="151">
        <v>2138</v>
      </c>
      <c r="I879" s="151">
        <v>2112</v>
      </c>
      <c r="J879" s="151">
        <v>2673</v>
      </c>
      <c r="K879" s="151">
        <v>2582</v>
      </c>
      <c r="L879" s="151">
        <v>2558</v>
      </c>
      <c r="M879" s="154">
        <v>0.973629654200182</v>
      </c>
      <c r="N879" s="153">
        <v>70446</v>
      </c>
      <c r="O879" s="172">
        <v>0.9</v>
      </c>
      <c r="P879" s="154">
        <v>0.969269703543022</v>
      </c>
      <c r="Q879" s="154">
        <v>0.970935513169846</v>
      </c>
      <c r="R879" s="154">
        <v>0.965955854844744</v>
      </c>
      <c r="S879" s="173">
        <v>-0.00166580962682317</v>
      </c>
      <c r="T879" s="153">
        <v>72354</v>
      </c>
      <c r="U879" s="153">
        <v>68593</v>
      </c>
      <c r="V879" s="154">
        <v>0.948019459877823</v>
      </c>
      <c r="W879" s="154">
        <v>0.949023861171367</v>
      </c>
      <c r="X879" s="155">
        <v>0.959128065395095</v>
      </c>
      <c r="Y879" s="155">
        <v>0.956977179199401</v>
      </c>
      <c r="Z879" s="173">
        <v>-0.0101042042237287</v>
      </c>
      <c r="AA879" s="151">
        <v>17447</v>
      </c>
      <c r="AB879" s="151">
        <v>16602</v>
      </c>
      <c r="AC879" s="151">
        <v>18095</v>
      </c>
      <c r="AD879" s="151">
        <v>17096</v>
      </c>
      <c r="AE879" s="155">
        <v>0.951567604745802</v>
      </c>
      <c r="AF879" s="155">
        <v>0.944791378833932</v>
      </c>
      <c r="AG879" s="173">
        <v>0.00677622591186955</v>
      </c>
    </row>
    <row r="880" spans="1:33">
      <c r="A880" s="175" t="s">
        <v>668</v>
      </c>
      <c r="B880" s="195" t="s">
        <v>1827</v>
      </c>
      <c r="C880" s="195" t="s">
        <v>876</v>
      </c>
      <c r="D880" s="150">
        <v>1646</v>
      </c>
      <c r="E880" s="150">
        <v>1593</v>
      </c>
      <c r="F880" s="150">
        <v>1490</v>
      </c>
      <c r="G880" s="151">
        <v>1330</v>
      </c>
      <c r="H880" s="151">
        <v>1284</v>
      </c>
      <c r="I880" s="151">
        <v>1216</v>
      </c>
      <c r="J880" s="151">
        <v>1534</v>
      </c>
      <c r="K880" s="151">
        <v>1487</v>
      </c>
      <c r="L880" s="151">
        <v>1393</v>
      </c>
      <c r="M880" s="154">
        <v>0.958234720868718</v>
      </c>
      <c r="N880" s="153">
        <v>41298</v>
      </c>
      <c r="O880" s="172">
        <v>0.9</v>
      </c>
      <c r="P880" s="154">
        <v>0.967800729040097</v>
      </c>
      <c r="Q880" s="154">
        <v>0.965413533834587</v>
      </c>
      <c r="R880" s="154">
        <v>0.969361147327249</v>
      </c>
      <c r="S880" s="173">
        <v>0.00238719520551067</v>
      </c>
      <c r="T880" s="153">
        <v>43098</v>
      </c>
      <c r="U880" s="153">
        <v>38563</v>
      </c>
      <c r="V880" s="154">
        <v>0.89477469952202</v>
      </c>
      <c r="W880" s="154">
        <v>0.905224787363305</v>
      </c>
      <c r="X880" s="155">
        <v>0.914285714285714</v>
      </c>
      <c r="Y880" s="155">
        <v>0.908083441981747</v>
      </c>
      <c r="Z880" s="173">
        <v>-0.00906092692240923</v>
      </c>
      <c r="AA880" s="151">
        <v>10355</v>
      </c>
      <c r="AB880" s="151">
        <v>9494</v>
      </c>
      <c r="AC880" s="151">
        <v>10658</v>
      </c>
      <c r="AD880" s="151">
        <v>9565</v>
      </c>
      <c r="AE880" s="155">
        <v>0.916851762433607</v>
      </c>
      <c r="AF880" s="155">
        <v>0.897447926440233</v>
      </c>
      <c r="AG880" s="173">
        <v>0.0194038359933744</v>
      </c>
    </row>
    <row r="881" spans="1:33">
      <c r="A881" s="175" t="s">
        <v>668</v>
      </c>
      <c r="B881" s="195" t="s">
        <v>1827</v>
      </c>
      <c r="C881" s="195" t="s">
        <v>877</v>
      </c>
      <c r="D881" s="150">
        <v>2630</v>
      </c>
      <c r="E881" s="150">
        <v>2484</v>
      </c>
      <c r="F881" s="150">
        <v>2376</v>
      </c>
      <c r="G881" s="151">
        <v>2190</v>
      </c>
      <c r="H881" s="151">
        <v>2068</v>
      </c>
      <c r="I881" s="151">
        <v>1997</v>
      </c>
      <c r="J881" s="151">
        <v>2666</v>
      </c>
      <c r="K881" s="151">
        <v>2571</v>
      </c>
      <c r="L881" s="151">
        <v>2477</v>
      </c>
      <c r="M881" s="154">
        <v>0.9655411455475</v>
      </c>
      <c r="N881" s="153">
        <v>66856</v>
      </c>
      <c r="O881" s="172">
        <v>0.9</v>
      </c>
      <c r="P881" s="154">
        <v>0.944486692015209</v>
      </c>
      <c r="Q881" s="154">
        <v>0.944292237442922</v>
      </c>
      <c r="R881" s="154">
        <v>0.964366091522881</v>
      </c>
      <c r="S881" s="173">
        <v>0.000194454572286729</v>
      </c>
      <c r="T881" s="153">
        <v>69242</v>
      </c>
      <c r="U881" s="153">
        <v>63471</v>
      </c>
      <c r="V881" s="154">
        <v>0.916654631581988</v>
      </c>
      <c r="W881" s="154">
        <v>0.903422053231939</v>
      </c>
      <c r="X881" s="155">
        <v>0.911872146118721</v>
      </c>
      <c r="Y881" s="155">
        <v>0.929107276819205</v>
      </c>
      <c r="Z881" s="173">
        <v>-0.00845009288678233</v>
      </c>
      <c r="AA881" s="151">
        <v>17031</v>
      </c>
      <c r="AB881" s="151">
        <v>15549</v>
      </c>
      <c r="AC881" s="151">
        <v>17429</v>
      </c>
      <c r="AD881" s="151">
        <v>16282</v>
      </c>
      <c r="AE881" s="155">
        <v>0.912982208913158</v>
      </c>
      <c r="AF881" s="155">
        <v>0.934190142865339</v>
      </c>
      <c r="AG881" s="173">
        <v>-0.021207933952181</v>
      </c>
    </row>
    <row r="882" spans="1:33">
      <c r="A882" s="175" t="s">
        <v>668</v>
      </c>
      <c r="B882" s="195" t="s">
        <v>1827</v>
      </c>
      <c r="C882" s="195" t="s">
        <v>878</v>
      </c>
      <c r="D882" s="150">
        <v>3183</v>
      </c>
      <c r="E882" s="150">
        <v>1827</v>
      </c>
      <c r="F882" s="150">
        <v>1266</v>
      </c>
      <c r="G882" s="151">
        <v>2688</v>
      </c>
      <c r="H882" s="151">
        <v>1955</v>
      </c>
      <c r="I882" s="151">
        <v>1206</v>
      </c>
      <c r="J882" s="151">
        <v>3244</v>
      </c>
      <c r="K882" s="151">
        <v>1133</v>
      </c>
      <c r="L882" s="151">
        <v>97</v>
      </c>
      <c r="M882" s="154">
        <v>0.768470087328748</v>
      </c>
      <c r="N882" s="153">
        <v>67142</v>
      </c>
      <c r="O882" s="172">
        <v>0.9</v>
      </c>
      <c r="P882" s="154">
        <v>0.573986804901037</v>
      </c>
      <c r="Q882" s="154">
        <v>0.727306547619048</v>
      </c>
      <c r="R882" s="154">
        <v>0.349260172626387</v>
      </c>
      <c r="S882" s="173">
        <v>-0.153319742718011</v>
      </c>
      <c r="T882" s="153">
        <v>87371</v>
      </c>
      <c r="U882" s="153">
        <v>41685</v>
      </c>
      <c r="V882" s="154">
        <v>0.47710338670726</v>
      </c>
      <c r="W882" s="154">
        <v>0.397737983034873</v>
      </c>
      <c r="X882" s="155">
        <v>0.448660714285714</v>
      </c>
      <c r="Y882" s="155">
        <v>0.029901356350185</v>
      </c>
      <c r="Z882" s="173">
        <v>-0.0509227312508415</v>
      </c>
      <c r="AA882" s="151">
        <v>20790</v>
      </c>
      <c r="AB882" s="151">
        <v>8273</v>
      </c>
      <c r="AC882" s="151">
        <v>21810</v>
      </c>
      <c r="AD882" s="151">
        <v>10927</v>
      </c>
      <c r="AE882" s="155">
        <v>0.397931697931698</v>
      </c>
      <c r="AF882" s="155">
        <v>0.501008711600183</v>
      </c>
      <c r="AG882" s="173">
        <v>-0.103077013668486</v>
      </c>
    </row>
    <row r="883" spans="1:33">
      <c r="A883" s="175" t="s">
        <v>668</v>
      </c>
      <c r="B883" s="195" t="s">
        <v>33</v>
      </c>
      <c r="C883" s="195" t="s">
        <v>879</v>
      </c>
      <c r="D883" s="150">
        <v>0</v>
      </c>
      <c r="E883" s="150">
        <v>0</v>
      </c>
      <c r="F883" s="150">
        <v>0</v>
      </c>
      <c r="G883" s="151">
        <v>0</v>
      </c>
      <c r="H883" s="151">
        <v>0</v>
      </c>
      <c r="I883" s="151">
        <v>0</v>
      </c>
      <c r="J883" s="151">
        <v>0</v>
      </c>
      <c r="K883" s="151">
        <v>0</v>
      </c>
      <c r="L883" s="151">
        <v>0</v>
      </c>
      <c r="M883" s="154">
        <v>0</v>
      </c>
      <c r="N883" s="153">
        <v>0</v>
      </c>
      <c r="O883" s="172">
        <v>0.9</v>
      </c>
      <c r="P883" s="154">
        <v>0</v>
      </c>
      <c r="Q883" s="154">
        <v>0</v>
      </c>
      <c r="R883" s="154">
        <v>0</v>
      </c>
      <c r="S883" s="173">
        <v>0</v>
      </c>
      <c r="T883" s="153">
        <v>0</v>
      </c>
      <c r="U883" s="153">
        <v>0</v>
      </c>
      <c r="V883" s="154">
        <v>0</v>
      </c>
      <c r="W883" s="154">
        <v>0</v>
      </c>
      <c r="X883" s="155">
        <v>0</v>
      </c>
      <c r="Y883" s="155">
        <v>0</v>
      </c>
      <c r="Z883" s="173">
        <v>0</v>
      </c>
      <c r="AA883" s="151">
        <v>0</v>
      </c>
      <c r="AB883" s="151">
        <v>0</v>
      </c>
      <c r="AC883" s="151">
        <v>0</v>
      </c>
      <c r="AD883" s="151">
        <v>0</v>
      </c>
      <c r="AE883" s="155">
        <v>0</v>
      </c>
      <c r="AF883" s="155">
        <v>0</v>
      </c>
      <c r="AG883" s="173">
        <v>0</v>
      </c>
    </row>
    <row r="884" spans="1:33">
      <c r="A884" s="175" t="s">
        <v>668</v>
      </c>
      <c r="B884" s="195" t="s">
        <v>1827</v>
      </c>
      <c r="C884" s="195" t="s">
        <v>880</v>
      </c>
      <c r="D884" s="150">
        <v>3339</v>
      </c>
      <c r="E884" s="150">
        <v>3256</v>
      </c>
      <c r="F884" s="150">
        <v>3037</v>
      </c>
      <c r="G884" s="151">
        <v>2850</v>
      </c>
      <c r="H884" s="151">
        <v>2754</v>
      </c>
      <c r="I884" s="151">
        <v>2630</v>
      </c>
      <c r="J884" s="151">
        <v>3222</v>
      </c>
      <c r="K884" s="151">
        <v>3099</v>
      </c>
      <c r="L884" s="151">
        <v>2998</v>
      </c>
      <c r="M884" s="154">
        <v>0.958415662831867</v>
      </c>
      <c r="N884" s="153">
        <v>95555</v>
      </c>
      <c r="O884" s="172">
        <v>0.9</v>
      </c>
      <c r="P884" s="154">
        <v>0.975142258161126</v>
      </c>
      <c r="Q884" s="154">
        <v>0.966315789473684</v>
      </c>
      <c r="R884" s="154">
        <v>0.961824953445065</v>
      </c>
      <c r="S884" s="173">
        <v>0.00882646868744186</v>
      </c>
      <c r="T884" s="153">
        <v>99701</v>
      </c>
      <c r="U884" s="153">
        <v>90398</v>
      </c>
      <c r="V884" s="154">
        <v>0.906691006108264</v>
      </c>
      <c r="W884" s="154">
        <v>0.909553758610362</v>
      </c>
      <c r="X884" s="155">
        <v>0.92280701754386</v>
      </c>
      <c r="Y884" s="155">
        <v>0.930477963997517</v>
      </c>
      <c r="Z884" s="173">
        <v>-0.0132532589334973</v>
      </c>
      <c r="AA884" s="151">
        <v>22127</v>
      </c>
      <c r="AB884" s="151">
        <v>20237</v>
      </c>
      <c r="AC884" s="151">
        <v>24647</v>
      </c>
      <c r="AD884" s="151">
        <v>22234</v>
      </c>
      <c r="AE884" s="155">
        <v>0.914583992407466</v>
      </c>
      <c r="AF884" s="155">
        <v>0.902097618371404</v>
      </c>
      <c r="AG884" s="173">
        <v>0.0124863740360618</v>
      </c>
    </row>
    <row r="885" spans="1:33">
      <c r="A885" s="175" t="s">
        <v>668</v>
      </c>
      <c r="B885" s="195" t="s">
        <v>1827</v>
      </c>
      <c r="C885" s="195" t="s">
        <v>881</v>
      </c>
      <c r="D885" s="150">
        <v>2236</v>
      </c>
      <c r="E885" s="150">
        <v>2169</v>
      </c>
      <c r="F885" s="150">
        <v>2068</v>
      </c>
      <c r="G885" s="151">
        <v>1742</v>
      </c>
      <c r="H885" s="151">
        <v>1714</v>
      </c>
      <c r="I885" s="151">
        <v>1655</v>
      </c>
      <c r="J885" s="151">
        <v>2125</v>
      </c>
      <c r="K885" s="151">
        <v>2086</v>
      </c>
      <c r="L885" s="151">
        <v>1970</v>
      </c>
      <c r="M885" s="154">
        <v>0.962742126762419</v>
      </c>
      <c r="N885" s="153">
        <v>58450</v>
      </c>
      <c r="O885" s="172">
        <v>0.9</v>
      </c>
      <c r="P885" s="154">
        <v>0.970035778175313</v>
      </c>
      <c r="Q885" s="154">
        <v>0.983926521239954</v>
      </c>
      <c r="R885" s="154">
        <v>0.981647058823529</v>
      </c>
      <c r="S885" s="173">
        <v>-0.013890743064641</v>
      </c>
      <c r="T885" s="153">
        <v>60712</v>
      </c>
      <c r="U885" s="153">
        <v>56693</v>
      </c>
      <c r="V885" s="154">
        <v>0.933802213730399</v>
      </c>
      <c r="W885" s="154">
        <v>0.924865831842576</v>
      </c>
      <c r="X885" s="155">
        <v>0.950057405281286</v>
      </c>
      <c r="Y885" s="155">
        <v>0.927058823529412</v>
      </c>
      <c r="Z885" s="173">
        <v>-0.0251915734387099</v>
      </c>
      <c r="AA885" s="151">
        <v>13896</v>
      </c>
      <c r="AB885" s="151">
        <v>13000</v>
      </c>
      <c r="AC885" s="151">
        <v>15280</v>
      </c>
      <c r="AD885" s="151">
        <v>14305</v>
      </c>
      <c r="AE885" s="155">
        <v>0.935521013241221</v>
      </c>
      <c r="AF885" s="155">
        <v>0.93619109947644</v>
      </c>
      <c r="AG885" s="173">
        <v>-0.000670086235219247</v>
      </c>
    </row>
    <row r="886" spans="1:33">
      <c r="A886" s="175" t="s">
        <v>668</v>
      </c>
      <c r="B886" s="195" t="s">
        <v>1827</v>
      </c>
      <c r="C886" s="195" t="s">
        <v>882</v>
      </c>
      <c r="D886" s="150">
        <v>2250</v>
      </c>
      <c r="E886" s="150">
        <v>2196</v>
      </c>
      <c r="F886" s="150">
        <v>2090</v>
      </c>
      <c r="G886" s="151">
        <v>1816</v>
      </c>
      <c r="H886" s="151">
        <v>1748</v>
      </c>
      <c r="I886" s="151">
        <v>1692</v>
      </c>
      <c r="J886" s="151">
        <v>2108</v>
      </c>
      <c r="K886" s="151">
        <v>2033</v>
      </c>
      <c r="L886" s="151">
        <v>1967</v>
      </c>
      <c r="M886" s="154">
        <v>0.971931981151403</v>
      </c>
      <c r="N886" s="153">
        <v>56928</v>
      </c>
      <c r="O886" s="172">
        <v>0.9</v>
      </c>
      <c r="P886" s="154">
        <v>0.976</v>
      </c>
      <c r="Q886" s="154">
        <v>0.962555066079295</v>
      </c>
      <c r="R886" s="154">
        <v>0.964421252371917</v>
      </c>
      <c r="S886" s="173">
        <v>0.0134449339207048</v>
      </c>
      <c r="T886" s="153">
        <v>58572</v>
      </c>
      <c r="U886" s="153">
        <v>54295</v>
      </c>
      <c r="V886" s="154">
        <v>0.926978761182818</v>
      </c>
      <c r="W886" s="154">
        <v>0.928888888888889</v>
      </c>
      <c r="X886" s="155">
        <v>0.931718061674009</v>
      </c>
      <c r="Y886" s="155">
        <v>0.933111954459203</v>
      </c>
      <c r="Z886" s="173">
        <v>-0.00282917278511996</v>
      </c>
      <c r="AA886" s="151">
        <v>14337</v>
      </c>
      <c r="AB886" s="151">
        <v>13141</v>
      </c>
      <c r="AC886" s="151">
        <v>14986</v>
      </c>
      <c r="AD886" s="151">
        <v>13916</v>
      </c>
      <c r="AE886" s="155">
        <v>0.916579479667992</v>
      </c>
      <c r="AF886" s="155">
        <v>0.928600026691579</v>
      </c>
      <c r="AG886" s="173">
        <v>-0.0120205470235869</v>
      </c>
    </row>
    <row r="887" spans="1:33">
      <c r="A887" s="175" t="s">
        <v>668</v>
      </c>
      <c r="B887" s="195" t="s">
        <v>1828</v>
      </c>
      <c r="C887" s="195" t="s">
        <v>883</v>
      </c>
      <c r="D887" s="150">
        <v>4463</v>
      </c>
      <c r="E887" s="150">
        <v>3777</v>
      </c>
      <c r="F887" s="150">
        <v>3987</v>
      </c>
      <c r="G887" s="151">
        <v>4270</v>
      </c>
      <c r="H887" s="151">
        <v>4103</v>
      </c>
      <c r="I887" s="151">
        <v>3963</v>
      </c>
      <c r="J887" s="151">
        <v>4491</v>
      </c>
      <c r="K887" s="151">
        <v>4185</v>
      </c>
      <c r="L887" s="151">
        <v>4154</v>
      </c>
      <c r="M887" s="154">
        <v>0.888671555308214</v>
      </c>
      <c r="N887" s="153">
        <v>108585</v>
      </c>
      <c r="O887" s="172">
        <v>0.9</v>
      </c>
      <c r="P887" s="154">
        <v>0.846291732018821</v>
      </c>
      <c r="Q887" s="154">
        <v>0.960889929742389</v>
      </c>
      <c r="R887" s="154">
        <v>0.93186372745491</v>
      </c>
      <c r="S887" s="173">
        <v>-0.114598197723567</v>
      </c>
      <c r="T887" s="153">
        <v>122188</v>
      </c>
      <c r="U887" s="153">
        <v>112578</v>
      </c>
      <c r="V887" s="154">
        <v>0.921350705470259</v>
      </c>
      <c r="W887" s="154">
        <v>0.893345283441631</v>
      </c>
      <c r="X887" s="155">
        <v>0.928103044496487</v>
      </c>
      <c r="Y887" s="155">
        <v>0.924961033177466</v>
      </c>
      <c r="Z887" s="173">
        <v>-0.034757761054856</v>
      </c>
      <c r="AA887" s="151">
        <v>29777</v>
      </c>
      <c r="AB887" s="151">
        <v>27208</v>
      </c>
      <c r="AC887" s="151">
        <v>30979</v>
      </c>
      <c r="AD887" s="151">
        <v>28596</v>
      </c>
      <c r="AE887" s="155">
        <v>0.91372535849817</v>
      </c>
      <c r="AF887" s="155">
        <v>0.923076923076923</v>
      </c>
      <c r="AG887" s="173">
        <v>-0.00935156457875341</v>
      </c>
    </row>
    <row r="888" spans="1:33">
      <c r="A888" s="175" t="s">
        <v>668</v>
      </c>
      <c r="B888" s="195" t="s">
        <v>1828</v>
      </c>
      <c r="C888" s="195" t="s">
        <v>884</v>
      </c>
      <c r="D888" s="150">
        <v>2212</v>
      </c>
      <c r="E888" s="150">
        <v>1990</v>
      </c>
      <c r="F888" s="150">
        <v>1918</v>
      </c>
      <c r="G888" s="151">
        <v>2128</v>
      </c>
      <c r="H888" s="151">
        <v>1948</v>
      </c>
      <c r="I888" s="151">
        <v>1889</v>
      </c>
      <c r="J888" s="151">
        <v>2208</v>
      </c>
      <c r="K888" s="151">
        <v>2067</v>
      </c>
      <c r="L888" s="151">
        <v>2026</v>
      </c>
      <c r="M888" s="154">
        <v>0.95341029002654</v>
      </c>
      <c r="N888" s="153">
        <v>59632</v>
      </c>
      <c r="O888" s="172">
        <v>0.9</v>
      </c>
      <c r="P888" s="154">
        <v>0.899638336347197</v>
      </c>
      <c r="Q888" s="154">
        <v>0.915413533834586</v>
      </c>
      <c r="R888" s="154">
        <v>0.936141304347826</v>
      </c>
      <c r="S888" s="173">
        <v>-0.0157751974873893</v>
      </c>
      <c r="T888" s="153">
        <v>62546</v>
      </c>
      <c r="U888" s="153">
        <v>58071</v>
      </c>
      <c r="V888" s="154">
        <v>0.928452658843091</v>
      </c>
      <c r="W888" s="154">
        <v>0.867088607594937</v>
      </c>
      <c r="X888" s="155">
        <v>0.887687969924812</v>
      </c>
      <c r="Y888" s="155">
        <v>0.917572463768116</v>
      </c>
      <c r="Z888" s="173">
        <v>-0.0205993623298754</v>
      </c>
      <c r="AA888" s="151">
        <v>14758</v>
      </c>
      <c r="AB888" s="151">
        <v>13533</v>
      </c>
      <c r="AC888" s="151">
        <v>16060</v>
      </c>
      <c r="AD888" s="151">
        <v>15031</v>
      </c>
      <c r="AE888" s="155">
        <v>0.916994172652121</v>
      </c>
      <c r="AF888" s="155">
        <v>0.935927770859278</v>
      </c>
      <c r="AG888" s="173">
        <v>-0.0189335982071568</v>
      </c>
    </row>
    <row r="889" spans="1:33">
      <c r="A889" s="175" t="s">
        <v>668</v>
      </c>
      <c r="B889" s="195" t="s">
        <v>1828</v>
      </c>
      <c r="C889" s="195" t="s">
        <v>885</v>
      </c>
      <c r="D889" s="150">
        <v>3171</v>
      </c>
      <c r="E889" s="150">
        <v>1884</v>
      </c>
      <c r="F889" s="150">
        <v>1855</v>
      </c>
      <c r="G889" s="151">
        <v>2937</v>
      </c>
      <c r="H889" s="151">
        <v>2042</v>
      </c>
      <c r="I889" s="151">
        <v>1760</v>
      </c>
      <c r="J889" s="151">
        <v>3072</v>
      </c>
      <c r="K889" s="151">
        <v>1811</v>
      </c>
      <c r="L889" s="151">
        <v>1865</v>
      </c>
      <c r="M889" s="154">
        <v>0.719163045446315</v>
      </c>
      <c r="N889" s="153">
        <v>63551</v>
      </c>
      <c r="O889" s="172">
        <v>0.9</v>
      </c>
      <c r="P889" s="154">
        <v>0.594134342478713</v>
      </c>
      <c r="Q889" s="154">
        <v>0.695267279536942</v>
      </c>
      <c r="R889" s="154">
        <v>0.589518229166667</v>
      </c>
      <c r="S889" s="173">
        <v>-0.101132937058229</v>
      </c>
      <c r="T889" s="153">
        <v>88368</v>
      </c>
      <c r="U889" s="153">
        <v>55313</v>
      </c>
      <c r="V889" s="154">
        <v>0.625939254028608</v>
      </c>
      <c r="W889" s="154">
        <v>0.584988962472406</v>
      </c>
      <c r="X889" s="155">
        <v>0.599250936329588</v>
      </c>
      <c r="Y889" s="155">
        <v>0.607096354166667</v>
      </c>
      <c r="Z889" s="173">
        <v>-0.0142619738571819</v>
      </c>
      <c r="AA889" s="151">
        <v>21007</v>
      </c>
      <c r="AB889" s="151">
        <v>12788</v>
      </c>
      <c r="AC889" s="151">
        <v>22520</v>
      </c>
      <c r="AD889" s="151">
        <v>14364</v>
      </c>
      <c r="AE889" s="155">
        <v>0.608749464464226</v>
      </c>
      <c r="AF889" s="155">
        <v>0.637833037300178</v>
      </c>
      <c r="AG889" s="173">
        <v>-0.0290835728359514</v>
      </c>
    </row>
    <row r="890" spans="1:33">
      <c r="A890" s="175" t="s">
        <v>668</v>
      </c>
      <c r="B890" s="195" t="s">
        <v>1828</v>
      </c>
      <c r="C890" s="195" t="s">
        <v>886</v>
      </c>
      <c r="D890" s="150">
        <v>3212</v>
      </c>
      <c r="E890" s="150">
        <v>3138</v>
      </c>
      <c r="F890" s="150">
        <v>2992</v>
      </c>
      <c r="G890" s="151">
        <v>3052</v>
      </c>
      <c r="H890" s="151">
        <v>2984</v>
      </c>
      <c r="I890" s="151">
        <v>2873</v>
      </c>
      <c r="J890" s="151">
        <v>3132</v>
      </c>
      <c r="K890" s="151">
        <v>3074</v>
      </c>
      <c r="L890" s="151">
        <v>3026</v>
      </c>
      <c r="M890" s="154">
        <v>0.974823008366877</v>
      </c>
      <c r="N890" s="153">
        <v>89363</v>
      </c>
      <c r="O890" s="172">
        <v>0.9</v>
      </c>
      <c r="P890" s="154">
        <v>0.976961394769614</v>
      </c>
      <c r="Q890" s="154">
        <v>0.977719528178244</v>
      </c>
      <c r="R890" s="154">
        <v>0.981481481481482</v>
      </c>
      <c r="S890" s="173">
        <v>-0.000758133408629846</v>
      </c>
      <c r="T890" s="153">
        <v>91671</v>
      </c>
      <c r="U890" s="153">
        <v>86330</v>
      </c>
      <c r="V890" s="154">
        <v>0.941737299691287</v>
      </c>
      <c r="W890" s="154">
        <v>0.931506849315068</v>
      </c>
      <c r="X890" s="155">
        <v>0.941349934469201</v>
      </c>
      <c r="Y890" s="155">
        <v>0.966155810983397</v>
      </c>
      <c r="Z890" s="173">
        <v>-0.00984308515413213</v>
      </c>
      <c r="AA890" s="151">
        <v>21772</v>
      </c>
      <c r="AB890" s="151">
        <v>20675</v>
      </c>
      <c r="AC890" s="151">
        <v>24266</v>
      </c>
      <c r="AD890" s="151">
        <v>22870</v>
      </c>
      <c r="AE890" s="155">
        <v>0.949614183354768</v>
      </c>
      <c r="AF890" s="155">
        <v>0.942470947004039</v>
      </c>
      <c r="AG890" s="173">
        <v>0.007143236350729</v>
      </c>
    </row>
    <row r="891" spans="1:33">
      <c r="A891" s="175" t="s">
        <v>668</v>
      </c>
      <c r="B891" s="195" t="s">
        <v>1828</v>
      </c>
      <c r="C891" s="195" t="s">
        <v>887</v>
      </c>
      <c r="D891" s="150">
        <v>3805</v>
      </c>
      <c r="E891" s="150">
        <v>3517</v>
      </c>
      <c r="F891" s="150">
        <v>3309</v>
      </c>
      <c r="G891" s="151">
        <v>3528</v>
      </c>
      <c r="H891" s="151">
        <v>3257</v>
      </c>
      <c r="I891" s="151">
        <v>3145</v>
      </c>
      <c r="J891" s="151">
        <v>3791</v>
      </c>
      <c r="K891" s="151">
        <v>3528</v>
      </c>
      <c r="L891" s="151">
        <v>3360</v>
      </c>
      <c r="M891" s="154">
        <v>0.928033880153824</v>
      </c>
      <c r="N891" s="153">
        <v>95323</v>
      </c>
      <c r="O891" s="172">
        <v>0.9</v>
      </c>
      <c r="P891" s="154">
        <v>0.92431011826544</v>
      </c>
      <c r="Q891" s="154">
        <v>0.923185941043084</v>
      </c>
      <c r="R891" s="154">
        <v>0.930625164864152</v>
      </c>
      <c r="S891" s="173">
        <v>0.00112417722235625</v>
      </c>
      <c r="T891" s="153">
        <v>102715</v>
      </c>
      <c r="U891" s="153">
        <v>91843</v>
      </c>
      <c r="V891" s="154">
        <v>0.894153726330137</v>
      </c>
      <c r="W891" s="154">
        <v>0.869645203679369</v>
      </c>
      <c r="X891" s="155">
        <v>0.891439909297052</v>
      </c>
      <c r="Y891" s="155">
        <v>0.886309680823002</v>
      </c>
      <c r="Z891" s="173">
        <v>-0.0217947056176829</v>
      </c>
      <c r="AA891" s="151">
        <v>24932</v>
      </c>
      <c r="AB891" s="151">
        <v>22069</v>
      </c>
      <c r="AC891" s="151">
        <v>26318</v>
      </c>
      <c r="AD891" s="151">
        <v>23422</v>
      </c>
      <c r="AE891" s="155">
        <v>0.885167656024386</v>
      </c>
      <c r="AF891" s="155">
        <v>0.889961243255567</v>
      </c>
      <c r="AG891" s="173">
        <v>-0.00479358723118029</v>
      </c>
    </row>
    <row r="892" spans="1:33">
      <c r="A892" s="175" t="s">
        <v>668</v>
      </c>
      <c r="B892" s="195" t="s">
        <v>1828</v>
      </c>
      <c r="C892" s="195" t="s">
        <v>888</v>
      </c>
      <c r="D892" s="150">
        <v>4107</v>
      </c>
      <c r="E892" s="150">
        <v>3903</v>
      </c>
      <c r="F892" s="150">
        <v>3502</v>
      </c>
      <c r="G892" s="151">
        <v>3965</v>
      </c>
      <c r="H892" s="151">
        <v>3730</v>
      </c>
      <c r="I892" s="151">
        <v>3624</v>
      </c>
      <c r="J892" s="151">
        <v>3986</v>
      </c>
      <c r="K892" s="151">
        <v>3846</v>
      </c>
      <c r="L892" s="151">
        <v>3727</v>
      </c>
      <c r="M892" s="154">
        <v>0.877397993141971</v>
      </c>
      <c r="N892" s="153">
        <v>104141</v>
      </c>
      <c r="O892" s="172">
        <v>0.9</v>
      </c>
      <c r="P892" s="154">
        <v>0.950328707085464</v>
      </c>
      <c r="Q892" s="154">
        <v>0.940731399747793</v>
      </c>
      <c r="R892" s="154">
        <v>0.964877069744104</v>
      </c>
      <c r="S892" s="173">
        <v>0.00959730733767061</v>
      </c>
      <c r="T892" s="153">
        <v>118693</v>
      </c>
      <c r="U892" s="153">
        <v>107532</v>
      </c>
      <c r="V892" s="154">
        <v>0.905967495977016</v>
      </c>
      <c r="W892" s="154">
        <v>0.852690528366204</v>
      </c>
      <c r="X892" s="155">
        <v>0.913997477931904</v>
      </c>
      <c r="Y892" s="155">
        <v>0.935022579026593</v>
      </c>
      <c r="Z892" s="173">
        <v>-0.0613069495657</v>
      </c>
      <c r="AA892" s="151">
        <v>28085</v>
      </c>
      <c r="AB892" s="151">
        <v>25787</v>
      </c>
      <c r="AC892" s="151">
        <v>29886</v>
      </c>
      <c r="AD892" s="151">
        <v>27236</v>
      </c>
      <c r="AE892" s="155">
        <v>0.918176962791526</v>
      </c>
      <c r="AF892" s="155">
        <v>0.911329719601151</v>
      </c>
      <c r="AG892" s="173">
        <v>0.00684724319037466</v>
      </c>
    </row>
    <row r="893" spans="1:33">
      <c r="A893" s="175" t="s">
        <v>668</v>
      </c>
      <c r="B893" s="195" t="s">
        <v>1828</v>
      </c>
      <c r="C893" s="195" t="s">
        <v>889</v>
      </c>
      <c r="D893" s="150">
        <v>3485</v>
      </c>
      <c r="E893" s="150">
        <v>3315</v>
      </c>
      <c r="F893" s="150">
        <v>3111</v>
      </c>
      <c r="G893" s="151">
        <v>2999</v>
      </c>
      <c r="H893" s="151">
        <v>2929</v>
      </c>
      <c r="I893" s="151">
        <v>2796</v>
      </c>
      <c r="J893" s="151">
        <v>3272</v>
      </c>
      <c r="K893" s="151">
        <v>3203</v>
      </c>
      <c r="L893" s="151">
        <v>3126</v>
      </c>
      <c r="M893" s="154">
        <v>0.942945647875566</v>
      </c>
      <c r="N893" s="153">
        <v>85842</v>
      </c>
      <c r="O893" s="172">
        <v>0.9</v>
      </c>
      <c r="P893" s="154">
        <v>0.951219512195122</v>
      </c>
      <c r="Q893" s="154">
        <v>0.976658886295432</v>
      </c>
      <c r="R893" s="154">
        <v>0.978911980440098</v>
      </c>
      <c r="S893" s="173">
        <v>-0.0254393741003099</v>
      </c>
      <c r="T893" s="153">
        <v>91036</v>
      </c>
      <c r="U893" s="153">
        <v>82433</v>
      </c>
      <c r="V893" s="154">
        <v>0.90549892350279</v>
      </c>
      <c r="W893" s="154">
        <v>0.892682926829268</v>
      </c>
      <c r="X893" s="155">
        <v>0.932310770256752</v>
      </c>
      <c r="Y893" s="155">
        <v>0.955378973105134</v>
      </c>
      <c r="Z893" s="173">
        <v>-0.0396278434274839</v>
      </c>
      <c r="AA893" s="151">
        <v>21908</v>
      </c>
      <c r="AB893" s="151">
        <v>20201</v>
      </c>
      <c r="AC893" s="151">
        <v>23197</v>
      </c>
      <c r="AD893" s="151">
        <v>21201</v>
      </c>
      <c r="AE893" s="155">
        <v>0.922083257257623</v>
      </c>
      <c r="AF893" s="155">
        <v>0.913954390653964</v>
      </c>
      <c r="AG893" s="173">
        <v>0.00812886660365886</v>
      </c>
    </row>
    <row r="894" spans="1:33">
      <c r="A894" s="175" t="s">
        <v>668</v>
      </c>
      <c r="B894" s="195" t="s">
        <v>1828</v>
      </c>
      <c r="C894" s="195" t="s">
        <v>890</v>
      </c>
      <c r="D894" s="150">
        <v>4226</v>
      </c>
      <c r="E894" s="150">
        <v>4092</v>
      </c>
      <c r="F894" s="150">
        <v>3761</v>
      </c>
      <c r="G894" s="151">
        <v>3755</v>
      </c>
      <c r="H894" s="151">
        <v>3719</v>
      </c>
      <c r="I894" s="151">
        <v>3442</v>
      </c>
      <c r="J894" s="151">
        <v>3811</v>
      </c>
      <c r="K894" s="151">
        <v>3666</v>
      </c>
      <c r="L894" s="151">
        <v>3468</v>
      </c>
      <c r="M894" s="154">
        <v>0.966722670857948</v>
      </c>
      <c r="N894" s="153">
        <v>107022</v>
      </c>
      <c r="O894" s="172">
        <v>0.9</v>
      </c>
      <c r="P894" s="154">
        <v>0.968291528632276</v>
      </c>
      <c r="Q894" s="154">
        <v>0.990412782956059</v>
      </c>
      <c r="R894" s="154">
        <v>0.961952243505642</v>
      </c>
      <c r="S894" s="173">
        <v>-0.0221212543237822</v>
      </c>
      <c r="T894" s="153">
        <v>110706</v>
      </c>
      <c r="U894" s="153">
        <v>101947</v>
      </c>
      <c r="V894" s="154">
        <v>0.920880530413889</v>
      </c>
      <c r="W894" s="154">
        <v>0.889966871746332</v>
      </c>
      <c r="X894" s="155">
        <v>0.91664447403462</v>
      </c>
      <c r="Y894" s="155">
        <v>0.909997376016794</v>
      </c>
      <c r="Z894" s="173">
        <v>-0.0266776022882882</v>
      </c>
      <c r="AA894" s="151">
        <v>26812</v>
      </c>
      <c r="AB894" s="151">
        <v>24621</v>
      </c>
      <c r="AC894" s="151">
        <v>27863</v>
      </c>
      <c r="AD894" s="151">
        <v>25733</v>
      </c>
      <c r="AE894" s="155">
        <v>0.918282858421602</v>
      </c>
      <c r="AF894" s="155">
        <v>0.923554534687579</v>
      </c>
      <c r="AG894" s="173">
        <v>-0.00527167626597624</v>
      </c>
    </row>
    <row r="895" spans="1:33">
      <c r="A895" s="175" t="s">
        <v>668</v>
      </c>
      <c r="B895" s="195" t="s">
        <v>1828</v>
      </c>
      <c r="C895" s="195" t="s">
        <v>891</v>
      </c>
      <c r="D895" s="150">
        <v>4923</v>
      </c>
      <c r="E895" s="150">
        <v>4412</v>
      </c>
      <c r="F895" s="150">
        <v>4320</v>
      </c>
      <c r="G895" s="151">
        <v>4167</v>
      </c>
      <c r="H895" s="151">
        <v>3978</v>
      </c>
      <c r="I895" s="151">
        <v>3861</v>
      </c>
      <c r="J895" s="151">
        <v>4509</v>
      </c>
      <c r="K895" s="151">
        <v>4130</v>
      </c>
      <c r="L895" s="151">
        <v>4024</v>
      </c>
      <c r="M895" s="154">
        <v>0.889063313568081</v>
      </c>
      <c r="N895" s="153">
        <v>114402</v>
      </c>
      <c r="O895" s="172">
        <v>0.9</v>
      </c>
      <c r="P895" s="154">
        <v>0.896201503148487</v>
      </c>
      <c r="Q895" s="154">
        <v>0.954643628509719</v>
      </c>
      <c r="R895" s="154">
        <v>0.915945886005766</v>
      </c>
      <c r="S895" s="173">
        <v>-0.0584421253612325</v>
      </c>
      <c r="T895" s="153">
        <v>128677</v>
      </c>
      <c r="U895" s="153">
        <v>113226</v>
      </c>
      <c r="V895" s="154">
        <v>0.879924151169207</v>
      </c>
      <c r="W895" s="154">
        <v>0.877513711151737</v>
      </c>
      <c r="X895" s="155">
        <v>0.926565874730022</v>
      </c>
      <c r="Y895" s="155">
        <v>0.892437347527168</v>
      </c>
      <c r="Z895" s="173">
        <v>-0.0490521635782849</v>
      </c>
      <c r="AA895" s="151">
        <v>30460</v>
      </c>
      <c r="AB895" s="151">
        <v>26534</v>
      </c>
      <c r="AC895" s="151">
        <v>32908</v>
      </c>
      <c r="AD895" s="151">
        <v>29151</v>
      </c>
      <c r="AE895" s="155">
        <v>0.871109652002626</v>
      </c>
      <c r="AF895" s="155">
        <v>0.885833232040841</v>
      </c>
      <c r="AG895" s="173">
        <v>-0.0147235800382147</v>
      </c>
    </row>
    <row r="896" spans="1:33">
      <c r="A896" s="175" t="s">
        <v>668</v>
      </c>
      <c r="B896" s="195" t="s">
        <v>1828</v>
      </c>
      <c r="C896" s="195" t="s">
        <v>892</v>
      </c>
      <c r="D896" s="150">
        <v>1623</v>
      </c>
      <c r="E896" s="150">
        <v>1493</v>
      </c>
      <c r="F896" s="150">
        <v>1513</v>
      </c>
      <c r="G896" s="151">
        <v>1433</v>
      </c>
      <c r="H896" s="151">
        <v>1358</v>
      </c>
      <c r="I896" s="151">
        <v>1331</v>
      </c>
      <c r="J896" s="151">
        <v>1536</v>
      </c>
      <c r="K896" s="151">
        <v>1450</v>
      </c>
      <c r="L896" s="151">
        <v>1445</v>
      </c>
      <c r="M896" s="154">
        <v>0.935788685081805</v>
      </c>
      <c r="N896" s="153">
        <v>38722</v>
      </c>
      <c r="O896" s="172">
        <v>0.9</v>
      </c>
      <c r="P896" s="154">
        <v>0.919901417128774</v>
      </c>
      <c r="Q896" s="154">
        <v>0.947662247034194</v>
      </c>
      <c r="R896" s="154">
        <v>0.944010416666667</v>
      </c>
      <c r="S896" s="173">
        <v>-0.0277608299054202</v>
      </c>
      <c r="T896" s="153">
        <v>41379</v>
      </c>
      <c r="U896" s="153">
        <v>38722</v>
      </c>
      <c r="V896" s="154">
        <v>0.935788685081805</v>
      </c>
      <c r="W896" s="154">
        <v>0.932224276032039</v>
      </c>
      <c r="X896" s="155">
        <v>0.928820655966504</v>
      </c>
      <c r="Y896" s="155">
        <v>0.940755208333333</v>
      </c>
      <c r="Z896" s="173">
        <v>0.00340362006553552</v>
      </c>
      <c r="AA896" s="151">
        <v>10155</v>
      </c>
      <c r="AB896" s="151">
        <v>9526</v>
      </c>
      <c r="AC896" s="151">
        <v>10611</v>
      </c>
      <c r="AD896" s="151">
        <v>9950</v>
      </c>
      <c r="AE896" s="155">
        <v>0.938060068931561</v>
      </c>
      <c r="AF896" s="155">
        <v>0.937706153991141</v>
      </c>
      <c r="AG896" s="173">
        <v>0.000353914940419475</v>
      </c>
    </row>
    <row r="897" spans="1:33">
      <c r="A897" s="175" t="s">
        <v>668</v>
      </c>
      <c r="B897" s="195" t="s">
        <v>1828</v>
      </c>
      <c r="C897" s="195" t="s">
        <v>893</v>
      </c>
      <c r="D897" s="150">
        <v>1835</v>
      </c>
      <c r="E897" s="150">
        <v>1804</v>
      </c>
      <c r="F897" s="150">
        <v>1737</v>
      </c>
      <c r="G897" s="151">
        <v>1749</v>
      </c>
      <c r="H897" s="151">
        <v>1712</v>
      </c>
      <c r="I897" s="151">
        <v>1663</v>
      </c>
      <c r="J897" s="151">
        <v>1775</v>
      </c>
      <c r="K897" s="151">
        <v>1738</v>
      </c>
      <c r="L897" s="151">
        <v>1678</v>
      </c>
      <c r="M897" s="154">
        <v>0.953201441936315</v>
      </c>
      <c r="N897" s="153">
        <v>44423</v>
      </c>
      <c r="O897" s="172">
        <v>0.9</v>
      </c>
      <c r="P897" s="154">
        <v>0.983106267029973</v>
      </c>
      <c r="Q897" s="154">
        <v>0.978845054316752</v>
      </c>
      <c r="R897" s="154">
        <v>0.979154929577465</v>
      </c>
      <c r="S897" s="173">
        <v>0.00426121271322033</v>
      </c>
      <c r="T897" s="153">
        <v>46604</v>
      </c>
      <c r="U897" s="153">
        <v>43705</v>
      </c>
      <c r="V897" s="154">
        <v>0.937795039052442</v>
      </c>
      <c r="W897" s="154">
        <v>0.946594005449591</v>
      </c>
      <c r="X897" s="155">
        <v>0.950829045168668</v>
      </c>
      <c r="Y897" s="155">
        <v>0.945352112676056</v>
      </c>
      <c r="Z897" s="173">
        <v>-0.00423503971907657</v>
      </c>
      <c r="AA897" s="151">
        <v>12039</v>
      </c>
      <c r="AB897" s="151">
        <v>11397</v>
      </c>
      <c r="AC897" s="151">
        <v>11753</v>
      </c>
      <c r="AD897" s="151">
        <v>11145</v>
      </c>
      <c r="AE897" s="155">
        <v>0.946673311736855</v>
      </c>
      <c r="AF897" s="155">
        <v>0.948268527184549</v>
      </c>
      <c r="AG897" s="173">
        <v>-0.00159521544769337</v>
      </c>
    </row>
    <row r="898" spans="1:33">
      <c r="A898" s="175" t="s">
        <v>668</v>
      </c>
      <c r="B898" s="195" t="s">
        <v>1828</v>
      </c>
      <c r="C898" s="195" t="s">
        <v>894</v>
      </c>
      <c r="D898" s="150">
        <v>2202</v>
      </c>
      <c r="E898" s="150">
        <v>2192</v>
      </c>
      <c r="F898" s="150">
        <v>2051</v>
      </c>
      <c r="G898" s="151">
        <v>1875</v>
      </c>
      <c r="H898" s="151">
        <v>1858</v>
      </c>
      <c r="I898" s="151">
        <v>1764</v>
      </c>
      <c r="J898" s="151">
        <v>2090</v>
      </c>
      <c r="K898" s="151">
        <v>2076</v>
      </c>
      <c r="L898" s="151">
        <v>1989</v>
      </c>
      <c r="M898" s="154">
        <v>0.99169614869943</v>
      </c>
      <c r="N898" s="153">
        <v>54100</v>
      </c>
      <c r="O898" s="172">
        <v>0.9</v>
      </c>
      <c r="P898" s="154">
        <v>0.995458673932788</v>
      </c>
      <c r="Q898" s="154">
        <v>0.990933333333333</v>
      </c>
      <c r="R898" s="154">
        <v>0.993301435406699</v>
      </c>
      <c r="S898" s="173">
        <v>0.00452534059945509</v>
      </c>
      <c r="T898" s="153">
        <v>54553</v>
      </c>
      <c r="U898" s="153">
        <v>51476</v>
      </c>
      <c r="V898" s="154">
        <v>0.943596135867872</v>
      </c>
      <c r="W898" s="154">
        <v>0.931425976385104</v>
      </c>
      <c r="X898" s="155">
        <v>0.9408</v>
      </c>
      <c r="Y898" s="155">
        <v>0.951674641148325</v>
      </c>
      <c r="Z898" s="173">
        <v>-0.00937402361489548</v>
      </c>
      <c r="AA898" s="151">
        <v>13599</v>
      </c>
      <c r="AB898" s="151">
        <v>12799</v>
      </c>
      <c r="AC898" s="151">
        <v>13698</v>
      </c>
      <c r="AD898" s="151">
        <v>12884</v>
      </c>
      <c r="AE898" s="155">
        <v>0.941172145010663</v>
      </c>
      <c r="AF898" s="155">
        <v>0.940575266462257</v>
      </c>
      <c r="AG898" s="173">
        <v>0.000596878548405289</v>
      </c>
    </row>
    <row r="899" spans="1:33">
      <c r="A899" s="175" t="s">
        <v>668</v>
      </c>
      <c r="B899" s="195" t="s">
        <v>1828</v>
      </c>
      <c r="C899" s="195" t="s">
        <v>895</v>
      </c>
      <c r="D899" s="150">
        <v>2328</v>
      </c>
      <c r="E899" s="150">
        <v>1979</v>
      </c>
      <c r="F899" s="150">
        <v>2154</v>
      </c>
      <c r="G899" s="151">
        <v>2129</v>
      </c>
      <c r="H899" s="151">
        <v>1791</v>
      </c>
      <c r="I899" s="151">
        <v>2008</v>
      </c>
      <c r="J899" s="151">
        <v>2289</v>
      </c>
      <c r="K899" s="151">
        <v>2214</v>
      </c>
      <c r="L899" s="151">
        <v>2165</v>
      </c>
      <c r="M899" s="154">
        <v>0.941311929514242</v>
      </c>
      <c r="N899" s="153">
        <v>56410</v>
      </c>
      <c r="O899" s="172">
        <v>0.9</v>
      </c>
      <c r="P899" s="154">
        <v>0.850085910652921</v>
      </c>
      <c r="Q899" s="154">
        <v>0.841240018788163</v>
      </c>
      <c r="R899" s="154">
        <v>0.967234600262123</v>
      </c>
      <c r="S899" s="173">
        <v>0.00884589186475748</v>
      </c>
      <c r="T899" s="153">
        <v>59927</v>
      </c>
      <c r="U899" s="153">
        <v>55795</v>
      </c>
      <c r="V899" s="154">
        <v>0.931049443489579</v>
      </c>
      <c r="W899" s="154">
        <v>0.925257731958763</v>
      </c>
      <c r="X899" s="155">
        <v>0.943165805542508</v>
      </c>
      <c r="Y899" s="155">
        <v>0.945827872433377</v>
      </c>
      <c r="Z899" s="173">
        <v>-0.0179080735837452</v>
      </c>
      <c r="AA899" s="151">
        <v>14965</v>
      </c>
      <c r="AB899" s="151">
        <v>13914</v>
      </c>
      <c r="AC899" s="151">
        <v>15087</v>
      </c>
      <c r="AD899" s="151">
        <v>14108</v>
      </c>
      <c r="AE899" s="155">
        <v>0.929769462078182</v>
      </c>
      <c r="AF899" s="155">
        <v>0.93510969709021</v>
      </c>
      <c r="AG899" s="173">
        <v>-0.00534023501202763</v>
      </c>
    </row>
    <row r="900" spans="1:33">
      <c r="A900" s="175" t="s">
        <v>668</v>
      </c>
      <c r="B900" s="195" t="s">
        <v>1828</v>
      </c>
      <c r="C900" s="195" t="s">
        <v>896</v>
      </c>
      <c r="D900" s="150">
        <v>2735</v>
      </c>
      <c r="E900" s="150">
        <v>2682</v>
      </c>
      <c r="F900" s="150">
        <v>2560</v>
      </c>
      <c r="G900" s="151">
        <v>2586</v>
      </c>
      <c r="H900" s="151">
        <v>2547</v>
      </c>
      <c r="I900" s="151">
        <v>2455</v>
      </c>
      <c r="J900" s="151">
        <v>2743</v>
      </c>
      <c r="K900" s="151">
        <v>2711</v>
      </c>
      <c r="L900" s="151">
        <v>2624</v>
      </c>
      <c r="M900" s="154">
        <v>0.980857553137201</v>
      </c>
      <c r="N900" s="153">
        <v>82650</v>
      </c>
      <c r="O900" s="172">
        <v>0.9</v>
      </c>
      <c r="P900" s="154">
        <v>0.980621572212066</v>
      </c>
      <c r="Q900" s="154">
        <v>0.98491879350348</v>
      </c>
      <c r="R900" s="154">
        <v>0.988333940940576</v>
      </c>
      <c r="S900" s="173">
        <v>-0.00429722129141452</v>
      </c>
      <c r="T900" s="153">
        <v>84263</v>
      </c>
      <c r="U900" s="153">
        <v>79285</v>
      </c>
      <c r="V900" s="154">
        <v>0.940923062316794</v>
      </c>
      <c r="W900" s="154">
        <v>0.936014625228519</v>
      </c>
      <c r="X900" s="155">
        <v>0.949342614075793</v>
      </c>
      <c r="Y900" s="155">
        <v>0.956616842872767</v>
      </c>
      <c r="Z900" s="173">
        <v>-0.0133279888472735</v>
      </c>
      <c r="AA900" s="151">
        <v>19330</v>
      </c>
      <c r="AB900" s="151">
        <v>18267</v>
      </c>
      <c r="AC900" s="151">
        <v>22153</v>
      </c>
      <c r="AD900" s="151">
        <v>20725</v>
      </c>
      <c r="AE900" s="155">
        <v>0.945007759958614</v>
      </c>
      <c r="AF900" s="155">
        <v>0.935539204622399</v>
      </c>
      <c r="AG900" s="173">
        <v>0.00946855533621471</v>
      </c>
    </row>
    <row r="901" spans="1:33">
      <c r="A901" s="175" t="s">
        <v>668</v>
      </c>
      <c r="B901" s="195" t="s">
        <v>1828</v>
      </c>
      <c r="C901" s="195" t="s">
        <v>897</v>
      </c>
      <c r="D901" s="150">
        <v>1732</v>
      </c>
      <c r="E901" s="150">
        <v>1554</v>
      </c>
      <c r="F901" s="150">
        <v>1424</v>
      </c>
      <c r="G901" s="151">
        <v>1506</v>
      </c>
      <c r="H901" s="151">
        <v>1500</v>
      </c>
      <c r="I901" s="151">
        <v>1405</v>
      </c>
      <c r="J901" s="151">
        <v>1523</v>
      </c>
      <c r="K901" s="151">
        <v>1517</v>
      </c>
      <c r="L901" s="151">
        <v>1412</v>
      </c>
      <c r="M901" s="154">
        <v>0.984524943653136</v>
      </c>
      <c r="N901" s="153">
        <v>42371</v>
      </c>
      <c r="O901" s="172">
        <v>0.9</v>
      </c>
      <c r="P901" s="154">
        <v>0.897228637413395</v>
      </c>
      <c r="Q901" s="154">
        <v>0.99601593625498</v>
      </c>
      <c r="R901" s="154">
        <v>0.996060407091267</v>
      </c>
      <c r="S901" s="173">
        <v>-0.0987872988415852</v>
      </c>
      <c r="T901" s="153">
        <v>43037</v>
      </c>
      <c r="U901" s="153">
        <v>39927</v>
      </c>
      <c r="V901" s="154">
        <v>0.927736598740619</v>
      </c>
      <c r="W901" s="154">
        <v>0.822170900692841</v>
      </c>
      <c r="X901" s="155">
        <v>0.932934926958831</v>
      </c>
      <c r="Y901" s="155">
        <v>0.927117531188444</v>
      </c>
      <c r="Z901" s="173">
        <v>-0.110764026265991</v>
      </c>
      <c r="AA901" s="151">
        <v>10819</v>
      </c>
      <c r="AB901" s="151">
        <v>9890</v>
      </c>
      <c r="AC901" s="151">
        <v>11105</v>
      </c>
      <c r="AD901" s="151">
        <v>10362</v>
      </c>
      <c r="AE901" s="155">
        <v>0.914132544597467</v>
      </c>
      <c r="AF901" s="155">
        <v>0.933093201260693</v>
      </c>
      <c r="AG901" s="173">
        <v>-0.018960656663226</v>
      </c>
    </row>
    <row r="902" spans="1:33">
      <c r="A902" s="175" t="s">
        <v>668</v>
      </c>
      <c r="B902" s="195" t="s">
        <v>1824</v>
      </c>
      <c r="C902" s="195" t="s">
        <v>898</v>
      </c>
      <c r="D902" s="150">
        <v>2908</v>
      </c>
      <c r="E902" s="150">
        <v>2694</v>
      </c>
      <c r="F902" s="150">
        <v>2630</v>
      </c>
      <c r="G902" s="151">
        <v>2644</v>
      </c>
      <c r="H902" s="151">
        <v>2560</v>
      </c>
      <c r="I902" s="151">
        <v>2460</v>
      </c>
      <c r="J902" s="151">
        <v>2966</v>
      </c>
      <c r="K902" s="151">
        <v>2871</v>
      </c>
      <c r="L902" s="151">
        <v>2806</v>
      </c>
      <c r="M902" s="154">
        <v>0.960317157778371</v>
      </c>
      <c r="N902" s="153">
        <v>75576</v>
      </c>
      <c r="O902" s="172">
        <v>0.9</v>
      </c>
      <c r="P902" s="154">
        <v>0.926409903713893</v>
      </c>
      <c r="Q902" s="154">
        <v>0.968229954614221</v>
      </c>
      <c r="R902" s="154">
        <v>0.967970330411328</v>
      </c>
      <c r="S902" s="173">
        <v>-0.0418200509003281</v>
      </c>
      <c r="T902" s="153">
        <v>78699</v>
      </c>
      <c r="U902" s="153">
        <v>73630</v>
      </c>
      <c r="V902" s="154">
        <v>0.935590032910202</v>
      </c>
      <c r="W902" s="154">
        <v>0.904401650618982</v>
      </c>
      <c r="X902" s="155">
        <v>0.930408472012103</v>
      </c>
      <c r="Y902" s="155">
        <v>0.946055293324343</v>
      </c>
      <c r="Z902" s="173">
        <v>-0.0260068213931207</v>
      </c>
      <c r="AA902" s="151">
        <v>19560</v>
      </c>
      <c r="AB902" s="151">
        <v>18399</v>
      </c>
      <c r="AC902" s="151">
        <v>20414</v>
      </c>
      <c r="AD902" s="151">
        <v>19186</v>
      </c>
      <c r="AE902" s="155">
        <v>0.940644171779141</v>
      </c>
      <c r="AF902" s="155">
        <v>0.939845204271578</v>
      </c>
      <c r="AG902" s="173">
        <v>0.000798967507562698</v>
      </c>
    </row>
    <row r="903" spans="1:33">
      <c r="A903" s="175" t="s">
        <v>668</v>
      </c>
      <c r="B903" s="195" t="s">
        <v>1824</v>
      </c>
      <c r="C903" s="195" t="s">
        <v>899</v>
      </c>
      <c r="D903" s="150">
        <v>2940</v>
      </c>
      <c r="E903" s="150">
        <v>2851</v>
      </c>
      <c r="F903" s="150">
        <v>2745</v>
      </c>
      <c r="G903" s="151">
        <v>2649</v>
      </c>
      <c r="H903" s="151">
        <v>2596</v>
      </c>
      <c r="I903" s="151">
        <v>2524</v>
      </c>
      <c r="J903" s="151">
        <v>3055</v>
      </c>
      <c r="K903" s="151">
        <v>2997</v>
      </c>
      <c r="L903" s="151">
        <v>2877</v>
      </c>
      <c r="M903" s="154">
        <v>0.976283662942899</v>
      </c>
      <c r="N903" s="153">
        <v>75332</v>
      </c>
      <c r="O903" s="172">
        <v>0.9</v>
      </c>
      <c r="P903" s="154">
        <v>0.969727891156463</v>
      </c>
      <c r="Q903" s="154">
        <v>0.979992449981125</v>
      </c>
      <c r="R903" s="154">
        <v>0.9810147299509</v>
      </c>
      <c r="S903" s="173">
        <v>-0.0102645588246624</v>
      </c>
      <c r="T903" s="153">
        <v>77162</v>
      </c>
      <c r="U903" s="153">
        <v>73239</v>
      </c>
      <c r="V903" s="154">
        <v>0.94915891241803</v>
      </c>
      <c r="W903" s="154">
        <v>0.933673469387755</v>
      </c>
      <c r="X903" s="155">
        <v>0.952812382030955</v>
      </c>
      <c r="Y903" s="155">
        <v>0.941734860883797</v>
      </c>
      <c r="Z903" s="173">
        <v>-0.0191389126432</v>
      </c>
      <c r="AA903" s="151">
        <v>19707</v>
      </c>
      <c r="AB903" s="151">
        <v>18680</v>
      </c>
      <c r="AC903" s="151">
        <v>19953</v>
      </c>
      <c r="AD903" s="151">
        <v>18826</v>
      </c>
      <c r="AE903" s="155">
        <v>0.947886537778454</v>
      </c>
      <c r="AF903" s="155">
        <v>0.943517265574099</v>
      </c>
      <c r="AG903" s="173">
        <v>0.00436927220435523</v>
      </c>
    </row>
    <row r="904" spans="1:33">
      <c r="A904" s="175" t="s">
        <v>668</v>
      </c>
      <c r="B904" s="195" t="s">
        <v>1824</v>
      </c>
      <c r="C904" s="195" t="s">
        <v>900</v>
      </c>
      <c r="D904" s="150">
        <v>3281</v>
      </c>
      <c r="E904" s="150">
        <v>3173</v>
      </c>
      <c r="F904" s="150">
        <v>3013</v>
      </c>
      <c r="G904" s="151">
        <v>3077</v>
      </c>
      <c r="H904" s="151">
        <v>2988</v>
      </c>
      <c r="I904" s="151">
        <v>2855</v>
      </c>
      <c r="J904" s="151">
        <v>3432</v>
      </c>
      <c r="K904" s="151">
        <v>3347</v>
      </c>
      <c r="L904" s="151">
        <v>3227</v>
      </c>
      <c r="M904" s="154">
        <v>0.970998125531196</v>
      </c>
      <c r="N904" s="153">
        <v>83400</v>
      </c>
      <c r="O904" s="172">
        <v>0.9</v>
      </c>
      <c r="P904" s="154">
        <v>0.967083206339531</v>
      </c>
      <c r="Q904" s="154">
        <v>0.971075723106922</v>
      </c>
      <c r="R904" s="154">
        <v>0.9752331002331</v>
      </c>
      <c r="S904" s="173">
        <v>-0.00399251676739176</v>
      </c>
      <c r="T904" s="153">
        <v>85891</v>
      </c>
      <c r="U904" s="153">
        <v>79872</v>
      </c>
      <c r="V904" s="154">
        <v>0.929922809141819</v>
      </c>
      <c r="W904" s="154">
        <v>0.918317586101798</v>
      </c>
      <c r="X904" s="155">
        <v>0.927851803704907</v>
      </c>
      <c r="Y904" s="155">
        <v>0.940268065268065</v>
      </c>
      <c r="Z904" s="173">
        <v>-0.00953421760310913</v>
      </c>
      <c r="AA904" s="151">
        <v>22194</v>
      </c>
      <c r="AB904" s="151">
        <v>20704</v>
      </c>
      <c r="AC904" s="151">
        <v>22021</v>
      </c>
      <c r="AD904" s="151">
        <v>20495</v>
      </c>
      <c r="AE904" s="155">
        <v>0.932864738217536</v>
      </c>
      <c r="AF904" s="155">
        <v>0.930702511239272</v>
      </c>
      <c r="AG904" s="173">
        <v>0.00216222697826463</v>
      </c>
    </row>
    <row r="905" spans="1:33">
      <c r="A905" s="175" t="s">
        <v>668</v>
      </c>
      <c r="B905" s="195" t="s">
        <v>1824</v>
      </c>
      <c r="C905" s="195" t="s">
        <v>901</v>
      </c>
      <c r="D905" s="150">
        <v>3198</v>
      </c>
      <c r="E905" s="150">
        <v>3140</v>
      </c>
      <c r="F905" s="150">
        <v>3103</v>
      </c>
      <c r="G905" s="151">
        <v>2844</v>
      </c>
      <c r="H905" s="151">
        <v>2804</v>
      </c>
      <c r="I905" s="151">
        <v>2760</v>
      </c>
      <c r="J905" s="151">
        <v>3212</v>
      </c>
      <c r="K905" s="151">
        <v>3163</v>
      </c>
      <c r="L905" s="151">
        <v>3118</v>
      </c>
      <c r="M905" s="154">
        <v>0.980112352295474</v>
      </c>
      <c r="N905" s="153">
        <v>75895</v>
      </c>
      <c r="O905" s="172">
        <v>0.9</v>
      </c>
      <c r="P905" s="154">
        <v>0.981863664790494</v>
      </c>
      <c r="Q905" s="154">
        <v>0.985935302390999</v>
      </c>
      <c r="R905" s="154">
        <v>0.984744707347447</v>
      </c>
      <c r="S905" s="173">
        <v>-0.00407163760050455</v>
      </c>
      <c r="T905" s="153">
        <v>77435</v>
      </c>
      <c r="U905" s="153">
        <v>74818</v>
      </c>
      <c r="V905" s="154">
        <v>0.966203912959256</v>
      </c>
      <c r="W905" s="154">
        <v>0.970293933708568</v>
      </c>
      <c r="X905" s="155">
        <v>0.970464135021097</v>
      </c>
      <c r="Y905" s="155">
        <v>0.970734744707347</v>
      </c>
      <c r="Z905" s="173">
        <v>-0.000170201312529206</v>
      </c>
      <c r="AA905" s="151">
        <v>21141</v>
      </c>
      <c r="AB905" s="151">
        <v>20500</v>
      </c>
      <c r="AC905" s="151">
        <v>20535</v>
      </c>
      <c r="AD905" s="151">
        <v>19841</v>
      </c>
      <c r="AE905" s="155">
        <v>0.969679769168914</v>
      </c>
      <c r="AF905" s="155">
        <v>0.966204041879718</v>
      </c>
      <c r="AG905" s="173">
        <v>0.00347572728919598</v>
      </c>
    </row>
    <row r="906" spans="1:33">
      <c r="A906" s="175" t="s">
        <v>668</v>
      </c>
      <c r="B906" s="195" t="s">
        <v>1824</v>
      </c>
      <c r="C906" s="195" t="s">
        <v>902</v>
      </c>
      <c r="D906" s="150">
        <v>2420</v>
      </c>
      <c r="E906" s="150">
        <v>2390</v>
      </c>
      <c r="F906" s="150">
        <v>2234</v>
      </c>
      <c r="G906" s="151">
        <v>2169</v>
      </c>
      <c r="H906" s="151">
        <v>2122</v>
      </c>
      <c r="I906" s="151">
        <v>2094</v>
      </c>
      <c r="J906" s="151">
        <v>2488</v>
      </c>
      <c r="K906" s="151">
        <v>2463</v>
      </c>
      <c r="L906" s="151">
        <v>2426</v>
      </c>
      <c r="M906" s="154">
        <v>0.982505550836723</v>
      </c>
      <c r="N906" s="153">
        <v>65933</v>
      </c>
      <c r="O906" s="172">
        <v>0.9</v>
      </c>
      <c r="P906" s="154">
        <v>0.987603305785124</v>
      </c>
      <c r="Q906" s="154">
        <v>0.978331028123559</v>
      </c>
      <c r="R906" s="154">
        <v>0.989951768488746</v>
      </c>
      <c r="S906" s="173">
        <v>0.0092722776615648</v>
      </c>
      <c r="T906" s="153">
        <v>67107</v>
      </c>
      <c r="U906" s="153">
        <v>64463</v>
      </c>
      <c r="V906" s="154">
        <v>0.960600235444886</v>
      </c>
      <c r="W906" s="154">
        <v>0.923140495867769</v>
      </c>
      <c r="X906" s="155">
        <v>0.965421853388658</v>
      </c>
      <c r="Y906" s="155">
        <v>0.97508038585209</v>
      </c>
      <c r="Z906" s="173">
        <v>-0.0422813575208898</v>
      </c>
      <c r="AA906" s="151">
        <v>16539</v>
      </c>
      <c r="AB906" s="151">
        <v>15847</v>
      </c>
      <c r="AC906" s="151">
        <v>17397</v>
      </c>
      <c r="AD906" s="151">
        <v>16689</v>
      </c>
      <c r="AE906" s="155">
        <v>0.958159501783663</v>
      </c>
      <c r="AF906" s="155">
        <v>0.959303328160028</v>
      </c>
      <c r="AG906" s="173">
        <v>-0.00114382637636479</v>
      </c>
    </row>
    <row r="907" spans="1:33">
      <c r="A907" s="175" t="s">
        <v>668</v>
      </c>
      <c r="B907" s="195" t="s">
        <v>1824</v>
      </c>
      <c r="C907" s="195" t="s">
        <v>903</v>
      </c>
      <c r="D907" s="150">
        <v>4171</v>
      </c>
      <c r="E907" s="150">
        <v>4003</v>
      </c>
      <c r="F907" s="150">
        <v>3822</v>
      </c>
      <c r="G907" s="151">
        <v>3796</v>
      </c>
      <c r="H907" s="151">
        <v>3649</v>
      </c>
      <c r="I907" s="151">
        <v>3512</v>
      </c>
      <c r="J907" s="151">
        <v>4363</v>
      </c>
      <c r="K907" s="151">
        <v>4175</v>
      </c>
      <c r="L907" s="151">
        <v>4070</v>
      </c>
      <c r="M907" s="154">
        <v>0.954309050926734</v>
      </c>
      <c r="N907" s="153">
        <v>109360</v>
      </c>
      <c r="O907" s="172">
        <v>0.9</v>
      </c>
      <c r="P907" s="154">
        <v>0.959721889235195</v>
      </c>
      <c r="Q907" s="154">
        <v>0.961275026343519</v>
      </c>
      <c r="R907" s="154">
        <v>0.956910382764153</v>
      </c>
      <c r="S907" s="173">
        <v>-0.00155313710832405</v>
      </c>
      <c r="T907" s="153">
        <v>114596</v>
      </c>
      <c r="U907" s="153">
        <v>106004</v>
      </c>
      <c r="V907" s="154">
        <v>0.925023561031799</v>
      </c>
      <c r="W907" s="154">
        <v>0.916327019899305</v>
      </c>
      <c r="X907" s="155">
        <v>0.925184404636459</v>
      </c>
      <c r="Y907" s="155">
        <v>0.932844373137749</v>
      </c>
      <c r="Z907" s="173">
        <v>-0.00885738473715469</v>
      </c>
      <c r="AA907" s="151">
        <v>28121</v>
      </c>
      <c r="AB907" s="151">
        <v>25980</v>
      </c>
      <c r="AC907" s="151">
        <v>29736</v>
      </c>
      <c r="AD907" s="151">
        <v>27504</v>
      </c>
      <c r="AE907" s="155">
        <v>0.923864727427901</v>
      </c>
      <c r="AF907" s="155">
        <v>0.924939467312349</v>
      </c>
      <c r="AG907" s="173">
        <v>-0.00107473988444784</v>
      </c>
    </row>
    <row r="908" spans="1:33">
      <c r="A908" s="175" t="s">
        <v>668</v>
      </c>
      <c r="B908" s="195" t="s">
        <v>1824</v>
      </c>
      <c r="C908" s="195" t="s">
        <v>904</v>
      </c>
      <c r="D908" s="150">
        <v>3297</v>
      </c>
      <c r="E908" s="150">
        <v>3200</v>
      </c>
      <c r="F908" s="150">
        <v>3101</v>
      </c>
      <c r="G908" s="151">
        <v>3007</v>
      </c>
      <c r="H908" s="151">
        <v>2844</v>
      </c>
      <c r="I908" s="151">
        <v>2833</v>
      </c>
      <c r="J908" s="151">
        <v>3408</v>
      </c>
      <c r="K908" s="151">
        <v>3316</v>
      </c>
      <c r="L908" s="151">
        <v>3243</v>
      </c>
      <c r="M908" s="154">
        <v>0.962533028202492</v>
      </c>
      <c r="N908" s="153">
        <v>87064</v>
      </c>
      <c r="O908" s="172">
        <v>0.9</v>
      </c>
      <c r="P908" s="154">
        <v>0.970579314528359</v>
      </c>
      <c r="Q908" s="154">
        <v>0.945793149318257</v>
      </c>
      <c r="R908" s="154">
        <v>0.973004694835681</v>
      </c>
      <c r="S908" s="173">
        <v>0.0247861652101017</v>
      </c>
      <c r="T908" s="153">
        <v>90453</v>
      </c>
      <c r="U908" s="153">
        <v>84813</v>
      </c>
      <c r="V908" s="154">
        <v>0.937647175881397</v>
      </c>
      <c r="W908" s="154">
        <v>0.940552016985138</v>
      </c>
      <c r="X908" s="155">
        <v>0.942135018290655</v>
      </c>
      <c r="Y908" s="155">
        <v>0.951584507042254</v>
      </c>
      <c r="Z908" s="173">
        <v>-0.00158300130551714</v>
      </c>
      <c r="AA908" s="151">
        <v>22131</v>
      </c>
      <c r="AB908" s="151">
        <v>20880</v>
      </c>
      <c r="AC908" s="151">
        <v>23223</v>
      </c>
      <c r="AD908" s="151">
        <v>21781</v>
      </c>
      <c r="AE908" s="155">
        <v>0.943472956486377</v>
      </c>
      <c r="AF908" s="155">
        <v>0.93790638591052</v>
      </c>
      <c r="AG908" s="173">
        <v>0.00556657057585674</v>
      </c>
    </row>
    <row r="909" spans="1:33">
      <c r="A909" s="175" t="s">
        <v>668</v>
      </c>
      <c r="B909" s="195" t="s">
        <v>1824</v>
      </c>
      <c r="C909" s="195" t="s">
        <v>905</v>
      </c>
      <c r="D909" s="150">
        <v>1087</v>
      </c>
      <c r="E909" s="150">
        <v>1066</v>
      </c>
      <c r="F909" s="150">
        <v>1027</v>
      </c>
      <c r="G909" s="151">
        <v>927</v>
      </c>
      <c r="H909" s="151">
        <v>905</v>
      </c>
      <c r="I909" s="151">
        <v>880</v>
      </c>
      <c r="J909" s="151">
        <v>1155</v>
      </c>
      <c r="K909" s="151">
        <v>1135</v>
      </c>
      <c r="L909" s="151">
        <v>1101</v>
      </c>
      <c r="M909" s="154">
        <v>0.976500769625449</v>
      </c>
      <c r="N909" s="153">
        <v>28548</v>
      </c>
      <c r="O909" s="172">
        <v>0.9</v>
      </c>
      <c r="P909" s="154">
        <v>0.980680772769089</v>
      </c>
      <c r="Q909" s="154">
        <v>0.976267529665588</v>
      </c>
      <c r="R909" s="154">
        <v>0.982683982683983</v>
      </c>
      <c r="S909" s="173">
        <v>0.00441324310350133</v>
      </c>
      <c r="T909" s="153">
        <v>29235</v>
      </c>
      <c r="U909" s="153">
        <v>27772</v>
      </c>
      <c r="V909" s="154">
        <v>0.949957243030614</v>
      </c>
      <c r="W909" s="154">
        <v>0.944802207911684</v>
      </c>
      <c r="X909" s="155">
        <v>0.949298813376483</v>
      </c>
      <c r="Y909" s="155">
        <v>0.953246753246753</v>
      </c>
      <c r="Z909" s="173">
        <v>-0.00449660546479969</v>
      </c>
      <c r="AA909" s="151">
        <v>7190</v>
      </c>
      <c r="AB909" s="151">
        <v>6827</v>
      </c>
      <c r="AC909" s="151">
        <v>7526</v>
      </c>
      <c r="AD909" s="151">
        <v>7088</v>
      </c>
      <c r="AE909" s="155">
        <v>0.949513212795549</v>
      </c>
      <c r="AF909" s="155">
        <v>0.941801753919745</v>
      </c>
      <c r="AG909" s="173">
        <v>0.00771145887580449</v>
      </c>
    </row>
    <row r="910" spans="1:33">
      <c r="A910" s="175" t="s">
        <v>668</v>
      </c>
      <c r="B910" s="195" t="s">
        <v>1824</v>
      </c>
      <c r="C910" s="195" t="s">
        <v>906</v>
      </c>
      <c r="D910" s="150">
        <v>2416</v>
      </c>
      <c r="E910" s="150">
        <v>2390</v>
      </c>
      <c r="F910" s="150">
        <v>2354</v>
      </c>
      <c r="G910" s="151">
        <v>2021</v>
      </c>
      <c r="H910" s="151">
        <v>1998</v>
      </c>
      <c r="I910" s="151">
        <v>1961</v>
      </c>
      <c r="J910" s="151">
        <v>2393</v>
      </c>
      <c r="K910" s="151">
        <v>2372</v>
      </c>
      <c r="L910" s="151">
        <v>2329</v>
      </c>
      <c r="M910" s="154">
        <v>0.979952461374867</v>
      </c>
      <c r="N910" s="153">
        <v>62666</v>
      </c>
      <c r="O910" s="172">
        <v>0.9</v>
      </c>
      <c r="P910" s="154">
        <v>0.989238410596026</v>
      </c>
      <c r="Q910" s="154">
        <v>0.988619495299357</v>
      </c>
      <c r="R910" s="154">
        <v>0.991224404513163</v>
      </c>
      <c r="S910" s="173">
        <v>0.000618915296669686</v>
      </c>
      <c r="T910" s="153">
        <v>63948</v>
      </c>
      <c r="U910" s="153">
        <v>61898</v>
      </c>
      <c r="V910" s="154">
        <v>0.96794270344655</v>
      </c>
      <c r="W910" s="154">
        <v>0.974337748344371</v>
      </c>
      <c r="X910" s="155">
        <v>0.970311726867887</v>
      </c>
      <c r="Y910" s="155">
        <v>0.973255328040117</v>
      </c>
      <c r="Z910" s="173">
        <v>0.00402602147648368</v>
      </c>
      <c r="AA910" s="151">
        <v>15951</v>
      </c>
      <c r="AB910" s="151">
        <v>15486</v>
      </c>
      <c r="AC910" s="151">
        <v>16936</v>
      </c>
      <c r="AD910" s="151">
        <v>16350</v>
      </c>
      <c r="AE910" s="155">
        <v>0.970848222681963</v>
      </c>
      <c r="AF910" s="155">
        <v>0.965399149740198</v>
      </c>
      <c r="AG910" s="173">
        <v>0.00544907294176511</v>
      </c>
    </row>
    <row r="911" spans="1:33">
      <c r="A911" s="175" t="s">
        <v>668</v>
      </c>
      <c r="B911" s="195" t="s">
        <v>1824</v>
      </c>
      <c r="C911" s="195" t="s">
        <v>907</v>
      </c>
      <c r="D911" s="150">
        <v>1478</v>
      </c>
      <c r="E911" s="150">
        <v>1453</v>
      </c>
      <c r="F911" s="150">
        <v>1421</v>
      </c>
      <c r="G911" s="151">
        <v>1265</v>
      </c>
      <c r="H911" s="151">
        <v>1233</v>
      </c>
      <c r="I911" s="151">
        <v>1199</v>
      </c>
      <c r="J911" s="151">
        <v>1420</v>
      </c>
      <c r="K911" s="151">
        <v>1389</v>
      </c>
      <c r="L911" s="151">
        <v>1367</v>
      </c>
      <c r="M911" s="154">
        <v>0.971363204030745</v>
      </c>
      <c r="N911" s="153">
        <v>37787</v>
      </c>
      <c r="O911" s="172">
        <v>0.9</v>
      </c>
      <c r="P911" s="154">
        <v>0.983085250338295</v>
      </c>
      <c r="Q911" s="154">
        <v>0.974703557312253</v>
      </c>
      <c r="R911" s="154">
        <v>0.978169014084507</v>
      </c>
      <c r="S911" s="173">
        <v>0.00838169302604197</v>
      </c>
      <c r="T911" s="153">
        <v>38901</v>
      </c>
      <c r="U911" s="153">
        <v>37084</v>
      </c>
      <c r="V911" s="154">
        <v>0.953291689159662</v>
      </c>
      <c r="W911" s="154">
        <v>0.961434370771313</v>
      </c>
      <c r="X911" s="155">
        <v>0.947826086956522</v>
      </c>
      <c r="Y911" s="155">
        <v>0.962676056338028</v>
      </c>
      <c r="Z911" s="173">
        <v>0.0136082838147908</v>
      </c>
      <c r="AA911" s="151">
        <v>9807</v>
      </c>
      <c r="AB911" s="151">
        <v>9338</v>
      </c>
      <c r="AC911" s="151">
        <v>10281</v>
      </c>
      <c r="AD911" s="151">
        <v>9734</v>
      </c>
      <c r="AE911" s="155">
        <v>0.952177016416845</v>
      </c>
      <c r="AF911" s="155">
        <v>0.946795058846416</v>
      </c>
      <c r="AG911" s="173">
        <v>0.00538195757042947</v>
      </c>
    </row>
    <row r="912" spans="1:33">
      <c r="A912" s="175" t="s">
        <v>668</v>
      </c>
      <c r="B912" s="195" t="s">
        <v>1824</v>
      </c>
      <c r="C912" s="195" t="s">
        <v>908</v>
      </c>
      <c r="D912" s="150">
        <v>1435</v>
      </c>
      <c r="E912" s="150">
        <v>1432</v>
      </c>
      <c r="F912" s="150">
        <v>1392</v>
      </c>
      <c r="G912" s="151">
        <v>1368</v>
      </c>
      <c r="H912" s="151">
        <v>1358</v>
      </c>
      <c r="I912" s="151">
        <v>1314</v>
      </c>
      <c r="J912" s="151">
        <v>1549</v>
      </c>
      <c r="K912" s="151">
        <v>1540</v>
      </c>
      <c r="L912" s="151">
        <v>1485</v>
      </c>
      <c r="M912" s="154">
        <v>0.987629957643435</v>
      </c>
      <c r="N912" s="153">
        <v>41038</v>
      </c>
      <c r="O912" s="172">
        <v>0.9</v>
      </c>
      <c r="P912" s="154">
        <v>0.997909407665505</v>
      </c>
      <c r="Q912" s="154">
        <v>0.992690058479532</v>
      </c>
      <c r="R912" s="154">
        <v>0.994189799870884</v>
      </c>
      <c r="S912" s="173">
        <v>0.005219349185973</v>
      </c>
      <c r="T912" s="153">
        <v>41552</v>
      </c>
      <c r="U912" s="153">
        <v>39809</v>
      </c>
      <c r="V912" s="154">
        <v>0.9580525606469</v>
      </c>
      <c r="W912" s="154">
        <v>0.970034843205575</v>
      </c>
      <c r="X912" s="155">
        <v>0.960526315789474</v>
      </c>
      <c r="Y912" s="155">
        <v>0.958683021304067</v>
      </c>
      <c r="Z912" s="173">
        <v>0.0095085274161012</v>
      </c>
      <c r="AA912" s="151">
        <v>10097</v>
      </c>
      <c r="AB912" s="151">
        <v>9713</v>
      </c>
      <c r="AC912" s="151">
        <v>10809</v>
      </c>
      <c r="AD912" s="151">
        <v>10377</v>
      </c>
      <c r="AE912" s="155">
        <v>0.961968901653957</v>
      </c>
      <c r="AF912" s="155">
        <v>0.960033305578684</v>
      </c>
      <c r="AG912" s="173">
        <v>0.00193559607527227</v>
      </c>
    </row>
    <row r="913" spans="1:33">
      <c r="A913" s="175" t="s">
        <v>668</v>
      </c>
      <c r="B913" s="195" t="s">
        <v>1824</v>
      </c>
      <c r="C913" s="195" t="s">
        <v>909</v>
      </c>
      <c r="D913" s="150">
        <v>2113</v>
      </c>
      <c r="E913" s="150">
        <v>1981</v>
      </c>
      <c r="F913" s="150">
        <v>1941</v>
      </c>
      <c r="G913" s="151">
        <v>1846</v>
      </c>
      <c r="H913" s="151">
        <v>1728</v>
      </c>
      <c r="I913" s="151">
        <v>1698</v>
      </c>
      <c r="J913" s="151">
        <v>2152</v>
      </c>
      <c r="K913" s="151">
        <v>2035</v>
      </c>
      <c r="L913" s="151">
        <v>2009</v>
      </c>
      <c r="M913" s="154">
        <v>0.936731691941302</v>
      </c>
      <c r="N913" s="153">
        <v>53493</v>
      </c>
      <c r="O913" s="172">
        <v>0.9</v>
      </c>
      <c r="P913" s="154">
        <v>0.937529578797918</v>
      </c>
      <c r="Q913" s="154">
        <v>0.936078006500542</v>
      </c>
      <c r="R913" s="154">
        <v>0.945631970260223</v>
      </c>
      <c r="S913" s="173">
        <v>0.00145157229737591</v>
      </c>
      <c r="T913" s="153">
        <v>57106</v>
      </c>
      <c r="U913" s="153">
        <v>52665</v>
      </c>
      <c r="V913" s="154">
        <v>0.922232339859209</v>
      </c>
      <c r="W913" s="154">
        <v>0.91859914813062</v>
      </c>
      <c r="X913" s="155">
        <v>0.919826652221018</v>
      </c>
      <c r="Y913" s="155">
        <v>0.933550185873606</v>
      </c>
      <c r="Z913" s="173">
        <v>-0.00122750409039851</v>
      </c>
      <c r="AA913" s="151">
        <v>14037</v>
      </c>
      <c r="AB913" s="151">
        <v>12992</v>
      </c>
      <c r="AC913" s="151">
        <v>14786</v>
      </c>
      <c r="AD913" s="151">
        <v>13567</v>
      </c>
      <c r="AE913" s="155">
        <v>0.92555389328204</v>
      </c>
      <c r="AF913" s="155">
        <v>0.917557148654132</v>
      </c>
      <c r="AG913" s="173">
        <v>0.007996744627908</v>
      </c>
    </row>
    <row r="914" spans="1:33">
      <c r="A914" s="175" t="s">
        <v>668</v>
      </c>
      <c r="B914" s="195" t="s">
        <v>1828</v>
      </c>
      <c r="C914" s="195" t="s">
        <v>910</v>
      </c>
      <c r="D914" s="150">
        <v>4208</v>
      </c>
      <c r="E914" s="150">
        <v>4080</v>
      </c>
      <c r="F914" s="150">
        <v>3820</v>
      </c>
      <c r="G914" s="151">
        <v>3756</v>
      </c>
      <c r="H914" s="151">
        <v>3661</v>
      </c>
      <c r="I914" s="151">
        <v>3508</v>
      </c>
      <c r="J914" s="151">
        <v>3909</v>
      </c>
      <c r="K914" s="151">
        <v>3835</v>
      </c>
      <c r="L914" s="151">
        <v>3704</v>
      </c>
      <c r="M914" s="154">
        <v>0.97769452027188</v>
      </c>
      <c r="N914" s="153">
        <v>106731</v>
      </c>
      <c r="O914" s="172">
        <v>0.9</v>
      </c>
      <c r="P914" s="154">
        <v>0.96958174904943</v>
      </c>
      <c r="Q914" s="154">
        <v>0.974707135250266</v>
      </c>
      <c r="R914" s="154">
        <v>0.981069327193656</v>
      </c>
      <c r="S914" s="173">
        <v>-0.00512538620083658</v>
      </c>
      <c r="T914" s="153">
        <v>109166</v>
      </c>
      <c r="U914" s="153">
        <v>102205</v>
      </c>
      <c r="V914" s="154">
        <v>0.936234725097558</v>
      </c>
      <c r="W914" s="154">
        <v>0.907794676806084</v>
      </c>
      <c r="X914" s="155">
        <v>0.933972310969116</v>
      </c>
      <c r="Y914" s="155">
        <v>0.94755691992837</v>
      </c>
      <c r="Z914" s="173">
        <v>-0.0261776341630324</v>
      </c>
      <c r="AA914" s="151">
        <v>26808</v>
      </c>
      <c r="AB914" s="151">
        <v>25152</v>
      </c>
      <c r="AC914" s="151">
        <v>27912</v>
      </c>
      <c r="AD914" s="151">
        <v>26002</v>
      </c>
      <c r="AE914" s="155">
        <v>0.93822739480752</v>
      </c>
      <c r="AF914" s="155">
        <v>0.931570650616222</v>
      </c>
      <c r="AG914" s="173">
        <v>0.00665674419129769</v>
      </c>
    </row>
    <row r="915" spans="1:33">
      <c r="A915" s="175" t="s">
        <v>668</v>
      </c>
      <c r="B915" s="195" t="s">
        <v>33</v>
      </c>
      <c r="C915" s="195" t="s">
        <v>911</v>
      </c>
      <c r="D915" s="150">
        <v>0</v>
      </c>
      <c r="E915" s="150">
        <v>0</v>
      </c>
      <c r="F915" s="150">
        <v>0</v>
      </c>
      <c r="G915" s="151">
        <v>0</v>
      </c>
      <c r="H915" s="151">
        <v>0</v>
      </c>
      <c r="I915" s="151">
        <v>0</v>
      </c>
      <c r="J915" s="151">
        <v>0</v>
      </c>
      <c r="K915" s="151">
        <v>0</v>
      </c>
      <c r="L915" s="151">
        <v>0</v>
      </c>
      <c r="M915" s="154">
        <v>0</v>
      </c>
      <c r="N915" s="153">
        <v>0</v>
      </c>
      <c r="O915" s="172">
        <v>0.9</v>
      </c>
      <c r="P915" s="154">
        <v>0</v>
      </c>
      <c r="Q915" s="154">
        <v>0</v>
      </c>
      <c r="R915" s="154">
        <v>0</v>
      </c>
      <c r="S915" s="173">
        <v>0</v>
      </c>
      <c r="T915" s="153">
        <v>0</v>
      </c>
      <c r="U915" s="153">
        <v>0</v>
      </c>
      <c r="V915" s="154">
        <v>0</v>
      </c>
      <c r="W915" s="154">
        <v>0</v>
      </c>
      <c r="X915" s="155">
        <v>0</v>
      </c>
      <c r="Y915" s="155">
        <v>0</v>
      </c>
      <c r="Z915" s="173">
        <v>0</v>
      </c>
      <c r="AA915" s="151">
        <v>0</v>
      </c>
      <c r="AB915" s="151">
        <v>0</v>
      </c>
      <c r="AC915" s="151">
        <v>0</v>
      </c>
      <c r="AD915" s="151">
        <v>0</v>
      </c>
      <c r="AE915" s="155">
        <v>0</v>
      </c>
      <c r="AF915" s="155">
        <v>0</v>
      </c>
      <c r="AG915" s="173">
        <v>0</v>
      </c>
    </row>
    <row r="916" spans="1:33">
      <c r="A916" s="175" t="s">
        <v>668</v>
      </c>
      <c r="B916" s="195" t="s">
        <v>1828</v>
      </c>
      <c r="C916" s="195" t="s">
        <v>912</v>
      </c>
      <c r="D916" s="150">
        <v>1260</v>
      </c>
      <c r="E916" s="150">
        <v>1233</v>
      </c>
      <c r="F916" s="150">
        <v>1176</v>
      </c>
      <c r="G916" s="151">
        <v>1198</v>
      </c>
      <c r="H916" s="151">
        <v>1176</v>
      </c>
      <c r="I916" s="151">
        <v>1114</v>
      </c>
      <c r="J916" s="151">
        <v>1207</v>
      </c>
      <c r="K916" s="151">
        <v>1186</v>
      </c>
      <c r="L916" s="151">
        <v>1128</v>
      </c>
      <c r="M916" s="154">
        <v>0.984206769377194</v>
      </c>
      <c r="N916" s="153">
        <v>33091</v>
      </c>
      <c r="O916" s="172">
        <v>0.9</v>
      </c>
      <c r="P916" s="154">
        <v>0.978571428571429</v>
      </c>
      <c r="Q916" s="154">
        <v>0.981636060100167</v>
      </c>
      <c r="R916" s="154">
        <v>0.982601491300746</v>
      </c>
      <c r="S916" s="173">
        <v>-0.00306463152873837</v>
      </c>
      <c r="T916" s="153">
        <v>33622</v>
      </c>
      <c r="U916" s="153">
        <v>31518</v>
      </c>
      <c r="V916" s="154">
        <v>0.937421926119802</v>
      </c>
      <c r="W916" s="154">
        <v>0.933333333333333</v>
      </c>
      <c r="X916" s="155">
        <v>0.929883138564274</v>
      </c>
      <c r="Y916" s="155">
        <v>0.934548467274234</v>
      </c>
      <c r="Z916" s="173">
        <v>0.00345019476905961</v>
      </c>
      <c r="AA916" s="151">
        <v>8361</v>
      </c>
      <c r="AB916" s="151">
        <v>7843</v>
      </c>
      <c r="AC916" s="151">
        <v>8510</v>
      </c>
      <c r="AD916" s="151">
        <v>7923</v>
      </c>
      <c r="AE916" s="155">
        <v>0.938045688314795</v>
      </c>
      <c r="AF916" s="155">
        <v>0.931022326674501</v>
      </c>
      <c r="AG916" s="173">
        <v>0.00702336164029427</v>
      </c>
    </row>
    <row r="917" spans="1:33">
      <c r="A917" s="175" t="s">
        <v>668</v>
      </c>
      <c r="B917" s="195" t="s">
        <v>1828</v>
      </c>
      <c r="C917" s="195" t="s">
        <v>913</v>
      </c>
      <c r="D917" s="150">
        <v>3243</v>
      </c>
      <c r="E917" s="150">
        <v>2996</v>
      </c>
      <c r="F917" s="150">
        <v>2927</v>
      </c>
      <c r="G917" s="151">
        <v>2699</v>
      </c>
      <c r="H917" s="151">
        <v>2528</v>
      </c>
      <c r="I917" s="151">
        <v>2450</v>
      </c>
      <c r="J917" s="151">
        <v>2927</v>
      </c>
      <c r="K917" s="151">
        <v>2708</v>
      </c>
      <c r="L917" s="151">
        <v>2674</v>
      </c>
      <c r="M917" s="154">
        <v>0.920357952685251</v>
      </c>
      <c r="N917" s="153">
        <v>75901</v>
      </c>
      <c r="O917" s="172">
        <v>0.9</v>
      </c>
      <c r="P917" s="154">
        <v>0.923835954363244</v>
      </c>
      <c r="Q917" s="154">
        <v>0.936643201185624</v>
      </c>
      <c r="R917" s="154">
        <v>0.925179364537069</v>
      </c>
      <c r="S917" s="173">
        <v>-0.0128072468223803</v>
      </c>
      <c r="T917" s="153">
        <v>82469</v>
      </c>
      <c r="U917" s="153">
        <v>74420</v>
      </c>
      <c r="V917" s="154">
        <v>0.902399689580327</v>
      </c>
      <c r="W917" s="154">
        <v>0.902559358618563</v>
      </c>
      <c r="X917" s="155">
        <v>0.907743608743979</v>
      </c>
      <c r="Y917" s="155">
        <v>0.913563375469764</v>
      </c>
      <c r="Z917" s="173">
        <v>-0.00518425012541623</v>
      </c>
      <c r="AA917" s="151">
        <v>20158</v>
      </c>
      <c r="AB917" s="151">
        <v>18170</v>
      </c>
      <c r="AC917" s="151">
        <v>20844</v>
      </c>
      <c r="AD917" s="151">
        <v>18681</v>
      </c>
      <c r="AE917" s="155">
        <v>0.901379105069947</v>
      </c>
      <c r="AF917" s="155">
        <v>0.896229130685089</v>
      </c>
      <c r="AG917" s="173">
        <v>0.0051499743848582</v>
      </c>
    </row>
    <row r="918" spans="1:33">
      <c r="A918" s="175" t="s">
        <v>668</v>
      </c>
      <c r="B918" s="195" t="s">
        <v>1823</v>
      </c>
      <c r="C918" s="195" t="s">
        <v>914</v>
      </c>
      <c r="D918" s="150">
        <v>0</v>
      </c>
      <c r="E918" s="150">
        <v>0</v>
      </c>
      <c r="F918" s="150">
        <v>0</v>
      </c>
      <c r="G918" s="151">
        <v>0</v>
      </c>
      <c r="H918" s="151">
        <v>0</v>
      </c>
      <c r="I918" s="151">
        <v>0</v>
      </c>
      <c r="J918" s="151">
        <v>0</v>
      </c>
      <c r="K918" s="151">
        <v>0</v>
      </c>
      <c r="L918" s="151">
        <v>0</v>
      </c>
      <c r="M918" s="154">
        <v>0</v>
      </c>
      <c r="N918" s="153">
        <v>0</v>
      </c>
      <c r="O918" s="172">
        <v>0.9</v>
      </c>
      <c r="P918" s="154">
        <v>0</v>
      </c>
      <c r="Q918" s="154">
        <v>0</v>
      </c>
      <c r="R918" s="154">
        <v>0</v>
      </c>
      <c r="S918" s="173">
        <v>0</v>
      </c>
      <c r="T918" s="153">
        <v>5</v>
      </c>
      <c r="U918" s="153">
        <v>5</v>
      </c>
      <c r="V918" s="154">
        <v>1</v>
      </c>
      <c r="W918" s="154">
        <v>0</v>
      </c>
      <c r="X918" s="155">
        <v>0</v>
      </c>
      <c r="Y918" s="155">
        <v>0</v>
      </c>
      <c r="Z918" s="173">
        <v>0</v>
      </c>
      <c r="AA918" s="151">
        <v>0</v>
      </c>
      <c r="AB918" s="151">
        <v>0</v>
      </c>
      <c r="AC918" s="151">
        <v>1</v>
      </c>
      <c r="AD918" s="151">
        <v>1</v>
      </c>
      <c r="AE918" s="155">
        <v>0</v>
      </c>
      <c r="AF918" s="155">
        <v>1</v>
      </c>
      <c r="AG918" s="173">
        <v>-1</v>
      </c>
    </row>
    <row r="919" spans="1:33">
      <c r="A919" s="175" t="s">
        <v>668</v>
      </c>
      <c r="B919" s="195" t="s">
        <v>1823</v>
      </c>
      <c r="C919" s="195" t="s">
        <v>915</v>
      </c>
      <c r="D919" s="150">
        <v>0</v>
      </c>
      <c r="E919" s="150">
        <v>0</v>
      </c>
      <c r="F919" s="150">
        <v>0</v>
      </c>
      <c r="G919" s="151">
        <v>0</v>
      </c>
      <c r="H919" s="151">
        <v>0</v>
      </c>
      <c r="I919" s="151">
        <v>0</v>
      </c>
      <c r="J919" s="151">
        <v>0</v>
      </c>
      <c r="K919" s="151">
        <v>0</v>
      </c>
      <c r="L919" s="151">
        <v>0</v>
      </c>
      <c r="M919" s="154">
        <v>0.777777777777778</v>
      </c>
      <c r="N919" s="153">
        <v>7</v>
      </c>
      <c r="O919" s="172">
        <v>0.9</v>
      </c>
      <c r="P919" s="154">
        <v>0</v>
      </c>
      <c r="Q919" s="154">
        <v>0</v>
      </c>
      <c r="R919" s="154">
        <v>0</v>
      </c>
      <c r="S919" s="173">
        <v>0</v>
      </c>
      <c r="T919" s="153">
        <v>9</v>
      </c>
      <c r="U919" s="153">
        <v>9</v>
      </c>
      <c r="V919" s="154">
        <v>1</v>
      </c>
      <c r="W919" s="154">
        <v>0</v>
      </c>
      <c r="X919" s="155">
        <v>0</v>
      </c>
      <c r="Y919" s="155">
        <v>0</v>
      </c>
      <c r="Z919" s="173">
        <v>0</v>
      </c>
      <c r="AA919" s="151">
        <v>1</v>
      </c>
      <c r="AB919" s="151">
        <v>1</v>
      </c>
      <c r="AC919" s="151">
        <v>1</v>
      </c>
      <c r="AD919" s="151">
        <v>1</v>
      </c>
      <c r="AE919" s="155">
        <v>1</v>
      </c>
      <c r="AF919" s="155">
        <v>1</v>
      </c>
      <c r="AG919" s="173">
        <v>0</v>
      </c>
    </row>
    <row r="920" spans="1:33">
      <c r="A920" s="175" t="s">
        <v>668</v>
      </c>
      <c r="B920" s="195" t="s">
        <v>1826</v>
      </c>
      <c r="C920" s="195" t="s">
        <v>916</v>
      </c>
      <c r="D920" s="150">
        <v>26</v>
      </c>
      <c r="E920" s="150">
        <v>0</v>
      </c>
      <c r="F920" s="150">
        <v>24</v>
      </c>
      <c r="G920" s="151">
        <v>26</v>
      </c>
      <c r="H920" s="151">
        <v>0</v>
      </c>
      <c r="I920" s="151">
        <v>25</v>
      </c>
      <c r="J920" s="151">
        <v>24</v>
      </c>
      <c r="K920" s="151">
        <v>0</v>
      </c>
      <c r="L920" s="151">
        <v>24</v>
      </c>
      <c r="M920" s="154">
        <v>0</v>
      </c>
      <c r="N920" s="153">
        <v>0</v>
      </c>
      <c r="O920" s="172">
        <v>0.9</v>
      </c>
      <c r="P920" s="154">
        <v>0</v>
      </c>
      <c r="Q920" s="154">
        <v>0</v>
      </c>
      <c r="R920" s="154">
        <v>0</v>
      </c>
      <c r="S920" s="173">
        <v>0</v>
      </c>
      <c r="T920" s="153">
        <v>925</v>
      </c>
      <c r="U920" s="153">
        <v>912</v>
      </c>
      <c r="V920" s="154">
        <v>0.985945945945946</v>
      </c>
      <c r="W920" s="154">
        <v>0.923076923076923</v>
      </c>
      <c r="X920" s="155">
        <v>0.961538461538462</v>
      </c>
      <c r="Y920" s="155">
        <v>1</v>
      </c>
      <c r="Z920" s="173">
        <v>-0.0384615384615384</v>
      </c>
      <c r="AA920" s="151">
        <v>198</v>
      </c>
      <c r="AB920" s="151">
        <v>192</v>
      </c>
      <c r="AC920" s="151">
        <v>200</v>
      </c>
      <c r="AD920" s="151">
        <v>194</v>
      </c>
      <c r="AE920" s="155">
        <v>0.96969696969697</v>
      </c>
      <c r="AF920" s="155">
        <v>0.97</v>
      </c>
      <c r="AG920" s="173">
        <v>-0.000303030303030249</v>
      </c>
    </row>
    <row r="921" spans="1:33">
      <c r="A921" s="175" t="s">
        <v>668</v>
      </c>
      <c r="B921" s="195" t="s">
        <v>33</v>
      </c>
      <c r="C921" s="195" t="s">
        <v>917</v>
      </c>
      <c r="D921" s="150">
        <v>0</v>
      </c>
      <c r="E921" s="150">
        <v>0</v>
      </c>
      <c r="F921" s="150">
        <v>0</v>
      </c>
      <c r="G921" s="151">
        <v>0</v>
      </c>
      <c r="H921" s="151">
        <v>0</v>
      </c>
      <c r="I921" s="151">
        <v>0</v>
      </c>
      <c r="J921" s="151">
        <v>0</v>
      </c>
      <c r="K921" s="151">
        <v>0</v>
      </c>
      <c r="L921" s="151">
        <v>0</v>
      </c>
      <c r="M921" s="154">
        <v>0</v>
      </c>
      <c r="N921" s="153">
        <v>0</v>
      </c>
      <c r="O921" s="172">
        <v>0.9</v>
      </c>
      <c r="P921" s="154">
        <v>0</v>
      </c>
      <c r="Q921" s="154">
        <v>0</v>
      </c>
      <c r="R921" s="154">
        <v>0</v>
      </c>
      <c r="S921" s="173">
        <v>0</v>
      </c>
      <c r="T921" s="153">
        <v>0</v>
      </c>
      <c r="U921" s="153">
        <v>0</v>
      </c>
      <c r="V921" s="154">
        <v>0</v>
      </c>
      <c r="W921" s="154">
        <v>0</v>
      </c>
      <c r="X921" s="155">
        <v>0</v>
      </c>
      <c r="Y921" s="155">
        <v>0</v>
      </c>
      <c r="Z921" s="173">
        <v>0</v>
      </c>
      <c r="AA921" s="151">
        <v>0</v>
      </c>
      <c r="AB921" s="151">
        <v>0</v>
      </c>
      <c r="AC921" s="151">
        <v>0</v>
      </c>
      <c r="AD921" s="151">
        <v>0</v>
      </c>
      <c r="AE921" s="155">
        <v>0</v>
      </c>
      <c r="AF921" s="155">
        <v>0</v>
      </c>
      <c r="AG921" s="173">
        <v>0</v>
      </c>
    </row>
    <row r="922" spans="1:33">
      <c r="A922" s="175" t="s">
        <v>668</v>
      </c>
      <c r="B922" s="195" t="s">
        <v>1826</v>
      </c>
      <c r="C922" s="195" t="s">
        <v>918</v>
      </c>
      <c r="D922" s="150">
        <v>1</v>
      </c>
      <c r="E922" s="150">
        <v>0</v>
      </c>
      <c r="F922" s="150">
        <v>1</v>
      </c>
      <c r="G922" s="151">
        <v>1</v>
      </c>
      <c r="H922" s="151">
        <v>0</v>
      </c>
      <c r="I922" s="151">
        <v>1</v>
      </c>
      <c r="J922" s="151">
        <v>1</v>
      </c>
      <c r="K922" s="151">
        <v>0</v>
      </c>
      <c r="L922" s="151">
        <v>1</v>
      </c>
      <c r="M922" s="154">
        <v>0</v>
      </c>
      <c r="N922" s="153">
        <v>0</v>
      </c>
      <c r="O922" s="172">
        <v>0.9</v>
      </c>
      <c r="P922" s="154">
        <v>0</v>
      </c>
      <c r="Q922" s="154">
        <v>0</v>
      </c>
      <c r="R922" s="154">
        <v>0</v>
      </c>
      <c r="S922" s="173">
        <v>0</v>
      </c>
      <c r="T922" s="153">
        <v>36</v>
      </c>
      <c r="U922" s="153">
        <v>35</v>
      </c>
      <c r="V922" s="154">
        <v>0.972222222222222</v>
      </c>
      <c r="W922" s="154">
        <v>1</v>
      </c>
      <c r="X922" s="155">
        <v>1</v>
      </c>
      <c r="Y922" s="155">
        <v>1</v>
      </c>
      <c r="Z922" s="173">
        <v>0</v>
      </c>
      <c r="AA922" s="151">
        <v>13</v>
      </c>
      <c r="AB922" s="151">
        <v>13</v>
      </c>
      <c r="AC922" s="151">
        <v>17</v>
      </c>
      <c r="AD922" s="151">
        <v>17</v>
      </c>
      <c r="AE922" s="155">
        <v>1</v>
      </c>
      <c r="AF922" s="155">
        <v>1</v>
      </c>
      <c r="AG922" s="173">
        <v>0</v>
      </c>
    </row>
    <row r="923" spans="1:33">
      <c r="A923" s="175" t="s">
        <v>668</v>
      </c>
      <c r="B923" s="195" t="s">
        <v>1826</v>
      </c>
      <c r="C923" s="195" t="s">
        <v>919</v>
      </c>
      <c r="D923" s="150">
        <v>0</v>
      </c>
      <c r="E923" s="150">
        <v>0</v>
      </c>
      <c r="F923" s="150">
        <v>0</v>
      </c>
      <c r="G923" s="151">
        <v>0</v>
      </c>
      <c r="H923" s="151">
        <v>0</v>
      </c>
      <c r="I923" s="151">
        <v>0</v>
      </c>
      <c r="J923" s="151">
        <v>0</v>
      </c>
      <c r="K923" s="151">
        <v>0</v>
      </c>
      <c r="L923" s="151">
        <v>0</v>
      </c>
      <c r="M923" s="154">
        <v>0</v>
      </c>
      <c r="N923" s="153">
        <v>0</v>
      </c>
      <c r="O923" s="172">
        <v>0.9</v>
      </c>
      <c r="P923" s="154">
        <v>0</v>
      </c>
      <c r="Q923" s="154">
        <v>0</v>
      </c>
      <c r="R923" s="154">
        <v>0</v>
      </c>
      <c r="S923" s="173">
        <v>0</v>
      </c>
      <c r="T923" s="153">
        <v>2</v>
      </c>
      <c r="U923" s="153">
        <v>2</v>
      </c>
      <c r="V923" s="154">
        <v>1</v>
      </c>
      <c r="W923" s="154">
        <v>0</v>
      </c>
      <c r="X923" s="155">
        <v>0</v>
      </c>
      <c r="Y923" s="155">
        <v>0</v>
      </c>
      <c r="Z923" s="173">
        <v>0</v>
      </c>
      <c r="AA923" s="151">
        <v>0</v>
      </c>
      <c r="AB923" s="151">
        <v>0</v>
      </c>
      <c r="AC923" s="151">
        <v>1</v>
      </c>
      <c r="AD923" s="151">
        <v>1</v>
      </c>
      <c r="AE923" s="155">
        <v>0</v>
      </c>
      <c r="AF923" s="155">
        <v>1</v>
      </c>
      <c r="AG923" s="173">
        <v>-1</v>
      </c>
    </row>
    <row r="924" spans="1:33">
      <c r="A924" s="175" t="s">
        <v>668</v>
      </c>
      <c r="B924" s="195" t="s">
        <v>1826</v>
      </c>
      <c r="C924" s="195" t="s">
        <v>920</v>
      </c>
      <c r="D924" s="150">
        <v>1</v>
      </c>
      <c r="E924" s="150">
        <v>0</v>
      </c>
      <c r="F924" s="150">
        <v>1</v>
      </c>
      <c r="G924" s="151">
        <v>0</v>
      </c>
      <c r="H924" s="151">
        <v>0</v>
      </c>
      <c r="I924" s="151">
        <v>0</v>
      </c>
      <c r="J924" s="151">
        <v>0</v>
      </c>
      <c r="K924" s="151">
        <v>0</v>
      </c>
      <c r="L924" s="151">
        <v>0</v>
      </c>
      <c r="M924" s="154">
        <v>0</v>
      </c>
      <c r="N924" s="153">
        <v>0</v>
      </c>
      <c r="O924" s="172">
        <v>0.9</v>
      </c>
      <c r="P924" s="154">
        <v>0</v>
      </c>
      <c r="Q924" s="154">
        <v>0</v>
      </c>
      <c r="R924" s="154">
        <v>0</v>
      </c>
      <c r="S924" s="173">
        <v>0</v>
      </c>
      <c r="T924" s="153">
        <v>1</v>
      </c>
      <c r="U924" s="153">
        <v>1</v>
      </c>
      <c r="V924" s="154">
        <v>1</v>
      </c>
      <c r="W924" s="154">
        <v>1</v>
      </c>
      <c r="X924" s="155">
        <v>0</v>
      </c>
      <c r="Y924" s="155">
        <v>0</v>
      </c>
      <c r="Z924" s="173">
        <v>1</v>
      </c>
      <c r="AA924" s="151">
        <v>1</v>
      </c>
      <c r="AB924" s="151">
        <v>1</v>
      </c>
      <c r="AC924" s="151">
        <v>0</v>
      </c>
      <c r="AD924" s="151">
        <v>0</v>
      </c>
      <c r="AE924" s="155">
        <v>1</v>
      </c>
      <c r="AF924" s="155">
        <v>0</v>
      </c>
      <c r="AG924" s="173">
        <v>1</v>
      </c>
    </row>
    <row r="925" spans="1:33">
      <c r="A925" s="175" t="s">
        <v>668</v>
      </c>
      <c r="B925" s="195" t="s">
        <v>1826</v>
      </c>
      <c r="C925" s="195" t="s">
        <v>921</v>
      </c>
      <c r="D925" s="150">
        <v>9</v>
      </c>
      <c r="E925" s="150">
        <v>0</v>
      </c>
      <c r="F925" s="150">
        <v>9</v>
      </c>
      <c r="G925" s="151">
        <v>7</v>
      </c>
      <c r="H925" s="151">
        <v>0</v>
      </c>
      <c r="I925" s="151">
        <v>7</v>
      </c>
      <c r="J925" s="151">
        <v>7</v>
      </c>
      <c r="K925" s="151">
        <v>0</v>
      </c>
      <c r="L925" s="151">
        <v>7</v>
      </c>
      <c r="M925" s="154">
        <v>0</v>
      </c>
      <c r="N925" s="153">
        <v>0</v>
      </c>
      <c r="O925" s="172">
        <v>0.9</v>
      </c>
      <c r="P925" s="154">
        <v>0</v>
      </c>
      <c r="Q925" s="154">
        <v>0</v>
      </c>
      <c r="R925" s="154">
        <v>0</v>
      </c>
      <c r="S925" s="173">
        <v>0</v>
      </c>
      <c r="T925" s="153">
        <v>109</v>
      </c>
      <c r="U925" s="153">
        <v>109</v>
      </c>
      <c r="V925" s="154">
        <v>1</v>
      </c>
      <c r="W925" s="154">
        <v>1</v>
      </c>
      <c r="X925" s="155">
        <v>1</v>
      </c>
      <c r="Y925" s="155">
        <v>1</v>
      </c>
      <c r="Z925" s="173">
        <v>0</v>
      </c>
      <c r="AA925" s="151">
        <v>57</v>
      </c>
      <c r="AB925" s="151">
        <v>57</v>
      </c>
      <c r="AC925" s="151">
        <v>36</v>
      </c>
      <c r="AD925" s="151">
        <v>36</v>
      </c>
      <c r="AE925" s="155">
        <v>1</v>
      </c>
      <c r="AF925" s="155">
        <v>1</v>
      </c>
      <c r="AG925" s="173">
        <v>0</v>
      </c>
    </row>
    <row r="926" spans="1:33">
      <c r="A926" s="175" t="s">
        <v>668</v>
      </c>
      <c r="B926" s="195" t="s">
        <v>33</v>
      </c>
      <c r="C926" s="195" t="s">
        <v>923</v>
      </c>
      <c r="D926" s="150">
        <v>0</v>
      </c>
      <c r="E926" s="150">
        <v>0</v>
      </c>
      <c r="F926" s="150">
        <v>0</v>
      </c>
      <c r="G926" s="151">
        <v>0</v>
      </c>
      <c r="H926" s="151">
        <v>0</v>
      </c>
      <c r="I926" s="151">
        <v>0</v>
      </c>
      <c r="J926" s="151">
        <v>0</v>
      </c>
      <c r="K926" s="151">
        <v>0</v>
      </c>
      <c r="L926" s="151">
        <v>0</v>
      </c>
      <c r="M926" s="154">
        <v>0</v>
      </c>
      <c r="N926" s="153">
        <v>0</v>
      </c>
      <c r="O926" s="172">
        <v>0.9</v>
      </c>
      <c r="P926" s="154">
        <v>0</v>
      </c>
      <c r="Q926" s="154">
        <v>0</v>
      </c>
      <c r="R926" s="154">
        <v>0</v>
      </c>
      <c r="S926" s="173">
        <v>0</v>
      </c>
      <c r="T926" s="153">
        <v>0</v>
      </c>
      <c r="U926" s="153">
        <v>0</v>
      </c>
      <c r="V926" s="154">
        <v>0</v>
      </c>
      <c r="W926" s="154">
        <v>0</v>
      </c>
      <c r="X926" s="155">
        <v>0</v>
      </c>
      <c r="Y926" s="155">
        <v>0</v>
      </c>
      <c r="Z926" s="173">
        <v>0</v>
      </c>
      <c r="AA926" s="151">
        <v>0</v>
      </c>
      <c r="AB926" s="151">
        <v>0</v>
      </c>
      <c r="AC926" s="151">
        <v>0</v>
      </c>
      <c r="AD926" s="151">
        <v>0</v>
      </c>
      <c r="AE926" s="155">
        <v>0</v>
      </c>
      <c r="AF926" s="155">
        <v>0</v>
      </c>
      <c r="AG926" s="173">
        <v>0</v>
      </c>
    </row>
    <row r="927" spans="1:33">
      <c r="A927" s="175" t="s">
        <v>668</v>
      </c>
      <c r="B927" s="195" t="s">
        <v>33</v>
      </c>
      <c r="C927" s="195" t="s">
        <v>924</v>
      </c>
      <c r="D927" s="150">
        <v>0</v>
      </c>
      <c r="E927" s="150">
        <v>0</v>
      </c>
      <c r="F927" s="150">
        <v>0</v>
      </c>
      <c r="G927" s="151">
        <v>0</v>
      </c>
      <c r="H927" s="151">
        <v>0</v>
      </c>
      <c r="I927" s="151">
        <v>0</v>
      </c>
      <c r="J927" s="151">
        <v>0</v>
      </c>
      <c r="K927" s="151">
        <v>0</v>
      </c>
      <c r="L927" s="151">
        <v>0</v>
      </c>
      <c r="M927" s="154">
        <v>0</v>
      </c>
      <c r="N927" s="153">
        <v>0</v>
      </c>
      <c r="O927" s="172">
        <v>0.9</v>
      </c>
      <c r="P927" s="154">
        <v>0</v>
      </c>
      <c r="Q927" s="154">
        <v>0</v>
      </c>
      <c r="R927" s="154">
        <v>0</v>
      </c>
      <c r="S927" s="173">
        <v>0</v>
      </c>
      <c r="T927" s="153">
        <v>0</v>
      </c>
      <c r="U927" s="153">
        <v>0</v>
      </c>
      <c r="V927" s="154">
        <v>0</v>
      </c>
      <c r="W927" s="154">
        <v>0</v>
      </c>
      <c r="X927" s="155">
        <v>0</v>
      </c>
      <c r="Y927" s="155">
        <v>0</v>
      </c>
      <c r="Z927" s="173">
        <v>0</v>
      </c>
      <c r="AA927" s="151">
        <v>0</v>
      </c>
      <c r="AB927" s="151">
        <v>0</v>
      </c>
      <c r="AC927" s="151">
        <v>0</v>
      </c>
      <c r="AD927" s="151">
        <v>0</v>
      </c>
      <c r="AE927" s="155">
        <v>0</v>
      </c>
      <c r="AF927" s="155">
        <v>0</v>
      </c>
      <c r="AG927" s="173">
        <v>0</v>
      </c>
    </row>
    <row r="928" spans="1:33">
      <c r="A928" s="175" t="s">
        <v>668</v>
      </c>
      <c r="B928" s="195" t="s">
        <v>33</v>
      </c>
      <c r="C928" s="195" t="s">
        <v>925</v>
      </c>
      <c r="D928" s="150">
        <v>0</v>
      </c>
      <c r="E928" s="150">
        <v>0</v>
      </c>
      <c r="F928" s="150">
        <v>0</v>
      </c>
      <c r="G928" s="151">
        <v>0</v>
      </c>
      <c r="H928" s="151">
        <v>0</v>
      </c>
      <c r="I928" s="151">
        <v>0</v>
      </c>
      <c r="J928" s="151">
        <v>0</v>
      </c>
      <c r="K928" s="151">
        <v>0</v>
      </c>
      <c r="L928" s="151">
        <v>0</v>
      </c>
      <c r="M928" s="154">
        <v>0</v>
      </c>
      <c r="N928" s="153">
        <v>0</v>
      </c>
      <c r="O928" s="172">
        <v>0.9</v>
      </c>
      <c r="P928" s="154">
        <v>0</v>
      </c>
      <c r="Q928" s="154">
        <v>0</v>
      </c>
      <c r="R928" s="154">
        <v>0</v>
      </c>
      <c r="S928" s="173">
        <v>0</v>
      </c>
      <c r="T928" s="153">
        <v>0</v>
      </c>
      <c r="U928" s="153">
        <v>0</v>
      </c>
      <c r="V928" s="154">
        <v>0</v>
      </c>
      <c r="W928" s="154">
        <v>0</v>
      </c>
      <c r="X928" s="155">
        <v>0</v>
      </c>
      <c r="Y928" s="155">
        <v>0</v>
      </c>
      <c r="Z928" s="173">
        <v>0</v>
      </c>
      <c r="AA928" s="151">
        <v>0</v>
      </c>
      <c r="AB928" s="151">
        <v>0</v>
      </c>
      <c r="AC928" s="151">
        <v>0</v>
      </c>
      <c r="AD928" s="151">
        <v>0</v>
      </c>
      <c r="AE928" s="155">
        <v>0</v>
      </c>
      <c r="AF928" s="155">
        <v>0</v>
      </c>
      <c r="AG928" s="173">
        <v>0</v>
      </c>
    </row>
    <row r="929" spans="1:33">
      <c r="A929" s="175" t="s">
        <v>668</v>
      </c>
      <c r="B929" s="195" t="s">
        <v>1828</v>
      </c>
      <c r="C929" s="195" t="s">
        <v>926</v>
      </c>
      <c r="D929" s="150">
        <v>0</v>
      </c>
      <c r="E929" s="150">
        <v>0</v>
      </c>
      <c r="F929" s="150">
        <v>0</v>
      </c>
      <c r="G929" s="151">
        <v>0</v>
      </c>
      <c r="H929" s="151">
        <v>0</v>
      </c>
      <c r="I929" s="151">
        <v>0</v>
      </c>
      <c r="J929" s="151">
        <v>0</v>
      </c>
      <c r="K929" s="151">
        <v>0</v>
      </c>
      <c r="L929" s="151">
        <v>0</v>
      </c>
      <c r="M929" s="154">
        <v>0</v>
      </c>
      <c r="N929" s="153">
        <v>0</v>
      </c>
      <c r="O929" s="172">
        <v>0.9</v>
      </c>
      <c r="P929" s="154">
        <v>0</v>
      </c>
      <c r="Q929" s="154">
        <v>0</v>
      </c>
      <c r="R929" s="154">
        <v>0</v>
      </c>
      <c r="S929" s="173">
        <v>0</v>
      </c>
      <c r="T929" s="153">
        <v>0</v>
      </c>
      <c r="U929" s="153">
        <v>0</v>
      </c>
      <c r="V929" s="154">
        <v>0</v>
      </c>
      <c r="W929" s="154">
        <v>0</v>
      </c>
      <c r="X929" s="155">
        <v>0</v>
      </c>
      <c r="Y929" s="155">
        <v>0</v>
      </c>
      <c r="Z929" s="173">
        <v>0</v>
      </c>
      <c r="AA929" s="151">
        <v>0</v>
      </c>
      <c r="AB929" s="151">
        <v>0</v>
      </c>
      <c r="AC929" s="151">
        <v>0</v>
      </c>
      <c r="AD929" s="151">
        <v>0</v>
      </c>
      <c r="AE929" s="155">
        <v>0</v>
      </c>
      <c r="AF929" s="155">
        <v>0</v>
      </c>
      <c r="AG929" s="173">
        <v>0</v>
      </c>
    </row>
    <row r="930" spans="1:33">
      <c r="A930" s="175" t="s">
        <v>927</v>
      </c>
      <c r="B930" s="195" t="s">
        <v>1829</v>
      </c>
      <c r="C930" s="195" t="s">
        <v>929</v>
      </c>
      <c r="D930" s="150">
        <v>1116</v>
      </c>
      <c r="E930" s="150">
        <v>982</v>
      </c>
      <c r="F930" s="150">
        <v>1007</v>
      </c>
      <c r="G930" s="151">
        <v>1049</v>
      </c>
      <c r="H930" s="151">
        <v>935</v>
      </c>
      <c r="I930" s="151">
        <v>940</v>
      </c>
      <c r="J930" s="151">
        <v>931</v>
      </c>
      <c r="K930" s="151">
        <v>895</v>
      </c>
      <c r="L930" s="151">
        <v>882</v>
      </c>
      <c r="M930" s="154">
        <v>0.914752545583708</v>
      </c>
      <c r="N930" s="153">
        <v>27041</v>
      </c>
      <c r="O930" s="172">
        <v>0.9</v>
      </c>
      <c r="P930" s="154">
        <v>0.879928315412186</v>
      </c>
      <c r="Q930" s="154">
        <v>0.891325071496664</v>
      </c>
      <c r="R930" s="154">
        <v>0.961331901181525</v>
      </c>
      <c r="S930" s="173">
        <v>-0.0113967560844771</v>
      </c>
      <c r="T930" s="153">
        <v>29561</v>
      </c>
      <c r="U930" s="153">
        <v>27373</v>
      </c>
      <c r="V930" s="154">
        <v>0.925983559419505</v>
      </c>
      <c r="W930" s="154">
        <v>0.902329749103943</v>
      </c>
      <c r="X930" s="155">
        <v>0.896091515729266</v>
      </c>
      <c r="Y930" s="155">
        <v>0.947368421052632</v>
      </c>
      <c r="Z930" s="173">
        <v>0.00623823337467677</v>
      </c>
      <c r="AA930" s="151">
        <v>7506</v>
      </c>
      <c r="AB930" s="151">
        <v>6914</v>
      </c>
      <c r="AC930" s="151">
        <v>7502</v>
      </c>
      <c r="AD930" s="151">
        <v>6971</v>
      </c>
      <c r="AE930" s="155">
        <v>0.921129762856382</v>
      </c>
      <c r="AF930" s="155">
        <v>0.929218874966676</v>
      </c>
      <c r="AG930" s="173">
        <v>-0.00808911211029395</v>
      </c>
    </row>
    <row r="931" spans="1:33">
      <c r="A931" s="175" t="s">
        <v>927</v>
      </c>
      <c r="B931" s="195" t="s">
        <v>1829</v>
      </c>
      <c r="C931" s="195" t="s">
        <v>930</v>
      </c>
      <c r="D931" s="150">
        <v>3470</v>
      </c>
      <c r="E931" s="150">
        <v>3016</v>
      </c>
      <c r="F931" s="150">
        <v>2841</v>
      </c>
      <c r="G931" s="151">
        <v>3874</v>
      </c>
      <c r="H931" s="151">
        <v>3465</v>
      </c>
      <c r="I931" s="151">
        <v>3344</v>
      </c>
      <c r="J931" s="151">
        <v>3425</v>
      </c>
      <c r="K931" s="151">
        <v>3073</v>
      </c>
      <c r="L931" s="151">
        <v>3008</v>
      </c>
      <c r="M931" s="154">
        <v>0.875630129090693</v>
      </c>
      <c r="N931" s="153">
        <v>95709</v>
      </c>
      <c r="O931" s="172">
        <v>0.9</v>
      </c>
      <c r="P931" s="154">
        <v>0.869164265129683</v>
      </c>
      <c r="Q931" s="154">
        <v>0.89442436757873</v>
      </c>
      <c r="R931" s="154">
        <v>0.897226277372263</v>
      </c>
      <c r="S931" s="173">
        <v>-0.025260102449047</v>
      </c>
      <c r="T931" s="153">
        <v>109303</v>
      </c>
      <c r="U931" s="153">
        <v>95690</v>
      </c>
      <c r="V931" s="154">
        <v>0.875456300376019</v>
      </c>
      <c r="W931" s="154">
        <v>0.818731988472623</v>
      </c>
      <c r="X931" s="155">
        <v>0.863190500774393</v>
      </c>
      <c r="Y931" s="155">
        <v>0.878248175182482</v>
      </c>
      <c r="Z931" s="173">
        <v>-0.0444585123017709</v>
      </c>
      <c r="AA931" s="151">
        <v>27560</v>
      </c>
      <c r="AB931" s="151">
        <v>23874</v>
      </c>
      <c r="AC931" s="151">
        <v>27832</v>
      </c>
      <c r="AD931" s="151">
        <v>24338</v>
      </c>
      <c r="AE931" s="155">
        <v>0.866255442670537</v>
      </c>
      <c r="AF931" s="155">
        <v>0.874461052026444</v>
      </c>
      <c r="AG931" s="173">
        <v>-0.00820560935590742</v>
      </c>
    </row>
    <row r="932" spans="1:33">
      <c r="A932" s="175" t="s">
        <v>927</v>
      </c>
      <c r="B932" s="195" t="s">
        <v>1829</v>
      </c>
      <c r="C932" s="195" t="s">
        <v>931</v>
      </c>
      <c r="D932" s="150">
        <v>2693</v>
      </c>
      <c r="E932" s="150">
        <v>2514</v>
      </c>
      <c r="F932" s="150">
        <v>2308</v>
      </c>
      <c r="G932" s="151">
        <v>2875</v>
      </c>
      <c r="H932" s="151">
        <v>2664</v>
      </c>
      <c r="I932" s="151">
        <v>2596</v>
      </c>
      <c r="J932" s="151">
        <v>2413</v>
      </c>
      <c r="K932" s="151">
        <v>2236</v>
      </c>
      <c r="L932" s="151">
        <v>2152</v>
      </c>
      <c r="M932" s="154">
        <v>0.909692164298209</v>
      </c>
      <c r="N932" s="153">
        <v>71248</v>
      </c>
      <c r="O932" s="172">
        <v>0.9</v>
      </c>
      <c r="P932" s="154">
        <v>0.933531377645748</v>
      </c>
      <c r="Q932" s="154">
        <v>0.926608695652174</v>
      </c>
      <c r="R932" s="154">
        <v>0.926647326978865</v>
      </c>
      <c r="S932" s="173">
        <v>0.00692268199357426</v>
      </c>
      <c r="T932" s="153">
        <v>78321</v>
      </c>
      <c r="U932" s="153">
        <v>70106</v>
      </c>
      <c r="V932" s="154">
        <v>0.895111145159025</v>
      </c>
      <c r="W932" s="154">
        <v>0.857036761975492</v>
      </c>
      <c r="X932" s="155">
        <v>0.90295652173913</v>
      </c>
      <c r="Y932" s="155">
        <v>0.891835888934936</v>
      </c>
      <c r="Z932" s="173">
        <v>-0.0459197597636384</v>
      </c>
      <c r="AA932" s="151">
        <v>19581</v>
      </c>
      <c r="AB932" s="151">
        <v>17634</v>
      </c>
      <c r="AC932" s="151">
        <v>19429</v>
      </c>
      <c r="AD932" s="151">
        <v>17412</v>
      </c>
      <c r="AE932" s="155">
        <v>0.900566876053317</v>
      </c>
      <c r="AF932" s="155">
        <v>0.896186113541613</v>
      </c>
      <c r="AG932" s="173">
        <v>0.00438076251170394</v>
      </c>
    </row>
    <row r="933" spans="1:33">
      <c r="A933" s="175" t="s">
        <v>927</v>
      </c>
      <c r="B933" s="195" t="s">
        <v>1829</v>
      </c>
      <c r="C933" s="195" t="s">
        <v>932</v>
      </c>
      <c r="D933" s="150">
        <v>3208</v>
      </c>
      <c r="E933" s="150">
        <v>2970</v>
      </c>
      <c r="F933" s="150">
        <v>2946</v>
      </c>
      <c r="G933" s="151">
        <v>3422</v>
      </c>
      <c r="H933" s="151">
        <v>3191</v>
      </c>
      <c r="I933" s="151">
        <v>3186</v>
      </c>
      <c r="J933" s="151">
        <v>2876</v>
      </c>
      <c r="K933" s="151">
        <v>2664</v>
      </c>
      <c r="L933" s="151">
        <v>2656</v>
      </c>
      <c r="M933" s="154">
        <v>0.930969087805803</v>
      </c>
      <c r="N933" s="153">
        <v>68726</v>
      </c>
      <c r="O933" s="172">
        <v>0.9</v>
      </c>
      <c r="P933" s="154">
        <v>0.925810473815461</v>
      </c>
      <c r="Q933" s="154">
        <v>0.93249561659848</v>
      </c>
      <c r="R933" s="154">
        <v>0.926286509040334</v>
      </c>
      <c r="S933" s="173">
        <v>-0.00668514278301913</v>
      </c>
      <c r="T933" s="153">
        <v>73822</v>
      </c>
      <c r="U933" s="153">
        <v>68105</v>
      </c>
      <c r="V933" s="154">
        <v>0.922556961339438</v>
      </c>
      <c r="W933" s="154">
        <v>0.918329177057357</v>
      </c>
      <c r="X933" s="155">
        <v>0.931034482758621</v>
      </c>
      <c r="Y933" s="155">
        <v>0.923504867872045</v>
      </c>
      <c r="Z933" s="173">
        <v>-0.012705305701264</v>
      </c>
      <c r="AA933" s="151">
        <v>21346</v>
      </c>
      <c r="AB933" s="151">
        <v>19766</v>
      </c>
      <c r="AC933" s="151">
        <v>18580</v>
      </c>
      <c r="AD933" s="151">
        <v>17102</v>
      </c>
      <c r="AE933" s="155">
        <v>0.925981448514944</v>
      </c>
      <c r="AF933" s="155">
        <v>0.920452099031216</v>
      </c>
      <c r="AG933" s="173">
        <v>0.00552934948372785</v>
      </c>
    </row>
    <row r="934" spans="1:33">
      <c r="A934" s="175" t="s">
        <v>927</v>
      </c>
      <c r="B934" s="195" t="s">
        <v>1829</v>
      </c>
      <c r="C934" s="195" t="s">
        <v>933</v>
      </c>
      <c r="D934" s="150">
        <v>2378</v>
      </c>
      <c r="E934" s="150">
        <v>2233</v>
      </c>
      <c r="F934" s="150">
        <v>2183</v>
      </c>
      <c r="G934" s="151">
        <v>2511</v>
      </c>
      <c r="H934" s="151">
        <v>2415</v>
      </c>
      <c r="I934" s="151">
        <v>2330</v>
      </c>
      <c r="J934" s="151">
        <v>2303</v>
      </c>
      <c r="K934" s="151">
        <v>2230</v>
      </c>
      <c r="L934" s="151">
        <v>2182</v>
      </c>
      <c r="M934" s="154">
        <v>0.962100338671718</v>
      </c>
      <c r="N934" s="153">
        <v>67043</v>
      </c>
      <c r="O934" s="172">
        <v>0.9</v>
      </c>
      <c r="P934" s="154">
        <v>0.939024390243902</v>
      </c>
      <c r="Q934" s="154">
        <v>0.961768219832736</v>
      </c>
      <c r="R934" s="154">
        <v>0.968302214502822</v>
      </c>
      <c r="S934" s="173">
        <v>-0.0227438295888336</v>
      </c>
      <c r="T934" s="153">
        <v>69684</v>
      </c>
      <c r="U934" s="153">
        <v>65040</v>
      </c>
      <c r="V934" s="154">
        <v>0.933356294127777</v>
      </c>
      <c r="W934" s="154">
        <v>0.917998317914214</v>
      </c>
      <c r="X934" s="155">
        <v>0.927917164476304</v>
      </c>
      <c r="Y934" s="155">
        <v>0.947459834997829</v>
      </c>
      <c r="Z934" s="173">
        <v>-0.00991884656209063</v>
      </c>
      <c r="AA934" s="151">
        <v>17211</v>
      </c>
      <c r="AB934" s="151">
        <v>16059</v>
      </c>
      <c r="AC934" s="151">
        <v>17053</v>
      </c>
      <c r="AD934" s="151">
        <v>16116</v>
      </c>
      <c r="AE934" s="155">
        <v>0.933066062401952</v>
      </c>
      <c r="AF934" s="155">
        <v>0.945053656248168</v>
      </c>
      <c r="AG934" s="173">
        <v>-0.0119875938462153</v>
      </c>
    </row>
    <row r="935" spans="1:33">
      <c r="A935" s="175" t="s">
        <v>927</v>
      </c>
      <c r="B935" s="195" t="s">
        <v>1829</v>
      </c>
      <c r="C935" s="195" t="s">
        <v>934</v>
      </c>
      <c r="D935" s="150">
        <v>0</v>
      </c>
      <c r="E935" s="150">
        <v>0</v>
      </c>
      <c r="F935" s="150">
        <v>0</v>
      </c>
      <c r="G935" s="151">
        <v>0</v>
      </c>
      <c r="H935" s="151">
        <v>0</v>
      </c>
      <c r="I935" s="151">
        <v>0</v>
      </c>
      <c r="J935" s="151">
        <v>0</v>
      </c>
      <c r="K935" s="151">
        <v>0</v>
      </c>
      <c r="L935" s="151">
        <v>0</v>
      </c>
      <c r="M935" s="154">
        <v>0</v>
      </c>
      <c r="N935" s="153">
        <v>0</v>
      </c>
      <c r="O935" s="172">
        <v>0.9</v>
      </c>
      <c r="P935" s="154">
        <v>0</v>
      </c>
      <c r="Q935" s="154">
        <v>0</v>
      </c>
      <c r="R935" s="154">
        <v>0</v>
      </c>
      <c r="S935" s="173">
        <v>0</v>
      </c>
      <c r="T935" s="153">
        <v>8</v>
      </c>
      <c r="U935" s="153">
        <v>8</v>
      </c>
      <c r="V935" s="154">
        <v>1</v>
      </c>
      <c r="W935" s="154">
        <v>0</v>
      </c>
      <c r="X935" s="155">
        <v>0</v>
      </c>
      <c r="Y935" s="155">
        <v>0</v>
      </c>
      <c r="Z935" s="173">
        <v>0</v>
      </c>
      <c r="AA935" s="151">
        <v>2</v>
      </c>
      <c r="AB935" s="151">
        <v>2</v>
      </c>
      <c r="AC935" s="151">
        <v>4</v>
      </c>
      <c r="AD935" s="151">
        <v>4</v>
      </c>
      <c r="AE935" s="155">
        <v>1</v>
      </c>
      <c r="AF935" s="155">
        <v>1</v>
      </c>
      <c r="AG935" s="173">
        <v>0</v>
      </c>
    </row>
    <row r="936" spans="1:33">
      <c r="A936" s="175" t="s">
        <v>927</v>
      </c>
      <c r="B936" s="195" t="s">
        <v>1829</v>
      </c>
      <c r="C936" s="195" t="s">
        <v>935</v>
      </c>
      <c r="D936" s="150">
        <v>3311</v>
      </c>
      <c r="E936" s="150">
        <v>2801</v>
      </c>
      <c r="F936" s="150">
        <v>2655</v>
      </c>
      <c r="G936" s="151">
        <v>3322</v>
      </c>
      <c r="H936" s="151">
        <v>2899</v>
      </c>
      <c r="I936" s="151">
        <v>2831</v>
      </c>
      <c r="J936" s="151">
        <v>3013</v>
      </c>
      <c r="K936" s="151">
        <v>2546</v>
      </c>
      <c r="L936" s="151">
        <v>2710</v>
      </c>
      <c r="M936" s="154">
        <v>0.863032479190468</v>
      </c>
      <c r="N936" s="153">
        <v>79317</v>
      </c>
      <c r="O936" s="172">
        <v>0.9</v>
      </c>
      <c r="P936" s="154">
        <v>0.845967985502869</v>
      </c>
      <c r="Q936" s="154">
        <v>0.872667068031306</v>
      </c>
      <c r="R936" s="154">
        <v>0.845004978426817</v>
      </c>
      <c r="S936" s="173">
        <v>-0.0266990825284372</v>
      </c>
      <c r="T936" s="153">
        <v>91905</v>
      </c>
      <c r="U936" s="153">
        <v>81503</v>
      </c>
      <c r="V936" s="154">
        <v>0.886817909798161</v>
      </c>
      <c r="W936" s="154">
        <v>0.801872546058593</v>
      </c>
      <c r="X936" s="155">
        <v>0.852197471402769</v>
      </c>
      <c r="Y936" s="155">
        <v>0.899435778294059</v>
      </c>
      <c r="Z936" s="173">
        <v>-0.0503249253441769</v>
      </c>
      <c r="AA936" s="151">
        <v>22747</v>
      </c>
      <c r="AB936" s="151">
        <v>20000</v>
      </c>
      <c r="AC936" s="151">
        <v>23070</v>
      </c>
      <c r="AD936" s="151">
        <v>20303</v>
      </c>
      <c r="AE936" s="155">
        <v>0.879236822438124</v>
      </c>
      <c r="AF936" s="155">
        <v>0.880060684872128</v>
      </c>
      <c r="AG936" s="173">
        <v>-0.000823862434004563</v>
      </c>
    </row>
    <row r="937" spans="1:33">
      <c r="A937" s="175" t="s">
        <v>927</v>
      </c>
      <c r="B937" s="195" t="s">
        <v>1829</v>
      </c>
      <c r="C937" s="195" t="s">
        <v>936</v>
      </c>
      <c r="D937" s="150">
        <v>0</v>
      </c>
      <c r="E937" s="150">
        <v>0</v>
      </c>
      <c r="F937" s="150">
        <v>0</v>
      </c>
      <c r="G937" s="151">
        <v>0</v>
      </c>
      <c r="H937" s="151">
        <v>0</v>
      </c>
      <c r="I937" s="151">
        <v>0</v>
      </c>
      <c r="J937" s="151">
        <v>0</v>
      </c>
      <c r="K937" s="151">
        <v>0</v>
      </c>
      <c r="L937" s="151">
        <v>0</v>
      </c>
      <c r="M937" s="154">
        <v>0</v>
      </c>
      <c r="N937" s="153">
        <v>0</v>
      </c>
      <c r="O937" s="172">
        <v>0.9</v>
      </c>
      <c r="P937" s="154">
        <v>0</v>
      </c>
      <c r="Q937" s="154">
        <v>0</v>
      </c>
      <c r="R937" s="154">
        <v>0</v>
      </c>
      <c r="S937" s="173">
        <v>0</v>
      </c>
      <c r="T937" s="153">
        <v>1</v>
      </c>
      <c r="U937" s="153">
        <v>1</v>
      </c>
      <c r="V937" s="154">
        <v>1</v>
      </c>
      <c r="W937" s="154">
        <v>0</v>
      </c>
      <c r="X937" s="155">
        <v>0</v>
      </c>
      <c r="Y937" s="155">
        <v>0</v>
      </c>
      <c r="Z937" s="173">
        <v>0</v>
      </c>
      <c r="AA937" s="151">
        <v>0</v>
      </c>
      <c r="AB937" s="151">
        <v>0</v>
      </c>
      <c r="AC937" s="151">
        <v>0</v>
      </c>
      <c r="AD937" s="151">
        <v>0</v>
      </c>
      <c r="AE937" s="155">
        <v>0</v>
      </c>
      <c r="AF937" s="155">
        <v>0</v>
      </c>
      <c r="AG937" s="173">
        <v>0</v>
      </c>
    </row>
    <row r="938" spans="1:33">
      <c r="A938" s="175" t="s">
        <v>927</v>
      </c>
      <c r="B938" s="195" t="s">
        <v>1829</v>
      </c>
      <c r="C938" s="195" t="s">
        <v>937</v>
      </c>
      <c r="D938" s="150">
        <v>1643</v>
      </c>
      <c r="E938" s="150">
        <v>1446</v>
      </c>
      <c r="F938" s="150">
        <v>1484</v>
      </c>
      <c r="G938" s="151">
        <v>1522</v>
      </c>
      <c r="H938" s="151">
        <v>1382</v>
      </c>
      <c r="I938" s="151">
        <v>1407</v>
      </c>
      <c r="J938" s="151">
        <v>1745</v>
      </c>
      <c r="K938" s="151">
        <v>1608</v>
      </c>
      <c r="L938" s="151">
        <v>1646</v>
      </c>
      <c r="M938" s="154">
        <v>0.887055810015846</v>
      </c>
      <c r="N938" s="153">
        <v>40864</v>
      </c>
      <c r="O938" s="172">
        <v>0.9</v>
      </c>
      <c r="P938" s="154">
        <v>0.880097382836275</v>
      </c>
      <c r="Q938" s="154">
        <v>0.908015768725361</v>
      </c>
      <c r="R938" s="154">
        <v>0.921489971346705</v>
      </c>
      <c r="S938" s="173">
        <v>-0.0279183858890862</v>
      </c>
      <c r="T938" s="153">
        <v>46067</v>
      </c>
      <c r="U938" s="153">
        <v>43089</v>
      </c>
      <c r="V938" s="154">
        <v>0.935355026374628</v>
      </c>
      <c r="W938" s="154">
        <v>0.903225806451613</v>
      </c>
      <c r="X938" s="155">
        <v>0.924441524310118</v>
      </c>
      <c r="Y938" s="155">
        <v>0.943266475644699</v>
      </c>
      <c r="Z938" s="173">
        <v>-0.0212157178585054</v>
      </c>
      <c r="AA938" s="151">
        <v>11623</v>
      </c>
      <c r="AB938" s="151">
        <v>10854</v>
      </c>
      <c r="AC938" s="151">
        <v>12171</v>
      </c>
      <c r="AD938" s="151">
        <v>11410</v>
      </c>
      <c r="AE938" s="155">
        <v>0.933838079669621</v>
      </c>
      <c r="AF938" s="155">
        <v>0.937474324213294</v>
      </c>
      <c r="AG938" s="173">
        <v>-0.00363624454367328</v>
      </c>
    </row>
    <row r="939" spans="1:33">
      <c r="A939" s="175" t="s">
        <v>927</v>
      </c>
      <c r="B939" s="195" t="s">
        <v>1830</v>
      </c>
      <c r="C939" s="195" t="s">
        <v>938</v>
      </c>
      <c r="D939" s="150">
        <v>0</v>
      </c>
      <c r="E939" s="150">
        <v>0</v>
      </c>
      <c r="F939" s="150">
        <v>0</v>
      </c>
      <c r="G939" s="151">
        <v>0</v>
      </c>
      <c r="H939" s="151">
        <v>0</v>
      </c>
      <c r="I939" s="151">
        <v>0</v>
      </c>
      <c r="J939" s="151">
        <v>0</v>
      </c>
      <c r="K939" s="151">
        <v>0</v>
      </c>
      <c r="L939" s="151">
        <v>0</v>
      </c>
      <c r="M939" s="154">
        <v>0</v>
      </c>
      <c r="N939" s="153">
        <v>0</v>
      </c>
      <c r="O939" s="172">
        <v>0.9</v>
      </c>
      <c r="P939" s="154">
        <v>0</v>
      </c>
      <c r="Q939" s="154">
        <v>0</v>
      </c>
      <c r="R939" s="154">
        <v>0</v>
      </c>
      <c r="S939" s="173">
        <v>0</v>
      </c>
      <c r="T939" s="153">
        <v>1</v>
      </c>
      <c r="U939" s="153">
        <v>0</v>
      </c>
      <c r="V939" s="154">
        <v>0</v>
      </c>
      <c r="W939" s="154">
        <v>0</v>
      </c>
      <c r="X939" s="155">
        <v>0</v>
      </c>
      <c r="Y939" s="155">
        <v>0</v>
      </c>
      <c r="Z939" s="173">
        <v>0</v>
      </c>
      <c r="AA939" s="151">
        <v>0</v>
      </c>
      <c r="AB939" s="151">
        <v>0</v>
      </c>
      <c r="AC939" s="151">
        <v>1</v>
      </c>
      <c r="AD939" s="151">
        <v>0</v>
      </c>
      <c r="AE939" s="155">
        <v>0</v>
      </c>
      <c r="AF939" s="155">
        <v>0</v>
      </c>
      <c r="AG939" s="173">
        <v>0</v>
      </c>
    </row>
    <row r="940" spans="1:33">
      <c r="A940" s="175" t="s">
        <v>927</v>
      </c>
      <c r="B940" s="195" t="s">
        <v>1830</v>
      </c>
      <c r="C940" s="195" t="s">
        <v>939</v>
      </c>
      <c r="D940" s="150">
        <v>4026</v>
      </c>
      <c r="E940" s="150">
        <v>3338</v>
      </c>
      <c r="F940" s="150">
        <v>3220</v>
      </c>
      <c r="G940" s="151">
        <v>2105</v>
      </c>
      <c r="H940" s="151">
        <v>2001</v>
      </c>
      <c r="I940" s="151">
        <v>1938</v>
      </c>
      <c r="J940" s="151">
        <v>2260</v>
      </c>
      <c r="K940" s="151">
        <v>2179</v>
      </c>
      <c r="L940" s="151">
        <v>2084</v>
      </c>
      <c r="M940" s="154">
        <v>0.922618301363757</v>
      </c>
      <c r="N940" s="153">
        <v>66232</v>
      </c>
      <c r="O940" s="172">
        <v>0.9</v>
      </c>
      <c r="P940" s="154">
        <v>0.829110779930452</v>
      </c>
      <c r="Q940" s="154">
        <v>0.950593824228029</v>
      </c>
      <c r="R940" s="154">
        <v>0.964159292035398</v>
      </c>
      <c r="S940" s="173">
        <v>-0.121483044297577</v>
      </c>
      <c r="T940" s="153">
        <v>71787</v>
      </c>
      <c r="U940" s="153">
        <v>60338</v>
      </c>
      <c r="V940" s="154">
        <v>0.840514299246382</v>
      </c>
      <c r="W940" s="154">
        <v>0.79980129160457</v>
      </c>
      <c r="X940" s="155">
        <v>0.920665083135392</v>
      </c>
      <c r="Y940" s="155">
        <v>0.92212389380531</v>
      </c>
      <c r="Z940" s="173">
        <v>-0.120863791530822</v>
      </c>
      <c r="AA940" s="151">
        <v>17021</v>
      </c>
      <c r="AB940" s="151">
        <v>14772</v>
      </c>
      <c r="AC940" s="151">
        <v>16300</v>
      </c>
      <c r="AD940" s="151">
        <v>13832</v>
      </c>
      <c r="AE940" s="155">
        <v>0.867869102872922</v>
      </c>
      <c r="AF940" s="155">
        <v>0.848588957055215</v>
      </c>
      <c r="AG940" s="173">
        <v>0.019280145817707</v>
      </c>
    </row>
    <row r="941" spans="1:33">
      <c r="A941" s="175" t="s">
        <v>927</v>
      </c>
      <c r="B941" s="195" t="s">
        <v>1830</v>
      </c>
      <c r="C941" s="195" t="s">
        <v>940</v>
      </c>
      <c r="D941" s="150">
        <v>2816</v>
      </c>
      <c r="E941" s="150">
        <v>2634</v>
      </c>
      <c r="F941" s="150">
        <v>2406</v>
      </c>
      <c r="G941" s="151">
        <v>2786</v>
      </c>
      <c r="H941" s="151">
        <v>2731</v>
      </c>
      <c r="I941" s="151">
        <v>2585</v>
      </c>
      <c r="J941" s="151">
        <v>2969</v>
      </c>
      <c r="K941" s="151">
        <v>2919</v>
      </c>
      <c r="L941" s="151">
        <v>2692</v>
      </c>
      <c r="M941" s="154">
        <v>0.977674667184919</v>
      </c>
      <c r="N941" s="153">
        <v>80490</v>
      </c>
      <c r="O941" s="172">
        <v>0.9</v>
      </c>
      <c r="P941" s="154">
        <v>0.935369318181818</v>
      </c>
      <c r="Q941" s="154">
        <v>0.980258435032304</v>
      </c>
      <c r="R941" s="154">
        <v>0.983159312899966</v>
      </c>
      <c r="S941" s="173">
        <v>-0.0448891168504861</v>
      </c>
      <c r="T941" s="153">
        <v>82328</v>
      </c>
      <c r="U941" s="153">
        <v>76796</v>
      </c>
      <c r="V941" s="154">
        <v>0.932805363910213</v>
      </c>
      <c r="W941" s="154">
        <v>0.854403409090909</v>
      </c>
      <c r="X941" s="155">
        <v>0.927853553481694</v>
      </c>
      <c r="Y941" s="155">
        <v>0.906702593465813</v>
      </c>
      <c r="Z941" s="173">
        <v>-0.0734501443907851</v>
      </c>
      <c r="AA941" s="151">
        <v>19708</v>
      </c>
      <c r="AB941" s="151">
        <v>18165</v>
      </c>
      <c r="AC941" s="151">
        <v>21332</v>
      </c>
      <c r="AD941" s="151">
        <v>19833</v>
      </c>
      <c r="AE941" s="155">
        <v>0.92170692104729</v>
      </c>
      <c r="AF941" s="155">
        <v>0.929729983123945</v>
      </c>
      <c r="AG941" s="173">
        <v>-0.00802306207665482</v>
      </c>
    </row>
    <row r="942" spans="1:33">
      <c r="A942" s="175" t="s">
        <v>927</v>
      </c>
      <c r="B942" s="195" t="s">
        <v>1830</v>
      </c>
      <c r="C942" s="195" t="s">
        <v>941</v>
      </c>
      <c r="D942" s="150">
        <v>1970</v>
      </c>
      <c r="E942" s="150">
        <v>1810</v>
      </c>
      <c r="F942" s="150">
        <v>1761</v>
      </c>
      <c r="G942" s="151">
        <v>1737</v>
      </c>
      <c r="H942" s="151">
        <v>1627</v>
      </c>
      <c r="I942" s="151">
        <v>1629</v>
      </c>
      <c r="J942" s="151">
        <v>1923</v>
      </c>
      <c r="K942" s="151">
        <v>1824</v>
      </c>
      <c r="L942" s="151">
        <v>1775</v>
      </c>
      <c r="M942" s="154">
        <v>0.95607389943184</v>
      </c>
      <c r="N942" s="153">
        <v>49473</v>
      </c>
      <c r="O942" s="172">
        <v>0.9</v>
      </c>
      <c r="P942" s="154">
        <v>0.918781725888325</v>
      </c>
      <c r="Q942" s="154">
        <v>0.936672423719056</v>
      </c>
      <c r="R942" s="154">
        <v>0.948517940717629</v>
      </c>
      <c r="S942" s="173">
        <v>-0.0178906978307309</v>
      </c>
      <c r="T942" s="153">
        <v>51746</v>
      </c>
      <c r="U942" s="153">
        <v>47355</v>
      </c>
      <c r="V942" s="154">
        <v>0.915143199474356</v>
      </c>
      <c r="W942" s="154">
        <v>0.893908629441624</v>
      </c>
      <c r="X942" s="155">
        <v>0.937823834196891</v>
      </c>
      <c r="Y942" s="155">
        <v>0.923036921476859</v>
      </c>
      <c r="Z942" s="173">
        <v>-0.0439152047552668</v>
      </c>
      <c r="AA942" s="151">
        <v>12727</v>
      </c>
      <c r="AB942" s="151">
        <v>11766</v>
      </c>
      <c r="AC942" s="151">
        <v>13497</v>
      </c>
      <c r="AD942" s="151">
        <v>12336</v>
      </c>
      <c r="AE942" s="155">
        <v>0.924491239097981</v>
      </c>
      <c r="AF942" s="155">
        <v>0.913980884641031</v>
      </c>
      <c r="AG942" s="173">
        <v>0.0105103544569494</v>
      </c>
    </row>
    <row r="943" spans="1:33">
      <c r="A943" s="175" t="s">
        <v>927</v>
      </c>
      <c r="B943" s="195" t="s">
        <v>1830</v>
      </c>
      <c r="C943" s="195" t="s">
        <v>942</v>
      </c>
      <c r="D943" s="150">
        <v>3108</v>
      </c>
      <c r="E943" s="150">
        <v>3011</v>
      </c>
      <c r="F943" s="150">
        <v>2883</v>
      </c>
      <c r="G943" s="151">
        <v>3114</v>
      </c>
      <c r="H943" s="151">
        <v>3021</v>
      </c>
      <c r="I943" s="151">
        <v>2973</v>
      </c>
      <c r="J943" s="151">
        <v>3325</v>
      </c>
      <c r="K943" s="151">
        <v>3214</v>
      </c>
      <c r="L943" s="151">
        <v>3184</v>
      </c>
      <c r="M943" s="154">
        <v>0.983239385301241</v>
      </c>
      <c r="N943" s="153">
        <v>91750</v>
      </c>
      <c r="O943" s="172">
        <v>0.9</v>
      </c>
      <c r="P943" s="154">
        <v>0.968790218790219</v>
      </c>
      <c r="Q943" s="154">
        <v>0.970134874759152</v>
      </c>
      <c r="R943" s="154">
        <v>0.966616541353383</v>
      </c>
      <c r="S943" s="173">
        <v>-0.00134465596893341</v>
      </c>
      <c r="T943" s="153">
        <v>93314</v>
      </c>
      <c r="U943" s="153">
        <v>89400</v>
      </c>
      <c r="V943" s="154">
        <v>0.958055597230855</v>
      </c>
      <c r="W943" s="154">
        <v>0.927606177606178</v>
      </c>
      <c r="X943" s="155">
        <v>0.954720616570328</v>
      </c>
      <c r="Y943" s="155">
        <v>0.957593984962406</v>
      </c>
      <c r="Z943" s="173">
        <v>-0.02711443896415</v>
      </c>
      <c r="AA943" s="151">
        <v>21982</v>
      </c>
      <c r="AB943" s="151">
        <v>20822</v>
      </c>
      <c r="AC943" s="151">
        <v>23332</v>
      </c>
      <c r="AD943" s="151">
        <v>22413</v>
      </c>
      <c r="AE943" s="155">
        <v>0.947229551451187</v>
      </c>
      <c r="AF943" s="155">
        <v>0.960612034973427</v>
      </c>
      <c r="AG943" s="173">
        <v>-0.0133824835222397</v>
      </c>
    </row>
    <row r="944" spans="1:33">
      <c r="A944" s="175" t="s">
        <v>927</v>
      </c>
      <c r="B944" s="195" t="s">
        <v>1830</v>
      </c>
      <c r="C944" s="195" t="s">
        <v>943</v>
      </c>
      <c r="D944" s="150">
        <v>1469</v>
      </c>
      <c r="E944" s="150">
        <v>1409</v>
      </c>
      <c r="F944" s="150">
        <v>1336</v>
      </c>
      <c r="G944" s="151">
        <v>1332</v>
      </c>
      <c r="H944" s="151">
        <v>1166</v>
      </c>
      <c r="I944" s="151">
        <v>1057</v>
      </c>
      <c r="J944" s="151">
        <v>1542</v>
      </c>
      <c r="K944" s="151">
        <v>1322</v>
      </c>
      <c r="L944" s="151">
        <v>1269</v>
      </c>
      <c r="M944" s="154">
        <v>0.943476689555475</v>
      </c>
      <c r="N944" s="153">
        <v>39159</v>
      </c>
      <c r="O944" s="172">
        <v>0.9</v>
      </c>
      <c r="P944" s="154">
        <v>0.959155888359428</v>
      </c>
      <c r="Q944" s="154">
        <v>0.875375375375375</v>
      </c>
      <c r="R944" s="154">
        <v>0.857328145265888</v>
      </c>
      <c r="S944" s="173">
        <v>0.0837805129840529</v>
      </c>
      <c r="T944" s="153">
        <v>41505</v>
      </c>
      <c r="U944" s="153">
        <v>38017</v>
      </c>
      <c r="V944" s="154">
        <v>0.915961932297314</v>
      </c>
      <c r="W944" s="154">
        <v>0.909462219196732</v>
      </c>
      <c r="X944" s="155">
        <v>0.793543543543544</v>
      </c>
      <c r="Y944" s="155">
        <v>0.82295719844358</v>
      </c>
      <c r="Z944" s="173">
        <v>0.115918675653189</v>
      </c>
      <c r="AA944" s="151">
        <v>9839</v>
      </c>
      <c r="AB944" s="151">
        <v>8698</v>
      </c>
      <c r="AC944" s="151">
        <v>10428</v>
      </c>
      <c r="AD944" s="151">
        <v>9562</v>
      </c>
      <c r="AE944" s="155">
        <v>0.884032930175831</v>
      </c>
      <c r="AF944" s="155">
        <v>0.916954353663214</v>
      </c>
      <c r="AG944" s="173">
        <v>-0.0329214234873836</v>
      </c>
    </row>
    <row r="945" spans="1:33">
      <c r="A945" s="175" t="s">
        <v>927</v>
      </c>
      <c r="B945" s="195" t="s">
        <v>1830</v>
      </c>
      <c r="C945" s="195" t="s">
        <v>944</v>
      </c>
      <c r="D945" s="150">
        <v>2013</v>
      </c>
      <c r="E945" s="150">
        <v>1815</v>
      </c>
      <c r="F945" s="150">
        <v>1682</v>
      </c>
      <c r="G945" s="151">
        <v>2099</v>
      </c>
      <c r="H945" s="151">
        <v>1980</v>
      </c>
      <c r="I945" s="151">
        <v>1769</v>
      </c>
      <c r="J945" s="151">
        <v>2133</v>
      </c>
      <c r="K945" s="151">
        <v>2021</v>
      </c>
      <c r="L945" s="151">
        <v>1816</v>
      </c>
      <c r="M945" s="154">
        <v>0.945787697182613</v>
      </c>
      <c r="N945" s="153">
        <v>54920</v>
      </c>
      <c r="O945" s="172">
        <v>0.9</v>
      </c>
      <c r="P945" s="154">
        <v>0.901639344262295</v>
      </c>
      <c r="Q945" s="154">
        <v>0.943306336350643</v>
      </c>
      <c r="R945" s="154">
        <v>0.947491795593061</v>
      </c>
      <c r="S945" s="173">
        <v>-0.0416669920883481</v>
      </c>
      <c r="T945" s="153">
        <v>58068</v>
      </c>
      <c r="U945" s="153">
        <v>49622</v>
      </c>
      <c r="V945" s="154">
        <v>0.854549838120824</v>
      </c>
      <c r="W945" s="154">
        <v>0.835568802781918</v>
      </c>
      <c r="X945" s="155">
        <v>0.842782277274893</v>
      </c>
      <c r="Y945" s="155">
        <v>0.851383028598218</v>
      </c>
      <c r="Z945" s="173">
        <v>-0.00721347449297527</v>
      </c>
      <c r="AA945" s="151">
        <v>13888</v>
      </c>
      <c r="AB945" s="151">
        <v>12056</v>
      </c>
      <c r="AC945" s="151">
        <v>14233</v>
      </c>
      <c r="AD945" s="151">
        <v>12377</v>
      </c>
      <c r="AE945" s="155">
        <v>0.868087557603687</v>
      </c>
      <c r="AF945" s="155">
        <v>0.869598819644488</v>
      </c>
      <c r="AG945" s="173">
        <v>-0.00151126204080154</v>
      </c>
    </row>
    <row r="946" spans="1:33">
      <c r="A946" s="175" t="s">
        <v>927</v>
      </c>
      <c r="B946" s="195" t="s">
        <v>1830</v>
      </c>
      <c r="C946" s="195" t="s">
        <v>945</v>
      </c>
      <c r="D946" s="150">
        <v>3311</v>
      </c>
      <c r="E946" s="150">
        <v>3125</v>
      </c>
      <c r="F946" s="150">
        <v>2884</v>
      </c>
      <c r="G946" s="151">
        <v>3333</v>
      </c>
      <c r="H946" s="151">
        <v>3231</v>
      </c>
      <c r="I946" s="151">
        <v>2942</v>
      </c>
      <c r="J946" s="151">
        <v>3470</v>
      </c>
      <c r="K946" s="151">
        <v>3412</v>
      </c>
      <c r="L946" s="151">
        <v>3238</v>
      </c>
      <c r="M946" s="154">
        <v>0.968945972021225</v>
      </c>
      <c r="N946" s="153">
        <v>96414</v>
      </c>
      <c r="O946" s="172">
        <v>0.9</v>
      </c>
      <c r="P946" s="154">
        <v>0.943823618242223</v>
      </c>
      <c r="Q946" s="154">
        <v>0.969396939693969</v>
      </c>
      <c r="R946" s="154">
        <v>0.98328530259366</v>
      </c>
      <c r="S946" s="173">
        <v>-0.0255733214517465</v>
      </c>
      <c r="T946" s="153">
        <v>99504</v>
      </c>
      <c r="U946" s="153">
        <v>91086</v>
      </c>
      <c r="V946" s="154">
        <v>0.915400385914134</v>
      </c>
      <c r="W946" s="154">
        <v>0.871035940803383</v>
      </c>
      <c r="X946" s="155">
        <v>0.882688268826883</v>
      </c>
      <c r="Y946" s="155">
        <v>0.93314121037464</v>
      </c>
      <c r="Z946" s="173">
        <v>-0.0116523280235</v>
      </c>
      <c r="AA946" s="151">
        <v>22889</v>
      </c>
      <c r="AB946" s="151">
        <v>20919</v>
      </c>
      <c r="AC946" s="151">
        <v>24687</v>
      </c>
      <c r="AD946" s="151">
        <v>22855</v>
      </c>
      <c r="AE946" s="155">
        <v>0.91393245663856</v>
      </c>
      <c r="AF946" s="155">
        <v>0.92579090209422</v>
      </c>
      <c r="AG946" s="173">
        <v>-0.0118584454556596</v>
      </c>
    </row>
    <row r="947" spans="1:33">
      <c r="A947" s="175" t="s">
        <v>927</v>
      </c>
      <c r="B947" s="195" t="s">
        <v>1830</v>
      </c>
      <c r="C947" s="195" t="s">
        <v>946</v>
      </c>
      <c r="D947" s="150">
        <v>3060</v>
      </c>
      <c r="E947" s="150">
        <v>3035</v>
      </c>
      <c r="F947" s="150">
        <v>2853</v>
      </c>
      <c r="G947" s="151">
        <v>2763</v>
      </c>
      <c r="H947" s="151">
        <v>2694</v>
      </c>
      <c r="I947" s="151">
        <v>2573</v>
      </c>
      <c r="J947" s="151">
        <v>3045</v>
      </c>
      <c r="K947" s="151">
        <v>3027</v>
      </c>
      <c r="L947" s="151">
        <v>2779</v>
      </c>
      <c r="M947" s="154">
        <v>0.990686483759556</v>
      </c>
      <c r="N947" s="153">
        <v>76587</v>
      </c>
      <c r="O947" s="172">
        <v>0.9</v>
      </c>
      <c r="P947" s="154">
        <v>0.991830065359477</v>
      </c>
      <c r="Q947" s="154">
        <v>0.975027144408252</v>
      </c>
      <c r="R947" s="154">
        <v>0.994088669950739</v>
      </c>
      <c r="S947" s="173">
        <v>0.0168029209512253</v>
      </c>
      <c r="T947" s="153">
        <v>77307</v>
      </c>
      <c r="U947" s="153">
        <v>71698</v>
      </c>
      <c r="V947" s="154">
        <v>0.927445121399097</v>
      </c>
      <c r="W947" s="154">
        <v>0.932352941176471</v>
      </c>
      <c r="X947" s="155">
        <v>0.931234165761853</v>
      </c>
      <c r="Y947" s="155">
        <v>0.91264367816092</v>
      </c>
      <c r="Z947" s="173">
        <v>0.00111877541461758</v>
      </c>
      <c r="AA947" s="151">
        <v>19437</v>
      </c>
      <c r="AB947" s="151">
        <v>17904</v>
      </c>
      <c r="AC947" s="151">
        <v>19650</v>
      </c>
      <c r="AD947" s="151">
        <v>18208</v>
      </c>
      <c r="AE947" s="155">
        <v>0.921129803982096</v>
      </c>
      <c r="AF947" s="155">
        <v>0.926615776081425</v>
      </c>
      <c r="AG947" s="173">
        <v>-0.005485972099329</v>
      </c>
    </row>
    <row r="948" spans="1:33">
      <c r="A948" s="175" t="s">
        <v>927</v>
      </c>
      <c r="B948" s="195" t="s">
        <v>1830</v>
      </c>
      <c r="C948" s="195" t="s">
        <v>947</v>
      </c>
      <c r="D948" s="150">
        <v>440</v>
      </c>
      <c r="E948" s="150">
        <v>428</v>
      </c>
      <c r="F948" s="150">
        <v>367</v>
      </c>
      <c r="G948" s="151">
        <v>442</v>
      </c>
      <c r="H948" s="151">
        <v>424</v>
      </c>
      <c r="I948" s="151">
        <v>405</v>
      </c>
      <c r="J948" s="151">
        <v>471</v>
      </c>
      <c r="K948" s="151">
        <v>453</v>
      </c>
      <c r="L948" s="151">
        <v>413</v>
      </c>
      <c r="M948" s="154">
        <v>0.967614713689799</v>
      </c>
      <c r="N948" s="153">
        <v>12758</v>
      </c>
      <c r="O948" s="172">
        <v>0.9</v>
      </c>
      <c r="P948" s="154">
        <v>0.972727272727273</v>
      </c>
      <c r="Q948" s="154">
        <v>0.959276018099548</v>
      </c>
      <c r="R948" s="154">
        <v>0.961783439490446</v>
      </c>
      <c r="S948" s="173">
        <v>0.0134512546277252</v>
      </c>
      <c r="T948" s="153">
        <v>13185</v>
      </c>
      <c r="U948" s="153">
        <v>11816</v>
      </c>
      <c r="V948" s="154">
        <v>0.896169890026545</v>
      </c>
      <c r="W948" s="154">
        <v>0.834090909090909</v>
      </c>
      <c r="X948" s="155">
        <v>0.916289592760181</v>
      </c>
      <c r="Y948" s="155">
        <v>0.876857749469214</v>
      </c>
      <c r="Z948" s="173">
        <v>-0.0821986836692719</v>
      </c>
      <c r="AA948" s="151">
        <v>3082</v>
      </c>
      <c r="AB948" s="151">
        <v>2729</v>
      </c>
      <c r="AC948" s="151">
        <v>3258</v>
      </c>
      <c r="AD948" s="151">
        <v>2915</v>
      </c>
      <c r="AE948" s="155">
        <v>0.885463984425698</v>
      </c>
      <c r="AF948" s="155">
        <v>0.894720687538367</v>
      </c>
      <c r="AG948" s="173">
        <v>-0.00925670311266946</v>
      </c>
    </row>
    <row r="949" spans="1:33">
      <c r="A949" s="175" t="s">
        <v>927</v>
      </c>
      <c r="B949" s="195" t="s">
        <v>1830</v>
      </c>
      <c r="C949" s="195" t="s">
        <v>948</v>
      </c>
      <c r="D949" s="150">
        <v>2775</v>
      </c>
      <c r="E949" s="150">
        <v>2513</v>
      </c>
      <c r="F949" s="150">
        <v>2521</v>
      </c>
      <c r="G949" s="151">
        <v>2769</v>
      </c>
      <c r="H949" s="151">
        <v>2630</v>
      </c>
      <c r="I949" s="151">
        <v>2530</v>
      </c>
      <c r="J949" s="151">
        <v>2907</v>
      </c>
      <c r="K949" s="151">
        <v>2765</v>
      </c>
      <c r="L949" s="151">
        <v>2674</v>
      </c>
      <c r="M949" s="154">
        <v>0.95719277078149</v>
      </c>
      <c r="N949" s="153">
        <v>76160</v>
      </c>
      <c r="O949" s="172">
        <v>0.9</v>
      </c>
      <c r="P949" s="154">
        <v>0.905585585585586</v>
      </c>
      <c r="Q949" s="154">
        <v>0.949801372336584</v>
      </c>
      <c r="R949" s="154">
        <v>0.951152390780874</v>
      </c>
      <c r="S949" s="173">
        <v>-0.044215786750998</v>
      </c>
      <c r="T949" s="153">
        <v>79566</v>
      </c>
      <c r="U949" s="153">
        <v>72791</v>
      </c>
      <c r="V949" s="154">
        <v>0.914850564311389</v>
      </c>
      <c r="W949" s="154">
        <v>0.908468468468469</v>
      </c>
      <c r="X949" s="155">
        <v>0.913687251715421</v>
      </c>
      <c r="Y949" s="155">
        <v>0.91984864121087</v>
      </c>
      <c r="Z949" s="173">
        <v>-0.00521878324695224</v>
      </c>
      <c r="AA949" s="151">
        <v>19226</v>
      </c>
      <c r="AB949" s="151">
        <v>17617</v>
      </c>
      <c r="AC949" s="151">
        <v>19730</v>
      </c>
      <c r="AD949" s="151">
        <v>18194</v>
      </c>
      <c r="AE949" s="155">
        <v>0.916311245188807</v>
      </c>
      <c r="AF949" s="155">
        <v>0.922149011657375</v>
      </c>
      <c r="AG949" s="173">
        <v>-0.00583776646856771</v>
      </c>
    </row>
    <row r="950" spans="1:33">
      <c r="A950" s="175" t="s">
        <v>927</v>
      </c>
      <c r="B950" s="195" t="s">
        <v>1830</v>
      </c>
      <c r="C950" s="195" t="s">
        <v>949</v>
      </c>
      <c r="D950" s="150">
        <v>1736</v>
      </c>
      <c r="E950" s="150">
        <v>1646</v>
      </c>
      <c r="F950" s="150">
        <v>1478</v>
      </c>
      <c r="G950" s="151">
        <v>1714</v>
      </c>
      <c r="H950" s="151">
        <v>1596</v>
      </c>
      <c r="I950" s="151">
        <v>1450</v>
      </c>
      <c r="J950" s="151">
        <v>1904</v>
      </c>
      <c r="K950" s="151">
        <v>1818</v>
      </c>
      <c r="L950" s="151">
        <v>1670</v>
      </c>
      <c r="M950" s="154">
        <v>0.943286456557065</v>
      </c>
      <c r="N950" s="153">
        <v>47020</v>
      </c>
      <c r="O950" s="172">
        <v>0.9</v>
      </c>
      <c r="P950" s="154">
        <v>0.94815668202765</v>
      </c>
      <c r="Q950" s="154">
        <v>0.931155192532089</v>
      </c>
      <c r="R950" s="154">
        <v>0.954831932773109</v>
      </c>
      <c r="S950" s="173">
        <v>0.0170014894955611</v>
      </c>
      <c r="T950" s="153">
        <v>49847</v>
      </c>
      <c r="U950" s="153">
        <v>43257</v>
      </c>
      <c r="V950" s="154">
        <v>0.867795454089514</v>
      </c>
      <c r="W950" s="154">
        <v>0.851382488479263</v>
      </c>
      <c r="X950" s="155">
        <v>0.845974329054842</v>
      </c>
      <c r="Y950" s="155">
        <v>0.877100840336134</v>
      </c>
      <c r="Z950" s="173">
        <v>0.00540815942442019</v>
      </c>
      <c r="AA950" s="151">
        <v>12180</v>
      </c>
      <c r="AB950" s="151">
        <v>10408</v>
      </c>
      <c r="AC950" s="151">
        <v>12377</v>
      </c>
      <c r="AD950" s="151">
        <v>10576</v>
      </c>
      <c r="AE950" s="155">
        <v>0.854515599343186</v>
      </c>
      <c r="AF950" s="155">
        <v>0.854488163529127</v>
      </c>
      <c r="AG950" s="173">
        <v>2.74358140589515e-5</v>
      </c>
    </row>
    <row r="951" spans="1:33">
      <c r="A951" s="175" t="s">
        <v>927</v>
      </c>
      <c r="B951" s="195" t="s">
        <v>1831</v>
      </c>
      <c r="C951" s="195" t="s">
        <v>950</v>
      </c>
      <c r="D951" s="150">
        <v>5970</v>
      </c>
      <c r="E951" s="150">
        <v>5466</v>
      </c>
      <c r="F951" s="150">
        <v>5054</v>
      </c>
      <c r="G951" s="151">
        <v>5399</v>
      </c>
      <c r="H951" s="151">
        <v>5116</v>
      </c>
      <c r="I951" s="151">
        <v>4755</v>
      </c>
      <c r="J951" s="151">
        <v>6398</v>
      </c>
      <c r="K951" s="151">
        <v>6193</v>
      </c>
      <c r="L951" s="151">
        <v>5743</v>
      </c>
      <c r="M951" s="154">
        <v>0.928905733169287</v>
      </c>
      <c r="N951" s="153">
        <v>150244</v>
      </c>
      <c r="O951" s="172">
        <v>0.9</v>
      </c>
      <c r="P951" s="154">
        <v>0.915577889447236</v>
      </c>
      <c r="Q951" s="154">
        <v>0.947582885719578</v>
      </c>
      <c r="R951" s="154">
        <v>0.967958737105345</v>
      </c>
      <c r="S951" s="173">
        <v>-0.0320049962723415</v>
      </c>
      <c r="T951" s="153">
        <v>161743</v>
      </c>
      <c r="U951" s="153">
        <v>140021</v>
      </c>
      <c r="V951" s="154">
        <v>0.865700524906797</v>
      </c>
      <c r="W951" s="154">
        <v>0.846566164154104</v>
      </c>
      <c r="X951" s="155">
        <v>0.880718651602149</v>
      </c>
      <c r="Y951" s="155">
        <v>0.897624257580494</v>
      </c>
      <c r="Z951" s="173">
        <v>-0.0341524874480447</v>
      </c>
      <c r="AA951" s="151">
        <v>39282</v>
      </c>
      <c r="AB951" s="151">
        <v>34540</v>
      </c>
      <c r="AC951" s="151">
        <v>41265</v>
      </c>
      <c r="AD951" s="151">
        <v>35701</v>
      </c>
      <c r="AE951" s="155">
        <v>0.87928313222341</v>
      </c>
      <c r="AF951" s="155">
        <v>0.865164182721435</v>
      </c>
      <c r="AG951" s="173">
        <v>0.0141189495019757</v>
      </c>
    </row>
    <row r="952" spans="1:33">
      <c r="A952" s="175" t="s">
        <v>927</v>
      </c>
      <c r="B952" s="195" t="s">
        <v>1831</v>
      </c>
      <c r="C952" s="195" t="s">
        <v>951</v>
      </c>
      <c r="D952" s="150">
        <v>4252</v>
      </c>
      <c r="E952" s="150">
        <v>4184</v>
      </c>
      <c r="F952" s="150">
        <v>4013</v>
      </c>
      <c r="G952" s="151">
        <v>3830</v>
      </c>
      <c r="H952" s="151">
        <v>3766</v>
      </c>
      <c r="I952" s="151">
        <v>3615</v>
      </c>
      <c r="J952" s="151">
        <v>4261</v>
      </c>
      <c r="K952" s="151">
        <v>4227</v>
      </c>
      <c r="L952" s="151">
        <v>4102</v>
      </c>
      <c r="M952" s="154">
        <v>0.98105358432765</v>
      </c>
      <c r="N952" s="153">
        <v>112726</v>
      </c>
      <c r="O952" s="172">
        <v>0.9</v>
      </c>
      <c r="P952" s="154">
        <v>0.984007525870179</v>
      </c>
      <c r="Q952" s="154">
        <v>0.983289817232376</v>
      </c>
      <c r="R952" s="154">
        <v>0.992020652429007</v>
      </c>
      <c r="S952" s="173">
        <v>0.000717708637802739</v>
      </c>
      <c r="T952" s="153">
        <v>114903</v>
      </c>
      <c r="U952" s="153">
        <v>107638</v>
      </c>
      <c r="V952" s="154">
        <v>0.93677275615084</v>
      </c>
      <c r="W952" s="154">
        <v>0.94379115710254</v>
      </c>
      <c r="X952" s="155">
        <v>0.943864229765013</v>
      </c>
      <c r="Y952" s="155">
        <v>0.962684815770946</v>
      </c>
      <c r="Z952" s="173">
        <v>-7.30726624730282e-5</v>
      </c>
      <c r="AA952" s="151">
        <v>28302</v>
      </c>
      <c r="AB952" s="151">
        <v>26675</v>
      </c>
      <c r="AC952" s="151">
        <v>29348</v>
      </c>
      <c r="AD952" s="151">
        <v>27651</v>
      </c>
      <c r="AE952" s="155">
        <v>0.94251289661508</v>
      </c>
      <c r="AF952" s="155">
        <v>0.942176638953251</v>
      </c>
      <c r="AG952" s="173">
        <v>0.000336257661829542</v>
      </c>
    </row>
    <row r="953" spans="1:33">
      <c r="A953" s="175" t="s">
        <v>927</v>
      </c>
      <c r="B953" s="195" t="s">
        <v>1831</v>
      </c>
      <c r="C953" s="195" t="s">
        <v>952</v>
      </c>
      <c r="D953" s="150">
        <v>3475</v>
      </c>
      <c r="E953" s="150">
        <v>3197</v>
      </c>
      <c r="F953" s="150">
        <v>3130</v>
      </c>
      <c r="G953" s="151">
        <v>3137</v>
      </c>
      <c r="H953" s="151">
        <v>2913</v>
      </c>
      <c r="I953" s="151">
        <v>2763</v>
      </c>
      <c r="J953" s="151">
        <v>3662</v>
      </c>
      <c r="K953" s="151">
        <v>3371</v>
      </c>
      <c r="L953" s="151">
        <v>3318</v>
      </c>
      <c r="M953" s="154">
        <v>0.943476781578918</v>
      </c>
      <c r="N953" s="153">
        <v>85963</v>
      </c>
      <c r="O953" s="172">
        <v>0.9</v>
      </c>
      <c r="P953" s="154">
        <v>0.92</v>
      </c>
      <c r="Q953" s="154">
        <v>0.92859419827861</v>
      </c>
      <c r="R953" s="154">
        <v>0.920535226652103</v>
      </c>
      <c r="S953" s="173">
        <v>-0.00859419827861008</v>
      </c>
      <c r="T953" s="153">
        <v>91113</v>
      </c>
      <c r="U953" s="153">
        <v>82925</v>
      </c>
      <c r="V953" s="154">
        <v>0.910133570401589</v>
      </c>
      <c r="W953" s="154">
        <v>0.900719424460432</v>
      </c>
      <c r="X953" s="155">
        <v>0.880777813197322</v>
      </c>
      <c r="Y953" s="155">
        <v>0.90606226105953</v>
      </c>
      <c r="Z953" s="173">
        <v>0.0199416112631093</v>
      </c>
      <c r="AA953" s="151">
        <v>22851</v>
      </c>
      <c r="AB953" s="151">
        <v>20753</v>
      </c>
      <c r="AC953" s="151">
        <v>22948</v>
      </c>
      <c r="AD953" s="151">
        <v>20997</v>
      </c>
      <c r="AE953" s="155">
        <v>0.908187825478097</v>
      </c>
      <c r="AF953" s="155">
        <v>0.914981697751438</v>
      </c>
      <c r="AG953" s="173">
        <v>-0.00679387227334072</v>
      </c>
    </row>
    <row r="954" spans="1:33">
      <c r="A954" s="175" t="s">
        <v>927</v>
      </c>
      <c r="B954" s="195" t="s">
        <v>1831</v>
      </c>
      <c r="C954" s="195" t="s">
        <v>953</v>
      </c>
      <c r="D954" s="150">
        <v>3647</v>
      </c>
      <c r="E954" s="150">
        <v>3209</v>
      </c>
      <c r="F954" s="150">
        <v>3144</v>
      </c>
      <c r="G954" s="151">
        <v>3331</v>
      </c>
      <c r="H954" s="151">
        <v>3078</v>
      </c>
      <c r="I954" s="151">
        <v>2921</v>
      </c>
      <c r="J954" s="151">
        <v>3865</v>
      </c>
      <c r="K954" s="151">
        <v>3584</v>
      </c>
      <c r="L954" s="151">
        <v>3564</v>
      </c>
      <c r="M954" s="154">
        <v>0.930799408977429</v>
      </c>
      <c r="N954" s="153">
        <v>91344</v>
      </c>
      <c r="O954" s="172">
        <v>0.9</v>
      </c>
      <c r="P954" s="154">
        <v>0.879901288730463</v>
      </c>
      <c r="Q954" s="154">
        <v>0.924046832782948</v>
      </c>
      <c r="R954" s="154">
        <v>0.927296248382924</v>
      </c>
      <c r="S954" s="173">
        <v>-0.0441455440524847</v>
      </c>
      <c r="T954" s="153">
        <v>98135</v>
      </c>
      <c r="U954" s="153">
        <v>88087</v>
      </c>
      <c r="V954" s="154">
        <v>0.897610434605391</v>
      </c>
      <c r="W954" s="154">
        <v>0.862078420619687</v>
      </c>
      <c r="X954" s="155">
        <v>0.876913839687781</v>
      </c>
      <c r="Y954" s="155">
        <v>0.922121604139715</v>
      </c>
      <c r="Z954" s="173">
        <v>-0.014835419068094</v>
      </c>
      <c r="AA954" s="151">
        <v>24254</v>
      </c>
      <c r="AB954" s="151">
        <v>21776</v>
      </c>
      <c r="AC954" s="151">
        <v>24920</v>
      </c>
      <c r="AD954" s="151">
        <v>22428</v>
      </c>
      <c r="AE954" s="155">
        <v>0.897831285561145</v>
      </c>
      <c r="AF954" s="155">
        <v>0.9</v>
      </c>
      <c r="AG954" s="173">
        <v>-0.00216871443885547</v>
      </c>
    </row>
    <row r="955" spans="1:33">
      <c r="A955" s="175" t="s">
        <v>927</v>
      </c>
      <c r="B955" s="195" t="s">
        <v>1831</v>
      </c>
      <c r="C955" s="195" t="s">
        <v>954</v>
      </c>
      <c r="D955" s="150">
        <v>6528</v>
      </c>
      <c r="E955" s="150">
        <v>6372</v>
      </c>
      <c r="F955" s="150">
        <v>6099</v>
      </c>
      <c r="G955" s="151">
        <v>6048</v>
      </c>
      <c r="H955" s="151">
        <v>5953</v>
      </c>
      <c r="I955" s="151">
        <v>5767</v>
      </c>
      <c r="J955" s="151">
        <v>6570</v>
      </c>
      <c r="K955" s="151">
        <v>6472</v>
      </c>
      <c r="L955" s="151">
        <v>6272</v>
      </c>
      <c r="M955" s="154">
        <v>0.973989126839995</v>
      </c>
      <c r="N955" s="153">
        <v>167868</v>
      </c>
      <c r="O955" s="172">
        <v>0.9</v>
      </c>
      <c r="P955" s="154">
        <v>0.976102941176471</v>
      </c>
      <c r="Q955" s="154">
        <v>0.984292328042328</v>
      </c>
      <c r="R955" s="154">
        <v>0.985083713850837</v>
      </c>
      <c r="S955" s="173">
        <v>-0.00818938686585746</v>
      </c>
      <c r="T955" s="153">
        <v>172351</v>
      </c>
      <c r="U955" s="153">
        <v>162321</v>
      </c>
      <c r="V955" s="154">
        <v>0.941804805310094</v>
      </c>
      <c r="W955" s="154">
        <v>0.934283088235294</v>
      </c>
      <c r="X955" s="155">
        <v>0.95353835978836</v>
      </c>
      <c r="Y955" s="155">
        <v>0.954642313546423</v>
      </c>
      <c r="Z955" s="173">
        <v>-0.0192552715530656</v>
      </c>
      <c r="AA955" s="151">
        <v>43059</v>
      </c>
      <c r="AB955" s="151">
        <v>40797</v>
      </c>
      <c r="AC955" s="151">
        <v>43344</v>
      </c>
      <c r="AD955" s="151">
        <v>40868</v>
      </c>
      <c r="AE955" s="155">
        <v>0.947467428412179</v>
      </c>
      <c r="AF955" s="155">
        <v>0.942875599852344</v>
      </c>
      <c r="AG955" s="173">
        <v>0.00459182855983464</v>
      </c>
    </row>
    <row r="956" spans="1:33">
      <c r="A956" s="175" t="s">
        <v>927</v>
      </c>
      <c r="B956" s="195" t="s">
        <v>1831</v>
      </c>
      <c r="C956" s="195" t="s">
        <v>955</v>
      </c>
      <c r="D956" s="150">
        <v>5022</v>
      </c>
      <c r="E956" s="150">
        <v>4820</v>
      </c>
      <c r="F956" s="150">
        <v>4682</v>
      </c>
      <c r="G956" s="151">
        <v>4745</v>
      </c>
      <c r="H956" s="151">
        <v>4637</v>
      </c>
      <c r="I956" s="151">
        <v>4455</v>
      </c>
      <c r="J956" s="151">
        <v>5351</v>
      </c>
      <c r="K956" s="151">
        <v>5037</v>
      </c>
      <c r="L956" s="151">
        <v>5054</v>
      </c>
      <c r="M956" s="154">
        <v>0.968067014711452</v>
      </c>
      <c r="N956" s="153">
        <v>130357</v>
      </c>
      <c r="O956" s="172">
        <v>0.9</v>
      </c>
      <c r="P956" s="154">
        <v>0.959776981282358</v>
      </c>
      <c r="Q956" s="154">
        <v>0.977239199157007</v>
      </c>
      <c r="R956" s="154">
        <v>0.941319379555223</v>
      </c>
      <c r="S956" s="173">
        <v>-0.0174622178746497</v>
      </c>
      <c r="T956" s="153">
        <v>134657</v>
      </c>
      <c r="U956" s="153">
        <v>126126</v>
      </c>
      <c r="V956" s="154">
        <v>0.936646442442651</v>
      </c>
      <c r="W956" s="154">
        <v>0.932297889287137</v>
      </c>
      <c r="X956" s="155">
        <v>0.938883034773446</v>
      </c>
      <c r="Y956" s="155">
        <v>0.944496355821342</v>
      </c>
      <c r="Z956" s="173">
        <v>-0.00658514548630906</v>
      </c>
      <c r="AA956" s="151">
        <v>34033</v>
      </c>
      <c r="AB956" s="151">
        <v>31967</v>
      </c>
      <c r="AC956" s="151">
        <v>35149</v>
      </c>
      <c r="AD956" s="151">
        <v>32796</v>
      </c>
      <c r="AE956" s="155">
        <v>0.939294214438927</v>
      </c>
      <c r="AF956" s="155">
        <v>0.933056416967766</v>
      </c>
      <c r="AG956" s="173">
        <v>0.00623779747116116</v>
      </c>
    </row>
    <row r="957" spans="1:33">
      <c r="A957" s="175" t="s">
        <v>927</v>
      </c>
      <c r="B957" s="195" t="s">
        <v>1831</v>
      </c>
      <c r="C957" s="195" t="s">
        <v>956</v>
      </c>
      <c r="D957" s="150">
        <v>4579</v>
      </c>
      <c r="E957" s="150">
        <v>4545</v>
      </c>
      <c r="F957" s="150">
        <v>4372</v>
      </c>
      <c r="G957" s="151">
        <v>4157</v>
      </c>
      <c r="H957" s="151">
        <v>4127</v>
      </c>
      <c r="I957" s="151">
        <v>4001</v>
      </c>
      <c r="J957" s="151">
        <v>4558</v>
      </c>
      <c r="K957" s="151">
        <v>4526</v>
      </c>
      <c r="L957" s="151">
        <v>4392</v>
      </c>
      <c r="M957" s="154">
        <v>0.992559903406289</v>
      </c>
      <c r="N957" s="153">
        <v>116731</v>
      </c>
      <c r="O957" s="172">
        <v>0.9</v>
      </c>
      <c r="P957" s="154">
        <v>0.992574797990828</v>
      </c>
      <c r="Q957" s="154">
        <v>0.992783257156603</v>
      </c>
      <c r="R957" s="154">
        <v>0.992979376919702</v>
      </c>
      <c r="S957" s="173">
        <v>-0.00020845916577561</v>
      </c>
      <c r="T957" s="153">
        <v>117606</v>
      </c>
      <c r="U957" s="153">
        <v>112679</v>
      </c>
      <c r="V957" s="154">
        <v>0.958105878951754</v>
      </c>
      <c r="W957" s="154">
        <v>0.954793623061804</v>
      </c>
      <c r="X957" s="155">
        <v>0.962472937214337</v>
      </c>
      <c r="Y957" s="155">
        <v>0.963580517770952</v>
      </c>
      <c r="Z957" s="173">
        <v>-0.00767931415253331</v>
      </c>
      <c r="AA957" s="151">
        <v>29579</v>
      </c>
      <c r="AB957" s="151">
        <v>28386</v>
      </c>
      <c r="AC957" s="151">
        <v>30345</v>
      </c>
      <c r="AD957" s="151">
        <v>29149</v>
      </c>
      <c r="AE957" s="155">
        <v>0.959667331552791</v>
      </c>
      <c r="AF957" s="155">
        <v>0.960586587576207</v>
      </c>
      <c r="AG957" s="173">
        <v>-0.000919256023416137</v>
      </c>
    </row>
    <row r="958" spans="1:33">
      <c r="A958" s="175" t="s">
        <v>927</v>
      </c>
      <c r="B958" s="195" t="s">
        <v>1831</v>
      </c>
      <c r="C958" s="195" t="s">
        <v>957</v>
      </c>
      <c r="D958" s="150">
        <v>3811</v>
      </c>
      <c r="E958" s="150">
        <v>3647</v>
      </c>
      <c r="F958" s="150">
        <v>3537</v>
      </c>
      <c r="G958" s="151">
        <v>3485</v>
      </c>
      <c r="H958" s="151">
        <v>3381</v>
      </c>
      <c r="I958" s="151">
        <v>3204</v>
      </c>
      <c r="J958" s="151">
        <v>3661</v>
      </c>
      <c r="K958" s="151">
        <v>3556</v>
      </c>
      <c r="L958" s="151">
        <v>3452</v>
      </c>
      <c r="M958" s="154">
        <v>0.944750004981965</v>
      </c>
      <c r="N958" s="153">
        <v>94817</v>
      </c>
      <c r="O958" s="172">
        <v>0.9</v>
      </c>
      <c r="P958" s="154">
        <v>0.956966675413277</v>
      </c>
      <c r="Q958" s="154">
        <v>0.970157819225251</v>
      </c>
      <c r="R958" s="154">
        <v>0.97131931166348</v>
      </c>
      <c r="S958" s="173">
        <v>-0.0131911438119737</v>
      </c>
      <c r="T958" s="153">
        <v>100362</v>
      </c>
      <c r="U958" s="153">
        <v>92880</v>
      </c>
      <c r="V958" s="154">
        <v>0.925449871465296</v>
      </c>
      <c r="W958" s="154">
        <v>0.928102860141695</v>
      </c>
      <c r="X958" s="155">
        <v>0.919368723098996</v>
      </c>
      <c r="Y958" s="155">
        <v>0.942911772739689</v>
      </c>
      <c r="Z958" s="173">
        <v>0.00873413704269943</v>
      </c>
      <c r="AA958" s="151">
        <v>24630</v>
      </c>
      <c r="AB958" s="151">
        <v>22982</v>
      </c>
      <c r="AC958" s="151">
        <v>25045</v>
      </c>
      <c r="AD958" s="151">
        <v>23049</v>
      </c>
      <c r="AE958" s="155">
        <v>0.933089727974015</v>
      </c>
      <c r="AF958" s="155">
        <v>0.92030345378319</v>
      </c>
      <c r="AG958" s="173">
        <v>0.0127862741908252</v>
      </c>
    </row>
    <row r="959" spans="1:33">
      <c r="A959" s="175" t="s">
        <v>927</v>
      </c>
      <c r="B959" s="195" t="s">
        <v>1831</v>
      </c>
      <c r="C959" s="195" t="s">
        <v>958</v>
      </c>
      <c r="D959" s="150">
        <v>3748</v>
      </c>
      <c r="E959" s="150">
        <v>3569</v>
      </c>
      <c r="F959" s="150">
        <v>3479</v>
      </c>
      <c r="G959" s="151">
        <v>3615</v>
      </c>
      <c r="H959" s="151">
        <v>3334</v>
      </c>
      <c r="I959" s="151">
        <v>3299</v>
      </c>
      <c r="J959" s="151">
        <v>4205</v>
      </c>
      <c r="K959" s="151">
        <v>4073</v>
      </c>
      <c r="L959" s="151">
        <v>3915</v>
      </c>
      <c r="M959" s="154">
        <v>0.96202683998315</v>
      </c>
      <c r="N959" s="153">
        <v>95916</v>
      </c>
      <c r="O959" s="172">
        <v>0.9</v>
      </c>
      <c r="P959" s="154">
        <v>0.952241195304162</v>
      </c>
      <c r="Q959" s="154">
        <v>0.922268326417704</v>
      </c>
      <c r="R959" s="154">
        <v>0.968608799048752</v>
      </c>
      <c r="S959" s="173">
        <v>0.0299728688864581</v>
      </c>
      <c r="T959" s="153">
        <v>99702</v>
      </c>
      <c r="U959" s="153">
        <v>92025</v>
      </c>
      <c r="V959" s="154">
        <v>0.92300054161401</v>
      </c>
      <c r="W959" s="154">
        <v>0.928228388473853</v>
      </c>
      <c r="X959" s="155">
        <v>0.912586445366528</v>
      </c>
      <c r="Y959" s="155">
        <v>0.931034482758621</v>
      </c>
      <c r="Z959" s="173">
        <v>0.0156419431073244</v>
      </c>
      <c r="AA959" s="151">
        <v>25633</v>
      </c>
      <c r="AB959" s="151">
        <v>23860</v>
      </c>
      <c r="AC959" s="151">
        <v>25290</v>
      </c>
      <c r="AD959" s="151">
        <v>23329</v>
      </c>
      <c r="AE959" s="155">
        <v>0.930831350212617</v>
      </c>
      <c r="AF959" s="155">
        <v>0.922459470146303</v>
      </c>
      <c r="AG959" s="173">
        <v>0.00837188006631362</v>
      </c>
    </row>
    <row r="960" spans="1:33">
      <c r="A960" s="175" t="s">
        <v>927</v>
      </c>
      <c r="B960" s="195" t="s">
        <v>1831</v>
      </c>
      <c r="C960" s="195" t="s">
        <v>959</v>
      </c>
      <c r="D960" s="150">
        <v>1729</v>
      </c>
      <c r="E960" s="150">
        <v>1668</v>
      </c>
      <c r="F960" s="150">
        <v>1593</v>
      </c>
      <c r="G960" s="151">
        <v>1627</v>
      </c>
      <c r="H960" s="151">
        <v>1569</v>
      </c>
      <c r="I960" s="151">
        <v>1484</v>
      </c>
      <c r="J960" s="151">
        <v>1691</v>
      </c>
      <c r="K960" s="151">
        <v>1648</v>
      </c>
      <c r="L960" s="151">
        <v>1586</v>
      </c>
      <c r="M960" s="154">
        <v>0.964454277286136</v>
      </c>
      <c r="N960" s="153">
        <v>45773</v>
      </c>
      <c r="O960" s="172">
        <v>0.9</v>
      </c>
      <c r="P960" s="154">
        <v>0.964719491035281</v>
      </c>
      <c r="Q960" s="154">
        <v>0.964351567301782</v>
      </c>
      <c r="R960" s="154">
        <v>0.974571259609698</v>
      </c>
      <c r="S960" s="173">
        <v>0.000367923733498143</v>
      </c>
      <c r="T960" s="153">
        <v>47460</v>
      </c>
      <c r="U960" s="153">
        <v>43907</v>
      </c>
      <c r="V960" s="154">
        <v>0.925136957437842</v>
      </c>
      <c r="W960" s="154">
        <v>0.921341816078658</v>
      </c>
      <c r="X960" s="155">
        <v>0.912108174554395</v>
      </c>
      <c r="Y960" s="155">
        <v>0.937906564163217</v>
      </c>
      <c r="Z960" s="173">
        <v>0.00923364152426354</v>
      </c>
      <c r="AA960" s="151">
        <v>11366</v>
      </c>
      <c r="AB960" s="151">
        <v>10562</v>
      </c>
      <c r="AC960" s="151">
        <v>12360</v>
      </c>
      <c r="AD960" s="151">
        <v>11484</v>
      </c>
      <c r="AE960" s="155">
        <v>0.929262713355622</v>
      </c>
      <c r="AF960" s="155">
        <v>0.929126213592233</v>
      </c>
      <c r="AG960" s="173">
        <v>0.000136499763389031</v>
      </c>
    </row>
    <row r="961" spans="1:33">
      <c r="A961" s="175" t="s">
        <v>927</v>
      </c>
      <c r="B961" s="195" t="s">
        <v>1831</v>
      </c>
      <c r="C961" s="195" t="s">
        <v>960</v>
      </c>
      <c r="D961" s="150">
        <v>4397</v>
      </c>
      <c r="E961" s="150">
        <v>3908</v>
      </c>
      <c r="F961" s="150">
        <v>3796</v>
      </c>
      <c r="G961" s="151">
        <v>4062</v>
      </c>
      <c r="H961" s="151">
        <v>3857</v>
      </c>
      <c r="I961" s="151">
        <v>3734</v>
      </c>
      <c r="J961" s="151">
        <v>4728</v>
      </c>
      <c r="K961" s="151">
        <v>4615</v>
      </c>
      <c r="L961" s="151">
        <v>4417</v>
      </c>
      <c r="M961" s="154">
        <v>0.96080117965102</v>
      </c>
      <c r="N961" s="153">
        <v>109466</v>
      </c>
      <c r="O961" s="172">
        <v>0.9</v>
      </c>
      <c r="P961" s="154">
        <v>0.888787809870366</v>
      </c>
      <c r="Q961" s="154">
        <v>0.949532250123092</v>
      </c>
      <c r="R961" s="154">
        <v>0.976099830795262</v>
      </c>
      <c r="S961" s="173">
        <v>-0.0607444402527259</v>
      </c>
      <c r="T961" s="153">
        <v>113932</v>
      </c>
      <c r="U961" s="153">
        <v>102947</v>
      </c>
      <c r="V961" s="154">
        <v>0.903582838886353</v>
      </c>
      <c r="W961" s="154">
        <v>0.863315897202638</v>
      </c>
      <c r="X961" s="155">
        <v>0.919251600196947</v>
      </c>
      <c r="Y961" s="155">
        <v>0.93422165820643</v>
      </c>
      <c r="Z961" s="173">
        <v>-0.0559357029943092</v>
      </c>
      <c r="AA961" s="151">
        <v>29242</v>
      </c>
      <c r="AB961" s="151">
        <v>26769</v>
      </c>
      <c r="AC961" s="151">
        <v>29673</v>
      </c>
      <c r="AD961" s="151">
        <v>26911</v>
      </c>
      <c r="AE961" s="155">
        <v>0.915429861158607</v>
      </c>
      <c r="AF961" s="155">
        <v>0.906918747683079</v>
      </c>
      <c r="AG961" s="173">
        <v>0.00851111347552858</v>
      </c>
    </row>
    <row r="962" spans="1:33">
      <c r="A962" s="175" t="s">
        <v>927</v>
      </c>
      <c r="B962" s="195" t="s">
        <v>1831</v>
      </c>
      <c r="C962" s="195" t="s">
        <v>961</v>
      </c>
      <c r="D962" s="150">
        <v>2080</v>
      </c>
      <c r="E962" s="150">
        <v>2066</v>
      </c>
      <c r="F962" s="150">
        <v>1922</v>
      </c>
      <c r="G962" s="151">
        <v>2268</v>
      </c>
      <c r="H962" s="151">
        <v>2254</v>
      </c>
      <c r="I962" s="151">
        <v>2168</v>
      </c>
      <c r="J962" s="151">
        <v>1830</v>
      </c>
      <c r="K962" s="151">
        <v>1819</v>
      </c>
      <c r="L962" s="151">
        <v>1741</v>
      </c>
      <c r="M962" s="154">
        <v>0.988277354407752</v>
      </c>
      <c r="N962" s="153">
        <v>52522</v>
      </c>
      <c r="O962" s="172">
        <v>0.9</v>
      </c>
      <c r="P962" s="154">
        <v>0.993269230769231</v>
      </c>
      <c r="Q962" s="154">
        <v>0.993827160493827</v>
      </c>
      <c r="R962" s="154">
        <v>0.993989071038251</v>
      </c>
      <c r="S962" s="173">
        <v>-0.00055792972459634</v>
      </c>
      <c r="T962" s="153">
        <v>53145</v>
      </c>
      <c r="U962" s="153">
        <v>50065</v>
      </c>
      <c r="V962" s="154">
        <v>0.942045347633832</v>
      </c>
      <c r="W962" s="154">
        <v>0.924038461538462</v>
      </c>
      <c r="X962" s="155">
        <v>0.955908289241623</v>
      </c>
      <c r="Y962" s="155">
        <v>0.951366120218579</v>
      </c>
      <c r="Z962" s="173">
        <v>-0.0318698277031609</v>
      </c>
      <c r="AA962" s="151">
        <v>13470</v>
      </c>
      <c r="AB962" s="151">
        <v>12642</v>
      </c>
      <c r="AC962" s="151">
        <v>13197</v>
      </c>
      <c r="AD962" s="151">
        <v>12472</v>
      </c>
      <c r="AE962" s="155">
        <v>0.938530066815145</v>
      </c>
      <c r="AF962" s="155">
        <v>0.945063271955747</v>
      </c>
      <c r="AG962" s="173">
        <v>-0.00653320514060274</v>
      </c>
    </row>
    <row r="963" spans="1:33">
      <c r="A963" s="175" t="s">
        <v>927</v>
      </c>
      <c r="B963" s="195" t="s">
        <v>1831</v>
      </c>
      <c r="C963" s="195" t="s">
        <v>962</v>
      </c>
      <c r="D963" s="150">
        <v>4568</v>
      </c>
      <c r="E963" s="150">
        <v>4379</v>
      </c>
      <c r="F963" s="150">
        <v>4183</v>
      </c>
      <c r="G963" s="151">
        <v>4068</v>
      </c>
      <c r="H963" s="151">
        <v>3774</v>
      </c>
      <c r="I963" s="151">
        <v>3753</v>
      </c>
      <c r="J963" s="151">
        <v>4174</v>
      </c>
      <c r="K963" s="151">
        <v>3900</v>
      </c>
      <c r="L963" s="151">
        <v>3848</v>
      </c>
      <c r="M963" s="154">
        <v>0.945026493256262</v>
      </c>
      <c r="N963" s="153">
        <v>109865</v>
      </c>
      <c r="O963" s="172">
        <v>0.9</v>
      </c>
      <c r="P963" s="154">
        <v>0.958625218914186</v>
      </c>
      <c r="Q963" s="154">
        <v>0.927728613569322</v>
      </c>
      <c r="R963" s="154">
        <v>0.934355534259703</v>
      </c>
      <c r="S963" s="173">
        <v>0.030896605344864</v>
      </c>
      <c r="T963" s="153">
        <v>116256</v>
      </c>
      <c r="U963" s="153">
        <v>107602</v>
      </c>
      <c r="V963" s="154">
        <v>0.925560831268924</v>
      </c>
      <c r="W963" s="154">
        <v>0.915718038528897</v>
      </c>
      <c r="X963" s="155">
        <v>0.922566371681416</v>
      </c>
      <c r="Y963" s="155">
        <v>0.921897460469574</v>
      </c>
      <c r="Z963" s="173">
        <v>-0.00684833315251931</v>
      </c>
      <c r="AA963" s="151">
        <v>29138</v>
      </c>
      <c r="AB963" s="151">
        <v>26754</v>
      </c>
      <c r="AC963" s="151">
        <v>29349</v>
      </c>
      <c r="AD963" s="151">
        <v>27212</v>
      </c>
      <c r="AE963" s="155">
        <v>0.918182442171735</v>
      </c>
      <c r="AF963" s="155">
        <v>0.927186616239054</v>
      </c>
      <c r="AG963" s="173">
        <v>-0.00900417406731968</v>
      </c>
    </row>
    <row r="964" spans="1:33">
      <c r="A964" s="175" t="s">
        <v>927</v>
      </c>
      <c r="B964" s="195" t="s">
        <v>1829</v>
      </c>
      <c r="C964" s="195" t="s">
        <v>963</v>
      </c>
      <c r="D964" s="150">
        <v>2515</v>
      </c>
      <c r="E964" s="150">
        <v>2077</v>
      </c>
      <c r="F964" s="150">
        <v>1996</v>
      </c>
      <c r="G964" s="151">
        <v>2392</v>
      </c>
      <c r="H964" s="151">
        <v>2129</v>
      </c>
      <c r="I964" s="151">
        <v>2149</v>
      </c>
      <c r="J964" s="151">
        <v>2122</v>
      </c>
      <c r="K964" s="151">
        <v>1928</v>
      </c>
      <c r="L964" s="151">
        <v>1995</v>
      </c>
      <c r="M964" s="154">
        <v>0.896272965879265</v>
      </c>
      <c r="N964" s="153">
        <v>59759</v>
      </c>
      <c r="O964" s="172">
        <v>0.9</v>
      </c>
      <c r="P964" s="154">
        <v>0.825844930417495</v>
      </c>
      <c r="Q964" s="154">
        <v>0.89005016722408</v>
      </c>
      <c r="R964" s="154">
        <v>0.908576814326107</v>
      </c>
      <c r="S964" s="173">
        <v>-0.0642052368065852</v>
      </c>
      <c r="T964" s="153">
        <v>66675</v>
      </c>
      <c r="U964" s="153">
        <v>60069</v>
      </c>
      <c r="V964" s="154">
        <v>0.900922384701912</v>
      </c>
      <c r="W964" s="154">
        <v>0.793638170974155</v>
      </c>
      <c r="X964" s="155">
        <v>0.898411371237458</v>
      </c>
      <c r="Y964" s="155">
        <v>0.940150801131008</v>
      </c>
      <c r="Z964" s="173">
        <v>-0.104773200263303</v>
      </c>
      <c r="AA964" s="151">
        <v>16276</v>
      </c>
      <c r="AB964" s="151">
        <v>14667</v>
      </c>
      <c r="AC964" s="151">
        <v>16048</v>
      </c>
      <c r="AD964" s="151">
        <v>14665</v>
      </c>
      <c r="AE964" s="155">
        <v>0.901142786925535</v>
      </c>
      <c r="AF964" s="155">
        <v>0.913821036889332</v>
      </c>
      <c r="AG964" s="173">
        <v>-0.0126782499637975</v>
      </c>
    </row>
    <row r="965" spans="1:33">
      <c r="A965" s="175" t="s">
        <v>927</v>
      </c>
      <c r="B965" s="195" t="s">
        <v>1829</v>
      </c>
      <c r="C965" s="195" t="s">
        <v>964</v>
      </c>
      <c r="D965" s="150">
        <v>1702</v>
      </c>
      <c r="E965" s="150">
        <v>1414</v>
      </c>
      <c r="F965" s="150">
        <v>1295</v>
      </c>
      <c r="G965" s="151">
        <v>1647</v>
      </c>
      <c r="H965" s="151">
        <v>1491</v>
      </c>
      <c r="I965" s="151">
        <v>1431</v>
      </c>
      <c r="J965" s="151">
        <v>1316</v>
      </c>
      <c r="K965" s="151">
        <v>1134</v>
      </c>
      <c r="L965" s="151">
        <v>1139</v>
      </c>
      <c r="M965" s="154">
        <v>0.812661280598095</v>
      </c>
      <c r="N965" s="153">
        <v>33697</v>
      </c>
      <c r="O965" s="172">
        <v>0.9</v>
      </c>
      <c r="P965" s="154">
        <v>0.830787309048179</v>
      </c>
      <c r="Q965" s="154">
        <v>0.90528233151184</v>
      </c>
      <c r="R965" s="154">
        <v>0.861702127659574</v>
      </c>
      <c r="S965" s="173">
        <v>-0.074495022463661</v>
      </c>
      <c r="T965" s="153">
        <v>41465</v>
      </c>
      <c r="U965" s="153">
        <v>35278</v>
      </c>
      <c r="V965" s="154">
        <v>0.850789822742072</v>
      </c>
      <c r="W965" s="154">
        <v>0.760869565217391</v>
      </c>
      <c r="X965" s="155">
        <v>0.868852459016393</v>
      </c>
      <c r="Y965" s="155">
        <v>0.865501519756839</v>
      </c>
      <c r="Z965" s="173">
        <v>-0.107982893799002</v>
      </c>
      <c r="AA965" s="151">
        <v>10087</v>
      </c>
      <c r="AB965" s="151">
        <v>8679</v>
      </c>
      <c r="AC965" s="151">
        <v>9948</v>
      </c>
      <c r="AD965" s="151">
        <v>8510</v>
      </c>
      <c r="AE965" s="155">
        <v>0.86041439476554</v>
      </c>
      <c r="AF965" s="155">
        <v>0.855448331322879</v>
      </c>
      <c r="AG965" s="173">
        <v>0.00496606344266082</v>
      </c>
    </row>
    <row r="966" spans="1:33">
      <c r="A966" s="175" t="s">
        <v>927</v>
      </c>
      <c r="B966" s="195" t="s">
        <v>1829</v>
      </c>
      <c r="C966" s="195" t="s">
        <v>965</v>
      </c>
      <c r="D966" s="150">
        <v>0</v>
      </c>
      <c r="E966" s="150">
        <v>0</v>
      </c>
      <c r="F966" s="150">
        <v>0</v>
      </c>
      <c r="G966" s="151">
        <v>0</v>
      </c>
      <c r="H966" s="151">
        <v>0</v>
      </c>
      <c r="I966" s="151">
        <v>0</v>
      </c>
      <c r="J966" s="151">
        <v>0</v>
      </c>
      <c r="K966" s="151">
        <v>0</v>
      </c>
      <c r="L966" s="151">
        <v>0</v>
      </c>
      <c r="M966" s="154">
        <v>0</v>
      </c>
      <c r="N966" s="153">
        <v>0</v>
      </c>
      <c r="O966" s="172">
        <v>0.9</v>
      </c>
      <c r="P966" s="154">
        <v>0</v>
      </c>
      <c r="Q966" s="154">
        <v>0</v>
      </c>
      <c r="R966" s="154">
        <v>0</v>
      </c>
      <c r="S966" s="173">
        <v>0</v>
      </c>
      <c r="T966" s="153">
        <v>2</v>
      </c>
      <c r="U966" s="153">
        <v>2</v>
      </c>
      <c r="V966" s="154">
        <v>1</v>
      </c>
      <c r="W966" s="154">
        <v>0</v>
      </c>
      <c r="X966" s="155">
        <v>0</v>
      </c>
      <c r="Y966" s="155">
        <v>0</v>
      </c>
      <c r="Z966" s="173">
        <v>0</v>
      </c>
      <c r="AA966" s="151">
        <v>0</v>
      </c>
      <c r="AB966" s="151">
        <v>0</v>
      </c>
      <c r="AC966" s="151">
        <v>1</v>
      </c>
      <c r="AD966" s="151">
        <v>1</v>
      </c>
      <c r="AE966" s="155">
        <v>0</v>
      </c>
      <c r="AF966" s="155">
        <v>1</v>
      </c>
      <c r="AG966" s="173">
        <v>-1</v>
      </c>
    </row>
    <row r="967" spans="1:33">
      <c r="A967" s="175" t="s">
        <v>927</v>
      </c>
      <c r="B967" s="195" t="s">
        <v>1829</v>
      </c>
      <c r="C967" s="195" t="s">
        <v>966</v>
      </c>
      <c r="D967" s="150">
        <v>2931</v>
      </c>
      <c r="E967" s="150">
        <v>2677</v>
      </c>
      <c r="F967" s="150">
        <v>2332</v>
      </c>
      <c r="G967" s="151">
        <v>2669</v>
      </c>
      <c r="H967" s="151">
        <v>2398</v>
      </c>
      <c r="I967" s="151">
        <v>2343</v>
      </c>
      <c r="J967" s="151">
        <v>2597</v>
      </c>
      <c r="K967" s="151">
        <v>2309</v>
      </c>
      <c r="L967" s="151">
        <v>2385</v>
      </c>
      <c r="M967" s="154">
        <v>0.854438273988062</v>
      </c>
      <c r="N967" s="153">
        <v>57543</v>
      </c>
      <c r="O967" s="172">
        <v>0.9</v>
      </c>
      <c r="P967" s="154">
        <v>0.913340156943023</v>
      </c>
      <c r="Q967" s="154">
        <v>0.898463844136381</v>
      </c>
      <c r="R967" s="154">
        <v>0.889102810935695</v>
      </c>
      <c r="S967" s="173">
        <v>0.0148763128066421</v>
      </c>
      <c r="T967" s="153">
        <v>67346</v>
      </c>
      <c r="U967" s="153">
        <v>58580</v>
      </c>
      <c r="V967" s="154">
        <v>0.869836367416031</v>
      </c>
      <c r="W967" s="154">
        <v>0.795632889798704</v>
      </c>
      <c r="X967" s="155">
        <v>0.87785687523417</v>
      </c>
      <c r="Y967" s="155">
        <v>0.918367346938776</v>
      </c>
      <c r="Z967" s="173">
        <v>-0.0822239854354666</v>
      </c>
      <c r="AA967" s="151">
        <v>18033</v>
      </c>
      <c r="AB967" s="151">
        <v>16055</v>
      </c>
      <c r="AC967" s="151">
        <v>17464</v>
      </c>
      <c r="AD967" s="151">
        <v>15099</v>
      </c>
      <c r="AE967" s="155">
        <v>0.890312205401209</v>
      </c>
      <c r="AF967" s="155">
        <v>0.86457856161246</v>
      </c>
      <c r="AG967" s="173">
        <v>0.025733643788749</v>
      </c>
    </row>
    <row r="968" spans="1:33">
      <c r="A968" s="175" t="s">
        <v>927</v>
      </c>
      <c r="B968" s="195" t="s">
        <v>1829</v>
      </c>
      <c r="C968" s="195" t="s">
        <v>967</v>
      </c>
      <c r="D968" s="150">
        <v>1870</v>
      </c>
      <c r="E968" s="150">
        <v>1682</v>
      </c>
      <c r="F968" s="150">
        <v>1647</v>
      </c>
      <c r="G968" s="151">
        <v>1715</v>
      </c>
      <c r="H968" s="151">
        <v>1570</v>
      </c>
      <c r="I968" s="151">
        <v>1538</v>
      </c>
      <c r="J968" s="151">
        <v>1501</v>
      </c>
      <c r="K968" s="151">
        <v>1374</v>
      </c>
      <c r="L968" s="151">
        <v>1349</v>
      </c>
      <c r="M968" s="154">
        <v>0.92</v>
      </c>
      <c r="N968" s="153">
        <v>42389</v>
      </c>
      <c r="O968" s="172">
        <v>0.9</v>
      </c>
      <c r="P968" s="154">
        <v>0.899465240641711</v>
      </c>
      <c r="Q968" s="154">
        <v>0.915451895043732</v>
      </c>
      <c r="R968" s="154">
        <v>0.915389740173218</v>
      </c>
      <c r="S968" s="173">
        <v>-0.0159866544020206</v>
      </c>
      <c r="T968" s="153">
        <v>46075</v>
      </c>
      <c r="U968" s="153">
        <v>41432</v>
      </c>
      <c r="V968" s="154">
        <v>0.899229517091698</v>
      </c>
      <c r="W968" s="154">
        <v>0.880748663101604</v>
      </c>
      <c r="X968" s="155">
        <v>0.896793002915452</v>
      </c>
      <c r="Y968" s="155">
        <v>0.89873417721519</v>
      </c>
      <c r="Z968" s="173">
        <v>-0.0160443398138477</v>
      </c>
      <c r="AA968" s="151">
        <v>11643</v>
      </c>
      <c r="AB968" s="151">
        <v>10593</v>
      </c>
      <c r="AC968" s="151">
        <v>11153</v>
      </c>
      <c r="AD968" s="151">
        <v>10202</v>
      </c>
      <c r="AE968" s="155">
        <v>0.909817057459418</v>
      </c>
      <c r="AF968" s="155">
        <v>0.914731462386802</v>
      </c>
      <c r="AG968" s="173">
        <v>-0.00491440492738415</v>
      </c>
    </row>
    <row r="969" spans="1:33">
      <c r="A969" s="175" t="s">
        <v>927</v>
      </c>
      <c r="B969" s="195" t="s">
        <v>1829</v>
      </c>
      <c r="C969" s="195" t="s">
        <v>968</v>
      </c>
      <c r="D969" s="150">
        <v>0</v>
      </c>
      <c r="E969" s="150">
        <v>0</v>
      </c>
      <c r="F969" s="150">
        <v>0</v>
      </c>
      <c r="G969" s="151">
        <v>0</v>
      </c>
      <c r="H969" s="151">
        <v>0</v>
      </c>
      <c r="I969" s="151">
        <v>0</v>
      </c>
      <c r="J969" s="151">
        <v>0</v>
      </c>
      <c r="K969" s="151">
        <v>0</v>
      </c>
      <c r="L969" s="151">
        <v>0</v>
      </c>
      <c r="M969" s="154">
        <v>0</v>
      </c>
      <c r="N969" s="153">
        <v>0</v>
      </c>
      <c r="O969" s="172">
        <v>0.9</v>
      </c>
      <c r="P969" s="154">
        <v>0</v>
      </c>
      <c r="Q969" s="154">
        <v>0</v>
      </c>
      <c r="R969" s="154">
        <v>0</v>
      </c>
      <c r="S969" s="173">
        <v>0</v>
      </c>
      <c r="T969" s="153">
        <v>0</v>
      </c>
      <c r="U969" s="153">
        <v>0</v>
      </c>
      <c r="V969" s="154">
        <v>0</v>
      </c>
      <c r="W969" s="154">
        <v>0</v>
      </c>
      <c r="X969" s="155">
        <v>0</v>
      </c>
      <c r="Y969" s="155">
        <v>0</v>
      </c>
      <c r="Z969" s="173">
        <v>0</v>
      </c>
      <c r="AA969" s="151">
        <v>0</v>
      </c>
      <c r="AB969" s="151">
        <v>0</v>
      </c>
      <c r="AC969" s="151">
        <v>0</v>
      </c>
      <c r="AD969" s="151">
        <v>0</v>
      </c>
      <c r="AE969" s="155">
        <v>0</v>
      </c>
      <c r="AF969" s="155">
        <v>0</v>
      </c>
      <c r="AG969" s="173">
        <v>0</v>
      </c>
    </row>
    <row r="970" spans="1:33">
      <c r="A970" s="175" t="s">
        <v>927</v>
      </c>
      <c r="B970" s="195" t="s">
        <v>1830</v>
      </c>
      <c r="C970" s="195" t="s">
        <v>969</v>
      </c>
      <c r="D970" s="150">
        <v>0</v>
      </c>
      <c r="E970" s="150">
        <v>0</v>
      </c>
      <c r="F970" s="150">
        <v>0</v>
      </c>
      <c r="G970" s="151">
        <v>0</v>
      </c>
      <c r="H970" s="151">
        <v>0</v>
      </c>
      <c r="I970" s="151">
        <v>0</v>
      </c>
      <c r="J970" s="151">
        <v>0</v>
      </c>
      <c r="K970" s="151">
        <v>0</v>
      </c>
      <c r="L970" s="151">
        <v>0</v>
      </c>
      <c r="M970" s="154">
        <v>0</v>
      </c>
      <c r="N970" s="153">
        <v>0</v>
      </c>
      <c r="O970" s="172">
        <v>0.9</v>
      </c>
      <c r="P970" s="154">
        <v>0</v>
      </c>
      <c r="Q970" s="154">
        <v>0</v>
      </c>
      <c r="R970" s="154">
        <v>0</v>
      </c>
      <c r="S970" s="173">
        <v>0</v>
      </c>
      <c r="T970" s="153">
        <v>0</v>
      </c>
      <c r="U970" s="153">
        <v>0</v>
      </c>
      <c r="V970" s="154">
        <v>0</v>
      </c>
      <c r="W970" s="154">
        <v>0</v>
      </c>
      <c r="X970" s="155">
        <v>0</v>
      </c>
      <c r="Y970" s="155">
        <v>0</v>
      </c>
      <c r="Z970" s="173">
        <v>0</v>
      </c>
      <c r="AA970" s="151">
        <v>0</v>
      </c>
      <c r="AB970" s="151">
        <v>0</v>
      </c>
      <c r="AC970" s="151">
        <v>0</v>
      </c>
      <c r="AD970" s="151">
        <v>0</v>
      </c>
      <c r="AE970" s="155">
        <v>0</v>
      </c>
      <c r="AF970" s="155">
        <v>0</v>
      </c>
      <c r="AG970" s="173">
        <v>0</v>
      </c>
    </row>
    <row r="971" spans="1:33">
      <c r="A971" s="175" t="s">
        <v>927</v>
      </c>
      <c r="B971" s="195" t="s">
        <v>1830</v>
      </c>
      <c r="C971" s="195" t="s">
        <v>970</v>
      </c>
      <c r="D971" s="150">
        <v>1704</v>
      </c>
      <c r="E971" s="150">
        <v>1632</v>
      </c>
      <c r="F971" s="150">
        <v>1559</v>
      </c>
      <c r="G971" s="151">
        <v>1581</v>
      </c>
      <c r="H971" s="151">
        <v>1530</v>
      </c>
      <c r="I971" s="151">
        <v>1465</v>
      </c>
      <c r="J971" s="151">
        <v>1670</v>
      </c>
      <c r="K971" s="151">
        <v>1630</v>
      </c>
      <c r="L971" s="151">
        <v>1562</v>
      </c>
      <c r="M971" s="154">
        <v>0.964697703721405</v>
      </c>
      <c r="N971" s="153">
        <v>44406</v>
      </c>
      <c r="O971" s="172">
        <v>0.9</v>
      </c>
      <c r="P971" s="154">
        <v>0.957746478873239</v>
      </c>
      <c r="Q971" s="154">
        <v>0.967741935483871</v>
      </c>
      <c r="R971" s="154">
        <v>0.976047904191617</v>
      </c>
      <c r="S971" s="173">
        <v>-0.00999545661063161</v>
      </c>
      <c r="T971" s="153">
        <v>46031</v>
      </c>
      <c r="U971" s="153">
        <v>42718</v>
      </c>
      <c r="V971" s="154">
        <v>0.928026764571702</v>
      </c>
      <c r="W971" s="154">
        <v>0.914906103286385</v>
      </c>
      <c r="X971" s="155">
        <v>0.92662871600253</v>
      </c>
      <c r="Y971" s="155">
        <v>0.935329341317365</v>
      </c>
      <c r="Z971" s="173">
        <v>-0.0117226127161451</v>
      </c>
      <c r="AA971" s="151">
        <v>11136</v>
      </c>
      <c r="AB971" s="151">
        <v>10353</v>
      </c>
      <c r="AC971" s="151">
        <v>11829</v>
      </c>
      <c r="AD971" s="151">
        <v>11011</v>
      </c>
      <c r="AE971" s="155">
        <v>0.9296875</v>
      </c>
      <c r="AF971" s="155">
        <v>0.930847916138304</v>
      </c>
      <c r="AG971" s="173">
        <v>-0.0011604161383042</v>
      </c>
    </row>
    <row r="972" spans="1:33">
      <c r="A972" s="175" t="s">
        <v>927</v>
      </c>
      <c r="B972" s="195" t="s">
        <v>1830</v>
      </c>
      <c r="C972" s="195" t="s">
        <v>971</v>
      </c>
      <c r="D972" s="150">
        <v>2947</v>
      </c>
      <c r="E972" s="150">
        <v>2866</v>
      </c>
      <c r="F972" s="150">
        <v>2688</v>
      </c>
      <c r="G972" s="151">
        <v>2811</v>
      </c>
      <c r="H972" s="151">
        <v>2754</v>
      </c>
      <c r="I972" s="151">
        <v>2564</v>
      </c>
      <c r="J972" s="151">
        <v>3009</v>
      </c>
      <c r="K972" s="151">
        <v>2921</v>
      </c>
      <c r="L972" s="151">
        <v>2790</v>
      </c>
      <c r="M972" s="154">
        <v>0.96046316061841</v>
      </c>
      <c r="N972" s="153">
        <v>74239</v>
      </c>
      <c r="O972" s="172">
        <v>0.9</v>
      </c>
      <c r="P972" s="154">
        <v>0.972514421445538</v>
      </c>
      <c r="Q972" s="154">
        <v>0.979722518676628</v>
      </c>
      <c r="R972" s="154">
        <v>0.970754403456298</v>
      </c>
      <c r="S972" s="173">
        <v>-0.00720809723108973</v>
      </c>
      <c r="T972" s="153">
        <v>77295</v>
      </c>
      <c r="U972" s="153">
        <v>71380</v>
      </c>
      <c r="V972" s="154">
        <v>0.923474998382819</v>
      </c>
      <c r="W972" s="154">
        <v>0.912114014251782</v>
      </c>
      <c r="X972" s="155">
        <v>0.912130914265386</v>
      </c>
      <c r="Y972" s="155">
        <v>0.927218344965105</v>
      </c>
      <c r="Z972" s="173">
        <v>-1.69000136044373e-5</v>
      </c>
      <c r="AA972" s="151">
        <v>19310</v>
      </c>
      <c r="AB972" s="151">
        <v>17934</v>
      </c>
      <c r="AC972" s="151">
        <v>19048</v>
      </c>
      <c r="AD972" s="151">
        <v>17755</v>
      </c>
      <c r="AE972" s="155">
        <v>0.928741584671155</v>
      </c>
      <c r="AF972" s="155">
        <v>0.932118857622848</v>
      </c>
      <c r="AG972" s="173">
        <v>-0.00337727295169266</v>
      </c>
    </row>
    <row r="973" spans="1:33">
      <c r="A973" s="175" t="s">
        <v>927</v>
      </c>
      <c r="B973" s="195" t="s">
        <v>1830</v>
      </c>
      <c r="C973" s="195" t="s">
        <v>972</v>
      </c>
      <c r="D973" s="150">
        <v>3694</v>
      </c>
      <c r="E973" s="150">
        <v>3276</v>
      </c>
      <c r="F973" s="150">
        <v>3354</v>
      </c>
      <c r="G973" s="151">
        <v>3526</v>
      </c>
      <c r="H973" s="151">
        <v>3126</v>
      </c>
      <c r="I973" s="151">
        <v>3074</v>
      </c>
      <c r="J973" s="151">
        <v>3647</v>
      </c>
      <c r="K973" s="151">
        <v>3267</v>
      </c>
      <c r="L973" s="151">
        <v>3296</v>
      </c>
      <c r="M973" s="154">
        <v>0.919430028132966</v>
      </c>
      <c r="N973" s="153">
        <v>90528</v>
      </c>
      <c r="O973" s="172">
        <v>0.9</v>
      </c>
      <c r="P973" s="154">
        <v>0.886843530048728</v>
      </c>
      <c r="Q973" s="154">
        <v>0.886557005104935</v>
      </c>
      <c r="R973" s="154">
        <v>0.895804771044694</v>
      </c>
      <c r="S973" s="173">
        <v>0.000286524943792887</v>
      </c>
      <c r="T973" s="153">
        <v>98461</v>
      </c>
      <c r="U973" s="153">
        <v>88713</v>
      </c>
      <c r="V973" s="154">
        <v>0.900996333573699</v>
      </c>
      <c r="W973" s="154">
        <v>0.907958852192745</v>
      </c>
      <c r="X973" s="155">
        <v>0.871809415768576</v>
      </c>
      <c r="Y973" s="155">
        <v>0.90375651220181</v>
      </c>
      <c r="Z973" s="173">
        <v>0.0361494364241687</v>
      </c>
      <c r="AA973" s="151">
        <v>24044</v>
      </c>
      <c r="AB973" s="151">
        <v>21609</v>
      </c>
      <c r="AC973" s="151">
        <v>24789</v>
      </c>
      <c r="AD973" s="151">
        <v>22067</v>
      </c>
      <c r="AE973" s="155">
        <v>0.898727333222426</v>
      </c>
      <c r="AF973" s="155">
        <v>0.89019323086853</v>
      </c>
      <c r="AG973" s="173">
        <v>0.00853410235389518</v>
      </c>
    </row>
    <row r="974" spans="1:33">
      <c r="A974" s="175" t="s">
        <v>927</v>
      </c>
      <c r="B974" s="195" t="s">
        <v>1830</v>
      </c>
      <c r="C974" s="195" t="s">
        <v>973</v>
      </c>
      <c r="D974" s="150">
        <v>1853</v>
      </c>
      <c r="E974" s="150">
        <v>1698</v>
      </c>
      <c r="F974" s="150">
        <v>1628</v>
      </c>
      <c r="G974" s="151">
        <v>1696</v>
      </c>
      <c r="H974" s="151">
        <v>1587</v>
      </c>
      <c r="I974" s="151">
        <v>1550</v>
      </c>
      <c r="J974" s="151">
        <v>1780</v>
      </c>
      <c r="K974" s="151">
        <v>1661</v>
      </c>
      <c r="L974" s="151">
        <v>1628</v>
      </c>
      <c r="M974" s="154">
        <v>0.945251013274431</v>
      </c>
      <c r="N974" s="153">
        <v>44078</v>
      </c>
      <c r="O974" s="172">
        <v>0.9</v>
      </c>
      <c r="P974" s="154">
        <v>0.916351861845656</v>
      </c>
      <c r="Q974" s="154">
        <v>0.935731132075472</v>
      </c>
      <c r="R974" s="154">
        <v>0.93314606741573</v>
      </c>
      <c r="S974" s="173">
        <v>-0.019379270229816</v>
      </c>
      <c r="T974" s="153">
        <v>46631</v>
      </c>
      <c r="U974" s="153">
        <v>42945</v>
      </c>
      <c r="V974" s="154">
        <v>0.9209538718878</v>
      </c>
      <c r="W974" s="154">
        <v>0.878575283324339</v>
      </c>
      <c r="X974" s="155">
        <v>0.913915094339623</v>
      </c>
      <c r="Y974" s="155">
        <v>0.914606741573034</v>
      </c>
      <c r="Z974" s="173">
        <v>-0.0353398110152837</v>
      </c>
      <c r="AA974" s="151">
        <v>11783</v>
      </c>
      <c r="AB974" s="151">
        <v>10809</v>
      </c>
      <c r="AC974" s="151">
        <v>11640</v>
      </c>
      <c r="AD974" s="151">
        <v>10755</v>
      </c>
      <c r="AE974" s="155">
        <v>0.91733853857252</v>
      </c>
      <c r="AF974" s="155">
        <v>0.923969072164949</v>
      </c>
      <c r="AG974" s="173">
        <v>-0.00663053359242882</v>
      </c>
    </row>
    <row r="975" spans="1:33">
      <c r="A975" s="175" t="s">
        <v>927</v>
      </c>
      <c r="B975" s="195" t="s">
        <v>1830</v>
      </c>
      <c r="C975" s="195" t="s">
        <v>974</v>
      </c>
      <c r="D975" s="150">
        <v>3395</v>
      </c>
      <c r="E975" s="150">
        <v>3197</v>
      </c>
      <c r="F975" s="150">
        <v>3129</v>
      </c>
      <c r="G975" s="151">
        <v>2979</v>
      </c>
      <c r="H975" s="151">
        <v>2854</v>
      </c>
      <c r="I975" s="151">
        <v>2770</v>
      </c>
      <c r="J975" s="151">
        <v>3274</v>
      </c>
      <c r="K975" s="151">
        <v>3127</v>
      </c>
      <c r="L975" s="151">
        <v>3083</v>
      </c>
      <c r="M975" s="154">
        <v>0.959296002109357</v>
      </c>
      <c r="N975" s="153">
        <v>87318</v>
      </c>
      <c r="O975" s="172">
        <v>0.9</v>
      </c>
      <c r="P975" s="154">
        <v>0.941678939617084</v>
      </c>
      <c r="Q975" s="154">
        <v>0.958039610607586</v>
      </c>
      <c r="R975" s="154">
        <v>0.955100794135614</v>
      </c>
      <c r="S975" s="173">
        <v>-0.0163606709905025</v>
      </c>
      <c r="T975" s="153">
        <v>91023</v>
      </c>
      <c r="U975" s="153">
        <v>85445</v>
      </c>
      <c r="V975" s="154">
        <v>0.938718785361942</v>
      </c>
      <c r="W975" s="154">
        <v>0.921649484536082</v>
      </c>
      <c r="X975" s="155">
        <v>0.929842228935885</v>
      </c>
      <c r="Y975" s="155">
        <v>0.941661576053757</v>
      </c>
      <c r="Z975" s="173">
        <v>-0.00819274439980211</v>
      </c>
      <c r="AA975" s="151">
        <v>21430</v>
      </c>
      <c r="AB975" s="151">
        <v>20133</v>
      </c>
      <c r="AC975" s="151">
        <v>22479</v>
      </c>
      <c r="AD975" s="151">
        <v>21124</v>
      </c>
      <c r="AE975" s="155">
        <v>0.939477368175455</v>
      </c>
      <c r="AF975" s="155">
        <v>0.939721517861115</v>
      </c>
      <c r="AG975" s="173">
        <v>-0.000244149685659778</v>
      </c>
    </row>
    <row r="976" spans="1:33">
      <c r="A976" s="175" t="s">
        <v>927</v>
      </c>
      <c r="B976" s="195" t="s">
        <v>1830</v>
      </c>
      <c r="C976" s="195" t="s">
        <v>975</v>
      </c>
      <c r="D976" s="150">
        <v>2626</v>
      </c>
      <c r="E976" s="150">
        <v>2564</v>
      </c>
      <c r="F976" s="150">
        <v>2491</v>
      </c>
      <c r="G976" s="151">
        <v>2389</v>
      </c>
      <c r="H976" s="151">
        <v>2331</v>
      </c>
      <c r="I976" s="151">
        <v>2258</v>
      </c>
      <c r="J976" s="151">
        <v>2671</v>
      </c>
      <c r="K976" s="151">
        <v>2631</v>
      </c>
      <c r="L976" s="151">
        <v>2555</v>
      </c>
      <c r="M976" s="154">
        <v>0.981869483432209</v>
      </c>
      <c r="N976" s="153">
        <v>67857</v>
      </c>
      <c r="O976" s="172">
        <v>0.9</v>
      </c>
      <c r="P976" s="154">
        <v>0.976389946686976</v>
      </c>
      <c r="Q976" s="154">
        <v>0.975722059439096</v>
      </c>
      <c r="R976" s="154">
        <v>0.985024335454886</v>
      </c>
      <c r="S976" s="173">
        <v>0.000667887247880583</v>
      </c>
      <c r="T976" s="153">
        <v>69110</v>
      </c>
      <c r="U976" s="153">
        <v>65734</v>
      </c>
      <c r="V976" s="154">
        <v>0.951150340037621</v>
      </c>
      <c r="W976" s="154">
        <v>0.948591012947449</v>
      </c>
      <c r="X976" s="155">
        <v>0.945165341146923</v>
      </c>
      <c r="Y976" s="155">
        <v>0.956570572819169</v>
      </c>
      <c r="Z976" s="173">
        <v>0.00342567180052522</v>
      </c>
      <c r="AA976" s="151">
        <v>16708</v>
      </c>
      <c r="AB976" s="151">
        <v>15970</v>
      </c>
      <c r="AC976" s="151">
        <v>16848</v>
      </c>
      <c r="AD976" s="151">
        <v>16147</v>
      </c>
      <c r="AE976" s="155">
        <v>0.95582954273402</v>
      </c>
      <c r="AF976" s="155">
        <v>0.958392687559354</v>
      </c>
      <c r="AG976" s="173">
        <v>-0.0025631448253346</v>
      </c>
    </row>
    <row r="977" spans="1:33">
      <c r="A977" s="175" t="s">
        <v>927</v>
      </c>
      <c r="B977" s="195" t="s">
        <v>1830</v>
      </c>
      <c r="C977" s="195" t="s">
        <v>976</v>
      </c>
      <c r="D977" s="150">
        <v>2160</v>
      </c>
      <c r="E977" s="150">
        <v>2064</v>
      </c>
      <c r="F977" s="150">
        <v>2011</v>
      </c>
      <c r="G977" s="151">
        <v>2216</v>
      </c>
      <c r="H977" s="151">
        <v>2139</v>
      </c>
      <c r="I977" s="151">
        <v>1985</v>
      </c>
      <c r="J977" s="151">
        <v>2401</v>
      </c>
      <c r="K977" s="151">
        <v>2306</v>
      </c>
      <c r="L977" s="151">
        <v>2276</v>
      </c>
      <c r="M977" s="154">
        <v>0.961165802304276</v>
      </c>
      <c r="N977" s="153">
        <v>61901</v>
      </c>
      <c r="O977" s="172">
        <v>0.9</v>
      </c>
      <c r="P977" s="154">
        <v>0.955555555555556</v>
      </c>
      <c r="Q977" s="154">
        <v>0.965252707581227</v>
      </c>
      <c r="R977" s="154">
        <v>0.960433152852978</v>
      </c>
      <c r="S977" s="173">
        <v>-0.00969715202567178</v>
      </c>
      <c r="T977" s="153">
        <v>64402</v>
      </c>
      <c r="U977" s="153">
        <v>59836</v>
      </c>
      <c r="V977" s="154">
        <v>0.929101580696252</v>
      </c>
      <c r="W977" s="154">
        <v>0.931018518518518</v>
      </c>
      <c r="X977" s="155">
        <v>0.895758122743682</v>
      </c>
      <c r="Y977" s="155">
        <v>0.947938359017076</v>
      </c>
      <c r="Z977" s="173">
        <v>0.0352603957748362</v>
      </c>
      <c r="AA977" s="151">
        <v>15001</v>
      </c>
      <c r="AB977" s="151">
        <v>13978</v>
      </c>
      <c r="AC977" s="151">
        <v>16229</v>
      </c>
      <c r="AD977" s="151">
        <v>15067</v>
      </c>
      <c r="AE977" s="155">
        <v>0.931804546363576</v>
      </c>
      <c r="AF977" s="155">
        <v>0.928399778174872</v>
      </c>
      <c r="AG977" s="173">
        <v>0.00340476818870361</v>
      </c>
    </row>
    <row r="978" spans="1:33">
      <c r="A978" s="175" t="s">
        <v>927</v>
      </c>
      <c r="B978" s="195" t="s">
        <v>1830</v>
      </c>
      <c r="C978" s="195" t="s">
        <v>977</v>
      </c>
      <c r="D978" s="150">
        <v>3279</v>
      </c>
      <c r="E978" s="150">
        <v>3103</v>
      </c>
      <c r="F978" s="150">
        <v>2885</v>
      </c>
      <c r="G978" s="151">
        <v>3044</v>
      </c>
      <c r="H978" s="151">
        <v>2861</v>
      </c>
      <c r="I978" s="151">
        <v>2741</v>
      </c>
      <c r="J978" s="151">
        <v>3398</v>
      </c>
      <c r="K978" s="151">
        <v>3257</v>
      </c>
      <c r="L978" s="151">
        <v>3140</v>
      </c>
      <c r="M978" s="154">
        <v>0.943396675149238</v>
      </c>
      <c r="N978" s="153">
        <v>79334</v>
      </c>
      <c r="O978" s="172">
        <v>0.9</v>
      </c>
      <c r="P978" s="154">
        <v>0.946325099115584</v>
      </c>
      <c r="Q978" s="154">
        <v>0.93988173455979</v>
      </c>
      <c r="R978" s="154">
        <v>0.958505002942908</v>
      </c>
      <c r="S978" s="173">
        <v>0.00644336455579431</v>
      </c>
      <c r="T978" s="153">
        <v>84094</v>
      </c>
      <c r="U978" s="153">
        <v>76249</v>
      </c>
      <c r="V978" s="154">
        <v>0.906711537089448</v>
      </c>
      <c r="W978" s="154">
        <v>0.879841415065569</v>
      </c>
      <c r="X978" s="155">
        <v>0.900459921156373</v>
      </c>
      <c r="Y978" s="155">
        <v>0.924072984108299</v>
      </c>
      <c r="Z978" s="173">
        <v>-0.0206185060908044</v>
      </c>
      <c r="AA978" s="151">
        <v>21457</v>
      </c>
      <c r="AB978" s="151">
        <v>19506</v>
      </c>
      <c r="AC978" s="151">
        <v>21087</v>
      </c>
      <c r="AD978" s="151">
        <v>19172</v>
      </c>
      <c r="AE978" s="155">
        <v>0.909073961877243</v>
      </c>
      <c r="AF978" s="155">
        <v>0.909185754256177</v>
      </c>
      <c r="AG978" s="173">
        <v>-0.000111792378933884</v>
      </c>
    </row>
    <row r="979" spans="1:33">
      <c r="A979" s="175" t="s">
        <v>927</v>
      </c>
      <c r="B979" s="195" t="s">
        <v>1830</v>
      </c>
      <c r="C979" s="195" t="s">
        <v>978</v>
      </c>
      <c r="D979" s="150">
        <v>1355</v>
      </c>
      <c r="E979" s="150">
        <v>1260</v>
      </c>
      <c r="F979" s="150">
        <v>1236</v>
      </c>
      <c r="G979" s="151">
        <v>1366</v>
      </c>
      <c r="H979" s="151">
        <v>1299</v>
      </c>
      <c r="I979" s="151">
        <v>1255</v>
      </c>
      <c r="J979" s="151">
        <v>1466</v>
      </c>
      <c r="K979" s="151">
        <v>1387</v>
      </c>
      <c r="L979" s="151">
        <v>1342</v>
      </c>
      <c r="M979" s="154">
        <v>0.942842430484037</v>
      </c>
      <c r="N979" s="153">
        <v>36620</v>
      </c>
      <c r="O979" s="172">
        <v>0.9</v>
      </c>
      <c r="P979" s="154">
        <v>0.929889298892989</v>
      </c>
      <c r="Q979" s="154">
        <v>0.95095168374817</v>
      </c>
      <c r="R979" s="154">
        <v>0.946111869031378</v>
      </c>
      <c r="S979" s="173">
        <v>-0.021062384855181</v>
      </c>
      <c r="T979" s="153">
        <v>38840</v>
      </c>
      <c r="U979" s="153">
        <v>35693</v>
      </c>
      <c r="V979" s="154">
        <v>0.918975283213182</v>
      </c>
      <c r="W979" s="154">
        <v>0.912177121771218</v>
      </c>
      <c r="X979" s="155">
        <v>0.918740849194729</v>
      </c>
      <c r="Y979" s="155">
        <v>0.915416098226467</v>
      </c>
      <c r="Z979" s="173">
        <v>-0.00656372742351141</v>
      </c>
      <c r="AA979" s="151">
        <v>9538</v>
      </c>
      <c r="AB979" s="151">
        <v>8765</v>
      </c>
      <c r="AC979" s="151">
        <v>9436</v>
      </c>
      <c r="AD979" s="151">
        <v>8738</v>
      </c>
      <c r="AE979" s="155">
        <v>0.918955755923674</v>
      </c>
      <c r="AF979" s="155">
        <v>0.926027977956761</v>
      </c>
      <c r="AG979" s="173">
        <v>-0.00707222203308766</v>
      </c>
    </row>
    <row r="980" spans="1:33">
      <c r="A980" s="175" t="s">
        <v>927</v>
      </c>
      <c r="B980" s="195" t="s">
        <v>1830</v>
      </c>
      <c r="C980" s="195" t="s">
        <v>979</v>
      </c>
      <c r="D980" s="150">
        <v>1782</v>
      </c>
      <c r="E980" s="150">
        <v>1713</v>
      </c>
      <c r="F980" s="150">
        <v>1615</v>
      </c>
      <c r="G980" s="151">
        <v>1634</v>
      </c>
      <c r="H980" s="151">
        <v>1599</v>
      </c>
      <c r="I980" s="151">
        <v>1490</v>
      </c>
      <c r="J980" s="151">
        <v>1692</v>
      </c>
      <c r="K980" s="151">
        <v>1555</v>
      </c>
      <c r="L980" s="151">
        <v>1610</v>
      </c>
      <c r="M980" s="154">
        <v>0.948601549053356</v>
      </c>
      <c r="N980" s="153">
        <v>44091</v>
      </c>
      <c r="O980" s="172">
        <v>0.9</v>
      </c>
      <c r="P980" s="154">
        <v>0.961279461279461</v>
      </c>
      <c r="Q980" s="154">
        <v>0.978580171358629</v>
      </c>
      <c r="R980" s="154">
        <v>0.91903073286052</v>
      </c>
      <c r="S980" s="173">
        <v>-0.0173007100791679</v>
      </c>
      <c r="T980" s="153">
        <v>46480</v>
      </c>
      <c r="U980" s="153">
        <v>42642</v>
      </c>
      <c r="V980" s="154">
        <v>0.917426850258176</v>
      </c>
      <c r="W980" s="154">
        <v>0.90628507295174</v>
      </c>
      <c r="X980" s="155">
        <v>0.91187270501836</v>
      </c>
      <c r="Y980" s="155">
        <v>0.951536643026005</v>
      </c>
      <c r="Z980" s="173">
        <v>-0.00558763206662016</v>
      </c>
      <c r="AA980" s="151">
        <v>11505</v>
      </c>
      <c r="AB980" s="151">
        <v>10691</v>
      </c>
      <c r="AC980" s="151">
        <v>11487</v>
      </c>
      <c r="AD980" s="151">
        <v>10683</v>
      </c>
      <c r="AE980" s="155">
        <v>0.929248152976967</v>
      </c>
      <c r="AF980" s="155">
        <v>0.93000783494385</v>
      </c>
      <c r="AG980" s="173">
        <v>-0.00075968196688303</v>
      </c>
    </row>
    <row r="981" spans="1:33">
      <c r="A981" s="175" t="s">
        <v>927</v>
      </c>
      <c r="B981" s="195" t="s">
        <v>1831</v>
      </c>
      <c r="C981" s="195" t="s">
        <v>980</v>
      </c>
      <c r="D981" s="150">
        <v>2241</v>
      </c>
      <c r="E981" s="150">
        <v>2081</v>
      </c>
      <c r="F981" s="150">
        <v>1936</v>
      </c>
      <c r="G981" s="151">
        <v>2323</v>
      </c>
      <c r="H981" s="151">
        <v>2118</v>
      </c>
      <c r="I981" s="151">
        <v>2043</v>
      </c>
      <c r="J981" s="151">
        <v>2236</v>
      </c>
      <c r="K981" s="151">
        <v>2127</v>
      </c>
      <c r="L981" s="151">
        <v>2040</v>
      </c>
      <c r="M981" s="154">
        <v>0.925794207706047</v>
      </c>
      <c r="N981" s="153">
        <v>58051</v>
      </c>
      <c r="O981" s="172">
        <v>0.9</v>
      </c>
      <c r="P981" s="154">
        <v>0.928603302097278</v>
      </c>
      <c r="Q981" s="154">
        <v>0.911752044769694</v>
      </c>
      <c r="R981" s="154">
        <v>0.951252236135957</v>
      </c>
      <c r="S981" s="173">
        <v>0.0168512573275836</v>
      </c>
      <c r="T981" s="153">
        <v>62704</v>
      </c>
      <c r="U981" s="153">
        <v>56762</v>
      </c>
      <c r="V981" s="154">
        <v>0.90523730543506</v>
      </c>
      <c r="W981" s="154">
        <v>0.863900044622936</v>
      </c>
      <c r="X981" s="155">
        <v>0.879466207490314</v>
      </c>
      <c r="Y981" s="155">
        <v>0.912343470483005</v>
      </c>
      <c r="Z981" s="173">
        <v>-0.015566162867378</v>
      </c>
      <c r="AA981" s="151">
        <v>15385</v>
      </c>
      <c r="AB981" s="151">
        <v>13800</v>
      </c>
      <c r="AC981" s="151">
        <v>16036</v>
      </c>
      <c r="AD981" s="151">
        <v>14569</v>
      </c>
      <c r="AE981" s="155">
        <v>0.896977575560611</v>
      </c>
      <c r="AF981" s="155">
        <v>0.908518333749065</v>
      </c>
      <c r="AG981" s="173">
        <v>-0.0115407581884537</v>
      </c>
    </row>
    <row r="982" spans="1:33">
      <c r="A982" s="175" t="s">
        <v>927</v>
      </c>
      <c r="B982" s="195" t="s">
        <v>1831</v>
      </c>
      <c r="C982" s="195" t="s">
        <v>981</v>
      </c>
      <c r="D982" s="150">
        <v>1295</v>
      </c>
      <c r="E982" s="150">
        <v>1246</v>
      </c>
      <c r="F982" s="150">
        <v>1107</v>
      </c>
      <c r="G982" s="151">
        <v>1352</v>
      </c>
      <c r="H982" s="151">
        <v>1282</v>
      </c>
      <c r="I982" s="151">
        <v>1200</v>
      </c>
      <c r="J982" s="151">
        <v>1336</v>
      </c>
      <c r="K982" s="151">
        <v>1272</v>
      </c>
      <c r="L982" s="151">
        <v>1191</v>
      </c>
      <c r="M982" s="154">
        <v>0.925126971398022</v>
      </c>
      <c r="N982" s="153">
        <v>34609</v>
      </c>
      <c r="O982" s="172">
        <v>0.9</v>
      </c>
      <c r="P982" s="154">
        <v>0.962162162162162</v>
      </c>
      <c r="Q982" s="154">
        <v>0.948224852071006</v>
      </c>
      <c r="R982" s="154">
        <v>0.952095808383233</v>
      </c>
      <c r="S982" s="173">
        <v>0.0139373100911563</v>
      </c>
      <c r="T982" s="153">
        <v>37410</v>
      </c>
      <c r="U982" s="153">
        <v>33048</v>
      </c>
      <c r="V982" s="154">
        <v>0.883400160384924</v>
      </c>
      <c r="W982" s="154">
        <v>0.854826254826255</v>
      </c>
      <c r="X982" s="155">
        <v>0.887573964497041</v>
      </c>
      <c r="Y982" s="155">
        <v>0.891467065868264</v>
      </c>
      <c r="Z982" s="173">
        <v>-0.0327477096707866</v>
      </c>
      <c r="AA982" s="151">
        <v>9214</v>
      </c>
      <c r="AB982" s="151">
        <v>8227</v>
      </c>
      <c r="AC982" s="151">
        <v>9579</v>
      </c>
      <c r="AD982" s="151">
        <v>8415</v>
      </c>
      <c r="AE982" s="155">
        <v>0.892880399392229</v>
      </c>
      <c r="AF982" s="155">
        <v>0.878484184152834</v>
      </c>
      <c r="AG982" s="173">
        <v>0.0143962152393948</v>
      </c>
    </row>
    <row r="983" spans="1:33">
      <c r="A983" s="175" t="s">
        <v>927</v>
      </c>
      <c r="B983" s="195" t="s">
        <v>1831</v>
      </c>
      <c r="C983" s="195" t="s">
        <v>982</v>
      </c>
      <c r="D983" s="150">
        <v>2284</v>
      </c>
      <c r="E983" s="150">
        <v>2247</v>
      </c>
      <c r="F983" s="150">
        <v>2130</v>
      </c>
      <c r="G983" s="151">
        <v>2227</v>
      </c>
      <c r="H983" s="151">
        <v>2201</v>
      </c>
      <c r="I983" s="151">
        <v>2100</v>
      </c>
      <c r="J983" s="151">
        <v>2213</v>
      </c>
      <c r="K983" s="151">
        <v>2189</v>
      </c>
      <c r="L983" s="151">
        <v>2107</v>
      </c>
      <c r="M983" s="154">
        <v>0.981778865495508</v>
      </c>
      <c r="N983" s="153">
        <v>58569</v>
      </c>
      <c r="O983" s="172">
        <v>0.9</v>
      </c>
      <c r="P983" s="154">
        <v>0.983800350262697</v>
      </c>
      <c r="Q983" s="154">
        <v>0.988325101032779</v>
      </c>
      <c r="R983" s="154">
        <v>0.989154993221871</v>
      </c>
      <c r="S983" s="173">
        <v>-0.00452475077008241</v>
      </c>
      <c r="T983" s="153">
        <v>59656</v>
      </c>
      <c r="U983" s="153">
        <v>55530</v>
      </c>
      <c r="V983" s="154">
        <v>0.930836797639802</v>
      </c>
      <c r="W983" s="154">
        <v>0.932574430823117</v>
      </c>
      <c r="X983" s="155">
        <v>0.942972608890885</v>
      </c>
      <c r="Y983" s="155">
        <v>0.952101220063263</v>
      </c>
      <c r="Z983" s="173">
        <v>-0.0103981780677673</v>
      </c>
      <c r="AA983" s="151">
        <v>15117</v>
      </c>
      <c r="AB983" s="151">
        <v>13973</v>
      </c>
      <c r="AC983" s="151">
        <v>15418</v>
      </c>
      <c r="AD983" s="151">
        <v>14492</v>
      </c>
      <c r="AE983" s="155">
        <v>0.924323609181716</v>
      </c>
      <c r="AF983" s="155">
        <v>0.939940329485017</v>
      </c>
      <c r="AG983" s="173">
        <v>-0.0156167203033015</v>
      </c>
    </row>
    <row r="984" spans="1:33">
      <c r="A984" s="175" t="s">
        <v>927</v>
      </c>
      <c r="B984" s="195" t="s">
        <v>1831</v>
      </c>
      <c r="C984" s="195" t="s">
        <v>983</v>
      </c>
      <c r="D984" s="150">
        <v>3864</v>
      </c>
      <c r="E984" s="150">
        <v>3378</v>
      </c>
      <c r="F984" s="150">
        <v>3338</v>
      </c>
      <c r="G984" s="151">
        <v>4097</v>
      </c>
      <c r="H984" s="151">
        <v>3890</v>
      </c>
      <c r="I984" s="151">
        <v>3689</v>
      </c>
      <c r="J984" s="151">
        <v>3859</v>
      </c>
      <c r="K984" s="151">
        <v>3469</v>
      </c>
      <c r="L984" s="151">
        <v>3493</v>
      </c>
      <c r="M984" s="154">
        <v>0.931007938863333</v>
      </c>
      <c r="N984" s="153">
        <v>100385</v>
      </c>
      <c r="O984" s="172">
        <v>0.9</v>
      </c>
      <c r="P984" s="154">
        <v>0.874223602484472</v>
      </c>
      <c r="Q984" s="154">
        <v>0.949475225774957</v>
      </c>
      <c r="R984" s="154">
        <v>0.898937548587717</v>
      </c>
      <c r="S984" s="173">
        <v>-0.0752516232904852</v>
      </c>
      <c r="T984" s="153">
        <v>107824</v>
      </c>
      <c r="U984" s="153">
        <v>96731</v>
      </c>
      <c r="V984" s="154">
        <v>0.89711937972993</v>
      </c>
      <c r="W984" s="154">
        <v>0.863871635610766</v>
      </c>
      <c r="X984" s="155">
        <v>0.900414937759336</v>
      </c>
      <c r="Y984" s="155">
        <v>0.905156776366934</v>
      </c>
      <c r="Z984" s="173">
        <v>-0.03654330214857</v>
      </c>
      <c r="AA984" s="151">
        <v>27155</v>
      </c>
      <c r="AB984" s="151">
        <v>24347</v>
      </c>
      <c r="AC984" s="151">
        <v>27224</v>
      </c>
      <c r="AD984" s="151">
        <v>24401</v>
      </c>
      <c r="AE984" s="155">
        <v>0.896593629165899</v>
      </c>
      <c r="AF984" s="155">
        <v>0.8963047311196</v>
      </c>
      <c r="AG984" s="173">
        <v>0.000288898046299058</v>
      </c>
    </row>
    <row r="985" spans="1:33">
      <c r="A985" s="175" t="s">
        <v>927</v>
      </c>
      <c r="B985" s="195" t="s">
        <v>1831</v>
      </c>
      <c r="C985" s="195" t="s">
        <v>984</v>
      </c>
      <c r="D985" s="150">
        <v>2768</v>
      </c>
      <c r="E985" s="150">
        <v>2658</v>
      </c>
      <c r="F985" s="150">
        <v>2390</v>
      </c>
      <c r="G985" s="151">
        <v>2852</v>
      </c>
      <c r="H985" s="151">
        <v>2785</v>
      </c>
      <c r="I985" s="151">
        <v>2681</v>
      </c>
      <c r="J985" s="151">
        <v>2835</v>
      </c>
      <c r="K985" s="151">
        <v>2658</v>
      </c>
      <c r="L985" s="151">
        <v>2606</v>
      </c>
      <c r="M985" s="154">
        <v>0.964861126179885</v>
      </c>
      <c r="N985" s="153">
        <v>71145</v>
      </c>
      <c r="O985" s="172">
        <v>0.9</v>
      </c>
      <c r="P985" s="154">
        <v>0.960260115606936</v>
      </c>
      <c r="Q985" s="154">
        <v>0.976507713884993</v>
      </c>
      <c r="R985" s="154">
        <v>0.937566137566138</v>
      </c>
      <c r="S985" s="173">
        <v>-0.0162475982780566</v>
      </c>
      <c r="T985" s="153">
        <v>73736</v>
      </c>
      <c r="U985" s="153">
        <v>67340</v>
      </c>
      <c r="V985" s="154">
        <v>0.913258110014104</v>
      </c>
      <c r="W985" s="154">
        <v>0.863439306358382</v>
      </c>
      <c r="X985" s="155">
        <v>0.940042075736325</v>
      </c>
      <c r="Y985" s="155">
        <v>0.919223985890653</v>
      </c>
      <c r="Z985" s="173">
        <v>-0.0766027693779439</v>
      </c>
      <c r="AA985" s="151">
        <v>18805</v>
      </c>
      <c r="AB985" s="151">
        <v>17178</v>
      </c>
      <c r="AC985" s="151">
        <v>18790</v>
      </c>
      <c r="AD985" s="151">
        <v>17172</v>
      </c>
      <c r="AE985" s="155">
        <v>0.913480457325179</v>
      </c>
      <c r="AF985" s="155">
        <v>0.913890367216605</v>
      </c>
      <c r="AG985" s="173">
        <v>-0.000409909891425086</v>
      </c>
    </row>
    <row r="986" spans="1:33">
      <c r="A986" s="175" t="s">
        <v>927</v>
      </c>
      <c r="B986" s="195" t="s">
        <v>1831</v>
      </c>
      <c r="C986" s="195" t="s">
        <v>985</v>
      </c>
      <c r="D986" s="150">
        <v>3407</v>
      </c>
      <c r="E986" s="150">
        <v>3159</v>
      </c>
      <c r="F986" s="150">
        <v>3059</v>
      </c>
      <c r="G986" s="151">
        <v>3250</v>
      </c>
      <c r="H986" s="151">
        <v>3049</v>
      </c>
      <c r="I986" s="151">
        <v>2940</v>
      </c>
      <c r="J986" s="151">
        <v>3658</v>
      </c>
      <c r="K986" s="151">
        <v>3450</v>
      </c>
      <c r="L986" s="151">
        <v>3377</v>
      </c>
      <c r="M986" s="154">
        <v>0.935494415690548</v>
      </c>
      <c r="N986" s="153">
        <v>85855</v>
      </c>
      <c r="O986" s="172">
        <v>0.9</v>
      </c>
      <c r="P986" s="154">
        <v>0.927208687995304</v>
      </c>
      <c r="Q986" s="154">
        <v>0.938153846153846</v>
      </c>
      <c r="R986" s="154">
        <v>0.94313832695462</v>
      </c>
      <c r="S986" s="173">
        <v>-0.0109451581585424</v>
      </c>
      <c r="T986" s="153">
        <v>91775</v>
      </c>
      <c r="U986" s="153">
        <v>83986</v>
      </c>
      <c r="V986" s="154">
        <v>0.915129392536094</v>
      </c>
      <c r="W986" s="154">
        <v>0.897857352509539</v>
      </c>
      <c r="X986" s="155">
        <v>0.904615384615385</v>
      </c>
      <c r="Y986" s="155">
        <v>0.923182066703116</v>
      </c>
      <c r="Z986" s="173">
        <v>-0.00675803210584547</v>
      </c>
      <c r="AA986" s="151">
        <v>23026</v>
      </c>
      <c r="AB986" s="151">
        <v>20814</v>
      </c>
      <c r="AC986" s="151">
        <v>23508</v>
      </c>
      <c r="AD986" s="151">
        <v>21596</v>
      </c>
      <c r="AE986" s="155">
        <v>0.903934682532789</v>
      </c>
      <c r="AF986" s="155">
        <v>0.918665986047303</v>
      </c>
      <c r="AG986" s="173">
        <v>-0.0147313035145141</v>
      </c>
    </row>
    <row r="987" spans="1:33">
      <c r="A987" s="175" t="s">
        <v>927</v>
      </c>
      <c r="B987" s="195" t="s">
        <v>1831</v>
      </c>
      <c r="C987" s="195" t="s">
        <v>986</v>
      </c>
      <c r="D987" s="150">
        <v>4413</v>
      </c>
      <c r="E987" s="150">
        <v>4129</v>
      </c>
      <c r="F987" s="150">
        <v>3993</v>
      </c>
      <c r="G987" s="151">
        <v>4325</v>
      </c>
      <c r="H987" s="151">
        <v>4129</v>
      </c>
      <c r="I987" s="151">
        <v>3953</v>
      </c>
      <c r="J987" s="151">
        <v>4391</v>
      </c>
      <c r="K987" s="151">
        <v>3997</v>
      </c>
      <c r="L987" s="151">
        <v>3975</v>
      </c>
      <c r="M987" s="154">
        <v>0.942543844477498</v>
      </c>
      <c r="N987" s="153">
        <v>108992</v>
      </c>
      <c r="O987" s="172">
        <v>0.9</v>
      </c>
      <c r="P987" s="154">
        <v>0.935644686154543</v>
      </c>
      <c r="Q987" s="154">
        <v>0.954682080924856</v>
      </c>
      <c r="R987" s="154">
        <v>0.910271008881804</v>
      </c>
      <c r="S987" s="173">
        <v>-0.0190373947703121</v>
      </c>
      <c r="T987" s="153">
        <v>115636</v>
      </c>
      <c r="U987" s="153">
        <v>105448</v>
      </c>
      <c r="V987" s="154">
        <v>0.911895949358331</v>
      </c>
      <c r="W987" s="154">
        <v>0.904826648538409</v>
      </c>
      <c r="X987" s="155">
        <v>0.913988439306358</v>
      </c>
      <c r="Y987" s="155">
        <v>0.905260760646778</v>
      </c>
      <c r="Z987" s="173">
        <v>-0.00916179076794921</v>
      </c>
      <c r="AA987" s="151">
        <v>28967</v>
      </c>
      <c r="AB987" s="151">
        <v>26507</v>
      </c>
      <c r="AC987" s="151">
        <v>29388</v>
      </c>
      <c r="AD987" s="151">
        <v>26705</v>
      </c>
      <c r="AE987" s="155">
        <v>0.915075775882901</v>
      </c>
      <c r="AF987" s="155">
        <v>0.90870423302028</v>
      </c>
      <c r="AG987" s="173">
        <v>0.00637154286262087</v>
      </c>
    </row>
    <row r="988" spans="1:33">
      <c r="A988" s="175" t="s">
        <v>927</v>
      </c>
      <c r="B988" s="195" t="s">
        <v>1831</v>
      </c>
      <c r="C988" s="195" t="s">
        <v>987</v>
      </c>
      <c r="D988" s="150">
        <v>2967</v>
      </c>
      <c r="E988" s="150">
        <v>2863</v>
      </c>
      <c r="F988" s="150">
        <v>2700</v>
      </c>
      <c r="G988" s="151">
        <v>3147</v>
      </c>
      <c r="H988" s="151">
        <v>2824</v>
      </c>
      <c r="I988" s="151">
        <v>2955</v>
      </c>
      <c r="J988" s="151">
        <v>3082</v>
      </c>
      <c r="K988" s="151">
        <v>2964</v>
      </c>
      <c r="L988" s="151">
        <v>2893</v>
      </c>
      <c r="M988" s="154">
        <v>0.961469360007769</v>
      </c>
      <c r="N988" s="153">
        <v>79202</v>
      </c>
      <c r="O988" s="172">
        <v>0.9</v>
      </c>
      <c r="P988" s="154">
        <v>0.9649477586788</v>
      </c>
      <c r="Q988" s="154">
        <v>0.897362567524627</v>
      </c>
      <c r="R988" s="154">
        <v>0.961713173264114</v>
      </c>
      <c r="S988" s="173">
        <v>0.0675851911541735</v>
      </c>
      <c r="T988" s="153">
        <v>82376</v>
      </c>
      <c r="U988" s="153">
        <v>76017</v>
      </c>
      <c r="V988" s="154">
        <v>0.922805185976498</v>
      </c>
      <c r="W988" s="154">
        <v>0.910010111223458</v>
      </c>
      <c r="X988" s="155">
        <v>0.938989513822688</v>
      </c>
      <c r="Y988" s="155">
        <v>0.938676184295912</v>
      </c>
      <c r="Z988" s="173">
        <v>-0.0289794025992303</v>
      </c>
      <c r="AA988" s="151">
        <v>20338</v>
      </c>
      <c r="AB988" s="151">
        <v>18871</v>
      </c>
      <c r="AC988" s="151">
        <v>21005</v>
      </c>
      <c r="AD988" s="151">
        <v>19404</v>
      </c>
      <c r="AE988" s="155">
        <v>0.927869013668994</v>
      </c>
      <c r="AF988" s="155">
        <v>0.923780052368484</v>
      </c>
      <c r="AG988" s="173">
        <v>0.00408896130051029</v>
      </c>
    </row>
    <row r="989" spans="1:33">
      <c r="A989" s="175" t="s">
        <v>927</v>
      </c>
      <c r="B989" s="195" t="s">
        <v>1831</v>
      </c>
      <c r="C989" s="195" t="s">
        <v>988</v>
      </c>
      <c r="D989" s="150">
        <v>3493</v>
      </c>
      <c r="E989" s="150">
        <v>3221</v>
      </c>
      <c r="F989" s="150">
        <v>3049</v>
      </c>
      <c r="G989" s="151">
        <v>3246</v>
      </c>
      <c r="H989" s="151">
        <v>3114</v>
      </c>
      <c r="I989" s="151">
        <v>2975</v>
      </c>
      <c r="J989" s="151">
        <v>3682</v>
      </c>
      <c r="K989" s="151">
        <v>3511</v>
      </c>
      <c r="L989" s="151">
        <v>3438</v>
      </c>
      <c r="M989" s="154">
        <v>0.960552381829909</v>
      </c>
      <c r="N989" s="153">
        <v>83399</v>
      </c>
      <c r="O989" s="172">
        <v>0.9</v>
      </c>
      <c r="P989" s="154">
        <v>0.922129974234183</v>
      </c>
      <c r="Q989" s="154">
        <v>0.959334565619224</v>
      </c>
      <c r="R989" s="154">
        <v>0.953557848995111</v>
      </c>
      <c r="S989" s="173">
        <v>-0.0372045913850411</v>
      </c>
      <c r="T989" s="153">
        <v>86824</v>
      </c>
      <c r="U989" s="153">
        <v>80008</v>
      </c>
      <c r="V989" s="154">
        <v>0.921496360453331</v>
      </c>
      <c r="W989" s="154">
        <v>0.872888634411681</v>
      </c>
      <c r="X989" s="155">
        <v>0.916512630930376</v>
      </c>
      <c r="Y989" s="155">
        <v>0.933731667571972</v>
      </c>
      <c r="Z989" s="173">
        <v>-0.0436239965186953</v>
      </c>
      <c r="AA989" s="151">
        <v>22686</v>
      </c>
      <c r="AB989" s="151">
        <v>20726</v>
      </c>
      <c r="AC989" s="151">
        <v>22062</v>
      </c>
      <c r="AD989" s="151">
        <v>20529</v>
      </c>
      <c r="AE989" s="155">
        <v>0.913603103235476</v>
      </c>
      <c r="AF989" s="155">
        <v>0.930514005983138</v>
      </c>
      <c r="AG989" s="173">
        <v>-0.0169109027476627</v>
      </c>
    </row>
    <row r="990" spans="1:33">
      <c r="A990" s="175" t="s">
        <v>927</v>
      </c>
      <c r="B990" s="195" t="s">
        <v>1829</v>
      </c>
      <c r="C990" s="195" t="s">
        <v>989</v>
      </c>
      <c r="D990" s="150">
        <v>2038</v>
      </c>
      <c r="E990" s="150">
        <v>1756</v>
      </c>
      <c r="F990" s="150">
        <v>1836</v>
      </c>
      <c r="G990" s="151">
        <v>2093</v>
      </c>
      <c r="H990" s="151">
        <v>2068</v>
      </c>
      <c r="I990" s="151">
        <v>1960</v>
      </c>
      <c r="J990" s="151">
        <v>1764</v>
      </c>
      <c r="K990" s="151">
        <v>1749</v>
      </c>
      <c r="L990" s="151">
        <v>1667</v>
      </c>
      <c r="M990" s="154">
        <v>0.961764986181264</v>
      </c>
      <c r="N990" s="153">
        <v>50459</v>
      </c>
      <c r="O990" s="172">
        <v>0.9</v>
      </c>
      <c r="P990" s="154">
        <v>0.861629048086359</v>
      </c>
      <c r="Q990" s="154">
        <v>0.988055422838031</v>
      </c>
      <c r="R990" s="154">
        <v>0.991496598639456</v>
      </c>
      <c r="S990" s="173">
        <v>-0.126426374751672</v>
      </c>
      <c r="T990" s="153">
        <v>52465</v>
      </c>
      <c r="U990" s="153">
        <v>49165</v>
      </c>
      <c r="V990" s="154">
        <v>0.937100924425808</v>
      </c>
      <c r="W990" s="154">
        <v>0.900883218842002</v>
      </c>
      <c r="X990" s="155">
        <v>0.936454849498328</v>
      </c>
      <c r="Y990" s="155">
        <v>0.945011337868481</v>
      </c>
      <c r="Z990" s="173">
        <v>-0.0355716306563258</v>
      </c>
      <c r="AA990" s="151">
        <v>13945</v>
      </c>
      <c r="AB990" s="151">
        <v>13141</v>
      </c>
      <c r="AC990" s="151">
        <v>13468</v>
      </c>
      <c r="AD990" s="151">
        <v>12675</v>
      </c>
      <c r="AE990" s="155">
        <v>0.942344926496952</v>
      </c>
      <c r="AF990" s="155">
        <v>0.941119691119691</v>
      </c>
      <c r="AG990" s="173">
        <v>0.00122523537726127</v>
      </c>
    </row>
    <row r="991" spans="1:33">
      <c r="A991" s="175" t="s">
        <v>927</v>
      </c>
      <c r="B991" s="195" t="s">
        <v>1829</v>
      </c>
      <c r="C991" s="195" t="s">
        <v>990</v>
      </c>
      <c r="D991" s="150">
        <v>1932</v>
      </c>
      <c r="E991" s="150">
        <v>1853</v>
      </c>
      <c r="F991" s="150">
        <v>1830</v>
      </c>
      <c r="G991" s="151">
        <v>2133</v>
      </c>
      <c r="H991" s="151">
        <v>2060</v>
      </c>
      <c r="I991" s="151">
        <v>2051</v>
      </c>
      <c r="J991" s="151">
        <v>1676</v>
      </c>
      <c r="K991" s="151">
        <v>1667</v>
      </c>
      <c r="L991" s="151">
        <v>1617</v>
      </c>
      <c r="M991" s="154">
        <v>0.97708027081306</v>
      </c>
      <c r="N991" s="153">
        <v>47192</v>
      </c>
      <c r="O991" s="172">
        <v>0.9</v>
      </c>
      <c r="P991" s="154">
        <v>0.959109730848861</v>
      </c>
      <c r="Q991" s="154">
        <v>0.965775902484763</v>
      </c>
      <c r="R991" s="154">
        <v>0.994630071599045</v>
      </c>
      <c r="S991" s="173">
        <v>-0.00666617163590189</v>
      </c>
      <c r="T991" s="153">
        <v>48299</v>
      </c>
      <c r="U991" s="153">
        <v>45530</v>
      </c>
      <c r="V991" s="154">
        <v>0.942669620489037</v>
      </c>
      <c r="W991" s="154">
        <v>0.947204968944099</v>
      </c>
      <c r="X991" s="155">
        <v>0.961556493202063</v>
      </c>
      <c r="Y991" s="155">
        <v>0.964797136038186</v>
      </c>
      <c r="Z991" s="173">
        <v>-0.0143515242579635</v>
      </c>
      <c r="AA991" s="151">
        <v>12586</v>
      </c>
      <c r="AB991" s="151">
        <v>11933</v>
      </c>
      <c r="AC991" s="151">
        <v>11768</v>
      </c>
      <c r="AD991" s="151">
        <v>11089</v>
      </c>
      <c r="AE991" s="155">
        <v>0.948116955347211</v>
      </c>
      <c r="AF991" s="155">
        <v>0.942301155676411</v>
      </c>
      <c r="AG991" s="173">
        <v>0.00581579967080059</v>
      </c>
    </row>
    <row r="992" spans="1:33">
      <c r="A992" s="175" t="s">
        <v>927</v>
      </c>
      <c r="B992" s="195" t="s">
        <v>1829</v>
      </c>
      <c r="C992" s="195" t="s">
        <v>991</v>
      </c>
      <c r="D992" s="150">
        <v>4727</v>
      </c>
      <c r="E992" s="150">
        <v>4031</v>
      </c>
      <c r="F992" s="150">
        <v>4391</v>
      </c>
      <c r="G992" s="151">
        <v>4900</v>
      </c>
      <c r="H992" s="151">
        <v>4735</v>
      </c>
      <c r="I992" s="151">
        <v>4520</v>
      </c>
      <c r="J992" s="151">
        <v>3935</v>
      </c>
      <c r="K992" s="151">
        <v>3880</v>
      </c>
      <c r="L992" s="151">
        <v>3753</v>
      </c>
      <c r="M992" s="154">
        <v>0.957444157693335</v>
      </c>
      <c r="N992" s="153">
        <v>107588</v>
      </c>
      <c r="O992" s="172">
        <v>0.9</v>
      </c>
      <c r="P992" s="154">
        <v>0.852760736196319</v>
      </c>
      <c r="Q992" s="154">
        <v>0.966326530612245</v>
      </c>
      <c r="R992" s="154">
        <v>0.986022871664549</v>
      </c>
      <c r="S992" s="173">
        <v>-0.113565794415926</v>
      </c>
      <c r="T992" s="153">
        <v>112370</v>
      </c>
      <c r="U992" s="153">
        <v>105206</v>
      </c>
      <c r="V992" s="154">
        <v>0.936246329091394</v>
      </c>
      <c r="W992" s="154">
        <v>0.928918976094775</v>
      </c>
      <c r="X992" s="155">
        <v>0.922448979591837</v>
      </c>
      <c r="Y992" s="155">
        <v>0.953748411689962</v>
      </c>
      <c r="Z992" s="173">
        <v>0.006469996502938</v>
      </c>
      <c r="AA992" s="151">
        <v>30123</v>
      </c>
      <c r="AB992" s="151">
        <v>28338</v>
      </c>
      <c r="AC992" s="151">
        <v>28610</v>
      </c>
      <c r="AD992" s="151">
        <v>27061</v>
      </c>
      <c r="AE992" s="155">
        <v>0.940742953889055</v>
      </c>
      <c r="AF992" s="155">
        <v>0.945858091576372</v>
      </c>
      <c r="AG992" s="173">
        <v>-0.00511513768731708</v>
      </c>
    </row>
    <row r="993" spans="1:33">
      <c r="A993" s="175" t="s">
        <v>927</v>
      </c>
      <c r="B993" s="195" t="s">
        <v>1829</v>
      </c>
      <c r="C993" s="195" t="s">
        <v>992</v>
      </c>
      <c r="D993" s="150">
        <v>1396</v>
      </c>
      <c r="E993" s="150">
        <v>1390</v>
      </c>
      <c r="F993" s="150">
        <v>1240</v>
      </c>
      <c r="G993" s="151">
        <v>1406</v>
      </c>
      <c r="H993" s="151">
        <v>1405</v>
      </c>
      <c r="I993" s="151">
        <v>1335</v>
      </c>
      <c r="J993" s="151">
        <v>1170</v>
      </c>
      <c r="K993" s="151">
        <v>1169</v>
      </c>
      <c r="L993" s="151">
        <v>1109</v>
      </c>
      <c r="M993" s="154">
        <v>0.997628300377186</v>
      </c>
      <c r="N993" s="153">
        <v>34913</v>
      </c>
      <c r="O993" s="172">
        <v>0.9</v>
      </c>
      <c r="P993" s="154">
        <v>0.995702005730659</v>
      </c>
      <c r="Q993" s="154">
        <v>0.999288762446657</v>
      </c>
      <c r="R993" s="154">
        <v>0.999145299145299</v>
      </c>
      <c r="S993" s="173">
        <v>-0.00358675671599817</v>
      </c>
      <c r="T993" s="153">
        <v>34996</v>
      </c>
      <c r="U993" s="153">
        <v>33049</v>
      </c>
      <c r="V993" s="154">
        <v>0.944365070293748</v>
      </c>
      <c r="W993" s="154">
        <v>0.888252148997135</v>
      </c>
      <c r="X993" s="155">
        <v>0.94950213371266</v>
      </c>
      <c r="Y993" s="155">
        <v>0.947863247863248</v>
      </c>
      <c r="Z993" s="173">
        <v>-0.0612499847155253</v>
      </c>
      <c r="AA993" s="151">
        <v>9027</v>
      </c>
      <c r="AB993" s="151">
        <v>8404</v>
      </c>
      <c r="AC993" s="151">
        <v>8848</v>
      </c>
      <c r="AD993" s="151">
        <v>8400</v>
      </c>
      <c r="AE993" s="155">
        <v>0.930984823307854</v>
      </c>
      <c r="AF993" s="155">
        <v>0.949367088607595</v>
      </c>
      <c r="AG993" s="173">
        <v>-0.0183822652997406</v>
      </c>
    </row>
    <row r="994" spans="1:33">
      <c r="A994" s="175" t="s">
        <v>927</v>
      </c>
      <c r="B994" s="195" t="s">
        <v>1830</v>
      </c>
      <c r="C994" s="195" t="s">
        <v>993</v>
      </c>
      <c r="D994" s="150">
        <v>2762</v>
      </c>
      <c r="E994" s="150">
        <v>2357</v>
      </c>
      <c r="F994" s="150">
        <v>2241</v>
      </c>
      <c r="G994" s="151">
        <v>2703</v>
      </c>
      <c r="H994" s="151">
        <v>2618</v>
      </c>
      <c r="I994" s="151">
        <v>2310</v>
      </c>
      <c r="J994" s="151">
        <v>2857</v>
      </c>
      <c r="K994" s="151">
        <v>2782</v>
      </c>
      <c r="L994" s="151">
        <v>2648</v>
      </c>
      <c r="M994" s="154">
        <v>0.944927805746317</v>
      </c>
      <c r="N994" s="153">
        <v>71137</v>
      </c>
      <c r="O994" s="172">
        <v>0.9</v>
      </c>
      <c r="P994" s="154">
        <v>0.853367125271542</v>
      </c>
      <c r="Q994" s="154">
        <v>0.968553459119497</v>
      </c>
      <c r="R994" s="154">
        <v>0.973748687434372</v>
      </c>
      <c r="S994" s="173">
        <v>-0.115186333847955</v>
      </c>
      <c r="T994" s="153">
        <v>75283</v>
      </c>
      <c r="U994" s="153">
        <v>64231</v>
      </c>
      <c r="V994" s="154">
        <v>0.853193948168909</v>
      </c>
      <c r="W994" s="154">
        <v>0.811368573497466</v>
      </c>
      <c r="X994" s="155">
        <v>0.854605993340733</v>
      </c>
      <c r="Y994" s="155">
        <v>0.926846342317116</v>
      </c>
      <c r="Z994" s="173">
        <v>-0.0432374198432669</v>
      </c>
      <c r="AA994" s="151">
        <v>18317</v>
      </c>
      <c r="AB994" s="151">
        <v>16218</v>
      </c>
      <c r="AC994" s="151">
        <v>18700</v>
      </c>
      <c r="AD994" s="151">
        <v>16146</v>
      </c>
      <c r="AE994" s="155">
        <v>0.885406998962712</v>
      </c>
      <c r="AF994" s="155">
        <v>0.863422459893048</v>
      </c>
      <c r="AG994" s="173">
        <v>0.0219845390696641</v>
      </c>
    </row>
    <row r="995" spans="1:33">
      <c r="A995" s="175" t="s">
        <v>927</v>
      </c>
      <c r="B995" s="195" t="s">
        <v>1830</v>
      </c>
      <c r="C995" s="195" t="s">
        <v>994</v>
      </c>
      <c r="D995" s="150">
        <v>3463</v>
      </c>
      <c r="E995" s="150">
        <v>3441</v>
      </c>
      <c r="F995" s="150">
        <v>2930</v>
      </c>
      <c r="G995" s="151">
        <v>3346</v>
      </c>
      <c r="H995" s="151">
        <v>3333</v>
      </c>
      <c r="I995" s="151">
        <v>2934</v>
      </c>
      <c r="J995" s="151">
        <v>3552</v>
      </c>
      <c r="K995" s="151">
        <v>3523</v>
      </c>
      <c r="L995" s="151">
        <v>3234</v>
      </c>
      <c r="M995" s="154">
        <v>0.989252103425958</v>
      </c>
      <c r="N995" s="153">
        <v>93238</v>
      </c>
      <c r="O995" s="172">
        <v>0.9</v>
      </c>
      <c r="P995" s="154">
        <v>0.993647126768698</v>
      </c>
      <c r="Q995" s="154">
        <v>0.996114763897191</v>
      </c>
      <c r="R995" s="154">
        <v>0.991835585585586</v>
      </c>
      <c r="S995" s="173">
        <v>-0.00246763712849296</v>
      </c>
      <c r="T995" s="153">
        <v>94251</v>
      </c>
      <c r="U995" s="153">
        <v>84318</v>
      </c>
      <c r="V995" s="154">
        <v>0.894611197759175</v>
      </c>
      <c r="W995" s="154">
        <v>0.846087207623448</v>
      </c>
      <c r="X995" s="155">
        <v>0.876867901972505</v>
      </c>
      <c r="Y995" s="155">
        <v>0.910472972972973</v>
      </c>
      <c r="Z995" s="173">
        <v>-0.0307806943490566</v>
      </c>
      <c r="AA995" s="151">
        <v>22951</v>
      </c>
      <c r="AB995" s="151">
        <v>20651</v>
      </c>
      <c r="AC995" s="151">
        <v>23504</v>
      </c>
      <c r="AD995" s="151">
        <v>21103</v>
      </c>
      <c r="AE995" s="155">
        <v>0.899786501677487</v>
      </c>
      <c r="AF995" s="155">
        <v>0.897847174948945</v>
      </c>
      <c r="AG995" s="173">
        <v>0.00193932672854202</v>
      </c>
    </row>
    <row r="996" spans="1:33">
      <c r="A996" s="175" t="s">
        <v>927</v>
      </c>
      <c r="B996" s="195" t="s">
        <v>1830</v>
      </c>
      <c r="C996" s="195" t="s">
        <v>995</v>
      </c>
      <c r="D996" s="150">
        <v>1780</v>
      </c>
      <c r="E996" s="150">
        <v>1514</v>
      </c>
      <c r="F996" s="150">
        <v>1546</v>
      </c>
      <c r="G996" s="151">
        <v>1682</v>
      </c>
      <c r="H996" s="151">
        <v>1562</v>
      </c>
      <c r="I996" s="151">
        <v>1558</v>
      </c>
      <c r="J996" s="151">
        <v>1766</v>
      </c>
      <c r="K996" s="151">
        <v>1697</v>
      </c>
      <c r="L996" s="151">
        <v>1643</v>
      </c>
      <c r="M996" s="154">
        <v>0.911388496824277</v>
      </c>
      <c r="N996" s="153">
        <v>41326</v>
      </c>
      <c r="O996" s="172">
        <v>0.9</v>
      </c>
      <c r="P996" s="154">
        <v>0.850561797752809</v>
      </c>
      <c r="Q996" s="154">
        <v>0.928656361474435</v>
      </c>
      <c r="R996" s="154">
        <v>0.960928652321631</v>
      </c>
      <c r="S996" s="173">
        <v>-0.0780945637216263</v>
      </c>
      <c r="T996" s="153">
        <v>45344</v>
      </c>
      <c r="U996" s="153">
        <v>41346</v>
      </c>
      <c r="V996" s="154">
        <v>0.911829569513056</v>
      </c>
      <c r="W996" s="154">
        <v>0.868539325842697</v>
      </c>
      <c r="X996" s="155">
        <v>0.92627824019025</v>
      </c>
      <c r="Y996" s="155">
        <v>0.93035107587769</v>
      </c>
      <c r="Z996" s="173">
        <v>-0.0577389143475531</v>
      </c>
      <c r="AA996" s="151">
        <v>11438</v>
      </c>
      <c r="AB996" s="151">
        <v>10397</v>
      </c>
      <c r="AC996" s="151">
        <v>11137</v>
      </c>
      <c r="AD996" s="151">
        <v>10199</v>
      </c>
      <c r="AE996" s="155">
        <v>0.908987585242175</v>
      </c>
      <c r="AF996" s="155">
        <v>0.915776241357637</v>
      </c>
      <c r="AG996" s="173">
        <v>-0.00678865611546153</v>
      </c>
    </row>
    <row r="997" spans="1:33">
      <c r="A997" s="175" t="s">
        <v>927</v>
      </c>
      <c r="B997" s="195" t="s">
        <v>1830</v>
      </c>
      <c r="C997" s="195" t="s">
        <v>996</v>
      </c>
      <c r="D997" s="150">
        <v>2679</v>
      </c>
      <c r="E997" s="150">
        <v>2563</v>
      </c>
      <c r="F997" s="150">
        <v>2206</v>
      </c>
      <c r="G997" s="151">
        <v>2541</v>
      </c>
      <c r="H997" s="151">
        <v>2392</v>
      </c>
      <c r="I997" s="151">
        <v>2188</v>
      </c>
      <c r="J997" s="151">
        <v>2830</v>
      </c>
      <c r="K997" s="151">
        <v>2729</v>
      </c>
      <c r="L997" s="151">
        <v>2420</v>
      </c>
      <c r="M997" s="154">
        <v>0.897056599623311</v>
      </c>
      <c r="N997" s="153">
        <v>65251</v>
      </c>
      <c r="O997" s="172">
        <v>0.9</v>
      </c>
      <c r="P997" s="154">
        <v>0.956700261291527</v>
      </c>
      <c r="Q997" s="154">
        <v>0.941361668634396</v>
      </c>
      <c r="R997" s="154">
        <v>0.964310954063604</v>
      </c>
      <c r="S997" s="173">
        <v>0.0153385926571309</v>
      </c>
      <c r="T997" s="153">
        <v>72739</v>
      </c>
      <c r="U997" s="153">
        <v>62240</v>
      </c>
      <c r="V997" s="154">
        <v>0.85566202449855</v>
      </c>
      <c r="W997" s="154">
        <v>0.823441582680104</v>
      </c>
      <c r="X997" s="155">
        <v>0.86107831562377</v>
      </c>
      <c r="Y997" s="155">
        <v>0.855123674911661</v>
      </c>
      <c r="Z997" s="173">
        <v>-0.0376367329436657</v>
      </c>
      <c r="AA997" s="151">
        <v>17792</v>
      </c>
      <c r="AB997" s="151">
        <v>15535</v>
      </c>
      <c r="AC997" s="151">
        <v>17842</v>
      </c>
      <c r="AD997" s="151">
        <v>15667</v>
      </c>
      <c r="AE997" s="155">
        <v>0.87314523381295</v>
      </c>
      <c r="AF997" s="155">
        <v>0.878096625938796</v>
      </c>
      <c r="AG997" s="173">
        <v>-0.0049513921258465</v>
      </c>
    </row>
    <row r="998" spans="1:33">
      <c r="A998" s="175" t="s">
        <v>927</v>
      </c>
      <c r="B998" s="195" t="s">
        <v>1830</v>
      </c>
      <c r="C998" s="195" t="s">
        <v>997</v>
      </c>
      <c r="D998" s="150">
        <v>2193</v>
      </c>
      <c r="E998" s="150">
        <v>2170</v>
      </c>
      <c r="F998" s="150">
        <v>1957</v>
      </c>
      <c r="G998" s="151">
        <v>2138</v>
      </c>
      <c r="H998" s="151">
        <v>2128</v>
      </c>
      <c r="I998" s="151">
        <v>1975</v>
      </c>
      <c r="J998" s="151">
        <v>2200</v>
      </c>
      <c r="K998" s="151">
        <v>2182</v>
      </c>
      <c r="L998" s="151">
        <v>2061</v>
      </c>
      <c r="M998" s="154">
        <v>0.988601796514333</v>
      </c>
      <c r="N998" s="153">
        <v>55249</v>
      </c>
      <c r="O998" s="172">
        <v>0.9</v>
      </c>
      <c r="P998" s="154">
        <v>0.989512083903329</v>
      </c>
      <c r="Q998" s="154">
        <v>0.99532273152479</v>
      </c>
      <c r="R998" s="154">
        <v>0.991818181818182</v>
      </c>
      <c r="S998" s="173">
        <v>-0.00581064762146077</v>
      </c>
      <c r="T998" s="153">
        <v>55886</v>
      </c>
      <c r="U998" s="153">
        <v>51127</v>
      </c>
      <c r="V998" s="154">
        <v>0.914844504884944</v>
      </c>
      <c r="W998" s="154">
        <v>0.892384860921113</v>
      </c>
      <c r="X998" s="155">
        <v>0.923760523854069</v>
      </c>
      <c r="Y998" s="155">
        <v>0.936818181818182</v>
      </c>
      <c r="Z998" s="173">
        <v>-0.0313756629329567</v>
      </c>
      <c r="AA998" s="151">
        <v>14423</v>
      </c>
      <c r="AB998" s="151">
        <v>13270</v>
      </c>
      <c r="AC998" s="151">
        <v>14638</v>
      </c>
      <c r="AD998" s="151">
        <v>13541</v>
      </c>
      <c r="AE998" s="155">
        <v>0.920058240310615</v>
      </c>
      <c r="AF998" s="155">
        <v>0.925058068042082</v>
      </c>
      <c r="AG998" s="173">
        <v>-0.00499982773146723</v>
      </c>
    </row>
    <row r="999" spans="1:33">
      <c r="A999" s="175" t="s">
        <v>927</v>
      </c>
      <c r="B999" s="195" t="s">
        <v>1830</v>
      </c>
      <c r="C999" s="195" t="s">
        <v>998</v>
      </c>
      <c r="D999" s="150">
        <v>0</v>
      </c>
      <c r="E999" s="150">
        <v>0</v>
      </c>
      <c r="F999" s="150">
        <v>0</v>
      </c>
      <c r="G999" s="151">
        <v>0</v>
      </c>
      <c r="H999" s="151">
        <v>0</v>
      </c>
      <c r="I999" s="151">
        <v>0</v>
      </c>
      <c r="J999" s="151">
        <v>0</v>
      </c>
      <c r="K999" s="151">
        <v>0</v>
      </c>
      <c r="L999" s="151">
        <v>0</v>
      </c>
      <c r="M999" s="154">
        <v>0</v>
      </c>
      <c r="N999" s="153">
        <v>0</v>
      </c>
      <c r="O999" s="172">
        <v>0.9</v>
      </c>
      <c r="P999" s="154">
        <v>0</v>
      </c>
      <c r="Q999" s="154">
        <v>0</v>
      </c>
      <c r="R999" s="154">
        <v>0</v>
      </c>
      <c r="S999" s="173">
        <v>0</v>
      </c>
      <c r="T999" s="153">
        <v>1</v>
      </c>
      <c r="U999" s="153">
        <v>1</v>
      </c>
      <c r="V999" s="154">
        <v>1</v>
      </c>
      <c r="W999" s="154">
        <v>0</v>
      </c>
      <c r="X999" s="155">
        <v>0</v>
      </c>
      <c r="Y999" s="155">
        <v>0</v>
      </c>
      <c r="Z999" s="173">
        <v>0</v>
      </c>
      <c r="AA999" s="151">
        <v>0</v>
      </c>
      <c r="AB999" s="151">
        <v>0</v>
      </c>
      <c r="AC999" s="151">
        <v>1</v>
      </c>
      <c r="AD999" s="151">
        <v>1</v>
      </c>
      <c r="AE999" s="155">
        <v>0</v>
      </c>
      <c r="AF999" s="155">
        <v>1</v>
      </c>
      <c r="AG999" s="173">
        <v>-1</v>
      </c>
    </row>
    <row r="1000" spans="1:33">
      <c r="A1000" s="175" t="s">
        <v>927</v>
      </c>
      <c r="B1000" s="195" t="s">
        <v>1830</v>
      </c>
      <c r="C1000" s="195" t="s">
        <v>999</v>
      </c>
      <c r="D1000" s="150">
        <v>2340</v>
      </c>
      <c r="E1000" s="150">
        <v>2233</v>
      </c>
      <c r="F1000" s="150">
        <v>2084</v>
      </c>
      <c r="G1000" s="151">
        <v>2315</v>
      </c>
      <c r="H1000" s="151">
        <v>2180</v>
      </c>
      <c r="I1000" s="151">
        <v>2129</v>
      </c>
      <c r="J1000" s="151">
        <v>2510</v>
      </c>
      <c r="K1000" s="151">
        <v>2398</v>
      </c>
      <c r="L1000" s="151">
        <v>2313</v>
      </c>
      <c r="M1000" s="154">
        <v>0.951189479387283</v>
      </c>
      <c r="N1000" s="153">
        <v>57936</v>
      </c>
      <c r="O1000" s="172">
        <v>0.9</v>
      </c>
      <c r="P1000" s="154">
        <v>0.954273504273504</v>
      </c>
      <c r="Q1000" s="154">
        <v>0.941684665226782</v>
      </c>
      <c r="R1000" s="154">
        <v>0.955378486055777</v>
      </c>
      <c r="S1000" s="173">
        <v>0.0125888390467225</v>
      </c>
      <c r="T1000" s="153">
        <v>60909</v>
      </c>
      <c r="U1000" s="153">
        <v>54078</v>
      </c>
      <c r="V1000" s="154">
        <v>0.88784908634192</v>
      </c>
      <c r="W1000" s="154">
        <v>0.890598290598291</v>
      </c>
      <c r="X1000" s="155">
        <v>0.919654427645788</v>
      </c>
      <c r="Y1000" s="155">
        <v>0.921513944223108</v>
      </c>
      <c r="Z1000" s="173">
        <v>-0.0290561370474978</v>
      </c>
      <c r="AA1000" s="151">
        <v>15412</v>
      </c>
      <c r="AB1000" s="151">
        <v>14081</v>
      </c>
      <c r="AC1000" s="151">
        <v>15781</v>
      </c>
      <c r="AD1000" s="151">
        <v>14268</v>
      </c>
      <c r="AE1000" s="155">
        <v>0.91363872307293</v>
      </c>
      <c r="AF1000" s="155">
        <v>0.904125213864774</v>
      </c>
      <c r="AG1000" s="173">
        <v>0.00951350920815608</v>
      </c>
    </row>
    <row r="1001" spans="1:33">
      <c r="A1001" s="175" t="s">
        <v>927</v>
      </c>
      <c r="B1001" s="195" t="s">
        <v>1830</v>
      </c>
      <c r="C1001" s="195" t="s">
        <v>1000</v>
      </c>
      <c r="D1001" s="150">
        <v>0</v>
      </c>
      <c r="E1001" s="150">
        <v>0</v>
      </c>
      <c r="F1001" s="150">
        <v>0</v>
      </c>
      <c r="G1001" s="151">
        <v>0</v>
      </c>
      <c r="H1001" s="151">
        <v>0</v>
      </c>
      <c r="I1001" s="151">
        <v>0</v>
      </c>
      <c r="J1001" s="151">
        <v>0</v>
      </c>
      <c r="K1001" s="151">
        <v>0</v>
      </c>
      <c r="L1001" s="151">
        <v>0</v>
      </c>
      <c r="M1001" s="154">
        <v>0</v>
      </c>
      <c r="N1001" s="153">
        <v>0</v>
      </c>
      <c r="O1001" s="172">
        <v>0.9</v>
      </c>
      <c r="P1001" s="154">
        <v>0</v>
      </c>
      <c r="Q1001" s="154">
        <v>0</v>
      </c>
      <c r="R1001" s="154">
        <v>0</v>
      </c>
      <c r="S1001" s="173">
        <v>0</v>
      </c>
      <c r="T1001" s="153">
        <v>0</v>
      </c>
      <c r="U1001" s="153">
        <v>0</v>
      </c>
      <c r="V1001" s="154">
        <v>0</v>
      </c>
      <c r="W1001" s="154">
        <v>0</v>
      </c>
      <c r="X1001" s="155">
        <v>0</v>
      </c>
      <c r="Y1001" s="155">
        <v>0</v>
      </c>
      <c r="Z1001" s="173">
        <v>0</v>
      </c>
      <c r="AA1001" s="151">
        <v>0</v>
      </c>
      <c r="AB1001" s="151">
        <v>0</v>
      </c>
      <c r="AC1001" s="151">
        <v>0</v>
      </c>
      <c r="AD1001" s="151">
        <v>0</v>
      </c>
      <c r="AE1001" s="155">
        <v>0</v>
      </c>
      <c r="AF1001" s="155">
        <v>0</v>
      </c>
      <c r="AG1001" s="173">
        <v>0</v>
      </c>
    </row>
    <row r="1002" spans="1:33">
      <c r="A1002" s="175" t="s">
        <v>927</v>
      </c>
      <c r="B1002" s="195" t="s">
        <v>1830</v>
      </c>
      <c r="C1002" s="195" t="s">
        <v>1001</v>
      </c>
      <c r="D1002" s="150">
        <v>2268</v>
      </c>
      <c r="E1002" s="150">
        <v>2083</v>
      </c>
      <c r="F1002" s="150">
        <v>1904</v>
      </c>
      <c r="G1002" s="151">
        <v>2127</v>
      </c>
      <c r="H1002" s="151">
        <v>1939</v>
      </c>
      <c r="I1002" s="151">
        <v>1866</v>
      </c>
      <c r="J1002" s="151">
        <v>2320</v>
      </c>
      <c r="K1002" s="151">
        <v>2176</v>
      </c>
      <c r="L1002" s="151">
        <v>2088</v>
      </c>
      <c r="M1002" s="154">
        <v>0.932819743894662</v>
      </c>
      <c r="N1002" s="153">
        <v>54125</v>
      </c>
      <c r="O1002" s="172">
        <v>0.9</v>
      </c>
      <c r="P1002" s="154">
        <v>0.918430335097002</v>
      </c>
      <c r="Q1002" s="154">
        <v>0.911612599905971</v>
      </c>
      <c r="R1002" s="154">
        <v>0.937931034482759</v>
      </c>
      <c r="S1002" s="173">
        <v>0.0068177351910309</v>
      </c>
      <c r="T1002" s="153">
        <v>58023</v>
      </c>
      <c r="U1002" s="153">
        <v>48781</v>
      </c>
      <c r="V1002" s="154">
        <v>0.840718335832342</v>
      </c>
      <c r="W1002" s="154">
        <v>0.839506172839506</v>
      </c>
      <c r="X1002" s="155">
        <v>0.877291960507757</v>
      </c>
      <c r="Y1002" s="155">
        <v>0.9</v>
      </c>
      <c r="Z1002" s="173">
        <v>-0.0377857876682512</v>
      </c>
      <c r="AA1002" s="151">
        <v>14477</v>
      </c>
      <c r="AB1002" s="151">
        <v>12769</v>
      </c>
      <c r="AC1002" s="151">
        <v>14203</v>
      </c>
      <c r="AD1002" s="151">
        <v>12474</v>
      </c>
      <c r="AE1002" s="155">
        <v>0.8820197554742</v>
      </c>
      <c r="AF1002" s="155">
        <v>0.878265155248891</v>
      </c>
      <c r="AG1002" s="173">
        <v>0.00375460022530938</v>
      </c>
    </row>
    <row r="1003" spans="1:33">
      <c r="A1003" s="175" t="s">
        <v>927</v>
      </c>
      <c r="B1003" s="195" t="s">
        <v>1830</v>
      </c>
      <c r="C1003" s="195" t="s">
        <v>1002</v>
      </c>
      <c r="D1003" s="150">
        <v>1488</v>
      </c>
      <c r="E1003" s="150">
        <v>1370</v>
      </c>
      <c r="F1003" s="150">
        <v>1259</v>
      </c>
      <c r="G1003" s="151">
        <v>1449</v>
      </c>
      <c r="H1003" s="151">
        <v>1396</v>
      </c>
      <c r="I1003" s="151">
        <v>1290</v>
      </c>
      <c r="J1003" s="151">
        <v>1545</v>
      </c>
      <c r="K1003" s="151">
        <v>1503</v>
      </c>
      <c r="L1003" s="151">
        <v>1406</v>
      </c>
      <c r="M1003" s="154">
        <v>0.926859463206893</v>
      </c>
      <c r="N1003" s="153">
        <v>37434</v>
      </c>
      <c r="O1003" s="172">
        <v>0.9</v>
      </c>
      <c r="P1003" s="154">
        <v>0.920698924731183</v>
      </c>
      <c r="Q1003" s="154">
        <v>0.963423050379572</v>
      </c>
      <c r="R1003" s="154">
        <v>0.972815533980583</v>
      </c>
      <c r="S1003" s="173">
        <v>-0.0427241256483893</v>
      </c>
      <c r="T1003" s="153">
        <v>40388</v>
      </c>
      <c r="U1003" s="153">
        <v>34844</v>
      </c>
      <c r="V1003" s="154">
        <v>0.86273150440725</v>
      </c>
      <c r="W1003" s="154">
        <v>0.846102150537634</v>
      </c>
      <c r="X1003" s="155">
        <v>0.890269151138716</v>
      </c>
      <c r="Y1003" s="155">
        <v>0.910032362459547</v>
      </c>
      <c r="Z1003" s="173">
        <v>-0.044167000601082</v>
      </c>
      <c r="AA1003" s="151">
        <v>9834</v>
      </c>
      <c r="AB1003" s="151">
        <v>8743</v>
      </c>
      <c r="AC1003" s="151">
        <v>10241</v>
      </c>
      <c r="AD1003" s="151">
        <v>8848</v>
      </c>
      <c r="AE1003" s="155">
        <v>0.889058368924141</v>
      </c>
      <c r="AF1003" s="155">
        <v>0.863978127136022</v>
      </c>
      <c r="AG1003" s="173">
        <v>0.0250802417881189</v>
      </c>
    </row>
    <row r="1004" spans="1:33">
      <c r="A1004" s="175" t="s">
        <v>927</v>
      </c>
      <c r="B1004" s="195" t="s">
        <v>1830</v>
      </c>
      <c r="C1004" s="195" t="s">
        <v>1003</v>
      </c>
      <c r="D1004" s="150">
        <v>1101</v>
      </c>
      <c r="E1004" s="150">
        <v>923</v>
      </c>
      <c r="F1004" s="150">
        <v>992</v>
      </c>
      <c r="G1004" s="151">
        <v>1145</v>
      </c>
      <c r="H1004" s="151">
        <v>1067</v>
      </c>
      <c r="I1004" s="151">
        <v>1065</v>
      </c>
      <c r="J1004" s="151">
        <v>1208</v>
      </c>
      <c r="K1004" s="151">
        <v>1148</v>
      </c>
      <c r="L1004" s="151">
        <v>1120</v>
      </c>
      <c r="M1004" s="154">
        <v>0.937639590925121</v>
      </c>
      <c r="N1004" s="153">
        <v>31906</v>
      </c>
      <c r="O1004" s="172">
        <v>0.9</v>
      </c>
      <c r="P1004" s="154">
        <v>0.838328792007266</v>
      </c>
      <c r="Q1004" s="154">
        <v>0.931877729257642</v>
      </c>
      <c r="R1004" s="154">
        <v>0.950331125827815</v>
      </c>
      <c r="S1004" s="173">
        <v>-0.0935489372503757</v>
      </c>
      <c r="T1004" s="153">
        <v>34028</v>
      </c>
      <c r="U1004" s="153">
        <v>31251</v>
      </c>
      <c r="V1004" s="154">
        <v>0.918390737040085</v>
      </c>
      <c r="W1004" s="154">
        <v>0.900999091734787</v>
      </c>
      <c r="X1004" s="155">
        <v>0.930131004366812</v>
      </c>
      <c r="Y1004" s="155">
        <v>0.927152317880795</v>
      </c>
      <c r="Z1004" s="173">
        <v>-0.0291319126320256</v>
      </c>
      <c r="AA1004" s="151">
        <v>7897</v>
      </c>
      <c r="AB1004" s="151">
        <v>7274</v>
      </c>
      <c r="AC1004" s="151">
        <v>8301</v>
      </c>
      <c r="AD1004" s="151">
        <v>7676</v>
      </c>
      <c r="AE1004" s="155">
        <v>0.921109282005825</v>
      </c>
      <c r="AF1004" s="155">
        <v>0.924707866522106</v>
      </c>
      <c r="AG1004" s="173">
        <v>-0.00359858451628081</v>
      </c>
    </row>
    <row r="1005" spans="1:33">
      <c r="A1005" s="175" t="s">
        <v>927</v>
      </c>
      <c r="B1005" s="195" t="s">
        <v>1830</v>
      </c>
      <c r="C1005" s="195" t="s">
        <v>1004</v>
      </c>
      <c r="D1005" s="150">
        <v>1060</v>
      </c>
      <c r="E1005" s="150">
        <v>1050</v>
      </c>
      <c r="F1005" s="150">
        <v>954</v>
      </c>
      <c r="G1005" s="151">
        <v>1130</v>
      </c>
      <c r="H1005" s="151">
        <v>1121</v>
      </c>
      <c r="I1005" s="151">
        <v>1021</v>
      </c>
      <c r="J1005" s="151">
        <v>1233</v>
      </c>
      <c r="K1005" s="151">
        <v>1219</v>
      </c>
      <c r="L1005" s="151">
        <v>1158</v>
      </c>
      <c r="M1005" s="154">
        <v>0.987870059209473</v>
      </c>
      <c r="N1005" s="153">
        <v>30866</v>
      </c>
      <c r="O1005" s="172">
        <v>0.9</v>
      </c>
      <c r="P1005" s="154">
        <v>0.990566037735849</v>
      </c>
      <c r="Q1005" s="154">
        <v>0.992035398230088</v>
      </c>
      <c r="R1005" s="154">
        <v>0.988645579886456</v>
      </c>
      <c r="S1005" s="173">
        <v>-0.0014693604942394</v>
      </c>
      <c r="T1005" s="153">
        <v>31245</v>
      </c>
      <c r="U1005" s="153">
        <v>28427</v>
      </c>
      <c r="V1005" s="154">
        <v>0.909809569531125</v>
      </c>
      <c r="W1005" s="154">
        <v>0.9</v>
      </c>
      <c r="X1005" s="155">
        <v>0.90353982300885</v>
      </c>
      <c r="Y1005" s="155">
        <v>0.939172749391727</v>
      </c>
      <c r="Z1005" s="173">
        <v>-0.00353982300884959</v>
      </c>
      <c r="AA1005" s="151">
        <v>7542</v>
      </c>
      <c r="AB1005" s="151">
        <v>6917</v>
      </c>
      <c r="AC1005" s="151">
        <v>7470</v>
      </c>
      <c r="AD1005" s="151">
        <v>6934</v>
      </c>
      <c r="AE1005" s="155">
        <v>0.917130734553169</v>
      </c>
      <c r="AF1005" s="155">
        <v>0.928246318607764</v>
      </c>
      <c r="AG1005" s="173">
        <v>-0.0111155840545955</v>
      </c>
    </row>
    <row r="1006" spans="1:33">
      <c r="A1006" s="175" t="s">
        <v>927</v>
      </c>
      <c r="B1006" s="195" t="s">
        <v>1829</v>
      </c>
      <c r="C1006" s="195" t="s">
        <v>1005</v>
      </c>
      <c r="D1006" s="150">
        <v>3809</v>
      </c>
      <c r="E1006" s="150">
        <v>3121</v>
      </c>
      <c r="F1006" s="150">
        <v>2995</v>
      </c>
      <c r="G1006" s="151">
        <v>4019</v>
      </c>
      <c r="H1006" s="151">
        <v>3753</v>
      </c>
      <c r="I1006" s="151">
        <v>3588</v>
      </c>
      <c r="J1006" s="151">
        <v>3031</v>
      </c>
      <c r="K1006" s="151">
        <v>2909</v>
      </c>
      <c r="L1006" s="151">
        <v>2775</v>
      </c>
      <c r="M1006" s="154">
        <v>0.932483843316286</v>
      </c>
      <c r="N1006" s="153">
        <v>96817</v>
      </c>
      <c r="O1006" s="172">
        <v>0.9</v>
      </c>
      <c r="P1006" s="154">
        <v>0.819375164085062</v>
      </c>
      <c r="Q1006" s="154">
        <v>0.933814381686987</v>
      </c>
      <c r="R1006" s="154">
        <v>0.959749257670736</v>
      </c>
      <c r="S1006" s="173">
        <v>-0.114439217601925</v>
      </c>
      <c r="T1006" s="153">
        <v>103827</v>
      </c>
      <c r="U1006" s="153">
        <v>91261</v>
      </c>
      <c r="V1006" s="154">
        <v>0.878971751085941</v>
      </c>
      <c r="W1006" s="154">
        <v>0.786295615647151</v>
      </c>
      <c r="X1006" s="155">
        <v>0.892759392883802</v>
      </c>
      <c r="Y1006" s="155">
        <v>0.915539425932036</v>
      </c>
      <c r="Z1006" s="173">
        <v>-0.10646377723665</v>
      </c>
      <c r="AA1006" s="151">
        <v>25246</v>
      </c>
      <c r="AB1006" s="151">
        <v>22473</v>
      </c>
      <c r="AC1006" s="151">
        <v>26365</v>
      </c>
      <c r="AD1006" s="151">
        <v>23294</v>
      </c>
      <c r="AE1006" s="155">
        <v>0.890160817555256</v>
      </c>
      <c r="AF1006" s="155">
        <v>0.883519817940451</v>
      </c>
      <c r="AG1006" s="173">
        <v>0.00664099961480491</v>
      </c>
    </row>
    <row r="1007" spans="1:33">
      <c r="A1007" s="175" t="s">
        <v>927</v>
      </c>
      <c r="B1007" s="195" t="s">
        <v>1829</v>
      </c>
      <c r="C1007" s="195" t="s">
        <v>1006</v>
      </c>
      <c r="D1007" s="150">
        <v>3887</v>
      </c>
      <c r="E1007" s="150">
        <v>3757</v>
      </c>
      <c r="F1007" s="150">
        <v>3500</v>
      </c>
      <c r="G1007" s="151">
        <v>4019</v>
      </c>
      <c r="H1007" s="151">
        <v>3941</v>
      </c>
      <c r="I1007" s="151">
        <v>3678</v>
      </c>
      <c r="J1007" s="151">
        <v>3312</v>
      </c>
      <c r="K1007" s="151">
        <v>3247</v>
      </c>
      <c r="L1007" s="151">
        <v>3111</v>
      </c>
      <c r="M1007" s="154">
        <v>0.975057433541188</v>
      </c>
      <c r="N1007" s="153">
        <v>98043</v>
      </c>
      <c r="O1007" s="172">
        <v>0.9</v>
      </c>
      <c r="P1007" s="154">
        <v>0.966555183946488</v>
      </c>
      <c r="Q1007" s="154">
        <v>0.980592187111222</v>
      </c>
      <c r="R1007" s="154">
        <v>0.980374396135266</v>
      </c>
      <c r="S1007" s="173">
        <v>-0.0140370031647333</v>
      </c>
      <c r="T1007" s="153">
        <v>100551</v>
      </c>
      <c r="U1007" s="153">
        <v>92560</v>
      </c>
      <c r="V1007" s="154">
        <v>0.920527891318833</v>
      </c>
      <c r="W1007" s="154">
        <v>0.900437355286854</v>
      </c>
      <c r="X1007" s="155">
        <v>0.915153023140085</v>
      </c>
      <c r="Y1007" s="155">
        <v>0.939311594202899</v>
      </c>
      <c r="Z1007" s="173">
        <v>-0.014715667853231</v>
      </c>
      <c r="AA1007" s="151">
        <v>25281</v>
      </c>
      <c r="AB1007" s="151">
        <v>23304</v>
      </c>
      <c r="AC1007" s="151">
        <v>25565</v>
      </c>
      <c r="AD1007" s="151">
        <v>23731</v>
      </c>
      <c r="AE1007" s="155">
        <v>0.921798979470749</v>
      </c>
      <c r="AF1007" s="155">
        <v>0.928261294738901</v>
      </c>
      <c r="AG1007" s="173">
        <v>-0.00646231526815211</v>
      </c>
    </row>
    <row r="1008" spans="1:33">
      <c r="A1008" s="175" t="s">
        <v>927</v>
      </c>
      <c r="B1008" s="195" t="s">
        <v>1829</v>
      </c>
      <c r="C1008" s="195" t="s">
        <v>1007</v>
      </c>
      <c r="D1008" s="150">
        <v>4577</v>
      </c>
      <c r="E1008" s="150">
        <v>4183</v>
      </c>
      <c r="F1008" s="150">
        <v>4026</v>
      </c>
      <c r="G1008" s="151">
        <v>4657</v>
      </c>
      <c r="H1008" s="151">
        <v>4344</v>
      </c>
      <c r="I1008" s="151">
        <v>4168</v>
      </c>
      <c r="J1008" s="151">
        <v>3897</v>
      </c>
      <c r="K1008" s="151">
        <v>3680</v>
      </c>
      <c r="L1008" s="151">
        <v>3562</v>
      </c>
      <c r="M1008" s="154">
        <v>0.92120431987824</v>
      </c>
      <c r="N1008" s="153">
        <v>113789</v>
      </c>
      <c r="O1008" s="172">
        <v>0.9</v>
      </c>
      <c r="P1008" s="154">
        <v>0.91391741315272</v>
      </c>
      <c r="Q1008" s="154">
        <v>0.932789349366545</v>
      </c>
      <c r="R1008" s="154">
        <v>0.94431614062099</v>
      </c>
      <c r="S1008" s="173">
        <v>-0.0188719362138249</v>
      </c>
      <c r="T1008" s="153">
        <v>123522</v>
      </c>
      <c r="U1008" s="153">
        <v>111360</v>
      </c>
      <c r="V1008" s="154">
        <v>0.901539806674115</v>
      </c>
      <c r="W1008" s="154">
        <v>0.879615468647586</v>
      </c>
      <c r="X1008" s="155">
        <v>0.894996779042302</v>
      </c>
      <c r="Y1008" s="155">
        <v>0.914036438285861</v>
      </c>
      <c r="Z1008" s="173">
        <v>-0.0153813103947161</v>
      </c>
      <c r="AA1008" s="151">
        <v>30259</v>
      </c>
      <c r="AB1008" s="151">
        <v>27369</v>
      </c>
      <c r="AC1008" s="151">
        <v>31119</v>
      </c>
      <c r="AD1008" s="151">
        <v>28207</v>
      </c>
      <c r="AE1008" s="155">
        <v>0.904491225751016</v>
      </c>
      <c r="AF1008" s="155">
        <v>0.906423728268903</v>
      </c>
      <c r="AG1008" s="173">
        <v>-0.00193250251788701</v>
      </c>
    </row>
    <row r="1009" spans="1:33">
      <c r="A1009" s="175" t="s">
        <v>927</v>
      </c>
      <c r="B1009" s="195" t="s">
        <v>1829</v>
      </c>
      <c r="C1009" s="195" t="s">
        <v>1008</v>
      </c>
      <c r="D1009" s="150">
        <v>2919</v>
      </c>
      <c r="E1009" s="150">
        <v>2767</v>
      </c>
      <c r="F1009" s="150">
        <v>2689</v>
      </c>
      <c r="G1009" s="151">
        <v>2977</v>
      </c>
      <c r="H1009" s="151">
        <v>2810</v>
      </c>
      <c r="I1009" s="151">
        <v>2782</v>
      </c>
      <c r="J1009" s="151">
        <v>2501</v>
      </c>
      <c r="K1009" s="151">
        <v>2380</v>
      </c>
      <c r="L1009" s="151">
        <v>2324</v>
      </c>
      <c r="M1009" s="154">
        <v>0.939324281654563</v>
      </c>
      <c r="N1009" s="153">
        <v>74371</v>
      </c>
      <c r="O1009" s="172">
        <v>0.9</v>
      </c>
      <c r="P1009" s="154">
        <v>0.947927372387804</v>
      </c>
      <c r="Q1009" s="154">
        <v>0.943903258313739</v>
      </c>
      <c r="R1009" s="154">
        <v>0.951619352259096</v>
      </c>
      <c r="S1009" s="173">
        <v>0.00402411407406533</v>
      </c>
      <c r="T1009" s="153">
        <v>79175</v>
      </c>
      <c r="U1009" s="153">
        <v>72956</v>
      </c>
      <c r="V1009" s="154">
        <v>0.921452478686454</v>
      </c>
      <c r="W1009" s="154">
        <v>0.921205892428914</v>
      </c>
      <c r="X1009" s="155">
        <v>0.934497816593886</v>
      </c>
      <c r="Y1009" s="155">
        <v>0.929228308676529</v>
      </c>
      <c r="Z1009" s="173">
        <v>-0.0132919241649724</v>
      </c>
      <c r="AA1009" s="151">
        <v>19588</v>
      </c>
      <c r="AB1009" s="151">
        <v>18175</v>
      </c>
      <c r="AC1009" s="151">
        <v>20097</v>
      </c>
      <c r="AD1009" s="151">
        <v>18599</v>
      </c>
      <c r="AE1009" s="155">
        <v>0.927863998366347</v>
      </c>
      <c r="AF1009" s="155">
        <v>0.925461511668408</v>
      </c>
      <c r="AG1009" s="173">
        <v>0.00240248669793852</v>
      </c>
    </row>
    <row r="1010" spans="1:33">
      <c r="A1010" s="175" t="s">
        <v>927</v>
      </c>
      <c r="B1010" s="195" t="s">
        <v>1829</v>
      </c>
      <c r="C1010" s="195" t="s">
        <v>1009</v>
      </c>
      <c r="D1010" s="150">
        <v>3169</v>
      </c>
      <c r="E1010" s="150">
        <v>2731</v>
      </c>
      <c r="F1010" s="150">
        <v>2822</v>
      </c>
      <c r="G1010" s="151">
        <v>3102</v>
      </c>
      <c r="H1010" s="151">
        <v>2844</v>
      </c>
      <c r="I1010" s="151">
        <v>2839</v>
      </c>
      <c r="J1010" s="151">
        <v>2667</v>
      </c>
      <c r="K1010" s="151">
        <v>2508</v>
      </c>
      <c r="L1010" s="151">
        <v>2447</v>
      </c>
      <c r="M1010" s="154">
        <v>0.917607894423969</v>
      </c>
      <c r="N1010" s="153">
        <v>77180</v>
      </c>
      <c r="O1010" s="172">
        <v>0.9</v>
      </c>
      <c r="P1010" s="154">
        <v>0.861786052382455</v>
      </c>
      <c r="Q1010" s="154">
        <v>0.916827852998066</v>
      </c>
      <c r="R1010" s="154">
        <v>0.940382452193476</v>
      </c>
      <c r="S1010" s="173">
        <v>-0.0550418006156108</v>
      </c>
      <c r="T1010" s="153">
        <v>84110</v>
      </c>
      <c r="U1010" s="153">
        <v>75598</v>
      </c>
      <c r="V1010" s="154">
        <v>0.898799191534895</v>
      </c>
      <c r="W1010" s="154">
        <v>0.890501735563269</v>
      </c>
      <c r="X1010" s="155">
        <v>0.915215989684075</v>
      </c>
      <c r="Y1010" s="155">
        <v>0.917510311211099</v>
      </c>
      <c r="Z1010" s="173">
        <v>-0.0247142541208056</v>
      </c>
      <c r="AA1010" s="151">
        <v>20592</v>
      </c>
      <c r="AB1010" s="151">
        <v>18578</v>
      </c>
      <c r="AC1010" s="151">
        <v>21460</v>
      </c>
      <c r="AD1010" s="151">
        <v>19341</v>
      </c>
      <c r="AE1010" s="155">
        <v>0.902195027195027</v>
      </c>
      <c r="AF1010" s="155">
        <v>0.901258154706431</v>
      </c>
      <c r="AG1010" s="173">
        <v>0.000936872488596641</v>
      </c>
    </row>
    <row r="1011" spans="1:33">
      <c r="A1011" s="175" t="s">
        <v>927</v>
      </c>
      <c r="B1011" s="195" t="s">
        <v>1829</v>
      </c>
      <c r="C1011" s="195" t="s">
        <v>1010</v>
      </c>
      <c r="D1011" s="150">
        <v>3217</v>
      </c>
      <c r="E1011" s="150">
        <v>2952</v>
      </c>
      <c r="F1011" s="150">
        <v>2813</v>
      </c>
      <c r="G1011" s="151">
        <v>3144</v>
      </c>
      <c r="H1011" s="151">
        <v>2992</v>
      </c>
      <c r="I1011" s="151">
        <v>2857</v>
      </c>
      <c r="J1011" s="151">
        <v>2711</v>
      </c>
      <c r="K1011" s="151">
        <v>2594</v>
      </c>
      <c r="L1011" s="151">
        <v>2518</v>
      </c>
      <c r="M1011" s="154">
        <v>0.94582108851534</v>
      </c>
      <c r="N1011" s="153">
        <v>80461</v>
      </c>
      <c r="O1011" s="172">
        <v>0.9</v>
      </c>
      <c r="P1011" s="154">
        <v>0.917625116568231</v>
      </c>
      <c r="Q1011" s="154">
        <v>0.951653944020356</v>
      </c>
      <c r="R1011" s="154">
        <v>0.956842493544817</v>
      </c>
      <c r="S1011" s="173">
        <v>-0.0340288274521249</v>
      </c>
      <c r="T1011" s="153">
        <v>85070</v>
      </c>
      <c r="U1011" s="153">
        <v>77900</v>
      </c>
      <c r="V1011" s="154">
        <v>0.915716468790408</v>
      </c>
      <c r="W1011" s="154">
        <v>0.874417158843643</v>
      </c>
      <c r="X1011" s="155">
        <v>0.908715012722646</v>
      </c>
      <c r="Y1011" s="155">
        <v>0.928808557727776</v>
      </c>
      <c r="Z1011" s="173">
        <v>-0.0342978538790032</v>
      </c>
      <c r="AA1011" s="151">
        <v>20973</v>
      </c>
      <c r="AB1011" s="151">
        <v>19185</v>
      </c>
      <c r="AC1011" s="151">
        <v>21376</v>
      </c>
      <c r="AD1011" s="151">
        <v>19476</v>
      </c>
      <c r="AE1011" s="155">
        <v>0.914747532541839</v>
      </c>
      <c r="AF1011" s="155">
        <v>0.911115269461078</v>
      </c>
      <c r="AG1011" s="173">
        <v>0.0036322630807617</v>
      </c>
    </row>
    <row r="1012" spans="1:33">
      <c r="A1012" s="175" t="s">
        <v>927</v>
      </c>
      <c r="B1012" s="195" t="s">
        <v>1829</v>
      </c>
      <c r="C1012" s="195" t="s">
        <v>1011</v>
      </c>
      <c r="D1012" s="150">
        <v>0</v>
      </c>
      <c r="E1012" s="150">
        <v>0</v>
      </c>
      <c r="F1012" s="150">
        <v>0</v>
      </c>
      <c r="G1012" s="151">
        <v>1</v>
      </c>
      <c r="H1012" s="151">
        <v>0</v>
      </c>
      <c r="I1012" s="151">
        <v>0</v>
      </c>
      <c r="J1012" s="151">
        <v>0</v>
      </c>
      <c r="K1012" s="151">
        <v>0</v>
      </c>
      <c r="L1012" s="151">
        <v>0</v>
      </c>
      <c r="M1012" s="154">
        <v>0</v>
      </c>
      <c r="N1012" s="153">
        <v>0</v>
      </c>
      <c r="O1012" s="172">
        <v>0.9</v>
      </c>
      <c r="P1012" s="154">
        <v>0</v>
      </c>
      <c r="Q1012" s="154">
        <v>0</v>
      </c>
      <c r="R1012" s="154">
        <v>0</v>
      </c>
      <c r="S1012" s="173">
        <v>0</v>
      </c>
      <c r="T1012" s="153">
        <v>3</v>
      </c>
      <c r="U1012" s="153">
        <v>2</v>
      </c>
      <c r="V1012" s="154">
        <v>0.666666666666667</v>
      </c>
      <c r="W1012" s="154">
        <v>0</v>
      </c>
      <c r="X1012" s="155">
        <v>0</v>
      </c>
      <c r="Y1012" s="155">
        <v>0</v>
      </c>
      <c r="Z1012" s="173">
        <v>0</v>
      </c>
      <c r="AA1012" s="151">
        <v>1</v>
      </c>
      <c r="AB1012" s="151">
        <v>0</v>
      </c>
      <c r="AC1012" s="151">
        <v>0</v>
      </c>
      <c r="AD1012" s="151">
        <v>0</v>
      </c>
      <c r="AE1012" s="155">
        <v>0</v>
      </c>
      <c r="AF1012" s="155">
        <v>0</v>
      </c>
      <c r="AG1012" s="173">
        <v>0</v>
      </c>
    </row>
    <row r="1013" spans="1:33">
      <c r="A1013" s="175" t="s">
        <v>927</v>
      </c>
      <c r="B1013" s="195" t="s">
        <v>1829</v>
      </c>
      <c r="C1013" s="195" t="s">
        <v>1012</v>
      </c>
      <c r="D1013" s="150">
        <v>3308</v>
      </c>
      <c r="E1013" s="150">
        <v>3032</v>
      </c>
      <c r="F1013" s="150">
        <v>2969</v>
      </c>
      <c r="G1013" s="151">
        <v>3389</v>
      </c>
      <c r="H1013" s="151">
        <v>3236</v>
      </c>
      <c r="I1013" s="151">
        <v>3107</v>
      </c>
      <c r="J1013" s="151">
        <v>2788</v>
      </c>
      <c r="K1013" s="151">
        <v>2690</v>
      </c>
      <c r="L1013" s="151">
        <v>2633</v>
      </c>
      <c r="M1013" s="154">
        <v>0.931223142945072</v>
      </c>
      <c r="N1013" s="153">
        <v>81699</v>
      </c>
      <c r="O1013" s="172">
        <v>0.9</v>
      </c>
      <c r="P1013" s="154">
        <v>0.916565900846433</v>
      </c>
      <c r="Q1013" s="154">
        <v>0.954853939215108</v>
      </c>
      <c r="R1013" s="154">
        <v>0.964849354375897</v>
      </c>
      <c r="S1013" s="173">
        <v>-0.0382880383686749</v>
      </c>
      <c r="T1013" s="153">
        <v>87733</v>
      </c>
      <c r="U1013" s="153">
        <v>80439</v>
      </c>
      <c r="V1013" s="154">
        <v>0.916861386251468</v>
      </c>
      <c r="W1013" s="154">
        <v>0.897521160822249</v>
      </c>
      <c r="X1013" s="155">
        <v>0.916789613455297</v>
      </c>
      <c r="Y1013" s="155">
        <v>0.944404591104735</v>
      </c>
      <c r="Z1013" s="173">
        <v>-0.0192684526330474</v>
      </c>
      <c r="AA1013" s="151">
        <v>21632</v>
      </c>
      <c r="AB1013" s="151">
        <v>19929</v>
      </c>
      <c r="AC1013" s="151">
        <v>22344</v>
      </c>
      <c r="AD1013" s="151">
        <v>20547</v>
      </c>
      <c r="AE1013" s="155">
        <v>0.921274038461538</v>
      </c>
      <c r="AF1013" s="155">
        <v>0.919575725026853</v>
      </c>
      <c r="AG1013" s="173">
        <v>0.00169831343468563</v>
      </c>
    </row>
    <row r="1014" spans="1:33">
      <c r="A1014" s="175" t="s">
        <v>927</v>
      </c>
      <c r="B1014" s="195" t="s">
        <v>1829</v>
      </c>
      <c r="C1014" s="195" t="s">
        <v>1013</v>
      </c>
      <c r="D1014" s="150">
        <v>4823</v>
      </c>
      <c r="E1014" s="150">
        <v>4558</v>
      </c>
      <c r="F1014" s="150">
        <v>4361</v>
      </c>
      <c r="G1014" s="151">
        <v>5158</v>
      </c>
      <c r="H1014" s="151">
        <v>4795</v>
      </c>
      <c r="I1014" s="151">
        <v>4836</v>
      </c>
      <c r="J1014" s="151">
        <v>4308</v>
      </c>
      <c r="K1014" s="151">
        <v>4037</v>
      </c>
      <c r="L1014" s="151">
        <v>4053</v>
      </c>
      <c r="M1014" s="154">
        <v>0.959114034952889</v>
      </c>
      <c r="N1014" s="153">
        <v>124798</v>
      </c>
      <c r="O1014" s="172">
        <v>0.9</v>
      </c>
      <c r="P1014" s="154">
        <v>0.945054945054945</v>
      </c>
      <c r="Q1014" s="154">
        <v>0.929623885226832</v>
      </c>
      <c r="R1014" s="154">
        <v>0.937093779015785</v>
      </c>
      <c r="S1014" s="173">
        <v>0.0154310598281129</v>
      </c>
      <c r="T1014" s="153">
        <v>130118</v>
      </c>
      <c r="U1014" s="153">
        <v>121115</v>
      </c>
      <c r="V1014" s="154">
        <v>0.930808958022718</v>
      </c>
      <c r="W1014" s="154">
        <v>0.904208998548621</v>
      </c>
      <c r="X1014" s="155">
        <v>0.937572702597906</v>
      </c>
      <c r="Y1014" s="155">
        <v>0.940807799442897</v>
      </c>
      <c r="Z1014" s="173">
        <v>-0.0333637040492849</v>
      </c>
      <c r="AA1014" s="151">
        <v>32021</v>
      </c>
      <c r="AB1014" s="151">
        <v>29843</v>
      </c>
      <c r="AC1014" s="151">
        <v>32776</v>
      </c>
      <c r="AD1014" s="151">
        <v>30582</v>
      </c>
      <c r="AE1014" s="155">
        <v>0.931982136722776</v>
      </c>
      <c r="AF1014" s="155">
        <v>0.933060776177691</v>
      </c>
      <c r="AG1014" s="173">
        <v>-0.00107863945491538</v>
      </c>
    </row>
    <row r="1015" spans="1:33">
      <c r="A1015" s="175" t="s">
        <v>927</v>
      </c>
      <c r="B1015" s="195" t="s">
        <v>1829</v>
      </c>
      <c r="C1015" s="195" t="s">
        <v>1014</v>
      </c>
      <c r="D1015" s="150">
        <v>2409</v>
      </c>
      <c r="E1015" s="150">
        <v>2331</v>
      </c>
      <c r="F1015" s="150">
        <v>2151</v>
      </c>
      <c r="G1015" s="151">
        <v>2417</v>
      </c>
      <c r="H1015" s="151">
        <v>2358</v>
      </c>
      <c r="I1015" s="151">
        <v>2217</v>
      </c>
      <c r="J1015" s="151">
        <v>1993</v>
      </c>
      <c r="K1015" s="151">
        <v>1942</v>
      </c>
      <c r="L1015" s="151">
        <v>1861</v>
      </c>
      <c r="M1015" s="154">
        <v>0.959295792233737</v>
      </c>
      <c r="N1015" s="153">
        <v>61464</v>
      </c>
      <c r="O1015" s="172">
        <v>0.9</v>
      </c>
      <c r="P1015" s="154">
        <v>0.967621419676214</v>
      </c>
      <c r="Q1015" s="154">
        <v>0.975589573851882</v>
      </c>
      <c r="R1015" s="154">
        <v>0.974410436527847</v>
      </c>
      <c r="S1015" s="173">
        <v>-0.00796815417566832</v>
      </c>
      <c r="T1015" s="153">
        <v>64072</v>
      </c>
      <c r="U1015" s="153">
        <v>59385</v>
      </c>
      <c r="V1015" s="154">
        <v>0.926847921088775</v>
      </c>
      <c r="W1015" s="154">
        <v>0.892901618929016</v>
      </c>
      <c r="X1015" s="155">
        <v>0.917252792718246</v>
      </c>
      <c r="Y1015" s="155">
        <v>0.933768188660311</v>
      </c>
      <c r="Z1015" s="173">
        <v>-0.0243511737892296</v>
      </c>
      <c r="AA1015" s="151">
        <v>15667</v>
      </c>
      <c r="AB1015" s="151">
        <v>14440</v>
      </c>
      <c r="AC1015" s="151">
        <v>16407</v>
      </c>
      <c r="AD1015" s="151">
        <v>15259</v>
      </c>
      <c r="AE1015" s="155">
        <v>0.921682517393247</v>
      </c>
      <c r="AF1015" s="155">
        <v>0.930029865301396</v>
      </c>
      <c r="AG1015" s="173">
        <v>-0.00834734790814884</v>
      </c>
    </row>
    <row r="1016" spans="1:33">
      <c r="A1016" s="175" t="s">
        <v>927</v>
      </c>
      <c r="B1016" s="195" t="s">
        <v>1829</v>
      </c>
      <c r="C1016" s="195" t="s">
        <v>1015</v>
      </c>
      <c r="D1016" s="150">
        <v>2980</v>
      </c>
      <c r="E1016" s="150">
        <v>2653</v>
      </c>
      <c r="F1016" s="150">
        <v>2730</v>
      </c>
      <c r="G1016" s="151">
        <v>3251</v>
      </c>
      <c r="H1016" s="151">
        <v>3052</v>
      </c>
      <c r="I1016" s="151">
        <v>2965</v>
      </c>
      <c r="J1016" s="151">
        <v>2548</v>
      </c>
      <c r="K1016" s="151">
        <v>2489</v>
      </c>
      <c r="L1016" s="151">
        <v>2373</v>
      </c>
      <c r="M1016" s="154">
        <v>0.953882196244455</v>
      </c>
      <c r="N1016" s="153">
        <v>80211</v>
      </c>
      <c r="O1016" s="172">
        <v>0.9</v>
      </c>
      <c r="P1016" s="154">
        <v>0.890268456375839</v>
      </c>
      <c r="Q1016" s="154">
        <v>0.938788065210704</v>
      </c>
      <c r="R1016" s="154">
        <v>0.976844583987441</v>
      </c>
      <c r="S1016" s="173">
        <v>-0.0485196088348654</v>
      </c>
      <c r="T1016" s="153">
        <v>84089</v>
      </c>
      <c r="U1016" s="153">
        <v>76776</v>
      </c>
      <c r="V1016" s="154">
        <v>0.913032620200026</v>
      </c>
      <c r="W1016" s="154">
        <v>0.916107382550336</v>
      </c>
      <c r="X1016" s="155">
        <v>0.912027068594279</v>
      </c>
      <c r="Y1016" s="155">
        <v>0.931318681318681</v>
      </c>
      <c r="Z1016" s="173">
        <v>0.00408031395605679</v>
      </c>
      <c r="AA1016" s="151">
        <v>19961</v>
      </c>
      <c r="AB1016" s="151">
        <v>18319</v>
      </c>
      <c r="AC1016" s="151">
        <v>21011</v>
      </c>
      <c r="AD1016" s="151">
        <v>19179</v>
      </c>
      <c r="AE1016" s="155">
        <v>0.917739592204799</v>
      </c>
      <c r="AF1016" s="155">
        <v>0.912807576983485</v>
      </c>
      <c r="AG1016" s="173">
        <v>0.00493201522131459</v>
      </c>
    </row>
    <row r="1017" spans="1:33">
      <c r="A1017" s="175" t="s">
        <v>927</v>
      </c>
      <c r="B1017" s="195" t="s">
        <v>1831</v>
      </c>
      <c r="C1017" s="195" t="s">
        <v>1016</v>
      </c>
      <c r="D1017" s="150">
        <v>2390</v>
      </c>
      <c r="E1017" s="150">
        <v>2316</v>
      </c>
      <c r="F1017" s="150">
        <v>2134</v>
      </c>
      <c r="G1017" s="151">
        <v>2324</v>
      </c>
      <c r="H1017" s="151">
        <v>2273</v>
      </c>
      <c r="I1017" s="151">
        <v>2165</v>
      </c>
      <c r="J1017" s="151">
        <v>2122</v>
      </c>
      <c r="K1017" s="151">
        <v>2064</v>
      </c>
      <c r="L1017" s="151">
        <v>1963</v>
      </c>
      <c r="M1017" s="154">
        <v>0.971609535631306</v>
      </c>
      <c r="N1017" s="153">
        <v>61054</v>
      </c>
      <c r="O1017" s="172">
        <v>0.9</v>
      </c>
      <c r="P1017" s="154">
        <v>0.969037656903766</v>
      </c>
      <c r="Q1017" s="154">
        <v>0.978055077452668</v>
      </c>
      <c r="R1017" s="154">
        <v>0.972667295004712</v>
      </c>
      <c r="S1017" s="173">
        <v>-0.0090174205489022</v>
      </c>
      <c r="T1017" s="153">
        <v>62838</v>
      </c>
      <c r="U1017" s="153">
        <v>57524</v>
      </c>
      <c r="V1017" s="154">
        <v>0.915433336516121</v>
      </c>
      <c r="W1017" s="154">
        <v>0.892887029288703</v>
      </c>
      <c r="X1017" s="155">
        <v>0.9315834767642</v>
      </c>
      <c r="Y1017" s="155">
        <v>0.92507068803016</v>
      </c>
      <c r="Z1017" s="173">
        <v>-0.0386964474754967</v>
      </c>
      <c r="AA1017" s="151">
        <v>15371</v>
      </c>
      <c r="AB1017" s="151">
        <v>14116</v>
      </c>
      <c r="AC1017" s="151">
        <v>15926</v>
      </c>
      <c r="AD1017" s="151">
        <v>14620</v>
      </c>
      <c r="AE1017" s="155">
        <v>0.918352742176826</v>
      </c>
      <c r="AF1017" s="155">
        <v>0.917995730252417</v>
      </c>
      <c r="AG1017" s="173">
        <v>0.000357011924409067</v>
      </c>
    </row>
    <row r="1018" spans="1:33">
      <c r="A1018" s="175" t="s">
        <v>927</v>
      </c>
      <c r="B1018" s="195" t="s">
        <v>1831</v>
      </c>
      <c r="C1018" s="195" t="s">
        <v>1017</v>
      </c>
      <c r="D1018" s="150">
        <v>1876</v>
      </c>
      <c r="E1018" s="150">
        <v>1805</v>
      </c>
      <c r="F1018" s="150">
        <v>1697</v>
      </c>
      <c r="G1018" s="151">
        <v>1875</v>
      </c>
      <c r="H1018" s="151">
        <v>1832</v>
      </c>
      <c r="I1018" s="151">
        <v>1736</v>
      </c>
      <c r="J1018" s="151">
        <v>1757</v>
      </c>
      <c r="K1018" s="151">
        <v>1716</v>
      </c>
      <c r="L1018" s="151">
        <v>1621</v>
      </c>
      <c r="M1018" s="154">
        <v>0.974098454493417</v>
      </c>
      <c r="N1018" s="153">
        <v>47649</v>
      </c>
      <c r="O1018" s="172">
        <v>0.9</v>
      </c>
      <c r="P1018" s="154">
        <v>0.962153518123667</v>
      </c>
      <c r="Q1018" s="154">
        <v>0.977066666666667</v>
      </c>
      <c r="R1018" s="154">
        <v>0.976664769493455</v>
      </c>
      <c r="S1018" s="173">
        <v>-0.0149131485429993</v>
      </c>
      <c r="T1018" s="153">
        <v>48916</v>
      </c>
      <c r="U1018" s="153">
        <v>45093</v>
      </c>
      <c r="V1018" s="154">
        <v>0.921845612887399</v>
      </c>
      <c r="W1018" s="154">
        <v>0.904584221748401</v>
      </c>
      <c r="X1018" s="155">
        <v>0.925866666666667</v>
      </c>
      <c r="Y1018" s="155">
        <v>0.922595332953899</v>
      </c>
      <c r="Z1018" s="173">
        <v>-0.0212824449182658</v>
      </c>
      <c r="AA1018" s="151">
        <v>12051</v>
      </c>
      <c r="AB1018" s="151">
        <v>11127</v>
      </c>
      <c r="AC1018" s="151">
        <v>12413</v>
      </c>
      <c r="AD1018" s="151">
        <v>11553</v>
      </c>
      <c r="AE1018" s="155">
        <v>0.923325865073438</v>
      </c>
      <c r="AF1018" s="155">
        <v>0.93071779585918</v>
      </c>
      <c r="AG1018" s="173">
        <v>-0.00739193078574207</v>
      </c>
    </row>
    <row r="1019" spans="1:33">
      <c r="A1019" s="175" t="s">
        <v>927</v>
      </c>
      <c r="B1019" s="195" t="s">
        <v>1831</v>
      </c>
      <c r="C1019" s="195" t="s">
        <v>1018</v>
      </c>
      <c r="D1019" s="150">
        <v>2679</v>
      </c>
      <c r="E1019" s="150">
        <v>2523</v>
      </c>
      <c r="F1019" s="150">
        <v>2428</v>
      </c>
      <c r="G1019" s="151">
        <v>2603</v>
      </c>
      <c r="H1019" s="151">
        <v>2315</v>
      </c>
      <c r="I1019" s="151">
        <v>2142</v>
      </c>
      <c r="J1019" s="151">
        <v>2724</v>
      </c>
      <c r="K1019" s="151">
        <v>2574</v>
      </c>
      <c r="L1019" s="151">
        <v>2487</v>
      </c>
      <c r="M1019" s="154">
        <v>0.949782456140351</v>
      </c>
      <c r="N1019" s="153">
        <v>67672</v>
      </c>
      <c r="O1019" s="172">
        <v>0.9</v>
      </c>
      <c r="P1019" s="154">
        <v>0.941769316909295</v>
      </c>
      <c r="Q1019" s="154">
        <v>0.889358432577795</v>
      </c>
      <c r="R1019" s="154">
        <v>0.944933920704846</v>
      </c>
      <c r="S1019" s="173">
        <v>0.0524108843314997</v>
      </c>
      <c r="T1019" s="153">
        <v>71250</v>
      </c>
      <c r="U1019" s="153">
        <v>64781</v>
      </c>
      <c r="V1019" s="154">
        <v>0.90920701754386</v>
      </c>
      <c r="W1019" s="154">
        <v>0.906308324001493</v>
      </c>
      <c r="X1019" s="155">
        <v>0.822896657702651</v>
      </c>
      <c r="Y1019" s="155">
        <v>0.912995594713656</v>
      </c>
      <c r="Z1019" s="173">
        <v>0.0834116662988423</v>
      </c>
      <c r="AA1019" s="151">
        <v>17772</v>
      </c>
      <c r="AB1019" s="151">
        <v>15933</v>
      </c>
      <c r="AC1019" s="151">
        <v>18245</v>
      </c>
      <c r="AD1019" s="151">
        <v>16688</v>
      </c>
      <c r="AE1019" s="155">
        <v>0.896522619851452</v>
      </c>
      <c r="AF1019" s="155">
        <v>0.914661551109893</v>
      </c>
      <c r="AG1019" s="173">
        <v>-0.0181389312584413</v>
      </c>
    </row>
    <row r="1020" spans="1:33">
      <c r="A1020" s="175" t="s">
        <v>927</v>
      </c>
      <c r="B1020" s="195" t="s">
        <v>1831</v>
      </c>
      <c r="C1020" s="195" t="s">
        <v>1019</v>
      </c>
      <c r="D1020" s="150">
        <v>1777</v>
      </c>
      <c r="E1020" s="150">
        <v>1722</v>
      </c>
      <c r="F1020" s="150">
        <v>1653</v>
      </c>
      <c r="G1020" s="151">
        <v>1834</v>
      </c>
      <c r="H1020" s="151">
        <v>1774</v>
      </c>
      <c r="I1020" s="151">
        <v>1715</v>
      </c>
      <c r="J1020" s="151">
        <v>1689</v>
      </c>
      <c r="K1020" s="151">
        <v>1587</v>
      </c>
      <c r="L1020" s="151">
        <v>1575</v>
      </c>
      <c r="M1020" s="154">
        <v>0.961983108040653</v>
      </c>
      <c r="N1020" s="153">
        <v>48179</v>
      </c>
      <c r="O1020" s="172">
        <v>0.9</v>
      </c>
      <c r="P1020" s="154">
        <v>0.969048958919527</v>
      </c>
      <c r="Q1020" s="154">
        <v>0.967284623773173</v>
      </c>
      <c r="R1020" s="154">
        <v>0.939609236234458</v>
      </c>
      <c r="S1020" s="173">
        <v>0.00176433514635388</v>
      </c>
      <c r="T1020" s="153">
        <v>50083</v>
      </c>
      <c r="U1020" s="153">
        <v>46423</v>
      </c>
      <c r="V1020" s="154">
        <v>0.926921310624364</v>
      </c>
      <c r="W1020" s="154">
        <v>0.930219471018571</v>
      </c>
      <c r="X1020" s="155">
        <v>0.935114503816794</v>
      </c>
      <c r="Y1020" s="155">
        <v>0.932504440497336</v>
      </c>
      <c r="Z1020" s="173">
        <v>-0.00489503279822323</v>
      </c>
      <c r="AA1020" s="151">
        <v>12295</v>
      </c>
      <c r="AB1020" s="151">
        <v>11318</v>
      </c>
      <c r="AC1020" s="151">
        <v>12729</v>
      </c>
      <c r="AD1020" s="151">
        <v>11744</v>
      </c>
      <c r="AE1020" s="155">
        <v>0.92053680357869</v>
      </c>
      <c r="AF1020" s="155">
        <v>0.922617644748213</v>
      </c>
      <c r="AG1020" s="173">
        <v>-0.00208084116952223</v>
      </c>
    </row>
    <row r="1021" spans="1:33">
      <c r="A1021" s="175" t="s">
        <v>927</v>
      </c>
      <c r="B1021" s="195" t="s">
        <v>1831</v>
      </c>
      <c r="C1021" s="195" t="s">
        <v>1020</v>
      </c>
      <c r="D1021" s="150">
        <v>2008</v>
      </c>
      <c r="E1021" s="150">
        <v>1498</v>
      </c>
      <c r="F1021" s="150">
        <v>1729</v>
      </c>
      <c r="G1021" s="151">
        <v>1961</v>
      </c>
      <c r="H1021" s="151">
        <v>1796</v>
      </c>
      <c r="I1021" s="151">
        <v>1793</v>
      </c>
      <c r="J1021" s="151">
        <v>1855</v>
      </c>
      <c r="K1021" s="151">
        <v>1682</v>
      </c>
      <c r="L1021" s="151">
        <v>1716</v>
      </c>
      <c r="M1021" s="154">
        <v>0.933444196681658</v>
      </c>
      <c r="N1021" s="153">
        <v>49396</v>
      </c>
      <c r="O1021" s="172">
        <v>0.9</v>
      </c>
      <c r="P1021" s="154">
        <v>0.74601593625498</v>
      </c>
      <c r="Q1021" s="154">
        <v>0.915859255481897</v>
      </c>
      <c r="R1021" s="154">
        <v>0.906738544474394</v>
      </c>
      <c r="S1021" s="173">
        <v>-0.169843319226917</v>
      </c>
      <c r="T1021" s="153">
        <v>52918</v>
      </c>
      <c r="U1021" s="153">
        <v>48495</v>
      </c>
      <c r="V1021" s="154">
        <v>0.916417854038323</v>
      </c>
      <c r="W1021" s="154">
        <v>0.86105577689243</v>
      </c>
      <c r="X1021" s="155">
        <v>0.914329423763386</v>
      </c>
      <c r="Y1021" s="155">
        <v>0.925067385444744</v>
      </c>
      <c r="Z1021" s="173">
        <v>-0.0532736468709557</v>
      </c>
      <c r="AA1021" s="151">
        <v>13180</v>
      </c>
      <c r="AB1021" s="151">
        <v>12070</v>
      </c>
      <c r="AC1021" s="151">
        <v>13365</v>
      </c>
      <c r="AD1021" s="151">
        <v>12187</v>
      </c>
      <c r="AE1021" s="155">
        <v>0.915781487101669</v>
      </c>
      <c r="AF1021" s="155">
        <v>0.911859334081556</v>
      </c>
      <c r="AG1021" s="173">
        <v>0.0039221530201129</v>
      </c>
    </row>
    <row r="1022" spans="1:33">
      <c r="A1022" s="175" t="s">
        <v>927</v>
      </c>
      <c r="B1022" s="195" t="s">
        <v>1831</v>
      </c>
      <c r="C1022" s="195" t="s">
        <v>1021</v>
      </c>
      <c r="D1022" s="150">
        <v>3305</v>
      </c>
      <c r="E1022" s="150">
        <v>3262</v>
      </c>
      <c r="F1022" s="150">
        <v>2898</v>
      </c>
      <c r="G1022" s="151">
        <v>3497</v>
      </c>
      <c r="H1022" s="151">
        <v>3448</v>
      </c>
      <c r="I1022" s="151">
        <v>3232</v>
      </c>
      <c r="J1022" s="151">
        <v>3175</v>
      </c>
      <c r="K1022" s="151">
        <v>3140</v>
      </c>
      <c r="L1022" s="151">
        <v>2933</v>
      </c>
      <c r="M1022" s="154">
        <v>0.987806053079534</v>
      </c>
      <c r="N1022" s="153">
        <v>92268</v>
      </c>
      <c r="O1022" s="172">
        <v>0.9</v>
      </c>
      <c r="P1022" s="154">
        <v>0.986989409984871</v>
      </c>
      <c r="Q1022" s="154">
        <v>0.985987989705462</v>
      </c>
      <c r="R1022" s="154">
        <v>0.988976377952756</v>
      </c>
      <c r="S1022" s="173">
        <v>0.00100142027940953</v>
      </c>
      <c r="T1022" s="153">
        <v>93407</v>
      </c>
      <c r="U1022" s="153">
        <v>84959</v>
      </c>
      <c r="V1022" s="154">
        <v>0.909557099574978</v>
      </c>
      <c r="W1022" s="154">
        <v>0.876853252647504</v>
      </c>
      <c r="X1022" s="155">
        <v>0.924220760651987</v>
      </c>
      <c r="Y1022" s="155">
        <v>0.923779527559055</v>
      </c>
      <c r="Z1022" s="173">
        <v>-0.0473675080044836</v>
      </c>
      <c r="AA1022" s="151">
        <v>22843</v>
      </c>
      <c r="AB1022" s="151">
        <v>20859</v>
      </c>
      <c r="AC1022" s="151">
        <v>23441</v>
      </c>
      <c r="AD1022" s="151">
        <v>21497</v>
      </c>
      <c r="AE1022" s="155">
        <v>0.91314625924791</v>
      </c>
      <c r="AF1022" s="155">
        <v>0.917068384454588</v>
      </c>
      <c r="AG1022" s="173">
        <v>-0.00392212520667856</v>
      </c>
    </row>
    <row r="1023" spans="1:33">
      <c r="A1023" s="175" t="s">
        <v>927</v>
      </c>
      <c r="B1023" s="195" t="s">
        <v>1829</v>
      </c>
      <c r="C1023" s="195" t="s">
        <v>1022</v>
      </c>
      <c r="D1023" s="150">
        <v>3000</v>
      </c>
      <c r="E1023" s="150">
        <v>2960</v>
      </c>
      <c r="F1023" s="150">
        <v>2777</v>
      </c>
      <c r="G1023" s="151">
        <v>2973</v>
      </c>
      <c r="H1023" s="151">
        <v>2920</v>
      </c>
      <c r="I1023" s="151">
        <v>2849</v>
      </c>
      <c r="J1023" s="151">
        <v>2861</v>
      </c>
      <c r="K1023" s="151">
        <v>2827</v>
      </c>
      <c r="L1023" s="151">
        <v>2713</v>
      </c>
      <c r="M1023" s="154">
        <v>0.982441461577997</v>
      </c>
      <c r="N1023" s="153">
        <v>82194</v>
      </c>
      <c r="O1023" s="172">
        <v>0.9</v>
      </c>
      <c r="P1023" s="154">
        <v>0.986666666666667</v>
      </c>
      <c r="Q1023" s="154">
        <v>0.98217288933737</v>
      </c>
      <c r="R1023" s="154">
        <v>0.988116043341489</v>
      </c>
      <c r="S1023" s="173">
        <v>0.00449377732929701</v>
      </c>
      <c r="T1023" s="153">
        <v>83663</v>
      </c>
      <c r="U1023" s="153">
        <v>79343</v>
      </c>
      <c r="V1023" s="154">
        <v>0.948364270944145</v>
      </c>
      <c r="W1023" s="154">
        <v>0.925666666666667</v>
      </c>
      <c r="X1023" s="155">
        <v>0.958291288261016</v>
      </c>
      <c r="Y1023" s="155">
        <v>0.948269835721776</v>
      </c>
      <c r="Z1023" s="173">
        <v>-0.0326246215943492</v>
      </c>
      <c r="AA1023" s="151">
        <v>20525</v>
      </c>
      <c r="AB1023" s="151">
        <v>19389</v>
      </c>
      <c r="AC1023" s="151">
        <v>20873</v>
      </c>
      <c r="AD1023" s="151">
        <v>19905</v>
      </c>
      <c r="AE1023" s="155">
        <v>0.944652862362972</v>
      </c>
      <c r="AF1023" s="155">
        <v>0.953624299334068</v>
      </c>
      <c r="AG1023" s="173">
        <v>-0.00897143697109593</v>
      </c>
    </row>
    <row r="1024" spans="1:33">
      <c r="A1024" s="175" t="s">
        <v>927</v>
      </c>
      <c r="B1024" s="195" t="s">
        <v>1829</v>
      </c>
      <c r="C1024" s="195" t="s">
        <v>1023</v>
      </c>
      <c r="D1024" s="150">
        <v>1799</v>
      </c>
      <c r="E1024" s="150">
        <v>1505</v>
      </c>
      <c r="F1024" s="150">
        <v>1599</v>
      </c>
      <c r="G1024" s="151">
        <v>1890</v>
      </c>
      <c r="H1024" s="151">
        <v>1485</v>
      </c>
      <c r="I1024" s="151">
        <v>1739</v>
      </c>
      <c r="J1024" s="151">
        <v>1724</v>
      </c>
      <c r="K1024" s="151">
        <v>1459</v>
      </c>
      <c r="L1024" s="151">
        <v>1626</v>
      </c>
      <c r="M1024" s="154">
        <v>0.789945377301234</v>
      </c>
      <c r="N1024" s="153">
        <v>39047</v>
      </c>
      <c r="O1024" s="172">
        <v>0.9</v>
      </c>
      <c r="P1024" s="154">
        <v>0.836575875486381</v>
      </c>
      <c r="Q1024" s="154">
        <v>0.785714285714286</v>
      </c>
      <c r="R1024" s="154">
        <v>0.846287703016241</v>
      </c>
      <c r="S1024" s="173">
        <v>0.0508615897720957</v>
      </c>
      <c r="T1024" s="153">
        <v>49430</v>
      </c>
      <c r="U1024" s="153">
        <v>44762</v>
      </c>
      <c r="V1024" s="154">
        <v>0.905563423022456</v>
      </c>
      <c r="W1024" s="154">
        <v>0.888827126181212</v>
      </c>
      <c r="X1024" s="155">
        <v>0.92010582010582</v>
      </c>
      <c r="Y1024" s="155">
        <v>0.943155452436195</v>
      </c>
      <c r="Z1024" s="173">
        <v>-0.0312786939246084</v>
      </c>
      <c r="AA1024" s="151">
        <v>12701</v>
      </c>
      <c r="AB1024" s="151">
        <v>11657</v>
      </c>
      <c r="AC1024" s="151">
        <v>12171</v>
      </c>
      <c r="AD1024" s="151">
        <v>10932</v>
      </c>
      <c r="AE1024" s="155">
        <v>0.917801747893867</v>
      </c>
      <c r="AF1024" s="155">
        <v>0.898200640867636</v>
      </c>
      <c r="AG1024" s="173">
        <v>0.0196011070262304</v>
      </c>
    </row>
    <row r="1025" spans="1:33">
      <c r="A1025" s="175" t="s">
        <v>927</v>
      </c>
      <c r="B1025" s="195" t="s">
        <v>1829</v>
      </c>
      <c r="C1025" s="195" t="s">
        <v>1024</v>
      </c>
      <c r="D1025" s="150">
        <v>1798</v>
      </c>
      <c r="E1025" s="150">
        <v>1769</v>
      </c>
      <c r="F1025" s="150">
        <v>1541</v>
      </c>
      <c r="G1025" s="151">
        <v>1770</v>
      </c>
      <c r="H1025" s="151">
        <v>1732</v>
      </c>
      <c r="I1025" s="151">
        <v>1654</v>
      </c>
      <c r="J1025" s="151">
        <v>1710</v>
      </c>
      <c r="K1025" s="151">
        <v>1676</v>
      </c>
      <c r="L1025" s="151">
        <v>1619</v>
      </c>
      <c r="M1025" s="154">
        <v>0.983442887262805</v>
      </c>
      <c r="N1025" s="153">
        <v>47577</v>
      </c>
      <c r="O1025" s="172">
        <v>0.9</v>
      </c>
      <c r="P1025" s="154">
        <v>0.983870967741935</v>
      </c>
      <c r="Q1025" s="154">
        <v>0.978531073446328</v>
      </c>
      <c r="R1025" s="154">
        <v>0.980116959064327</v>
      </c>
      <c r="S1025" s="173">
        <v>0.00533989429560777</v>
      </c>
      <c r="T1025" s="153">
        <v>48378</v>
      </c>
      <c r="U1025" s="153">
        <v>44759</v>
      </c>
      <c r="V1025" s="154">
        <v>0.925193269668031</v>
      </c>
      <c r="W1025" s="154">
        <v>0.85706340378198</v>
      </c>
      <c r="X1025" s="155">
        <v>0.934463276836158</v>
      </c>
      <c r="Y1025" s="155">
        <v>0.946783625730994</v>
      </c>
      <c r="Z1025" s="173">
        <v>-0.0773998730541782</v>
      </c>
      <c r="AA1025" s="151">
        <v>12328</v>
      </c>
      <c r="AB1025" s="151">
        <v>11303</v>
      </c>
      <c r="AC1025" s="151">
        <v>12219</v>
      </c>
      <c r="AD1025" s="151">
        <v>11480</v>
      </c>
      <c r="AE1025" s="155">
        <v>0.91685593770279</v>
      </c>
      <c r="AF1025" s="155">
        <v>0.93952041901956</v>
      </c>
      <c r="AG1025" s="173">
        <v>-0.0226644813167693</v>
      </c>
    </row>
    <row r="1026" spans="1:33">
      <c r="A1026" s="175" t="s">
        <v>927</v>
      </c>
      <c r="B1026" s="195" t="s">
        <v>1829</v>
      </c>
      <c r="C1026" s="195" t="s">
        <v>1025</v>
      </c>
      <c r="D1026" s="150">
        <v>1092</v>
      </c>
      <c r="E1026" s="150">
        <v>789</v>
      </c>
      <c r="F1026" s="150">
        <v>959</v>
      </c>
      <c r="G1026" s="151">
        <v>1015</v>
      </c>
      <c r="H1026" s="151">
        <v>806</v>
      </c>
      <c r="I1026" s="151">
        <v>867</v>
      </c>
      <c r="J1026" s="151">
        <v>901</v>
      </c>
      <c r="K1026" s="151">
        <v>756</v>
      </c>
      <c r="L1026" s="151">
        <v>827</v>
      </c>
      <c r="M1026" s="154">
        <v>0.870017103012761</v>
      </c>
      <c r="N1026" s="153">
        <v>26452</v>
      </c>
      <c r="O1026" s="172">
        <v>0.9</v>
      </c>
      <c r="P1026" s="154">
        <v>0.722527472527473</v>
      </c>
      <c r="Q1026" s="154">
        <v>0.794088669950739</v>
      </c>
      <c r="R1026" s="154">
        <v>0.839067702552719</v>
      </c>
      <c r="S1026" s="173">
        <v>-0.0715611974232664</v>
      </c>
      <c r="T1026" s="153">
        <v>30404</v>
      </c>
      <c r="U1026" s="153">
        <v>26659</v>
      </c>
      <c r="V1026" s="154">
        <v>0.876825417708196</v>
      </c>
      <c r="W1026" s="154">
        <v>0.878205128205128</v>
      </c>
      <c r="X1026" s="155">
        <v>0.854187192118227</v>
      </c>
      <c r="Y1026" s="155">
        <v>0.917869034406215</v>
      </c>
      <c r="Z1026" s="173">
        <v>0.0240179360869016</v>
      </c>
      <c r="AA1026" s="151">
        <v>7732</v>
      </c>
      <c r="AB1026" s="151">
        <v>6918</v>
      </c>
      <c r="AC1026" s="151">
        <v>7625</v>
      </c>
      <c r="AD1026" s="151">
        <v>6526</v>
      </c>
      <c r="AE1026" s="155">
        <v>0.894723228142783</v>
      </c>
      <c r="AF1026" s="155">
        <v>0.855868852459016</v>
      </c>
      <c r="AG1026" s="173">
        <v>0.0388543756837669</v>
      </c>
    </row>
    <row r="1027" spans="1:33">
      <c r="A1027" s="175" t="s">
        <v>927</v>
      </c>
      <c r="B1027" s="195" t="s">
        <v>1829</v>
      </c>
      <c r="C1027" s="195" t="s">
        <v>1026</v>
      </c>
      <c r="D1027" s="150">
        <v>0</v>
      </c>
      <c r="E1027" s="150">
        <v>0</v>
      </c>
      <c r="F1027" s="150">
        <v>0</v>
      </c>
      <c r="G1027" s="151">
        <v>0</v>
      </c>
      <c r="H1027" s="151">
        <v>0</v>
      </c>
      <c r="I1027" s="151">
        <v>0</v>
      </c>
      <c r="J1027" s="151">
        <v>0</v>
      </c>
      <c r="K1027" s="151">
        <v>0</v>
      </c>
      <c r="L1027" s="151">
        <v>0</v>
      </c>
      <c r="M1027" s="154">
        <v>0</v>
      </c>
      <c r="N1027" s="153">
        <v>0</v>
      </c>
      <c r="O1027" s="172">
        <v>0.9</v>
      </c>
      <c r="P1027" s="154">
        <v>0</v>
      </c>
      <c r="Q1027" s="154">
        <v>0</v>
      </c>
      <c r="R1027" s="154">
        <v>0</v>
      </c>
      <c r="S1027" s="173">
        <v>0</v>
      </c>
      <c r="T1027" s="153">
        <v>0</v>
      </c>
      <c r="U1027" s="153">
        <v>0</v>
      </c>
      <c r="V1027" s="154">
        <v>0</v>
      </c>
      <c r="W1027" s="154">
        <v>0</v>
      </c>
      <c r="X1027" s="155">
        <v>0</v>
      </c>
      <c r="Y1027" s="155">
        <v>0</v>
      </c>
      <c r="Z1027" s="173">
        <v>0</v>
      </c>
      <c r="AA1027" s="151">
        <v>0</v>
      </c>
      <c r="AB1027" s="151">
        <v>0</v>
      </c>
      <c r="AC1027" s="151">
        <v>0</v>
      </c>
      <c r="AD1027" s="151">
        <v>0</v>
      </c>
      <c r="AE1027" s="155">
        <v>0</v>
      </c>
      <c r="AF1027" s="155">
        <v>0</v>
      </c>
      <c r="AG1027" s="173">
        <v>0</v>
      </c>
    </row>
    <row r="1028" spans="1:33">
      <c r="A1028" s="175" t="s">
        <v>927</v>
      </c>
      <c r="B1028" s="195" t="s">
        <v>1829</v>
      </c>
      <c r="C1028" s="195" t="s">
        <v>1027</v>
      </c>
      <c r="D1028" s="150">
        <v>3378</v>
      </c>
      <c r="E1028" s="150">
        <v>3238</v>
      </c>
      <c r="F1028" s="150">
        <v>2616</v>
      </c>
      <c r="G1028" s="151">
        <v>3170</v>
      </c>
      <c r="H1028" s="151">
        <v>3045</v>
      </c>
      <c r="I1028" s="151">
        <v>2782</v>
      </c>
      <c r="J1028" s="151">
        <v>3226</v>
      </c>
      <c r="K1028" s="151">
        <v>3109</v>
      </c>
      <c r="L1028" s="151">
        <v>2919</v>
      </c>
      <c r="M1028" s="154">
        <v>0.949403628981094</v>
      </c>
      <c r="N1028" s="153">
        <v>89787</v>
      </c>
      <c r="O1028" s="172">
        <v>0.9</v>
      </c>
      <c r="P1028" s="154">
        <v>0.958555358200118</v>
      </c>
      <c r="Q1028" s="154">
        <v>0.960567823343849</v>
      </c>
      <c r="R1028" s="154">
        <v>0.963732176069436</v>
      </c>
      <c r="S1028" s="173">
        <v>-0.00201246514373021</v>
      </c>
      <c r="T1028" s="153">
        <v>94572</v>
      </c>
      <c r="U1028" s="153">
        <v>80736</v>
      </c>
      <c r="V1028" s="154">
        <v>0.853698769191727</v>
      </c>
      <c r="W1028" s="154">
        <v>0.774422735346359</v>
      </c>
      <c r="X1028" s="155">
        <v>0.877602523659306</v>
      </c>
      <c r="Y1028" s="155">
        <v>0.904835709857409</v>
      </c>
      <c r="Z1028" s="173">
        <v>-0.103179788312947</v>
      </c>
      <c r="AA1028" s="151">
        <v>23272</v>
      </c>
      <c r="AB1028" s="151">
        <v>20283</v>
      </c>
      <c r="AC1028" s="151">
        <v>23713</v>
      </c>
      <c r="AD1028" s="151">
        <v>20676</v>
      </c>
      <c r="AE1028" s="155">
        <v>0.871562392574768</v>
      </c>
      <c r="AF1028" s="155">
        <v>0.871926791211572</v>
      </c>
      <c r="AG1028" s="173">
        <v>-0.000364398636803709</v>
      </c>
    </row>
    <row r="1029" spans="1:33">
      <c r="A1029" s="175" t="s">
        <v>927</v>
      </c>
      <c r="B1029" s="195" t="s">
        <v>1829</v>
      </c>
      <c r="C1029" s="195" t="s">
        <v>1028</v>
      </c>
      <c r="D1029" s="150">
        <v>0</v>
      </c>
      <c r="E1029" s="150">
        <v>0</v>
      </c>
      <c r="F1029" s="150">
        <v>0</v>
      </c>
      <c r="G1029" s="151">
        <v>0</v>
      </c>
      <c r="H1029" s="151">
        <v>0</v>
      </c>
      <c r="I1029" s="151">
        <v>0</v>
      </c>
      <c r="J1029" s="151">
        <v>0</v>
      </c>
      <c r="K1029" s="151">
        <v>0</v>
      </c>
      <c r="L1029" s="151">
        <v>0</v>
      </c>
      <c r="M1029" s="154">
        <v>0</v>
      </c>
      <c r="N1029" s="153">
        <v>0</v>
      </c>
      <c r="O1029" s="172">
        <v>0.9</v>
      </c>
      <c r="P1029" s="154">
        <v>0</v>
      </c>
      <c r="Q1029" s="154">
        <v>0</v>
      </c>
      <c r="R1029" s="154">
        <v>0</v>
      </c>
      <c r="S1029" s="173">
        <v>0</v>
      </c>
      <c r="T1029" s="153">
        <v>0</v>
      </c>
      <c r="U1029" s="153">
        <v>0</v>
      </c>
      <c r="V1029" s="154">
        <v>0</v>
      </c>
      <c r="W1029" s="154">
        <v>0</v>
      </c>
      <c r="X1029" s="155">
        <v>0</v>
      </c>
      <c r="Y1029" s="155">
        <v>0</v>
      </c>
      <c r="Z1029" s="173">
        <v>0</v>
      </c>
      <c r="AA1029" s="151">
        <v>0</v>
      </c>
      <c r="AB1029" s="151">
        <v>0</v>
      </c>
      <c r="AC1029" s="151">
        <v>0</v>
      </c>
      <c r="AD1029" s="151">
        <v>0</v>
      </c>
      <c r="AE1029" s="155">
        <v>0</v>
      </c>
      <c r="AF1029" s="155">
        <v>0</v>
      </c>
      <c r="AG1029" s="173">
        <v>0</v>
      </c>
    </row>
    <row r="1030" spans="1:33">
      <c r="A1030" s="175" t="s">
        <v>927</v>
      </c>
      <c r="B1030" s="195" t="s">
        <v>1829</v>
      </c>
      <c r="C1030" s="195" t="s">
        <v>1029</v>
      </c>
      <c r="D1030" s="150">
        <v>0</v>
      </c>
      <c r="E1030" s="150">
        <v>0</v>
      </c>
      <c r="F1030" s="150">
        <v>0</v>
      </c>
      <c r="G1030" s="151">
        <v>1</v>
      </c>
      <c r="H1030" s="151">
        <v>0</v>
      </c>
      <c r="I1030" s="151">
        <v>1</v>
      </c>
      <c r="J1030" s="151">
        <v>0</v>
      </c>
      <c r="K1030" s="151">
        <v>0</v>
      </c>
      <c r="L1030" s="151">
        <v>0</v>
      </c>
      <c r="M1030" s="154">
        <v>0</v>
      </c>
      <c r="N1030" s="153">
        <v>0</v>
      </c>
      <c r="O1030" s="172">
        <v>0.9</v>
      </c>
      <c r="P1030" s="154">
        <v>0</v>
      </c>
      <c r="Q1030" s="154">
        <v>0</v>
      </c>
      <c r="R1030" s="154">
        <v>0</v>
      </c>
      <c r="S1030" s="173">
        <v>0</v>
      </c>
      <c r="T1030" s="153">
        <v>4</v>
      </c>
      <c r="U1030" s="153">
        <v>4</v>
      </c>
      <c r="V1030" s="154">
        <v>1</v>
      </c>
      <c r="W1030" s="154">
        <v>0</v>
      </c>
      <c r="X1030" s="155">
        <v>1</v>
      </c>
      <c r="Y1030" s="155">
        <v>0</v>
      </c>
      <c r="Z1030" s="173">
        <v>-1</v>
      </c>
      <c r="AA1030" s="151">
        <v>1</v>
      </c>
      <c r="AB1030" s="151">
        <v>1</v>
      </c>
      <c r="AC1030" s="151">
        <v>0</v>
      </c>
      <c r="AD1030" s="151">
        <v>0</v>
      </c>
      <c r="AE1030" s="155">
        <v>1</v>
      </c>
      <c r="AF1030" s="155">
        <v>0</v>
      </c>
      <c r="AG1030" s="173">
        <v>1</v>
      </c>
    </row>
    <row r="1031" spans="1:33">
      <c r="A1031" s="175" t="s">
        <v>927</v>
      </c>
      <c r="B1031" s="195" t="s">
        <v>1829</v>
      </c>
      <c r="C1031" s="195" t="s">
        <v>1030</v>
      </c>
      <c r="D1031" s="150">
        <v>2352</v>
      </c>
      <c r="E1031" s="150">
        <v>1950</v>
      </c>
      <c r="F1031" s="150">
        <v>2119</v>
      </c>
      <c r="G1031" s="151">
        <v>2260</v>
      </c>
      <c r="H1031" s="151">
        <v>1950</v>
      </c>
      <c r="I1031" s="151">
        <v>2098</v>
      </c>
      <c r="J1031" s="151">
        <v>2237</v>
      </c>
      <c r="K1031" s="151">
        <v>2103</v>
      </c>
      <c r="L1031" s="151">
        <v>2083</v>
      </c>
      <c r="M1031" s="154">
        <v>0.905216597626904</v>
      </c>
      <c r="N1031" s="153">
        <v>51572</v>
      </c>
      <c r="O1031" s="172">
        <v>0.9</v>
      </c>
      <c r="P1031" s="154">
        <v>0.829081632653061</v>
      </c>
      <c r="Q1031" s="154">
        <v>0.86283185840708</v>
      </c>
      <c r="R1031" s="154">
        <v>0.940098345999106</v>
      </c>
      <c r="S1031" s="173">
        <v>-0.0337502257540184</v>
      </c>
      <c r="T1031" s="153">
        <v>56972</v>
      </c>
      <c r="U1031" s="153">
        <v>52509</v>
      </c>
      <c r="V1031" s="154">
        <v>0.921663273186829</v>
      </c>
      <c r="W1031" s="154">
        <v>0.90093537414966</v>
      </c>
      <c r="X1031" s="155">
        <v>0.928318584070796</v>
      </c>
      <c r="Y1031" s="155">
        <v>0.931157800625838</v>
      </c>
      <c r="Z1031" s="173">
        <v>-0.0273832099211366</v>
      </c>
      <c r="AA1031" s="151">
        <v>15571</v>
      </c>
      <c r="AB1031" s="151">
        <v>14409</v>
      </c>
      <c r="AC1031" s="151">
        <v>14353</v>
      </c>
      <c r="AD1031" s="151">
        <v>13356</v>
      </c>
      <c r="AE1031" s="155">
        <v>0.925374092864941</v>
      </c>
      <c r="AF1031" s="155">
        <v>0.930537169929631</v>
      </c>
      <c r="AG1031" s="173">
        <v>-0.00516307706469021</v>
      </c>
    </row>
    <row r="1032" spans="1:33">
      <c r="A1032" s="175" t="s">
        <v>927</v>
      </c>
      <c r="B1032" s="195" t="s">
        <v>1829</v>
      </c>
      <c r="C1032" s="195" t="s">
        <v>1031</v>
      </c>
      <c r="D1032" s="150">
        <v>0</v>
      </c>
      <c r="E1032" s="150">
        <v>0</v>
      </c>
      <c r="F1032" s="150">
        <v>0</v>
      </c>
      <c r="G1032" s="151">
        <v>1</v>
      </c>
      <c r="H1032" s="151">
        <v>0</v>
      </c>
      <c r="I1032" s="151">
        <v>1</v>
      </c>
      <c r="J1032" s="151">
        <v>0</v>
      </c>
      <c r="K1032" s="151">
        <v>0</v>
      </c>
      <c r="L1032" s="151">
        <v>0</v>
      </c>
      <c r="M1032" s="154">
        <v>0</v>
      </c>
      <c r="N1032" s="153">
        <v>0</v>
      </c>
      <c r="O1032" s="172">
        <v>0.9</v>
      </c>
      <c r="P1032" s="154">
        <v>0</v>
      </c>
      <c r="Q1032" s="154">
        <v>0</v>
      </c>
      <c r="R1032" s="154">
        <v>0</v>
      </c>
      <c r="S1032" s="173">
        <v>0</v>
      </c>
      <c r="T1032" s="153">
        <v>19</v>
      </c>
      <c r="U1032" s="153">
        <v>19</v>
      </c>
      <c r="V1032" s="154">
        <v>1</v>
      </c>
      <c r="W1032" s="154">
        <v>0</v>
      </c>
      <c r="X1032" s="155">
        <v>1</v>
      </c>
      <c r="Y1032" s="155">
        <v>0</v>
      </c>
      <c r="Z1032" s="173">
        <v>-1</v>
      </c>
      <c r="AA1032" s="151">
        <v>6</v>
      </c>
      <c r="AB1032" s="151">
        <v>6</v>
      </c>
      <c r="AC1032" s="151">
        <v>2</v>
      </c>
      <c r="AD1032" s="151">
        <v>2</v>
      </c>
      <c r="AE1032" s="155">
        <v>1</v>
      </c>
      <c r="AF1032" s="155">
        <v>1</v>
      </c>
      <c r="AG1032" s="173">
        <v>0</v>
      </c>
    </row>
    <row r="1033" spans="1:33">
      <c r="A1033" s="175" t="s">
        <v>927</v>
      </c>
      <c r="B1033" s="195" t="s">
        <v>1829</v>
      </c>
      <c r="C1033" s="195" t="s">
        <v>1032</v>
      </c>
      <c r="D1033" s="150">
        <v>1030</v>
      </c>
      <c r="E1033" s="150">
        <v>877</v>
      </c>
      <c r="F1033" s="150">
        <v>839</v>
      </c>
      <c r="G1033" s="151">
        <v>978</v>
      </c>
      <c r="H1033" s="151">
        <v>779</v>
      </c>
      <c r="I1033" s="151">
        <v>867</v>
      </c>
      <c r="J1033" s="151">
        <v>889</v>
      </c>
      <c r="K1033" s="151">
        <v>880</v>
      </c>
      <c r="L1033" s="151">
        <v>837</v>
      </c>
      <c r="M1033" s="154">
        <v>0.92865141017566</v>
      </c>
      <c r="N1033" s="153">
        <v>26539</v>
      </c>
      <c r="O1033" s="172">
        <v>0.9</v>
      </c>
      <c r="P1033" s="154">
        <v>0.851456310679612</v>
      </c>
      <c r="Q1033" s="154">
        <v>0.796523517382413</v>
      </c>
      <c r="R1033" s="154">
        <v>0.989876265466817</v>
      </c>
      <c r="S1033" s="173">
        <v>0.0549327932971986</v>
      </c>
      <c r="T1033" s="153">
        <v>28578</v>
      </c>
      <c r="U1033" s="153">
        <v>25701</v>
      </c>
      <c r="V1033" s="154">
        <v>0.899328154524459</v>
      </c>
      <c r="W1033" s="154">
        <v>0.814563106796117</v>
      </c>
      <c r="X1033" s="155">
        <v>0.886503067484663</v>
      </c>
      <c r="Y1033" s="155">
        <v>0.941507311586052</v>
      </c>
      <c r="Z1033" s="173">
        <v>-0.071939960688546</v>
      </c>
      <c r="AA1033" s="151">
        <v>7226</v>
      </c>
      <c r="AB1033" s="151">
        <v>6562</v>
      </c>
      <c r="AC1033" s="151">
        <v>6859</v>
      </c>
      <c r="AD1033" s="151">
        <v>6142</v>
      </c>
      <c r="AE1033" s="155">
        <v>0.90810960420703</v>
      </c>
      <c r="AF1033" s="155">
        <v>0.895465811342761</v>
      </c>
      <c r="AG1033" s="173">
        <v>0.0126437928642688</v>
      </c>
    </row>
    <row r="1034" spans="1:33">
      <c r="A1034" s="175" t="s">
        <v>927</v>
      </c>
      <c r="B1034" s="195" t="s">
        <v>1829</v>
      </c>
      <c r="C1034" s="195" t="s">
        <v>1033</v>
      </c>
      <c r="D1034" s="150">
        <v>2888</v>
      </c>
      <c r="E1034" s="150">
        <v>2823</v>
      </c>
      <c r="F1034" s="150">
        <v>2594</v>
      </c>
      <c r="G1034" s="151">
        <v>2771</v>
      </c>
      <c r="H1034" s="151">
        <v>2720</v>
      </c>
      <c r="I1034" s="151">
        <v>2564</v>
      </c>
      <c r="J1034" s="151">
        <v>2677</v>
      </c>
      <c r="K1034" s="151">
        <v>2620</v>
      </c>
      <c r="L1034" s="151">
        <v>2506</v>
      </c>
      <c r="M1034" s="154">
        <v>0.968873128447597</v>
      </c>
      <c r="N1034" s="153">
        <v>78688</v>
      </c>
      <c r="O1034" s="172">
        <v>0.9</v>
      </c>
      <c r="P1034" s="154">
        <v>0.977493074792244</v>
      </c>
      <c r="Q1034" s="154">
        <v>0.98159509202454</v>
      </c>
      <c r="R1034" s="154">
        <v>0.978707508404931</v>
      </c>
      <c r="S1034" s="173">
        <v>-0.00410201723229608</v>
      </c>
      <c r="T1034" s="153">
        <v>81216</v>
      </c>
      <c r="U1034" s="153">
        <v>75304</v>
      </c>
      <c r="V1034" s="154">
        <v>0.92720646178093</v>
      </c>
      <c r="W1034" s="154">
        <v>0.89819944598338</v>
      </c>
      <c r="X1034" s="155">
        <v>0.925297726452544</v>
      </c>
      <c r="Y1034" s="155">
        <v>0.936122525214793</v>
      </c>
      <c r="Z1034" s="173">
        <v>-0.0270982804691646</v>
      </c>
      <c r="AA1034" s="151">
        <v>19820</v>
      </c>
      <c r="AB1034" s="151">
        <v>18365</v>
      </c>
      <c r="AC1034" s="151">
        <v>19514</v>
      </c>
      <c r="AD1034" s="151">
        <v>18140</v>
      </c>
      <c r="AE1034" s="155">
        <v>0.926589303733602</v>
      </c>
      <c r="AF1034" s="155">
        <v>0.929589013016296</v>
      </c>
      <c r="AG1034" s="173">
        <v>-0.00299970928269366</v>
      </c>
    </row>
    <row r="1035" spans="1:33">
      <c r="A1035" s="175" t="s">
        <v>927</v>
      </c>
      <c r="B1035" s="195" t="s">
        <v>1829</v>
      </c>
      <c r="C1035" s="195" t="s">
        <v>1034</v>
      </c>
      <c r="D1035" s="150">
        <v>1414</v>
      </c>
      <c r="E1035" s="150">
        <v>1359</v>
      </c>
      <c r="F1035" s="150">
        <v>1295</v>
      </c>
      <c r="G1035" s="151">
        <v>1511</v>
      </c>
      <c r="H1035" s="151">
        <v>1495</v>
      </c>
      <c r="I1035" s="151">
        <v>1399</v>
      </c>
      <c r="J1035" s="151">
        <v>1271</v>
      </c>
      <c r="K1035" s="151">
        <v>1249</v>
      </c>
      <c r="L1035" s="151">
        <v>1206</v>
      </c>
      <c r="M1035" s="154">
        <v>0.982561802283094</v>
      </c>
      <c r="N1035" s="153">
        <v>38991</v>
      </c>
      <c r="O1035" s="172">
        <v>0.9</v>
      </c>
      <c r="P1035" s="154">
        <v>0.961103253182461</v>
      </c>
      <c r="Q1035" s="154">
        <v>0.989410986101919</v>
      </c>
      <c r="R1035" s="154">
        <v>0.982690794649882</v>
      </c>
      <c r="S1035" s="173">
        <v>-0.0283077329194581</v>
      </c>
      <c r="T1035" s="153">
        <v>39683</v>
      </c>
      <c r="U1035" s="153">
        <v>36739</v>
      </c>
      <c r="V1035" s="154">
        <v>0.925812060580097</v>
      </c>
      <c r="W1035" s="154">
        <v>0.915841584158416</v>
      </c>
      <c r="X1035" s="155">
        <v>0.925876902713435</v>
      </c>
      <c r="Y1035" s="155">
        <v>0.948859166011015</v>
      </c>
      <c r="Z1035" s="173">
        <v>-0.0100353185550189</v>
      </c>
      <c r="AA1035" s="151">
        <v>9753</v>
      </c>
      <c r="AB1035" s="151">
        <v>9057</v>
      </c>
      <c r="AC1035" s="151">
        <v>9773</v>
      </c>
      <c r="AD1035" s="151">
        <v>9114</v>
      </c>
      <c r="AE1035" s="155">
        <v>0.928637342356198</v>
      </c>
      <c r="AF1035" s="155">
        <v>0.932569323646782</v>
      </c>
      <c r="AG1035" s="173">
        <v>-0.00393198129058381</v>
      </c>
    </row>
    <row r="1036" spans="1:33">
      <c r="A1036" s="175" t="s">
        <v>927</v>
      </c>
      <c r="B1036" s="195" t="s">
        <v>1829</v>
      </c>
      <c r="C1036" s="195" t="s">
        <v>1035</v>
      </c>
      <c r="D1036" s="150">
        <v>2165</v>
      </c>
      <c r="E1036" s="150">
        <v>2119</v>
      </c>
      <c r="F1036" s="150">
        <v>2026</v>
      </c>
      <c r="G1036" s="151">
        <v>2124</v>
      </c>
      <c r="H1036" s="151">
        <v>2059</v>
      </c>
      <c r="I1036" s="151">
        <v>2003</v>
      </c>
      <c r="J1036" s="151">
        <v>1902</v>
      </c>
      <c r="K1036" s="151">
        <v>1852</v>
      </c>
      <c r="L1036" s="151">
        <v>1792</v>
      </c>
      <c r="M1036" s="154">
        <v>0.972650671236789</v>
      </c>
      <c r="N1036" s="153">
        <v>54484</v>
      </c>
      <c r="O1036" s="172">
        <v>0.9</v>
      </c>
      <c r="P1036" s="154">
        <v>0.978752886836028</v>
      </c>
      <c r="Q1036" s="154">
        <v>0.96939736346516</v>
      </c>
      <c r="R1036" s="154">
        <v>0.973711882229232</v>
      </c>
      <c r="S1036" s="173">
        <v>0.00935552337086765</v>
      </c>
      <c r="T1036" s="153">
        <v>56016</v>
      </c>
      <c r="U1036" s="153">
        <v>52692</v>
      </c>
      <c r="V1036" s="154">
        <v>0.940659811482434</v>
      </c>
      <c r="W1036" s="154">
        <v>0.935796766743649</v>
      </c>
      <c r="X1036" s="155">
        <v>0.943032015065913</v>
      </c>
      <c r="Y1036" s="155">
        <v>0.942166140904311</v>
      </c>
      <c r="Z1036" s="173">
        <v>-0.00723524832226441</v>
      </c>
      <c r="AA1036" s="151">
        <v>14261</v>
      </c>
      <c r="AB1036" s="151">
        <v>13448</v>
      </c>
      <c r="AC1036" s="151">
        <v>13956</v>
      </c>
      <c r="AD1036" s="151">
        <v>13202</v>
      </c>
      <c r="AE1036" s="155">
        <v>0.942991375078887</v>
      </c>
      <c r="AF1036" s="155">
        <v>0.94597305818286</v>
      </c>
      <c r="AG1036" s="173">
        <v>-0.00298168310397384</v>
      </c>
    </row>
    <row r="1037" spans="1:33">
      <c r="A1037" s="175" t="s">
        <v>927</v>
      </c>
      <c r="B1037" s="195" t="s">
        <v>1829</v>
      </c>
      <c r="C1037" s="195" t="s">
        <v>1036</v>
      </c>
      <c r="D1037" s="150">
        <v>2617</v>
      </c>
      <c r="E1037" s="150">
        <v>1937</v>
      </c>
      <c r="F1037" s="150">
        <v>1894</v>
      </c>
      <c r="G1037" s="151">
        <v>2557</v>
      </c>
      <c r="H1037" s="151">
        <v>2295</v>
      </c>
      <c r="I1037" s="151">
        <v>2230</v>
      </c>
      <c r="J1037" s="151">
        <v>2359</v>
      </c>
      <c r="K1037" s="151">
        <v>2118</v>
      </c>
      <c r="L1037" s="151">
        <v>2146</v>
      </c>
      <c r="M1037" s="154">
        <v>0.833863981087987</v>
      </c>
      <c r="N1037" s="153">
        <v>61023</v>
      </c>
      <c r="O1037" s="172">
        <v>0.9</v>
      </c>
      <c r="P1037" s="154">
        <v>0.740160489109668</v>
      </c>
      <c r="Q1037" s="154">
        <v>0.897536175205319</v>
      </c>
      <c r="R1037" s="154">
        <v>0.897838066977533</v>
      </c>
      <c r="S1037" s="173">
        <v>-0.157375686095651</v>
      </c>
      <c r="T1037" s="153">
        <v>73181</v>
      </c>
      <c r="U1037" s="153">
        <v>62621</v>
      </c>
      <c r="V1037" s="154">
        <v>0.855700250064908</v>
      </c>
      <c r="W1037" s="154">
        <v>0.723729461215132</v>
      </c>
      <c r="X1037" s="155">
        <v>0.87211576065702</v>
      </c>
      <c r="Y1037" s="155">
        <v>0.909707503179313</v>
      </c>
      <c r="Z1037" s="173">
        <v>-0.148386299441888</v>
      </c>
      <c r="AA1037" s="151">
        <v>18479</v>
      </c>
      <c r="AB1037" s="151">
        <v>15902</v>
      </c>
      <c r="AC1037" s="151">
        <v>17780</v>
      </c>
      <c r="AD1037" s="151">
        <v>15104</v>
      </c>
      <c r="AE1037" s="155">
        <v>0.860544401753342</v>
      </c>
      <c r="AF1037" s="155">
        <v>0.849493813273341</v>
      </c>
      <c r="AG1037" s="173">
        <v>0.0110505884800008</v>
      </c>
    </row>
    <row r="1038" spans="1:33">
      <c r="A1038" s="175" t="s">
        <v>927</v>
      </c>
      <c r="B1038" s="195" t="s">
        <v>1829</v>
      </c>
      <c r="C1038" s="195" t="s">
        <v>1037</v>
      </c>
      <c r="D1038" s="150">
        <v>1930</v>
      </c>
      <c r="E1038" s="150">
        <v>1895</v>
      </c>
      <c r="F1038" s="150">
        <v>1498</v>
      </c>
      <c r="G1038" s="151">
        <v>1979</v>
      </c>
      <c r="H1038" s="151">
        <v>1924</v>
      </c>
      <c r="I1038" s="151">
        <v>1803</v>
      </c>
      <c r="J1038" s="151">
        <v>1807</v>
      </c>
      <c r="K1038" s="151">
        <v>1735</v>
      </c>
      <c r="L1038" s="151">
        <v>1658</v>
      </c>
      <c r="M1038" s="154">
        <v>0.962981073983519</v>
      </c>
      <c r="N1038" s="153">
        <v>53171</v>
      </c>
      <c r="O1038" s="172">
        <v>0.9</v>
      </c>
      <c r="P1038" s="154">
        <v>0.981865284974093</v>
      </c>
      <c r="Q1038" s="154">
        <v>0.972208185952501</v>
      </c>
      <c r="R1038" s="154">
        <v>0.960154952960708</v>
      </c>
      <c r="S1038" s="173">
        <v>0.00965709902159206</v>
      </c>
      <c r="T1038" s="153">
        <v>55215</v>
      </c>
      <c r="U1038" s="153">
        <v>48356</v>
      </c>
      <c r="V1038" s="154">
        <v>0.875776510006339</v>
      </c>
      <c r="W1038" s="154">
        <v>0.776165803108808</v>
      </c>
      <c r="X1038" s="155">
        <v>0.911066195048004</v>
      </c>
      <c r="Y1038" s="155">
        <v>0.91754288876591</v>
      </c>
      <c r="Z1038" s="173">
        <v>-0.134900391939196</v>
      </c>
      <c r="AA1038" s="151">
        <v>13861</v>
      </c>
      <c r="AB1038" s="151">
        <v>12459</v>
      </c>
      <c r="AC1038" s="151">
        <v>13133</v>
      </c>
      <c r="AD1038" s="151">
        <v>11643</v>
      </c>
      <c r="AE1038" s="155">
        <v>0.898852896616406</v>
      </c>
      <c r="AF1038" s="155">
        <v>0.886545343790452</v>
      </c>
      <c r="AG1038" s="173">
        <v>0.0123075528259542</v>
      </c>
    </row>
    <row r="1039" spans="1:33">
      <c r="A1039" s="175" t="s">
        <v>927</v>
      </c>
      <c r="B1039" s="195" t="s">
        <v>1829</v>
      </c>
      <c r="C1039" s="195" t="s">
        <v>1038</v>
      </c>
      <c r="D1039" s="150">
        <v>1548</v>
      </c>
      <c r="E1039" s="150">
        <v>1181</v>
      </c>
      <c r="F1039" s="150">
        <v>1227</v>
      </c>
      <c r="G1039" s="151">
        <v>1481</v>
      </c>
      <c r="H1039" s="151">
        <v>1254</v>
      </c>
      <c r="I1039" s="151">
        <v>1334</v>
      </c>
      <c r="J1039" s="151">
        <v>1285</v>
      </c>
      <c r="K1039" s="151">
        <v>1030</v>
      </c>
      <c r="L1039" s="151">
        <v>1184</v>
      </c>
      <c r="M1039" s="154">
        <v>0.74948707900136</v>
      </c>
      <c r="N1039" s="153">
        <v>32512</v>
      </c>
      <c r="O1039" s="172">
        <v>0.9</v>
      </c>
      <c r="P1039" s="154">
        <v>0.762919896640827</v>
      </c>
      <c r="Q1039" s="154">
        <v>0.846725185685348</v>
      </c>
      <c r="R1039" s="154">
        <v>0.801556420233463</v>
      </c>
      <c r="S1039" s="173">
        <v>-0.0838052890445209</v>
      </c>
      <c r="T1039" s="153">
        <v>43379</v>
      </c>
      <c r="U1039" s="153">
        <v>38298</v>
      </c>
      <c r="V1039" s="154">
        <v>0.882869591276885</v>
      </c>
      <c r="W1039" s="154">
        <v>0.792635658914729</v>
      </c>
      <c r="X1039" s="155">
        <v>0.900742741390952</v>
      </c>
      <c r="Y1039" s="155">
        <v>0.921400778210117</v>
      </c>
      <c r="Z1039" s="173">
        <v>-0.108107082476223</v>
      </c>
      <c r="AA1039" s="151">
        <v>11091</v>
      </c>
      <c r="AB1039" s="151">
        <v>10020</v>
      </c>
      <c r="AC1039" s="151">
        <v>10644</v>
      </c>
      <c r="AD1039" s="151">
        <v>9503</v>
      </c>
      <c r="AE1039" s="155">
        <v>0.903435217744117</v>
      </c>
      <c r="AF1039" s="155">
        <v>0.892803457346862</v>
      </c>
      <c r="AG1039" s="173">
        <v>0.0106317603972548</v>
      </c>
    </row>
    <row r="1040" spans="1:33">
      <c r="A1040" s="175" t="s">
        <v>927</v>
      </c>
      <c r="B1040" s="195" t="s">
        <v>1829</v>
      </c>
      <c r="C1040" s="195" t="s">
        <v>1039</v>
      </c>
      <c r="D1040" s="150">
        <v>636</v>
      </c>
      <c r="E1040" s="150">
        <v>298</v>
      </c>
      <c r="F1040" s="150">
        <v>566</v>
      </c>
      <c r="G1040" s="151">
        <v>598</v>
      </c>
      <c r="H1040" s="151">
        <v>591</v>
      </c>
      <c r="I1040" s="151">
        <v>552</v>
      </c>
      <c r="J1040" s="151">
        <v>561</v>
      </c>
      <c r="K1040" s="151">
        <v>538</v>
      </c>
      <c r="L1040" s="151">
        <v>517</v>
      </c>
      <c r="M1040" s="154">
        <v>0.607762371642397</v>
      </c>
      <c r="N1040" s="153">
        <v>10476</v>
      </c>
      <c r="O1040" s="172">
        <v>0.9</v>
      </c>
      <c r="P1040" s="154">
        <v>0.468553459119497</v>
      </c>
      <c r="Q1040" s="154">
        <v>0.988294314381271</v>
      </c>
      <c r="R1040" s="154">
        <v>0.959001782531194</v>
      </c>
      <c r="S1040" s="173">
        <v>-0.519740855261774</v>
      </c>
      <c r="T1040" s="153">
        <v>17237</v>
      </c>
      <c r="U1040" s="153">
        <v>15889</v>
      </c>
      <c r="V1040" s="154">
        <v>0.9217961362186</v>
      </c>
      <c r="W1040" s="154">
        <v>0.889937106918239</v>
      </c>
      <c r="X1040" s="155">
        <v>0.923076923076923</v>
      </c>
      <c r="Y1040" s="155">
        <v>0.92156862745098</v>
      </c>
      <c r="Z1040" s="173">
        <v>-0.0331398161586841</v>
      </c>
      <c r="AA1040" s="151">
        <v>4210</v>
      </c>
      <c r="AB1040" s="151">
        <v>3860</v>
      </c>
      <c r="AC1040" s="151">
        <v>4195</v>
      </c>
      <c r="AD1040" s="151">
        <v>3905</v>
      </c>
      <c r="AE1040" s="155">
        <v>0.916864608076009</v>
      </c>
      <c r="AF1040" s="155">
        <v>0.930870083432658</v>
      </c>
      <c r="AG1040" s="173">
        <v>-0.0140054753566485</v>
      </c>
    </row>
    <row r="1041" spans="1:33">
      <c r="A1041" s="175" t="s">
        <v>927</v>
      </c>
      <c r="B1041" s="195" t="s">
        <v>1830</v>
      </c>
      <c r="C1041" s="195" t="s">
        <v>1040</v>
      </c>
      <c r="D1041" s="150">
        <v>3968</v>
      </c>
      <c r="E1041" s="150">
        <v>3010</v>
      </c>
      <c r="F1041" s="150">
        <v>2698</v>
      </c>
      <c r="G1041" s="151">
        <v>3162</v>
      </c>
      <c r="H1041" s="151">
        <v>3019</v>
      </c>
      <c r="I1041" s="151">
        <v>2880</v>
      </c>
      <c r="J1041" s="151">
        <v>3411</v>
      </c>
      <c r="K1041" s="151">
        <v>3332</v>
      </c>
      <c r="L1041" s="151">
        <v>3190</v>
      </c>
      <c r="M1041" s="154">
        <v>0.936943801877806</v>
      </c>
      <c r="N1041" s="153">
        <v>68856</v>
      </c>
      <c r="O1041" s="172">
        <v>0.9</v>
      </c>
      <c r="P1041" s="154">
        <v>0.758568548387097</v>
      </c>
      <c r="Q1041" s="154">
        <v>0.954775458570525</v>
      </c>
      <c r="R1041" s="154">
        <v>0.976839636470243</v>
      </c>
      <c r="S1041" s="173">
        <v>-0.196206910183428</v>
      </c>
      <c r="T1041" s="153">
        <v>73490</v>
      </c>
      <c r="U1041" s="153">
        <v>64649</v>
      </c>
      <c r="V1041" s="154">
        <v>0.879697918084093</v>
      </c>
      <c r="W1041" s="154">
        <v>0.679939516129032</v>
      </c>
      <c r="X1041" s="155">
        <v>0.910815939278937</v>
      </c>
      <c r="Y1041" s="155">
        <v>0.935209615948402</v>
      </c>
      <c r="Z1041" s="173">
        <v>-0.230876423149905</v>
      </c>
      <c r="AA1041" s="151">
        <v>21518</v>
      </c>
      <c r="AB1041" s="151">
        <v>19028</v>
      </c>
      <c r="AC1041" s="151">
        <v>18538</v>
      </c>
      <c r="AD1041" s="151">
        <v>16866</v>
      </c>
      <c r="AE1041" s="155">
        <v>0.884282925922483</v>
      </c>
      <c r="AF1041" s="155">
        <v>0.909806883158917</v>
      </c>
      <c r="AG1041" s="173">
        <v>-0.0255239572364333</v>
      </c>
    </row>
    <row r="1042" spans="1:33">
      <c r="A1042" s="175" t="s">
        <v>927</v>
      </c>
      <c r="B1042" s="195" t="s">
        <v>1830</v>
      </c>
      <c r="C1042" s="195" t="s">
        <v>1041</v>
      </c>
      <c r="D1042" s="150">
        <v>0</v>
      </c>
      <c r="E1042" s="150">
        <v>0</v>
      </c>
      <c r="F1042" s="150">
        <v>0</v>
      </c>
      <c r="G1042" s="151">
        <v>0</v>
      </c>
      <c r="H1042" s="151">
        <v>0</v>
      </c>
      <c r="I1042" s="151">
        <v>0</v>
      </c>
      <c r="J1042" s="151">
        <v>0</v>
      </c>
      <c r="K1042" s="151">
        <v>0</v>
      </c>
      <c r="L1042" s="151">
        <v>0</v>
      </c>
      <c r="M1042" s="154">
        <v>0</v>
      </c>
      <c r="N1042" s="153">
        <v>0</v>
      </c>
      <c r="O1042" s="172">
        <v>0.9</v>
      </c>
      <c r="P1042" s="154">
        <v>0</v>
      </c>
      <c r="Q1042" s="154">
        <v>0</v>
      </c>
      <c r="R1042" s="154">
        <v>0</v>
      </c>
      <c r="S1042" s="173">
        <v>0</v>
      </c>
      <c r="T1042" s="153">
        <v>0</v>
      </c>
      <c r="U1042" s="153">
        <v>0</v>
      </c>
      <c r="V1042" s="154">
        <v>0</v>
      </c>
      <c r="W1042" s="154">
        <v>0</v>
      </c>
      <c r="X1042" s="155">
        <v>0</v>
      </c>
      <c r="Y1042" s="155">
        <v>0</v>
      </c>
      <c r="Z1042" s="173">
        <v>0</v>
      </c>
      <c r="AA1042" s="151">
        <v>0</v>
      </c>
      <c r="AB1042" s="151">
        <v>0</v>
      </c>
      <c r="AC1042" s="151">
        <v>0</v>
      </c>
      <c r="AD1042" s="151">
        <v>0</v>
      </c>
      <c r="AE1042" s="155">
        <v>0</v>
      </c>
      <c r="AF1042" s="155">
        <v>0</v>
      </c>
      <c r="AG1042" s="173">
        <v>0</v>
      </c>
    </row>
    <row r="1043" spans="1:33">
      <c r="A1043" s="175" t="s">
        <v>927</v>
      </c>
      <c r="B1043" s="195" t="s">
        <v>1830</v>
      </c>
      <c r="C1043" s="195" t="s">
        <v>1042</v>
      </c>
      <c r="D1043" s="150">
        <v>0</v>
      </c>
      <c r="E1043" s="150">
        <v>0</v>
      </c>
      <c r="F1043" s="150">
        <v>0</v>
      </c>
      <c r="G1043" s="151">
        <v>0</v>
      </c>
      <c r="H1043" s="151">
        <v>0</v>
      </c>
      <c r="I1043" s="151">
        <v>0</v>
      </c>
      <c r="J1043" s="151">
        <v>0</v>
      </c>
      <c r="K1043" s="151">
        <v>0</v>
      </c>
      <c r="L1043" s="151">
        <v>0</v>
      </c>
      <c r="M1043" s="154">
        <v>0</v>
      </c>
      <c r="N1043" s="153">
        <v>0</v>
      </c>
      <c r="O1043" s="172">
        <v>0.9</v>
      </c>
      <c r="P1043" s="154">
        <v>0</v>
      </c>
      <c r="Q1043" s="154">
        <v>0</v>
      </c>
      <c r="R1043" s="154">
        <v>0</v>
      </c>
      <c r="S1043" s="173">
        <v>0</v>
      </c>
      <c r="T1043" s="153">
        <v>0</v>
      </c>
      <c r="U1043" s="153">
        <v>0</v>
      </c>
      <c r="V1043" s="154">
        <v>0</v>
      </c>
      <c r="W1043" s="154">
        <v>0</v>
      </c>
      <c r="X1043" s="155">
        <v>0</v>
      </c>
      <c r="Y1043" s="155">
        <v>0</v>
      </c>
      <c r="Z1043" s="173">
        <v>0</v>
      </c>
      <c r="AA1043" s="151">
        <v>0</v>
      </c>
      <c r="AB1043" s="151">
        <v>0</v>
      </c>
      <c r="AC1043" s="151">
        <v>0</v>
      </c>
      <c r="AD1043" s="151">
        <v>0</v>
      </c>
      <c r="AE1043" s="155">
        <v>0</v>
      </c>
      <c r="AF1043" s="155">
        <v>0</v>
      </c>
      <c r="AG1043" s="173">
        <v>0</v>
      </c>
    </row>
    <row r="1044" spans="1:33">
      <c r="A1044" s="175" t="s">
        <v>927</v>
      </c>
      <c r="B1044" s="195" t="s">
        <v>1830</v>
      </c>
      <c r="C1044" s="195" t="s">
        <v>1043</v>
      </c>
      <c r="D1044" s="150">
        <v>0</v>
      </c>
      <c r="E1044" s="150">
        <v>0</v>
      </c>
      <c r="F1044" s="150">
        <v>0</v>
      </c>
      <c r="G1044" s="151">
        <v>0</v>
      </c>
      <c r="H1044" s="151">
        <v>0</v>
      </c>
      <c r="I1044" s="151">
        <v>0</v>
      </c>
      <c r="J1044" s="151">
        <v>0</v>
      </c>
      <c r="K1044" s="151">
        <v>0</v>
      </c>
      <c r="L1044" s="151">
        <v>0</v>
      </c>
      <c r="M1044" s="154">
        <v>0.142857142857143</v>
      </c>
      <c r="N1044" s="153">
        <v>1</v>
      </c>
      <c r="O1044" s="172">
        <v>0.9</v>
      </c>
      <c r="P1044" s="154">
        <v>0</v>
      </c>
      <c r="Q1044" s="154">
        <v>0</v>
      </c>
      <c r="R1044" s="154">
        <v>0</v>
      </c>
      <c r="S1044" s="173">
        <v>0</v>
      </c>
      <c r="T1044" s="153">
        <v>7</v>
      </c>
      <c r="U1044" s="153">
        <v>6</v>
      </c>
      <c r="V1044" s="154">
        <v>0.857142857142857</v>
      </c>
      <c r="W1044" s="154">
        <v>0</v>
      </c>
      <c r="X1044" s="155">
        <v>0</v>
      </c>
      <c r="Y1044" s="155">
        <v>0</v>
      </c>
      <c r="Z1044" s="173">
        <v>0</v>
      </c>
      <c r="AA1044" s="151">
        <v>0</v>
      </c>
      <c r="AB1044" s="151">
        <v>0</v>
      </c>
      <c r="AC1044" s="151">
        <v>4</v>
      </c>
      <c r="AD1044" s="151">
        <v>3</v>
      </c>
      <c r="AE1044" s="155">
        <v>0</v>
      </c>
      <c r="AF1044" s="155">
        <v>0.75</v>
      </c>
      <c r="AG1044" s="173">
        <v>-0.75</v>
      </c>
    </row>
    <row r="1045" spans="1:33">
      <c r="A1045" s="175" t="s">
        <v>927</v>
      </c>
      <c r="B1045" s="195" t="s">
        <v>1830</v>
      </c>
      <c r="C1045" s="195" t="s">
        <v>1044</v>
      </c>
      <c r="D1045" s="150">
        <v>4944</v>
      </c>
      <c r="E1045" s="150">
        <v>4255</v>
      </c>
      <c r="F1045" s="150">
        <v>4169</v>
      </c>
      <c r="G1045" s="151">
        <v>4375</v>
      </c>
      <c r="H1045" s="151">
        <v>4085</v>
      </c>
      <c r="I1045" s="151">
        <v>3952</v>
      </c>
      <c r="J1045" s="151">
        <v>4630</v>
      </c>
      <c r="K1045" s="151">
        <v>4433</v>
      </c>
      <c r="L1045" s="151">
        <v>4294</v>
      </c>
      <c r="M1045" s="154">
        <v>0.902075890534494</v>
      </c>
      <c r="N1045" s="153">
        <v>104031</v>
      </c>
      <c r="O1045" s="172">
        <v>0.9</v>
      </c>
      <c r="P1045" s="154">
        <v>0.860639158576052</v>
      </c>
      <c r="Q1045" s="154">
        <v>0.933714285714286</v>
      </c>
      <c r="R1045" s="154">
        <v>0.957451403887689</v>
      </c>
      <c r="S1045" s="173">
        <v>-0.0730751271382339</v>
      </c>
      <c r="T1045" s="153">
        <v>115324</v>
      </c>
      <c r="U1045" s="153">
        <v>103889</v>
      </c>
      <c r="V1045" s="154">
        <v>0.900844577017793</v>
      </c>
      <c r="W1045" s="154">
        <v>0.843244336569579</v>
      </c>
      <c r="X1045" s="155">
        <v>0.903314285714286</v>
      </c>
      <c r="Y1045" s="155">
        <v>0.927429805615551</v>
      </c>
      <c r="Z1045" s="173">
        <v>-0.0600699491447064</v>
      </c>
      <c r="AA1045" s="151">
        <v>30501</v>
      </c>
      <c r="AB1045" s="151">
        <v>27922</v>
      </c>
      <c r="AC1045" s="151">
        <v>28657</v>
      </c>
      <c r="AD1045" s="151">
        <v>26400</v>
      </c>
      <c r="AE1045" s="155">
        <v>0.915445395232943</v>
      </c>
      <c r="AF1045" s="155">
        <v>0.921240883553757</v>
      </c>
      <c r="AG1045" s="173">
        <v>-0.00579548832081334</v>
      </c>
    </row>
    <row r="1046" spans="1:33">
      <c r="A1046" s="175" t="s">
        <v>927</v>
      </c>
      <c r="B1046" s="195" t="s">
        <v>1830</v>
      </c>
      <c r="C1046" s="195" t="s">
        <v>1045</v>
      </c>
      <c r="D1046" s="150">
        <v>0</v>
      </c>
      <c r="E1046" s="150">
        <v>0</v>
      </c>
      <c r="F1046" s="150">
        <v>0</v>
      </c>
      <c r="G1046" s="151">
        <v>1</v>
      </c>
      <c r="H1046" s="151">
        <v>0</v>
      </c>
      <c r="I1046" s="151">
        <v>1</v>
      </c>
      <c r="J1046" s="151">
        <v>0</v>
      </c>
      <c r="K1046" s="151">
        <v>0</v>
      </c>
      <c r="L1046" s="151">
        <v>0</v>
      </c>
      <c r="M1046" s="154">
        <v>0</v>
      </c>
      <c r="N1046" s="153">
        <v>0</v>
      </c>
      <c r="O1046" s="172">
        <v>0.9</v>
      </c>
      <c r="P1046" s="154">
        <v>0</v>
      </c>
      <c r="Q1046" s="154">
        <v>0</v>
      </c>
      <c r="R1046" s="154">
        <v>0</v>
      </c>
      <c r="S1046" s="173">
        <v>0</v>
      </c>
      <c r="T1046" s="153">
        <v>1</v>
      </c>
      <c r="U1046" s="153">
        <v>1</v>
      </c>
      <c r="V1046" s="154">
        <v>1</v>
      </c>
      <c r="W1046" s="154">
        <v>0</v>
      </c>
      <c r="X1046" s="155">
        <v>1</v>
      </c>
      <c r="Y1046" s="155">
        <v>0</v>
      </c>
      <c r="Z1046" s="173">
        <v>-1</v>
      </c>
      <c r="AA1046" s="151">
        <v>1</v>
      </c>
      <c r="AB1046" s="151">
        <v>1</v>
      </c>
      <c r="AC1046" s="151">
        <v>0</v>
      </c>
      <c r="AD1046" s="151">
        <v>0</v>
      </c>
      <c r="AE1046" s="155">
        <v>1</v>
      </c>
      <c r="AF1046" s="155">
        <v>0</v>
      </c>
      <c r="AG1046" s="173">
        <v>1</v>
      </c>
    </row>
    <row r="1047" spans="1:33">
      <c r="A1047" s="175" t="s">
        <v>927</v>
      </c>
      <c r="B1047" s="195" t="s">
        <v>1830</v>
      </c>
      <c r="C1047" s="195" t="s">
        <v>1046</v>
      </c>
      <c r="D1047" s="150">
        <v>3905</v>
      </c>
      <c r="E1047" s="150">
        <v>3707</v>
      </c>
      <c r="F1047" s="150">
        <v>3384</v>
      </c>
      <c r="G1047" s="151">
        <v>3765</v>
      </c>
      <c r="H1047" s="151">
        <v>3376</v>
      </c>
      <c r="I1047" s="151">
        <v>3376</v>
      </c>
      <c r="J1047" s="151">
        <v>3984</v>
      </c>
      <c r="K1047" s="151">
        <v>3805</v>
      </c>
      <c r="L1047" s="151">
        <v>3746</v>
      </c>
      <c r="M1047" s="154">
        <v>0.891491113371108</v>
      </c>
      <c r="N1047" s="153">
        <v>92042</v>
      </c>
      <c r="O1047" s="172">
        <v>0.9</v>
      </c>
      <c r="P1047" s="154">
        <v>0.949295774647887</v>
      </c>
      <c r="Q1047" s="154">
        <v>0.89667994687915</v>
      </c>
      <c r="R1047" s="154">
        <v>0.955070281124498</v>
      </c>
      <c r="S1047" s="173">
        <v>0.0526158277687372</v>
      </c>
      <c r="T1047" s="153">
        <v>103245</v>
      </c>
      <c r="U1047" s="153">
        <v>93104</v>
      </c>
      <c r="V1047" s="154">
        <v>0.901777325778488</v>
      </c>
      <c r="W1047" s="154">
        <v>0.866581306017926</v>
      </c>
      <c r="X1047" s="155">
        <v>0.89667994687915</v>
      </c>
      <c r="Y1047" s="155">
        <v>0.940261044176707</v>
      </c>
      <c r="Z1047" s="173">
        <v>-0.0300986408612244</v>
      </c>
      <c r="AA1047" s="151">
        <v>26088</v>
      </c>
      <c r="AB1047" s="151">
        <v>24033</v>
      </c>
      <c r="AC1047" s="151">
        <v>26020</v>
      </c>
      <c r="AD1047" s="151">
        <v>23608</v>
      </c>
      <c r="AE1047" s="155">
        <v>0.921228150873965</v>
      </c>
      <c r="AF1047" s="155">
        <v>0.907302075326672</v>
      </c>
      <c r="AG1047" s="173">
        <v>0.0139260755472932</v>
      </c>
    </row>
    <row r="1048" spans="1:33">
      <c r="A1048" s="175" t="s">
        <v>927</v>
      </c>
      <c r="B1048" s="195" t="s">
        <v>1830</v>
      </c>
      <c r="C1048" s="195" t="s">
        <v>1047</v>
      </c>
      <c r="D1048" s="150">
        <v>0</v>
      </c>
      <c r="E1048" s="150">
        <v>0</v>
      </c>
      <c r="F1048" s="150">
        <v>0</v>
      </c>
      <c r="G1048" s="151">
        <v>0</v>
      </c>
      <c r="H1048" s="151">
        <v>0</v>
      </c>
      <c r="I1048" s="151">
        <v>0</v>
      </c>
      <c r="J1048" s="151">
        <v>0</v>
      </c>
      <c r="K1048" s="151">
        <v>0</v>
      </c>
      <c r="L1048" s="151">
        <v>0</v>
      </c>
      <c r="M1048" s="154">
        <v>0</v>
      </c>
      <c r="N1048" s="153">
        <v>0</v>
      </c>
      <c r="O1048" s="172">
        <v>0.9</v>
      </c>
      <c r="P1048" s="154">
        <v>0</v>
      </c>
      <c r="Q1048" s="154">
        <v>0</v>
      </c>
      <c r="R1048" s="154">
        <v>0</v>
      </c>
      <c r="S1048" s="173">
        <v>0</v>
      </c>
      <c r="T1048" s="153">
        <v>1</v>
      </c>
      <c r="U1048" s="153">
        <v>1</v>
      </c>
      <c r="V1048" s="154">
        <v>1</v>
      </c>
      <c r="W1048" s="154">
        <v>0</v>
      </c>
      <c r="X1048" s="155">
        <v>0</v>
      </c>
      <c r="Y1048" s="155">
        <v>0</v>
      </c>
      <c r="Z1048" s="173">
        <v>0</v>
      </c>
      <c r="AA1048" s="151">
        <v>0</v>
      </c>
      <c r="AB1048" s="151">
        <v>0</v>
      </c>
      <c r="AC1048" s="151">
        <v>1</v>
      </c>
      <c r="AD1048" s="151">
        <v>1</v>
      </c>
      <c r="AE1048" s="155">
        <v>0</v>
      </c>
      <c r="AF1048" s="155">
        <v>1</v>
      </c>
      <c r="AG1048" s="173">
        <v>-1</v>
      </c>
    </row>
    <row r="1049" spans="1:33">
      <c r="A1049" s="175" t="s">
        <v>927</v>
      </c>
      <c r="B1049" s="195" t="s">
        <v>1830</v>
      </c>
      <c r="C1049" s="195" t="s">
        <v>1048</v>
      </c>
      <c r="D1049" s="150">
        <v>0</v>
      </c>
      <c r="E1049" s="150">
        <v>0</v>
      </c>
      <c r="F1049" s="150">
        <v>0</v>
      </c>
      <c r="G1049" s="151">
        <v>0</v>
      </c>
      <c r="H1049" s="151">
        <v>0</v>
      </c>
      <c r="I1049" s="151">
        <v>0</v>
      </c>
      <c r="J1049" s="151">
        <v>0</v>
      </c>
      <c r="K1049" s="151">
        <v>0</v>
      </c>
      <c r="L1049" s="151">
        <v>0</v>
      </c>
      <c r="M1049" s="154">
        <v>0</v>
      </c>
      <c r="N1049" s="153">
        <v>0</v>
      </c>
      <c r="O1049" s="172">
        <v>0.9</v>
      </c>
      <c r="P1049" s="154">
        <v>0</v>
      </c>
      <c r="Q1049" s="154">
        <v>0</v>
      </c>
      <c r="R1049" s="154">
        <v>0</v>
      </c>
      <c r="S1049" s="173">
        <v>0</v>
      </c>
      <c r="T1049" s="153">
        <v>2</v>
      </c>
      <c r="U1049" s="153">
        <v>2</v>
      </c>
      <c r="V1049" s="154">
        <v>1</v>
      </c>
      <c r="W1049" s="154">
        <v>0</v>
      </c>
      <c r="X1049" s="155">
        <v>0</v>
      </c>
      <c r="Y1049" s="155">
        <v>0</v>
      </c>
      <c r="Z1049" s="173">
        <v>0</v>
      </c>
      <c r="AA1049" s="151">
        <v>0</v>
      </c>
      <c r="AB1049" s="151">
        <v>0</v>
      </c>
      <c r="AC1049" s="151">
        <v>0</v>
      </c>
      <c r="AD1049" s="151">
        <v>0</v>
      </c>
      <c r="AE1049" s="155">
        <v>0</v>
      </c>
      <c r="AF1049" s="155">
        <v>0</v>
      </c>
      <c r="AG1049" s="173">
        <v>0</v>
      </c>
    </row>
    <row r="1050" spans="1:33">
      <c r="A1050" s="175" t="s">
        <v>927</v>
      </c>
      <c r="B1050" s="195" t="s">
        <v>1830</v>
      </c>
      <c r="C1050" s="195" t="s">
        <v>1049</v>
      </c>
      <c r="D1050" s="150">
        <v>0</v>
      </c>
      <c r="E1050" s="150">
        <v>0</v>
      </c>
      <c r="F1050" s="150">
        <v>0</v>
      </c>
      <c r="G1050" s="151">
        <v>0</v>
      </c>
      <c r="H1050" s="151">
        <v>0</v>
      </c>
      <c r="I1050" s="151">
        <v>0</v>
      </c>
      <c r="J1050" s="151">
        <v>0</v>
      </c>
      <c r="K1050" s="151">
        <v>0</v>
      </c>
      <c r="L1050" s="151">
        <v>0</v>
      </c>
      <c r="M1050" s="154">
        <v>0</v>
      </c>
      <c r="N1050" s="153">
        <v>0</v>
      </c>
      <c r="O1050" s="172">
        <v>0.9</v>
      </c>
      <c r="P1050" s="154">
        <v>0</v>
      </c>
      <c r="Q1050" s="154">
        <v>0</v>
      </c>
      <c r="R1050" s="154">
        <v>0</v>
      </c>
      <c r="S1050" s="173">
        <v>0</v>
      </c>
      <c r="T1050" s="153">
        <v>0</v>
      </c>
      <c r="U1050" s="153">
        <v>0</v>
      </c>
      <c r="V1050" s="154">
        <v>0</v>
      </c>
      <c r="W1050" s="154">
        <v>0</v>
      </c>
      <c r="X1050" s="155">
        <v>0</v>
      </c>
      <c r="Y1050" s="155">
        <v>0</v>
      </c>
      <c r="Z1050" s="173">
        <v>0</v>
      </c>
      <c r="AA1050" s="151">
        <v>0</v>
      </c>
      <c r="AB1050" s="151">
        <v>0</v>
      </c>
      <c r="AC1050" s="151">
        <v>0</v>
      </c>
      <c r="AD1050" s="151">
        <v>0</v>
      </c>
      <c r="AE1050" s="155">
        <v>0</v>
      </c>
      <c r="AF1050" s="155">
        <v>0</v>
      </c>
      <c r="AG1050" s="173">
        <v>0</v>
      </c>
    </row>
    <row r="1051" spans="1:33">
      <c r="A1051" s="175" t="s">
        <v>927</v>
      </c>
      <c r="B1051" s="195" t="s">
        <v>1830</v>
      </c>
      <c r="C1051" s="195" t="s">
        <v>1050</v>
      </c>
      <c r="D1051" s="150">
        <v>1420</v>
      </c>
      <c r="E1051" s="150">
        <v>1033</v>
      </c>
      <c r="F1051" s="150">
        <v>879</v>
      </c>
      <c r="G1051" s="151">
        <v>1289</v>
      </c>
      <c r="H1051" s="151">
        <v>1239</v>
      </c>
      <c r="I1051" s="151">
        <v>1046</v>
      </c>
      <c r="J1051" s="151">
        <v>1334</v>
      </c>
      <c r="K1051" s="151">
        <v>1289</v>
      </c>
      <c r="L1051" s="151">
        <v>1198</v>
      </c>
      <c r="M1051" s="154">
        <v>0.929473321427452</v>
      </c>
      <c r="N1051" s="153">
        <v>29666</v>
      </c>
      <c r="O1051" s="172">
        <v>0.9</v>
      </c>
      <c r="P1051" s="154">
        <v>0.727464788732394</v>
      </c>
      <c r="Q1051" s="154">
        <v>0.961210240496509</v>
      </c>
      <c r="R1051" s="154">
        <v>0.966266866566717</v>
      </c>
      <c r="S1051" s="173">
        <v>-0.233745451764115</v>
      </c>
      <c r="T1051" s="153">
        <v>31917</v>
      </c>
      <c r="U1051" s="153">
        <v>26266</v>
      </c>
      <c r="V1051" s="154">
        <v>0.822947018830091</v>
      </c>
      <c r="W1051" s="154">
        <v>0.619014084507042</v>
      </c>
      <c r="X1051" s="155">
        <v>0.811481768813033</v>
      </c>
      <c r="Y1051" s="155">
        <v>0.898050974512744</v>
      </c>
      <c r="Z1051" s="173">
        <v>-0.192467684305991</v>
      </c>
      <c r="AA1051" s="151">
        <v>9030</v>
      </c>
      <c r="AB1051" s="151">
        <v>7659</v>
      </c>
      <c r="AC1051" s="151">
        <v>8569</v>
      </c>
      <c r="AD1051" s="151">
        <v>7244</v>
      </c>
      <c r="AE1051" s="155">
        <v>0.848172757475083</v>
      </c>
      <c r="AF1051" s="155">
        <v>0.845372855642432</v>
      </c>
      <c r="AG1051" s="173">
        <v>0.002799901832651</v>
      </c>
    </row>
    <row r="1052" spans="1:33">
      <c r="A1052" s="175" t="s">
        <v>927</v>
      </c>
      <c r="B1052" s="195" t="s">
        <v>1830</v>
      </c>
      <c r="C1052" s="195" t="s">
        <v>1051</v>
      </c>
      <c r="D1052" s="150">
        <v>0</v>
      </c>
      <c r="E1052" s="150">
        <v>0</v>
      </c>
      <c r="F1052" s="150">
        <v>0</v>
      </c>
      <c r="G1052" s="151">
        <v>0</v>
      </c>
      <c r="H1052" s="151">
        <v>0</v>
      </c>
      <c r="I1052" s="151">
        <v>0</v>
      </c>
      <c r="J1052" s="151">
        <v>0</v>
      </c>
      <c r="K1052" s="151">
        <v>0</v>
      </c>
      <c r="L1052" s="151">
        <v>0</v>
      </c>
      <c r="M1052" s="154">
        <v>1</v>
      </c>
      <c r="N1052" s="153">
        <v>3</v>
      </c>
      <c r="O1052" s="172">
        <v>0.9</v>
      </c>
      <c r="P1052" s="154">
        <v>0</v>
      </c>
      <c r="Q1052" s="154">
        <v>0</v>
      </c>
      <c r="R1052" s="154">
        <v>0</v>
      </c>
      <c r="S1052" s="173">
        <v>0</v>
      </c>
      <c r="T1052" s="153">
        <v>3</v>
      </c>
      <c r="U1052" s="153">
        <v>3</v>
      </c>
      <c r="V1052" s="154">
        <v>1</v>
      </c>
      <c r="W1052" s="154">
        <v>0</v>
      </c>
      <c r="X1052" s="155">
        <v>0</v>
      </c>
      <c r="Y1052" s="155">
        <v>0</v>
      </c>
      <c r="Z1052" s="173">
        <v>0</v>
      </c>
      <c r="AA1052" s="151">
        <v>0</v>
      </c>
      <c r="AB1052" s="151">
        <v>0</v>
      </c>
      <c r="AC1052" s="151">
        <v>3</v>
      </c>
      <c r="AD1052" s="151">
        <v>3</v>
      </c>
      <c r="AE1052" s="155">
        <v>0</v>
      </c>
      <c r="AF1052" s="155">
        <v>1</v>
      </c>
      <c r="AG1052" s="173">
        <v>-1</v>
      </c>
    </row>
    <row r="1053" spans="1:33">
      <c r="A1053" s="175" t="s">
        <v>927</v>
      </c>
      <c r="B1053" s="195" t="s">
        <v>1830</v>
      </c>
      <c r="C1053" s="195" t="s">
        <v>1052</v>
      </c>
      <c r="D1053" s="150">
        <v>0</v>
      </c>
      <c r="E1053" s="150">
        <v>0</v>
      </c>
      <c r="F1053" s="150">
        <v>0</v>
      </c>
      <c r="G1053" s="151">
        <v>0</v>
      </c>
      <c r="H1053" s="151">
        <v>0</v>
      </c>
      <c r="I1053" s="151">
        <v>0</v>
      </c>
      <c r="J1053" s="151">
        <v>0</v>
      </c>
      <c r="K1053" s="151">
        <v>0</v>
      </c>
      <c r="L1053" s="151">
        <v>0</v>
      </c>
      <c r="M1053" s="154">
        <v>0</v>
      </c>
      <c r="N1053" s="153">
        <v>0</v>
      </c>
      <c r="O1053" s="172">
        <v>0.9</v>
      </c>
      <c r="P1053" s="154">
        <v>0</v>
      </c>
      <c r="Q1053" s="154">
        <v>0</v>
      </c>
      <c r="R1053" s="154">
        <v>0</v>
      </c>
      <c r="S1053" s="173">
        <v>0</v>
      </c>
      <c r="T1053" s="153">
        <v>16</v>
      </c>
      <c r="U1053" s="153">
        <v>15</v>
      </c>
      <c r="V1053" s="154">
        <v>0.9375</v>
      </c>
      <c r="W1053" s="154">
        <v>0</v>
      </c>
      <c r="X1053" s="155">
        <v>0</v>
      </c>
      <c r="Y1053" s="155">
        <v>0</v>
      </c>
      <c r="Z1053" s="173">
        <v>0</v>
      </c>
      <c r="AA1053" s="151">
        <v>0</v>
      </c>
      <c r="AB1053" s="151">
        <v>0</v>
      </c>
      <c r="AC1053" s="151">
        <v>0</v>
      </c>
      <c r="AD1053" s="151">
        <v>0</v>
      </c>
      <c r="AE1053" s="155">
        <v>0</v>
      </c>
      <c r="AF1053" s="155">
        <v>0</v>
      </c>
      <c r="AG1053" s="173">
        <v>0</v>
      </c>
    </row>
    <row r="1054" spans="1:33">
      <c r="A1054" s="175" t="s">
        <v>927</v>
      </c>
      <c r="B1054" s="195" t="s">
        <v>1830</v>
      </c>
      <c r="C1054" s="195" t="s">
        <v>1053</v>
      </c>
      <c r="D1054" s="150">
        <v>0</v>
      </c>
      <c r="E1054" s="150">
        <v>0</v>
      </c>
      <c r="F1054" s="150">
        <v>0</v>
      </c>
      <c r="G1054" s="151">
        <v>3</v>
      </c>
      <c r="H1054" s="151">
        <v>0</v>
      </c>
      <c r="I1054" s="151">
        <v>3</v>
      </c>
      <c r="J1054" s="151">
        <v>0</v>
      </c>
      <c r="K1054" s="151">
        <v>0</v>
      </c>
      <c r="L1054" s="151">
        <v>0</v>
      </c>
      <c r="M1054" s="154">
        <v>0</v>
      </c>
      <c r="N1054" s="153">
        <v>0</v>
      </c>
      <c r="O1054" s="172">
        <v>0.9</v>
      </c>
      <c r="P1054" s="154">
        <v>0</v>
      </c>
      <c r="Q1054" s="154">
        <v>0</v>
      </c>
      <c r="R1054" s="154">
        <v>0</v>
      </c>
      <c r="S1054" s="173">
        <v>0</v>
      </c>
      <c r="T1054" s="153">
        <v>8</v>
      </c>
      <c r="U1054" s="153">
        <v>8</v>
      </c>
      <c r="V1054" s="154">
        <v>1</v>
      </c>
      <c r="W1054" s="154">
        <v>0</v>
      </c>
      <c r="X1054" s="155">
        <v>1</v>
      </c>
      <c r="Y1054" s="155">
        <v>0</v>
      </c>
      <c r="Z1054" s="173">
        <v>-1</v>
      </c>
      <c r="AA1054" s="151">
        <v>3</v>
      </c>
      <c r="AB1054" s="151">
        <v>3</v>
      </c>
      <c r="AC1054" s="151">
        <v>0</v>
      </c>
      <c r="AD1054" s="151">
        <v>0</v>
      </c>
      <c r="AE1054" s="155">
        <v>1</v>
      </c>
      <c r="AF1054" s="155">
        <v>0</v>
      </c>
      <c r="AG1054" s="173">
        <v>1</v>
      </c>
    </row>
    <row r="1055" spans="1:33">
      <c r="A1055" s="175" t="s">
        <v>927</v>
      </c>
      <c r="B1055" s="195" t="s">
        <v>1830</v>
      </c>
      <c r="C1055" s="195" t="s">
        <v>1054</v>
      </c>
      <c r="D1055" s="150">
        <v>0</v>
      </c>
      <c r="E1055" s="150">
        <v>0</v>
      </c>
      <c r="F1055" s="150">
        <v>0</v>
      </c>
      <c r="G1055" s="151">
        <v>0</v>
      </c>
      <c r="H1055" s="151">
        <v>0</v>
      </c>
      <c r="I1055" s="151">
        <v>0</v>
      </c>
      <c r="J1055" s="151">
        <v>0</v>
      </c>
      <c r="K1055" s="151">
        <v>0</v>
      </c>
      <c r="L1055" s="151">
        <v>0</v>
      </c>
      <c r="M1055" s="154">
        <v>0</v>
      </c>
      <c r="N1055" s="153">
        <v>0</v>
      </c>
      <c r="O1055" s="172">
        <v>0.9</v>
      </c>
      <c r="P1055" s="154">
        <v>0</v>
      </c>
      <c r="Q1055" s="154">
        <v>0</v>
      </c>
      <c r="R1055" s="154">
        <v>0</v>
      </c>
      <c r="S1055" s="173">
        <v>0</v>
      </c>
      <c r="T1055" s="153">
        <v>1</v>
      </c>
      <c r="U1055" s="153">
        <v>1</v>
      </c>
      <c r="V1055" s="154">
        <v>1</v>
      </c>
      <c r="W1055" s="154">
        <v>0</v>
      </c>
      <c r="X1055" s="155">
        <v>0</v>
      </c>
      <c r="Y1055" s="155">
        <v>0</v>
      </c>
      <c r="Z1055" s="173">
        <v>0</v>
      </c>
      <c r="AA1055" s="151">
        <v>0</v>
      </c>
      <c r="AB1055" s="151">
        <v>0</v>
      </c>
      <c r="AC1055" s="151">
        <v>0</v>
      </c>
      <c r="AD1055" s="151">
        <v>0</v>
      </c>
      <c r="AE1055" s="155">
        <v>0</v>
      </c>
      <c r="AF1055" s="155">
        <v>0</v>
      </c>
      <c r="AG1055" s="173">
        <v>0</v>
      </c>
    </row>
    <row r="1056" spans="1:33">
      <c r="A1056" s="175" t="s">
        <v>927</v>
      </c>
      <c r="B1056" s="195" t="s">
        <v>1830</v>
      </c>
      <c r="C1056" s="195" t="s">
        <v>1055</v>
      </c>
      <c r="D1056" s="150">
        <v>2129</v>
      </c>
      <c r="E1056" s="150">
        <v>1854</v>
      </c>
      <c r="F1056" s="150">
        <v>1679</v>
      </c>
      <c r="G1056" s="151">
        <v>1946</v>
      </c>
      <c r="H1056" s="151">
        <v>1909</v>
      </c>
      <c r="I1056" s="151">
        <v>1735</v>
      </c>
      <c r="J1056" s="151">
        <v>2056</v>
      </c>
      <c r="K1056" s="151">
        <v>1998</v>
      </c>
      <c r="L1056" s="151">
        <v>1881</v>
      </c>
      <c r="M1056" s="154">
        <v>0.96679144063895</v>
      </c>
      <c r="N1056" s="153">
        <v>48298</v>
      </c>
      <c r="O1056" s="172">
        <v>0.9</v>
      </c>
      <c r="P1056" s="154">
        <v>0.870831376232973</v>
      </c>
      <c r="Q1056" s="154">
        <v>0.980986639260021</v>
      </c>
      <c r="R1056" s="154">
        <v>0.971789883268482</v>
      </c>
      <c r="S1056" s="173">
        <v>-0.110155263027047</v>
      </c>
      <c r="T1056" s="153">
        <v>49957</v>
      </c>
      <c r="U1056" s="153">
        <v>43576</v>
      </c>
      <c r="V1056" s="154">
        <v>0.872270152331005</v>
      </c>
      <c r="W1056" s="154">
        <v>0.788633161108502</v>
      </c>
      <c r="X1056" s="155">
        <v>0.891572456320658</v>
      </c>
      <c r="Y1056" s="155">
        <v>0.91488326848249</v>
      </c>
      <c r="Z1056" s="173">
        <v>-0.102939295212156</v>
      </c>
      <c r="AA1056" s="151">
        <v>13479</v>
      </c>
      <c r="AB1056" s="151">
        <v>11977</v>
      </c>
      <c r="AC1056" s="151">
        <v>12549</v>
      </c>
      <c r="AD1056" s="151">
        <v>11148</v>
      </c>
      <c r="AE1056" s="155">
        <v>0.888567401142518</v>
      </c>
      <c r="AF1056" s="155">
        <v>0.88835763805881</v>
      </c>
      <c r="AG1056" s="173">
        <v>0.000209763083708459</v>
      </c>
    </row>
    <row r="1057" spans="1:33">
      <c r="A1057" s="175" t="s">
        <v>927</v>
      </c>
      <c r="B1057" s="195" t="s">
        <v>1830</v>
      </c>
      <c r="C1057" s="195" t="s">
        <v>1056</v>
      </c>
      <c r="D1057" s="150">
        <v>2545</v>
      </c>
      <c r="E1057" s="150">
        <v>2436</v>
      </c>
      <c r="F1057" s="150">
        <v>2162</v>
      </c>
      <c r="G1057" s="151">
        <v>2466</v>
      </c>
      <c r="H1057" s="151">
        <v>2380</v>
      </c>
      <c r="I1057" s="151">
        <v>2228</v>
      </c>
      <c r="J1057" s="151">
        <v>2653</v>
      </c>
      <c r="K1057" s="151">
        <v>2597</v>
      </c>
      <c r="L1057" s="151">
        <v>2498</v>
      </c>
      <c r="M1057" s="154">
        <v>0.979540015177164</v>
      </c>
      <c r="N1057" s="153">
        <v>67122</v>
      </c>
      <c r="O1057" s="172">
        <v>0.9</v>
      </c>
      <c r="P1057" s="154">
        <v>0.957170923379175</v>
      </c>
      <c r="Q1057" s="154">
        <v>0.965125709651257</v>
      </c>
      <c r="R1057" s="154">
        <v>0.978891820580475</v>
      </c>
      <c r="S1057" s="173">
        <v>-0.00795478627208224</v>
      </c>
      <c r="T1057" s="153">
        <v>68524</v>
      </c>
      <c r="U1057" s="153">
        <v>63542</v>
      </c>
      <c r="V1057" s="154">
        <v>0.927295546086043</v>
      </c>
      <c r="W1057" s="154">
        <v>0.84950884086444</v>
      </c>
      <c r="X1057" s="155">
        <v>0.903487429034874</v>
      </c>
      <c r="Y1057" s="155">
        <v>0.941575574820957</v>
      </c>
      <c r="Z1057" s="173">
        <v>-0.0539785881704342</v>
      </c>
      <c r="AA1057" s="151">
        <v>16903</v>
      </c>
      <c r="AB1057" s="151">
        <v>15540</v>
      </c>
      <c r="AC1057" s="151">
        <v>16887</v>
      </c>
      <c r="AD1057" s="151">
        <v>15693</v>
      </c>
      <c r="AE1057" s="155">
        <v>0.919363426610661</v>
      </c>
      <c r="AF1057" s="155">
        <v>0.929294723751999</v>
      </c>
      <c r="AG1057" s="173">
        <v>-0.00993129714133778</v>
      </c>
    </row>
    <row r="1058" spans="1:33">
      <c r="A1058" s="175" t="s">
        <v>927</v>
      </c>
      <c r="B1058" s="195" t="s">
        <v>1830</v>
      </c>
      <c r="C1058" s="195" t="s">
        <v>1057</v>
      </c>
      <c r="D1058" s="150">
        <v>3474</v>
      </c>
      <c r="E1058" s="150">
        <v>2562</v>
      </c>
      <c r="F1058" s="150">
        <v>2577</v>
      </c>
      <c r="G1058" s="151">
        <v>3125</v>
      </c>
      <c r="H1058" s="151">
        <v>2384</v>
      </c>
      <c r="I1058" s="151">
        <v>2304</v>
      </c>
      <c r="J1058" s="151">
        <v>3100</v>
      </c>
      <c r="K1058" s="151">
        <v>2761</v>
      </c>
      <c r="L1058" s="151">
        <v>2421</v>
      </c>
      <c r="M1058" s="154">
        <v>0.827426594351973</v>
      </c>
      <c r="N1058" s="153">
        <v>70788</v>
      </c>
      <c r="O1058" s="172">
        <v>0.9</v>
      </c>
      <c r="P1058" s="154">
        <v>0.737478411053541</v>
      </c>
      <c r="Q1058" s="154">
        <v>0.76288</v>
      </c>
      <c r="R1058" s="154">
        <v>0.890645161290323</v>
      </c>
      <c r="S1058" s="173">
        <v>-0.0254015889464594</v>
      </c>
      <c r="T1058" s="153">
        <v>85552</v>
      </c>
      <c r="U1058" s="153">
        <v>61595</v>
      </c>
      <c r="V1058" s="154">
        <v>0.719971479334206</v>
      </c>
      <c r="W1058" s="154">
        <v>0.741796200345423</v>
      </c>
      <c r="X1058" s="155">
        <v>0.73728</v>
      </c>
      <c r="Y1058" s="155">
        <v>0.780967741935484</v>
      </c>
      <c r="Z1058" s="173">
        <v>0.0045162003454231</v>
      </c>
      <c r="AA1058" s="151">
        <v>21445</v>
      </c>
      <c r="AB1058" s="151">
        <v>16775</v>
      </c>
      <c r="AC1058" s="151">
        <v>21547</v>
      </c>
      <c r="AD1058" s="151">
        <v>15876</v>
      </c>
      <c r="AE1058" s="155">
        <v>0.782233620890651</v>
      </c>
      <c r="AF1058" s="155">
        <v>0.736807908293498</v>
      </c>
      <c r="AG1058" s="173">
        <v>0.0454257125971526</v>
      </c>
    </row>
    <row r="1059" spans="1:33">
      <c r="A1059" s="175" t="s">
        <v>927</v>
      </c>
      <c r="B1059" s="195" t="s">
        <v>1830</v>
      </c>
      <c r="C1059" s="195" t="s">
        <v>1058</v>
      </c>
      <c r="D1059" s="150">
        <v>2521</v>
      </c>
      <c r="E1059" s="150">
        <v>2357</v>
      </c>
      <c r="F1059" s="150">
        <v>2198</v>
      </c>
      <c r="G1059" s="151">
        <v>2528</v>
      </c>
      <c r="H1059" s="151">
        <v>2390</v>
      </c>
      <c r="I1059" s="151">
        <v>2284</v>
      </c>
      <c r="J1059" s="151">
        <v>2646</v>
      </c>
      <c r="K1059" s="151">
        <v>2498</v>
      </c>
      <c r="L1059" s="151">
        <v>2393</v>
      </c>
      <c r="M1059" s="154">
        <v>0.91040139362706</v>
      </c>
      <c r="N1059" s="153">
        <v>62713</v>
      </c>
      <c r="O1059" s="172">
        <v>0.9</v>
      </c>
      <c r="P1059" s="154">
        <v>0.934946449821499</v>
      </c>
      <c r="Q1059" s="154">
        <v>0.945411392405063</v>
      </c>
      <c r="R1059" s="154">
        <v>0.944066515495087</v>
      </c>
      <c r="S1059" s="173">
        <v>-0.0104649425835639</v>
      </c>
      <c r="T1059" s="153">
        <v>68885</v>
      </c>
      <c r="U1059" s="153">
        <v>60105</v>
      </c>
      <c r="V1059" s="154">
        <v>0.872541191841475</v>
      </c>
      <c r="W1059" s="154">
        <v>0.871876239587465</v>
      </c>
      <c r="X1059" s="155">
        <v>0.903481012658228</v>
      </c>
      <c r="Y1059" s="155">
        <v>0.904383975812547</v>
      </c>
      <c r="Z1059" s="173">
        <v>-0.0316047730707626</v>
      </c>
      <c r="AA1059" s="151">
        <v>16971</v>
      </c>
      <c r="AB1059" s="151">
        <v>15175</v>
      </c>
      <c r="AC1059" s="151">
        <v>17054</v>
      </c>
      <c r="AD1059" s="151">
        <v>14896</v>
      </c>
      <c r="AE1059" s="155">
        <v>0.89417241176124</v>
      </c>
      <c r="AF1059" s="155">
        <v>0.873460771666471</v>
      </c>
      <c r="AG1059" s="173">
        <v>0.0207116400947686</v>
      </c>
    </row>
    <row r="1060" spans="1:33">
      <c r="A1060" s="175" t="s">
        <v>927</v>
      </c>
      <c r="B1060" s="195" t="s">
        <v>1830</v>
      </c>
      <c r="C1060" s="195" t="s">
        <v>1059</v>
      </c>
      <c r="D1060" s="150">
        <v>2847</v>
      </c>
      <c r="E1060" s="150">
        <v>2716</v>
      </c>
      <c r="F1060" s="150">
        <v>2609</v>
      </c>
      <c r="G1060" s="151">
        <v>2704</v>
      </c>
      <c r="H1060" s="151">
        <v>2618</v>
      </c>
      <c r="I1060" s="151">
        <v>2493</v>
      </c>
      <c r="J1060" s="151">
        <v>2979</v>
      </c>
      <c r="K1060" s="151">
        <v>2801</v>
      </c>
      <c r="L1060" s="151">
        <v>2730</v>
      </c>
      <c r="M1060" s="154">
        <v>0.95242162068496</v>
      </c>
      <c r="N1060" s="153">
        <v>76949</v>
      </c>
      <c r="O1060" s="172">
        <v>0.9</v>
      </c>
      <c r="P1060" s="154">
        <v>0.95398665261679</v>
      </c>
      <c r="Q1060" s="154">
        <v>0.968195266272189</v>
      </c>
      <c r="R1060" s="154">
        <v>0.940248405505203</v>
      </c>
      <c r="S1060" s="173">
        <v>-0.0142086136553997</v>
      </c>
      <c r="T1060" s="153">
        <v>80793</v>
      </c>
      <c r="U1060" s="153">
        <v>73865</v>
      </c>
      <c r="V1060" s="154">
        <v>0.914249996905673</v>
      </c>
      <c r="W1060" s="154">
        <v>0.916403231471725</v>
      </c>
      <c r="X1060" s="155">
        <v>0.921967455621302</v>
      </c>
      <c r="Y1060" s="155">
        <v>0.916414904330312</v>
      </c>
      <c r="Z1060" s="173">
        <v>-0.00556422414957713</v>
      </c>
      <c r="AA1060" s="151">
        <v>19321</v>
      </c>
      <c r="AB1060" s="151">
        <v>17641</v>
      </c>
      <c r="AC1060" s="151">
        <v>20185</v>
      </c>
      <c r="AD1060" s="151">
        <v>18514</v>
      </c>
      <c r="AE1060" s="155">
        <v>0.913047978883081</v>
      </c>
      <c r="AF1060" s="155">
        <v>0.917215754272975</v>
      </c>
      <c r="AG1060" s="173">
        <v>-0.00416777538989443</v>
      </c>
    </row>
    <row r="1061" spans="1:33">
      <c r="A1061" s="175" t="s">
        <v>927</v>
      </c>
      <c r="B1061" s="195" t="s">
        <v>1830</v>
      </c>
      <c r="C1061" s="195" t="s">
        <v>1060</v>
      </c>
      <c r="D1061" s="150">
        <v>4351</v>
      </c>
      <c r="E1061" s="150">
        <v>4282</v>
      </c>
      <c r="F1061" s="150">
        <v>4149</v>
      </c>
      <c r="G1061" s="151">
        <v>4114</v>
      </c>
      <c r="H1061" s="151">
        <v>4071</v>
      </c>
      <c r="I1061" s="151">
        <v>3938</v>
      </c>
      <c r="J1061" s="151">
        <v>4486</v>
      </c>
      <c r="K1061" s="151">
        <v>4446</v>
      </c>
      <c r="L1061" s="151">
        <v>4344</v>
      </c>
      <c r="M1061" s="154">
        <v>0.982329782501028</v>
      </c>
      <c r="N1061" s="153">
        <v>117022</v>
      </c>
      <c r="O1061" s="172">
        <v>0.9</v>
      </c>
      <c r="P1061" s="154">
        <v>0.984141576649046</v>
      </c>
      <c r="Q1061" s="154">
        <v>0.98954788526981</v>
      </c>
      <c r="R1061" s="154">
        <v>0.991083370485956</v>
      </c>
      <c r="S1061" s="173">
        <v>-0.00540630862076419</v>
      </c>
      <c r="T1061" s="153">
        <v>119127</v>
      </c>
      <c r="U1061" s="153">
        <v>114064</v>
      </c>
      <c r="V1061" s="154">
        <v>0.957499139573732</v>
      </c>
      <c r="W1061" s="154">
        <v>0.953573891059527</v>
      </c>
      <c r="X1061" s="155">
        <v>0.957219251336898</v>
      </c>
      <c r="Y1061" s="155">
        <v>0.968345965225145</v>
      </c>
      <c r="Z1061" s="173">
        <v>-0.00364536027737195</v>
      </c>
      <c r="AA1061" s="151">
        <v>29316</v>
      </c>
      <c r="AB1061" s="151">
        <v>28195</v>
      </c>
      <c r="AC1061" s="151">
        <v>29807</v>
      </c>
      <c r="AD1061" s="151">
        <v>28734</v>
      </c>
      <c r="AE1061" s="155">
        <v>0.961761495429117</v>
      </c>
      <c r="AF1061" s="155">
        <v>0.964001744556648</v>
      </c>
      <c r="AG1061" s="173">
        <v>-0.00224024912753062</v>
      </c>
    </row>
    <row r="1062" spans="1:33">
      <c r="A1062" s="175" t="s">
        <v>927</v>
      </c>
      <c r="B1062" s="195" t="s">
        <v>1830</v>
      </c>
      <c r="C1062" s="195" t="s">
        <v>1061</v>
      </c>
      <c r="D1062" s="150">
        <v>3753</v>
      </c>
      <c r="E1062" s="150">
        <v>3425</v>
      </c>
      <c r="F1062" s="150">
        <v>3248</v>
      </c>
      <c r="G1062" s="151">
        <v>3619</v>
      </c>
      <c r="H1062" s="151">
        <v>3330</v>
      </c>
      <c r="I1062" s="151">
        <v>3176</v>
      </c>
      <c r="J1062" s="151">
        <v>3999</v>
      </c>
      <c r="K1062" s="151">
        <v>3747</v>
      </c>
      <c r="L1062" s="151">
        <v>3672</v>
      </c>
      <c r="M1062" s="154">
        <v>0.93259700080793</v>
      </c>
      <c r="N1062" s="153">
        <v>94653</v>
      </c>
      <c r="O1062" s="172">
        <v>0.9</v>
      </c>
      <c r="P1062" s="154">
        <v>0.912603250732747</v>
      </c>
      <c r="Q1062" s="154">
        <v>0.920143686101133</v>
      </c>
      <c r="R1062" s="154">
        <v>0.936984246061515</v>
      </c>
      <c r="S1062" s="173">
        <v>-0.00754043536838578</v>
      </c>
      <c r="T1062" s="153">
        <v>101494</v>
      </c>
      <c r="U1062" s="153">
        <v>91668</v>
      </c>
      <c r="V1062" s="154">
        <v>0.903186395254892</v>
      </c>
      <c r="W1062" s="154">
        <v>0.865440980548894</v>
      </c>
      <c r="X1062" s="155">
        <v>0.877590494611771</v>
      </c>
      <c r="Y1062" s="155">
        <v>0.918229557389347</v>
      </c>
      <c r="Z1062" s="173">
        <v>-0.012149514062877</v>
      </c>
      <c r="AA1062" s="151">
        <v>25356</v>
      </c>
      <c r="AB1062" s="151">
        <v>22852</v>
      </c>
      <c r="AC1062" s="151">
        <v>25487</v>
      </c>
      <c r="AD1062" s="151">
        <v>22915</v>
      </c>
      <c r="AE1062" s="155">
        <v>0.901246253352264</v>
      </c>
      <c r="AF1062" s="155">
        <v>0.899085808451367</v>
      </c>
      <c r="AG1062" s="173">
        <v>0.0021604449008964</v>
      </c>
    </row>
    <row r="1063" spans="1:33">
      <c r="A1063" s="175" t="s">
        <v>927</v>
      </c>
      <c r="B1063" s="195" t="s">
        <v>1830</v>
      </c>
      <c r="C1063" s="195" t="s">
        <v>1062</v>
      </c>
      <c r="D1063" s="150">
        <v>2544</v>
      </c>
      <c r="E1063" s="150">
        <v>2423</v>
      </c>
      <c r="F1063" s="150">
        <v>2304</v>
      </c>
      <c r="G1063" s="151">
        <v>2355</v>
      </c>
      <c r="H1063" s="151">
        <v>2255</v>
      </c>
      <c r="I1063" s="151">
        <v>2166</v>
      </c>
      <c r="J1063" s="151">
        <v>2409</v>
      </c>
      <c r="K1063" s="151">
        <v>2281</v>
      </c>
      <c r="L1063" s="151">
        <v>2204</v>
      </c>
      <c r="M1063" s="154">
        <v>0.946291073861656</v>
      </c>
      <c r="N1063" s="153">
        <v>59728</v>
      </c>
      <c r="O1063" s="172">
        <v>0.9</v>
      </c>
      <c r="P1063" s="154">
        <v>0.952437106918239</v>
      </c>
      <c r="Q1063" s="154">
        <v>0.957537154989384</v>
      </c>
      <c r="R1063" s="154">
        <v>0.946865919468659</v>
      </c>
      <c r="S1063" s="173">
        <v>-0.00510004807114528</v>
      </c>
      <c r="T1063" s="153">
        <v>63118</v>
      </c>
      <c r="U1063" s="153">
        <v>57037</v>
      </c>
      <c r="V1063" s="154">
        <v>0.9036566431129</v>
      </c>
      <c r="W1063" s="154">
        <v>0.905660377358491</v>
      </c>
      <c r="X1063" s="155">
        <v>0.919745222929936</v>
      </c>
      <c r="Y1063" s="155">
        <v>0.914902449149025</v>
      </c>
      <c r="Z1063" s="173">
        <v>-0.0140848455714457</v>
      </c>
      <c r="AA1063" s="151">
        <v>16446</v>
      </c>
      <c r="AB1063" s="151">
        <v>15026</v>
      </c>
      <c r="AC1063" s="151">
        <v>15742</v>
      </c>
      <c r="AD1063" s="151">
        <v>14188</v>
      </c>
      <c r="AE1063" s="155">
        <v>0.913656816247112</v>
      </c>
      <c r="AF1063" s="155">
        <v>0.90128319146233</v>
      </c>
      <c r="AG1063" s="173">
        <v>0.0123736247847818</v>
      </c>
    </row>
    <row r="1064" spans="1:33">
      <c r="A1064" s="175" t="s">
        <v>927</v>
      </c>
      <c r="B1064" s="195" t="s">
        <v>1830</v>
      </c>
      <c r="C1064" s="195" t="s">
        <v>1063</v>
      </c>
      <c r="D1064" s="150">
        <v>4093</v>
      </c>
      <c r="E1064" s="150">
        <v>3875</v>
      </c>
      <c r="F1064" s="150">
        <v>3679</v>
      </c>
      <c r="G1064" s="151">
        <v>3824</v>
      </c>
      <c r="H1064" s="151">
        <v>3652</v>
      </c>
      <c r="I1064" s="151">
        <v>3520</v>
      </c>
      <c r="J1064" s="151">
        <v>4086</v>
      </c>
      <c r="K1064" s="151">
        <v>3918</v>
      </c>
      <c r="L1064" s="151">
        <v>3792</v>
      </c>
      <c r="M1064" s="154">
        <v>0.952526248836202</v>
      </c>
      <c r="N1064" s="153">
        <v>103331</v>
      </c>
      <c r="O1064" s="172">
        <v>0.9</v>
      </c>
      <c r="P1064" s="154">
        <v>0.946738333740533</v>
      </c>
      <c r="Q1064" s="154">
        <v>0.955020920502092</v>
      </c>
      <c r="R1064" s="154">
        <v>0.958883994126285</v>
      </c>
      <c r="S1064" s="173">
        <v>-0.00828258676155946</v>
      </c>
      <c r="T1064" s="153">
        <v>108481</v>
      </c>
      <c r="U1064" s="153">
        <v>99857</v>
      </c>
      <c r="V1064" s="154">
        <v>0.920502207759884</v>
      </c>
      <c r="W1064" s="154">
        <v>0.898851698021012</v>
      </c>
      <c r="X1064" s="155">
        <v>0.920502092050209</v>
      </c>
      <c r="Y1064" s="155">
        <v>0.928046989720999</v>
      </c>
      <c r="Z1064" s="173">
        <v>-0.0216503940291977</v>
      </c>
      <c r="AA1064" s="151">
        <v>27315</v>
      </c>
      <c r="AB1064" s="151">
        <v>25086</v>
      </c>
      <c r="AC1064" s="151">
        <v>26983</v>
      </c>
      <c r="AD1064" s="151">
        <v>24860</v>
      </c>
      <c r="AE1064" s="155">
        <v>0.918396485447556</v>
      </c>
      <c r="AF1064" s="155">
        <v>0.921320831634733</v>
      </c>
      <c r="AG1064" s="173">
        <v>-0.00292434618717674</v>
      </c>
    </row>
    <row r="1065" spans="1:33">
      <c r="A1065" s="175" t="s">
        <v>927</v>
      </c>
      <c r="B1065" s="195" t="s">
        <v>1830</v>
      </c>
      <c r="C1065" s="195" t="s">
        <v>1064</v>
      </c>
      <c r="D1065" s="150">
        <v>0</v>
      </c>
      <c r="E1065" s="150">
        <v>0</v>
      </c>
      <c r="F1065" s="150">
        <v>0</v>
      </c>
      <c r="G1065" s="151">
        <v>0</v>
      </c>
      <c r="H1065" s="151">
        <v>0</v>
      </c>
      <c r="I1065" s="151">
        <v>0</v>
      </c>
      <c r="J1065" s="151">
        <v>0</v>
      </c>
      <c r="K1065" s="151">
        <v>0</v>
      </c>
      <c r="L1065" s="151">
        <v>0</v>
      </c>
      <c r="M1065" s="154">
        <v>0.571428571428571</v>
      </c>
      <c r="N1065" s="153">
        <v>8</v>
      </c>
      <c r="O1065" s="172">
        <v>0.9</v>
      </c>
      <c r="P1065" s="154">
        <v>0</v>
      </c>
      <c r="Q1065" s="154">
        <v>0</v>
      </c>
      <c r="R1065" s="154">
        <v>0</v>
      </c>
      <c r="S1065" s="173">
        <v>0</v>
      </c>
      <c r="T1065" s="153">
        <v>14</v>
      </c>
      <c r="U1065" s="153">
        <v>14</v>
      </c>
      <c r="V1065" s="154">
        <v>1</v>
      </c>
      <c r="W1065" s="154">
        <v>0</v>
      </c>
      <c r="X1065" s="155">
        <v>0</v>
      </c>
      <c r="Y1065" s="155">
        <v>0</v>
      </c>
      <c r="Z1065" s="173">
        <v>0</v>
      </c>
      <c r="AA1065" s="151">
        <v>0</v>
      </c>
      <c r="AB1065" s="151">
        <v>0</v>
      </c>
      <c r="AC1065" s="151">
        <v>7</v>
      </c>
      <c r="AD1065" s="151">
        <v>7</v>
      </c>
      <c r="AE1065" s="155">
        <v>0</v>
      </c>
      <c r="AF1065" s="155">
        <v>1</v>
      </c>
      <c r="AG1065" s="173">
        <v>-1</v>
      </c>
    </row>
    <row r="1066" spans="1:33">
      <c r="A1066" s="175" t="s">
        <v>927</v>
      </c>
      <c r="B1066" s="195" t="s">
        <v>1830</v>
      </c>
      <c r="C1066" s="195" t="s">
        <v>1065</v>
      </c>
      <c r="D1066" s="150">
        <v>1640</v>
      </c>
      <c r="E1066" s="150">
        <v>1627</v>
      </c>
      <c r="F1066" s="150">
        <v>1532</v>
      </c>
      <c r="G1066" s="151">
        <v>1541</v>
      </c>
      <c r="H1066" s="151">
        <v>1533</v>
      </c>
      <c r="I1066" s="151">
        <v>1483</v>
      </c>
      <c r="J1066" s="151">
        <v>1645</v>
      </c>
      <c r="K1066" s="151">
        <v>1636</v>
      </c>
      <c r="L1066" s="151">
        <v>1577</v>
      </c>
      <c r="M1066" s="154">
        <v>0.993629112407941</v>
      </c>
      <c r="N1066" s="153">
        <v>38991</v>
      </c>
      <c r="O1066" s="172">
        <v>0.9</v>
      </c>
      <c r="P1066" s="154">
        <v>0.992073170731707</v>
      </c>
      <c r="Q1066" s="154">
        <v>0.994808565866321</v>
      </c>
      <c r="R1066" s="154">
        <v>0.994528875379939</v>
      </c>
      <c r="S1066" s="173">
        <v>-0.00273539513461329</v>
      </c>
      <c r="T1066" s="153">
        <v>39241</v>
      </c>
      <c r="U1066" s="153">
        <v>37011</v>
      </c>
      <c r="V1066" s="154">
        <v>0.943171682678831</v>
      </c>
      <c r="W1066" s="154">
        <v>0.934146341463415</v>
      </c>
      <c r="X1066" s="155">
        <v>0.962362102530824</v>
      </c>
      <c r="Y1066" s="155">
        <v>0.958662613981763</v>
      </c>
      <c r="Z1066" s="173">
        <v>-0.0282157610674094</v>
      </c>
      <c r="AA1066" s="151">
        <v>10633</v>
      </c>
      <c r="AB1066" s="151">
        <v>10192</v>
      </c>
      <c r="AC1066" s="151">
        <v>9616</v>
      </c>
      <c r="AD1066" s="151">
        <v>9240</v>
      </c>
      <c r="AE1066" s="155">
        <v>0.95852534562212</v>
      </c>
      <c r="AF1066" s="155">
        <v>0.96089850249584</v>
      </c>
      <c r="AG1066" s="173">
        <v>-0.00237315687372053</v>
      </c>
    </row>
    <row r="1067" spans="1:33">
      <c r="A1067" s="175" t="s">
        <v>927</v>
      </c>
      <c r="B1067" s="195" t="s">
        <v>1830</v>
      </c>
      <c r="C1067" s="195" t="s">
        <v>1066</v>
      </c>
      <c r="D1067" s="150">
        <v>3217</v>
      </c>
      <c r="E1067" s="150">
        <v>2870</v>
      </c>
      <c r="F1067" s="150">
        <v>2523</v>
      </c>
      <c r="G1067" s="151">
        <v>3077</v>
      </c>
      <c r="H1067" s="151">
        <v>2877</v>
      </c>
      <c r="I1067" s="151">
        <v>2685</v>
      </c>
      <c r="J1067" s="151">
        <v>3321</v>
      </c>
      <c r="K1067" s="151">
        <v>3111</v>
      </c>
      <c r="L1067" s="151">
        <v>2804</v>
      </c>
      <c r="M1067" s="154">
        <v>0.910760656904014</v>
      </c>
      <c r="N1067" s="153">
        <v>76809</v>
      </c>
      <c r="O1067" s="172">
        <v>0.9</v>
      </c>
      <c r="P1067" s="154">
        <v>0.892135529996891</v>
      </c>
      <c r="Q1067" s="154">
        <v>0.935001624959376</v>
      </c>
      <c r="R1067" s="154">
        <v>0.93676603432701</v>
      </c>
      <c r="S1067" s="173">
        <v>-0.0428660949624845</v>
      </c>
      <c r="T1067" s="153">
        <v>84335</v>
      </c>
      <c r="U1067" s="153">
        <v>68782</v>
      </c>
      <c r="V1067" s="154">
        <v>0.815580719748622</v>
      </c>
      <c r="W1067" s="154">
        <v>0.784271059993783</v>
      </c>
      <c r="X1067" s="155">
        <v>0.872603184920377</v>
      </c>
      <c r="Y1067" s="155">
        <v>0.844323998795544</v>
      </c>
      <c r="Z1067" s="173">
        <v>-0.088332124926594</v>
      </c>
      <c r="AA1067" s="151">
        <v>21371</v>
      </c>
      <c r="AB1067" s="151">
        <v>17958</v>
      </c>
      <c r="AC1067" s="151">
        <v>20757</v>
      </c>
      <c r="AD1067" s="151">
        <v>17234</v>
      </c>
      <c r="AE1067" s="155">
        <v>0.840297599550793</v>
      </c>
      <c r="AF1067" s="155">
        <v>0.830274124391771</v>
      </c>
      <c r="AG1067" s="173">
        <v>0.0100234751590217</v>
      </c>
    </row>
    <row r="1068" spans="1:33">
      <c r="A1068" s="175" t="s">
        <v>927</v>
      </c>
      <c r="B1068" s="195" t="s">
        <v>1830</v>
      </c>
      <c r="C1068" s="195" t="s">
        <v>1067</v>
      </c>
      <c r="D1068" s="150">
        <v>2360</v>
      </c>
      <c r="E1068" s="150">
        <v>2206</v>
      </c>
      <c r="F1068" s="150">
        <v>2134</v>
      </c>
      <c r="G1068" s="151">
        <v>2077</v>
      </c>
      <c r="H1068" s="151">
        <v>1979</v>
      </c>
      <c r="I1068" s="151">
        <v>1920</v>
      </c>
      <c r="J1068" s="151">
        <v>2337</v>
      </c>
      <c r="K1068" s="151">
        <v>2118</v>
      </c>
      <c r="L1068" s="151">
        <v>2188</v>
      </c>
      <c r="M1068" s="154">
        <v>0.940398534536681</v>
      </c>
      <c r="N1068" s="153">
        <v>52620</v>
      </c>
      <c r="O1068" s="172">
        <v>0.9</v>
      </c>
      <c r="P1068" s="154">
        <v>0.934745762711864</v>
      </c>
      <c r="Q1068" s="154">
        <v>0.952816562349543</v>
      </c>
      <c r="R1068" s="154">
        <v>0.906290115532734</v>
      </c>
      <c r="S1068" s="173">
        <v>-0.0180707996376782</v>
      </c>
      <c r="T1068" s="153">
        <v>55955</v>
      </c>
      <c r="U1068" s="153">
        <v>49916</v>
      </c>
      <c r="V1068" s="154">
        <v>0.892073988026092</v>
      </c>
      <c r="W1068" s="154">
        <v>0.904237288135593</v>
      </c>
      <c r="X1068" s="155">
        <v>0.924410207029369</v>
      </c>
      <c r="Y1068" s="155">
        <v>0.936243046640993</v>
      </c>
      <c r="Z1068" s="173">
        <v>-0.020172918893776</v>
      </c>
      <c r="AA1068" s="151">
        <v>14822</v>
      </c>
      <c r="AB1068" s="151">
        <v>13483</v>
      </c>
      <c r="AC1068" s="151">
        <v>14016</v>
      </c>
      <c r="AD1068" s="151">
        <v>12820</v>
      </c>
      <c r="AE1068" s="155">
        <v>0.909661314262583</v>
      </c>
      <c r="AF1068" s="155">
        <v>0.914668949771689</v>
      </c>
      <c r="AG1068" s="173">
        <v>-0.00500763550910677</v>
      </c>
    </row>
    <row r="1069" spans="1:33">
      <c r="A1069" s="175" t="s">
        <v>927</v>
      </c>
      <c r="B1069" s="195" t="s">
        <v>1830</v>
      </c>
      <c r="C1069" s="195" t="s">
        <v>1068</v>
      </c>
      <c r="D1069" s="150">
        <v>0</v>
      </c>
      <c r="E1069" s="150">
        <v>0</v>
      </c>
      <c r="F1069" s="150">
        <v>0</v>
      </c>
      <c r="G1069" s="151">
        <v>0</v>
      </c>
      <c r="H1069" s="151">
        <v>0</v>
      </c>
      <c r="I1069" s="151">
        <v>0</v>
      </c>
      <c r="J1069" s="151">
        <v>0</v>
      </c>
      <c r="K1069" s="151">
        <v>0</v>
      </c>
      <c r="L1069" s="151">
        <v>0</v>
      </c>
      <c r="M1069" s="154">
        <v>0</v>
      </c>
      <c r="N1069" s="153">
        <v>0</v>
      </c>
      <c r="O1069" s="172">
        <v>0.9</v>
      </c>
      <c r="P1069" s="154">
        <v>0</v>
      </c>
      <c r="Q1069" s="154">
        <v>0</v>
      </c>
      <c r="R1069" s="154">
        <v>0</v>
      </c>
      <c r="S1069" s="173">
        <v>0</v>
      </c>
      <c r="T1069" s="153">
        <v>0</v>
      </c>
      <c r="U1069" s="153">
        <v>0</v>
      </c>
      <c r="V1069" s="154">
        <v>0</v>
      </c>
      <c r="W1069" s="154">
        <v>0</v>
      </c>
      <c r="X1069" s="155">
        <v>0</v>
      </c>
      <c r="Y1069" s="155">
        <v>0</v>
      </c>
      <c r="Z1069" s="173">
        <v>0</v>
      </c>
      <c r="AA1069" s="151">
        <v>0</v>
      </c>
      <c r="AB1069" s="151">
        <v>0</v>
      </c>
      <c r="AC1069" s="151">
        <v>0</v>
      </c>
      <c r="AD1069" s="151">
        <v>0</v>
      </c>
      <c r="AE1069" s="155">
        <v>0</v>
      </c>
      <c r="AF1069" s="155">
        <v>0</v>
      </c>
      <c r="AG1069" s="173">
        <v>0</v>
      </c>
    </row>
    <row r="1070" spans="1:33">
      <c r="A1070" s="175" t="s">
        <v>927</v>
      </c>
      <c r="B1070" s="195" t="s">
        <v>1830</v>
      </c>
      <c r="C1070" s="195" t="s">
        <v>1069</v>
      </c>
      <c r="D1070" s="150">
        <v>3985</v>
      </c>
      <c r="E1070" s="150">
        <v>3341</v>
      </c>
      <c r="F1070" s="150">
        <v>3348</v>
      </c>
      <c r="G1070" s="151">
        <v>3810</v>
      </c>
      <c r="H1070" s="151">
        <v>3556</v>
      </c>
      <c r="I1070" s="151">
        <v>3445</v>
      </c>
      <c r="J1070" s="151">
        <v>4001</v>
      </c>
      <c r="K1070" s="151">
        <v>3742</v>
      </c>
      <c r="L1070" s="151">
        <v>3614</v>
      </c>
      <c r="M1070" s="154">
        <v>0.881531036460075</v>
      </c>
      <c r="N1070" s="153">
        <v>92239</v>
      </c>
      <c r="O1070" s="172">
        <v>0.9</v>
      </c>
      <c r="P1070" s="154">
        <v>0.838393977415307</v>
      </c>
      <c r="Q1070" s="154">
        <v>0.933333333333333</v>
      </c>
      <c r="R1070" s="154">
        <v>0.935266183454136</v>
      </c>
      <c r="S1070" s="173">
        <v>-0.0949393559180259</v>
      </c>
      <c r="T1070" s="153">
        <v>104635</v>
      </c>
      <c r="U1070" s="153">
        <v>89906</v>
      </c>
      <c r="V1070" s="154">
        <v>0.859234481769962</v>
      </c>
      <c r="W1070" s="154">
        <v>0.840150564617315</v>
      </c>
      <c r="X1070" s="155">
        <v>0.904199475065617</v>
      </c>
      <c r="Y1070" s="155">
        <v>0.903274181454636</v>
      </c>
      <c r="Z1070" s="173">
        <v>-0.0640489104483019</v>
      </c>
      <c r="AA1070" s="151">
        <v>26770</v>
      </c>
      <c r="AB1070" s="151">
        <v>23556</v>
      </c>
      <c r="AC1070" s="151">
        <v>25932</v>
      </c>
      <c r="AD1070" s="151">
        <v>22592</v>
      </c>
      <c r="AE1070" s="155">
        <v>0.87994023160254</v>
      </c>
      <c r="AF1070" s="155">
        <v>0.871201604195588</v>
      </c>
      <c r="AG1070" s="173">
        <v>0.00873862740695175</v>
      </c>
    </row>
    <row r="1071" spans="1:33">
      <c r="A1071" s="175" t="s">
        <v>927</v>
      </c>
      <c r="B1071" s="195" t="s">
        <v>1830</v>
      </c>
      <c r="C1071" s="195" t="s">
        <v>1070</v>
      </c>
      <c r="D1071" s="150">
        <v>2090</v>
      </c>
      <c r="E1071" s="150">
        <v>2079</v>
      </c>
      <c r="F1071" s="150">
        <v>1917</v>
      </c>
      <c r="G1071" s="151">
        <v>1900</v>
      </c>
      <c r="H1071" s="151">
        <v>1881</v>
      </c>
      <c r="I1071" s="151">
        <v>1741</v>
      </c>
      <c r="J1071" s="151">
        <v>2212</v>
      </c>
      <c r="K1071" s="151">
        <v>2199</v>
      </c>
      <c r="L1071" s="151">
        <v>2015</v>
      </c>
      <c r="M1071" s="154">
        <v>0.990845120988009</v>
      </c>
      <c r="N1071" s="153">
        <v>55198</v>
      </c>
      <c r="O1071" s="172">
        <v>0.9</v>
      </c>
      <c r="P1071" s="154">
        <v>0.994736842105263</v>
      </c>
      <c r="Q1071" s="154">
        <v>0.99</v>
      </c>
      <c r="R1071" s="154">
        <v>0.994122965641953</v>
      </c>
      <c r="S1071" s="173">
        <v>0.00473684210526315</v>
      </c>
      <c r="T1071" s="153">
        <v>55708</v>
      </c>
      <c r="U1071" s="153">
        <v>50412</v>
      </c>
      <c r="V1071" s="154">
        <v>0.904932864220579</v>
      </c>
      <c r="W1071" s="154">
        <v>0.917224880382775</v>
      </c>
      <c r="X1071" s="155">
        <v>0.916315789473684</v>
      </c>
      <c r="Y1071" s="155">
        <v>0.910940325497288</v>
      </c>
      <c r="Z1071" s="173">
        <v>0.00090909090909097</v>
      </c>
      <c r="AA1071" s="151">
        <v>13707</v>
      </c>
      <c r="AB1071" s="151">
        <v>12726</v>
      </c>
      <c r="AC1071" s="151">
        <v>13539</v>
      </c>
      <c r="AD1071" s="151">
        <v>12468</v>
      </c>
      <c r="AE1071" s="155">
        <v>0.928430728824688</v>
      </c>
      <c r="AF1071" s="155">
        <v>0.920895191668513</v>
      </c>
      <c r="AG1071" s="173">
        <v>0.00753553715617494</v>
      </c>
    </row>
    <row r="1072" spans="1:33">
      <c r="A1072" s="175" t="s">
        <v>927</v>
      </c>
      <c r="B1072" s="195" t="s">
        <v>1830</v>
      </c>
      <c r="C1072" s="195" t="s">
        <v>1071</v>
      </c>
      <c r="D1072" s="150">
        <v>3810</v>
      </c>
      <c r="E1072" s="150">
        <v>3322</v>
      </c>
      <c r="F1072" s="150">
        <v>2961</v>
      </c>
      <c r="G1072" s="151">
        <v>3618</v>
      </c>
      <c r="H1072" s="151">
        <v>3386</v>
      </c>
      <c r="I1072" s="151">
        <v>3253</v>
      </c>
      <c r="J1072" s="151">
        <v>3800</v>
      </c>
      <c r="K1072" s="151">
        <v>3589</v>
      </c>
      <c r="L1072" s="151">
        <v>3466</v>
      </c>
      <c r="M1072" s="154">
        <v>0.917665407119755</v>
      </c>
      <c r="N1072" s="153">
        <v>87671</v>
      </c>
      <c r="O1072" s="172">
        <v>0.9</v>
      </c>
      <c r="P1072" s="154">
        <v>0.871916010498688</v>
      </c>
      <c r="Q1072" s="154">
        <v>0.935876174682145</v>
      </c>
      <c r="R1072" s="154">
        <v>0.944473684210526</v>
      </c>
      <c r="S1072" s="173">
        <v>-0.0639601641834572</v>
      </c>
      <c r="T1072" s="153">
        <v>95537</v>
      </c>
      <c r="U1072" s="153">
        <v>80376</v>
      </c>
      <c r="V1072" s="154">
        <v>0.841307556234757</v>
      </c>
      <c r="W1072" s="154">
        <v>0.777165354330709</v>
      </c>
      <c r="X1072" s="155">
        <v>0.899115533443892</v>
      </c>
      <c r="Y1072" s="155">
        <v>0.912105263157895</v>
      </c>
      <c r="Z1072" s="173">
        <v>-0.121950179113183</v>
      </c>
      <c r="AA1072" s="151">
        <v>24932</v>
      </c>
      <c r="AB1072" s="151">
        <v>22213</v>
      </c>
      <c r="AC1072" s="151">
        <v>23861</v>
      </c>
      <c r="AD1072" s="151">
        <v>21495</v>
      </c>
      <c r="AE1072" s="155">
        <v>0.890943365955399</v>
      </c>
      <c r="AF1072" s="155">
        <v>0.900842378777084</v>
      </c>
      <c r="AG1072" s="173">
        <v>-0.00989901282168526</v>
      </c>
    </row>
    <row r="1073" spans="1:33">
      <c r="A1073" s="175" t="s">
        <v>927</v>
      </c>
      <c r="B1073" s="195" t="s">
        <v>1830</v>
      </c>
      <c r="C1073" s="195" t="s">
        <v>1072</v>
      </c>
      <c r="D1073" s="150">
        <v>3806</v>
      </c>
      <c r="E1073" s="150">
        <v>3234</v>
      </c>
      <c r="F1073" s="150">
        <v>2895</v>
      </c>
      <c r="G1073" s="151">
        <v>3583</v>
      </c>
      <c r="H1073" s="151">
        <v>3408</v>
      </c>
      <c r="I1073" s="151">
        <v>3198</v>
      </c>
      <c r="J1073" s="151">
        <v>3915</v>
      </c>
      <c r="K1073" s="151">
        <v>3778</v>
      </c>
      <c r="L1073" s="151">
        <v>3553</v>
      </c>
      <c r="M1073" s="154">
        <v>0.914261708904043</v>
      </c>
      <c r="N1073" s="153">
        <v>93582</v>
      </c>
      <c r="O1073" s="172">
        <v>0.9</v>
      </c>
      <c r="P1073" s="154">
        <v>0.84971098265896</v>
      </c>
      <c r="Q1073" s="154">
        <v>0.951158247278817</v>
      </c>
      <c r="R1073" s="154">
        <v>0.965006385696041</v>
      </c>
      <c r="S1073" s="173">
        <v>-0.101447264619857</v>
      </c>
      <c r="T1073" s="153">
        <v>102358</v>
      </c>
      <c r="U1073" s="153">
        <v>82331</v>
      </c>
      <c r="V1073" s="154">
        <v>0.804343578420837</v>
      </c>
      <c r="W1073" s="154">
        <v>0.760641093011035</v>
      </c>
      <c r="X1073" s="155">
        <v>0.892548144013397</v>
      </c>
      <c r="Y1073" s="155">
        <v>0.907535121328225</v>
      </c>
      <c r="Z1073" s="173">
        <v>-0.131907051002361</v>
      </c>
      <c r="AA1073" s="151">
        <v>25426</v>
      </c>
      <c r="AB1073" s="151">
        <v>21997</v>
      </c>
      <c r="AC1073" s="151">
        <v>25155</v>
      </c>
      <c r="AD1073" s="151">
        <v>20871</v>
      </c>
      <c r="AE1073" s="155">
        <v>0.865138047667742</v>
      </c>
      <c r="AF1073" s="155">
        <v>0.829695885509839</v>
      </c>
      <c r="AG1073" s="173">
        <v>0.0354421621579027</v>
      </c>
    </row>
    <row r="1074" spans="1:33">
      <c r="A1074" s="175" t="s">
        <v>927</v>
      </c>
      <c r="B1074" s="195" t="s">
        <v>1830</v>
      </c>
      <c r="C1074" s="195" t="s">
        <v>1073</v>
      </c>
      <c r="D1074" s="150">
        <v>2026</v>
      </c>
      <c r="E1074" s="150">
        <v>1869</v>
      </c>
      <c r="F1074" s="150">
        <v>1785</v>
      </c>
      <c r="G1074" s="151">
        <v>2103</v>
      </c>
      <c r="H1074" s="151">
        <v>2014</v>
      </c>
      <c r="I1074" s="151">
        <v>1901</v>
      </c>
      <c r="J1074" s="151">
        <v>2287</v>
      </c>
      <c r="K1074" s="151">
        <v>2097</v>
      </c>
      <c r="L1074" s="151">
        <v>2030</v>
      </c>
      <c r="M1074" s="154">
        <v>0.918086010538841</v>
      </c>
      <c r="N1074" s="153">
        <v>54011</v>
      </c>
      <c r="O1074" s="172">
        <v>0.9</v>
      </c>
      <c r="P1074" s="154">
        <v>0.922507403751234</v>
      </c>
      <c r="Q1074" s="154">
        <v>0.957679505468379</v>
      </c>
      <c r="R1074" s="154">
        <v>0.916921731526017</v>
      </c>
      <c r="S1074" s="173">
        <v>-0.0351721017171446</v>
      </c>
      <c r="T1074" s="153">
        <v>58830</v>
      </c>
      <c r="U1074" s="153">
        <v>51574</v>
      </c>
      <c r="V1074" s="154">
        <v>0.876661567227605</v>
      </c>
      <c r="W1074" s="154">
        <v>0.881046396841066</v>
      </c>
      <c r="X1074" s="155">
        <v>0.903946742748455</v>
      </c>
      <c r="Y1074" s="155">
        <v>0.887625710537822</v>
      </c>
      <c r="Z1074" s="173">
        <v>-0.0229003459073884</v>
      </c>
      <c r="AA1074" s="151">
        <v>14673</v>
      </c>
      <c r="AB1074" s="151">
        <v>12921</v>
      </c>
      <c r="AC1074" s="151">
        <v>14410</v>
      </c>
      <c r="AD1074" s="151">
        <v>12638</v>
      </c>
      <c r="AE1074" s="155">
        <v>0.880597014925373</v>
      </c>
      <c r="AF1074" s="155">
        <v>0.877029840388619</v>
      </c>
      <c r="AG1074" s="173">
        <v>0.00356717453675415</v>
      </c>
    </row>
    <row r="1075" spans="1:33">
      <c r="A1075" s="175" t="s">
        <v>927</v>
      </c>
      <c r="B1075" s="195" t="s">
        <v>1830</v>
      </c>
      <c r="C1075" s="195" t="s">
        <v>1074</v>
      </c>
      <c r="D1075" s="150">
        <v>2869</v>
      </c>
      <c r="E1075" s="150">
        <v>2661</v>
      </c>
      <c r="F1075" s="150">
        <v>2667</v>
      </c>
      <c r="G1075" s="151">
        <v>2715</v>
      </c>
      <c r="H1075" s="151">
        <v>2580</v>
      </c>
      <c r="I1075" s="151">
        <v>2555</v>
      </c>
      <c r="J1075" s="151">
        <v>2996</v>
      </c>
      <c r="K1075" s="151">
        <v>2867</v>
      </c>
      <c r="L1075" s="151">
        <v>2812</v>
      </c>
      <c r="M1075" s="154">
        <v>0.964524889263868</v>
      </c>
      <c r="N1075" s="153">
        <v>73165</v>
      </c>
      <c r="O1075" s="172">
        <v>0.9</v>
      </c>
      <c r="P1075" s="154">
        <v>0.927500871383757</v>
      </c>
      <c r="Q1075" s="154">
        <v>0.950276243093923</v>
      </c>
      <c r="R1075" s="154">
        <v>0.95694259012016</v>
      </c>
      <c r="S1075" s="173">
        <v>-0.0227753717101653</v>
      </c>
      <c r="T1075" s="153">
        <v>75856</v>
      </c>
      <c r="U1075" s="153">
        <v>71598</v>
      </c>
      <c r="V1075" s="154">
        <v>0.943867327568024</v>
      </c>
      <c r="W1075" s="154">
        <v>0.929592192401534</v>
      </c>
      <c r="X1075" s="155">
        <v>0.941068139963168</v>
      </c>
      <c r="Y1075" s="155">
        <v>0.938584779706275</v>
      </c>
      <c r="Z1075" s="173">
        <v>-0.0114759475616339</v>
      </c>
      <c r="AA1075" s="151">
        <v>19263</v>
      </c>
      <c r="AB1075" s="151">
        <v>18275</v>
      </c>
      <c r="AC1075" s="151">
        <v>18865</v>
      </c>
      <c r="AD1075" s="151">
        <v>17883</v>
      </c>
      <c r="AE1075" s="155">
        <v>0.948709962103515</v>
      </c>
      <c r="AF1075" s="155">
        <v>0.947945931619401</v>
      </c>
      <c r="AG1075" s="173">
        <v>0.000764030484113554</v>
      </c>
    </row>
    <row r="1076" spans="1:33">
      <c r="A1076" s="175" t="s">
        <v>927</v>
      </c>
      <c r="B1076" s="195" t="s">
        <v>1830</v>
      </c>
      <c r="C1076" s="195" t="s">
        <v>1075</v>
      </c>
      <c r="D1076" s="150">
        <v>3526</v>
      </c>
      <c r="E1076" s="150">
        <v>3255</v>
      </c>
      <c r="F1076" s="150">
        <v>3227</v>
      </c>
      <c r="G1076" s="151">
        <v>3486</v>
      </c>
      <c r="H1076" s="151">
        <v>3348</v>
      </c>
      <c r="I1076" s="151">
        <v>3218</v>
      </c>
      <c r="J1076" s="151">
        <v>3862</v>
      </c>
      <c r="K1076" s="151">
        <v>3711</v>
      </c>
      <c r="L1076" s="151">
        <v>3564</v>
      </c>
      <c r="M1076" s="154">
        <v>0.959367901234568</v>
      </c>
      <c r="N1076" s="153">
        <v>97136</v>
      </c>
      <c r="O1076" s="172">
        <v>0.9</v>
      </c>
      <c r="P1076" s="154">
        <v>0.923142370958593</v>
      </c>
      <c r="Q1076" s="154">
        <v>0.960413080895009</v>
      </c>
      <c r="R1076" s="154">
        <v>0.96090108751942</v>
      </c>
      <c r="S1076" s="173">
        <v>-0.0372707099364153</v>
      </c>
      <c r="T1076" s="153">
        <v>101250</v>
      </c>
      <c r="U1076" s="153">
        <v>93740</v>
      </c>
      <c r="V1076" s="154">
        <v>0.925827160493827</v>
      </c>
      <c r="W1076" s="154">
        <v>0.915201361315939</v>
      </c>
      <c r="X1076" s="155">
        <v>0.923121055651176</v>
      </c>
      <c r="Y1076" s="155">
        <v>0.922837907819782</v>
      </c>
      <c r="Z1076" s="173">
        <v>-0.00791969433523732</v>
      </c>
      <c r="AA1076" s="151">
        <v>24955</v>
      </c>
      <c r="AB1076" s="151">
        <v>22990</v>
      </c>
      <c r="AC1076" s="151">
        <v>25687</v>
      </c>
      <c r="AD1076" s="151">
        <v>23832</v>
      </c>
      <c r="AE1076" s="155">
        <v>0.921258264876778</v>
      </c>
      <c r="AF1076" s="155">
        <v>0.927784482423016</v>
      </c>
      <c r="AG1076" s="173">
        <v>-0.00652621754623739</v>
      </c>
    </row>
    <row r="1077" spans="1:33">
      <c r="A1077" s="175" t="s">
        <v>927</v>
      </c>
      <c r="B1077" s="195" t="s">
        <v>1830</v>
      </c>
      <c r="C1077" s="195" t="s">
        <v>1076</v>
      </c>
      <c r="D1077" s="150">
        <v>2084</v>
      </c>
      <c r="E1077" s="150">
        <v>1769</v>
      </c>
      <c r="F1077" s="150">
        <v>1663</v>
      </c>
      <c r="G1077" s="151">
        <v>1941</v>
      </c>
      <c r="H1077" s="151">
        <v>1724</v>
      </c>
      <c r="I1077" s="151">
        <v>1760</v>
      </c>
      <c r="J1077" s="151">
        <v>2306</v>
      </c>
      <c r="K1077" s="151">
        <v>2193</v>
      </c>
      <c r="L1077" s="151">
        <v>2025</v>
      </c>
      <c r="M1077" s="154">
        <v>0.942597599985861</v>
      </c>
      <c r="N1077" s="153">
        <v>53335</v>
      </c>
      <c r="O1077" s="172">
        <v>0.9</v>
      </c>
      <c r="P1077" s="154">
        <v>0.848848368522073</v>
      </c>
      <c r="Q1077" s="154">
        <v>0.888201957753735</v>
      </c>
      <c r="R1077" s="154">
        <v>0.950997398091934</v>
      </c>
      <c r="S1077" s="173">
        <v>-0.0393535892316623</v>
      </c>
      <c r="T1077" s="153">
        <v>56583</v>
      </c>
      <c r="U1077" s="153">
        <v>50439</v>
      </c>
      <c r="V1077" s="154">
        <v>0.89141614972695</v>
      </c>
      <c r="W1077" s="154">
        <v>0.797984644913628</v>
      </c>
      <c r="X1077" s="155">
        <v>0.906749098402885</v>
      </c>
      <c r="Y1077" s="155">
        <v>0.878143972246314</v>
      </c>
      <c r="Z1077" s="173">
        <v>-0.108764453489257</v>
      </c>
      <c r="AA1077" s="151">
        <v>14350</v>
      </c>
      <c r="AB1077" s="151">
        <v>12686</v>
      </c>
      <c r="AC1077" s="151">
        <v>13811</v>
      </c>
      <c r="AD1077" s="151">
        <v>12362</v>
      </c>
      <c r="AE1077" s="155">
        <v>0.88404181184669</v>
      </c>
      <c r="AF1077" s="155">
        <v>0.895083628991384</v>
      </c>
      <c r="AG1077" s="173">
        <v>-0.0110418171446939</v>
      </c>
    </row>
    <row r="1078" spans="1:33">
      <c r="A1078" s="175" t="s">
        <v>927</v>
      </c>
      <c r="B1078" s="195" t="s">
        <v>1830</v>
      </c>
      <c r="C1078" s="195" t="s">
        <v>1077</v>
      </c>
      <c r="D1078" s="150">
        <v>2266</v>
      </c>
      <c r="E1078" s="150">
        <v>2121</v>
      </c>
      <c r="F1078" s="150">
        <v>2073</v>
      </c>
      <c r="G1078" s="151">
        <v>2186</v>
      </c>
      <c r="H1078" s="151">
        <v>2077</v>
      </c>
      <c r="I1078" s="151">
        <v>1996</v>
      </c>
      <c r="J1078" s="151">
        <v>2370</v>
      </c>
      <c r="K1078" s="151">
        <v>2228</v>
      </c>
      <c r="L1078" s="151">
        <v>2168</v>
      </c>
      <c r="M1078" s="154">
        <v>0.947763490869298</v>
      </c>
      <c r="N1078" s="153">
        <v>55429</v>
      </c>
      <c r="O1078" s="172">
        <v>0.9</v>
      </c>
      <c r="P1078" s="154">
        <v>0.936010591350397</v>
      </c>
      <c r="Q1078" s="154">
        <v>0.950137236962489</v>
      </c>
      <c r="R1078" s="154">
        <v>0.940084388185654</v>
      </c>
      <c r="S1078" s="173">
        <v>-0.0141266456120913</v>
      </c>
      <c r="T1078" s="153">
        <v>58484</v>
      </c>
      <c r="U1078" s="153">
        <v>53672</v>
      </c>
      <c r="V1078" s="154">
        <v>0.917721086109021</v>
      </c>
      <c r="W1078" s="154">
        <v>0.914827890556046</v>
      </c>
      <c r="X1078" s="155">
        <v>0.913083257090576</v>
      </c>
      <c r="Y1078" s="155">
        <v>0.914767932489451</v>
      </c>
      <c r="Z1078" s="173">
        <v>0.00174463346546949</v>
      </c>
      <c r="AA1078" s="151">
        <v>15105</v>
      </c>
      <c r="AB1078" s="151">
        <v>13827</v>
      </c>
      <c r="AC1078" s="151">
        <v>14705</v>
      </c>
      <c r="AD1078" s="151">
        <v>13559</v>
      </c>
      <c r="AE1078" s="155">
        <v>0.915392254220457</v>
      </c>
      <c r="AF1078" s="155">
        <v>0.922067324039442</v>
      </c>
      <c r="AG1078" s="173">
        <v>-0.00667506981898558</v>
      </c>
    </row>
    <row r="1079" spans="1:33">
      <c r="A1079" s="175" t="s">
        <v>927</v>
      </c>
      <c r="B1079" s="195" t="s">
        <v>1830</v>
      </c>
      <c r="C1079" s="195" t="s">
        <v>1078</v>
      </c>
      <c r="D1079" s="150">
        <v>3965</v>
      </c>
      <c r="E1079" s="150">
        <v>3656</v>
      </c>
      <c r="F1079" s="150">
        <v>3590</v>
      </c>
      <c r="G1079" s="151">
        <v>3781</v>
      </c>
      <c r="H1079" s="151">
        <v>3578</v>
      </c>
      <c r="I1079" s="151">
        <v>3490</v>
      </c>
      <c r="J1079" s="151">
        <v>4158</v>
      </c>
      <c r="K1079" s="151">
        <v>3998</v>
      </c>
      <c r="L1079" s="151">
        <v>3936</v>
      </c>
      <c r="M1079" s="154">
        <v>0.957470129446613</v>
      </c>
      <c r="N1079" s="153">
        <v>105698</v>
      </c>
      <c r="O1079" s="172">
        <v>0.9</v>
      </c>
      <c r="P1079" s="154">
        <v>0.922068095838588</v>
      </c>
      <c r="Q1079" s="154">
        <v>0.94631049986776</v>
      </c>
      <c r="R1079" s="154">
        <v>0.961519961519962</v>
      </c>
      <c r="S1079" s="173">
        <v>-0.0242424040291722</v>
      </c>
      <c r="T1079" s="153">
        <v>110393</v>
      </c>
      <c r="U1079" s="153">
        <v>103655</v>
      </c>
      <c r="V1079" s="154">
        <v>0.93896352123776</v>
      </c>
      <c r="W1079" s="154">
        <v>0.905422446406053</v>
      </c>
      <c r="X1079" s="155">
        <v>0.923036233800582</v>
      </c>
      <c r="Y1079" s="155">
        <v>0.946608946608947</v>
      </c>
      <c r="Z1079" s="173">
        <v>-0.0176137873945289</v>
      </c>
      <c r="AA1079" s="151">
        <v>26808</v>
      </c>
      <c r="AB1079" s="151">
        <v>25271</v>
      </c>
      <c r="AC1079" s="151">
        <v>26915</v>
      </c>
      <c r="AD1079" s="151">
        <v>25315</v>
      </c>
      <c r="AE1079" s="155">
        <v>0.942666368248284</v>
      </c>
      <c r="AF1079" s="155">
        <v>0.940553594649823</v>
      </c>
      <c r="AG1079" s="173">
        <v>0.00211277359846063</v>
      </c>
    </row>
    <row r="1080" spans="1:33">
      <c r="A1080" s="175" t="s">
        <v>927</v>
      </c>
      <c r="B1080" s="195" t="s">
        <v>1830</v>
      </c>
      <c r="C1080" s="195" t="s">
        <v>1079</v>
      </c>
      <c r="D1080" s="150">
        <v>3006</v>
      </c>
      <c r="E1080" s="150">
        <v>2803</v>
      </c>
      <c r="F1080" s="150">
        <v>2742</v>
      </c>
      <c r="G1080" s="151">
        <v>2736</v>
      </c>
      <c r="H1080" s="151">
        <v>2594</v>
      </c>
      <c r="I1080" s="151">
        <v>2567</v>
      </c>
      <c r="J1080" s="151">
        <v>3118</v>
      </c>
      <c r="K1080" s="151">
        <v>2985</v>
      </c>
      <c r="L1080" s="151">
        <v>2894</v>
      </c>
      <c r="M1080" s="154">
        <v>0.964138971238363</v>
      </c>
      <c r="N1080" s="153">
        <v>74150</v>
      </c>
      <c r="O1080" s="172">
        <v>0.9</v>
      </c>
      <c r="P1080" s="154">
        <v>0.932468396540253</v>
      </c>
      <c r="Q1080" s="154">
        <v>0.948099415204678</v>
      </c>
      <c r="R1080" s="154">
        <v>0.95734445157152</v>
      </c>
      <c r="S1080" s="173">
        <v>-0.0156310186644255</v>
      </c>
      <c r="T1080" s="153">
        <v>76908</v>
      </c>
      <c r="U1080" s="153">
        <v>70930</v>
      </c>
      <c r="V1080" s="154">
        <v>0.922270765069954</v>
      </c>
      <c r="W1080" s="154">
        <v>0.912175648702595</v>
      </c>
      <c r="X1080" s="155">
        <v>0.938230994152047</v>
      </c>
      <c r="Y1080" s="155">
        <v>0.928159076330981</v>
      </c>
      <c r="Z1080" s="173">
        <v>-0.026055345449452</v>
      </c>
      <c r="AA1080" s="151">
        <v>19775</v>
      </c>
      <c r="AB1080" s="151">
        <v>18408</v>
      </c>
      <c r="AC1080" s="151">
        <v>19417</v>
      </c>
      <c r="AD1080" s="151">
        <v>18076</v>
      </c>
      <c r="AE1080" s="155">
        <v>0.930872313527181</v>
      </c>
      <c r="AF1080" s="155">
        <v>0.930936807951795</v>
      </c>
      <c r="AG1080" s="173">
        <v>-6.44944246139811e-5</v>
      </c>
    </row>
    <row r="1081" spans="1:33">
      <c r="A1081" s="175" t="s">
        <v>927</v>
      </c>
      <c r="B1081" s="195" t="s">
        <v>1830</v>
      </c>
      <c r="C1081" s="195" t="s">
        <v>1080</v>
      </c>
      <c r="D1081" s="150">
        <v>1810</v>
      </c>
      <c r="E1081" s="150">
        <v>1609</v>
      </c>
      <c r="F1081" s="150">
        <v>1665</v>
      </c>
      <c r="G1081" s="151">
        <v>1688</v>
      </c>
      <c r="H1081" s="151">
        <v>1617</v>
      </c>
      <c r="I1081" s="151">
        <v>1531</v>
      </c>
      <c r="J1081" s="151">
        <v>1974</v>
      </c>
      <c r="K1081" s="151">
        <v>1892</v>
      </c>
      <c r="L1081" s="151">
        <v>1791</v>
      </c>
      <c r="M1081" s="154">
        <v>0.947853268745083</v>
      </c>
      <c r="N1081" s="153">
        <v>45787</v>
      </c>
      <c r="O1081" s="172">
        <v>0.9</v>
      </c>
      <c r="P1081" s="154">
        <v>0.888950276243094</v>
      </c>
      <c r="Q1081" s="154">
        <v>0.957938388625592</v>
      </c>
      <c r="R1081" s="154">
        <v>0.958459979736575</v>
      </c>
      <c r="S1081" s="173">
        <v>-0.0689881123824985</v>
      </c>
      <c r="T1081" s="153">
        <v>48306</v>
      </c>
      <c r="U1081" s="153">
        <v>44582</v>
      </c>
      <c r="V1081" s="154">
        <v>0.92290812735478</v>
      </c>
      <c r="W1081" s="154">
        <v>0.919889502762431</v>
      </c>
      <c r="X1081" s="155">
        <v>0.906990521327014</v>
      </c>
      <c r="Y1081" s="155">
        <v>0.907294832826748</v>
      </c>
      <c r="Z1081" s="173">
        <v>0.0128989814354168</v>
      </c>
      <c r="AA1081" s="151">
        <v>12224</v>
      </c>
      <c r="AB1081" s="151">
        <v>11238</v>
      </c>
      <c r="AC1081" s="151">
        <v>11899</v>
      </c>
      <c r="AD1081" s="151">
        <v>11049</v>
      </c>
      <c r="AE1081" s="155">
        <v>0.919339005235602</v>
      </c>
      <c r="AF1081" s="155">
        <v>0.928565425666022</v>
      </c>
      <c r="AG1081" s="173">
        <v>-0.00922642043042032</v>
      </c>
    </row>
    <row r="1082" spans="1:33">
      <c r="A1082" s="175" t="s">
        <v>927</v>
      </c>
      <c r="B1082" s="195" t="s">
        <v>1830</v>
      </c>
      <c r="C1082" s="195" t="s">
        <v>1081</v>
      </c>
      <c r="D1082" s="150">
        <v>3255</v>
      </c>
      <c r="E1082" s="150">
        <v>3071</v>
      </c>
      <c r="F1082" s="150">
        <v>2996</v>
      </c>
      <c r="G1082" s="151">
        <v>3339</v>
      </c>
      <c r="H1082" s="151">
        <v>3183</v>
      </c>
      <c r="I1082" s="151">
        <v>3115</v>
      </c>
      <c r="J1082" s="151">
        <v>3852</v>
      </c>
      <c r="K1082" s="151">
        <v>3681</v>
      </c>
      <c r="L1082" s="151">
        <v>3596</v>
      </c>
      <c r="M1082" s="154">
        <v>0.970948775248964</v>
      </c>
      <c r="N1082" s="153">
        <v>89504</v>
      </c>
      <c r="O1082" s="172">
        <v>0.9</v>
      </c>
      <c r="P1082" s="154">
        <v>0.94347158218126</v>
      </c>
      <c r="Q1082" s="154">
        <v>0.953279424977538</v>
      </c>
      <c r="R1082" s="154">
        <v>0.955607476635514</v>
      </c>
      <c r="S1082" s="173">
        <v>-0.00980784279627855</v>
      </c>
      <c r="T1082" s="153">
        <v>92182</v>
      </c>
      <c r="U1082" s="153">
        <v>85260</v>
      </c>
      <c r="V1082" s="154">
        <v>0.924909418324619</v>
      </c>
      <c r="W1082" s="154">
        <v>0.920430107526882</v>
      </c>
      <c r="X1082" s="155">
        <v>0.932914046121593</v>
      </c>
      <c r="Y1082" s="155">
        <v>0.933541017653167</v>
      </c>
      <c r="Z1082" s="173">
        <v>-0.0124839385947116</v>
      </c>
      <c r="AA1082" s="151">
        <v>24483</v>
      </c>
      <c r="AB1082" s="151">
        <v>22787</v>
      </c>
      <c r="AC1082" s="151">
        <v>22878</v>
      </c>
      <c r="AD1082" s="151">
        <v>21188</v>
      </c>
      <c r="AE1082" s="155">
        <v>0.930727443532247</v>
      </c>
      <c r="AF1082" s="155">
        <v>0.926129906460355</v>
      </c>
      <c r="AG1082" s="173">
        <v>0.00459753707189192</v>
      </c>
    </row>
    <row r="1083" spans="1:33">
      <c r="A1083" s="175" t="s">
        <v>927</v>
      </c>
      <c r="B1083" s="195" t="s">
        <v>1829</v>
      </c>
      <c r="C1083" s="195" t="s">
        <v>1082</v>
      </c>
      <c r="D1083" s="150">
        <v>5851</v>
      </c>
      <c r="E1083" s="150">
        <v>5127</v>
      </c>
      <c r="F1083" s="150">
        <v>5006</v>
      </c>
      <c r="G1083" s="151">
        <v>6670</v>
      </c>
      <c r="H1083" s="151">
        <v>6209</v>
      </c>
      <c r="I1083" s="151">
        <v>6083</v>
      </c>
      <c r="J1083" s="151">
        <v>4915</v>
      </c>
      <c r="K1083" s="151">
        <v>4633</v>
      </c>
      <c r="L1083" s="151">
        <v>4519</v>
      </c>
      <c r="M1083" s="154">
        <v>0.89771511216899</v>
      </c>
      <c r="N1083" s="153">
        <v>138416</v>
      </c>
      <c r="O1083" s="172">
        <v>0.9</v>
      </c>
      <c r="P1083" s="154">
        <v>0.876260468296018</v>
      </c>
      <c r="Q1083" s="154">
        <v>0.930884557721139</v>
      </c>
      <c r="R1083" s="154">
        <v>0.942624618514751</v>
      </c>
      <c r="S1083" s="173">
        <v>-0.0546240894251216</v>
      </c>
      <c r="T1083" s="153">
        <v>154187</v>
      </c>
      <c r="U1083" s="153">
        <v>136250</v>
      </c>
      <c r="V1083" s="154">
        <v>0.883667235240325</v>
      </c>
      <c r="W1083" s="154">
        <v>0.855580242693557</v>
      </c>
      <c r="X1083" s="155">
        <v>0.911994002998501</v>
      </c>
      <c r="Y1083" s="155">
        <v>0.919430315361139</v>
      </c>
      <c r="Z1083" s="173">
        <v>-0.056413760304944</v>
      </c>
      <c r="AA1083" s="151">
        <v>40702</v>
      </c>
      <c r="AB1083" s="151">
        <v>36565</v>
      </c>
      <c r="AC1083" s="151">
        <v>38776</v>
      </c>
      <c r="AD1083" s="151">
        <v>34932</v>
      </c>
      <c r="AE1083" s="155">
        <v>0.898358803007223</v>
      </c>
      <c r="AF1083" s="155">
        <v>0.900866515370332</v>
      </c>
      <c r="AG1083" s="173">
        <v>-0.00250771236310887</v>
      </c>
    </row>
    <row r="1084" spans="1:33">
      <c r="A1084" s="175" t="s">
        <v>927</v>
      </c>
      <c r="B1084" s="195" t="s">
        <v>1829</v>
      </c>
      <c r="C1084" s="195" t="s">
        <v>1083</v>
      </c>
      <c r="D1084" s="150">
        <v>4569</v>
      </c>
      <c r="E1084" s="150">
        <v>4322</v>
      </c>
      <c r="F1084" s="150">
        <v>4112</v>
      </c>
      <c r="G1084" s="151">
        <v>5052</v>
      </c>
      <c r="H1084" s="151">
        <v>4753</v>
      </c>
      <c r="I1084" s="151">
        <v>4625</v>
      </c>
      <c r="J1084" s="151">
        <v>3766</v>
      </c>
      <c r="K1084" s="151">
        <v>3617</v>
      </c>
      <c r="L1084" s="151">
        <v>3507</v>
      </c>
      <c r="M1084" s="154">
        <v>0.968704205061971</v>
      </c>
      <c r="N1084" s="153">
        <v>117003</v>
      </c>
      <c r="O1084" s="172">
        <v>0.9</v>
      </c>
      <c r="P1084" s="154">
        <v>0.945940030641278</v>
      </c>
      <c r="Q1084" s="154">
        <v>0.940815518606492</v>
      </c>
      <c r="R1084" s="154">
        <v>0.960435475305364</v>
      </c>
      <c r="S1084" s="173">
        <v>0.0051245120347857</v>
      </c>
      <c r="T1084" s="153">
        <v>120783</v>
      </c>
      <c r="U1084" s="153">
        <v>111695</v>
      </c>
      <c r="V1084" s="154">
        <v>0.924757623175447</v>
      </c>
      <c r="W1084" s="154">
        <v>0.899978113372729</v>
      </c>
      <c r="X1084" s="155">
        <v>0.91547901821061</v>
      </c>
      <c r="Y1084" s="155">
        <v>0.931226765799256</v>
      </c>
      <c r="Z1084" s="173">
        <v>-0.0155009048378804</v>
      </c>
      <c r="AA1084" s="151">
        <v>31690</v>
      </c>
      <c r="AB1084" s="151">
        <v>29251</v>
      </c>
      <c r="AC1084" s="151">
        <v>30284</v>
      </c>
      <c r="AD1084" s="151">
        <v>27983</v>
      </c>
      <c r="AE1084" s="155">
        <v>0.923035657936258</v>
      </c>
      <c r="AF1084" s="155">
        <v>0.924019284110421</v>
      </c>
      <c r="AG1084" s="173">
        <v>-0.00098362617416381</v>
      </c>
    </row>
    <row r="1085" spans="1:33">
      <c r="A1085" s="175" t="s">
        <v>927</v>
      </c>
      <c r="B1085" s="195" t="s">
        <v>1829</v>
      </c>
      <c r="C1085" s="195" t="s">
        <v>1084</v>
      </c>
      <c r="D1085" s="150">
        <v>2641</v>
      </c>
      <c r="E1085" s="150">
        <v>2600</v>
      </c>
      <c r="F1085" s="150">
        <v>2339</v>
      </c>
      <c r="G1085" s="151">
        <v>2866</v>
      </c>
      <c r="H1085" s="151">
        <v>2789</v>
      </c>
      <c r="I1085" s="151">
        <v>2627</v>
      </c>
      <c r="J1085" s="151">
        <v>2129</v>
      </c>
      <c r="K1085" s="151">
        <v>2082</v>
      </c>
      <c r="L1085" s="151">
        <v>2001</v>
      </c>
      <c r="M1085" s="154">
        <v>0.969164240694158</v>
      </c>
      <c r="N1085" s="153">
        <v>68580</v>
      </c>
      <c r="O1085" s="172">
        <v>0.9</v>
      </c>
      <c r="P1085" s="154">
        <v>0.984475577432791</v>
      </c>
      <c r="Q1085" s="154">
        <v>0.973133286810886</v>
      </c>
      <c r="R1085" s="154">
        <v>0.977923907937999</v>
      </c>
      <c r="S1085" s="173">
        <v>0.0113422906219043</v>
      </c>
      <c r="T1085" s="153">
        <v>70762</v>
      </c>
      <c r="U1085" s="153">
        <v>64767</v>
      </c>
      <c r="V1085" s="154">
        <v>0.91527938724174</v>
      </c>
      <c r="W1085" s="154">
        <v>0.885649375236653</v>
      </c>
      <c r="X1085" s="155">
        <v>0.916608513607816</v>
      </c>
      <c r="Y1085" s="155">
        <v>0.939877876937529</v>
      </c>
      <c r="Z1085" s="173">
        <v>-0.030959138371163</v>
      </c>
      <c r="AA1085" s="151">
        <v>18251</v>
      </c>
      <c r="AB1085" s="151">
        <v>16688</v>
      </c>
      <c r="AC1085" s="151">
        <v>18107</v>
      </c>
      <c r="AD1085" s="151">
        <v>16644</v>
      </c>
      <c r="AE1085" s="155">
        <v>0.914360856939346</v>
      </c>
      <c r="AF1085" s="155">
        <v>0.919202518363064</v>
      </c>
      <c r="AG1085" s="173">
        <v>-0.00484166142371822</v>
      </c>
    </row>
    <row r="1086" spans="1:33">
      <c r="A1086" s="175" t="s">
        <v>1085</v>
      </c>
      <c r="B1086" s="195" t="s">
        <v>1832</v>
      </c>
      <c r="C1086" s="195" t="s">
        <v>1087</v>
      </c>
      <c r="D1086" s="150">
        <v>1730</v>
      </c>
      <c r="E1086" s="150">
        <v>1688</v>
      </c>
      <c r="F1086" s="150">
        <v>1596</v>
      </c>
      <c r="G1086" s="151">
        <v>1608</v>
      </c>
      <c r="H1086" s="151">
        <v>1589</v>
      </c>
      <c r="I1086" s="151">
        <v>1489</v>
      </c>
      <c r="J1086" s="151">
        <v>1909</v>
      </c>
      <c r="K1086" s="151">
        <v>1888</v>
      </c>
      <c r="L1086" s="151">
        <v>1805</v>
      </c>
      <c r="M1086" s="154">
        <v>0.984308307730375</v>
      </c>
      <c r="N1086" s="153">
        <v>47736</v>
      </c>
      <c r="O1086" s="172">
        <v>0.9</v>
      </c>
      <c r="P1086" s="154">
        <v>0.975722543352601</v>
      </c>
      <c r="Q1086" s="154">
        <v>0.98818407960199</v>
      </c>
      <c r="R1086" s="154">
        <v>0.988999476165532</v>
      </c>
      <c r="S1086" s="173">
        <v>-0.0124615362493889</v>
      </c>
      <c r="T1086" s="153">
        <v>48497</v>
      </c>
      <c r="U1086" s="153">
        <v>45518</v>
      </c>
      <c r="V1086" s="154">
        <v>0.938573520011547</v>
      </c>
      <c r="W1086" s="154">
        <v>0.922543352601156</v>
      </c>
      <c r="X1086" s="155">
        <v>0.925995024875622</v>
      </c>
      <c r="Y1086" s="155">
        <v>0.945521215295966</v>
      </c>
      <c r="Z1086" s="173">
        <v>-0.00345167227446586</v>
      </c>
      <c r="AA1086" s="151">
        <v>12117</v>
      </c>
      <c r="AB1086" s="151">
        <v>11345</v>
      </c>
      <c r="AC1086" s="151">
        <v>12210</v>
      </c>
      <c r="AD1086" s="151">
        <v>11412</v>
      </c>
      <c r="AE1086" s="155">
        <v>0.936287860031361</v>
      </c>
      <c r="AF1086" s="155">
        <v>0.934643734643735</v>
      </c>
      <c r="AG1086" s="173">
        <v>0.00164412538762626</v>
      </c>
    </row>
    <row r="1087" spans="1:33">
      <c r="A1087" s="175" t="s">
        <v>1085</v>
      </c>
      <c r="B1087" s="195" t="s">
        <v>1832</v>
      </c>
      <c r="C1087" s="195" t="s">
        <v>1088</v>
      </c>
      <c r="D1087" s="150">
        <v>2622</v>
      </c>
      <c r="E1087" s="150">
        <v>2573</v>
      </c>
      <c r="F1087" s="150">
        <v>2443</v>
      </c>
      <c r="G1087" s="151">
        <v>2599</v>
      </c>
      <c r="H1087" s="151">
        <v>2567</v>
      </c>
      <c r="I1087" s="151">
        <v>2440</v>
      </c>
      <c r="J1087" s="151">
        <v>3032</v>
      </c>
      <c r="K1087" s="151">
        <v>2988</v>
      </c>
      <c r="L1087" s="151">
        <v>2808</v>
      </c>
      <c r="M1087" s="154">
        <v>0.978548601681548</v>
      </c>
      <c r="N1087" s="153">
        <v>71345</v>
      </c>
      <c r="O1087" s="172">
        <v>0.9</v>
      </c>
      <c r="P1087" s="154">
        <v>0.981311975591152</v>
      </c>
      <c r="Q1087" s="154">
        <v>0.987687572143132</v>
      </c>
      <c r="R1087" s="154">
        <v>0.985488126649076</v>
      </c>
      <c r="S1087" s="173">
        <v>-0.00637559655198017</v>
      </c>
      <c r="T1087" s="153">
        <v>72909</v>
      </c>
      <c r="U1087" s="153">
        <v>65911</v>
      </c>
      <c r="V1087" s="154">
        <v>0.904017336679971</v>
      </c>
      <c r="W1087" s="154">
        <v>0.931731502669718</v>
      </c>
      <c r="X1087" s="155">
        <v>0.938822624086187</v>
      </c>
      <c r="Y1087" s="155">
        <v>0.926121372031662</v>
      </c>
      <c r="Z1087" s="173">
        <v>-0.00709112141646917</v>
      </c>
      <c r="AA1087" s="151">
        <v>18749</v>
      </c>
      <c r="AB1087" s="151">
        <v>17222</v>
      </c>
      <c r="AC1087" s="151">
        <v>18323</v>
      </c>
      <c r="AD1087" s="151">
        <v>16287</v>
      </c>
      <c r="AE1087" s="155">
        <v>0.918555656301669</v>
      </c>
      <c r="AF1087" s="155">
        <v>0.888882824864924</v>
      </c>
      <c r="AG1087" s="173">
        <v>0.0296728314367456</v>
      </c>
    </row>
    <row r="1088" spans="1:33">
      <c r="A1088" s="175" t="s">
        <v>1085</v>
      </c>
      <c r="B1088" s="195" t="s">
        <v>1832</v>
      </c>
      <c r="C1088" s="195" t="s">
        <v>1089</v>
      </c>
      <c r="D1088" s="150">
        <v>2683</v>
      </c>
      <c r="E1088" s="150">
        <v>2571</v>
      </c>
      <c r="F1088" s="150">
        <v>2502</v>
      </c>
      <c r="G1088" s="151">
        <v>2320</v>
      </c>
      <c r="H1088" s="151">
        <v>2271</v>
      </c>
      <c r="I1088" s="151">
        <v>2241</v>
      </c>
      <c r="J1088" s="151">
        <v>2832</v>
      </c>
      <c r="K1088" s="151">
        <v>2755</v>
      </c>
      <c r="L1088" s="151">
        <v>2715</v>
      </c>
      <c r="M1088" s="154">
        <v>0.962060563870519</v>
      </c>
      <c r="N1088" s="153">
        <v>66336</v>
      </c>
      <c r="O1088" s="172">
        <v>0.9</v>
      </c>
      <c r="P1088" s="154">
        <v>0.958255683935893</v>
      </c>
      <c r="Q1088" s="154">
        <v>0.978879310344828</v>
      </c>
      <c r="R1088" s="154">
        <v>0.972810734463277</v>
      </c>
      <c r="S1088" s="173">
        <v>-0.0206236264089349</v>
      </c>
      <c r="T1088" s="153">
        <v>68952</v>
      </c>
      <c r="U1088" s="153">
        <v>65481</v>
      </c>
      <c r="V1088" s="154">
        <v>0.949660633484163</v>
      </c>
      <c r="W1088" s="154">
        <v>0.932538203503541</v>
      </c>
      <c r="X1088" s="155">
        <v>0.965948275862069</v>
      </c>
      <c r="Y1088" s="155">
        <v>0.958686440677966</v>
      </c>
      <c r="Z1088" s="173">
        <v>-0.0334100723585282</v>
      </c>
      <c r="AA1088" s="151">
        <v>17660</v>
      </c>
      <c r="AB1088" s="151">
        <v>16852</v>
      </c>
      <c r="AC1088" s="151">
        <v>17280</v>
      </c>
      <c r="AD1088" s="151">
        <v>16409</v>
      </c>
      <c r="AE1088" s="155">
        <v>0.954246885617214</v>
      </c>
      <c r="AF1088" s="155">
        <v>0.949594907407407</v>
      </c>
      <c r="AG1088" s="173">
        <v>0.00465197820980667</v>
      </c>
    </row>
    <row r="1089" spans="1:33">
      <c r="A1089" s="175" t="s">
        <v>1085</v>
      </c>
      <c r="B1089" s="195" t="s">
        <v>1832</v>
      </c>
      <c r="C1089" s="195" t="s">
        <v>1090</v>
      </c>
      <c r="D1089" s="150">
        <v>3233</v>
      </c>
      <c r="E1089" s="150">
        <v>3120</v>
      </c>
      <c r="F1089" s="150">
        <v>2896</v>
      </c>
      <c r="G1089" s="151">
        <v>2964</v>
      </c>
      <c r="H1089" s="151">
        <v>2882</v>
      </c>
      <c r="I1089" s="151">
        <v>2792</v>
      </c>
      <c r="J1089" s="151">
        <v>3729</v>
      </c>
      <c r="K1089" s="151">
        <v>3467</v>
      </c>
      <c r="L1089" s="151">
        <v>3428</v>
      </c>
      <c r="M1089" s="154">
        <v>0.961642572607241</v>
      </c>
      <c r="N1089" s="153">
        <v>81354</v>
      </c>
      <c r="O1089" s="172">
        <v>0.9</v>
      </c>
      <c r="P1089" s="154">
        <v>0.965047943086916</v>
      </c>
      <c r="Q1089" s="154">
        <v>0.972334682860999</v>
      </c>
      <c r="R1089" s="154">
        <v>0.929739876642532</v>
      </c>
      <c r="S1089" s="173">
        <v>-0.00728673977408245</v>
      </c>
      <c r="T1089" s="153">
        <v>84599</v>
      </c>
      <c r="U1089" s="153">
        <v>78753</v>
      </c>
      <c r="V1089" s="154">
        <v>0.930897528339579</v>
      </c>
      <c r="W1089" s="154">
        <v>0.895762449737086</v>
      </c>
      <c r="X1089" s="155">
        <v>0.941970310391363</v>
      </c>
      <c r="Y1089" s="155">
        <v>0.91928130866184</v>
      </c>
      <c r="Z1089" s="173">
        <v>-0.0462078606542767</v>
      </c>
      <c r="AA1089" s="151">
        <v>22264</v>
      </c>
      <c r="AB1089" s="151">
        <v>20629</v>
      </c>
      <c r="AC1089" s="151">
        <v>21449</v>
      </c>
      <c r="AD1089" s="151">
        <v>20084</v>
      </c>
      <c r="AE1089" s="155">
        <v>0.926563061444484</v>
      </c>
      <c r="AF1089" s="155">
        <v>0.936360669495081</v>
      </c>
      <c r="AG1089" s="173">
        <v>-0.00979760805059693</v>
      </c>
    </row>
    <row r="1090" spans="1:33">
      <c r="A1090" s="175" t="s">
        <v>1085</v>
      </c>
      <c r="B1090" s="195" t="s">
        <v>1832</v>
      </c>
      <c r="C1090" s="195" t="s">
        <v>1091</v>
      </c>
      <c r="D1090" s="150">
        <v>3409</v>
      </c>
      <c r="E1090" s="150">
        <v>3318</v>
      </c>
      <c r="F1090" s="150">
        <v>2894</v>
      </c>
      <c r="G1090" s="151">
        <v>3124</v>
      </c>
      <c r="H1090" s="151">
        <v>3060</v>
      </c>
      <c r="I1090" s="151">
        <v>2898</v>
      </c>
      <c r="J1090" s="151">
        <v>3840</v>
      </c>
      <c r="K1090" s="151">
        <v>3772</v>
      </c>
      <c r="L1090" s="151">
        <v>3600</v>
      </c>
      <c r="M1090" s="154">
        <v>0.976209205910492</v>
      </c>
      <c r="N1090" s="153">
        <v>91832</v>
      </c>
      <c r="O1090" s="172">
        <v>0.9</v>
      </c>
      <c r="P1090" s="154">
        <v>0.973305954825462</v>
      </c>
      <c r="Q1090" s="154">
        <v>0.979513444302177</v>
      </c>
      <c r="R1090" s="154">
        <v>0.982291666666667</v>
      </c>
      <c r="S1090" s="173">
        <v>-0.00620748947671468</v>
      </c>
      <c r="T1090" s="153">
        <v>94070</v>
      </c>
      <c r="U1090" s="153">
        <v>86139</v>
      </c>
      <c r="V1090" s="154">
        <v>0.915690443286914</v>
      </c>
      <c r="W1090" s="154">
        <v>0.848929304781461</v>
      </c>
      <c r="X1090" s="155">
        <v>0.927656850192061</v>
      </c>
      <c r="Y1090" s="155">
        <v>0.9375</v>
      </c>
      <c r="Z1090" s="173">
        <v>-0.0787275454106006</v>
      </c>
      <c r="AA1090" s="151">
        <v>23364</v>
      </c>
      <c r="AB1090" s="151">
        <v>21403</v>
      </c>
      <c r="AC1090" s="151">
        <v>23323</v>
      </c>
      <c r="AD1090" s="151">
        <v>21542</v>
      </c>
      <c r="AE1090" s="155">
        <v>0.916067454203047</v>
      </c>
      <c r="AF1090" s="155">
        <v>0.923637610941989</v>
      </c>
      <c r="AG1090" s="173">
        <v>-0.00757015673894113</v>
      </c>
    </row>
    <row r="1091" spans="1:33">
      <c r="A1091" s="175" t="s">
        <v>1085</v>
      </c>
      <c r="B1091" s="195" t="s">
        <v>1832</v>
      </c>
      <c r="C1091" s="195" t="s">
        <v>1092</v>
      </c>
      <c r="D1091" s="150">
        <v>1353</v>
      </c>
      <c r="E1091" s="150">
        <v>1318</v>
      </c>
      <c r="F1091" s="150">
        <v>1227</v>
      </c>
      <c r="G1091" s="151">
        <v>1279</v>
      </c>
      <c r="H1091" s="151">
        <v>1267</v>
      </c>
      <c r="I1091" s="151">
        <v>1219</v>
      </c>
      <c r="J1091" s="151">
        <v>1592</v>
      </c>
      <c r="K1091" s="151">
        <v>1574</v>
      </c>
      <c r="L1091" s="151">
        <v>1416</v>
      </c>
      <c r="M1091" s="154">
        <v>0.976532180345375</v>
      </c>
      <c r="N1091" s="153">
        <v>37492</v>
      </c>
      <c r="O1091" s="172">
        <v>0.9</v>
      </c>
      <c r="P1091" s="154">
        <v>0.974131559497413</v>
      </c>
      <c r="Q1091" s="154">
        <v>0.99061767005473</v>
      </c>
      <c r="R1091" s="154">
        <v>0.988693467336683</v>
      </c>
      <c r="S1091" s="173">
        <v>-0.0164861105573171</v>
      </c>
      <c r="T1091" s="153">
        <v>38393</v>
      </c>
      <c r="U1091" s="153">
        <v>35561</v>
      </c>
      <c r="V1091" s="154">
        <v>0.926236553538405</v>
      </c>
      <c r="W1091" s="154">
        <v>0.906873614190687</v>
      </c>
      <c r="X1091" s="155">
        <v>0.953088350273651</v>
      </c>
      <c r="Y1091" s="155">
        <v>0.889447236180904</v>
      </c>
      <c r="Z1091" s="173">
        <v>-0.0462147360829639</v>
      </c>
      <c r="AA1091" s="151">
        <v>9963</v>
      </c>
      <c r="AB1091" s="151">
        <v>9139</v>
      </c>
      <c r="AC1091" s="151">
        <v>9559</v>
      </c>
      <c r="AD1091" s="151">
        <v>8952</v>
      </c>
      <c r="AE1091" s="155">
        <v>0.917293987754692</v>
      </c>
      <c r="AF1091" s="155">
        <v>0.936499633852913</v>
      </c>
      <c r="AG1091" s="173">
        <v>-0.0192056460982211</v>
      </c>
    </row>
    <row r="1092" spans="1:33">
      <c r="A1092" s="175" t="s">
        <v>1085</v>
      </c>
      <c r="B1092" s="195" t="s">
        <v>1832</v>
      </c>
      <c r="C1092" s="195" t="s">
        <v>1093</v>
      </c>
      <c r="D1092" s="150">
        <v>2162</v>
      </c>
      <c r="E1092" s="150">
        <v>2131</v>
      </c>
      <c r="F1092" s="150">
        <v>2000</v>
      </c>
      <c r="G1092" s="151">
        <v>2031</v>
      </c>
      <c r="H1092" s="151">
        <v>1997</v>
      </c>
      <c r="I1092" s="151">
        <v>1899</v>
      </c>
      <c r="J1092" s="151">
        <v>2237</v>
      </c>
      <c r="K1092" s="151">
        <v>2208</v>
      </c>
      <c r="L1092" s="151">
        <v>2124</v>
      </c>
      <c r="M1092" s="154">
        <v>0.976165927758875</v>
      </c>
      <c r="N1092" s="153">
        <v>56807</v>
      </c>
      <c r="O1092" s="172">
        <v>0.9</v>
      </c>
      <c r="P1092" s="154">
        <v>0.985661424606845</v>
      </c>
      <c r="Q1092" s="154">
        <v>0.983259478089611</v>
      </c>
      <c r="R1092" s="154">
        <v>0.987036209208762</v>
      </c>
      <c r="S1092" s="173">
        <v>0.00240194651723447</v>
      </c>
      <c r="T1092" s="153">
        <v>58194</v>
      </c>
      <c r="U1092" s="153">
        <v>54552</v>
      </c>
      <c r="V1092" s="154">
        <v>0.937416228477163</v>
      </c>
      <c r="W1092" s="154">
        <v>0.925069380203515</v>
      </c>
      <c r="X1092" s="155">
        <v>0.935007385524372</v>
      </c>
      <c r="Y1092" s="155">
        <v>0.949485918641037</v>
      </c>
      <c r="Z1092" s="173">
        <v>-0.00993800532085698</v>
      </c>
      <c r="AA1092" s="151">
        <v>14777</v>
      </c>
      <c r="AB1092" s="151">
        <v>13822</v>
      </c>
      <c r="AC1092" s="151">
        <v>14682</v>
      </c>
      <c r="AD1092" s="151">
        <v>13842</v>
      </c>
      <c r="AE1092" s="155">
        <v>0.935372538404277</v>
      </c>
      <c r="AF1092" s="155">
        <v>0.942787086228034</v>
      </c>
      <c r="AG1092" s="173">
        <v>-0.00741454782375739</v>
      </c>
    </row>
    <row r="1093" spans="1:33">
      <c r="A1093" s="175" t="s">
        <v>1085</v>
      </c>
      <c r="B1093" s="195" t="s">
        <v>1832</v>
      </c>
      <c r="C1093" s="195" t="s">
        <v>1094</v>
      </c>
      <c r="D1093" s="150">
        <v>7238</v>
      </c>
      <c r="E1093" s="150">
        <v>6372</v>
      </c>
      <c r="F1093" s="150">
        <v>5574</v>
      </c>
      <c r="G1093" s="151">
        <v>6275</v>
      </c>
      <c r="H1093" s="151">
        <v>5996</v>
      </c>
      <c r="I1093" s="151">
        <v>5409</v>
      </c>
      <c r="J1093" s="151">
        <v>6904</v>
      </c>
      <c r="K1093" s="151">
        <v>6780</v>
      </c>
      <c r="L1093" s="151">
        <v>6142</v>
      </c>
      <c r="M1093" s="154">
        <v>0.96513918866567</v>
      </c>
      <c r="N1093" s="153">
        <v>174391</v>
      </c>
      <c r="O1093" s="172">
        <v>0.9</v>
      </c>
      <c r="P1093" s="154">
        <v>0.880353688864327</v>
      </c>
      <c r="Q1093" s="154">
        <v>0.955537848605578</v>
      </c>
      <c r="R1093" s="154">
        <v>0.982039397450753</v>
      </c>
      <c r="S1093" s="173">
        <v>-0.0751841597412505</v>
      </c>
      <c r="T1093" s="153">
        <v>180690</v>
      </c>
      <c r="U1093" s="153">
        <v>153420</v>
      </c>
      <c r="V1093" s="154">
        <v>0.849078532292877</v>
      </c>
      <c r="W1093" s="154">
        <v>0.770102238187345</v>
      </c>
      <c r="X1093" s="155">
        <v>0.86199203187251</v>
      </c>
      <c r="Y1093" s="155">
        <v>0.889629200463499</v>
      </c>
      <c r="Z1093" s="173">
        <v>-0.0918897936851654</v>
      </c>
      <c r="AA1093" s="151">
        <v>45421</v>
      </c>
      <c r="AB1093" s="151">
        <v>37948</v>
      </c>
      <c r="AC1093" s="151">
        <v>44777</v>
      </c>
      <c r="AD1093" s="151">
        <v>38516</v>
      </c>
      <c r="AE1093" s="155">
        <v>0.835472578763127</v>
      </c>
      <c r="AF1093" s="155">
        <v>0.860173749916252</v>
      </c>
      <c r="AG1093" s="173">
        <v>-0.0247011711531244</v>
      </c>
    </row>
    <row r="1094" spans="1:33">
      <c r="A1094" s="175" t="s">
        <v>1085</v>
      </c>
      <c r="B1094" s="195" t="s">
        <v>1832</v>
      </c>
      <c r="C1094" s="195" t="s">
        <v>1095</v>
      </c>
      <c r="D1094" s="150">
        <v>3356</v>
      </c>
      <c r="E1094" s="150">
        <v>3309</v>
      </c>
      <c r="F1094" s="150">
        <v>3208</v>
      </c>
      <c r="G1094" s="151">
        <v>3170</v>
      </c>
      <c r="H1094" s="151">
        <v>3090</v>
      </c>
      <c r="I1094" s="151">
        <v>3025</v>
      </c>
      <c r="J1094" s="151">
        <v>3816</v>
      </c>
      <c r="K1094" s="151">
        <v>3694</v>
      </c>
      <c r="L1094" s="151">
        <v>3631</v>
      </c>
      <c r="M1094" s="154">
        <v>0.978620240807029</v>
      </c>
      <c r="N1094" s="153">
        <v>90219</v>
      </c>
      <c r="O1094" s="172">
        <v>0.9</v>
      </c>
      <c r="P1094" s="154">
        <v>0.985995232419547</v>
      </c>
      <c r="Q1094" s="154">
        <v>0.974763406940063</v>
      </c>
      <c r="R1094" s="154">
        <v>0.968029350104822</v>
      </c>
      <c r="S1094" s="173">
        <v>0.011231825479484</v>
      </c>
      <c r="T1094" s="153">
        <v>92190</v>
      </c>
      <c r="U1094" s="153">
        <v>87689</v>
      </c>
      <c r="V1094" s="154">
        <v>0.951176917236143</v>
      </c>
      <c r="W1094" s="154">
        <v>0.955899880810489</v>
      </c>
      <c r="X1094" s="155">
        <v>0.954258675078864</v>
      </c>
      <c r="Y1094" s="155">
        <v>0.951519916142558</v>
      </c>
      <c r="Z1094" s="173">
        <v>0.00164120573162441</v>
      </c>
      <c r="AA1094" s="151">
        <v>23384</v>
      </c>
      <c r="AB1094" s="151">
        <v>22300</v>
      </c>
      <c r="AC1094" s="151">
        <v>23057</v>
      </c>
      <c r="AD1094" s="151">
        <v>21976</v>
      </c>
      <c r="AE1094" s="155">
        <v>0.953643516934656</v>
      </c>
      <c r="AF1094" s="155">
        <v>0.953116190310969</v>
      </c>
      <c r="AG1094" s="173">
        <v>0.000527326623687707</v>
      </c>
    </row>
    <row r="1095" spans="1:33">
      <c r="A1095" s="175" t="s">
        <v>1085</v>
      </c>
      <c r="B1095" s="195" t="s">
        <v>1832</v>
      </c>
      <c r="C1095" s="195" t="s">
        <v>1096</v>
      </c>
      <c r="D1095" s="150">
        <v>2652</v>
      </c>
      <c r="E1095" s="150">
        <v>2590</v>
      </c>
      <c r="F1095" s="150">
        <v>2511</v>
      </c>
      <c r="G1095" s="151">
        <v>2556</v>
      </c>
      <c r="H1095" s="151">
        <v>2530</v>
      </c>
      <c r="I1095" s="151">
        <v>2456</v>
      </c>
      <c r="J1095" s="151">
        <v>2997</v>
      </c>
      <c r="K1095" s="151">
        <v>2956</v>
      </c>
      <c r="L1095" s="151">
        <v>2839</v>
      </c>
      <c r="M1095" s="154">
        <v>0.960516420155427</v>
      </c>
      <c r="N1095" s="153">
        <v>68967</v>
      </c>
      <c r="O1095" s="172">
        <v>0.9</v>
      </c>
      <c r="P1095" s="154">
        <v>0.976621417797888</v>
      </c>
      <c r="Q1095" s="154">
        <v>0.989827856025039</v>
      </c>
      <c r="R1095" s="154">
        <v>0.98631965298632</v>
      </c>
      <c r="S1095" s="173">
        <v>-0.0132064382271507</v>
      </c>
      <c r="T1095" s="153">
        <v>71802</v>
      </c>
      <c r="U1095" s="153">
        <v>67623</v>
      </c>
      <c r="V1095" s="154">
        <v>0.941798278599482</v>
      </c>
      <c r="W1095" s="154">
        <v>0.94683257918552</v>
      </c>
      <c r="X1095" s="155">
        <v>0.960876369327074</v>
      </c>
      <c r="Y1095" s="155">
        <v>0.947280613947281</v>
      </c>
      <c r="Z1095" s="173">
        <v>-0.0140437901415532</v>
      </c>
      <c r="AA1095" s="151">
        <v>18794</v>
      </c>
      <c r="AB1095" s="151">
        <v>17844</v>
      </c>
      <c r="AC1095" s="151">
        <v>18342</v>
      </c>
      <c r="AD1095" s="151">
        <v>17421</v>
      </c>
      <c r="AE1095" s="155">
        <v>0.949451952750878</v>
      </c>
      <c r="AF1095" s="155">
        <v>0.94978737324174</v>
      </c>
      <c r="AG1095" s="173">
        <v>-0.000335420490862326</v>
      </c>
    </row>
    <row r="1096" spans="1:33">
      <c r="A1096" s="175" t="s">
        <v>1085</v>
      </c>
      <c r="B1096" s="195" t="s">
        <v>1832</v>
      </c>
      <c r="C1096" s="195" t="s">
        <v>1097</v>
      </c>
      <c r="D1096" s="150">
        <v>2526</v>
      </c>
      <c r="E1096" s="150">
        <v>2401</v>
      </c>
      <c r="F1096" s="150">
        <v>2309</v>
      </c>
      <c r="G1096" s="151">
        <v>2241</v>
      </c>
      <c r="H1096" s="151">
        <v>2225</v>
      </c>
      <c r="I1096" s="151">
        <v>2148</v>
      </c>
      <c r="J1096" s="151">
        <v>2671</v>
      </c>
      <c r="K1096" s="151">
        <v>2643</v>
      </c>
      <c r="L1096" s="151">
        <v>2492</v>
      </c>
      <c r="M1096" s="154">
        <v>0.981366180066914</v>
      </c>
      <c r="N1096" s="153">
        <v>65411</v>
      </c>
      <c r="O1096" s="172">
        <v>0.9</v>
      </c>
      <c r="P1096" s="154">
        <v>0.950514647664291</v>
      </c>
      <c r="Q1096" s="154">
        <v>0.992860330209728</v>
      </c>
      <c r="R1096" s="154">
        <v>0.98951703481842</v>
      </c>
      <c r="S1096" s="173">
        <v>-0.0423456825454364</v>
      </c>
      <c r="T1096" s="153">
        <v>66653</v>
      </c>
      <c r="U1096" s="153">
        <v>62306</v>
      </c>
      <c r="V1096" s="154">
        <v>0.934781630234198</v>
      </c>
      <c r="W1096" s="154">
        <v>0.91409342834521</v>
      </c>
      <c r="X1096" s="155">
        <v>0.958500669344043</v>
      </c>
      <c r="Y1096" s="155">
        <v>0.932983901160614</v>
      </c>
      <c r="Z1096" s="173">
        <v>-0.0444072409988331</v>
      </c>
      <c r="AA1096" s="151">
        <v>16474</v>
      </c>
      <c r="AB1096" s="151">
        <v>15510</v>
      </c>
      <c r="AC1096" s="151">
        <v>16958</v>
      </c>
      <c r="AD1096" s="151">
        <v>15890</v>
      </c>
      <c r="AE1096" s="155">
        <v>0.941483549836105</v>
      </c>
      <c r="AF1096" s="155">
        <v>0.937020875103196</v>
      </c>
      <c r="AG1096" s="173">
        <v>0.00446267473290929</v>
      </c>
    </row>
    <row r="1097" spans="1:33">
      <c r="A1097" s="175" t="s">
        <v>1085</v>
      </c>
      <c r="B1097" s="195" t="s">
        <v>1832</v>
      </c>
      <c r="C1097" s="195" t="s">
        <v>1098</v>
      </c>
      <c r="D1097" s="150">
        <v>2919</v>
      </c>
      <c r="E1097" s="150">
        <v>2878</v>
      </c>
      <c r="F1097" s="150">
        <v>2769</v>
      </c>
      <c r="G1097" s="151">
        <v>2659</v>
      </c>
      <c r="H1097" s="151">
        <v>2604</v>
      </c>
      <c r="I1097" s="151">
        <v>2551</v>
      </c>
      <c r="J1097" s="151">
        <v>3243</v>
      </c>
      <c r="K1097" s="151">
        <v>3187</v>
      </c>
      <c r="L1097" s="151">
        <v>3081</v>
      </c>
      <c r="M1097" s="154">
        <v>0.98182248579687</v>
      </c>
      <c r="N1097" s="153">
        <v>78805</v>
      </c>
      <c r="O1097" s="172">
        <v>0.9</v>
      </c>
      <c r="P1097" s="154">
        <v>0.985954093867763</v>
      </c>
      <c r="Q1097" s="154">
        <v>0.979315532154945</v>
      </c>
      <c r="R1097" s="154">
        <v>0.982732038236201</v>
      </c>
      <c r="S1097" s="173">
        <v>0.0066385617128174</v>
      </c>
      <c r="T1097" s="153">
        <v>80264</v>
      </c>
      <c r="U1097" s="153">
        <v>75894</v>
      </c>
      <c r="V1097" s="154">
        <v>0.945554669590352</v>
      </c>
      <c r="W1097" s="154">
        <v>0.948612538540596</v>
      </c>
      <c r="X1097" s="155">
        <v>0.959383226776984</v>
      </c>
      <c r="Y1097" s="155">
        <v>0.95004625346901</v>
      </c>
      <c r="Z1097" s="173">
        <v>-0.0107706882363877</v>
      </c>
      <c r="AA1097" s="151">
        <v>20001</v>
      </c>
      <c r="AB1097" s="151">
        <v>19069</v>
      </c>
      <c r="AC1097" s="151">
        <v>20294</v>
      </c>
      <c r="AD1097" s="151">
        <v>19075</v>
      </c>
      <c r="AE1097" s="155">
        <v>0.953402329883506</v>
      </c>
      <c r="AF1097" s="155">
        <v>0.939932985118754</v>
      </c>
      <c r="AG1097" s="173">
        <v>0.0134693447647515</v>
      </c>
    </row>
    <row r="1098" spans="1:33">
      <c r="A1098" s="175" t="s">
        <v>1085</v>
      </c>
      <c r="B1098" s="195" t="s">
        <v>1832</v>
      </c>
      <c r="C1098" s="195" t="s">
        <v>1099</v>
      </c>
      <c r="D1098" s="150">
        <v>1867</v>
      </c>
      <c r="E1098" s="150">
        <v>1844</v>
      </c>
      <c r="F1098" s="150">
        <v>1818</v>
      </c>
      <c r="G1098" s="151">
        <v>1671</v>
      </c>
      <c r="H1098" s="151">
        <v>1646</v>
      </c>
      <c r="I1098" s="151">
        <v>1629</v>
      </c>
      <c r="J1098" s="151">
        <v>2056</v>
      </c>
      <c r="K1098" s="151">
        <v>2020</v>
      </c>
      <c r="L1098" s="151">
        <v>1960</v>
      </c>
      <c r="M1098" s="154">
        <v>0.984586953957457</v>
      </c>
      <c r="N1098" s="153">
        <v>50082</v>
      </c>
      <c r="O1098" s="172">
        <v>0.9</v>
      </c>
      <c r="P1098" s="154">
        <v>0.987680771290841</v>
      </c>
      <c r="Q1098" s="154">
        <v>0.985038898862956</v>
      </c>
      <c r="R1098" s="154">
        <v>0.982490272373541</v>
      </c>
      <c r="S1098" s="173">
        <v>0.00264187242788472</v>
      </c>
      <c r="T1098" s="153">
        <v>50866</v>
      </c>
      <c r="U1098" s="153">
        <v>48887</v>
      </c>
      <c r="V1098" s="154">
        <v>0.961093854441081</v>
      </c>
      <c r="W1098" s="154">
        <v>0.973754686663096</v>
      </c>
      <c r="X1098" s="155">
        <v>0.974865350089767</v>
      </c>
      <c r="Y1098" s="155">
        <v>0.953307392996109</v>
      </c>
      <c r="Z1098" s="173">
        <v>-0.00111066342667077</v>
      </c>
      <c r="AA1098" s="151">
        <v>12653</v>
      </c>
      <c r="AB1098" s="151">
        <v>12178</v>
      </c>
      <c r="AC1098" s="151">
        <v>12633</v>
      </c>
      <c r="AD1098" s="151">
        <v>12052</v>
      </c>
      <c r="AE1098" s="155">
        <v>0.962459495771754</v>
      </c>
      <c r="AF1098" s="155">
        <v>0.954009340615847</v>
      </c>
      <c r="AG1098" s="173">
        <v>0.0084501551559063</v>
      </c>
    </row>
    <row r="1099" spans="1:33">
      <c r="A1099" s="175" t="s">
        <v>1085</v>
      </c>
      <c r="B1099" s="195" t="s">
        <v>1832</v>
      </c>
      <c r="C1099" s="195" t="s">
        <v>1100</v>
      </c>
      <c r="D1099" s="150">
        <v>2786</v>
      </c>
      <c r="E1099" s="150">
        <v>2738</v>
      </c>
      <c r="F1099" s="150">
        <v>2651</v>
      </c>
      <c r="G1099" s="151">
        <v>2541</v>
      </c>
      <c r="H1099" s="151">
        <v>2505</v>
      </c>
      <c r="I1099" s="151">
        <v>2422</v>
      </c>
      <c r="J1099" s="151">
        <v>3064</v>
      </c>
      <c r="K1099" s="151">
        <v>2999</v>
      </c>
      <c r="L1099" s="151">
        <v>2935</v>
      </c>
      <c r="M1099" s="154">
        <v>0.985659860451179</v>
      </c>
      <c r="N1099" s="153">
        <v>69078</v>
      </c>
      <c r="O1099" s="172">
        <v>0.9</v>
      </c>
      <c r="P1099" s="154">
        <v>0.982770997846375</v>
      </c>
      <c r="Q1099" s="154">
        <v>0.985832349468713</v>
      </c>
      <c r="R1099" s="154">
        <v>0.97878590078329</v>
      </c>
      <c r="S1099" s="173">
        <v>-0.00306135162233834</v>
      </c>
      <c r="T1099" s="153">
        <v>70083</v>
      </c>
      <c r="U1099" s="153">
        <v>67076</v>
      </c>
      <c r="V1099" s="154">
        <v>0.957093731718106</v>
      </c>
      <c r="W1099" s="154">
        <v>0.951543431442929</v>
      </c>
      <c r="X1099" s="155">
        <v>0.953168044077135</v>
      </c>
      <c r="Y1099" s="155">
        <v>0.95789817232376</v>
      </c>
      <c r="Z1099" s="173">
        <v>-0.00162461263420599</v>
      </c>
      <c r="AA1099" s="151">
        <v>18460</v>
      </c>
      <c r="AB1099" s="151">
        <v>17580</v>
      </c>
      <c r="AC1099" s="151">
        <v>18057</v>
      </c>
      <c r="AD1099" s="151">
        <v>17257</v>
      </c>
      <c r="AE1099" s="155">
        <v>0.952329360780065</v>
      </c>
      <c r="AF1099" s="155">
        <v>0.955695852024146</v>
      </c>
      <c r="AG1099" s="173">
        <v>-0.00336649124408073</v>
      </c>
    </row>
    <row r="1100" spans="1:33">
      <c r="A1100" s="175" t="s">
        <v>1085</v>
      </c>
      <c r="B1100" s="195" t="s">
        <v>1832</v>
      </c>
      <c r="C1100" s="195" t="s">
        <v>1101</v>
      </c>
      <c r="D1100" s="150">
        <v>1821</v>
      </c>
      <c r="E1100" s="150">
        <v>1718</v>
      </c>
      <c r="F1100" s="150">
        <v>1727</v>
      </c>
      <c r="G1100" s="151">
        <v>1643</v>
      </c>
      <c r="H1100" s="151">
        <v>1595</v>
      </c>
      <c r="I1100" s="151">
        <v>1580</v>
      </c>
      <c r="J1100" s="151">
        <v>1724</v>
      </c>
      <c r="K1100" s="151">
        <v>1693</v>
      </c>
      <c r="L1100" s="151">
        <v>1648</v>
      </c>
      <c r="M1100" s="154">
        <v>0.973495342597238</v>
      </c>
      <c r="N1100" s="153">
        <v>44626</v>
      </c>
      <c r="O1100" s="172">
        <v>0.9</v>
      </c>
      <c r="P1100" s="154">
        <v>0.943437671609006</v>
      </c>
      <c r="Q1100" s="154">
        <v>0.970785149117468</v>
      </c>
      <c r="R1100" s="154">
        <v>0.982018561484919</v>
      </c>
      <c r="S1100" s="173">
        <v>-0.027347477508462</v>
      </c>
      <c r="T1100" s="153">
        <v>45841</v>
      </c>
      <c r="U1100" s="153">
        <v>43529</v>
      </c>
      <c r="V1100" s="154">
        <v>0.949564800069806</v>
      </c>
      <c r="W1100" s="154">
        <v>0.948380010982976</v>
      </c>
      <c r="X1100" s="155">
        <v>0.961655508216677</v>
      </c>
      <c r="Y1100" s="155">
        <v>0.955916473317865</v>
      </c>
      <c r="Z1100" s="173">
        <v>-0.0132754972337004</v>
      </c>
      <c r="AA1100" s="151">
        <v>11453</v>
      </c>
      <c r="AB1100" s="151">
        <v>10924</v>
      </c>
      <c r="AC1100" s="151">
        <v>11673</v>
      </c>
      <c r="AD1100" s="151">
        <v>11066</v>
      </c>
      <c r="AE1100" s="155">
        <v>0.953811228499083</v>
      </c>
      <c r="AF1100" s="155">
        <v>0.947999657328879</v>
      </c>
      <c r="AG1100" s="173">
        <v>0.00581157117020459</v>
      </c>
    </row>
    <row r="1101" spans="1:33">
      <c r="A1101" s="175" t="s">
        <v>1085</v>
      </c>
      <c r="B1101" s="195" t="s">
        <v>1832</v>
      </c>
      <c r="C1101" s="195" t="s">
        <v>1102</v>
      </c>
      <c r="D1101" s="150">
        <v>1919</v>
      </c>
      <c r="E1101" s="150">
        <v>1812</v>
      </c>
      <c r="F1101" s="150">
        <v>1727</v>
      </c>
      <c r="G1101" s="151">
        <v>1757</v>
      </c>
      <c r="H1101" s="151">
        <v>1737</v>
      </c>
      <c r="I1101" s="151">
        <v>1688</v>
      </c>
      <c r="J1101" s="151">
        <v>1996</v>
      </c>
      <c r="K1101" s="151">
        <v>1939</v>
      </c>
      <c r="L1101" s="151">
        <v>1920</v>
      </c>
      <c r="M1101" s="154">
        <v>0.978629487029907</v>
      </c>
      <c r="N1101" s="153">
        <v>50327</v>
      </c>
      <c r="O1101" s="172">
        <v>0.9</v>
      </c>
      <c r="P1101" s="154">
        <v>0.944241792600313</v>
      </c>
      <c r="Q1101" s="154">
        <v>0.988616960728514</v>
      </c>
      <c r="R1101" s="154">
        <v>0.971442885771543</v>
      </c>
      <c r="S1101" s="173">
        <v>-0.0443751681282017</v>
      </c>
      <c r="T1101" s="153">
        <v>51426</v>
      </c>
      <c r="U1101" s="153">
        <v>49157</v>
      </c>
      <c r="V1101" s="154">
        <v>0.955878349473029</v>
      </c>
      <c r="W1101" s="154">
        <v>0.899947889525795</v>
      </c>
      <c r="X1101" s="155">
        <v>0.960728514513375</v>
      </c>
      <c r="Y1101" s="155">
        <v>0.961923847695391</v>
      </c>
      <c r="Z1101" s="173">
        <v>-0.0607806249875804</v>
      </c>
      <c r="AA1101" s="151">
        <v>12666</v>
      </c>
      <c r="AB1101" s="151">
        <v>11978</v>
      </c>
      <c r="AC1101" s="151">
        <v>13353</v>
      </c>
      <c r="AD1101" s="151">
        <v>12866</v>
      </c>
      <c r="AE1101" s="155">
        <v>0.945681351650087</v>
      </c>
      <c r="AF1101" s="155">
        <v>0.963528795027335</v>
      </c>
      <c r="AG1101" s="173">
        <v>-0.0178474433772479</v>
      </c>
    </row>
    <row r="1102" spans="1:33">
      <c r="A1102" s="175" t="s">
        <v>1085</v>
      </c>
      <c r="B1102" s="195" t="s">
        <v>1832</v>
      </c>
      <c r="C1102" s="195" t="s">
        <v>1103</v>
      </c>
      <c r="D1102" s="150">
        <v>3178</v>
      </c>
      <c r="E1102" s="150">
        <v>3053</v>
      </c>
      <c r="F1102" s="150">
        <v>2989</v>
      </c>
      <c r="G1102" s="151">
        <v>3298</v>
      </c>
      <c r="H1102" s="151">
        <v>3142</v>
      </c>
      <c r="I1102" s="151">
        <v>3072</v>
      </c>
      <c r="J1102" s="151">
        <v>3521</v>
      </c>
      <c r="K1102" s="151">
        <v>3403</v>
      </c>
      <c r="L1102" s="151">
        <v>3306</v>
      </c>
      <c r="M1102" s="154">
        <v>0.974622128864332</v>
      </c>
      <c r="N1102" s="153">
        <v>85373</v>
      </c>
      <c r="O1102" s="172">
        <v>0.9</v>
      </c>
      <c r="P1102" s="154">
        <v>0.960667086217747</v>
      </c>
      <c r="Q1102" s="154">
        <v>0.952698605215282</v>
      </c>
      <c r="R1102" s="154">
        <v>0.966486793524567</v>
      </c>
      <c r="S1102" s="173">
        <v>0.00796848100246506</v>
      </c>
      <c r="T1102" s="153">
        <v>87596</v>
      </c>
      <c r="U1102" s="153">
        <v>82204</v>
      </c>
      <c r="V1102" s="154">
        <v>0.938444677839171</v>
      </c>
      <c r="W1102" s="154">
        <v>0.940528634361233</v>
      </c>
      <c r="X1102" s="155">
        <v>0.931473620375985</v>
      </c>
      <c r="Y1102" s="155">
        <v>0.938937801760863</v>
      </c>
      <c r="Z1102" s="173">
        <v>0.00905501398524799</v>
      </c>
      <c r="AA1102" s="151">
        <v>22433</v>
      </c>
      <c r="AB1102" s="151">
        <v>20968</v>
      </c>
      <c r="AC1102" s="151">
        <v>21831</v>
      </c>
      <c r="AD1102" s="151">
        <v>20515</v>
      </c>
      <c r="AE1102" s="155">
        <v>0.934694423394107</v>
      </c>
      <c r="AF1102" s="155">
        <v>0.939718748568549</v>
      </c>
      <c r="AG1102" s="173">
        <v>-0.0050243251744424</v>
      </c>
    </row>
    <row r="1103" spans="1:33">
      <c r="A1103" s="175" t="s">
        <v>1085</v>
      </c>
      <c r="B1103" s="195" t="s">
        <v>1832</v>
      </c>
      <c r="C1103" s="195" t="s">
        <v>1104</v>
      </c>
      <c r="D1103" s="150">
        <v>2388</v>
      </c>
      <c r="E1103" s="150">
        <v>2340</v>
      </c>
      <c r="F1103" s="150">
        <v>2228</v>
      </c>
      <c r="G1103" s="151">
        <v>2245</v>
      </c>
      <c r="H1103" s="151">
        <v>2210</v>
      </c>
      <c r="I1103" s="151">
        <v>2146</v>
      </c>
      <c r="J1103" s="151">
        <v>2602</v>
      </c>
      <c r="K1103" s="151">
        <v>2562</v>
      </c>
      <c r="L1103" s="151">
        <v>2486</v>
      </c>
      <c r="M1103" s="154">
        <v>0.98596400716215</v>
      </c>
      <c r="N1103" s="153">
        <v>64977</v>
      </c>
      <c r="O1103" s="172">
        <v>0.9</v>
      </c>
      <c r="P1103" s="154">
        <v>0.979899497487437</v>
      </c>
      <c r="Q1103" s="154">
        <v>0.984409799554566</v>
      </c>
      <c r="R1103" s="154">
        <v>0.984627209838586</v>
      </c>
      <c r="S1103" s="173">
        <v>-0.00451030206712855</v>
      </c>
      <c r="T1103" s="153">
        <v>65902</v>
      </c>
      <c r="U1103" s="153">
        <v>62846</v>
      </c>
      <c r="V1103" s="154">
        <v>0.953628114473005</v>
      </c>
      <c r="W1103" s="154">
        <v>0.932998324958124</v>
      </c>
      <c r="X1103" s="155">
        <v>0.955902004454343</v>
      </c>
      <c r="Y1103" s="155">
        <v>0.955418908531899</v>
      </c>
      <c r="Z1103" s="173">
        <v>-0.0229036794962191</v>
      </c>
      <c r="AA1103" s="151">
        <v>16492</v>
      </c>
      <c r="AB1103" s="151">
        <v>15720</v>
      </c>
      <c r="AC1103" s="151">
        <v>16460</v>
      </c>
      <c r="AD1103" s="151">
        <v>15725</v>
      </c>
      <c r="AE1103" s="155">
        <v>0.953189425175843</v>
      </c>
      <c r="AF1103" s="155">
        <v>0.955346294046173</v>
      </c>
      <c r="AG1103" s="173">
        <v>-0.00215686887032973</v>
      </c>
    </row>
    <row r="1104" spans="1:33">
      <c r="A1104" s="175" t="s">
        <v>1085</v>
      </c>
      <c r="B1104" s="195" t="s">
        <v>1832</v>
      </c>
      <c r="C1104" s="195" t="s">
        <v>1105</v>
      </c>
      <c r="D1104" s="150">
        <v>2062</v>
      </c>
      <c r="E1104" s="150">
        <v>2039</v>
      </c>
      <c r="F1104" s="150">
        <v>1875</v>
      </c>
      <c r="G1104" s="151">
        <v>1848</v>
      </c>
      <c r="H1104" s="151">
        <v>1835</v>
      </c>
      <c r="I1104" s="151">
        <v>1734</v>
      </c>
      <c r="J1104" s="151">
        <v>2211</v>
      </c>
      <c r="K1104" s="151">
        <v>2191</v>
      </c>
      <c r="L1104" s="151">
        <v>2107</v>
      </c>
      <c r="M1104" s="154">
        <v>0.988715542101775</v>
      </c>
      <c r="N1104" s="153">
        <v>55199</v>
      </c>
      <c r="O1104" s="172">
        <v>0.9</v>
      </c>
      <c r="P1104" s="154">
        <v>0.988845780795344</v>
      </c>
      <c r="Q1104" s="154">
        <v>0.992965367965368</v>
      </c>
      <c r="R1104" s="154">
        <v>0.990954319312528</v>
      </c>
      <c r="S1104" s="173">
        <v>-0.00411958717002359</v>
      </c>
      <c r="T1104" s="153">
        <v>55829</v>
      </c>
      <c r="U1104" s="153">
        <v>52548</v>
      </c>
      <c r="V1104" s="154">
        <v>0.941231259739562</v>
      </c>
      <c r="W1104" s="154">
        <v>0.909311348205626</v>
      </c>
      <c r="X1104" s="155">
        <v>0.938311688311688</v>
      </c>
      <c r="Y1104" s="155">
        <v>0.952962460425147</v>
      </c>
      <c r="Z1104" s="173">
        <v>-0.0290003401060627</v>
      </c>
      <c r="AA1104" s="151">
        <v>13831</v>
      </c>
      <c r="AB1104" s="151">
        <v>13047</v>
      </c>
      <c r="AC1104" s="151">
        <v>14051</v>
      </c>
      <c r="AD1104" s="151">
        <v>13275</v>
      </c>
      <c r="AE1104" s="155">
        <v>0.943315740004338</v>
      </c>
      <c r="AF1104" s="155">
        <v>0.944772614048822</v>
      </c>
      <c r="AG1104" s="173">
        <v>-0.00145687404448414</v>
      </c>
    </row>
    <row r="1105" spans="1:33">
      <c r="A1105" s="175" t="s">
        <v>1085</v>
      </c>
      <c r="B1105" s="195" t="s">
        <v>1832</v>
      </c>
      <c r="C1105" s="195" t="s">
        <v>1106</v>
      </c>
      <c r="D1105" s="150">
        <v>1833</v>
      </c>
      <c r="E1105" s="150">
        <v>1681</v>
      </c>
      <c r="F1105" s="150">
        <v>1650</v>
      </c>
      <c r="G1105" s="151">
        <v>1613</v>
      </c>
      <c r="H1105" s="151">
        <v>1410</v>
      </c>
      <c r="I1105" s="151">
        <v>1492</v>
      </c>
      <c r="J1105" s="151">
        <v>1841</v>
      </c>
      <c r="K1105" s="151">
        <v>1701</v>
      </c>
      <c r="L1105" s="151">
        <v>1670</v>
      </c>
      <c r="M1105" s="154">
        <v>0.957541395528639</v>
      </c>
      <c r="N1105" s="153">
        <v>44586</v>
      </c>
      <c r="O1105" s="172">
        <v>0.9</v>
      </c>
      <c r="P1105" s="154">
        <v>0.917075831969449</v>
      </c>
      <c r="Q1105" s="154">
        <v>0.874147551146931</v>
      </c>
      <c r="R1105" s="154">
        <v>0.923954372623574</v>
      </c>
      <c r="S1105" s="173">
        <v>0.0429282808225178</v>
      </c>
      <c r="T1105" s="153">
        <v>46563</v>
      </c>
      <c r="U1105" s="153">
        <v>43536</v>
      </c>
      <c r="V1105" s="154">
        <v>0.934991302106823</v>
      </c>
      <c r="W1105" s="154">
        <v>0.900163666121113</v>
      </c>
      <c r="X1105" s="155">
        <v>0.924984500929944</v>
      </c>
      <c r="Y1105" s="155">
        <v>0.907115697990223</v>
      </c>
      <c r="Z1105" s="173">
        <v>-0.0248208348088312</v>
      </c>
      <c r="AA1105" s="151">
        <v>11792</v>
      </c>
      <c r="AB1105" s="151">
        <v>10821</v>
      </c>
      <c r="AC1105" s="151">
        <v>12069</v>
      </c>
      <c r="AD1105" s="151">
        <v>11347</v>
      </c>
      <c r="AE1105" s="155">
        <v>0.917656037991859</v>
      </c>
      <c r="AF1105" s="155">
        <v>0.940177313779104</v>
      </c>
      <c r="AG1105" s="173">
        <v>-0.0225212757872446</v>
      </c>
    </row>
    <row r="1106" spans="1:33">
      <c r="A1106" s="175" t="s">
        <v>1085</v>
      </c>
      <c r="B1106" s="195" t="s">
        <v>1833</v>
      </c>
      <c r="C1106" s="195" t="s">
        <v>1107</v>
      </c>
      <c r="D1106" s="150">
        <v>5835</v>
      </c>
      <c r="E1106" s="150">
        <v>5580</v>
      </c>
      <c r="F1106" s="150">
        <v>5198</v>
      </c>
      <c r="G1106" s="151">
        <v>5401</v>
      </c>
      <c r="H1106" s="151">
        <v>5248</v>
      </c>
      <c r="I1106" s="151">
        <v>4979</v>
      </c>
      <c r="J1106" s="151">
        <v>5361</v>
      </c>
      <c r="K1106" s="151">
        <v>5257</v>
      </c>
      <c r="L1106" s="151">
        <v>5010</v>
      </c>
      <c r="M1106" s="154">
        <v>0.959184586954159</v>
      </c>
      <c r="N1106" s="153">
        <v>150004</v>
      </c>
      <c r="O1106" s="172">
        <v>0.9</v>
      </c>
      <c r="P1106" s="154">
        <v>0.956298200514139</v>
      </c>
      <c r="Q1106" s="154">
        <v>0.971671912608776</v>
      </c>
      <c r="R1106" s="154">
        <v>0.980600634210035</v>
      </c>
      <c r="S1106" s="173">
        <v>-0.0153737120946373</v>
      </c>
      <c r="T1106" s="153">
        <v>156387</v>
      </c>
      <c r="U1106" s="153">
        <v>140793</v>
      </c>
      <c r="V1106" s="154">
        <v>0.900285829384795</v>
      </c>
      <c r="W1106" s="154">
        <v>0.89083119108826</v>
      </c>
      <c r="X1106" s="155">
        <v>0.921866321051657</v>
      </c>
      <c r="Y1106" s="155">
        <v>0.93452714045887</v>
      </c>
      <c r="Z1106" s="173">
        <v>-0.0310351299633966</v>
      </c>
      <c r="AA1106" s="151">
        <v>36962</v>
      </c>
      <c r="AB1106" s="151">
        <v>33822</v>
      </c>
      <c r="AC1106" s="151">
        <v>39291</v>
      </c>
      <c r="AD1106" s="151">
        <v>36043</v>
      </c>
      <c r="AE1106" s="155">
        <v>0.915047887019101</v>
      </c>
      <c r="AF1106" s="155">
        <v>0.917334758596116</v>
      </c>
      <c r="AG1106" s="173">
        <v>-0.00228687157701546</v>
      </c>
    </row>
    <row r="1107" spans="1:33">
      <c r="A1107" s="175" t="s">
        <v>1085</v>
      </c>
      <c r="B1107" s="195" t="s">
        <v>1833</v>
      </c>
      <c r="C1107" s="195" t="s">
        <v>1108</v>
      </c>
      <c r="D1107" s="150">
        <v>2800</v>
      </c>
      <c r="E1107" s="150">
        <v>2742</v>
      </c>
      <c r="F1107" s="150">
        <v>2699</v>
      </c>
      <c r="G1107" s="151">
        <v>2775</v>
      </c>
      <c r="H1107" s="151">
        <v>2714</v>
      </c>
      <c r="I1107" s="151">
        <v>2628</v>
      </c>
      <c r="J1107" s="151">
        <v>2799</v>
      </c>
      <c r="K1107" s="151">
        <v>2735</v>
      </c>
      <c r="L1107" s="151">
        <v>2669</v>
      </c>
      <c r="M1107" s="154">
        <v>0.957231349313224</v>
      </c>
      <c r="N1107" s="153">
        <v>71084</v>
      </c>
      <c r="O1107" s="172">
        <v>0.9</v>
      </c>
      <c r="P1107" s="154">
        <v>0.979285714285714</v>
      </c>
      <c r="Q1107" s="154">
        <v>0.978018018018018</v>
      </c>
      <c r="R1107" s="154">
        <v>0.977134690961058</v>
      </c>
      <c r="S1107" s="173">
        <v>0.00126769626769629</v>
      </c>
      <c r="T1107" s="153">
        <v>74260</v>
      </c>
      <c r="U1107" s="153">
        <v>71333</v>
      </c>
      <c r="V1107" s="154">
        <v>0.960584433072987</v>
      </c>
      <c r="W1107" s="154">
        <v>0.963928571428571</v>
      </c>
      <c r="X1107" s="155">
        <v>0.947027027027027</v>
      </c>
      <c r="Y1107" s="155">
        <v>0.953554841014648</v>
      </c>
      <c r="Z1107" s="173">
        <v>0.0169015444015445</v>
      </c>
      <c r="AA1107" s="151">
        <v>18674</v>
      </c>
      <c r="AB1107" s="151">
        <v>17982</v>
      </c>
      <c r="AC1107" s="151">
        <v>18885</v>
      </c>
      <c r="AD1107" s="151">
        <v>18244</v>
      </c>
      <c r="AE1107" s="155">
        <v>0.962943129484845</v>
      </c>
      <c r="AF1107" s="155">
        <v>0.966057717765422</v>
      </c>
      <c r="AG1107" s="173">
        <v>-0.00311458828057698</v>
      </c>
    </row>
    <row r="1108" spans="1:33">
      <c r="A1108" s="175" t="s">
        <v>1085</v>
      </c>
      <c r="B1108" s="195" t="s">
        <v>1833</v>
      </c>
      <c r="C1108" s="195" t="s">
        <v>1109</v>
      </c>
      <c r="D1108" s="150">
        <v>6031</v>
      </c>
      <c r="E1108" s="150">
        <v>5472</v>
      </c>
      <c r="F1108" s="150">
        <v>5049</v>
      </c>
      <c r="G1108" s="151">
        <v>5310</v>
      </c>
      <c r="H1108" s="151">
        <v>4996</v>
      </c>
      <c r="I1108" s="151">
        <v>4619</v>
      </c>
      <c r="J1108" s="151">
        <v>5397</v>
      </c>
      <c r="K1108" s="151">
        <v>5257</v>
      </c>
      <c r="L1108" s="151">
        <v>4695</v>
      </c>
      <c r="M1108" s="154">
        <v>0.90963057957225</v>
      </c>
      <c r="N1108" s="153">
        <v>131931</v>
      </c>
      <c r="O1108" s="172">
        <v>0.9</v>
      </c>
      <c r="P1108" s="154">
        <v>0.907312220195656</v>
      </c>
      <c r="Q1108" s="154">
        <v>0.940866290018832</v>
      </c>
      <c r="R1108" s="154">
        <v>0.974059662775616</v>
      </c>
      <c r="S1108" s="173">
        <v>-0.0335540698231765</v>
      </c>
      <c r="T1108" s="153">
        <v>145038</v>
      </c>
      <c r="U1108" s="153">
        <v>123698</v>
      </c>
      <c r="V1108" s="154">
        <v>0.852866145423958</v>
      </c>
      <c r="W1108" s="154">
        <v>0.837174597910794</v>
      </c>
      <c r="X1108" s="155">
        <v>0.869868173258004</v>
      </c>
      <c r="Y1108" s="155">
        <v>0.869927737632018</v>
      </c>
      <c r="Z1108" s="173">
        <v>-0.0326935753472096</v>
      </c>
      <c r="AA1108" s="151">
        <v>35716</v>
      </c>
      <c r="AB1108" s="151">
        <v>30972</v>
      </c>
      <c r="AC1108" s="151">
        <v>35862</v>
      </c>
      <c r="AD1108" s="151">
        <v>31219</v>
      </c>
      <c r="AE1108" s="155">
        <v>0.86717437562997</v>
      </c>
      <c r="AF1108" s="155">
        <v>0.870531481791311</v>
      </c>
      <c r="AG1108" s="173">
        <v>-0.00335710616134133</v>
      </c>
    </row>
    <row r="1109" spans="1:33">
      <c r="A1109" s="175" t="s">
        <v>1085</v>
      </c>
      <c r="B1109" s="195" t="s">
        <v>1833</v>
      </c>
      <c r="C1109" s="195" t="s">
        <v>1110</v>
      </c>
      <c r="D1109" s="150">
        <v>1</v>
      </c>
      <c r="E1109" s="150">
        <v>0</v>
      </c>
      <c r="F1109" s="150">
        <v>0</v>
      </c>
      <c r="G1109" s="151">
        <v>3</v>
      </c>
      <c r="H1109" s="151">
        <v>1</v>
      </c>
      <c r="I1109" s="151">
        <v>0</v>
      </c>
      <c r="J1109" s="151">
        <v>0</v>
      </c>
      <c r="K1109" s="151">
        <v>0</v>
      </c>
      <c r="L1109" s="151">
        <v>0</v>
      </c>
      <c r="M1109" s="154">
        <v>0.0454545454545455</v>
      </c>
      <c r="N1109" s="153">
        <v>1</v>
      </c>
      <c r="O1109" s="172">
        <v>0.9</v>
      </c>
      <c r="P1109" s="154">
        <v>0</v>
      </c>
      <c r="Q1109" s="154">
        <v>0.333333333333333</v>
      </c>
      <c r="R1109" s="154">
        <v>0</v>
      </c>
      <c r="S1109" s="173">
        <v>-0.333333333333333</v>
      </c>
      <c r="T1109" s="153">
        <v>22</v>
      </c>
      <c r="U1109" s="153">
        <v>7</v>
      </c>
      <c r="V1109" s="154">
        <v>0.318181818181818</v>
      </c>
      <c r="W1109" s="154">
        <v>0</v>
      </c>
      <c r="X1109" s="155">
        <v>0</v>
      </c>
      <c r="Y1109" s="155">
        <v>0</v>
      </c>
      <c r="Z1109" s="173">
        <v>0</v>
      </c>
      <c r="AA1109" s="151">
        <v>13</v>
      </c>
      <c r="AB1109" s="151">
        <v>6</v>
      </c>
      <c r="AC1109" s="151">
        <v>5</v>
      </c>
      <c r="AD1109" s="151">
        <v>1</v>
      </c>
      <c r="AE1109" s="155">
        <v>0.461538461538462</v>
      </c>
      <c r="AF1109" s="155">
        <v>0.2</v>
      </c>
      <c r="AG1109" s="173">
        <v>0.261538461538462</v>
      </c>
    </row>
    <row r="1110" spans="1:33">
      <c r="A1110" s="175" t="s">
        <v>1085</v>
      </c>
      <c r="B1110" s="195" t="s">
        <v>1833</v>
      </c>
      <c r="C1110" s="195" t="s">
        <v>1111</v>
      </c>
      <c r="D1110" s="150">
        <v>2930</v>
      </c>
      <c r="E1110" s="150">
        <v>2910</v>
      </c>
      <c r="F1110" s="150">
        <v>2756</v>
      </c>
      <c r="G1110" s="151">
        <v>2391</v>
      </c>
      <c r="H1110" s="151">
        <v>2372</v>
      </c>
      <c r="I1110" s="151">
        <v>2299</v>
      </c>
      <c r="J1110" s="151">
        <v>2606</v>
      </c>
      <c r="K1110" s="151">
        <v>2580</v>
      </c>
      <c r="L1110" s="151">
        <v>2510</v>
      </c>
      <c r="M1110" s="154">
        <v>0.988211158517549</v>
      </c>
      <c r="N1110" s="153">
        <v>66474</v>
      </c>
      <c r="O1110" s="172">
        <v>0.9</v>
      </c>
      <c r="P1110" s="154">
        <v>0.993174061433447</v>
      </c>
      <c r="Q1110" s="154">
        <v>0.992053534086156</v>
      </c>
      <c r="R1110" s="154">
        <v>0.990023023791251</v>
      </c>
      <c r="S1110" s="173">
        <v>0.00112052734729073</v>
      </c>
      <c r="T1110" s="153">
        <v>67267</v>
      </c>
      <c r="U1110" s="153">
        <v>63415</v>
      </c>
      <c r="V1110" s="154">
        <v>0.94273566533367</v>
      </c>
      <c r="W1110" s="154">
        <v>0.94061433447099</v>
      </c>
      <c r="X1110" s="155">
        <v>0.961522375575073</v>
      </c>
      <c r="Y1110" s="155">
        <v>0.963161933998465</v>
      </c>
      <c r="Z1110" s="173">
        <v>-0.0209080411040834</v>
      </c>
      <c r="AA1110" s="151">
        <v>17193</v>
      </c>
      <c r="AB1110" s="151">
        <v>16507</v>
      </c>
      <c r="AC1110" s="151">
        <v>16536</v>
      </c>
      <c r="AD1110" s="151">
        <v>15874</v>
      </c>
      <c r="AE1110" s="155">
        <v>0.960100040714244</v>
      </c>
      <c r="AF1110" s="155">
        <v>0.959966134494436</v>
      </c>
      <c r="AG1110" s="173">
        <v>0.0001339062198078</v>
      </c>
    </row>
    <row r="1111" spans="1:33">
      <c r="A1111" s="175" t="s">
        <v>1085</v>
      </c>
      <c r="B1111" s="195" t="s">
        <v>1833</v>
      </c>
      <c r="C1111" s="195" t="s">
        <v>1112</v>
      </c>
      <c r="D1111" s="150">
        <v>2302</v>
      </c>
      <c r="E1111" s="150">
        <v>2244</v>
      </c>
      <c r="F1111" s="150">
        <v>2049</v>
      </c>
      <c r="G1111" s="151">
        <v>2057</v>
      </c>
      <c r="H1111" s="151">
        <v>2018</v>
      </c>
      <c r="I1111" s="151">
        <v>1948</v>
      </c>
      <c r="J1111" s="151">
        <v>2126</v>
      </c>
      <c r="K1111" s="151">
        <v>2100</v>
      </c>
      <c r="L1111" s="151">
        <v>2033</v>
      </c>
      <c r="M1111" s="154">
        <v>0.958355297838693</v>
      </c>
      <c r="N1111" s="153">
        <v>54540</v>
      </c>
      <c r="O1111" s="172">
        <v>0.9</v>
      </c>
      <c r="P1111" s="154">
        <v>0.9748045178106</v>
      </c>
      <c r="Q1111" s="154">
        <v>0.981040350024307</v>
      </c>
      <c r="R1111" s="154">
        <v>0.987770460959548</v>
      </c>
      <c r="S1111" s="173">
        <v>-0.00623583221370771</v>
      </c>
      <c r="T1111" s="153">
        <v>56910</v>
      </c>
      <c r="U1111" s="153">
        <v>53842</v>
      </c>
      <c r="V1111" s="154">
        <v>0.946090318046038</v>
      </c>
      <c r="W1111" s="154">
        <v>0.890095569070374</v>
      </c>
      <c r="X1111" s="155">
        <v>0.947010209042295</v>
      </c>
      <c r="Y1111" s="155">
        <v>0.956255879586077</v>
      </c>
      <c r="Z1111" s="173">
        <v>-0.056914639971921</v>
      </c>
      <c r="AA1111" s="151">
        <v>13723</v>
      </c>
      <c r="AB1111" s="151">
        <v>13007</v>
      </c>
      <c r="AC1111" s="151">
        <v>13769</v>
      </c>
      <c r="AD1111" s="151">
        <v>13145</v>
      </c>
      <c r="AE1111" s="155">
        <v>0.94782481964585</v>
      </c>
      <c r="AF1111" s="155">
        <v>0.954680804706224</v>
      </c>
      <c r="AG1111" s="173">
        <v>-0.00685598506037399</v>
      </c>
    </row>
    <row r="1112" spans="1:33">
      <c r="A1112" s="175" t="s">
        <v>1085</v>
      </c>
      <c r="B1112" s="195" t="s">
        <v>1833</v>
      </c>
      <c r="C1112" s="195" t="s">
        <v>1113</v>
      </c>
      <c r="D1112" s="150">
        <v>7397</v>
      </c>
      <c r="E1112" s="150">
        <v>7222</v>
      </c>
      <c r="F1112" s="150">
        <v>6826</v>
      </c>
      <c r="G1112" s="151">
        <v>6757</v>
      </c>
      <c r="H1112" s="151">
        <v>6598</v>
      </c>
      <c r="I1112" s="151">
        <v>6294</v>
      </c>
      <c r="J1112" s="151">
        <v>6866</v>
      </c>
      <c r="K1112" s="151">
        <v>6717</v>
      </c>
      <c r="L1112" s="151">
        <v>6478</v>
      </c>
      <c r="M1112" s="154">
        <v>0.966836563437595</v>
      </c>
      <c r="N1112" s="153">
        <v>187225</v>
      </c>
      <c r="O1112" s="172">
        <v>0.9</v>
      </c>
      <c r="P1112" s="154">
        <v>0.976341760173043</v>
      </c>
      <c r="Q1112" s="154">
        <v>0.976468847121504</v>
      </c>
      <c r="R1112" s="154">
        <v>0.978298863967375</v>
      </c>
      <c r="S1112" s="173">
        <v>-0.000127086948460531</v>
      </c>
      <c r="T1112" s="153">
        <v>193647</v>
      </c>
      <c r="U1112" s="153">
        <v>180340</v>
      </c>
      <c r="V1112" s="154">
        <v>0.931282178396774</v>
      </c>
      <c r="W1112" s="154">
        <v>0.922806543193186</v>
      </c>
      <c r="X1112" s="155">
        <v>0.931478466775196</v>
      </c>
      <c r="Y1112" s="155">
        <v>0.943489659190213</v>
      </c>
      <c r="Z1112" s="173">
        <v>-0.00867192358200963</v>
      </c>
      <c r="AA1112" s="151">
        <v>46465</v>
      </c>
      <c r="AB1112" s="151">
        <v>43485</v>
      </c>
      <c r="AC1112" s="151">
        <v>48997</v>
      </c>
      <c r="AD1112" s="151">
        <v>45784</v>
      </c>
      <c r="AE1112" s="155">
        <v>0.935865705369633</v>
      </c>
      <c r="AF1112" s="155">
        <v>0.934424556605506</v>
      </c>
      <c r="AG1112" s="173">
        <v>0.0014411487641266</v>
      </c>
    </row>
    <row r="1113" spans="1:33">
      <c r="A1113" s="175" t="s">
        <v>1085</v>
      </c>
      <c r="B1113" s="195" t="s">
        <v>1833</v>
      </c>
      <c r="C1113" s="195" t="s">
        <v>1114</v>
      </c>
      <c r="D1113" s="150">
        <v>2024</v>
      </c>
      <c r="E1113" s="150">
        <v>1796</v>
      </c>
      <c r="F1113" s="150">
        <v>1758</v>
      </c>
      <c r="G1113" s="151">
        <v>1855</v>
      </c>
      <c r="H1113" s="151">
        <v>1809</v>
      </c>
      <c r="I1113" s="151">
        <v>1742</v>
      </c>
      <c r="J1113" s="151">
        <v>1985</v>
      </c>
      <c r="K1113" s="151">
        <v>1938</v>
      </c>
      <c r="L1113" s="151">
        <v>1882</v>
      </c>
      <c r="M1113" s="154">
        <v>0.971109057301294</v>
      </c>
      <c r="N1113" s="153">
        <v>52537</v>
      </c>
      <c r="O1113" s="172">
        <v>0.9</v>
      </c>
      <c r="P1113" s="154">
        <v>0.887351778656126</v>
      </c>
      <c r="Q1113" s="154">
        <v>0.975202156334232</v>
      </c>
      <c r="R1113" s="154">
        <v>0.97632241813602</v>
      </c>
      <c r="S1113" s="173">
        <v>-0.0878503776781053</v>
      </c>
      <c r="T1113" s="153">
        <v>54100</v>
      </c>
      <c r="U1113" s="153">
        <v>50858</v>
      </c>
      <c r="V1113" s="154">
        <v>0.94007393715342</v>
      </c>
      <c r="W1113" s="154">
        <v>0.868577075098814</v>
      </c>
      <c r="X1113" s="155">
        <v>0.939083557951482</v>
      </c>
      <c r="Y1113" s="155">
        <v>0.948110831234257</v>
      </c>
      <c r="Z1113" s="173">
        <v>-0.0705064828526683</v>
      </c>
      <c r="AA1113" s="151">
        <v>13092</v>
      </c>
      <c r="AB1113" s="151">
        <v>12293</v>
      </c>
      <c r="AC1113" s="151">
        <v>13383</v>
      </c>
      <c r="AD1113" s="151">
        <v>12616</v>
      </c>
      <c r="AE1113" s="155">
        <v>0.938970363580813</v>
      </c>
      <c r="AF1113" s="155">
        <v>0.942688485391915</v>
      </c>
      <c r="AG1113" s="173">
        <v>-0.00371812181110232</v>
      </c>
    </row>
    <row r="1114" spans="1:33">
      <c r="A1114" s="175" t="s">
        <v>1085</v>
      </c>
      <c r="B1114" s="195" t="s">
        <v>1833</v>
      </c>
      <c r="C1114" s="195" t="s">
        <v>1115</v>
      </c>
      <c r="D1114" s="150">
        <v>0</v>
      </c>
      <c r="E1114" s="150">
        <v>0</v>
      </c>
      <c r="F1114" s="150">
        <v>0</v>
      </c>
      <c r="G1114" s="151">
        <v>0</v>
      </c>
      <c r="H1114" s="151">
        <v>0</v>
      </c>
      <c r="I1114" s="151">
        <v>0</v>
      </c>
      <c r="J1114" s="151">
        <v>0</v>
      </c>
      <c r="K1114" s="151">
        <v>0</v>
      </c>
      <c r="L1114" s="151">
        <v>0</v>
      </c>
      <c r="M1114" s="154">
        <v>0.933333333333333</v>
      </c>
      <c r="N1114" s="153">
        <v>14</v>
      </c>
      <c r="O1114" s="172">
        <v>0.9</v>
      </c>
      <c r="P1114" s="154">
        <v>0</v>
      </c>
      <c r="Q1114" s="154">
        <v>0</v>
      </c>
      <c r="R1114" s="154">
        <v>0</v>
      </c>
      <c r="S1114" s="173">
        <v>0</v>
      </c>
      <c r="T1114" s="153">
        <v>15</v>
      </c>
      <c r="U1114" s="153">
        <v>15</v>
      </c>
      <c r="V1114" s="154">
        <v>1</v>
      </c>
      <c r="W1114" s="154">
        <v>0</v>
      </c>
      <c r="X1114" s="155">
        <v>0</v>
      </c>
      <c r="Y1114" s="155">
        <v>0</v>
      </c>
      <c r="Z1114" s="173">
        <v>0</v>
      </c>
      <c r="AA1114" s="151">
        <v>0</v>
      </c>
      <c r="AB1114" s="151">
        <v>0</v>
      </c>
      <c r="AC1114" s="151">
        <v>0</v>
      </c>
      <c r="AD1114" s="151">
        <v>0</v>
      </c>
      <c r="AE1114" s="155">
        <v>0</v>
      </c>
      <c r="AF1114" s="155">
        <v>0</v>
      </c>
      <c r="AG1114" s="173">
        <v>0</v>
      </c>
    </row>
    <row r="1115" spans="1:33">
      <c r="A1115" s="175" t="s">
        <v>1085</v>
      </c>
      <c r="B1115" s="195" t="s">
        <v>1833</v>
      </c>
      <c r="C1115" s="195" t="s">
        <v>1116</v>
      </c>
      <c r="D1115" s="150">
        <v>3019</v>
      </c>
      <c r="E1115" s="150">
        <v>2966</v>
      </c>
      <c r="F1115" s="150">
        <v>2885</v>
      </c>
      <c r="G1115" s="151">
        <v>2941</v>
      </c>
      <c r="H1115" s="151">
        <v>2909</v>
      </c>
      <c r="I1115" s="151">
        <v>2840</v>
      </c>
      <c r="J1115" s="151">
        <v>2932</v>
      </c>
      <c r="K1115" s="151">
        <v>2827</v>
      </c>
      <c r="L1115" s="151">
        <v>2816</v>
      </c>
      <c r="M1115" s="154">
        <v>0.979771097447461</v>
      </c>
      <c r="N1115" s="153">
        <v>74734</v>
      </c>
      <c r="O1115" s="172">
        <v>0.9</v>
      </c>
      <c r="P1115" s="154">
        <v>0.982444518052335</v>
      </c>
      <c r="Q1115" s="154">
        <v>0.98911934716083</v>
      </c>
      <c r="R1115" s="154">
        <v>0.96418826739427</v>
      </c>
      <c r="S1115" s="173">
        <v>-0.00667482910849437</v>
      </c>
      <c r="T1115" s="153">
        <v>76277</v>
      </c>
      <c r="U1115" s="153">
        <v>72864</v>
      </c>
      <c r="V1115" s="154">
        <v>0.955255188326756</v>
      </c>
      <c r="W1115" s="154">
        <v>0.955614441868168</v>
      </c>
      <c r="X1115" s="155">
        <v>0.965657939476369</v>
      </c>
      <c r="Y1115" s="155">
        <v>0.96043656207367</v>
      </c>
      <c r="Z1115" s="173">
        <v>-0.0100434976082003</v>
      </c>
      <c r="AA1115" s="151">
        <v>20002</v>
      </c>
      <c r="AB1115" s="151">
        <v>19260</v>
      </c>
      <c r="AC1115" s="151">
        <v>19835</v>
      </c>
      <c r="AD1115" s="151">
        <v>19014</v>
      </c>
      <c r="AE1115" s="155">
        <v>0.962903709629037</v>
      </c>
      <c r="AF1115" s="155">
        <v>0.958608520292412</v>
      </c>
      <c r="AG1115" s="173">
        <v>0.00429518933662465</v>
      </c>
    </row>
    <row r="1116" spans="1:33">
      <c r="A1116" s="175" t="s">
        <v>1085</v>
      </c>
      <c r="B1116" s="195" t="s">
        <v>1833</v>
      </c>
      <c r="C1116" s="195" t="s">
        <v>1117</v>
      </c>
      <c r="D1116" s="150">
        <v>2589</v>
      </c>
      <c r="E1116" s="150">
        <v>2455</v>
      </c>
      <c r="F1116" s="150">
        <v>2371</v>
      </c>
      <c r="G1116" s="151">
        <v>2550</v>
      </c>
      <c r="H1116" s="151">
        <v>2471</v>
      </c>
      <c r="I1116" s="151">
        <v>2296</v>
      </c>
      <c r="J1116" s="151">
        <v>2619</v>
      </c>
      <c r="K1116" s="151">
        <v>2560</v>
      </c>
      <c r="L1116" s="151">
        <v>2492</v>
      </c>
      <c r="M1116" s="154">
        <v>0.949323123205251</v>
      </c>
      <c r="N1116" s="153">
        <v>69424</v>
      </c>
      <c r="O1116" s="172">
        <v>0.9</v>
      </c>
      <c r="P1116" s="154">
        <v>0.948242564696794</v>
      </c>
      <c r="Q1116" s="154">
        <v>0.969019607843137</v>
      </c>
      <c r="R1116" s="154">
        <v>0.977472317678503</v>
      </c>
      <c r="S1116" s="173">
        <v>-0.0207770431463431</v>
      </c>
      <c r="T1116" s="153">
        <v>73130</v>
      </c>
      <c r="U1116" s="153">
        <v>68023</v>
      </c>
      <c r="V1116" s="154">
        <v>0.93016545877205</v>
      </c>
      <c r="W1116" s="154">
        <v>0.915797605252993</v>
      </c>
      <c r="X1116" s="155">
        <v>0.900392156862745</v>
      </c>
      <c r="Y1116" s="155">
        <v>0.951508209240168</v>
      </c>
      <c r="Z1116" s="173">
        <v>0.0154054483902484</v>
      </c>
      <c r="AA1116" s="151">
        <v>17685</v>
      </c>
      <c r="AB1116" s="151">
        <v>16550</v>
      </c>
      <c r="AC1116" s="151">
        <v>18225</v>
      </c>
      <c r="AD1116" s="151">
        <v>17247</v>
      </c>
      <c r="AE1116" s="155">
        <v>0.935821317500707</v>
      </c>
      <c r="AF1116" s="155">
        <v>0.946337448559671</v>
      </c>
      <c r="AG1116" s="173">
        <v>-0.010516131058964</v>
      </c>
    </row>
    <row r="1117" spans="1:33">
      <c r="A1117" s="175" t="s">
        <v>1085</v>
      </c>
      <c r="B1117" s="195" t="s">
        <v>1833</v>
      </c>
      <c r="C1117" s="195" t="s">
        <v>1118</v>
      </c>
      <c r="D1117" s="150">
        <v>4863</v>
      </c>
      <c r="E1117" s="150">
        <v>4600</v>
      </c>
      <c r="F1117" s="150">
        <v>4357</v>
      </c>
      <c r="G1117" s="151">
        <v>4109</v>
      </c>
      <c r="H1117" s="151">
        <v>4025</v>
      </c>
      <c r="I1117" s="151">
        <v>3831</v>
      </c>
      <c r="J1117" s="151">
        <v>4126</v>
      </c>
      <c r="K1117" s="151">
        <v>3910</v>
      </c>
      <c r="L1117" s="151">
        <v>3894</v>
      </c>
      <c r="M1117" s="154">
        <v>0.91629435675834</v>
      </c>
      <c r="N1117" s="153">
        <v>100085</v>
      </c>
      <c r="O1117" s="172">
        <v>0.9</v>
      </c>
      <c r="P1117" s="154">
        <v>0.945918157515937</v>
      </c>
      <c r="Q1117" s="154">
        <v>0.979557069846678</v>
      </c>
      <c r="R1117" s="154">
        <v>0.9476490547746</v>
      </c>
      <c r="S1117" s="173">
        <v>-0.0336389123307413</v>
      </c>
      <c r="T1117" s="153">
        <v>109228</v>
      </c>
      <c r="U1117" s="153">
        <v>100435</v>
      </c>
      <c r="V1117" s="154">
        <v>0.919498663346395</v>
      </c>
      <c r="W1117" s="154">
        <v>0.895949002673247</v>
      </c>
      <c r="X1117" s="155">
        <v>0.932343635921149</v>
      </c>
      <c r="Y1117" s="155">
        <v>0.943771206980126</v>
      </c>
      <c r="Z1117" s="173">
        <v>-0.0363946332479017</v>
      </c>
      <c r="AA1117" s="151">
        <v>27778</v>
      </c>
      <c r="AB1117" s="151">
        <v>25740</v>
      </c>
      <c r="AC1117" s="151">
        <v>26596</v>
      </c>
      <c r="AD1117" s="151">
        <v>25213</v>
      </c>
      <c r="AE1117" s="155">
        <v>0.926632586939305</v>
      </c>
      <c r="AF1117" s="155">
        <v>0.947999699202888</v>
      </c>
      <c r="AG1117" s="173">
        <v>-0.0213671122635831</v>
      </c>
    </row>
    <row r="1118" spans="1:33">
      <c r="A1118" s="175" t="s">
        <v>1085</v>
      </c>
      <c r="B1118" s="195" t="s">
        <v>1833</v>
      </c>
      <c r="C1118" s="195" t="s">
        <v>1119</v>
      </c>
      <c r="D1118" s="150">
        <v>3608</v>
      </c>
      <c r="E1118" s="150">
        <v>3539</v>
      </c>
      <c r="F1118" s="150">
        <v>3316</v>
      </c>
      <c r="G1118" s="151">
        <v>3266</v>
      </c>
      <c r="H1118" s="151">
        <v>3218</v>
      </c>
      <c r="I1118" s="151">
        <v>3062</v>
      </c>
      <c r="J1118" s="151">
        <v>3413</v>
      </c>
      <c r="K1118" s="151">
        <v>3356</v>
      </c>
      <c r="L1118" s="151">
        <v>3227</v>
      </c>
      <c r="M1118" s="154">
        <v>0.933734681635102</v>
      </c>
      <c r="N1118" s="153">
        <v>87166</v>
      </c>
      <c r="O1118" s="172">
        <v>0.9</v>
      </c>
      <c r="P1118" s="154">
        <v>0.980875831485588</v>
      </c>
      <c r="Q1118" s="154">
        <v>0.985303123086344</v>
      </c>
      <c r="R1118" s="154">
        <v>0.983299150307647</v>
      </c>
      <c r="S1118" s="173">
        <v>-0.00442729160075661</v>
      </c>
      <c r="T1118" s="153">
        <v>93352</v>
      </c>
      <c r="U1118" s="153">
        <v>87503</v>
      </c>
      <c r="V1118" s="154">
        <v>0.937344673922358</v>
      </c>
      <c r="W1118" s="154">
        <v>0.919068736141907</v>
      </c>
      <c r="X1118" s="155">
        <v>0.937538273116963</v>
      </c>
      <c r="Y1118" s="155">
        <v>0.945502490477586</v>
      </c>
      <c r="Z1118" s="173">
        <v>-0.0184695369750558</v>
      </c>
      <c r="AA1118" s="151">
        <v>22924</v>
      </c>
      <c r="AB1118" s="151">
        <v>21558</v>
      </c>
      <c r="AC1118" s="151">
        <v>23836</v>
      </c>
      <c r="AD1118" s="151">
        <v>22442</v>
      </c>
      <c r="AE1118" s="155">
        <v>0.940411795498168</v>
      </c>
      <c r="AF1118" s="155">
        <v>0.941517033059238</v>
      </c>
      <c r="AG1118" s="173">
        <v>-0.00110523756107028</v>
      </c>
    </row>
    <row r="1119" spans="1:33">
      <c r="A1119" s="175" t="s">
        <v>1085</v>
      </c>
      <c r="B1119" s="195" t="s">
        <v>1833</v>
      </c>
      <c r="C1119" s="195" t="s">
        <v>1120</v>
      </c>
      <c r="D1119" s="150">
        <v>1290</v>
      </c>
      <c r="E1119" s="150">
        <v>1270</v>
      </c>
      <c r="F1119" s="150">
        <v>1191</v>
      </c>
      <c r="G1119" s="151">
        <v>1225</v>
      </c>
      <c r="H1119" s="151">
        <v>1198</v>
      </c>
      <c r="I1119" s="151">
        <v>1170</v>
      </c>
      <c r="J1119" s="151">
        <v>1289</v>
      </c>
      <c r="K1119" s="151">
        <v>1274</v>
      </c>
      <c r="L1119" s="151">
        <v>1210</v>
      </c>
      <c r="M1119" s="154">
        <v>0.975267251092363</v>
      </c>
      <c r="N1119" s="153">
        <v>35489</v>
      </c>
      <c r="O1119" s="172">
        <v>0.9</v>
      </c>
      <c r="P1119" s="154">
        <v>0.984496124031008</v>
      </c>
      <c r="Q1119" s="154">
        <v>0.977959183673469</v>
      </c>
      <c r="R1119" s="154">
        <v>0.988363072148953</v>
      </c>
      <c r="S1119" s="173">
        <v>0.00653694035753838</v>
      </c>
      <c r="T1119" s="153">
        <v>36389</v>
      </c>
      <c r="U1119" s="153">
        <v>34214</v>
      </c>
      <c r="V1119" s="154">
        <v>0.940229190139877</v>
      </c>
      <c r="W1119" s="154">
        <v>0.923255813953488</v>
      </c>
      <c r="X1119" s="155">
        <v>0.955102040816327</v>
      </c>
      <c r="Y1119" s="155">
        <v>0.938712179984484</v>
      </c>
      <c r="Z1119" s="173">
        <v>-0.0318462268628382</v>
      </c>
      <c r="AA1119" s="151">
        <v>8595</v>
      </c>
      <c r="AB1119" s="151">
        <v>8100</v>
      </c>
      <c r="AC1119" s="151">
        <v>9174</v>
      </c>
      <c r="AD1119" s="151">
        <v>8567</v>
      </c>
      <c r="AE1119" s="155">
        <v>0.942408376963351</v>
      </c>
      <c r="AF1119" s="155">
        <v>0.933834750381513</v>
      </c>
      <c r="AG1119" s="173">
        <v>0.0085736265818378</v>
      </c>
    </row>
    <row r="1120" spans="1:33">
      <c r="A1120" s="175" t="s">
        <v>1085</v>
      </c>
      <c r="B1120" s="195" t="s">
        <v>1833</v>
      </c>
      <c r="C1120" s="195" t="s">
        <v>1121</v>
      </c>
      <c r="D1120" s="150">
        <v>1767</v>
      </c>
      <c r="E1120" s="150">
        <v>1724</v>
      </c>
      <c r="F1120" s="150">
        <v>1561</v>
      </c>
      <c r="G1120" s="151">
        <v>1610</v>
      </c>
      <c r="H1120" s="151">
        <v>1586</v>
      </c>
      <c r="I1120" s="151">
        <v>1518</v>
      </c>
      <c r="J1120" s="151">
        <v>1988</v>
      </c>
      <c r="K1120" s="151">
        <v>1951</v>
      </c>
      <c r="L1120" s="151">
        <v>1822</v>
      </c>
      <c r="M1120" s="154">
        <v>0.970244420828905</v>
      </c>
      <c r="N1120" s="153">
        <v>46563</v>
      </c>
      <c r="O1120" s="172">
        <v>0.9</v>
      </c>
      <c r="P1120" s="154">
        <v>0.975664968873797</v>
      </c>
      <c r="Q1120" s="154">
        <v>0.985093167701863</v>
      </c>
      <c r="R1120" s="154">
        <v>0.981388329979879</v>
      </c>
      <c r="S1120" s="173">
        <v>-0.009428198828066</v>
      </c>
      <c r="T1120" s="153">
        <v>47991</v>
      </c>
      <c r="U1120" s="153">
        <v>43649</v>
      </c>
      <c r="V1120" s="154">
        <v>0.909524702548394</v>
      </c>
      <c r="W1120" s="154">
        <v>0.883418222976797</v>
      </c>
      <c r="X1120" s="155">
        <v>0.942857142857143</v>
      </c>
      <c r="Y1120" s="155">
        <v>0.916498993963783</v>
      </c>
      <c r="Z1120" s="173">
        <v>-0.059438919880346</v>
      </c>
      <c r="AA1120" s="151">
        <v>12077</v>
      </c>
      <c r="AB1120" s="151">
        <v>10944</v>
      </c>
      <c r="AC1120" s="151">
        <v>12218</v>
      </c>
      <c r="AD1120" s="151">
        <v>11005</v>
      </c>
      <c r="AE1120" s="155">
        <v>0.906185310921586</v>
      </c>
      <c r="AF1120" s="155">
        <v>0.900720248813226</v>
      </c>
      <c r="AG1120" s="173">
        <v>0.00546506210836006</v>
      </c>
    </row>
    <row r="1121" spans="1:33">
      <c r="A1121" s="175" t="s">
        <v>1085</v>
      </c>
      <c r="B1121" s="195" t="s">
        <v>1833</v>
      </c>
      <c r="C1121" s="195" t="s">
        <v>1122</v>
      </c>
      <c r="D1121" s="150">
        <v>2063</v>
      </c>
      <c r="E1121" s="150">
        <v>1990</v>
      </c>
      <c r="F1121" s="150">
        <v>1858</v>
      </c>
      <c r="G1121" s="151">
        <v>1906</v>
      </c>
      <c r="H1121" s="151">
        <v>1847</v>
      </c>
      <c r="I1121" s="151">
        <v>1799</v>
      </c>
      <c r="J1121" s="151">
        <v>2319</v>
      </c>
      <c r="K1121" s="151">
        <v>2214</v>
      </c>
      <c r="L1121" s="151">
        <v>2129</v>
      </c>
      <c r="M1121" s="154">
        <v>0.954427794115058</v>
      </c>
      <c r="N1121" s="153">
        <v>54201</v>
      </c>
      <c r="O1121" s="172">
        <v>0.9</v>
      </c>
      <c r="P1121" s="154">
        <v>0.964614638875424</v>
      </c>
      <c r="Q1121" s="154">
        <v>0.969045120671563</v>
      </c>
      <c r="R1121" s="154">
        <v>0.954721862871928</v>
      </c>
      <c r="S1121" s="173">
        <v>-0.00443048179613936</v>
      </c>
      <c r="T1121" s="153">
        <v>56789</v>
      </c>
      <c r="U1121" s="153">
        <v>52720</v>
      </c>
      <c r="V1121" s="154">
        <v>0.928348799943651</v>
      </c>
      <c r="W1121" s="154">
        <v>0.900630150266602</v>
      </c>
      <c r="X1121" s="155">
        <v>0.94386149003148</v>
      </c>
      <c r="Y1121" s="155">
        <v>0.918068132815869</v>
      </c>
      <c r="Z1121" s="173">
        <v>-0.0432313397648776</v>
      </c>
      <c r="AA1121" s="151">
        <v>14339</v>
      </c>
      <c r="AB1121" s="151">
        <v>13151</v>
      </c>
      <c r="AC1121" s="151">
        <v>14285</v>
      </c>
      <c r="AD1121" s="151">
        <v>13202</v>
      </c>
      <c r="AE1121" s="155">
        <v>0.917149034102797</v>
      </c>
      <c r="AF1121" s="155">
        <v>0.924186209310466</v>
      </c>
      <c r="AG1121" s="173">
        <v>-0.007037175207669</v>
      </c>
    </row>
    <row r="1122" spans="1:33">
      <c r="A1122" s="175" t="s">
        <v>1085</v>
      </c>
      <c r="B1122" s="195" t="s">
        <v>1833</v>
      </c>
      <c r="C1122" s="195" t="s">
        <v>1123</v>
      </c>
      <c r="D1122" s="150">
        <v>2184</v>
      </c>
      <c r="E1122" s="150">
        <v>2107</v>
      </c>
      <c r="F1122" s="150">
        <v>2017</v>
      </c>
      <c r="G1122" s="151">
        <v>1967</v>
      </c>
      <c r="H1122" s="151">
        <v>1887</v>
      </c>
      <c r="I1122" s="151">
        <v>1839</v>
      </c>
      <c r="J1122" s="151">
        <v>2429</v>
      </c>
      <c r="K1122" s="151">
        <v>2360</v>
      </c>
      <c r="L1122" s="151">
        <v>2223</v>
      </c>
      <c r="M1122" s="154">
        <v>0.944200736971399</v>
      </c>
      <c r="N1122" s="153">
        <v>53810</v>
      </c>
      <c r="O1122" s="172">
        <v>0.9</v>
      </c>
      <c r="P1122" s="154">
        <v>0.96474358974359</v>
      </c>
      <c r="Q1122" s="154">
        <v>0.959328927300458</v>
      </c>
      <c r="R1122" s="154">
        <v>0.971593248250309</v>
      </c>
      <c r="S1122" s="173">
        <v>0.00541466244313216</v>
      </c>
      <c r="T1122" s="153">
        <v>56990</v>
      </c>
      <c r="U1122" s="153">
        <v>51920</v>
      </c>
      <c r="V1122" s="154">
        <v>0.911037024039305</v>
      </c>
      <c r="W1122" s="154">
        <v>0.923534798534799</v>
      </c>
      <c r="X1122" s="155">
        <v>0.934926283680732</v>
      </c>
      <c r="Y1122" s="155">
        <v>0.91519143680527</v>
      </c>
      <c r="Z1122" s="173">
        <v>-0.0113914851459335</v>
      </c>
      <c r="AA1122" s="151">
        <v>14731</v>
      </c>
      <c r="AB1122" s="151">
        <v>13615</v>
      </c>
      <c r="AC1122" s="151">
        <v>14535</v>
      </c>
      <c r="AD1122" s="151">
        <v>12910</v>
      </c>
      <c r="AE1122" s="155">
        <v>0.924241395696151</v>
      </c>
      <c r="AF1122" s="155">
        <v>0.888200894392845</v>
      </c>
      <c r="AG1122" s="173">
        <v>0.036040501303306</v>
      </c>
    </row>
    <row r="1123" spans="1:33">
      <c r="A1123" s="175" t="s">
        <v>1085</v>
      </c>
      <c r="B1123" s="195" t="s">
        <v>1833</v>
      </c>
      <c r="C1123" s="195" t="s">
        <v>1124</v>
      </c>
      <c r="D1123" s="150">
        <v>1834</v>
      </c>
      <c r="E1123" s="150">
        <v>1570</v>
      </c>
      <c r="F1123" s="150">
        <v>1568</v>
      </c>
      <c r="G1123" s="151">
        <v>1547</v>
      </c>
      <c r="H1123" s="151">
        <v>1464</v>
      </c>
      <c r="I1123" s="151">
        <v>1501</v>
      </c>
      <c r="J1123" s="151">
        <v>1910</v>
      </c>
      <c r="K1123" s="151">
        <v>1666</v>
      </c>
      <c r="L1123" s="151">
        <v>1824</v>
      </c>
      <c r="M1123" s="154">
        <v>0.941827504272792</v>
      </c>
      <c r="N1123" s="153">
        <v>45187</v>
      </c>
      <c r="O1123" s="172">
        <v>0.9</v>
      </c>
      <c r="P1123" s="154">
        <v>0.856052344601963</v>
      </c>
      <c r="Q1123" s="154">
        <v>0.946347769877182</v>
      </c>
      <c r="R1123" s="154">
        <v>0.872251308900524</v>
      </c>
      <c r="S1123" s="173">
        <v>-0.0902954252752187</v>
      </c>
      <c r="T1123" s="153">
        <v>47978</v>
      </c>
      <c r="U1123" s="153">
        <v>45679</v>
      </c>
      <c r="V1123" s="154">
        <v>0.952082204343658</v>
      </c>
      <c r="W1123" s="154">
        <v>0.854961832061069</v>
      </c>
      <c r="X1123" s="155">
        <v>0.970265029088558</v>
      </c>
      <c r="Y1123" s="155">
        <v>0.954973821989529</v>
      </c>
      <c r="Z1123" s="173">
        <v>-0.11530319702749</v>
      </c>
      <c r="AA1123" s="151">
        <v>12124</v>
      </c>
      <c r="AB1123" s="151">
        <v>11427</v>
      </c>
      <c r="AC1123" s="151">
        <v>12250</v>
      </c>
      <c r="AD1123" s="151">
        <v>11701</v>
      </c>
      <c r="AE1123" s="155">
        <v>0.942510722533817</v>
      </c>
      <c r="AF1123" s="155">
        <v>0.955183673469388</v>
      </c>
      <c r="AG1123" s="173">
        <v>-0.0126729509355705</v>
      </c>
    </row>
    <row r="1124" spans="1:33">
      <c r="A1124" s="175" t="s">
        <v>1085</v>
      </c>
      <c r="B1124" s="195" t="s">
        <v>1833</v>
      </c>
      <c r="C1124" s="195" t="s">
        <v>1125</v>
      </c>
      <c r="D1124" s="150">
        <v>1820</v>
      </c>
      <c r="E1124" s="150">
        <v>1782</v>
      </c>
      <c r="F1124" s="150">
        <v>1703</v>
      </c>
      <c r="G1124" s="151">
        <v>1697</v>
      </c>
      <c r="H1124" s="151">
        <v>1670</v>
      </c>
      <c r="I1124" s="151">
        <v>1576</v>
      </c>
      <c r="J1124" s="151">
        <v>1923</v>
      </c>
      <c r="K1124" s="151">
        <v>1889</v>
      </c>
      <c r="L1124" s="151">
        <v>1858</v>
      </c>
      <c r="M1124" s="154">
        <v>0.965795557757411</v>
      </c>
      <c r="N1124" s="153">
        <v>46787</v>
      </c>
      <c r="O1124" s="172">
        <v>0.9</v>
      </c>
      <c r="P1124" s="154">
        <v>0.979120879120879</v>
      </c>
      <c r="Q1124" s="154">
        <v>0.98408956982911</v>
      </c>
      <c r="R1124" s="154">
        <v>0.982319292771711</v>
      </c>
      <c r="S1124" s="173">
        <v>-0.00496869070823114</v>
      </c>
      <c r="T1124" s="153">
        <v>48444</v>
      </c>
      <c r="U1124" s="153">
        <v>44853</v>
      </c>
      <c r="V1124" s="154">
        <v>0.925873173148377</v>
      </c>
      <c r="W1124" s="154">
        <v>0.935714285714286</v>
      </c>
      <c r="X1124" s="155">
        <v>0.928697701826753</v>
      </c>
      <c r="Y1124" s="155">
        <v>0.966198647945918</v>
      </c>
      <c r="Z1124" s="173">
        <v>0.00701658388753268</v>
      </c>
      <c r="AA1124" s="151">
        <v>12214</v>
      </c>
      <c r="AB1124" s="151">
        <v>11581</v>
      </c>
      <c r="AC1124" s="151">
        <v>12245</v>
      </c>
      <c r="AD1124" s="151">
        <v>11258</v>
      </c>
      <c r="AE1124" s="155">
        <v>0.948174226297691</v>
      </c>
      <c r="AF1124" s="155">
        <v>0.919395671702736</v>
      </c>
      <c r="AG1124" s="173">
        <v>0.0287785545949554</v>
      </c>
    </row>
    <row r="1125" spans="1:33">
      <c r="A1125" s="175" t="s">
        <v>1085</v>
      </c>
      <c r="B1125" s="195" t="s">
        <v>1833</v>
      </c>
      <c r="C1125" s="195" t="s">
        <v>1126</v>
      </c>
      <c r="D1125" s="150">
        <v>3144</v>
      </c>
      <c r="E1125" s="150">
        <v>2811</v>
      </c>
      <c r="F1125" s="150">
        <v>2847</v>
      </c>
      <c r="G1125" s="151">
        <v>2813</v>
      </c>
      <c r="H1125" s="151">
        <v>2661</v>
      </c>
      <c r="I1125" s="151">
        <v>2721</v>
      </c>
      <c r="J1125" s="151">
        <v>3502</v>
      </c>
      <c r="K1125" s="151">
        <v>3312</v>
      </c>
      <c r="L1125" s="151">
        <v>3373</v>
      </c>
      <c r="M1125" s="154">
        <v>0.954241373229087</v>
      </c>
      <c r="N1125" s="153">
        <v>81163</v>
      </c>
      <c r="O1125" s="172">
        <v>0.9</v>
      </c>
      <c r="P1125" s="154">
        <v>0.894083969465649</v>
      </c>
      <c r="Q1125" s="154">
        <v>0.945965161749022</v>
      </c>
      <c r="R1125" s="154">
        <v>0.945745288406625</v>
      </c>
      <c r="S1125" s="173">
        <v>-0.0518811922833735</v>
      </c>
      <c r="T1125" s="153">
        <v>85055</v>
      </c>
      <c r="U1125" s="153">
        <v>81795</v>
      </c>
      <c r="V1125" s="154">
        <v>0.961671859385104</v>
      </c>
      <c r="W1125" s="154">
        <v>0.905534351145038</v>
      </c>
      <c r="X1125" s="155">
        <v>0.967294703163882</v>
      </c>
      <c r="Y1125" s="155">
        <v>0.963163906339235</v>
      </c>
      <c r="Z1125" s="173">
        <v>-0.0617603520188438</v>
      </c>
      <c r="AA1125" s="151">
        <v>21427</v>
      </c>
      <c r="AB1125" s="151">
        <v>20562</v>
      </c>
      <c r="AC1125" s="151">
        <v>21713</v>
      </c>
      <c r="AD1125" s="151">
        <v>20847</v>
      </c>
      <c r="AE1125" s="155">
        <v>0.959630372894012</v>
      </c>
      <c r="AF1125" s="155">
        <v>0.960116059503523</v>
      </c>
      <c r="AG1125" s="173">
        <v>-0.000485686609510982</v>
      </c>
    </row>
    <row r="1126" spans="1:33">
      <c r="A1126" s="175" t="s">
        <v>1085</v>
      </c>
      <c r="B1126" s="195" t="s">
        <v>1833</v>
      </c>
      <c r="C1126" s="195" t="s">
        <v>1127</v>
      </c>
      <c r="D1126" s="150">
        <v>2798</v>
      </c>
      <c r="E1126" s="150">
        <v>2562</v>
      </c>
      <c r="F1126" s="150">
        <v>2569</v>
      </c>
      <c r="G1126" s="151">
        <v>2538</v>
      </c>
      <c r="H1126" s="151">
        <v>2413</v>
      </c>
      <c r="I1126" s="151">
        <v>2361</v>
      </c>
      <c r="J1126" s="151">
        <v>3084</v>
      </c>
      <c r="K1126" s="151">
        <v>2967</v>
      </c>
      <c r="L1126" s="151">
        <v>2929</v>
      </c>
      <c r="M1126" s="154">
        <v>0.931455976061023</v>
      </c>
      <c r="N1126" s="153">
        <v>69726</v>
      </c>
      <c r="O1126" s="172">
        <v>0.9</v>
      </c>
      <c r="P1126" s="154">
        <v>0.915654038598999</v>
      </c>
      <c r="Q1126" s="154">
        <v>0.950748620961387</v>
      </c>
      <c r="R1126" s="154">
        <v>0.962062256809339</v>
      </c>
      <c r="S1126" s="173">
        <v>-0.0350945823623876</v>
      </c>
      <c r="T1126" s="153">
        <v>74857</v>
      </c>
      <c r="U1126" s="153">
        <v>70518</v>
      </c>
      <c r="V1126" s="154">
        <v>0.942036148923948</v>
      </c>
      <c r="W1126" s="154">
        <v>0.918155825589707</v>
      </c>
      <c r="X1126" s="155">
        <v>0.930260047281324</v>
      </c>
      <c r="Y1126" s="155">
        <v>0.949740596627756</v>
      </c>
      <c r="Z1126" s="173">
        <v>-0.0121042216916168</v>
      </c>
      <c r="AA1126" s="151">
        <v>19044</v>
      </c>
      <c r="AB1126" s="151">
        <v>17892</v>
      </c>
      <c r="AC1126" s="151">
        <v>19095</v>
      </c>
      <c r="AD1126" s="151">
        <v>17995</v>
      </c>
      <c r="AE1126" s="155">
        <v>0.939508506616257</v>
      </c>
      <c r="AF1126" s="155">
        <v>0.942393296674522</v>
      </c>
      <c r="AG1126" s="173">
        <v>-0.00288479005826503</v>
      </c>
    </row>
    <row r="1127" spans="1:33">
      <c r="A1127" s="175" t="s">
        <v>1085</v>
      </c>
      <c r="B1127" s="195" t="s">
        <v>1833</v>
      </c>
      <c r="C1127" s="195" t="s">
        <v>1128</v>
      </c>
      <c r="D1127" s="150">
        <v>1433</v>
      </c>
      <c r="E1127" s="150">
        <v>1388</v>
      </c>
      <c r="F1127" s="150">
        <v>1304</v>
      </c>
      <c r="G1127" s="151">
        <v>1281</v>
      </c>
      <c r="H1127" s="151">
        <v>1274</v>
      </c>
      <c r="I1127" s="151">
        <v>1204</v>
      </c>
      <c r="J1127" s="151">
        <v>1564</v>
      </c>
      <c r="K1127" s="151">
        <v>1544</v>
      </c>
      <c r="L1127" s="151">
        <v>1502</v>
      </c>
      <c r="M1127" s="154">
        <v>0.988691269032882</v>
      </c>
      <c r="N1127" s="153">
        <v>37856</v>
      </c>
      <c r="O1127" s="172">
        <v>0.9</v>
      </c>
      <c r="P1127" s="154">
        <v>0.968597348220516</v>
      </c>
      <c r="Q1127" s="154">
        <v>0.994535519125683</v>
      </c>
      <c r="R1127" s="154">
        <v>0.987212276214834</v>
      </c>
      <c r="S1127" s="173">
        <v>-0.0259381709051667</v>
      </c>
      <c r="T1127" s="153">
        <v>38289</v>
      </c>
      <c r="U1127" s="153">
        <v>35899</v>
      </c>
      <c r="V1127" s="154">
        <v>0.93757998380736</v>
      </c>
      <c r="W1127" s="154">
        <v>0.909979064898814</v>
      </c>
      <c r="X1127" s="155">
        <v>0.939890710382514</v>
      </c>
      <c r="Y1127" s="155">
        <v>0.960358056265985</v>
      </c>
      <c r="Z1127" s="173">
        <v>-0.0299116454837001</v>
      </c>
      <c r="AA1127" s="151">
        <v>9551</v>
      </c>
      <c r="AB1127" s="151">
        <v>8954</v>
      </c>
      <c r="AC1127" s="151">
        <v>9746</v>
      </c>
      <c r="AD1127" s="151">
        <v>9190</v>
      </c>
      <c r="AE1127" s="155">
        <v>0.937493456182599</v>
      </c>
      <c r="AF1127" s="155">
        <v>0.942950954237636</v>
      </c>
      <c r="AG1127" s="173">
        <v>-0.00545749805503726</v>
      </c>
    </row>
    <row r="1128" spans="1:33">
      <c r="A1128" s="175" t="s">
        <v>1085</v>
      </c>
      <c r="B1128" s="195" t="s">
        <v>1833</v>
      </c>
      <c r="C1128" s="195" t="s">
        <v>1129</v>
      </c>
      <c r="D1128" s="150">
        <v>2865</v>
      </c>
      <c r="E1128" s="150">
        <v>2749</v>
      </c>
      <c r="F1128" s="150">
        <v>2595</v>
      </c>
      <c r="G1128" s="151">
        <v>2737</v>
      </c>
      <c r="H1128" s="151">
        <v>2704</v>
      </c>
      <c r="I1128" s="151">
        <v>2561</v>
      </c>
      <c r="J1128" s="151">
        <v>3109</v>
      </c>
      <c r="K1128" s="151">
        <v>3056</v>
      </c>
      <c r="L1128" s="151">
        <v>2851</v>
      </c>
      <c r="M1128" s="154">
        <v>0.966753068133728</v>
      </c>
      <c r="N1128" s="153">
        <v>73102</v>
      </c>
      <c r="O1128" s="172">
        <v>0.9</v>
      </c>
      <c r="P1128" s="154">
        <v>0.959511343804538</v>
      </c>
      <c r="Q1128" s="154">
        <v>0.987943003288272</v>
      </c>
      <c r="R1128" s="154">
        <v>0.982952717915729</v>
      </c>
      <c r="S1128" s="173">
        <v>-0.0284316594837343</v>
      </c>
      <c r="T1128" s="153">
        <v>75616</v>
      </c>
      <c r="U1128" s="153">
        <v>68762</v>
      </c>
      <c r="V1128" s="154">
        <v>0.90935780787135</v>
      </c>
      <c r="W1128" s="154">
        <v>0.905759162303665</v>
      </c>
      <c r="X1128" s="155">
        <v>0.93569601753745</v>
      </c>
      <c r="Y1128" s="155">
        <v>0.917015117401094</v>
      </c>
      <c r="Z1128" s="173">
        <v>-0.0299368552337849</v>
      </c>
      <c r="AA1128" s="151">
        <v>19815</v>
      </c>
      <c r="AB1128" s="151">
        <v>18158</v>
      </c>
      <c r="AC1128" s="151">
        <v>19339</v>
      </c>
      <c r="AD1128" s="151">
        <v>17682</v>
      </c>
      <c r="AE1128" s="155">
        <v>0.916376482462781</v>
      </c>
      <c r="AF1128" s="155">
        <v>0.914318217074306</v>
      </c>
      <c r="AG1128" s="173">
        <v>0.00205826538847487</v>
      </c>
    </row>
    <row r="1129" spans="1:33">
      <c r="A1129" s="175" t="s">
        <v>1085</v>
      </c>
      <c r="B1129" s="195" t="s">
        <v>1833</v>
      </c>
      <c r="C1129" s="195" t="s">
        <v>1130</v>
      </c>
      <c r="D1129" s="150">
        <v>2118</v>
      </c>
      <c r="E1129" s="150">
        <v>2035</v>
      </c>
      <c r="F1129" s="150">
        <v>1837</v>
      </c>
      <c r="G1129" s="151">
        <v>1872</v>
      </c>
      <c r="H1129" s="151">
        <v>1832</v>
      </c>
      <c r="I1129" s="151">
        <v>1746</v>
      </c>
      <c r="J1129" s="151">
        <v>2251</v>
      </c>
      <c r="K1129" s="151">
        <v>2211</v>
      </c>
      <c r="L1129" s="151">
        <v>2128</v>
      </c>
      <c r="M1129" s="154">
        <v>0.960735963581184</v>
      </c>
      <c r="N1129" s="153">
        <v>55715</v>
      </c>
      <c r="O1129" s="172">
        <v>0.9</v>
      </c>
      <c r="P1129" s="154">
        <v>0.96081208687441</v>
      </c>
      <c r="Q1129" s="154">
        <v>0.978632478632479</v>
      </c>
      <c r="R1129" s="154">
        <v>0.98223011994669</v>
      </c>
      <c r="S1129" s="173">
        <v>-0.0178203917580688</v>
      </c>
      <c r="T1129" s="153">
        <v>57992</v>
      </c>
      <c r="U1129" s="153">
        <v>53409</v>
      </c>
      <c r="V1129" s="154">
        <v>0.920971858187336</v>
      </c>
      <c r="W1129" s="154">
        <v>0.867327667610954</v>
      </c>
      <c r="X1129" s="155">
        <v>0.932692307692308</v>
      </c>
      <c r="Y1129" s="155">
        <v>0.945357618836073</v>
      </c>
      <c r="Z1129" s="173">
        <v>-0.065364640081354</v>
      </c>
      <c r="AA1129" s="151">
        <v>14265</v>
      </c>
      <c r="AB1129" s="151">
        <v>13283</v>
      </c>
      <c r="AC1129" s="151">
        <v>14668</v>
      </c>
      <c r="AD1129" s="151">
        <v>13597</v>
      </c>
      <c r="AE1129" s="155">
        <v>0.931160182264283</v>
      </c>
      <c r="AF1129" s="155">
        <v>0.926983910553586</v>
      </c>
      <c r="AG1129" s="173">
        <v>0.00417627171069712</v>
      </c>
    </row>
    <row r="1130" spans="1:33">
      <c r="A1130" s="175" t="s">
        <v>1085</v>
      </c>
      <c r="B1130" s="195" t="s">
        <v>1833</v>
      </c>
      <c r="C1130" s="195" t="s">
        <v>1131</v>
      </c>
      <c r="D1130" s="150">
        <v>2036</v>
      </c>
      <c r="E1130" s="150">
        <v>1989</v>
      </c>
      <c r="F1130" s="150">
        <v>1922</v>
      </c>
      <c r="G1130" s="151">
        <v>1903</v>
      </c>
      <c r="H1130" s="151">
        <v>1830</v>
      </c>
      <c r="I1130" s="151">
        <v>1784</v>
      </c>
      <c r="J1130" s="151">
        <v>2187</v>
      </c>
      <c r="K1130" s="151">
        <v>2118</v>
      </c>
      <c r="L1130" s="151">
        <v>2037</v>
      </c>
      <c r="M1130" s="154">
        <v>0.96181934203063</v>
      </c>
      <c r="N1130" s="153">
        <v>54262</v>
      </c>
      <c r="O1130" s="172">
        <v>0.9</v>
      </c>
      <c r="P1130" s="154">
        <v>0.976915520628684</v>
      </c>
      <c r="Q1130" s="154">
        <v>0.961639516552811</v>
      </c>
      <c r="R1130" s="154">
        <v>0.968449931412894</v>
      </c>
      <c r="S1130" s="173">
        <v>0.0152760040758724</v>
      </c>
      <c r="T1130" s="153">
        <v>56416</v>
      </c>
      <c r="U1130" s="153">
        <v>52511</v>
      </c>
      <c r="V1130" s="154">
        <v>0.930782047646058</v>
      </c>
      <c r="W1130" s="154">
        <v>0.944007858546169</v>
      </c>
      <c r="X1130" s="155">
        <v>0.937467157120336</v>
      </c>
      <c r="Y1130" s="155">
        <v>0.931412894375857</v>
      </c>
      <c r="Z1130" s="173">
        <v>0.00654070142583263</v>
      </c>
      <c r="AA1130" s="151">
        <v>13844</v>
      </c>
      <c r="AB1130" s="151">
        <v>13026</v>
      </c>
      <c r="AC1130" s="151">
        <v>14226</v>
      </c>
      <c r="AD1130" s="151">
        <v>13356</v>
      </c>
      <c r="AE1130" s="155">
        <v>0.94091303091592</v>
      </c>
      <c r="AF1130" s="155">
        <v>0.938844369464361</v>
      </c>
      <c r="AG1130" s="173">
        <v>0.00206866145155926</v>
      </c>
    </row>
    <row r="1131" spans="1:33">
      <c r="A1131" s="175" t="s">
        <v>1085</v>
      </c>
      <c r="B1131" s="195" t="s">
        <v>1833</v>
      </c>
      <c r="C1131" s="195" t="s">
        <v>1132</v>
      </c>
      <c r="D1131" s="150">
        <v>1198</v>
      </c>
      <c r="E1131" s="150">
        <v>1164</v>
      </c>
      <c r="F1131" s="150">
        <v>1136</v>
      </c>
      <c r="G1131" s="151">
        <v>1272</v>
      </c>
      <c r="H1131" s="151">
        <v>1254</v>
      </c>
      <c r="I1131" s="151">
        <v>1236</v>
      </c>
      <c r="J1131" s="151">
        <v>1517</v>
      </c>
      <c r="K1131" s="151">
        <v>1489</v>
      </c>
      <c r="L1131" s="151">
        <v>1465</v>
      </c>
      <c r="M1131" s="154">
        <v>0.97366442883434</v>
      </c>
      <c r="N1131" s="153">
        <v>37563</v>
      </c>
      <c r="O1131" s="172">
        <v>0.9</v>
      </c>
      <c r="P1131" s="154">
        <v>0.971619365609349</v>
      </c>
      <c r="Q1131" s="154">
        <v>0.985849056603774</v>
      </c>
      <c r="R1131" s="154">
        <v>0.981542518127884</v>
      </c>
      <c r="S1131" s="173">
        <v>-0.0142296909944246</v>
      </c>
      <c r="T1131" s="153">
        <v>38579</v>
      </c>
      <c r="U1131" s="153">
        <v>37268</v>
      </c>
      <c r="V1131" s="154">
        <v>0.966017781694704</v>
      </c>
      <c r="W1131" s="154">
        <v>0.948247078464107</v>
      </c>
      <c r="X1131" s="155">
        <v>0.971698113207547</v>
      </c>
      <c r="Y1131" s="155">
        <v>0.965721819380356</v>
      </c>
      <c r="Z1131" s="173">
        <v>-0.0234510347434403</v>
      </c>
      <c r="AA1131" s="151">
        <v>9329</v>
      </c>
      <c r="AB1131" s="151">
        <v>9013</v>
      </c>
      <c r="AC1131" s="151">
        <v>9690</v>
      </c>
      <c r="AD1131" s="151">
        <v>9329</v>
      </c>
      <c r="AE1131" s="155">
        <v>0.966127130453425</v>
      </c>
      <c r="AF1131" s="155">
        <v>0.962745098039216</v>
      </c>
      <c r="AG1131" s="173">
        <v>0.00338203241420909</v>
      </c>
    </row>
    <row r="1132" spans="1:33">
      <c r="A1132" s="175" t="s">
        <v>1085</v>
      </c>
      <c r="B1132" s="195" t="s">
        <v>1834</v>
      </c>
      <c r="C1132" s="195" t="s">
        <v>1133</v>
      </c>
      <c r="D1132" s="150">
        <v>2066</v>
      </c>
      <c r="E1132" s="150">
        <v>2028</v>
      </c>
      <c r="F1132" s="150">
        <v>1845</v>
      </c>
      <c r="G1132" s="151">
        <v>2220</v>
      </c>
      <c r="H1132" s="151">
        <v>2192</v>
      </c>
      <c r="I1132" s="151">
        <v>2078</v>
      </c>
      <c r="J1132" s="151">
        <v>2477</v>
      </c>
      <c r="K1132" s="151">
        <v>2419</v>
      </c>
      <c r="L1132" s="151">
        <v>2289</v>
      </c>
      <c r="M1132" s="154">
        <v>0.980251027075987</v>
      </c>
      <c r="N1132" s="153">
        <v>60605</v>
      </c>
      <c r="O1132" s="172">
        <v>0.9</v>
      </c>
      <c r="P1132" s="154">
        <v>0.981606969990319</v>
      </c>
      <c r="Q1132" s="154">
        <v>0.987387387387387</v>
      </c>
      <c r="R1132" s="154">
        <v>0.976584578118692</v>
      </c>
      <c r="S1132" s="173">
        <v>-0.00578041739706792</v>
      </c>
      <c r="T1132" s="153">
        <v>61826</v>
      </c>
      <c r="U1132" s="153">
        <v>58077</v>
      </c>
      <c r="V1132" s="154">
        <v>0.939362080678032</v>
      </c>
      <c r="W1132" s="154">
        <v>0.893030009680542</v>
      </c>
      <c r="X1132" s="155">
        <v>0.936036036036036</v>
      </c>
      <c r="Y1132" s="155">
        <v>0.924101735970933</v>
      </c>
      <c r="Z1132" s="173">
        <v>-0.0430060263554939</v>
      </c>
      <c r="AA1132" s="151">
        <v>14830</v>
      </c>
      <c r="AB1132" s="151">
        <v>13968</v>
      </c>
      <c r="AC1132" s="151">
        <v>15715</v>
      </c>
      <c r="AD1132" s="151">
        <v>14983</v>
      </c>
      <c r="AE1132" s="155">
        <v>0.941874578556979</v>
      </c>
      <c r="AF1132" s="155">
        <v>0.953420299077315</v>
      </c>
      <c r="AG1132" s="173">
        <v>-0.0115457205203355</v>
      </c>
    </row>
    <row r="1133" spans="1:33">
      <c r="A1133" s="175" t="s">
        <v>1085</v>
      </c>
      <c r="B1133" s="195" t="s">
        <v>1834</v>
      </c>
      <c r="C1133" s="195" t="s">
        <v>1134</v>
      </c>
      <c r="D1133" s="150">
        <v>3530</v>
      </c>
      <c r="E1133" s="150">
        <v>3494</v>
      </c>
      <c r="F1133" s="150">
        <v>3224</v>
      </c>
      <c r="G1133" s="151">
        <v>3427</v>
      </c>
      <c r="H1133" s="151">
        <v>3382</v>
      </c>
      <c r="I1133" s="151">
        <v>3115</v>
      </c>
      <c r="J1133" s="151">
        <v>3803</v>
      </c>
      <c r="K1133" s="151">
        <v>3743</v>
      </c>
      <c r="L1133" s="151">
        <v>3331</v>
      </c>
      <c r="M1133" s="154">
        <v>0.98462510115065</v>
      </c>
      <c r="N1133" s="153">
        <v>99776</v>
      </c>
      <c r="O1133" s="172">
        <v>0.9</v>
      </c>
      <c r="P1133" s="154">
        <v>0.989801699716714</v>
      </c>
      <c r="Q1133" s="154">
        <v>0.986868981616574</v>
      </c>
      <c r="R1133" s="154">
        <v>0.984222981856429</v>
      </c>
      <c r="S1133" s="173">
        <v>0.00293271810013962</v>
      </c>
      <c r="T1133" s="153">
        <v>101334</v>
      </c>
      <c r="U1133" s="153">
        <v>87201</v>
      </c>
      <c r="V1133" s="154">
        <v>0.860530522825508</v>
      </c>
      <c r="W1133" s="154">
        <v>0.913314447592068</v>
      </c>
      <c r="X1133" s="155">
        <v>0.908958272541582</v>
      </c>
      <c r="Y1133" s="155">
        <v>0.875887457270576</v>
      </c>
      <c r="Z1133" s="173">
        <v>0.00435617505048647</v>
      </c>
      <c r="AA1133" s="151">
        <v>24189</v>
      </c>
      <c r="AB1133" s="151">
        <v>21747</v>
      </c>
      <c r="AC1133" s="151">
        <v>25709</v>
      </c>
      <c r="AD1133" s="151">
        <v>22636</v>
      </c>
      <c r="AE1133" s="155">
        <v>0.899045020463847</v>
      </c>
      <c r="AF1133" s="155">
        <v>0.880469874363064</v>
      </c>
      <c r="AG1133" s="173">
        <v>0.0185751461007836</v>
      </c>
    </row>
    <row r="1134" spans="1:33">
      <c r="A1134" s="175" t="s">
        <v>1085</v>
      </c>
      <c r="B1134" s="195" t="s">
        <v>1834</v>
      </c>
      <c r="C1134" s="195" t="s">
        <v>1135</v>
      </c>
      <c r="D1134" s="150">
        <v>4880</v>
      </c>
      <c r="E1134" s="150">
        <v>4769</v>
      </c>
      <c r="F1134" s="150">
        <v>4570</v>
      </c>
      <c r="G1134" s="151">
        <v>4835</v>
      </c>
      <c r="H1134" s="151">
        <v>4788</v>
      </c>
      <c r="I1134" s="151">
        <v>4681</v>
      </c>
      <c r="J1134" s="151">
        <v>5555</v>
      </c>
      <c r="K1134" s="151">
        <v>5488</v>
      </c>
      <c r="L1134" s="151">
        <v>5448</v>
      </c>
      <c r="M1134" s="154">
        <v>0.976688660294948</v>
      </c>
      <c r="N1134" s="153">
        <v>136628</v>
      </c>
      <c r="O1134" s="172">
        <v>0.9</v>
      </c>
      <c r="P1134" s="154">
        <v>0.977254098360656</v>
      </c>
      <c r="Q1134" s="154">
        <v>0.990279214064116</v>
      </c>
      <c r="R1134" s="154">
        <v>0.987938793879388</v>
      </c>
      <c r="S1134" s="173">
        <v>-0.0130251157034601</v>
      </c>
      <c r="T1134" s="153">
        <v>139889</v>
      </c>
      <c r="U1134" s="153">
        <v>135303</v>
      </c>
      <c r="V1134" s="154">
        <v>0.967216864799949</v>
      </c>
      <c r="W1134" s="154">
        <v>0.936475409836066</v>
      </c>
      <c r="X1134" s="155">
        <v>0.968148914167528</v>
      </c>
      <c r="Y1134" s="155">
        <v>0.980738073807381</v>
      </c>
      <c r="Z1134" s="173">
        <v>-0.0316735043314629</v>
      </c>
      <c r="AA1134" s="151">
        <v>34179</v>
      </c>
      <c r="AB1134" s="151">
        <v>33064</v>
      </c>
      <c r="AC1134" s="151">
        <v>35573</v>
      </c>
      <c r="AD1134" s="151">
        <v>34455</v>
      </c>
      <c r="AE1134" s="155">
        <v>0.967377629538606</v>
      </c>
      <c r="AF1134" s="155">
        <v>0.968571669524639</v>
      </c>
      <c r="AG1134" s="173">
        <v>-0.00119403998603385</v>
      </c>
    </row>
    <row r="1135" spans="1:33">
      <c r="A1135" s="175" t="s">
        <v>1085</v>
      </c>
      <c r="B1135" s="195" t="s">
        <v>1834</v>
      </c>
      <c r="C1135" s="195" t="s">
        <v>1136</v>
      </c>
      <c r="D1135" s="150">
        <v>4725</v>
      </c>
      <c r="E1135" s="150">
        <v>4435</v>
      </c>
      <c r="F1135" s="150">
        <v>4106</v>
      </c>
      <c r="G1135" s="151">
        <v>4807</v>
      </c>
      <c r="H1135" s="151">
        <v>4673</v>
      </c>
      <c r="I1135" s="151">
        <v>4289</v>
      </c>
      <c r="J1135" s="151">
        <v>5172</v>
      </c>
      <c r="K1135" s="151">
        <v>5052</v>
      </c>
      <c r="L1135" s="151">
        <v>4651</v>
      </c>
      <c r="M1135" s="154">
        <v>0.951773241148006</v>
      </c>
      <c r="N1135" s="153">
        <v>133944</v>
      </c>
      <c r="O1135" s="172">
        <v>0.9</v>
      </c>
      <c r="P1135" s="154">
        <v>0.938624338624339</v>
      </c>
      <c r="Q1135" s="154">
        <v>0.972123985853963</v>
      </c>
      <c r="R1135" s="154">
        <v>0.976798143851508</v>
      </c>
      <c r="S1135" s="173">
        <v>-0.0334996472296244</v>
      </c>
      <c r="T1135" s="153">
        <v>140731</v>
      </c>
      <c r="U1135" s="153">
        <v>122031</v>
      </c>
      <c r="V1135" s="154">
        <v>0.86712238241752</v>
      </c>
      <c r="W1135" s="154">
        <v>0.868994708994709</v>
      </c>
      <c r="X1135" s="155">
        <v>0.892240482629499</v>
      </c>
      <c r="Y1135" s="155">
        <v>0.899265274555298</v>
      </c>
      <c r="Z1135" s="173">
        <v>-0.0232457736347896</v>
      </c>
      <c r="AA1135" s="151">
        <v>34350</v>
      </c>
      <c r="AB1135" s="151">
        <v>30863</v>
      </c>
      <c r="AC1135" s="151">
        <v>35936</v>
      </c>
      <c r="AD1135" s="151">
        <v>31483</v>
      </c>
      <c r="AE1135" s="155">
        <v>0.898486171761281</v>
      </c>
      <c r="AF1135" s="155">
        <v>0.876085262689225</v>
      </c>
      <c r="AG1135" s="173">
        <v>0.0224009090720557</v>
      </c>
    </row>
    <row r="1136" spans="1:33">
      <c r="A1136" s="175" t="s">
        <v>1085</v>
      </c>
      <c r="B1136" s="195" t="s">
        <v>1834</v>
      </c>
      <c r="C1136" s="195" t="s">
        <v>1137</v>
      </c>
      <c r="D1136" s="150">
        <v>3292</v>
      </c>
      <c r="E1136" s="150">
        <v>3212</v>
      </c>
      <c r="F1136" s="150">
        <v>2836</v>
      </c>
      <c r="G1136" s="151">
        <v>3262</v>
      </c>
      <c r="H1136" s="151">
        <v>3170</v>
      </c>
      <c r="I1136" s="151">
        <v>2861</v>
      </c>
      <c r="J1136" s="151">
        <v>3602</v>
      </c>
      <c r="K1136" s="151">
        <v>3500</v>
      </c>
      <c r="L1136" s="151">
        <v>3179</v>
      </c>
      <c r="M1136" s="154">
        <v>0.949597010316962</v>
      </c>
      <c r="N1136" s="153">
        <v>89189</v>
      </c>
      <c r="O1136" s="172">
        <v>0.9</v>
      </c>
      <c r="P1136" s="154">
        <v>0.975698663426488</v>
      </c>
      <c r="Q1136" s="154">
        <v>0.971796443899448</v>
      </c>
      <c r="R1136" s="154">
        <v>0.971682398667407</v>
      </c>
      <c r="S1136" s="173">
        <v>0.00390221952704028</v>
      </c>
      <c r="T1136" s="153">
        <v>93923</v>
      </c>
      <c r="U1136" s="153">
        <v>77344</v>
      </c>
      <c r="V1136" s="154">
        <v>0.823483065915697</v>
      </c>
      <c r="W1136" s="154">
        <v>0.861482381530984</v>
      </c>
      <c r="X1136" s="155">
        <v>0.877069282648682</v>
      </c>
      <c r="Y1136" s="155">
        <v>0.882565241532482</v>
      </c>
      <c r="Z1136" s="173">
        <v>-0.0155869011176976</v>
      </c>
      <c r="AA1136" s="151">
        <v>22298</v>
      </c>
      <c r="AB1136" s="151">
        <v>19155</v>
      </c>
      <c r="AC1136" s="151">
        <v>23259</v>
      </c>
      <c r="AD1136" s="151">
        <v>19134</v>
      </c>
      <c r="AE1136" s="155">
        <v>0.859045654318773</v>
      </c>
      <c r="AF1136" s="155">
        <v>0.822649297046305</v>
      </c>
      <c r="AG1136" s="173">
        <v>0.0363963572724684</v>
      </c>
    </row>
    <row r="1137" spans="1:33">
      <c r="A1137" s="175" t="s">
        <v>1085</v>
      </c>
      <c r="B1137" s="195" t="s">
        <v>1834</v>
      </c>
      <c r="C1137" s="195" t="s">
        <v>1138</v>
      </c>
      <c r="D1137" s="150">
        <v>3644</v>
      </c>
      <c r="E1137" s="150">
        <v>3582</v>
      </c>
      <c r="F1137" s="150">
        <v>3173</v>
      </c>
      <c r="G1137" s="151">
        <v>3861</v>
      </c>
      <c r="H1137" s="151">
        <v>3646</v>
      </c>
      <c r="I1137" s="151">
        <v>3438</v>
      </c>
      <c r="J1137" s="151">
        <v>4173</v>
      </c>
      <c r="K1137" s="151">
        <v>3989</v>
      </c>
      <c r="L1137" s="151">
        <v>3783</v>
      </c>
      <c r="M1137" s="154">
        <v>0.964991589571068</v>
      </c>
      <c r="N1137" s="153">
        <v>100969</v>
      </c>
      <c r="O1137" s="172">
        <v>0.9</v>
      </c>
      <c r="P1137" s="154">
        <v>0.982985729967069</v>
      </c>
      <c r="Q1137" s="154">
        <v>0.944314944314944</v>
      </c>
      <c r="R1137" s="154">
        <v>0.955907021327582</v>
      </c>
      <c r="S1137" s="173">
        <v>0.0386707856521248</v>
      </c>
      <c r="T1137" s="153">
        <v>104632</v>
      </c>
      <c r="U1137" s="153">
        <v>91198</v>
      </c>
      <c r="V1137" s="154">
        <v>0.871607156510437</v>
      </c>
      <c r="W1137" s="154">
        <v>0.870746432491767</v>
      </c>
      <c r="X1137" s="155">
        <v>0.89044289044289</v>
      </c>
      <c r="Y1137" s="155">
        <v>0.906542056074766</v>
      </c>
      <c r="Z1137" s="173">
        <v>-0.0196964579511232</v>
      </c>
      <c r="AA1137" s="151">
        <v>25299</v>
      </c>
      <c r="AB1137" s="151">
        <v>22754</v>
      </c>
      <c r="AC1137" s="151">
        <v>26159</v>
      </c>
      <c r="AD1137" s="151">
        <v>22781</v>
      </c>
      <c r="AE1137" s="155">
        <v>0.899403138463971</v>
      </c>
      <c r="AF1137" s="155">
        <v>0.870866623341871</v>
      </c>
      <c r="AG1137" s="173">
        <v>0.0285365151221001</v>
      </c>
    </row>
    <row r="1138" spans="1:33">
      <c r="A1138" s="175" t="s">
        <v>1085</v>
      </c>
      <c r="B1138" s="195" t="s">
        <v>1834</v>
      </c>
      <c r="C1138" s="195" t="s">
        <v>1139</v>
      </c>
      <c r="D1138" s="150">
        <v>3700</v>
      </c>
      <c r="E1138" s="150">
        <v>3569</v>
      </c>
      <c r="F1138" s="150">
        <v>2984</v>
      </c>
      <c r="G1138" s="151">
        <v>3513</v>
      </c>
      <c r="H1138" s="151">
        <v>3333</v>
      </c>
      <c r="I1138" s="151">
        <v>2849</v>
      </c>
      <c r="J1138" s="151">
        <v>3653</v>
      </c>
      <c r="K1138" s="151">
        <v>3545</v>
      </c>
      <c r="L1138" s="151">
        <v>3105</v>
      </c>
      <c r="M1138" s="154">
        <v>0.937675853931564</v>
      </c>
      <c r="N1138" s="153">
        <v>92979</v>
      </c>
      <c r="O1138" s="172">
        <v>0.9</v>
      </c>
      <c r="P1138" s="154">
        <v>0.964594594594595</v>
      </c>
      <c r="Q1138" s="154">
        <v>0.948761742100769</v>
      </c>
      <c r="R1138" s="154">
        <v>0.970435258691487</v>
      </c>
      <c r="S1138" s="173">
        <v>0.015832852493826</v>
      </c>
      <c r="T1138" s="153">
        <v>99159</v>
      </c>
      <c r="U1138" s="153">
        <v>80215</v>
      </c>
      <c r="V1138" s="154">
        <v>0.808953297229702</v>
      </c>
      <c r="W1138" s="154">
        <v>0.806486486486486</v>
      </c>
      <c r="X1138" s="155">
        <v>0.810987759749502</v>
      </c>
      <c r="Y1138" s="155">
        <v>0.849986312619765</v>
      </c>
      <c r="Z1138" s="173">
        <v>-0.00450127326301542</v>
      </c>
      <c r="AA1138" s="151">
        <v>24160</v>
      </c>
      <c r="AB1138" s="151">
        <v>19849</v>
      </c>
      <c r="AC1138" s="151">
        <v>24795</v>
      </c>
      <c r="AD1138" s="151">
        <v>20964</v>
      </c>
      <c r="AE1138" s="155">
        <v>0.821564569536424</v>
      </c>
      <c r="AF1138" s="155">
        <v>0.845493042952208</v>
      </c>
      <c r="AG1138" s="173">
        <v>-0.0239284734157842</v>
      </c>
    </row>
    <row r="1139" spans="1:33">
      <c r="A1139" s="175" t="s">
        <v>1085</v>
      </c>
      <c r="B1139" s="195" t="s">
        <v>1834</v>
      </c>
      <c r="C1139" s="195" t="s">
        <v>1140</v>
      </c>
      <c r="D1139" s="150">
        <v>3347</v>
      </c>
      <c r="E1139" s="150">
        <v>3303</v>
      </c>
      <c r="F1139" s="150">
        <v>3056</v>
      </c>
      <c r="G1139" s="151">
        <v>3711</v>
      </c>
      <c r="H1139" s="151">
        <v>3618</v>
      </c>
      <c r="I1139" s="151">
        <v>3492</v>
      </c>
      <c r="J1139" s="151">
        <v>4051</v>
      </c>
      <c r="K1139" s="151">
        <v>3984</v>
      </c>
      <c r="L1139" s="151">
        <v>3825</v>
      </c>
      <c r="M1139" s="154">
        <v>0.974886953922045</v>
      </c>
      <c r="N1139" s="153">
        <v>104348</v>
      </c>
      <c r="O1139" s="172">
        <v>0.9</v>
      </c>
      <c r="P1139" s="154">
        <v>0.986853899014042</v>
      </c>
      <c r="Q1139" s="154">
        <v>0.974939369442199</v>
      </c>
      <c r="R1139" s="154">
        <v>0.983460873858307</v>
      </c>
      <c r="S1139" s="173">
        <v>0.0119145295718436</v>
      </c>
      <c r="T1139" s="153">
        <v>107036</v>
      </c>
      <c r="U1139" s="153">
        <v>100928</v>
      </c>
      <c r="V1139" s="154">
        <v>0.942935087260361</v>
      </c>
      <c r="W1139" s="154">
        <v>0.913056468479235</v>
      </c>
      <c r="X1139" s="155">
        <v>0.940986257073565</v>
      </c>
      <c r="Y1139" s="155">
        <v>0.944211305850407</v>
      </c>
      <c r="Z1139" s="173">
        <v>-0.0279297885943299</v>
      </c>
      <c r="AA1139" s="151">
        <v>25204</v>
      </c>
      <c r="AB1139" s="151">
        <v>23786</v>
      </c>
      <c r="AC1139" s="151">
        <v>27218</v>
      </c>
      <c r="AD1139" s="151">
        <v>25640</v>
      </c>
      <c r="AE1139" s="155">
        <v>0.943739089033487</v>
      </c>
      <c r="AF1139" s="155">
        <v>0.942023660812698</v>
      </c>
      <c r="AG1139" s="173">
        <v>0.00171542822078929</v>
      </c>
    </row>
    <row r="1140" spans="1:33">
      <c r="A1140" s="175" t="s">
        <v>1085</v>
      </c>
      <c r="B1140" s="195" t="s">
        <v>1834</v>
      </c>
      <c r="C1140" s="195" t="s">
        <v>1141</v>
      </c>
      <c r="D1140" s="150">
        <v>1832</v>
      </c>
      <c r="E1140" s="150">
        <v>1758</v>
      </c>
      <c r="F1140" s="150">
        <v>1588</v>
      </c>
      <c r="G1140" s="151">
        <v>2003</v>
      </c>
      <c r="H1140" s="151">
        <v>1965</v>
      </c>
      <c r="I1140" s="151">
        <v>1839</v>
      </c>
      <c r="J1140" s="151">
        <v>2016</v>
      </c>
      <c r="K1140" s="151">
        <v>1971</v>
      </c>
      <c r="L1140" s="151">
        <v>1864</v>
      </c>
      <c r="M1140" s="154">
        <v>0.949878589037795</v>
      </c>
      <c r="N1140" s="153">
        <v>51245</v>
      </c>
      <c r="O1140" s="172">
        <v>0.9</v>
      </c>
      <c r="P1140" s="154">
        <v>0.959606986899563</v>
      </c>
      <c r="Q1140" s="154">
        <v>0.981028457314029</v>
      </c>
      <c r="R1140" s="154">
        <v>0.977678571428571</v>
      </c>
      <c r="S1140" s="173">
        <v>-0.0214214704144656</v>
      </c>
      <c r="T1140" s="153">
        <v>53949</v>
      </c>
      <c r="U1140" s="153">
        <v>48205</v>
      </c>
      <c r="V1140" s="154">
        <v>0.893529073754843</v>
      </c>
      <c r="W1140" s="154">
        <v>0.866812227074236</v>
      </c>
      <c r="X1140" s="155">
        <v>0.918122815776335</v>
      </c>
      <c r="Y1140" s="155">
        <v>0.924603174603175</v>
      </c>
      <c r="Z1140" s="173">
        <v>-0.0513105887020997</v>
      </c>
      <c r="AA1140" s="151">
        <v>13091</v>
      </c>
      <c r="AB1140" s="151">
        <v>11906</v>
      </c>
      <c r="AC1140" s="151">
        <v>13559</v>
      </c>
      <c r="AD1140" s="151">
        <v>12165</v>
      </c>
      <c r="AE1140" s="155">
        <v>0.909479795279199</v>
      </c>
      <c r="AF1140" s="155">
        <v>0.897190058263884</v>
      </c>
      <c r="AG1140" s="173">
        <v>0.0122897370153157</v>
      </c>
    </row>
    <row r="1141" spans="1:33">
      <c r="A1141" s="175" t="s">
        <v>1085</v>
      </c>
      <c r="B1141" s="195" t="s">
        <v>1834</v>
      </c>
      <c r="C1141" s="195" t="s">
        <v>1142</v>
      </c>
      <c r="D1141" s="150">
        <v>2155</v>
      </c>
      <c r="E1141" s="150">
        <v>2107</v>
      </c>
      <c r="F1141" s="150">
        <v>1992</v>
      </c>
      <c r="G1141" s="151">
        <v>2145</v>
      </c>
      <c r="H1141" s="151">
        <v>2120</v>
      </c>
      <c r="I1141" s="151">
        <v>1990</v>
      </c>
      <c r="J1141" s="151">
        <v>2381</v>
      </c>
      <c r="K1141" s="151">
        <v>2356</v>
      </c>
      <c r="L1141" s="151">
        <v>2214</v>
      </c>
      <c r="M1141" s="154">
        <v>0.973968903306221</v>
      </c>
      <c r="N1141" s="153">
        <v>60950</v>
      </c>
      <c r="O1141" s="172">
        <v>0.9</v>
      </c>
      <c r="P1141" s="154">
        <v>0.977726218097448</v>
      </c>
      <c r="Q1141" s="154">
        <v>0.988344988344988</v>
      </c>
      <c r="R1141" s="154">
        <v>0.9895002099958</v>
      </c>
      <c r="S1141" s="173">
        <v>-0.0106187702475405</v>
      </c>
      <c r="T1141" s="153">
        <v>62579</v>
      </c>
      <c r="U1141" s="153">
        <v>57527</v>
      </c>
      <c r="V1141" s="154">
        <v>0.91927004266607</v>
      </c>
      <c r="W1141" s="154">
        <v>0.924361948955917</v>
      </c>
      <c r="X1141" s="155">
        <v>0.927738927738928</v>
      </c>
      <c r="Y1141" s="155">
        <v>0.929861402771945</v>
      </c>
      <c r="Z1141" s="173">
        <v>-0.00337697878301124</v>
      </c>
      <c r="AA1141" s="151">
        <v>14747</v>
      </c>
      <c r="AB1141" s="151">
        <v>13683</v>
      </c>
      <c r="AC1141" s="151">
        <v>15759</v>
      </c>
      <c r="AD1141" s="151">
        <v>14416</v>
      </c>
      <c r="AE1141" s="155">
        <v>0.927849732148912</v>
      </c>
      <c r="AF1141" s="155">
        <v>0.914778856526429</v>
      </c>
      <c r="AG1141" s="173">
        <v>0.0130708756224823</v>
      </c>
    </row>
    <row r="1142" spans="1:33">
      <c r="A1142" s="175" t="s">
        <v>1085</v>
      </c>
      <c r="B1142" s="195" t="s">
        <v>1835</v>
      </c>
      <c r="C1142" s="195" t="s">
        <v>1143</v>
      </c>
      <c r="D1142" s="150">
        <v>11433</v>
      </c>
      <c r="E1142" s="150">
        <v>9768</v>
      </c>
      <c r="F1142" s="150">
        <v>7775</v>
      </c>
      <c r="G1142" s="151">
        <v>11589</v>
      </c>
      <c r="H1142" s="151">
        <v>10466</v>
      </c>
      <c r="I1142" s="151">
        <v>8568</v>
      </c>
      <c r="J1142" s="151">
        <v>11855</v>
      </c>
      <c r="K1142" s="151">
        <v>10985</v>
      </c>
      <c r="L1142" s="151">
        <v>8880</v>
      </c>
      <c r="M1142" s="154">
        <v>0.904473843148845</v>
      </c>
      <c r="N1142" s="153">
        <v>281541</v>
      </c>
      <c r="O1142" s="172">
        <v>0.9</v>
      </c>
      <c r="P1142" s="154">
        <v>0.854368932038835</v>
      </c>
      <c r="Q1142" s="154">
        <v>0.903097765122098</v>
      </c>
      <c r="R1142" s="154">
        <v>0.926613243357233</v>
      </c>
      <c r="S1142" s="173">
        <v>-0.0487288330832636</v>
      </c>
      <c r="T1142" s="153">
        <v>311276</v>
      </c>
      <c r="U1142" s="153">
        <v>227506</v>
      </c>
      <c r="V1142" s="154">
        <v>0.730881918297588</v>
      </c>
      <c r="W1142" s="154">
        <v>0.680048981019855</v>
      </c>
      <c r="X1142" s="155">
        <v>0.739321770644577</v>
      </c>
      <c r="Y1142" s="155">
        <v>0.749051033319275</v>
      </c>
      <c r="Z1142" s="173">
        <v>-0.0592727896247219</v>
      </c>
      <c r="AA1142" s="151">
        <v>78156</v>
      </c>
      <c r="AB1142" s="151">
        <v>56687</v>
      </c>
      <c r="AC1142" s="151">
        <v>79286</v>
      </c>
      <c r="AD1142" s="151">
        <v>59097</v>
      </c>
      <c r="AE1142" s="155">
        <v>0.725305798659092</v>
      </c>
      <c r="AF1142" s="155">
        <v>0.745364881567994</v>
      </c>
      <c r="AG1142" s="173">
        <v>-0.0200590829089022</v>
      </c>
    </row>
    <row r="1143" spans="1:33">
      <c r="A1143" s="175" t="s">
        <v>1085</v>
      </c>
      <c r="B1143" s="195" t="s">
        <v>1835</v>
      </c>
      <c r="C1143" s="195" t="s">
        <v>1144</v>
      </c>
      <c r="D1143" s="150">
        <v>3384</v>
      </c>
      <c r="E1143" s="150">
        <v>2959</v>
      </c>
      <c r="F1143" s="150">
        <v>2115</v>
      </c>
      <c r="G1143" s="151">
        <v>3384</v>
      </c>
      <c r="H1143" s="151">
        <v>3028</v>
      </c>
      <c r="I1143" s="151">
        <v>2393</v>
      </c>
      <c r="J1143" s="151">
        <v>3611</v>
      </c>
      <c r="K1143" s="151">
        <v>3088</v>
      </c>
      <c r="L1143" s="151">
        <v>2469</v>
      </c>
      <c r="M1143" s="154">
        <v>0.852575488454707</v>
      </c>
      <c r="N1143" s="153">
        <v>79200</v>
      </c>
      <c r="O1143" s="172">
        <v>0.9</v>
      </c>
      <c r="P1143" s="154">
        <v>0.874408983451537</v>
      </c>
      <c r="Q1143" s="154">
        <v>0.894799054373522</v>
      </c>
      <c r="R1143" s="154">
        <v>0.855164774300748</v>
      </c>
      <c r="S1143" s="173">
        <v>-0.0203900709219859</v>
      </c>
      <c r="T1143" s="153">
        <v>92895</v>
      </c>
      <c r="U1143" s="153">
        <v>60013</v>
      </c>
      <c r="V1143" s="154">
        <v>0.646030464502933</v>
      </c>
      <c r="W1143" s="154">
        <v>0.625</v>
      </c>
      <c r="X1143" s="155">
        <v>0.707151300236407</v>
      </c>
      <c r="Y1143" s="155">
        <v>0.683744115203545</v>
      </c>
      <c r="Z1143" s="173">
        <v>-0.0821513002364066</v>
      </c>
      <c r="AA1143" s="151">
        <v>23373</v>
      </c>
      <c r="AB1143" s="151">
        <v>15855</v>
      </c>
      <c r="AC1143" s="151">
        <v>23641</v>
      </c>
      <c r="AD1143" s="151">
        <v>15569</v>
      </c>
      <c r="AE1143" s="155">
        <v>0.678346810422282</v>
      </c>
      <c r="AF1143" s="155">
        <v>0.658559282602259</v>
      </c>
      <c r="AG1143" s="173">
        <v>0.0197875278200232</v>
      </c>
    </row>
    <row r="1144" spans="1:33">
      <c r="A1144" s="175" t="s">
        <v>1085</v>
      </c>
      <c r="B1144" s="195" t="s">
        <v>1835</v>
      </c>
      <c r="C1144" s="195" t="s">
        <v>1145</v>
      </c>
      <c r="D1144" s="150">
        <v>4308</v>
      </c>
      <c r="E1144" s="150">
        <v>3536</v>
      </c>
      <c r="F1144" s="150">
        <v>3609</v>
      </c>
      <c r="G1144" s="151">
        <v>4342</v>
      </c>
      <c r="H1144" s="151">
        <v>4234</v>
      </c>
      <c r="I1144" s="151">
        <v>3872</v>
      </c>
      <c r="J1144" s="151">
        <v>4580</v>
      </c>
      <c r="K1144" s="151">
        <v>4337</v>
      </c>
      <c r="L1144" s="151">
        <v>4035</v>
      </c>
      <c r="M1144" s="154">
        <v>0.948417230622368</v>
      </c>
      <c r="N1144" s="153">
        <v>111274</v>
      </c>
      <c r="O1144" s="172">
        <v>0.9</v>
      </c>
      <c r="P1144" s="154">
        <v>0.820798514391829</v>
      </c>
      <c r="Q1144" s="154">
        <v>0.975126669737448</v>
      </c>
      <c r="R1144" s="154">
        <v>0.946943231441048</v>
      </c>
      <c r="S1144" s="173">
        <v>-0.154328155345619</v>
      </c>
      <c r="T1144" s="153">
        <v>117326</v>
      </c>
      <c r="U1144" s="153">
        <v>103010</v>
      </c>
      <c r="V1144" s="154">
        <v>0.877981010176772</v>
      </c>
      <c r="W1144" s="154">
        <v>0.837743732590529</v>
      </c>
      <c r="X1144" s="155">
        <v>0.891754951635191</v>
      </c>
      <c r="Y1144" s="155">
        <v>0.881004366812227</v>
      </c>
      <c r="Z1144" s="173">
        <v>-0.0540112190446619</v>
      </c>
      <c r="AA1144" s="151">
        <v>29938</v>
      </c>
      <c r="AB1144" s="151">
        <v>26086</v>
      </c>
      <c r="AC1144" s="151">
        <v>29756</v>
      </c>
      <c r="AD1144" s="151">
        <v>26071</v>
      </c>
      <c r="AE1144" s="155">
        <v>0.871334090453604</v>
      </c>
      <c r="AF1144" s="155">
        <v>0.876159430030918</v>
      </c>
      <c r="AG1144" s="173">
        <v>-0.00482533957731401</v>
      </c>
    </row>
    <row r="1145" spans="1:33">
      <c r="A1145" s="175" t="s">
        <v>1085</v>
      </c>
      <c r="B1145" s="195" t="s">
        <v>1835</v>
      </c>
      <c r="C1145" s="195" t="s">
        <v>1146</v>
      </c>
      <c r="D1145" s="150">
        <v>5642</v>
      </c>
      <c r="E1145" s="150">
        <v>4867</v>
      </c>
      <c r="F1145" s="150">
        <v>4225</v>
      </c>
      <c r="G1145" s="151">
        <v>5616</v>
      </c>
      <c r="H1145" s="151">
        <v>4776</v>
      </c>
      <c r="I1145" s="151">
        <v>4402</v>
      </c>
      <c r="J1145" s="151">
        <v>5720</v>
      </c>
      <c r="K1145" s="151">
        <v>5089</v>
      </c>
      <c r="L1145" s="151">
        <v>4491</v>
      </c>
      <c r="M1145" s="154">
        <v>0.836230227547428</v>
      </c>
      <c r="N1145" s="153">
        <v>127301</v>
      </c>
      <c r="O1145" s="172">
        <v>0.9</v>
      </c>
      <c r="P1145" s="154">
        <v>0.862637362637363</v>
      </c>
      <c r="Q1145" s="154">
        <v>0.85042735042735</v>
      </c>
      <c r="R1145" s="154">
        <v>0.889685314685315</v>
      </c>
      <c r="S1145" s="173">
        <v>0.0122100122100123</v>
      </c>
      <c r="T1145" s="153">
        <v>152232</v>
      </c>
      <c r="U1145" s="153">
        <v>113943</v>
      </c>
      <c r="V1145" s="154">
        <v>0.748482579221189</v>
      </c>
      <c r="W1145" s="154">
        <v>0.748847926267281</v>
      </c>
      <c r="X1145" s="155">
        <v>0.783831908831909</v>
      </c>
      <c r="Y1145" s="155">
        <v>0.78513986013986</v>
      </c>
      <c r="Z1145" s="173">
        <v>-0.0349839825646276</v>
      </c>
      <c r="AA1145" s="151">
        <v>38574</v>
      </c>
      <c r="AB1145" s="151">
        <v>29964</v>
      </c>
      <c r="AC1145" s="151">
        <v>39401</v>
      </c>
      <c r="AD1145" s="151">
        <v>29727</v>
      </c>
      <c r="AE1145" s="155">
        <v>0.776792658267227</v>
      </c>
      <c r="AF1145" s="155">
        <v>0.75447323671988</v>
      </c>
      <c r="AG1145" s="173">
        <v>0.0223194215473465</v>
      </c>
    </row>
    <row r="1146" spans="1:33">
      <c r="A1146" s="175" t="s">
        <v>1085</v>
      </c>
      <c r="B1146" s="195" t="s">
        <v>1835</v>
      </c>
      <c r="C1146" s="195" t="s">
        <v>1147</v>
      </c>
      <c r="D1146" s="150">
        <v>3852</v>
      </c>
      <c r="E1146" s="150">
        <v>3562</v>
      </c>
      <c r="F1146" s="150">
        <v>2435</v>
      </c>
      <c r="G1146" s="151">
        <v>3846</v>
      </c>
      <c r="H1146" s="151">
        <v>3515</v>
      </c>
      <c r="I1146" s="151">
        <v>2654</v>
      </c>
      <c r="J1146" s="151">
        <v>3809</v>
      </c>
      <c r="K1146" s="151">
        <v>3564</v>
      </c>
      <c r="L1146" s="151">
        <v>2771</v>
      </c>
      <c r="M1146" s="154">
        <v>0.915285539769721</v>
      </c>
      <c r="N1146" s="153">
        <v>95154</v>
      </c>
      <c r="O1146" s="172">
        <v>0.9</v>
      </c>
      <c r="P1146" s="154">
        <v>0.924714434060228</v>
      </c>
      <c r="Q1146" s="154">
        <v>0.913936557462299</v>
      </c>
      <c r="R1146" s="154">
        <v>0.935678655815175</v>
      </c>
      <c r="S1146" s="173">
        <v>0.0107778765979299</v>
      </c>
      <c r="T1146" s="153">
        <v>103961</v>
      </c>
      <c r="U1146" s="153">
        <v>73447</v>
      </c>
      <c r="V1146" s="154">
        <v>0.706486086128452</v>
      </c>
      <c r="W1146" s="154">
        <v>0.632139148494289</v>
      </c>
      <c r="X1146" s="155">
        <v>0.690067602704108</v>
      </c>
      <c r="Y1146" s="155">
        <v>0.727487529535311</v>
      </c>
      <c r="Z1146" s="173">
        <v>-0.0579284542098195</v>
      </c>
      <c r="AA1146" s="151">
        <v>26075</v>
      </c>
      <c r="AB1146" s="151">
        <v>17770</v>
      </c>
      <c r="AC1146" s="151">
        <v>26333</v>
      </c>
      <c r="AD1146" s="151">
        <v>18984</v>
      </c>
      <c r="AE1146" s="155">
        <v>0.681495685522531</v>
      </c>
      <c r="AF1146" s="155">
        <v>0.72092051798124</v>
      </c>
      <c r="AG1146" s="173">
        <v>-0.0394248324587091</v>
      </c>
    </row>
    <row r="1147" spans="1:33">
      <c r="A1147" s="175" t="s">
        <v>1085</v>
      </c>
      <c r="B1147" s="195" t="s">
        <v>1835</v>
      </c>
      <c r="C1147" s="195" t="s">
        <v>1148</v>
      </c>
      <c r="D1147" s="150">
        <v>2943</v>
      </c>
      <c r="E1147" s="150">
        <v>2570</v>
      </c>
      <c r="F1147" s="150">
        <v>1750</v>
      </c>
      <c r="G1147" s="151">
        <v>3115</v>
      </c>
      <c r="H1147" s="151">
        <v>2694</v>
      </c>
      <c r="I1147" s="151">
        <v>1909</v>
      </c>
      <c r="J1147" s="151">
        <v>3079</v>
      </c>
      <c r="K1147" s="151">
        <v>2643</v>
      </c>
      <c r="L1147" s="151">
        <v>1939</v>
      </c>
      <c r="M1147" s="154">
        <v>0.892055548605029</v>
      </c>
      <c r="N1147" s="153">
        <v>71302</v>
      </c>
      <c r="O1147" s="172">
        <v>0.9</v>
      </c>
      <c r="P1147" s="154">
        <v>0.873258579680598</v>
      </c>
      <c r="Q1147" s="154">
        <v>0.864847512038523</v>
      </c>
      <c r="R1147" s="154">
        <v>0.858395582981488</v>
      </c>
      <c r="S1147" s="173">
        <v>0.00841106764207478</v>
      </c>
      <c r="T1147" s="153">
        <v>79930</v>
      </c>
      <c r="U1147" s="153">
        <v>52391</v>
      </c>
      <c r="V1147" s="154">
        <v>0.65546102839985</v>
      </c>
      <c r="W1147" s="154">
        <v>0.594631328576283</v>
      </c>
      <c r="X1147" s="155">
        <v>0.612841091492777</v>
      </c>
      <c r="Y1147" s="155">
        <v>0.629749918804807</v>
      </c>
      <c r="Z1147" s="173">
        <v>-0.0182097629164941</v>
      </c>
      <c r="AA1147" s="151">
        <v>20452</v>
      </c>
      <c r="AB1147" s="151">
        <v>13110</v>
      </c>
      <c r="AC1147" s="151">
        <v>19653</v>
      </c>
      <c r="AD1147" s="151">
        <v>13467</v>
      </c>
      <c r="AE1147" s="155">
        <v>0.641013103852924</v>
      </c>
      <c r="AF1147" s="155">
        <v>0.685238894825217</v>
      </c>
      <c r="AG1147" s="173">
        <v>-0.0442257909722936</v>
      </c>
    </row>
    <row r="1148" spans="1:33">
      <c r="A1148" s="175" t="s">
        <v>1085</v>
      </c>
      <c r="B1148" s="195" t="s">
        <v>1835</v>
      </c>
      <c r="C1148" s="195" t="s">
        <v>1149</v>
      </c>
      <c r="D1148" s="150">
        <v>6124</v>
      </c>
      <c r="E1148" s="150">
        <v>5842</v>
      </c>
      <c r="F1148" s="150">
        <v>4729</v>
      </c>
      <c r="G1148" s="151">
        <v>6188</v>
      </c>
      <c r="H1148" s="151">
        <v>5124</v>
      </c>
      <c r="I1148" s="151">
        <v>4485</v>
      </c>
      <c r="J1148" s="151">
        <v>6412</v>
      </c>
      <c r="K1148" s="151">
        <v>5981</v>
      </c>
      <c r="L1148" s="151">
        <v>5066</v>
      </c>
      <c r="M1148" s="154">
        <v>0.958711135005829</v>
      </c>
      <c r="N1148" s="153">
        <v>158706</v>
      </c>
      <c r="O1148" s="172">
        <v>0.9</v>
      </c>
      <c r="P1148" s="154">
        <v>0.953951665578054</v>
      </c>
      <c r="Q1148" s="154">
        <v>0.828054298642534</v>
      </c>
      <c r="R1148" s="154">
        <v>0.932782283218964</v>
      </c>
      <c r="S1148" s="173">
        <v>0.12589736693552</v>
      </c>
      <c r="T1148" s="153">
        <v>165541</v>
      </c>
      <c r="U1148" s="153">
        <v>131189</v>
      </c>
      <c r="V1148" s="154">
        <v>0.792486453506986</v>
      </c>
      <c r="W1148" s="154">
        <v>0.772207707380797</v>
      </c>
      <c r="X1148" s="155">
        <v>0.724789915966387</v>
      </c>
      <c r="Y1148" s="155">
        <v>0.79008109794136</v>
      </c>
      <c r="Z1148" s="173">
        <v>0.0474177914144104</v>
      </c>
      <c r="AA1148" s="151">
        <v>42210</v>
      </c>
      <c r="AB1148" s="151">
        <v>33031</v>
      </c>
      <c r="AC1148" s="151">
        <v>41930</v>
      </c>
      <c r="AD1148" s="151">
        <v>33413</v>
      </c>
      <c r="AE1148" s="155">
        <v>0.782539682539683</v>
      </c>
      <c r="AF1148" s="155">
        <v>0.796875745289769</v>
      </c>
      <c r="AG1148" s="173">
        <v>-0.0143360627500861</v>
      </c>
    </row>
    <row r="1149" spans="1:33">
      <c r="A1149" s="175" t="s">
        <v>1085</v>
      </c>
      <c r="B1149" s="195" t="s">
        <v>1835</v>
      </c>
      <c r="C1149" s="195" t="s">
        <v>1150</v>
      </c>
      <c r="D1149" s="150">
        <v>7068</v>
      </c>
      <c r="E1149" s="150">
        <v>6678</v>
      </c>
      <c r="F1149" s="150">
        <v>4594</v>
      </c>
      <c r="G1149" s="151">
        <v>7104</v>
      </c>
      <c r="H1149" s="151">
        <v>6931</v>
      </c>
      <c r="I1149" s="151">
        <v>4738</v>
      </c>
      <c r="J1149" s="151">
        <v>7083</v>
      </c>
      <c r="K1149" s="151">
        <v>6853</v>
      </c>
      <c r="L1149" s="151">
        <v>4759</v>
      </c>
      <c r="M1149" s="154">
        <v>0.935933988347715</v>
      </c>
      <c r="N1149" s="153">
        <v>173656</v>
      </c>
      <c r="O1149" s="172">
        <v>0.9</v>
      </c>
      <c r="P1149" s="154">
        <v>0.944821731748727</v>
      </c>
      <c r="Q1149" s="154">
        <v>0.975647522522523</v>
      </c>
      <c r="R1149" s="154">
        <v>0.967527883665114</v>
      </c>
      <c r="S1149" s="173">
        <v>-0.0308257907737959</v>
      </c>
      <c r="T1149" s="153">
        <v>185543</v>
      </c>
      <c r="U1149" s="153">
        <v>117398</v>
      </c>
      <c r="V1149" s="154">
        <v>0.632726645575419</v>
      </c>
      <c r="W1149" s="154">
        <v>0.649971703452179</v>
      </c>
      <c r="X1149" s="155">
        <v>0.666948198198198</v>
      </c>
      <c r="Y1149" s="155">
        <v>0.671890441903148</v>
      </c>
      <c r="Z1149" s="173">
        <v>-0.0169764947460194</v>
      </c>
      <c r="AA1149" s="151">
        <v>47185</v>
      </c>
      <c r="AB1149" s="151">
        <v>31003</v>
      </c>
      <c r="AC1149" s="151">
        <v>46982</v>
      </c>
      <c r="AD1149" s="151">
        <v>29933</v>
      </c>
      <c r="AE1149" s="155">
        <v>0.657052029246583</v>
      </c>
      <c r="AF1149" s="155">
        <v>0.637116342429015</v>
      </c>
      <c r="AG1149" s="173">
        <v>0.0199356868175672</v>
      </c>
    </row>
    <row r="1150" spans="1:33">
      <c r="A1150" s="175" t="s">
        <v>1085</v>
      </c>
      <c r="B1150" s="195" t="s">
        <v>1835</v>
      </c>
      <c r="C1150" s="195" t="s">
        <v>1151</v>
      </c>
      <c r="D1150" s="150">
        <v>1293</v>
      </c>
      <c r="E1150" s="150">
        <v>23</v>
      </c>
      <c r="F1150" s="150">
        <v>9</v>
      </c>
      <c r="G1150" s="151">
        <v>1434</v>
      </c>
      <c r="H1150" s="151">
        <v>92</v>
      </c>
      <c r="I1150" s="151">
        <v>40</v>
      </c>
      <c r="J1150" s="151">
        <v>1554</v>
      </c>
      <c r="K1150" s="151">
        <v>123</v>
      </c>
      <c r="L1150" s="151">
        <v>41</v>
      </c>
      <c r="M1150" s="154">
        <v>0.0597347184862258</v>
      </c>
      <c r="N1150" s="153">
        <v>1932</v>
      </c>
      <c r="O1150" s="172">
        <v>0.9</v>
      </c>
      <c r="P1150" s="154">
        <v>0.0177880897138438</v>
      </c>
      <c r="Q1150" s="154">
        <v>0.0641562064156206</v>
      </c>
      <c r="R1150" s="154">
        <v>0.0791505791505791</v>
      </c>
      <c r="S1150" s="173">
        <v>-0.0463681167017769</v>
      </c>
      <c r="T1150" s="153">
        <v>32343</v>
      </c>
      <c r="U1150" s="153">
        <v>701</v>
      </c>
      <c r="V1150" s="154">
        <v>0.0216739325356337</v>
      </c>
      <c r="W1150" s="154">
        <v>0.00696055684454756</v>
      </c>
      <c r="X1150" s="155">
        <v>0.0278940027894003</v>
      </c>
      <c r="Y1150" s="155">
        <v>0.0263835263835264</v>
      </c>
      <c r="Z1150" s="173">
        <v>-0.0209334459448527</v>
      </c>
      <c r="AA1150" s="151">
        <v>9404</v>
      </c>
      <c r="AB1150" s="151">
        <v>252</v>
      </c>
      <c r="AC1150" s="151">
        <v>8265</v>
      </c>
      <c r="AD1150" s="151">
        <v>150</v>
      </c>
      <c r="AE1150" s="155">
        <v>0.0267971076137814</v>
      </c>
      <c r="AF1150" s="155">
        <v>0.0181488203266788</v>
      </c>
      <c r="AG1150" s="173">
        <v>0.0086482872871026</v>
      </c>
    </row>
    <row r="1151" spans="1:33">
      <c r="A1151" s="175" t="s">
        <v>1085</v>
      </c>
      <c r="B1151" s="195" t="s">
        <v>1835</v>
      </c>
      <c r="C1151" s="195" t="s">
        <v>1152</v>
      </c>
      <c r="D1151" s="150">
        <v>5801</v>
      </c>
      <c r="E1151" s="150">
        <v>5422</v>
      </c>
      <c r="F1151" s="150">
        <v>2425</v>
      </c>
      <c r="G1151" s="151">
        <v>5859</v>
      </c>
      <c r="H1151" s="151">
        <v>5383</v>
      </c>
      <c r="I1151" s="151">
        <v>3213</v>
      </c>
      <c r="J1151" s="151">
        <v>6784</v>
      </c>
      <c r="K1151" s="151">
        <v>5479</v>
      </c>
      <c r="L1151" s="151">
        <v>3224</v>
      </c>
      <c r="M1151" s="154">
        <v>0.873007358953393</v>
      </c>
      <c r="N1151" s="153">
        <v>133461</v>
      </c>
      <c r="O1151" s="172">
        <v>0.9</v>
      </c>
      <c r="P1151" s="154">
        <v>0.934666436821238</v>
      </c>
      <c r="Q1151" s="154">
        <v>0.918757467144564</v>
      </c>
      <c r="R1151" s="154">
        <v>0.807635613207547</v>
      </c>
      <c r="S1151" s="173">
        <v>0.0159089696766738</v>
      </c>
      <c r="T1151" s="153">
        <v>152875</v>
      </c>
      <c r="U1151" s="153">
        <v>81306</v>
      </c>
      <c r="V1151" s="154">
        <v>0.531846279640229</v>
      </c>
      <c r="W1151" s="154">
        <v>0.418031373901052</v>
      </c>
      <c r="X1151" s="155">
        <v>0.548387096774194</v>
      </c>
      <c r="Y1151" s="155">
        <v>0.475235849056604</v>
      </c>
      <c r="Z1151" s="173">
        <v>-0.130355722873142</v>
      </c>
      <c r="AA1151" s="151">
        <v>39784</v>
      </c>
      <c r="AB1151" s="151">
        <v>20703</v>
      </c>
      <c r="AC1151" s="151">
        <v>39759</v>
      </c>
      <c r="AD1151" s="151">
        <v>20402</v>
      </c>
      <c r="AE1151" s="155">
        <v>0.520385079428916</v>
      </c>
      <c r="AF1151" s="155">
        <v>0.513141678613647</v>
      </c>
      <c r="AG1151" s="173">
        <v>0.00724340081526886</v>
      </c>
    </row>
    <row r="1152" spans="1:33">
      <c r="A1152" s="175" t="s">
        <v>1085</v>
      </c>
      <c r="B1152" s="195" t="s">
        <v>1835</v>
      </c>
      <c r="C1152" s="195" t="s">
        <v>1153</v>
      </c>
      <c r="D1152" s="150">
        <v>4605</v>
      </c>
      <c r="E1152" s="150">
        <v>4508</v>
      </c>
      <c r="F1152" s="150">
        <v>3338</v>
      </c>
      <c r="G1152" s="151">
        <v>4770</v>
      </c>
      <c r="H1152" s="151">
        <v>4709</v>
      </c>
      <c r="I1152" s="151">
        <v>3337</v>
      </c>
      <c r="J1152" s="151">
        <v>5181</v>
      </c>
      <c r="K1152" s="151">
        <v>5125</v>
      </c>
      <c r="L1152" s="151">
        <v>3452</v>
      </c>
      <c r="M1152" s="154">
        <v>0.976016496009283</v>
      </c>
      <c r="N1152" s="153">
        <v>124487</v>
      </c>
      <c r="O1152" s="172">
        <v>0.9</v>
      </c>
      <c r="P1152" s="154">
        <v>0.978935939196526</v>
      </c>
      <c r="Q1152" s="154">
        <v>0.987211740041929</v>
      </c>
      <c r="R1152" s="154">
        <v>0.98919127581548</v>
      </c>
      <c r="S1152" s="173">
        <v>-0.00827580084540314</v>
      </c>
      <c r="T1152" s="153">
        <v>127546</v>
      </c>
      <c r="U1152" s="153">
        <v>89208</v>
      </c>
      <c r="V1152" s="154">
        <v>0.699418249102285</v>
      </c>
      <c r="W1152" s="154">
        <v>0.724864277958741</v>
      </c>
      <c r="X1152" s="155">
        <v>0.69958071278826</v>
      </c>
      <c r="Y1152" s="155">
        <v>0.666280640802934</v>
      </c>
      <c r="Z1152" s="173">
        <v>0.0252835651704806</v>
      </c>
      <c r="AA1152" s="151">
        <v>32737</v>
      </c>
      <c r="AB1152" s="151">
        <v>22756</v>
      </c>
      <c r="AC1152" s="151">
        <v>32651</v>
      </c>
      <c r="AD1152" s="151">
        <v>22453</v>
      </c>
      <c r="AE1152" s="155">
        <v>0.695115618413416</v>
      </c>
      <c r="AF1152" s="155">
        <v>0.687666533949956</v>
      </c>
      <c r="AG1152" s="173">
        <v>0.00744908446346038</v>
      </c>
    </row>
    <row r="1153" spans="1:33">
      <c r="A1153" s="175" t="s">
        <v>1085</v>
      </c>
      <c r="B1153" s="195" t="s">
        <v>1835</v>
      </c>
      <c r="C1153" s="195" t="s">
        <v>1154</v>
      </c>
      <c r="D1153" s="150">
        <v>3288</v>
      </c>
      <c r="E1153" s="150">
        <v>3250</v>
      </c>
      <c r="F1153" s="150">
        <v>2599</v>
      </c>
      <c r="G1153" s="151">
        <v>3485</v>
      </c>
      <c r="H1153" s="151">
        <v>3450</v>
      </c>
      <c r="I1153" s="151">
        <v>2858</v>
      </c>
      <c r="J1153" s="151">
        <v>3787</v>
      </c>
      <c r="K1153" s="151">
        <v>3743</v>
      </c>
      <c r="L1153" s="151">
        <v>3212</v>
      </c>
      <c r="M1153" s="154">
        <v>0.965482632673544</v>
      </c>
      <c r="N1153" s="153">
        <v>93311</v>
      </c>
      <c r="O1153" s="172">
        <v>0.9</v>
      </c>
      <c r="P1153" s="154">
        <v>0.988442822384428</v>
      </c>
      <c r="Q1153" s="154">
        <v>0.989956958393113</v>
      </c>
      <c r="R1153" s="154">
        <v>0.988381304462635</v>
      </c>
      <c r="S1153" s="173">
        <v>-0.00151413600868511</v>
      </c>
      <c r="T1153" s="153">
        <v>96647</v>
      </c>
      <c r="U1153" s="153">
        <v>77712</v>
      </c>
      <c r="V1153" s="154">
        <v>0.804080830237876</v>
      </c>
      <c r="W1153" s="154">
        <v>0.790450121654501</v>
      </c>
      <c r="X1153" s="155">
        <v>0.820086083213773</v>
      </c>
      <c r="Y1153" s="155">
        <v>0.848164774227621</v>
      </c>
      <c r="Z1153" s="173">
        <v>-0.0296359615592721</v>
      </c>
      <c r="AA1153" s="151">
        <v>24054</v>
      </c>
      <c r="AB1153" s="151">
        <v>19965</v>
      </c>
      <c r="AC1153" s="151">
        <v>24681</v>
      </c>
      <c r="AD1153" s="151">
        <v>20485</v>
      </c>
      <c r="AE1153" s="155">
        <v>0.830007483162884</v>
      </c>
      <c r="AF1153" s="155">
        <v>0.829990681090718</v>
      </c>
      <c r="AG1153" s="173">
        <v>1.68020721659223e-5</v>
      </c>
    </row>
    <row r="1154" spans="1:33">
      <c r="A1154" s="175" t="s">
        <v>1085</v>
      </c>
      <c r="B1154" s="195" t="s">
        <v>1835</v>
      </c>
      <c r="C1154" s="195" t="s">
        <v>1155</v>
      </c>
      <c r="D1154" s="150">
        <v>4095</v>
      </c>
      <c r="E1154" s="150">
        <v>3770</v>
      </c>
      <c r="F1154" s="150">
        <v>3021</v>
      </c>
      <c r="G1154" s="151">
        <v>4325</v>
      </c>
      <c r="H1154" s="151">
        <v>4162</v>
      </c>
      <c r="I1154" s="151">
        <v>3204</v>
      </c>
      <c r="J1154" s="151">
        <v>4591</v>
      </c>
      <c r="K1154" s="151">
        <v>4439</v>
      </c>
      <c r="L1154" s="151">
        <v>3282</v>
      </c>
      <c r="M1154" s="154">
        <v>0.956286492444185</v>
      </c>
      <c r="N1154" s="153">
        <v>104984</v>
      </c>
      <c r="O1154" s="172">
        <v>0.9</v>
      </c>
      <c r="P1154" s="154">
        <v>0.920634920634921</v>
      </c>
      <c r="Q1154" s="154">
        <v>0.962312138728324</v>
      </c>
      <c r="R1154" s="154">
        <v>0.966891744717926</v>
      </c>
      <c r="S1154" s="173">
        <v>-0.0416772180934031</v>
      </c>
      <c r="T1154" s="153">
        <v>109783</v>
      </c>
      <c r="U1154" s="153">
        <v>80649</v>
      </c>
      <c r="V1154" s="154">
        <v>0.73462193600102</v>
      </c>
      <c r="W1154" s="154">
        <v>0.737728937728938</v>
      </c>
      <c r="X1154" s="155">
        <v>0.740809248554913</v>
      </c>
      <c r="Y1154" s="155">
        <v>0.714876933130037</v>
      </c>
      <c r="Z1154" s="173">
        <v>-0.00308031082597549</v>
      </c>
      <c r="AA1154" s="151">
        <v>28626</v>
      </c>
      <c r="AB1154" s="151">
        <v>20865</v>
      </c>
      <c r="AC1154" s="151">
        <v>27898</v>
      </c>
      <c r="AD1154" s="151">
        <v>20808</v>
      </c>
      <c r="AE1154" s="155">
        <v>0.728882833787466</v>
      </c>
      <c r="AF1154" s="155">
        <v>0.745859918273711</v>
      </c>
      <c r="AG1154" s="173">
        <v>-0.0169770844862454</v>
      </c>
    </row>
    <row r="1155" spans="1:33">
      <c r="A1155" s="175" t="s">
        <v>1085</v>
      </c>
      <c r="B1155" s="195" t="s">
        <v>1835</v>
      </c>
      <c r="C1155" s="195" t="s">
        <v>1156</v>
      </c>
      <c r="D1155" s="150">
        <v>4169</v>
      </c>
      <c r="E1155" s="150">
        <v>4000</v>
      </c>
      <c r="F1155" s="150">
        <v>3046</v>
      </c>
      <c r="G1155" s="151">
        <v>4334</v>
      </c>
      <c r="H1155" s="151">
        <v>4134</v>
      </c>
      <c r="I1155" s="151">
        <v>3361</v>
      </c>
      <c r="J1155" s="151">
        <v>4684</v>
      </c>
      <c r="K1155" s="151">
        <v>4331</v>
      </c>
      <c r="L1155" s="151">
        <v>3418</v>
      </c>
      <c r="M1155" s="154">
        <v>0.943220990608828</v>
      </c>
      <c r="N1155" s="153">
        <v>109175</v>
      </c>
      <c r="O1155" s="172">
        <v>0.9</v>
      </c>
      <c r="P1155" s="154">
        <v>0.959462700887503</v>
      </c>
      <c r="Q1155" s="154">
        <v>0.953853253345639</v>
      </c>
      <c r="R1155" s="154">
        <v>0.92463706233988</v>
      </c>
      <c r="S1155" s="173">
        <v>0.00560944754186388</v>
      </c>
      <c r="T1155" s="153">
        <v>115747</v>
      </c>
      <c r="U1155" s="153">
        <v>83298</v>
      </c>
      <c r="V1155" s="154">
        <v>0.719655801014281</v>
      </c>
      <c r="W1155" s="154">
        <v>0.730630846725834</v>
      </c>
      <c r="X1155" s="155">
        <v>0.775496077526534</v>
      </c>
      <c r="Y1155" s="155">
        <v>0.729718189581554</v>
      </c>
      <c r="Z1155" s="173">
        <v>-0.0448652308007008</v>
      </c>
      <c r="AA1155" s="151">
        <v>30063</v>
      </c>
      <c r="AB1155" s="151">
        <v>22315</v>
      </c>
      <c r="AC1155" s="151">
        <v>29052</v>
      </c>
      <c r="AD1155" s="151">
        <v>21342</v>
      </c>
      <c r="AE1155" s="155">
        <v>0.742274556764129</v>
      </c>
      <c r="AF1155" s="155">
        <v>0.734613795952086</v>
      </c>
      <c r="AG1155" s="173">
        <v>0.00766076081204281</v>
      </c>
    </row>
    <row r="1156" spans="1:33">
      <c r="A1156" s="175" t="s">
        <v>1085</v>
      </c>
      <c r="B1156" s="195" t="s">
        <v>1835</v>
      </c>
      <c r="C1156" s="195" t="s">
        <v>1157</v>
      </c>
      <c r="D1156" s="150">
        <v>3970</v>
      </c>
      <c r="E1156" s="150">
        <v>3896</v>
      </c>
      <c r="F1156" s="150">
        <v>3347</v>
      </c>
      <c r="G1156" s="151">
        <v>3889</v>
      </c>
      <c r="H1156" s="151">
        <v>3656</v>
      </c>
      <c r="I1156" s="151">
        <v>3203</v>
      </c>
      <c r="J1156" s="151">
        <v>4011</v>
      </c>
      <c r="K1156" s="151">
        <v>3865</v>
      </c>
      <c r="L1156" s="151">
        <v>3515</v>
      </c>
      <c r="M1156" s="154">
        <v>0.95902156708519</v>
      </c>
      <c r="N1156" s="153">
        <v>98761</v>
      </c>
      <c r="O1156" s="172">
        <v>0.9</v>
      </c>
      <c r="P1156" s="154">
        <v>0.981360201511335</v>
      </c>
      <c r="Q1156" s="154">
        <v>0.940087426073541</v>
      </c>
      <c r="R1156" s="154">
        <v>0.963600099725754</v>
      </c>
      <c r="S1156" s="173">
        <v>0.0412727754377942</v>
      </c>
      <c r="T1156" s="153">
        <v>102981</v>
      </c>
      <c r="U1156" s="153">
        <v>87228</v>
      </c>
      <c r="V1156" s="154">
        <v>0.847030034666589</v>
      </c>
      <c r="W1156" s="154">
        <v>0.843073047858942</v>
      </c>
      <c r="X1156" s="155">
        <v>0.823605039856004</v>
      </c>
      <c r="Y1156" s="155">
        <v>0.87634006482174</v>
      </c>
      <c r="Z1156" s="173">
        <v>0.019468008002938</v>
      </c>
      <c r="AA1156" s="151">
        <v>26794</v>
      </c>
      <c r="AB1156" s="151">
        <v>22611</v>
      </c>
      <c r="AC1156" s="151">
        <v>26560</v>
      </c>
      <c r="AD1156" s="151">
        <v>22911</v>
      </c>
      <c r="AE1156" s="155">
        <v>0.843882958871389</v>
      </c>
      <c r="AF1156" s="155">
        <v>0.862612951807229</v>
      </c>
      <c r="AG1156" s="173">
        <v>-0.0187299929358399</v>
      </c>
    </row>
    <row r="1157" spans="1:33">
      <c r="A1157" s="175" t="s">
        <v>1085</v>
      </c>
      <c r="B1157" s="195" t="s">
        <v>1835</v>
      </c>
      <c r="C1157" s="195" t="s">
        <v>1158</v>
      </c>
      <c r="D1157" s="150">
        <v>2912</v>
      </c>
      <c r="E1157" s="150">
        <v>2638</v>
      </c>
      <c r="F1157" s="150">
        <v>1440</v>
      </c>
      <c r="G1157" s="151">
        <v>2857</v>
      </c>
      <c r="H1157" s="151">
        <v>2778</v>
      </c>
      <c r="I1157" s="151">
        <v>1393</v>
      </c>
      <c r="J1157" s="151">
        <v>3130</v>
      </c>
      <c r="K1157" s="151">
        <v>2808</v>
      </c>
      <c r="L1157" s="151">
        <v>1400</v>
      </c>
      <c r="M1157" s="154">
        <v>0.9495550902905</v>
      </c>
      <c r="N1157" s="153">
        <v>72565</v>
      </c>
      <c r="O1157" s="172">
        <v>0.9</v>
      </c>
      <c r="P1157" s="154">
        <v>0.905906593406593</v>
      </c>
      <c r="Q1157" s="154">
        <v>0.972348617430872</v>
      </c>
      <c r="R1157" s="154">
        <v>0.897124600638978</v>
      </c>
      <c r="S1157" s="173">
        <v>-0.0664420240242781</v>
      </c>
      <c r="T1157" s="153">
        <v>76420</v>
      </c>
      <c r="U1157" s="153">
        <v>41536</v>
      </c>
      <c r="V1157" s="154">
        <v>0.543522638052866</v>
      </c>
      <c r="W1157" s="154">
        <v>0.494505494505495</v>
      </c>
      <c r="X1157" s="155">
        <v>0.487574378718936</v>
      </c>
      <c r="Y1157" s="155">
        <v>0.447284345047923</v>
      </c>
      <c r="Z1157" s="173">
        <v>0.00693111578655858</v>
      </c>
      <c r="AA1157" s="151">
        <v>19882</v>
      </c>
      <c r="AB1157" s="151">
        <v>9897</v>
      </c>
      <c r="AC1157" s="151">
        <v>19846</v>
      </c>
      <c r="AD1157" s="151">
        <v>10880</v>
      </c>
      <c r="AE1157" s="155">
        <v>0.497786942963485</v>
      </c>
      <c r="AF1157" s="155">
        <v>0.548221304041117</v>
      </c>
      <c r="AG1157" s="173">
        <v>-0.050434361077632</v>
      </c>
    </row>
    <row r="1158" spans="1:33">
      <c r="A1158" s="175" t="s">
        <v>1085</v>
      </c>
      <c r="B1158" s="195" t="s">
        <v>1834</v>
      </c>
      <c r="C1158" s="195" t="s">
        <v>1159</v>
      </c>
      <c r="D1158" s="150">
        <v>6737</v>
      </c>
      <c r="E1158" s="150">
        <v>6086</v>
      </c>
      <c r="F1158" s="150">
        <v>5057</v>
      </c>
      <c r="G1158" s="151">
        <v>7079</v>
      </c>
      <c r="H1158" s="151">
        <v>6420</v>
      </c>
      <c r="I1158" s="151">
        <v>5492</v>
      </c>
      <c r="J1158" s="151">
        <v>6890</v>
      </c>
      <c r="K1158" s="151">
        <v>6545</v>
      </c>
      <c r="L1158" s="151">
        <v>5403</v>
      </c>
      <c r="M1158" s="154">
        <v>0.919061403366916</v>
      </c>
      <c r="N1158" s="153">
        <v>170496</v>
      </c>
      <c r="O1158" s="172">
        <v>0.9</v>
      </c>
      <c r="P1158" s="154">
        <v>0.903369452278462</v>
      </c>
      <c r="Q1158" s="154">
        <v>0.906907755332674</v>
      </c>
      <c r="R1158" s="154">
        <v>0.949927431059506</v>
      </c>
      <c r="S1158" s="173">
        <v>-0.00353830305421188</v>
      </c>
      <c r="T1158" s="153">
        <v>185511</v>
      </c>
      <c r="U1158" s="153">
        <v>144734</v>
      </c>
      <c r="V1158" s="154">
        <v>0.780190932074109</v>
      </c>
      <c r="W1158" s="154">
        <v>0.75063084458958</v>
      </c>
      <c r="X1158" s="155">
        <v>0.775815793191129</v>
      </c>
      <c r="Y1158" s="155">
        <v>0.784179970972424</v>
      </c>
      <c r="Z1158" s="173">
        <v>-0.0251849486015487</v>
      </c>
      <c r="AA1158" s="151">
        <v>46369</v>
      </c>
      <c r="AB1158" s="151">
        <v>35807</v>
      </c>
      <c r="AC1158" s="151">
        <v>46595</v>
      </c>
      <c r="AD1158" s="151">
        <v>36117</v>
      </c>
      <c r="AE1158" s="155">
        <v>0.772218508054951</v>
      </c>
      <c r="AF1158" s="155">
        <v>0.775126086489967</v>
      </c>
      <c r="AG1158" s="173">
        <v>-0.00290757843501621</v>
      </c>
    </row>
    <row r="1159" spans="1:33">
      <c r="A1159" s="175" t="s">
        <v>1085</v>
      </c>
      <c r="B1159" s="195" t="s">
        <v>1834</v>
      </c>
      <c r="C1159" s="195" t="s">
        <v>1160</v>
      </c>
      <c r="D1159" s="150">
        <v>3129</v>
      </c>
      <c r="E1159" s="150">
        <v>2748</v>
      </c>
      <c r="F1159" s="150">
        <v>1966</v>
      </c>
      <c r="G1159" s="151">
        <v>3178</v>
      </c>
      <c r="H1159" s="151">
        <v>2883</v>
      </c>
      <c r="I1159" s="151">
        <v>1950</v>
      </c>
      <c r="J1159" s="151">
        <v>3220</v>
      </c>
      <c r="K1159" s="151">
        <v>2983</v>
      </c>
      <c r="L1159" s="151">
        <v>2132</v>
      </c>
      <c r="M1159" s="154">
        <v>0.808883465238614</v>
      </c>
      <c r="N1159" s="153">
        <v>68273</v>
      </c>
      <c r="O1159" s="172">
        <v>0.9</v>
      </c>
      <c r="P1159" s="154">
        <v>0.87823585810163</v>
      </c>
      <c r="Q1159" s="154">
        <v>0.907174323473883</v>
      </c>
      <c r="R1159" s="154">
        <v>0.92639751552795</v>
      </c>
      <c r="S1159" s="173">
        <v>-0.028938465372253</v>
      </c>
      <c r="T1159" s="153">
        <v>84404</v>
      </c>
      <c r="U1159" s="153">
        <v>54755</v>
      </c>
      <c r="V1159" s="154">
        <v>0.648725178901474</v>
      </c>
      <c r="W1159" s="154">
        <v>0.628315755832534</v>
      </c>
      <c r="X1159" s="155">
        <v>0.613593455003147</v>
      </c>
      <c r="Y1159" s="155">
        <v>0.662111801242236</v>
      </c>
      <c r="Z1159" s="173">
        <v>0.0147223008293877</v>
      </c>
      <c r="AA1159" s="151">
        <v>21162</v>
      </c>
      <c r="AB1159" s="151">
        <v>14561</v>
      </c>
      <c r="AC1159" s="151">
        <v>21536</v>
      </c>
      <c r="AD1159" s="151">
        <v>13638</v>
      </c>
      <c r="AE1159" s="155">
        <v>0.688072960967772</v>
      </c>
      <c r="AF1159" s="155">
        <v>0.633265230312036</v>
      </c>
      <c r="AG1159" s="173">
        <v>0.0548077306557367</v>
      </c>
    </row>
    <row r="1160" spans="1:33">
      <c r="A1160" s="175" t="s">
        <v>1085</v>
      </c>
      <c r="B1160" s="195" t="s">
        <v>1834</v>
      </c>
      <c r="C1160" s="195" t="s">
        <v>1161</v>
      </c>
      <c r="D1160" s="150">
        <v>2632</v>
      </c>
      <c r="E1160" s="150">
        <v>2606</v>
      </c>
      <c r="F1160" s="150">
        <v>2328</v>
      </c>
      <c r="G1160" s="151">
        <v>2455</v>
      </c>
      <c r="H1160" s="151">
        <v>2427</v>
      </c>
      <c r="I1160" s="151">
        <v>2269</v>
      </c>
      <c r="J1160" s="151">
        <v>2571</v>
      </c>
      <c r="K1160" s="151">
        <v>2536</v>
      </c>
      <c r="L1160" s="151">
        <v>2378</v>
      </c>
      <c r="M1160" s="154">
        <v>0.96373712509798</v>
      </c>
      <c r="N1160" s="153">
        <v>70082</v>
      </c>
      <c r="O1160" s="172">
        <v>0.9</v>
      </c>
      <c r="P1160" s="154">
        <v>0.990121580547112</v>
      </c>
      <c r="Q1160" s="154">
        <v>0.988594704684318</v>
      </c>
      <c r="R1160" s="154">
        <v>0.986386619992221</v>
      </c>
      <c r="S1160" s="173">
        <v>0.00152687586279465</v>
      </c>
      <c r="T1160" s="153">
        <v>72719</v>
      </c>
      <c r="U1160" s="153">
        <v>59110</v>
      </c>
      <c r="V1160" s="154">
        <v>0.812854962251956</v>
      </c>
      <c r="W1160" s="154">
        <v>0.884498480243161</v>
      </c>
      <c r="X1160" s="155">
        <v>0.924236252545825</v>
      </c>
      <c r="Y1160" s="155">
        <v>0.924931933099961</v>
      </c>
      <c r="Z1160" s="173">
        <v>-0.0397377723026637</v>
      </c>
      <c r="AA1160" s="151">
        <v>17573</v>
      </c>
      <c r="AB1160" s="151">
        <v>15884</v>
      </c>
      <c r="AC1160" s="151">
        <v>18329</v>
      </c>
      <c r="AD1160" s="151">
        <v>16127</v>
      </c>
      <c r="AE1160" s="155">
        <v>0.903886644283845</v>
      </c>
      <c r="AF1160" s="155">
        <v>0.879862512957608</v>
      </c>
      <c r="AG1160" s="173">
        <v>0.0240241313262364</v>
      </c>
    </row>
    <row r="1161" spans="1:33">
      <c r="A1161" s="175" t="s">
        <v>1085</v>
      </c>
      <c r="B1161" s="195" t="s">
        <v>1834</v>
      </c>
      <c r="C1161" s="195" t="s">
        <v>1162</v>
      </c>
      <c r="D1161" s="150">
        <v>4195</v>
      </c>
      <c r="E1161" s="150">
        <v>4044</v>
      </c>
      <c r="F1161" s="150">
        <v>3565</v>
      </c>
      <c r="G1161" s="151">
        <v>4535</v>
      </c>
      <c r="H1161" s="151">
        <v>4353</v>
      </c>
      <c r="I1161" s="151">
        <v>3865</v>
      </c>
      <c r="J1161" s="151">
        <v>5237</v>
      </c>
      <c r="K1161" s="151">
        <v>4931</v>
      </c>
      <c r="L1161" s="151">
        <v>4342</v>
      </c>
      <c r="M1161" s="154">
        <v>0.950671151342303</v>
      </c>
      <c r="N1161" s="153">
        <v>122667</v>
      </c>
      <c r="O1161" s="172">
        <v>0.9</v>
      </c>
      <c r="P1161" s="154">
        <v>0.964004767580453</v>
      </c>
      <c r="Q1161" s="154">
        <v>0.95986769570011</v>
      </c>
      <c r="R1161" s="154">
        <v>0.941569600916555</v>
      </c>
      <c r="S1161" s="173">
        <v>0.00413707188034274</v>
      </c>
      <c r="T1161" s="153">
        <v>129032</v>
      </c>
      <c r="U1161" s="153">
        <v>105956</v>
      </c>
      <c r="V1161" s="154">
        <v>0.821160642321285</v>
      </c>
      <c r="W1161" s="154">
        <v>0.849821215733016</v>
      </c>
      <c r="X1161" s="155">
        <v>0.85226019845645</v>
      </c>
      <c r="Y1161" s="155">
        <v>0.829100630131755</v>
      </c>
      <c r="Z1161" s="173">
        <v>-0.00243898272343435</v>
      </c>
      <c r="AA1161" s="151">
        <v>31639</v>
      </c>
      <c r="AB1161" s="151">
        <v>27079</v>
      </c>
      <c r="AC1161" s="151">
        <v>32639</v>
      </c>
      <c r="AD1161" s="151">
        <v>27602</v>
      </c>
      <c r="AE1161" s="155">
        <v>0.855874079458896</v>
      </c>
      <c r="AF1161" s="155">
        <v>0.845675418977297</v>
      </c>
      <c r="AG1161" s="173">
        <v>0.0101986604815986</v>
      </c>
    </row>
    <row r="1162" spans="1:33">
      <c r="A1162" s="175" t="s">
        <v>1085</v>
      </c>
      <c r="B1162" s="195" t="s">
        <v>1834</v>
      </c>
      <c r="C1162" s="195" t="s">
        <v>1163</v>
      </c>
      <c r="D1162" s="150">
        <v>3833</v>
      </c>
      <c r="E1162" s="150">
        <v>3728</v>
      </c>
      <c r="F1162" s="150">
        <v>2656</v>
      </c>
      <c r="G1162" s="151">
        <v>4193</v>
      </c>
      <c r="H1162" s="151">
        <v>4031</v>
      </c>
      <c r="I1162" s="151">
        <v>3271</v>
      </c>
      <c r="J1162" s="151">
        <v>4405</v>
      </c>
      <c r="K1162" s="151">
        <v>4237</v>
      </c>
      <c r="L1162" s="151">
        <v>3215</v>
      </c>
      <c r="M1162" s="154">
        <v>0.951602912264007</v>
      </c>
      <c r="N1162" s="153">
        <v>106000</v>
      </c>
      <c r="O1162" s="172">
        <v>0.9</v>
      </c>
      <c r="P1162" s="154">
        <v>0.972606313592486</v>
      </c>
      <c r="Q1162" s="154">
        <v>0.961364178392559</v>
      </c>
      <c r="R1162" s="154">
        <v>0.961861520998865</v>
      </c>
      <c r="S1162" s="173">
        <v>0.0112421351999272</v>
      </c>
      <c r="T1162" s="153">
        <v>111391</v>
      </c>
      <c r="U1162" s="153">
        <v>81793</v>
      </c>
      <c r="V1162" s="154">
        <v>0.734287330215188</v>
      </c>
      <c r="W1162" s="154">
        <v>0.692929819984346</v>
      </c>
      <c r="X1162" s="155">
        <v>0.780109706653947</v>
      </c>
      <c r="Y1162" s="155">
        <v>0.729852440408627</v>
      </c>
      <c r="Z1162" s="173">
        <v>-0.0871798866696006</v>
      </c>
      <c r="AA1162" s="151">
        <v>27803</v>
      </c>
      <c r="AB1162" s="151">
        <v>21116</v>
      </c>
      <c r="AC1162" s="151">
        <v>28066</v>
      </c>
      <c r="AD1162" s="151">
        <v>20920</v>
      </c>
      <c r="AE1162" s="155">
        <v>0.759486386361184</v>
      </c>
      <c r="AF1162" s="155">
        <v>0.745385876149077</v>
      </c>
      <c r="AG1162" s="173">
        <v>0.0141005102121069</v>
      </c>
    </row>
    <row r="1163" spans="1:33">
      <c r="A1163" s="175" t="s">
        <v>1085</v>
      </c>
      <c r="B1163" s="195" t="s">
        <v>1834</v>
      </c>
      <c r="C1163" s="195" t="s">
        <v>1164</v>
      </c>
      <c r="D1163" s="150">
        <v>3593</v>
      </c>
      <c r="E1163" s="150">
        <v>3484</v>
      </c>
      <c r="F1163" s="150">
        <v>3052</v>
      </c>
      <c r="G1163" s="151">
        <v>3685</v>
      </c>
      <c r="H1163" s="151">
        <v>3582</v>
      </c>
      <c r="I1163" s="151">
        <v>2986</v>
      </c>
      <c r="J1163" s="151">
        <v>3654</v>
      </c>
      <c r="K1163" s="151">
        <v>3564</v>
      </c>
      <c r="L1163" s="151">
        <v>3017</v>
      </c>
      <c r="M1163" s="154">
        <v>0.948893711087225</v>
      </c>
      <c r="N1163" s="153">
        <v>93578</v>
      </c>
      <c r="O1163" s="172">
        <v>0.9</v>
      </c>
      <c r="P1163" s="154">
        <v>0.96966323406624</v>
      </c>
      <c r="Q1163" s="154">
        <v>0.972048846675712</v>
      </c>
      <c r="R1163" s="154">
        <v>0.975369458128079</v>
      </c>
      <c r="S1163" s="173">
        <v>-0.00238561260947245</v>
      </c>
      <c r="T1163" s="153">
        <v>98618</v>
      </c>
      <c r="U1163" s="153">
        <v>79659</v>
      </c>
      <c r="V1163" s="154">
        <v>0.807753148512442</v>
      </c>
      <c r="W1163" s="154">
        <v>0.849429446145282</v>
      </c>
      <c r="X1163" s="155">
        <v>0.810312075983718</v>
      </c>
      <c r="Y1163" s="155">
        <v>0.825670498084291</v>
      </c>
      <c r="Z1163" s="173">
        <v>0.0391173701615647</v>
      </c>
      <c r="AA1163" s="151">
        <v>24731</v>
      </c>
      <c r="AB1163" s="151">
        <v>20710</v>
      </c>
      <c r="AC1163" s="151">
        <v>25350</v>
      </c>
      <c r="AD1163" s="151">
        <v>20755</v>
      </c>
      <c r="AE1163" s="155">
        <v>0.837410537382233</v>
      </c>
      <c r="AF1163" s="155">
        <v>0.818737672583826</v>
      </c>
      <c r="AG1163" s="173">
        <v>0.0186728647984064</v>
      </c>
    </row>
    <row r="1164" spans="1:33">
      <c r="A1164" s="175" t="s">
        <v>1085</v>
      </c>
      <c r="B1164" s="195" t="s">
        <v>1834</v>
      </c>
      <c r="C1164" s="195" t="s">
        <v>1165</v>
      </c>
      <c r="D1164" s="150">
        <v>2769</v>
      </c>
      <c r="E1164" s="150">
        <v>2750</v>
      </c>
      <c r="F1164" s="150">
        <v>2350</v>
      </c>
      <c r="G1164" s="151">
        <v>2861</v>
      </c>
      <c r="H1164" s="151">
        <v>2841</v>
      </c>
      <c r="I1164" s="151">
        <v>2424</v>
      </c>
      <c r="J1164" s="151">
        <v>2800</v>
      </c>
      <c r="K1164" s="151">
        <v>2767</v>
      </c>
      <c r="L1164" s="151">
        <v>2367</v>
      </c>
      <c r="M1164" s="154">
        <v>0.948962481660029</v>
      </c>
      <c r="N1164" s="153">
        <v>72440</v>
      </c>
      <c r="O1164" s="172">
        <v>0.9</v>
      </c>
      <c r="P1164" s="154">
        <v>0.993138317081979</v>
      </c>
      <c r="Q1164" s="154">
        <v>0.993009437259699</v>
      </c>
      <c r="R1164" s="154">
        <v>0.988214285714286</v>
      </c>
      <c r="S1164" s="173">
        <v>0.000128879822279715</v>
      </c>
      <c r="T1164" s="153">
        <v>76336</v>
      </c>
      <c r="U1164" s="153">
        <v>60005</v>
      </c>
      <c r="V1164" s="154">
        <v>0.786064242297212</v>
      </c>
      <c r="W1164" s="154">
        <v>0.848681834597328</v>
      </c>
      <c r="X1164" s="155">
        <v>0.847256204124432</v>
      </c>
      <c r="Y1164" s="155">
        <v>0.845357142857143</v>
      </c>
      <c r="Z1164" s="173">
        <v>0.00142563047289557</v>
      </c>
      <c r="AA1164" s="151">
        <v>19369</v>
      </c>
      <c r="AB1164" s="151">
        <v>16343</v>
      </c>
      <c r="AC1164" s="151">
        <v>19091</v>
      </c>
      <c r="AD1164" s="151">
        <v>15373</v>
      </c>
      <c r="AE1164" s="155">
        <v>0.843770974237183</v>
      </c>
      <c r="AF1164" s="155">
        <v>0.805248546435493</v>
      </c>
      <c r="AG1164" s="173">
        <v>0.03852242780169</v>
      </c>
    </row>
    <row r="1165" spans="1:33">
      <c r="A1165" s="175" t="s">
        <v>1085</v>
      </c>
      <c r="B1165" s="195" t="s">
        <v>1834</v>
      </c>
      <c r="C1165" s="195" t="s">
        <v>1166</v>
      </c>
      <c r="D1165" s="150">
        <v>1713</v>
      </c>
      <c r="E1165" s="150">
        <v>1690</v>
      </c>
      <c r="F1165" s="150">
        <v>1503</v>
      </c>
      <c r="G1165" s="151">
        <v>1829</v>
      </c>
      <c r="H1165" s="151">
        <v>1806</v>
      </c>
      <c r="I1165" s="151">
        <v>1668</v>
      </c>
      <c r="J1165" s="151">
        <v>1734</v>
      </c>
      <c r="K1165" s="151">
        <v>1722</v>
      </c>
      <c r="L1165" s="151">
        <v>1454</v>
      </c>
      <c r="M1165" s="154">
        <v>0.978831233836656</v>
      </c>
      <c r="N1165" s="153">
        <v>46933</v>
      </c>
      <c r="O1165" s="172">
        <v>0.9</v>
      </c>
      <c r="P1165" s="154">
        <v>0.986573263280794</v>
      </c>
      <c r="Q1165" s="154">
        <v>0.987424822307272</v>
      </c>
      <c r="R1165" s="154">
        <v>0.993079584775087</v>
      </c>
      <c r="S1165" s="173">
        <v>-0.000851559026477711</v>
      </c>
      <c r="T1165" s="153">
        <v>47948</v>
      </c>
      <c r="U1165" s="153">
        <v>41501</v>
      </c>
      <c r="V1165" s="154">
        <v>0.865541836990073</v>
      </c>
      <c r="W1165" s="154">
        <v>0.877408056042032</v>
      </c>
      <c r="X1165" s="155">
        <v>0.911973756150902</v>
      </c>
      <c r="Y1165" s="155">
        <v>0.838523644752018</v>
      </c>
      <c r="Z1165" s="173">
        <v>-0.0345657001088706</v>
      </c>
      <c r="AA1165" s="151">
        <v>12060</v>
      </c>
      <c r="AB1165" s="151">
        <v>10588</v>
      </c>
      <c r="AC1165" s="151">
        <v>12023</v>
      </c>
      <c r="AD1165" s="151">
        <v>10559</v>
      </c>
      <c r="AE1165" s="155">
        <v>0.877943615257048</v>
      </c>
      <c r="AF1165" s="155">
        <v>0.878233386010147</v>
      </c>
      <c r="AG1165" s="173">
        <v>-0.000289770753099106</v>
      </c>
    </row>
    <row r="1166" spans="1:33">
      <c r="A1166" s="175" t="s">
        <v>1085</v>
      </c>
      <c r="B1166" s="195" t="s">
        <v>1834</v>
      </c>
      <c r="C1166" s="195" t="s">
        <v>1167</v>
      </c>
      <c r="D1166" s="150">
        <v>2667</v>
      </c>
      <c r="E1166" s="150">
        <v>2527</v>
      </c>
      <c r="F1166" s="150">
        <v>2143</v>
      </c>
      <c r="G1166" s="151">
        <v>2882</v>
      </c>
      <c r="H1166" s="151">
        <v>2777</v>
      </c>
      <c r="I1166" s="151">
        <v>2475</v>
      </c>
      <c r="J1166" s="151">
        <v>3105</v>
      </c>
      <c r="K1166" s="151">
        <v>3070</v>
      </c>
      <c r="L1166" s="151">
        <v>2631</v>
      </c>
      <c r="M1166" s="154">
        <v>0.948407452672536</v>
      </c>
      <c r="N1166" s="153">
        <v>76049</v>
      </c>
      <c r="O1166" s="172">
        <v>0.9</v>
      </c>
      <c r="P1166" s="154">
        <v>0.94750656167979</v>
      </c>
      <c r="Q1166" s="154">
        <v>0.963566967383761</v>
      </c>
      <c r="R1166" s="154">
        <v>0.988727858293076</v>
      </c>
      <c r="S1166" s="173">
        <v>-0.0160604057039713</v>
      </c>
      <c r="T1166" s="153">
        <v>80186</v>
      </c>
      <c r="U1166" s="153">
        <v>66516</v>
      </c>
      <c r="V1166" s="154">
        <v>0.829521362831417</v>
      </c>
      <c r="W1166" s="154">
        <v>0.803524559430071</v>
      </c>
      <c r="X1166" s="155">
        <v>0.858778625954199</v>
      </c>
      <c r="Y1166" s="155">
        <v>0.847342995169082</v>
      </c>
      <c r="Z1166" s="173">
        <v>-0.0552540665241272</v>
      </c>
      <c r="AA1166" s="151">
        <v>19479</v>
      </c>
      <c r="AB1166" s="151">
        <v>16433</v>
      </c>
      <c r="AC1166" s="151">
        <v>20140</v>
      </c>
      <c r="AD1166" s="151">
        <v>16957</v>
      </c>
      <c r="AE1166" s="155">
        <v>0.84362646953129</v>
      </c>
      <c r="AF1166" s="155">
        <v>0.841956305858987</v>
      </c>
      <c r="AG1166" s="173">
        <v>0.00167016367230299</v>
      </c>
    </row>
    <row r="1167" spans="1:33">
      <c r="A1167" s="175" t="s">
        <v>1085</v>
      </c>
      <c r="B1167" s="195" t="s">
        <v>1834</v>
      </c>
      <c r="C1167" s="195" t="s">
        <v>1168</v>
      </c>
      <c r="D1167" s="150">
        <v>2368</v>
      </c>
      <c r="E1167" s="150">
        <v>2323</v>
      </c>
      <c r="F1167" s="150">
        <v>1965</v>
      </c>
      <c r="G1167" s="151">
        <v>2496</v>
      </c>
      <c r="H1167" s="151">
        <v>2445</v>
      </c>
      <c r="I1167" s="151">
        <v>2151</v>
      </c>
      <c r="J1167" s="151">
        <v>2597</v>
      </c>
      <c r="K1167" s="151">
        <v>2542</v>
      </c>
      <c r="L1167" s="151">
        <v>2127</v>
      </c>
      <c r="M1167" s="154">
        <v>0.946577366013166</v>
      </c>
      <c r="N1167" s="153">
        <v>66002</v>
      </c>
      <c r="O1167" s="172">
        <v>0.9</v>
      </c>
      <c r="P1167" s="154">
        <v>0.980996621621622</v>
      </c>
      <c r="Q1167" s="154">
        <v>0.979567307692308</v>
      </c>
      <c r="R1167" s="154">
        <v>0.978821717366192</v>
      </c>
      <c r="S1167" s="173">
        <v>0.00142931392931389</v>
      </c>
      <c r="T1167" s="153">
        <v>69727</v>
      </c>
      <c r="U1167" s="153">
        <v>56866</v>
      </c>
      <c r="V1167" s="154">
        <v>0.81555208169002</v>
      </c>
      <c r="W1167" s="154">
        <v>0.829814189189189</v>
      </c>
      <c r="X1167" s="155">
        <v>0.861778846153846</v>
      </c>
      <c r="Y1167" s="155">
        <v>0.819021948402002</v>
      </c>
      <c r="Z1167" s="173">
        <v>-0.031964656964657</v>
      </c>
      <c r="AA1167" s="151">
        <v>17092</v>
      </c>
      <c r="AB1167" s="151">
        <v>14452</v>
      </c>
      <c r="AC1167" s="151">
        <v>17711</v>
      </c>
      <c r="AD1167" s="151">
        <v>14582</v>
      </c>
      <c r="AE1167" s="155">
        <v>0.845541773929324</v>
      </c>
      <c r="AF1167" s="155">
        <v>0.823330133815143</v>
      </c>
      <c r="AG1167" s="173">
        <v>0.0222116401141805</v>
      </c>
    </row>
    <row r="1168" spans="1:33">
      <c r="A1168" s="175" t="s">
        <v>1085</v>
      </c>
      <c r="B1168" s="195" t="s">
        <v>1834</v>
      </c>
      <c r="C1168" s="195" t="s">
        <v>1169</v>
      </c>
      <c r="D1168" s="150">
        <v>1521</v>
      </c>
      <c r="E1168" s="150">
        <v>1398</v>
      </c>
      <c r="F1168" s="150">
        <v>957</v>
      </c>
      <c r="G1168" s="151">
        <v>1440</v>
      </c>
      <c r="H1168" s="151">
        <v>1428</v>
      </c>
      <c r="I1168" s="151">
        <v>1024</v>
      </c>
      <c r="J1168" s="151">
        <v>1609</v>
      </c>
      <c r="K1168" s="151">
        <v>1572</v>
      </c>
      <c r="L1168" s="151">
        <v>998</v>
      </c>
      <c r="M1168" s="154">
        <v>0.870026150257969</v>
      </c>
      <c r="N1168" s="153">
        <v>36930</v>
      </c>
      <c r="O1168" s="172">
        <v>0.9</v>
      </c>
      <c r="P1168" s="154">
        <v>0.919132149901381</v>
      </c>
      <c r="Q1168" s="154">
        <v>0.991666666666667</v>
      </c>
      <c r="R1168" s="154">
        <v>0.977004350528278</v>
      </c>
      <c r="S1168" s="173">
        <v>-0.072534516765286</v>
      </c>
      <c r="T1168" s="153">
        <v>42447</v>
      </c>
      <c r="U1168" s="153">
        <v>25494</v>
      </c>
      <c r="V1168" s="154">
        <v>0.600607816806841</v>
      </c>
      <c r="W1168" s="154">
        <v>0.629191321499014</v>
      </c>
      <c r="X1168" s="155">
        <v>0.711111111111111</v>
      </c>
      <c r="Y1168" s="155">
        <v>0.620261031696706</v>
      </c>
      <c r="Z1168" s="173">
        <v>-0.0819197896120973</v>
      </c>
      <c r="AA1168" s="151">
        <v>10328</v>
      </c>
      <c r="AB1168" s="151">
        <v>6677</v>
      </c>
      <c r="AC1168" s="151">
        <v>10581</v>
      </c>
      <c r="AD1168" s="151">
        <v>6204</v>
      </c>
      <c r="AE1168" s="155">
        <v>0.6464949651433</v>
      </c>
      <c r="AF1168" s="155">
        <v>0.586333994896513</v>
      </c>
      <c r="AG1168" s="173">
        <v>0.0601609702467871</v>
      </c>
    </row>
    <row r="1169" spans="1:33">
      <c r="A1169" s="175" t="s">
        <v>1085</v>
      </c>
      <c r="B1169" s="195" t="s">
        <v>1836</v>
      </c>
      <c r="C1169" s="195" t="s">
        <v>1170</v>
      </c>
      <c r="D1169" s="150">
        <v>1308</v>
      </c>
      <c r="E1169" s="150">
        <v>1280</v>
      </c>
      <c r="F1169" s="150">
        <v>1221</v>
      </c>
      <c r="G1169" s="151">
        <v>1067</v>
      </c>
      <c r="H1169" s="151">
        <v>1049</v>
      </c>
      <c r="I1169" s="151">
        <v>1007</v>
      </c>
      <c r="J1169" s="151">
        <v>1258</v>
      </c>
      <c r="K1169" s="151">
        <v>1244</v>
      </c>
      <c r="L1169" s="151">
        <v>1211</v>
      </c>
      <c r="M1169" s="154">
        <v>0.985221824361231</v>
      </c>
      <c r="N1169" s="153">
        <v>32467</v>
      </c>
      <c r="O1169" s="172">
        <v>0.9</v>
      </c>
      <c r="P1169" s="154">
        <v>0.978593272171254</v>
      </c>
      <c r="Q1169" s="154">
        <v>0.983130271790066</v>
      </c>
      <c r="R1169" s="154">
        <v>0.988871224165342</v>
      </c>
      <c r="S1169" s="173">
        <v>-0.00453699961881182</v>
      </c>
      <c r="T1169" s="153">
        <v>32954</v>
      </c>
      <c r="U1169" s="153">
        <v>31580</v>
      </c>
      <c r="V1169" s="154">
        <v>0.958305516780967</v>
      </c>
      <c r="W1169" s="154">
        <v>0.93348623853211</v>
      </c>
      <c r="X1169" s="155">
        <v>0.943767572633552</v>
      </c>
      <c r="Y1169" s="155">
        <v>0.962639109697933</v>
      </c>
      <c r="Z1169" s="173">
        <v>-0.0102813341014419</v>
      </c>
      <c r="AA1169" s="151">
        <v>8274</v>
      </c>
      <c r="AB1169" s="151">
        <v>7919</v>
      </c>
      <c r="AC1169" s="151">
        <v>8399</v>
      </c>
      <c r="AD1169" s="151">
        <v>8057</v>
      </c>
      <c r="AE1169" s="155">
        <v>0.957094512932076</v>
      </c>
      <c r="AF1169" s="155">
        <v>0.959280866769854</v>
      </c>
      <c r="AG1169" s="173">
        <v>-0.00218635383777721</v>
      </c>
    </row>
    <row r="1170" spans="1:33">
      <c r="A1170" s="175" t="s">
        <v>1085</v>
      </c>
      <c r="B1170" s="195" t="s">
        <v>1836</v>
      </c>
      <c r="C1170" s="195" t="s">
        <v>1171</v>
      </c>
      <c r="D1170" s="150">
        <v>5075</v>
      </c>
      <c r="E1170" s="150">
        <v>4956</v>
      </c>
      <c r="F1170" s="150">
        <v>4672</v>
      </c>
      <c r="G1170" s="151">
        <v>4120</v>
      </c>
      <c r="H1170" s="151">
        <v>4070</v>
      </c>
      <c r="I1170" s="151">
        <v>3889</v>
      </c>
      <c r="J1170" s="151">
        <v>4329</v>
      </c>
      <c r="K1170" s="151">
        <v>4205</v>
      </c>
      <c r="L1170" s="151">
        <v>4089</v>
      </c>
      <c r="M1170" s="154">
        <v>0.963584964423469</v>
      </c>
      <c r="N1170" s="153">
        <v>120663</v>
      </c>
      <c r="O1170" s="172">
        <v>0.9</v>
      </c>
      <c r="P1170" s="154">
        <v>0.976551724137931</v>
      </c>
      <c r="Q1170" s="154">
        <v>0.987864077669903</v>
      </c>
      <c r="R1170" s="154">
        <v>0.971355971355971</v>
      </c>
      <c r="S1170" s="173">
        <v>-0.0113123535319719</v>
      </c>
      <c r="T1170" s="153">
        <v>125223</v>
      </c>
      <c r="U1170" s="153">
        <v>116933</v>
      </c>
      <c r="V1170" s="154">
        <v>0.933798104182139</v>
      </c>
      <c r="W1170" s="154">
        <v>0.920591133004926</v>
      </c>
      <c r="X1170" s="155">
        <v>0.943932038834951</v>
      </c>
      <c r="Y1170" s="155">
        <v>0.944559944559945</v>
      </c>
      <c r="Z1170" s="173">
        <v>-0.0233409058300253</v>
      </c>
      <c r="AA1170" s="151">
        <v>31353</v>
      </c>
      <c r="AB1170" s="151">
        <v>29436</v>
      </c>
      <c r="AC1170" s="151">
        <v>32139</v>
      </c>
      <c r="AD1170" s="151">
        <v>29966</v>
      </c>
      <c r="AE1170" s="155">
        <v>0.938857525595637</v>
      </c>
      <c r="AF1170" s="155">
        <v>0.932387442048601</v>
      </c>
      <c r="AG1170" s="173">
        <v>0.00647008354703538</v>
      </c>
    </row>
    <row r="1171" spans="1:33">
      <c r="A1171" s="175" t="s">
        <v>1085</v>
      </c>
      <c r="B1171" s="195" t="s">
        <v>1836</v>
      </c>
      <c r="C1171" s="195" t="s">
        <v>1172</v>
      </c>
      <c r="D1171" s="150">
        <v>5065</v>
      </c>
      <c r="E1171" s="150">
        <v>4843</v>
      </c>
      <c r="F1171" s="150">
        <v>4527</v>
      </c>
      <c r="G1171" s="151">
        <v>4199</v>
      </c>
      <c r="H1171" s="151">
        <v>4157</v>
      </c>
      <c r="I1171" s="151">
        <v>3960</v>
      </c>
      <c r="J1171" s="151">
        <v>4615</v>
      </c>
      <c r="K1171" s="151">
        <v>4561</v>
      </c>
      <c r="L1171" s="151">
        <v>4379</v>
      </c>
      <c r="M1171" s="154">
        <v>0.975801341994977</v>
      </c>
      <c r="N1171" s="153">
        <v>127829</v>
      </c>
      <c r="O1171" s="172">
        <v>0.9</v>
      </c>
      <c r="P1171" s="154">
        <v>0.956169792694965</v>
      </c>
      <c r="Q1171" s="154">
        <v>0.989997618480591</v>
      </c>
      <c r="R1171" s="154">
        <v>0.988299024918743</v>
      </c>
      <c r="S1171" s="173">
        <v>-0.0338278257856252</v>
      </c>
      <c r="T1171" s="153">
        <v>130999</v>
      </c>
      <c r="U1171" s="153">
        <v>121600</v>
      </c>
      <c r="V1171" s="154">
        <v>0.92825136069741</v>
      </c>
      <c r="W1171" s="154">
        <v>0.893780848963475</v>
      </c>
      <c r="X1171" s="155">
        <v>0.943081686115742</v>
      </c>
      <c r="Y1171" s="155">
        <v>0.948862405200433</v>
      </c>
      <c r="Z1171" s="173">
        <v>-0.049300837152267</v>
      </c>
      <c r="AA1171" s="151">
        <v>32128</v>
      </c>
      <c r="AB1171" s="151">
        <v>29817</v>
      </c>
      <c r="AC1171" s="151">
        <v>33130</v>
      </c>
      <c r="AD1171" s="151">
        <v>30387</v>
      </c>
      <c r="AE1171" s="155">
        <v>0.928068974103586</v>
      </c>
      <c r="AF1171" s="155">
        <v>0.917204950196197</v>
      </c>
      <c r="AG1171" s="173">
        <v>0.0108640239073888</v>
      </c>
    </row>
    <row r="1172" spans="1:33">
      <c r="A1172" s="175" t="s">
        <v>1085</v>
      </c>
      <c r="B1172" s="195" t="s">
        <v>1836</v>
      </c>
      <c r="C1172" s="195" t="s">
        <v>1173</v>
      </c>
      <c r="D1172" s="150">
        <v>3633</v>
      </c>
      <c r="E1172" s="150">
        <v>3584</v>
      </c>
      <c r="F1172" s="150">
        <v>3439</v>
      </c>
      <c r="G1172" s="151">
        <v>2981</v>
      </c>
      <c r="H1172" s="151">
        <v>2948</v>
      </c>
      <c r="I1172" s="151">
        <v>2884</v>
      </c>
      <c r="J1172" s="151">
        <v>3488</v>
      </c>
      <c r="K1172" s="151">
        <v>3469</v>
      </c>
      <c r="L1172" s="151">
        <v>3407</v>
      </c>
      <c r="M1172" s="154">
        <v>0.987090552773198</v>
      </c>
      <c r="N1172" s="153">
        <v>95196</v>
      </c>
      <c r="O1172" s="172">
        <v>0.9</v>
      </c>
      <c r="P1172" s="154">
        <v>0.986512524084778</v>
      </c>
      <c r="Q1172" s="154">
        <v>0.988929889298893</v>
      </c>
      <c r="R1172" s="154">
        <v>0.994552752293578</v>
      </c>
      <c r="S1172" s="173">
        <v>-0.00241736521411462</v>
      </c>
      <c r="T1172" s="153">
        <v>96441</v>
      </c>
      <c r="U1172" s="153">
        <v>93142</v>
      </c>
      <c r="V1172" s="154">
        <v>0.965792557107454</v>
      </c>
      <c r="W1172" s="154">
        <v>0.946600605560143</v>
      </c>
      <c r="X1172" s="155">
        <v>0.967460583696746</v>
      </c>
      <c r="Y1172" s="155">
        <v>0.97677752293578</v>
      </c>
      <c r="Z1172" s="173">
        <v>-0.0208599781366029</v>
      </c>
      <c r="AA1172" s="151">
        <v>23257</v>
      </c>
      <c r="AB1172" s="151">
        <v>22516</v>
      </c>
      <c r="AC1172" s="151">
        <v>24443</v>
      </c>
      <c r="AD1172" s="151">
        <v>23674</v>
      </c>
      <c r="AE1172" s="155">
        <v>0.968138624930129</v>
      </c>
      <c r="AF1172" s="155">
        <v>0.968539050034775</v>
      </c>
      <c r="AG1172" s="173">
        <v>-0.000400425104646218</v>
      </c>
    </row>
    <row r="1173" spans="1:33">
      <c r="A1173" s="175" t="s">
        <v>1085</v>
      </c>
      <c r="B1173" s="195" t="s">
        <v>1836</v>
      </c>
      <c r="C1173" s="195" t="s">
        <v>1174</v>
      </c>
      <c r="D1173" s="150">
        <v>1788</v>
      </c>
      <c r="E1173" s="150">
        <v>1722</v>
      </c>
      <c r="F1173" s="150">
        <v>1449</v>
      </c>
      <c r="G1173" s="151">
        <v>1401</v>
      </c>
      <c r="H1173" s="151">
        <v>1265</v>
      </c>
      <c r="I1173" s="151">
        <v>1253</v>
      </c>
      <c r="J1173" s="151">
        <v>1567</v>
      </c>
      <c r="K1173" s="151">
        <v>1506</v>
      </c>
      <c r="L1173" s="151">
        <v>1431</v>
      </c>
      <c r="M1173" s="154">
        <v>0.964409018235744</v>
      </c>
      <c r="N1173" s="153">
        <v>41621</v>
      </c>
      <c r="O1173" s="172">
        <v>0.9</v>
      </c>
      <c r="P1173" s="154">
        <v>0.963087248322148</v>
      </c>
      <c r="Q1173" s="154">
        <v>0.902926481084939</v>
      </c>
      <c r="R1173" s="154">
        <v>0.961072112316528</v>
      </c>
      <c r="S1173" s="173">
        <v>0.0601607672372083</v>
      </c>
      <c r="T1173" s="153">
        <v>43157</v>
      </c>
      <c r="U1173" s="153">
        <v>38662</v>
      </c>
      <c r="V1173" s="154">
        <v>0.895845401672962</v>
      </c>
      <c r="W1173" s="154">
        <v>0.810402684563758</v>
      </c>
      <c r="X1173" s="155">
        <v>0.894361170592434</v>
      </c>
      <c r="Y1173" s="155">
        <v>0.913209955328653</v>
      </c>
      <c r="Z1173" s="173">
        <v>-0.0839584860286756</v>
      </c>
      <c r="AA1173" s="151">
        <v>10848</v>
      </c>
      <c r="AB1173" s="151">
        <v>9667</v>
      </c>
      <c r="AC1173" s="151">
        <v>10948</v>
      </c>
      <c r="AD1173" s="151">
        <v>9944</v>
      </c>
      <c r="AE1173" s="155">
        <v>0.891132005899705</v>
      </c>
      <c r="AF1173" s="155">
        <v>0.908293752283522</v>
      </c>
      <c r="AG1173" s="173">
        <v>-0.0171617463838172</v>
      </c>
    </row>
    <row r="1174" spans="1:33">
      <c r="A1174" s="175" t="s">
        <v>1085</v>
      </c>
      <c r="B1174" s="195" t="s">
        <v>1836</v>
      </c>
      <c r="C1174" s="195" t="s">
        <v>1175</v>
      </c>
      <c r="D1174" s="150">
        <v>2194</v>
      </c>
      <c r="E1174" s="150">
        <v>2157</v>
      </c>
      <c r="F1174" s="150">
        <v>2011</v>
      </c>
      <c r="G1174" s="151">
        <v>1849</v>
      </c>
      <c r="H1174" s="151">
        <v>1822</v>
      </c>
      <c r="I1174" s="151">
        <v>1703</v>
      </c>
      <c r="J1174" s="151">
        <v>2041</v>
      </c>
      <c r="K1174" s="151">
        <v>2011</v>
      </c>
      <c r="L1174" s="151">
        <v>1925</v>
      </c>
      <c r="M1174" s="154">
        <v>0.982105987611838</v>
      </c>
      <c r="N1174" s="153">
        <v>55653</v>
      </c>
      <c r="O1174" s="172">
        <v>0.9</v>
      </c>
      <c r="P1174" s="154">
        <v>0.983135824977211</v>
      </c>
      <c r="Q1174" s="154">
        <v>0.98539751216874</v>
      </c>
      <c r="R1174" s="154">
        <v>0.985301322880941</v>
      </c>
      <c r="S1174" s="173">
        <v>-0.0022616871915293</v>
      </c>
      <c r="T1174" s="153">
        <v>56667</v>
      </c>
      <c r="U1174" s="153">
        <v>52533</v>
      </c>
      <c r="V1174" s="154">
        <v>0.927047487955953</v>
      </c>
      <c r="W1174" s="154">
        <v>0.916590701914312</v>
      </c>
      <c r="X1174" s="155">
        <v>0.921038399134667</v>
      </c>
      <c r="Y1174" s="155">
        <v>0.943165115139637</v>
      </c>
      <c r="Z1174" s="173">
        <v>-0.00444769722035554</v>
      </c>
      <c r="AA1174" s="151">
        <v>14016</v>
      </c>
      <c r="AB1174" s="151">
        <v>13031</v>
      </c>
      <c r="AC1174" s="151">
        <v>14672</v>
      </c>
      <c r="AD1174" s="151">
        <v>13822</v>
      </c>
      <c r="AE1174" s="155">
        <v>0.929723173515982</v>
      </c>
      <c r="AF1174" s="155">
        <v>0.942066521264995</v>
      </c>
      <c r="AG1174" s="173">
        <v>-0.0123433477490128</v>
      </c>
    </row>
    <row r="1175" spans="1:33">
      <c r="A1175" s="175" t="s">
        <v>1085</v>
      </c>
      <c r="B1175" s="195" t="s">
        <v>1836</v>
      </c>
      <c r="C1175" s="195" t="s">
        <v>1176</v>
      </c>
      <c r="D1175" s="150">
        <v>5366</v>
      </c>
      <c r="E1175" s="150">
        <v>4984</v>
      </c>
      <c r="F1175" s="150">
        <v>4780</v>
      </c>
      <c r="G1175" s="151">
        <v>4335</v>
      </c>
      <c r="H1175" s="151">
        <v>3985</v>
      </c>
      <c r="I1175" s="151">
        <v>3754</v>
      </c>
      <c r="J1175" s="151">
        <v>4838</v>
      </c>
      <c r="K1175" s="151">
        <v>4632</v>
      </c>
      <c r="L1175" s="151">
        <v>4456</v>
      </c>
      <c r="M1175" s="154">
        <v>0.955051588517724</v>
      </c>
      <c r="N1175" s="153">
        <v>130886</v>
      </c>
      <c r="O1175" s="172">
        <v>0.9</v>
      </c>
      <c r="P1175" s="154">
        <v>0.928811032426388</v>
      </c>
      <c r="Q1175" s="154">
        <v>0.919261822376009</v>
      </c>
      <c r="R1175" s="154">
        <v>0.957420421661844</v>
      </c>
      <c r="S1175" s="173">
        <v>0.00954921005037923</v>
      </c>
      <c r="T1175" s="153">
        <v>137046</v>
      </c>
      <c r="U1175" s="153">
        <v>125711</v>
      </c>
      <c r="V1175" s="154">
        <v>0.917290544780585</v>
      </c>
      <c r="W1175" s="154">
        <v>0.890793887439433</v>
      </c>
      <c r="X1175" s="155">
        <v>0.865974625144175</v>
      </c>
      <c r="Y1175" s="155">
        <v>0.921041752790409</v>
      </c>
      <c r="Z1175" s="173">
        <v>0.0248192622952581</v>
      </c>
      <c r="AA1175" s="151">
        <v>33405</v>
      </c>
      <c r="AB1175" s="151">
        <v>30537</v>
      </c>
      <c r="AC1175" s="151">
        <v>34507</v>
      </c>
      <c r="AD1175" s="151">
        <v>31813</v>
      </c>
      <c r="AE1175" s="155">
        <v>0.914144589133363</v>
      </c>
      <c r="AF1175" s="155">
        <v>0.921928883994552</v>
      </c>
      <c r="AG1175" s="173">
        <v>-0.00778429486118859</v>
      </c>
    </row>
    <row r="1176" spans="1:33">
      <c r="A1176" s="175" t="s">
        <v>1085</v>
      </c>
      <c r="B1176" s="195" t="s">
        <v>1836</v>
      </c>
      <c r="C1176" s="195" t="s">
        <v>1177</v>
      </c>
      <c r="D1176" s="150">
        <v>4300</v>
      </c>
      <c r="E1176" s="150">
        <v>4219</v>
      </c>
      <c r="F1176" s="150">
        <v>3774</v>
      </c>
      <c r="G1176" s="151">
        <v>3413</v>
      </c>
      <c r="H1176" s="151">
        <v>3373</v>
      </c>
      <c r="I1176" s="151">
        <v>3278</v>
      </c>
      <c r="J1176" s="151">
        <v>4111</v>
      </c>
      <c r="K1176" s="151">
        <v>4064</v>
      </c>
      <c r="L1176" s="151">
        <v>3914</v>
      </c>
      <c r="M1176" s="154">
        <v>0.984809847915023</v>
      </c>
      <c r="N1176" s="153">
        <v>107362</v>
      </c>
      <c r="O1176" s="172">
        <v>0.9</v>
      </c>
      <c r="P1176" s="154">
        <v>0.981162790697674</v>
      </c>
      <c r="Q1176" s="154">
        <v>0.988280105479051</v>
      </c>
      <c r="R1176" s="154">
        <v>0.988567258574556</v>
      </c>
      <c r="S1176" s="173">
        <v>-0.00711731478137623</v>
      </c>
      <c r="T1176" s="153">
        <v>109018</v>
      </c>
      <c r="U1176" s="153">
        <v>102133</v>
      </c>
      <c r="V1176" s="154">
        <v>0.936845291603221</v>
      </c>
      <c r="W1176" s="154">
        <v>0.877674418604651</v>
      </c>
      <c r="X1176" s="155">
        <v>0.960445355991796</v>
      </c>
      <c r="Y1176" s="155">
        <v>0.952079785940161</v>
      </c>
      <c r="Z1176" s="173">
        <v>-0.0827709373871449</v>
      </c>
      <c r="AA1176" s="151">
        <v>26931</v>
      </c>
      <c r="AB1176" s="151">
        <v>25093</v>
      </c>
      <c r="AC1176" s="151">
        <v>27051</v>
      </c>
      <c r="AD1176" s="151">
        <v>25398</v>
      </c>
      <c r="AE1176" s="155">
        <v>0.931751513126137</v>
      </c>
      <c r="AF1176" s="155">
        <v>0.938893201730065</v>
      </c>
      <c r="AG1176" s="173">
        <v>-0.00714168860392828</v>
      </c>
    </row>
    <row r="1177" spans="1:33">
      <c r="A1177" s="175" t="s">
        <v>1085</v>
      </c>
      <c r="B1177" s="195" t="s">
        <v>1836</v>
      </c>
      <c r="C1177" s="195" t="s">
        <v>1178</v>
      </c>
      <c r="D1177" s="150">
        <v>4971</v>
      </c>
      <c r="E1177" s="150">
        <v>4647</v>
      </c>
      <c r="F1177" s="150">
        <v>4442</v>
      </c>
      <c r="G1177" s="151">
        <v>3955</v>
      </c>
      <c r="H1177" s="151">
        <v>3767</v>
      </c>
      <c r="I1177" s="151">
        <v>3762</v>
      </c>
      <c r="J1177" s="151">
        <v>4275</v>
      </c>
      <c r="K1177" s="151">
        <v>4116</v>
      </c>
      <c r="L1177" s="151">
        <v>4082</v>
      </c>
      <c r="M1177" s="154">
        <v>0.956942791463554</v>
      </c>
      <c r="N1177" s="153">
        <v>117392</v>
      </c>
      <c r="O1177" s="172">
        <v>0.9</v>
      </c>
      <c r="P1177" s="154">
        <v>0.934821967410984</v>
      </c>
      <c r="Q1177" s="154">
        <v>0.952465233881163</v>
      </c>
      <c r="R1177" s="154">
        <v>0.96280701754386</v>
      </c>
      <c r="S1177" s="173">
        <v>-0.0176432664701794</v>
      </c>
      <c r="T1177" s="153">
        <v>122674</v>
      </c>
      <c r="U1177" s="153">
        <v>114640</v>
      </c>
      <c r="V1177" s="154">
        <v>0.934509349984512</v>
      </c>
      <c r="W1177" s="154">
        <v>0.893582780124723</v>
      </c>
      <c r="X1177" s="155">
        <v>0.951201011378003</v>
      </c>
      <c r="Y1177" s="155">
        <v>0.954853801169591</v>
      </c>
      <c r="Z1177" s="173">
        <v>-0.0576182312532791</v>
      </c>
      <c r="AA1177" s="151">
        <v>30041</v>
      </c>
      <c r="AB1177" s="151">
        <v>28351</v>
      </c>
      <c r="AC1177" s="151">
        <v>30824</v>
      </c>
      <c r="AD1177" s="151">
        <v>28919</v>
      </c>
      <c r="AE1177" s="155">
        <v>0.943743550481009</v>
      </c>
      <c r="AF1177" s="155">
        <v>0.938197508434986</v>
      </c>
      <c r="AG1177" s="173">
        <v>0.0055460420460236</v>
      </c>
    </row>
    <row r="1178" spans="1:33">
      <c r="A1178" s="175" t="s">
        <v>1085</v>
      </c>
      <c r="B1178" s="195" t="s">
        <v>1836</v>
      </c>
      <c r="C1178" s="195" t="s">
        <v>1179</v>
      </c>
      <c r="D1178" s="150">
        <v>3977</v>
      </c>
      <c r="E1178" s="150">
        <v>3925</v>
      </c>
      <c r="F1178" s="150">
        <v>3800</v>
      </c>
      <c r="G1178" s="151">
        <v>3217</v>
      </c>
      <c r="H1178" s="151">
        <v>3191</v>
      </c>
      <c r="I1178" s="151">
        <v>3125</v>
      </c>
      <c r="J1178" s="151">
        <v>3588</v>
      </c>
      <c r="K1178" s="151">
        <v>3563</v>
      </c>
      <c r="L1178" s="151">
        <v>3500</v>
      </c>
      <c r="M1178" s="154">
        <v>0.991892599605205</v>
      </c>
      <c r="N1178" s="153">
        <v>98487</v>
      </c>
      <c r="O1178" s="172">
        <v>0.9</v>
      </c>
      <c r="P1178" s="154">
        <v>0.986924817701785</v>
      </c>
      <c r="Q1178" s="154">
        <v>0.991917935965185</v>
      </c>
      <c r="R1178" s="154">
        <v>0.993032329988852</v>
      </c>
      <c r="S1178" s="173">
        <v>-0.00499311826339965</v>
      </c>
      <c r="T1178" s="153">
        <v>99292</v>
      </c>
      <c r="U1178" s="153">
        <v>95877</v>
      </c>
      <c r="V1178" s="154">
        <v>0.96560649397736</v>
      </c>
      <c r="W1178" s="154">
        <v>0.955494091023384</v>
      </c>
      <c r="X1178" s="155">
        <v>0.971401927261424</v>
      </c>
      <c r="Y1178" s="155">
        <v>0.975473801560758</v>
      </c>
      <c r="Z1178" s="173">
        <v>-0.0159078362380393</v>
      </c>
      <c r="AA1178" s="151">
        <v>24736</v>
      </c>
      <c r="AB1178" s="151">
        <v>24020</v>
      </c>
      <c r="AC1178" s="151">
        <v>24838</v>
      </c>
      <c r="AD1178" s="151">
        <v>24145</v>
      </c>
      <c r="AE1178" s="155">
        <v>0.971054333764554</v>
      </c>
      <c r="AF1178" s="155">
        <v>0.972099202834367</v>
      </c>
      <c r="AG1178" s="173">
        <v>-0.00104486906981305</v>
      </c>
    </row>
    <row r="1179" spans="1:33">
      <c r="A1179" s="175" t="s">
        <v>1085</v>
      </c>
      <c r="B1179" s="195" t="s">
        <v>1836</v>
      </c>
      <c r="C1179" s="195" t="s">
        <v>1180</v>
      </c>
      <c r="D1179" s="150">
        <v>2367</v>
      </c>
      <c r="E1179" s="150">
        <v>2330</v>
      </c>
      <c r="F1179" s="150">
        <v>2260</v>
      </c>
      <c r="G1179" s="151">
        <v>1857</v>
      </c>
      <c r="H1179" s="151">
        <v>1838</v>
      </c>
      <c r="I1179" s="151">
        <v>1793</v>
      </c>
      <c r="J1179" s="151">
        <v>2176</v>
      </c>
      <c r="K1179" s="151">
        <v>2157</v>
      </c>
      <c r="L1179" s="151">
        <v>2104</v>
      </c>
      <c r="M1179" s="154">
        <v>0.984938036224976</v>
      </c>
      <c r="N1179" s="153">
        <v>56826</v>
      </c>
      <c r="O1179" s="172">
        <v>0.9</v>
      </c>
      <c r="P1179" s="154">
        <v>0.984368398817068</v>
      </c>
      <c r="Q1179" s="154">
        <v>0.98976844372644</v>
      </c>
      <c r="R1179" s="154">
        <v>0.991268382352941</v>
      </c>
      <c r="S1179" s="173">
        <v>-0.0054000449093724</v>
      </c>
      <c r="T1179" s="153">
        <v>57695</v>
      </c>
      <c r="U1179" s="153">
        <v>55187</v>
      </c>
      <c r="V1179" s="154">
        <v>0.956530028598665</v>
      </c>
      <c r="W1179" s="154">
        <v>0.954795099281791</v>
      </c>
      <c r="X1179" s="155">
        <v>0.965535810446957</v>
      </c>
      <c r="Y1179" s="155">
        <v>0.966911764705882</v>
      </c>
      <c r="Z1179" s="173">
        <v>-0.0107407111651662</v>
      </c>
      <c r="AA1179" s="151">
        <v>14838</v>
      </c>
      <c r="AB1179" s="151">
        <v>14209</v>
      </c>
      <c r="AC1179" s="151">
        <v>14500</v>
      </c>
      <c r="AD1179" s="151">
        <v>14032</v>
      </c>
      <c r="AE1179" s="155">
        <v>0.957608842162016</v>
      </c>
      <c r="AF1179" s="155">
        <v>0.967724137931035</v>
      </c>
      <c r="AG1179" s="173">
        <v>-0.010115295769018</v>
      </c>
    </row>
    <row r="1180" spans="1:33">
      <c r="A1180" s="175" t="s">
        <v>1085</v>
      </c>
      <c r="B1180" s="195" t="s">
        <v>1836</v>
      </c>
      <c r="C1180" s="195" t="s">
        <v>1181</v>
      </c>
      <c r="D1180" s="150">
        <v>6179</v>
      </c>
      <c r="E1180" s="150">
        <v>5909</v>
      </c>
      <c r="F1180" s="150">
        <v>5515</v>
      </c>
      <c r="G1180" s="151">
        <v>4907</v>
      </c>
      <c r="H1180" s="151">
        <v>4792</v>
      </c>
      <c r="I1180" s="151">
        <v>4575</v>
      </c>
      <c r="J1180" s="151">
        <v>5836</v>
      </c>
      <c r="K1180" s="151">
        <v>5692</v>
      </c>
      <c r="L1180" s="151">
        <v>5484</v>
      </c>
      <c r="M1180" s="154">
        <v>0.969616022484143</v>
      </c>
      <c r="N1180" s="153">
        <v>153178</v>
      </c>
      <c r="O1180" s="172">
        <v>0.9</v>
      </c>
      <c r="P1180" s="154">
        <v>0.95630360899822</v>
      </c>
      <c r="Q1180" s="154">
        <v>0.976564092113308</v>
      </c>
      <c r="R1180" s="154">
        <v>0.975325565455792</v>
      </c>
      <c r="S1180" s="173">
        <v>-0.0202604831150878</v>
      </c>
      <c r="T1180" s="153">
        <v>157978</v>
      </c>
      <c r="U1180" s="153">
        <v>147448</v>
      </c>
      <c r="V1180" s="154">
        <v>0.933345149324589</v>
      </c>
      <c r="W1180" s="154">
        <v>0.892539245832659</v>
      </c>
      <c r="X1180" s="155">
        <v>0.932341552883636</v>
      </c>
      <c r="Y1180" s="155">
        <v>0.939684715558602</v>
      </c>
      <c r="Z1180" s="173">
        <v>-0.0398023070509766</v>
      </c>
      <c r="AA1180" s="151">
        <v>38937</v>
      </c>
      <c r="AB1180" s="151">
        <v>36228</v>
      </c>
      <c r="AC1180" s="151">
        <v>40107</v>
      </c>
      <c r="AD1180" s="151">
        <v>37368</v>
      </c>
      <c r="AE1180" s="155">
        <v>0.930426072886971</v>
      </c>
      <c r="AF1180" s="155">
        <v>0.931707681950782</v>
      </c>
      <c r="AG1180" s="173">
        <v>-0.00128160906381047</v>
      </c>
    </row>
    <row r="1181" spans="1:33">
      <c r="A1181" s="175" t="s">
        <v>1085</v>
      </c>
      <c r="B1181" s="195" t="s">
        <v>1836</v>
      </c>
      <c r="C1181" s="195" t="s">
        <v>1182</v>
      </c>
      <c r="D1181" s="150">
        <v>4488</v>
      </c>
      <c r="E1181" s="150">
        <v>3872</v>
      </c>
      <c r="F1181" s="150">
        <v>3588</v>
      </c>
      <c r="G1181" s="151">
        <v>3454</v>
      </c>
      <c r="H1181" s="151">
        <v>3359</v>
      </c>
      <c r="I1181" s="151">
        <v>3110</v>
      </c>
      <c r="J1181" s="151">
        <v>3900</v>
      </c>
      <c r="K1181" s="151">
        <v>3793</v>
      </c>
      <c r="L1181" s="151">
        <v>3515</v>
      </c>
      <c r="M1181" s="154">
        <v>0.918522499718266</v>
      </c>
      <c r="N1181" s="153">
        <v>105958</v>
      </c>
      <c r="O1181" s="172">
        <v>0.9</v>
      </c>
      <c r="P1181" s="154">
        <v>0.862745098039216</v>
      </c>
      <c r="Q1181" s="154">
        <v>0.972495657209033</v>
      </c>
      <c r="R1181" s="154">
        <v>0.972564102564103</v>
      </c>
      <c r="S1181" s="173">
        <v>-0.109750559169817</v>
      </c>
      <c r="T1181" s="153">
        <v>115357</v>
      </c>
      <c r="U1181" s="153">
        <v>99839</v>
      </c>
      <c r="V1181" s="154">
        <v>0.865478471180769</v>
      </c>
      <c r="W1181" s="154">
        <v>0.799465240641711</v>
      </c>
      <c r="X1181" s="155">
        <v>0.90040532715692</v>
      </c>
      <c r="Y1181" s="155">
        <v>0.901282051282051</v>
      </c>
      <c r="Z1181" s="173">
        <v>-0.100940086515208</v>
      </c>
      <c r="AA1181" s="151">
        <v>27692</v>
      </c>
      <c r="AB1181" s="151">
        <v>24117</v>
      </c>
      <c r="AC1181" s="151">
        <v>29520</v>
      </c>
      <c r="AD1181" s="151">
        <v>25763</v>
      </c>
      <c r="AE1181" s="155">
        <v>0.870901343348259</v>
      </c>
      <c r="AF1181" s="155">
        <v>0.872730352303523</v>
      </c>
      <c r="AG1181" s="173">
        <v>-0.00182900895526361</v>
      </c>
    </row>
    <row r="1182" spans="1:33">
      <c r="A1182" s="175" t="s">
        <v>1085</v>
      </c>
      <c r="B1182" s="195" t="s">
        <v>1836</v>
      </c>
      <c r="C1182" s="195" t="s">
        <v>1183</v>
      </c>
      <c r="D1182" s="150">
        <v>3509</v>
      </c>
      <c r="E1182" s="150">
        <v>3349</v>
      </c>
      <c r="F1182" s="150">
        <v>3217</v>
      </c>
      <c r="G1182" s="151">
        <v>2855</v>
      </c>
      <c r="H1182" s="151">
        <v>2667</v>
      </c>
      <c r="I1182" s="151">
        <v>2555</v>
      </c>
      <c r="J1182" s="151">
        <v>3233</v>
      </c>
      <c r="K1182" s="151">
        <v>3096</v>
      </c>
      <c r="L1182" s="151">
        <v>3056</v>
      </c>
      <c r="M1182" s="154">
        <v>0.953406275104378</v>
      </c>
      <c r="N1182" s="153">
        <v>84263</v>
      </c>
      <c r="O1182" s="172">
        <v>0.9</v>
      </c>
      <c r="P1182" s="154">
        <v>0.954402963807353</v>
      </c>
      <c r="Q1182" s="154">
        <v>0.93415061295972</v>
      </c>
      <c r="R1182" s="154">
        <v>0.957624497370863</v>
      </c>
      <c r="S1182" s="173">
        <v>0.0202523508476328</v>
      </c>
      <c r="T1182" s="153">
        <v>88381</v>
      </c>
      <c r="U1182" s="153">
        <v>81901</v>
      </c>
      <c r="V1182" s="154">
        <v>0.92668107398649</v>
      </c>
      <c r="W1182" s="154">
        <v>0.916785408948418</v>
      </c>
      <c r="X1182" s="155">
        <v>0.89492119089317</v>
      </c>
      <c r="Y1182" s="155">
        <v>0.945252087844108</v>
      </c>
      <c r="Z1182" s="173">
        <v>0.0218642180552484</v>
      </c>
      <c r="AA1182" s="151">
        <v>22281</v>
      </c>
      <c r="AB1182" s="151">
        <v>20711</v>
      </c>
      <c r="AC1182" s="151">
        <v>22270</v>
      </c>
      <c r="AD1182" s="151">
        <v>20512</v>
      </c>
      <c r="AE1182" s="155">
        <v>0.929536376284727</v>
      </c>
      <c r="AF1182" s="155">
        <v>0.921059721598563</v>
      </c>
      <c r="AG1182" s="173">
        <v>0.00847665468616376</v>
      </c>
    </row>
    <row r="1183" spans="1:33">
      <c r="A1183" s="175" t="s">
        <v>1085</v>
      </c>
      <c r="B1183" s="195" t="s">
        <v>1836</v>
      </c>
      <c r="C1183" s="195" t="s">
        <v>1184</v>
      </c>
      <c r="D1183" s="150">
        <v>4993</v>
      </c>
      <c r="E1183" s="150">
        <v>4683</v>
      </c>
      <c r="F1183" s="150">
        <v>4362</v>
      </c>
      <c r="G1183" s="151">
        <v>4211</v>
      </c>
      <c r="H1183" s="151">
        <v>4114</v>
      </c>
      <c r="I1183" s="151">
        <v>3905</v>
      </c>
      <c r="J1183" s="151">
        <v>4722</v>
      </c>
      <c r="K1183" s="151">
        <v>4427</v>
      </c>
      <c r="L1183" s="151">
        <v>4185</v>
      </c>
      <c r="M1183" s="154">
        <v>0.965209103732225</v>
      </c>
      <c r="N1183" s="153">
        <v>126592</v>
      </c>
      <c r="O1183" s="172">
        <v>0.9</v>
      </c>
      <c r="P1183" s="154">
        <v>0.937913078309633</v>
      </c>
      <c r="Q1183" s="154">
        <v>0.976965091427214</v>
      </c>
      <c r="R1183" s="154">
        <v>0.937526471833969</v>
      </c>
      <c r="S1183" s="173">
        <v>-0.039052013117581</v>
      </c>
      <c r="T1183" s="153">
        <v>131155</v>
      </c>
      <c r="U1183" s="153">
        <v>119816</v>
      </c>
      <c r="V1183" s="154">
        <v>0.913545042125729</v>
      </c>
      <c r="W1183" s="154">
        <v>0.873623072301222</v>
      </c>
      <c r="X1183" s="155">
        <v>0.927333175017811</v>
      </c>
      <c r="Y1183" s="155">
        <v>0.886277001270648</v>
      </c>
      <c r="Z1183" s="173">
        <v>-0.0537101027165888</v>
      </c>
      <c r="AA1183" s="151">
        <v>31955</v>
      </c>
      <c r="AB1183" s="151">
        <v>28948</v>
      </c>
      <c r="AC1183" s="151">
        <v>32959</v>
      </c>
      <c r="AD1183" s="151">
        <v>30121</v>
      </c>
      <c r="AE1183" s="155">
        <v>0.905898920356752</v>
      </c>
      <c r="AF1183" s="155">
        <v>0.913893018598865</v>
      </c>
      <c r="AG1183" s="173">
        <v>-0.00799409824211361</v>
      </c>
    </row>
    <row r="1184" spans="1:33">
      <c r="A1184" s="175" t="s">
        <v>1085</v>
      </c>
      <c r="B1184" s="195" t="s">
        <v>1836</v>
      </c>
      <c r="C1184" s="195" t="s">
        <v>1185</v>
      </c>
      <c r="D1184" s="150">
        <v>4440</v>
      </c>
      <c r="E1184" s="150">
        <v>4383</v>
      </c>
      <c r="F1184" s="150">
        <v>4026</v>
      </c>
      <c r="G1184" s="151">
        <v>4014</v>
      </c>
      <c r="H1184" s="151">
        <v>3988</v>
      </c>
      <c r="I1184" s="151">
        <v>3738</v>
      </c>
      <c r="J1184" s="151">
        <v>4079</v>
      </c>
      <c r="K1184" s="151">
        <v>4032</v>
      </c>
      <c r="L1184" s="151">
        <v>3891</v>
      </c>
      <c r="M1184" s="154">
        <v>0.98402912749435</v>
      </c>
      <c r="N1184" s="153">
        <v>111891</v>
      </c>
      <c r="O1184" s="172">
        <v>0.9</v>
      </c>
      <c r="P1184" s="154">
        <v>0.987162162162162</v>
      </c>
      <c r="Q1184" s="154">
        <v>0.993522670652715</v>
      </c>
      <c r="R1184" s="154">
        <v>0.98847756803138</v>
      </c>
      <c r="S1184" s="173">
        <v>-0.00636050849055336</v>
      </c>
      <c r="T1184" s="153">
        <v>113707</v>
      </c>
      <c r="U1184" s="153">
        <v>105729</v>
      </c>
      <c r="V1184" s="154">
        <v>0.929837213188282</v>
      </c>
      <c r="W1184" s="154">
        <v>0.906756756756757</v>
      </c>
      <c r="X1184" s="155">
        <v>0.931240657698057</v>
      </c>
      <c r="Y1184" s="155">
        <v>0.953910272125521</v>
      </c>
      <c r="Z1184" s="173">
        <v>-0.0244839009413</v>
      </c>
      <c r="AA1184" s="151">
        <v>28533</v>
      </c>
      <c r="AB1184" s="151">
        <v>26650</v>
      </c>
      <c r="AC1184" s="151">
        <v>28278</v>
      </c>
      <c r="AD1184" s="151">
        <v>26170</v>
      </c>
      <c r="AE1184" s="155">
        <v>0.934006238390635</v>
      </c>
      <c r="AF1184" s="155">
        <v>0.925454416861164</v>
      </c>
      <c r="AG1184" s="173">
        <v>0.00855182152947132</v>
      </c>
    </row>
    <row r="1185" spans="1:33">
      <c r="A1185" s="175" t="s">
        <v>1085</v>
      </c>
      <c r="B1185" s="195" t="s">
        <v>1836</v>
      </c>
      <c r="C1185" s="195" t="s">
        <v>1186</v>
      </c>
      <c r="D1185" s="150">
        <v>2308</v>
      </c>
      <c r="E1185" s="150">
        <v>2239</v>
      </c>
      <c r="F1185" s="150">
        <v>1733</v>
      </c>
      <c r="G1185" s="151">
        <v>1782</v>
      </c>
      <c r="H1185" s="151">
        <v>1741</v>
      </c>
      <c r="I1185" s="151">
        <v>1577</v>
      </c>
      <c r="J1185" s="151">
        <v>2016</v>
      </c>
      <c r="K1185" s="151">
        <v>1941</v>
      </c>
      <c r="L1185" s="151">
        <v>1633</v>
      </c>
      <c r="M1185" s="154">
        <v>0.977267120149438</v>
      </c>
      <c r="N1185" s="153">
        <v>55456</v>
      </c>
      <c r="O1185" s="172">
        <v>0.9</v>
      </c>
      <c r="P1185" s="154">
        <v>0.970103986135182</v>
      </c>
      <c r="Q1185" s="154">
        <v>0.97699214365881</v>
      </c>
      <c r="R1185" s="154">
        <v>0.962797619047619</v>
      </c>
      <c r="S1185" s="173">
        <v>-0.00688815752362837</v>
      </c>
      <c r="T1185" s="153">
        <v>56746</v>
      </c>
      <c r="U1185" s="153">
        <v>47540</v>
      </c>
      <c r="V1185" s="154">
        <v>0.837768300849399</v>
      </c>
      <c r="W1185" s="154">
        <v>0.750866551126516</v>
      </c>
      <c r="X1185" s="155">
        <v>0.884960718294052</v>
      </c>
      <c r="Y1185" s="155">
        <v>0.810019841269841</v>
      </c>
      <c r="Z1185" s="173">
        <v>-0.134094167167535</v>
      </c>
      <c r="AA1185" s="151">
        <v>13987</v>
      </c>
      <c r="AB1185" s="151">
        <v>11394</v>
      </c>
      <c r="AC1185" s="151">
        <v>14526</v>
      </c>
      <c r="AD1185" s="151">
        <v>12190</v>
      </c>
      <c r="AE1185" s="155">
        <v>0.814613569743333</v>
      </c>
      <c r="AF1185" s="155">
        <v>0.83918490981688</v>
      </c>
      <c r="AG1185" s="173">
        <v>-0.024571340073547</v>
      </c>
    </row>
    <row r="1186" spans="1:33">
      <c r="A1186" s="175" t="s">
        <v>1085</v>
      </c>
      <c r="B1186" s="195" t="s">
        <v>1836</v>
      </c>
      <c r="C1186" s="195" t="s">
        <v>1187</v>
      </c>
      <c r="D1186" s="150">
        <v>3495</v>
      </c>
      <c r="E1186" s="150">
        <v>3463</v>
      </c>
      <c r="F1186" s="150">
        <v>2768</v>
      </c>
      <c r="G1186" s="151">
        <v>3183</v>
      </c>
      <c r="H1186" s="151">
        <v>3099</v>
      </c>
      <c r="I1186" s="151">
        <v>2546</v>
      </c>
      <c r="J1186" s="151">
        <v>3202</v>
      </c>
      <c r="K1186" s="151">
        <v>3164</v>
      </c>
      <c r="L1186" s="151">
        <v>2898</v>
      </c>
      <c r="M1186" s="154">
        <v>0.977945257175839</v>
      </c>
      <c r="N1186" s="153">
        <v>88107</v>
      </c>
      <c r="O1186" s="172">
        <v>0.9</v>
      </c>
      <c r="P1186" s="154">
        <v>0.990844062947067</v>
      </c>
      <c r="Q1186" s="154">
        <v>0.973609802073516</v>
      </c>
      <c r="R1186" s="154">
        <v>0.988132417239226</v>
      </c>
      <c r="S1186" s="173">
        <v>0.0172342608735517</v>
      </c>
      <c r="T1186" s="153">
        <v>90094</v>
      </c>
      <c r="U1186" s="153">
        <v>77296</v>
      </c>
      <c r="V1186" s="154">
        <v>0.857948365040957</v>
      </c>
      <c r="W1186" s="154">
        <v>0.791988555078684</v>
      </c>
      <c r="X1186" s="155">
        <v>0.799874332390826</v>
      </c>
      <c r="Y1186" s="155">
        <v>0.905059337913804</v>
      </c>
      <c r="Z1186" s="173">
        <v>-0.00788577731214246</v>
      </c>
      <c r="AA1186" s="151">
        <v>22492</v>
      </c>
      <c r="AB1186" s="151">
        <v>19287</v>
      </c>
      <c r="AC1186" s="151">
        <v>22497</v>
      </c>
      <c r="AD1186" s="151">
        <v>19548</v>
      </c>
      <c r="AE1186" s="155">
        <v>0.857504890627779</v>
      </c>
      <c r="AF1186" s="155">
        <v>0.868915855447393</v>
      </c>
      <c r="AG1186" s="173">
        <v>-0.0114109648196142</v>
      </c>
    </row>
    <row r="1187" spans="1:33">
      <c r="A1187" s="175" t="s">
        <v>1085</v>
      </c>
      <c r="B1187" s="195" t="s">
        <v>1836</v>
      </c>
      <c r="C1187" s="195" t="s">
        <v>1188</v>
      </c>
      <c r="D1187" s="150">
        <v>3413</v>
      </c>
      <c r="E1187" s="150">
        <v>3365</v>
      </c>
      <c r="F1187" s="150">
        <v>2387</v>
      </c>
      <c r="G1187" s="151">
        <v>3096</v>
      </c>
      <c r="H1187" s="151">
        <v>3062</v>
      </c>
      <c r="I1187" s="151">
        <v>2263</v>
      </c>
      <c r="J1187" s="151">
        <v>3294</v>
      </c>
      <c r="K1187" s="151">
        <v>3262</v>
      </c>
      <c r="L1187" s="151">
        <v>2600</v>
      </c>
      <c r="M1187" s="154">
        <v>0.980958319877955</v>
      </c>
      <c r="N1187" s="153">
        <v>88093</v>
      </c>
      <c r="O1187" s="172">
        <v>0.9</v>
      </c>
      <c r="P1187" s="154">
        <v>0.985936126574861</v>
      </c>
      <c r="Q1187" s="154">
        <v>0.989018087855297</v>
      </c>
      <c r="R1187" s="154">
        <v>0.990285367334548</v>
      </c>
      <c r="S1187" s="173">
        <v>-0.00308196128043636</v>
      </c>
      <c r="T1187" s="153">
        <v>89803</v>
      </c>
      <c r="U1187" s="153">
        <v>67003</v>
      </c>
      <c r="V1187" s="154">
        <v>0.746110931706068</v>
      </c>
      <c r="W1187" s="154">
        <v>0.69938470553765</v>
      </c>
      <c r="X1187" s="155">
        <v>0.73094315245478</v>
      </c>
      <c r="Y1187" s="155">
        <v>0.789313904068002</v>
      </c>
      <c r="Z1187" s="173">
        <v>-0.0315584469171302</v>
      </c>
      <c r="AA1187" s="151">
        <v>22700</v>
      </c>
      <c r="AB1187" s="151">
        <v>16838</v>
      </c>
      <c r="AC1187" s="151">
        <v>22816</v>
      </c>
      <c r="AD1187" s="151">
        <v>17456</v>
      </c>
      <c r="AE1187" s="155">
        <v>0.741762114537445</v>
      </c>
      <c r="AF1187" s="155">
        <v>0.76507713884993</v>
      </c>
      <c r="AG1187" s="173">
        <v>-0.023315024312485</v>
      </c>
    </row>
    <row r="1188" spans="1:33">
      <c r="A1188" s="175" t="s">
        <v>1085</v>
      </c>
      <c r="B1188" s="195" t="s">
        <v>1836</v>
      </c>
      <c r="C1188" s="195" t="s">
        <v>1189</v>
      </c>
      <c r="D1188" s="150">
        <v>5318</v>
      </c>
      <c r="E1188" s="150">
        <v>5141</v>
      </c>
      <c r="F1188" s="150">
        <v>4759</v>
      </c>
      <c r="G1188" s="151">
        <v>4707</v>
      </c>
      <c r="H1188" s="151">
        <v>4518</v>
      </c>
      <c r="I1188" s="151">
        <v>4323</v>
      </c>
      <c r="J1188" s="151">
        <v>5316</v>
      </c>
      <c r="K1188" s="151">
        <v>5148</v>
      </c>
      <c r="L1188" s="151">
        <v>4926</v>
      </c>
      <c r="M1188" s="154">
        <v>0.960149799024335</v>
      </c>
      <c r="N1188" s="153">
        <v>136396</v>
      </c>
      <c r="O1188" s="172">
        <v>0.9</v>
      </c>
      <c r="P1188" s="154">
        <v>0.966716810831139</v>
      </c>
      <c r="Q1188" s="154">
        <v>0.959847036328872</v>
      </c>
      <c r="R1188" s="154">
        <v>0.968397291196388</v>
      </c>
      <c r="S1188" s="173">
        <v>0.00686977450226756</v>
      </c>
      <c r="T1188" s="153">
        <v>142057</v>
      </c>
      <c r="U1188" s="153">
        <v>131115</v>
      </c>
      <c r="V1188" s="154">
        <v>0.922974580626087</v>
      </c>
      <c r="W1188" s="154">
        <v>0.894885295223768</v>
      </c>
      <c r="X1188" s="155">
        <v>0.918419375398343</v>
      </c>
      <c r="Y1188" s="155">
        <v>0.926636568848758</v>
      </c>
      <c r="Z1188" s="173">
        <v>-0.0235340801745745</v>
      </c>
      <c r="AA1188" s="151">
        <v>34685</v>
      </c>
      <c r="AB1188" s="151">
        <v>32025</v>
      </c>
      <c r="AC1188" s="151">
        <v>35830</v>
      </c>
      <c r="AD1188" s="151">
        <v>33321</v>
      </c>
      <c r="AE1188" s="155">
        <v>0.923309788092835</v>
      </c>
      <c r="AF1188" s="155">
        <v>0.929974881384315</v>
      </c>
      <c r="AG1188" s="173">
        <v>-0.00666509329147935</v>
      </c>
    </row>
    <row r="1189" spans="1:33">
      <c r="A1189" s="175" t="s">
        <v>1085</v>
      </c>
      <c r="B1189" s="195" t="s">
        <v>1836</v>
      </c>
      <c r="C1189" s="195" t="s">
        <v>1190</v>
      </c>
      <c r="D1189" s="150">
        <v>5504</v>
      </c>
      <c r="E1189" s="150">
        <v>5344</v>
      </c>
      <c r="F1189" s="150">
        <v>5038</v>
      </c>
      <c r="G1189" s="151">
        <v>4556</v>
      </c>
      <c r="H1189" s="151">
        <v>4503</v>
      </c>
      <c r="I1189" s="151">
        <v>4328</v>
      </c>
      <c r="J1189" s="151">
        <v>5255</v>
      </c>
      <c r="K1189" s="151">
        <v>5195</v>
      </c>
      <c r="L1189" s="151">
        <v>4945</v>
      </c>
      <c r="M1189" s="154">
        <v>0.969260572389342</v>
      </c>
      <c r="N1189" s="153">
        <v>132590</v>
      </c>
      <c r="O1189" s="172">
        <v>0.9</v>
      </c>
      <c r="P1189" s="154">
        <v>0.970930232558139</v>
      </c>
      <c r="Q1189" s="154">
        <v>0.988366988586479</v>
      </c>
      <c r="R1189" s="154">
        <v>0.988582302568982</v>
      </c>
      <c r="S1189" s="173">
        <v>-0.0174367560283399</v>
      </c>
      <c r="T1189" s="153">
        <v>136795</v>
      </c>
      <c r="U1189" s="153">
        <v>126145</v>
      </c>
      <c r="V1189" s="154">
        <v>0.922146277276216</v>
      </c>
      <c r="W1189" s="154">
        <v>0.915334302325581</v>
      </c>
      <c r="X1189" s="155">
        <v>0.949956101843723</v>
      </c>
      <c r="Y1189" s="155">
        <v>0.941008563273073</v>
      </c>
      <c r="Z1189" s="173">
        <v>-0.0346217995181411</v>
      </c>
      <c r="AA1189" s="151">
        <v>34505</v>
      </c>
      <c r="AB1189" s="151">
        <v>32357</v>
      </c>
      <c r="AC1189" s="151">
        <v>34386</v>
      </c>
      <c r="AD1189" s="151">
        <v>31745</v>
      </c>
      <c r="AE1189" s="155">
        <v>0.937748152441675</v>
      </c>
      <c r="AF1189" s="155">
        <v>0.923195486535218</v>
      </c>
      <c r="AG1189" s="173">
        <v>0.0145526659064573</v>
      </c>
    </row>
    <row r="1190" spans="1:33">
      <c r="A1190" s="175" t="s">
        <v>1085</v>
      </c>
      <c r="B1190" s="195" t="s">
        <v>1836</v>
      </c>
      <c r="C1190" s="195" t="s">
        <v>1191</v>
      </c>
      <c r="D1190" s="150">
        <v>4307</v>
      </c>
      <c r="E1190" s="150">
        <v>4222</v>
      </c>
      <c r="F1190" s="150">
        <v>3561</v>
      </c>
      <c r="G1190" s="151">
        <v>3535</v>
      </c>
      <c r="H1190" s="151">
        <v>3475</v>
      </c>
      <c r="I1190" s="151">
        <v>3023</v>
      </c>
      <c r="J1190" s="151">
        <v>3921</v>
      </c>
      <c r="K1190" s="151">
        <v>3853</v>
      </c>
      <c r="L1190" s="151">
        <v>3300</v>
      </c>
      <c r="M1190" s="154">
        <v>0.959105352983885</v>
      </c>
      <c r="N1190" s="153">
        <v>101716</v>
      </c>
      <c r="O1190" s="172">
        <v>0.9</v>
      </c>
      <c r="P1190" s="154">
        <v>0.980264685395867</v>
      </c>
      <c r="Q1190" s="154">
        <v>0.983026874115983</v>
      </c>
      <c r="R1190" s="154">
        <v>0.982657485335374</v>
      </c>
      <c r="S1190" s="173">
        <v>-0.0027621887201158</v>
      </c>
      <c r="T1190" s="153">
        <v>106053</v>
      </c>
      <c r="U1190" s="153">
        <v>88830</v>
      </c>
      <c r="V1190" s="154">
        <v>0.837600067890583</v>
      </c>
      <c r="W1190" s="154">
        <v>0.826793591827258</v>
      </c>
      <c r="X1190" s="155">
        <v>0.855162659123055</v>
      </c>
      <c r="Y1190" s="155">
        <v>0.841622035195103</v>
      </c>
      <c r="Z1190" s="173">
        <v>-0.0283690672957971</v>
      </c>
      <c r="AA1190" s="151">
        <v>26046</v>
      </c>
      <c r="AB1190" s="151">
        <v>22215</v>
      </c>
      <c r="AC1190" s="151">
        <v>27393</v>
      </c>
      <c r="AD1190" s="151">
        <v>22787</v>
      </c>
      <c r="AE1190" s="155">
        <v>0.852914075097904</v>
      </c>
      <c r="AF1190" s="155">
        <v>0.831854853429708</v>
      </c>
      <c r="AG1190" s="173">
        <v>0.0210592216681954</v>
      </c>
    </row>
    <row r="1191" spans="1:33">
      <c r="A1191" s="175" t="s">
        <v>1085</v>
      </c>
      <c r="B1191" s="195" t="s">
        <v>1836</v>
      </c>
      <c r="C1191" s="195" t="s">
        <v>1192</v>
      </c>
      <c r="D1191" s="150">
        <v>3347</v>
      </c>
      <c r="E1191" s="150">
        <v>3197</v>
      </c>
      <c r="F1191" s="150">
        <v>2969</v>
      </c>
      <c r="G1191" s="151">
        <v>2755</v>
      </c>
      <c r="H1191" s="151">
        <v>2700</v>
      </c>
      <c r="I1191" s="151">
        <v>2584</v>
      </c>
      <c r="J1191" s="151">
        <v>3386</v>
      </c>
      <c r="K1191" s="151">
        <v>3336</v>
      </c>
      <c r="L1191" s="151">
        <v>3159</v>
      </c>
      <c r="M1191" s="154">
        <v>0.972022281313039</v>
      </c>
      <c r="N1191" s="153">
        <v>84807</v>
      </c>
      <c r="O1191" s="172">
        <v>0.9</v>
      </c>
      <c r="P1191" s="154">
        <v>0.955183746638781</v>
      </c>
      <c r="Q1191" s="154">
        <v>0.980036297640653</v>
      </c>
      <c r="R1191" s="154">
        <v>0.985233313644418</v>
      </c>
      <c r="S1191" s="173">
        <v>-0.0248525510018723</v>
      </c>
      <c r="T1191" s="153">
        <v>87248</v>
      </c>
      <c r="U1191" s="153">
        <v>80044</v>
      </c>
      <c r="V1191" s="154">
        <v>0.917430772052081</v>
      </c>
      <c r="W1191" s="154">
        <v>0.887063041529728</v>
      </c>
      <c r="X1191" s="155">
        <v>0.937931034482759</v>
      </c>
      <c r="Y1191" s="155">
        <v>0.932959243945659</v>
      </c>
      <c r="Z1191" s="173">
        <v>-0.0508679929530305</v>
      </c>
      <c r="AA1191" s="151">
        <v>21776</v>
      </c>
      <c r="AB1191" s="151">
        <v>20124</v>
      </c>
      <c r="AC1191" s="151">
        <v>22157</v>
      </c>
      <c r="AD1191" s="151">
        <v>20326</v>
      </c>
      <c r="AE1191" s="155">
        <v>0.924136664217487</v>
      </c>
      <c r="AF1191" s="155">
        <v>0.917362458816627</v>
      </c>
      <c r="AG1191" s="173">
        <v>0.00677420540086038</v>
      </c>
    </row>
    <row r="1192" spans="1:33">
      <c r="A1192" s="175" t="s">
        <v>1085</v>
      </c>
      <c r="B1192" s="195" t="s">
        <v>1836</v>
      </c>
      <c r="C1192" s="195" t="s">
        <v>1193</v>
      </c>
      <c r="D1192" s="150">
        <v>2668</v>
      </c>
      <c r="E1192" s="150">
        <v>2618</v>
      </c>
      <c r="F1192" s="150">
        <v>2568</v>
      </c>
      <c r="G1192" s="151">
        <v>2212</v>
      </c>
      <c r="H1192" s="151">
        <v>2181</v>
      </c>
      <c r="I1192" s="151">
        <v>2150</v>
      </c>
      <c r="J1192" s="151">
        <v>2325</v>
      </c>
      <c r="K1192" s="151">
        <v>2287</v>
      </c>
      <c r="L1192" s="151">
        <v>2264</v>
      </c>
      <c r="M1192" s="154">
        <v>0.97909735281354</v>
      </c>
      <c r="N1192" s="153">
        <v>67685</v>
      </c>
      <c r="O1192" s="172">
        <v>0.9</v>
      </c>
      <c r="P1192" s="154">
        <v>0.981259370314843</v>
      </c>
      <c r="Q1192" s="154">
        <v>0.985985533453888</v>
      </c>
      <c r="R1192" s="154">
        <v>0.983655913978495</v>
      </c>
      <c r="S1192" s="173">
        <v>-0.00472616313904528</v>
      </c>
      <c r="T1192" s="153">
        <v>69130</v>
      </c>
      <c r="U1192" s="153">
        <v>66987</v>
      </c>
      <c r="V1192" s="154">
        <v>0.969000433964993</v>
      </c>
      <c r="W1192" s="154">
        <v>0.962518740629685</v>
      </c>
      <c r="X1192" s="155">
        <v>0.971971066907776</v>
      </c>
      <c r="Y1192" s="155">
        <v>0.973763440860215</v>
      </c>
      <c r="Z1192" s="173">
        <v>-0.00945232627809067</v>
      </c>
      <c r="AA1192" s="151">
        <v>16841</v>
      </c>
      <c r="AB1192" s="151">
        <v>16303</v>
      </c>
      <c r="AC1192" s="151">
        <v>17723</v>
      </c>
      <c r="AD1192" s="151">
        <v>17116</v>
      </c>
      <c r="AE1192" s="155">
        <v>0.968054153553827</v>
      </c>
      <c r="AF1192" s="155">
        <v>0.965750719404164</v>
      </c>
      <c r="AG1192" s="173">
        <v>0.00230343414966283</v>
      </c>
    </row>
    <row r="1193" spans="1:33">
      <c r="A1193" s="175" t="s">
        <v>1085</v>
      </c>
      <c r="B1193" s="195" t="s">
        <v>1837</v>
      </c>
      <c r="C1193" s="195" t="s">
        <v>1194</v>
      </c>
      <c r="D1193" s="150">
        <v>2252</v>
      </c>
      <c r="E1193" s="150">
        <v>2208</v>
      </c>
      <c r="F1193" s="150">
        <v>1966</v>
      </c>
      <c r="G1193" s="151">
        <v>1716</v>
      </c>
      <c r="H1193" s="151">
        <v>1687</v>
      </c>
      <c r="I1193" s="151">
        <v>1579</v>
      </c>
      <c r="J1193" s="151">
        <v>2027</v>
      </c>
      <c r="K1193" s="151">
        <v>1996</v>
      </c>
      <c r="L1193" s="151">
        <v>1874</v>
      </c>
      <c r="M1193" s="154">
        <v>0.980162792649157</v>
      </c>
      <c r="N1193" s="153">
        <v>58403</v>
      </c>
      <c r="O1193" s="172">
        <v>0.9</v>
      </c>
      <c r="P1193" s="154">
        <v>0.980461811722913</v>
      </c>
      <c r="Q1193" s="154">
        <v>0.983100233100233</v>
      </c>
      <c r="R1193" s="154">
        <v>0.984706462752837</v>
      </c>
      <c r="S1193" s="173">
        <v>-0.00263842137732018</v>
      </c>
      <c r="T1193" s="153">
        <v>59585</v>
      </c>
      <c r="U1193" s="153">
        <v>54511</v>
      </c>
      <c r="V1193" s="154">
        <v>0.914844340018461</v>
      </c>
      <c r="W1193" s="154">
        <v>0.873001776198934</v>
      </c>
      <c r="X1193" s="155">
        <v>0.92016317016317</v>
      </c>
      <c r="Y1193" s="155">
        <v>0.924518993586581</v>
      </c>
      <c r="Z1193" s="173">
        <v>-0.0471613939642359</v>
      </c>
      <c r="AA1193" s="151">
        <v>14449</v>
      </c>
      <c r="AB1193" s="151">
        <v>13226</v>
      </c>
      <c r="AC1193" s="151">
        <v>15324</v>
      </c>
      <c r="AD1193" s="151">
        <v>13960</v>
      </c>
      <c r="AE1193" s="155">
        <v>0.915357464184373</v>
      </c>
      <c r="AF1193" s="155">
        <v>0.910989297833464</v>
      </c>
      <c r="AG1193" s="173">
        <v>0.00436816635090875</v>
      </c>
    </row>
    <row r="1194" spans="1:33">
      <c r="A1194" s="175" t="s">
        <v>1085</v>
      </c>
      <c r="B1194" s="195" t="s">
        <v>1837</v>
      </c>
      <c r="C1194" s="195" t="s">
        <v>1195</v>
      </c>
      <c r="D1194" s="150">
        <v>3171</v>
      </c>
      <c r="E1194" s="150">
        <v>3069</v>
      </c>
      <c r="F1194" s="150">
        <v>2949</v>
      </c>
      <c r="G1194" s="151">
        <v>2441</v>
      </c>
      <c r="H1194" s="151">
        <v>2365</v>
      </c>
      <c r="I1194" s="151">
        <v>2322</v>
      </c>
      <c r="J1194" s="151">
        <v>2575</v>
      </c>
      <c r="K1194" s="151">
        <v>2521</v>
      </c>
      <c r="L1194" s="151">
        <v>2455</v>
      </c>
      <c r="M1194" s="154">
        <v>0.962110194468397</v>
      </c>
      <c r="N1194" s="153">
        <v>74755</v>
      </c>
      <c r="O1194" s="172">
        <v>0.9</v>
      </c>
      <c r="P1194" s="154">
        <v>0.967833491012299</v>
      </c>
      <c r="Q1194" s="154">
        <v>0.96886521917247</v>
      </c>
      <c r="R1194" s="154">
        <v>0.979029126213592</v>
      </c>
      <c r="S1194" s="173">
        <v>-0.00103172816017127</v>
      </c>
      <c r="T1194" s="153">
        <v>77699</v>
      </c>
      <c r="U1194" s="153">
        <v>72984</v>
      </c>
      <c r="V1194" s="154">
        <v>0.939317108328293</v>
      </c>
      <c r="W1194" s="154">
        <v>0.929990539262062</v>
      </c>
      <c r="X1194" s="155">
        <v>0.951249487914789</v>
      </c>
      <c r="Y1194" s="155">
        <v>0.953398058252427</v>
      </c>
      <c r="Z1194" s="173">
        <v>-0.0212589486527266</v>
      </c>
      <c r="AA1194" s="151">
        <v>18928</v>
      </c>
      <c r="AB1194" s="151">
        <v>17838</v>
      </c>
      <c r="AC1194" s="151">
        <v>20404</v>
      </c>
      <c r="AD1194" s="151">
        <v>19130</v>
      </c>
      <c r="AE1194" s="155">
        <v>0.942413355874894</v>
      </c>
      <c r="AF1194" s="155">
        <v>0.937561262497549</v>
      </c>
      <c r="AG1194" s="173">
        <v>0.00485209337734493</v>
      </c>
    </row>
    <row r="1195" spans="1:33">
      <c r="A1195" s="175" t="s">
        <v>1085</v>
      </c>
      <c r="B1195" s="195" t="s">
        <v>1837</v>
      </c>
      <c r="C1195" s="195" t="s">
        <v>1196</v>
      </c>
      <c r="D1195" s="150">
        <v>1449</v>
      </c>
      <c r="E1195" s="150">
        <v>1392</v>
      </c>
      <c r="F1195" s="150">
        <v>1280</v>
      </c>
      <c r="G1195" s="151">
        <v>1262</v>
      </c>
      <c r="H1195" s="151">
        <v>1245</v>
      </c>
      <c r="I1195" s="151">
        <v>1181</v>
      </c>
      <c r="J1195" s="151">
        <v>1258</v>
      </c>
      <c r="K1195" s="151">
        <v>1222</v>
      </c>
      <c r="L1195" s="151">
        <v>1174</v>
      </c>
      <c r="M1195" s="154">
        <v>0.962759924385633</v>
      </c>
      <c r="N1195" s="153">
        <v>40744</v>
      </c>
      <c r="O1195" s="172">
        <v>0.9</v>
      </c>
      <c r="P1195" s="154">
        <v>0.960662525879917</v>
      </c>
      <c r="Q1195" s="154">
        <v>0.986529318541997</v>
      </c>
      <c r="R1195" s="154">
        <v>0.971383147853736</v>
      </c>
      <c r="S1195" s="173">
        <v>-0.0258667926620797</v>
      </c>
      <c r="T1195" s="153">
        <v>42320</v>
      </c>
      <c r="U1195" s="153">
        <v>38809</v>
      </c>
      <c r="V1195" s="154">
        <v>0.917036862003781</v>
      </c>
      <c r="W1195" s="154">
        <v>0.883367839889579</v>
      </c>
      <c r="X1195" s="155">
        <v>0.93581616481775</v>
      </c>
      <c r="Y1195" s="155">
        <v>0.933227344992051</v>
      </c>
      <c r="Z1195" s="173">
        <v>-0.0524483249281706</v>
      </c>
      <c r="AA1195" s="151">
        <v>9911</v>
      </c>
      <c r="AB1195" s="151">
        <v>9122</v>
      </c>
      <c r="AC1195" s="151">
        <v>10422</v>
      </c>
      <c r="AD1195" s="151">
        <v>9572</v>
      </c>
      <c r="AE1195" s="155">
        <v>0.920391484209464</v>
      </c>
      <c r="AF1195" s="155">
        <v>0.918441757819996</v>
      </c>
      <c r="AG1195" s="173">
        <v>0.00194972638946811</v>
      </c>
    </row>
    <row r="1196" spans="1:33">
      <c r="A1196" s="175" t="s">
        <v>1085</v>
      </c>
      <c r="B1196" s="195" t="s">
        <v>1837</v>
      </c>
      <c r="C1196" s="195" t="s">
        <v>1197</v>
      </c>
      <c r="D1196" s="150">
        <v>2503</v>
      </c>
      <c r="E1196" s="150">
        <v>2474</v>
      </c>
      <c r="F1196" s="150">
        <v>2341</v>
      </c>
      <c r="G1196" s="151">
        <v>1920</v>
      </c>
      <c r="H1196" s="151">
        <v>1913</v>
      </c>
      <c r="I1196" s="151">
        <v>1848</v>
      </c>
      <c r="J1196" s="151">
        <v>2094</v>
      </c>
      <c r="K1196" s="151">
        <v>2082</v>
      </c>
      <c r="L1196" s="151">
        <v>1984</v>
      </c>
      <c r="M1196" s="154">
        <v>0.985639454085451</v>
      </c>
      <c r="N1196" s="153">
        <v>55320</v>
      </c>
      <c r="O1196" s="172">
        <v>0.9</v>
      </c>
      <c r="P1196" s="154">
        <v>0.988413903316021</v>
      </c>
      <c r="Q1196" s="154">
        <v>0.996354166666667</v>
      </c>
      <c r="R1196" s="154">
        <v>0.994269340974212</v>
      </c>
      <c r="S1196" s="173">
        <v>-0.0079402633506459</v>
      </c>
      <c r="T1196" s="153">
        <v>56126</v>
      </c>
      <c r="U1196" s="153">
        <v>52271</v>
      </c>
      <c r="V1196" s="154">
        <v>0.93131525496205</v>
      </c>
      <c r="W1196" s="154">
        <v>0.93527766679984</v>
      </c>
      <c r="X1196" s="155">
        <v>0.9625</v>
      </c>
      <c r="Y1196" s="155">
        <v>0.947468958930277</v>
      </c>
      <c r="Z1196" s="173">
        <v>-0.0272223332001599</v>
      </c>
      <c r="AA1196" s="151">
        <v>14419</v>
      </c>
      <c r="AB1196" s="151">
        <v>13637</v>
      </c>
      <c r="AC1196" s="151">
        <v>14362</v>
      </c>
      <c r="AD1196" s="151">
        <v>13270</v>
      </c>
      <c r="AE1196" s="155">
        <v>0.945766003190235</v>
      </c>
      <c r="AF1196" s="155">
        <v>0.923966021445481</v>
      </c>
      <c r="AG1196" s="173">
        <v>0.0217999817447539</v>
      </c>
    </row>
    <row r="1197" spans="1:33">
      <c r="A1197" s="175" t="s">
        <v>1085</v>
      </c>
      <c r="B1197" s="195" t="s">
        <v>1837</v>
      </c>
      <c r="C1197" s="195" t="s">
        <v>1198</v>
      </c>
      <c r="D1197" s="150">
        <v>1475</v>
      </c>
      <c r="E1197" s="150">
        <v>1413</v>
      </c>
      <c r="F1197" s="150">
        <v>1264</v>
      </c>
      <c r="G1197" s="151">
        <v>1331</v>
      </c>
      <c r="H1197" s="151">
        <v>1315</v>
      </c>
      <c r="I1197" s="151">
        <v>1246</v>
      </c>
      <c r="J1197" s="151">
        <v>1534</v>
      </c>
      <c r="K1197" s="151">
        <v>1511</v>
      </c>
      <c r="L1197" s="151">
        <v>1440</v>
      </c>
      <c r="M1197" s="154">
        <v>0.980184196897025</v>
      </c>
      <c r="N1197" s="153">
        <v>43529</v>
      </c>
      <c r="O1197" s="172">
        <v>0.9</v>
      </c>
      <c r="P1197" s="154">
        <v>0.957966101694915</v>
      </c>
      <c r="Q1197" s="154">
        <v>0.987978963185575</v>
      </c>
      <c r="R1197" s="154">
        <v>0.985006518904824</v>
      </c>
      <c r="S1197" s="173">
        <v>-0.0300128614906595</v>
      </c>
      <c r="T1197" s="153">
        <v>44409</v>
      </c>
      <c r="U1197" s="153">
        <v>41408</v>
      </c>
      <c r="V1197" s="154">
        <v>0.932423607827242</v>
      </c>
      <c r="W1197" s="154">
        <v>0.856949152542373</v>
      </c>
      <c r="X1197" s="155">
        <v>0.936138241923366</v>
      </c>
      <c r="Y1197" s="155">
        <v>0.938722294654498</v>
      </c>
      <c r="Z1197" s="173">
        <v>-0.079189089380993</v>
      </c>
      <c r="AA1197" s="151">
        <v>10510</v>
      </c>
      <c r="AB1197" s="151">
        <v>9752</v>
      </c>
      <c r="AC1197" s="151">
        <v>11079</v>
      </c>
      <c r="AD1197" s="151">
        <v>10325</v>
      </c>
      <c r="AE1197" s="155">
        <v>0.927878211227402</v>
      </c>
      <c r="AF1197" s="155">
        <v>0.931943316183771</v>
      </c>
      <c r="AG1197" s="173">
        <v>-0.00406510495636869</v>
      </c>
    </row>
    <row r="1198" spans="1:33">
      <c r="A1198" s="175" t="s">
        <v>1085</v>
      </c>
      <c r="B1198" s="195" t="s">
        <v>1837</v>
      </c>
      <c r="C1198" s="195" t="s">
        <v>1199</v>
      </c>
      <c r="D1198" s="150">
        <v>3387</v>
      </c>
      <c r="E1198" s="150">
        <v>3323</v>
      </c>
      <c r="F1198" s="150">
        <v>3208</v>
      </c>
      <c r="G1198" s="151">
        <v>2701</v>
      </c>
      <c r="H1198" s="151">
        <v>2654</v>
      </c>
      <c r="I1198" s="151">
        <v>2568</v>
      </c>
      <c r="J1198" s="151">
        <v>2745</v>
      </c>
      <c r="K1198" s="151">
        <v>2719</v>
      </c>
      <c r="L1198" s="151">
        <v>2644</v>
      </c>
      <c r="M1198" s="154">
        <v>0.989169856941366</v>
      </c>
      <c r="N1198" s="153">
        <v>78548</v>
      </c>
      <c r="O1198" s="172">
        <v>0.9</v>
      </c>
      <c r="P1198" s="154">
        <v>0.981104222025391</v>
      </c>
      <c r="Q1198" s="154">
        <v>0.982599037393558</v>
      </c>
      <c r="R1198" s="154">
        <v>0.990528233151184</v>
      </c>
      <c r="S1198" s="173">
        <v>-0.00149481536816676</v>
      </c>
      <c r="T1198" s="153">
        <v>79408</v>
      </c>
      <c r="U1198" s="153">
        <v>75475</v>
      </c>
      <c r="V1198" s="154">
        <v>0.950470985291155</v>
      </c>
      <c r="W1198" s="154">
        <v>0.947150870977266</v>
      </c>
      <c r="X1198" s="155">
        <v>0.950758978156238</v>
      </c>
      <c r="Y1198" s="155">
        <v>0.963205828779599</v>
      </c>
      <c r="Z1198" s="173">
        <v>-0.00360810717897242</v>
      </c>
      <c r="AA1198" s="151">
        <v>19939</v>
      </c>
      <c r="AB1198" s="151">
        <v>18916</v>
      </c>
      <c r="AC1198" s="151">
        <v>20459</v>
      </c>
      <c r="AD1198" s="151">
        <v>19474</v>
      </c>
      <c r="AE1198" s="155">
        <v>0.948693515221425</v>
      </c>
      <c r="AF1198" s="155">
        <v>0.951854929370937</v>
      </c>
      <c r="AG1198" s="173">
        <v>-0.00316141414951165</v>
      </c>
    </row>
    <row r="1199" spans="1:33">
      <c r="A1199" s="175" t="s">
        <v>1085</v>
      </c>
      <c r="B1199" s="195" t="s">
        <v>1837</v>
      </c>
      <c r="C1199" s="195" t="s">
        <v>1200</v>
      </c>
      <c r="D1199" s="150">
        <v>2216</v>
      </c>
      <c r="E1199" s="150">
        <v>2148</v>
      </c>
      <c r="F1199" s="150">
        <v>1967</v>
      </c>
      <c r="G1199" s="151">
        <v>1656</v>
      </c>
      <c r="H1199" s="151">
        <v>1628</v>
      </c>
      <c r="I1199" s="151">
        <v>1553</v>
      </c>
      <c r="J1199" s="151">
        <v>1814</v>
      </c>
      <c r="K1199" s="151">
        <v>1793</v>
      </c>
      <c r="L1199" s="151">
        <v>1713</v>
      </c>
      <c r="M1199" s="154">
        <v>0.975191150154547</v>
      </c>
      <c r="N1199" s="153">
        <v>47956</v>
      </c>
      <c r="O1199" s="172">
        <v>0.9</v>
      </c>
      <c r="P1199" s="154">
        <v>0.969314079422383</v>
      </c>
      <c r="Q1199" s="154">
        <v>0.983091787439614</v>
      </c>
      <c r="R1199" s="154">
        <v>0.988423373759647</v>
      </c>
      <c r="S1199" s="173">
        <v>-0.0137777080172309</v>
      </c>
      <c r="T1199" s="153">
        <v>49176</v>
      </c>
      <c r="U1199" s="153">
        <v>45726</v>
      </c>
      <c r="V1199" s="154">
        <v>0.929843826256711</v>
      </c>
      <c r="W1199" s="154">
        <v>0.887635379061372</v>
      </c>
      <c r="X1199" s="155">
        <v>0.93780193236715</v>
      </c>
      <c r="Y1199" s="155">
        <v>0.944321940463065</v>
      </c>
      <c r="Z1199" s="173">
        <v>-0.0501665533057779</v>
      </c>
      <c r="AA1199" s="151">
        <v>12926</v>
      </c>
      <c r="AB1199" s="151">
        <v>12007</v>
      </c>
      <c r="AC1199" s="151">
        <v>12539</v>
      </c>
      <c r="AD1199" s="151">
        <v>11688</v>
      </c>
      <c r="AE1199" s="155">
        <v>0.928902986229305</v>
      </c>
      <c r="AF1199" s="155">
        <v>0.932131748943297</v>
      </c>
      <c r="AG1199" s="173">
        <v>-0.00322876271399164</v>
      </c>
    </row>
    <row r="1200" spans="1:33">
      <c r="A1200" s="175" t="s">
        <v>1085</v>
      </c>
      <c r="B1200" s="195" t="s">
        <v>1837</v>
      </c>
      <c r="C1200" s="195" t="s">
        <v>1201</v>
      </c>
      <c r="D1200" s="150">
        <v>2922</v>
      </c>
      <c r="E1200" s="150">
        <v>2804</v>
      </c>
      <c r="F1200" s="150">
        <v>2690</v>
      </c>
      <c r="G1200" s="151">
        <v>2266</v>
      </c>
      <c r="H1200" s="151">
        <v>2182</v>
      </c>
      <c r="I1200" s="151">
        <v>2126</v>
      </c>
      <c r="J1200" s="151">
        <v>2683</v>
      </c>
      <c r="K1200" s="151">
        <v>2599</v>
      </c>
      <c r="L1200" s="151">
        <v>2545</v>
      </c>
      <c r="M1200" s="154">
        <v>0.965487801348653</v>
      </c>
      <c r="N1200" s="153">
        <v>66721</v>
      </c>
      <c r="O1200" s="172">
        <v>0.9</v>
      </c>
      <c r="P1200" s="154">
        <v>0.959616700889802</v>
      </c>
      <c r="Q1200" s="154">
        <v>0.962930273609885</v>
      </c>
      <c r="R1200" s="154">
        <v>0.968691762951919</v>
      </c>
      <c r="S1200" s="173">
        <v>-0.0033135727200837</v>
      </c>
      <c r="T1200" s="153">
        <v>69106</v>
      </c>
      <c r="U1200" s="153">
        <v>65620</v>
      </c>
      <c r="V1200" s="154">
        <v>0.949555754927213</v>
      </c>
      <c r="W1200" s="154">
        <v>0.920602327173169</v>
      </c>
      <c r="X1200" s="155">
        <v>0.938217122683142</v>
      </c>
      <c r="Y1200" s="155">
        <v>0.948565039135296</v>
      </c>
      <c r="Z1200" s="173">
        <v>-0.017614795509973</v>
      </c>
      <c r="AA1200" s="151">
        <v>17197</v>
      </c>
      <c r="AB1200" s="151">
        <v>16278</v>
      </c>
      <c r="AC1200" s="151">
        <v>17248</v>
      </c>
      <c r="AD1200" s="151">
        <v>16423</v>
      </c>
      <c r="AE1200" s="155">
        <v>0.946560446589521</v>
      </c>
      <c r="AF1200" s="155">
        <v>0.952168367346939</v>
      </c>
      <c r="AG1200" s="173">
        <v>-0.00560792075741734</v>
      </c>
    </row>
    <row r="1201" spans="1:33">
      <c r="A1201" s="175" t="s">
        <v>1085</v>
      </c>
      <c r="B1201" s="195" t="s">
        <v>1837</v>
      </c>
      <c r="C1201" s="195" t="s">
        <v>1202</v>
      </c>
      <c r="D1201" s="150">
        <v>2</v>
      </c>
      <c r="E1201" s="150">
        <v>0</v>
      </c>
      <c r="F1201" s="150">
        <v>2</v>
      </c>
      <c r="G1201" s="151">
        <v>2</v>
      </c>
      <c r="H1201" s="151">
        <v>0</v>
      </c>
      <c r="I1201" s="151">
        <v>2</v>
      </c>
      <c r="J1201" s="151">
        <v>3</v>
      </c>
      <c r="K1201" s="151">
        <v>0</v>
      </c>
      <c r="L1201" s="151">
        <v>3</v>
      </c>
      <c r="M1201" s="154">
        <v>0</v>
      </c>
      <c r="N1201" s="153">
        <v>0</v>
      </c>
      <c r="O1201" s="172">
        <v>0.9</v>
      </c>
      <c r="P1201" s="154">
        <v>0</v>
      </c>
      <c r="Q1201" s="154">
        <v>0</v>
      </c>
      <c r="R1201" s="154">
        <v>0</v>
      </c>
      <c r="S1201" s="173">
        <v>0</v>
      </c>
      <c r="T1201" s="153">
        <v>105</v>
      </c>
      <c r="U1201" s="153">
        <v>103</v>
      </c>
      <c r="V1201" s="154">
        <v>0.980952380952381</v>
      </c>
      <c r="W1201" s="154">
        <v>1</v>
      </c>
      <c r="X1201" s="155">
        <v>1</v>
      </c>
      <c r="Y1201" s="155">
        <v>1</v>
      </c>
      <c r="Z1201" s="173">
        <v>0</v>
      </c>
      <c r="AA1201" s="151">
        <v>20</v>
      </c>
      <c r="AB1201" s="151">
        <v>19</v>
      </c>
      <c r="AC1201" s="151">
        <v>22</v>
      </c>
      <c r="AD1201" s="151">
        <v>21</v>
      </c>
      <c r="AE1201" s="155">
        <v>0.95</v>
      </c>
      <c r="AF1201" s="155">
        <v>0.954545454545455</v>
      </c>
      <c r="AG1201" s="173">
        <v>-0.00454545454545463</v>
      </c>
    </row>
    <row r="1202" spans="1:33">
      <c r="A1202" s="175" t="s">
        <v>1085</v>
      </c>
      <c r="B1202" s="195" t="s">
        <v>1837</v>
      </c>
      <c r="C1202" s="195" t="s">
        <v>1203</v>
      </c>
      <c r="D1202" s="150">
        <v>2681</v>
      </c>
      <c r="E1202" s="150">
        <v>2483</v>
      </c>
      <c r="F1202" s="150">
        <v>2275</v>
      </c>
      <c r="G1202" s="151">
        <v>2178</v>
      </c>
      <c r="H1202" s="151">
        <v>2128</v>
      </c>
      <c r="I1202" s="151">
        <v>2026</v>
      </c>
      <c r="J1202" s="151">
        <v>2284</v>
      </c>
      <c r="K1202" s="151">
        <v>2252</v>
      </c>
      <c r="L1202" s="151">
        <v>2127</v>
      </c>
      <c r="M1202" s="154">
        <v>0.964739936408903</v>
      </c>
      <c r="N1202" s="153">
        <v>64325</v>
      </c>
      <c r="O1202" s="172">
        <v>0.9</v>
      </c>
      <c r="P1202" s="154">
        <v>0.926146960089519</v>
      </c>
      <c r="Q1202" s="154">
        <v>0.977043158861341</v>
      </c>
      <c r="R1202" s="154">
        <v>0.985989492119089</v>
      </c>
      <c r="S1202" s="173">
        <v>-0.0508961987718218</v>
      </c>
      <c r="T1202" s="153">
        <v>66676</v>
      </c>
      <c r="U1202" s="153">
        <v>60635</v>
      </c>
      <c r="V1202" s="154">
        <v>0.909397684324195</v>
      </c>
      <c r="W1202" s="154">
        <v>0.848563968668407</v>
      </c>
      <c r="X1202" s="155">
        <v>0.930211202938476</v>
      </c>
      <c r="Y1202" s="155">
        <v>0.931260945709282</v>
      </c>
      <c r="Z1202" s="173">
        <v>-0.0816472342700684</v>
      </c>
      <c r="AA1202" s="151">
        <v>16790</v>
      </c>
      <c r="AB1202" s="151">
        <v>15208</v>
      </c>
      <c r="AC1202" s="151">
        <v>17261</v>
      </c>
      <c r="AD1202" s="151">
        <v>15699</v>
      </c>
      <c r="AE1202" s="155">
        <v>0.90577724836212</v>
      </c>
      <c r="AF1202" s="155">
        <v>0.909506981055559</v>
      </c>
      <c r="AG1202" s="173">
        <v>-0.00372973269343857</v>
      </c>
    </row>
    <row r="1203" spans="1:33">
      <c r="A1203" s="175" t="s">
        <v>1085</v>
      </c>
      <c r="B1203" s="195" t="s">
        <v>1837</v>
      </c>
      <c r="C1203" s="195" t="s">
        <v>1204</v>
      </c>
      <c r="D1203" s="150">
        <v>3116</v>
      </c>
      <c r="E1203" s="150">
        <v>2980</v>
      </c>
      <c r="F1203" s="150">
        <v>2876</v>
      </c>
      <c r="G1203" s="151">
        <v>2154</v>
      </c>
      <c r="H1203" s="151">
        <v>2096</v>
      </c>
      <c r="I1203" s="151">
        <v>2017</v>
      </c>
      <c r="J1203" s="151">
        <v>2271</v>
      </c>
      <c r="K1203" s="151">
        <v>2208</v>
      </c>
      <c r="L1203" s="151">
        <v>2117</v>
      </c>
      <c r="M1203" s="154">
        <v>0.97375670993212</v>
      </c>
      <c r="N1203" s="153">
        <v>68570</v>
      </c>
      <c r="O1203" s="172">
        <v>0.9</v>
      </c>
      <c r="P1203" s="154">
        <v>0.956354300385109</v>
      </c>
      <c r="Q1203" s="154">
        <v>0.973073351903435</v>
      </c>
      <c r="R1203" s="154">
        <v>0.97225891677675</v>
      </c>
      <c r="S1203" s="173">
        <v>-0.0167190515183263</v>
      </c>
      <c r="T1203" s="153">
        <v>70418</v>
      </c>
      <c r="U1203" s="153">
        <v>66523</v>
      </c>
      <c r="V1203" s="154">
        <v>0.944687437870999</v>
      </c>
      <c r="W1203" s="154">
        <v>0.922978177150193</v>
      </c>
      <c r="X1203" s="155">
        <v>0.936397400185701</v>
      </c>
      <c r="Y1203" s="155">
        <v>0.932188463232056</v>
      </c>
      <c r="Z1203" s="173">
        <v>-0.0134192230355085</v>
      </c>
      <c r="AA1203" s="151">
        <v>17600</v>
      </c>
      <c r="AB1203" s="151">
        <v>16586</v>
      </c>
      <c r="AC1203" s="151">
        <v>17765</v>
      </c>
      <c r="AD1203" s="151">
        <v>16743</v>
      </c>
      <c r="AE1203" s="155">
        <v>0.942386363636364</v>
      </c>
      <c r="AF1203" s="155">
        <v>0.942471151139882</v>
      </c>
      <c r="AG1203" s="173">
        <v>-8.47875035181467e-5</v>
      </c>
    </row>
    <row r="1204" spans="1:33">
      <c r="A1204" s="175" t="s">
        <v>1085</v>
      </c>
      <c r="B1204" s="195" t="s">
        <v>1837</v>
      </c>
      <c r="C1204" s="195" t="s">
        <v>1205</v>
      </c>
      <c r="D1204" s="150">
        <v>1999</v>
      </c>
      <c r="E1204" s="150">
        <v>1983</v>
      </c>
      <c r="F1204" s="150">
        <v>1867</v>
      </c>
      <c r="G1204" s="151">
        <v>1571</v>
      </c>
      <c r="H1204" s="151">
        <v>1561</v>
      </c>
      <c r="I1204" s="151">
        <v>1500</v>
      </c>
      <c r="J1204" s="151">
        <v>1739</v>
      </c>
      <c r="K1204" s="151">
        <v>1682</v>
      </c>
      <c r="L1204" s="151">
        <v>1658</v>
      </c>
      <c r="M1204" s="154">
        <v>0.988714625930614</v>
      </c>
      <c r="N1204" s="153">
        <v>46083</v>
      </c>
      <c r="O1204" s="172">
        <v>0.9</v>
      </c>
      <c r="P1204" s="154">
        <v>0.991995997999</v>
      </c>
      <c r="Q1204" s="154">
        <v>0.993634627625716</v>
      </c>
      <c r="R1204" s="154">
        <v>0.967222541690627</v>
      </c>
      <c r="S1204" s="173">
        <v>-0.00163862962671657</v>
      </c>
      <c r="T1204" s="153">
        <v>46609</v>
      </c>
      <c r="U1204" s="153">
        <v>44168</v>
      </c>
      <c r="V1204" s="154">
        <v>0.947628140487889</v>
      </c>
      <c r="W1204" s="154">
        <v>0.933966983491746</v>
      </c>
      <c r="X1204" s="155">
        <v>0.954805856142584</v>
      </c>
      <c r="Y1204" s="155">
        <v>0.953421506612996</v>
      </c>
      <c r="Z1204" s="173">
        <v>-0.0208388726508384</v>
      </c>
      <c r="AA1204" s="151">
        <v>12227</v>
      </c>
      <c r="AB1204" s="151">
        <v>11510</v>
      </c>
      <c r="AC1204" s="151">
        <v>12184</v>
      </c>
      <c r="AD1204" s="151">
        <v>11601</v>
      </c>
      <c r="AE1204" s="155">
        <v>0.941359286824241</v>
      </c>
      <c r="AF1204" s="155">
        <v>0.95215036112935</v>
      </c>
      <c r="AG1204" s="173">
        <v>-0.0107910743051085</v>
      </c>
    </row>
    <row r="1205" spans="1:33">
      <c r="A1205" s="175" t="s">
        <v>1085</v>
      </c>
      <c r="B1205" s="195" t="s">
        <v>1837</v>
      </c>
      <c r="C1205" s="195" t="s">
        <v>1206</v>
      </c>
      <c r="D1205" s="150">
        <v>3607</v>
      </c>
      <c r="E1205" s="150">
        <v>3401</v>
      </c>
      <c r="F1205" s="150">
        <v>3263</v>
      </c>
      <c r="G1205" s="151">
        <v>2748</v>
      </c>
      <c r="H1205" s="151">
        <v>2602</v>
      </c>
      <c r="I1205" s="151">
        <v>2579</v>
      </c>
      <c r="J1205" s="151">
        <v>2745</v>
      </c>
      <c r="K1205" s="151">
        <v>2604</v>
      </c>
      <c r="L1205" s="151">
        <v>2604</v>
      </c>
      <c r="M1205" s="154">
        <v>0.956045170001227</v>
      </c>
      <c r="N1205" s="153">
        <v>77889</v>
      </c>
      <c r="O1205" s="172">
        <v>0.9</v>
      </c>
      <c r="P1205" s="154">
        <v>0.942888827280288</v>
      </c>
      <c r="Q1205" s="154">
        <v>0.946870451237263</v>
      </c>
      <c r="R1205" s="154">
        <v>0.948633879781421</v>
      </c>
      <c r="S1205" s="173">
        <v>-0.0039816239569751</v>
      </c>
      <c r="T1205" s="153">
        <v>81470</v>
      </c>
      <c r="U1205" s="153">
        <v>75205</v>
      </c>
      <c r="V1205" s="154">
        <v>0.923100527801645</v>
      </c>
      <c r="W1205" s="154">
        <v>0.904629886332132</v>
      </c>
      <c r="X1205" s="155">
        <v>0.938500727802038</v>
      </c>
      <c r="Y1205" s="155">
        <v>0.948633879781421</v>
      </c>
      <c r="Z1205" s="173">
        <v>-0.0338708414699059</v>
      </c>
      <c r="AA1205" s="151">
        <v>20734</v>
      </c>
      <c r="AB1205" s="151">
        <v>19238</v>
      </c>
      <c r="AC1205" s="151">
        <v>20125</v>
      </c>
      <c r="AD1205" s="151">
        <v>18710</v>
      </c>
      <c r="AE1205" s="155">
        <v>0.927847979164657</v>
      </c>
      <c r="AF1205" s="155">
        <v>0.929689440993789</v>
      </c>
      <c r="AG1205" s="173">
        <v>-0.0018414618291317</v>
      </c>
    </row>
    <row r="1206" spans="1:33">
      <c r="A1206" s="175" t="s">
        <v>1085</v>
      </c>
      <c r="B1206" s="195" t="s">
        <v>1837</v>
      </c>
      <c r="C1206" s="195" t="s">
        <v>1207</v>
      </c>
      <c r="D1206" s="150">
        <v>3336</v>
      </c>
      <c r="E1206" s="150">
        <v>2915</v>
      </c>
      <c r="F1206" s="150">
        <v>2887</v>
      </c>
      <c r="G1206" s="151">
        <v>2726</v>
      </c>
      <c r="H1206" s="151">
        <v>2476</v>
      </c>
      <c r="I1206" s="151">
        <v>2535</v>
      </c>
      <c r="J1206" s="151">
        <v>2695</v>
      </c>
      <c r="K1206" s="151">
        <v>2550</v>
      </c>
      <c r="L1206" s="151">
        <v>2533</v>
      </c>
      <c r="M1206" s="154">
        <v>0.922355677053053</v>
      </c>
      <c r="N1206" s="153">
        <v>74566</v>
      </c>
      <c r="O1206" s="172">
        <v>0.9</v>
      </c>
      <c r="P1206" s="154">
        <v>0.873800959232614</v>
      </c>
      <c r="Q1206" s="154">
        <v>0.908290535583272</v>
      </c>
      <c r="R1206" s="154">
        <v>0.946196660482375</v>
      </c>
      <c r="S1206" s="173">
        <v>-0.0344895763506583</v>
      </c>
      <c r="T1206" s="153">
        <v>80843</v>
      </c>
      <c r="U1206" s="153">
        <v>74753</v>
      </c>
      <c r="V1206" s="154">
        <v>0.924668802493722</v>
      </c>
      <c r="W1206" s="154">
        <v>0.865407673860911</v>
      </c>
      <c r="X1206" s="155">
        <v>0.92993396918562</v>
      </c>
      <c r="Y1206" s="155">
        <v>0.939888682745826</v>
      </c>
      <c r="Z1206" s="173">
        <v>-0.0645262953247088</v>
      </c>
      <c r="AA1206" s="151">
        <v>19698</v>
      </c>
      <c r="AB1206" s="151">
        <v>18146</v>
      </c>
      <c r="AC1206" s="151">
        <v>21068</v>
      </c>
      <c r="AD1206" s="151">
        <v>19557</v>
      </c>
      <c r="AE1206" s="155">
        <v>0.921210275154838</v>
      </c>
      <c r="AF1206" s="155">
        <v>0.928279855705335</v>
      </c>
      <c r="AG1206" s="173">
        <v>-0.007069580550497</v>
      </c>
    </row>
    <row r="1207" spans="1:33">
      <c r="A1207" s="175" t="s">
        <v>1085</v>
      </c>
      <c r="B1207" s="195" t="s">
        <v>1838</v>
      </c>
      <c r="C1207" s="195" t="s">
        <v>1208</v>
      </c>
      <c r="D1207" s="150">
        <v>4924</v>
      </c>
      <c r="E1207" s="150">
        <v>4506</v>
      </c>
      <c r="F1207" s="150">
        <v>4246</v>
      </c>
      <c r="G1207" s="151">
        <v>3999</v>
      </c>
      <c r="H1207" s="151">
        <v>3851</v>
      </c>
      <c r="I1207" s="151">
        <v>3702</v>
      </c>
      <c r="J1207" s="151">
        <v>4443</v>
      </c>
      <c r="K1207" s="151">
        <v>4315</v>
      </c>
      <c r="L1207" s="151">
        <v>4136</v>
      </c>
      <c r="M1207" s="154">
        <v>0.932042203542196</v>
      </c>
      <c r="N1207" s="153">
        <v>118196</v>
      </c>
      <c r="O1207" s="172">
        <v>0.9</v>
      </c>
      <c r="P1207" s="154">
        <v>0.915109666937449</v>
      </c>
      <c r="Q1207" s="154">
        <v>0.962990747686922</v>
      </c>
      <c r="R1207" s="154">
        <v>0.971190636957011</v>
      </c>
      <c r="S1207" s="173">
        <v>-0.0478810807494725</v>
      </c>
      <c r="T1207" s="153">
        <v>126814</v>
      </c>
      <c r="U1207" s="153">
        <v>116385</v>
      </c>
      <c r="V1207" s="154">
        <v>0.917761445897141</v>
      </c>
      <c r="W1207" s="154">
        <v>0.862307067424858</v>
      </c>
      <c r="X1207" s="155">
        <v>0.925731432858215</v>
      </c>
      <c r="Y1207" s="155">
        <v>0.930902543326581</v>
      </c>
      <c r="Z1207" s="173">
        <v>-0.0634243654333567</v>
      </c>
      <c r="AA1207" s="151">
        <v>31288</v>
      </c>
      <c r="AB1207" s="151">
        <v>28725</v>
      </c>
      <c r="AC1207" s="151">
        <v>31696</v>
      </c>
      <c r="AD1207" s="151">
        <v>29213</v>
      </c>
      <c r="AE1207" s="155">
        <v>0.918083610329839</v>
      </c>
      <c r="AF1207" s="155">
        <v>0.921662039374054</v>
      </c>
      <c r="AG1207" s="173">
        <v>-0.00357842904421468</v>
      </c>
    </row>
    <row r="1208" spans="1:33">
      <c r="A1208" s="175" t="s">
        <v>1085</v>
      </c>
      <c r="B1208" s="195" t="s">
        <v>1838</v>
      </c>
      <c r="C1208" s="195" t="s">
        <v>1209</v>
      </c>
      <c r="D1208" s="150">
        <v>3413</v>
      </c>
      <c r="E1208" s="150">
        <v>3310</v>
      </c>
      <c r="F1208" s="150">
        <v>3184</v>
      </c>
      <c r="G1208" s="151">
        <v>2957</v>
      </c>
      <c r="H1208" s="151">
        <v>2878</v>
      </c>
      <c r="I1208" s="151">
        <v>2749</v>
      </c>
      <c r="J1208" s="151">
        <v>2919</v>
      </c>
      <c r="K1208" s="151">
        <v>2826</v>
      </c>
      <c r="L1208" s="151">
        <v>2716</v>
      </c>
      <c r="M1208" s="154">
        <v>0.969129591029972</v>
      </c>
      <c r="N1208" s="153">
        <v>80901</v>
      </c>
      <c r="O1208" s="172">
        <v>0.9</v>
      </c>
      <c r="P1208" s="154">
        <v>0.969821271608555</v>
      </c>
      <c r="Q1208" s="154">
        <v>0.973283733513696</v>
      </c>
      <c r="R1208" s="154">
        <v>0.96813977389517</v>
      </c>
      <c r="S1208" s="173">
        <v>-0.00346246190514088</v>
      </c>
      <c r="T1208" s="153">
        <v>83478</v>
      </c>
      <c r="U1208" s="153">
        <v>77802</v>
      </c>
      <c r="V1208" s="154">
        <v>0.932006037518867</v>
      </c>
      <c r="W1208" s="154">
        <v>0.932903603867565</v>
      </c>
      <c r="X1208" s="155">
        <v>0.929658437605681</v>
      </c>
      <c r="Y1208" s="155">
        <v>0.930455635491607</v>
      </c>
      <c r="Z1208" s="173">
        <v>0.00324516626188376</v>
      </c>
      <c r="AA1208" s="151">
        <v>21133</v>
      </c>
      <c r="AB1208" s="151">
        <v>19626</v>
      </c>
      <c r="AC1208" s="151">
        <v>21349</v>
      </c>
      <c r="AD1208" s="151">
        <v>20046</v>
      </c>
      <c r="AE1208" s="155">
        <v>0.928689726967302</v>
      </c>
      <c r="AF1208" s="155">
        <v>0.938966696332381</v>
      </c>
      <c r="AG1208" s="173">
        <v>-0.0102769693650786</v>
      </c>
    </row>
    <row r="1209" spans="1:33">
      <c r="A1209" s="175" t="s">
        <v>1085</v>
      </c>
      <c r="B1209" s="195" t="s">
        <v>1838</v>
      </c>
      <c r="C1209" s="195" t="s">
        <v>1210</v>
      </c>
      <c r="D1209" s="150">
        <v>6203</v>
      </c>
      <c r="E1209" s="150">
        <v>5811</v>
      </c>
      <c r="F1209" s="150">
        <v>5818</v>
      </c>
      <c r="G1209" s="151">
        <v>4886</v>
      </c>
      <c r="H1209" s="151">
        <v>4791</v>
      </c>
      <c r="I1209" s="151">
        <v>4617</v>
      </c>
      <c r="J1209" s="151">
        <v>5235</v>
      </c>
      <c r="K1209" s="151">
        <v>5125</v>
      </c>
      <c r="L1209" s="151">
        <v>5056</v>
      </c>
      <c r="M1209" s="154">
        <v>0.975108812128749</v>
      </c>
      <c r="N1209" s="153">
        <v>147415</v>
      </c>
      <c r="O1209" s="172">
        <v>0.9</v>
      </c>
      <c r="P1209" s="154">
        <v>0.936804771884572</v>
      </c>
      <c r="Q1209" s="154">
        <v>0.980556692591077</v>
      </c>
      <c r="R1209" s="154">
        <v>0.978987583572111</v>
      </c>
      <c r="S1209" s="173">
        <v>-0.0437519207065046</v>
      </c>
      <c r="T1209" s="153">
        <v>151178</v>
      </c>
      <c r="U1209" s="153">
        <v>142723</v>
      </c>
      <c r="V1209" s="154">
        <v>0.944072550238791</v>
      </c>
      <c r="W1209" s="154">
        <v>0.937933258100919</v>
      </c>
      <c r="X1209" s="155">
        <v>0.94494474007368</v>
      </c>
      <c r="Y1209" s="155">
        <v>0.965807067812798</v>
      </c>
      <c r="Z1209" s="173">
        <v>-0.00701148197276102</v>
      </c>
      <c r="AA1209" s="151">
        <v>38174</v>
      </c>
      <c r="AB1209" s="151">
        <v>36110</v>
      </c>
      <c r="AC1209" s="151">
        <v>39147</v>
      </c>
      <c r="AD1209" s="151">
        <v>37068</v>
      </c>
      <c r="AE1209" s="155">
        <v>0.945931786032378</v>
      </c>
      <c r="AF1209" s="155">
        <v>0.946892482182543</v>
      </c>
      <c r="AG1209" s="173">
        <v>-0.000960696150164697</v>
      </c>
    </row>
    <row r="1210" spans="1:33">
      <c r="A1210" s="175" t="s">
        <v>1085</v>
      </c>
      <c r="B1210" s="195" t="s">
        <v>1838</v>
      </c>
      <c r="C1210" s="195" t="s">
        <v>1211</v>
      </c>
      <c r="D1210" s="150">
        <v>1790</v>
      </c>
      <c r="E1210" s="150">
        <v>1734</v>
      </c>
      <c r="F1210" s="150">
        <v>1666</v>
      </c>
      <c r="G1210" s="151">
        <v>1514</v>
      </c>
      <c r="H1210" s="151">
        <v>1466</v>
      </c>
      <c r="I1210" s="151">
        <v>1437</v>
      </c>
      <c r="J1210" s="151">
        <v>1613</v>
      </c>
      <c r="K1210" s="151">
        <v>1570</v>
      </c>
      <c r="L1210" s="151">
        <v>1525</v>
      </c>
      <c r="M1210" s="154">
        <v>0.958860481461957</v>
      </c>
      <c r="N1210" s="153">
        <v>43655</v>
      </c>
      <c r="O1210" s="172">
        <v>0.9</v>
      </c>
      <c r="P1210" s="154">
        <v>0.968715083798883</v>
      </c>
      <c r="Q1210" s="154">
        <v>0.968295904887715</v>
      </c>
      <c r="R1210" s="154">
        <v>0.97334159950403</v>
      </c>
      <c r="S1210" s="173">
        <v>0.00041917891116805</v>
      </c>
      <c r="T1210" s="153">
        <v>45528</v>
      </c>
      <c r="U1210" s="153">
        <v>42139</v>
      </c>
      <c r="V1210" s="154">
        <v>0.925562291337199</v>
      </c>
      <c r="W1210" s="154">
        <v>0.93072625698324</v>
      </c>
      <c r="X1210" s="155">
        <v>0.949141347424042</v>
      </c>
      <c r="Y1210" s="155">
        <v>0.945443273403596</v>
      </c>
      <c r="Z1210" s="173">
        <v>-0.0184150904408021</v>
      </c>
      <c r="AA1210" s="151">
        <v>11176</v>
      </c>
      <c r="AB1210" s="151">
        <v>10448</v>
      </c>
      <c r="AC1210" s="151">
        <v>11853</v>
      </c>
      <c r="AD1210" s="151">
        <v>11188</v>
      </c>
      <c r="AE1210" s="155">
        <v>0.934860415175376</v>
      </c>
      <c r="AF1210" s="155">
        <v>0.943896060069181</v>
      </c>
      <c r="AG1210" s="173">
        <v>-0.00903564489380504</v>
      </c>
    </row>
    <row r="1211" spans="1:33">
      <c r="A1211" s="175" t="s">
        <v>1085</v>
      </c>
      <c r="B1211" s="195" t="s">
        <v>1838</v>
      </c>
      <c r="C1211" s="195" t="s">
        <v>1212</v>
      </c>
      <c r="D1211" s="150">
        <v>3385</v>
      </c>
      <c r="E1211" s="150">
        <v>3260</v>
      </c>
      <c r="F1211" s="150">
        <v>3087</v>
      </c>
      <c r="G1211" s="151">
        <v>2895</v>
      </c>
      <c r="H1211" s="151">
        <v>2842</v>
      </c>
      <c r="I1211" s="151">
        <v>2742</v>
      </c>
      <c r="J1211" s="151">
        <v>3154</v>
      </c>
      <c r="K1211" s="151">
        <v>3088</v>
      </c>
      <c r="L1211" s="151">
        <v>2978</v>
      </c>
      <c r="M1211" s="154">
        <v>0.982949005736571</v>
      </c>
      <c r="N1211" s="153">
        <v>86702</v>
      </c>
      <c r="O1211" s="172">
        <v>0.9</v>
      </c>
      <c r="P1211" s="154">
        <v>0.963072378138848</v>
      </c>
      <c r="Q1211" s="154">
        <v>0.981692573402418</v>
      </c>
      <c r="R1211" s="154">
        <v>0.979074191502854</v>
      </c>
      <c r="S1211" s="173">
        <v>-0.0186201952635702</v>
      </c>
      <c r="T1211" s="153">
        <v>88206</v>
      </c>
      <c r="U1211" s="153">
        <v>82795</v>
      </c>
      <c r="V1211" s="154">
        <v>0.938654966782305</v>
      </c>
      <c r="W1211" s="154">
        <v>0.911964549483013</v>
      </c>
      <c r="X1211" s="155">
        <v>0.947150259067358</v>
      </c>
      <c r="Y1211" s="155">
        <v>0.944197844007609</v>
      </c>
      <c r="Z1211" s="173">
        <v>-0.0351857095843442</v>
      </c>
      <c r="AA1211" s="151">
        <v>21980</v>
      </c>
      <c r="AB1211" s="151">
        <v>20580</v>
      </c>
      <c r="AC1211" s="151">
        <v>22296</v>
      </c>
      <c r="AD1211" s="151">
        <v>20868</v>
      </c>
      <c r="AE1211" s="155">
        <v>0.936305732484076</v>
      </c>
      <c r="AF1211" s="155">
        <v>0.935952637244349</v>
      </c>
      <c r="AG1211" s="173">
        <v>0.000353095239727708</v>
      </c>
    </row>
    <row r="1212" spans="1:33">
      <c r="A1212" s="175" t="s">
        <v>1085</v>
      </c>
      <c r="B1212" s="195" t="s">
        <v>1838</v>
      </c>
      <c r="C1212" s="195" t="s">
        <v>1213</v>
      </c>
      <c r="D1212" s="150">
        <v>2533</v>
      </c>
      <c r="E1212" s="150">
        <v>2208</v>
      </c>
      <c r="F1212" s="150">
        <v>2064</v>
      </c>
      <c r="G1212" s="151">
        <v>2089</v>
      </c>
      <c r="H1212" s="151">
        <v>1975</v>
      </c>
      <c r="I1212" s="151">
        <v>1927</v>
      </c>
      <c r="J1212" s="151">
        <v>2115</v>
      </c>
      <c r="K1212" s="151">
        <v>1965</v>
      </c>
      <c r="L1212" s="151">
        <v>1899</v>
      </c>
      <c r="M1212" s="154">
        <v>0.939841382423109</v>
      </c>
      <c r="N1212" s="153">
        <v>58304</v>
      </c>
      <c r="O1212" s="172">
        <v>0.9</v>
      </c>
      <c r="P1212" s="154">
        <v>0.871693643900513</v>
      </c>
      <c r="Q1212" s="154">
        <v>0.945428434657731</v>
      </c>
      <c r="R1212" s="154">
        <v>0.929078014184397</v>
      </c>
      <c r="S1212" s="173">
        <v>-0.0737347907572178</v>
      </c>
      <c r="T1212" s="153">
        <v>62036</v>
      </c>
      <c r="U1212" s="153">
        <v>56463</v>
      </c>
      <c r="V1212" s="154">
        <v>0.91016506544587</v>
      </c>
      <c r="W1212" s="154">
        <v>0.814844058428741</v>
      </c>
      <c r="X1212" s="155">
        <v>0.922450933460986</v>
      </c>
      <c r="Y1212" s="155">
        <v>0.897872340425532</v>
      </c>
      <c r="Z1212" s="173">
        <v>-0.107606875032246</v>
      </c>
      <c r="AA1212" s="151">
        <v>15253</v>
      </c>
      <c r="AB1212" s="151">
        <v>13684</v>
      </c>
      <c r="AC1212" s="151">
        <v>15559</v>
      </c>
      <c r="AD1212" s="151">
        <v>14272</v>
      </c>
      <c r="AE1212" s="155">
        <v>0.897134989838065</v>
      </c>
      <c r="AF1212" s="155">
        <v>0.917282601709621</v>
      </c>
      <c r="AG1212" s="173">
        <v>-0.0201476118715568</v>
      </c>
    </row>
    <row r="1213" spans="1:33">
      <c r="A1213" s="175" t="s">
        <v>1085</v>
      </c>
      <c r="B1213" s="195" t="s">
        <v>1838</v>
      </c>
      <c r="C1213" s="195" t="s">
        <v>1214</v>
      </c>
      <c r="D1213" s="150">
        <v>1370</v>
      </c>
      <c r="E1213" s="150">
        <v>1345</v>
      </c>
      <c r="F1213" s="150">
        <v>1275</v>
      </c>
      <c r="G1213" s="151">
        <v>1009</v>
      </c>
      <c r="H1213" s="151">
        <v>982</v>
      </c>
      <c r="I1213" s="151">
        <v>973</v>
      </c>
      <c r="J1213" s="151">
        <v>1210</v>
      </c>
      <c r="K1213" s="151">
        <v>1189</v>
      </c>
      <c r="L1213" s="151">
        <v>1159</v>
      </c>
      <c r="M1213" s="154">
        <v>0.984584389022864</v>
      </c>
      <c r="N1213" s="153">
        <v>32254</v>
      </c>
      <c r="O1213" s="172">
        <v>0.9</v>
      </c>
      <c r="P1213" s="154">
        <v>0.981751824817518</v>
      </c>
      <c r="Q1213" s="154">
        <v>0.973240832507433</v>
      </c>
      <c r="R1213" s="154">
        <v>0.982644628099174</v>
      </c>
      <c r="S1213" s="173">
        <v>0.00851099231008512</v>
      </c>
      <c r="T1213" s="153">
        <v>32759</v>
      </c>
      <c r="U1213" s="153">
        <v>31133</v>
      </c>
      <c r="V1213" s="154">
        <v>0.950364785249855</v>
      </c>
      <c r="W1213" s="154">
        <v>0.930656934306569</v>
      </c>
      <c r="X1213" s="155">
        <v>0.964321110009911</v>
      </c>
      <c r="Y1213" s="155">
        <v>0.957851239669422</v>
      </c>
      <c r="Z1213" s="173">
        <v>-0.0336641757033415</v>
      </c>
      <c r="AA1213" s="151">
        <v>8413</v>
      </c>
      <c r="AB1213" s="151">
        <v>8004</v>
      </c>
      <c r="AC1213" s="151">
        <v>8079</v>
      </c>
      <c r="AD1213" s="151">
        <v>7743</v>
      </c>
      <c r="AE1213" s="155">
        <v>0.951384761678355</v>
      </c>
      <c r="AF1213" s="155">
        <v>0.95841069439287</v>
      </c>
      <c r="AG1213" s="173">
        <v>-0.00702593271451546</v>
      </c>
    </row>
    <row r="1214" spans="1:33">
      <c r="A1214" s="175" t="s">
        <v>1085</v>
      </c>
      <c r="B1214" s="195" t="s">
        <v>1838</v>
      </c>
      <c r="C1214" s="195" t="s">
        <v>1215</v>
      </c>
      <c r="D1214" s="150">
        <v>4517</v>
      </c>
      <c r="E1214" s="150">
        <v>4462</v>
      </c>
      <c r="F1214" s="150">
        <v>4176</v>
      </c>
      <c r="G1214" s="151">
        <v>3909</v>
      </c>
      <c r="H1214" s="151">
        <v>3885</v>
      </c>
      <c r="I1214" s="151">
        <v>3801</v>
      </c>
      <c r="J1214" s="151">
        <v>4163</v>
      </c>
      <c r="K1214" s="151">
        <v>4134</v>
      </c>
      <c r="L1214" s="151">
        <v>4074</v>
      </c>
      <c r="M1214" s="154">
        <v>0.989807624426403</v>
      </c>
      <c r="N1214" s="153">
        <v>112165</v>
      </c>
      <c r="O1214" s="172">
        <v>0.9</v>
      </c>
      <c r="P1214" s="154">
        <v>0.987823776843037</v>
      </c>
      <c r="Q1214" s="154">
        <v>0.993860322333078</v>
      </c>
      <c r="R1214" s="154">
        <v>0.993033869805429</v>
      </c>
      <c r="S1214" s="173">
        <v>-0.00603654549004007</v>
      </c>
      <c r="T1214" s="153">
        <v>113320</v>
      </c>
      <c r="U1214" s="153">
        <v>108591</v>
      </c>
      <c r="V1214" s="154">
        <v>0.958268619837628</v>
      </c>
      <c r="W1214" s="154">
        <v>0.924507416426832</v>
      </c>
      <c r="X1214" s="155">
        <v>0.972371450498849</v>
      </c>
      <c r="Y1214" s="155">
        <v>0.978621186644247</v>
      </c>
      <c r="Z1214" s="173">
        <v>-0.0478640340720168</v>
      </c>
      <c r="AA1214" s="151">
        <v>28495</v>
      </c>
      <c r="AB1214" s="151">
        <v>27312</v>
      </c>
      <c r="AC1214" s="151">
        <v>28460</v>
      </c>
      <c r="AD1214" s="151">
        <v>27345</v>
      </c>
      <c r="AE1214" s="155">
        <v>0.958483944551676</v>
      </c>
      <c r="AF1214" s="155">
        <v>0.960822206605762</v>
      </c>
      <c r="AG1214" s="173">
        <v>-0.00233826205408671</v>
      </c>
    </row>
    <row r="1215" spans="1:33">
      <c r="A1215" s="175" t="s">
        <v>1085</v>
      </c>
      <c r="B1215" s="195" t="s">
        <v>1838</v>
      </c>
      <c r="C1215" s="195" t="s">
        <v>1216</v>
      </c>
      <c r="D1215" s="150">
        <v>6929</v>
      </c>
      <c r="E1215" s="150">
        <v>6576</v>
      </c>
      <c r="F1215" s="150">
        <v>6284</v>
      </c>
      <c r="G1215" s="151">
        <v>6447</v>
      </c>
      <c r="H1215" s="151">
        <v>6160</v>
      </c>
      <c r="I1215" s="151">
        <v>5964</v>
      </c>
      <c r="J1215" s="151">
        <v>6663</v>
      </c>
      <c r="K1215" s="151">
        <v>6275</v>
      </c>
      <c r="L1215" s="151">
        <v>6294</v>
      </c>
      <c r="M1215" s="154">
        <v>0.95874758450724</v>
      </c>
      <c r="N1215" s="153">
        <v>171170</v>
      </c>
      <c r="O1215" s="172">
        <v>0.9</v>
      </c>
      <c r="P1215" s="154">
        <v>0.949054697647568</v>
      </c>
      <c r="Q1215" s="154">
        <v>0.955483170466884</v>
      </c>
      <c r="R1215" s="154">
        <v>0.941767972384812</v>
      </c>
      <c r="S1215" s="173">
        <v>-0.00642847281931558</v>
      </c>
      <c r="T1215" s="153">
        <v>178535</v>
      </c>
      <c r="U1215" s="153">
        <v>164815</v>
      </c>
      <c r="V1215" s="154">
        <v>0.923152323073907</v>
      </c>
      <c r="W1215" s="154">
        <v>0.906912974455188</v>
      </c>
      <c r="X1215" s="155">
        <v>0.925081433224756</v>
      </c>
      <c r="Y1215" s="155">
        <v>0.944619540747411</v>
      </c>
      <c r="Z1215" s="173">
        <v>-0.0181684587695673</v>
      </c>
      <c r="AA1215" s="151">
        <v>44991</v>
      </c>
      <c r="AB1215" s="151">
        <v>41797</v>
      </c>
      <c r="AC1215" s="151">
        <v>45589</v>
      </c>
      <c r="AD1215" s="151">
        <v>42421</v>
      </c>
      <c r="AE1215" s="155">
        <v>0.929008023826988</v>
      </c>
      <c r="AF1215" s="155">
        <v>0.930509552742986</v>
      </c>
      <c r="AG1215" s="173">
        <v>-0.00150152891599864</v>
      </c>
    </row>
    <row r="1216" spans="1:33">
      <c r="A1216" s="175" t="s">
        <v>1085</v>
      </c>
      <c r="B1216" s="195" t="s">
        <v>1838</v>
      </c>
      <c r="C1216" s="195" t="s">
        <v>1217</v>
      </c>
      <c r="D1216" s="150">
        <v>2751</v>
      </c>
      <c r="E1216" s="150">
        <v>2722</v>
      </c>
      <c r="F1216" s="150">
        <v>2644</v>
      </c>
      <c r="G1216" s="151">
        <v>2530</v>
      </c>
      <c r="H1216" s="151">
        <v>2504</v>
      </c>
      <c r="I1216" s="151">
        <v>2463</v>
      </c>
      <c r="J1216" s="151">
        <v>2631</v>
      </c>
      <c r="K1216" s="151">
        <v>2604</v>
      </c>
      <c r="L1216" s="151">
        <v>2578</v>
      </c>
      <c r="M1216" s="154">
        <v>0.99017329712478</v>
      </c>
      <c r="N1216" s="153">
        <v>70736</v>
      </c>
      <c r="O1216" s="172">
        <v>0.9</v>
      </c>
      <c r="P1216" s="154">
        <v>0.989458378771356</v>
      </c>
      <c r="Q1216" s="154">
        <v>0.989723320158103</v>
      </c>
      <c r="R1216" s="154">
        <v>0.989737742303307</v>
      </c>
      <c r="S1216" s="173">
        <v>-0.00026494138674682</v>
      </c>
      <c r="T1216" s="153">
        <v>71438</v>
      </c>
      <c r="U1216" s="153">
        <v>69715</v>
      </c>
      <c r="V1216" s="154">
        <v>0.975881183683754</v>
      </c>
      <c r="W1216" s="154">
        <v>0.961105052708106</v>
      </c>
      <c r="X1216" s="155">
        <v>0.973517786561265</v>
      </c>
      <c r="Y1216" s="155">
        <v>0.97985556822501</v>
      </c>
      <c r="Z1216" s="173">
        <v>-0.0124127338531588</v>
      </c>
      <c r="AA1216" s="151">
        <v>18303</v>
      </c>
      <c r="AB1216" s="151">
        <v>17863</v>
      </c>
      <c r="AC1216" s="151">
        <v>17865</v>
      </c>
      <c r="AD1216" s="151">
        <v>17470</v>
      </c>
      <c r="AE1216" s="155">
        <v>0.97596022509971</v>
      </c>
      <c r="AF1216" s="155">
        <v>0.977889728519451</v>
      </c>
      <c r="AG1216" s="173">
        <v>-0.00192950341974096</v>
      </c>
    </row>
    <row r="1217" spans="1:33">
      <c r="A1217" s="175" t="s">
        <v>1085</v>
      </c>
      <c r="B1217" s="195" t="s">
        <v>1838</v>
      </c>
      <c r="C1217" s="195" t="s">
        <v>1218</v>
      </c>
      <c r="D1217" s="150">
        <v>6816</v>
      </c>
      <c r="E1217" s="150">
        <v>6600</v>
      </c>
      <c r="F1217" s="150">
        <v>6081</v>
      </c>
      <c r="G1217" s="151">
        <v>6374</v>
      </c>
      <c r="H1217" s="151">
        <v>6257</v>
      </c>
      <c r="I1217" s="151">
        <v>5839</v>
      </c>
      <c r="J1217" s="151">
        <v>6346</v>
      </c>
      <c r="K1217" s="151">
        <v>6234</v>
      </c>
      <c r="L1217" s="151">
        <v>5903</v>
      </c>
      <c r="M1217" s="154">
        <v>0.965360700409027</v>
      </c>
      <c r="N1217" s="153">
        <v>169694</v>
      </c>
      <c r="O1217" s="172">
        <v>0.9</v>
      </c>
      <c r="P1217" s="154">
        <v>0.96830985915493</v>
      </c>
      <c r="Q1217" s="154">
        <v>0.981644179479134</v>
      </c>
      <c r="R1217" s="154">
        <v>0.982351087299086</v>
      </c>
      <c r="S1217" s="173">
        <v>-0.0133343203242043</v>
      </c>
      <c r="T1217" s="153">
        <v>175783</v>
      </c>
      <c r="U1217" s="153">
        <v>164282</v>
      </c>
      <c r="V1217" s="154">
        <v>0.934572740253608</v>
      </c>
      <c r="W1217" s="154">
        <v>0.892165492957746</v>
      </c>
      <c r="X1217" s="155">
        <v>0.91606526513963</v>
      </c>
      <c r="Y1217" s="155">
        <v>0.930192247084778</v>
      </c>
      <c r="Z1217" s="173">
        <v>-0.0238997721818832</v>
      </c>
      <c r="AA1217" s="151">
        <v>44574</v>
      </c>
      <c r="AB1217" s="151">
        <v>41346</v>
      </c>
      <c r="AC1217" s="151">
        <v>43968</v>
      </c>
      <c r="AD1217" s="151">
        <v>40974</v>
      </c>
      <c r="AE1217" s="155">
        <v>0.927581101090322</v>
      </c>
      <c r="AF1217" s="155">
        <v>0.931905021834061</v>
      </c>
      <c r="AG1217" s="173">
        <v>-0.00432392074373944</v>
      </c>
    </row>
    <row r="1218" spans="1:33">
      <c r="A1218" s="175" t="s">
        <v>1085</v>
      </c>
      <c r="B1218" s="195" t="s">
        <v>1839</v>
      </c>
      <c r="C1218" s="195" t="s">
        <v>1219</v>
      </c>
      <c r="D1218" s="150">
        <v>1556</v>
      </c>
      <c r="E1218" s="150">
        <v>1539</v>
      </c>
      <c r="F1218" s="150">
        <v>1491</v>
      </c>
      <c r="G1218" s="151">
        <v>1339</v>
      </c>
      <c r="H1218" s="151">
        <v>1315</v>
      </c>
      <c r="I1218" s="151">
        <v>1293</v>
      </c>
      <c r="J1218" s="151">
        <v>1454</v>
      </c>
      <c r="K1218" s="151">
        <v>1404</v>
      </c>
      <c r="L1218" s="151">
        <v>1423</v>
      </c>
      <c r="M1218" s="154">
        <v>0.982264095247466</v>
      </c>
      <c r="N1218" s="153">
        <v>39931</v>
      </c>
      <c r="O1218" s="172">
        <v>0.9</v>
      </c>
      <c r="P1218" s="154">
        <v>0.989074550128535</v>
      </c>
      <c r="Q1218" s="154">
        <v>0.982076176250934</v>
      </c>
      <c r="R1218" s="154">
        <v>0.965612104539202</v>
      </c>
      <c r="S1218" s="173">
        <v>0.00699837387760116</v>
      </c>
      <c r="T1218" s="153">
        <v>40652</v>
      </c>
      <c r="U1218" s="153">
        <v>39308</v>
      </c>
      <c r="V1218" s="154">
        <v>0.966938895995277</v>
      </c>
      <c r="W1218" s="154">
        <v>0.958226221079691</v>
      </c>
      <c r="X1218" s="155">
        <v>0.965646004480956</v>
      </c>
      <c r="Y1218" s="155">
        <v>0.978679504814305</v>
      </c>
      <c r="Z1218" s="173">
        <v>-0.00741978340126448</v>
      </c>
      <c r="AA1218" s="151">
        <v>10171</v>
      </c>
      <c r="AB1218" s="151">
        <v>9769</v>
      </c>
      <c r="AC1218" s="151">
        <v>10257</v>
      </c>
      <c r="AD1218" s="151">
        <v>9855</v>
      </c>
      <c r="AE1218" s="155">
        <v>0.960475862747026</v>
      </c>
      <c r="AF1218" s="155">
        <v>0.960807253582919</v>
      </c>
      <c r="AG1218" s="173">
        <v>-0.000331390835893064</v>
      </c>
    </row>
    <row r="1219" spans="1:33">
      <c r="A1219" s="175" t="s">
        <v>1085</v>
      </c>
      <c r="B1219" s="195" t="s">
        <v>1839</v>
      </c>
      <c r="C1219" s="195" t="s">
        <v>1220</v>
      </c>
      <c r="D1219" s="150">
        <v>4417</v>
      </c>
      <c r="E1219" s="150">
        <v>4354</v>
      </c>
      <c r="F1219" s="150">
        <v>4199</v>
      </c>
      <c r="G1219" s="151">
        <v>3663</v>
      </c>
      <c r="H1219" s="151">
        <v>3508</v>
      </c>
      <c r="I1219" s="151">
        <v>3503</v>
      </c>
      <c r="J1219" s="151">
        <v>3813</v>
      </c>
      <c r="K1219" s="151">
        <v>3755</v>
      </c>
      <c r="L1219" s="151">
        <v>3668</v>
      </c>
      <c r="M1219" s="154">
        <v>0.983767299618156</v>
      </c>
      <c r="N1219" s="153">
        <v>113875</v>
      </c>
      <c r="O1219" s="172">
        <v>0.9</v>
      </c>
      <c r="P1219" s="154">
        <v>0.985736925515055</v>
      </c>
      <c r="Q1219" s="154">
        <v>0.957684957684958</v>
      </c>
      <c r="R1219" s="154">
        <v>0.984788880146866</v>
      </c>
      <c r="S1219" s="173">
        <v>0.0280519678300978</v>
      </c>
      <c r="T1219" s="153">
        <v>115754</v>
      </c>
      <c r="U1219" s="153">
        <v>111124</v>
      </c>
      <c r="V1219" s="154">
        <v>0.96000138224165</v>
      </c>
      <c r="W1219" s="154">
        <v>0.950645234321938</v>
      </c>
      <c r="X1219" s="155">
        <v>0.956319956319956</v>
      </c>
      <c r="Y1219" s="155">
        <v>0.961972200367165</v>
      </c>
      <c r="Z1219" s="173">
        <v>-0.00567472199801844</v>
      </c>
      <c r="AA1219" s="151">
        <v>27586</v>
      </c>
      <c r="AB1219" s="151">
        <v>26362</v>
      </c>
      <c r="AC1219" s="151">
        <v>30814</v>
      </c>
      <c r="AD1219" s="151">
        <v>29714</v>
      </c>
      <c r="AE1219" s="155">
        <v>0.955629667222504</v>
      </c>
      <c r="AF1219" s="155">
        <v>0.964301940676316</v>
      </c>
      <c r="AG1219" s="173">
        <v>-0.00867227345381172</v>
      </c>
    </row>
    <row r="1220" spans="1:33">
      <c r="A1220" s="175" t="s">
        <v>1085</v>
      </c>
      <c r="B1220" s="195" t="s">
        <v>1839</v>
      </c>
      <c r="C1220" s="195" t="s">
        <v>1221</v>
      </c>
      <c r="D1220" s="150">
        <v>2046</v>
      </c>
      <c r="E1220" s="150">
        <v>1997</v>
      </c>
      <c r="F1220" s="150">
        <v>1926</v>
      </c>
      <c r="G1220" s="151">
        <v>1566</v>
      </c>
      <c r="H1220" s="151">
        <v>1537</v>
      </c>
      <c r="I1220" s="151">
        <v>1494</v>
      </c>
      <c r="J1220" s="151">
        <v>1813</v>
      </c>
      <c r="K1220" s="151">
        <v>1802</v>
      </c>
      <c r="L1220" s="151">
        <v>1763</v>
      </c>
      <c r="M1220" s="154">
        <v>0.982390738277664</v>
      </c>
      <c r="N1220" s="153">
        <v>52441</v>
      </c>
      <c r="O1220" s="172">
        <v>0.9</v>
      </c>
      <c r="P1220" s="154">
        <v>0.976050830889541</v>
      </c>
      <c r="Q1220" s="154">
        <v>0.981481481481482</v>
      </c>
      <c r="R1220" s="154">
        <v>0.993932708218423</v>
      </c>
      <c r="S1220" s="173">
        <v>-0.00543065059194092</v>
      </c>
      <c r="T1220" s="153">
        <v>53381</v>
      </c>
      <c r="U1220" s="153">
        <v>51504</v>
      </c>
      <c r="V1220" s="154">
        <v>0.964837676326783</v>
      </c>
      <c r="W1220" s="154">
        <v>0.941348973607038</v>
      </c>
      <c r="X1220" s="155">
        <v>0.954022988505747</v>
      </c>
      <c r="Y1220" s="155">
        <v>0.97242140099283</v>
      </c>
      <c r="Z1220" s="173">
        <v>-0.0126740148987089</v>
      </c>
      <c r="AA1220" s="151">
        <v>12712</v>
      </c>
      <c r="AB1220" s="151">
        <v>12195</v>
      </c>
      <c r="AC1220" s="151">
        <v>13448</v>
      </c>
      <c r="AD1220" s="151">
        <v>12984</v>
      </c>
      <c r="AE1220" s="155">
        <v>0.95932976714915</v>
      </c>
      <c r="AF1220" s="155">
        <v>0.965496728138013</v>
      </c>
      <c r="AG1220" s="173">
        <v>-0.00616696098886271</v>
      </c>
    </row>
    <row r="1221" spans="1:33">
      <c r="A1221" s="175" t="s">
        <v>1085</v>
      </c>
      <c r="B1221" s="195" t="s">
        <v>1839</v>
      </c>
      <c r="C1221" s="195" t="s">
        <v>1222</v>
      </c>
      <c r="D1221" s="150">
        <v>3625</v>
      </c>
      <c r="E1221" s="150">
        <v>3449</v>
      </c>
      <c r="F1221" s="150">
        <v>3331</v>
      </c>
      <c r="G1221" s="151">
        <v>2888</v>
      </c>
      <c r="H1221" s="151">
        <v>2849</v>
      </c>
      <c r="I1221" s="151">
        <v>2733</v>
      </c>
      <c r="J1221" s="151">
        <v>3217</v>
      </c>
      <c r="K1221" s="151">
        <v>3188</v>
      </c>
      <c r="L1221" s="151">
        <v>3064</v>
      </c>
      <c r="M1221" s="154">
        <v>0.984139876880985</v>
      </c>
      <c r="N1221" s="153">
        <v>92084</v>
      </c>
      <c r="O1221" s="172">
        <v>0.9</v>
      </c>
      <c r="P1221" s="154">
        <v>0.951448275862069</v>
      </c>
      <c r="Q1221" s="154">
        <v>0.986495844875346</v>
      </c>
      <c r="R1221" s="154">
        <v>0.990985390115014</v>
      </c>
      <c r="S1221" s="173">
        <v>-0.0350475690132773</v>
      </c>
      <c r="T1221" s="153">
        <v>93568</v>
      </c>
      <c r="U1221" s="153">
        <v>88662</v>
      </c>
      <c r="V1221" s="154">
        <v>0.947567544459644</v>
      </c>
      <c r="W1221" s="154">
        <v>0.918896551724138</v>
      </c>
      <c r="X1221" s="155">
        <v>0.946329639889197</v>
      </c>
      <c r="Y1221" s="155">
        <v>0.952440161641281</v>
      </c>
      <c r="Z1221" s="173">
        <v>-0.0274330881650587</v>
      </c>
      <c r="AA1221" s="151">
        <v>22568</v>
      </c>
      <c r="AB1221" s="151">
        <v>21338</v>
      </c>
      <c r="AC1221" s="151">
        <v>23949</v>
      </c>
      <c r="AD1221" s="151">
        <v>22683</v>
      </c>
      <c r="AE1221" s="155">
        <v>0.94549805033676</v>
      </c>
      <c r="AF1221" s="155">
        <v>0.94713766754353</v>
      </c>
      <c r="AG1221" s="173">
        <v>-0.00163961720676997</v>
      </c>
    </row>
    <row r="1222" spans="1:33">
      <c r="A1222" s="175" t="s">
        <v>1085</v>
      </c>
      <c r="B1222" s="195" t="s">
        <v>1839</v>
      </c>
      <c r="C1222" s="195" t="s">
        <v>1223</v>
      </c>
      <c r="D1222" s="150">
        <v>1325</v>
      </c>
      <c r="E1222" s="150">
        <v>1293</v>
      </c>
      <c r="F1222" s="150">
        <v>1240</v>
      </c>
      <c r="G1222" s="151">
        <v>1040</v>
      </c>
      <c r="H1222" s="151">
        <v>968</v>
      </c>
      <c r="I1222" s="151">
        <v>987</v>
      </c>
      <c r="J1222" s="151">
        <v>1045</v>
      </c>
      <c r="K1222" s="151">
        <v>1032</v>
      </c>
      <c r="L1222" s="151">
        <v>970</v>
      </c>
      <c r="M1222" s="154">
        <v>0.983806044092148</v>
      </c>
      <c r="N1222" s="153">
        <v>31773</v>
      </c>
      <c r="O1222" s="172">
        <v>0.9</v>
      </c>
      <c r="P1222" s="154">
        <v>0.975849056603774</v>
      </c>
      <c r="Q1222" s="154">
        <v>0.930769230769231</v>
      </c>
      <c r="R1222" s="154">
        <v>0.98755980861244</v>
      </c>
      <c r="S1222" s="173">
        <v>0.0450798258345428</v>
      </c>
      <c r="T1222" s="153">
        <v>32296</v>
      </c>
      <c r="U1222" s="153">
        <v>30467</v>
      </c>
      <c r="V1222" s="154">
        <v>0.94336759970275</v>
      </c>
      <c r="W1222" s="154">
        <v>0.935849056603774</v>
      </c>
      <c r="X1222" s="155">
        <v>0.949038461538461</v>
      </c>
      <c r="Y1222" s="155">
        <v>0.92822966507177</v>
      </c>
      <c r="Z1222" s="173">
        <v>-0.0131894049346879</v>
      </c>
      <c r="AA1222" s="151">
        <v>7890</v>
      </c>
      <c r="AB1222" s="151">
        <v>7455</v>
      </c>
      <c r="AC1222" s="151">
        <v>7673</v>
      </c>
      <c r="AD1222" s="151">
        <v>7190</v>
      </c>
      <c r="AE1222" s="155">
        <v>0.944866920152091</v>
      </c>
      <c r="AF1222" s="155">
        <v>0.937052000521308</v>
      </c>
      <c r="AG1222" s="173">
        <v>0.00781491963078285</v>
      </c>
    </row>
    <row r="1223" spans="1:33">
      <c r="A1223" s="175" t="s">
        <v>1085</v>
      </c>
      <c r="B1223" s="195" t="s">
        <v>1839</v>
      </c>
      <c r="C1223" s="195" t="s">
        <v>1224</v>
      </c>
      <c r="D1223" s="150">
        <v>4753</v>
      </c>
      <c r="E1223" s="150">
        <v>4315</v>
      </c>
      <c r="F1223" s="150">
        <v>4028</v>
      </c>
      <c r="G1223" s="151">
        <v>4063</v>
      </c>
      <c r="H1223" s="151">
        <v>3529</v>
      </c>
      <c r="I1223" s="151">
        <v>3519</v>
      </c>
      <c r="J1223" s="151">
        <v>4458</v>
      </c>
      <c r="K1223" s="151">
        <v>4146</v>
      </c>
      <c r="L1223" s="151">
        <v>3948</v>
      </c>
      <c r="M1223" s="154">
        <v>0.926738323646803</v>
      </c>
      <c r="N1223" s="153">
        <v>105878</v>
      </c>
      <c r="O1223" s="172">
        <v>0.9</v>
      </c>
      <c r="P1223" s="154">
        <v>0.907847675152535</v>
      </c>
      <c r="Q1223" s="154">
        <v>0.86857002215112</v>
      </c>
      <c r="R1223" s="154">
        <v>0.930013458950202</v>
      </c>
      <c r="S1223" s="173">
        <v>0.0392776530014154</v>
      </c>
      <c r="T1223" s="153">
        <v>114248</v>
      </c>
      <c r="U1223" s="153">
        <v>101493</v>
      </c>
      <c r="V1223" s="154">
        <v>0.888356907779567</v>
      </c>
      <c r="W1223" s="154">
        <v>0.847464759099516</v>
      </c>
      <c r="X1223" s="155">
        <v>0.866108786610879</v>
      </c>
      <c r="Y1223" s="155">
        <v>0.885598923283984</v>
      </c>
      <c r="Z1223" s="173">
        <v>-0.0186440275113625</v>
      </c>
      <c r="AA1223" s="151">
        <v>29380</v>
      </c>
      <c r="AB1223" s="151">
        <v>25705</v>
      </c>
      <c r="AC1223" s="151">
        <v>28243</v>
      </c>
      <c r="AD1223" s="151">
        <v>25562</v>
      </c>
      <c r="AE1223" s="155">
        <v>0.874914908100749</v>
      </c>
      <c r="AF1223" s="155">
        <v>0.905073823602309</v>
      </c>
      <c r="AG1223" s="173">
        <v>-0.0301589155015598</v>
      </c>
    </row>
    <row r="1224" spans="1:33">
      <c r="A1224" s="175" t="s">
        <v>1085</v>
      </c>
      <c r="B1224" s="195" t="s">
        <v>1839</v>
      </c>
      <c r="C1224" s="195" t="s">
        <v>1225</v>
      </c>
      <c r="D1224" s="150">
        <v>3758</v>
      </c>
      <c r="E1224" s="150">
        <v>3604</v>
      </c>
      <c r="F1224" s="150">
        <v>3445</v>
      </c>
      <c r="G1224" s="151">
        <v>2870</v>
      </c>
      <c r="H1224" s="151">
        <v>2782</v>
      </c>
      <c r="I1224" s="151">
        <v>2716</v>
      </c>
      <c r="J1224" s="151">
        <v>3139</v>
      </c>
      <c r="K1224" s="151">
        <v>3009</v>
      </c>
      <c r="L1224" s="151">
        <v>2946</v>
      </c>
      <c r="M1224" s="154">
        <v>0.969648081225262</v>
      </c>
      <c r="N1224" s="153">
        <v>90154</v>
      </c>
      <c r="O1224" s="172">
        <v>0.9</v>
      </c>
      <c r="P1224" s="154">
        <v>0.959020755721128</v>
      </c>
      <c r="Q1224" s="154">
        <v>0.969337979094077</v>
      </c>
      <c r="R1224" s="154">
        <v>0.958585536795158</v>
      </c>
      <c r="S1224" s="173">
        <v>-0.0103172233729485</v>
      </c>
      <c r="T1224" s="153">
        <v>92976</v>
      </c>
      <c r="U1224" s="153">
        <v>87675</v>
      </c>
      <c r="V1224" s="154">
        <v>0.942985286525555</v>
      </c>
      <c r="W1224" s="154">
        <v>0.916711016498137</v>
      </c>
      <c r="X1224" s="155">
        <v>0.946341463414634</v>
      </c>
      <c r="Y1224" s="155">
        <v>0.938515450780503</v>
      </c>
      <c r="Z1224" s="173">
        <v>-0.0296304469164967</v>
      </c>
      <c r="AA1224" s="151">
        <v>23080</v>
      </c>
      <c r="AB1224" s="151">
        <v>21683</v>
      </c>
      <c r="AC1224" s="151">
        <v>23306</v>
      </c>
      <c r="AD1224" s="151">
        <v>21926</v>
      </c>
      <c r="AE1224" s="155">
        <v>0.939471403812825</v>
      </c>
      <c r="AF1224" s="155">
        <v>0.940787779970823</v>
      </c>
      <c r="AG1224" s="173">
        <v>-0.00131637615799807</v>
      </c>
    </row>
    <row r="1225" spans="1:33">
      <c r="A1225" s="175" t="s">
        <v>1085</v>
      </c>
      <c r="B1225" s="195" t="s">
        <v>1837</v>
      </c>
      <c r="C1225" s="195" t="s">
        <v>1226</v>
      </c>
      <c r="D1225" s="150">
        <v>2708</v>
      </c>
      <c r="E1225" s="150">
        <v>2586</v>
      </c>
      <c r="F1225" s="150">
        <v>2428</v>
      </c>
      <c r="G1225" s="151">
        <v>2139</v>
      </c>
      <c r="H1225" s="151">
        <v>2024</v>
      </c>
      <c r="I1225" s="151">
        <v>1910</v>
      </c>
      <c r="J1225" s="151">
        <v>2210</v>
      </c>
      <c r="K1225" s="151">
        <v>2138</v>
      </c>
      <c r="L1225" s="151">
        <v>2057</v>
      </c>
      <c r="M1225" s="154">
        <v>0.966545075560188</v>
      </c>
      <c r="N1225" s="153">
        <v>64918</v>
      </c>
      <c r="O1225" s="172">
        <v>0.9</v>
      </c>
      <c r="P1225" s="154">
        <v>0.954948301329394</v>
      </c>
      <c r="Q1225" s="154">
        <v>0.946236559139785</v>
      </c>
      <c r="R1225" s="154">
        <v>0.967420814479638</v>
      </c>
      <c r="S1225" s="173">
        <v>0.00871174218960935</v>
      </c>
      <c r="T1225" s="153">
        <v>67165</v>
      </c>
      <c r="U1225" s="153">
        <v>61727</v>
      </c>
      <c r="V1225" s="154">
        <v>0.919035211791856</v>
      </c>
      <c r="W1225" s="154">
        <v>0.896602658788774</v>
      </c>
      <c r="X1225" s="155">
        <v>0.892940626460963</v>
      </c>
      <c r="Y1225" s="155">
        <v>0.930769230769231</v>
      </c>
      <c r="Z1225" s="173">
        <v>0.00366203232781093</v>
      </c>
      <c r="AA1225" s="151">
        <v>16858</v>
      </c>
      <c r="AB1225" s="151">
        <v>15522</v>
      </c>
      <c r="AC1225" s="151">
        <v>17144</v>
      </c>
      <c r="AD1225" s="151">
        <v>15837</v>
      </c>
      <c r="AE1225" s="155">
        <v>0.920749792383438</v>
      </c>
      <c r="AF1225" s="155">
        <v>0.923763415772282</v>
      </c>
      <c r="AG1225" s="173">
        <v>-0.0030136233888437</v>
      </c>
    </row>
    <row r="1226" spans="1:33">
      <c r="A1226" s="175" t="s">
        <v>1085</v>
      </c>
      <c r="B1226" s="195" t="s">
        <v>1837</v>
      </c>
      <c r="C1226" s="195" t="s">
        <v>1227</v>
      </c>
      <c r="D1226" s="150">
        <v>3771</v>
      </c>
      <c r="E1226" s="150">
        <v>3743</v>
      </c>
      <c r="F1226" s="150">
        <v>3461</v>
      </c>
      <c r="G1226" s="151">
        <v>2856</v>
      </c>
      <c r="H1226" s="151">
        <v>2832</v>
      </c>
      <c r="I1226" s="151">
        <v>2711</v>
      </c>
      <c r="J1226" s="151">
        <v>2911</v>
      </c>
      <c r="K1226" s="151">
        <v>2884</v>
      </c>
      <c r="L1226" s="151">
        <v>2780</v>
      </c>
      <c r="M1226" s="154">
        <v>0.989536005898873</v>
      </c>
      <c r="N1226" s="153">
        <v>91256</v>
      </c>
      <c r="O1226" s="172">
        <v>0.9</v>
      </c>
      <c r="P1226" s="154">
        <v>0.992574913815964</v>
      </c>
      <c r="Q1226" s="154">
        <v>0.991596638655462</v>
      </c>
      <c r="R1226" s="154">
        <v>0.990724836825833</v>
      </c>
      <c r="S1226" s="173">
        <v>0.000978275160501751</v>
      </c>
      <c r="T1226" s="153">
        <v>92221</v>
      </c>
      <c r="U1226" s="153">
        <v>87156</v>
      </c>
      <c r="V1226" s="154">
        <v>0.945077585365589</v>
      </c>
      <c r="W1226" s="154">
        <v>0.917793688676744</v>
      </c>
      <c r="X1226" s="155">
        <v>0.949229691876751</v>
      </c>
      <c r="Y1226" s="155">
        <v>0.95499828237719</v>
      </c>
      <c r="Z1226" s="173">
        <v>-0.0314360032000071</v>
      </c>
      <c r="AA1226" s="151">
        <v>22210</v>
      </c>
      <c r="AB1226" s="151">
        <v>20946</v>
      </c>
      <c r="AC1226" s="151">
        <v>23568</v>
      </c>
      <c r="AD1226" s="151">
        <v>22302</v>
      </c>
      <c r="AE1226" s="155">
        <v>0.943088698784331</v>
      </c>
      <c r="AF1226" s="155">
        <v>0.946283095723014</v>
      </c>
      <c r="AG1226" s="173">
        <v>-0.00319439693868284</v>
      </c>
    </row>
    <row r="1227" spans="1:33">
      <c r="A1227" s="175" t="s">
        <v>1085</v>
      </c>
      <c r="B1227" s="195" t="s">
        <v>1837</v>
      </c>
      <c r="C1227" s="195" t="s">
        <v>1228</v>
      </c>
      <c r="D1227" s="150">
        <v>4397</v>
      </c>
      <c r="E1227" s="150">
        <v>4286</v>
      </c>
      <c r="F1227" s="150">
        <v>4134</v>
      </c>
      <c r="G1227" s="151">
        <v>3500</v>
      </c>
      <c r="H1227" s="151">
        <v>3440</v>
      </c>
      <c r="I1227" s="151">
        <v>3341</v>
      </c>
      <c r="J1227" s="151">
        <v>3531</v>
      </c>
      <c r="K1227" s="151">
        <v>3392</v>
      </c>
      <c r="L1227" s="151">
        <v>3377</v>
      </c>
      <c r="M1227" s="154">
        <v>0.97011163455722</v>
      </c>
      <c r="N1227" s="153">
        <v>105845</v>
      </c>
      <c r="O1227" s="172">
        <v>0.9</v>
      </c>
      <c r="P1227" s="154">
        <v>0.974755515123948</v>
      </c>
      <c r="Q1227" s="154">
        <v>0.982857142857143</v>
      </c>
      <c r="R1227" s="154">
        <v>0.960634381195129</v>
      </c>
      <c r="S1227" s="173">
        <v>-0.00810162773319467</v>
      </c>
      <c r="T1227" s="153">
        <v>109106</v>
      </c>
      <c r="U1227" s="153">
        <v>104586</v>
      </c>
      <c r="V1227" s="154">
        <v>0.958572397485015</v>
      </c>
      <c r="W1227" s="154">
        <v>0.940186490789174</v>
      </c>
      <c r="X1227" s="155">
        <v>0.954571428571429</v>
      </c>
      <c r="Y1227" s="155">
        <v>0.956386292834891</v>
      </c>
      <c r="Z1227" s="173">
        <v>-0.0143849377822541</v>
      </c>
      <c r="AA1227" s="151">
        <v>26863</v>
      </c>
      <c r="AB1227" s="151">
        <v>25572</v>
      </c>
      <c r="AC1227" s="151">
        <v>28140</v>
      </c>
      <c r="AD1227" s="151">
        <v>27095</v>
      </c>
      <c r="AE1227" s="155">
        <v>0.951941331943565</v>
      </c>
      <c r="AF1227" s="155">
        <v>0.962864250177683</v>
      </c>
      <c r="AG1227" s="173">
        <v>-0.0109229182341176</v>
      </c>
    </row>
    <row r="1228" spans="1:33">
      <c r="A1228" s="175" t="s">
        <v>1085</v>
      </c>
      <c r="B1228" s="195" t="s">
        <v>1837</v>
      </c>
      <c r="C1228" s="195" t="s">
        <v>1229</v>
      </c>
      <c r="D1228" s="150">
        <v>1943</v>
      </c>
      <c r="E1228" s="150">
        <v>1859</v>
      </c>
      <c r="F1228" s="150">
        <v>1796</v>
      </c>
      <c r="G1228" s="151">
        <v>1606</v>
      </c>
      <c r="H1228" s="151">
        <v>1555</v>
      </c>
      <c r="I1228" s="151">
        <v>1476</v>
      </c>
      <c r="J1228" s="151">
        <v>1633</v>
      </c>
      <c r="K1228" s="151">
        <v>1575</v>
      </c>
      <c r="L1228" s="151">
        <v>1538</v>
      </c>
      <c r="M1228" s="154">
        <v>0.972364107646566</v>
      </c>
      <c r="N1228" s="153">
        <v>51018</v>
      </c>
      <c r="O1228" s="172">
        <v>0.9</v>
      </c>
      <c r="P1228" s="154">
        <v>0.956767884714359</v>
      </c>
      <c r="Q1228" s="154">
        <v>0.968244084682441</v>
      </c>
      <c r="R1228" s="154">
        <v>0.964482547458665</v>
      </c>
      <c r="S1228" s="173">
        <v>-0.0114761999680816</v>
      </c>
      <c r="T1228" s="153">
        <v>52468</v>
      </c>
      <c r="U1228" s="153">
        <v>49385</v>
      </c>
      <c r="V1228" s="154">
        <v>0.941240375085767</v>
      </c>
      <c r="W1228" s="154">
        <v>0.924343798250129</v>
      </c>
      <c r="X1228" s="155">
        <v>0.919053549190536</v>
      </c>
      <c r="Y1228" s="155">
        <v>0.941824862216779</v>
      </c>
      <c r="Z1228" s="173">
        <v>0.00529024905959319</v>
      </c>
      <c r="AA1228" s="151">
        <v>12586</v>
      </c>
      <c r="AB1228" s="151">
        <v>11802</v>
      </c>
      <c r="AC1228" s="151">
        <v>13450</v>
      </c>
      <c r="AD1228" s="151">
        <v>12758</v>
      </c>
      <c r="AE1228" s="155">
        <v>0.937708565072303</v>
      </c>
      <c r="AF1228" s="155">
        <v>0.948550185873606</v>
      </c>
      <c r="AG1228" s="173">
        <v>-0.0108416208013034</v>
      </c>
    </row>
    <row r="1229" spans="1:33">
      <c r="A1229" s="175" t="s">
        <v>1085</v>
      </c>
      <c r="B1229" s="195" t="s">
        <v>1837</v>
      </c>
      <c r="C1229" s="195" t="s">
        <v>1230</v>
      </c>
      <c r="D1229" s="150">
        <v>2571</v>
      </c>
      <c r="E1229" s="150">
        <v>2502</v>
      </c>
      <c r="F1229" s="150">
        <v>2422</v>
      </c>
      <c r="G1229" s="151">
        <v>2107</v>
      </c>
      <c r="H1229" s="151">
        <v>2029</v>
      </c>
      <c r="I1229" s="151">
        <v>1967</v>
      </c>
      <c r="J1229" s="151">
        <v>2206</v>
      </c>
      <c r="K1229" s="151">
        <v>2178</v>
      </c>
      <c r="L1229" s="151">
        <v>2123</v>
      </c>
      <c r="M1229" s="154">
        <v>0.977467221480725</v>
      </c>
      <c r="N1229" s="153">
        <v>62250</v>
      </c>
      <c r="O1229" s="172">
        <v>0.9</v>
      </c>
      <c r="P1229" s="154">
        <v>0.97316219369895</v>
      </c>
      <c r="Q1229" s="154">
        <v>0.962980541053631</v>
      </c>
      <c r="R1229" s="154">
        <v>0.987307343608341</v>
      </c>
      <c r="S1229" s="173">
        <v>0.0101816526453191</v>
      </c>
      <c r="T1229" s="153">
        <v>63685</v>
      </c>
      <c r="U1229" s="153">
        <v>60333</v>
      </c>
      <c r="V1229" s="154">
        <v>0.947365941744524</v>
      </c>
      <c r="W1229" s="154">
        <v>0.942045896538312</v>
      </c>
      <c r="X1229" s="155">
        <v>0.933554817275748</v>
      </c>
      <c r="Y1229" s="155">
        <v>0.962375339981868</v>
      </c>
      <c r="Z1229" s="173">
        <v>0.00849107926256443</v>
      </c>
      <c r="AA1229" s="151">
        <v>16149</v>
      </c>
      <c r="AB1229" s="151">
        <v>15401</v>
      </c>
      <c r="AC1229" s="151">
        <v>15890</v>
      </c>
      <c r="AD1229" s="151">
        <v>14872</v>
      </c>
      <c r="AE1229" s="155">
        <v>0.953681342497988</v>
      </c>
      <c r="AF1229" s="155">
        <v>0.935934550031466</v>
      </c>
      <c r="AG1229" s="173">
        <v>0.0177467924665212</v>
      </c>
    </row>
    <row r="1230" spans="1:33">
      <c r="A1230" s="175" t="s">
        <v>1085</v>
      </c>
      <c r="B1230" s="195" t="s">
        <v>1837</v>
      </c>
      <c r="C1230" s="195" t="s">
        <v>1231</v>
      </c>
      <c r="D1230" s="150">
        <v>4834</v>
      </c>
      <c r="E1230" s="150">
        <v>4717</v>
      </c>
      <c r="F1230" s="150">
        <v>4473</v>
      </c>
      <c r="G1230" s="151">
        <v>3565</v>
      </c>
      <c r="H1230" s="151">
        <v>3492</v>
      </c>
      <c r="I1230" s="151">
        <v>3392</v>
      </c>
      <c r="J1230" s="151">
        <v>3863</v>
      </c>
      <c r="K1230" s="151">
        <v>3799</v>
      </c>
      <c r="L1230" s="151">
        <v>3670</v>
      </c>
      <c r="M1230" s="154">
        <v>0.977631973855337</v>
      </c>
      <c r="N1230" s="153">
        <v>117265</v>
      </c>
      <c r="O1230" s="172">
        <v>0.9</v>
      </c>
      <c r="P1230" s="154">
        <v>0.975796441870087</v>
      </c>
      <c r="Q1230" s="154">
        <v>0.979523141654979</v>
      </c>
      <c r="R1230" s="154">
        <v>0.983432565363707</v>
      </c>
      <c r="S1230" s="173">
        <v>-0.00372669978489215</v>
      </c>
      <c r="T1230" s="153">
        <v>119948</v>
      </c>
      <c r="U1230" s="153">
        <v>112702</v>
      </c>
      <c r="V1230" s="154">
        <v>0.939590489211992</v>
      </c>
      <c r="W1230" s="154">
        <v>0.925320645428217</v>
      </c>
      <c r="X1230" s="155">
        <v>0.951472650771389</v>
      </c>
      <c r="Y1230" s="155">
        <v>0.950038829924929</v>
      </c>
      <c r="Z1230" s="173">
        <v>-0.0261520053431717</v>
      </c>
      <c r="AA1230" s="151">
        <v>29663</v>
      </c>
      <c r="AB1230" s="151">
        <v>27897</v>
      </c>
      <c r="AC1230" s="151">
        <v>31163</v>
      </c>
      <c r="AD1230" s="151">
        <v>29259</v>
      </c>
      <c r="AE1230" s="155">
        <v>0.940464551798537</v>
      </c>
      <c r="AF1230" s="155">
        <v>0.938901902897667</v>
      </c>
      <c r="AG1230" s="173">
        <v>0.00156264890086988</v>
      </c>
    </row>
    <row r="1231" spans="1:33">
      <c r="A1231" s="175" t="s">
        <v>1085</v>
      </c>
      <c r="B1231" s="195" t="s">
        <v>1839</v>
      </c>
      <c r="C1231" s="195" t="s">
        <v>1232</v>
      </c>
      <c r="D1231" s="150">
        <v>2919</v>
      </c>
      <c r="E1231" s="150">
        <v>2896</v>
      </c>
      <c r="F1231" s="150">
        <v>2768</v>
      </c>
      <c r="G1231" s="151">
        <v>2420</v>
      </c>
      <c r="H1231" s="151">
        <v>2398</v>
      </c>
      <c r="I1231" s="151">
        <v>2315</v>
      </c>
      <c r="J1231" s="151">
        <v>2605</v>
      </c>
      <c r="K1231" s="151">
        <v>2586</v>
      </c>
      <c r="L1231" s="151">
        <v>2503</v>
      </c>
      <c r="M1231" s="154">
        <v>0.990023569317487</v>
      </c>
      <c r="N1231" s="153">
        <v>79389</v>
      </c>
      <c r="O1231" s="172">
        <v>0.9</v>
      </c>
      <c r="P1231" s="154">
        <v>0.992120589242891</v>
      </c>
      <c r="Q1231" s="154">
        <v>0.990909090909091</v>
      </c>
      <c r="R1231" s="154">
        <v>0.992706333973129</v>
      </c>
      <c r="S1231" s="173">
        <v>0.00121149833380041</v>
      </c>
      <c r="T1231" s="153">
        <v>80189</v>
      </c>
      <c r="U1231" s="153">
        <v>76986</v>
      </c>
      <c r="V1231" s="154">
        <v>0.96005686565489</v>
      </c>
      <c r="W1231" s="154">
        <v>0.9482699554642</v>
      </c>
      <c r="X1231" s="155">
        <v>0.956611570247934</v>
      </c>
      <c r="Y1231" s="155">
        <v>0.96084452975048</v>
      </c>
      <c r="Z1231" s="173">
        <v>-0.00834161478373374</v>
      </c>
      <c r="AA1231" s="151">
        <v>19175</v>
      </c>
      <c r="AB1231" s="151">
        <v>18348</v>
      </c>
      <c r="AC1231" s="151">
        <v>19636</v>
      </c>
      <c r="AD1231" s="151">
        <v>18839</v>
      </c>
      <c r="AE1231" s="155">
        <v>0.956870925684485</v>
      </c>
      <c r="AF1231" s="155">
        <v>0.959411285394174</v>
      </c>
      <c r="AG1231" s="173">
        <v>-0.00254035970968902</v>
      </c>
    </row>
    <row r="1232" spans="1:33">
      <c r="A1232" s="175" t="s">
        <v>1085</v>
      </c>
      <c r="B1232" s="195" t="s">
        <v>1839</v>
      </c>
      <c r="C1232" s="195" t="s">
        <v>1233</v>
      </c>
      <c r="D1232" s="150">
        <v>3994</v>
      </c>
      <c r="E1232" s="150">
        <v>3899</v>
      </c>
      <c r="F1232" s="150">
        <v>3746</v>
      </c>
      <c r="G1232" s="151">
        <v>3175</v>
      </c>
      <c r="H1232" s="151">
        <v>3136</v>
      </c>
      <c r="I1232" s="151">
        <v>3014</v>
      </c>
      <c r="J1232" s="151">
        <v>3540</v>
      </c>
      <c r="K1232" s="151">
        <v>3471</v>
      </c>
      <c r="L1232" s="151">
        <v>3330</v>
      </c>
      <c r="M1232" s="154">
        <v>0.982495270337549</v>
      </c>
      <c r="N1232" s="153">
        <v>98672</v>
      </c>
      <c r="O1232" s="172">
        <v>0.9</v>
      </c>
      <c r="P1232" s="154">
        <v>0.976214321482223</v>
      </c>
      <c r="Q1232" s="154">
        <v>0.987716535433071</v>
      </c>
      <c r="R1232" s="154">
        <v>0.980508474576271</v>
      </c>
      <c r="S1232" s="173">
        <v>-0.0115022139508476</v>
      </c>
      <c r="T1232" s="153">
        <v>100430</v>
      </c>
      <c r="U1232" s="153">
        <v>94965</v>
      </c>
      <c r="V1232" s="154">
        <v>0.945583988847954</v>
      </c>
      <c r="W1232" s="154">
        <v>0.937906860290436</v>
      </c>
      <c r="X1232" s="155">
        <v>0.949291338582677</v>
      </c>
      <c r="Y1232" s="155">
        <v>0.940677966101695</v>
      </c>
      <c r="Z1232" s="173">
        <v>-0.0113844782922414</v>
      </c>
      <c r="AA1232" s="151">
        <v>25123</v>
      </c>
      <c r="AB1232" s="151">
        <v>23810</v>
      </c>
      <c r="AC1232" s="151">
        <v>25270</v>
      </c>
      <c r="AD1232" s="151">
        <v>24010</v>
      </c>
      <c r="AE1232" s="155">
        <v>0.947737133304144</v>
      </c>
      <c r="AF1232" s="155">
        <v>0.950138504155125</v>
      </c>
      <c r="AG1232" s="173">
        <v>-0.00240137085098102</v>
      </c>
    </row>
    <row r="1233" spans="1:33">
      <c r="A1233" s="175" t="s">
        <v>1085</v>
      </c>
      <c r="B1233" s="195" t="s">
        <v>1839</v>
      </c>
      <c r="C1233" s="195" t="s">
        <v>1234</v>
      </c>
      <c r="D1233" s="150">
        <v>1893</v>
      </c>
      <c r="E1233" s="150">
        <v>1872</v>
      </c>
      <c r="F1233" s="150">
        <v>1806</v>
      </c>
      <c r="G1233" s="151">
        <v>1490</v>
      </c>
      <c r="H1233" s="151">
        <v>1476</v>
      </c>
      <c r="I1233" s="151">
        <v>1414</v>
      </c>
      <c r="J1233" s="151">
        <v>1694</v>
      </c>
      <c r="K1233" s="151">
        <v>1683</v>
      </c>
      <c r="L1233" s="151">
        <v>1621</v>
      </c>
      <c r="M1233" s="154">
        <v>0.991498881431767</v>
      </c>
      <c r="N1233" s="153">
        <v>39888</v>
      </c>
      <c r="O1233" s="172">
        <v>0.9</v>
      </c>
      <c r="P1233" s="154">
        <v>0.988906497622821</v>
      </c>
      <c r="Q1233" s="154">
        <v>0.990604026845638</v>
      </c>
      <c r="R1233" s="154">
        <v>0.993506493506494</v>
      </c>
      <c r="S1233" s="173">
        <v>-0.00169752922281663</v>
      </c>
      <c r="T1233" s="153">
        <v>40230</v>
      </c>
      <c r="U1233" s="153">
        <v>38550</v>
      </c>
      <c r="V1233" s="154">
        <v>0.958240119313945</v>
      </c>
      <c r="W1233" s="154">
        <v>0.954041204437401</v>
      </c>
      <c r="X1233" s="155">
        <v>0.948993288590604</v>
      </c>
      <c r="Y1233" s="155">
        <v>0.956906729634002</v>
      </c>
      <c r="Z1233" s="173">
        <v>0.00504791584679687</v>
      </c>
      <c r="AA1233" s="151">
        <v>11273</v>
      </c>
      <c r="AB1233" s="151">
        <v>10823</v>
      </c>
      <c r="AC1233" s="151">
        <v>10595</v>
      </c>
      <c r="AD1233" s="151">
        <v>10185</v>
      </c>
      <c r="AE1233" s="155">
        <v>0.960081610928768</v>
      </c>
      <c r="AF1233" s="155">
        <v>0.961302501179802</v>
      </c>
      <c r="AG1233" s="173">
        <v>-0.00122089025103389</v>
      </c>
    </row>
    <row r="1234" spans="1:33">
      <c r="A1234" s="175" t="s">
        <v>1085</v>
      </c>
      <c r="B1234" s="195" t="s">
        <v>1839</v>
      </c>
      <c r="C1234" s="195" t="s">
        <v>1235</v>
      </c>
      <c r="D1234" s="150">
        <v>1947</v>
      </c>
      <c r="E1234" s="150">
        <v>1925</v>
      </c>
      <c r="F1234" s="150">
        <v>1855</v>
      </c>
      <c r="G1234" s="151">
        <v>1580</v>
      </c>
      <c r="H1234" s="151">
        <v>1532</v>
      </c>
      <c r="I1234" s="151">
        <v>1487</v>
      </c>
      <c r="J1234" s="151">
        <v>1689</v>
      </c>
      <c r="K1234" s="151">
        <v>1683</v>
      </c>
      <c r="L1234" s="151">
        <v>1617</v>
      </c>
      <c r="M1234" s="154">
        <v>0.987555649777401</v>
      </c>
      <c r="N1234" s="153">
        <v>46583</v>
      </c>
      <c r="O1234" s="172">
        <v>0.9</v>
      </c>
      <c r="P1234" s="154">
        <v>0.988700564971751</v>
      </c>
      <c r="Q1234" s="154">
        <v>0.969620253164557</v>
      </c>
      <c r="R1234" s="154">
        <v>0.996447602131439</v>
      </c>
      <c r="S1234" s="173">
        <v>0.0190803118071945</v>
      </c>
      <c r="T1234" s="153">
        <v>47170</v>
      </c>
      <c r="U1234" s="153">
        <v>44804</v>
      </c>
      <c r="V1234" s="154">
        <v>0.949841000635997</v>
      </c>
      <c r="W1234" s="154">
        <v>0.952747817154597</v>
      </c>
      <c r="X1234" s="155">
        <v>0.941139240506329</v>
      </c>
      <c r="Y1234" s="155">
        <v>0.957371225577265</v>
      </c>
      <c r="Z1234" s="173">
        <v>0.0116085766482676</v>
      </c>
      <c r="AA1234" s="151">
        <v>11695</v>
      </c>
      <c r="AB1234" s="151">
        <v>11147</v>
      </c>
      <c r="AC1234" s="151">
        <v>11902</v>
      </c>
      <c r="AD1234" s="151">
        <v>11304</v>
      </c>
      <c r="AE1234" s="155">
        <v>0.953142368533561</v>
      </c>
      <c r="AF1234" s="155">
        <v>0.949756343471685</v>
      </c>
      <c r="AG1234" s="173">
        <v>0.00338602506187591</v>
      </c>
    </row>
    <row r="1235" spans="1:33">
      <c r="A1235" s="175" t="s">
        <v>1085</v>
      </c>
      <c r="B1235" s="195" t="s">
        <v>1839</v>
      </c>
      <c r="C1235" s="195" t="s">
        <v>1236</v>
      </c>
      <c r="D1235" s="150">
        <v>2220</v>
      </c>
      <c r="E1235" s="150">
        <v>2193</v>
      </c>
      <c r="F1235" s="150">
        <v>2105</v>
      </c>
      <c r="G1235" s="151">
        <v>1798</v>
      </c>
      <c r="H1235" s="151">
        <v>1782</v>
      </c>
      <c r="I1235" s="151">
        <v>1740</v>
      </c>
      <c r="J1235" s="151">
        <v>2010</v>
      </c>
      <c r="K1235" s="151">
        <v>1982</v>
      </c>
      <c r="L1235" s="151">
        <v>1932</v>
      </c>
      <c r="M1235" s="154">
        <v>0.984343041251109</v>
      </c>
      <c r="N1235" s="153">
        <v>54382</v>
      </c>
      <c r="O1235" s="172">
        <v>0.9</v>
      </c>
      <c r="P1235" s="154">
        <v>0.987837837837838</v>
      </c>
      <c r="Q1235" s="154">
        <v>0.991101223581758</v>
      </c>
      <c r="R1235" s="154">
        <v>0.986069651741294</v>
      </c>
      <c r="S1235" s="173">
        <v>-0.00326338574391971</v>
      </c>
      <c r="T1235" s="153">
        <v>55247</v>
      </c>
      <c r="U1235" s="153">
        <v>52669</v>
      </c>
      <c r="V1235" s="154">
        <v>0.9533368327692</v>
      </c>
      <c r="W1235" s="154">
        <v>0.948198198198198</v>
      </c>
      <c r="X1235" s="155">
        <v>0.967741935483871</v>
      </c>
      <c r="Y1235" s="155">
        <v>0.961194029850746</v>
      </c>
      <c r="Z1235" s="173">
        <v>-0.0195437372856728</v>
      </c>
      <c r="AA1235" s="151">
        <v>14147</v>
      </c>
      <c r="AB1235" s="151">
        <v>13532</v>
      </c>
      <c r="AC1235" s="151">
        <v>14071</v>
      </c>
      <c r="AD1235" s="151">
        <v>13344</v>
      </c>
      <c r="AE1235" s="155">
        <v>0.956527885770835</v>
      </c>
      <c r="AF1235" s="155">
        <v>0.948333451780257</v>
      </c>
      <c r="AG1235" s="173">
        <v>0.00819443399057751</v>
      </c>
    </row>
    <row r="1236" spans="1:33">
      <c r="A1236" s="175" t="s">
        <v>1085</v>
      </c>
      <c r="B1236" s="195" t="s">
        <v>1839</v>
      </c>
      <c r="C1236" s="195" t="s">
        <v>1237</v>
      </c>
      <c r="D1236" s="150">
        <v>1442</v>
      </c>
      <c r="E1236" s="150">
        <v>1417</v>
      </c>
      <c r="F1236" s="150">
        <v>1329</v>
      </c>
      <c r="G1236" s="151">
        <v>1105</v>
      </c>
      <c r="H1236" s="151">
        <v>1096</v>
      </c>
      <c r="I1236" s="151">
        <v>1034</v>
      </c>
      <c r="J1236" s="151">
        <v>1424</v>
      </c>
      <c r="K1236" s="151">
        <v>1416</v>
      </c>
      <c r="L1236" s="151">
        <v>1336</v>
      </c>
      <c r="M1236" s="154">
        <v>0.99282770433014</v>
      </c>
      <c r="N1236" s="153">
        <v>37098</v>
      </c>
      <c r="O1236" s="172">
        <v>0.9</v>
      </c>
      <c r="P1236" s="154">
        <v>0.982662968099861</v>
      </c>
      <c r="Q1236" s="154">
        <v>0.99185520361991</v>
      </c>
      <c r="R1236" s="154">
        <v>0.99438202247191</v>
      </c>
      <c r="S1236" s="173">
        <v>-0.00919223552004822</v>
      </c>
      <c r="T1236" s="153">
        <v>37366</v>
      </c>
      <c r="U1236" s="153">
        <v>35071</v>
      </c>
      <c r="V1236" s="154">
        <v>0.938580527752502</v>
      </c>
      <c r="W1236" s="154">
        <v>0.921636615811373</v>
      </c>
      <c r="X1236" s="155">
        <v>0.935746606334842</v>
      </c>
      <c r="Y1236" s="155">
        <v>0.938202247191011</v>
      </c>
      <c r="Z1236" s="173">
        <v>-0.0141099905234685</v>
      </c>
      <c r="AA1236" s="151">
        <v>9348</v>
      </c>
      <c r="AB1236" s="151">
        <v>8758</v>
      </c>
      <c r="AC1236" s="151">
        <v>9377</v>
      </c>
      <c r="AD1236" s="151">
        <v>8869</v>
      </c>
      <c r="AE1236" s="155">
        <v>0.936884895164741</v>
      </c>
      <c r="AF1236" s="155">
        <v>0.945824890689986</v>
      </c>
      <c r="AG1236" s="173">
        <v>-0.00893999552524494</v>
      </c>
    </row>
    <row r="1237" spans="1:33">
      <c r="A1237" s="175" t="s">
        <v>1085</v>
      </c>
      <c r="B1237" s="195" t="s">
        <v>1839</v>
      </c>
      <c r="C1237" s="195" t="s">
        <v>1238</v>
      </c>
      <c r="D1237" s="150">
        <v>2678</v>
      </c>
      <c r="E1237" s="150">
        <v>2319</v>
      </c>
      <c r="F1237" s="150">
        <v>2398</v>
      </c>
      <c r="G1237" s="151">
        <v>2197</v>
      </c>
      <c r="H1237" s="151">
        <v>2092</v>
      </c>
      <c r="I1237" s="151">
        <v>2066</v>
      </c>
      <c r="J1237" s="151">
        <v>2324</v>
      </c>
      <c r="K1237" s="151">
        <v>2240</v>
      </c>
      <c r="L1237" s="151">
        <v>2153</v>
      </c>
      <c r="M1237" s="154">
        <v>0.959984279018312</v>
      </c>
      <c r="N1237" s="153">
        <v>65949</v>
      </c>
      <c r="O1237" s="172">
        <v>0.9</v>
      </c>
      <c r="P1237" s="154">
        <v>0.865944734876774</v>
      </c>
      <c r="Q1237" s="154">
        <v>0.952207555757852</v>
      </c>
      <c r="R1237" s="154">
        <v>0.963855421686747</v>
      </c>
      <c r="S1237" s="173">
        <v>-0.086262820881078</v>
      </c>
      <c r="T1237" s="153">
        <v>68698</v>
      </c>
      <c r="U1237" s="153">
        <v>64174</v>
      </c>
      <c r="V1237" s="154">
        <v>0.934146554484847</v>
      </c>
      <c r="W1237" s="154">
        <v>0.895444361463779</v>
      </c>
      <c r="X1237" s="155">
        <v>0.940373236231224</v>
      </c>
      <c r="Y1237" s="155">
        <v>0.926419965576592</v>
      </c>
      <c r="Z1237" s="173">
        <v>-0.0449288747674454</v>
      </c>
      <c r="AA1237" s="151">
        <v>16735</v>
      </c>
      <c r="AB1237" s="151">
        <v>15523</v>
      </c>
      <c r="AC1237" s="151">
        <v>17083</v>
      </c>
      <c r="AD1237" s="151">
        <v>15985</v>
      </c>
      <c r="AE1237" s="155">
        <v>0.92757693456827</v>
      </c>
      <c r="AF1237" s="155">
        <v>0.935725575133173</v>
      </c>
      <c r="AG1237" s="173">
        <v>-0.00814864056490328</v>
      </c>
    </row>
    <row r="1238" spans="1:33">
      <c r="A1238" s="175" t="s">
        <v>1085</v>
      </c>
      <c r="B1238" s="195" t="s">
        <v>1839</v>
      </c>
      <c r="C1238" s="195" t="s">
        <v>1239</v>
      </c>
      <c r="D1238" s="150">
        <v>1778</v>
      </c>
      <c r="E1238" s="150">
        <v>1768</v>
      </c>
      <c r="F1238" s="150">
        <v>1696</v>
      </c>
      <c r="G1238" s="151">
        <v>1329</v>
      </c>
      <c r="H1238" s="151">
        <v>1284</v>
      </c>
      <c r="I1238" s="151">
        <v>1267</v>
      </c>
      <c r="J1238" s="151">
        <v>1689</v>
      </c>
      <c r="K1238" s="151">
        <v>1683</v>
      </c>
      <c r="L1238" s="151">
        <v>1623</v>
      </c>
      <c r="M1238" s="154">
        <v>0.986682130859063</v>
      </c>
      <c r="N1238" s="153">
        <v>49342</v>
      </c>
      <c r="O1238" s="172">
        <v>0.9</v>
      </c>
      <c r="P1238" s="154">
        <v>0.99437570303712</v>
      </c>
      <c r="Q1238" s="154">
        <v>0.966139954853273</v>
      </c>
      <c r="R1238" s="154">
        <v>0.996447602131439</v>
      </c>
      <c r="S1238" s="173">
        <v>0.0282357481838472</v>
      </c>
      <c r="T1238" s="153">
        <v>50008</v>
      </c>
      <c r="U1238" s="153">
        <v>47898</v>
      </c>
      <c r="V1238" s="154">
        <v>0.957806750919853</v>
      </c>
      <c r="W1238" s="154">
        <v>0.953880764904387</v>
      </c>
      <c r="X1238" s="155">
        <v>0.953348382242287</v>
      </c>
      <c r="Y1238" s="155">
        <v>0.960923623445826</v>
      </c>
      <c r="Z1238" s="173">
        <v>0.00053238266209954</v>
      </c>
      <c r="AA1238" s="151">
        <v>11615</v>
      </c>
      <c r="AB1238" s="151">
        <v>11137</v>
      </c>
      <c r="AC1238" s="151">
        <v>12070</v>
      </c>
      <c r="AD1238" s="151">
        <v>11561</v>
      </c>
      <c r="AE1238" s="155">
        <v>0.95884631941455</v>
      </c>
      <c r="AF1238" s="155">
        <v>0.957829328914664</v>
      </c>
      <c r="AG1238" s="173">
        <v>0.00101699049988568</v>
      </c>
    </row>
    <row r="1239" spans="1:33">
      <c r="A1239" s="175" t="s">
        <v>1085</v>
      </c>
      <c r="B1239" s="195" t="s">
        <v>1839</v>
      </c>
      <c r="C1239" s="195" t="s">
        <v>1240</v>
      </c>
      <c r="D1239" s="150">
        <v>1648</v>
      </c>
      <c r="E1239" s="150">
        <v>1632</v>
      </c>
      <c r="F1239" s="150">
        <v>1560</v>
      </c>
      <c r="G1239" s="151">
        <v>1527</v>
      </c>
      <c r="H1239" s="151">
        <v>1509</v>
      </c>
      <c r="I1239" s="151">
        <v>1441</v>
      </c>
      <c r="J1239" s="151">
        <v>1474</v>
      </c>
      <c r="K1239" s="151">
        <v>1462</v>
      </c>
      <c r="L1239" s="151">
        <v>1392</v>
      </c>
      <c r="M1239" s="154">
        <v>0.986247766392979</v>
      </c>
      <c r="N1239" s="153">
        <v>43603</v>
      </c>
      <c r="O1239" s="172">
        <v>0.9</v>
      </c>
      <c r="P1239" s="154">
        <v>0.990291262135922</v>
      </c>
      <c r="Q1239" s="154">
        <v>0.988212180746562</v>
      </c>
      <c r="R1239" s="154">
        <v>0.991858887381275</v>
      </c>
      <c r="S1239" s="173">
        <v>0.00207908138936042</v>
      </c>
      <c r="T1239" s="153">
        <v>44211</v>
      </c>
      <c r="U1239" s="153">
        <v>42217</v>
      </c>
      <c r="V1239" s="154">
        <v>0.954898102282237</v>
      </c>
      <c r="W1239" s="154">
        <v>0.946601941747573</v>
      </c>
      <c r="X1239" s="155">
        <v>0.943680419122462</v>
      </c>
      <c r="Y1239" s="155">
        <v>0.944369063772049</v>
      </c>
      <c r="Z1239" s="173">
        <v>0.00292152262511047</v>
      </c>
      <c r="AA1239" s="151">
        <v>10780</v>
      </c>
      <c r="AB1239" s="151">
        <v>10217</v>
      </c>
      <c r="AC1239" s="151">
        <v>10678</v>
      </c>
      <c r="AD1239" s="151">
        <v>10255</v>
      </c>
      <c r="AE1239" s="155">
        <v>0.947773654916512</v>
      </c>
      <c r="AF1239" s="155">
        <v>0.960385840044952</v>
      </c>
      <c r="AG1239" s="173">
        <v>-0.0126121851284401</v>
      </c>
    </row>
    <row r="1240" spans="1:33">
      <c r="A1240" s="175" t="s">
        <v>1085</v>
      </c>
      <c r="B1240" s="195" t="s">
        <v>1839</v>
      </c>
      <c r="C1240" s="195" t="s">
        <v>1241</v>
      </c>
      <c r="D1240" s="150">
        <v>2844</v>
      </c>
      <c r="E1240" s="150">
        <v>2788</v>
      </c>
      <c r="F1240" s="150">
        <v>2621</v>
      </c>
      <c r="G1240" s="151">
        <v>2432</v>
      </c>
      <c r="H1240" s="151">
        <v>2407</v>
      </c>
      <c r="I1240" s="151">
        <v>2294</v>
      </c>
      <c r="J1240" s="151">
        <v>2646</v>
      </c>
      <c r="K1240" s="151">
        <v>2614</v>
      </c>
      <c r="L1240" s="151">
        <v>2482</v>
      </c>
      <c r="M1240" s="154">
        <v>0.986716904016859</v>
      </c>
      <c r="N1240" s="153">
        <v>77255</v>
      </c>
      <c r="O1240" s="172">
        <v>0.9</v>
      </c>
      <c r="P1240" s="154">
        <v>0.980309423347398</v>
      </c>
      <c r="Q1240" s="154">
        <v>0.989720394736842</v>
      </c>
      <c r="R1240" s="154">
        <v>0.987906273620559</v>
      </c>
      <c r="S1240" s="173">
        <v>-0.00941097138944413</v>
      </c>
      <c r="T1240" s="153">
        <v>78295</v>
      </c>
      <c r="U1240" s="153">
        <v>73920</v>
      </c>
      <c r="V1240" s="154">
        <v>0.944121591417076</v>
      </c>
      <c r="W1240" s="154">
        <v>0.921589310829817</v>
      </c>
      <c r="X1240" s="155">
        <v>0.943256578947368</v>
      </c>
      <c r="Y1240" s="155">
        <v>0.938019652305367</v>
      </c>
      <c r="Z1240" s="173">
        <v>-0.0216672681175513</v>
      </c>
      <c r="AA1240" s="151">
        <v>19031</v>
      </c>
      <c r="AB1240" s="151">
        <v>17886</v>
      </c>
      <c r="AC1240" s="151">
        <v>19563</v>
      </c>
      <c r="AD1240" s="151">
        <v>18454</v>
      </c>
      <c r="AE1240" s="155">
        <v>0.939835006042772</v>
      </c>
      <c r="AF1240" s="155">
        <v>0.943311353064458</v>
      </c>
      <c r="AG1240" s="173">
        <v>-0.00347634702168609</v>
      </c>
    </row>
    <row r="1241" spans="1:33">
      <c r="A1241" s="175" t="s">
        <v>1085</v>
      </c>
      <c r="B1241" s="195" t="s">
        <v>1840</v>
      </c>
      <c r="C1241" s="195" t="s">
        <v>1242</v>
      </c>
      <c r="D1241" s="150">
        <v>3152</v>
      </c>
      <c r="E1241" s="150">
        <v>2854</v>
      </c>
      <c r="F1241" s="150">
        <v>2413</v>
      </c>
      <c r="G1241" s="151">
        <v>2764</v>
      </c>
      <c r="H1241" s="151">
        <v>2609</v>
      </c>
      <c r="I1241" s="151">
        <v>2322</v>
      </c>
      <c r="J1241" s="151">
        <v>2853</v>
      </c>
      <c r="K1241" s="151">
        <v>2706</v>
      </c>
      <c r="L1241" s="151">
        <v>2367</v>
      </c>
      <c r="M1241" s="154">
        <v>0.899846566935175</v>
      </c>
      <c r="N1241" s="153">
        <v>70377</v>
      </c>
      <c r="O1241" s="172">
        <v>0.9</v>
      </c>
      <c r="P1241" s="154">
        <v>0.905456852791878</v>
      </c>
      <c r="Q1241" s="154">
        <v>0.943921852387844</v>
      </c>
      <c r="R1241" s="154">
        <v>0.948475289169295</v>
      </c>
      <c r="S1241" s="173">
        <v>-0.0384649995959655</v>
      </c>
      <c r="T1241" s="153">
        <v>78210</v>
      </c>
      <c r="U1241" s="153">
        <v>66132</v>
      </c>
      <c r="V1241" s="154">
        <v>0.845569620253165</v>
      </c>
      <c r="W1241" s="154">
        <v>0.765545685279188</v>
      </c>
      <c r="X1241" s="155">
        <v>0.840086830680174</v>
      </c>
      <c r="Y1241" s="155">
        <v>0.829652996845426</v>
      </c>
      <c r="Z1241" s="173">
        <v>-0.0745411454009858</v>
      </c>
      <c r="AA1241" s="151">
        <v>19234</v>
      </c>
      <c r="AB1241" s="151">
        <v>16320</v>
      </c>
      <c r="AC1241" s="151">
        <v>18940</v>
      </c>
      <c r="AD1241" s="151">
        <v>16256</v>
      </c>
      <c r="AE1241" s="155">
        <v>0.848497452427992</v>
      </c>
      <c r="AF1241" s="155">
        <v>0.858289334741288</v>
      </c>
      <c r="AG1241" s="173">
        <v>-0.0097918823132962</v>
      </c>
    </row>
    <row r="1242" spans="1:33">
      <c r="A1242" s="175" t="s">
        <v>1085</v>
      </c>
      <c r="B1242" s="195" t="s">
        <v>1840</v>
      </c>
      <c r="C1242" s="195" t="s">
        <v>1243</v>
      </c>
      <c r="D1242" s="150">
        <v>3965</v>
      </c>
      <c r="E1242" s="150">
        <v>3545</v>
      </c>
      <c r="F1242" s="150">
        <v>2855</v>
      </c>
      <c r="G1242" s="151">
        <v>3490</v>
      </c>
      <c r="H1242" s="151">
        <v>3386</v>
      </c>
      <c r="I1242" s="151">
        <v>2748</v>
      </c>
      <c r="J1242" s="151">
        <v>3621</v>
      </c>
      <c r="K1242" s="151">
        <v>3474</v>
      </c>
      <c r="L1242" s="151">
        <v>2973</v>
      </c>
      <c r="M1242" s="154">
        <v>0.952908247696488</v>
      </c>
      <c r="N1242" s="153">
        <v>93284</v>
      </c>
      <c r="O1242" s="172">
        <v>0.9</v>
      </c>
      <c r="P1242" s="154">
        <v>0.894073139974779</v>
      </c>
      <c r="Q1242" s="154">
        <v>0.970200573065903</v>
      </c>
      <c r="R1242" s="154">
        <v>0.95940347970174</v>
      </c>
      <c r="S1242" s="173">
        <v>-0.0761274330911232</v>
      </c>
      <c r="T1242" s="153">
        <v>97894</v>
      </c>
      <c r="U1242" s="153">
        <v>79386</v>
      </c>
      <c r="V1242" s="154">
        <v>0.810938361901649</v>
      </c>
      <c r="W1242" s="154">
        <v>0.720050441361917</v>
      </c>
      <c r="X1242" s="155">
        <v>0.787392550143266</v>
      </c>
      <c r="Y1242" s="155">
        <v>0.821043910521955</v>
      </c>
      <c r="Z1242" s="173">
        <v>-0.0673421087813497</v>
      </c>
      <c r="AA1242" s="151">
        <v>23961</v>
      </c>
      <c r="AB1242" s="151">
        <v>19047</v>
      </c>
      <c r="AC1242" s="151">
        <v>23922</v>
      </c>
      <c r="AD1242" s="151">
        <v>19188</v>
      </c>
      <c r="AE1242" s="155">
        <v>0.794916739702016</v>
      </c>
      <c r="AF1242" s="155">
        <v>0.802106847253574</v>
      </c>
      <c r="AG1242" s="173">
        <v>-0.00719010755155824</v>
      </c>
    </row>
    <row r="1243" spans="1:33">
      <c r="A1243" s="175" t="s">
        <v>1085</v>
      </c>
      <c r="B1243" s="195" t="s">
        <v>1840</v>
      </c>
      <c r="C1243" s="195" t="s">
        <v>1244</v>
      </c>
      <c r="D1243" s="150">
        <v>3733</v>
      </c>
      <c r="E1243" s="150">
        <v>3678</v>
      </c>
      <c r="F1243" s="150">
        <v>3240</v>
      </c>
      <c r="G1243" s="151">
        <v>3308</v>
      </c>
      <c r="H1243" s="151">
        <v>3291</v>
      </c>
      <c r="I1243" s="151">
        <v>3079</v>
      </c>
      <c r="J1243" s="151">
        <v>3336</v>
      </c>
      <c r="K1243" s="151">
        <v>3322</v>
      </c>
      <c r="L1243" s="151">
        <v>3113</v>
      </c>
      <c r="M1243" s="154">
        <v>0.991041034009489</v>
      </c>
      <c r="N1243" s="153">
        <v>91704</v>
      </c>
      <c r="O1243" s="172">
        <v>0.9</v>
      </c>
      <c r="P1243" s="154">
        <v>0.985266541655505</v>
      </c>
      <c r="Q1243" s="154">
        <v>0.994860943168077</v>
      </c>
      <c r="R1243" s="154">
        <v>0.995803357314149</v>
      </c>
      <c r="S1243" s="173">
        <v>-0.0095944015125724</v>
      </c>
      <c r="T1243" s="153">
        <v>92533</v>
      </c>
      <c r="U1243" s="153">
        <v>85145</v>
      </c>
      <c r="V1243" s="154">
        <v>0.920158213826419</v>
      </c>
      <c r="W1243" s="154">
        <v>0.867934637021163</v>
      </c>
      <c r="X1243" s="155">
        <v>0.930773881499395</v>
      </c>
      <c r="Y1243" s="155">
        <v>0.933153477218225</v>
      </c>
      <c r="Z1243" s="173">
        <v>-0.0628392444782329</v>
      </c>
      <c r="AA1243" s="151">
        <v>22564</v>
      </c>
      <c r="AB1243" s="151">
        <v>20817</v>
      </c>
      <c r="AC1243" s="151">
        <v>22660</v>
      </c>
      <c r="AD1243" s="151">
        <v>20937</v>
      </c>
      <c r="AE1243" s="155">
        <v>0.922575784435384</v>
      </c>
      <c r="AF1243" s="155">
        <v>0.92396293027361</v>
      </c>
      <c r="AG1243" s="173">
        <v>-0.00138714583822608</v>
      </c>
    </row>
    <row r="1244" spans="1:33">
      <c r="A1244" s="175" t="s">
        <v>1085</v>
      </c>
      <c r="B1244" s="195" t="s">
        <v>1840</v>
      </c>
      <c r="C1244" s="195" t="s">
        <v>1245</v>
      </c>
      <c r="D1244" s="150">
        <v>2</v>
      </c>
      <c r="E1244" s="150">
        <v>0</v>
      </c>
      <c r="F1244" s="150">
        <v>1</v>
      </c>
      <c r="G1244" s="151">
        <v>1</v>
      </c>
      <c r="H1244" s="151">
        <v>0</v>
      </c>
      <c r="I1244" s="151">
        <v>0</v>
      </c>
      <c r="J1244" s="151">
        <v>0</v>
      </c>
      <c r="K1244" s="151">
        <v>0</v>
      </c>
      <c r="L1244" s="151">
        <v>0</v>
      </c>
      <c r="M1244" s="154">
        <v>0</v>
      </c>
      <c r="N1244" s="153">
        <v>0</v>
      </c>
      <c r="O1244" s="172">
        <v>0.9</v>
      </c>
      <c r="P1244" s="154">
        <v>0</v>
      </c>
      <c r="Q1244" s="154">
        <v>0</v>
      </c>
      <c r="R1244" s="154">
        <v>0</v>
      </c>
      <c r="S1244" s="173">
        <v>0</v>
      </c>
      <c r="T1244" s="153">
        <v>17</v>
      </c>
      <c r="U1244" s="153">
        <v>15</v>
      </c>
      <c r="V1244" s="154">
        <v>0.882352941176471</v>
      </c>
      <c r="W1244" s="154">
        <v>0.5</v>
      </c>
      <c r="X1244" s="155">
        <v>0</v>
      </c>
      <c r="Y1244" s="155">
        <v>0</v>
      </c>
      <c r="Z1244" s="173">
        <v>0.5</v>
      </c>
      <c r="AA1244" s="151">
        <v>5</v>
      </c>
      <c r="AB1244" s="151">
        <v>3</v>
      </c>
      <c r="AC1244" s="151">
        <v>5</v>
      </c>
      <c r="AD1244" s="151">
        <v>5</v>
      </c>
      <c r="AE1244" s="155">
        <v>0.6</v>
      </c>
      <c r="AF1244" s="155">
        <v>1</v>
      </c>
      <c r="AG1244" s="173">
        <v>-0.4</v>
      </c>
    </row>
    <row r="1245" spans="1:33">
      <c r="A1245" s="175" t="s">
        <v>1085</v>
      </c>
      <c r="B1245" s="195" t="s">
        <v>1840</v>
      </c>
      <c r="C1245" s="195" t="s">
        <v>1246</v>
      </c>
      <c r="D1245" s="150">
        <v>4567</v>
      </c>
      <c r="E1245" s="150">
        <v>4481</v>
      </c>
      <c r="F1245" s="150">
        <v>3314</v>
      </c>
      <c r="G1245" s="151">
        <v>4022</v>
      </c>
      <c r="H1245" s="151">
        <v>3982</v>
      </c>
      <c r="I1245" s="151">
        <v>3459</v>
      </c>
      <c r="J1245" s="151">
        <v>4155</v>
      </c>
      <c r="K1245" s="151">
        <v>4122</v>
      </c>
      <c r="L1245" s="151">
        <v>3785</v>
      </c>
      <c r="M1245" s="154">
        <v>0.981371853952499</v>
      </c>
      <c r="N1245" s="153">
        <v>110738</v>
      </c>
      <c r="O1245" s="172">
        <v>0.9</v>
      </c>
      <c r="P1245" s="154">
        <v>0.981169257718415</v>
      </c>
      <c r="Q1245" s="154">
        <v>0.990054699154649</v>
      </c>
      <c r="R1245" s="154">
        <v>0.992057761732852</v>
      </c>
      <c r="S1245" s="173">
        <v>-0.00888544143623471</v>
      </c>
      <c r="T1245" s="153">
        <v>112840</v>
      </c>
      <c r="U1245" s="153">
        <v>97158</v>
      </c>
      <c r="V1245" s="154">
        <v>0.861024459411556</v>
      </c>
      <c r="W1245" s="154">
        <v>0.725640464199693</v>
      </c>
      <c r="X1245" s="155">
        <v>0.860019890601691</v>
      </c>
      <c r="Y1245" s="155">
        <v>0.910950661853189</v>
      </c>
      <c r="Z1245" s="173">
        <v>-0.134379426401997</v>
      </c>
      <c r="AA1245" s="151">
        <v>28041</v>
      </c>
      <c r="AB1245" s="151">
        <v>24605</v>
      </c>
      <c r="AC1245" s="151">
        <v>27491</v>
      </c>
      <c r="AD1245" s="151">
        <v>24475</v>
      </c>
      <c r="AE1245" s="155">
        <v>0.877465140330231</v>
      </c>
      <c r="AF1245" s="155">
        <v>0.8902913680841</v>
      </c>
      <c r="AG1245" s="173">
        <v>-0.0128262277538695</v>
      </c>
    </row>
    <row r="1246" spans="1:33">
      <c r="A1246" s="175" t="s">
        <v>1085</v>
      </c>
      <c r="B1246" s="195" t="s">
        <v>1840</v>
      </c>
      <c r="C1246" s="195" t="s">
        <v>1247</v>
      </c>
      <c r="D1246" s="150">
        <v>2301</v>
      </c>
      <c r="E1246" s="150">
        <v>2258</v>
      </c>
      <c r="F1246" s="150">
        <v>1762</v>
      </c>
      <c r="G1246" s="151">
        <v>2081</v>
      </c>
      <c r="H1246" s="151">
        <v>2033</v>
      </c>
      <c r="I1246" s="151">
        <v>1773</v>
      </c>
      <c r="J1246" s="151">
        <v>2082</v>
      </c>
      <c r="K1246" s="151">
        <v>2066</v>
      </c>
      <c r="L1246" s="151">
        <v>1859</v>
      </c>
      <c r="M1246" s="154">
        <v>0.976306227931017</v>
      </c>
      <c r="N1246" s="153">
        <v>57234</v>
      </c>
      <c r="O1246" s="172">
        <v>0.9</v>
      </c>
      <c r="P1246" s="154">
        <v>0.981312472837897</v>
      </c>
      <c r="Q1246" s="154">
        <v>0.976934166266218</v>
      </c>
      <c r="R1246" s="154">
        <v>0.992315081652257</v>
      </c>
      <c r="S1246" s="173">
        <v>0.00437830657167837</v>
      </c>
      <c r="T1246" s="153">
        <v>58623</v>
      </c>
      <c r="U1246" s="153">
        <v>50593</v>
      </c>
      <c r="V1246" s="154">
        <v>0.863023045562322</v>
      </c>
      <c r="W1246" s="154">
        <v>0.765754019991308</v>
      </c>
      <c r="X1246" s="155">
        <v>0.851994233541567</v>
      </c>
      <c r="Y1246" s="155">
        <v>0.892891450528338</v>
      </c>
      <c r="Z1246" s="173">
        <v>-0.0862402135502585</v>
      </c>
      <c r="AA1246" s="151">
        <v>14211</v>
      </c>
      <c r="AB1246" s="151">
        <v>12348</v>
      </c>
      <c r="AC1246" s="151">
        <v>14142</v>
      </c>
      <c r="AD1246" s="151">
        <v>12445</v>
      </c>
      <c r="AE1246" s="155">
        <v>0.868904369854338</v>
      </c>
      <c r="AF1246" s="155">
        <v>0.88000282845425</v>
      </c>
      <c r="AG1246" s="173">
        <v>-0.0110984585999115</v>
      </c>
    </row>
    <row r="1247" spans="1:33">
      <c r="A1247" s="175" t="s">
        <v>1085</v>
      </c>
      <c r="B1247" s="195" t="s">
        <v>1840</v>
      </c>
      <c r="C1247" s="195" t="s">
        <v>1248</v>
      </c>
      <c r="D1247" s="150">
        <v>0</v>
      </c>
      <c r="E1247" s="150">
        <v>0</v>
      </c>
      <c r="F1247" s="150">
        <v>0</v>
      </c>
      <c r="G1247" s="151">
        <v>1</v>
      </c>
      <c r="H1247" s="151">
        <v>0</v>
      </c>
      <c r="I1247" s="151">
        <v>1</v>
      </c>
      <c r="J1247" s="151">
        <v>1</v>
      </c>
      <c r="K1247" s="151">
        <v>0</v>
      </c>
      <c r="L1247" s="151">
        <v>1</v>
      </c>
      <c r="M1247" s="154">
        <v>0.02</v>
      </c>
      <c r="N1247" s="153">
        <v>1</v>
      </c>
      <c r="O1247" s="172">
        <v>0.9</v>
      </c>
      <c r="P1247" s="154">
        <v>0</v>
      </c>
      <c r="Q1247" s="154">
        <v>0</v>
      </c>
      <c r="R1247" s="154">
        <v>0</v>
      </c>
      <c r="S1247" s="173">
        <v>0</v>
      </c>
      <c r="T1247" s="153">
        <v>50</v>
      </c>
      <c r="U1247" s="153">
        <v>50</v>
      </c>
      <c r="V1247" s="154">
        <v>1</v>
      </c>
      <c r="W1247" s="154">
        <v>0</v>
      </c>
      <c r="X1247" s="155">
        <v>1</v>
      </c>
      <c r="Y1247" s="155">
        <v>1</v>
      </c>
      <c r="Z1247" s="173">
        <v>-1</v>
      </c>
      <c r="AA1247" s="151">
        <v>11</v>
      </c>
      <c r="AB1247" s="151">
        <v>11</v>
      </c>
      <c r="AC1247" s="151">
        <v>14</v>
      </c>
      <c r="AD1247" s="151">
        <v>14</v>
      </c>
      <c r="AE1247" s="155">
        <v>1</v>
      </c>
      <c r="AF1247" s="155">
        <v>1</v>
      </c>
      <c r="AG1247" s="173">
        <v>0</v>
      </c>
    </row>
    <row r="1248" spans="1:33">
      <c r="A1248" s="175" t="s">
        <v>1085</v>
      </c>
      <c r="B1248" s="195" t="s">
        <v>1840</v>
      </c>
      <c r="C1248" s="195" t="s">
        <v>1249</v>
      </c>
      <c r="D1248" s="150">
        <v>471</v>
      </c>
      <c r="E1248" s="150">
        <v>468</v>
      </c>
      <c r="F1248" s="150">
        <v>471</v>
      </c>
      <c r="G1248" s="151">
        <v>471</v>
      </c>
      <c r="H1248" s="151">
        <v>469</v>
      </c>
      <c r="I1248" s="151">
        <v>470</v>
      </c>
      <c r="J1248" s="151">
        <v>432</v>
      </c>
      <c r="K1248" s="151">
        <v>430</v>
      </c>
      <c r="L1248" s="151">
        <v>430</v>
      </c>
      <c r="M1248" s="154">
        <v>0.991390952059419</v>
      </c>
      <c r="N1248" s="153">
        <v>5873</v>
      </c>
      <c r="O1248" s="172">
        <v>0.9</v>
      </c>
      <c r="P1248" s="154">
        <v>0.993630573248408</v>
      </c>
      <c r="Q1248" s="154">
        <v>0.995753715498938</v>
      </c>
      <c r="R1248" s="154">
        <v>0.99537037037037</v>
      </c>
      <c r="S1248" s="173">
        <v>-0.00212314225053079</v>
      </c>
      <c r="T1248" s="153">
        <v>5924</v>
      </c>
      <c r="U1248" s="153">
        <v>5901</v>
      </c>
      <c r="V1248" s="154">
        <v>0.99611748818366</v>
      </c>
      <c r="W1248" s="154">
        <v>1</v>
      </c>
      <c r="X1248" s="155">
        <v>0.997876857749469</v>
      </c>
      <c r="Y1248" s="155">
        <v>0.99537037037037</v>
      </c>
      <c r="Z1248" s="173">
        <v>0.00212314225053079</v>
      </c>
      <c r="AA1248" s="151">
        <v>2989</v>
      </c>
      <c r="AB1248" s="151">
        <v>2979</v>
      </c>
      <c r="AC1248" s="151">
        <v>2112</v>
      </c>
      <c r="AD1248" s="151">
        <v>2102</v>
      </c>
      <c r="AE1248" s="155">
        <v>0.996654399464704</v>
      </c>
      <c r="AF1248" s="155">
        <v>0.995265151515151</v>
      </c>
      <c r="AG1248" s="173">
        <v>0.00138924794955242</v>
      </c>
    </row>
    <row r="1249" spans="1:33">
      <c r="A1249" s="175" t="s">
        <v>1085</v>
      </c>
      <c r="B1249" s="195" t="s">
        <v>1841</v>
      </c>
      <c r="C1249" s="195" t="s">
        <v>1250</v>
      </c>
      <c r="D1249" s="150">
        <v>1571</v>
      </c>
      <c r="E1249" s="150">
        <v>1439</v>
      </c>
      <c r="F1249" s="150">
        <v>1294</v>
      </c>
      <c r="G1249" s="151">
        <v>1406</v>
      </c>
      <c r="H1249" s="151">
        <v>1315</v>
      </c>
      <c r="I1249" s="151">
        <v>1244</v>
      </c>
      <c r="J1249" s="151">
        <v>1454</v>
      </c>
      <c r="K1249" s="151">
        <v>1335</v>
      </c>
      <c r="L1249" s="151">
        <v>1281</v>
      </c>
      <c r="M1249" s="154">
        <v>0.896410694664876</v>
      </c>
      <c r="N1249" s="153">
        <v>29370</v>
      </c>
      <c r="O1249" s="172">
        <v>0.9</v>
      </c>
      <c r="P1249" s="154">
        <v>0.915977084659453</v>
      </c>
      <c r="Q1249" s="154">
        <v>0.935277382645804</v>
      </c>
      <c r="R1249" s="154">
        <v>0.918156808803301</v>
      </c>
      <c r="S1249" s="173">
        <v>-0.0193002979863511</v>
      </c>
      <c r="T1249" s="153">
        <v>32764</v>
      </c>
      <c r="U1249" s="153">
        <v>28342</v>
      </c>
      <c r="V1249" s="154">
        <v>0.865034794286412</v>
      </c>
      <c r="W1249" s="154">
        <v>0.823679185232336</v>
      </c>
      <c r="X1249" s="155">
        <v>0.884779516358464</v>
      </c>
      <c r="Y1249" s="155">
        <v>0.88101788170564</v>
      </c>
      <c r="Z1249" s="173">
        <v>-0.0611003311261277</v>
      </c>
      <c r="AA1249" s="151">
        <v>9708</v>
      </c>
      <c r="AB1249" s="151">
        <v>8508</v>
      </c>
      <c r="AC1249" s="151">
        <v>8712</v>
      </c>
      <c r="AD1249" s="151">
        <v>7783</v>
      </c>
      <c r="AE1249" s="155">
        <v>0.876390605686032</v>
      </c>
      <c r="AF1249" s="155">
        <v>0.893365472910927</v>
      </c>
      <c r="AG1249" s="173">
        <v>-0.0169748672248954</v>
      </c>
    </row>
    <row r="1250" spans="1:33">
      <c r="A1250" s="175" t="s">
        <v>1085</v>
      </c>
      <c r="B1250" s="195" t="s">
        <v>1841</v>
      </c>
      <c r="C1250" s="195" t="s">
        <v>1251</v>
      </c>
      <c r="D1250" s="150">
        <v>0</v>
      </c>
      <c r="E1250" s="150">
        <v>0</v>
      </c>
      <c r="F1250" s="150">
        <v>0</v>
      </c>
      <c r="G1250" s="151">
        <v>0</v>
      </c>
      <c r="H1250" s="151">
        <v>0</v>
      </c>
      <c r="I1250" s="151">
        <v>0</v>
      </c>
      <c r="J1250" s="151">
        <v>0</v>
      </c>
      <c r="K1250" s="151">
        <v>0</v>
      </c>
      <c r="L1250" s="151">
        <v>0</v>
      </c>
      <c r="M1250" s="154">
        <v>0</v>
      </c>
      <c r="N1250" s="153">
        <v>0</v>
      </c>
      <c r="O1250" s="172">
        <v>0.9</v>
      </c>
      <c r="P1250" s="154">
        <v>0</v>
      </c>
      <c r="Q1250" s="154">
        <v>0</v>
      </c>
      <c r="R1250" s="154">
        <v>0</v>
      </c>
      <c r="S1250" s="173">
        <v>0</v>
      </c>
      <c r="T1250" s="153">
        <v>12</v>
      </c>
      <c r="U1250" s="153">
        <v>12</v>
      </c>
      <c r="V1250" s="154">
        <v>1</v>
      </c>
      <c r="W1250" s="154">
        <v>0</v>
      </c>
      <c r="X1250" s="155">
        <v>0</v>
      </c>
      <c r="Y1250" s="155">
        <v>0</v>
      </c>
      <c r="Z1250" s="173">
        <v>0</v>
      </c>
      <c r="AA1250" s="151">
        <v>0</v>
      </c>
      <c r="AB1250" s="151">
        <v>0</v>
      </c>
      <c r="AC1250" s="151">
        <v>3</v>
      </c>
      <c r="AD1250" s="151">
        <v>3</v>
      </c>
      <c r="AE1250" s="155">
        <v>0</v>
      </c>
      <c r="AF1250" s="155">
        <v>1</v>
      </c>
      <c r="AG1250" s="173">
        <v>-1</v>
      </c>
    </row>
    <row r="1251" spans="1:33">
      <c r="A1251" s="175" t="s">
        <v>1085</v>
      </c>
      <c r="B1251" s="195" t="s">
        <v>1841</v>
      </c>
      <c r="C1251" s="195" t="s">
        <v>1252</v>
      </c>
      <c r="D1251" s="150">
        <v>8042</v>
      </c>
      <c r="E1251" s="150">
        <v>7504</v>
      </c>
      <c r="F1251" s="150">
        <v>6859</v>
      </c>
      <c r="G1251" s="151">
        <v>7193</v>
      </c>
      <c r="H1251" s="151">
        <v>7009</v>
      </c>
      <c r="I1251" s="151">
        <v>6534</v>
      </c>
      <c r="J1251" s="151">
        <v>7004</v>
      </c>
      <c r="K1251" s="151">
        <v>6878</v>
      </c>
      <c r="L1251" s="151">
        <v>6547</v>
      </c>
      <c r="M1251" s="154">
        <v>0.954124432016777</v>
      </c>
      <c r="N1251" s="153">
        <v>163785</v>
      </c>
      <c r="O1251" s="172">
        <v>0.9</v>
      </c>
      <c r="P1251" s="154">
        <v>0.933101218602338</v>
      </c>
      <c r="Q1251" s="154">
        <v>0.974419574586403</v>
      </c>
      <c r="R1251" s="154">
        <v>0.982010279840091</v>
      </c>
      <c r="S1251" s="173">
        <v>-0.0413183559840657</v>
      </c>
      <c r="T1251" s="153">
        <v>171660</v>
      </c>
      <c r="U1251" s="153">
        <v>154409</v>
      </c>
      <c r="V1251" s="154">
        <v>0.899504835139229</v>
      </c>
      <c r="W1251" s="154">
        <v>0.852897289231534</v>
      </c>
      <c r="X1251" s="155">
        <v>0.908383150284999</v>
      </c>
      <c r="Y1251" s="155">
        <v>0.934751570531125</v>
      </c>
      <c r="Z1251" s="173">
        <v>-0.0554858610534649</v>
      </c>
      <c r="AA1251" s="151">
        <v>49052</v>
      </c>
      <c r="AB1251" s="151">
        <v>45126</v>
      </c>
      <c r="AC1251" s="151">
        <v>44298</v>
      </c>
      <c r="AD1251" s="151">
        <v>40916</v>
      </c>
      <c r="AE1251" s="155">
        <v>0.919962488787409</v>
      </c>
      <c r="AF1251" s="155">
        <v>0.923653438078469</v>
      </c>
      <c r="AG1251" s="173">
        <v>-0.00369094929105929</v>
      </c>
    </row>
    <row r="1252" spans="1:33">
      <c r="A1252" s="175" t="s">
        <v>1085</v>
      </c>
      <c r="B1252" s="195" t="s">
        <v>1841</v>
      </c>
      <c r="C1252" s="195" t="s">
        <v>1253</v>
      </c>
      <c r="D1252" s="150">
        <v>6113</v>
      </c>
      <c r="E1252" s="150">
        <v>5831</v>
      </c>
      <c r="F1252" s="150">
        <v>4936</v>
      </c>
      <c r="G1252" s="151">
        <v>5453</v>
      </c>
      <c r="H1252" s="151">
        <v>5221</v>
      </c>
      <c r="I1252" s="151">
        <v>4784</v>
      </c>
      <c r="J1252" s="151">
        <v>5405</v>
      </c>
      <c r="K1252" s="151">
        <v>5181</v>
      </c>
      <c r="L1252" s="151">
        <v>4829</v>
      </c>
      <c r="M1252" s="154">
        <v>0.952139707179397</v>
      </c>
      <c r="N1252" s="153">
        <v>134942</v>
      </c>
      <c r="O1252" s="172">
        <v>0.9</v>
      </c>
      <c r="P1252" s="154">
        <v>0.953868804187797</v>
      </c>
      <c r="Q1252" s="154">
        <v>0.957454612140106</v>
      </c>
      <c r="R1252" s="154">
        <v>0.958556891766883</v>
      </c>
      <c r="S1252" s="173">
        <v>-0.00358580795230989</v>
      </c>
      <c r="T1252" s="153">
        <v>141725</v>
      </c>
      <c r="U1252" s="153">
        <v>124603</v>
      </c>
      <c r="V1252" s="154">
        <v>0.879188569412595</v>
      </c>
      <c r="W1252" s="154">
        <v>0.807459512514314</v>
      </c>
      <c r="X1252" s="155">
        <v>0.877315239317807</v>
      </c>
      <c r="Y1252" s="155">
        <v>0.893432007400555</v>
      </c>
      <c r="Z1252" s="173">
        <v>-0.0698557268034929</v>
      </c>
      <c r="AA1252" s="151">
        <v>36292</v>
      </c>
      <c r="AB1252" s="151">
        <v>31804</v>
      </c>
      <c r="AC1252" s="151">
        <v>35004</v>
      </c>
      <c r="AD1252" s="151">
        <v>30752</v>
      </c>
      <c r="AE1252" s="155">
        <v>0.876336382673867</v>
      </c>
      <c r="AF1252" s="155">
        <v>0.878528168209348</v>
      </c>
      <c r="AG1252" s="173">
        <v>-0.00219178553548005</v>
      </c>
    </row>
    <row r="1253" spans="1:33">
      <c r="A1253" s="175" t="s">
        <v>1085</v>
      </c>
      <c r="B1253" s="195" t="s">
        <v>1841</v>
      </c>
      <c r="C1253" s="195" t="s">
        <v>1254</v>
      </c>
      <c r="D1253" s="150">
        <v>1</v>
      </c>
      <c r="E1253" s="150">
        <v>1</v>
      </c>
      <c r="F1253" s="150">
        <v>1</v>
      </c>
      <c r="G1253" s="151">
        <v>0</v>
      </c>
      <c r="H1253" s="151">
        <v>0</v>
      </c>
      <c r="I1253" s="151">
        <v>0</v>
      </c>
      <c r="J1253" s="151">
        <v>0</v>
      </c>
      <c r="K1253" s="151">
        <v>0</v>
      </c>
      <c r="L1253" s="151">
        <v>0</v>
      </c>
      <c r="M1253" s="154">
        <v>1</v>
      </c>
      <c r="N1253" s="153">
        <v>11</v>
      </c>
      <c r="O1253" s="172">
        <v>0.9</v>
      </c>
      <c r="P1253" s="154">
        <v>1</v>
      </c>
      <c r="Q1253" s="154">
        <v>0</v>
      </c>
      <c r="R1253" s="154">
        <v>0</v>
      </c>
      <c r="S1253" s="173">
        <v>1</v>
      </c>
      <c r="T1253" s="153">
        <v>11</v>
      </c>
      <c r="U1253" s="153">
        <v>11</v>
      </c>
      <c r="V1253" s="154">
        <v>1</v>
      </c>
      <c r="W1253" s="154">
        <v>1</v>
      </c>
      <c r="X1253" s="155">
        <v>0</v>
      </c>
      <c r="Y1253" s="155">
        <v>0</v>
      </c>
      <c r="Z1253" s="173">
        <v>1</v>
      </c>
      <c r="AA1253" s="151">
        <v>1</v>
      </c>
      <c r="AB1253" s="151">
        <v>1</v>
      </c>
      <c r="AC1253" s="151">
        <v>5</v>
      </c>
      <c r="AD1253" s="151">
        <v>5</v>
      </c>
      <c r="AE1253" s="155">
        <v>1</v>
      </c>
      <c r="AF1253" s="155">
        <v>1</v>
      </c>
      <c r="AG1253" s="173">
        <v>0</v>
      </c>
    </row>
    <row r="1254" spans="1:33">
      <c r="A1254" s="175" t="s">
        <v>1085</v>
      </c>
      <c r="B1254" s="195" t="s">
        <v>1841</v>
      </c>
      <c r="C1254" s="195" t="s">
        <v>1255</v>
      </c>
      <c r="D1254" s="150">
        <v>4770</v>
      </c>
      <c r="E1254" s="150">
        <v>4643</v>
      </c>
      <c r="F1254" s="150">
        <v>4230</v>
      </c>
      <c r="G1254" s="151">
        <v>4387</v>
      </c>
      <c r="H1254" s="151">
        <v>4313</v>
      </c>
      <c r="I1254" s="151">
        <v>4036</v>
      </c>
      <c r="J1254" s="151">
        <v>4518</v>
      </c>
      <c r="K1254" s="151">
        <v>4276</v>
      </c>
      <c r="L1254" s="151">
        <v>4163</v>
      </c>
      <c r="M1254" s="154">
        <v>0.961957181593751</v>
      </c>
      <c r="N1254" s="153">
        <v>118845</v>
      </c>
      <c r="O1254" s="172">
        <v>0.9</v>
      </c>
      <c r="P1254" s="154">
        <v>0.973375262054507</v>
      </c>
      <c r="Q1254" s="154">
        <v>0.983131980852519</v>
      </c>
      <c r="R1254" s="154">
        <v>0.946436476316954</v>
      </c>
      <c r="S1254" s="173">
        <v>-0.00975671879801154</v>
      </c>
      <c r="T1254" s="153">
        <v>123545</v>
      </c>
      <c r="U1254" s="153">
        <v>113560</v>
      </c>
      <c r="V1254" s="154">
        <v>0.919179246428427</v>
      </c>
      <c r="W1254" s="154">
        <v>0.886792452830189</v>
      </c>
      <c r="X1254" s="155">
        <v>0.919990882151812</v>
      </c>
      <c r="Y1254" s="155">
        <v>0.921425409473218</v>
      </c>
      <c r="Z1254" s="173">
        <v>-0.0331984293216234</v>
      </c>
      <c r="AA1254" s="151">
        <v>29925</v>
      </c>
      <c r="AB1254" s="151">
        <v>27756</v>
      </c>
      <c r="AC1254" s="151">
        <v>29779</v>
      </c>
      <c r="AD1254" s="151">
        <v>27556</v>
      </c>
      <c r="AE1254" s="155">
        <v>0.927518796992481</v>
      </c>
      <c r="AF1254" s="155">
        <v>0.925350078914671</v>
      </c>
      <c r="AG1254" s="173">
        <v>0.00216871807780983</v>
      </c>
    </row>
    <row r="1255" spans="1:33">
      <c r="A1255" s="175" t="s">
        <v>1085</v>
      </c>
      <c r="B1255" s="195" t="s">
        <v>1841</v>
      </c>
      <c r="C1255" s="195" t="s">
        <v>1256</v>
      </c>
      <c r="D1255" s="150">
        <v>1</v>
      </c>
      <c r="E1255" s="150">
        <v>0</v>
      </c>
      <c r="F1255" s="150">
        <v>0</v>
      </c>
      <c r="G1255" s="151">
        <v>2</v>
      </c>
      <c r="H1255" s="151">
        <v>0</v>
      </c>
      <c r="I1255" s="151">
        <v>2</v>
      </c>
      <c r="J1255" s="151">
        <v>2</v>
      </c>
      <c r="K1255" s="151">
        <v>0</v>
      </c>
      <c r="L1255" s="151">
        <v>2</v>
      </c>
      <c r="M1255" s="154">
        <v>0</v>
      </c>
      <c r="N1255" s="153">
        <v>0</v>
      </c>
      <c r="O1255" s="172">
        <v>0.9</v>
      </c>
      <c r="P1255" s="154">
        <v>0</v>
      </c>
      <c r="Q1255" s="154">
        <v>0</v>
      </c>
      <c r="R1255" s="154">
        <v>0</v>
      </c>
      <c r="S1255" s="173">
        <v>0</v>
      </c>
      <c r="T1255" s="153">
        <v>100</v>
      </c>
      <c r="U1255" s="153">
        <v>97</v>
      </c>
      <c r="V1255" s="154">
        <v>0.97</v>
      </c>
      <c r="W1255" s="154">
        <v>0</v>
      </c>
      <c r="X1255" s="155">
        <v>1</v>
      </c>
      <c r="Y1255" s="155">
        <v>1</v>
      </c>
      <c r="Z1255" s="173">
        <v>-1</v>
      </c>
      <c r="AA1255" s="151">
        <v>5</v>
      </c>
      <c r="AB1255" s="151">
        <v>4</v>
      </c>
      <c r="AC1255" s="151">
        <v>17</v>
      </c>
      <c r="AD1255" s="151">
        <v>17</v>
      </c>
      <c r="AE1255" s="155">
        <v>0.8</v>
      </c>
      <c r="AF1255" s="155">
        <v>1</v>
      </c>
      <c r="AG1255" s="173">
        <v>-0.2</v>
      </c>
    </row>
    <row r="1256" spans="1:33">
      <c r="A1256" s="175" t="s">
        <v>1085</v>
      </c>
      <c r="B1256" s="195" t="s">
        <v>1840</v>
      </c>
      <c r="C1256" s="195" t="s">
        <v>1257</v>
      </c>
      <c r="D1256" s="150">
        <v>1</v>
      </c>
      <c r="E1256" s="150">
        <v>0</v>
      </c>
      <c r="F1256" s="150">
        <v>0</v>
      </c>
      <c r="G1256" s="151">
        <v>0</v>
      </c>
      <c r="H1256" s="151">
        <v>0</v>
      </c>
      <c r="I1256" s="151">
        <v>0</v>
      </c>
      <c r="J1256" s="151">
        <v>0</v>
      </c>
      <c r="K1256" s="151">
        <v>0</v>
      </c>
      <c r="L1256" s="151">
        <v>0</v>
      </c>
      <c r="M1256" s="154">
        <v>0</v>
      </c>
      <c r="N1256" s="153">
        <v>0</v>
      </c>
      <c r="O1256" s="172">
        <v>0.9</v>
      </c>
      <c r="P1256" s="154">
        <v>0</v>
      </c>
      <c r="Q1256" s="154">
        <v>0</v>
      </c>
      <c r="R1256" s="154">
        <v>0</v>
      </c>
      <c r="S1256" s="173">
        <v>0</v>
      </c>
      <c r="T1256" s="153">
        <v>16</v>
      </c>
      <c r="U1256" s="153">
        <v>15</v>
      </c>
      <c r="V1256" s="154">
        <v>0.9375</v>
      </c>
      <c r="W1256" s="154">
        <v>0</v>
      </c>
      <c r="X1256" s="155">
        <v>0</v>
      </c>
      <c r="Y1256" s="155">
        <v>0</v>
      </c>
      <c r="Z1256" s="173">
        <v>0</v>
      </c>
      <c r="AA1256" s="151">
        <v>5</v>
      </c>
      <c r="AB1256" s="151">
        <v>4</v>
      </c>
      <c r="AC1256" s="151">
        <v>4</v>
      </c>
      <c r="AD1256" s="151">
        <v>4</v>
      </c>
      <c r="AE1256" s="155">
        <v>0.8</v>
      </c>
      <c r="AF1256" s="155">
        <v>1</v>
      </c>
      <c r="AG1256" s="173">
        <v>-0.2</v>
      </c>
    </row>
    <row r="1257" spans="1:33">
      <c r="A1257" s="175" t="s">
        <v>1085</v>
      </c>
      <c r="B1257" s="195" t="s">
        <v>1840</v>
      </c>
      <c r="C1257" s="195" t="s">
        <v>1258</v>
      </c>
      <c r="D1257" s="150">
        <v>2275</v>
      </c>
      <c r="E1257" s="150">
        <v>2104</v>
      </c>
      <c r="F1257" s="150">
        <v>1814</v>
      </c>
      <c r="G1257" s="151">
        <v>1960</v>
      </c>
      <c r="H1257" s="151">
        <v>1927</v>
      </c>
      <c r="I1257" s="151">
        <v>1745</v>
      </c>
      <c r="J1257" s="151">
        <v>2038</v>
      </c>
      <c r="K1257" s="151">
        <v>2018</v>
      </c>
      <c r="L1257" s="151">
        <v>1862</v>
      </c>
      <c r="M1257" s="154">
        <v>0.954859380562478</v>
      </c>
      <c r="N1257" s="153">
        <v>53644</v>
      </c>
      <c r="O1257" s="172">
        <v>0.9</v>
      </c>
      <c r="P1257" s="154">
        <v>0.924835164835165</v>
      </c>
      <c r="Q1257" s="154">
        <v>0.983163265306122</v>
      </c>
      <c r="R1257" s="154">
        <v>0.990186457311089</v>
      </c>
      <c r="S1257" s="173">
        <v>-0.0583281004709576</v>
      </c>
      <c r="T1257" s="153">
        <v>56180</v>
      </c>
      <c r="U1257" s="153">
        <v>49643</v>
      </c>
      <c r="V1257" s="154">
        <v>0.883641865432538</v>
      </c>
      <c r="W1257" s="154">
        <v>0.797362637362637</v>
      </c>
      <c r="X1257" s="155">
        <v>0.89030612244898</v>
      </c>
      <c r="Y1257" s="155">
        <v>0.913640824337586</v>
      </c>
      <c r="Z1257" s="173">
        <v>-0.0929434850863422</v>
      </c>
      <c r="AA1257" s="151">
        <v>13697</v>
      </c>
      <c r="AB1257" s="151">
        <v>12118</v>
      </c>
      <c r="AC1257" s="151">
        <v>13597</v>
      </c>
      <c r="AD1257" s="151">
        <v>12359</v>
      </c>
      <c r="AE1257" s="155">
        <v>0.88471928159451</v>
      </c>
      <c r="AF1257" s="155">
        <v>0.9089505037876</v>
      </c>
      <c r="AG1257" s="173">
        <v>-0.0242312221930905</v>
      </c>
    </row>
    <row r="1258" spans="1:33">
      <c r="A1258" s="175" t="s">
        <v>1085</v>
      </c>
      <c r="B1258" s="195" t="s">
        <v>1840</v>
      </c>
      <c r="C1258" s="195" t="s">
        <v>1259</v>
      </c>
      <c r="D1258" s="150">
        <v>2804</v>
      </c>
      <c r="E1258" s="150">
        <v>2642</v>
      </c>
      <c r="F1258" s="150">
        <v>2587</v>
      </c>
      <c r="G1258" s="151">
        <v>2585</v>
      </c>
      <c r="H1258" s="151">
        <v>2491</v>
      </c>
      <c r="I1258" s="151">
        <v>2389</v>
      </c>
      <c r="J1258" s="151">
        <v>2775</v>
      </c>
      <c r="K1258" s="151">
        <v>2692</v>
      </c>
      <c r="L1258" s="151">
        <v>2601</v>
      </c>
      <c r="M1258" s="154">
        <v>0.974517179346129</v>
      </c>
      <c r="N1258" s="153">
        <v>65547</v>
      </c>
      <c r="O1258" s="172">
        <v>0.9</v>
      </c>
      <c r="P1258" s="154">
        <v>0.942225392296719</v>
      </c>
      <c r="Q1258" s="154">
        <v>0.963636363636364</v>
      </c>
      <c r="R1258" s="154">
        <v>0.97009009009009</v>
      </c>
      <c r="S1258" s="173">
        <v>-0.0214109713396446</v>
      </c>
      <c r="T1258" s="153">
        <v>67261</v>
      </c>
      <c r="U1258" s="153">
        <v>62536</v>
      </c>
      <c r="V1258" s="154">
        <v>0.929751267450677</v>
      </c>
      <c r="W1258" s="154">
        <v>0.922610556348074</v>
      </c>
      <c r="X1258" s="155">
        <v>0.924177949709865</v>
      </c>
      <c r="Y1258" s="155">
        <v>0.937297297297297</v>
      </c>
      <c r="Z1258" s="173">
        <v>-0.00156739336179035</v>
      </c>
      <c r="AA1258" s="151">
        <v>17746</v>
      </c>
      <c r="AB1258" s="151">
        <v>16579</v>
      </c>
      <c r="AC1258" s="151">
        <v>16689</v>
      </c>
      <c r="AD1258" s="151">
        <v>15587</v>
      </c>
      <c r="AE1258" s="155">
        <v>0.934238701679252</v>
      </c>
      <c r="AF1258" s="155">
        <v>0.933968482233807</v>
      </c>
      <c r="AG1258" s="173">
        <v>0.00027021944544503</v>
      </c>
    </row>
    <row r="1259" spans="1:33">
      <c r="A1259" s="175" t="s">
        <v>1085</v>
      </c>
      <c r="B1259" s="195" t="s">
        <v>1840</v>
      </c>
      <c r="C1259" s="195" t="s">
        <v>1260</v>
      </c>
      <c r="D1259" s="150">
        <v>6867</v>
      </c>
      <c r="E1259" s="150">
        <v>6047</v>
      </c>
      <c r="F1259" s="150">
        <v>4975</v>
      </c>
      <c r="G1259" s="151">
        <v>6201</v>
      </c>
      <c r="H1259" s="151">
        <v>5855</v>
      </c>
      <c r="I1259" s="151">
        <v>4963</v>
      </c>
      <c r="J1259" s="151">
        <v>6240</v>
      </c>
      <c r="K1259" s="151">
        <v>6082</v>
      </c>
      <c r="L1259" s="151">
        <v>5402</v>
      </c>
      <c r="M1259" s="154">
        <v>0.909470014185367</v>
      </c>
      <c r="N1259" s="153">
        <v>159642</v>
      </c>
      <c r="O1259" s="172">
        <v>0.9</v>
      </c>
      <c r="P1259" s="154">
        <v>0.880588320955293</v>
      </c>
      <c r="Q1259" s="154">
        <v>0.944202547976133</v>
      </c>
      <c r="R1259" s="154">
        <v>0.974679487179487</v>
      </c>
      <c r="S1259" s="173">
        <v>-0.0636142270208395</v>
      </c>
      <c r="T1259" s="153">
        <v>175533</v>
      </c>
      <c r="U1259" s="153">
        <v>140668</v>
      </c>
      <c r="V1259" s="154">
        <v>0.801376379370261</v>
      </c>
      <c r="W1259" s="154">
        <v>0.724479394204165</v>
      </c>
      <c r="X1259" s="155">
        <v>0.800354781486857</v>
      </c>
      <c r="Y1259" s="155">
        <v>0.865705128205128</v>
      </c>
      <c r="Z1259" s="173">
        <v>-0.0758753872826921</v>
      </c>
      <c r="AA1259" s="151">
        <v>42805</v>
      </c>
      <c r="AB1259" s="151">
        <v>35214</v>
      </c>
      <c r="AC1259" s="151">
        <v>42080</v>
      </c>
      <c r="AD1259" s="151">
        <v>35068</v>
      </c>
      <c r="AE1259" s="155">
        <v>0.822660904099988</v>
      </c>
      <c r="AF1259" s="155">
        <v>0.833365019011407</v>
      </c>
      <c r="AG1259" s="173">
        <v>-0.0107041149114185</v>
      </c>
    </row>
    <row r="1260" spans="1:33">
      <c r="A1260" s="175" t="s">
        <v>1085</v>
      </c>
      <c r="B1260" s="195" t="s">
        <v>1840</v>
      </c>
      <c r="C1260" s="195" t="s">
        <v>1261</v>
      </c>
      <c r="D1260" s="150">
        <v>0</v>
      </c>
      <c r="E1260" s="150">
        <v>0</v>
      </c>
      <c r="F1260" s="150">
        <v>0</v>
      </c>
      <c r="G1260" s="151">
        <v>0</v>
      </c>
      <c r="H1260" s="151">
        <v>0</v>
      </c>
      <c r="I1260" s="151">
        <v>0</v>
      </c>
      <c r="J1260" s="151">
        <v>0</v>
      </c>
      <c r="K1260" s="151">
        <v>0</v>
      </c>
      <c r="L1260" s="151">
        <v>0</v>
      </c>
      <c r="M1260" s="154">
        <v>0</v>
      </c>
      <c r="N1260" s="153">
        <v>0</v>
      </c>
      <c r="O1260" s="172">
        <v>0.9</v>
      </c>
      <c r="P1260" s="154">
        <v>0</v>
      </c>
      <c r="Q1260" s="154">
        <v>0</v>
      </c>
      <c r="R1260" s="154">
        <v>0</v>
      </c>
      <c r="S1260" s="173">
        <v>0</v>
      </c>
      <c r="T1260" s="153">
        <v>0</v>
      </c>
      <c r="U1260" s="153">
        <v>0</v>
      </c>
      <c r="V1260" s="154">
        <v>0</v>
      </c>
      <c r="W1260" s="154">
        <v>0</v>
      </c>
      <c r="X1260" s="155">
        <v>0</v>
      </c>
      <c r="Y1260" s="155">
        <v>0</v>
      </c>
      <c r="Z1260" s="173">
        <v>0</v>
      </c>
      <c r="AA1260" s="151">
        <v>0</v>
      </c>
      <c r="AB1260" s="151">
        <v>0</v>
      </c>
      <c r="AC1260" s="151">
        <v>0</v>
      </c>
      <c r="AD1260" s="151">
        <v>0</v>
      </c>
      <c r="AE1260" s="155">
        <v>0</v>
      </c>
      <c r="AF1260" s="155">
        <v>0</v>
      </c>
      <c r="AG1260" s="173">
        <v>0</v>
      </c>
    </row>
    <row r="1261" spans="1:33">
      <c r="A1261" s="175" t="s">
        <v>1085</v>
      </c>
      <c r="B1261" s="195" t="s">
        <v>1840</v>
      </c>
      <c r="C1261" s="195" t="s">
        <v>1262</v>
      </c>
      <c r="D1261" s="150">
        <v>3265</v>
      </c>
      <c r="E1261" s="150">
        <v>3138</v>
      </c>
      <c r="F1261" s="150">
        <v>2679</v>
      </c>
      <c r="G1261" s="151">
        <v>3015</v>
      </c>
      <c r="H1261" s="151">
        <v>2983</v>
      </c>
      <c r="I1261" s="151">
        <v>2696</v>
      </c>
      <c r="J1261" s="151">
        <v>3129</v>
      </c>
      <c r="K1261" s="151">
        <v>3073</v>
      </c>
      <c r="L1261" s="151">
        <v>2881</v>
      </c>
      <c r="M1261" s="154">
        <v>0.972518120901225</v>
      </c>
      <c r="N1261" s="153">
        <v>81710</v>
      </c>
      <c r="O1261" s="172">
        <v>0.9</v>
      </c>
      <c r="P1261" s="154">
        <v>0.961102603369066</v>
      </c>
      <c r="Q1261" s="154">
        <v>0.9893864013267</v>
      </c>
      <c r="R1261" s="154">
        <v>0.982102908277405</v>
      </c>
      <c r="S1261" s="173">
        <v>-0.028283797957634</v>
      </c>
      <c r="T1261" s="153">
        <v>84019</v>
      </c>
      <c r="U1261" s="153">
        <v>74163</v>
      </c>
      <c r="V1261" s="154">
        <v>0.88269320034754</v>
      </c>
      <c r="W1261" s="154">
        <v>0.82052067381317</v>
      </c>
      <c r="X1261" s="155">
        <v>0.894195688225539</v>
      </c>
      <c r="Y1261" s="155">
        <v>0.920741450942793</v>
      </c>
      <c r="Z1261" s="173">
        <v>-0.073675014412369</v>
      </c>
      <c r="AA1261" s="151">
        <v>20587</v>
      </c>
      <c r="AB1261" s="151">
        <v>18418</v>
      </c>
      <c r="AC1261" s="151">
        <v>20649</v>
      </c>
      <c r="AD1261" s="151">
        <v>18151</v>
      </c>
      <c r="AE1261" s="155">
        <v>0.894642249963569</v>
      </c>
      <c r="AF1261" s="155">
        <v>0.879025618674028</v>
      </c>
      <c r="AG1261" s="173">
        <v>0.0156166312895414</v>
      </c>
    </row>
    <row r="1262" spans="1:33">
      <c r="A1262" s="175" t="s">
        <v>1085</v>
      </c>
      <c r="B1262" s="195" t="s">
        <v>1840</v>
      </c>
      <c r="C1262" s="195" t="s">
        <v>1263</v>
      </c>
      <c r="D1262" s="150">
        <v>2</v>
      </c>
      <c r="E1262" s="150">
        <v>0</v>
      </c>
      <c r="F1262" s="150">
        <v>0</v>
      </c>
      <c r="G1262" s="151">
        <v>2</v>
      </c>
      <c r="H1262" s="151">
        <v>0</v>
      </c>
      <c r="I1262" s="151">
        <v>0</v>
      </c>
      <c r="J1262" s="151">
        <v>0</v>
      </c>
      <c r="K1262" s="151">
        <v>0</v>
      </c>
      <c r="L1262" s="151">
        <v>0</v>
      </c>
      <c r="M1262" s="154">
        <v>0</v>
      </c>
      <c r="N1262" s="153">
        <v>0</v>
      </c>
      <c r="O1262" s="172">
        <v>0.9</v>
      </c>
      <c r="P1262" s="154">
        <v>0</v>
      </c>
      <c r="Q1262" s="154">
        <v>0</v>
      </c>
      <c r="R1262" s="154">
        <v>0</v>
      </c>
      <c r="S1262" s="173">
        <v>0</v>
      </c>
      <c r="T1262" s="153">
        <v>12</v>
      </c>
      <c r="U1262" s="153">
        <v>7</v>
      </c>
      <c r="V1262" s="154">
        <v>0.583333333333333</v>
      </c>
      <c r="W1262" s="154">
        <v>0</v>
      </c>
      <c r="X1262" s="155">
        <v>0</v>
      </c>
      <c r="Y1262" s="155">
        <v>0</v>
      </c>
      <c r="Z1262" s="173">
        <v>0</v>
      </c>
      <c r="AA1262" s="151">
        <v>4</v>
      </c>
      <c r="AB1262" s="151">
        <v>0</v>
      </c>
      <c r="AC1262" s="151">
        <v>2</v>
      </c>
      <c r="AD1262" s="151">
        <v>1</v>
      </c>
      <c r="AE1262" s="155">
        <v>0</v>
      </c>
      <c r="AF1262" s="155">
        <v>0.5</v>
      </c>
      <c r="AG1262" s="173">
        <v>-0.5</v>
      </c>
    </row>
    <row r="1263" spans="1:33">
      <c r="A1263" s="175" t="s">
        <v>1085</v>
      </c>
      <c r="B1263" s="195" t="s">
        <v>1840</v>
      </c>
      <c r="C1263" s="195" t="s">
        <v>1264</v>
      </c>
      <c r="D1263" s="150">
        <v>5994</v>
      </c>
      <c r="E1263" s="150">
        <v>5743</v>
      </c>
      <c r="F1263" s="150">
        <v>5257</v>
      </c>
      <c r="G1263" s="151">
        <v>5400</v>
      </c>
      <c r="H1263" s="151">
        <v>5241</v>
      </c>
      <c r="I1263" s="151">
        <v>5073</v>
      </c>
      <c r="J1263" s="151">
        <v>5671</v>
      </c>
      <c r="K1263" s="151">
        <v>5497</v>
      </c>
      <c r="L1263" s="151">
        <v>5310</v>
      </c>
      <c r="M1263" s="154">
        <v>0.966957572859382</v>
      </c>
      <c r="N1263" s="153">
        <v>145589</v>
      </c>
      <c r="O1263" s="172">
        <v>0.9</v>
      </c>
      <c r="P1263" s="154">
        <v>0.958124791458125</v>
      </c>
      <c r="Q1263" s="154">
        <v>0.970555555555556</v>
      </c>
      <c r="R1263" s="154">
        <v>0.969317580673603</v>
      </c>
      <c r="S1263" s="173">
        <v>-0.0124307640974307</v>
      </c>
      <c r="T1263" s="153">
        <v>150564</v>
      </c>
      <c r="U1263" s="153">
        <v>139087</v>
      </c>
      <c r="V1263" s="154">
        <v>0.923773279137111</v>
      </c>
      <c r="W1263" s="154">
        <v>0.877043710377044</v>
      </c>
      <c r="X1263" s="155">
        <v>0.939444444444444</v>
      </c>
      <c r="Y1263" s="155">
        <v>0.936342796684888</v>
      </c>
      <c r="Z1263" s="173">
        <v>-0.0624007340674007</v>
      </c>
      <c r="AA1263" s="151">
        <v>37284</v>
      </c>
      <c r="AB1263" s="151">
        <v>34592</v>
      </c>
      <c r="AC1263" s="151">
        <v>36836</v>
      </c>
      <c r="AD1263" s="151">
        <v>34378</v>
      </c>
      <c r="AE1263" s="155">
        <v>0.927797446625898</v>
      </c>
      <c r="AF1263" s="155">
        <v>0.933271799326746</v>
      </c>
      <c r="AG1263" s="173">
        <v>-0.00547435270084706</v>
      </c>
    </row>
    <row r="1264" spans="1:33">
      <c r="A1264" s="175" t="s">
        <v>1085</v>
      </c>
      <c r="B1264" s="195" t="s">
        <v>1840</v>
      </c>
      <c r="C1264" s="195" t="s">
        <v>1265</v>
      </c>
      <c r="D1264" s="150">
        <v>3722</v>
      </c>
      <c r="E1264" s="150">
        <v>3554</v>
      </c>
      <c r="F1264" s="150">
        <v>3214</v>
      </c>
      <c r="G1264" s="151">
        <v>3203</v>
      </c>
      <c r="H1264" s="151">
        <v>3117</v>
      </c>
      <c r="I1264" s="151">
        <v>2915</v>
      </c>
      <c r="J1264" s="151">
        <v>3363</v>
      </c>
      <c r="K1264" s="151">
        <v>3242</v>
      </c>
      <c r="L1264" s="151">
        <v>3107</v>
      </c>
      <c r="M1264" s="154">
        <v>0.965669336829358</v>
      </c>
      <c r="N1264" s="153">
        <v>86917</v>
      </c>
      <c r="O1264" s="172">
        <v>0.9</v>
      </c>
      <c r="P1264" s="154">
        <v>0.954862976894143</v>
      </c>
      <c r="Q1264" s="154">
        <v>0.973150171714018</v>
      </c>
      <c r="R1264" s="154">
        <v>0.964020220041629</v>
      </c>
      <c r="S1264" s="173">
        <v>-0.0182871948198752</v>
      </c>
      <c r="T1264" s="153">
        <v>90007</v>
      </c>
      <c r="U1264" s="153">
        <v>81947</v>
      </c>
      <c r="V1264" s="154">
        <v>0.910451409334829</v>
      </c>
      <c r="W1264" s="154">
        <v>0.863514239656099</v>
      </c>
      <c r="X1264" s="155">
        <v>0.910084295972526</v>
      </c>
      <c r="Y1264" s="155">
        <v>0.92387749033601</v>
      </c>
      <c r="Z1264" s="173">
        <v>-0.0465700563164269</v>
      </c>
      <c r="AA1264" s="151">
        <v>22647</v>
      </c>
      <c r="AB1264" s="151">
        <v>20708</v>
      </c>
      <c r="AC1264" s="151">
        <v>22236</v>
      </c>
      <c r="AD1264" s="151">
        <v>20387</v>
      </c>
      <c r="AE1264" s="155">
        <v>0.914381595796353</v>
      </c>
      <c r="AF1264" s="155">
        <v>0.916846555135816</v>
      </c>
      <c r="AG1264" s="173">
        <v>-0.00246495933946311</v>
      </c>
    </row>
    <row r="1265" spans="1:33">
      <c r="A1265" s="175" t="s">
        <v>1085</v>
      </c>
      <c r="B1265" s="195" t="s">
        <v>1840</v>
      </c>
      <c r="C1265" s="195" t="s">
        <v>1266</v>
      </c>
      <c r="D1265" s="150">
        <v>0</v>
      </c>
      <c r="E1265" s="150">
        <v>0</v>
      </c>
      <c r="F1265" s="150">
        <v>0</v>
      </c>
      <c r="G1265" s="151">
        <v>0</v>
      </c>
      <c r="H1265" s="151">
        <v>0</v>
      </c>
      <c r="I1265" s="151">
        <v>0</v>
      </c>
      <c r="J1265" s="151">
        <v>1</v>
      </c>
      <c r="K1265" s="151">
        <v>0</v>
      </c>
      <c r="L1265" s="151">
        <v>1</v>
      </c>
      <c r="M1265" s="154">
        <v>0.588235294117647</v>
      </c>
      <c r="N1265" s="153">
        <v>50</v>
      </c>
      <c r="O1265" s="172">
        <v>0.9</v>
      </c>
      <c r="P1265" s="154">
        <v>0</v>
      </c>
      <c r="Q1265" s="154">
        <v>0</v>
      </c>
      <c r="R1265" s="154">
        <v>0</v>
      </c>
      <c r="S1265" s="173">
        <v>0</v>
      </c>
      <c r="T1265" s="153">
        <v>85</v>
      </c>
      <c r="U1265" s="153">
        <v>81</v>
      </c>
      <c r="V1265" s="154">
        <v>0.952941176470588</v>
      </c>
      <c r="W1265" s="154">
        <v>0</v>
      </c>
      <c r="X1265" s="155">
        <v>0</v>
      </c>
      <c r="Y1265" s="155">
        <v>1</v>
      </c>
      <c r="Z1265" s="173">
        <v>0</v>
      </c>
      <c r="AA1265" s="151">
        <v>9</v>
      </c>
      <c r="AB1265" s="151">
        <v>9</v>
      </c>
      <c r="AC1265" s="151">
        <v>26</v>
      </c>
      <c r="AD1265" s="151">
        <v>26</v>
      </c>
      <c r="AE1265" s="155">
        <v>1</v>
      </c>
      <c r="AF1265" s="155">
        <v>1</v>
      </c>
      <c r="AG1265" s="173">
        <v>0</v>
      </c>
    </row>
    <row r="1266" spans="1:33">
      <c r="A1266" s="175" t="s">
        <v>1085</v>
      </c>
      <c r="B1266" s="195" t="s">
        <v>1842</v>
      </c>
      <c r="C1266" s="195" t="s">
        <v>1267</v>
      </c>
      <c r="D1266" s="150">
        <v>5737</v>
      </c>
      <c r="E1266" s="150">
        <v>5352</v>
      </c>
      <c r="F1266" s="150">
        <v>4604</v>
      </c>
      <c r="G1266" s="151">
        <v>4968</v>
      </c>
      <c r="H1266" s="151">
        <v>4953</v>
      </c>
      <c r="I1266" s="151">
        <v>4465</v>
      </c>
      <c r="J1266" s="151">
        <v>5034</v>
      </c>
      <c r="K1266" s="151">
        <v>4917</v>
      </c>
      <c r="L1266" s="151">
        <v>4521</v>
      </c>
      <c r="M1266" s="154">
        <v>0.951239051896131</v>
      </c>
      <c r="N1266" s="153">
        <v>123487</v>
      </c>
      <c r="O1266" s="172">
        <v>0.9</v>
      </c>
      <c r="P1266" s="154">
        <v>0.932891755272791</v>
      </c>
      <c r="Q1266" s="154">
        <v>0.996980676328502</v>
      </c>
      <c r="R1266" s="154">
        <v>0.976758045292014</v>
      </c>
      <c r="S1266" s="173">
        <v>-0.0640889210557117</v>
      </c>
      <c r="T1266" s="153">
        <v>129817</v>
      </c>
      <c r="U1266" s="153">
        <v>111693</v>
      </c>
      <c r="V1266" s="154">
        <v>0.860388084765478</v>
      </c>
      <c r="W1266" s="154">
        <v>0.802510022659927</v>
      </c>
      <c r="X1266" s="155">
        <v>0.898752012882448</v>
      </c>
      <c r="Y1266" s="155">
        <v>0.898092967818832</v>
      </c>
      <c r="Z1266" s="173">
        <v>-0.0962419902225209</v>
      </c>
      <c r="AA1266" s="151">
        <v>34315</v>
      </c>
      <c r="AB1266" s="151">
        <v>30202</v>
      </c>
      <c r="AC1266" s="151">
        <v>31877</v>
      </c>
      <c r="AD1266" s="151">
        <v>28322</v>
      </c>
      <c r="AE1266" s="155">
        <v>0.880139880518724</v>
      </c>
      <c r="AF1266" s="155">
        <v>0.888477585720112</v>
      </c>
      <c r="AG1266" s="173">
        <v>-0.0083377052013881</v>
      </c>
    </row>
    <row r="1267" spans="1:33">
      <c r="A1267" s="175" t="s">
        <v>1085</v>
      </c>
      <c r="B1267" s="195" t="s">
        <v>1841</v>
      </c>
      <c r="C1267" s="195" t="s">
        <v>1268</v>
      </c>
      <c r="D1267" s="150">
        <v>0</v>
      </c>
      <c r="E1267" s="150">
        <v>0</v>
      </c>
      <c r="F1267" s="150">
        <v>0</v>
      </c>
      <c r="G1267" s="151">
        <v>0</v>
      </c>
      <c r="H1267" s="151">
        <v>0</v>
      </c>
      <c r="I1267" s="151">
        <v>0</v>
      </c>
      <c r="J1267" s="151">
        <v>0</v>
      </c>
      <c r="K1267" s="151">
        <v>0</v>
      </c>
      <c r="L1267" s="151">
        <v>0</v>
      </c>
      <c r="M1267" s="154">
        <v>0</v>
      </c>
      <c r="N1267" s="153">
        <v>0</v>
      </c>
      <c r="O1267" s="172">
        <v>0.9</v>
      </c>
      <c r="P1267" s="154">
        <v>0</v>
      </c>
      <c r="Q1267" s="154">
        <v>0</v>
      </c>
      <c r="R1267" s="154">
        <v>0</v>
      </c>
      <c r="S1267" s="173">
        <v>0</v>
      </c>
      <c r="T1267" s="153">
        <v>1</v>
      </c>
      <c r="U1267" s="153">
        <v>1</v>
      </c>
      <c r="V1267" s="154">
        <v>1</v>
      </c>
      <c r="W1267" s="154">
        <v>0</v>
      </c>
      <c r="X1267" s="155">
        <v>0</v>
      </c>
      <c r="Y1267" s="155">
        <v>0</v>
      </c>
      <c r="Z1267" s="173">
        <v>0</v>
      </c>
      <c r="AA1267" s="151">
        <v>0</v>
      </c>
      <c r="AB1267" s="151">
        <v>0</v>
      </c>
      <c r="AC1267" s="151">
        <v>0</v>
      </c>
      <c r="AD1267" s="151">
        <v>0</v>
      </c>
      <c r="AE1267" s="155">
        <v>0</v>
      </c>
      <c r="AF1267" s="155">
        <v>0</v>
      </c>
      <c r="AG1267" s="173">
        <v>0</v>
      </c>
    </row>
    <row r="1268" spans="1:33">
      <c r="A1268" s="175" t="s">
        <v>1085</v>
      </c>
      <c r="B1268" s="195" t="s">
        <v>1841</v>
      </c>
      <c r="C1268" s="195" t="s">
        <v>1269</v>
      </c>
      <c r="D1268" s="150">
        <v>1</v>
      </c>
      <c r="E1268" s="150">
        <v>0</v>
      </c>
      <c r="F1268" s="150">
        <v>1</v>
      </c>
      <c r="G1268" s="151">
        <v>6</v>
      </c>
      <c r="H1268" s="151">
        <v>0</v>
      </c>
      <c r="I1268" s="151">
        <v>6</v>
      </c>
      <c r="J1268" s="151">
        <v>0</v>
      </c>
      <c r="K1268" s="151">
        <v>0</v>
      </c>
      <c r="L1268" s="151">
        <v>0</v>
      </c>
      <c r="M1268" s="154">
        <v>0</v>
      </c>
      <c r="N1268" s="153">
        <v>0</v>
      </c>
      <c r="O1268" s="172">
        <v>0.9</v>
      </c>
      <c r="P1268" s="154">
        <v>0</v>
      </c>
      <c r="Q1268" s="154">
        <v>0</v>
      </c>
      <c r="R1268" s="154">
        <v>0</v>
      </c>
      <c r="S1268" s="173">
        <v>0</v>
      </c>
      <c r="T1268" s="153">
        <v>89</v>
      </c>
      <c r="U1268" s="153">
        <v>87</v>
      </c>
      <c r="V1268" s="154">
        <v>0.97752808988764</v>
      </c>
      <c r="W1268" s="154">
        <v>1</v>
      </c>
      <c r="X1268" s="155">
        <v>1</v>
      </c>
      <c r="Y1268" s="155">
        <v>0</v>
      </c>
      <c r="Z1268" s="173">
        <v>0</v>
      </c>
      <c r="AA1268" s="151">
        <v>18</v>
      </c>
      <c r="AB1268" s="151">
        <v>16</v>
      </c>
      <c r="AC1268" s="151">
        <v>19</v>
      </c>
      <c r="AD1268" s="151">
        <v>19</v>
      </c>
      <c r="AE1268" s="155">
        <v>0.888888888888889</v>
      </c>
      <c r="AF1268" s="155">
        <v>1</v>
      </c>
      <c r="AG1268" s="173">
        <v>-0.111111111111111</v>
      </c>
    </row>
    <row r="1269" spans="1:33">
      <c r="A1269" s="175" t="s">
        <v>1085</v>
      </c>
      <c r="B1269" s="195" t="s">
        <v>1841</v>
      </c>
      <c r="C1269" s="195" t="s">
        <v>1270</v>
      </c>
      <c r="D1269" s="150">
        <v>1</v>
      </c>
      <c r="E1269" s="150">
        <v>0</v>
      </c>
      <c r="F1269" s="150">
        <v>0</v>
      </c>
      <c r="G1269" s="151">
        <v>1</v>
      </c>
      <c r="H1269" s="151">
        <v>0</v>
      </c>
      <c r="I1269" s="151">
        <v>0</v>
      </c>
      <c r="J1269" s="151">
        <v>2</v>
      </c>
      <c r="K1269" s="151">
        <v>0</v>
      </c>
      <c r="L1269" s="151">
        <v>1</v>
      </c>
      <c r="M1269" s="154">
        <v>0</v>
      </c>
      <c r="N1269" s="153">
        <v>0</v>
      </c>
      <c r="O1269" s="172">
        <v>0.9</v>
      </c>
      <c r="P1269" s="154">
        <v>0</v>
      </c>
      <c r="Q1269" s="154">
        <v>0</v>
      </c>
      <c r="R1269" s="154">
        <v>0</v>
      </c>
      <c r="S1269" s="173">
        <v>0</v>
      </c>
      <c r="T1269" s="153">
        <v>34</v>
      </c>
      <c r="U1269" s="153">
        <v>31</v>
      </c>
      <c r="V1269" s="154">
        <v>0.911764705882353</v>
      </c>
      <c r="W1269" s="154">
        <v>0</v>
      </c>
      <c r="X1269" s="155">
        <v>0</v>
      </c>
      <c r="Y1269" s="155">
        <v>0.5</v>
      </c>
      <c r="Z1269" s="173">
        <v>0</v>
      </c>
      <c r="AA1269" s="151">
        <v>9</v>
      </c>
      <c r="AB1269" s="151">
        <v>6</v>
      </c>
      <c r="AC1269" s="151">
        <v>9</v>
      </c>
      <c r="AD1269" s="151">
        <v>9</v>
      </c>
      <c r="AE1269" s="155">
        <v>0.666666666666667</v>
      </c>
      <c r="AF1269" s="155">
        <v>1</v>
      </c>
      <c r="AG1269" s="173">
        <v>-0.333333333333333</v>
      </c>
    </row>
    <row r="1270" spans="1:33">
      <c r="A1270" s="175" t="s">
        <v>1085</v>
      </c>
      <c r="B1270" s="195" t="s">
        <v>1841</v>
      </c>
      <c r="C1270" s="195" t="s">
        <v>1271</v>
      </c>
      <c r="D1270" s="150">
        <v>7454</v>
      </c>
      <c r="E1270" s="150">
        <v>6379</v>
      </c>
      <c r="F1270" s="150">
        <v>5914</v>
      </c>
      <c r="G1270" s="151">
        <v>6770</v>
      </c>
      <c r="H1270" s="151">
        <v>6222</v>
      </c>
      <c r="I1270" s="151">
        <v>5915</v>
      </c>
      <c r="J1270" s="151">
        <v>6992</v>
      </c>
      <c r="K1270" s="151">
        <v>6522</v>
      </c>
      <c r="L1270" s="151">
        <v>6156</v>
      </c>
      <c r="M1270" s="154">
        <v>0.926660075185187</v>
      </c>
      <c r="N1270" s="153">
        <v>175262</v>
      </c>
      <c r="O1270" s="172">
        <v>0.9</v>
      </c>
      <c r="P1270" s="154">
        <v>0.855782130399785</v>
      </c>
      <c r="Q1270" s="154">
        <v>0.919054652880354</v>
      </c>
      <c r="R1270" s="154">
        <v>0.932780320366133</v>
      </c>
      <c r="S1270" s="173">
        <v>-0.0632725224805691</v>
      </c>
      <c r="T1270" s="153">
        <v>189133</v>
      </c>
      <c r="U1270" s="153">
        <v>167579</v>
      </c>
      <c r="V1270" s="154">
        <v>0.886037867532371</v>
      </c>
      <c r="W1270" s="154">
        <v>0.793399517037832</v>
      </c>
      <c r="X1270" s="155">
        <v>0.87370753323486</v>
      </c>
      <c r="Y1270" s="155">
        <v>0.880434782608696</v>
      </c>
      <c r="Z1270" s="173">
        <v>-0.0803080161970277</v>
      </c>
      <c r="AA1270" s="151">
        <v>46337</v>
      </c>
      <c r="AB1270" s="151">
        <v>40973</v>
      </c>
      <c r="AC1270" s="151">
        <v>45119</v>
      </c>
      <c r="AD1270" s="151">
        <v>41035</v>
      </c>
      <c r="AE1270" s="155">
        <v>0.88423937673997</v>
      </c>
      <c r="AF1270" s="155">
        <v>0.909483809481593</v>
      </c>
      <c r="AG1270" s="173">
        <v>-0.0252444327416229</v>
      </c>
    </row>
    <row r="1271" spans="1:33">
      <c r="A1271" s="175" t="s">
        <v>1085</v>
      </c>
      <c r="B1271" s="195" t="s">
        <v>1841</v>
      </c>
      <c r="C1271" s="195" t="s">
        <v>1272</v>
      </c>
      <c r="D1271" s="150">
        <v>63</v>
      </c>
      <c r="E1271" s="150">
        <v>0</v>
      </c>
      <c r="F1271" s="150">
        <v>63</v>
      </c>
      <c r="G1271" s="151">
        <v>80</v>
      </c>
      <c r="H1271" s="151">
        <v>0</v>
      </c>
      <c r="I1271" s="151">
        <v>79</v>
      </c>
      <c r="J1271" s="151">
        <v>72</v>
      </c>
      <c r="K1271" s="151">
        <v>0</v>
      </c>
      <c r="L1271" s="151">
        <v>72</v>
      </c>
      <c r="M1271" s="154">
        <v>0</v>
      </c>
      <c r="N1271" s="153">
        <v>0</v>
      </c>
      <c r="O1271" s="172">
        <v>0.9</v>
      </c>
      <c r="P1271" s="154">
        <v>0</v>
      </c>
      <c r="Q1271" s="154">
        <v>0</v>
      </c>
      <c r="R1271" s="154">
        <v>0</v>
      </c>
      <c r="S1271" s="173">
        <v>0</v>
      </c>
      <c r="T1271" s="153">
        <v>905</v>
      </c>
      <c r="U1271" s="153">
        <v>900</v>
      </c>
      <c r="V1271" s="154">
        <v>0.994475138121547</v>
      </c>
      <c r="W1271" s="154">
        <v>1</v>
      </c>
      <c r="X1271" s="155">
        <v>0.9875</v>
      </c>
      <c r="Y1271" s="155">
        <v>1</v>
      </c>
      <c r="Z1271" s="173">
        <v>0.0125</v>
      </c>
      <c r="AA1271" s="151">
        <v>452</v>
      </c>
      <c r="AB1271" s="151">
        <v>447</v>
      </c>
      <c r="AC1271" s="151">
        <v>296</v>
      </c>
      <c r="AD1271" s="151">
        <v>296</v>
      </c>
      <c r="AE1271" s="155">
        <v>0.988938053097345</v>
      </c>
      <c r="AF1271" s="155">
        <v>1</v>
      </c>
      <c r="AG1271" s="173">
        <v>-0.0110619469026548</v>
      </c>
    </row>
    <row r="1272" spans="1:33">
      <c r="A1272" s="175" t="s">
        <v>1085</v>
      </c>
      <c r="B1272" s="195" t="s">
        <v>1842</v>
      </c>
      <c r="C1272" s="195" t="s">
        <v>1273</v>
      </c>
      <c r="D1272" s="150">
        <v>3964</v>
      </c>
      <c r="E1272" s="150">
        <v>3773</v>
      </c>
      <c r="F1272" s="150">
        <v>3012</v>
      </c>
      <c r="G1272" s="151">
        <v>3477</v>
      </c>
      <c r="H1272" s="151">
        <v>3439</v>
      </c>
      <c r="I1272" s="151">
        <v>3231</v>
      </c>
      <c r="J1272" s="151">
        <v>3432</v>
      </c>
      <c r="K1272" s="151">
        <v>3397</v>
      </c>
      <c r="L1272" s="151">
        <v>3192</v>
      </c>
      <c r="M1272" s="154">
        <v>0.971462770717738</v>
      </c>
      <c r="N1272" s="153">
        <v>86841</v>
      </c>
      <c r="O1272" s="172">
        <v>0.9</v>
      </c>
      <c r="P1272" s="154">
        <v>0.951816347124117</v>
      </c>
      <c r="Q1272" s="154">
        <v>0.989071038251366</v>
      </c>
      <c r="R1272" s="154">
        <v>0.989801864801865</v>
      </c>
      <c r="S1272" s="173">
        <v>-0.0372546911272491</v>
      </c>
      <c r="T1272" s="153">
        <v>89392</v>
      </c>
      <c r="U1272" s="153">
        <v>78979</v>
      </c>
      <c r="V1272" s="154">
        <v>0.883513066046179</v>
      </c>
      <c r="W1272" s="154">
        <v>0.759838546922301</v>
      </c>
      <c r="X1272" s="155">
        <v>0.929249352890423</v>
      </c>
      <c r="Y1272" s="155">
        <v>0.93006993006993</v>
      </c>
      <c r="Z1272" s="173">
        <v>-0.169410805968122</v>
      </c>
      <c r="AA1272" s="151">
        <v>23889</v>
      </c>
      <c r="AB1272" s="151">
        <v>21339</v>
      </c>
      <c r="AC1272" s="151">
        <v>22406</v>
      </c>
      <c r="AD1272" s="151">
        <v>20095</v>
      </c>
      <c r="AE1272" s="155">
        <v>0.893256310435765</v>
      </c>
      <c r="AF1272" s="155">
        <v>0.896857984468446</v>
      </c>
      <c r="AG1272" s="173">
        <v>-0.00360167403268064</v>
      </c>
    </row>
    <row r="1273" spans="1:33">
      <c r="A1273" s="175" t="s">
        <v>1085</v>
      </c>
      <c r="B1273" s="195" t="s">
        <v>1842</v>
      </c>
      <c r="C1273" s="195" t="s">
        <v>1274</v>
      </c>
      <c r="D1273" s="150">
        <v>4690</v>
      </c>
      <c r="E1273" s="150">
        <v>3986</v>
      </c>
      <c r="F1273" s="150">
        <v>3711</v>
      </c>
      <c r="G1273" s="151">
        <v>4499</v>
      </c>
      <c r="H1273" s="151">
        <v>4301</v>
      </c>
      <c r="I1273" s="151">
        <v>4011</v>
      </c>
      <c r="J1273" s="151">
        <v>4380</v>
      </c>
      <c r="K1273" s="151">
        <v>4235</v>
      </c>
      <c r="L1273" s="151">
        <v>3962</v>
      </c>
      <c r="M1273" s="154">
        <v>0.934723774053383</v>
      </c>
      <c r="N1273" s="153">
        <v>112938</v>
      </c>
      <c r="O1273" s="172">
        <v>0.9</v>
      </c>
      <c r="P1273" s="154">
        <v>0.849893390191898</v>
      </c>
      <c r="Q1273" s="154">
        <v>0.9559902200489</v>
      </c>
      <c r="R1273" s="154">
        <v>0.96689497716895</v>
      </c>
      <c r="S1273" s="173">
        <v>-0.106096829857002</v>
      </c>
      <c r="T1273" s="153">
        <v>120825</v>
      </c>
      <c r="U1273" s="153">
        <v>106201</v>
      </c>
      <c r="V1273" s="154">
        <v>0.87896544589282</v>
      </c>
      <c r="W1273" s="154">
        <v>0.791257995735608</v>
      </c>
      <c r="X1273" s="155">
        <v>0.891531451433652</v>
      </c>
      <c r="Y1273" s="155">
        <v>0.904566210045662</v>
      </c>
      <c r="Z1273" s="173">
        <v>-0.100273455698044</v>
      </c>
      <c r="AA1273" s="151">
        <v>30360</v>
      </c>
      <c r="AB1273" s="151">
        <v>26906</v>
      </c>
      <c r="AC1273" s="151">
        <v>29076</v>
      </c>
      <c r="AD1273" s="151">
        <v>26198</v>
      </c>
      <c r="AE1273" s="155">
        <v>0.886231884057971</v>
      </c>
      <c r="AF1273" s="155">
        <v>0.90101802173614</v>
      </c>
      <c r="AG1273" s="173">
        <v>-0.0147861376781687</v>
      </c>
    </row>
    <row r="1274" spans="1:33">
      <c r="A1274" s="175" t="s">
        <v>1085</v>
      </c>
      <c r="B1274" s="195" t="s">
        <v>1842</v>
      </c>
      <c r="C1274" s="195" t="s">
        <v>1275</v>
      </c>
      <c r="D1274" s="150">
        <v>2774</v>
      </c>
      <c r="E1274" s="150">
        <v>2646</v>
      </c>
      <c r="F1274" s="150">
        <v>2467</v>
      </c>
      <c r="G1274" s="151">
        <v>2551</v>
      </c>
      <c r="H1274" s="151">
        <v>2463</v>
      </c>
      <c r="I1274" s="151">
        <v>2323</v>
      </c>
      <c r="J1274" s="151">
        <v>2469</v>
      </c>
      <c r="K1274" s="151">
        <v>2402</v>
      </c>
      <c r="L1274" s="151">
        <v>2297</v>
      </c>
      <c r="M1274" s="154">
        <v>0.950487898352053</v>
      </c>
      <c r="N1274" s="153">
        <v>64483</v>
      </c>
      <c r="O1274" s="172">
        <v>0.9</v>
      </c>
      <c r="P1274" s="154">
        <v>0.953857245854362</v>
      </c>
      <c r="Q1274" s="154">
        <v>0.965503724029792</v>
      </c>
      <c r="R1274" s="154">
        <v>0.972863507492912</v>
      </c>
      <c r="S1274" s="173">
        <v>-0.0116464781754303</v>
      </c>
      <c r="T1274" s="153">
        <v>67842</v>
      </c>
      <c r="U1274" s="153">
        <v>61072</v>
      </c>
      <c r="V1274" s="154">
        <v>0.900209309867044</v>
      </c>
      <c r="W1274" s="154">
        <v>0.889329488103821</v>
      </c>
      <c r="X1274" s="155">
        <v>0.91062328498628</v>
      </c>
      <c r="Y1274" s="155">
        <v>0.930336168489267</v>
      </c>
      <c r="Z1274" s="173">
        <v>-0.0212937968824587</v>
      </c>
      <c r="AA1274" s="151">
        <v>17317</v>
      </c>
      <c r="AB1274" s="151">
        <v>15882</v>
      </c>
      <c r="AC1274" s="151">
        <v>16618</v>
      </c>
      <c r="AD1274" s="151">
        <v>15254</v>
      </c>
      <c r="AE1274" s="155">
        <v>0.917133452676561</v>
      </c>
      <c r="AF1274" s="155">
        <v>0.917920327355879</v>
      </c>
      <c r="AG1274" s="173">
        <v>-0.000786874679318483</v>
      </c>
    </row>
    <row r="1275" spans="1:33">
      <c r="A1275" s="175" t="s">
        <v>1085</v>
      </c>
      <c r="B1275" s="195" t="s">
        <v>1842</v>
      </c>
      <c r="C1275" s="195" t="s">
        <v>1276</v>
      </c>
      <c r="D1275" s="150">
        <v>246</v>
      </c>
      <c r="E1275" s="150">
        <v>123</v>
      </c>
      <c r="F1275" s="150">
        <v>245</v>
      </c>
      <c r="G1275" s="151">
        <v>248</v>
      </c>
      <c r="H1275" s="151">
        <v>104</v>
      </c>
      <c r="I1275" s="151">
        <v>247</v>
      </c>
      <c r="J1275" s="151">
        <v>218</v>
      </c>
      <c r="K1275" s="151">
        <v>109</v>
      </c>
      <c r="L1275" s="151">
        <v>218</v>
      </c>
      <c r="M1275" s="154">
        <v>0.392182410423453</v>
      </c>
      <c r="N1275" s="153">
        <v>1204</v>
      </c>
      <c r="O1275" s="172">
        <v>0.9</v>
      </c>
      <c r="P1275" s="154">
        <v>0.5</v>
      </c>
      <c r="Q1275" s="154">
        <v>0.419354838709677</v>
      </c>
      <c r="R1275" s="154">
        <v>0.5</v>
      </c>
      <c r="S1275" s="173">
        <v>0.0806451612903226</v>
      </c>
      <c r="T1275" s="153">
        <v>3070</v>
      </c>
      <c r="U1275" s="153">
        <v>3063</v>
      </c>
      <c r="V1275" s="154">
        <v>0.99771986970684</v>
      </c>
      <c r="W1275" s="154">
        <v>0.995934959349594</v>
      </c>
      <c r="X1275" s="155">
        <v>0.995967741935484</v>
      </c>
      <c r="Y1275" s="155">
        <v>1</v>
      </c>
      <c r="Z1275" s="173">
        <v>-3.27825858903452e-5</v>
      </c>
      <c r="AA1275" s="151">
        <v>1543</v>
      </c>
      <c r="AB1275" s="151">
        <v>1540</v>
      </c>
      <c r="AC1275" s="151">
        <v>1074</v>
      </c>
      <c r="AD1275" s="151">
        <v>1072</v>
      </c>
      <c r="AE1275" s="155">
        <v>0.998055735580039</v>
      </c>
      <c r="AF1275" s="155">
        <v>0.998137802607076</v>
      </c>
      <c r="AG1275" s="173">
        <v>-8.20670270373913e-5</v>
      </c>
    </row>
    <row r="1276" spans="1:33">
      <c r="A1276" s="175" t="s">
        <v>1085</v>
      </c>
      <c r="B1276" s="195" t="s">
        <v>1842</v>
      </c>
      <c r="C1276" s="195" t="s">
        <v>1277</v>
      </c>
      <c r="D1276" s="150">
        <v>1</v>
      </c>
      <c r="E1276" s="150">
        <v>0</v>
      </c>
      <c r="F1276" s="150">
        <v>1</v>
      </c>
      <c r="G1276" s="151">
        <v>0</v>
      </c>
      <c r="H1276" s="151">
        <v>0</v>
      </c>
      <c r="I1276" s="151">
        <v>0</v>
      </c>
      <c r="J1276" s="151">
        <v>2</v>
      </c>
      <c r="K1276" s="151">
        <v>0</v>
      </c>
      <c r="L1276" s="151">
        <v>2</v>
      </c>
      <c r="M1276" s="154">
        <v>0</v>
      </c>
      <c r="N1276" s="153">
        <v>0</v>
      </c>
      <c r="O1276" s="172">
        <v>0.9</v>
      </c>
      <c r="P1276" s="154">
        <v>0</v>
      </c>
      <c r="Q1276" s="154">
        <v>0</v>
      </c>
      <c r="R1276" s="154">
        <v>0</v>
      </c>
      <c r="S1276" s="173">
        <v>0</v>
      </c>
      <c r="T1276" s="153">
        <v>28</v>
      </c>
      <c r="U1276" s="153">
        <v>27</v>
      </c>
      <c r="V1276" s="154">
        <v>0.964285714285714</v>
      </c>
      <c r="W1276" s="154">
        <v>1</v>
      </c>
      <c r="X1276" s="155">
        <v>0</v>
      </c>
      <c r="Y1276" s="155">
        <v>1</v>
      </c>
      <c r="Z1276" s="173">
        <v>1</v>
      </c>
      <c r="AA1276" s="151">
        <v>8</v>
      </c>
      <c r="AB1276" s="151">
        <v>8</v>
      </c>
      <c r="AC1276" s="151">
        <v>10</v>
      </c>
      <c r="AD1276" s="151">
        <v>9</v>
      </c>
      <c r="AE1276" s="155">
        <v>1</v>
      </c>
      <c r="AF1276" s="155">
        <v>0.9</v>
      </c>
      <c r="AG1276" s="173">
        <v>0.1</v>
      </c>
    </row>
    <row r="1277" spans="1:33">
      <c r="A1277" s="175" t="s">
        <v>1085</v>
      </c>
      <c r="B1277" s="195" t="s">
        <v>1842</v>
      </c>
      <c r="C1277" s="195" t="s">
        <v>1278</v>
      </c>
      <c r="D1277" s="150">
        <v>4966</v>
      </c>
      <c r="E1277" s="150">
        <v>4399</v>
      </c>
      <c r="F1277" s="150">
        <v>3713</v>
      </c>
      <c r="G1277" s="151">
        <v>4386</v>
      </c>
      <c r="H1277" s="151">
        <v>4355</v>
      </c>
      <c r="I1277" s="151">
        <v>3620</v>
      </c>
      <c r="J1277" s="151">
        <v>4405</v>
      </c>
      <c r="K1277" s="151">
        <v>4309</v>
      </c>
      <c r="L1277" s="151">
        <v>3725</v>
      </c>
      <c r="M1277" s="154">
        <v>0.964593630383886</v>
      </c>
      <c r="N1277" s="153">
        <v>103825</v>
      </c>
      <c r="O1277" s="172">
        <v>0.9</v>
      </c>
      <c r="P1277" s="154">
        <v>0.885823600483286</v>
      </c>
      <c r="Q1277" s="154">
        <v>0.992932056543548</v>
      </c>
      <c r="R1277" s="154">
        <v>0.978206583427923</v>
      </c>
      <c r="S1277" s="173">
        <v>-0.107108456060261</v>
      </c>
      <c r="T1277" s="153">
        <v>107636</v>
      </c>
      <c r="U1277" s="153">
        <v>88110</v>
      </c>
      <c r="V1277" s="154">
        <v>0.818592292541529</v>
      </c>
      <c r="W1277" s="154">
        <v>0.747684252919855</v>
      </c>
      <c r="X1277" s="155">
        <v>0.825353397172823</v>
      </c>
      <c r="Y1277" s="155">
        <v>0.845629965947787</v>
      </c>
      <c r="Z1277" s="173">
        <v>-0.0776691442529677</v>
      </c>
      <c r="AA1277" s="151">
        <v>29861</v>
      </c>
      <c r="AB1277" s="151">
        <v>24997</v>
      </c>
      <c r="AC1277" s="151">
        <v>27846</v>
      </c>
      <c r="AD1277" s="151">
        <v>23575</v>
      </c>
      <c r="AE1277" s="155">
        <v>0.837111952044473</v>
      </c>
      <c r="AF1277" s="155">
        <v>0.846620699561876</v>
      </c>
      <c r="AG1277" s="173">
        <v>-0.00950874751740327</v>
      </c>
    </row>
    <row r="1278" spans="1:33">
      <c r="A1278" s="175" t="s">
        <v>1085</v>
      </c>
      <c r="B1278" s="195" t="s">
        <v>1842</v>
      </c>
      <c r="C1278" s="195" t="s">
        <v>1279</v>
      </c>
      <c r="D1278" s="150">
        <v>1</v>
      </c>
      <c r="E1278" s="150">
        <v>0</v>
      </c>
      <c r="F1278" s="150">
        <v>1</v>
      </c>
      <c r="G1278" s="151">
        <v>7</v>
      </c>
      <c r="H1278" s="151">
        <v>0</v>
      </c>
      <c r="I1278" s="151">
        <v>7</v>
      </c>
      <c r="J1278" s="151">
        <v>3</v>
      </c>
      <c r="K1278" s="151">
        <v>0</v>
      </c>
      <c r="L1278" s="151">
        <v>3</v>
      </c>
      <c r="M1278" s="154">
        <v>0</v>
      </c>
      <c r="N1278" s="153">
        <v>0</v>
      </c>
      <c r="O1278" s="172">
        <v>0.9</v>
      </c>
      <c r="P1278" s="154">
        <v>0</v>
      </c>
      <c r="Q1278" s="154">
        <v>0</v>
      </c>
      <c r="R1278" s="154">
        <v>0</v>
      </c>
      <c r="S1278" s="173">
        <v>0</v>
      </c>
      <c r="T1278" s="153">
        <v>176</v>
      </c>
      <c r="U1278" s="153">
        <v>175</v>
      </c>
      <c r="V1278" s="154">
        <v>0.994318181818182</v>
      </c>
      <c r="W1278" s="154">
        <v>1</v>
      </c>
      <c r="X1278" s="155">
        <v>1</v>
      </c>
      <c r="Y1278" s="155">
        <v>1</v>
      </c>
      <c r="Z1278" s="173">
        <v>0</v>
      </c>
      <c r="AA1278" s="151">
        <v>26</v>
      </c>
      <c r="AB1278" s="151">
        <v>26</v>
      </c>
      <c r="AC1278" s="151">
        <v>51</v>
      </c>
      <c r="AD1278" s="151">
        <v>50</v>
      </c>
      <c r="AE1278" s="155">
        <v>1</v>
      </c>
      <c r="AF1278" s="155">
        <v>0.980392156862745</v>
      </c>
      <c r="AG1278" s="173">
        <v>0.0196078431372549</v>
      </c>
    </row>
    <row r="1279" spans="1:33">
      <c r="A1279" s="175" t="s">
        <v>1085</v>
      </c>
      <c r="B1279" s="195" t="s">
        <v>1842</v>
      </c>
      <c r="C1279" s="195" t="s">
        <v>1280</v>
      </c>
      <c r="D1279" s="150">
        <v>6787</v>
      </c>
      <c r="E1279" s="150">
        <v>6488</v>
      </c>
      <c r="F1279" s="150">
        <v>5091</v>
      </c>
      <c r="G1279" s="151">
        <v>6382</v>
      </c>
      <c r="H1279" s="151">
        <v>6207</v>
      </c>
      <c r="I1279" s="151">
        <v>5794</v>
      </c>
      <c r="J1279" s="151">
        <v>6407</v>
      </c>
      <c r="K1279" s="151">
        <v>6172</v>
      </c>
      <c r="L1279" s="151">
        <v>5782</v>
      </c>
      <c r="M1279" s="154">
        <v>0.961539871901433</v>
      </c>
      <c r="N1279" s="153">
        <v>157331</v>
      </c>
      <c r="O1279" s="172">
        <v>0.9</v>
      </c>
      <c r="P1279" s="154">
        <v>0.955945189332547</v>
      </c>
      <c r="Q1279" s="154">
        <v>0.972579128799749</v>
      </c>
      <c r="R1279" s="154">
        <v>0.963321367254565</v>
      </c>
      <c r="S1279" s="173">
        <v>-0.0166339394672018</v>
      </c>
      <c r="T1279" s="153">
        <v>163624</v>
      </c>
      <c r="U1279" s="153">
        <v>144715</v>
      </c>
      <c r="V1279" s="154">
        <v>0.884436268518066</v>
      </c>
      <c r="W1279" s="154">
        <v>0.750110505377928</v>
      </c>
      <c r="X1279" s="155">
        <v>0.907865872767158</v>
      </c>
      <c r="Y1279" s="155">
        <v>0.902450444825972</v>
      </c>
      <c r="Z1279" s="173">
        <v>-0.157755367389229</v>
      </c>
      <c r="AA1279" s="151">
        <v>42462</v>
      </c>
      <c r="AB1279" s="151">
        <v>37450</v>
      </c>
      <c r="AC1279" s="151">
        <v>40583</v>
      </c>
      <c r="AD1279" s="151">
        <v>36339</v>
      </c>
      <c r="AE1279" s="155">
        <v>0.881965051104517</v>
      </c>
      <c r="AF1279" s="155">
        <v>0.895424192395831</v>
      </c>
      <c r="AG1279" s="173">
        <v>-0.0134591412913139</v>
      </c>
    </row>
    <row r="1280" spans="1:33">
      <c r="A1280" s="175" t="s">
        <v>1085</v>
      </c>
      <c r="B1280" s="195" t="s">
        <v>1842</v>
      </c>
      <c r="C1280" s="195" t="s">
        <v>1281</v>
      </c>
      <c r="D1280" s="150">
        <v>5352</v>
      </c>
      <c r="E1280" s="150">
        <v>5071</v>
      </c>
      <c r="F1280" s="150">
        <v>3965</v>
      </c>
      <c r="G1280" s="151">
        <v>4685</v>
      </c>
      <c r="H1280" s="151">
        <v>4374</v>
      </c>
      <c r="I1280" s="151">
        <v>3928</v>
      </c>
      <c r="J1280" s="151">
        <v>4793</v>
      </c>
      <c r="K1280" s="151">
        <v>4593</v>
      </c>
      <c r="L1280" s="151">
        <v>4179</v>
      </c>
      <c r="M1280" s="154">
        <v>0.917189599304513</v>
      </c>
      <c r="N1280" s="153">
        <v>116052</v>
      </c>
      <c r="O1280" s="172">
        <v>0.9</v>
      </c>
      <c r="P1280" s="154">
        <v>0.947496263079223</v>
      </c>
      <c r="Q1280" s="154">
        <v>0.933617929562433</v>
      </c>
      <c r="R1280" s="154">
        <v>0.958272480701022</v>
      </c>
      <c r="S1280" s="173">
        <v>0.0138783335167895</v>
      </c>
      <c r="T1280" s="153">
        <v>126530</v>
      </c>
      <c r="U1280" s="153">
        <v>99169</v>
      </c>
      <c r="V1280" s="154">
        <v>0.783758792381253</v>
      </c>
      <c r="W1280" s="154">
        <v>0.740844544095665</v>
      </c>
      <c r="X1280" s="155">
        <v>0.838420490928495</v>
      </c>
      <c r="Y1280" s="155">
        <v>0.871896515752139</v>
      </c>
      <c r="Z1280" s="173">
        <v>-0.0975759468328301</v>
      </c>
      <c r="AA1280" s="151">
        <v>32404</v>
      </c>
      <c r="AB1280" s="151">
        <v>26889</v>
      </c>
      <c r="AC1280" s="151">
        <v>31361</v>
      </c>
      <c r="AD1280" s="151">
        <v>25631</v>
      </c>
      <c r="AE1280" s="155">
        <v>0.829804962350327</v>
      </c>
      <c r="AF1280" s="155">
        <v>0.817288989509263</v>
      </c>
      <c r="AG1280" s="173">
        <v>0.012515972841064</v>
      </c>
    </row>
    <row r="1281" spans="1:33">
      <c r="A1281" s="175" t="s">
        <v>1085</v>
      </c>
      <c r="B1281" s="195" t="s">
        <v>1841</v>
      </c>
      <c r="C1281" s="195" t="s">
        <v>1282</v>
      </c>
      <c r="D1281" s="150">
        <v>2466</v>
      </c>
      <c r="E1281" s="150">
        <v>2410</v>
      </c>
      <c r="F1281" s="150">
        <v>1877</v>
      </c>
      <c r="G1281" s="151">
        <v>2327</v>
      </c>
      <c r="H1281" s="151">
        <v>2301</v>
      </c>
      <c r="I1281" s="151">
        <v>2119</v>
      </c>
      <c r="J1281" s="151">
        <v>2385</v>
      </c>
      <c r="K1281" s="151">
        <v>2353</v>
      </c>
      <c r="L1281" s="151">
        <v>2237</v>
      </c>
      <c r="M1281" s="154">
        <v>0.976828775427725</v>
      </c>
      <c r="N1281" s="153">
        <v>58008</v>
      </c>
      <c r="O1281" s="172">
        <v>0.9</v>
      </c>
      <c r="P1281" s="154">
        <v>0.977291159772912</v>
      </c>
      <c r="Q1281" s="154">
        <v>0.988826815642458</v>
      </c>
      <c r="R1281" s="154">
        <v>0.986582809224319</v>
      </c>
      <c r="S1281" s="173">
        <v>-0.0115356558695465</v>
      </c>
      <c r="T1281" s="153">
        <v>59384</v>
      </c>
      <c r="U1281" s="153">
        <v>53630</v>
      </c>
      <c r="V1281" s="154">
        <v>0.903105213525529</v>
      </c>
      <c r="W1281" s="154">
        <v>0.761151662611517</v>
      </c>
      <c r="X1281" s="155">
        <v>0.910614525139665</v>
      </c>
      <c r="Y1281" s="155">
        <v>0.937945492662474</v>
      </c>
      <c r="Z1281" s="173">
        <v>-0.149462862528148</v>
      </c>
      <c r="AA1281" s="151">
        <v>15167</v>
      </c>
      <c r="AB1281" s="151">
        <v>13811</v>
      </c>
      <c r="AC1281" s="151">
        <v>14598</v>
      </c>
      <c r="AD1281" s="151">
        <v>13356</v>
      </c>
      <c r="AE1281" s="155">
        <v>0.910595371530296</v>
      </c>
      <c r="AF1281" s="155">
        <v>0.914919852034525</v>
      </c>
      <c r="AG1281" s="173">
        <v>-0.00432448050422929</v>
      </c>
    </row>
    <row r="1282" spans="1:33">
      <c r="A1282" s="175" t="s">
        <v>1085</v>
      </c>
      <c r="B1282" s="195" t="s">
        <v>1841</v>
      </c>
      <c r="C1282" s="195" t="s">
        <v>1283</v>
      </c>
      <c r="D1282" s="150">
        <v>5199</v>
      </c>
      <c r="E1282" s="150">
        <v>4818</v>
      </c>
      <c r="F1282" s="150">
        <v>3912</v>
      </c>
      <c r="G1282" s="151">
        <v>4767</v>
      </c>
      <c r="H1282" s="151">
        <v>4534</v>
      </c>
      <c r="I1282" s="151">
        <v>4074</v>
      </c>
      <c r="J1282" s="151">
        <v>4699</v>
      </c>
      <c r="K1282" s="151">
        <v>4606</v>
      </c>
      <c r="L1282" s="151">
        <v>4203</v>
      </c>
      <c r="M1282" s="154">
        <v>0.980419230334448</v>
      </c>
      <c r="N1282" s="153">
        <v>121421</v>
      </c>
      <c r="O1282" s="172">
        <v>0.9</v>
      </c>
      <c r="P1282" s="154">
        <v>0.926716676283901</v>
      </c>
      <c r="Q1282" s="154">
        <v>0.95112229913992</v>
      </c>
      <c r="R1282" s="154">
        <v>0.980208555011705</v>
      </c>
      <c r="S1282" s="173">
        <v>-0.0244056228560195</v>
      </c>
      <c r="T1282" s="153">
        <v>123846</v>
      </c>
      <c r="U1282" s="153">
        <v>107958</v>
      </c>
      <c r="V1282" s="154">
        <v>0.871711641877816</v>
      </c>
      <c r="W1282" s="154">
        <v>0.752452394691287</v>
      </c>
      <c r="X1282" s="155">
        <v>0.854625550660793</v>
      </c>
      <c r="Y1282" s="155">
        <v>0.894445626729091</v>
      </c>
      <c r="Z1282" s="173">
        <v>-0.102173155969506</v>
      </c>
      <c r="AA1282" s="151">
        <v>30895</v>
      </c>
      <c r="AB1282" s="151">
        <v>26712</v>
      </c>
      <c r="AC1282" s="151">
        <v>30314</v>
      </c>
      <c r="AD1282" s="151">
        <v>26805</v>
      </c>
      <c r="AE1282" s="155">
        <v>0.864605923288558</v>
      </c>
      <c r="AF1282" s="155">
        <v>0.884244903344989</v>
      </c>
      <c r="AG1282" s="173">
        <v>-0.0196389800564311</v>
      </c>
    </row>
    <row r="1283" spans="1:33">
      <c r="A1283" s="175" t="s">
        <v>1085</v>
      </c>
      <c r="B1283" s="195" t="s">
        <v>1841</v>
      </c>
      <c r="C1283" s="195" t="s">
        <v>1284</v>
      </c>
      <c r="D1283" s="150">
        <v>2510</v>
      </c>
      <c r="E1283" s="150">
        <v>2454</v>
      </c>
      <c r="F1283" s="150">
        <v>2099</v>
      </c>
      <c r="G1283" s="151">
        <v>2259</v>
      </c>
      <c r="H1283" s="151">
        <v>2216</v>
      </c>
      <c r="I1283" s="151">
        <v>2083</v>
      </c>
      <c r="J1283" s="151">
        <v>2306</v>
      </c>
      <c r="K1283" s="151">
        <v>2276</v>
      </c>
      <c r="L1283" s="151">
        <v>2153</v>
      </c>
      <c r="M1283" s="154">
        <v>0.983884505623636</v>
      </c>
      <c r="N1283" s="153">
        <v>58610</v>
      </c>
      <c r="O1283" s="172">
        <v>0.9</v>
      </c>
      <c r="P1283" s="154">
        <v>0.977689243027888</v>
      </c>
      <c r="Q1283" s="154">
        <v>0.980965028773794</v>
      </c>
      <c r="R1283" s="154">
        <v>0.986990459670425</v>
      </c>
      <c r="S1283" s="173">
        <v>-0.00327578574590537</v>
      </c>
      <c r="T1283" s="153">
        <v>59570</v>
      </c>
      <c r="U1283" s="153">
        <v>53796</v>
      </c>
      <c r="V1283" s="154">
        <v>0.903072016115494</v>
      </c>
      <c r="W1283" s="154">
        <v>0.836254980079681</v>
      </c>
      <c r="X1283" s="155">
        <v>0.922089420097388</v>
      </c>
      <c r="Y1283" s="155">
        <v>0.933651344319167</v>
      </c>
      <c r="Z1283" s="173">
        <v>-0.085834440017707</v>
      </c>
      <c r="AA1283" s="151">
        <v>15271</v>
      </c>
      <c r="AB1283" s="151">
        <v>14003</v>
      </c>
      <c r="AC1283" s="151">
        <v>15031</v>
      </c>
      <c r="AD1283" s="151">
        <v>13691</v>
      </c>
      <c r="AE1283" s="155">
        <v>0.916966799816646</v>
      </c>
      <c r="AF1283" s="155">
        <v>0.910850908123212</v>
      </c>
      <c r="AG1283" s="173">
        <v>0.00611589169343396</v>
      </c>
    </row>
    <row r="1284" spans="1:33">
      <c r="A1284" s="175" t="s">
        <v>1085</v>
      </c>
      <c r="B1284" s="195" t="s">
        <v>1841</v>
      </c>
      <c r="C1284" s="195" t="s">
        <v>1285</v>
      </c>
      <c r="D1284" s="150">
        <v>5026</v>
      </c>
      <c r="E1284" s="150">
        <v>4605</v>
      </c>
      <c r="F1284" s="150">
        <v>4199</v>
      </c>
      <c r="G1284" s="151">
        <v>4508</v>
      </c>
      <c r="H1284" s="151">
        <v>4169</v>
      </c>
      <c r="I1284" s="151">
        <v>4085</v>
      </c>
      <c r="J1284" s="151">
        <v>4437</v>
      </c>
      <c r="K1284" s="151">
        <v>4229</v>
      </c>
      <c r="L1284" s="151">
        <v>4102</v>
      </c>
      <c r="M1284" s="154">
        <v>0.951957325410625</v>
      </c>
      <c r="N1284" s="153">
        <v>112786</v>
      </c>
      <c r="O1284" s="172">
        <v>0.9</v>
      </c>
      <c r="P1284" s="154">
        <v>0.916235575009948</v>
      </c>
      <c r="Q1284" s="154">
        <v>0.924800354924579</v>
      </c>
      <c r="R1284" s="154">
        <v>0.953121478476448</v>
      </c>
      <c r="S1284" s="173">
        <v>-0.00856477991463034</v>
      </c>
      <c r="T1284" s="153">
        <v>118478</v>
      </c>
      <c r="U1284" s="153">
        <v>107938</v>
      </c>
      <c r="V1284" s="154">
        <v>0.911038336231199</v>
      </c>
      <c r="W1284" s="154">
        <v>0.835455630720255</v>
      </c>
      <c r="X1284" s="155">
        <v>0.906166814551908</v>
      </c>
      <c r="Y1284" s="155">
        <v>0.924498535046202</v>
      </c>
      <c r="Z1284" s="173">
        <v>-0.0707111838316531</v>
      </c>
      <c r="AA1284" s="151">
        <v>29680</v>
      </c>
      <c r="AB1284" s="151">
        <v>26953</v>
      </c>
      <c r="AC1284" s="151">
        <v>29175</v>
      </c>
      <c r="AD1284" s="151">
        <v>26724</v>
      </c>
      <c r="AE1284" s="155">
        <v>0.908119946091644</v>
      </c>
      <c r="AF1284" s="155">
        <v>0.91598971722365</v>
      </c>
      <c r="AG1284" s="173">
        <v>-0.00786977113200615</v>
      </c>
    </row>
    <row r="1285" spans="1:33">
      <c r="A1285" s="175" t="s">
        <v>1085</v>
      </c>
      <c r="B1285" s="195" t="s">
        <v>1841</v>
      </c>
      <c r="C1285" s="195" t="s">
        <v>1286</v>
      </c>
      <c r="D1285" s="150">
        <v>1</v>
      </c>
      <c r="E1285" s="150">
        <v>0</v>
      </c>
      <c r="F1285" s="150">
        <v>0</v>
      </c>
      <c r="G1285" s="151">
        <v>0</v>
      </c>
      <c r="H1285" s="151">
        <v>0</v>
      </c>
      <c r="I1285" s="151">
        <v>0</v>
      </c>
      <c r="J1285" s="151">
        <v>0</v>
      </c>
      <c r="K1285" s="151">
        <v>0</v>
      </c>
      <c r="L1285" s="151">
        <v>0</v>
      </c>
      <c r="M1285" s="154">
        <v>0.880952380952381</v>
      </c>
      <c r="N1285" s="153">
        <v>37</v>
      </c>
      <c r="O1285" s="172">
        <v>0.9</v>
      </c>
      <c r="P1285" s="154">
        <v>0</v>
      </c>
      <c r="Q1285" s="154">
        <v>0</v>
      </c>
      <c r="R1285" s="154">
        <v>0</v>
      </c>
      <c r="S1285" s="173">
        <v>0</v>
      </c>
      <c r="T1285" s="153">
        <v>42</v>
      </c>
      <c r="U1285" s="153">
        <v>41</v>
      </c>
      <c r="V1285" s="154">
        <v>0.976190476190476</v>
      </c>
      <c r="W1285" s="154">
        <v>0</v>
      </c>
      <c r="X1285" s="155">
        <v>0</v>
      </c>
      <c r="Y1285" s="155">
        <v>0</v>
      </c>
      <c r="Z1285" s="173">
        <v>0</v>
      </c>
      <c r="AA1285" s="151">
        <v>5</v>
      </c>
      <c r="AB1285" s="151">
        <v>4</v>
      </c>
      <c r="AC1285" s="151">
        <v>8</v>
      </c>
      <c r="AD1285" s="151">
        <v>8</v>
      </c>
      <c r="AE1285" s="155">
        <v>0.8</v>
      </c>
      <c r="AF1285" s="155">
        <v>1</v>
      </c>
      <c r="AG1285" s="173">
        <v>-0.2</v>
      </c>
    </row>
    <row r="1286" spans="1:33">
      <c r="A1286" s="175" t="s">
        <v>1085</v>
      </c>
      <c r="B1286" s="195" t="s">
        <v>1843</v>
      </c>
      <c r="C1286" s="195" t="s">
        <v>1287</v>
      </c>
      <c r="D1286" s="150">
        <v>2506</v>
      </c>
      <c r="E1286" s="150">
        <v>2482</v>
      </c>
      <c r="F1286" s="150">
        <v>2396</v>
      </c>
      <c r="G1286" s="151">
        <v>2455</v>
      </c>
      <c r="H1286" s="151">
        <v>2415</v>
      </c>
      <c r="I1286" s="151">
        <v>2356</v>
      </c>
      <c r="J1286" s="151">
        <v>2642</v>
      </c>
      <c r="K1286" s="151">
        <v>2623</v>
      </c>
      <c r="L1286" s="151">
        <v>2578</v>
      </c>
      <c r="M1286" s="154">
        <v>0.985455020996498</v>
      </c>
      <c r="N1286" s="153">
        <v>67820</v>
      </c>
      <c r="O1286" s="172">
        <v>0.9</v>
      </c>
      <c r="P1286" s="154">
        <v>0.990422984836393</v>
      </c>
      <c r="Q1286" s="154">
        <v>0.983706720977597</v>
      </c>
      <c r="R1286" s="154">
        <v>0.992808478425435</v>
      </c>
      <c r="S1286" s="173">
        <v>0.00671626385879598</v>
      </c>
      <c r="T1286" s="153">
        <v>68821</v>
      </c>
      <c r="U1286" s="153">
        <v>66583</v>
      </c>
      <c r="V1286" s="154">
        <v>0.967480856134029</v>
      </c>
      <c r="W1286" s="154">
        <v>0.9561053471668</v>
      </c>
      <c r="X1286" s="155">
        <v>0.959674134419552</v>
      </c>
      <c r="Y1286" s="155">
        <v>0.975775927327782</v>
      </c>
      <c r="Z1286" s="173">
        <v>-0.00356878725275223</v>
      </c>
      <c r="AA1286" s="151">
        <v>17653</v>
      </c>
      <c r="AB1286" s="151">
        <v>17092</v>
      </c>
      <c r="AC1286" s="151">
        <v>17591</v>
      </c>
      <c r="AD1286" s="151">
        <v>16904</v>
      </c>
      <c r="AE1286" s="155">
        <v>0.968220699031326</v>
      </c>
      <c r="AF1286" s="155">
        <v>0.960945938263885</v>
      </c>
      <c r="AG1286" s="173">
        <v>0.00727476076744116</v>
      </c>
    </row>
    <row r="1287" spans="1:33">
      <c r="A1287" s="175" t="s">
        <v>1085</v>
      </c>
      <c r="B1287" s="195" t="s">
        <v>1843</v>
      </c>
      <c r="C1287" s="195" t="s">
        <v>1288</v>
      </c>
      <c r="D1287" s="150">
        <v>2564</v>
      </c>
      <c r="E1287" s="150">
        <v>2545</v>
      </c>
      <c r="F1287" s="150">
        <v>2357</v>
      </c>
      <c r="G1287" s="151">
        <v>2595</v>
      </c>
      <c r="H1287" s="151">
        <v>2571</v>
      </c>
      <c r="I1287" s="151">
        <v>2418</v>
      </c>
      <c r="J1287" s="151">
        <v>2692</v>
      </c>
      <c r="K1287" s="151">
        <v>2680</v>
      </c>
      <c r="L1287" s="151">
        <v>2534</v>
      </c>
      <c r="M1287" s="154">
        <v>0.99010770391713</v>
      </c>
      <c r="N1287" s="153">
        <v>72164</v>
      </c>
      <c r="O1287" s="172">
        <v>0.9</v>
      </c>
      <c r="P1287" s="154">
        <v>0.992589703588144</v>
      </c>
      <c r="Q1287" s="154">
        <v>0.990751445086705</v>
      </c>
      <c r="R1287" s="154">
        <v>0.99554234769688</v>
      </c>
      <c r="S1287" s="173">
        <v>0.00183825850143837</v>
      </c>
      <c r="T1287" s="153">
        <v>72885</v>
      </c>
      <c r="U1287" s="153">
        <v>68299</v>
      </c>
      <c r="V1287" s="154">
        <v>0.937078960005488</v>
      </c>
      <c r="W1287" s="154">
        <v>0.919266770670827</v>
      </c>
      <c r="X1287" s="155">
        <v>0.931791907514451</v>
      </c>
      <c r="Y1287" s="155">
        <v>0.941307578008915</v>
      </c>
      <c r="Z1287" s="173">
        <v>-0.012525136843624</v>
      </c>
      <c r="AA1287" s="151">
        <v>18206</v>
      </c>
      <c r="AB1287" s="151">
        <v>17032</v>
      </c>
      <c r="AC1287" s="151">
        <v>18347</v>
      </c>
      <c r="AD1287" s="151">
        <v>17196</v>
      </c>
      <c r="AE1287" s="155">
        <v>0.935515764033835</v>
      </c>
      <c r="AF1287" s="155">
        <v>0.937264947947893</v>
      </c>
      <c r="AG1287" s="173">
        <v>-0.00174918391405843</v>
      </c>
    </row>
    <row r="1288" spans="1:33">
      <c r="A1288" s="175" t="s">
        <v>1085</v>
      </c>
      <c r="B1288" s="195" t="s">
        <v>1843</v>
      </c>
      <c r="C1288" s="195" t="s">
        <v>1289</v>
      </c>
      <c r="D1288" s="150">
        <v>2860</v>
      </c>
      <c r="E1288" s="150">
        <v>2758</v>
      </c>
      <c r="F1288" s="150">
        <v>2667</v>
      </c>
      <c r="G1288" s="151">
        <v>2846</v>
      </c>
      <c r="H1288" s="151">
        <v>2792</v>
      </c>
      <c r="I1288" s="151">
        <v>2692</v>
      </c>
      <c r="J1288" s="151">
        <v>3059</v>
      </c>
      <c r="K1288" s="151">
        <v>3035</v>
      </c>
      <c r="L1288" s="151">
        <v>2888</v>
      </c>
      <c r="M1288" s="154">
        <v>0.974153584628659</v>
      </c>
      <c r="N1288" s="153">
        <v>75644</v>
      </c>
      <c r="O1288" s="172">
        <v>0.9</v>
      </c>
      <c r="P1288" s="154">
        <v>0.964335664335664</v>
      </c>
      <c r="Q1288" s="154">
        <v>0.981026001405481</v>
      </c>
      <c r="R1288" s="154">
        <v>0.992154298790454</v>
      </c>
      <c r="S1288" s="173">
        <v>-0.016690337069817</v>
      </c>
      <c r="T1288" s="153">
        <v>77651</v>
      </c>
      <c r="U1288" s="153">
        <v>72846</v>
      </c>
      <c r="V1288" s="154">
        <v>0.938120565092529</v>
      </c>
      <c r="W1288" s="154">
        <v>0.932517482517483</v>
      </c>
      <c r="X1288" s="155">
        <v>0.945888966971188</v>
      </c>
      <c r="Y1288" s="155">
        <v>0.944099378881988</v>
      </c>
      <c r="Z1288" s="173">
        <v>-0.0133714844537051</v>
      </c>
      <c r="AA1288" s="151">
        <v>19456</v>
      </c>
      <c r="AB1288" s="151">
        <v>18289</v>
      </c>
      <c r="AC1288" s="151">
        <v>19644</v>
      </c>
      <c r="AD1288" s="151">
        <v>18447</v>
      </c>
      <c r="AE1288" s="155">
        <v>0.940018503289474</v>
      </c>
      <c r="AF1288" s="155">
        <v>0.939065363469762</v>
      </c>
      <c r="AG1288" s="173">
        <v>0.000953139819711901</v>
      </c>
    </row>
    <row r="1289" spans="1:33">
      <c r="A1289" s="175" t="s">
        <v>1085</v>
      </c>
      <c r="B1289" s="195" t="s">
        <v>1843</v>
      </c>
      <c r="C1289" s="195" t="s">
        <v>1290</v>
      </c>
      <c r="D1289" s="150">
        <v>2900</v>
      </c>
      <c r="E1289" s="150">
        <v>2838</v>
      </c>
      <c r="F1289" s="150">
        <v>2695</v>
      </c>
      <c r="G1289" s="151">
        <v>2694</v>
      </c>
      <c r="H1289" s="151">
        <v>2596</v>
      </c>
      <c r="I1289" s="151">
        <v>2552</v>
      </c>
      <c r="J1289" s="151">
        <v>3032</v>
      </c>
      <c r="K1289" s="151">
        <v>2999</v>
      </c>
      <c r="L1289" s="151">
        <v>2921</v>
      </c>
      <c r="M1289" s="154">
        <v>0.973647802885566</v>
      </c>
      <c r="N1289" s="153">
        <v>73895</v>
      </c>
      <c r="O1289" s="172">
        <v>0.9</v>
      </c>
      <c r="P1289" s="154">
        <v>0.978620689655172</v>
      </c>
      <c r="Q1289" s="154">
        <v>0.96362286562732</v>
      </c>
      <c r="R1289" s="154">
        <v>0.989116094986807</v>
      </c>
      <c r="S1289" s="173">
        <v>0.0149978240278524</v>
      </c>
      <c r="T1289" s="153">
        <v>75895</v>
      </c>
      <c r="U1289" s="153">
        <v>72563</v>
      </c>
      <c r="V1289" s="154">
        <v>0.956097239607352</v>
      </c>
      <c r="W1289" s="154">
        <v>0.929310344827586</v>
      </c>
      <c r="X1289" s="155">
        <v>0.947290274684484</v>
      </c>
      <c r="Y1289" s="155">
        <v>0.963390501319261</v>
      </c>
      <c r="Z1289" s="173">
        <v>-0.0179799298568978</v>
      </c>
      <c r="AA1289" s="151">
        <v>19563</v>
      </c>
      <c r="AB1289" s="151">
        <v>18631</v>
      </c>
      <c r="AC1289" s="151">
        <v>18918</v>
      </c>
      <c r="AD1289" s="151">
        <v>18126</v>
      </c>
      <c r="AE1289" s="155">
        <v>0.952359045136227</v>
      </c>
      <c r="AF1289" s="155">
        <v>0.9581351094196</v>
      </c>
      <c r="AG1289" s="173">
        <v>-0.00577606428337374</v>
      </c>
    </row>
    <row r="1290" spans="1:33">
      <c r="A1290" s="175" t="s">
        <v>1085</v>
      </c>
      <c r="B1290" s="195" t="s">
        <v>1843</v>
      </c>
      <c r="C1290" s="195" t="s">
        <v>1291</v>
      </c>
      <c r="D1290" s="150">
        <v>1619</v>
      </c>
      <c r="E1290" s="150">
        <v>1586</v>
      </c>
      <c r="F1290" s="150">
        <v>1533</v>
      </c>
      <c r="G1290" s="151">
        <v>1653</v>
      </c>
      <c r="H1290" s="151">
        <v>1625</v>
      </c>
      <c r="I1290" s="151">
        <v>1568</v>
      </c>
      <c r="J1290" s="151">
        <v>1862</v>
      </c>
      <c r="K1290" s="151">
        <v>1837</v>
      </c>
      <c r="L1290" s="151">
        <v>1796</v>
      </c>
      <c r="M1290" s="154">
        <v>0.98252447850149</v>
      </c>
      <c r="N1290" s="153">
        <v>46159</v>
      </c>
      <c r="O1290" s="172">
        <v>0.9</v>
      </c>
      <c r="P1290" s="154">
        <v>0.979617047560222</v>
      </c>
      <c r="Q1290" s="154">
        <v>0.983061101028433</v>
      </c>
      <c r="R1290" s="154">
        <v>0.986573576799141</v>
      </c>
      <c r="S1290" s="173">
        <v>-0.00344405346821075</v>
      </c>
      <c r="T1290" s="153">
        <v>46980</v>
      </c>
      <c r="U1290" s="153">
        <v>45205</v>
      </c>
      <c r="V1290" s="154">
        <v>0.962217965091528</v>
      </c>
      <c r="W1290" s="154">
        <v>0.946880790611489</v>
      </c>
      <c r="X1290" s="155">
        <v>0.948578342407744</v>
      </c>
      <c r="Y1290" s="155">
        <v>0.964554242749731</v>
      </c>
      <c r="Z1290" s="173">
        <v>-0.00169755179625497</v>
      </c>
      <c r="AA1290" s="151">
        <v>11795</v>
      </c>
      <c r="AB1290" s="151">
        <v>11340</v>
      </c>
      <c r="AC1290" s="151">
        <v>12158</v>
      </c>
      <c r="AD1290" s="151">
        <v>11692</v>
      </c>
      <c r="AE1290" s="155">
        <v>0.961424332344214</v>
      </c>
      <c r="AF1290" s="155">
        <v>0.961671327520974</v>
      </c>
      <c r="AG1290" s="173">
        <v>-0.00024699517676019</v>
      </c>
    </row>
    <row r="1291" spans="1:33">
      <c r="A1291" s="175" t="s">
        <v>1085</v>
      </c>
      <c r="B1291" s="195" t="s">
        <v>1843</v>
      </c>
      <c r="C1291" s="195" t="s">
        <v>1292</v>
      </c>
      <c r="D1291" s="150">
        <v>2192</v>
      </c>
      <c r="E1291" s="150">
        <v>2055</v>
      </c>
      <c r="F1291" s="150">
        <v>2108</v>
      </c>
      <c r="G1291" s="151">
        <v>2249</v>
      </c>
      <c r="H1291" s="151">
        <v>2197</v>
      </c>
      <c r="I1291" s="151">
        <v>2182</v>
      </c>
      <c r="J1291" s="151">
        <v>2427</v>
      </c>
      <c r="K1291" s="151">
        <v>2366</v>
      </c>
      <c r="L1291" s="151">
        <v>2360</v>
      </c>
      <c r="M1291" s="154">
        <v>0.961439793495754</v>
      </c>
      <c r="N1291" s="153">
        <v>60339</v>
      </c>
      <c r="O1291" s="172">
        <v>0.9</v>
      </c>
      <c r="P1291" s="154">
        <v>0.9375</v>
      </c>
      <c r="Q1291" s="154">
        <v>0.976878612716763</v>
      </c>
      <c r="R1291" s="154">
        <v>0.974866089822827</v>
      </c>
      <c r="S1291" s="173">
        <v>-0.039378612716763</v>
      </c>
      <c r="T1291" s="153">
        <v>62759</v>
      </c>
      <c r="U1291" s="153">
        <v>60804</v>
      </c>
      <c r="V1291" s="154">
        <v>0.968849089373636</v>
      </c>
      <c r="W1291" s="154">
        <v>0.961678832116788</v>
      </c>
      <c r="X1291" s="155">
        <v>0.970208981769675</v>
      </c>
      <c r="Y1291" s="155">
        <v>0.972393901936547</v>
      </c>
      <c r="Z1291" s="173">
        <v>-0.00853014965288712</v>
      </c>
      <c r="AA1291" s="151">
        <v>16025</v>
      </c>
      <c r="AB1291" s="151">
        <v>15560</v>
      </c>
      <c r="AC1291" s="151">
        <v>14955</v>
      </c>
      <c r="AD1291" s="151">
        <v>14517</v>
      </c>
      <c r="AE1291" s="155">
        <v>0.970982839313573</v>
      </c>
      <c r="AF1291" s="155">
        <v>0.970712136409228</v>
      </c>
      <c r="AG1291" s="173">
        <v>0.000270702904344833</v>
      </c>
    </row>
    <row r="1292" spans="1:33">
      <c r="A1292" s="175" t="s">
        <v>1085</v>
      </c>
      <c r="B1292" s="195" t="s">
        <v>1843</v>
      </c>
      <c r="C1292" s="195" t="s">
        <v>1293</v>
      </c>
      <c r="D1292" s="150">
        <v>2388</v>
      </c>
      <c r="E1292" s="150">
        <v>2374</v>
      </c>
      <c r="F1292" s="150">
        <v>2271</v>
      </c>
      <c r="G1292" s="151">
        <v>2376</v>
      </c>
      <c r="H1292" s="151">
        <v>2312</v>
      </c>
      <c r="I1292" s="151">
        <v>2300</v>
      </c>
      <c r="J1292" s="151">
        <v>2627</v>
      </c>
      <c r="K1292" s="151">
        <v>2598</v>
      </c>
      <c r="L1292" s="151">
        <v>2563</v>
      </c>
      <c r="M1292" s="154">
        <v>0.982993652351009</v>
      </c>
      <c r="N1292" s="153">
        <v>66125</v>
      </c>
      <c r="O1292" s="172">
        <v>0.9</v>
      </c>
      <c r="P1292" s="154">
        <v>0.994137353433836</v>
      </c>
      <c r="Q1292" s="154">
        <v>0.973063973063973</v>
      </c>
      <c r="R1292" s="154">
        <v>0.988960791777693</v>
      </c>
      <c r="S1292" s="173">
        <v>0.0210733803698627</v>
      </c>
      <c r="T1292" s="153">
        <v>67269</v>
      </c>
      <c r="U1292" s="153">
        <v>65030</v>
      </c>
      <c r="V1292" s="154">
        <v>0.966715723438731</v>
      </c>
      <c r="W1292" s="154">
        <v>0.951005025125628</v>
      </c>
      <c r="X1292" s="155">
        <v>0.968013468013468</v>
      </c>
      <c r="Y1292" s="155">
        <v>0.975637609440426</v>
      </c>
      <c r="Z1292" s="173">
        <v>-0.0170084428878399</v>
      </c>
      <c r="AA1292" s="151">
        <v>17055</v>
      </c>
      <c r="AB1292" s="151">
        <v>16497</v>
      </c>
      <c r="AC1292" s="151">
        <v>17089</v>
      </c>
      <c r="AD1292" s="151">
        <v>16594</v>
      </c>
      <c r="AE1292" s="155">
        <v>0.967282321899736</v>
      </c>
      <c r="AF1292" s="155">
        <v>0.971033998478553</v>
      </c>
      <c r="AG1292" s="173">
        <v>-0.00375167657881725</v>
      </c>
    </row>
    <row r="1293" spans="1:33">
      <c r="A1293" s="175" t="s">
        <v>1085</v>
      </c>
      <c r="B1293" s="195" t="s">
        <v>1843</v>
      </c>
      <c r="C1293" s="195" t="s">
        <v>1294</v>
      </c>
      <c r="D1293" s="150">
        <v>1276</v>
      </c>
      <c r="E1293" s="150">
        <v>1263</v>
      </c>
      <c r="F1293" s="150">
        <v>1219</v>
      </c>
      <c r="G1293" s="151">
        <v>1302</v>
      </c>
      <c r="H1293" s="151">
        <v>1296</v>
      </c>
      <c r="I1293" s="151">
        <v>1265</v>
      </c>
      <c r="J1293" s="151">
        <v>1501</v>
      </c>
      <c r="K1293" s="151">
        <v>1493</v>
      </c>
      <c r="L1293" s="151">
        <v>1461</v>
      </c>
      <c r="M1293" s="154">
        <v>0.986196358739285</v>
      </c>
      <c r="N1293" s="153">
        <v>38080</v>
      </c>
      <c r="O1293" s="172">
        <v>0.9</v>
      </c>
      <c r="P1293" s="154">
        <v>0.989811912225705</v>
      </c>
      <c r="Q1293" s="154">
        <v>0.995391705069124</v>
      </c>
      <c r="R1293" s="154">
        <v>0.994670219853431</v>
      </c>
      <c r="S1293" s="173">
        <v>-0.00557979284341914</v>
      </c>
      <c r="T1293" s="153">
        <v>38613</v>
      </c>
      <c r="U1293" s="153">
        <v>37064</v>
      </c>
      <c r="V1293" s="154">
        <v>0.959883976898972</v>
      </c>
      <c r="W1293" s="154">
        <v>0.955329153605016</v>
      </c>
      <c r="X1293" s="155">
        <v>0.971582181259601</v>
      </c>
      <c r="Y1293" s="155">
        <v>0.973351099267155</v>
      </c>
      <c r="Z1293" s="173">
        <v>-0.0162530276545849</v>
      </c>
      <c r="AA1293" s="151">
        <v>9407</v>
      </c>
      <c r="AB1293" s="151">
        <v>9036</v>
      </c>
      <c r="AC1293" s="151">
        <v>9754</v>
      </c>
      <c r="AD1293" s="151">
        <v>9363</v>
      </c>
      <c r="AE1293" s="155">
        <v>0.960561284150101</v>
      </c>
      <c r="AF1293" s="155">
        <v>0.959913881484519</v>
      </c>
      <c r="AG1293" s="173">
        <v>0.000647402665581831</v>
      </c>
    </row>
    <row r="1294" spans="1:33">
      <c r="A1294" s="175" t="s">
        <v>1085</v>
      </c>
      <c r="B1294" s="195" t="s">
        <v>1843</v>
      </c>
      <c r="C1294" s="195" t="s">
        <v>1295</v>
      </c>
      <c r="D1294" s="150">
        <v>2122</v>
      </c>
      <c r="E1294" s="150">
        <v>2100</v>
      </c>
      <c r="F1294" s="150">
        <v>1934</v>
      </c>
      <c r="G1294" s="151">
        <v>2125</v>
      </c>
      <c r="H1294" s="151">
        <v>2108</v>
      </c>
      <c r="I1294" s="151">
        <v>2010</v>
      </c>
      <c r="J1294" s="151">
        <v>2291</v>
      </c>
      <c r="K1294" s="151">
        <v>2271</v>
      </c>
      <c r="L1294" s="151">
        <v>2185</v>
      </c>
      <c r="M1294" s="154">
        <v>0.986584693248548</v>
      </c>
      <c r="N1294" s="153">
        <v>60819</v>
      </c>
      <c r="O1294" s="172">
        <v>0.9</v>
      </c>
      <c r="P1294" s="154">
        <v>0.989632422243167</v>
      </c>
      <c r="Q1294" s="154">
        <v>0.992</v>
      </c>
      <c r="R1294" s="154">
        <v>0.991270187690965</v>
      </c>
      <c r="S1294" s="173">
        <v>-0.00236757775683316</v>
      </c>
      <c r="T1294" s="153">
        <v>61646</v>
      </c>
      <c r="U1294" s="153">
        <v>57821</v>
      </c>
      <c r="V1294" s="154">
        <v>0.937952178567953</v>
      </c>
      <c r="W1294" s="154">
        <v>0.911404335532517</v>
      </c>
      <c r="X1294" s="155">
        <v>0.945882352941177</v>
      </c>
      <c r="Y1294" s="155">
        <v>0.953731994762113</v>
      </c>
      <c r="Z1294" s="173">
        <v>-0.03447801740866</v>
      </c>
      <c r="AA1294" s="151">
        <v>15390</v>
      </c>
      <c r="AB1294" s="151">
        <v>14350</v>
      </c>
      <c r="AC1294" s="151">
        <v>15262</v>
      </c>
      <c r="AD1294" s="151">
        <v>14295</v>
      </c>
      <c r="AE1294" s="155">
        <v>0.932423651721897</v>
      </c>
      <c r="AF1294" s="155">
        <v>0.936640020967108</v>
      </c>
      <c r="AG1294" s="173">
        <v>-0.00421636924521052</v>
      </c>
    </row>
    <row r="1295" spans="1:33">
      <c r="A1295" s="175" t="s">
        <v>1085</v>
      </c>
      <c r="B1295" s="195" t="s">
        <v>1843</v>
      </c>
      <c r="C1295" s="195" t="s">
        <v>1296</v>
      </c>
      <c r="D1295" s="150">
        <v>1752</v>
      </c>
      <c r="E1295" s="150">
        <v>1749</v>
      </c>
      <c r="F1295" s="150">
        <v>1705</v>
      </c>
      <c r="G1295" s="151">
        <v>1629</v>
      </c>
      <c r="H1295" s="151">
        <v>1619</v>
      </c>
      <c r="I1295" s="151">
        <v>1588</v>
      </c>
      <c r="J1295" s="151">
        <v>1729</v>
      </c>
      <c r="K1295" s="151">
        <v>1719</v>
      </c>
      <c r="L1295" s="151">
        <v>1702</v>
      </c>
      <c r="M1295" s="154">
        <v>0.973785943879767</v>
      </c>
      <c r="N1295" s="153">
        <v>44837</v>
      </c>
      <c r="O1295" s="172">
        <v>0.9</v>
      </c>
      <c r="P1295" s="154">
        <v>0.998287671232877</v>
      </c>
      <c r="Q1295" s="154">
        <v>0.993861264579497</v>
      </c>
      <c r="R1295" s="154">
        <v>0.994216310005784</v>
      </c>
      <c r="S1295" s="173">
        <v>0.00442640665338012</v>
      </c>
      <c r="T1295" s="153">
        <v>46044</v>
      </c>
      <c r="U1295" s="153">
        <v>44623</v>
      </c>
      <c r="V1295" s="154">
        <v>0.969138215619842</v>
      </c>
      <c r="W1295" s="154">
        <v>0.973173515981735</v>
      </c>
      <c r="X1295" s="155">
        <v>0.974831184775936</v>
      </c>
      <c r="Y1295" s="155">
        <v>0.984384037015616</v>
      </c>
      <c r="Z1295" s="173">
        <v>-0.00165766879420093</v>
      </c>
      <c r="AA1295" s="151">
        <v>11651</v>
      </c>
      <c r="AB1295" s="151">
        <v>11257</v>
      </c>
      <c r="AC1295" s="151">
        <v>10868</v>
      </c>
      <c r="AD1295" s="151">
        <v>10612</v>
      </c>
      <c r="AE1295" s="155">
        <v>0.966183160243756</v>
      </c>
      <c r="AF1295" s="155">
        <v>0.976444608023555</v>
      </c>
      <c r="AG1295" s="173">
        <v>-0.0102614477797994</v>
      </c>
    </row>
    <row r="1296" spans="1:33">
      <c r="A1296" s="175" t="s">
        <v>1085</v>
      </c>
      <c r="B1296" s="195" t="s">
        <v>1843</v>
      </c>
      <c r="C1296" s="195" t="s">
        <v>1297</v>
      </c>
      <c r="D1296" s="150">
        <v>2075</v>
      </c>
      <c r="E1296" s="150">
        <v>2061</v>
      </c>
      <c r="F1296" s="150">
        <v>1774</v>
      </c>
      <c r="G1296" s="151">
        <v>1955</v>
      </c>
      <c r="H1296" s="151">
        <v>1933</v>
      </c>
      <c r="I1296" s="151">
        <v>1690</v>
      </c>
      <c r="J1296" s="151">
        <v>2304</v>
      </c>
      <c r="K1296" s="151">
        <v>2288</v>
      </c>
      <c r="L1296" s="151">
        <v>2017</v>
      </c>
      <c r="M1296" s="154">
        <v>0.973967492234621</v>
      </c>
      <c r="N1296" s="153">
        <v>59263</v>
      </c>
      <c r="O1296" s="172">
        <v>0.9</v>
      </c>
      <c r="P1296" s="154">
        <v>0.993253012048193</v>
      </c>
      <c r="Q1296" s="154">
        <v>0.988746803069054</v>
      </c>
      <c r="R1296" s="154">
        <v>0.993055555555556</v>
      </c>
      <c r="S1296" s="173">
        <v>0.004506208979139</v>
      </c>
      <c r="T1296" s="153">
        <v>60847</v>
      </c>
      <c r="U1296" s="153">
        <v>53123</v>
      </c>
      <c r="V1296" s="154">
        <v>0.873058655315792</v>
      </c>
      <c r="W1296" s="154">
        <v>0.854939759036145</v>
      </c>
      <c r="X1296" s="155">
        <v>0.864450127877238</v>
      </c>
      <c r="Y1296" s="155">
        <v>0.875434027777778</v>
      </c>
      <c r="Z1296" s="173">
        <v>-0.00951036884109324</v>
      </c>
      <c r="AA1296" s="151">
        <v>14914</v>
      </c>
      <c r="AB1296" s="151">
        <v>12873</v>
      </c>
      <c r="AC1296" s="151">
        <v>15059</v>
      </c>
      <c r="AD1296" s="151">
        <v>13274</v>
      </c>
      <c r="AE1296" s="155">
        <v>0.863148719324125</v>
      </c>
      <c r="AF1296" s="155">
        <v>0.881466232817584</v>
      </c>
      <c r="AG1296" s="173">
        <v>-0.0183175134934592</v>
      </c>
    </row>
    <row r="1297" spans="1:33">
      <c r="A1297" s="175" t="s">
        <v>1085</v>
      </c>
      <c r="B1297" s="195" t="s">
        <v>1844</v>
      </c>
      <c r="C1297" s="195" t="s">
        <v>1298</v>
      </c>
      <c r="D1297" s="150">
        <v>2063</v>
      </c>
      <c r="E1297" s="150">
        <v>2030</v>
      </c>
      <c r="F1297" s="150">
        <v>1914</v>
      </c>
      <c r="G1297" s="151">
        <v>1900</v>
      </c>
      <c r="H1297" s="151">
        <v>1885</v>
      </c>
      <c r="I1297" s="151">
        <v>1811</v>
      </c>
      <c r="J1297" s="151">
        <v>2274</v>
      </c>
      <c r="K1297" s="151">
        <v>2247</v>
      </c>
      <c r="L1297" s="151">
        <v>2172</v>
      </c>
      <c r="M1297" s="154">
        <v>0.985168822972547</v>
      </c>
      <c r="N1297" s="153">
        <v>56196</v>
      </c>
      <c r="O1297" s="172">
        <v>0.9</v>
      </c>
      <c r="P1297" s="154">
        <v>0.984003877847795</v>
      </c>
      <c r="Q1297" s="154">
        <v>0.992105263157895</v>
      </c>
      <c r="R1297" s="154">
        <v>0.988126649076517</v>
      </c>
      <c r="S1297" s="173">
        <v>-0.00810138531010018</v>
      </c>
      <c r="T1297" s="153">
        <v>57042</v>
      </c>
      <c r="U1297" s="153">
        <v>54660</v>
      </c>
      <c r="V1297" s="154">
        <v>0.958241295887241</v>
      </c>
      <c r="W1297" s="154">
        <v>0.92777508482792</v>
      </c>
      <c r="X1297" s="155">
        <v>0.953157894736842</v>
      </c>
      <c r="Y1297" s="155">
        <v>0.955145118733509</v>
      </c>
      <c r="Z1297" s="173">
        <v>-0.0253828099089216</v>
      </c>
      <c r="AA1297" s="151">
        <v>14193</v>
      </c>
      <c r="AB1297" s="151">
        <v>13556</v>
      </c>
      <c r="AC1297" s="151">
        <v>14191</v>
      </c>
      <c r="AD1297" s="151">
        <v>13596</v>
      </c>
      <c r="AE1297" s="155">
        <v>0.955118720496019</v>
      </c>
      <c r="AF1297" s="155">
        <v>0.958072017475865</v>
      </c>
      <c r="AG1297" s="173">
        <v>-0.00295329697984581</v>
      </c>
    </row>
    <row r="1298" spans="1:33">
      <c r="A1298" s="175" t="s">
        <v>1085</v>
      </c>
      <c r="B1298" s="195" t="s">
        <v>1844</v>
      </c>
      <c r="C1298" s="195" t="s">
        <v>1299</v>
      </c>
      <c r="D1298" s="150">
        <v>1808</v>
      </c>
      <c r="E1298" s="150">
        <v>1749</v>
      </c>
      <c r="F1298" s="150">
        <v>1663</v>
      </c>
      <c r="G1298" s="151">
        <v>1486</v>
      </c>
      <c r="H1298" s="151">
        <v>1463</v>
      </c>
      <c r="I1298" s="151">
        <v>1407</v>
      </c>
      <c r="J1298" s="151">
        <v>1412</v>
      </c>
      <c r="K1298" s="151">
        <v>1372</v>
      </c>
      <c r="L1298" s="151">
        <v>1252</v>
      </c>
      <c r="M1298" s="154">
        <v>0.979896269508946</v>
      </c>
      <c r="N1298" s="153">
        <v>41187</v>
      </c>
      <c r="O1298" s="172">
        <v>0.9</v>
      </c>
      <c r="P1298" s="154">
        <v>0.967367256637168</v>
      </c>
      <c r="Q1298" s="154">
        <v>0.984522207267833</v>
      </c>
      <c r="R1298" s="154">
        <v>0.971671388101983</v>
      </c>
      <c r="S1298" s="173">
        <v>-0.017154950630665</v>
      </c>
      <c r="T1298" s="153">
        <v>42032</v>
      </c>
      <c r="U1298" s="153">
        <v>39082</v>
      </c>
      <c r="V1298" s="154">
        <v>0.929815378759041</v>
      </c>
      <c r="W1298" s="154">
        <v>0.919800884955752</v>
      </c>
      <c r="X1298" s="155">
        <v>0.946837146702557</v>
      </c>
      <c r="Y1298" s="155">
        <v>0.886685552407932</v>
      </c>
      <c r="Z1298" s="173">
        <v>-0.0270362617468051</v>
      </c>
      <c r="AA1298" s="151">
        <v>10024</v>
      </c>
      <c r="AB1298" s="151">
        <v>9362</v>
      </c>
      <c r="AC1298" s="151">
        <v>11554</v>
      </c>
      <c r="AD1298" s="151">
        <v>10708</v>
      </c>
      <c r="AE1298" s="155">
        <v>0.933958499600958</v>
      </c>
      <c r="AF1298" s="155">
        <v>0.926778604812186</v>
      </c>
      <c r="AG1298" s="173">
        <v>0.00717989478877146</v>
      </c>
    </row>
    <row r="1299" spans="1:33">
      <c r="A1299" s="175" t="s">
        <v>1085</v>
      </c>
      <c r="B1299" s="195" t="s">
        <v>1844</v>
      </c>
      <c r="C1299" s="195" t="s">
        <v>1300</v>
      </c>
      <c r="D1299" s="150">
        <v>938</v>
      </c>
      <c r="E1299" s="150">
        <v>893</v>
      </c>
      <c r="F1299" s="150">
        <v>728</v>
      </c>
      <c r="G1299" s="151">
        <v>823</v>
      </c>
      <c r="H1299" s="151">
        <v>771</v>
      </c>
      <c r="I1299" s="151">
        <v>713</v>
      </c>
      <c r="J1299" s="151">
        <v>827</v>
      </c>
      <c r="K1299" s="151">
        <v>787</v>
      </c>
      <c r="L1299" s="151">
        <v>766</v>
      </c>
      <c r="M1299" s="154">
        <v>0.966041185946275</v>
      </c>
      <c r="N1299" s="153">
        <v>22189</v>
      </c>
      <c r="O1299" s="172">
        <v>0.9</v>
      </c>
      <c r="P1299" s="154">
        <v>0.952025586353945</v>
      </c>
      <c r="Q1299" s="154">
        <v>0.93681652490887</v>
      </c>
      <c r="R1299" s="154">
        <v>0.951632406287787</v>
      </c>
      <c r="S1299" s="173">
        <v>0.0152090614450745</v>
      </c>
      <c r="T1299" s="153">
        <v>22969</v>
      </c>
      <c r="U1299" s="153">
        <v>20186</v>
      </c>
      <c r="V1299" s="154">
        <v>0.878836692933954</v>
      </c>
      <c r="W1299" s="154">
        <v>0.776119402985075</v>
      </c>
      <c r="X1299" s="155">
        <v>0.866342648845686</v>
      </c>
      <c r="Y1299" s="155">
        <v>0.926239419588875</v>
      </c>
      <c r="Z1299" s="173">
        <v>-0.0902232458606118</v>
      </c>
      <c r="AA1299" s="151">
        <v>5857</v>
      </c>
      <c r="AB1299" s="151">
        <v>5137</v>
      </c>
      <c r="AC1299" s="151">
        <v>5952</v>
      </c>
      <c r="AD1299" s="151">
        <v>5258</v>
      </c>
      <c r="AE1299" s="155">
        <v>0.87707017244323</v>
      </c>
      <c r="AF1299" s="155">
        <v>0.883400537634409</v>
      </c>
      <c r="AG1299" s="173">
        <v>-0.00633036519117824</v>
      </c>
    </row>
    <row r="1300" spans="1:33">
      <c r="A1300" s="175" t="s">
        <v>1085</v>
      </c>
      <c r="B1300" s="195" t="s">
        <v>1844</v>
      </c>
      <c r="C1300" s="195" t="s">
        <v>1301</v>
      </c>
      <c r="D1300" s="150">
        <v>2327</v>
      </c>
      <c r="E1300" s="150">
        <v>2287</v>
      </c>
      <c r="F1300" s="150">
        <v>2089</v>
      </c>
      <c r="G1300" s="151">
        <v>2144</v>
      </c>
      <c r="H1300" s="151">
        <v>2120</v>
      </c>
      <c r="I1300" s="151">
        <v>1967</v>
      </c>
      <c r="J1300" s="151">
        <v>2410</v>
      </c>
      <c r="K1300" s="151">
        <v>2383</v>
      </c>
      <c r="L1300" s="151">
        <v>2198</v>
      </c>
      <c r="M1300" s="154">
        <v>0.988166918169458</v>
      </c>
      <c r="N1300" s="153">
        <v>66139</v>
      </c>
      <c r="O1300" s="172">
        <v>0.9</v>
      </c>
      <c r="P1300" s="154">
        <v>0.982810485603782</v>
      </c>
      <c r="Q1300" s="154">
        <v>0.988805970149254</v>
      </c>
      <c r="R1300" s="154">
        <v>0.988796680497925</v>
      </c>
      <c r="S1300" s="173">
        <v>-0.00599548454547205</v>
      </c>
      <c r="T1300" s="153">
        <v>66931</v>
      </c>
      <c r="U1300" s="153">
        <v>62094</v>
      </c>
      <c r="V1300" s="154">
        <v>0.92773154442635</v>
      </c>
      <c r="W1300" s="154">
        <v>0.897722389342501</v>
      </c>
      <c r="X1300" s="155">
        <v>0.917444029850746</v>
      </c>
      <c r="Y1300" s="155">
        <v>0.912033195020747</v>
      </c>
      <c r="Z1300" s="173">
        <v>-0.0197216405082452</v>
      </c>
      <c r="AA1300" s="151">
        <v>16325</v>
      </c>
      <c r="AB1300" s="151">
        <v>15023</v>
      </c>
      <c r="AC1300" s="151">
        <v>17105</v>
      </c>
      <c r="AD1300" s="151">
        <v>15878</v>
      </c>
      <c r="AE1300" s="155">
        <v>0.920245022970903</v>
      </c>
      <c r="AF1300" s="155">
        <v>0.928266588716749</v>
      </c>
      <c r="AG1300" s="173">
        <v>-0.008021565745846</v>
      </c>
    </row>
    <row r="1301" spans="1:33">
      <c r="A1301" s="175" t="s">
        <v>1085</v>
      </c>
      <c r="B1301" s="195" t="s">
        <v>1844</v>
      </c>
      <c r="C1301" s="195" t="s">
        <v>1302</v>
      </c>
      <c r="D1301" s="150">
        <v>2286</v>
      </c>
      <c r="E1301" s="150">
        <v>2227</v>
      </c>
      <c r="F1301" s="150">
        <v>2083</v>
      </c>
      <c r="G1301" s="151">
        <v>2059</v>
      </c>
      <c r="H1301" s="151">
        <v>2038</v>
      </c>
      <c r="I1301" s="151">
        <v>1962</v>
      </c>
      <c r="J1301" s="151">
        <v>2523</v>
      </c>
      <c r="K1301" s="151">
        <v>2491</v>
      </c>
      <c r="L1301" s="151">
        <v>2386</v>
      </c>
      <c r="M1301" s="154">
        <v>0.987688289884811</v>
      </c>
      <c r="N1301" s="153">
        <v>63537</v>
      </c>
      <c r="O1301" s="172">
        <v>0.9</v>
      </c>
      <c r="P1301" s="154">
        <v>0.97419072615923</v>
      </c>
      <c r="Q1301" s="154">
        <v>0.989800874210782</v>
      </c>
      <c r="R1301" s="154">
        <v>0.987316686484344</v>
      </c>
      <c r="S1301" s="173">
        <v>-0.0156101480515518</v>
      </c>
      <c r="T1301" s="153">
        <v>64329</v>
      </c>
      <c r="U1301" s="153">
        <v>61154</v>
      </c>
      <c r="V1301" s="154">
        <v>0.950644343919539</v>
      </c>
      <c r="W1301" s="154">
        <v>0.911198600174978</v>
      </c>
      <c r="X1301" s="155">
        <v>0.952889752306945</v>
      </c>
      <c r="Y1301" s="155">
        <v>0.945699564011098</v>
      </c>
      <c r="Z1301" s="173">
        <v>-0.0416911521319671</v>
      </c>
      <c r="AA1301" s="151">
        <v>16134</v>
      </c>
      <c r="AB1301" s="151">
        <v>15294</v>
      </c>
      <c r="AC1301" s="151">
        <v>16275</v>
      </c>
      <c r="AD1301" s="151">
        <v>15490</v>
      </c>
      <c r="AE1301" s="155">
        <v>0.947936035701004</v>
      </c>
      <c r="AF1301" s="155">
        <v>0.951766513056836</v>
      </c>
      <c r="AG1301" s="173">
        <v>-0.00383047735583164</v>
      </c>
    </row>
    <row r="1302" spans="1:33">
      <c r="A1302" s="175" t="s">
        <v>1085</v>
      </c>
      <c r="B1302" s="195" t="s">
        <v>1844</v>
      </c>
      <c r="C1302" s="195" t="s">
        <v>1303</v>
      </c>
      <c r="D1302" s="150">
        <v>2257</v>
      </c>
      <c r="E1302" s="150">
        <v>2246</v>
      </c>
      <c r="F1302" s="150">
        <v>2038</v>
      </c>
      <c r="G1302" s="151">
        <v>2078</v>
      </c>
      <c r="H1302" s="151">
        <v>2063</v>
      </c>
      <c r="I1302" s="151">
        <v>1936</v>
      </c>
      <c r="J1302" s="151">
        <v>2311</v>
      </c>
      <c r="K1302" s="151">
        <v>2297</v>
      </c>
      <c r="L1302" s="151">
        <v>2142</v>
      </c>
      <c r="M1302" s="154">
        <v>0.991576764829753</v>
      </c>
      <c r="N1302" s="153">
        <v>61214</v>
      </c>
      <c r="O1302" s="172">
        <v>0.9</v>
      </c>
      <c r="P1302" s="154">
        <v>0.995126273814798</v>
      </c>
      <c r="Q1302" s="154">
        <v>0.992781520692974</v>
      </c>
      <c r="R1302" s="154">
        <v>0.993942016443098</v>
      </c>
      <c r="S1302" s="173">
        <v>0.00234475312182447</v>
      </c>
      <c r="T1302" s="153">
        <v>61734</v>
      </c>
      <c r="U1302" s="153">
        <v>57018</v>
      </c>
      <c r="V1302" s="154">
        <v>0.923607736417533</v>
      </c>
      <c r="W1302" s="154">
        <v>0.902968542312805</v>
      </c>
      <c r="X1302" s="155">
        <v>0.931665062560154</v>
      </c>
      <c r="Y1302" s="155">
        <v>0.926871484205971</v>
      </c>
      <c r="Z1302" s="173">
        <v>-0.0286965202473494</v>
      </c>
      <c r="AA1302" s="151">
        <v>15303</v>
      </c>
      <c r="AB1302" s="151">
        <v>14220</v>
      </c>
      <c r="AC1302" s="151">
        <v>16153</v>
      </c>
      <c r="AD1302" s="151">
        <v>14940</v>
      </c>
      <c r="AE1302" s="155">
        <v>0.929229562830817</v>
      </c>
      <c r="AF1302" s="155">
        <v>0.924905590292825</v>
      </c>
      <c r="AG1302" s="173">
        <v>0.00432397253799266</v>
      </c>
    </row>
    <row r="1303" spans="1:33">
      <c r="A1303" s="175" t="s">
        <v>1085</v>
      </c>
      <c r="B1303" s="195" t="s">
        <v>1844</v>
      </c>
      <c r="C1303" s="195" t="s">
        <v>1304</v>
      </c>
      <c r="D1303" s="150">
        <v>3405</v>
      </c>
      <c r="E1303" s="150">
        <v>3358</v>
      </c>
      <c r="F1303" s="150">
        <v>3304</v>
      </c>
      <c r="G1303" s="151">
        <v>3087</v>
      </c>
      <c r="H1303" s="151">
        <v>3074</v>
      </c>
      <c r="I1303" s="151">
        <v>3019</v>
      </c>
      <c r="J1303" s="151">
        <v>3720</v>
      </c>
      <c r="K1303" s="151">
        <v>3689</v>
      </c>
      <c r="L1303" s="151">
        <v>3616</v>
      </c>
      <c r="M1303" s="154">
        <v>0.992497018323756</v>
      </c>
      <c r="N1303" s="153">
        <v>91538</v>
      </c>
      <c r="O1303" s="172">
        <v>0.9</v>
      </c>
      <c r="P1303" s="154">
        <v>0.986196769456681</v>
      </c>
      <c r="Q1303" s="154">
        <v>0.995788791707159</v>
      </c>
      <c r="R1303" s="154">
        <v>0.991666666666667</v>
      </c>
      <c r="S1303" s="173">
        <v>-0.00959202225047773</v>
      </c>
      <c r="T1303" s="153">
        <v>92230</v>
      </c>
      <c r="U1303" s="153">
        <v>89975</v>
      </c>
      <c r="V1303" s="154">
        <v>0.975550254797788</v>
      </c>
      <c r="W1303" s="154">
        <v>0.970337738619677</v>
      </c>
      <c r="X1303" s="155">
        <v>0.977972141237447</v>
      </c>
      <c r="Y1303" s="155">
        <v>0.972043010752688</v>
      </c>
      <c r="Z1303" s="173">
        <v>-0.00763440261777037</v>
      </c>
      <c r="AA1303" s="151">
        <v>23072</v>
      </c>
      <c r="AB1303" s="151">
        <v>22524</v>
      </c>
      <c r="AC1303" s="151">
        <v>23402</v>
      </c>
      <c r="AD1303" s="151">
        <v>22882</v>
      </c>
      <c r="AE1303" s="155">
        <v>0.97624826629681</v>
      </c>
      <c r="AF1303" s="155">
        <v>0.977779676950688</v>
      </c>
      <c r="AG1303" s="173">
        <v>-0.00153141065387807</v>
      </c>
    </row>
    <row r="1304" spans="1:33">
      <c r="A1304" s="175" t="s">
        <v>1085</v>
      </c>
      <c r="B1304" s="195" t="s">
        <v>1844</v>
      </c>
      <c r="C1304" s="195" t="s">
        <v>1305</v>
      </c>
      <c r="D1304" s="150">
        <v>2283</v>
      </c>
      <c r="E1304" s="150">
        <v>2248</v>
      </c>
      <c r="F1304" s="150">
        <v>1738</v>
      </c>
      <c r="G1304" s="151">
        <v>2019</v>
      </c>
      <c r="H1304" s="151">
        <v>2008</v>
      </c>
      <c r="I1304" s="151">
        <v>1736</v>
      </c>
      <c r="J1304" s="151">
        <v>2454</v>
      </c>
      <c r="K1304" s="151">
        <v>2432</v>
      </c>
      <c r="L1304" s="151">
        <v>2095</v>
      </c>
      <c r="M1304" s="154">
        <v>0.961999634132145</v>
      </c>
      <c r="N1304" s="153">
        <v>57846</v>
      </c>
      <c r="O1304" s="172">
        <v>0.9</v>
      </c>
      <c r="P1304" s="154">
        <v>0.98466929478756</v>
      </c>
      <c r="Q1304" s="154">
        <v>0.994551758296186</v>
      </c>
      <c r="R1304" s="154">
        <v>0.991035044824776</v>
      </c>
      <c r="S1304" s="173">
        <v>-0.00988246350862598</v>
      </c>
      <c r="T1304" s="153">
        <v>60131</v>
      </c>
      <c r="U1304" s="153">
        <v>49445</v>
      </c>
      <c r="V1304" s="154">
        <v>0.822288004523457</v>
      </c>
      <c r="W1304" s="154">
        <v>0.761279018834866</v>
      </c>
      <c r="X1304" s="155">
        <v>0.859831599801882</v>
      </c>
      <c r="Y1304" s="155">
        <v>0.853708231458843</v>
      </c>
      <c r="Z1304" s="173">
        <v>-0.0985525809670158</v>
      </c>
      <c r="AA1304" s="151">
        <v>15215</v>
      </c>
      <c r="AB1304" s="151">
        <v>12568</v>
      </c>
      <c r="AC1304" s="151">
        <v>15743</v>
      </c>
      <c r="AD1304" s="151">
        <v>12715</v>
      </c>
      <c r="AE1304" s="155">
        <v>0.826026947091686</v>
      </c>
      <c r="AF1304" s="155">
        <v>0.807660547544941</v>
      </c>
      <c r="AG1304" s="173">
        <v>0.0183663995467451</v>
      </c>
    </row>
    <row r="1305" spans="1:33">
      <c r="A1305" s="175" t="s">
        <v>1085</v>
      </c>
      <c r="B1305" s="195" t="s">
        <v>1844</v>
      </c>
      <c r="C1305" s="195" t="s">
        <v>1306</v>
      </c>
      <c r="D1305" s="150">
        <v>2372</v>
      </c>
      <c r="E1305" s="150">
        <v>2270</v>
      </c>
      <c r="F1305" s="150">
        <v>1722</v>
      </c>
      <c r="G1305" s="151">
        <v>2240</v>
      </c>
      <c r="H1305" s="151">
        <v>2204</v>
      </c>
      <c r="I1305" s="151">
        <v>1814</v>
      </c>
      <c r="J1305" s="151">
        <v>2338</v>
      </c>
      <c r="K1305" s="151">
        <v>2302</v>
      </c>
      <c r="L1305" s="151">
        <v>2017</v>
      </c>
      <c r="M1305" s="154">
        <v>0.932119820882976</v>
      </c>
      <c r="N1305" s="153">
        <v>57660</v>
      </c>
      <c r="O1305" s="172">
        <v>0.9</v>
      </c>
      <c r="P1305" s="154">
        <v>0.956998313659359</v>
      </c>
      <c r="Q1305" s="154">
        <v>0.983928571428571</v>
      </c>
      <c r="R1305" s="154">
        <v>0.984602224123182</v>
      </c>
      <c r="S1305" s="173">
        <v>-0.0269302577692122</v>
      </c>
      <c r="T1305" s="153">
        <v>61859</v>
      </c>
      <c r="U1305" s="153">
        <v>47061</v>
      </c>
      <c r="V1305" s="154">
        <v>0.760778544755007</v>
      </c>
      <c r="W1305" s="154">
        <v>0.725969645868465</v>
      </c>
      <c r="X1305" s="155">
        <v>0.809821428571429</v>
      </c>
      <c r="Y1305" s="155">
        <v>0.862703165098375</v>
      </c>
      <c r="Z1305" s="173">
        <v>-0.0838517827029631</v>
      </c>
      <c r="AA1305" s="151">
        <v>15460</v>
      </c>
      <c r="AB1305" s="151">
        <v>12419</v>
      </c>
      <c r="AC1305" s="151">
        <v>16100</v>
      </c>
      <c r="AD1305" s="151">
        <v>12708</v>
      </c>
      <c r="AE1305" s="155">
        <v>0.803298835705045</v>
      </c>
      <c r="AF1305" s="155">
        <v>0.789316770186335</v>
      </c>
      <c r="AG1305" s="173">
        <v>0.0139820655187098</v>
      </c>
    </row>
    <row r="1306" spans="1:33">
      <c r="A1306" s="175" t="s">
        <v>1085</v>
      </c>
      <c r="B1306" s="195" t="s">
        <v>1844</v>
      </c>
      <c r="C1306" s="195" t="s">
        <v>1307</v>
      </c>
      <c r="D1306" s="150">
        <v>1616</v>
      </c>
      <c r="E1306" s="150">
        <v>1333</v>
      </c>
      <c r="F1306" s="150">
        <v>1278</v>
      </c>
      <c r="G1306" s="151">
        <v>1622</v>
      </c>
      <c r="H1306" s="151">
        <v>1598</v>
      </c>
      <c r="I1306" s="151">
        <v>1508</v>
      </c>
      <c r="J1306" s="151">
        <v>1694</v>
      </c>
      <c r="K1306" s="151">
        <v>1675</v>
      </c>
      <c r="L1306" s="151">
        <v>1616</v>
      </c>
      <c r="M1306" s="154">
        <v>0.966787097897532</v>
      </c>
      <c r="N1306" s="153">
        <v>44420</v>
      </c>
      <c r="O1306" s="172">
        <v>0.9</v>
      </c>
      <c r="P1306" s="154">
        <v>0.824876237623762</v>
      </c>
      <c r="Q1306" s="154">
        <v>0.985203452527744</v>
      </c>
      <c r="R1306" s="154">
        <v>0.988783943329398</v>
      </c>
      <c r="S1306" s="173">
        <v>-0.160327214903981</v>
      </c>
      <c r="T1306" s="153">
        <v>45946</v>
      </c>
      <c r="U1306" s="153">
        <v>41452</v>
      </c>
      <c r="V1306" s="154">
        <v>0.902189526835851</v>
      </c>
      <c r="W1306" s="154">
        <v>0.790841584158416</v>
      </c>
      <c r="X1306" s="155">
        <v>0.929716399506782</v>
      </c>
      <c r="Y1306" s="155">
        <v>0.953955135773318</v>
      </c>
      <c r="Z1306" s="173">
        <v>-0.138874815348366</v>
      </c>
      <c r="AA1306" s="151">
        <v>11324</v>
      </c>
      <c r="AB1306" s="151">
        <v>10396</v>
      </c>
      <c r="AC1306" s="151">
        <v>11842</v>
      </c>
      <c r="AD1306" s="151">
        <v>10649</v>
      </c>
      <c r="AE1306" s="155">
        <v>0.918050158954433</v>
      </c>
      <c r="AF1306" s="155">
        <v>0.899256882283398</v>
      </c>
      <c r="AG1306" s="173">
        <v>0.018793276671035</v>
      </c>
    </row>
    <row r="1307" spans="1:33">
      <c r="A1307" s="175" t="s">
        <v>1085</v>
      </c>
      <c r="B1307" s="195" t="s">
        <v>1844</v>
      </c>
      <c r="C1307" s="195" t="s">
        <v>1308</v>
      </c>
      <c r="D1307" s="150">
        <v>1724</v>
      </c>
      <c r="E1307" s="150">
        <v>1698</v>
      </c>
      <c r="F1307" s="150">
        <v>1430</v>
      </c>
      <c r="G1307" s="151">
        <v>1554</v>
      </c>
      <c r="H1307" s="151">
        <v>1538</v>
      </c>
      <c r="I1307" s="151">
        <v>1412</v>
      </c>
      <c r="J1307" s="151">
        <v>1717</v>
      </c>
      <c r="K1307" s="151">
        <v>1703</v>
      </c>
      <c r="L1307" s="151">
        <v>1559</v>
      </c>
      <c r="M1307" s="154">
        <v>0.890981191430913</v>
      </c>
      <c r="N1307" s="153">
        <v>40218</v>
      </c>
      <c r="O1307" s="172">
        <v>0.9</v>
      </c>
      <c r="P1307" s="154">
        <v>0.98491879350348</v>
      </c>
      <c r="Q1307" s="154">
        <v>0.98970398970399</v>
      </c>
      <c r="R1307" s="154">
        <v>0.991846243447874</v>
      </c>
      <c r="S1307" s="173">
        <v>-0.00478519620050932</v>
      </c>
      <c r="T1307" s="153">
        <v>45139</v>
      </c>
      <c r="U1307" s="153">
        <v>38366</v>
      </c>
      <c r="V1307" s="154">
        <v>0.849952369348014</v>
      </c>
      <c r="W1307" s="154">
        <v>0.829466357308585</v>
      </c>
      <c r="X1307" s="155">
        <v>0.908622908622909</v>
      </c>
      <c r="Y1307" s="155">
        <v>0.907979033197437</v>
      </c>
      <c r="Z1307" s="173">
        <v>-0.079156551314324</v>
      </c>
      <c r="AA1307" s="151">
        <v>11153</v>
      </c>
      <c r="AB1307" s="151">
        <v>9732</v>
      </c>
      <c r="AC1307" s="151">
        <v>11296</v>
      </c>
      <c r="AD1307" s="151">
        <v>9733</v>
      </c>
      <c r="AE1307" s="155">
        <v>0.872590334439164</v>
      </c>
      <c r="AF1307" s="155">
        <v>0.861632436260623</v>
      </c>
      <c r="AG1307" s="173">
        <v>0.0109578981785411</v>
      </c>
    </row>
    <row r="1308" spans="1:33">
      <c r="A1308" s="175" t="s">
        <v>1085</v>
      </c>
      <c r="B1308" s="195" t="s">
        <v>1844</v>
      </c>
      <c r="C1308" s="195" t="s">
        <v>1309</v>
      </c>
      <c r="D1308" s="150">
        <v>1817</v>
      </c>
      <c r="E1308" s="150">
        <v>1784</v>
      </c>
      <c r="F1308" s="150">
        <v>1694</v>
      </c>
      <c r="G1308" s="151">
        <v>1645</v>
      </c>
      <c r="H1308" s="151">
        <v>1553</v>
      </c>
      <c r="I1308" s="151">
        <v>1563</v>
      </c>
      <c r="J1308" s="151">
        <v>1894</v>
      </c>
      <c r="K1308" s="151">
        <v>1869</v>
      </c>
      <c r="L1308" s="151">
        <v>1835</v>
      </c>
      <c r="M1308" s="154">
        <v>0.980585698812662</v>
      </c>
      <c r="N1308" s="153">
        <v>47983</v>
      </c>
      <c r="O1308" s="172">
        <v>0.9</v>
      </c>
      <c r="P1308" s="154">
        <v>0.981838194826637</v>
      </c>
      <c r="Q1308" s="154">
        <v>0.944072948328267</v>
      </c>
      <c r="R1308" s="154">
        <v>0.986800422386484</v>
      </c>
      <c r="S1308" s="173">
        <v>0.0377652464983699</v>
      </c>
      <c r="T1308" s="153">
        <v>48933</v>
      </c>
      <c r="U1308" s="153">
        <v>46847</v>
      </c>
      <c r="V1308" s="154">
        <v>0.957370281813909</v>
      </c>
      <c r="W1308" s="154">
        <v>0.932305998899285</v>
      </c>
      <c r="X1308" s="155">
        <v>0.950151975683891</v>
      </c>
      <c r="Y1308" s="155">
        <v>0.968848996832101</v>
      </c>
      <c r="Z1308" s="173">
        <v>-0.017845976784606</v>
      </c>
      <c r="AA1308" s="151">
        <v>12135</v>
      </c>
      <c r="AB1308" s="151">
        <v>11579</v>
      </c>
      <c r="AC1308" s="151">
        <v>12452</v>
      </c>
      <c r="AD1308" s="151">
        <v>11858</v>
      </c>
      <c r="AE1308" s="155">
        <v>0.954182117840956</v>
      </c>
      <c r="AF1308" s="155">
        <v>0.952296819787986</v>
      </c>
      <c r="AG1308" s="173">
        <v>0.00188529805297011</v>
      </c>
    </row>
    <row r="1309" spans="1:33">
      <c r="A1309" s="175" t="s">
        <v>1085</v>
      </c>
      <c r="B1309" s="195" t="s">
        <v>1844</v>
      </c>
      <c r="C1309" s="195" t="s">
        <v>1310</v>
      </c>
      <c r="D1309" s="150">
        <v>2234</v>
      </c>
      <c r="E1309" s="150">
        <v>2139</v>
      </c>
      <c r="F1309" s="150">
        <v>2037</v>
      </c>
      <c r="G1309" s="151">
        <v>1938</v>
      </c>
      <c r="H1309" s="151">
        <v>1909</v>
      </c>
      <c r="I1309" s="151">
        <v>1815</v>
      </c>
      <c r="J1309" s="151">
        <v>2572</v>
      </c>
      <c r="K1309" s="151">
        <v>2493</v>
      </c>
      <c r="L1309" s="151">
        <v>2391</v>
      </c>
      <c r="M1309" s="154">
        <v>0.981493053886459</v>
      </c>
      <c r="N1309" s="153">
        <v>61254</v>
      </c>
      <c r="O1309" s="172">
        <v>0.9</v>
      </c>
      <c r="P1309" s="154">
        <v>0.957475380483438</v>
      </c>
      <c r="Q1309" s="154">
        <v>0.985036119711042</v>
      </c>
      <c r="R1309" s="154">
        <v>0.969284603421462</v>
      </c>
      <c r="S1309" s="173">
        <v>-0.0275607392276045</v>
      </c>
      <c r="T1309" s="153">
        <v>62409</v>
      </c>
      <c r="U1309" s="153">
        <v>58091</v>
      </c>
      <c r="V1309" s="154">
        <v>0.930811261196302</v>
      </c>
      <c r="W1309" s="154">
        <v>0.911817367949866</v>
      </c>
      <c r="X1309" s="155">
        <v>0.936532507739938</v>
      </c>
      <c r="Y1309" s="155">
        <v>0.929626749611198</v>
      </c>
      <c r="Z1309" s="173">
        <v>-0.0247151397900724</v>
      </c>
      <c r="AA1309" s="151">
        <v>15815</v>
      </c>
      <c r="AB1309" s="151">
        <v>14747</v>
      </c>
      <c r="AC1309" s="151">
        <v>15769</v>
      </c>
      <c r="AD1309" s="151">
        <v>14620</v>
      </c>
      <c r="AE1309" s="155">
        <v>0.932469174834018</v>
      </c>
      <c r="AF1309" s="155">
        <v>0.927135519056376</v>
      </c>
      <c r="AG1309" s="173">
        <v>0.00533365577764189</v>
      </c>
    </row>
    <row r="1310" spans="1:33">
      <c r="A1310" s="175" t="s">
        <v>1085</v>
      </c>
      <c r="B1310" s="195" t="s">
        <v>1844</v>
      </c>
      <c r="C1310" s="195" t="s">
        <v>1311</v>
      </c>
      <c r="D1310" s="150">
        <v>3897</v>
      </c>
      <c r="E1310" s="150">
        <v>3848</v>
      </c>
      <c r="F1310" s="150">
        <v>3588</v>
      </c>
      <c r="G1310" s="151">
        <v>2996</v>
      </c>
      <c r="H1310" s="151">
        <v>2944</v>
      </c>
      <c r="I1310" s="151">
        <v>2798</v>
      </c>
      <c r="J1310" s="151">
        <v>4042</v>
      </c>
      <c r="K1310" s="151">
        <v>3973</v>
      </c>
      <c r="L1310" s="151">
        <v>3835</v>
      </c>
      <c r="M1310" s="154">
        <v>0.983531684154402</v>
      </c>
      <c r="N1310" s="153">
        <v>97766</v>
      </c>
      <c r="O1310" s="172">
        <v>0.9</v>
      </c>
      <c r="P1310" s="154">
        <v>0.987426225301514</v>
      </c>
      <c r="Q1310" s="154">
        <v>0.982643524699599</v>
      </c>
      <c r="R1310" s="154">
        <v>0.982929242949035</v>
      </c>
      <c r="S1310" s="173">
        <v>0.00478270060191455</v>
      </c>
      <c r="T1310" s="153">
        <v>99403</v>
      </c>
      <c r="U1310" s="153">
        <v>93987</v>
      </c>
      <c r="V1310" s="154">
        <v>0.945514722895687</v>
      </c>
      <c r="W1310" s="154">
        <v>0.920708237105466</v>
      </c>
      <c r="X1310" s="155">
        <v>0.933911882510013</v>
      </c>
      <c r="Y1310" s="155">
        <v>0.948787728847105</v>
      </c>
      <c r="Z1310" s="173">
        <v>-0.0132036454045475</v>
      </c>
      <c r="AA1310" s="151">
        <v>25135</v>
      </c>
      <c r="AB1310" s="151">
        <v>23763</v>
      </c>
      <c r="AC1310" s="151">
        <v>25294</v>
      </c>
      <c r="AD1310" s="151">
        <v>23985</v>
      </c>
      <c r="AE1310" s="155">
        <v>0.94541476029441</v>
      </c>
      <c r="AF1310" s="155">
        <v>0.9482485965051</v>
      </c>
      <c r="AG1310" s="173">
        <v>-0.00283383621068989</v>
      </c>
    </row>
    <row r="1311" spans="1:33">
      <c r="A1311" s="175" t="s">
        <v>1085</v>
      </c>
      <c r="B1311" s="195" t="s">
        <v>1844</v>
      </c>
      <c r="C1311" s="195" t="s">
        <v>1312</v>
      </c>
      <c r="D1311" s="150">
        <v>2370</v>
      </c>
      <c r="E1311" s="150">
        <v>2284</v>
      </c>
      <c r="F1311" s="150">
        <v>1456</v>
      </c>
      <c r="G1311" s="151">
        <v>2191</v>
      </c>
      <c r="H1311" s="151">
        <v>2166</v>
      </c>
      <c r="I1311" s="151">
        <v>1468</v>
      </c>
      <c r="J1311" s="151">
        <v>2665</v>
      </c>
      <c r="K1311" s="151">
        <v>2190</v>
      </c>
      <c r="L1311" s="151">
        <v>1802</v>
      </c>
      <c r="M1311" s="154">
        <v>0.966145793709965</v>
      </c>
      <c r="N1311" s="153">
        <v>63498</v>
      </c>
      <c r="O1311" s="172">
        <v>0.9</v>
      </c>
      <c r="P1311" s="154">
        <v>0.963713080168776</v>
      </c>
      <c r="Q1311" s="154">
        <v>0.988589685075308</v>
      </c>
      <c r="R1311" s="154">
        <v>0.821763602251407</v>
      </c>
      <c r="S1311" s="173">
        <v>-0.0248766049065318</v>
      </c>
      <c r="T1311" s="153">
        <v>65723</v>
      </c>
      <c r="U1311" s="153">
        <v>47136</v>
      </c>
      <c r="V1311" s="154">
        <v>0.717191850645893</v>
      </c>
      <c r="W1311" s="154">
        <v>0.614345991561181</v>
      </c>
      <c r="X1311" s="155">
        <v>0.67001369237791</v>
      </c>
      <c r="Y1311" s="155">
        <v>0.676172607879925</v>
      </c>
      <c r="Z1311" s="173">
        <v>-0.0556677008167282</v>
      </c>
      <c r="AA1311" s="151">
        <v>16409</v>
      </c>
      <c r="AB1311" s="151">
        <v>10956</v>
      </c>
      <c r="AC1311" s="151">
        <v>16833</v>
      </c>
      <c r="AD1311" s="151">
        <v>12308</v>
      </c>
      <c r="AE1311" s="155">
        <v>0.66768236943141</v>
      </c>
      <c r="AF1311" s="155">
        <v>0.731182795698925</v>
      </c>
      <c r="AG1311" s="173">
        <v>-0.0635004262675152</v>
      </c>
    </row>
    <row r="1312" spans="1:33">
      <c r="A1312" s="175" t="s">
        <v>1085</v>
      </c>
      <c r="B1312" s="195" t="s">
        <v>1844</v>
      </c>
      <c r="C1312" s="195" t="s">
        <v>1313</v>
      </c>
      <c r="D1312" s="150">
        <v>2553</v>
      </c>
      <c r="E1312" s="150">
        <v>2509</v>
      </c>
      <c r="F1312" s="150">
        <v>2029</v>
      </c>
      <c r="G1312" s="151">
        <v>2150</v>
      </c>
      <c r="H1312" s="151">
        <v>2105</v>
      </c>
      <c r="I1312" s="151">
        <v>1760</v>
      </c>
      <c r="J1312" s="151">
        <v>2767</v>
      </c>
      <c r="K1312" s="151">
        <v>2709</v>
      </c>
      <c r="L1312" s="151">
        <v>2305</v>
      </c>
      <c r="M1312" s="154">
        <v>0.984336475707034</v>
      </c>
      <c r="N1312" s="153">
        <v>67870</v>
      </c>
      <c r="O1312" s="172">
        <v>0.9</v>
      </c>
      <c r="P1312" s="154">
        <v>0.982765374069722</v>
      </c>
      <c r="Q1312" s="154">
        <v>0.97906976744186</v>
      </c>
      <c r="R1312" s="154">
        <v>0.979038670039754</v>
      </c>
      <c r="S1312" s="173">
        <v>0.00369560662786139</v>
      </c>
      <c r="T1312" s="153">
        <v>68950</v>
      </c>
      <c r="U1312" s="153">
        <v>57252</v>
      </c>
      <c r="V1312" s="154">
        <v>0.830340826686004</v>
      </c>
      <c r="W1312" s="154">
        <v>0.794751273012143</v>
      </c>
      <c r="X1312" s="155">
        <v>0.818604651162791</v>
      </c>
      <c r="Y1312" s="155">
        <v>0.833032164799422</v>
      </c>
      <c r="Z1312" s="173">
        <v>-0.0238533781506481</v>
      </c>
      <c r="AA1312" s="151">
        <v>17872</v>
      </c>
      <c r="AB1312" s="151">
        <v>14804</v>
      </c>
      <c r="AC1312" s="151">
        <v>17858</v>
      </c>
      <c r="AD1312" s="151">
        <v>14823</v>
      </c>
      <c r="AE1312" s="155">
        <v>0.828334825425246</v>
      </c>
      <c r="AF1312" s="155">
        <v>0.830048157688431</v>
      </c>
      <c r="AG1312" s="173">
        <v>-0.00171333226318482</v>
      </c>
    </row>
    <row r="1313" spans="1:33">
      <c r="A1313" s="175" t="s">
        <v>1085</v>
      </c>
      <c r="B1313" s="195" t="s">
        <v>1844</v>
      </c>
      <c r="C1313" s="195" t="s">
        <v>1314</v>
      </c>
      <c r="D1313" s="150">
        <v>1331</v>
      </c>
      <c r="E1313" s="150">
        <v>1320</v>
      </c>
      <c r="F1313" s="150">
        <v>1285</v>
      </c>
      <c r="G1313" s="151">
        <v>1172</v>
      </c>
      <c r="H1313" s="151">
        <v>1168</v>
      </c>
      <c r="I1313" s="151">
        <v>1135</v>
      </c>
      <c r="J1313" s="151">
        <v>1486</v>
      </c>
      <c r="K1313" s="151">
        <v>1479</v>
      </c>
      <c r="L1313" s="151">
        <v>1452</v>
      </c>
      <c r="M1313" s="154">
        <v>0.994993605964139</v>
      </c>
      <c r="N1313" s="153">
        <v>36569</v>
      </c>
      <c r="O1313" s="172">
        <v>0.9</v>
      </c>
      <c r="P1313" s="154">
        <v>0.991735537190083</v>
      </c>
      <c r="Q1313" s="154">
        <v>0.996587030716723</v>
      </c>
      <c r="R1313" s="154">
        <v>0.99528936742934</v>
      </c>
      <c r="S1313" s="173">
        <v>-0.00485149352664083</v>
      </c>
      <c r="T1313" s="153">
        <v>36753</v>
      </c>
      <c r="U1313" s="153">
        <v>35695</v>
      </c>
      <c r="V1313" s="154">
        <v>0.971213234293799</v>
      </c>
      <c r="W1313" s="154">
        <v>0.965439519158527</v>
      </c>
      <c r="X1313" s="155">
        <v>0.968430034129693</v>
      </c>
      <c r="Y1313" s="155">
        <v>0.977119784656797</v>
      </c>
      <c r="Z1313" s="173">
        <v>-0.00299051497116543</v>
      </c>
      <c r="AA1313" s="151">
        <v>9465</v>
      </c>
      <c r="AB1313" s="151">
        <v>9206</v>
      </c>
      <c r="AC1313" s="151">
        <v>9746</v>
      </c>
      <c r="AD1313" s="151">
        <v>9485</v>
      </c>
      <c r="AE1313" s="155">
        <v>0.972636027469625</v>
      </c>
      <c r="AF1313" s="155">
        <v>0.973219782474862</v>
      </c>
      <c r="AG1313" s="173">
        <v>-0.000583755005236553</v>
      </c>
    </row>
    <row r="1314" spans="1:33">
      <c r="A1314" s="175" t="s">
        <v>1085</v>
      </c>
      <c r="B1314" s="195" t="s">
        <v>1844</v>
      </c>
      <c r="C1314" s="195" t="s">
        <v>1315</v>
      </c>
      <c r="D1314" s="150">
        <v>2962</v>
      </c>
      <c r="E1314" s="150">
        <v>2930</v>
      </c>
      <c r="F1314" s="150">
        <v>2709</v>
      </c>
      <c r="G1314" s="151">
        <v>2496</v>
      </c>
      <c r="H1314" s="151">
        <v>2465</v>
      </c>
      <c r="I1314" s="151">
        <v>2359</v>
      </c>
      <c r="J1314" s="151">
        <v>3292</v>
      </c>
      <c r="K1314" s="151">
        <v>3043</v>
      </c>
      <c r="L1314" s="151">
        <v>3063</v>
      </c>
      <c r="M1314" s="154">
        <v>0.965429002140894</v>
      </c>
      <c r="N1314" s="153">
        <v>76210</v>
      </c>
      <c r="O1314" s="172">
        <v>0.9</v>
      </c>
      <c r="P1314" s="154">
        <v>0.989196488858879</v>
      </c>
      <c r="Q1314" s="154">
        <v>0.987580128205128</v>
      </c>
      <c r="R1314" s="154">
        <v>0.924362089914945</v>
      </c>
      <c r="S1314" s="173">
        <v>0.00161636065375093</v>
      </c>
      <c r="T1314" s="153">
        <v>78939</v>
      </c>
      <c r="U1314" s="153">
        <v>73916</v>
      </c>
      <c r="V1314" s="154">
        <v>0.936368588403704</v>
      </c>
      <c r="W1314" s="154">
        <v>0.914584740040513</v>
      </c>
      <c r="X1314" s="155">
        <v>0.94511217948718</v>
      </c>
      <c r="Y1314" s="155">
        <v>0.930437424058323</v>
      </c>
      <c r="Z1314" s="173">
        <v>-0.0305274394466664</v>
      </c>
      <c r="AA1314" s="151">
        <v>20901</v>
      </c>
      <c r="AB1314" s="151">
        <v>19608</v>
      </c>
      <c r="AC1314" s="151">
        <v>20290</v>
      </c>
      <c r="AD1314" s="151">
        <v>18998</v>
      </c>
      <c r="AE1314" s="155">
        <v>0.938136931247309</v>
      </c>
      <c r="AF1314" s="155">
        <v>0.936323311976343</v>
      </c>
      <c r="AG1314" s="173">
        <v>0.00181361927096579</v>
      </c>
    </row>
    <row r="1315" spans="1:33">
      <c r="A1315" s="175" t="s">
        <v>1085</v>
      </c>
      <c r="B1315" s="195" t="s">
        <v>1844</v>
      </c>
      <c r="C1315" s="195" t="s">
        <v>1316</v>
      </c>
      <c r="D1315" s="150">
        <v>1596</v>
      </c>
      <c r="E1315" s="150">
        <v>1587</v>
      </c>
      <c r="F1315" s="150">
        <v>1515</v>
      </c>
      <c r="G1315" s="151">
        <v>1470</v>
      </c>
      <c r="H1315" s="151">
        <v>1466</v>
      </c>
      <c r="I1315" s="151">
        <v>1399</v>
      </c>
      <c r="J1315" s="151">
        <v>1710</v>
      </c>
      <c r="K1315" s="151">
        <v>1701</v>
      </c>
      <c r="L1315" s="151">
        <v>1646</v>
      </c>
      <c r="M1315" s="154">
        <v>0.990294784580499</v>
      </c>
      <c r="N1315" s="153">
        <v>43672</v>
      </c>
      <c r="O1315" s="172">
        <v>0.9</v>
      </c>
      <c r="P1315" s="154">
        <v>0.994360902255639</v>
      </c>
      <c r="Q1315" s="154">
        <v>0.997278911564626</v>
      </c>
      <c r="R1315" s="154">
        <v>0.994736842105263</v>
      </c>
      <c r="S1315" s="173">
        <v>-0.00291800930898678</v>
      </c>
      <c r="T1315" s="153">
        <v>44100</v>
      </c>
      <c r="U1315" s="153">
        <v>42152</v>
      </c>
      <c r="V1315" s="154">
        <v>0.955827664399093</v>
      </c>
      <c r="W1315" s="154">
        <v>0.949248120300752</v>
      </c>
      <c r="X1315" s="155">
        <v>0.951700680272109</v>
      </c>
      <c r="Y1315" s="155">
        <v>0.962573099415205</v>
      </c>
      <c r="Z1315" s="173">
        <v>-0.00245255997135696</v>
      </c>
      <c r="AA1315" s="151">
        <v>11422</v>
      </c>
      <c r="AB1315" s="151">
        <v>10884</v>
      </c>
      <c r="AC1315" s="151">
        <v>11456</v>
      </c>
      <c r="AD1315" s="151">
        <v>10965</v>
      </c>
      <c r="AE1315" s="155">
        <v>0.952897916301874</v>
      </c>
      <c r="AF1315" s="155">
        <v>0.957140363128492</v>
      </c>
      <c r="AG1315" s="173">
        <v>-0.00424244682661801</v>
      </c>
    </row>
    <row r="1316" spans="1:33">
      <c r="A1316" s="175" t="s">
        <v>1085</v>
      </c>
      <c r="B1316" s="195" t="s">
        <v>1844</v>
      </c>
      <c r="C1316" s="195" t="s">
        <v>1317</v>
      </c>
      <c r="D1316" s="150">
        <v>2537</v>
      </c>
      <c r="E1316" s="150">
        <v>2526</v>
      </c>
      <c r="F1316" s="150">
        <v>2430</v>
      </c>
      <c r="G1316" s="151">
        <v>2355</v>
      </c>
      <c r="H1316" s="151">
        <v>2346</v>
      </c>
      <c r="I1316" s="151">
        <v>2289</v>
      </c>
      <c r="J1316" s="151">
        <v>2754</v>
      </c>
      <c r="K1316" s="151">
        <v>2741</v>
      </c>
      <c r="L1316" s="151">
        <v>2664</v>
      </c>
      <c r="M1316" s="154">
        <v>0.99187255261008</v>
      </c>
      <c r="N1316" s="153">
        <v>70417</v>
      </c>
      <c r="O1316" s="172">
        <v>0.9</v>
      </c>
      <c r="P1316" s="154">
        <v>0.995664170279858</v>
      </c>
      <c r="Q1316" s="154">
        <v>0.996178343949045</v>
      </c>
      <c r="R1316" s="154">
        <v>0.995279593318809</v>
      </c>
      <c r="S1316" s="173">
        <v>-0.000514173669186491</v>
      </c>
      <c r="T1316" s="153">
        <v>70994</v>
      </c>
      <c r="U1316" s="153">
        <v>68111</v>
      </c>
      <c r="V1316" s="154">
        <v>0.959390934445164</v>
      </c>
      <c r="W1316" s="154">
        <v>0.957824201813165</v>
      </c>
      <c r="X1316" s="155">
        <v>0.971974522292994</v>
      </c>
      <c r="Y1316" s="155">
        <v>0.967320261437909</v>
      </c>
      <c r="Z1316" s="173">
        <v>-0.0141503204798284</v>
      </c>
      <c r="AA1316" s="151">
        <v>17074</v>
      </c>
      <c r="AB1316" s="151">
        <v>16515</v>
      </c>
      <c r="AC1316" s="151">
        <v>17972</v>
      </c>
      <c r="AD1316" s="151">
        <v>17294</v>
      </c>
      <c r="AE1316" s="155">
        <v>0.967260161649291</v>
      </c>
      <c r="AF1316" s="155">
        <v>0.962274649454707</v>
      </c>
      <c r="AG1316" s="173">
        <v>0.00498551219458399</v>
      </c>
    </row>
    <row r="1317" spans="1:33">
      <c r="A1317" s="175" t="s">
        <v>1085</v>
      </c>
      <c r="B1317" s="195" t="s">
        <v>1844</v>
      </c>
      <c r="C1317" s="195" t="s">
        <v>1318</v>
      </c>
      <c r="D1317" s="150">
        <v>2229</v>
      </c>
      <c r="E1317" s="150">
        <v>2146</v>
      </c>
      <c r="F1317" s="150">
        <v>2089</v>
      </c>
      <c r="G1317" s="151">
        <v>1833</v>
      </c>
      <c r="H1317" s="151">
        <v>1764</v>
      </c>
      <c r="I1317" s="151">
        <v>1727</v>
      </c>
      <c r="J1317" s="151">
        <v>2313</v>
      </c>
      <c r="K1317" s="151">
        <v>2250</v>
      </c>
      <c r="L1317" s="151">
        <v>2176</v>
      </c>
      <c r="M1317" s="154">
        <v>0.968241673121611</v>
      </c>
      <c r="N1317" s="153">
        <v>57500</v>
      </c>
      <c r="O1317" s="172">
        <v>0.9</v>
      </c>
      <c r="P1317" s="154">
        <v>0.96276357110812</v>
      </c>
      <c r="Q1317" s="154">
        <v>0.962356792144026</v>
      </c>
      <c r="R1317" s="154">
        <v>0.972762645914397</v>
      </c>
      <c r="S1317" s="173">
        <v>0.000406778964094134</v>
      </c>
      <c r="T1317" s="153">
        <v>59386</v>
      </c>
      <c r="U1317" s="153">
        <v>56323</v>
      </c>
      <c r="V1317" s="154">
        <v>0.948422187047452</v>
      </c>
      <c r="W1317" s="154">
        <v>0.93719156572454</v>
      </c>
      <c r="X1317" s="155">
        <v>0.942171303873432</v>
      </c>
      <c r="Y1317" s="155">
        <v>0.940769563337657</v>
      </c>
      <c r="Z1317" s="173">
        <v>-0.00497973814889141</v>
      </c>
      <c r="AA1317" s="151">
        <v>15432</v>
      </c>
      <c r="AB1317" s="151">
        <v>14589</v>
      </c>
      <c r="AC1317" s="151">
        <v>15638</v>
      </c>
      <c r="AD1317" s="151">
        <v>14669</v>
      </c>
      <c r="AE1317" s="155">
        <v>0.945373250388802</v>
      </c>
      <c r="AF1317" s="155">
        <v>0.938035554418724</v>
      </c>
      <c r="AG1317" s="173">
        <v>0.00733769597007883</v>
      </c>
    </row>
    <row r="1318" spans="1:33">
      <c r="A1318" s="175" t="s">
        <v>1085</v>
      </c>
      <c r="B1318" s="195" t="s">
        <v>1844</v>
      </c>
      <c r="C1318" s="195" t="s">
        <v>1319</v>
      </c>
      <c r="D1318" s="150">
        <v>1186</v>
      </c>
      <c r="E1318" s="150">
        <v>1164</v>
      </c>
      <c r="F1318" s="150">
        <v>1056</v>
      </c>
      <c r="G1318" s="151">
        <v>1001</v>
      </c>
      <c r="H1318" s="151">
        <v>943</v>
      </c>
      <c r="I1318" s="151">
        <v>885</v>
      </c>
      <c r="J1318" s="151">
        <v>1328</v>
      </c>
      <c r="K1318" s="151">
        <v>1304</v>
      </c>
      <c r="L1318" s="151">
        <v>1207</v>
      </c>
      <c r="M1318" s="154">
        <v>0.971640866873065</v>
      </c>
      <c r="N1318" s="153">
        <v>31384</v>
      </c>
      <c r="O1318" s="172">
        <v>0.9</v>
      </c>
      <c r="P1318" s="154">
        <v>0.981450252951096</v>
      </c>
      <c r="Q1318" s="154">
        <v>0.942057942057942</v>
      </c>
      <c r="R1318" s="154">
        <v>0.981927710843373</v>
      </c>
      <c r="S1318" s="173">
        <v>0.0393923108931541</v>
      </c>
      <c r="T1318" s="153">
        <v>32300</v>
      </c>
      <c r="U1318" s="153">
        <v>29210</v>
      </c>
      <c r="V1318" s="154">
        <v>0.904334365325077</v>
      </c>
      <c r="W1318" s="154">
        <v>0.890387858347386</v>
      </c>
      <c r="X1318" s="155">
        <v>0.884115884115884</v>
      </c>
      <c r="Y1318" s="155">
        <v>0.908885542168675</v>
      </c>
      <c r="Z1318" s="173">
        <v>0.00627197423150205</v>
      </c>
      <c r="AA1318" s="151">
        <v>8350</v>
      </c>
      <c r="AB1318" s="151">
        <v>7587</v>
      </c>
      <c r="AC1318" s="151">
        <v>8337</v>
      </c>
      <c r="AD1318" s="151">
        <v>7369</v>
      </c>
      <c r="AE1318" s="155">
        <v>0.908622754491018</v>
      </c>
      <c r="AF1318" s="155">
        <v>0.883891087921315</v>
      </c>
      <c r="AG1318" s="173">
        <v>0.0247316665697033</v>
      </c>
    </row>
    <row r="1319" spans="1:33">
      <c r="A1319" s="175" t="s">
        <v>1085</v>
      </c>
      <c r="B1319" s="195" t="s">
        <v>1844</v>
      </c>
      <c r="C1319" s="195" t="s">
        <v>1320</v>
      </c>
      <c r="D1319" s="150">
        <v>3374</v>
      </c>
      <c r="E1319" s="150">
        <v>3337</v>
      </c>
      <c r="F1319" s="150">
        <v>2985</v>
      </c>
      <c r="G1319" s="151">
        <v>3005</v>
      </c>
      <c r="H1319" s="151">
        <v>2991</v>
      </c>
      <c r="I1319" s="151">
        <v>2672</v>
      </c>
      <c r="J1319" s="151">
        <v>3754</v>
      </c>
      <c r="K1319" s="151">
        <v>3716</v>
      </c>
      <c r="L1319" s="151">
        <v>3284</v>
      </c>
      <c r="M1319" s="154">
        <v>0.980901901396601</v>
      </c>
      <c r="N1319" s="153">
        <v>93272</v>
      </c>
      <c r="O1319" s="172">
        <v>0.9</v>
      </c>
      <c r="P1319" s="154">
        <v>0.989033787788975</v>
      </c>
      <c r="Q1319" s="154">
        <v>0.995341098169717</v>
      </c>
      <c r="R1319" s="154">
        <v>0.989877464038359</v>
      </c>
      <c r="S1319" s="173">
        <v>-0.00630731038074261</v>
      </c>
      <c r="T1319" s="153">
        <v>95088</v>
      </c>
      <c r="U1319" s="153">
        <v>82517</v>
      </c>
      <c r="V1319" s="154">
        <v>0.867796146727242</v>
      </c>
      <c r="W1319" s="154">
        <v>0.884706579727327</v>
      </c>
      <c r="X1319" s="155">
        <v>0.889184692179701</v>
      </c>
      <c r="Y1319" s="155">
        <v>0.87480021310602</v>
      </c>
      <c r="Z1319" s="173">
        <v>-0.00447811245237395</v>
      </c>
      <c r="AA1319" s="151">
        <v>23052</v>
      </c>
      <c r="AB1319" s="151">
        <v>20255</v>
      </c>
      <c r="AC1319" s="151">
        <v>24263</v>
      </c>
      <c r="AD1319" s="151">
        <v>21021</v>
      </c>
      <c r="AE1319" s="155">
        <v>0.878665625542252</v>
      </c>
      <c r="AF1319" s="155">
        <v>0.866380909203314</v>
      </c>
      <c r="AG1319" s="173">
        <v>0.0122847163389386</v>
      </c>
    </row>
    <row r="1320" spans="1:33">
      <c r="A1320" s="175" t="s">
        <v>1085</v>
      </c>
      <c r="B1320" s="195" t="s">
        <v>1844</v>
      </c>
      <c r="C1320" s="195" t="s">
        <v>1321</v>
      </c>
      <c r="D1320" s="150">
        <v>875</v>
      </c>
      <c r="E1320" s="150">
        <v>865</v>
      </c>
      <c r="F1320" s="150">
        <v>824</v>
      </c>
      <c r="G1320" s="151">
        <v>865</v>
      </c>
      <c r="H1320" s="151">
        <v>860</v>
      </c>
      <c r="I1320" s="151">
        <v>813</v>
      </c>
      <c r="J1320" s="151">
        <v>951</v>
      </c>
      <c r="K1320" s="151">
        <v>913</v>
      </c>
      <c r="L1320" s="151">
        <v>902</v>
      </c>
      <c r="M1320" s="154">
        <v>0.972813144943642</v>
      </c>
      <c r="N1320" s="153">
        <v>24511</v>
      </c>
      <c r="O1320" s="172">
        <v>0.9</v>
      </c>
      <c r="P1320" s="154">
        <v>0.988571428571429</v>
      </c>
      <c r="Q1320" s="154">
        <v>0.994219653179191</v>
      </c>
      <c r="R1320" s="154">
        <v>0.960042060988433</v>
      </c>
      <c r="S1320" s="173">
        <v>-0.00564822460776215</v>
      </c>
      <c r="T1320" s="153">
        <v>25196</v>
      </c>
      <c r="U1320" s="153">
        <v>23989</v>
      </c>
      <c r="V1320" s="154">
        <v>0.952095570725512</v>
      </c>
      <c r="W1320" s="154">
        <v>0.941714285714286</v>
      </c>
      <c r="X1320" s="155">
        <v>0.939884393063584</v>
      </c>
      <c r="Y1320" s="155">
        <v>0.948475289169295</v>
      </c>
      <c r="Z1320" s="173">
        <v>0.00182989265070188</v>
      </c>
      <c r="AA1320" s="151">
        <v>6415</v>
      </c>
      <c r="AB1320" s="151">
        <v>6107</v>
      </c>
      <c r="AC1320" s="151">
        <v>6635</v>
      </c>
      <c r="AD1320" s="151">
        <v>6313</v>
      </c>
      <c r="AE1320" s="155">
        <v>0.951987529228371</v>
      </c>
      <c r="AF1320" s="155">
        <v>0.951469480030143</v>
      </c>
      <c r="AG1320" s="173">
        <v>0.000518049198227843</v>
      </c>
    </row>
    <row r="1321" spans="1:33">
      <c r="A1321" s="175" t="s">
        <v>1085</v>
      </c>
      <c r="B1321" s="195" t="s">
        <v>1843</v>
      </c>
      <c r="C1321" s="195" t="s">
        <v>1322</v>
      </c>
      <c r="D1321" s="150">
        <v>0</v>
      </c>
      <c r="E1321" s="150">
        <v>0</v>
      </c>
      <c r="F1321" s="150">
        <v>0</v>
      </c>
      <c r="G1321" s="151">
        <v>0</v>
      </c>
      <c r="H1321" s="151">
        <v>0</v>
      </c>
      <c r="I1321" s="151">
        <v>0</v>
      </c>
      <c r="J1321" s="151">
        <v>0</v>
      </c>
      <c r="K1321" s="151">
        <v>0</v>
      </c>
      <c r="L1321" s="151">
        <v>0</v>
      </c>
      <c r="M1321" s="154">
        <v>0</v>
      </c>
      <c r="N1321" s="153">
        <v>0</v>
      </c>
      <c r="O1321" s="172">
        <v>0.9</v>
      </c>
      <c r="P1321" s="154">
        <v>0</v>
      </c>
      <c r="Q1321" s="154">
        <v>0</v>
      </c>
      <c r="R1321" s="154">
        <v>0</v>
      </c>
      <c r="S1321" s="173">
        <v>0</v>
      </c>
      <c r="T1321" s="153">
        <v>7</v>
      </c>
      <c r="U1321" s="153">
        <v>6</v>
      </c>
      <c r="V1321" s="154">
        <v>0.857142857142857</v>
      </c>
      <c r="W1321" s="154">
        <v>0</v>
      </c>
      <c r="X1321" s="155">
        <v>0</v>
      </c>
      <c r="Y1321" s="155">
        <v>0</v>
      </c>
      <c r="Z1321" s="173">
        <v>0</v>
      </c>
      <c r="AA1321" s="151">
        <v>0</v>
      </c>
      <c r="AB1321" s="151">
        <v>0</v>
      </c>
      <c r="AC1321" s="151">
        <v>4</v>
      </c>
      <c r="AD1321" s="151">
        <v>4</v>
      </c>
      <c r="AE1321" s="155">
        <v>0</v>
      </c>
      <c r="AF1321" s="155">
        <v>1</v>
      </c>
      <c r="AG1321" s="173">
        <v>-1</v>
      </c>
    </row>
    <row r="1322" spans="1:33">
      <c r="A1322" s="175" t="s">
        <v>1085</v>
      </c>
      <c r="B1322" s="195" t="s">
        <v>1843</v>
      </c>
      <c r="C1322" s="195" t="s">
        <v>1323</v>
      </c>
      <c r="D1322" s="150">
        <v>2784</v>
      </c>
      <c r="E1322" s="150">
        <v>2755</v>
      </c>
      <c r="F1322" s="150">
        <v>2649</v>
      </c>
      <c r="G1322" s="151">
        <v>2544</v>
      </c>
      <c r="H1322" s="151">
        <v>2519</v>
      </c>
      <c r="I1322" s="151">
        <v>2429</v>
      </c>
      <c r="J1322" s="151">
        <v>2845</v>
      </c>
      <c r="K1322" s="151">
        <v>2803</v>
      </c>
      <c r="L1322" s="151">
        <v>2721</v>
      </c>
      <c r="M1322" s="154">
        <v>0.984450609716756</v>
      </c>
      <c r="N1322" s="153">
        <v>76290</v>
      </c>
      <c r="O1322" s="172">
        <v>0.9</v>
      </c>
      <c r="P1322" s="154">
        <v>0.989583333333333</v>
      </c>
      <c r="Q1322" s="154">
        <v>0.990172955974843</v>
      </c>
      <c r="R1322" s="154">
        <v>0.985237258347979</v>
      </c>
      <c r="S1322" s="173">
        <v>-0.000589622641509413</v>
      </c>
      <c r="T1322" s="153">
        <v>77495</v>
      </c>
      <c r="U1322" s="153">
        <v>74316</v>
      </c>
      <c r="V1322" s="154">
        <v>0.958977998580554</v>
      </c>
      <c r="W1322" s="154">
        <v>0.951508620689655</v>
      </c>
      <c r="X1322" s="155">
        <v>0.954795597484277</v>
      </c>
      <c r="Y1322" s="155">
        <v>0.956414762741652</v>
      </c>
      <c r="Z1322" s="173">
        <v>-0.00328697679462164</v>
      </c>
      <c r="AA1322" s="151">
        <v>18983</v>
      </c>
      <c r="AB1322" s="151">
        <v>18083</v>
      </c>
      <c r="AC1322" s="151">
        <v>19275</v>
      </c>
      <c r="AD1322" s="151">
        <v>18411</v>
      </c>
      <c r="AE1322" s="155">
        <v>0.952589158720961</v>
      </c>
      <c r="AF1322" s="155">
        <v>0.955175097276265</v>
      </c>
      <c r="AG1322" s="173">
        <v>-0.00258593855530376</v>
      </c>
    </row>
    <row r="1323" spans="1:33">
      <c r="A1323" s="175" t="s">
        <v>1085</v>
      </c>
      <c r="B1323" s="195" t="s">
        <v>1843</v>
      </c>
      <c r="C1323" s="195" t="s">
        <v>1324</v>
      </c>
      <c r="D1323" s="150">
        <v>3026</v>
      </c>
      <c r="E1323" s="150">
        <v>2960</v>
      </c>
      <c r="F1323" s="150">
        <v>2800</v>
      </c>
      <c r="G1323" s="151">
        <v>3033</v>
      </c>
      <c r="H1323" s="151">
        <v>2998</v>
      </c>
      <c r="I1323" s="151">
        <v>2803</v>
      </c>
      <c r="J1323" s="151">
        <v>3433</v>
      </c>
      <c r="K1323" s="151">
        <v>3398</v>
      </c>
      <c r="L1323" s="151">
        <v>3175</v>
      </c>
      <c r="M1323" s="154">
        <v>0.986666358017547</v>
      </c>
      <c r="N1323" s="153">
        <v>85246</v>
      </c>
      <c r="O1323" s="172">
        <v>0.9</v>
      </c>
      <c r="P1323" s="154">
        <v>0.978189028420357</v>
      </c>
      <c r="Q1323" s="154">
        <v>0.98846027035938</v>
      </c>
      <c r="R1323" s="154">
        <v>0.989804835420915</v>
      </c>
      <c r="S1323" s="173">
        <v>-0.0102712419390232</v>
      </c>
      <c r="T1323" s="153">
        <v>86398</v>
      </c>
      <c r="U1323" s="153">
        <v>81378</v>
      </c>
      <c r="V1323" s="154">
        <v>0.94189680316674</v>
      </c>
      <c r="W1323" s="154">
        <v>0.92531394580304</v>
      </c>
      <c r="X1323" s="155">
        <v>0.92416749093307</v>
      </c>
      <c r="Y1323" s="155">
        <v>0.924847072531314</v>
      </c>
      <c r="Z1323" s="173">
        <v>0.00114645486997067</v>
      </c>
      <c r="AA1323" s="151">
        <v>21586</v>
      </c>
      <c r="AB1323" s="151">
        <v>20223</v>
      </c>
      <c r="AC1323" s="151">
        <v>21524</v>
      </c>
      <c r="AD1323" s="151">
        <v>20322</v>
      </c>
      <c r="AE1323" s="155">
        <v>0.936857222273696</v>
      </c>
      <c r="AF1323" s="155">
        <v>0.944155361456978</v>
      </c>
      <c r="AG1323" s="173">
        <v>-0.00729813918328226</v>
      </c>
    </row>
    <row r="1324" spans="1:33">
      <c r="A1324" s="175" t="s">
        <v>1085</v>
      </c>
      <c r="B1324" s="195" t="s">
        <v>1843</v>
      </c>
      <c r="C1324" s="195" t="s">
        <v>1325</v>
      </c>
      <c r="D1324" s="150">
        <v>4888</v>
      </c>
      <c r="E1324" s="150">
        <v>4812</v>
      </c>
      <c r="F1324" s="150">
        <v>4536</v>
      </c>
      <c r="G1324" s="151">
        <v>4247</v>
      </c>
      <c r="H1324" s="151">
        <v>4219</v>
      </c>
      <c r="I1324" s="151">
        <v>4038</v>
      </c>
      <c r="J1324" s="151">
        <v>5942</v>
      </c>
      <c r="K1324" s="151">
        <v>5794</v>
      </c>
      <c r="L1324" s="151">
        <v>5691</v>
      </c>
      <c r="M1324" s="154">
        <v>0.986019725304788</v>
      </c>
      <c r="N1324" s="153">
        <v>140565</v>
      </c>
      <c r="O1324" s="172">
        <v>0.9</v>
      </c>
      <c r="P1324" s="154">
        <v>0.984451718494272</v>
      </c>
      <c r="Q1324" s="154">
        <v>0.993407110901813</v>
      </c>
      <c r="R1324" s="154">
        <v>0.975092561427129</v>
      </c>
      <c r="S1324" s="173">
        <v>-0.00895539240754128</v>
      </c>
      <c r="T1324" s="153">
        <v>142558</v>
      </c>
      <c r="U1324" s="153">
        <v>135304</v>
      </c>
      <c r="V1324" s="154">
        <v>0.949115447747583</v>
      </c>
      <c r="W1324" s="154">
        <v>0.927986906710311</v>
      </c>
      <c r="X1324" s="155">
        <v>0.950788792088533</v>
      </c>
      <c r="Y1324" s="155">
        <v>0.957758330528442</v>
      </c>
      <c r="Z1324" s="173">
        <v>-0.0228018853782221</v>
      </c>
      <c r="AA1324" s="151">
        <v>34356</v>
      </c>
      <c r="AB1324" s="151">
        <v>32653</v>
      </c>
      <c r="AC1324" s="151">
        <v>35961</v>
      </c>
      <c r="AD1324" s="151">
        <v>33990</v>
      </c>
      <c r="AE1324" s="155">
        <v>0.950430783560368</v>
      </c>
      <c r="AF1324" s="155">
        <v>0.945190623175106</v>
      </c>
      <c r="AG1324" s="173">
        <v>0.00524016038526154</v>
      </c>
    </row>
    <row r="1325" spans="1:33">
      <c r="A1325" s="175" t="s">
        <v>1085</v>
      </c>
      <c r="B1325" s="195" t="s">
        <v>1843</v>
      </c>
      <c r="C1325" s="195" t="s">
        <v>1326</v>
      </c>
      <c r="D1325" s="150">
        <v>4157</v>
      </c>
      <c r="E1325" s="150">
        <v>3811</v>
      </c>
      <c r="F1325" s="150">
        <v>3792</v>
      </c>
      <c r="G1325" s="151">
        <v>3884</v>
      </c>
      <c r="H1325" s="151">
        <v>3608</v>
      </c>
      <c r="I1325" s="151">
        <v>3586</v>
      </c>
      <c r="J1325" s="151">
        <v>4314</v>
      </c>
      <c r="K1325" s="151">
        <v>4182</v>
      </c>
      <c r="L1325" s="151">
        <v>4133</v>
      </c>
      <c r="M1325" s="154">
        <v>0.968958431583912</v>
      </c>
      <c r="N1325" s="153">
        <v>115058</v>
      </c>
      <c r="O1325" s="172">
        <v>0.9</v>
      </c>
      <c r="P1325" s="154">
        <v>0.916766899206158</v>
      </c>
      <c r="Q1325" s="154">
        <v>0.928939237899073</v>
      </c>
      <c r="R1325" s="154">
        <v>0.969401947148818</v>
      </c>
      <c r="S1325" s="173">
        <v>-0.0121723386929148</v>
      </c>
      <c r="T1325" s="153">
        <v>118744</v>
      </c>
      <c r="U1325" s="153">
        <v>112540</v>
      </c>
      <c r="V1325" s="154">
        <v>0.947753149632824</v>
      </c>
      <c r="W1325" s="154">
        <v>0.91219629540534</v>
      </c>
      <c r="X1325" s="155">
        <v>0.923274974253347</v>
      </c>
      <c r="Y1325" s="155">
        <v>0.95804357904497</v>
      </c>
      <c r="Z1325" s="173">
        <v>-0.0110786788480066</v>
      </c>
      <c r="AA1325" s="151">
        <v>28586</v>
      </c>
      <c r="AB1325" s="151">
        <v>27045</v>
      </c>
      <c r="AC1325" s="151">
        <v>29217</v>
      </c>
      <c r="AD1325" s="151">
        <v>27720</v>
      </c>
      <c r="AE1325" s="155">
        <v>0.946092492828657</v>
      </c>
      <c r="AF1325" s="155">
        <v>0.948762706643393</v>
      </c>
      <c r="AG1325" s="173">
        <v>-0.0026702138147352</v>
      </c>
    </row>
    <row r="1326" spans="1:33">
      <c r="A1326" s="175" t="s">
        <v>1085</v>
      </c>
      <c r="B1326" s="195" t="s">
        <v>1843</v>
      </c>
      <c r="C1326" s="195" t="s">
        <v>1327</v>
      </c>
      <c r="D1326" s="150">
        <v>1661</v>
      </c>
      <c r="E1326" s="150">
        <v>1631</v>
      </c>
      <c r="F1326" s="150">
        <v>1553</v>
      </c>
      <c r="G1326" s="151">
        <v>1819</v>
      </c>
      <c r="H1326" s="151">
        <v>1780</v>
      </c>
      <c r="I1326" s="151">
        <v>1722</v>
      </c>
      <c r="J1326" s="151">
        <v>1882</v>
      </c>
      <c r="K1326" s="151">
        <v>1853</v>
      </c>
      <c r="L1326" s="151">
        <v>1765</v>
      </c>
      <c r="M1326" s="154">
        <v>0.979909108123461</v>
      </c>
      <c r="N1326" s="153">
        <v>51749</v>
      </c>
      <c r="O1326" s="172">
        <v>0.9</v>
      </c>
      <c r="P1326" s="154">
        <v>0.981938591210114</v>
      </c>
      <c r="Q1326" s="154">
        <v>0.978559648158329</v>
      </c>
      <c r="R1326" s="154">
        <v>0.984590860786397</v>
      </c>
      <c r="S1326" s="173">
        <v>0.00337894305178565</v>
      </c>
      <c r="T1326" s="153">
        <v>52810</v>
      </c>
      <c r="U1326" s="153">
        <v>49863</v>
      </c>
      <c r="V1326" s="154">
        <v>0.944196174966862</v>
      </c>
      <c r="W1326" s="154">
        <v>0.934978928356412</v>
      </c>
      <c r="X1326" s="155">
        <v>0.946673996701484</v>
      </c>
      <c r="Y1326" s="155">
        <v>0.937832093517534</v>
      </c>
      <c r="Z1326" s="173">
        <v>-0.0116950683450725</v>
      </c>
      <c r="AA1326" s="151">
        <v>13116</v>
      </c>
      <c r="AB1326" s="151">
        <v>12364</v>
      </c>
      <c r="AC1326" s="151">
        <v>12952</v>
      </c>
      <c r="AD1326" s="151">
        <v>12221</v>
      </c>
      <c r="AE1326" s="155">
        <v>0.942665446782556</v>
      </c>
      <c r="AF1326" s="155">
        <v>0.943560840024707</v>
      </c>
      <c r="AG1326" s="173">
        <v>-0.000895393242150933</v>
      </c>
    </row>
    <row r="1327" spans="1:33">
      <c r="A1327" s="175" t="s">
        <v>1085</v>
      </c>
      <c r="B1327" s="195" t="s">
        <v>1843</v>
      </c>
      <c r="C1327" s="195" t="s">
        <v>1328</v>
      </c>
      <c r="D1327" s="150">
        <v>950</v>
      </c>
      <c r="E1327" s="150">
        <v>940</v>
      </c>
      <c r="F1327" s="150">
        <v>886</v>
      </c>
      <c r="G1327" s="151">
        <v>965</v>
      </c>
      <c r="H1327" s="151">
        <v>961</v>
      </c>
      <c r="I1327" s="151">
        <v>894</v>
      </c>
      <c r="J1327" s="151">
        <v>970</v>
      </c>
      <c r="K1327" s="151">
        <v>961</v>
      </c>
      <c r="L1327" s="151">
        <v>921</v>
      </c>
      <c r="M1327" s="154">
        <v>0.988449288153805</v>
      </c>
      <c r="N1327" s="153">
        <v>25758</v>
      </c>
      <c r="O1327" s="172">
        <v>0.9</v>
      </c>
      <c r="P1327" s="154">
        <v>0.989473684210526</v>
      </c>
      <c r="Q1327" s="154">
        <v>0.995854922279793</v>
      </c>
      <c r="R1327" s="154">
        <v>0.990721649484536</v>
      </c>
      <c r="S1327" s="173">
        <v>-0.00638123806926649</v>
      </c>
      <c r="T1327" s="153">
        <v>26059</v>
      </c>
      <c r="U1327" s="153">
        <v>24263</v>
      </c>
      <c r="V1327" s="154">
        <v>0.931079473502437</v>
      </c>
      <c r="W1327" s="154">
        <v>0.932631578947368</v>
      </c>
      <c r="X1327" s="155">
        <v>0.926424870466321</v>
      </c>
      <c r="Y1327" s="155">
        <v>0.949484536082474</v>
      </c>
      <c r="Z1327" s="173">
        <v>0.0062067084810471</v>
      </c>
      <c r="AA1327" s="151">
        <v>6529</v>
      </c>
      <c r="AB1327" s="151">
        <v>6099</v>
      </c>
      <c r="AC1327" s="151">
        <v>6679</v>
      </c>
      <c r="AD1327" s="151">
        <v>6114</v>
      </c>
      <c r="AE1327" s="155">
        <v>0.934139990810231</v>
      </c>
      <c r="AF1327" s="155">
        <v>0.915406497978739</v>
      </c>
      <c r="AG1327" s="173">
        <v>0.0187334928314919</v>
      </c>
    </row>
    <row r="1328" spans="1:33">
      <c r="A1328" s="175" t="s">
        <v>1085</v>
      </c>
      <c r="B1328" s="195" t="s">
        <v>1843</v>
      </c>
      <c r="C1328" s="195" t="s">
        <v>1329</v>
      </c>
      <c r="D1328" s="150">
        <v>576</v>
      </c>
      <c r="E1328" s="150">
        <v>568</v>
      </c>
      <c r="F1328" s="150">
        <v>533</v>
      </c>
      <c r="G1328" s="151">
        <v>797</v>
      </c>
      <c r="H1328" s="151">
        <v>789</v>
      </c>
      <c r="I1328" s="151">
        <v>749</v>
      </c>
      <c r="J1328" s="151">
        <v>848</v>
      </c>
      <c r="K1328" s="151">
        <v>844</v>
      </c>
      <c r="L1328" s="151">
        <v>809</v>
      </c>
      <c r="M1328" s="154">
        <v>0.983325698579936</v>
      </c>
      <c r="N1328" s="153">
        <v>21466</v>
      </c>
      <c r="O1328" s="172">
        <v>0.9</v>
      </c>
      <c r="P1328" s="154">
        <v>0.986111111111111</v>
      </c>
      <c r="Q1328" s="154">
        <v>0.989962358845671</v>
      </c>
      <c r="R1328" s="154">
        <v>0.995283018867924</v>
      </c>
      <c r="S1328" s="173">
        <v>-0.00385124773456014</v>
      </c>
      <c r="T1328" s="153">
        <v>21830</v>
      </c>
      <c r="U1328" s="153">
        <v>20319</v>
      </c>
      <c r="V1328" s="154">
        <v>0.93078332569858</v>
      </c>
      <c r="W1328" s="154">
        <v>0.925347222222222</v>
      </c>
      <c r="X1328" s="155">
        <v>0.939774153074028</v>
      </c>
      <c r="Y1328" s="155">
        <v>0.954009433962264</v>
      </c>
      <c r="Z1328" s="173">
        <v>-0.0144269308518054</v>
      </c>
      <c r="AA1328" s="151">
        <v>5337</v>
      </c>
      <c r="AB1328" s="151">
        <v>5035</v>
      </c>
      <c r="AC1328" s="151">
        <v>5594</v>
      </c>
      <c r="AD1328" s="151">
        <v>5140</v>
      </c>
      <c r="AE1328" s="155">
        <v>0.943413902941728</v>
      </c>
      <c r="AF1328" s="155">
        <v>0.918841616017161</v>
      </c>
      <c r="AG1328" s="173">
        <v>0.0245722869245664</v>
      </c>
    </row>
    <row r="1329" spans="1:33">
      <c r="A1329" s="175" t="s">
        <v>1085</v>
      </c>
      <c r="B1329" s="195" t="s">
        <v>1843</v>
      </c>
      <c r="C1329" s="195" t="s">
        <v>1330</v>
      </c>
      <c r="D1329" s="150">
        <v>2877</v>
      </c>
      <c r="E1329" s="150">
        <v>2838</v>
      </c>
      <c r="F1329" s="150">
        <v>2669</v>
      </c>
      <c r="G1329" s="151">
        <v>2888</v>
      </c>
      <c r="H1329" s="151">
        <v>2860</v>
      </c>
      <c r="I1329" s="151">
        <v>2742</v>
      </c>
      <c r="J1329" s="151">
        <v>3292</v>
      </c>
      <c r="K1329" s="151">
        <v>3252</v>
      </c>
      <c r="L1329" s="151">
        <v>3021</v>
      </c>
      <c r="M1329" s="154">
        <v>0.980313135275866</v>
      </c>
      <c r="N1329" s="153">
        <v>82461</v>
      </c>
      <c r="O1329" s="172">
        <v>0.9</v>
      </c>
      <c r="P1329" s="154">
        <v>0.986444212721585</v>
      </c>
      <c r="Q1329" s="154">
        <v>0.990304709141274</v>
      </c>
      <c r="R1329" s="154">
        <v>0.987849331713244</v>
      </c>
      <c r="S1329" s="173">
        <v>-0.00386049641968922</v>
      </c>
      <c r="T1329" s="153">
        <v>84117</v>
      </c>
      <c r="U1329" s="153">
        <v>79591</v>
      </c>
      <c r="V1329" s="154">
        <v>0.946193991702034</v>
      </c>
      <c r="W1329" s="154">
        <v>0.927702467848453</v>
      </c>
      <c r="X1329" s="155">
        <v>0.949445983379501</v>
      </c>
      <c r="Y1329" s="155">
        <v>0.91767922235723</v>
      </c>
      <c r="Z1329" s="173">
        <v>-0.0217435155310481</v>
      </c>
      <c r="AA1329" s="151">
        <v>21063</v>
      </c>
      <c r="AB1329" s="151">
        <v>19704</v>
      </c>
      <c r="AC1329" s="151">
        <v>21130</v>
      </c>
      <c r="AD1329" s="151">
        <v>20084</v>
      </c>
      <c r="AE1329" s="155">
        <v>0.935479276456345</v>
      </c>
      <c r="AF1329" s="155">
        <v>0.950496923805017</v>
      </c>
      <c r="AG1329" s="173">
        <v>-0.0150176473486714</v>
      </c>
    </row>
    <row r="1330" spans="1:33">
      <c r="A1330" s="175" t="s">
        <v>1085</v>
      </c>
      <c r="B1330" s="195" t="s">
        <v>1843</v>
      </c>
      <c r="C1330" s="195" t="s">
        <v>1331</v>
      </c>
      <c r="D1330" s="150">
        <v>1980</v>
      </c>
      <c r="E1330" s="150">
        <v>1835</v>
      </c>
      <c r="F1330" s="150">
        <v>1875</v>
      </c>
      <c r="G1330" s="151">
        <v>1955</v>
      </c>
      <c r="H1330" s="151">
        <v>1936</v>
      </c>
      <c r="I1330" s="151">
        <v>1878</v>
      </c>
      <c r="J1330" s="151">
        <v>2156</v>
      </c>
      <c r="K1330" s="151">
        <v>2080</v>
      </c>
      <c r="L1330" s="151">
        <v>2075</v>
      </c>
      <c r="M1330" s="154">
        <v>0.980956011836683</v>
      </c>
      <c r="N1330" s="153">
        <v>54034</v>
      </c>
      <c r="O1330" s="172">
        <v>0.9</v>
      </c>
      <c r="P1330" s="154">
        <v>0.926767676767677</v>
      </c>
      <c r="Q1330" s="154">
        <v>0.990281329923274</v>
      </c>
      <c r="R1330" s="154">
        <v>0.964749536178108</v>
      </c>
      <c r="S1330" s="173">
        <v>-0.0635136531555969</v>
      </c>
      <c r="T1330" s="153">
        <v>55083</v>
      </c>
      <c r="U1330" s="153">
        <v>53030</v>
      </c>
      <c r="V1330" s="154">
        <v>0.962728972641287</v>
      </c>
      <c r="W1330" s="154">
        <v>0.946969696969697</v>
      </c>
      <c r="X1330" s="155">
        <v>0.960613810741688</v>
      </c>
      <c r="Y1330" s="155">
        <v>0.962430426716141</v>
      </c>
      <c r="Z1330" s="173">
        <v>-0.0136441137719909</v>
      </c>
      <c r="AA1330" s="151">
        <v>13948</v>
      </c>
      <c r="AB1330" s="151">
        <v>13312</v>
      </c>
      <c r="AC1330" s="151">
        <v>13979</v>
      </c>
      <c r="AD1330" s="151">
        <v>13526</v>
      </c>
      <c r="AE1330" s="155">
        <v>0.95440206481216</v>
      </c>
      <c r="AF1330" s="155">
        <v>0.967594248515631</v>
      </c>
      <c r="AG1330" s="173">
        <v>-0.0131921837034711</v>
      </c>
    </row>
    <row r="1331" spans="1:33">
      <c r="A1331" s="175" t="s">
        <v>1085</v>
      </c>
      <c r="B1331" s="195" t="s">
        <v>1843</v>
      </c>
      <c r="C1331" s="195" t="s">
        <v>1332</v>
      </c>
      <c r="D1331" s="150">
        <v>3439</v>
      </c>
      <c r="E1331" s="150">
        <v>3282</v>
      </c>
      <c r="F1331" s="150">
        <v>2866</v>
      </c>
      <c r="G1331" s="151">
        <v>3306</v>
      </c>
      <c r="H1331" s="151">
        <v>3287</v>
      </c>
      <c r="I1331" s="151">
        <v>2982</v>
      </c>
      <c r="J1331" s="151">
        <v>3426</v>
      </c>
      <c r="K1331" s="151">
        <v>3399</v>
      </c>
      <c r="L1331" s="151">
        <v>3038</v>
      </c>
      <c r="M1331" s="154">
        <v>0.989407474388147</v>
      </c>
      <c r="N1331" s="153">
        <v>99571</v>
      </c>
      <c r="O1331" s="172">
        <v>0.9</v>
      </c>
      <c r="P1331" s="154">
        <v>0.95434719395173</v>
      </c>
      <c r="Q1331" s="154">
        <v>0.994252873563218</v>
      </c>
      <c r="R1331" s="154">
        <v>0.992119089316988</v>
      </c>
      <c r="S1331" s="173">
        <v>-0.0399056796114882</v>
      </c>
      <c r="T1331" s="153">
        <v>100637</v>
      </c>
      <c r="U1331" s="153">
        <v>89864</v>
      </c>
      <c r="V1331" s="154">
        <v>0.892951896419806</v>
      </c>
      <c r="W1331" s="154">
        <v>0.833381797034021</v>
      </c>
      <c r="X1331" s="155">
        <v>0.901996370235935</v>
      </c>
      <c r="Y1331" s="155">
        <v>0.886748394629305</v>
      </c>
      <c r="Z1331" s="173">
        <v>-0.0686145732019132</v>
      </c>
      <c r="AA1331" s="151">
        <v>24350</v>
      </c>
      <c r="AB1331" s="151">
        <v>21585</v>
      </c>
      <c r="AC1331" s="151">
        <v>25581</v>
      </c>
      <c r="AD1331" s="151">
        <v>22881</v>
      </c>
      <c r="AE1331" s="155">
        <v>0.886447638603696</v>
      </c>
      <c r="AF1331" s="155">
        <v>0.894452914272311</v>
      </c>
      <c r="AG1331" s="173">
        <v>-0.00800527566861531</v>
      </c>
    </row>
    <row r="1332" spans="1:33">
      <c r="A1332" s="175" t="s">
        <v>1085</v>
      </c>
      <c r="B1332" s="195" t="s">
        <v>1843</v>
      </c>
      <c r="C1332" s="195" t="s">
        <v>1333</v>
      </c>
      <c r="D1332" s="150">
        <v>0</v>
      </c>
      <c r="E1332" s="150">
        <v>0</v>
      </c>
      <c r="F1332" s="150">
        <v>0</v>
      </c>
      <c r="G1332" s="151">
        <v>0</v>
      </c>
      <c r="H1332" s="151">
        <v>0</v>
      </c>
      <c r="I1332" s="151">
        <v>0</v>
      </c>
      <c r="J1332" s="151">
        <v>0</v>
      </c>
      <c r="K1332" s="151">
        <v>0</v>
      </c>
      <c r="L1332" s="151">
        <v>0</v>
      </c>
      <c r="M1332" s="154">
        <v>1</v>
      </c>
      <c r="N1332" s="153">
        <v>3</v>
      </c>
      <c r="O1332" s="172">
        <v>0.9</v>
      </c>
      <c r="P1332" s="154">
        <v>0</v>
      </c>
      <c r="Q1332" s="154">
        <v>0</v>
      </c>
      <c r="R1332" s="154">
        <v>0</v>
      </c>
      <c r="S1332" s="173">
        <v>0</v>
      </c>
      <c r="T1332" s="153">
        <v>3</v>
      </c>
      <c r="U1332" s="153">
        <v>3</v>
      </c>
      <c r="V1332" s="154">
        <v>1</v>
      </c>
      <c r="W1332" s="154">
        <v>0</v>
      </c>
      <c r="X1332" s="155">
        <v>0</v>
      </c>
      <c r="Y1332" s="155">
        <v>0</v>
      </c>
      <c r="Z1332" s="173">
        <v>0</v>
      </c>
      <c r="AA1332" s="151">
        <v>0</v>
      </c>
      <c r="AB1332" s="151">
        <v>0</v>
      </c>
      <c r="AC1332" s="151">
        <v>3</v>
      </c>
      <c r="AD1332" s="151">
        <v>3</v>
      </c>
      <c r="AE1332" s="155">
        <v>0</v>
      </c>
      <c r="AF1332" s="155">
        <v>1</v>
      </c>
      <c r="AG1332" s="173">
        <v>-1</v>
      </c>
    </row>
    <row r="1333" spans="1:33">
      <c r="A1333" s="175" t="s">
        <v>1085</v>
      </c>
      <c r="B1333" s="195" t="s">
        <v>1843</v>
      </c>
      <c r="C1333" s="195" t="s">
        <v>1334</v>
      </c>
      <c r="D1333" s="150">
        <v>1235</v>
      </c>
      <c r="E1333" s="150">
        <v>1230</v>
      </c>
      <c r="F1333" s="150">
        <v>1199</v>
      </c>
      <c r="G1333" s="151">
        <v>1266</v>
      </c>
      <c r="H1333" s="151">
        <v>1258</v>
      </c>
      <c r="I1333" s="151">
        <v>1214</v>
      </c>
      <c r="J1333" s="151">
        <v>1298</v>
      </c>
      <c r="K1333" s="151">
        <v>1290</v>
      </c>
      <c r="L1333" s="151">
        <v>1249</v>
      </c>
      <c r="M1333" s="154">
        <v>0.994554647996888</v>
      </c>
      <c r="N1333" s="153">
        <v>35798</v>
      </c>
      <c r="O1333" s="172">
        <v>0.9</v>
      </c>
      <c r="P1333" s="154">
        <v>0.995951417004049</v>
      </c>
      <c r="Q1333" s="154">
        <v>0.993680884676145</v>
      </c>
      <c r="R1333" s="154">
        <v>0.993836671802773</v>
      </c>
      <c r="S1333" s="173">
        <v>0.0022705323279032</v>
      </c>
      <c r="T1333" s="153">
        <v>35994</v>
      </c>
      <c r="U1333" s="153">
        <v>34726</v>
      </c>
      <c r="V1333" s="154">
        <v>0.964771906428849</v>
      </c>
      <c r="W1333" s="154">
        <v>0.97085020242915</v>
      </c>
      <c r="X1333" s="155">
        <v>0.958925750394945</v>
      </c>
      <c r="Y1333" s="155">
        <v>0.962249614791988</v>
      </c>
      <c r="Z1333" s="173">
        <v>0.0119244520342051</v>
      </c>
      <c r="AA1333" s="151">
        <v>8791</v>
      </c>
      <c r="AB1333" s="151">
        <v>8478</v>
      </c>
      <c r="AC1333" s="151">
        <v>8895</v>
      </c>
      <c r="AD1333" s="151">
        <v>8551</v>
      </c>
      <c r="AE1333" s="155">
        <v>0.964395404390854</v>
      </c>
      <c r="AF1333" s="155">
        <v>0.96132658797077</v>
      </c>
      <c r="AG1333" s="173">
        <v>0.00306881642008416</v>
      </c>
    </row>
    <row r="1334" spans="1:33">
      <c r="A1334" s="175" t="s">
        <v>1085</v>
      </c>
      <c r="B1334" s="195" t="s">
        <v>1844</v>
      </c>
      <c r="C1334" s="195" t="s">
        <v>1335</v>
      </c>
      <c r="D1334" s="150">
        <v>4615</v>
      </c>
      <c r="E1334" s="150">
        <v>4447</v>
      </c>
      <c r="F1334" s="150">
        <v>4363</v>
      </c>
      <c r="G1334" s="151">
        <v>4592</v>
      </c>
      <c r="H1334" s="151">
        <v>4448</v>
      </c>
      <c r="I1334" s="151">
        <v>4205</v>
      </c>
      <c r="J1334" s="151">
        <v>5123</v>
      </c>
      <c r="K1334" s="151">
        <v>5022</v>
      </c>
      <c r="L1334" s="151">
        <v>4783</v>
      </c>
      <c r="M1334" s="154">
        <v>0.979079342153264</v>
      </c>
      <c r="N1334" s="153">
        <v>131507</v>
      </c>
      <c r="O1334" s="172">
        <v>0.9</v>
      </c>
      <c r="P1334" s="154">
        <v>0.963596966413868</v>
      </c>
      <c r="Q1334" s="154">
        <v>0.968641114982578</v>
      </c>
      <c r="R1334" s="154">
        <v>0.980284989264103</v>
      </c>
      <c r="S1334" s="173">
        <v>-0.0050441485687106</v>
      </c>
      <c r="T1334" s="153">
        <v>134317</v>
      </c>
      <c r="U1334" s="153">
        <v>125251</v>
      </c>
      <c r="V1334" s="154">
        <v>0.932502959416902</v>
      </c>
      <c r="W1334" s="154">
        <v>0.945395449620802</v>
      </c>
      <c r="X1334" s="155">
        <v>0.915722996515679</v>
      </c>
      <c r="Y1334" s="155">
        <v>0.933632637126684</v>
      </c>
      <c r="Z1334" s="173">
        <v>0.0296724531051222</v>
      </c>
      <c r="AA1334" s="151">
        <v>33486</v>
      </c>
      <c r="AB1334" s="151">
        <v>31405</v>
      </c>
      <c r="AC1334" s="151">
        <v>33943</v>
      </c>
      <c r="AD1334" s="151">
        <v>31542</v>
      </c>
      <c r="AE1334" s="155">
        <v>0.937854625813773</v>
      </c>
      <c r="AF1334" s="155">
        <v>0.929263765724892</v>
      </c>
      <c r="AG1334" s="173">
        <v>0.0085908600888811</v>
      </c>
    </row>
    <row r="1335" spans="1:33">
      <c r="A1335" s="175" t="s">
        <v>1085</v>
      </c>
      <c r="B1335" s="195" t="s">
        <v>1844</v>
      </c>
      <c r="C1335" s="195" t="s">
        <v>1336</v>
      </c>
      <c r="D1335" s="150">
        <v>3422</v>
      </c>
      <c r="E1335" s="150">
        <v>3383</v>
      </c>
      <c r="F1335" s="150">
        <v>3054</v>
      </c>
      <c r="G1335" s="151">
        <v>3248</v>
      </c>
      <c r="H1335" s="151">
        <v>3198</v>
      </c>
      <c r="I1335" s="151">
        <v>2980</v>
      </c>
      <c r="J1335" s="151">
        <v>3679</v>
      </c>
      <c r="K1335" s="151">
        <v>3638</v>
      </c>
      <c r="L1335" s="151">
        <v>3406</v>
      </c>
      <c r="M1335" s="154">
        <v>0.989955595405832</v>
      </c>
      <c r="N1335" s="153">
        <v>92743</v>
      </c>
      <c r="O1335" s="172">
        <v>0.9</v>
      </c>
      <c r="P1335" s="154">
        <v>0.988603156049094</v>
      </c>
      <c r="Q1335" s="154">
        <v>0.984605911330049</v>
      </c>
      <c r="R1335" s="154">
        <v>0.988855667300897</v>
      </c>
      <c r="S1335" s="173">
        <v>0.00399724471904483</v>
      </c>
      <c r="T1335" s="153">
        <v>93684</v>
      </c>
      <c r="U1335" s="153">
        <v>88014</v>
      </c>
      <c r="V1335" s="154">
        <v>0.939477392084027</v>
      </c>
      <c r="W1335" s="154">
        <v>0.892460549386324</v>
      </c>
      <c r="X1335" s="155">
        <v>0.917487684729064</v>
      </c>
      <c r="Y1335" s="155">
        <v>0.925795053003534</v>
      </c>
      <c r="Z1335" s="173">
        <v>-0.0250271353427403</v>
      </c>
      <c r="AA1335" s="151">
        <v>24139</v>
      </c>
      <c r="AB1335" s="151">
        <v>22341</v>
      </c>
      <c r="AC1335" s="151">
        <v>23675</v>
      </c>
      <c r="AD1335" s="151">
        <v>22303</v>
      </c>
      <c r="AE1335" s="155">
        <v>0.925514727204938</v>
      </c>
      <c r="AF1335" s="155">
        <v>0.942048574445618</v>
      </c>
      <c r="AG1335" s="173">
        <v>-0.0165338472406796</v>
      </c>
    </row>
    <row r="1336" spans="1:33">
      <c r="A1336" s="175" t="s">
        <v>1085</v>
      </c>
      <c r="B1336" s="195" t="s">
        <v>1844</v>
      </c>
      <c r="C1336" s="195" t="s">
        <v>1337</v>
      </c>
      <c r="D1336" s="150">
        <v>3321</v>
      </c>
      <c r="E1336" s="150">
        <v>3245</v>
      </c>
      <c r="F1336" s="150">
        <v>3166</v>
      </c>
      <c r="G1336" s="151">
        <v>3357</v>
      </c>
      <c r="H1336" s="151">
        <v>3306</v>
      </c>
      <c r="I1336" s="151">
        <v>3199</v>
      </c>
      <c r="J1336" s="151">
        <v>3570</v>
      </c>
      <c r="K1336" s="151">
        <v>3506</v>
      </c>
      <c r="L1336" s="151">
        <v>3318</v>
      </c>
      <c r="M1336" s="154">
        <v>0.984610434875865</v>
      </c>
      <c r="N1336" s="153">
        <v>91810</v>
      </c>
      <c r="O1336" s="172">
        <v>0.9</v>
      </c>
      <c r="P1336" s="154">
        <v>0.977115326708823</v>
      </c>
      <c r="Q1336" s="154">
        <v>0.984807864164433</v>
      </c>
      <c r="R1336" s="154">
        <v>0.982072829131653</v>
      </c>
      <c r="S1336" s="173">
        <v>-0.00769253745560994</v>
      </c>
      <c r="T1336" s="153">
        <v>93245</v>
      </c>
      <c r="U1336" s="153">
        <v>88564</v>
      </c>
      <c r="V1336" s="154">
        <v>0.949798916832002</v>
      </c>
      <c r="W1336" s="154">
        <v>0.953327311050888</v>
      </c>
      <c r="X1336" s="155">
        <v>0.952934167411379</v>
      </c>
      <c r="Y1336" s="155">
        <v>0.929411764705882</v>
      </c>
      <c r="Z1336" s="173">
        <v>0.000393143639509042</v>
      </c>
      <c r="AA1336" s="151">
        <v>24398</v>
      </c>
      <c r="AB1336" s="151">
        <v>23093</v>
      </c>
      <c r="AC1336" s="151">
        <v>23792</v>
      </c>
      <c r="AD1336" s="151">
        <v>22710</v>
      </c>
      <c r="AE1336" s="155">
        <v>0.94651200918108</v>
      </c>
      <c r="AF1336" s="155">
        <v>0.954522528581036</v>
      </c>
      <c r="AG1336" s="173">
        <v>-0.00801051939995512</v>
      </c>
    </row>
    <row r="1337" spans="1:33">
      <c r="A1337" s="175" t="s">
        <v>1085</v>
      </c>
      <c r="B1337" s="195" t="s">
        <v>1844</v>
      </c>
      <c r="C1337" s="195" t="s">
        <v>1338</v>
      </c>
      <c r="D1337" s="150">
        <v>2231</v>
      </c>
      <c r="E1337" s="150">
        <v>2197</v>
      </c>
      <c r="F1337" s="150">
        <v>1919</v>
      </c>
      <c r="G1337" s="151">
        <v>2226</v>
      </c>
      <c r="H1337" s="151">
        <v>2194</v>
      </c>
      <c r="I1337" s="151">
        <v>2047</v>
      </c>
      <c r="J1337" s="151">
        <v>2365</v>
      </c>
      <c r="K1337" s="151">
        <v>2335</v>
      </c>
      <c r="L1337" s="151">
        <v>2184</v>
      </c>
      <c r="M1337" s="154">
        <v>0.982849181692983</v>
      </c>
      <c r="N1337" s="153">
        <v>61375</v>
      </c>
      <c r="O1337" s="172">
        <v>0.9</v>
      </c>
      <c r="P1337" s="154">
        <v>0.984760197220977</v>
      </c>
      <c r="Q1337" s="154">
        <v>0.985624438454627</v>
      </c>
      <c r="R1337" s="154">
        <v>0.987315010570824</v>
      </c>
      <c r="S1337" s="173">
        <v>-0.000864241233649921</v>
      </c>
      <c r="T1337" s="153">
        <v>62446</v>
      </c>
      <c r="U1337" s="153">
        <v>57658</v>
      </c>
      <c r="V1337" s="154">
        <v>0.923325753450982</v>
      </c>
      <c r="W1337" s="154">
        <v>0.86015239802779</v>
      </c>
      <c r="X1337" s="155">
        <v>0.919586702605571</v>
      </c>
      <c r="Y1337" s="155">
        <v>0.923467230443975</v>
      </c>
      <c r="Z1337" s="173">
        <v>-0.0594343045777803</v>
      </c>
      <c r="AA1337" s="151">
        <v>15932</v>
      </c>
      <c r="AB1337" s="151">
        <v>14480</v>
      </c>
      <c r="AC1337" s="151">
        <v>16080</v>
      </c>
      <c r="AD1337" s="151">
        <v>14750</v>
      </c>
      <c r="AE1337" s="155">
        <v>0.908862666331911</v>
      </c>
      <c r="AF1337" s="155">
        <v>0.91728855721393</v>
      </c>
      <c r="AG1337" s="173">
        <v>-0.00842589088201973</v>
      </c>
    </row>
    <row r="1338" spans="1:33">
      <c r="A1338" s="175" t="s">
        <v>1085</v>
      </c>
      <c r="B1338" s="195" t="s">
        <v>1844</v>
      </c>
      <c r="C1338" s="195" t="s">
        <v>1339</v>
      </c>
      <c r="D1338" s="150">
        <v>3016</v>
      </c>
      <c r="E1338" s="150">
        <v>2961</v>
      </c>
      <c r="F1338" s="150">
        <v>2822</v>
      </c>
      <c r="G1338" s="151">
        <v>2852</v>
      </c>
      <c r="H1338" s="151">
        <v>2735</v>
      </c>
      <c r="I1338" s="151">
        <v>2597</v>
      </c>
      <c r="J1338" s="151">
        <v>3219</v>
      </c>
      <c r="K1338" s="151">
        <v>3071</v>
      </c>
      <c r="L1338" s="151">
        <v>2962</v>
      </c>
      <c r="M1338" s="154">
        <v>0.963780497727563</v>
      </c>
      <c r="N1338" s="153">
        <v>82915</v>
      </c>
      <c r="O1338" s="172">
        <v>0.9</v>
      </c>
      <c r="P1338" s="154">
        <v>0.981763925729443</v>
      </c>
      <c r="Q1338" s="154">
        <v>0.958976157082749</v>
      </c>
      <c r="R1338" s="154">
        <v>0.954022988505747</v>
      </c>
      <c r="S1338" s="173">
        <v>0.022787768646694</v>
      </c>
      <c r="T1338" s="153">
        <v>86031</v>
      </c>
      <c r="U1338" s="153">
        <v>79999</v>
      </c>
      <c r="V1338" s="154">
        <v>0.929885738861573</v>
      </c>
      <c r="W1338" s="154">
        <v>0.935676392572944</v>
      </c>
      <c r="X1338" s="155">
        <v>0.910589060308555</v>
      </c>
      <c r="Y1338" s="155">
        <v>0.920161540851196</v>
      </c>
      <c r="Z1338" s="173">
        <v>0.025087332264389</v>
      </c>
      <c r="AA1338" s="151">
        <v>22035</v>
      </c>
      <c r="AB1338" s="151">
        <v>20305</v>
      </c>
      <c r="AC1338" s="151">
        <v>22272</v>
      </c>
      <c r="AD1338" s="151">
        <v>20763</v>
      </c>
      <c r="AE1338" s="155">
        <v>0.921488540957567</v>
      </c>
      <c r="AF1338" s="155">
        <v>0.932246767241379</v>
      </c>
      <c r="AG1338" s="173">
        <v>-0.0107582262838118</v>
      </c>
    </row>
    <row r="1339" spans="1:33">
      <c r="A1339" s="175" t="s">
        <v>1085</v>
      </c>
      <c r="B1339" s="195" t="s">
        <v>1844</v>
      </c>
      <c r="C1339" s="195" t="s">
        <v>1340</v>
      </c>
      <c r="D1339" s="150">
        <v>1589</v>
      </c>
      <c r="E1339" s="150">
        <v>1573</v>
      </c>
      <c r="F1339" s="150">
        <v>1509</v>
      </c>
      <c r="G1339" s="151">
        <v>1654</v>
      </c>
      <c r="H1339" s="151">
        <v>1616</v>
      </c>
      <c r="I1339" s="151">
        <v>1488</v>
      </c>
      <c r="J1339" s="151">
        <v>1743</v>
      </c>
      <c r="K1339" s="151">
        <v>1724</v>
      </c>
      <c r="L1339" s="151">
        <v>1589</v>
      </c>
      <c r="M1339" s="154">
        <v>0.986141425271768</v>
      </c>
      <c r="N1339" s="153">
        <v>46537</v>
      </c>
      <c r="O1339" s="172">
        <v>0.9</v>
      </c>
      <c r="P1339" s="154">
        <v>0.989930774071743</v>
      </c>
      <c r="Q1339" s="154">
        <v>0.977025392986699</v>
      </c>
      <c r="R1339" s="154">
        <v>0.989099254159495</v>
      </c>
      <c r="S1339" s="173">
        <v>0.0129053810850444</v>
      </c>
      <c r="T1339" s="153">
        <v>47191</v>
      </c>
      <c r="U1339" s="153">
        <v>44586</v>
      </c>
      <c r="V1339" s="154">
        <v>0.944798796380666</v>
      </c>
      <c r="W1339" s="154">
        <v>0.949653870358716</v>
      </c>
      <c r="X1339" s="155">
        <v>0.899637243047158</v>
      </c>
      <c r="Y1339" s="155">
        <v>0.911646586345382</v>
      </c>
      <c r="Z1339" s="173">
        <v>0.0500166273115578</v>
      </c>
      <c r="AA1339" s="151">
        <v>11847</v>
      </c>
      <c r="AB1339" s="151">
        <v>11102</v>
      </c>
      <c r="AC1339" s="151">
        <v>12111</v>
      </c>
      <c r="AD1339" s="151">
        <v>11518</v>
      </c>
      <c r="AE1339" s="155">
        <v>0.937114881404575</v>
      </c>
      <c r="AF1339" s="155">
        <v>0.951036248038973</v>
      </c>
      <c r="AG1339" s="173">
        <v>-0.0139213666343978</v>
      </c>
    </row>
    <row r="1340" spans="1:33">
      <c r="A1340" s="175" t="s">
        <v>1085</v>
      </c>
      <c r="B1340" s="195" t="s">
        <v>1844</v>
      </c>
      <c r="C1340" s="195" t="s">
        <v>1341</v>
      </c>
      <c r="D1340" s="150">
        <v>1503</v>
      </c>
      <c r="E1340" s="150">
        <v>1489</v>
      </c>
      <c r="F1340" s="150">
        <v>1400</v>
      </c>
      <c r="G1340" s="151">
        <v>1565</v>
      </c>
      <c r="H1340" s="151">
        <v>1557</v>
      </c>
      <c r="I1340" s="151">
        <v>1500</v>
      </c>
      <c r="J1340" s="151">
        <v>1732</v>
      </c>
      <c r="K1340" s="151">
        <v>1719</v>
      </c>
      <c r="L1340" s="151">
        <v>1602</v>
      </c>
      <c r="M1340" s="154">
        <v>0.99082590782792</v>
      </c>
      <c r="N1340" s="153">
        <v>41365</v>
      </c>
      <c r="O1340" s="172">
        <v>0.9</v>
      </c>
      <c r="P1340" s="154">
        <v>0.990685296074518</v>
      </c>
      <c r="Q1340" s="154">
        <v>0.994888178913738</v>
      </c>
      <c r="R1340" s="154">
        <v>0.992494226327945</v>
      </c>
      <c r="S1340" s="173">
        <v>-0.00420288283922043</v>
      </c>
      <c r="T1340" s="153">
        <v>41748</v>
      </c>
      <c r="U1340" s="153">
        <v>40194</v>
      </c>
      <c r="V1340" s="154">
        <v>0.962776659959759</v>
      </c>
      <c r="W1340" s="154">
        <v>0.931470392548237</v>
      </c>
      <c r="X1340" s="155">
        <v>0.958466453674121</v>
      </c>
      <c r="Y1340" s="155">
        <v>0.924942263279446</v>
      </c>
      <c r="Z1340" s="173">
        <v>-0.0269960611258846</v>
      </c>
      <c r="AA1340" s="151">
        <v>11164</v>
      </c>
      <c r="AB1340" s="151">
        <v>10629</v>
      </c>
      <c r="AC1340" s="151">
        <v>10694</v>
      </c>
      <c r="AD1340" s="151">
        <v>10339</v>
      </c>
      <c r="AE1340" s="155">
        <v>0.952078108204944</v>
      </c>
      <c r="AF1340" s="155">
        <v>0.96680381522349</v>
      </c>
      <c r="AG1340" s="173">
        <v>-0.0147257070185454</v>
      </c>
    </row>
    <row r="1341" spans="1:33">
      <c r="A1341" s="175" t="s">
        <v>1085</v>
      </c>
      <c r="B1341" s="195" t="s">
        <v>1844</v>
      </c>
      <c r="C1341" s="195" t="s">
        <v>1342</v>
      </c>
      <c r="D1341" s="150">
        <v>2037</v>
      </c>
      <c r="E1341" s="150">
        <v>2017</v>
      </c>
      <c r="F1341" s="150">
        <v>1621</v>
      </c>
      <c r="G1341" s="151">
        <v>2041</v>
      </c>
      <c r="H1341" s="151">
        <v>1907</v>
      </c>
      <c r="I1341" s="151">
        <v>1441</v>
      </c>
      <c r="J1341" s="151">
        <v>2179</v>
      </c>
      <c r="K1341" s="151">
        <v>2161</v>
      </c>
      <c r="L1341" s="151">
        <v>1758</v>
      </c>
      <c r="M1341" s="154">
        <v>0.977874230684458</v>
      </c>
      <c r="N1341" s="153">
        <v>57676</v>
      </c>
      <c r="O1341" s="172">
        <v>0.9</v>
      </c>
      <c r="P1341" s="154">
        <v>0.990181639666176</v>
      </c>
      <c r="Q1341" s="154">
        <v>0.934345908868202</v>
      </c>
      <c r="R1341" s="154">
        <v>0.991739329967875</v>
      </c>
      <c r="S1341" s="173">
        <v>0.0558357307979739</v>
      </c>
      <c r="T1341" s="153">
        <v>58981</v>
      </c>
      <c r="U1341" s="153">
        <v>47158</v>
      </c>
      <c r="V1341" s="154">
        <v>0.799545616384937</v>
      </c>
      <c r="W1341" s="154">
        <v>0.795778105056456</v>
      </c>
      <c r="X1341" s="155">
        <v>0.706026457618814</v>
      </c>
      <c r="Y1341" s="155">
        <v>0.806792106470858</v>
      </c>
      <c r="Z1341" s="173">
        <v>0.0897516474376412</v>
      </c>
      <c r="AA1341" s="151">
        <v>14996</v>
      </c>
      <c r="AB1341" s="151">
        <v>11562</v>
      </c>
      <c r="AC1341" s="151">
        <v>14911</v>
      </c>
      <c r="AD1341" s="151">
        <v>11905</v>
      </c>
      <c r="AE1341" s="155">
        <v>0.771005601493732</v>
      </c>
      <c r="AF1341" s="155">
        <v>0.798403862919992</v>
      </c>
      <c r="AG1341" s="173">
        <v>-0.0273982614262603</v>
      </c>
    </row>
    <row r="1342" spans="1:33">
      <c r="A1342" s="175" t="s">
        <v>1085</v>
      </c>
      <c r="B1342" s="195" t="s">
        <v>1845</v>
      </c>
      <c r="C1342" s="195" t="s">
        <v>1343</v>
      </c>
      <c r="D1342" s="150">
        <v>1149</v>
      </c>
      <c r="E1342" s="150">
        <v>1091</v>
      </c>
      <c r="F1342" s="150">
        <v>1035</v>
      </c>
      <c r="G1342" s="151">
        <v>989</v>
      </c>
      <c r="H1342" s="151">
        <v>971</v>
      </c>
      <c r="I1342" s="151">
        <v>921</v>
      </c>
      <c r="J1342" s="151">
        <v>1232</v>
      </c>
      <c r="K1342" s="151">
        <v>1155</v>
      </c>
      <c r="L1342" s="151">
        <v>1151</v>
      </c>
      <c r="M1342" s="154">
        <v>0.974133100915147</v>
      </c>
      <c r="N1342" s="153">
        <v>31295</v>
      </c>
      <c r="O1342" s="172">
        <v>0.9</v>
      </c>
      <c r="P1342" s="154">
        <v>0.949521322889469</v>
      </c>
      <c r="Q1342" s="154">
        <v>0.981799797775531</v>
      </c>
      <c r="R1342" s="154">
        <v>0.9375</v>
      </c>
      <c r="S1342" s="173">
        <v>-0.0322784748860617</v>
      </c>
      <c r="T1342" s="153">
        <v>32126</v>
      </c>
      <c r="U1342" s="153">
        <v>29938</v>
      </c>
      <c r="V1342" s="154">
        <v>0.931893170640603</v>
      </c>
      <c r="W1342" s="154">
        <v>0.900783289817232</v>
      </c>
      <c r="X1342" s="155">
        <v>0.931243680485339</v>
      </c>
      <c r="Y1342" s="155">
        <v>0.934253246753247</v>
      </c>
      <c r="Z1342" s="173">
        <v>-0.0304603906681064</v>
      </c>
      <c r="AA1342" s="151">
        <v>8163</v>
      </c>
      <c r="AB1342" s="151">
        <v>7612</v>
      </c>
      <c r="AC1342" s="151">
        <v>7993</v>
      </c>
      <c r="AD1342" s="151">
        <v>7458</v>
      </c>
      <c r="AE1342" s="155">
        <v>0.932500306259953</v>
      </c>
      <c r="AF1342" s="155">
        <v>0.933066433128988</v>
      </c>
      <c r="AG1342" s="173">
        <v>-0.000566126869034456</v>
      </c>
    </row>
    <row r="1343" spans="1:33">
      <c r="A1343" s="175" t="s">
        <v>1085</v>
      </c>
      <c r="B1343" s="195" t="s">
        <v>1845</v>
      </c>
      <c r="C1343" s="195" t="s">
        <v>1344</v>
      </c>
      <c r="D1343" s="150">
        <v>1723</v>
      </c>
      <c r="E1343" s="150">
        <v>1714</v>
      </c>
      <c r="F1343" s="150">
        <v>1638</v>
      </c>
      <c r="G1343" s="151">
        <v>1540</v>
      </c>
      <c r="H1343" s="151">
        <v>1459</v>
      </c>
      <c r="I1343" s="151">
        <v>1485</v>
      </c>
      <c r="J1343" s="151">
        <v>1803</v>
      </c>
      <c r="K1343" s="151">
        <v>1697</v>
      </c>
      <c r="L1343" s="151">
        <v>1713</v>
      </c>
      <c r="M1343" s="154">
        <v>0.943795299802328</v>
      </c>
      <c r="N1343" s="153">
        <v>42971</v>
      </c>
      <c r="O1343" s="172">
        <v>0.9</v>
      </c>
      <c r="P1343" s="154">
        <v>0.994776552524666</v>
      </c>
      <c r="Q1343" s="154">
        <v>0.947402597402597</v>
      </c>
      <c r="R1343" s="154">
        <v>0.941209095951193</v>
      </c>
      <c r="S1343" s="173">
        <v>0.0473739551220689</v>
      </c>
      <c r="T1343" s="153">
        <v>45530</v>
      </c>
      <c r="U1343" s="153">
        <v>43678</v>
      </c>
      <c r="V1343" s="154">
        <v>0.9593235229519</v>
      </c>
      <c r="W1343" s="154">
        <v>0.950667440510737</v>
      </c>
      <c r="X1343" s="155">
        <v>0.964285714285714</v>
      </c>
      <c r="Y1343" s="155">
        <v>0.950083194675541</v>
      </c>
      <c r="Z1343" s="173">
        <v>-0.0136182737749773</v>
      </c>
      <c r="AA1343" s="151">
        <v>11818</v>
      </c>
      <c r="AB1343" s="151">
        <v>11289</v>
      </c>
      <c r="AC1343" s="151">
        <v>11572</v>
      </c>
      <c r="AD1343" s="151">
        <v>11073</v>
      </c>
      <c r="AE1343" s="155">
        <v>0.955237772888814</v>
      </c>
      <c r="AF1343" s="155">
        <v>0.95687867265814</v>
      </c>
      <c r="AG1343" s="173">
        <v>-0.00164089976932669</v>
      </c>
    </row>
    <row r="1344" spans="1:33">
      <c r="A1344" s="175" t="s">
        <v>1085</v>
      </c>
      <c r="B1344" s="195" t="s">
        <v>1845</v>
      </c>
      <c r="C1344" s="195" t="s">
        <v>1345</v>
      </c>
      <c r="D1344" s="150">
        <v>1848</v>
      </c>
      <c r="E1344" s="150">
        <v>1757</v>
      </c>
      <c r="F1344" s="150">
        <v>1635</v>
      </c>
      <c r="G1344" s="151">
        <v>1480</v>
      </c>
      <c r="H1344" s="151">
        <v>1361</v>
      </c>
      <c r="I1344" s="151">
        <v>1317</v>
      </c>
      <c r="J1344" s="151">
        <v>1916</v>
      </c>
      <c r="K1344" s="151">
        <v>1847</v>
      </c>
      <c r="L1344" s="151">
        <v>1709</v>
      </c>
      <c r="M1344" s="154">
        <v>0.945313398504888</v>
      </c>
      <c r="N1344" s="153">
        <v>49317</v>
      </c>
      <c r="O1344" s="172">
        <v>0.9</v>
      </c>
      <c r="P1344" s="154">
        <v>0.950757575757576</v>
      </c>
      <c r="Q1344" s="154">
        <v>0.919594594594595</v>
      </c>
      <c r="R1344" s="154">
        <v>0.963987473903967</v>
      </c>
      <c r="S1344" s="173">
        <v>0.0311629811629812</v>
      </c>
      <c r="T1344" s="153">
        <v>52170</v>
      </c>
      <c r="U1344" s="153">
        <v>46660</v>
      </c>
      <c r="V1344" s="154">
        <v>0.894383745447575</v>
      </c>
      <c r="W1344" s="154">
        <v>0.88474025974026</v>
      </c>
      <c r="X1344" s="155">
        <v>0.889864864864865</v>
      </c>
      <c r="Y1344" s="155">
        <v>0.8919624217119</v>
      </c>
      <c r="Z1344" s="173">
        <v>-0.00512460512460511</v>
      </c>
      <c r="AA1344" s="151">
        <v>13243</v>
      </c>
      <c r="AB1344" s="151">
        <v>11841</v>
      </c>
      <c r="AC1344" s="151">
        <v>12914</v>
      </c>
      <c r="AD1344" s="151">
        <v>11597</v>
      </c>
      <c r="AE1344" s="155">
        <v>0.894132749377029</v>
      </c>
      <c r="AF1344" s="155">
        <v>0.89801765525786</v>
      </c>
      <c r="AG1344" s="173">
        <v>-0.00388490588083035</v>
      </c>
    </row>
    <row r="1345" spans="1:33">
      <c r="A1345" s="175" t="s">
        <v>1085</v>
      </c>
      <c r="B1345" s="195" t="s">
        <v>1845</v>
      </c>
      <c r="C1345" s="195" t="s">
        <v>1346</v>
      </c>
      <c r="D1345" s="150">
        <v>1743</v>
      </c>
      <c r="E1345" s="150">
        <v>1644</v>
      </c>
      <c r="F1345" s="150">
        <v>1578</v>
      </c>
      <c r="G1345" s="151">
        <v>1496</v>
      </c>
      <c r="H1345" s="151">
        <v>1455</v>
      </c>
      <c r="I1345" s="151">
        <v>1361</v>
      </c>
      <c r="J1345" s="151">
        <v>1794</v>
      </c>
      <c r="K1345" s="151">
        <v>1745</v>
      </c>
      <c r="L1345" s="151">
        <v>1597</v>
      </c>
      <c r="M1345" s="154">
        <v>0.976524139675047</v>
      </c>
      <c r="N1345" s="153">
        <v>46339</v>
      </c>
      <c r="O1345" s="172">
        <v>0.9</v>
      </c>
      <c r="P1345" s="154">
        <v>0.943201376936317</v>
      </c>
      <c r="Q1345" s="154">
        <v>0.9725935828877</v>
      </c>
      <c r="R1345" s="154">
        <v>0.972686733556299</v>
      </c>
      <c r="S1345" s="173">
        <v>-0.0293922059513838</v>
      </c>
      <c r="T1345" s="153">
        <v>47453</v>
      </c>
      <c r="U1345" s="153">
        <v>43065</v>
      </c>
      <c r="V1345" s="154">
        <v>0.907529555560239</v>
      </c>
      <c r="W1345" s="154">
        <v>0.905335628227194</v>
      </c>
      <c r="X1345" s="155">
        <v>0.90975935828877</v>
      </c>
      <c r="Y1345" s="155">
        <v>0.890189520624303</v>
      </c>
      <c r="Z1345" s="173">
        <v>-0.00442373006157559</v>
      </c>
      <c r="AA1345" s="151">
        <v>11794</v>
      </c>
      <c r="AB1345" s="151">
        <v>10641</v>
      </c>
      <c r="AC1345" s="151">
        <v>11964</v>
      </c>
      <c r="AD1345" s="151">
        <v>10821</v>
      </c>
      <c r="AE1345" s="155">
        <v>0.902238426318467</v>
      </c>
      <c r="AF1345" s="155">
        <v>0.904463390170512</v>
      </c>
      <c r="AG1345" s="173">
        <v>-0.00222496385204451</v>
      </c>
    </row>
    <row r="1346" spans="1:33">
      <c r="A1346" s="175" t="s">
        <v>1085</v>
      </c>
      <c r="B1346" s="195" t="s">
        <v>1845</v>
      </c>
      <c r="C1346" s="195" t="s">
        <v>1347</v>
      </c>
      <c r="D1346" s="150">
        <v>1387</v>
      </c>
      <c r="E1346" s="150">
        <v>1382</v>
      </c>
      <c r="F1346" s="150">
        <v>1216</v>
      </c>
      <c r="G1346" s="151">
        <v>1218</v>
      </c>
      <c r="H1346" s="151">
        <v>1214</v>
      </c>
      <c r="I1346" s="151">
        <v>1103</v>
      </c>
      <c r="J1346" s="151">
        <v>1484</v>
      </c>
      <c r="K1346" s="151">
        <v>1479</v>
      </c>
      <c r="L1346" s="151">
        <v>1406</v>
      </c>
      <c r="M1346" s="154">
        <v>0.9960065199674</v>
      </c>
      <c r="N1346" s="153">
        <v>36663</v>
      </c>
      <c r="O1346" s="172">
        <v>0.9</v>
      </c>
      <c r="P1346" s="154">
        <v>0.996395097332372</v>
      </c>
      <c r="Q1346" s="154">
        <v>0.996715927750411</v>
      </c>
      <c r="R1346" s="154">
        <v>0.996630727762803</v>
      </c>
      <c r="S1346" s="173">
        <v>-0.000320830418038542</v>
      </c>
      <c r="T1346" s="153">
        <v>36810</v>
      </c>
      <c r="U1346" s="153">
        <v>34099</v>
      </c>
      <c r="V1346" s="154">
        <v>0.926351534908992</v>
      </c>
      <c r="W1346" s="154">
        <v>0.876712328767123</v>
      </c>
      <c r="X1346" s="155">
        <v>0.905582922824302</v>
      </c>
      <c r="Y1346" s="155">
        <v>0.94743935309973</v>
      </c>
      <c r="Z1346" s="173">
        <v>-0.0288705940571788</v>
      </c>
      <c r="AA1346" s="151">
        <v>9692</v>
      </c>
      <c r="AB1346" s="151">
        <v>8891</v>
      </c>
      <c r="AC1346" s="151">
        <v>9437</v>
      </c>
      <c r="AD1346" s="151">
        <v>8851</v>
      </c>
      <c r="AE1346" s="155">
        <v>0.917354519191085</v>
      </c>
      <c r="AF1346" s="155">
        <v>0.937903994913638</v>
      </c>
      <c r="AG1346" s="173">
        <v>-0.0205494757225524</v>
      </c>
    </row>
    <row r="1347" spans="1:33">
      <c r="A1347" s="175" t="s">
        <v>1085</v>
      </c>
      <c r="B1347" s="195" t="s">
        <v>1845</v>
      </c>
      <c r="C1347" s="195" t="s">
        <v>1348</v>
      </c>
      <c r="D1347" s="150">
        <v>2604</v>
      </c>
      <c r="E1347" s="150">
        <v>2517</v>
      </c>
      <c r="F1347" s="150">
        <v>2341</v>
      </c>
      <c r="G1347" s="151">
        <v>2369</v>
      </c>
      <c r="H1347" s="151">
        <v>2312</v>
      </c>
      <c r="I1347" s="151">
        <v>2177</v>
      </c>
      <c r="J1347" s="151">
        <v>2709</v>
      </c>
      <c r="K1347" s="151">
        <v>2642</v>
      </c>
      <c r="L1347" s="151">
        <v>2509</v>
      </c>
      <c r="M1347" s="154">
        <v>0.973406944805062</v>
      </c>
      <c r="N1347" s="153">
        <v>71231</v>
      </c>
      <c r="O1347" s="172">
        <v>0.9</v>
      </c>
      <c r="P1347" s="154">
        <v>0.966589861751152</v>
      </c>
      <c r="Q1347" s="154">
        <v>0.97593921485859</v>
      </c>
      <c r="R1347" s="154">
        <v>0.975267626430417</v>
      </c>
      <c r="S1347" s="173">
        <v>-0.00934935310743812</v>
      </c>
      <c r="T1347" s="153">
        <v>73177</v>
      </c>
      <c r="U1347" s="153">
        <v>67701</v>
      </c>
      <c r="V1347" s="154">
        <v>0.925167743963267</v>
      </c>
      <c r="W1347" s="154">
        <v>0.89900153609831</v>
      </c>
      <c r="X1347" s="155">
        <v>0.91895314478683</v>
      </c>
      <c r="Y1347" s="155">
        <v>0.926172019195275</v>
      </c>
      <c r="Z1347" s="173">
        <v>-0.0199516086885196</v>
      </c>
      <c r="AA1347" s="151">
        <v>18224</v>
      </c>
      <c r="AB1347" s="151">
        <v>16712</v>
      </c>
      <c r="AC1347" s="151">
        <v>18139</v>
      </c>
      <c r="AD1347" s="151">
        <v>16810</v>
      </c>
      <c r="AE1347" s="155">
        <v>0.917032484635645</v>
      </c>
      <c r="AF1347" s="155">
        <v>0.926732454931363</v>
      </c>
      <c r="AG1347" s="173">
        <v>-0.00969997029571801</v>
      </c>
    </row>
    <row r="1348" spans="1:33">
      <c r="A1348" s="175" t="s">
        <v>1085</v>
      </c>
      <c r="B1348" s="195" t="s">
        <v>1845</v>
      </c>
      <c r="C1348" s="195" t="s">
        <v>1349</v>
      </c>
      <c r="D1348" s="150">
        <v>2034</v>
      </c>
      <c r="E1348" s="150">
        <v>1939</v>
      </c>
      <c r="F1348" s="150">
        <v>1895</v>
      </c>
      <c r="G1348" s="151">
        <v>1962</v>
      </c>
      <c r="H1348" s="151">
        <v>1853</v>
      </c>
      <c r="I1348" s="151">
        <v>1830</v>
      </c>
      <c r="J1348" s="151">
        <v>2337</v>
      </c>
      <c r="K1348" s="151">
        <v>2286</v>
      </c>
      <c r="L1348" s="151">
        <v>2129</v>
      </c>
      <c r="M1348" s="154">
        <v>0.975500617199287</v>
      </c>
      <c r="N1348" s="153">
        <v>56899</v>
      </c>
      <c r="O1348" s="172">
        <v>0.9</v>
      </c>
      <c r="P1348" s="154">
        <v>0.953294001966568</v>
      </c>
      <c r="Q1348" s="154">
        <v>0.944444444444444</v>
      </c>
      <c r="R1348" s="154">
        <v>0.978177150192555</v>
      </c>
      <c r="S1348" s="173">
        <v>0.00884955752212391</v>
      </c>
      <c r="T1348" s="153">
        <v>58328</v>
      </c>
      <c r="U1348" s="153">
        <v>54078</v>
      </c>
      <c r="V1348" s="154">
        <v>0.927136195309285</v>
      </c>
      <c r="W1348" s="154">
        <v>0.931661750245821</v>
      </c>
      <c r="X1348" s="155">
        <v>0.932721712538226</v>
      </c>
      <c r="Y1348" s="155">
        <v>0.910997004706889</v>
      </c>
      <c r="Z1348" s="173">
        <v>-0.00105996229240524</v>
      </c>
      <c r="AA1348" s="151">
        <v>14727</v>
      </c>
      <c r="AB1348" s="151">
        <v>13623</v>
      </c>
      <c r="AC1348" s="151">
        <v>14868</v>
      </c>
      <c r="AD1348" s="151">
        <v>13802</v>
      </c>
      <c r="AE1348" s="155">
        <v>0.925035648808311</v>
      </c>
      <c r="AF1348" s="155">
        <v>0.928302394404089</v>
      </c>
      <c r="AG1348" s="173">
        <v>-0.00326674559577811</v>
      </c>
    </row>
    <row r="1349" spans="1:33">
      <c r="A1349" s="175" t="s">
        <v>1085</v>
      </c>
      <c r="B1349" s="195" t="s">
        <v>1845</v>
      </c>
      <c r="C1349" s="195" t="s">
        <v>1350</v>
      </c>
      <c r="D1349" s="150">
        <v>1870</v>
      </c>
      <c r="E1349" s="150">
        <v>1854</v>
      </c>
      <c r="F1349" s="150">
        <v>1711</v>
      </c>
      <c r="G1349" s="151">
        <v>1876</v>
      </c>
      <c r="H1349" s="151">
        <v>1845</v>
      </c>
      <c r="I1349" s="151">
        <v>1781</v>
      </c>
      <c r="J1349" s="151">
        <v>1873</v>
      </c>
      <c r="K1349" s="151">
        <v>1854</v>
      </c>
      <c r="L1349" s="151">
        <v>1776</v>
      </c>
      <c r="M1349" s="154">
        <v>0.986179366962285</v>
      </c>
      <c r="N1349" s="153">
        <v>52375</v>
      </c>
      <c r="O1349" s="172">
        <v>0.9</v>
      </c>
      <c r="P1349" s="154">
        <v>0.99144385026738</v>
      </c>
      <c r="Q1349" s="154">
        <v>0.983475479744137</v>
      </c>
      <c r="R1349" s="154">
        <v>0.989855846235985</v>
      </c>
      <c r="S1349" s="173">
        <v>0.00796837052324317</v>
      </c>
      <c r="T1349" s="153">
        <v>53109</v>
      </c>
      <c r="U1349" s="153">
        <v>50646</v>
      </c>
      <c r="V1349" s="154">
        <v>0.953623679602327</v>
      </c>
      <c r="W1349" s="154">
        <v>0.914973262032086</v>
      </c>
      <c r="X1349" s="155">
        <v>0.949360341151386</v>
      </c>
      <c r="Y1349" s="155">
        <v>0.948211425520555</v>
      </c>
      <c r="Z1349" s="173">
        <v>-0.0343870791193004</v>
      </c>
      <c r="AA1349" s="151">
        <v>12953</v>
      </c>
      <c r="AB1349" s="151">
        <v>12207</v>
      </c>
      <c r="AC1349" s="151">
        <v>13618</v>
      </c>
      <c r="AD1349" s="151">
        <v>12859</v>
      </c>
      <c r="AE1349" s="155">
        <v>0.942407164363468</v>
      </c>
      <c r="AF1349" s="155">
        <v>0.944264943457189</v>
      </c>
      <c r="AG1349" s="173">
        <v>-0.00185777909372109</v>
      </c>
    </row>
    <row r="1350" spans="1:33">
      <c r="A1350" s="175" t="s">
        <v>1085</v>
      </c>
      <c r="B1350" s="195" t="s">
        <v>1845</v>
      </c>
      <c r="C1350" s="195" t="s">
        <v>1351</v>
      </c>
      <c r="D1350" s="150">
        <v>2099</v>
      </c>
      <c r="E1350" s="150">
        <v>2067</v>
      </c>
      <c r="F1350" s="150">
        <v>2005</v>
      </c>
      <c r="G1350" s="151">
        <v>2325</v>
      </c>
      <c r="H1350" s="151">
        <v>2304</v>
      </c>
      <c r="I1350" s="151">
        <v>2226</v>
      </c>
      <c r="J1350" s="151">
        <v>2513</v>
      </c>
      <c r="K1350" s="151">
        <v>2489</v>
      </c>
      <c r="L1350" s="151">
        <v>2441</v>
      </c>
      <c r="M1350" s="154">
        <v>0.949491587478573</v>
      </c>
      <c r="N1350" s="153">
        <v>57054</v>
      </c>
      <c r="O1350" s="172">
        <v>0.9</v>
      </c>
      <c r="P1350" s="154">
        <v>0.984754645069081</v>
      </c>
      <c r="Q1350" s="154">
        <v>0.990967741935484</v>
      </c>
      <c r="R1350" s="154">
        <v>0.990449661758854</v>
      </c>
      <c r="S1350" s="173">
        <v>-0.00621309686640337</v>
      </c>
      <c r="T1350" s="153">
        <v>60089</v>
      </c>
      <c r="U1350" s="153">
        <v>57868</v>
      </c>
      <c r="V1350" s="154">
        <v>0.963038160062574</v>
      </c>
      <c r="W1350" s="154">
        <v>0.955216769890424</v>
      </c>
      <c r="X1350" s="155">
        <v>0.95741935483871</v>
      </c>
      <c r="Y1350" s="155">
        <v>0.971348985276562</v>
      </c>
      <c r="Z1350" s="173">
        <v>-0.00220258494828562</v>
      </c>
      <c r="AA1350" s="151">
        <v>15661</v>
      </c>
      <c r="AB1350" s="151">
        <v>15126</v>
      </c>
      <c r="AC1350" s="151">
        <v>15261</v>
      </c>
      <c r="AD1350" s="151">
        <v>14739</v>
      </c>
      <c r="AE1350" s="155">
        <v>0.965838707617649</v>
      </c>
      <c r="AF1350" s="155">
        <v>0.965795164143896</v>
      </c>
      <c r="AG1350" s="173">
        <v>4.3543473752683e-5</v>
      </c>
    </row>
    <row r="1351" spans="1:33">
      <c r="A1351" s="175" t="s">
        <v>1085</v>
      </c>
      <c r="B1351" s="195" t="s">
        <v>1845</v>
      </c>
      <c r="C1351" s="195" t="s">
        <v>1352</v>
      </c>
      <c r="D1351" s="150">
        <v>2080</v>
      </c>
      <c r="E1351" s="150">
        <v>1860</v>
      </c>
      <c r="F1351" s="150">
        <v>1737</v>
      </c>
      <c r="G1351" s="151">
        <v>2343</v>
      </c>
      <c r="H1351" s="151">
        <v>1895</v>
      </c>
      <c r="I1351" s="151">
        <v>1980</v>
      </c>
      <c r="J1351" s="151">
        <v>2334</v>
      </c>
      <c r="K1351" s="151">
        <v>2121</v>
      </c>
      <c r="L1351" s="151">
        <v>2068</v>
      </c>
      <c r="M1351" s="154">
        <v>0.877540248086566</v>
      </c>
      <c r="N1351" s="153">
        <v>53200</v>
      </c>
      <c r="O1351" s="172">
        <v>0.9</v>
      </c>
      <c r="P1351" s="154">
        <v>0.894230769230769</v>
      </c>
      <c r="Q1351" s="154">
        <v>0.808792146820316</v>
      </c>
      <c r="R1351" s="154">
        <v>0.908740359897172</v>
      </c>
      <c r="S1351" s="173">
        <v>0.0854386224104534</v>
      </c>
      <c r="T1351" s="153">
        <v>60624</v>
      </c>
      <c r="U1351" s="153">
        <v>53915</v>
      </c>
      <c r="V1351" s="154">
        <v>0.88933425705991</v>
      </c>
      <c r="W1351" s="154">
        <v>0.835096153846154</v>
      </c>
      <c r="X1351" s="155">
        <v>0.845070422535211</v>
      </c>
      <c r="Y1351" s="155">
        <v>0.886032562125107</v>
      </c>
      <c r="Z1351" s="173">
        <v>-0.00997426868905738</v>
      </c>
      <c r="AA1351" s="151">
        <v>15199</v>
      </c>
      <c r="AB1351" s="151">
        <v>13288</v>
      </c>
      <c r="AC1351" s="151">
        <v>15191</v>
      </c>
      <c r="AD1351" s="151">
        <v>13602</v>
      </c>
      <c r="AE1351" s="155">
        <v>0.87426804395026</v>
      </c>
      <c r="AF1351" s="155">
        <v>0.895398591271147</v>
      </c>
      <c r="AG1351" s="173">
        <v>-0.0211305473208875</v>
      </c>
    </row>
    <row r="1352" spans="1:33">
      <c r="A1352" s="175" t="s">
        <v>1085</v>
      </c>
      <c r="B1352" s="195" t="s">
        <v>1845</v>
      </c>
      <c r="C1352" s="195" t="s">
        <v>1353</v>
      </c>
      <c r="D1352" s="150">
        <v>3276</v>
      </c>
      <c r="E1352" s="150">
        <v>3037</v>
      </c>
      <c r="F1352" s="150">
        <v>2784</v>
      </c>
      <c r="G1352" s="151">
        <v>3660</v>
      </c>
      <c r="H1352" s="151">
        <v>3521</v>
      </c>
      <c r="I1352" s="151">
        <v>3279</v>
      </c>
      <c r="J1352" s="151">
        <v>3566</v>
      </c>
      <c r="K1352" s="151">
        <v>3513</v>
      </c>
      <c r="L1352" s="151">
        <v>3264</v>
      </c>
      <c r="M1352" s="154">
        <v>0.967190521045065</v>
      </c>
      <c r="N1352" s="153">
        <v>97546</v>
      </c>
      <c r="O1352" s="172">
        <v>0.9</v>
      </c>
      <c r="P1352" s="154">
        <v>0.927045177045177</v>
      </c>
      <c r="Q1352" s="154">
        <v>0.962021857923497</v>
      </c>
      <c r="R1352" s="154">
        <v>0.985137408861469</v>
      </c>
      <c r="S1352" s="173">
        <v>-0.0349766808783202</v>
      </c>
      <c r="T1352" s="153">
        <v>100855</v>
      </c>
      <c r="U1352" s="153">
        <v>91226</v>
      </c>
      <c r="V1352" s="154">
        <v>0.904526300133855</v>
      </c>
      <c r="W1352" s="154">
        <v>0.84981684981685</v>
      </c>
      <c r="X1352" s="155">
        <v>0.895901639344262</v>
      </c>
      <c r="Y1352" s="155">
        <v>0.915311273135165</v>
      </c>
      <c r="Z1352" s="173">
        <v>-0.0460847895274125</v>
      </c>
      <c r="AA1352" s="151">
        <v>24327</v>
      </c>
      <c r="AB1352" s="151">
        <v>21715</v>
      </c>
      <c r="AC1352" s="151">
        <v>24614</v>
      </c>
      <c r="AD1352" s="151">
        <v>22230</v>
      </c>
      <c r="AE1352" s="155">
        <v>0.89262958852304</v>
      </c>
      <c r="AF1352" s="155">
        <v>0.903144551881043</v>
      </c>
      <c r="AG1352" s="173">
        <v>-0.0105149633580031</v>
      </c>
    </row>
    <row r="1353" spans="1:33">
      <c r="A1353" s="175" t="s">
        <v>1085</v>
      </c>
      <c r="B1353" s="195" t="s">
        <v>1845</v>
      </c>
      <c r="C1353" s="195" t="s">
        <v>1354</v>
      </c>
      <c r="D1353" s="150">
        <v>2692</v>
      </c>
      <c r="E1353" s="150">
        <v>2651</v>
      </c>
      <c r="F1353" s="150">
        <v>2548</v>
      </c>
      <c r="G1353" s="151">
        <v>2994</v>
      </c>
      <c r="H1353" s="151">
        <v>2940</v>
      </c>
      <c r="I1353" s="151">
        <v>2865</v>
      </c>
      <c r="J1353" s="151">
        <v>3228</v>
      </c>
      <c r="K1353" s="151">
        <v>3186</v>
      </c>
      <c r="L1353" s="151">
        <v>3068</v>
      </c>
      <c r="M1353" s="154">
        <v>0.949625477454239</v>
      </c>
      <c r="N1353" s="153">
        <v>76574</v>
      </c>
      <c r="O1353" s="172">
        <v>0.9</v>
      </c>
      <c r="P1353" s="154">
        <v>0.984769687964339</v>
      </c>
      <c r="Q1353" s="154">
        <v>0.981963927855711</v>
      </c>
      <c r="R1353" s="154">
        <v>0.986988847583643</v>
      </c>
      <c r="S1353" s="173">
        <v>0.00280576010862743</v>
      </c>
      <c r="T1353" s="153">
        <v>80636</v>
      </c>
      <c r="U1353" s="153">
        <v>75261</v>
      </c>
      <c r="V1353" s="154">
        <v>0.933342427699787</v>
      </c>
      <c r="W1353" s="154">
        <v>0.946508172362556</v>
      </c>
      <c r="X1353" s="155">
        <v>0.956913827655311</v>
      </c>
      <c r="Y1353" s="155">
        <v>0.950433705080545</v>
      </c>
      <c r="Z1353" s="173">
        <v>-0.0104056552927549</v>
      </c>
      <c r="AA1353" s="151">
        <v>20317</v>
      </c>
      <c r="AB1353" s="151">
        <v>19309</v>
      </c>
      <c r="AC1353" s="151">
        <v>20145</v>
      </c>
      <c r="AD1353" s="151">
        <v>18716</v>
      </c>
      <c r="AE1353" s="155">
        <v>0.95038637594133</v>
      </c>
      <c r="AF1353" s="155">
        <v>0.929064283941425</v>
      </c>
      <c r="AG1353" s="173">
        <v>0.0213220919999052</v>
      </c>
    </row>
    <row r="1354" spans="1:33">
      <c r="A1354" s="175" t="s">
        <v>1085</v>
      </c>
      <c r="B1354" s="195" t="s">
        <v>1845</v>
      </c>
      <c r="C1354" s="195" t="s">
        <v>1355</v>
      </c>
      <c r="D1354" s="150">
        <v>2069</v>
      </c>
      <c r="E1354" s="150">
        <v>2040</v>
      </c>
      <c r="F1354" s="150">
        <v>1968</v>
      </c>
      <c r="G1354" s="151">
        <v>2126</v>
      </c>
      <c r="H1354" s="151">
        <v>2096</v>
      </c>
      <c r="I1354" s="151">
        <v>2022</v>
      </c>
      <c r="J1354" s="151">
        <v>2178</v>
      </c>
      <c r="K1354" s="151">
        <v>2158</v>
      </c>
      <c r="L1354" s="151">
        <v>2102</v>
      </c>
      <c r="M1354" s="154">
        <v>0.987277396681648</v>
      </c>
      <c r="N1354" s="153">
        <v>58433</v>
      </c>
      <c r="O1354" s="172">
        <v>0.9</v>
      </c>
      <c r="P1354" s="154">
        <v>0.985983566940551</v>
      </c>
      <c r="Q1354" s="154">
        <v>0.985888993414864</v>
      </c>
      <c r="R1354" s="154">
        <v>0.990817263544536</v>
      </c>
      <c r="S1354" s="173">
        <v>9.45735256874247e-5</v>
      </c>
      <c r="T1354" s="153">
        <v>59186</v>
      </c>
      <c r="U1354" s="153">
        <v>56791</v>
      </c>
      <c r="V1354" s="154">
        <v>0.959534349339371</v>
      </c>
      <c r="W1354" s="154">
        <v>0.951184146930884</v>
      </c>
      <c r="X1354" s="155">
        <v>0.951081843838194</v>
      </c>
      <c r="Y1354" s="155">
        <v>0.965105601469238</v>
      </c>
      <c r="Z1354" s="173">
        <v>0.000102303092690659</v>
      </c>
      <c r="AA1354" s="151">
        <v>14669</v>
      </c>
      <c r="AB1354" s="151">
        <v>14048</v>
      </c>
      <c r="AC1354" s="151">
        <v>15180</v>
      </c>
      <c r="AD1354" s="151">
        <v>14572</v>
      </c>
      <c r="AE1354" s="155">
        <v>0.957665825891335</v>
      </c>
      <c r="AF1354" s="155">
        <v>0.959947299077734</v>
      </c>
      <c r="AG1354" s="173">
        <v>-0.00228147318639849</v>
      </c>
    </row>
    <row r="1355" spans="1:33">
      <c r="A1355" s="175" t="s">
        <v>1085</v>
      </c>
      <c r="B1355" s="195" t="s">
        <v>1845</v>
      </c>
      <c r="C1355" s="195" t="s">
        <v>1356</v>
      </c>
      <c r="D1355" s="150">
        <v>1898</v>
      </c>
      <c r="E1355" s="150">
        <v>1860</v>
      </c>
      <c r="F1355" s="150">
        <v>1805</v>
      </c>
      <c r="G1355" s="151">
        <v>1903</v>
      </c>
      <c r="H1355" s="151">
        <v>1876</v>
      </c>
      <c r="I1355" s="151">
        <v>1822</v>
      </c>
      <c r="J1355" s="151">
        <v>2031</v>
      </c>
      <c r="K1355" s="151">
        <v>2014</v>
      </c>
      <c r="L1355" s="151">
        <v>1953</v>
      </c>
      <c r="M1355" s="154">
        <v>0.987693122627351</v>
      </c>
      <c r="N1355" s="153">
        <v>55938</v>
      </c>
      <c r="O1355" s="172">
        <v>0.9</v>
      </c>
      <c r="P1355" s="154">
        <v>0.979978925184405</v>
      </c>
      <c r="Q1355" s="154">
        <v>0.985811875985286</v>
      </c>
      <c r="R1355" s="154">
        <v>0.991629739044806</v>
      </c>
      <c r="S1355" s="173">
        <v>-0.00583295080088175</v>
      </c>
      <c r="T1355" s="153">
        <v>56635</v>
      </c>
      <c r="U1355" s="153">
        <v>53996</v>
      </c>
      <c r="V1355" s="154">
        <v>0.953403372472852</v>
      </c>
      <c r="W1355" s="154">
        <v>0.95100105374078</v>
      </c>
      <c r="X1355" s="155">
        <v>0.957435627955859</v>
      </c>
      <c r="Y1355" s="155">
        <v>0.961595273264402</v>
      </c>
      <c r="Z1355" s="173">
        <v>-0.00643457421507931</v>
      </c>
      <c r="AA1355" s="151">
        <v>13948</v>
      </c>
      <c r="AB1355" s="151">
        <v>13225</v>
      </c>
      <c r="AC1355" s="151">
        <v>13975</v>
      </c>
      <c r="AD1355" s="151">
        <v>13348</v>
      </c>
      <c r="AE1355" s="155">
        <v>0.948164611413823</v>
      </c>
      <c r="AF1355" s="155">
        <v>0.955134168157424</v>
      </c>
      <c r="AG1355" s="173">
        <v>-0.00696955674360122</v>
      </c>
    </row>
    <row r="1356" spans="1:33">
      <c r="A1356" s="175" t="s">
        <v>1085</v>
      </c>
      <c r="B1356" s="195" t="s">
        <v>1845</v>
      </c>
      <c r="C1356" s="195" t="s">
        <v>1357</v>
      </c>
      <c r="D1356" s="150">
        <v>3835</v>
      </c>
      <c r="E1356" s="150">
        <v>3723</v>
      </c>
      <c r="F1356" s="150">
        <v>3412</v>
      </c>
      <c r="G1356" s="151">
        <v>4027</v>
      </c>
      <c r="H1356" s="151">
        <v>3936</v>
      </c>
      <c r="I1356" s="151">
        <v>3642</v>
      </c>
      <c r="J1356" s="151">
        <v>4301</v>
      </c>
      <c r="K1356" s="151">
        <v>4133</v>
      </c>
      <c r="L1356" s="151">
        <v>3876</v>
      </c>
      <c r="M1356" s="154">
        <v>0.974503395895713</v>
      </c>
      <c r="N1356" s="153">
        <v>106751</v>
      </c>
      <c r="O1356" s="172">
        <v>0.9</v>
      </c>
      <c r="P1356" s="154">
        <v>0.970795306388527</v>
      </c>
      <c r="Q1356" s="154">
        <v>0.977402532902905</v>
      </c>
      <c r="R1356" s="154">
        <v>0.960939316438038</v>
      </c>
      <c r="S1356" s="173">
        <v>-0.00660722651437862</v>
      </c>
      <c r="T1356" s="153">
        <v>109544</v>
      </c>
      <c r="U1356" s="153">
        <v>100322</v>
      </c>
      <c r="V1356" s="154">
        <v>0.915814649821076</v>
      </c>
      <c r="W1356" s="154">
        <v>0.889700130378096</v>
      </c>
      <c r="X1356" s="155">
        <v>0.904395331512292</v>
      </c>
      <c r="Y1356" s="155">
        <v>0.901185770750988</v>
      </c>
      <c r="Z1356" s="173">
        <v>-0.0146952011341955</v>
      </c>
      <c r="AA1356" s="151">
        <v>27491</v>
      </c>
      <c r="AB1356" s="151">
        <v>25046</v>
      </c>
      <c r="AC1356" s="151">
        <v>27223</v>
      </c>
      <c r="AD1356" s="151">
        <v>25036</v>
      </c>
      <c r="AE1356" s="155">
        <v>0.911061802044305</v>
      </c>
      <c r="AF1356" s="155">
        <v>0.919663519817801</v>
      </c>
      <c r="AG1356" s="173">
        <v>-0.00860171777349572</v>
      </c>
    </row>
    <row r="1357" spans="1:33">
      <c r="A1357" s="175" t="s">
        <v>1085</v>
      </c>
      <c r="B1357" s="195" t="s">
        <v>1845</v>
      </c>
      <c r="C1357" s="195" t="s">
        <v>1358</v>
      </c>
      <c r="D1357" s="150">
        <v>4274</v>
      </c>
      <c r="E1357" s="150">
        <v>4221</v>
      </c>
      <c r="F1357" s="150">
        <v>3912</v>
      </c>
      <c r="G1357" s="151">
        <v>4522</v>
      </c>
      <c r="H1357" s="151">
        <v>4489</v>
      </c>
      <c r="I1357" s="151">
        <v>4241</v>
      </c>
      <c r="J1357" s="151">
        <v>4546</v>
      </c>
      <c r="K1357" s="151">
        <v>4384</v>
      </c>
      <c r="L1357" s="151">
        <v>4267</v>
      </c>
      <c r="M1357" s="154">
        <v>0.932284563672245</v>
      </c>
      <c r="N1357" s="153">
        <v>116213</v>
      </c>
      <c r="O1357" s="172">
        <v>0.9</v>
      </c>
      <c r="P1357" s="154">
        <v>0.987599438465138</v>
      </c>
      <c r="Q1357" s="154">
        <v>0.992702344095533</v>
      </c>
      <c r="R1357" s="154">
        <v>0.964364276286846</v>
      </c>
      <c r="S1357" s="173">
        <v>-0.00510290563039484</v>
      </c>
      <c r="T1357" s="153">
        <v>124654</v>
      </c>
      <c r="U1357" s="153">
        <v>116091</v>
      </c>
      <c r="V1357" s="154">
        <v>0.931305854605548</v>
      </c>
      <c r="W1357" s="154">
        <v>0.915301824988301</v>
      </c>
      <c r="X1357" s="155">
        <v>0.937859354268023</v>
      </c>
      <c r="Y1357" s="155">
        <v>0.938627364716234</v>
      </c>
      <c r="Z1357" s="173">
        <v>-0.0225575292797217</v>
      </c>
      <c r="AA1357" s="151">
        <v>30543</v>
      </c>
      <c r="AB1357" s="151">
        <v>28554</v>
      </c>
      <c r="AC1357" s="151">
        <v>31085</v>
      </c>
      <c r="AD1357" s="151">
        <v>28881</v>
      </c>
      <c r="AE1357" s="155">
        <v>0.934878695609469</v>
      </c>
      <c r="AF1357" s="155">
        <v>0.929097635515522</v>
      </c>
      <c r="AG1357" s="173">
        <v>0.00578106009394663</v>
      </c>
    </row>
    <row r="1358" spans="1:33">
      <c r="A1358" s="175" t="s">
        <v>1085</v>
      </c>
      <c r="B1358" s="195" t="s">
        <v>1845</v>
      </c>
      <c r="C1358" s="195" t="s">
        <v>1359</v>
      </c>
      <c r="D1358" s="150">
        <v>1390</v>
      </c>
      <c r="E1358" s="150">
        <v>1384</v>
      </c>
      <c r="F1358" s="150">
        <v>1309</v>
      </c>
      <c r="G1358" s="151">
        <v>1611</v>
      </c>
      <c r="H1358" s="151">
        <v>1599</v>
      </c>
      <c r="I1358" s="151">
        <v>1561</v>
      </c>
      <c r="J1358" s="151">
        <v>1723</v>
      </c>
      <c r="K1358" s="151">
        <v>1716</v>
      </c>
      <c r="L1358" s="151">
        <v>1663</v>
      </c>
      <c r="M1358" s="154">
        <v>0.990640579437494</v>
      </c>
      <c r="N1358" s="153">
        <v>42126</v>
      </c>
      <c r="O1358" s="172">
        <v>0.9</v>
      </c>
      <c r="P1358" s="154">
        <v>0.99568345323741</v>
      </c>
      <c r="Q1358" s="154">
        <v>0.992551210428305</v>
      </c>
      <c r="R1358" s="154">
        <v>0.995937318630296</v>
      </c>
      <c r="S1358" s="173">
        <v>0.00313224280910462</v>
      </c>
      <c r="T1358" s="153">
        <v>42524</v>
      </c>
      <c r="U1358" s="153">
        <v>41067</v>
      </c>
      <c r="V1358" s="154">
        <v>0.965736995578967</v>
      </c>
      <c r="W1358" s="154">
        <v>0.941726618705036</v>
      </c>
      <c r="X1358" s="155">
        <v>0.968963376784606</v>
      </c>
      <c r="Y1358" s="155">
        <v>0.965177016831109</v>
      </c>
      <c r="Z1358" s="173">
        <v>-0.0272367580795699</v>
      </c>
      <c r="AA1358" s="151">
        <v>10914</v>
      </c>
      <c r="AB1358" s="151">
        <v>10516</v>
      </c>
      <c r="AC1358" s="151">
        <v>10034</v>
      </c>
      <c r="AD1358" s="151">
        <v>9715</v>
      </c>
      <c r="AE1358" s="155">
        <v>0.963533076782115</v>
      </c>
      <c r="AF1358" s="155">
        <v>0.968208092485549</v>
      </c>
      <c r="AG1358" s="173">
        <v>-0.00467501570343443</v>
      </c>
    </row>
    <row r="1359" spans="1:33">
      <c r="A1359" s="175" t="s">
        <v>1085</v>
      </c>
      <c r="B1359" s="195" t="s">
        <v>1845</v>
      </c>
      <c r="C1359" s="195" t="s">
        <v>1360</v>
      </c>
      <c r="D1359" s="150">
        <v>2164</v>
      </c>
      <c r="E1359" s="150">
        <v>2140</v>
      </c>
      <c r="F1359" s="150">
        <v>2093</v>
      </c>
      <c r="G1359" s="151">
        <v>2396</v>
      </c>
      <c r="H1359" s="151">
        <v>2371</v>
      </c>
      <c r="I1359" s="151">
        <v>2323</v>
      </c>
      <c r="J1359" s="151">
        <v>2384</v>
      </c>
      <c r="K1359" s="151">
        <v>2360</v>
      </c>
      <c r="L1359" s="151">
        <v>2326</v>
      </c>
      <c r="M1359" s="154">
        <v>0.947937582014514</v>
      </c>
      <c r="N1359" s="153">
        <v>59958</v>
      </c>
      <c r="O1359" s="172">
        <v>0.9</v>
      </c>
      <c r="P1359" s="154">
        <v>0.988909426987061</v>
      </c>
      <c r="Q1359" s="154">
        <v>0.989565943238731</v>
      </c>
      <c r="R1359" s="154">
        <v>0.98993288590604</v>
      </c>
      <c r="S1359" s="173">
        <v>-0.000656516251670292</v>
      </c>
      <c r="T1359" s="153">
        <v>63251</v>
      </c>
      <c r="U1359" s="153">
        <v>61711</v>
      </c>
      <c r="V1359" s="154">
        <v>0.975652558852824</v>
      </c>
      <c r="W1359" s="154">
        <v>0.967190388170055</v>
      </c>
      <c r="X1359" s="155">
        <v>0.969532554257095</v>
      </c>
      <c r="Y1359" s="155">
        <v>0.975671140939597</v>
      </c>
      <c r="Z1359" s="173">
        <v>-0.00234216608703974</v>
      </c>
      <c r="AA1359" s="151">
        <v>15946</v>
      </c>
      <c r="AB1359" s="151">
        <v>15532</v>
      </c>
      <c r="AC1359" s="151">
        <v>15636</v>
      </c>
      <c r="AD1359" s="151">
        <v>15278</v>
      </c>
      <c r="AE1359" s="155">
        <v>0.974037376144488</v>
      </c>
      <c r="AF1359" s="155">
        <v>0.977104118700435</v>
      </c>
      <c r="AG1359" s="173">
        <v>-0.0030667425559473</v>
      </c>
    </row>
    <row r="1360" spans="1:33">
      <c r="A1360" s="175" t="s">
        <v>1085</v>
      </c>
      <c r="B1360" s="195" t="s">
        <v>1845</v>
      </c>
      <c r="C1360" s="195" t="s">
        <v>1361</v>
      </c>
      <c r="D1360" s="150">
        <v>2780</v>
      </c>
      <c r="E1360" s="150">
        <v>2760</v>
      </c>
      <c r="F1360" s="150">
        <v>2658</v>
      </c>
      <c r="G1360" s="151">
        <v>2935</v>
      </c>
      <c r="H1360" s="151">
        <v>2913</v>
      </c>
      <c r="I1360" s="151">
        <v>2832</v>
      </c>
      <c r="J1360" s="151">
        <v>3131</v>
      </c>
      <c r="K1360" s="151">
        <v>3095</v>
      </c>
      <c r="L1360" s="151">
        <v>3044</v>
      </c>
      <c r="M1360" s="154">
        <v>0.984760331370014</v>
      </c>
      <c r="N1360" s="153">
        <v>82259</v>
      </c>
      <c r="O1360" s="172">
        <v>0.9</v>
      </c>
      <c r="P1360" s="154">
        <v>0.992805755395683</v>
      </c>
      <c r="Q1360" s="154">
        <v>0.992504258943782</v>
      </c>
      <c r="R1360" s="154">
        <v>0.988502076014053</v>
      </c>
      <c r="S1360" s="173">
        <v>0.000301496451901584</v>
      </c>
      <c r="T1360" s="153">
        <v>83532</v>
      </c>
      <c r="U1360" s="153">
        <v>80306</v>
      </c>
      <c r="V1360" s="154">
        <v>0.961380069913327</v>
      </c>
      <c r="W1360" s="154">
        <v>0.956115107913669</v>
      </c>
      <c r="X1360" s="155">
        <v>0.964906303236797</v>
      </c>
      <c r="Y1360" s="155">
        <v>0.972213350367295</v>
      </c>
      <c r="Z1360" s="173">
        <v>-0.00879119532312822</v>
      </c>
      <c r="AA1360" s="151">
        <v>20890</v>
      </c>
      <c r="AB1360" s="151">
        <v>20116</v>
      </c>
      <c r="AC1360" s="151">
        <v>21383</v>
      </c>
      <c r="AD1360" s="151">
        <v>20557</v>
      </c>
      <c r="AE1360" s="155">
        <v>0.962948779320249</v>
      </c>
      <c r="AF1360" s="155">
        <v>0.961371182715241</v>
      </c>
      <c r="AG1360" s="173">
        <v>0.00157759660500789</v>
      </c>
    </row>
    <row r="1361" spans="1:33">
      <c r="A1361" s="175" t="s">
        <v>1085</v>
      </c>
      <c r="B1361" s="195" t="s">
        <v>1845</v>
      </c>
      <c r="C1361" s="195" t="s">
        <v>1362</v>
      </c>
      <c r="D1361" s="150">
        <v>3156</v>
      </c>
      <c r="E1361" s="150">
        <v>3141</v>
      </c>
      <c r="F1361" s="150">
        <v>3058</v>
      </c>
      <c r="G1361" s="151">
        <v>3306</v>
      </c>
      <c r="H1361" s="151">
        <v>3292</v>
      </c>
      <c r="I1361" s="151">
        <v>3213</v>
      </c>
      <c r="J1361" s="151">
        <v>3746</v>
      </c>
      <c r="K1361" s="151">
        <v>3721</v>
      </c>
      <c r="L1361" s="151">
        <v>3640</v>
      </c>
      <c r="M1361" s="154">
        <v>0.993492521099691</v>
      </c>
      <c r="N1361" s="153">
        <v>95113</v>
      </c>
      <c r="O1361" s="172">
        <v>0.9</v>
      </c>
      <c r="P1361" s="154">
        <v>0.995247148288973</v>
      </c>
      <c r="Q1361" s="154">
        <v>0.995765275257108</v>
      </c>
      <c r="R1361" s="154">
        <v>0.993326214628938</v>
      </c>
      <c r="S1361" s="173">
        <v>-0.000518126968134913</v>
      </c>
      <c r="T1361" s="153">
        <v>95736</v>
      </c>
      <c r="U1361" s="153">
        <v>93219</v>
      </c>
      <c r="V1361" s="154">
        <v>0.973708949611431</v>
      </c>
      <c r="W1361" s="154">
        <v>0.968948035487959</v>
      </c>
      <c r="X1361" s="155">
        <v>0.971869328493648</v>
      </c>
      <c r="Y1361" s="155">
        <v>0.971703150026695</v>
      </c>
      <c r="Z1361" s="173">
        <v>-0.00292129300568844</v>
      </c>
      <c r="AA1361" s="151">
        <v>23587</v>
      </c>
      <c r="AB1361" s="151">
        <v>22930</v>
      </c>
      <c r="AC1361" s="151">
        <v>23754</v>
      </c>
      <c r="AD1361" s="151">
        <v>23190</v>
      </c>
      <c r="AE1361" s="155">
        <v>0.972145673464196</v>
      </c>
      <c r="AF1361" s="155">
        <v>0.976256630462238</v>
      </c>
      <c r="AG1361" s="173">
        <v>-0.00411095699804165</v>
      </c>
    </row>
    <row r="1362" spans="1:33">
      <c r="A1362" s="175" t="s">
        <v>1085</v>
      </c>
      <c r="B1362" s="195" t="s">
        <v>1845</v>
      </c>
      <c r="C1362" s="195" t="s">
        <v>1363</v>
      </c>
      <c r="D1362" s="150">
        <v>3802</v>
      </c>
      <c r="E1362" s="150">
        <v>3695</v>
      </c>
      <c r="F1362" s="150">
        <v>3549</v>
      </c>
      <c r="G1362" s="151">
        <v>3926</v>
      </c>
      <c r="H1362" s="151">
        <v>3768</v>
      </c>
      <c r="I1362" s="151">
        <v>3704</v>
      </c>
      <c r="J1362" s="151">
        <v>3972</v>
      </c>
      <c r="K1362" s="151">
        <v>3807</v>
      </c>
      <c r="L1362" s="151">
        <v>3682</v>
      </c>
      <c r="M1362" s="154">
        <v>0.963719454484816</v>
      </c>
      <c r="N1362" s="153">
        <v>106916</v>
      </c>
      <c r="O1362" s="172">
        <v>0.9</v>
      </c>
      <c r="P1362" s="154">
        <v>0.971856917411889</v>
      </c>
      <c r="Q1362" s="154">
        <v>0.959755476311768</v>
      </c>
      <c r="R1362" s="154">
        <v>0.958459214501511</v>
      </c>
      <c r="S1362" s="173">
        <v>0.0121014411001208</v>
      </c>
      <c r="T1362" s="153">
        <v>110941</v>
      </c>
      <c r="U1362" s="153">
        <v>103020</v>
      </c>
      <c r="V1362" s="154">
        <v>0.928601689186144</v>
      </c>
      <c r="W1362" s="154">
        <v>0.933456075749605</v>
      </c>
      <c r="X1362" s="155">
        <v>0.943453897096281</v>
      </c>
      <c r="Y1362" s="155">
        <v>0.9269889224572</v>
      </c>
      <c r="Z1362" s="173">
        <v>-0.00999782134667582</v>
      </c>
      <c r="AA1362" s="151">
        <v>26820</v>
      </c>
      <c r="AB1362" s="151">
        <v>25064</v>
      </c>
      <c r="AC1362" s="151">
        <v>27276</v>
      </c>
      <c r="AD1362" s="151">
        <v>25614</v>
      </c>
      <c r="AE1362" s="155">
        <v>0.934526472781506</v>
      </c>
      <c r="AF1362" s="155">
        <v>0.939067311922569</v>
      </c>
      <c r="AG1362" s="173">
        <v>-0.00454083914106296</v>
      </c>
    </row>
    <row r="1363" spans="1:33">
      <c r="A1363" s="175" t="s">
        <v>1085</v>
      </c>
      <c r="B1363" s="195" t="s">
        <v>1845</v>
      </c>
      <c r="C1363" s="195" t="s">
        <v>1364</v>
      </c>
      <c r="D1363" s="150">
        <v>2768</v>
      </c>
      <c r="E1363" s="150">
        <v>2557</v>
      </c>
      <c r="F1363" s="150">
        <v>2439</v>
      </c>
      <c r="G1363" s="151">
        <v>2918</v>
      </c>
      <c r="H1363" s="151">
        <v>2778</v>
      </c>
      <c r="I1363" s="151">
        <v>2584</v>
      </c>
      <c r="J1363" s="151">
        <v>3164</v>
      </c>
      <c r="K1363" s="151">
        <v>3106</v>
      </c>
      <c r="L1363" s="151">
        <v>2858</v>
      </c>
      <c r="M1363" s="154">
        <v>0.958213134739104</v>
      </c>
      <c r="N1363" s="153">
        <v>79387</v>
      </c>
      <c r="O1363" s="172">
        <v>0.9</v>
      </c>
      <c r="P1363" s="154">
        <v>0.923771676300578</v>
      </c>
      <c r="Q1363" s="154">
        <v>0.952021932830706</v>
      </c>
      <c r="R1363" s="154">
        <v>0.981668773704172</v>
      </c>
      <c r="S1363" s="173">
        <v>-0.0282502565301279</v>
      </c>
      <c r="T1363" s="153">
        <v>82849</v>
      </c>
      <c r="U1363" s="153">
        <v>75109</v>
      </c>
      <c r="V1363" s="154">
        <v>0.906577025673213</v>
      </c>
      <c r="W1363" s="154">
        <v>0.88114161849711</v>
      </c>
      <c r="X1363" s="155">
        <v>0.885538039753256</v>
      </c>
      <c r="Y1363" s="155">
        <v>0.903286978508217</v>
      </c>
      <c r="Z1363" s="173">
        <v>-0.00439642125614581</v>
      </c>
      <c r="AA1363" s="151">
        <v>20929</v>
      </c>
      <c r="AB1363" s="151">
        <v>18765</v>
      </c>
      <c r="AC1363" s="151">
        <v>20794</v>
      </c>
      <c r="AD1363" s="151">
        <v>18984</v>
      </c>
      <c r="AE1363" s="155">
        <v>0.896602799942663</v>
      </c>
      <c r="AF1363" s="155">
        <v>0.912955660286621</v>
      </c>
      <c r="AG1363" s="173">
        <v>-0.0163528603439578</v>
      </c>
    </row>
    <row r="1364" spans="1:33">
      <c r="A1364" s="175" t="s">
        <v>1085</v>
      </c>
      <c r="B1364" s="195" t="s">
        <v>1845</v>
      </c>
      <c r="C1364" s="195" t="s">
        <v>1365</v>
      </c>
      <c r="D1364" s="150">
        <v>2141</v>
      </c>
      <c r="E1364" s="150">
        <v>2110</v>
      </c>
      <c r="F1364" s="150">
        <v>2033</v>
      </c>
      <c r="G1364" s="151">
        <v>2359</v>
      </c>
      <c r="H1364" s="151">
        <v>2332</v>
      </c>
      <c r="I1364" s="151">
        <v>2278</v>
      </c>
      <c r="J1364" s="151">
        <v>2494</v>
      </c>
      <c r="K1364" s="151">
        <v>2469</v>
      </c>
      <c r="L1364" s="151">
        <v>2427</v>
      </c>
      <c r="M1364" s="154">
        <v>0.988998428346907</v>
      </c>
      <c r="N1364" s="153">
        <v>62298</v>
      </c>
      <c r="O1364" s="172">
        <v>0.9</v>
      </c>
      <c r="P1364" s="154">
        <v>0.985520784680056</v>
      </c>
      <c r="Q1364" s="154">
        <v>0.988554472233998</v>
      </c>
      <c r="R1364" s="154">
        <v>0.989975942261427</v>
      </c>
      <c r="S1364" s="173">
        <v>-0.00303368755394151</v>
      </c>
      <c r="T1364" s="153">
        <v>62991</v>
      </c>
      <c r="U1364" s="153">
        <v>60999</v>
      </c>
      <c r="V1364" s="154">
        <v>0.968376434728771</v>
      </c>
      <c r="W1364" s="154">
        <v>0.949556282111163</v>
      </c>
      <c r="X1364" s="155">
        <v>0.965663416701992</v>
      </c>
      <c r="Y1364" s="155">
        <v>0.973135525260626</v>
      </c>
      <c r="Z1364" s="173">
        <v>-0.0161071345908294</v>
      </c>
      <c r="AA1364" s="151">
        <v>16162</v>
      </c>
      <c r="AB1364" s="151">
        <v>15649</v>
      </c>
      <c r="AC1364" s="151">
        <v>16215</v>
      </c>
      <c r="AD1364" s="151">
        <v>15709</v>
      </c>
      <c r="AE1364" s="155">
        <v>0.968258878851627</v>
      </c>
      <c r="AF1364" s="155">
        <v>0.968794326241135</v>
      </c>
      <c r="AG1364" s="173">
        <v>-0.000535447389507393</v>
      </c>
    </row>
    <row r="1365" spans="1:33">
      <c r="A1365" s="175" t="s">
        <v>1085</v>
      </c>
      <c r="B1365" s="195" t="s">
        <v>1845</v>
      </c>
      <c r="C1365" s="195" t="s">
        <v>1366</v>
      </c>
      <c r="D1365" s="150">
        <v>1841</v>
      </c>
      <c r="E1365" s="150">
        <v>1744</v>
      </c>
      <c r="F1365" s="150">
        <v>1719</v>
      </c>
      <c r="G1365" s="151">
        <v>1991</v>
      </c>
      <c r="H1365" s="151">
        <v>1950</v>
      </c>
      <c r="I1365" s="151">
        <v>1931</v>
      </c>
      <c r="J1365" s="151">
        <v>2116</v>
      </c>
      <c r="K1365" s="151">
        <v>2072</v>
      </c>
      <c r="L1365" s="151">
        <v>2055</v>
      </c>
      <c r="M1365" s="154">
        <v>0.968199133552435</v>
      </c>
      <c r="N1365" s="153">
        <v>51849</v>
      </c>
      <c r="O1365" s="172">
        <v>0.9</v>
      </c>
      <c r="P1365" s="154">
        <v>0.947311243889191</v>
      </c>
      <c r="Q1365" s="154">
        <v>0.979407332998493</v>
      </c>
      <c r="R1365" s="154">
        <v>0.979206049149338</v>
      </c>
      <c r="S1365" s="173">
        <v>-0.0320960891093026</v>
      </c>
      <c r="T1365" s="153">
        <v>53552</v>
      </c>
      <c r="U1365" s="153">
        <v>50665</v>
      </c>
      <c r="V1365" s="154">
        <v>0.946089781894234</v>
      </c>
      <c r="W1365" s="154">
        <v>0.933731667571972</v>
      </c>
      <c r="X1365" s="155">
        <v>0.969864389753893</v>
      </c>
      <c r="Y1365" s="155">
        <v>0.97117202268431</v>
      </c>
      <c r="Z1365" s="173">
        <v>-0.0361327221819208</v>
      </c>
      <c r="AA1365" s="151">
        <v>13713</v>
      </c>
      <c r="AB1365" s="151">
        <v>13112</v>
      </c>
      <c r="AC1365" s="151">
        <v>13434</v>
      </c>
      <c r="AD1365" s="151">
        <v>12623</v>
      </c>
      <c r="AE1365" s="155">
        <v>0.956172974549697</v>
      </c>
      <c r="AF1365" s="155">
        <v>0.939630787553968</v>
      </c>
      <c r="AG1365" s="173">
        <v>0.0165421869957298</v>
      </c>
    </row>
    <row r="1366" spans="1:33">
      <c r="A1366" s="175" t="s">
        <v>1085</v>
      </c>
      <c r="B1366" s="195" t="s">
        <v>1845</v>
      </c>
      <c r="C1366" s="195" t="s">
        <v>1367</v>
      </c>
      <c r="D1366" s="150">
        <v>3009</v>
      </c>
      <c r="E1366" s="150">
        <v>2921</v>
      </c>
      <c r="F1366" s="150">
        <v>2659</v>
      </c>
      <c r="G1366" s="151">
        <v>3319</v>
      </c>
      <c r="H1366" s="151">
        <v>3229</v>
      </c>
      <c r="I1366" s="151">
        <v>3020</v>
      </c>
      <c r="J1366" s="151">
        <v>3555</v>
      </c>
      <c r="K1366" s="151">
        <v>3435</v>
      </c>
      <c r="L1366" s="151">
        <v>3236</v>
      </c>
      <c r="M1366" s="154">
        <v>0.91874307248947</v>
      </c>
      <c r="N1366" s="153">
        <v>82889</v>
      </c>
      <c r="O1366" s="172">
        <v>0.9</v>
      </c>
      <c r="P1366" s="154">
        <v>0.970754403456298</v>
      </c>
      <c r="Q1366" s="154">
        <v>0.97288339861404</v>
      </c>
      <c r="R1366" s="154">
        <v>0.966244725738397</v>
      </c>
      <c r="S1366" s="173">
        <v>-0.00212899515774256</v>
      </c>
      <c r="T1366" s="153">
        <v>90220</v>
      </c>
      <c r="U1366" s="153">
        <v>78766</v>
      </c>
      <c r="V1366" s="154">
        <v>0.87304367102638</v>
      </c>
      <c r="W1366" s="154">
        <v>0.883682286473912</v>
      </c>
      <c r="X1366" s="155">
        <v>0.909912624284423</v>
      </c>
      <c r="Y1366" s="155">
        <v>0.910267229254571</v>
      </c>
      <c r="Z1366" s="173">
        <v>-0.0262303378105114</v>
      </c>
      <c r="AA1366" s="151">
        <v>22863</v>
      </c>
      <c r="AB1366" s="151">
        <v>20632</v>
      </c>
      <c r="AC1366" s="151">
        <v>22427</v>
      </c>
      <c r="AD1366" s="151">
        <v>20274</v>
      </c>
      <c r="AE1366" s="155">
        <v>0.902418755193982</v>
      </c>
      <c r="AF1366" s="155">
        <v>0.903999643287109</v>
      </c>
      <c r="AG1366" s="173">
        <v>-0.00158088809312773</v>
      </c>
    </row>
    <row r="1367" spans="1:33">
      <c r="A1367" s="175" t="s">
        <v>1085</v>
      </c>
      <c r="B1367" s="195" t="s">
        <v>1845</v>
      </c>
      <c r="C1367" s="195" t="s">
        <v>1368</v>
      </c>
      <c r="D1367" s="150">
        <v>2</v>
      </c>
      <c r="E1367" s="150">
        <v>0</v>
      </c>
      <c r="F1367" s="150">
        <v>2</v>
      </c>
      <c r="G1367" s="151">
        <v>2</v>
      </c>
      <c r="H1367" s="151">
        <v>0</v>
      </c>
      <c r="I1367" s="151">
        <v>2</v>
      </c>
      <c r="J1367" s="151">
        <v>4</v>
      </c>
      <c r="K1367" s="151">
        <v>0</v>
      </c>
      <c r="L1367" s="151">
        <v>4</v>
      </c>
      <c r="M1367" s="154">
        <v>0</v>
      </c>
      <c r="N1367" s="153">
        <v>0</v>
      </c>
      <c r="O1367" s="172">
        <v>0.9</v>
      </c>
      <c r="P1367" s="154">
        <v>0</v>
      </c>
      <c r="Q1367" s="154">
        <v>0</v>
      </c>
      <c r="R1367" s="154">
        <v>0</v>
      </c>
      <c r="S1367" s="173">
        <v>0</v>
      </c>
      <c r="T1367" s="153">
        <v>30</v>
      </c>
      <c r="U1367" s="153">
        <v>30</v>
      </c>
      <c r="V1367" s="154">
        <v>1</v>
      </c>
      <c r="W1367" s="154">
        <v>1</v>
      </c>
      <c r="X1367" s="155">
        <v>1</v>
      </c>
      <c r="Y1367" s="155">
        <v>1</v>
      </c>
      <c r="Z1367" s="173">
        <v>0</v>
      </c>
      <c r="AA1367" s="151">
        <v>17</v>
      </c>
      <c r="AB1367" s="151">
        <v>17</v>
      </c>
      <c r="AC1367" s="151">
        <v>8</v>
      </c>
      <c r="AD1367" s="151">
        <v>8</v>
      </c>
      <c r="AE1367" s="155">
        <v>1</v>
      </c>
      <c r="AF1367" s="155">
        <v>1</v>
      </c>
      <c r="AG1367" s="173">
        <v>0</v>
      </c>
    </row>
    <row r="1368" spans="1:33">
      <c r="A1368" s="175" t="s">
        <v>1085</v>
      </c>
      <c r="B1368" s="195" t="s">
        <v>1845</v>
      </c>
      <c r="C1368" s="195" t="s">
        <v>1369</v>
      </c>
      <c r="D1368" s="150">
        <v>2096</v>
      </c>
      <c r="E1368" s="150">
        <v>1947</v>
      </c>
      <c r="F1368" s="150">
        <v>1946</v>
      </c>
      <c r="G1368" s="151">
        <v>2081</v>
      </c>
      <c r="H1368" s="151">
        <v>1952</v>
      </c>
      <c r="I1368" s="151">
        <v>1955</v>
      </c>
      <c r="J1368" s="151">
        <v>2187</v>
      </c>
      <c r="K1368" s="151">
        <v>2115</v>
      </c>
      <c r="L1368" s="151">
        <v>2082</v>
      </c>
      <c r="M1368" s="154">
        <v>0.967789916397394</v>
      </c>
      <c r="N1368" s="153">
        <v>56607</v>
      </c>
      <c r="O1368" s="172">
        <v>0.9</v>
      </c>
      <c r="P1368" s="154">
        <v>0.928912213740458</v>
      </c>
      <c r="Q1368" s="154">
        <v>0.938010571840461</v>
      </c>
      <c r="R1368" s="154">
        <v>0.967078189300412</v>
      </c>
      <c r="S1368" s="173">
        <v>-0.00909835810000326</v>
      </c>
      <c r="T1368" s="153">
        <v>58491</v>
      </c>
      <c r="U1368" s="153">
        <v>55407</v>
      </c>
      <c r="V1368" s="154">
        <v>0.947273939580448</v>
      </c>
      <c r="W1368" s="154">
        <v>0.928435114503817</v>
      </c>
      <c r="X1368" s="155">
        <v>0.939452186448823</v>
      </c>
      <c r="Y1368" s="155">
        <v>0.9519890260631</v>
      </c>
      <c r="Z1368" s="173">
        <v>-0.0110170719450059</v>
      </c>
      <c r="AA1368" s="151">
        <v>14643</v>
      </c>
      <c r="AB1368" s="151">
        <v>13858</v>
      </c>
      <c r="AC1368" s="151">
        <v>14536</v>
      </c>
      <c r="AD1368" s="151">
        <v>13800</v>
      </c>
      <c r="AE1368" s="155">
        <v>0.946390766919347</v>
      </c>
      <c r="AF1368" s="155">
        <v>0.949367088607595</v>
      </c>
      <c r="AG1368" s="173">
        <v>-0.0029763216882478</v>
      </c>
    </row>
    <row r="1369" spans="1:33">
      <c r="A1369" s="175" t="s">
        <v>1085</v>
      </c>
      <c r="B1369" s="195" t="s">
        <v>1846</v>
      </c>
      <c r="C1369" s="195" t="s">
        <v>1370</v>
      </c>
      <c r="D1369" s="150">
        <v>2687</v>
      </c>
      <c r="E1369" s="150">
        <v>2550</v>
      </c>
      <c r="F1369" s="150">
        <v>2414</v>
      </c>
      <c r="G1369" s="151">
        <v>2092</v>
      </c>
      <c r="H1369" s="151">
        <v>1970</v>
      </c>
      <c r="I1369" s="151">
        <v>1961</v>
      </c>
      <c r="J1369" s="151">
        <v>2334</v>
      </c>
      <c r="K1369" s="151">
        <v>2263</v>
      </c>
      <c r="L1369" s="151">
        <v>2188</v>
      </c>
      <c r="M1369" s="154">
        <v>0.951917076363415</v>
      </c>
      <c r="N1369" s="153">
        <v>62540</v>
      </c>
      <c r="O1369" s="172">
        <v>0.9</v>
      </c>
      <c r="P1369" s="154">
        <v>0.949013770003722</v>
      </c>
      <c r="Q1369" s="154">
        <v>0.941682600382409</v>
      </c>
      <c r="R1369" s="154">
        <v>0.969580119965724</v>
      </c>
      <c r="S1369" s="173">
        <v>0.00733116962131253</v>
      </c>
      <c r="T1369" s="153">
        <v>65699</v>
      </c>
      <c r="U1369" s="153">
        <v>61128</v>
      </c>
      <c r="V1369" s="154">
        <v>0.930425120625885</v>
      </c>
      <c r="W1369" s="154">
        <v>0.89839970227019</v>
      </c>
      <c r="X1369" s="155">
        <v>0.937380497131931</v>
      </c>
      <c r="Y1369" s="155">
        <v>0.937446443873179</v>
      </c>
      <c r="Z1369" s="173">
        <v>-0.0389807948617413</v>
      </c>
      <c r="AA1369" s="151">
        <v>16120</v>
      </c>
      <c r="AB1369" s="151">
        <v>15019</v>
      </c>
      <c r="AC1369" s="151">
        <v>16509</v>
      </c>
      <c r="AD1369" s="151">
        <v>15500</v>
      </c>
      <c r="AE1369" s="155">
        <v>0.931699751861042</v>
      </c>
      <c r="AF1369" s="155">
        <v>0.938881822036465</v>
      </c>
      <c r="AG1369" s="173">
        <v>-0.00718207017542283</v>
      </c>
    </row>
    <row r="1370" spans="1:33">
      <c r="A1370" s="175" t="s">
        <v>1085</v>
      </c>
      <c r="B1370" s="195" t="s">
        <v>1846</v>
      </c>
      <c r="C1370" s="195" t="s">
        <v>1371</v>
      </c>
      <c r="D1370" s="150">
        <v>2377</v>
      </c>
      <c r="E1370" s="150">
        <v>1966</v>
      </c>
      <c r="F1370" s="150">
        <v>2072</v>
      </c>
      <c r="G1370" s="151">
        <v>1936</v>
      </c>
      <c r="H1370" s="151">
        <v>1841</v>
      </c>
      <c r="I1370" s="151">
        <v>1806</v>
      </c>
      <c r="J1370" s="151">
        <v>1983</v>
      </c>
      <c r="K1370" s="151">
        <v>1828</v>
      </c>
      <c r="L1370" s="151">
        <v>1863</v>
      </c>
      <c r="M1370" s="154">
        <v>0.940706483287028</v>
      </c>
      <c r="N1370" s="153">
        <v>54513</v>
      </c>
      <c r="O1370" s="172">
        <v>0.9</v>
      </c>
      <c r="P1370" s="154">
        <v>0.8270929743374</v>
      </c>
      <c r="Q1370" s="154">
        <v>0.950929752066116</v>
      </c>
      <c r="R1370" s="154">
        <v>0.921835602622289</v>
      </c>
      <c r="S1370" s="173">
        <v>-0.123836777728716</v>
      </c>
      <c r="T1370" s="153">
        <v>57949</v>
      </c>
      <c r="U1370" s="153">
        <v>54079</v>
      </c>
      <c r="V1370" s="154">
        <v>0.933217139208614</v>
      </c>
      <c r="W1370" s="154">
        <v>0.871687000420698</v>
      </c>
      <c r="X1370" s="155">
        <v>0.932851239669422</v>
      </c>
      <c r="Y1370" s="155">
        <v>0.939485627836611</v>
      </c>
      <c r="Z1370" s="173">
        <v>-0.0611642392487232</v>
      </c>
      <c r="AA1370" s="151">
        <v>13911</v>
      </c>
      <c r="AB1370" s="151">
        <v>12913</v>
      </c>
      <c r="AC1370" s="151">
        <v>14034</v>
      </c>
      <c r="AD1370" s="151">
        <v>13052</v>
      </c>
      <c r="AE1370" s="155">
        <v>0.928258212925023</v>
      </c>
      <c r="AF1370" s="155">
        <v>0.930027077098475</v>
      </c>
      <c r="AG1370" s="173">
        <v>-0.00176886417345168</v>
      </c>
    </row>
    <row r="1371" spans="1:33">
      <c r="A1371" s="175" t="s">
        <v>1085</v>
      </c>
      <c r="B1371" s="195" t="s">
        <v>1846</v>
      </c>
      <c r="C1371" s="195" t="s">
        <v>1372</v>
      </c>
      <c r="D1371" s="150">
        <v>1</v>
      </c>
      <c r="E1371" s="150">
        <v>1</v>
      </c>
      <c r="F1371" s="150">
        <v>1</v>
      </c>
      <c r="G1371" s="151">
        <v>1</v>
      </c>
      <c r="H1371" s="151">
        <v>0</v>
      </c>
      <c r="I1371" s="151">
        <v>1</v>
      </c>
      <c r="J1371" s="151">
        <v>3</v>
      </c>
      <c r="K1371" s="151">
        <v>1</v>
      </c>
      <c r="L1371" s="151">
        <v>3</v>
      </c>
      <c r="M1371" s="154">
        <v>0.557377049180328</v>
      </c>
      <c r="N1371" s="153">
        <v>34</v>
      </c>
      <c r="O1371" s="172">
        <v>0.9</v>
      </c>
      <c r="P1371" s="154">
        <v>1</v>
      </c>
      <c r="Q1371" s="154">
        <v>0</v>
      </c>
      <c r="R1371" s="154">
        <v>0.333333333333333</v>
      </c>
      <c r="S1371" s="173">
        <v>1</v>
      </c>
      <c r="T1371" s="153">
        <v>61</v>
      </c>
      <c r="U1371" s="153">
        <v>61</v>
      </c>
      <c r="V1371" s="154">
        <v>1</v>
      </c>
      <c r="W1371" s="154">
        <v>1</v>
      </c>
      <c r="X1371" s="155">
        <v>1</v>
      </c>
      <c r="Y1371" s="155">
        <v>1</v>
      </c>
      <c r="Z1371" s="173">
        <v>0</v>
      </c>
      <c r="AA1371" s="151">
        <v>17</v>
      </c>
      <c r="AB1371" s="151">
        <v>17</v>
      </c>
      <c r="AC1371" s="151">
        <v>20</v>
      </c>
      <c r="AD1371" s="151">
        <v>20</v>
      </c>
      <c r="AE1371" s="155">
        <v>1</v>
      </c>
      <c r="AF1371" s="155">
        <v>1</v>
      </c>
      <c r="AG1371" s="173">
        <v>0</v>
      </c>
    </row>
    <row r="1372" spans="1:33">
      <c r="A1372" s="175" t="s">
        <v>1085</v>
      </c>
      <c r="B1372" s="195" t="s">
        <v>1846</v>
      </c>
      <c r="C1372" s="195" t="s">
        <v>1373</v>
      </c>
      <c r="D1372" s="150">
        <v>1156</v>
      </c>
      <c r="E1372" s="150">
        <v>1043</v>
      </c>
      <c r="F1372" s="150">
        <v>994</v>
      </c>
      <c r="G1372" s="151">
        <v>993</v>
      </c>
      <c r="H1372" s="151">
        <v>923</v>
      </c>
      <c r="I1372" s="151">
        <v>886</v>
      </c>
      <c r="J1372" s="151">
        <v>1067</v>
      </c>
      <c r="K1372" s="151">
        <v>1016</v>
      </c>
      <c r="L1372" s="151">
        <v>985</v>
      </c>
      <c r="M1372" s="154">
        <v>0.943824038559452</v>
      </c>
      <c r="N1372" s="153">
        <v>27806</v>
      </c>
      <c r="O1372" s="172">
        <v>0.9</v>
      </c>
      <c r="P1372" s="154">
        <v>0.902249134948097</v>
      </c>
      <c r="Q1372" s="154">
        <v>0.929506545820745</v>
      </c>
      <c r="R1372" s="154">
        <v>0.952202436738519</v>
      </c>
      <c r="S1372" s="173">
        <v>-0.0272574108726483</v>
      </c>
      <c r="T1372" s="153">
        <v>29461</v>
      </c>
      <c r="U1372" s="153">
        <v>26183</v>
      </c>
      <c r="V1372" s="154">
        <v>0.888734258850684</v>
      </c>
      <c r="W1372" s="154">
        <v>0.859861591695502</v>
      </c>
      <c r="X1372" s="155">
        <v>0.892245720040282</v>
      </c>
      <c r="Y1372" s="155">
        <v>0.923149015932521</v>
      </c>
      <c r="Z1372" s="173">
        <v>-0.0323841283447803</v>
      </c>
      <c r="AA1372" s="151">
        <v>7462</v>
      </c>
      <c r="AB1372" s="151">
        <v>6848</v>
      </c>
      <c r="AC1372" s="151">
        <v>7509</v>
      </c>
      <c r="AD1372" s="151">
        <v>6907</v>
      </c>
      <c r="AE1372" s="155">
        <v>0.917716429911552</v>
      </c>
      <c r="AF1372" s="155">
        <v>0.919829537887868</v>
      </c>
      <c r="AG1372" s="173">
        <v>-0.00211310797631603</v>
      </c>
    </row>
    <row r="1373" spans="1:33">
      <c r="A1373" s="175" t="s">
        <v>1085</v>
      </c>
      <c r="B1373" s="195" t="s">
        <v>1846</v>
      </c>
      <c r="C1373" s="195" t="s">
        <v>1374</v>
      </c>
      <c r="D1373" s="150">
        <v>2051</v>
      </c>
      <c r="E1373" s="150">
        <v>1958</v>
      </c>
      <c r="F1373" s="150">
        <v>1869</v>
      </c>
      <c r="G1373" s="151">
        <v>1597</v>
      </c>
      <c r="H1373" s="151">
        <v>1530</v>
      </c>
      <c r="I1373" s="151">
        <v>1437</v>
      </c>
      <c r="J1373" s="151">
        <v>1807</v>
      </c>
      <c r="K1373" s="151">
        <v>1753</v>
      </c>
      <c r="L1373" s="151">
        <v>1722</v>
      </c>
      <c r="M1373" s="154">
        <v>0.946194554026749</v>
      </c>
      <c r="N1373" s="153">
        <v>49169</v>
      </c>
      <c r="O1373" s="172">
        <v>0.9</v>
      </c>
      <c r="P1373" s="154">
        <v>0.95465626523647</v>
      </c>
      <c r="Q1373" s="154">
        <v>0.958046336881653</v>
      </c>
      <c r="R1373" s="154">
        <v>0.970116214720531</v>
      </c>
      <c r="S1373" s="173">
        <v>-0.00339007164518301</v>
      </c>
      <c r="T1373" s="153">
        <v>51965</v>
      </c>
      <c r="U1373" s="153">
        <v>48293</v>
      </c>
      <c r="V1373" s="154">
        <v>0.929337053786202</v>
      </c>
      <c r="W1373" s="154">
        <v>0.911262798634812</v>
      </c>
      <c r="X1373" s="155">
        <v>0.899812147777082</v>
      </c>
      <c r="Y1373" s="155">
        <v>0.952960708356392</v>
      </c>
      <c r="Z1373" s="173">
        <v>0.0114506508577302</v>
      </c>
      <c r="AA1373" s="151">
        <v>12611</v>
      </c>
      <c r="AB1373" s="151">
        <v>11812</v>
      </c>
      <c r="AC1373" s="151">
        <v>12513</v>
      </c>
      <c r="AD1373" s="151">
        <v>11801</v>
      </c>
      <c r="AE1373" s="155">
        <v>0.936642613591309</v>
      </c>
      <c r="AF1373" s="155">
        <v>0.94309917685607</v>
      </c>
      <c r="AG1373" s="173">
        <v>-0.00645656326476052</v>
      </c>
    </row>
    <row r="1374" spans="1:33">
      <c r="A1374" s="175" t="s">
        <v>1085</v>
      </c>
      <c r="B1374" s="195" t="s">
        <v>1846</v>
      </c>
      <c r="C1374" s="195" t="s">
        <v>1375</v>
      </c>
      <c r="D1374" s="150">
        <v>265</v>
      </c>
      <c r="E1374" s="150">
        <v>264</v>
      </c>
      <c r="F1374" s="150">
        <v>264</v>
      </c>
      <c r="G1374" s="151">
        <v>149</v>
      </c>
      <c r="H1374" s="151">
        <v>149</v>
      </c>
      <c r="I1374" s="151">
        <v>149</v>
      </c>
      <c r="J1374" s="151">
        <v>151</v>
      </c>
      <c r="K1374" s="151">
        <v>150</v>
      </c>
      <c r="L1374" s="151">
        <v>151</v>
      </c>
      <c r="M1374" s="154">
        <v>0.996852046169989</v>
      </c>
      <c r="N1374" s="153">
        <v>2850</v>
      </c>
      <c r="O1374" s="172">
        <v>0.9</v>
      </c>
      <c r="P1374" s="154">
        <v>0.99622641509434</v>
      </c>
      <c r="Q1374" s="154">
        <v>1</v>
      </c>
      <c r="R1374" s="154">
        <v>0.993377483443709</v>
      </c>
      <c r="S1374" s="173">
        <v>-0.00377358490566038</v>
      </c>
      <c r="T1374" s="153">
        <v>2859</v>
      </c>
      <c r="U1374" s="153">
        <v>2857</v>
      </c>
      <c r="V1374" s="154">
        <v>0.999300454704442</v>
      </c>
      <c r="W1374" s="154">
        <v>0.99622641509434</v>
      </c>
      <c r="X1374" s="155">
        <v>1</v>
      </c>
      <c r="Y1374" s="155">
        <v>1</v>
      </c>
      <c r="Z1374" s="173">
        <v>-0.00377358490566038</v>
      </c>
      <c r="AA1374" s="151">
        <v>1334</v>
      </c>
      <c r="AB1374" s="151">
        <v>1333</v>
      </c>
      <c r="AC1374" s="151">
        <v>1143</v>
      </c>
      <c r="AD1374" s="151">
        <v>1143</v>
      </c>
      <c r="AE1374" s="155">
        <v>0.999250374812594</v>
      </c>
      <c r="AF1374" s="155">
        <v>1</v>
      </c>
      <c r="AG1374" s="173">
        <v>-0.000749625187406289</v>
      </c>
    </row>
    <row r="1375" spans="1:33">
      <c r="A1375" s="175" t="s">
        <v>1085</v>
      </c>
      <c r="B1375" s="195" t="s">
        <v>1846</v>
      </c>
      <c r="C1375" s="195" t="s">
        <v>1376</v>
      </c>
      <c r="D1375" s="150">
        <v>1701</v>
      </c>
      <c r="E1375" s="150">
        <v>1546</v>
      </c>
      <c r="F1375" s="150">
        <v>1446</v>
      </c>
      <c r="G1375" s="151">
        <v>1402</v>
      </c>
      <c r="H1375" s="151">
        <v>1350</v>
      </c>
      <c r="I1375" s="151">
        <v>1238</v>
      </c>
      <c r="J1375" s="151">
        <v>1549</v>
      </c>
      <c r="K1375" s="151">
        <v>1507</v>
      </c>
      <c r="L1375" s="151">
        <v>1421</v>
      </c>
      <c r="M1375" s="154">
        <v>0.959863127716637</v>
      </c>
      <c r="N1375" s="153">
        <v>41516</v>
      </c>
      <c r="O1375" s="172">
        <v>0.9</v>
      </c>
      <c r="P1375" s="154">
        <v>0.908877131099353</v>
      </c>
      <c r="Q1375" s="154">
        <v>0.962910128388017</v>
      </c>
      <c r="R1375" s="154">
        <v>0.972885732730794</v>
      </c>
      <c r="S1375" s="173">
        <v>-0.0540329972886638</v>
      </c>
      <c r="T1375" s="153">
        <v>43252</v>
      </c>
      <c r="U1375" s="153">
        <v>39462</v>
      </c>
      <c r="V1375" s="154">
        <v>0.912373994266161</v>
      </c>
      <c r="W1375" s="154">
        <v>0.850088183421517</v>
      </c>
      <c r="X1375" s="155">
        <v>0.8830242510699</v>
      </c>
      <c r="Y1375" s="155">
        <v>0.917366042608134</v>
      </c>
      <c r="Z1375" s="173">
        <v>-0.0329360676483834</v>
      </c>
      <c r="AA1375" s="151">
        <v>10256</v>
      </c>
      <c r="AB1375" s="151">
        <v>9273</v>
      </c>
      <c r="AC1375" s="151">
        <v>10702</v>
      </c>
      <c r="AD1375" s="151">
        <v>9863</v>
      </c>
      <c r="AE1375" s="155">
        <v>0.904153666146646</v>
      </c>
      <c r="AF1375" s="155">
        <v>0.921603438609606</v>
      </c>
      <c r="AG1375" s="173">
        <v>-0.0174497724629599</v>
      </c>
    </row>
    <row r="1376" spans="1:33">
      <c r="A1376" s="175" t="s">
        <v>1085</v>
      </c>
      <c r="B1376" s="195" t="s">
        <v>1846</v>
      </c>
      <c r="C1376" s="195" t="s">
        <v>1377</v>
      </c>
      <c r="D1376" s="150">
        <v>3772</v>
      </c>
      <c r="E1376" s="150">
        <v>3335</v>
      </c>
      <c r="F1376" s="150">
        <v>3319</v>
      </c>
      <c r="G1376" s="151">
        <v>2884</v>
      </c>
      <c r="H1376" s="151">
        <v>2799</v>
      </c>
      <c r="I1376" s="151">
        <v>2691</v>
      </c>
      <c r="J1376" s="151">
        <v>3293</v>
      </c>
      <c r="K1376" s="151">
        <v>3114</v>
      </c>
      <c r="L1376" s="151">
        <v>3121</v>
      </c>
      <c r="M1376" s="154">
        <v>0.937503950778567</v>
      </c>
      <c r="N1376" s="153">
        <v>88986</v>
      </c>
      <c r="O1376" s="172">
        <v>0.9</v>
      </c>
      <c r="P1376" s="154">
        <v>0.884146341463415</v>
      </c>
      <c r="Q1376" s="154">
        <v>0.970527045769764</v>
      </c>
      <c r="R1376" s="154">
        <v>0.945642271484968</v>
      </c>
      <c r="S1376" s="173">
        <v>-0.0863807043063496</v>
      </c>
      <c r="T1376" s="153">
        <v>94918</v>
      </c>
      <c r="U1376" s="153">
        <v>88199</v>
      </c>
      <c r="V1376" s="154">
        <v>0.92921258349312</v>
      </c>
      <c r="W1376" s="154">
        <v>0.879904559915164</v>
      </c>
      <c r="X1376" s="155">
        <v>0.933079056865465</v>
      </c>
      <c r="Y1376" s="155">
        <v>0.947767992711813</v>
      </c>
      <c r="Z1376" s="173">
        <v>-0.0531744969503003</v>
      </c>
      <c r="AA1376" s="151">
        <v>22226</v>
      </c>
      <c r="AB1376" s="151">
        <v>20786</v>
      </c>
      <c r="AC1376" s="151">
        <v>22826</v>
      </c>
      <c r="AD1376" s="151">
        <v>21367</v>
      </c>
      <c r="AE1376" s="155">
        <v>0.935211014127598</v>
      </c>
      <c r="AF1376" s="155">
        <v>0.936081661263471</v>
      </c>
      <c r="AG1376" s="173">
        <v>-0.000870647135873148</v>
      </c>
    </row>
    <row r="1377" spans="1:33">
      <c r="A1377" s="175" t="s">
        <v>1085</v>
      </c>
      <c r="B1377" s="195" t="s">
        <v>1846</v>
      </c>
      <c r="C1377" s="195" t="s">
        <v>1378</v>
      </c>
      <c r="D1377" s="150">
        <v>1557</v>
      </c>
      <c r="E1377" s="150">
        <v>1516</v>
      </c>
      <c r="F1377" s="150">
        <v>1344</v>
      </c>
      <c r="G1377" s="151">
        <v>1383</v>
      </c>
      <c r="H1377" s="151">
        <v>1363</v>
      </c>
      <c r="I1377" s="151">
        <v>1283</v>
      </c>
      <c r="J1377" s="151">
        <v>1369</v>
      </c>
      <c r="K1377" s="151">
        <v>1344</v>
      </c>
      <c r="L1377" s="151">
        <v>1298</v>
      </c>
      <c r="M1377" s="154">
        <v>0.98359369066005</v>
      </c>
      <c r="N1377" s="153">
        <v>38849</v>
      </c>
      <c r="O1377" s="172">
        <v>0.9</v>
      </c>
      <c r="P1377" s="154">
        <v>0.973667308927424</v>
      </c>
      <c r="Q1377" s="154">
        <v>0.985538684020246</v>
      </c>
      <c r="R1377" s="154">
        <v>0.981738495252009</v>
      </c>
      <c r="S1377" s="173">
        <v>-0.0118713750928213</v>
      </c>
      <c r="T1377" s="153">
        <v>39497</v>
      </c>
      <c r="U1377" s="153">
        <v>36506</v>
      </c>
      <c r="V1377" s="154">
        <v>0.924272729574398</v>
      </c>
      <c r="W1377" s="154">
        <v>0.863198458574181</v>
      </c>
      <c r="X1377" s="155">
        <v>0.927693420101229</v>
      </c>
      <c r="Y1377" s="155">
        <v>0.948137326515705</v>
      </c>
      <c r="Z1377" s="173">
        <v>-0.0644949615270481</v>
      </c>
      <c r="AA1377" s="151">
        <v>9522</v>
      </c>
      <c r="AB1377" s="151">
        <v>8864</v>
      </c>
      <c r="AC1377" s="151">
        <v>9567</v>
      </c>
      <c r="AD1377" s="151">
        <v>8884</v>
      </c>
      <c r="AE1377" s="155">
        <v>0.930896870405377</v>
      </c>
      <c r="AF1377" s="155">
        <v>0.92860875927668</v>
      </c>
      <c r="AG1377" s="173">
        <v>0.00228811112869676</v>
      </c>
    </row>
    <row r="1378" spans="1:33">
      <c r="A1378" s="175" t="s">
        <v>1085</v>
      </c>
      <c r="B1378" s="195" t="s">
        <v>1846</v>
      </c>
      <c r="C1378" s="195" t="s">
        <v>1379</v>
      </c>
      <c r="D1378" s="150">
        <v>2607</v>
      </c>
      <c r="E1378" s="150">
        <v>2515</v>
      </c>
      <c r="F1378" s="150">
        <v>2441</v>
      </c>
      <c r="G1378" s="151">
        <v>2174</v>
      </c>
      <c r="H1378" s="151">
        <v>2096</v>
      </c>
      <c r="I1378" s="151">
        <v>2079</v>
      </c>
      <c r="J1378" s="151">
        <v>2220</v>
      </c>
      <c r="K1378" s="151">
        <v>2116</v>
      </c>
      <c r="L1378" s="151">
        <v>2066</v>
      </c>
      <c r="M1378" s="154">
        <v>0.970536769214663</v>
      </c>
      <c r="N1378" s="153">
        <v>64893</v>
      </c>
      <c r="O1378" s="172">
        <v>0.9</v>
      </c>
      <c r="P1378" s="154">
        <v>0.964710395090142</v>
      </c>
      <c r="Q1378" s="154">
        <v>0.964121435142594</v>
      </c>
      <c r="R1378" s="154">
        <v>0.953153153153153</v>
      </c>
      <c r="S1378" s="173">
        <v>0.000588959947547596</v>
      </c>
      <c r="T1378" s="153">
        <v>66863</v>
      </c>
      <c r="U1378" s="153">
        <v>63714</v>
      </c>
      <c r="V1378" s="154">
        <v>0.952903698607601</v>
      </c>
      <c r="W1378" s="154">
        <v>0.93632527809743</v>
      </c>
      <c r="X1378" s="155">
        <v>0.956301747930083</v>
      </c>
      <c r="Y1378" s="155">
        <v>0.930630630630631</v>
      </c>
      <c r="Z1378" s="173">
        <v>-0.0199764698326528</v>
      </c>
      <c r="AA1378" s="151">
        <v>16355</v>
      </c>
      <c r="AB1378" s="151">
        <v>15486</v>
      </c>
      <c r="AC1378" s="151">
        <v>16591</v>
      </c>
      <c r="AD1378" s="151">
        <v>15899</v>
      </c>
      <c r="AE1378" s="155">
        <v>0.946866401712015</v>
      </c>
      <c r="AF1378" s="155">
        <v>0.958290639503345</v>
      </c>
      <c r="AG1378" s="173">
        <v>-0.0114242377913305</v>
      </c>
    </row>
    <row r="1379" spans="1:33">
      <c r="A1379" s="175" t="s">
        <v>1085</v>
      </c>
      <c r="B1379" s="195" t="s">
        <v>1846</v>
      </c>
      <c r="C1379" s="195" t="s">
        <v>1380</v>
      </c>
      <c r="D1379" s="150">
        <v>1054</v>
      </c>
      <c r="E1379" s="150">
        <v>777</v>
      </c>
      <c r="F1379" s="150">
        <v>960</v>
      </c>
      <c r="G1379" s="151">
        <v>751</v>
      </c>
      <c r="H1379" s="151">
        <v>734</v>
      </c>
      <c r="I1379" s="151">
        <v>722</v>
      </c>
      <c r="J1379" s="151">
        <v>896</v>
      </c>
      <c r="K1379" s="151">
        <v>768</v>
      </c>
      <c r="L1379" s="151">
        <v>851</v>
      </c>
      <c r="M1379" s="154">
        <v>0.951707588807473</v>
      </c>
      <c r="N1379" s="153">
        <v>22210</v>
      </c>
      <c r="O1379" s="172">
        <v>0.9</v>
      </c>
      <c r="P1379" s="154">
        <v>0.73719165085389</v>
      </c>
      <c r="Q1379" s="154">
        <v>0.977363515312916</v>
      </c>
      <c r="R1379" s="154">
        <v>0.857142857142857</v>
      </c>
      <c r="S1379" s="173">
        <v>-0.240171864459026</v>
      </c>
      <c r="T1379" s="153">
        <v>23337</v>
      </c>
      <c r="U1379" s="153">
        <v>21865</v>
      </c>
      <c r="V1379" s="154">
        <v>0.936924197626087</v>
      </c>
      <c r="W1379" s="154">
        <v>0.910815939278937</v>
      </c>
      <c r="X1379" s="155">
        <v>0.96138482023968</v>
      </c>
      <c r="Y1379" s="155">
        <v>0.949776785714286</v>
      </c>
      <c r="Z1379" s="173">
        <v>-0.0505688809607431</v>
      </c>
      <c r="AA1379" s="151">
        <v>6089</v>
      </c>
      <c r="AB1379" s="151">
        <v>5758</v>
      </c>
      <c r="AC1379" s="151">
        <v>5817</v>
      </c>
      <c r="AD1379" s="151">
        <v>5522</v>
      </c>
      <c r="AE1379" s="155">
        <v>0.945639678108064</v>
      </c>
      <c r="AF1379" s="155">
        <v>0.94928657383531</v>
      </c>
      <c r="AG1379" s="173">
        <v>-0.00364689572724664</v>
      </c>
    </row>
    <row r="1380" spans="1:33">
      <c r="A1380" s="175" t="s">
        <v>1085</v>
      </c>
      <c r="B1380" s="195" t="s">
        <v>1846</v>
      </c>
      <c r="C1380" s="195" t="s">
        <v>1381</v>
      </c>
      <c r="D1380" s="150">
        <v>2290</v>
      </c>
      <c r="E1380" s="150">
        <v>2181</v>
      </c>
      <c r="F1380" s="150">
        <v>2128</v>
      </c>
      <c r="G1380" s="151">
        <v>1902</v>
      </c>
      <c r="H1380" s="151">
        <v>1826</v>
      </c>
      <c r="I1380" s="151">
        <v>1766</v>
      </c>
      <c r="J1380" s="151">
        <v>1959</v>
      </c>
      <c r="K1380" s="151">
        <v>1894</v>
      </c>
      <c r="L1380" s="151">
        <v>1812</v>
      </c>
      <c r="M1380" s="154">
        <v>0.966239278450791</v>
      </c>
      <c r="N1380" s="153">
        <v>54636</v>
      </c>
      <c r="O1380" s="172">
        <v>0.9</v>
      </c>
      <c r="P1380" s="154">
        <v>0.952401746724891</v>
      </c>
      <c r="Q1380" s="154">
        <v>0.960042060988433</v>
      </c>
      <c r="R1380" s="154">
        <v>0.966819806023481</v>
      </c>
      <c r="S1380" s="173">
        <v>-0.00764031426354239</v>
      </c>
      <c r="T1380" s="153">
        <v>56545</v>
      </c>
      <c r="U1380" s="153">
        <v>53149</v>
      </c>
      <c r="V1380" s="154">
        <v>0.939941639402246</v>
      </c>
      <c r="W1380" s="154">
        <v>0.929257641921397</v>
      </c>
      <c r="X1380" s="155">
        <v>0.928496319663512</v>
      </c>
      <c r="Y1380" s="155">
        <v>0.924961715160796</v>
      </c>
      <c r="Z1380" s="173">
        <v>0.000761322257885277</v>
      </c>
      <c r="AA1380" s="151">
        <v>13599</v>
      </c>
      <c r="AB1380" s="151">
        <v>12739</v>
      </c>
      <c r="AC1380" s="151">
        <v>14189</v>
      </c>
      <c r="AD1380" s="151">
        <v>13352</v>
      </c>
      <c r="AE1380" s="155">
        <v>0.936760055886462</v>
      </c>
      <c r="AF1380" s="155">
        <v>0.941010642046656</v>
      </c>
      <c r="AG1380" s="173">
        <v>-0.00425058616019358</v>
      </c>
    </row>
    <row r="1381" spans="1:33">
      <c r="A1381" s="175" t="s">
        <v>1085</v>
      </c>
      <c r="B1381" s="195" t="s">
        <v>1846</v>
      </c>
      <c r="C1381" s="195" t="s">
        <v>1382</v>
      </c>
      <c r="D1381" s="150">
        <v>3226</v>
      </c>
      <c r="E1381" s="150">
        <v>3045</v>
      </c>
      <c r="F1381" s="150">
        <v>2934</v>
      </c>
      <c r="G1381" s="151">
        <v>2708</v>
      </c>
      <c r="H1381" s="151">
        <v>2657</v>
      </c>
      <c r="I1381" s="151">
        <v>2558</v>
      </c>
      <c r="J1381" s="151">
        <v>2903</v>
      </c>
      <c r="K1381" s="151">
        <v>2855</v>
      </c>
      <c r="L1381" s="151">
        <v>2755</v>
      </c>
      <c r="M1381" s="154">
        <v>0.974024062695463</v>
      </c>
      <c r="N1381" s="153">
        <v>79419</v>
      </c>
      <c r="O1381" s="172">
        <v>0.9</v>
      </c>
      <c r="P1381" s="154">
        <v>0.943893366398016</v>
      </c>
      <c r="Q1381" s="154">
        <v>0.981166912850812</v>
      </c>
      <c r="R1381" s="154">
        <v>0.983465380640717</v>
      </c>
      <c r="S1381" s="173">
        <v>-0.0372735464527962</v>
      </c>
      <c r="T1381" s="153">
        <v>81537</v>
      </c>
      <c r="U1381" s="153">
        <v>76906</v>
      </c>
      <c r="V1381" s="154">
        <v>0.943203698934226</v>
      </c>
      <c r="W1381" s="154">
        <v>0.909485430874148</v>
      </c>
      <c r="X1381" s="155">
        <v>0.944608567208272</v>
      </c>
      <c r="Y1381" s="155">
        <v>0.949018256975543</v>
      </c>
      <c r="Z1381" s="173">
        <v>-0.0351231363341242</v>
      </c>
      <c r="AA1381" s="151">
        <v>19597</v>
      </c>
      <c r="AB1381" s="151">
        <v>18432</v>
      </c>
      <c r="AC1381" s="151">
        <v>20436</v>
      </c>
      <c r="AD1381" s="151">
        <v>19299</v>
      </c>
      <c r="AE1381" s="155">
        <v>0.940552125325305</v>
      </c>
      <c r="AF1381" s="155">
        <v>0.944362889019378</v>
      </c>
      <c r="AG1381" s="173">
        <v>-0.00381076369407274</v>
      </c>
    </row>
    <row r="1382" spans="1:33">
      <c r="A1382" s="175" t="s">
        <v>1085</v>
      </c>
      <c r="B1382" s="195" t="s">
        <v>1846</v>
      </c>
      <c r="C1382" s="195" t="s">
        <v>1383</v>
      </c>
      <c r="D1382" s="150">
        <v>1569</v>
      </c>
      <c r="E1382" s="150">
        <v>1542</v>
      </c>
      <c r="F1382" s="150">
        <v>1447</v>
      </c>
      <c r="G1382" s="151">
        <v>1236</v>
      </c>
      <c r="H1382" s="151">
        <v>1223</v>
      </c>
      <c r="I1382" s="151">
        <v>1194</v>
      </c>
      <c r="J1382" s="151">
        <v>1301</v>
      </c>
      <c r="K1382" s="151">
        <v>1294</v>
      </c>
      <c r="L1382" s="151">
        <v>1263</v>
      </c>
      <c r="M1382" s="154">
        <v>0.986772701452568</v>
      </c>
      <c r="N1382" s="153">
        <v>36480</v>
      </c>
      <c r="O1382" s="172">
        <v>0.9</v>
      </c>
      <c r="P1382" s="154">
        <v>0.982791586998088</v>
      </c>
      <c r="Q1382" s="154">
        <v>0.989482200647249</v>
      </c>
      <c r="R1382" s="154">
        <v>0.994619523443505</v>
      </c>
      <c r="S1382" s="173">
        <v>-0.00669061364916124</v>
      </c>
      <c r="T1382" s="153">
        <v>36969</v>
      </c>
      <c r="U1382" s="153">
        <v>35868</v>
      </c>
      <c r="V1382" s="154">
        <v>0.970218291000568</v>
      </c>
      <c r="W1382" s="154">
        <v>0.922243467176546</v>
      </c>
      <c r="X1382" s="155">
        <v>0.966019417475728</v>
      </c>
      <c r="Y1382" s="155">
        <v>0.970791698693313</v>
      </c>
      <c r="Z1382" s="173">
        <v>-0.0437759502991826</v>
      </c>
      <c r="AA1382" s="151">
        <v>9087</v>
      </c>
      <c r="AB1382" s="151">
        <v>8735</v>
      </c>
      <c r="AC1382" s="151">
        <v>9020</v>
      </c>
      <c r="AD1382" s="151">
        <v>8770</v>
      </c>
      <c r="AE1382" s="155">
        <v>0.961263343237592</v>
      </c>
      <c r="AF1382" s="155">
        <v>0.972283813747228</v>
      </c>
      <c r="AG1382" s="173">
        <v>-0.0110204705096362</v>
      </c>
    </row>
    <row r="1383" spans="1:33">
      <c r="A1383" s="175" t="s">
        <v>1085</v>
      </c>
      <c r="B1383" s="195" t="s">
        <v>1846</v>
      </c>
      <c r="C1383" s="195" t="s">
        <v>1384</v>
      </c>
      <c r="D1383" s="150">
        <v>2111</v>
      </c>
      <c r="E1383" s="150">
        <v>2028</v>
      </c>
      <c r="F1383" s="150">
        <v>1955</v>
      </c>
      <c r="G1383" s="151">
        <v>1858</v>
      </c>
      <c r="H1383" s="151">
        <v>1811</v>
      </c>
      <c r="I1383" s="151">
        <v>1725</v>
      </c>
      <c r="J1383" s="151">
        <v>1845</v>
      </c>
      <c r="K1383" s="151">
        <v>1792</v>
      </c>
      <c r="L1383" s="151">
        <v>1737</v>
      </c>
      <c r="M1383" s="154">
        <v>0.962010642341315</v>
      </c>
      <c r="N1383" s="153">
        <v>50621</v>
      </c>
      <c r="O1383" s="172">
        <v>0.9</v>
      </c>
      <c r="P1383" s="154">
        <v>0.960682141165324</v>
      </c>
      <c r="Q1383" s="154">
        <v>0.97470398277718</v>
      </c>
      <c r="R1383" s="154">
        <v>0.971273712737127</v>
      </c>
      <c r="S1383" s="173">
        <v>-0.0140218416118553</v>
      </c>
      <c r="T1383" s="153">
        <v>52620</v>
      </c>
      <c r="U1383" s="153">
        <v>49468</v>
      </c>
      <c r="V1383" s="154">
        <v>0.940098821740783</v>
      </c>
      <c r="W1383" s="154">
        <v>0.926101373756513</v>
      </c>
      <c r="X1383" s="155">
        <v>0.928417653390743</v>
      </c>
      <c r="Y1383" s="155">
        <v>0.941463414634146</v>
      </c>
      <c r="Z1383" s="173">
        <v>-0.00231627963422931</v>
      </c>
      <c r="AA1383" s="151">
        <v>13068</v>
      </c>
      <c r="AB1383" s="151">
        <v>12301</v>
      </c>
      <c r="AC1383" s="151">
        <v>13193</v>
      </c>
      <c r="AD1383" s="151">
        <v>12360</v>
      </c>
      <c r="AE1383" s="155">
        <v>0.941307009488828</v>
      </c>
      <c r="AF1383" s="155">
        <v>0.936860456302585</v>
      </c>
      <c r="AG1383" s="173">
        <v>0.00444655318624287</v>
      </c>
    </row>
    <row r="1384" spans="1:33">
      <c r="A1384" s="175" t="s">
        <v>1085</v>
      </c>
      <c r="B1384" s="195" t="s">
        <v>1846</v>
      </c>
      <c r="C1384" s="195" t="s">
        <v>1385</v>
      </c>
      <c r="D1384" s="150">
        <v>1626</v>
      </c>
      <c r="E1384" s="150">
        <v>1546</v>
      </c>
      <c r="F1384" s="150">
        <v>1471</v>
      </c>
      <c r="G1384" s="151">
        <v>1456</v>
      </c>
      <c r="H1384" s="151">
        <v>1442</v>
      </c>
      <c r="I1384" s="151">
        <v>1359</v>
      </c>
      <c r="J1384" s="151">
        <v>1504</v>
      </c>
      <c r="K1384" s="151">
        <v>1486</v>
      </c>
      <c r="L1384" s="151">
        <v>1428</v>
      </c>
      <c r="M1384" s="154">
        <v>0.976193304663926</v>
      </c>
      <c r="N1384" s="153">
        <v>41087</v>
      </c>
      <c r="O1384" s="172">
        <v>0.9</v>
      </c>
      <c r="P1384" s="154">
        <v>0.95079950799508</v>
      </c>
      <c r="Q1384" s="154">
        <v>0.990384615384615</v>
      </c>
      <c r="R1384" s="154">
        <v>0.988031914893617</v>
      </c>
      <c r="S1384" s="173">
        <v>-0.0395851073895355</v>
      </c>
      <c r="T1384" s="153">
        <v>42089</v>
      </c>
      <c r="U1384" s="153">
        <v>39372</v>
      </c>
      <c r="V1384" s="154">
        <v>0.935446316139609</v>
      </c>
      <c r="W1384" s="154">
        <v>0.904674046740467</v>
      </c>
      <c r="X1384" s="155">
        <v>0.933379120879121</v>
      </c>
      <c r="Y1384" s="155">
        <v>0.949468085106383</v>
      </c>
      <c r="Z1384" s="173">
        <v>-0.0287050741386535</v>
      </c>
      <c r="AA1384" s="151">
        <v>10358</v>
      </c>
      <c r="AB1384" s="151">
        <v>9758</v>
      </c>
      <c r="AC1384" s="151">
        <v>10263</v>
      </c>
      <c r="AD1384" s="151">
        <v>9584</v>
      </c>
      <c r="AE1384" s="155">
        <v>0.942073759413014</v>
      </c>
      <c r="AF1384" s="155">
        <v>0.933840007794992</v>
      </c>
      <c r="AG1384" s="173">
        <v>0.00823375161802231</v>
      </c>
    </row>
    <row r="1385" spans="1:33">
      <c r="A1385" s="175" t="s">
        <v>1085</v>
      </c>
      <c r="B1385" s="195" t="s">
        <v>1846</v>
      </c>
      <c r="C1385" s="195" t="s">
        <v>1386</v>
      </c>
      <c r="D1385" s="150">
        <v>1407</v>
      </c>
      <c r="E1385" s="150">
        <v>978</v>
      </c>
      <c r="F1385" s="150">
        <v>1179</v>
      </c>
      <c r="G1385" s="151">
        <v>1115</v>
      </c>
      <c r="H1385" s="151">
        <v>955</v>
      </c>
      <c r="I1385" s="151">
        <v>1007</v>
      </c>
      <c r="J1385" s="151">
        <v>1158</v>
      </c>
      <c r="K1385" s="151">
        <v>1106</v>
      </c>
      <c r="L1385" s="151">
        <v>1049</v>
      </c>
      <c r="M1385" s="154">
        <v>0.917054186867188</v>
      </c>
      <c r="N1385" s="153">
        <v>27806</v>
      </c>
      <c r="O1385" s="172">
        <v>0.9</v>
      </c>
      <c r="P1385" s="154">
        <v>0.695095948827292</v>
      </c>
      <c r="Q1385" s="154">
        <v>0.856502242152466</v>
      </c>
      <c r="R1385" s="154">
        <v>0.955094991364421</v>
      </c>
      <c r="S1385" s="173">
        <v>-0.161406293325174</v>
      </c>
      <c r="T1385" s="153">
        <v>30321</v>
      </c>
      <c r="U1385" s="153">
        <v>27718</v>
      </c>
      <c r="V1385" s="154">
        <v>0.914151907918604</v>
      </c>
      <c r="W1385" s="154">
        <v>0.837953091684435</v>
      </c>
      <c r="X1385" s="155">
        <v>0.903139013452915</v>
      </c>
      <c r="Y1385" s="155">
        <v>0.90587219343696</v>
      </c>
      <c r="Z1385" s="173">
        <v>-0.0651859217684798</v>
      </c>
      <c r="AA1385" s="151">
        <v>7932</v>
      </c>
      <c r="AB1385" s="151">
        <v>7168</v>
      </c>
      <c r="AC1385" s="151">
        <v>7719</v>
      </c>
      <c r="AD1385" s="151">
        <v>7174</v>
      </c>
      <c r="AE1385" s="155">
        <v>0.903681290973273</v>
      </c>
      <c r="AF1385" s="155">
        <v>0.929394999352248</v>
      </c>
      <c r="AG1385" s="173">
        <v>-0.0257137083789749</v>
      </c>
    </row>
    <row r="1386" spans="1:33">
      <c r="A1386" s="175" t="s">
        <v>1085</v>
      </c>
      <c r="B1386" s="195" t="s">
        <v>1846</v>
      </c>
      <c r="C1386" s="195" t="s">
        <v>1387</v>
      </c>
      <c r="D1386" s="150">
        <v>1030</v>
      </c>
      <c r="E1386" s="150">
        <v>1022</v>
      </c>
      <c r="F1386" s="150">
        <v>1003</v>
      </c>
      <c r="G1386" s="151">
        <v>1003</v>
      </c>
      <c r="H1386" s="151">
        <v>1001</v>
      </c>
      <c r="I1386" s="151">
        <v>973</v>
      </c>
      <c r="J1386" s="151">
        <v>1009</v>
      </c>
      <c r="K1386" s="151">
        <v>1001</v>
      </c>
      <c r="L1386" s="151">
        <v>977</v>
      </c>
      <c r="M1386" s="154">
        <v>0.992837330149924</v>
      </c>
      <c r="N1386" s="153">
        <v>28277</v>
      </c>
      <c r="O1386" s="172">
        <v>0.9</v>
      </c>
      <c r="P1386" s="154">
        <v>0.992233009708738</v>
      </c>
      <c r="Q1386" s="154">
        <v>0.998005982053839</v>
      </c>
      <c r="R1386" s="154">
        <v>0.99207135777998</v>
      </c>
      <c r="S1386" s="173">
        <v>-0.00577297234510066</v>
      </c>
      <c r="T1386" s="153">
        <v>28481</v>
      </c>
      <c r="U1386" s="153">
        <v>27334</v>
      </c>
      <c r="V1386" s="154">
        <v>0.959727537656683</v>
      </c>
      <c r="W1386" s="154">
        <v>0.97378640776699</v>
      </c>
      <c r="X1386" s="155">
        <v>0.970089730807577</v>
      </c>
      <c r="Y1386" s="155">
        <v>0.968285431119921</v>
      </c>
      <c r="Z1386" s="173">
        <v>0.003696676959413</v>
      </c>
      <c r="AA1386" s="151">
        <v>6848</v>
      </c>
      <c r="AB1386" s="151">
        <v>6589</v>
      </c>
      <c r="AC1386" s="151">
        <v>7196</v>
      </c>
      <c r="AD1386" s="151">
        <v>6951</v>
      </c>
      <c r="AE1386" s="155">
        <v>0.962178738317757</v>
      </c>
      <c r="AF1386" s="155">
        <v>0.965953307392996</v>
      </c>
      <c r="AG1386" s="173">
        <v>-0.0037745690752391</v>
      </c>
    </row>
    <row r="1387" spans="1:33">
      <c r="A1387" s="175" t="s">
        <v>1085</v>
      </c>
      <c r="B1387" s="195" t="s">
        <v>1846</v>
      </c>
      <c r="C1387" s="195" t="s">
        <v>1388</v>
      </c>
      <c r="D1387" s="150">
        <v>1515</v>
      </c>
      <c r="E1387" s="150">
        <v>1497</v>
      </c>
      <c r="F1387" s="150">
        <v>1385</v>
      </c>
      <c r="G1387" s="151">
        <v>1314</v>
      </c>
      <c r="H1387" s="151">
        <v>1310</v>
      </c>
      <c r="I1387" s="151">
        <v>1239</v>
      </c>
      <c r="J1387" s="151">
        <v>1354</v>
      </c>
      <c r="K1387" s="151">
        <v>1342</v>
      </c>
      <c r="L1387" s="151">
        <v>1301</v>
      </c>
      <c r="M1387" s="154">
        <v>0.98472850678733</v>
      </c>
      <c r="N1387" s="153">
        <v>38302</v>
      </c>
      <c r="O1387" s="172">
        <v>0.9</v>
      </c>
      <c r="P1387" s="154">
        <v>0.988118811881188</v>
      </c>
      <c r="Q1387" s="154">
        <v>0.996955859969559</v>
      </c>
      <c r="R1387" s="154">
        <v>0.991137370753324</v>
      </c>
      <c r="S1387" s="173">
        <v>-0.00883704808837049</v>
      </c>
      <c r="T1387" s="153">
        <v>38896</v>
      </c>
      <c r="U1387" s="153">
        <v>36526</v>
      </c>
      <c r="V1387" s="154">
        <v>0.93906828465652</v>
      </c>
      <c r="W1387" s="154">
        <v>0.914191419141914</v>
      </c>
      <c r="X1387" s="155">
        <v>0.942922374429224</v>
      </c>
      <c r="Y1387" s="155">
        <v>0.960856720827179</v>
      </c>
      <c r="Z1387" s="173">
        <v>-0.0287309552873096</v>
      </c>
      <c r="AA1387" s="151">
        <v>9547</v>
      </c>
      <c r="AB1387" s="151">
        <v>8930</v>
      </c>
      <c r="AC1387" s="151">
        <v>9804</v>
      </c>
      <c r="AD1387" s="151">
        <v>9233</v>
      </c>
      <c r="AE1387" s="155">
        <v>0.93537236828323</v>
      </c>
      <c r="AF1387" s="155">
        <v>0.941758465932273</v>
      </c>
      <c r="AG1387" s="173">
        <v>-0.00638609764904219</v>
      </c>
    </row>
    <row r="1388" spans="1:33">
      <c r="A1388" s="175" t="s">
        <v>1085</v>
      </c>
      <c r="B1388" s="195" t="s">
        <v>1846</v>
      </c>
      <c r="C1388" s="195" t="s">
        <v>1389</v>
      </c>
      <c r="D1388" s="150">
        <v>1205</v>
      </c>
      <c r="E1388" s="150">
        <v>1143</v>
      </c>
      <c r="F1388" s="150">
        <v>1073</v>
      </c>
      <c r="G1388" s="151">
        <v>976</v>
      </c>
      <c r="H1388" s="151">
        <v>968</v>
      </c>
      <c r="I1388" s="151">
        <v>901</v>
      </c>
      <c r="J1388" s="151">
        <v>1080</v>
      </c>
      <c r="K1388" s="151">
        <v>1065</v>
      </c>
      <c r="L1388" s="151">
        <v>985</v>
      </c>
      <c r="M1388" s="154">
        <v>0.954866251247977</v>
      </c>
      <c r="N1388" s="153">
        <v>27736</v>
      </c>
      <c r="O1388" s="172">
        <v>0.9</v>
      </c>
      <c r="P1388" s="154">
        <v>0.948547717842324</v>
      </c>
      <c r="Q1388" s="154">
        <v>0.991803278688525</v>
      </c>
      <c r="R1388" s="154">
        <v>0.986111111111111</v>
      </c>
      <c r="S1388" s="173">
        <v>-0.043255560846201</v>
      </c>
      <c r="T1388" s="153">
        <v>29047</v>
      </c>
      <c r="U1388" s="153">
        <v>26766</v>
      </c>
      <c r="V1388" s="154">
        <v>0.921472096946328</v>
      </c>
      <c r="W1388" s="154">
        <v>0.89045643153527</v>
      </c>
      <c r="X1388" s="155">
        <v>0.923155737704918</v>
      </c>
      <c r="Y1388" s="155">
        <v>0.912037037037037</v>
      </c>
      <c r="Z1388" s="173">
        <v>-0.0326993061696483</v>
      </c>
      <c r="AA1388" s="151">
        <v>7314</v>
      </c>
      <c r="AB1388" s="151">
        <v>6753</v>
      </c>
      <c r="AC1388" s="151">
        <v>7493</v>
      </c>
      <c r="AD1388" s="151">
        <v>6986</v>
      </c>
      <c r="AE1388" s="155">
        <v>0.923297785069729</v>
      </c>
      <c r="AF1388" s="155">
        <v>0.932336847724543</v>
      </c>
      <c r="AG1388" s="173">
        <v>-0.00903906265481369</v>
      </c>
    </row>
    <row r="1389" spans="1:33">
      <c r="A1389" s="175" t="s">
        <v>1085</v>
      </c>
      <c r="B1389" s="195" t="s">
        <v>1846</v>
      </c>
      <c r="C1389" s="195" t="s">
        <v>1390</v>
      </c>
      <c r="D1389" s="150">
        <v>522</v>
      </c>
      <c r="E1389" s="150">
        <v>516</v>
      </c>
      <c r="F1389" s="150">
        <v>481</v>
      </c>
      <c r="G1389" s="151">
        <v>432</v>
      </c>
      <c r="H1389" s="151">
        <v>425</v>
      </c>
      <c r="I1389" s="151">
        <v>405</v>
      </c>
      <c r="J1389" s="151">
        <v>443</v>
      </c>
      <c r="K1389" s="151">
        <v>440</v>
      </c>
      <c r="L1389" s="151">
        <v>419</v>
      </c>
      <c r="M1389" s="154">
        <v>0.989455596344607</v>
      </c>
      <c r="N1389" s="153">
        <v>12668</v>
      </c>
      <c r="O1389" s="172">
        <v>0.9</v>
      </c>
      <c r="P1389" s="154">
        <v>0.988505747126437</v>
      </c>
      <c r="Q1389" s="154">
        <v>0.983796296296296</v>
      </c>
      <c r="R1389" s="154">
        <v>0.993227990970655</v>
      </c>
      <c r="S1389" s="173">
        <v>0.00470945083014052</v>
      </c>
      <c r="T1389" s="153">
        <v>12803</v>
      </c>
      <c r="U1389" s="153">
        <v>11942</v>
      </c>
      <c r="V1389" s="154">
        <v>0.932750136686714</v>
      </c>
      <c r="W1389" s="154">
        <v>0.921455938697318</v>
      </c>
      <c r="X1389" s="155">
        <v>0.9375</v>
      </c>
      <c r="Y1389" s="155">
        <v>0.945823927765237</v>
      </c>
      <c r="Z1389" s="173">
        <v>-0.016044061302682</v>
      </c>
      <c r="AA1389" s="151">
        <v>3125</v>
      </c>
      <c r="AB1389" s="151">
        <v>2902</v>
      </c>
      <c r="AC1389" s="151">
        <v>3079</v>
      </c>
      <c r="AD1389" s="151">
        <v>2884</v>
      </c>
      <c r="AE1389" s="155">
        <v>0.92864</v>
      </c>
      <c r="AF1389" s="155">
        <v>0.936667749269243</v>
      </c>
      <c r="AG1389" s="173">
        <v>-0.00802774926924321</v>
      </c>
    </row>
    <row r="1390" spans="1:33">
      <c r="A1390" s="175" t="s">
        <v>1085</v>
      </c>
      <c r="B1390" s="195" t="s">
        <v>1846</v>
      </c>
      <c r="C1390" s="195" t="s">
        <v>1391</v>
      </c>
      <c r="D1390" s="150">
        <v>2107</v>
      </c>
      <c r="E1390" s="150">
        <v>2041</v>
      </c>
      <c r="F1390" s="150">
        <v>1953</v>
      </c>
      <c r="G1390" s="151">
        <v>1766</v>
      </c>
      <c r="H1390" s="151">
        <v>1749</v>
      </c>
      <c r="I1390" s="151">
        <v>1671</v>
      </c>
      <c r="J1390" s="151">
        <v>1891</v>
      </c>
      <c r="K1390" s="151">
        <v>1870</v>
      </c>
      <c r="L1390" s="151">
        <v>1787</v>
      </c>
      <c r="M1390" s="154">
        <v>0.936038501462678</v>
      </c>
      <c r="N1390" s="153">
        <v>49596</v>
      </c>
      <c r="O1390" s="172">
        <v>0.9</v>
      </c>
      <c r="P1390" s="154">
        <v>0.968675842429995</v>
      </c>
      <c r="Q1390" s="154">
        <v>0.990373725934315</v>
      </c>
      <c r="R1390" s="154">
        <v>0.988894764674775</v>
      </c>
      <c r="S1390" s="173">
        <v>-0.0216978835043196</v>
      </c>
      <c r="T1390" s="153">
        <v>52985</v>
      </c>
      <c r="U1390" s="153">
        <v>49742</v>
      </c>
      <c r="V1390" s="154">
        <v>0.938793998301406</v>
      </c>
      <c r="W1390" s="154">
        <v>0.926910299003322</v>
      </c>
      <c r="X1390" s="155">
        <v>0.946206115515289</v>
      </c>
      <c r="Y1390" s="155">
        <v>0.945002644103649</v>
      </c>
      <c r="Z1390" s="173">
        <v>-0.0192958165119665</v>
      </c>
      <c r="AA1390" s="151">
        <v>12866</v>
      </c>
      <c r="AB1390" s="151">
        <v>12066</v>
      </c>
      <c r="AC1390" s="151">
        <v>13121</v>
      </c>
      <c r="AD1390" s="151">
        <v>12413</v>
      </c>
      <c r="AE1390" s="155">
        <v>0.937820612466967</v>
      </c>
      <c r="AF1390" s="155">
        <v>0.946040698117522</v>
      </c>
      <c r="AG1390" s="173">
        <v>-0.00822008565055432</v>
      </c>
    </row>
    <row r="1391" spans="1:33">
      <c r="A1391" s="175" t="s">
        <v>1085</v>
      </c>
      <c r="B1391" s="195" t="s">
        <v>1847</v>
      </c>
      <c r="C1391" s="195" t="s">
        <v>1392</v>
      </c>
      <c r="D1391" s="150">
        <v>2947</v>
      </c>
      <c r="E1391" s="150">
        <v>2928</v>
      </c>
      <c r="F1391" s="150">
        <v>2749</v>
      </c>
      <c r="G1391" s="151">
        <v>2620</v>
      </c>
      <c r="H1391" s="151">
        <v>2607</v>
      </c>
      <c r="I1391" s="151">
        <v>2471</v>
      </c>
      <c r="J1391" s="151">
        <v>2408</v>
      </c>
      <c r="K1391" s="151">
        <v>2316</v>
      </c>
      <c r="L1391" s="151">
        <v>2193</v>
      </c>
      <c r="M1391" s="154">
        <v>0.933808789514264</v>
      </c>
      <c r="N1391" s="153">
        <v>72669</v>
      </c>
      <c r="O1391" s="172">
        <v>0.9</v>
      </c>
      <c r="P1391" s="154">
        <v>0.993552765524262</v>
      </c>
      <c r="Q1391" s="154">
        <v>0.995038167938931</v>
      </c>
      <c r="R1391" s="154">
        <v>0.961794019933555</v>
      </c>
      <c r="S1391" s="173">
        <v>-0.00148540241466932</v>
      </c>
      <c r="T1391" s="153">
        <v>77820</v>
      </c>
      <c r="U1391" s="153">
        <v>71217</v>
      </c>
      <c r="V1391" s="154">
        <v>0.91515034695451</v>
      </c>
      <c r="W1391" s="154">
        <v>0.932813030200204</v>
      </c>
      <c r="X1391" s="155">
        <v>0.943129770992366</v>
      </c>
      <c r="Y1391" s="155">
        <v>0.910714285714286</v>
      </c>
      <c r="Z1391" s="173">
        <v>-0.0103167407921628</v>
      </c>
      <c r="AA1391" s="151">
        <v>18682</v>
      </c>
      <c r="AB1391" s="151">
        <v>17355</v>
      </c>
      <c r="AC1391" s="151">
        <v>19347</v>
      </c>
      <c r="AD1391" s="151">
        <v>17191</v>
      </c>
      <c r="AE1391" s="155">
        <v>0.928969061128359</v>
      </c>
      <c r="AF1391" s="155">
        <v>0.888561534087972</v>
      </c>
      <c r="AG1391" s="173">
        <v>0.0404075270403865</v>
      </c>
    </row>
    <row r="1392" spans="1:33">
      <c r="A1392" s="175" t="s">
        <v>1085</v>
      </c>
      <c r="B1392" s="195" t="s">
        <v>1847</v>
      </c>
      <c r="C1392" s="195" t="s">
        <v>1393</v>
      </c>
      <c r="D1392" s="150">
        <v>4131</v>
      </c>
      <c r="E1392" s="150">
        <v>4079</v>
      </c>
      <c r="F1392" s="150">
        <v>3853</v>
      </c>
      <c r="G1392" s="151">
        <v>3748</v>
      </c>
      <c r="H1392" s="151">
        <v>3707</v>
      </c>
      <c r="I1392" s="151">
        <v>3568</v>
      </c>
      <c r="J1392" s="151">
        <v>3484</v>
      </c>
      <c r="K1392" s="151">
        <v>3445</v>
      </c>
      <c r="L1392" s="151">
        <v>3292</v>
      </c>
      <c r="M1392" s="154">
        <v>0.983769063180828</v>
      </c>
      <c r="N1392" s="153">
        <v>108372</v>
      </c>
      <c r="O1392" s="172">
        <v>0.9</v>
      </c>
      <c r="P1392" s="154">
        <v>0.987412248850157</v>
      </c>
      <c r="Q1392" s="154">
        <v>0.98906083244397</v>
      </c>
      <c r="R1392" s="154">
        <v>0.988805970149254</v>
      </c>
      <c r="S1392" s="173">
        <v>-0.00164858359381281</v>
      </c>
      <c r="T1392" s="153">
        <v>110160</v>
      </c>
      <c r="U1392" s="153">
        <v>103114</v>
      </c>
      <c r="V1392" s="154">
        <v>0.936038489469862</v>
      </c>
      <c r="W1392" s="154">
        <v>0.932703945775841</v>
      </c>
      <c r="X1392" s="155">
        <v>0.951974386339381</v>
      </c>
      <c r="Y1392" s="155">
        <v>0.944890929965557</v>
      </c>
      <c r="Z1392" s="173">
        <v>-0.0192704405635399</v>
      </c>
      <c r="AA1392" s="151">
        <v>26889</v>
      </c>
      <c r="AB1392" s="151">
        <v>25152</v>
      </c>
      <c r="AC1392" s="151">
        <v>27071</v>
      </c>
      <c r="AD1392" s="151">
        <v>25376</v>
      </c>
      <c r="AE1392" s="155">
        <v>0.935401093383912</v>
      </c>
      <c r="AF1392" s="155">
        <v>0.937386871559972</v>
      </c>
      <c r="AG1392" s="173">
        <v>-0.00198577817606027</v>
      </c>
    </row>
    <row r="1393" spans="1:33">
      <c r="A1393" s="175" t="s">
        <v>1085</v>
      </c>
      <c r="B1393" s="195" t="s">
        <v>1847</v>
      </c>
      <c r="C1393" s="195" t="s">
        <v>1394</v>
      </c>
      <c r="D1393" s="150">
        <v>1272</v>
      </c>
      <c r="E1393" s="150">
        <v>1253</v>
      </c>
      <c r="F1393" s="150">
        <v>1130</v>
      </c>
      <c r="G1393" s="151">
        <v>1224</v>
      </c>
      <c r="H1393" s="151">
        <v>1215</v>
      </c>
      <c r="I1393" s="151">
        <v>1160</v>
      </c>
      <c r="J1393" s="151">
        <v>1003</v>
      </c>
      <c r="K1393" s="151">
        <v>996</v>
      </c>
      <c r="L1393" s="151">
        <v>936</v>
      </c>
      <c r="M1393" s="154">
        <v>0.979526950733939</v>
      </c>
      <c r="N1393" s="153">
        <v>32965</v>
      </c>
      <c r="O1393" s="172">
        <v>0.9</v>
      </c>
      <c r="P1393" s="154">
        <v>0.985062893081761</v>
      </c>
      <c r="Q1393" s="154">
        <v>0.992647058823529</v>
      </c>
      <c r="R1393" s="154">
        <v>0.993020937188435</v>
      </c>
      <c r="S1393" s="173">
        <v>-0.00758416574176846</v>
      </c>
      <c r="T1393" s="153">
        <v>33654</v>
      </c>
      <c r="U1393" s="153">
        <v>31041</v>
      </c>
      <c r="V1393" s="154">
        <v>0.922356926368337</v>
      </c>
      <c r="W1393" s="154">
        <v>0.888364779874214</v>
      </c>
      <c r="X1393" s="155">
        <v>0.947712418300654</v>
      </c>
      <c r="Y1393" s="155">
        <v>0.933200398803589</v>
      </c>
      <c r="Z1393" s="173">
        <v>-0.0593476384264398</v>
      </c>
      <c r="AA1393" s="151">
        <v>8412</v>
      </c>
      <c r="AB1393" s="151">
        <v>7776</v>
      </c>
      <c r="AC1393" s="151">
        <v>8346</v>
      </c>
      <c r="AD1393" s="151">
        <v>7798</v>
      </c>
      <c r="AE1393" s="155">
        <v>0.924393723252496</v>
      </c>
      <c r="AF1393" s="155">
        <v>0.934339803498682</v>
      </c>
      <c r="AG1393" s="173">
        <v>-0.00994608024618548</v>
      </c>
    </row>
    <row r="1394" spans="1:33">
      <c r="A1394" s="175" t="s">
        <v>1085</v>
      </c>
      <c r="B1394" s="195" t="s">
        <v>1847</v>
      </c>
      <c r="C1394" s="195" t="s">
        <v>1395</v>
      </c>
      <c r="D1394" s="150">
        <v>3588</v>
      </c>
      <c r="E1394" s="150">
        <v>3403</v>
      </c>
      <c r="F1394" s="150">
        <v>3079</v>
      </c>
      <c r="G1394" s="151">
        <v>3003</v>
      </c>
      <c r="H1394" s="151">
        <v>2895</v>
      </c>
      <c r="I1394" s="151">
        <v>2650</v>
      </c>
      <c r="J1394" s="151">
        <v>2788</v>
      </c>
      <c r="K1394" s="151">
        <v>2638</v>
      </c>
      <c r="L1394" s="151">
        <v>2532</v>
      </c>
      <c r="M1394" s="154">
        <v>0.910242187929046</v>
      </c>
      <c r="N1394" s="153">
        <v>82873</v>
      </c>
      <c r="O1394" s="172">
        <v>0.9</v>
      </c>
      <c r="P1394" s="154">
        <v>0.948439241917503</v>
      </c>
      <c r="Q1394" s="154">
        <v>0.964035964035964</v>
      </c>
      <c r="R1394" s="154">
        <v>0.946197991391679</v>
      </c>
      <c r="S1394" s="173">
        <v>-0.0155967221184612</v>
      </c>
      <c r="T1394" s="153">
        <v>91045</v>
      </c>
      <c r="U1394" s="153">
        <v>82020</v>
      </c>
      <c r="V1394" s="154">
        <v>0.900873194574112</v>
      </c>
      <c r="W1394" s="154">
        <v>0.858138238573021</v>
      </c>
      <c r="X1394" s="155">
        <v>0.882450882450882</v>
      </c>
      <c r="Y1394" s="155">
        <v>0.908177905308465</v>
      </c>
      <c r="Z1394" s="173">
        <v>-0.0243126438778613</v>
      </c>
      <c r="AA1394" s="151">
        <v>22005</v>
      </c>
      <c r="AB1394" s="151">
        <v>19683</v>
      </c>
      <c r="AC1394" s="151">
        <v>22860</v>
      </c>
      <c r="AD1394" s="151">
        <v>20233</v>
      </c>
      <c r="AE1394" s="155">
        <v>0.894478527607362</v>
      </c>
      <c r="AF1394" s="155">
        <v>0.885083114610674</v>
      </c>
      <c r="AG1394" s="173">
        <v>0.00939541299668833</v>
      </c>
    </row>
    <row r="1395" spans="1:33">
      <c r="A1395" s="175" t="s">
        <v>1085</v>
      </c>
      <c r="B1395" s="195" t="s">
        <v>1847</v>
      </c>
      <c r="C1395" s="195" t="s">
        <v>1396</v>
      </c>
      <c r="D1395" s="150">
        <v>3675</v>
      </c>
      <c r="E1395" s="150">
        <v>3254</v>
      </c>
      <c r="F1395" s="150">
        <v>2473</v>
      </c>
      <c r="G1395" s="151">
        <v>3173</v>
      </c>
      <c r="H1395" s="151">
        <v>2875</v>
      </c>
      <c r="I1395" s="151">
        <v>2442</v>
      </c>
      <c r="J1395" s="151">
        <v>2789</v>
      </c>
      <c r="K1395" s="151">
        <v>2739</v>
      </c>
      <c r="L1395" s="151">
        <v>2270</v>
      </c>
      <c r="M1395" s="154">
        <v>0.935119083938414</v>
      </c>
      <c r="N1395" s="153">
        <v>91954</v>
      </c>
      <c r="O1395" s="172">
        <v>0.9</v>
      </c>
      <c r="P1395" s="154">
        <v>0.885442176870748</v>
      </c>
      <c r="Q1395" s="154">
        <v>0.906082571698708</v>
      </c>
      <c r="R1395" s="154">
        <v>0.982072427393331</v>
      </c>
      <c r="S1395" s="173">
        <v>-0.0206403948279595</v>
      </c>
      <c r="T1395" s="153">
        <v>98334</v>
      </c>
      <c r="U1395" s="153">
        <v>71335</v>
      </c>
      <c r="V1395" s="154">
        <v>0.725435759757561</v>
      </c>
      <c r="W1395" s="154">
        <v>0.672925170068027</v>
      </c>
      <c r="X1395" s="155">
        <v>0.769618657421998</v>
      </c>
      <c r="Y1395" s="155">
        <v>0.813911796342775</v>
      </c>
      <c r="Z1395" s="173">
        <v>-0.0966934873539709</v>
      </c>
      <c r="AA1395" s="151">
        <v>23816</v>
      </c>
      <c r="AB1395" s="151">
        <v>16949</v>
      </c>
      <c r="AC1395" s="151">
        <v>23696</v>
      </c>
      <c r="AD1395" s="151">
        <v>17534</v>
      </c>
      <c r="AE1395" s="155">
        <v>0.711664427275781</v>
      </c>
      <c r="AF1395" s="155">
        <v>0.739956110735989</v>
      </c>
      <c r="AG1395" s="173">
        <v>-0.0282916834602083</v>
      </c>
    </row>
    <row r="1396" spans="1:33">
      <c r="A1396" s="175" t="s">
        <v>1085</v>
      </c>
      <c r="B1396" s="195" t="s">
        <v>1847</v>
      </c>
      <c r="C1396" s="195" t="s">
        <v>1397</v>
      </c>
      <c r="D1396" s="150">
        <v>2478</v>
      </c>
      <c r="E1396" s="150">
        <v>2440</v>
      </c>
      <c r="F1396" s="150">
        <v>2304</v>
      </c>
      <c r="G1396" s="151">
        <v>2164</v>
      </c>
      <c r="H1396" s="151">
        <v>2114</v>
      </c>
      <c r="I1396" s="151">
        <v>2038</v>
      </c>
      <c r="J1396" s="151">
        <v>1929</v>
      </c>
      <c r="K1396" s="151">
        <v>1908</v>
      </c>
      <c r="L1396" s="151">
        <v>1815</v>
      </c>
      <c r="M1396" s="154">
        <v>0.982713326630558</v>
      </c>
      <c r="N1396" s="153">
        <v>60600</v>
      </c>
      <c r="O1396" s="172">
        <v>0.9</v>
      </c>
      <c r="P1396" s="154">
        <v>0.984665052461663</v>
      </c>
      <c r="Q1396" s="154">
        <v>0.976894639556377</v>
      </c>
      <c r="R1396" s="154">
        <v>0.989113530326594</v>
      </c>
      <c r="S1396" s="173">
        <v>0.00777041290528546</v>
      </c>
      <c r="T1396" s="153">
        <v>61666</v>
      </c>
      <c r="U1396" s="153">
        <v>57358</v>
      </c>
      <c r="V1396" s="154">
        <v>0.930139785294976</v>
      </c>
      <c r="W1396" s="154">
        <v>0.929782082324455</v>
      </c>
      <c r="X1396" s="155">
        <v>0.94177449168207</v>
      </c>
      <c r="Y1396" s="155">
        <v>0.940902021772939</v>
      </c>
      <c r="Z1396" s="173">
        <v>-0.011992409357615</v>
      </c>
      <c r="AA1396" s="151">
        <v>15440</v>
      </c>
      <c r="AB1396" s="151">
        <v>14487</v>
      </c>
      <c r="AC1396" s="151">
        <v>15413</v>
      </c>
      <c r="AD1396" s="151">
        <v>14491</v>
      </c>
      <c r="AE1396" s="155">
        <v>0.938277202072539</v>
      </c>
      <c r="AF1396" s="155">
        <v>0.940180367222475</v>
      </c>
      <c r="AG1396" s="173">
        <v>-0.00190316514993571</v>
      </c>
    </row>
    <row r="1397" spans="1:33">
      <c r="A1397" s="175" t="s">
        <v>1085</v>
      </c>
      <c r="B1397" s="195" t="s">
        <v>1847</v>
      </c>
      <c r="C1397" s="195" t="s">
        <v>1398</v>
      </c>
      <c r="D1397" s="150">
        <v>2401</v>
      </c>
      <c r="E1397" s="150">
        <v>2386</v>
      </c>
      <c r="F1397" s="150">
        <v>2185</v>
      </c>
      <c r="G1397" s="151">
        <v>2297</v>
      </c>
      <c r="H1397" s="151">
        <v>2289</v>
      </c>
      <c r="I1397" s="151">
        <v>2121</v>
      </c>
      <c r="J1397" s="151">
        <v>2197</v>
      </c>
      <c r="K1397" s="151">
        <v>2184</v>
      </c>
      <c r="L1397" s="151">
        <v>2020</v>
      </c>
      <c r="M1397" s="154">
        <v>0.99374904711084</v>
      </c>
      <c r="N1397" s="153">
        <v>65180</v>
      </c>
      <c r="O1397" s="172">
        <v>0.9</v>
      </c>
      <c r="P1397" s="154">
        <v>0.993752603082049</v>
      </c>
      <c r="Q1397" s="154">
        <v>0.996517196343056</v>
      </c>
      <c r="R1397" s="154">
        <v>0.994082840236686</v>
      </c>
      <c r="S1397" s="173">
        <v>-0.00276459326100698</v>
      </c>
      <c r="T1397" s="153">
        <v>65590</v>
      </c>
      <c r="U1397" s="153">
        <v>60529</v>
      </c>
      <c r="V1397" s="154">
        <v>0.922838847385272</v>
      </c>
      <c r="W1397" s="154">
        <v>0.910037484381508</v>
      </c>
      <c r="X1397" s="155">
        <v>0.923378319547235</v>
      </c>
      <c r="Y1397" s="155">
        <v>0.919435593991807</v>
      </c>
      <c r="Z1397" s="173">
        <v>-0.0133408351657278</v>
      </c>
      <c r="AA1397" s="151">
        <v>16167</v>
      </c>
      <c r="AB1397" s="151">
        <v>14815</v>
      </c>
      <c r="AC1397" s="151">
        <v>16057</v>
      </c>
      <c r="AD1397" s="151">
        <v>14845</v>
      </c>
      <c r="AE1397" s="155">
        <v>0.916372858291582</v>
      </c>
      <c r="AF1397" s="155">
        <v>0.924518901413714</v>
      </c>
      <c r="AG1397" s="173">
        <v>-0.00814604312213196</v>
      </c>
    </row>
    <row r="1398" spans="1:33">
      <c r="A1398" s="175" t="s">
        <v>1085</v>
      </c>
      <c r="B1398" s="195" t="s">
        <v>1847</v>
      </c>
      <c r="C1398" s="195" t="s">
        <v>1399</v>
      </c>
      <c r="D1398" s="150">
        <v>2419</v>
      </c>
      <c r="E1398" s="150">
        <v>2379</v>
      </c>
      <c r="F1398" s="150">
        <v>2225</v>
      </c>
      <c r="G1398" s="151">
        <v>2155</v>
      </c>
      <c r="H1398" s="151">
        <v>2153</v>
      </c>
      <c r="I1398" s="151">
        <v>2060</v>
      </c>
      <c r="J1398" s="151">
        <v>2109</v>
      </c>
      <c r="K1398" s="151">
        <v>2108</v>
      </c>
      <c r="L1398" s="151">
        <v>2041</v>
      </c>
      <c r="M1398" s="154">
        <v>0.993420839934047</v>
      </c>
      <c r="N1398" s="153">
        <v>61455</v>
      </c>
      <c r="O1398" s="172">
        <v>0.9</v>
      </c>
      <c r="P1398" s="154">
        <v>0.983464241422075</v>
      </c>
      <c r="Q1398" s="154">
        <v>0.99907192575406</v>
      </c>
      <c r="R1398" s="154">
        <v>0.999525841631105</v>
      </c>
      <c r="S1398" s="173">
        <v>-0.0156076843319851</v>
      </c>
      <c r="T1398" s="153">
        <v>61862</v>
      </c>
      <c r="U1398" s="153">
        <v>58916</v>
      </c>
      <c r="V1398" s="154">
        <v>0.952377873330962</v>
      </c>
      <c r="W1398" s="154">
        <v>0.919801570897065</v>
      </c>
      <c r="X1398" s="155">
        <v>0.955916473317865</v>
      </c>
      <c r="Y1398" s="155">
        <v>0.967757230915126</v>
      </c>
      <c r="Z1398" s="173">
        <v>-0.0361149024208005</v>
      </c>
      <c r="AA1398" s="151">
        <v>15317</v>
      </c>
      <c r="AB1398" s="151">
        <v>14635</v>
      </c>
      <c r="AC1398" s="151">
        <v>15099</v>
      </c>
      <c r="AD1398" s="151">
        <v>14421</v>
      </c>
      <c r="AE1398" s="155">
        <v>0.955474309590651</v>
      </c>
      <c r="AF1398" s="155">
        <v>0.955096363997616</v>
      </c>
      <c r="AG1398" s="173">
        <v>0.000377945593035167</v>
      </c>
    </row>
    <row r="1399" spans="1:33">
      <c r="A1399" s="175" t="s">
        <v>1085</v>
      </c>
      <c r="B1399" s="195" t="s">
        <v>1847</v>
      </c>
      <c r="C1399" s="195" t="s">
        <v>1400</v>
      </c>
      <c r="D1399" s="150">
        <v>3522</v>
      </c>
      <c r="E1399" s="150">
        <v>3443</v>
      </c>
      <c r="F1399" s="150">
        <v>3329</v>
      </c>
      <c r="G1399" s="151">
        <v>2941</v>
      </c>
      <c r="H1399" s="151">
        <v>2873</v>
      </c>
      <c r="I1399" s="151">
        <v>2801</v>
      </c>
      <c r="J1399" s="151">
        <v>3432</v>
      </c>
      <c r="K1399" s="151">
        <v>3343</v>
      </c>
      <c r="L1399" s="151">
        <v>3299</v>
      </c>
      <c r="M1399" s="154">
        <v>0.979798739166389</v>
      </c>
      <c r="N1399" s="153">
        <v>91232</v>
      </c>
      <c r="O1399" s="172">
        <v>0.9</v>
      </c>
      <c r="P1399" s="154">
        <v>0.977569562748438</v>
      </c>
      <c r="Q1399" s="154">
        <v>0.976878612716763</v>
      </c>
      <c r="R1399" s="154">
        <v>0.974067599067599</v>
      </c>
      <c r="S1399" s="173">
        <v>0.000690950031675408</v>
      </c>
      <c r="T1399" s="153">
        <v>93113</v>
      </c>
      <c r="U1399" s="153">
        <v>89142</v>
      </c>
      <c r="V1399" s="154">
        <v>0.957352893795711</v>
      </c>
      <c r="W1399" s="154">
        <v>0.945201590005679</v>
      </c>
      <c r="X1399" s="155">
        <v>0.95239714382863</v>
      </c>
      <c r="Y1399" s="155">
        <v>0.961247086247086</v>
      </c>
      <c r="Z1399" s="173">
        <v>-0.00719555382295112</v>
      </c>
      <c r="AA1399" s="151">
        <v>22610</v>
      </c>
      <c r="AB1399" s="151">
        <v>21660</v>
      </c>
      <c r="AC1399" s="151">
        <v>23338</v>
      </c>
      <c r="AD1399" s="151">
        <v>22397</v>
      </c>
      <c r="AE1399" s="155">
        <v>0.957983193277311</v>
      </c>
      <c r="AF1399" s="155">
        <v>0.959679492672894</v>
      </c>
      <c r="AG1399" s="173">
        <v>-0.00169629939558302</v>
      </c>
    </row>
    <row r="1400" spans="1:33">
      <c r="A1400" s="175" t="s">
        <v>1085</v>
      </c>
      <c r="B1400" s="195" t="s">
        <v>1847</v>
      </c>
      <c r="C1400" s="195" t="s">
        <v>1401</v>
      </c>
      <c r="D1400" s="150">
        <v>3295</v>
      </c>
      <c r="E1400" s="150">
        <v>3264</v>
      </c>
      <c r="F1400" s="150">
        <v>3165</v>
      </c>
      <c r="G1400" s="151">
        <v>2767</v>
      </c>
      <c r="H1400" s="151">
        <v>2740</v>
      </c>
      <c r="I1400" s="151">
        <v>2696</v>
      </c>
      <c r="J1400" s="151">
        <v>2985</v>
      </c>
      <c r="K1400" s="151">
        <v>2958</v>
      </c>
      <c r="L1400" s="151">
        <v>2911</v>
      </c>
      <c r="M1400" s="154">
        <v>0.990554593741535</v>
      </c>
      <c r="N1400" s="153">
        <v>84107</v>
      </c>
      <c r="O1400" s="172">
        <v>0.9</v>
      </c>
      <c r="P1400" s="154">
        <v>0.990591805766313</v>
      </c>
      <c r="Q1400" s="154">
        <v>0.990242139501265</v>
      </c>
      <c r="R1400" s="154">
        <v>0.990954773869347</v>
      </c>
      <c r="S1400" s="173">
        <v>0.000349666265047621</v>
      </c>
      <c r="T1400" s="153">
        <v>84909</v>
      </c>
      <c r="U1400" s="153">
        <v>81170</v>
      </c>
      <c r="V1400" s="154">
        <v>0.955964620947132</v>
      </c>
      <c r="W1400" s="154">
        <v>0.960546282245827</v>
      </c>
      <c r="X1400" s="155">
        <v>0.974340440910734</v>
      </c>
      <c r="Y1400" s="155">
        <v>0.975209380234506</v>
      </c>
      <c r="Z1400" s="173">
        <v>-0.0137941586649066</v>
      </c>
      <c r="AA1400" s="151">
        <v>20861</v>
      </c>
      <c r="AB1400" s="151">
        <v>20148</v>
      </c>
      <c r="AC1400" s="151">
        <v>21326</v>
      </c>
      <c r="AD1400" s="151">
        <v>20653</v>
      </c>
      <c r="AE1400" s="155">
        <v>0.965821389195149</v>
      </c>
      <c r="AF1400" s="155">
        <v>0.96844227703273</v>
      </c>
      <c r="AG1400" s="173">
        <v>-0.00262088783758119</v>
      </c>
    </row>
    <row r="1401" spans="1:33">
      <c r="A1401" s="175" t="s">
        <v>1085</v>
      </c>
      <c r="B1401" s="195" t="s">
        <v>1847</v>
      </c>
      <c r="C1401" s="195" t="s">
        <v>1402</v>
      </c>
      <c r="D1401" s="150">
        <v>2849</v>
      </c>
      <c r="E1401" s="150">
        <v>2347</v>
      </c>
      <c r="F1401" s="150">
        <v>2345</v>
      </c>
      <c r="G1401" s="151">
        <v>2547</v>
      </c>
      <c r="H1401" s="151">
        <v>2384</v>
      </c>
      <c r="I1401" s="151">
        <v>2342</v>
      </c>
      <c r="J1401" s="151">
        <v>2862</v>
      </c>
      <c r="K1401" s="151">
        <v>2711</v>
      </c>
      <c r="L1401" s="151">
        <v>2644</v>
      </c>
      <c r="M1401" s="154">
        <v>0.952293149438851</v>
      </c>
      <c r="N1401" s="153">
        <v>77470</v>
      </c>
      <c r="O1401" s="172">
        <v>0.9</v>
      </c>
      <c r="P1401" s="154">
        <v>0.823797823797824</v>
      </c>
      <c r="Q1401" s="154">
        <v>0.936003140950137</v>
      </c>
      <c r="R1401" s="154">
        <v>0.947239692522711</v>
      </c>
      <c r="S1401" s="173">
        <v>-0.112205317152314</v>
      </c>
      <c r="T1401" s="153">
        <v>81351</v>
      </c>
      <c r="U1401" s="153">
        <v>74733</v>
      </c>
      <c r="V1401" s="154">
        <v>0.918648818084596</v>
      </c>
      <c r="W1401" s="154">
        <v>0.823095823095823</v>
      </c>
      <c r="X1401" s="155">
        <v>0.9195131527287</v>
      </c>
      <c r="Y1401" s="155">
        <v>0.923829489867226</v>
      </c>
      <c r="Z1401" s="173">
        <v>-0.0964173296328773</v>
      </c>
      <c r="AA1401" s="151">
        <v>19789</v>
      </c>
      <c r="AB1401" s="151">
        <v>17960</v>
      </c>
      <c r="AC1401" s="151">
        <v>19911</v>
      </c>
      <c r="AD1401" s="151">
        <v>18321</v>
      </c>
      <c r="AE1401" s="155">
        <v>0.907574915357017</v>
      </c>
      <c r="AF1401" s="155">
        <v>0.920144643664306</v>
      </c>
      <c r="AG1401" s="173">
        <v>-0.0125697283072896</v>
      </c>
    </row>
    <row r="1402" spans="1:33">
      <c r="A1402" s="175" t="s">
        <v>1085</v>
      </c>
      <c r="B1402" s="195" t="s">
        <v>1847</v>
      </c>
      <c r="C1402" s="195" t="s">
        <v>1403</v>
      </c>
      <c r="D1402" s="150">
        <v>1655</v>
      </c>
      <c r="E1402" s="150">
        <v>1646</v>
      </c>
      <c r="F1402" s="150">
        <v>1579</v>
      </c>
      <c r="G1402" s="151">
        <v>1288</v>
      </c>
      <c r="H1402" s="151">
        <v>1276</v>
      </c>
      <c r="I1402" s="151">
        <v>1242</v>
      </c>
      <c r="J1402" s="151">
        <v>1348</v>
      </c>
      <c r="K1402" s="151">
        <v>1344</v>
      </c>
      <c r="L1402" s="151">
        <v>1307</v>
      </c>
      <c r="M1402" s="154">
        <v>0.991547000712904</v>
      </c>
      <c r="N1402" s="153">
        <v>38944</v>
      </c>
      <c r="O1402" s="172">
        <v>0.9</v>
      </c>
      <c r="P1402" s="154">
        <v>0.994561933534743</v>
      </c>
      <c r="Q1402" s="154">
        <v>0.990683229813665</v>
      </c>
      <c r="R1402" s="154">
        <v>0.997032640949555</v>
      </c>
      <c r="S1402" s="173">
        <v>0.00387870372107857</v>
      </c>
      <c r="T1402" s="153">
        <v>39276</v>
      </c>
      <c r="U1402" s="153">
        <v>37315</v>
      </c>
      <c r="V1402" s="154">
        <v>0.950071290355433</v>
      </c>
      <c r="W1402" s="154">
        <v>0.954078549848943</v>
      </c>
      <c r="X1402" s="155">
        <v>0.964285714285714</v>
      </c>
      <c r="Y1402" s="155">
        <v>0.969584569732938</v>
      </c>
      <c r="Z1402" s="173">
        <v>-0.0102071644367717</v>
      </c>
      <c r="AA1402" s="151">
        <v>9459</v>
      </c>
      <c r="AB1402" s="151">
        <v>9099</v>
      </c>
      <c r="AC1402" s="151">
        <v>9815</v>
      </c>
      <c r="AD1402" s="151">
        <v>9415</v>
      </c>
      <c r="AE1402" s="155">
        <v>0.961941008563273</v>
      </c>
      <c r="AF1402" s="155">
        <v>0.959246051961284</v>
      </c>
      <c r="AG1402" s="173">
        <v>0.00269495660198926</v>
      </c>
    </row>
    <row r="1403" spans="1:33">
      <c r="A1403" s="175" t="s">
        <v>1085</v>
      </c>
      <c r="B1403" s="195" t="s">
        <v>1847</v>
      </c>
      <c r="C1403" s="195" t="s">
        <v>1404</v>
      </c>
      <c r="D1403" s="150">
        <v>2681</v>
      </c>
      <c r="E1403" s="150">
        <v>2628</v>
      </c>
      <c r="F1403" s="150">
        <v>2500</v>
      </c>
      <c r="G1403" s="151">
        <v>2222</v>
      </c>
      <c r="H1403" s="151">
        <v>2205</v>
      </c>
      <c r="I1403" s="151">
        <v>2111</v>
      </c>
      <c r="J1403" s="151">
        <v>2371</v>
      </c>
      <c r="K1403" s="151">
        <v>2347</v>
      </c>
      <c r="L1403" s="151">
        <v>2266</v>
      </c>
      <c r="M1403" s="154">
        <v>0.978821158092867</v>
      </c>
      <c r="N1403" s="153">
        <v>66044</v>
      </c>
      <c r="O1403" s="172">
        <v>0.9</v>
      </c>
      <c r="P1403" s="154">
        <v>0.980231256993659</v>
      </c>
      <c r="Q1403" s="154">
        <v>0.992349234923492</v>
      </c>
      <c r="R1403" s="154">
        <v>0.989877688738929</v>
      </c>
      <c r="S1403" s="173">
        <v>-0.0121179779298333</v>
      </c>
      <c r="T1403" s="153">
        <v>67473</v>
      </c>
      <c r="U1403" s="153">
        <v>62820</v>
      </c>
      <c r="V1403" s="154">
        <v>0.931039082299587</v>
      </c>
      <c r="W1403" s="154">
        <v>0.93248787765759</v>
      </c>
      <c r="X1403" s="155">
        <v>0.95004500450045</v>
      </c>
      <c r="Y1403" s="155">
        <v>0.955714888232813</v>
      </c>
      <c r="Z1403" s="173">
        <v>-0.0175571268428596</v>
      </c>
      <c r="AA1403" s="151">
        <v>16463</v>
      </c>
      <c r="AB1403" s="151">
        <v>15582</v>
      </c>
      <c r="AC1403" s="151">
        <v>16213</v>
      </c>
      <c r="AD1403" s="151">
        <v>15380</v>
      </c>
      <c r="AE1403" s="155">
        <v>0.94648605964891</v>
      </c>
      <c r="AF1403" s="155">
        <v>0.948621476592858</v>
      </c>
      <c r="AG1403" s="173">
        <v>-0.00213541694394792</v>
      </c>
    </row>
    <row r="1404" spans="1:33">
      <c r="A1404" s="175" t="s">
        <v>1085</v>
      </c>
      <c r="B1404" s="195" t="s">
        <v>1847</v>
      </c>
      <c r="C1404" s="195" t="s">
        <v>1405</v>
      </c>
      <c r="D1404" s="150">
        <v>1108</v>
      </c>
      <c r="E1404" s="150">
        <v>957</v>
      </c>
      <c r="F1404" s="150">
        <v>889</v>
      </c>
      <c r="G1404" s="151">
        <v>920</v>
      </c>
      <c r="H1404" s="151">
        <v>910</v>
      </c>
      <c r="I1404" s="151">
        <v>814</v>
      </c>
      <c r="J1404" s="151">
        <v>1003</v>
      </c>
      <c r="K1404" s="151">
        <v>999</v>
      </c>
      <c r="L1404" s="151">
        <v>903</v>
      </c>
      <c r="M1404" s="154">
        <v>0.982334703295119</v>
      </c>
      <c r="N1404" s="153">
        <v>27248</v>
      </c>
      <c r="O1404" s="172">
        <v>0.9</v>
      </c>
      <c r="P1404" s="154">
        <v>0.863718411552347</v>
      </c>
      <c r="Q1404" s="154">
        <v>0.989130434782609</v>
      </c>
      <c r="R1404" s="154">
        <v>0.996011964107677</v>
      </c>
      <c r="S1404" s="173">
        <v>-0.125412023230262</v>
      </c>
      <c r="T1404" s="153">
        <v>27738</v>
      </c>
      <c r="U1404" s="153">
        <v>25282</v>
      </c>
      <c r="V1404" s="154">
        <v>0.911457206720023</v>
      </c>
      <c r="W1404" s="154">
        <v>0.802346570397112</v>
      </c>
      <c r="X1404" s="155">
        <v>0.884782608695652</v>
      </c>
      <c r="Y1404" s="155">
        <v>0.900299102691924</v>
      </c>
      <c r="Z1404" s="173">
        <v>-0.0824360382985403</v>
      </c>
      <c r="AA1404" s="151">
        <v>6819</v>
      </c>
      <c r="AB1404" s="151">
        <v>6080</v>
      </c>
      <c r="AC1404" s="151">
        <v>6860</v>
      </c>
      <c r="AD1404" s="151">
        <v>6258</v>
      </c>
      <c r="AE1404" s="155">
        <v>0.891626338172753</v>
      </c>
      <c r="AF1404" s="155">
        <v>0.912244897959184</v>
      </c>
      <c r="AG1404" s="173">
        <v>-0.020618559786431</v>
      </c>
    </row>
    <row r="1405" spans="1:33">
      <c r="A1405" s="175" t="s">
        <v>1085</v>
      </c>
      <c r="B1405" s="195" t="s">
        <v>1847</v>
      </c>
      <c r="C1405" s="195" t="s">
        <v>1406</v>
      </c>
      <c r="D1405" s="150">
        <v>3426</v>
      </c>
      <c r="E1405" s="150">
        <v>3181</v>
      </c>
      <c r="F1405" s="150">
        <v>2965</v>
      </c>
      <c r="G1405" s="151">
        <v>2880</v>
      </c>
      <c r="H1405" s="151">
        <v>2709</v>
      </c>
      <c r="I1405" s="151">
        <v>2667</v>
      </c>
      <c r="J1405" s="151">
        <v>3191</v>
      </c>
      <c r="K1405" s="151">
        <v>3108</v>
      </c>
      <c r="L1405" s="151">
        <v>2904</v>
      </c>
      <c r="M1405" s="154">
        <v>0.974409830272772</v>
      </c>
      <c r="N1405" s="153">
        <v>85484</v>
      </c>
      <c r="O1405" s="172">
        <v>0.9</v>
      </c>
      <c r="P1405" s="154">
        <v>0.928488032691185</v>
      </c>
      <c r="Q1405" s="154">
        <v>0.940625</v>
      </c>
      <c r="R1405" s="154">
        <v>0.973989345032905</v>
      </c>
      <c r="S1405" s="173">
        <v>-0.012136967308815</v>
      </c>
      <c r="T1405" s="153">
        <v>87729</v>
      </c>
      <c r="U1405" s="153">
        <v>80006</v>
      </c>
      <c r="V1405" s="154">
        <v>0.911967536390475</v>
      </c>
      <c r="W1405" s="154">
        <v>0.865440747227087</v>
      </c>
      <c r="X1405" s="155">
        <v>0.926041666666667</v>
      </c>
      <c r="Y1405" s="155">
        <v>0.910059542463178</v>
      </c>
      <c r="Z1405" s="173">
        <v>-0.0606009194395797</v>
      </c>
      <c r="AA1405" s="151">
        <v>21703</v>
      </c>
      <c r="AB1405" s="151">
        <v>19569</v>
      </c>
      <c r="AC1405" s="151">
        <v>21903</v>
      </c>
      <c r="AD1405" s="151">
        <v>19971</v>
      </c>
      <c r="AE1405" s="155">
        <v>0.901672579827674</v>
      </c>
      <c r="AF1405" s="155">
        <v>0.911792905081496</v>
      </c>
      <c r="AG1405" s="173">
        <v>-0.0101203252538221</v>
      </c>
    </row>
    <row r="1406" spans="1:33">
      <c r="A1406" s="175" t="s">
        <v>1085</v>
      </c>
      <c r="B1406" s="195" t="s">
        <v>1847</v>
      </c>
      <c r="C1406" s="195" t="s">
        <v>1407</v>
      </c>
      <c r="D1406" s="150">
        <v>1952</v>
      </c>
      <c r="E1406" s="150">
        <v>1933</v>
      </c>
      <c r="F1406" s="150">
        <v>1773</v>
      </c>
      <c r="G1406" s="151">
        <v>1511</v>
      </c>
      <c r="H1406" s="151">
        <v>1497</v>
      </c>
      <c r="I1406" s="151">
        <v>1442</v>
      </c>
      <c r="J1406" s="151">
        <v>1731</v>
      </c>
      <c r="K1406" s="151">
        <v>1718</v>
      </c>
      <c r="L1406" s="151">
        <v>1602</v>
      </c>
      <c r="M1406" s="154">
        <v>0.985800200467758</v>
      </c>
      <c r="N1406" s="153">
        <v>47208</v>
      </c>
      <c r="O1406" s="172">
        <v>0.9</v>
      </c>
      <c r="P1406" s="154">
        <v>0.990266393442623</v>
      </c>
      <c r="Q1406" s="154">
        <v>0.990734612839179</v>
      </c>
      <c r="R1406" s="154">
        <v>0.992489890236857</v>
      </c>
      <c r="S1406" s="173">
        <v>-0.000468219396556391</v>
      </c>
      <c r="T1406" s="153">
        <v>47888</v>
      </c>
      <c r="U1406" s="153">
        <v>43321</v>
      </c>
      <c r="V1406" s="154">
        <v>0.904631640494487</v>
      </c>
      <c r="W1406" s="154">
        <v>0.908299180327869</v>
      </c>
      <c r="X1406" s="155">
        <v>0.954334877564527</v>
      </c>
      <c r="Y1406" s="155">
        <v>0.925476603119584</v>
      </c>
      <c r="Z1406" s="173">
        <v>-0.046035697236658</v>
      </c>
      <c r="AA1406" s="151">
        <v>11899</v>
      </c>
      <c r="AB1406" s="151">
        <v>11066</v>
      </c>
      <c r="AC1406" s="151">
        <v>11532</v>
      </c>
      <c r="AD1406" s="151">
        <v>10736</v>
      </c>
      <c r="AE1406" s="155">
        <v>0.929994117152702</v>
      </c>
      <c r="AF1406" s="155">
        <v>0.930974679153659</v>
      </c>
      <c r="AG1406" s="173">
        <v>-0.00098056200095753</v>
      </c>
    </row>
    <row r="1407" spans="1:33">
      <c r="A1407" s="175" t="s">
        <v>1085</v>
      </c>
      <c r="B1407" s="195" t="s">
        <v>1847</v>
      </c>
      <c r="C1407" s="195" t="s">
        <v>1408</v>
      </c>
      <c r="D1407" s="150">
        <v>2925</v>
      </c>
      <c r="E1407" s="150">
        <v>2638</v>
      </c>
      <c r="F1407" s="150">
        <v>2502</v>
      </c>
      <c r="G1407" s="151">
        <v>2553</v>
      </c>
      <c r="H1407" s="151">
        <v>2443</v>
      </c>
      <c r="I1407" s="151">
        <v>2320</v>
      </c>
      <c r="J1407" s="151">
        <v>2962</v>
      </c>
      <c r="K1407" s="151">
        <v>2871</v>
      </c>
      <c r="L1407" s="151">
        <v>2742</v>
      </c>
      <c r="M1407" s="154">
        <v>0.935170653907496</v>
      </c>
      <c r="N1407" s="153">
        <v>73294</v>
      </c>
      <c r="O1407" s="172">
        <v>0.9</v>
      </c>
      <c r="P1407" s="154">
        <v>0.901880341880342</v>
      </c>
      <c r="Q1407" s="154">
        <v>0.956913435174305</v>
      </c>
      <c r="R1407" s="154">
        <v>0.969277515192438</v>
      </c>
      <c r="S1407" s="173">
        <v>-0.0550330932939629</v>
      </c>
      <c r="T1407" s="153">
        <v>78375</v>
      </c>
      <c r="U1407" s="153">
        <v>70253</v>
      </c>
      <c r="V1407" s="154">
        <v>0.896370015948963</v>
      </c>
      <c r="W1407" s="154">
        <v>0.855384615384615</v>
      </c>
      <c r="X1407" s="155">
        <v>0.9087348217783</v>
      </c>
      <c r="Y1407" s="155">
        <v>0.925725860904794</v>
      </c>
      <c r="Z1407" s="173">
        <v>-0.0533502063936846</v>
      </c>
      <c r="AA1407" s="151">
        <v>19412</v>
      </c>
      <c r="AB1407" s="151">
        <v>17418</v>
      </c>
      <c r="AC1407" s="151">
        <v>19548</v>
      </c>
      <c r="AD1407" s="151">
        <v>17753</v>
      </c>
      <c r="AE1407" s="155">
        <v>0.897280032969297</v>
      </c>
      <c r="AF1407" s="155">
        <v>0.90817474933497</v>
      </c>
      <c r="AG1407" s="173">
        <v>-0.010894716365673</v>
      </c>
    </row>
    <row r="1408" spans="1:33">
      <c r="A1408" s="175" t="s">
        <v>1085</v>
      </c>
      <c r="B1408" s="195" t="s">
        <v>1847</v>
      </c>
      <c r="C1408" s="195" t="s">
        <v>1409</v>
      </c>
      <c r="D1408" s="150">
        <v>2851</v>
      </c>
      <c r="E1408" s="150">
        <v>2710</v>
      </c>
      <c r="F1408" s="150">
        <v>2576</v>
      </c>
      <c r="G1408" s="151">
        <v>2482</v>
      </c>
      <c r="H1408" s="151">
        <v>2273</v>
      </c>
      <c r="I1408" s="151">
        <v>2206</v>
      </c>
      <c r="J1408" s="151">
        <v>2750</v>
      </c>
      <c r="K1408" s="151">
        <v>2617</v>
      </c>
      <c r="L1408" s="151">
        <v>2531</v>
      </c>
      <c r="M1408" s="154">
        <v>0.939530261726671</v>
      </c>
      <c r="N1408" s="153">
        <v>69964</v>
      </c>
      <c r="O1408" s="172">
        <v>0.9</v>
      </c>
      <c r="P1408" s="154">
        <v>0.950543668888109</v>
      </c>
      <c r="Q1408" s="154">
        <v>0.915793714746172</v>
      </c>
      <c r="R1408" s="154">
        <v>0.951636363636364</v>
      </c>
      <c r="S1408" s="173">
        <v>0.034749954141937</v>
      </c>
      <c r="T1408" s="153">
        <v>74467</v>
      </c>
      <c r="U1408" s="153">
        <v>66863</v>
      </c>
      <c r="V1408" s="154">
        <v>0.8978876549344</v>
      </c>
      <c r="W1408" s="154">
        <v>0.903542616625745</v>
      </c>
      <c r="X1408" s="155">
        <v>0.888799355358582</v>
      </c>
      <c r="Y1408" s="155">
        <v>0.920363636363636</v>
      </c>
      <c r="Z1408" s="173">
        <v>0.0147432612671635</v>
      </c>
      <c r="AA1408" s="151">
        <v>18956</v>
      </c>
      <c r="AB1408" s="151">
        <v>17174</v>
      </c>
      <c r="AC1408" s="151">
        <v>18111</v>
      </c>
      <c r="AD1408" s="151">
        <v>16470</v>
      </c>
      <c r="AE1408" s="155">
        <v>0.90599282549061</v>
      </c>
      <c r="AF1408" s="155">
        <v>0.909392082160013</v>
      </c>
      <c r="AG1408" s="173">
        <v>-0.00339925666940333</v>
      </c>
    </row>
    <row r="1409" spans="1:33">
      <c r="A1409" s="175" t="s">
        <v>1085</v>
      </c>
      <c r="B1409" s="195" t="s">
        <v>1847</v>
      </c>
      <c r="C1409" s="195" t="s">
        <v>1410</v>
      </c>
      <c r="D1409" s="150">
        <v>2642</v>
      </c>
      <c r="E1409" s="150">
        <v>2618</v>
      </c>
      <c r="F1409" s="150">
        <v>2228</v>
      </c>
      <c r="G1409" s="151">
        <v>2238</v>
      </c>
      <c r="H1409" s="151">
        <v>2220</v>
      </c>
      <c r="I1409" s="151">
        <v>2125</v>
      </c>
      <c r="J1409" s="151">
        <v>2387</v>
      </c>
      <c r="K1409" s="151">
        <v>2375</v>
      </c>
      <c r="L1409" s="151">
        <v>2079</v>
      </c>
      <c r="M1409" s="154">
        <v>0.98593010344223</v>
      </c>
      <c r="N1409" s="153">
        <v>67481</v>
      </c>
      <c r="O1409" s="172">
        <v>0.9</v>
      </c>
      <c r="P1409" s="154">
        <v>0.990915972747918</v>
      </c>
      <c r="Q1409" s="154">
        <v>0.991957104557641</v>
      </c>
      <c r="R1409" s="154">
        <v>0.994972769166318</v>
      </c>
      <c r="S1409" s="173">
        <v>-0.00104113180972254</v>
      </c>
      <c r="T1409" s="153">
        <v>68444</v>
      </c>
      <c r="U1409" s="153">
        <v>61667</v>
      </c>
      <c r="V1409" s="154">
        <v>0.900984746654199</v>
      </c>
      <c r="W1409" s="154">
        <v>0.84330052990159</v>
      </c>
      <c r="X1409" s="155">
        <v>0.949508489722967</v>
      </c>
      <c r="Y1409" s="155">
        <v>0.870967741935484</v>
      </c>
      <c r="Z1409" s="173">
        <v>-0.106207959821377</v>
      </c>
      <c r="AA1409" s="151">
        <v>16839</v>
      </c>
      <c r="AB1409" s="151">
        <v>15138</v>
      </c>
      <c r="AC1409" s="151">
        <v>17333</v>
      </c>
      <c r="AD1409" s="151">
        <v>15872</v>
      </c>
      <c r="AE1409" s="155">
        <v>0.898984500267237</v>
      </c>
      <c r="AF1409" s="155">
        <v>0.915709917498413</v>
      </c>
      <c r="AG1409" s="173">
        <v>-0.0167254172311767</v>
      </c>
    </row>
    <row r="1410" spans="1:33">
      <c r="A1410" s="175" t="s">
        <v>1085</v>
      </c>
      <c r="B1410" s="195" t="s">
        <v>1847</v>
      </c>
      <c r="C1410" s="195" t="s">
        <v>1411</v>
      </c>
      <c r="D1410" s="150">
        <v>1231</v>
      </c>
      <c r="E1410" s="150">
        <v>1175</v>
      </c>
      <c r="F1410" s="150">
        <v>1146</v>
      </c>
      <c r="G1410" s="151">
        <v>1119</v>
      </c>
      <c r="H1410" s="151">
        <v>1074</v>
      </c>
      <c r="I1410" s="151">
        <v>1067</v>
      </c>
      <c r="J1410" s="151">
        <v>1168</v>
      </c>
      <c r="K1410" s="151">
        <v>1133</v>
      </c>
      <c r="L1410" s="151">
        <v>1113</v>
      </c>
      <c r="M1410" s="154">
        <v>0.969423466568429</v>
      </c>
      <c r="N1410" s="153">
        <v>31578</v>
      </c>
      <c r="O1410" s="172">
        <v>0.9</v>
      </c>
      <c r="P1410" s="154">
        <v>0.95450852965069</v>
      </c>
      <c r="Q1410" s="154">
        <v>0.959785522788204</v>
      </c>
      <c r="R1410" s="154">
        <v>0.970034246575342</v>
      </c>
      <c r="S1410" s="173">
        <v>-0.00527699313751329</v>
      </c>
      <c r="T1410" s="153">
        <v>32574</v>
      </c>
      <c r="U1410" s="153">
        <v>30930</v>
      </c>
      <c r="V1410" s="154">
        <v>0.949530300239455</v>
      </c>
      <c r="W1410" s="154">
        <v>0.930950446791227</v>
      </c>
      <c r="X1410" s="155">
        <v>0.953529937444147</v>
      </c>
      <c r="Y1410" s="155">
        <v>0.95291095890411</v>
      </c>
      <c r="Z1410" s="173">
        <v>-0.02257949065292</v>
      </c>
      <c r="AA1410" s="151">
        <v>8095</v>
      </c>
      <c r="AB1410" s="151">
        <v>7663</v>
      </c>
      <c r="AC1410" s="151">
        <v>8113</v>
      </c>
      <c r="AD1410" s="151">
        <v>7714</v>
      </c>
      <c r="AE1410" s="155">
        <v>0.946633724521309</v>
      </c>
      <c r="AF1410" s="155">
        <v>0.950819672131147</v>
      </c>
      <c r="AG1410" s="173">
        <v>-0.00418594760983804</v>
      </c>
    </row>
    <row r="1411" spans="1:33">
      <c r="A1411" s="175" t="s">
        <v>1085</v>
      </c>
      <c r="B1411" s="195" t="s">
        <v>1847</v>
      </c>
      <c r="C1411" s="195" t="s">
        <v>1412</v>
      </c>
      <c r="D1411" s="150">
        <v>893</v>
      </c>
      <c r="E1411" s="150">
        <v>880</v>
      </c>
      <c r="F1411" s="150">
        <v>835</v>
      </c>
      <c r="G1411" s="151">
        <v>770</v>
      </c>
      <c r="H1411" s="151">
        <v>749</v>
      </c>
      <c r="I1411" s="151">
        <v>722</v>
      </c>
      <c r="J1411" s="151">
        <v>752</v>
      </c>
      <c r="K1411" s="151">
        <v>737</v>
      </c>
      <c r="L1411" s="151">
        <v>692</v>
      </c>
      <c r="M1411" s="154">
        <v>0.981848785369848</v>
      </c>
      <c r="N1411" s="153">
        <v>21583</v>
      </c>
      <c r="O1411" s="172">
        <v>0.9</v>
      </c>
      <c r="P1411" s="154">
        <v>0.985442329227324</v>
      </c>
      <c r="Q1411" s="154">
        <v>0.972727272727273</v>
      </c>
      <c r="R1411" s="154">
        <v>0.980053191489362</v>
      </c>
      <c r="S1411" s="173">
        <v>0.0127150565000509</v>
      </c>
      <c r="T1411" s="153">
        <v>21982</v>
      </c>
      <c r="U1411" s="153">
        <v>20642</v>
      </c>
      <c r="V1411" s="154">
        <v>0.939041033572923</v>
      </c>
      <c r="W1411" s="154">
        <v>0.93505039193729</v>
      </c>
      <c r="X1411" s="155">
        <v>0.937662337662338</v>
      </c>
      <c r="Y1411" s="155">
        <v>0.920212765957447</v>
      </c>
      <c r="Z1411" s="173">
        <v>-0.00261194572504764</v>
      </c>
      <c r="AA1411" s="151">
        <v>5424</v>
      </c>
      <c r="AB1411" s="151">
        <v>5078</v>
      </c>
      <c r="AC1411" s="151">
        <v>5664</v>
      </c>
      <c r="AD1411" s="151">
        <v>5283</v>
      </c>
      <c r="AE1411" s="155">
        <v>0.936209439528024</v>
      </c>
      <c r="AF1411" s="155">
        <v>0.932733050847458</v>
      </c>
      <c r="AG1411" s="173">
        <v>0.00347638868056599</v>
      </c>
    </row>
    <row r="1412" spans="1:33">
      <c r="A1412" s="175" t="s">
        <v>1085</v>
      </c>
      <c r="B1412" s="195" t="s">
        <v>1847</v>
      </c>
      <c r="C1412" s="195" t="s">
        <v>1413</v>
      </c>
      <c r="D1412" s="150">
        <v>5210</v>
      </c>
      <c r="E1412" s="150">
        <v>4919</v>
      </c>
      <c r="F1412" s="150">
        <v>4743</v>
      </c>
      <c r="G1412" s="151">
        <v>4338</v>
      </c>
      <c r="H1412" s="151">
        <v>4081</v>
      </c>
      <c r="I1412" s="151">
        <v>3968</v>
      </c>
      <c r="J1412" s="151">
        <v>4707</v>
      </c>
      <c r="K1412" s="151">
        <v>4480</v>
      </c>
      <c r="L1412" s="151">
        <v>4413</v>
      </c>
      <c r="M1412" s="154">
        <v>0.943883768161225</v>
      </c>
      <c r="N1412" s="153">
        <v>120836</v>
      </c>
      <c r="O1412" s="172">
        <v>0.9</v>
      </c>
      <c r="P1412" s="154">
        <v>0.944145873320537</v>
      </c>
      <c r="Q1412" s="154">
        <v>0.940756108805901</v>
      </c>
      <c r="R1412" s="154">
        <v>0.951773953686</v>
      </c>
      <c r="S1412" s="173">
        <v>0.00338976451463613</v>
      </c>
      <c r="T1412" s="153">
        <v>128020</v>
      </c>
      <c r="U1412" s="153">
        <v>118109</v>
      </c>
      <c r="V1412" s="154">
        <v>0.922582408998594</v>
      </c>
      <c r="W1412" s="154">
        <v>0.910364683301344</v>
      </c>
      <c r="X1412" s="155">
        <v>0.914707238358691</v>
      </c>
      <c r="Y1412" s="155">
        <v>0.937539834289356</v>
      </c>
      <c r="Z1412" s="173">
        <v>-0.00434255505734704</v>
      </c>
      <c r="AA1412" s="151">
        <v>32021</v>
      </c>
      <c r="AB1412" s="151">
        <v>29592</v>
      </c>
      <c r="AC1412" s="151">
        <v>32471</v>
      </c>
      <c r="AD1412" s="151">
        <v>30051</v>
      </c>
      <c r="AE1412" s="155">
        <v>0.924143530807907</v>
      </c>
      <c r="AF1412" s="155">
        <v>0.925471959594715</v>
      </c>
      <c r="AG1412" s="173">
        <v>-0.00132842878680794</v>
      </c>
    </row>
    <row r="1413" spans="1:33">
      <c r="A1413" s="175" t="s">
        <v>1085</v>
      </c>
      <c r="B1413" s="195" t="s">
        <v>1847</v>
      </c>
      <c r="C1413" s="195" t="s">
        <v>1414</v>
      </c>
      <c r="D1413" s="150">
        <v>4430</v>
      </c>
      <c r="E1413" s="150">
        <v>4297</v>
      </c>
      <c r="F1413" s="150">
        <v>3931</v>
      </c>
      <c r="G1413" s="151">
        <v>3633</v>
      </c>
      <c r="H1413" s="151">
        <v>3554</v>
      </c>
      <c r="I1413" s="151">
        <v>3357</v>
      </c>
      <c r="J1413" s="151">
        <v>3794</v>
      </c>
      <c r="K1413" s="151">
        <v>3704</v>
      </c>
      <c r="L1413" s="151">
        <v>3543</v>
      </c>
      <c r="M1413" s="154">
        <v>0.974156555665959</v>
      </c>
      <c r="N1413" s="153">
        <v>106864</v>
      </c>
      <c r="O1413" s="172">
        <v>0.9</v>
      </c>
      <c r="P1413" s="154">
        <v>0.969977426636569</v>
      </c>
      <c r="Q1413" s="154">
        <v>0.978254885769337</v>
      </c>
      <c r="R1413" s="154">
        <v>0.976278334211914</v>
      </c>
      <c r="S1413" s="173">
        <v>-0.00827745913276778</v>
      </c>
      <c r="T1413" s="153">
        <v>109699</v>
      </c>
      <c r="U1413" s="153">
        <v>101150</v>
      </c>
      <c r="V1413" s="154">
        <v>0.922068569449129</v>
      </c>
      <c r="W1413" s="154">
        <v>0.887358916478555</v>
      </c>
      <c r="X1413" s="155">
        <v>0.924029727497936</v>
      </c>
      <c r="Y1413" s="155">
        <v>0.93384290985767</v>
      </c>
      <c r="Z1413" s="173">
        <v>-0.0366708110193802</v>
      </c>
      <c r="AA1413" s="151">
        <v>26342</v>
      </c>
      <c r="AB1413" s="151">
        <v>24166</v>
      </c>
      <c r="AC1413" s="151">
        <v>27063</v>
      </c>
      <c r="AD1413" s="151">
        <v>25041</v>
      </c>
      <c r="AE1413" s="155">
        <v>0.917394275301799</v>
      </c>
      <c r="AF1413" s="155">
        <v>0.925285445072608</v>
      </c>
      <c r="AG1413" s="173">
        <v>-0.00789116977080895</v>
      </c>
    </row>
    <row r="1414" spans="1:33">
      <c r="A1414" s="175" t="s">
        <v>1085</v>
      </c>
      <c r="B1414" s="195" t="s">
        <v>1847</v>
      </c>
      <c r="C1414" s="195" t="s">
        <v>1415</v>
      </c>
      <c r="D1414" s="150">
        <v>4458</v>
      </c>
      <c r="E1414" s="150">
        <v>4084</v>
      </c>
      <c r="F1414" s="150">
        <v>3915</v>
      </c>
      <c r="G1414" s="151">
        <v>3563</v>
      </c>
      <c r="H1414" s="151">
        <v>3197</v>
      </c>
      <c r="I1414" s="151">
        <v>3152</v>
      </c>
      <c r="J1414" s="151">
        <v>3698</v>
      </c>
      <c r="K1414" s="151">
        <v>3391</v>
      </c>
      <c r="L1414" s="151">
        <v>3279</v>
      </c>
      <c r="M1414" s="154">
        <v>0.906737734567133</v>
      </c>
      <c r="N1414" s="153">
        <v>94755</v>
      </c>
      <c r="O1414" s="172">
        <v>0.9</v>
      </c>
      <c r="P1414" s="154">
        <v>0.916105877074922</v>
      </c>
      <c r="Q1414" s="154">
        <v>0.897277575077182</v>
      </c>
      <c r="R1414" s="154">
        <v>0.916982152514873</v>
      </c>
      <c r="S1414" s="173">
        <v>0.0188283019977393</v>
      </c>
      <c r="T1414" s="153">
        <v>104501</v>
      </c>
      <c r="U1414" s="153">
        <v>89943</v>
      </c>
      <c r="V1414" s="154">
        <v>0.860690328322217</v>
      </c>
      <c r="W1414" s="154">
        <v>0.878196500672948</v>
      </c>
      <c r="X1414" s="155">
        <v>0.884647768734213</v>
      </c>
      <c r="Y1414" s="155">
        <v>0.886695511087074</v>
      </c>
      <c r="Z1414" s="173">
        <v>-0.00645126806126517</v>
      </c>
      <c r="AA1414" s="151">
        <v>25728</v>
      </c>
      <c r="AB1414" s="151">
        <v>22732</v>
      </c>
      <c r="AC1414" s="151">
        <v>25923</v>
      </c>
      <c r="AD1414" s="151">
        <v>22886</v>
      </c>
      <c r="AE1414" s="155">
        <v>0.883550995024876</v>
      </c>
      <c r="AF1414" s="155">
        <v>0.882845349689465</v>
      </c>
      <c r="AG1414" s="173">
        <v>0.000705645335410732</v>
      </c>
    </row>
    <row r="1415" spans="1:33">
      <c r="A1415" s="175" t="s">
        <v>1085</v>
      </c>
      <c r="B1415" s="195" t="s">
        <v>1848</v>
      </c>
      <c r="C1415" s="195" t="s">
        <v>1416</v>
      </c>
      <c r="D1415" s="150">
        <v>2509</v>
      </c>
      <c r="E1415" s="150">
        <v>2383</v>
      </c>
      <c r="F1415" s="150">
        <v>2401</v>
      </c>
      <c r="G1415" s="151">
        <v>2322</v>
      </c>
      <c r="H1415" s="151">
        <v>2183</v>
      </c>
      <c r="I1415" s="151">
        <v>2212</v>
      </c>
      <c r="J1415" s="151">
        <v>2648</v>
      </c>
      <c r="K1415" s="151">
        <v>2494</v>
      </c>
      <c r="L1415" s="151">
        <v>2536</v>
      </c>
      <c r="M1415" s="154">
        <v>0.953303453303453</v>
      </c>
      <c r="N1415" s="153">
        <v>70615</v>
      </c>
      <c r="O1415" s="172">
        <v>0.9</v>
      </c>
      <c r="P1415" s="154">
        <v>0.949780789159028</v>
      </c>
      <c r="Q1415" s="154">
        <v>0.940137812230835</v>
      </c>
      <c r="R1415" s="154">
        <v>0.941842900302115</v>
      </c>
      <c r="S1415" s="173">
        <v>0.00964297692819205</v>
      </c>
      <c r="T1415" s="153">
        <v>74074</v>
      </c>
      <c r="U1415" s="153">
        <v>71444</v>
      </c>
      <c r="V1415" s="154">
        <v>0.964494964494965</v>
      </c>
      <c r="W1415" s="154">
        <v>0.956954962136309</v>
      </c>
      <c r="X1415" s="155">
        <v>0.952627045650301</v>
      </c>
      <c r="Y1415" s="155">
        <v>0.957703927492447</v>
      </c>
      <c r="Z1415" s="173">
        <v>0.00432791648600783</v>
      </c>
      <c r="AA1415" s="151">
        <v>17548</v>
      </c>
      <c r="AB1415" s="151">
        <v>16766</v>
      </c>
      <c r="AC1415" s="151">
        <v>18647</v>
      </c>
      <c r="AD1415" s="151">
        <v>18029</v>
      </c>
      <c r="AE1415" s="155">
        <v>0.955436516981992</v>
      </c>
      <c r="AF1415" s="155">
        <v>0.966857939614951</v>
      </c>
      <c r="AG1415" s="173">
        <v>-0.0114214226329592</v>
      </c>
    </row>
    <row r="1416" spans="1:33">
      <c r="A1416" s="175" t="s">
        <v>1085</v>
      </c>
      <c r="B1416" s="195" t="s">
        <v>1848</v>
      </c>
      <c r="C1416" s="195" t="s">
        <v>1417</v>
      </c>
      <c r="D1416" s="150">
        <v>1691</v>
      </c>
      <c r="E1416" s="150">
        <v>1669</v>
      </c>
      <c r="F1416" s="150">
        <v>1631</v>
      </c>
      <c r="G1416" s="151">
        <v>1524</v>
      </c>
      <c r="H1416" s="151">
        <v>1495</v>
      </c>
      <c r="I1416" s="151">
        <v>1474</v>
      </c>
      <c r="J1416" s="151">
        <v>1839</v>
      </c>
      <c r="K1416" s="151">
        <v>1796</v>
      </c>
      <c r="L1416" s="151">
        <v>1787</v>
      </c>
      <c r="M1416" s="154">
        <v>0.981946063096772</v>
      </c>
      <c r="N1416" s="153">
        <v>48026</v>
      </c>
      <c r="O1416" s="172">
        <v>0.9</v>
      </c>
      <c r="P1416" s="154">
        <v>0.986989946777055</v>
      </c>
      <c r="Q1416" s="154">
        <v>0.980971128608924</v>
      </c>
      <c r="R1416" s="154">
        <v>0.976617727025557</v>
      </c>
      <c r="S1416" s="173">
        <v>0.0060188181681311</v>
      </c>
      <c r="T1416" s="153">
        <v>48909</v>
      </c>
      <c r="U1416" s="153">
        <v>47407</v>
      </c>
      <c r="V1416" s="154">
        <v>0.969289905743319</v>
      </c>
      <c r="W1416" s="154">
        <v>0.964518036664695</v>
      </c>
      <c r="X1416" s="155">
        <v>0.967191601049869</v>
      </c>
      <c r="Y1416" s="155">
        <v>0.971723762914627</v>
      </c>
      <c r="Z1416" s="173">
        <v>-0.0026735643851733</v>
      </c>
      <c r="AA1416" s="151">
        <v>11518</v>
      </c>
      <c r="AB1416" s="151">
        <v>11193</v>
      </c>
      <c r="AC1416" s="151">
        <v>12152</v>
      </c>
      <c r="AD1416" s="151">
        <v>11789</v>
      </c>
      <c r="AE1416" s="155">
        <v>0.971783295711061</v>
      </c>
      <c r="AF1416" s="155">
        <v>0.970128373930217</v>
      </c>
      <c r="AG1416" s="173">
        <v>0.0016549217808437</v>
      </c>
    </row>
    <row r="1417" spans="1:33">
      <c r="A1417" s="175" t="s">
        <v>1085</v>
      </c>
      <c r="B1417" s="195" t="s">
        <v>1848</v>
      </c>
      <c r="C1417" s="195" t="s">
        <v>1418</v>
      </c>
      <c r="D1417" s="150">
        <v>1754</v>
      </c>
      <c r="E1417" s="150">
        <v>1725</v>
      </c>
      <c r="F1417" s="150">
        <v>1669</v>
      </c>
      <c r="G1417" s="151">
        <v>1557</v>
      </c>
      <c r="H1417" s="151">
        <v>1531</v>
      </c>
      <c r="I1417" s="151">
        <v>1485</v>
      </c>
      <c r="J1417" s="151">
        <v>1788</v>
      </c>
      <c r="K1417" s="151">
        <v>1754</v>
      </c>
      <c r="L1417" s="151">
        <v>1715</v>
      </c>
      <c r="M1417" s="154">
        <v>0.967805814143394</v>
      </c>
      <c r="N1417" s="153">
        <v>47407</v>
      </c>
      <c r="O1417" s="172">
        <v>0.9</v>
      </c>
      <c r="P1417" s="154">
        <v>0.983466362599772</v>
      </c>
      <c r="Q1417" s="154">
        <v>0.98330122029544</v>
      </c>
      <c r="R1417" s="154">
        <v>0.980984340044743</v>
      </c>
      <c r="S1417" s="173">
        <v>0.000165142304331956</v>
      </c>
      <c r="T1417" s="153">
        <v>48984</v>
      </c>
      <c r="U1417" s="153">
        <v>46466</v>
      </c>
      <c r="V1417" s="154">
        <v>0.948595459741957</v>
      </c>
      <c r="W1417" s="154">
        <v>0.951539338654504</v>
      </c>
      <c r="X1417" s="155">
        <v>0.953757225433526</v>
      </c>
      <c r="Y1417" s="155">
        <v>0.95917225950783</v>
      </c>
      <c r="Z1417" s="173">
        <v>-0.00221788677902202</v>
      </c>
      <c r="AA1417" s="151">
        <v>11561</v>
      </c>
      <c r="AB1417" s="151">
        <v>11072</v>
      </c>
      <c r="AC1417" s="151">
        <v>12094</v>
      </c>
      <c r="AD1417" s="151">
        <v>11579</v>
      </c>
      <c r="AE1417" s="155">
        <v>0.957702620880547</v>
      </c>
      <c r="AF1417" s="155">
        <v>0.957416900942616</v>
      </c>
      <c r="AG1417" s="173">
        <v>0.000285719937930473</v>
      </c>
    </row>
    <row r="1418" spans="1:33">
      <c r="A1418" s="175" t="s">
        <v>1085</v>
      </c>
      <c r="B1418" s="195" t="s">
        <v>1848</v>
      </c>
      <c r="C1418" s="195" t="s">
        <v>1419</v>
      </c>
      <c r="D1418" s="150">
        <v>1362</v>
      </c>
      <c r="E1418" s="150">
        <v>1312</v>
      </c>
      <c r="F1418" s="150">
        <v>1266</v>
      </c>
      <c r="G1418" s="151">
        <v>1184</v>
      </c>
      <c r="H1418" s="151">
        <v>1104</v>
      </c>
      <c r="I1418" s="151">
        <v>1071</v>
      </c>
      <c r="J1418" s="151">
        <v>1289</v>
      </c>
      <c r="K1418" s="151">
        <v>1271</v>
      </c>
      <c r="L1418" s="151">
        <v>1234</v>
      </c>
      <c r="M1418" s="154">
        <v>0.974988064293671</v>
      </c>
      <c r="N1418" s="153">
        <v>36759</v>
      </c>
      <c r="O1418" s="172">
        <v>0.9</v>
      </c>
      <c r="P1418" s="154">
        <v>0.963289280469897</v>
      </c>
      <c r="Q1418" s="154">
        <v>0.932432432432432</v>
      </c>
      <c r="R1418" s="154">
        <v>0.986035686578743</v>
      </c>
      <c r="S1418" s="173">
        <v>0.0308568480374648</v>
      </c>
      <c r="T1418" s="153">
        <v>37702</v>
      </c>
      <c r="U1418" s="153">
        <v>35850</v>
      </c>
      <c r="V1418" s="154">
        <v>0.950877937509946</v>
      </c>
      <c r="W1418" s="154">
        <v>0.929515418502203</v>
      </c>
      <c r="X1418" s="155">
        <v>0.904560810810811</v>
      </c>
      <c r="Y1418" s="155">
        <v>0.95733126454616</v>
      </c>
      <c r="Z1418" s="173">
        <v>0.0249546076913918</v>
      </c>
      <c r="AA1418" s="151">
        <v>8967</v>
      </c>
      <c r="AB1418" s="151">
        <v>8376</v>
      </c>
      <c r="AC1418" s="151">
        <v>9212</v>
      </c>
      <c r="AD1418" s="151">
        <v>8827</v>
      </c>
      <c r="AE1418" s="155">
        <v>0.934091669454667</v>
      </c>
      <c r="AF1418" s="155">
        <v>0.958206686930091</v>
      </c>
      <c r="AG1418" s="173">
        <v>-0.024115017475424</v>
      </c>
    </row>
    <row r="1419" spans="1:33">
      <c r="A1419" s="175" t="s">
        <v>1085</v>
      </c>
      <c r="B1419" s="195" t="s">
        <v>1848</v>
      </c>
      <c r="C1419" s="195" t="s">
        <v>1420</v>
      </c>
      <c r="D1419" s="150">
        <v>1605</v>
      </c>
      <c r="E1419" s="150">
        <v>1591</v>
      </c>
      <c r="F1419" s="150">
        <v>1462</v>
      </c>
      <c r="G1419" s="151">
        <v>1511</v>
      </c>
      <c r="H1419" s="151">
        <v>1493</v>
      </c>
      <c r="I1419" s="151">
        <v>1416</v>
      </c>
      <c r="J1419" s="151">
        <v>1697</v>
      </c>
      <c r="K1419" s="151">
        <v>1679</v>
      </c>
      <c r="L1419" s="151">
        <v>1599</v>
      </c>
      <c r="M1419" s="154">
        <v>0.990036252536537</v>
      </c>
      <c r="N1419" s="153">
        <v>43422</v>
      </c>
      <c r="O1419" s="172">
        <v>0.9</v>
      </c>
      <c r="P1419" s="154">
        <v>0.991277258566978</v>
      </c>
      <c r="Q1419" s="154">
        <v>0.988087359364659</v>
      </c>
      <c r="R1419" s="154">
        <v>0.98939304655274</v>
      </c>
      <c r="S1419" s="173">
        <v>0.00318989920231905</v>
      </c>
      <c r="T1419" s="153">
        <v>43859</v>
      </c>
      <c r="U1419" s="153">
        <v>41112</v>
      </c>
      <c r="V1419" s="154">
        <v>0.937367473038601</v>
      </c>
      <c r="W1419" s="154">
        <v>0.910903426791277</v>
      </c>
      <c r="X1419" s="155">
        <v>0.937127729980146</v>
      </c>
      <c r="Y1419" s="155">
        <v>0.942251031231585</v>
      </c>
      <c r="Z1419" s="173">
        <v>-0.0262243031888684</v>
      </c>
      <c r="AA1419" s="151">
        <v>10689</v>
      </c>
      <c r="AB1419" s="151">
        <v>10013</v>
      </c>
      <c r="AC1419" s="151">
        <v>11320</v>
      </c>
      <c r="AD1419" s="151">
        <v>10639</v>
      </c>
      <c r="AE1419" s="155">
        <v>0.936757414164094</v>
      </c>
      <c r="AF1419" s="155">
        <v>0.939840989399293</v>
      </c>
      <c r="AG1419" s="173">
        <v>-0.00308357523519931</v>
      </c>
    </row>
    <row r="1420" spans="1:33">
      <c r="A1420" s="175" t="s">
        <v>1085</v>
      </c>
      <c r="B1420" s="195" t="s">
        <v>1848</v>
      </c>
      <c r="C1420" s="195" t="s">
        <v>1421</v>
      </c>
      <c r="D1420" s="150">
        <v>1815</v>
      </c>
      <c r="E1420" s="150">
        <v>1727</v>
      </c>
      <c r="F1420" s="150">
        <v>1581</v>
      </c>
      <c r="G1420" s="151">
        <v>1744</v>
      </c>
      <c r="H1420" s="151">
        <v>1612</v>
      </c>
      <c r="I1420" s="151">
        <v>1562</v>
      </c>
      <c r="J1420" s="151">
        <v>1908</v>
      </c>
      <c r="K1420" s="151">
        <v>1872</v>
      </c>
      <c r="L1420" s="151">
        <v>1704</v>
      </c>
      <c r="M1420" s="154">
        <v>0.974301526205932</v>
      </c>
      <c r="N1420" s="153">
        <v>50879</v>
      </c>
      <c r="O1420" s="172">
        <v>0.9</v>
      </c>
      <c r="P1420" s="154">
        <v>0.951515151515152</v>
      </c>
      <c r="Q1420" s="154">
        <v>0.924311926605505</v>
      </c>
      <c r="R1420" s="154">
        <v>0.981132075471698</v>
      </c>
      <c r="S1420" s="173">
        <v>0.027203224909647</v>
      </c>
      <c r="T1420" s="153">
        <v>52221</v>
      </c>
      <c r="U1420" s="153">
        <v>46720</v>
      </c>
      <c r="V1420" s="154">
        <v>0.89465923670554</v>
      </c>
      <c r="W1420" s="154">
        <v>0.871074380165289</v>
      </c>
      <c r="X1420" s="155">
        <v>0.895642201834862</v>
      </c>
      <c r="Y1420" s="155">
        <v>0.893081761006289</v>
      </c>
      <c r="Z1420" s="173">
        <v>-0.0245678216695732</v>
      </c>
      <c r="AA1420" s="151">
        <v>12755</v>
      </c>
      <c r="AB1420" s="151">
        <v>11312</v>
      </c>
      <c r="AC1420" s="151">
        <v>12885</v>
      </c>
      <c r="AD1420" s="151">
        <v>11434</v>
      </c>
      <c r="AE1420" s="155">
        <v>0.88686789494316</v>
      </c>
      <c r="AF1420" s="155">
        <v>0.887388436166085</v>
      </c>
      <c r="AG1420" s="173">
        <v>-0.000520541222925108</v>
      </c>
    </row>
    <row r="1421" spans="1:33">
      <c r="A1421" s="175" t="s">
        <v>1085</v>
      </c>
      <c r="B1421" s="195" t="s">
        <v>1848</v>
      </c>
      <c r="C1421" s="195" t="s">
        <v>1422</v>
      </c>
      <c r="D1421" s="150">
        <v>2206</v>
      </c>
      <c r="E1421" s="150">
        <v>2171</v>
      </c>
      <c r="F1421" s="150">
        <v>2058</v>
      </c>
      <c r="G1421" s="151">
        <v>1742</v>
      </c>
      <c r="H1421" s="151">
        <v>1729</v>
      </c>
      <c r="I1421" s="151">
        <v>1661</v>
      </c>
      <c r="J1421" s="151">
        <v>2135</v>
      </c>
      <c r="K1421" s="151">
        <v>2117</v>
      </c>
      <c r="L1421" s="151">
        <v>2041</v>
      </c>
      <c r="M1421" s="154">
        <v>0.989477705236838</v>
      </c>
      <c r="N1421" s="153">
        <v>56986</v>
      </c>
      <c r="O1421" s="172">
        <v>0.9</v>
      </c>
      <c r="P1421" s="154">
        <v>0.984134179510426</v>
      </c>
      <c r="Q1421" s="154">
        <v>0.992537313432836</v>
      </c>
      <c r="R1421" s="154">
        <v>0.991569086651054</v>
      </c>
      <c r="S1421" s="173">
        <v>-0.00840313392240966</v>
      </c>
      <c r="T1421" s="153">
        <v>57592</v>
      </c>
      <c r="U1421" s="153">
        <v>55132</v>
      </c>
      <c r="V1421" s="154">
        <v>0.95728573412974</v>
      </c>
      <c r="W1421" s="154">
        <v>0.932910244786945</v>
      </c>
      <c r="X1421" s="155">
        <v>0.953501722158439</v>
      </c>
      <c r="Y1421" s="155">
        <v>0.955971896955504</v>
      </c>
      <c r="Z1421" s="173">
        <v>-0.0205914773714938</v>
      </c>
      <c r="AA1421" s="151">
        <v>14495</v>
      </c>
      <c r="AB1421" s="151">
        <v>13833</v>
      </c>
      <c r="AC1421" s="151">
        <v>14826</v>
      </c>
      <c r="AD1421" s="151">
        <v>14150</v>
      </c>
      <c r="AE1421" s="155">
        <v>0.954329078992756</v>
      </c>
      <c r="AF1421" s="155">
        <v>0.954404424659382</v>
      </c>
      <c r="AG1421" s="173">
        <v>-7.53456666260366e-5</v>
      </c>
    </row>
    <row r="1422" spans="1:33">
      <c r="A1422" s="175" t="s">
        <v>1085</v>
      </c>
      <c r="B1422" s="195" t="s">
        <v>1848</v>
      </c>
      <c r="C1422" s="195" t="s">
        <v>1423</v>
      </c>
      <c r="D1422" s="150">
        <v>1167</v>
      </c>
      <c r="E1422" s="150">
        <v>1153</v>
      </c>
      <c r="F1422" s="150">
        <v>1113</v>
      </c>
      <c r="G1422" s="151">
        <v>1066</v>
      </c>
      <c r="H1422" s="151">
        <v>1059</v>
      </c>
      <c r="I1422" s="151">
        <v>1027</v>
      </c>
      <c r="J1422" s="151">
        <v>1356</v>
      </c>
      <c r="K1422" s="151">
        <v>1344</v>
      </c>
      <c r="L1422" s="151">
        <v>1291</v>
      </c>
      <c r="M1422" s="154">
        <v>0.985699306809577</v>
      </c>
      <c r="N1422" s="153">
        <v>33843</v>
      </c>
      <c r="O1422" s="172">
        <v>0.9</v>
      </c>
      <c r="P1422" s="154">
        <v>0.988003427592117</v>
      </c>
      <c r="Q1422" s="154">
        <v>0.99343339587242</v>
      </c>
      <c r="R1422" s="154">
        <v>0.991150442477876</v>
      </c>
      <c r="S1422" s="173">
        <v>-0.00542996828030373</v>
      </c>
      <c r="T1422" s="153">
        <v>34334</v>
      </c>
      <c r="U1422" s="153">
        <v>33018</v>
      </c>
      <c r="V1422" s="154">
        <v>0.9616706471719</v>
      </c>
      <c r="W1422" s="154">
        <v>0.953727506426735</v>
      </c>
      <c r="X1422" s="155">
        <v>0.963414634146341</v>
      </c>
      <c r="Y1422" s="155">
        <v>0.952064896755162</v>
      </c>
      <c r="Z1422" s="173">
        <v>-0.00968712771960623</v>
      </c>
      <c r="AA1422" s="151">
        <v>8525</v>
      </c>
      <c r="AB1422" s="151">
        <v>8176</v>
      </c>
      <c r="AC1422" s="151">
        <v>8851</v>
      </c>
      <c r="AD1422" s="151">
        <v>8512</v>
      </c>
      <c r="AE1422" s="155">
        <v>0.959061583577713</v>
      </c>
      <c r="AF1422" s="155">
        <v>0.961699243023387</v>
      </c>
      <c r="AG1422" s="173">
        <v>-0.00263765944567451</v>
      </c>
    </row>
    <row r="1423" spans="1:33">
      <c r="A1423" s="175" t="s">
        <v>1085</v>
      </c>
      <c r="B1423" s="195" t="s">
        <v>1848</v>
      </c>
      <c r="C1423" s="195" t="s">
        <v>1424</v>
      </c>
      <c r="D1423" s="150">
        <v>2896</v>
      </c>
      <c r="E1423" s="150">
        <v>2868</v>
      </c>
      <c r="F1423" s="150">
        <v>2795</v>
      </c>
      <c r="G1423" s="151">
        <v>2543</v>
      </c>
      <c r="H1423" s="151">
        <v>2514</v>
      </c>
      <c r="I1423" s="151">
        <v>2450</v>
      </c>
      <c r="J1423" s="151">
        <v>3184</v>
      </c>
      <c r="K1423" s="151">
        <v>3146</v>
      </c>
      <c r="L1423" s="151">
        <v>3101</v>
      </c>
      <c r="M1423" s="154">
        <v>0.984295528504279</v>
      </c>
      <c r="N1423" s="153">
        <v>81667</v>
      </c>
      <c r="O1423" s="172">
        <v>0.9</v>
      </c>
      <c r="P1423" s="154">
        <v>0.990331491712707</v>
      </c>
      <c r="Q1423" s="154">
        <v>0.988596146283917</v>
      </c>
      <c r="R1423" s="154">
        <v>0.988065326633166</v>
      </c>
      <c r="S1423" s="173">
        <v>0.0017353454287905</v>
      </c>
      <c r="T1423" s="153">
        <v>82970</v>
      </c>
      <c r="U1423" s="153">
        <v>80489</v>
      </c>
      <c r="V1423" s="154">
        <v>0.970097625647825</v>
      </c>
      <c r="W1423" s="154">
        <v>0.965124309392265</v>
      </c>
      <c r="X1423" s="155">
        <v>0.963429020841526</v>
      </c>
      <c r="Y1423" s="155">
        <v>0.97393216080402</v>
      </c>
      <c r="Z1423" s="173">
        <v>0.00169528855073953</v>
      </c>
      <c r="AA1423" s="151">
        <v>19917</v>
      </c>
      <c r="AB1423" s="151">
        <v>19324</v>
      </c>
      <c r="AC1423" s="151">
        <v>20742</v>
      </c>
      <c r="AD1423" s="151">
        <v>20176</v>
      </c>
      <c r="AE1423" s="155">
        <v>0.970226439724858</v>
      </c>
      <c r="AF1423" s="155">
        <v>0.972712371034616</v>
      </c>
      <c r="AG1423" s="173">
        <v>-0.00248593130975761</v>
      </c>
    </row>
    <row r="1424" spans="1:33">
      <c r="A1424" s="175" t="s">
        <v>1085</v>
      </c>
      <c r="B1424" s="195" t="s">
        <v>1848</v>
      </c>
      <c r="C1424" s="195" t="s">
        <v>1425</v>
      </c>
      <c r="D1424" s="150">
        <v>1839</v>
      </c>
      <c r="E1424" s="150">
        <v>1823</v>
      </c>
      <c r="F1424" s="150">
        <v>1780</v>
      </c>
      <c r="G1424" s="151">
        <v>1533</v>
      </c>
      <c r="H1424" s="151">
        <v>1519</v>
      </c>
      <c r="I1424" s="151">
        <v>1480</v>
      </c>
      <c r="J1424" s="151">
        <v>1792</v>
      </c>
      <c r="K1424" s="151">
        <v>1774</v>
      </c>
      <c r="L1424" s="151">
        <v>1752</v>
      </c>
      <c r="M1424" s="154">
        <v>0.985940753262281</v>
      </c>
      <c r="N1424" s="153">
        <v>47827</v>
      </c>
      <c r="O1424" s="172">
        <v>0.9</v>
      </c>
      <c r="P1424" s="154">
        <v>0.991299619358347</v>
      </c>
      <c r="Q1424" s="154">
        <v>0.990867579908676</v>
      </c>
      <c r="R1424" s="154">
        <v>0.989955357142857</v>
      </c>
      <c r="S1424" s="173">
        <v>0.000432039449671073</v>
      </c>
      <c r="T1424" s="153">
        <v>48509</v>
      </c>
      <c r="U1424" s="153">
        <v>47291</v>
      </c>
      <c r="V1424" s="154">
        <v>0.974891257292461</v>
      </c>
      <c r="W1424" s="154">
        <v>0.967917346383904</v>
      </c>
      <c r="X1424" s="155">
        <v>0.96542726679713</v>
      </c>
      <c r="Y1424" s="155">
        <v>0.977678571428571</v>
      </c>
      <c r="Z1424" s="173">
        <v>0.0024900795867745</v>
      </c>
      <c r="AA1424" s="151">
        <v>12219</v>
      </c>
      <c r="AB1424" s="151">
        <v>11770</v>
      </c>
      <c r="AC1424" s="151">
        <v>12298</v>
      </c>
      <c r="AD1424" s="151">
        <v>12033</v>
      </c>
      <c r="AE1424" s="155">
        <v>0.963253948768312</v>
      </c>
      <c r="AF1424" s="155">
        <v>0.978451780777362</v>
      </c>
      <c r="AG1424" s="173">
        <v>-0.0151978320090506</v>
      </c>
    </row>
    <row r="1425" spans="1:33">
      <c r="A1425" s="175" t="s">
        <v>1085</v>
      </c>
      <c r="B1425" s="195" t="s">
        <v>1848</v>
      </c>
      <c r="C1425" s="195" t="s">
        <v>1426</v>
      </c>
      <c r="D1425" s="150">
        <v>1738</v>
      </c>
      <c r="E1425" s="150">
        <v>1701</v>
      </c>
      <c r="F1425" s="150">
        <v>1584</v>
      </c>
      <c r="G1425" s="151">
        <v>1562</v>
      </c>
      <c r="H1425" s="151">
        <v>1549</v>
      </c>
      <c r="I1425" s="151">
        <v>1475</v>
      </c>
      <c r="J1425" s="151">
        <v>1740</v>
      </c>
      <c r="K1425" s="151">
        <v>1723</v>
      </c>
      <c r="L1425" s="151">
        <v>1654</v>
      </c>
      <c r="M1425" s="154">
        <v>0.985258334009246</v>
      </c>
      <c r="N1425" s="153">
        <v>48589</v>
      </c>
      <c r="O1425" s="172">
        <v>0.9</v>
      </c>
      <c r="P1425" s="154">
        <v>0.978711162255466</v>
      </c>
      <c r="Q1425" s="154">
        <v>0.991677336747759</v>
      </c>
      <c r="R1425" s="154">
        <v>0.990229885057471</v>
      </c>
      <c r="S1425" s="173">
        <v>-0.0129661744922932</v>
      </c>
      <c r="T1425" s="153">
        <v>49316</v>
      </c>
      <c r="U1425" s="153">
        <v>46332</v>
      </c>
      <c r="V1425" s="154">
        <v>0.939492254035202</v>
      </c>
      <c r="W1425" s="154">
        <v>0.911392405063291</v>
      </c>
      <c r="X1425" s="155">
        <v>0.944302176696543</v>
      </c>
      <c r="Y1425" s="155">
        <v>0.950574712643678</v>
      </c>
      <c r="Z1425" s="173">
        <v>-0.0329097716332518</v>
      </c>
      <c r="AA1425" s="151">
        <v>12120</v>
      </c>
      <c r="AB1425" s="151">
        <v>11394</v>
      </c>
      <c r="AC1425" s="151">
        <v>12405</v>
      </c>
      <c r="AD1425" s="151">
        <v>11677</v>
      </c>
      <c r="AE1425" s="155">
        <v>0.94009900990099</v>
      </c>
      <c r="AF1425" s="155">
        <v>0.941313986295848</v>
      </c>
      <c r="AG1425" s="173">
        <v>-0.00121497639485835</v>
      </c>
    </row>
    <row r="1426" spans="1:33">
      <c r="A1426" s="175" t="s">
        <v>1085</v>
      </c>
      <c r="B1426" s="195" t="s">
        <v>1848</v>
      </c>
      <c r="C1426" s="195" t="s">
        <v>1427</v>
      </c>
      <c r="D1426" s="150">
        <v>4928</v>
      </c>
      <c r="E1426" s="150">
        <v>4785</v>
      </c>
      <c r="F1426" s="150">
        <v>3945</v>
      </c>
      <c r="G1426" s="151">
        <v>4529</v>
      </c>
      <c r="H1426" s="151">
        <v>4426</v>
      </c>
      <c r="I1426" s="151">
        <v>3704</v>
      </c>
      <c r="J1426" s="151">
        <v>5065</v>
      </c>
      <c r="K1426" s="151">
        <v>4956</v>
      </c>
      <c r="L1426" s="151">
        <v>4174</v>
      </c>
      <c r="M1426" s="154">
        <v>0.978240404944521</v>
      </c>
      <c r="N1426" s="153">
        <v>126778</v>
      </c>
      <c r="O1426" s="172">
        <v>0.9</v>
      </c>
      <c r="P1426" s="154">
        <v>0.970982142857143</v>
      </c>
      <c r="Q1426" s="154">
        <v>0.977257672775447</v>
      </c>
      <c r="R1426" s="154">
        <v>0.978479763079961</v>
      </c>
      <c r="S1426" s="173">
        <v>-0.00627552991830427</v>
      </c>
      <c r="T1426" s="153">
        <v>129598</v>
      </c>
      <c r="U1426" s="153">
        <v>105630</v>
      </c>
      <c r="V1426" s="154">
        <v>0.815058874365345</v>
      </c>
      <c r="W1426" s="154">
        <v>0.800527597402597</v>
      </c>
      <c r="X1426" s="155">
        <v>0.817840582910135</v>
      </c>
      <c r="Y1426" s="155">
        <v>0.824086870681145</v>
      </c>
      <c r="Z1426" s="173">
        <v>-0.0173129855075373</v>
      </c>
      <c r="AA1426" s="151">
        <v>31593</v>
      </c>
      <c r="AB1426" s="151">
        <v>26382</v>
      </c>
      <c r="AC1426" s="151">
        <v>32893</v>
      </c>
      <c r="AD1426" s="151">
        <v>26759</v>
      </c>
      <c r="AE1426" s="155">
        <v>0.83505839901244</v>
      </c>
      <c r="AF1426" s="155">
        <v>0.813516553674034</v>
      </c>
      <c r="AG1426" s="173">
        <v>0.0215418453384055</v>
      </c>
    </row>
    <row r="1427" spans="1:33">
      <c r="A1427" s="175" t="s">
        <v>1085</v>
      </c>
      <c r="B1427" s="195" t="s">
        <v>1848</v>
      </c>
      <c r="C1427" s="195" t="s">
        <v>1428</v>
      </c>
      <c r="D1427" s="150">
        <v>1846</v>
      </c>
      <c r="E1427" s="150">
        <v>1769</v>
      </c>
      <c r="F1427" s="150">
        <v>1772</v>
      </c>
      <c r="G1427" s="151">
        <v>1629</v>
      </c>
      <c r="H1427" s="151">
        <v>1611</v>
      </c>
      <c r="I1427" s="151">
        <v>1536</v>
      </c>
      <c r="J1427" s="151">
        <v>2088</v>
      </c>
      <c r="K1427" s="151">
        <v>2075</v>
      </c>
      <c r="L1427" s="151">
        <v>1999</v>
      </c>
      <c r="M1427" s="154">
        <v>0.982404802100919</v>
      </c>
      <c r="N1427" s="153">
        <v>52372</v>
      </c>
      <c r="O1427" s="172">
        <v>0.9</v>
      </c>
      <c r="P1427" s="154">
        <v>0.958288190682557</v>
      </c>
      <c r="Q1427" s="154">
        <v>0.988950276243094</v>
      </c>
      <c r="R1427" s="154">
        <v>0.993773946360153</v>
      </c>
      <c r="S1427" s="173">
        <v>-0.0306620855605371</v>
      </c>
      <c r="T1427" s="153">
        <v>53310</v>
      </c>
      <c r="U1427" s="153">
        <v>50839</v>
      </c>
      <c r="V1427" s="154">
        <v>0.953648471206153</v>
      </c>
      <c r="W1427" s="154">
        <v>0.959913326110509</v>
      </c>
      <c r="X1427" s="155">
        <v>0.942909760589319</v>
      </c>
      <c r="Y1427" s="155">
        <v>0.957375478927203</v>
      </c>
      <c r="Z1427" s="173">
        <v>0.0170035655211905</v>
      </c>
      <c r="AA1427" s="151">
        <v>12788</v>
      </c>
      <c r="AB1427" s="151">
        <v>12260</v>
      </c>
      <c r="AC1427" s="151">
        <v>13584</v>
      </c>
      <c r="AD1427" s="151">
        <v>13014</v>
      </c>
      <c r="AE1427" s="155">
        <v>0.958711291836096</v>
      </c>
      <c r="AF1427" s="155">
        <v>0.958038869257951</v>
      </c>
      <c r="AG1427" s="173">
        <v>0.000672422578145815</v>
      </c>
    </row>
    <row r="1428" spans="1:33">
      <c r="A1428" s="175" t="s">
        <v>1085</v>
      </c>
      <c r="B1428" s="195" t="s">
        <v>1848</v>
      </c>
      <c r="C1428" s="195" t="s">
        <v>1429</v>
      </c>
      <c r="D1428" s="150">
        <v>3622</v>
      </c>
      <c r="E1428" s="150">
        <v>3537</v>
      </c>
      <c r="F1428" s="150">
        <v>3446</v>
      </c>
      <c r="G1428" s="151">
        <v>3140</v>
      </c>
      <c r="H1428" s="151">
        <v>3058</v>
      </c>
      <c r="I1428" s="151">
        <v>3005</v>
      </c>
      <c r="J1428" s="151">
        <v>3802</v>
      </c>
      <c r="K1428" s="151">
        <v>3717</v>
      </c>
      <c r="L1428" s="151">
        <v>3666</v>
      </c>
      <c r="M1428" s="154">
        <v>0.978660943858441</v>
      </c>
      <c r="N1428" s="153">
        <v>96678</v>
      </c>
      <c r="O1428" s="172">
        <v>0.9</v>
      </c>
      <c r="P1428" s="154">
        <v>0.976532302595251</v>
      </c>
      <c r="Q1428" s="154">
        <v>0.973885350318471</v>
      </c>
      <c r="R1428" s="154">
        <v>0.977643345607575</v>
      </c>
      <c r="S1428" s="173">
        <v>0.00264695227677991</v>
      </c>
      <c r="T1428" s="153">
        <v>98786</v>
      </c>
      <c r="U1428" s="153">
        <v>94991</v>
      </c>
      <c r="V1428" s="154">
        <v>0.96158362521005</v>
      </c>
      <c r="W1428" s="154">
        <v>0.951408061844285</v>
      </c>
      <c r="X1428" s="155">
        <v>0.957006369426752</v>
      </c>
      <c r="Y1428" s="155">
        <v>0.96422935297212</v>
      </c>
      <c r="Z1428" s="173">
        <v>-0.0055983075824666</v>
      </c>
      <c r="AA1428" s="151">
        <v>24526</v>
      </c>
      <c r="AB1428" s="151">
        <v>23548</v>
      </c>
      <c r="AC1428" s="151">
        <v>25422</v>
      </c>
      <c r="AD1428" s="151">
        <v>24451</v>
      </c>
      <c r="AE1428" s="155">
        <v>0.960123950093778</v>
      </c>
      <c r="AF1428" s="155">
        <v>0.961804736055385</v>
      </c>
      <c r="AG1428" s="173">
        <v>-0.00168078596160703</v>
      </c>
    </row>
    <row r="1429" spans="1:33">
      <c r="A1429" s="175" t="s">
        <v>1085</v>
      </c>
      <c r="B1429" s="195" t="s">
        <v>1848</v>
      </c>
      <c r="C1429" s="195" t="s">
        <v>1430</v>
      </c>
      <c r="D1429" s="150">
        <v>1147</v>
      </c>
      <c r="E1429" s="150">
        <v>1141</v>
      </c>
      <c r="F1429" s="150">
        <v>838</v>
      </c>
      <c r="G1429" s="151">
        <v>1014</v>
      </c>
      <c r="H1429" s="151">
        <v>980</v>
      </c>
      <c r="I1429" s="151">
        <v>587</v>
      </c>
      <c r="J1429" s="151">
        <v>1243</v>
      </c>
      <c r="K1429" s="151">
        <v>1173</v>
      </c>
      <c r="L1429" s="151">
        <v>783</v>
      </c>
      <c r="M1429" s="154">
        <v>0.969722401549387</v>
      </c>
      <c r="N1429" s="153">
        <v>30042</v>
      </c>
      <c r="O1429" s="172">
        <v>0.9</v>
      </c>
      <c r="P1429" s="154">
        <v>0.994768962510898</v>
      </c>
      <c r="Q1429" s="154">
        <v>0.96646942800789</v>
      </c>
      <c r="R1429" s="154">
        <v>0.943684633950121</v>
      </c>
      <c r="S1429" s="173">
        <v>0.0282995345030084</v>
      </c>
      <c r="T1429" s="153">
        <v>30980</v>
      </c>
      <c r="U1429" s="153">
        <v>22491</v>
      </c>
      <c r="V1429" s="154">
        <v>0.725984506132989</v>
      </c>
      <c r="W1429" s="154">
        <v>0.730601569311247</v>
      </c>
      <c r="X1429" s="155">
        <v>0.578895463510848</v>
      </c>
      <c r="Y1429" s="155">
        <v>0.629927594529364</v>
      </c>
      <c r="Z1429" s="173">
        <v>0.151706105800399</v>
      </c>
      <c r="AA1429" s="151">
        <v>7681</v>
      </c>
      <c r="AB1429" s="151">
        <v>5419</v>
      </c>
      <c r="AC1429" s="151">
        <v>7741</v>
      </c>
      <c r="AD1429" s="151">
        <v>5985</v>
      </c>
      <c r="AE1429" s="155">
        <v>0.705507095430283</v>
      </c>
      <c r="AF1429" s="155">
        <v>0.773155923007363</v>
      </c>
      <c r="AG1429" s="173">
        <v>-0.0676488275770808</v>
      </c>
    </row>
    <row r="1430" spans="1:33">
      <c r="A1430" s="175" t="s">
        <v>1085</v>
      </c>
      <c r="B1430" s="195" t="s">
        <v>1848</v>
      </c>
      <c r="C1430" s="195" t="s">
        <v>1431</v>
      </c>
      <c r="D1430" s="150">
        <v>1819</v>
      </c>
      <c r="E1430" s="150">
        <v>1745</v>
      </c>
      <c r="F1430" s="150">
        <v>1667</v>
      </c>
      <c r="G1430" s="151">
        <v>1554</v>
      </c>
      <c r="H1430" s="151">
        <v>1540</v>
      </c>
      <c r="I1430" s="151">
        <v>1461</v>
      </c>
      <c r="J1430" s="151">
        <v>1958</v>
      </c>
      <c r="K1430" s="151">
        <v>1880</v>
      </c>
      <c r="L1430" s="151">
        <v>1842</v>
      </c>
      <c r="M1430" s="154">
        <v>0.98366892643934</v>
      </c>
      <c r="N1430" s="153">
        <v>48608</v>
      </c>
      <c r="O1430" s="172">
        <v>0.9</v>
      </c>
      <c r="P1430" s="154">
        <v>0.959318306761957</v>
      </c>
      <c r="Q1430" s="154">
        <v>0.990990990990991</v>
      </c>
      <c r="R1430" s="154">
        <v>0.960163432073544</v>
      </c>
      <c r="S1430" s="173">
        <v>-0.0316726842290338</v>
      </c>
      <c r="T1430" s="153">
        <v>49415</v>
      </c>
      <c r="U1430" s="153">
        <v>47243</v>
      </c>
      <c r="V1430" s="154">
        <v>0.956045735100678</v>
      </c>
      <c r="W1430" s="154">
        <v>0.916437603078615</v>
      </c>
      <c r="X1430" s="155">
        <v>0.94015444015444</v>
      </c>
      <c r="Y1430" s="155">
        <v>0.940755873340143</v>
      </c>
      <c r="Z1430" s="173">
        <v>-0.0237168370758255</v>
      </c>
      <c r="AA1430" s="151">
        <v>12521</v>
      </c>
      <c r="AB1430" s="151">
        <v>11881</v>
      </c>
      <c r="AC1430" s="151">
        <v>12533</v>
      </c>
      <c r="AD1430" s="151">
        <v>12008</v>
      </c>
      <c r="AE1430" s="155">
        <v>0.948885871735484</v>
      </c>
      <c r="AF1430" s="155">
        <v>0.958110588047554</v>
      </c>
      <c r="AG1430" s="173">
        <v>-0.00922471631207011</v>
      </c>
    </row>
    <row r="1431" spans="1:33">
      <c r="A1431" s="175" t="s">
        <v>1085</v>
      </c>
      <c r="B1431" s="195" t="s">
        <v>1848</v>
      </c>
      <c r="C1431" s="195" t="s">
        <v>1432</v>
      </c>
      <c r="D1431" s="150">
        <v>1916</v>
      </c>
      <c r="E1431" s="150">
        <v>1901</v>
      </c>
      <c r="F1431" s="150">
        <v>1756</v>
      </c>
      <c r="G1431" s="151">
        <v>1644</v>
      </c>
      <c r="H1431" s="151">
        <v>1594</v>
      </c>
      <c r="I1431" s="151">
        <v>1503</v>
      </c>
      <c r="J1431" s="151">
        <v>1989</v>
      </c>
      <c r="K1431" s="151">
        <v>1978</v>
      </c>
      <c r="L1431" s="151">
        <v>1911</v>
      </c>
      <c r="M1431" s="154">
        <v>0.989031220325188</v>
      </c>
      <c r="N1431" s="153">
        <v>51035</v>
      </c>
      <c r="O1431" s="172">
        <v>0.9</v>
      </c>
      <c r="P1431" s="154">
        <v>0.992171189979123</v>
      </c>
      <c r="Q1431" s="154">
        <v>0.969586374695864</v>
      </c>
      <c r="R1431" s="154">
        <v>0.994469582704877</v>
      </c>
      <c r="S1431" s="173">
        <v>0.0225848152832594</v>
      </c>
      <c r="T1431" s="153">
        <v>51601</v>
      </c>
      <c r="U1431" s="153">
        <v>48701</v>
      </c>
      <c r="V1431" s="154">
        <v>0.943799538768629</v>
      </c>
      <c r="W1431" s="154">
        <v>0.916492693110647</v>
      </c>
      <c r="X1431" s="155">
        <v>0.914233576642336</v>
      </c>
      <c r="Y1431" s="155">
        <v>0.96078431372549</v>
      </c>
      <c r="Z1431" s="173">
        <v>0.00225911646831145</v>
      </c>
      <c r="AA1431" s="151">
        <v>12912</v>
      </c>
      <c r="AB1431" s="151">
        <v>12148</v>
      </c>
      <c r="AC1431" s="151">
        <v>13171</v>
      </c>
      <c r="AD1431" s="151">
        <v>12388</v>
      </c>
      <c r="AE1431" s="155">
        <v>0.940830235439901</v>
      </c>
      <c r="AF1431" s="155">
        <v>0.94055121099385</v>
      </c>
      <c r="AG1431" s="173">
        <v>0.000279024446050768</v>
      </c>
    </row>
    <row r="1432" spans="1:33">
      <c r="A1432" s="175" t="s">
        <v>1085</v>
      </c>
      <c r="B1432" s="195" t="s">
        <v>1849</v>
      </c>
      <c r="C1432" s="195" t="s">
        <v>1433</v>
      </c>
      <c r="D1432" s="150">
        <v>3912</v>
      </c>
      <c r="E1432" s="150">
        <v>3864</v>
      </c>
      <c r="F1432" s="150">
        <v>3731</v>
      </c>
      <c r="G1432" s="151">
        <v>3592</v>
      </c>
      <c r="H1432" s="151">
        <v>3548</v>
      </c>
      <c r="I1432" s="151">
        <v>3431</v>
      </c>
      <c r="J1432" s="151">
        <v>3501</v>
      </c>
      <c r="K1432" s="151">
        <v>3458</v>
      </c>
      <c r="L1432" s="151">
        <v>3377</v>
      </c>
      <c r="M1432" s="154">
        <v>0.984810888036694</v>
      </c>
      <c r="N1432" s="153">
        <v>91679</v>
      </c>
      <c r="O1432" s="172">
        <v>0.9</v>
      </c>
      <c r="P1432" s="154">
        <v>0.987730061349693</v>
      </c>
      <c r="Q1432" s="154">
        <v>0.987750556792873</v>
      </c>
      <c r="R1432" s="154">
        <v>0.987717794915738</v>
      </c>
      <c r="S1432" s="173">
        <v>-2.04954431798354e-5</v>
      </c>
      <c r="T1432" s="153">
        <v>93093</v>
      </c>
      <c r="U1432" s="153">
        <v>88425</v>
      </c>
      <c r="V1432" s="154">
        <v>0.949856595017885</v>
      </c>
      <c r="W1432" s="154">
        <v>0.953732106339468</v>
      </c>
      <c r="X1432" s="155">
        <v>0.955178173719376</v>
      </c>
      <c r="Y1432" s="155">
        <v>0.964581548129106</v>
      </c>
      <c r="Z1432" s="173">
        <v>-0.00144606737990816</v>
      </c>
      <c r="AA1432" s="151">
        <v>23728</v>
      </c>
      <c r="AB1432" s="151">
        <v>22683</v>
      </c>
      <c r="AC1432" s="151">
        <v>22880</v>
      </c>
      <c r="AD1432" s="151">
        <v>21766</v>
      </c>
      <c r="AE1432" s="155">
        <v>0.955959204315577</v>
      </c>
      <c r="AF1432" s="155">
        <v>0.951311188811189</v>
      </c>
      <c r="AG1432" s="173">
        <v>0.00464801550438776</v>
      </c>
    </row>
    <row r="1433" spans="1:33">
      <c r="A1433" s="175" t="s">
        <v>1085</v>
      </c>
      <c r="B1433" s="195" t="s">
        <v>1849</v>
      </c>
      <c r="C1433" s="195" t="s">
        <v>1434</v>
      </c>
      <c r="D1433" s="150">
        <v>2634</v>
      </c>
      <c r="E1433" s="150">
        <v>2623</v>
      </c>
      <c r="F1433" s="150">
        <v>2493</v>
      </c>
      <c r="G1433" s="151">
        <v>2460</v>
      </c>
      <c r="H1433" s="151">
        <v>2432</v>
      </c>
      <c r="I1433" s="151">
        <v>2356</v>
      </c>
      <c r="J1433" s="151">
        <v>2533</v>
      </c>
      <c r="K1433" s="151">
        <v>2510</v>
      </c>
      <c r="L1433" s="151">
        <v>2405</v>
      </c>
      <c r="M1433" s="154">
        <v>0.994513746283753</v>
      </c>
      <c r="N1433" s="153">
        <v>64896</v>
      </c>
      <c r="O1433" s="172">
        <v>0.9</v>
      </c>
      <c r="P1433" s="154">
        <v>0.9958238420653</v>
      </c>
      <c r="Q1433" s="154">
        <v>0.988617886178862</v>
      </c>
      <c r="R1433" s="154">
        <v>0.990919857876036</v>
      </c>
      <c r="S1433" s="173">
        <v>0.00720595588643813</v>
      </c>
      <c r="T1433" s="153">
        <v>65254</v>
      </c>
      <c r="U1433" s="153">
        <v>62403</v>
      </c>
      <c r="V1433" s="154">
        <v>0.956309191773684</v>
      </c>
      <c r="W1433" s="154">
        <v>0.946469248291572</v>
      </c>
      <c r="X1433" s="155">
        <v>0.957723577235772</v>
      </c>
      <c r="Y1433" s="155">
        <v>0.949467035136202</v>
      </c>
      <c r="Z1433" s="173">
        <v>-0.0112543289442006</v>
      </c>
      <c r="AA1433" s="151">
        <v>16703</v>
      </c>
      <c r="AB1433" s="151">
        <v>15959</v>
      </c>
      <c r="AC1433" s="151">
        <v>16184</v>
      </c>
      <c r="AD1433" s="151">
        <v>15517</v>
      </c>
      <c r="AE1433" s="155">
        <v>0.955457103514339</v>
      </c>
      <c r="AF1433" s="155">
        <v>0.958786455758774</v>
      </c>
      <c r="AG1433" s="173">
        <v>-0.00332935224443531</v>
      </c>
    </row>
    <row r="1434" spans="1:33">
      <c r="A1434" s="175" t="s">
        <v>1085</v>
      </c>
      <c r="B1434" s="195" t="s">
        <v>1849</v>
      </c>
      <c r="C1434" s="195" t="s">
        <v>1435</v>
      </c>
      <c r="D1434" s="150">
        <v>7</v>
      </c>
      <c r="E1434" s="150">
        <v>0</v>
      </c>
      <c r="F1434" s="150">
        <v>7</v>
      </c>
      <c r="G1434" s="151">
        <v>6</v>
      </c>
      <c r="H1434" s="151">
        <v>0</v>
      </c>
      <c r="I1434" s="151">
        <v>6</v>
      </c>
      <c r="J1434" s="151">
        <v>15</v>
      </c>
      <c r="K1434" s="151">
        <v>0</v>
      </c>
      <c r="L1434" s="151">
        <v>15</v>
      </c>
      <c r="M1434" s="154">
        <v>0.82773631840796</v>
      </c>
      <c r="N1434" s="153">
        <v>1331</v>
      </c>
      <c r="O1434" s="172">
        <v>0.9</v>
      </c>
      <c r="P1434" s="154">
        <v>0</v>
      </c>
      <c r="Q1434" s="154">
        <v>0</v>
      </c>
      <c r="R1434" s="154">
        <v>0</v>
      </c>
      <c r="S1434" s="173">
        <v>0</v>
      </c>
      <c r="T1434" s="153">
        <v>1608</v>
      </c>
      <c r="U1434" s="153">
        <v>1536</v>
      </c>
      <c r="V1434" s="154">
        <v>0.955223880597015</v>
      </c>
      <c r="W1434" s="154">
        <v>1</v>
      </c>
      <c r="X1434" s="155">
        <v>1</v>
      </c>
      <c r="Y1434" s="155">
        <v>1</v>
      </c>
      <c r="Z1434" s="173">
        <v>0</v>
      </c>
      <c r="AA1434" s="151">
        <v>93</v>
      </c>
      <c r="AB1434" s="151">
        <v>93</v>
      </c>
      <c r="AC1434" s="151">
        <v>51</v>
      </c>
      <c r="AD1434" s="151">
        <v>51</v>
      </c>
      <c r="AE1434" s="155">
        <v>1</v>
      </c>
      <c r="AF1434" s="155">
        <v>1</v>
      </c>
      <c r="AG1434" s="173">
        <v>0</v>
      </c>
    </row>
    <row r="1435" spans="1:33">
      <c r="A1435" s="175" t="s">
        <v>1085</v>
      </c>
      <c r="B1435" s="195" t="s">
        <v>1849</v>
      </c>
      <c r="C1435" s="195" t="s">
        <v>1436</v>
      </c>
      <c r="D1435" s="150">
        <v>2310</v>
      </c>
      <c r="E1435" s="150">
        <v>2278</v>
      </c>
      <c r="F1435" s="150">
        <v>2062</v>
      </c>
      <c r="G1435" s="151">
        <v>2069</v>
      </c>
      <c r="H1435" s="151">
        <v>2068</v>
      </c>
      <c r="I1435" s="151">
        <v>1993</v>
      </c>
      <c r="J1435" s="151">
        <v>1981</v>
      </c>
      <c r="K1435" s="151">
        <v>1926</v>
      </c>
      <c r="L1435" s="151">
        <v>1881</v>
      </c>
      <c r="M1435" s="154">
        <v>0.99007457676326</v>
      </c>
      <c r="N1435" s="153">
        <v>54564</v>
      </c>
      <c r="O1435" s="172">
        <v>0.9</v>
      </c>
      <c r="P1435" s="154">
        <v>0.986147186147186</v>
      </c>
      <c r="Q1435" s="154">
        <v>0.999516674722088</v>
      </c>
      <c r="R1435" s="154">
        <v>0.97223624432105</v>
      </c>
      <c r="S1435" s="173">
        <v>-0.0133694885749018</v>
      </c>
      <c r="T1435" s="153">
        <v>55111</v>
      </c>
      <c r="U1435" s="153">
        <v>52403</v>
      </c>
      <c r="V1435" s="154">
        <v>0.950862804158879</v>
      </c>
      <c r="W1435" s="154">
        <v>0.892640692640693</v>
      </c>
      <c r="X1435" s="155">
        <v>0.963267278878685</v>
      </c>
      <c r="Y1435" s="155">
        <v>0.949520444220091</v>
      </c>
      <c r="Z1435" s="173">
        <v>-0.0706265862379927</v>
      </c>
      <c r="AA1435" s="151">
        <v>13950</v>
      </c>
      <c r="AB1435" s="151">
        <v>13229</v>
      </c>
      <c r="AC1435" s="151">
        <v>13276</v>
      </c>
      <c r="AD1435" s="151">
        <v>12644</v>
      </c>
      <c r="AE1435" s="155">
        <v>0.94831541218638</v>
      </c>
      <c r="AF1435" s="155">
        <v>0.952395299789093</v>
      </c>
      <c r="AG1435" s="173">
        <v>-0.00407988760271316</v>
      </c>
    </row>
    <row r="1436" spans="1:33">
      <c r="A1436" s="175" t="s">
        <v>1085</v>
      </c>
      <c r="B1436" s="195" t="s">
        <v>1849</v>
      </c>
      <c r="C1436" s="195" t="s">
        <v>1437</v>
      </c>
      <c r="D1436" s="150">
        <v>6491</v>
      </c>
      <c r="E1436" s="150">
        <v>5869</v>
      </c>
      <c r="F1436" s="150">
        <v>5593</v>
      </c>
      <c r="G1436" s="151">
        <v>6176</v>
      </c>
      <c r="H1436" s="151">
        <v>5982</v>
      </c>
      <c r="I1436" s="151">
        <v>5677</v>
      </c>
      <c r="J1436" s="151">
        <v>6238</v>
      </c>
      <c r="K1436" s="151">
        <v>6131</v>
      </c>
      <c r="L1436" s="151">
        <v>5834</v>
      </c>
      <c r="M1436" s="154">
        <v>0.967418075051867</v>
      </c>
      <c r="N1436" s="153">
        <v>159475</v>
      </c>
      <c r="O1436" s="172">
        <v>0.9</v>
      </c>
      <c r="P1436" s="154">
        <v>0.90417501155446</v>
      </c>
      <c r="Q1436" s="154">
        <v>0.968588082901554</v>
      </c>
      <c r="R1436" s="154">
        <v>0.982847066367425</v>
      </c>
      <c r="S1436" s="173">
        <v>-0.0644130713470944</v>
      </c>
      <c r="T1436" s="153">
        <v>164846</v>
      </c>
      <c r="U1436" s="153">
        <v>151301</v>
      </c>
      <c r="V1436" s="154">
        <v>0.917832401150164</v>
      </c>
      <c r="W1436" s="154">
        <v>0.861654598675089</v>
      </c>
      <c r="X1436" s="155">
        <v>0.919203367875648</v>
      </c>
      <c r="Y1436" s="155">
        <v>0.935235652452709</v>
      </c>
      <c r="Z1436" s="173">
        <v>-0.0575487692005592</v>
      </c>
      <c r="AA1436" s="151">
        <v>40687</v>
      </c>
      <c r="AB1436" s="151">
        <v>37303</v>
      </c>
      <c r="AC1436" s="151">
        <v>40027</v>
      </c>
      <c r="AD1436" s="151">
        <v>37317</v>
      </c>
      <c r="AE1436" s="155">
        <v>0.916828471010396</v>
      </c>
      <c r="AF1436" s="155">
        <v>0.932295700402229</v>
      </c>
      <c r="AG1436" s="173">
        <v>-0.0154672293918321</v>
      </c>
    </row>
    <row r="1437" spans="1:33">
      <c r="A1437" s="175" t="s">
        <v>1085</v>
      </c>
      <c r="B1437" s="195" t="s">
        <v>1849</v>
      </c>
      <c r="C1437" s="195" t="s">
        <v>1438</v>
      </c>
      <c r="D1437" s="150">
        <v>1781</v>
      </c>
      <c r="E1437" s="150">
        <v>1751</v>
      </c>
      <c r="F1437" s="150">
        <v>1636</v>
      </c>
      <c r="G1437" s="151">
        <v>1558</v>
      </c>
      <c r="H1437" s="151">
        <v>1545</v>
      </c>
      <c r="I1437" s="151">
        <v>1475</v>
      </c>
      <c r="J1437" s="151">
        <v>1636</v>
      </c>
      <c r="K1437" s="151">
        <v>1630</v>
      </c>
      <c r="L1437" s="151">
        <v>1572</v>
      </c>
      <c r="M1437" s="154">
        <v>0.985403719313284</v>
      </c>
      <c r="N1437" s="153">
        <v>41384</v>
      </c>
      <c r="O1437" s="172">
        <v>0.9</v>
      </c>
      <c r="P1437" s="154">
        <v>0.983155530600786</v>
      </c>
      <c r="Q1437" s="154">
        <v>0.991655969191271</v>
      </c>
      <c r="R1437" s="154">
        <v>0.996332518337408</v>
      </c>
      <c r="S1437" s="173">
        <v>-0.00850043859048477</v>
      </c>
      <c r="T1437" s="153">
        <v>41997</v>
      </c>
      <c r="U1437" s="153">
        <v>39732</v>
      </c>
      <c r="V1437" s="154">
        <v>0.946067576255447</v>
      </c>
      <c r="W1437" s="154">
        <v>0.918585064570466</v>
      </c>
      <c r="X1437" s="155">
        <v>0.946726572528883</v>
      </c>
      <c r="Y1437" s="155">
        <v>0.960880195599022</v>
      </c>
      <c r="Z1437" s="173">
        <v>-0.0281415079584171</v>
      </c>
      <c r="AA1437" s="151">
        <v>10706</v>
      </c>
      <c r="AB1437" s="151">
        <v>10169</v>
      </c>
      <c r="AC1437" s="151">
        <v>10443</v>
      </c>
      <c r="AD1437" s="151">
        <v>9901</v>
      </c>
      <c r="AE1437" s="155">
        <v>0.949841210536148</v>
      </c>
      <c r="AF1437" s="155">
        <v>0.948099205209231</v>
      </c>
      <c r="AG1437" s="173">
        <v>0.00174200532691693</v>
      </c>
    </row>
    <row r="1438" spans="1:33">
      <c r="A1438" s="175" t="s">
        <v>1085</v>
      </c>
      <c r="B1438" s="195" t="s">
        <v>1849</v>
      </c>
      <c r="C1438" s="195" t="s">
        <v>1439</v>
      </c>
      <c r="D1438" s="150">
        <v>4908</v>
      </c>
      <c r="E1438" s="150">
        <v>4836</v>
      </c>
      <c r="F1438" s="150">
        <v>4550</v>
      </c>
      <c r="G1438" s="151">
        <v>4420</v>
      </c>
      <c r="H1438" s="151">
        <v>4363</v>
      </c>
      <c r="I1438" s="151">
        <v>4182</v>
      </c>
      <c r="J1438" s="151">
        <v>4312</v>
      </c>
      <c r="K1438" s="151">
        <v>4251</v>
      </c>
      <c r="L1438" s="151">
        <v>4058</v>
      </c>
      <c r="M1438" s="154">
        <v>0.978566028658809</v>
      </c>
      <c r="N1438" s="153">
        <v>113909</v>
      </c>
      <c r="O1438" s="172">
        <v>0.9</v>
      </c>
      <c r="P1438" s="154">
        <v>0.985330073349633</v>
      </c>
      <c r="Q1438" s="154">
        <v>0.98710407239819</v>
      </c>
      <c r="R1438" s="154">
        <v>0.985853432282004</v>
      </c>
      <c r="S1438" s="173">
        <v>-0.0017739990485568</v>
      </c>
      <c r="T1438" s="153">
        <v>116404</v>
      </c>
      <c r="U1438" s="153">
        <v>109142</v>
      </c>
      <c r="V1438" s="154">
        <v>0.937613827703515</v>
      </c>
      <c r="W1438" s="154">
        <v>0.927057864710676</v>
      </c>
      <c r="X1438" s="155">
        <v>0.946153846153846</v>
      </c>
      <c r="Y1438" s="155">
        <v>0.941094619666048</v>
      </c>
      <c r="Z1438" s="173">
        <v>-0.0190959814431697</v>
      </c>
      <c r="AA1438" s="151">
        <v>29631</v>
      </c>
      <c r="AB1438" s="151">
        <v>27932</v>
      </c>
      <c r="AC1438" s="151">
        <v>28400</v>
      </c>
      <c r="AD1438" s="151">
        <v>26767</v>
      </c>
      <c r="AE1438" s="155">
        <v>0.942661401910162</v>
      </c>
      <c r="AF1438" s="155">
        <v>0.9425</v>
      </c>
      <c r="AG1438" s="173">
        <v>0.000161401910161674</v>
      </c>
    </row>
    <row r="1439" spans="1:33">
      <c r="A1439" s="175" t="s">
        <v>1085</v>
      </c>
      <c r="B1439" s="195" t="s">
        <v>1849</v>
      </c>
      <c r="C1439" s="195" t="s">
        <v>1440</v>
      </c>
      <c r="D1439" s="150">
        <v>8696</v>
      </c>
      <c r="E1439" s="150">
        <v>8162</v>
      </c>
      <c r="F1439" s="150">
        <v>7506</v>
      </c>
      <c r="G1439" s="151">
        <v>8274</v>
      </c>
      <c r="H1439" s="151">
        <v>7563</v>
      </c>
      <c r="I1439" s="151">
        <v>7696</v>
      </c>
      <c r="J1439" s="151">
        <v>8096</v>
      </c>
      <c r="K1439" s="151">
        <v>7803</v>
      </c>
      <c r="L1439" s="151">
        <v>7609</v>
      </c>
      <c r="M1439" s="154">
        <v>0.915565331678288</v>
      </c>
      <c r="N1439" s="153">
        <v>200626</v>
      </c>
      <c r="O1439" s="172">
        <v>0.9</v>
      </c>
      <c r="P1439" s="154">
        <v>0.938592456301748</v>
      </c>
      <c r="Q1439" s="154">
        <v>0.914068165337201</v>
      </c>
      <c r="R1439" s="154">
        <v>0.963809288537549</v>
      </c>
      <c r="S1439" s="173">
        <v>0.024524290964547</v>
      </c>
      <c r="T1439" s="153">
        <v>219128</v>
      </c>
      <c r="U1439" s="153">
        <v>202293</v>
      </c>
      <c r="V1439" s="154">
        <v>0.923172757475083</v>
      </c>
      <c r="W1439" s="154">
        <v>0.863155473781049</v>
      </c>
      <c r="X1439" s="155">
        <v>0.930142615421803</v>
      </c>
      <c r="Y1439" s="155">
        <v>0.939846837944664</v>
      </c>
      <c r="Z1439" s="173">
        <v>-0.0669871416407545</v>
      </c>
      <c r="AA1439" s="151">
        <v>54808</v>
      </c>
      <c r="AB1439" s="151">
        <v>50476</v>
      </c>
      <c r="AC1439" s="151">
        <v>53304</v>
      </c>
      <c r="AD1439" s="151">
        <v>49583</v>
      </c>
      <c r="AE1439" s="155">
        <v>0.920960443730842</v>
      </c>
      <c r="AF1439" s="155">
        <v>0.930192856070839</v>
      </c>
      <c r="AG1439" s="173">
        <v>-0.00923241233999683</v>
      </c>
    </row>
    <row r="1440" spans="1:33">
      <c r="A1440" s="175" t="s">
        <v>1085</v>
      </c>
      <c r="B1440" s="195" t="s">
        <v>1850</v>
      </c>
      <c r="C1440" s="195" t="s">
        <v>1441</v>
      </c>
      <c r="D1440" s="150">
        <v>6069</v>
      </c>
      <c r="E1440" s="150">
        <v>5660</v>
      </c>
      <c r="F1440" s="150">
        <v>5189</v>
      </c>
      <c r="G1440" s="151">
        <v>5850</v>
      </c>
      <c r="H1440" s="151">
        <v>5649</v>
      </c>
      <c r="I1440" s="151">
        <v>5491</v>
      </c>
      <c r="J1440" s="151">
        <v>5357</v>
      </c>
      <c r="K1440" s="151">
        <v>5214</v>
      </c>
      <c r="L1440" s="151">
        <v>5104</v>
      </c>
      <c r="M1440" s="154">
        <v>0.958731684857677</v>
      </c>
      <c r="N1440" s="153">
        <v>141597</v>
      </c>
      <c r="O1440" s="172">
        <v>0.9</v>
      </c>
      <c r="P1440" s="154">
        <v>0.932608337452628</v>
      </c>
      <c r="Q1440" s="154">
        <v>0.965641025641026</v>
      </c>
      <c r="R1440" s="154">
        <v>0.973305954825462</v>
      </c>
      <c r="S1440" s="173">
        <v>-0.0330326881883976</v>
      </c>
      <c r="T1440" s="153">
        <v>147692</v>
      </c>
      <c r="U1440" s="153">
        <v>137312</v>
      </c>
      <c r="V1440" s="154">
        <v>0.929718603580424</v>
      </c>
      <c r="W1440" s="154">
        <v>0.855000823858955</v>
      </c>
      <c r="X1440" s="155">
        <v>0.938632478632479</v>
      </c>
      <c r="Y1440" s="155">
        <v>0.952772073921971</v>
      </c>
      <c r="Z1440" s="173">
        <v>-0.0836316547735233</v>
      </c>
      <c r="AA1440" s="151">
        <v>37233</v>
      </c>
      <c r="AB1440" s="151">
        <v>34720</v>
      </c>
      <c r="AC1440" s="151">
        <v>35891</v>
      </c>
      <c r="AD1440" s="151">
        <v>33625</v>
      </c>
      <c r="AE1440" s="155">
        <v>0.932506110171085</v>
      </c>
      <c r="AF1440" s="155">
        <v>0.93686439497367</v>
      </c>
      <c r="AG1440" s="173">
        <v>-0.00435828480258549</v>
      </c>
    </row>
    <row r="1441" spans="1:33">
      <c r="A1441" s="175" t="s">
        <v>1085</v>
      </c>
      <c r="B1441" s="195" t="s">
        <v>1850</v>
      </c>
      <c r="C1441" s="195" t="s">
        <v>1442</v>
      </c>
      <c r="D1441" s="150">
        <v>5651</v>
      </c>
      <c r="E1441" s="150">
        <v>5418</v>
      </c>
      <c r="F1441" s="150">
        <v>4956</v>
      </c>
      <c r="G1441" s="151">
        <v>5315</v>
      </c>
      <c r="H1441" s="151">
        <v>5073</v>
      </c>
      <c r="I1441" s="151">
        <v>4741</v>
      </c>
      <c r="J1441" s="151">
        <v>4978</v>
      </c>
      <c r="K1441" s="151">
        <v>4822</v>
      </c>
      <c r="L1441" s="151">
        <v>4741</v>
      </c>
      <c r="M1441" s="154">
        <v>0.958389768412638</v>
      </c>
      <c r="N1441" s="153">
        <v>129489</v>
      </c>
      <c r="O1441" s="172">
        <v>0.9</v>
      </c>
      <c r="P1441" s="154">
        <v>0.958768359582375</v>
      </c>
      <c r="Q1441" s="154">
        <v>0.954468485418626</v>
      </c>
      <c r="R1441" s="154">
        <v>0.968662113298513</v>
      </c>
      <c r="S1441" s="173">
        <v>0.00429987416374833</v>
      </c>
      <c r="T1441" s="153">
        <v>135111</v>
      </c>
      <c r="U1441" s="153">
        <v>125984</v>
      </c>
      <c r="V1441" s="154">
        <v>0.932448135236953</v>
      </c>
      <c r="W1441" s="154">
        <v>0.877012918067599</v>
      </c>
      <c r="X1441" s="155">
        <v>0.892003762935089</v>
      </c>
      <c r="Y1441" s="155">
        <v>0.952390518280434</v>
      </c>
      <c r="Z1441" s="173">
        <v>-0.0149908448674907</v>
      </c>
      <c r="AA1441" s="151">
        <v>33835</v>
      </c>
      <c r="AB1441" s="151">
        <v>31437</v>
      </c>
      <c r="AC1441" s="151">
        <v>33291</v>
      </c>
      <c r="AD1441" s="151">
        <v>31321</v>
      </c>
      <c r="AE1441" s="155">
        <v>0.929126644007684</v>
      </c>
      <c r="AF1441" s="155">
        <v>0.940824847556397</v>
      </c>
      <c r="AG1441" s="173">
        <v>-0.0116982035487123</v>
      </c>
    </row>
    <row r="1442" spans="1:33">
      <c r="A1442" s="175" t="s">
        <v>1085</v>
      </c>
      <c r="B1442" s="195" t="s">
        <v>1850</v>
      </c>
      <c r="C1442" s="195" t="s">
        <v>1443</v>
      </c>
      <c r="D1442" s="150">
        <v>1742</v>
      </c>
      <c r="E1442" s="150">
        <v>1709</v>
      </c>
      <c r="F1442" s="150">
        <v>1625</v>
      </c>
      <c r="G1442" s="151">
        <v>1549</v>
      </c>
      <c r="H1442" s="151">
        <v>1524</v>
      </c>
      <c r="I1442" s="151">
        <v>1464</v>
      </c>
      <c r="J1442" s="151">
        <v>1570</v>
      </c>
      <c r="K1442" s="151">
        <v>1545</v>
      </c>
      <c r="L1442" s="151">
        <v>1462</v>
      </c>
      <c r="M1442" s="154">
        <v>0.981817747977761</v>
      </c>
      <c r="N1442" s="153">
        <v>41147</v>
      </c>
      <c r="O1442" s="172">
        <v>0.9</v>
      </c>
      <c r="P1442" s="154">
        <v>0.98105625717566</v>
      </c>
      <c r="Q1442" s="154">
        <v>0.983860555196901</v>
      </c>
      <c r="R1442" s="154">
        <v>0.984076433121019</v>
      </c>
      <c r="S1442" s="173">
        <v>-0.00280429802124105</v>
      </c>
      <c r="T1442" s="153">
        <v>41909</v>
      </c>
      <c r="U1442" s="153">
        <v>39710</v>
      </c>
      <c r="V1442" s="154">
        <v>0.947529170345272</v>
      </c>
      <c r="W1442" s="154">
        <v>0.932835820895522</v>
      </c>
      <c r="X1442" s="155">
        <v>0.945125887669464</v>
      </c>
      <c r="Y1442" s="155">
        <v>0.931210191082803</v>
      </c>
      <c r="Z1442" s="173">
        <v>-0.0122900667739417</v>
      </c>
      <c r="AA1442" s="151">
        <v>10677</v>
      </c>
      <c r="AB1442" s="151">
        <v>10100</v>
      </c>
      <c r="AC1442" s="151">
        <v>10080</v>
      </c>
      <c r="AD1442" s="151">
        <v>9596</v>
      </c>
      <c r="AE1442" s="155">
        <v>0.945958602603728</v>
      </c>
      <c r="AF1442" s="155">
        <v>0.951984126984127</v>
      </c>
      <c r="AG1442" s="173">
        <v>-0.00602552438039927</v>
      </c>
    </row>
    <row r="1443" spans="1:33">
      <c r="A1443" s="175" t="s">
        <v>1085</v>
      </c>
      <c r="B1443" s="195" t="s">
        <v>1850</v>
      </c>
      <c r="C1443" s="195" t="s">
        <v>1444</v>
      </c>
      <c r="D1443" s="150">
        <v>1985</v>
      </c>
      <c r="E1443" s="150">
        <v>1978</v>
      </c>
      <c r="F1443" s="150">
        <v>1873</v>
      </c>
      <c r="G1443" s="151">
        <v>1822</v>
      </c>
      <c r="H1443" s="151">
        <v>1811</v>
      </c>
      <c r="I1443" s="151">
        <v>1725</v>
      </c>
      <c r="J1443" s="151">
        <v>1757</v>
      </c>
      <c r="K1443" s="151">
        <v>1745</v>
      </c>
      <c r="L1443" s="151">
        <v>1671</v>
      </c>
      <c r="M1443" s="154">
        <v>0.989458903567756</v>
      </c>
      <c r="N1443" s="153">
        <v>50031</v>
      </c>
      <c r="O1443" s="172">
        <v>0.9</v>
      </c>
      <c r="P1443" s="154">
        <v>0.99647355163728</v>
      </c>
      <c r="Q1443" s="154">
        <v>0.993962678375412</v>
      </c>
      <c r="R1443" s="154">
        <v>0.993170176437109</v>
      </c>
      <c r="S1443" s="173">
        <v>0.00251087326186794</v>
      </c>
      <c r="T1443" s="153">
        <v>50564</v>
      </c>
      <c r="U1443" s="153">
        <v>47862</v>
      </c>
      <c r="V1443" s="154">
        <v>0.9465627719326</v>
      </c>
      <c r="W1443" s="154">
        <v>0.943576826196474</v>
      </c>
      <c r="X1443" s="155">
        <v>0.946761800219539</v>
      </c>
      <c r="Y1443" s="155">
        <v>0.951052931132612</v>
      </c>
      <c r="Z1443" s="173">
        <v>-0.00318497402306539</v>
      </c>
      <c r="AA1443" s="151">
        <v>12188</v>
      </c>
      <c r="AB1443" s="151">
        <v>11564</v>
      </c>
      <c r="AC1443" s="151">
        <v>12241</v>
      </c>
      <c r="AD1443" s="151">
        <v>11603</v>
      </c>
      <c r="AE1443" s="155">
        <v>0.948802100426649</v>
      </c>
      <c r="AF1443" s="155">
        <v>0.947880075157258</v>
      </c>
      <c r="AG1443" s="173">
        <v>0.00092202526939078</v>
      </c>
    </row>
    <row r="1444" spans="1:33">
      <c r="A1444" s="175" t="s">
        <v>1085</v>
      </c>
      <c r="B1444" s="195" t="s">
        <v>1850</v>
      </c>
      <c r="C1444" s="195" t="s">
        <v>1445</v>
      </c>
      <c r="D1444" s="150">
        <v>3753</v>
      </c>
      <c r="E1444" s="150">
        <v>3575</v>
      </c>
      <c r="F1444" s="150">
        <v>3493</v>
      </c>
      <c r="G1444" s="151">
        <v>3374</v>
      </c>
      <c r="H1444" s="151">
        <v>3310</v>
      </c>
      <c r="I1444" s="151">
        <v>3262</v>
      </c>
      <c r="J1444" s="151">
        <v>3301</v>
      </c>
      <c r="K1444" s="151">
        <v>3246</v>
      </c>
      <c r="L1444" s="151">
        <v>3184</v>
      </c>
      <c r="M1444" s="154">
        <v>0.968391879110485</v>
      </c>
      <c r="N1444" s="153">
        <v>88052</v>
      </c>
      <c r="O1444" s="172">
        <v>0.9</v>
      </c>
      <c r="P1444" s="154">
        <v>0.952571276312284</v>
      </c>
      <c r="Q1444" s="154">
        <v>0.981031416716064</v>
      </c>
      <c r="R1444" s="154">
        <v>0.983338382308391</v>
      </c>
      <c r="S1444" s="173">
        <v>-0.0284601404037804</v>
      </c>
      <c r="T1444" s="153">
        <v>90926</v>
      </c>
      <c r="U1444" s="153">
        <v>87049</v>
      </c>
      <c r="V1444" s="154">
        <v>0.957360930866859</v>
      </c>
      <c r="W1444" s="154">
        <v>0.93072208899547</v>
      </c>
      <c r="X1444" s="155">
        <v>0.966804979253112</v>
      </c>
      <c r="Y1444" s="155">
        <v>0.964556195092396</v>
      </c>
      <c r="Z1444" s="173">
        <v>-0.0360828902576418</v>
      </c>
      <c r="AA1444" s="151">
        <v>23010</v>
      </c>
      <c r="AB1444" s="151">
        <v>22115</v>
      </c>
      <c r="AC1444" s="151">
        <v>22143</v>
      </c>
      <c r="AD1444" s="151">
        <v>21162</v>
      </c>
      <c r="AE1444" s="155">
        <v>0.961103867883529</v>
      </c>
      <c r="AF1444" s="155">
        <v>0.955697060018968</v>
      </c>
      <c r="AG1444" s="173">
        <v>0.00540680786456127</v>
      </c>
    </row>
    <row r="1445" spans="1:33">
      <c r="A1445" s="175" t="s">
        <v>1085</v>
      </c>
      <c r="B1445" s="195" t="s">
        <v>1850</v>
      </c>
      <c r="C1445" s="195" t="s">
        <v>1446</v>
      </c>
      <c r="D1445" s="150">
        <v>0</v>
      </c>
      <c r="E1445" s="150">
        <v>0</v>
      </c>
      <c r="F1445" s="150">
        <v>0</v>
      </c>
      <c r="G1445" s="151">
        <v>0</v>
      </c>
      <c r="H1445" s="151">
        <v>0</v>
      </c>
      <c r="I1445" s="151">
        <v>0</v>
      </c>
      <c r="J1445" s="151">
        <v>0</v>
      </c>
      <c r="K1445" s="151">
        <v>0</v>
      </c>
      <c r="L1445" s="151">
        <v>0</v>
      </c>
      <c r="M1445" s="154">
        <v>0</v>
      </c>
      <c r="N1445" s="153">
        <v>0</v>
      </c>
      <c r="O1445" s="172">
        <v>0.9</v>
      </c>
      <c r="P1445" s="154">
        <v>0</v>
      </c>
      <c r="Q1445" s="154">
        <v>0</v>
      </c>
      <c r="R1445" s="154">
        <v>0</v>
      </c>
      <c r="S1445" s="173">
        <v>0</v>
      </c>
      <c r="T1445" s="153">
        <v>0</v>
      </c>
      <c r="U1445" s="153">
        <v>0</v>
      </c>
      <c r="V1445" s="154">
        <v>0</v>
      </c>
      <c r="W1445" s="154">
        <v>0</v>
      </c>
      <c r="X1445" s="155">
        <v>0</v>
      </c>
      <c r="Y1445" s="155">
        <v>0</v>
      </c>
      <c r="Z1445" s="173">
        <v>0</v>
      </c>
      <c r="AA1445" s="151">
        <v>0</v>
      </c>
      <c r="AB1445" s="151">
        <v>0</v>
      </c>
      <c r="AC1445" s="151">
        <v>0</v>
      </c>
      <c r="AD1445" s="151">
        <v>0</v>
      </c>
      <c r="AE1445" s="155">
        <v>0</v>
      </c>
      <c r="AF1445" s="155">
        <v>0</v>
      </c>
      <c r="AG1445" s="173">
        <v>0</v>
      </c>
    </row>
    <row r="1446" spans="1:33">
      <c r="A1446" s="175" t="s">
        <v>1085</v>
      </c>
      <c r="B1446" s="195" t="s">
        <v>1850</v>
      </c>
      <c r="C1446" s="195" t="s">
        <v>1447</v>
      </c>
      <c r="D1446" s="150">
        <v>6178</v>
      </c>
      <c r="E1446" s="150">
        <v>5081</v>
      </c>
      <c r="F1446" s="150">
        <v>5151</v>
      </c>
      <c r="G1446" s="151">
        <v>5734</v>
      </c>
      <c r="H1446" s="151">
        <v>5239</v>
      </c>
      <c r="I1446" s="151">
        <v>5066</v>
      </c>
      <c r="J1446" s="151">
        <v>5264</v>
      </c>
      <c r="K1446" s="151">
        <v>5052</v>
      </c>
      <c r="L1446" s="151">
        <v>4878</v>
      </c>
      <c r="M1446" s="154">
        <v>0.948771023911802</v>
      </c>
      <c r="N1446" s="153">
        <v>127882</v>
      </c>
      <c r="O1446" s="172">
        <v>0.9</v>
      </c>
      <c r="P1446" s="154">
        <v>0.822434444804144</v>
      </c>
      <c r="Q1446" s="154">
        <v>0.913672828740844</v>
      </c>
      <c r="R1446" s="154">
        <v>0.959726443768997</v>
      </c>
      <c r="S1446" s="173">
        <v>-0.0912383839367004</v>
      </c>
      <c r="T1446" s="153">
        <v>134787</v>
      </c>
      <c r="U1446" s="153">
        <v>123183</v>
      </c>
      <c r="V1446" s="154">
        <v>0.913908611364597</v>
      </c>
      <c r="W1446" s="154">
        <v>0.833764972483004</v>
      </c>
      <c r="X1446" s="155">
        <v>0.883501918381584</v>
      </c>
      <c r="Y1446" s="155">
        <v>0.926671732522796</v>
      </c>
      <c r="Z1446" s="173">
        <v>-0.0497369458985794</v>
      </c>
      <c r="AA1446" s="151">
        <v>36928</v>
      </c>
      <c r="AB1446" s="151">
        <v>33562</v>
      </c>
      <c r="AC1446" s="151">
        <v>33260</v>
      </c>
      <c r="AD1446" s="151">
        <v>30943</v>
      </c>
      <c r="AE1446" s="155">
        <v>0.908849653379549</v>
      </c>
      <c r="AF1446" s="155">
        <v>0.930336740829826</v>
      </c>
      <c r="AG1446" s="173">
        <v>-0.0214870874502763</v>
      </c>
    </row>
    <row r="1447" spans="1:33">
      <c r="A1447" s="175" t="s">
        <v>1085</v>
      </c>
      <c r="B1447" s="195" t="s">
        <v>1850</v>
      </c>
      <c r="C1447" s="195" t="s">
        <v>1448</v>
      </c>
      <c r="D1447" s="150">
        <v>4522</v>
      </c>
      <c r="E1447" s="150">
        <v>4345</v>
      </c>
      <c r="F1447" s="150">
        <v>3999</v>
      </c>
      <c r="G1447" s="151">
        <v>4194</v>
      </c>
      <c r="H1447" s="151">
        <v>4098</v>
      </c>
      <c r="I1447" s="151">
        <v>3896</v>
      </c>
      <c r="J1447" s="151">
        <v>4134</v>
      </c>
      <c r="K1447" s="151">
        <v>4059</v>
      </c>
      <c r="L1447" s="151">
        <v>3951</v>
      </c>
      <c r="M1447" s="154">
        <v>0.983031152590516</v>
      </c>
      <c r="N1447" s="153">
        <v>106594</v>
      </c>
      <c r="O1447" s="172">
        <v>0.9</v>
      </c>
      <c r="P1447" s="154">
        <v>0.960858027421495</v>
      </c>
      <c r="Q1447" s="154">
        <v>0.977110157367668</v>
      </c>
      <c r="R1447" s="154">
        <v>0.981857764876633</v>
      </c>
      <c r="S1447" s="173">
        <v>-0.0162521299461731</v>
      </c>
      <c r="T1447" s="153">
        <v>108434</v>
      </c>
      <c r="U1447" s="153">
        <v>101579</v>
      </c>
      <c r="V1447" s="154">
        <v>0.936781821199993</v>
      </c>
      <c r="W1447" s="154">
        <v>0.884343210968598</v>
      </c>
      <c r="X1447" s="155">
        <v>0.92894611349547</v>
      </c>
      <c r="Y1447" s="155">
        <v>0.955732946298984</v>
      </c>
      <c r="Z1447" s="173">
        <v>-0.0446029025268718</v>
      </c>
      <c r="AA1447" s="151">
        <v>28360</v>
      </c>
      <c r="AB1447" s="151">
        <v>26466</v>
      </c>
      <c r="AC1447" s="151">
        <v>26715</v>
      </c>
      <c r="AD1447" s="151">
        <v>25374</v>
      </c>
      <c r="AE1447" s="155">
        <v>0.933215796897038</v>
      </c>
      <c r="AF1447" s="155">
        <v>0.949803481190343</v>
      </c>
      <c r="AG1447" s="173">
        <v>-0.0165876842933045</v>
      </c>
    </row>
    <row r="1448" spans="1:33">
      <c r="A1448" s="175" t="s">
        <v>1085</v>
      </c>
      <c r="B1448" s="195" t="s">
        <v>1850</v>
      </c>
      <c r="C1448" s="195" t="s">
        <v>1449</v>
      </c>
      <c r="D1448" s="150">
        <v>4799</v>
      </c>
      <c r="E1448" s="150">
        <v>4523</v>
      </c>
      <c r="F1448" s="150">
        <v>4146</v>
      </c>
      <c r="G1448" s="151">
        <v>4583</v>
      </c>
      <c r="H1448" s="151">
        <v>4493</v>
      </c>
      <c r="I1448" s="151">
        <v>4140</v>
      </c>
      <c r="J1448" s="151">
        <v>4282</v>
      </c>
      <c r="K1448" s="151">
        <v>4143</v>
      </c>
      <c r="L1448" s="151">
        <v>4030</v>
      </c>
      <c r="M1448" s="154">
        <v>0.951277450226438</v>
      </c>
      <c r="N1448" s="153">
        <v>111328</v>
      </c>
      <c r="O1448" s="172">
        <v>0.9</v>
      </c>
      <c r="P1448" s="154">
        <v>0.942488018337154</v>
      </c>
      <c r="Q1448" s="154">
        <v>0.980362208160593</v>
      </c>
      <c r="R1448" s="154">
        <v>0.96753853339561</v>
      </c>
      <c r="S1448" s="173">
        <v>-0.0378741898234399</v>
      </c>
      <c r="T1448" s="153">
        <v>117030</v>
      </c>
      <c r="U1448" s="153">
        <v>106641</v>
      </c>
      <c r="V1448" s="154">
        <v>0.911227890284542</v>
      </c>
      <c r="W1448" s="154">
        <v>0.863929985413628</v>
      </c>
      <c r="X1448" s="155">
        <v>0.903338424612699</v>
      </c>
      <c r="Y1448" s="155">
        <v>0.941148995796357</v>
      </c>
      <c r="Z1448" s="173">
        <v>-0.0394084391990712</v>
      </c>
      <c r="AA1448" s="151">
        <v>29421</v>
      </c>
      <c r="AB1448" s="151">
        <v>26983</v>
      </c>
      <c r="AC1448" s="151">
        <v>28666</v>
      </c>
      <c r="AD1448" s="151">
        <v>26361</v>
      </c>
      <c r="AE1448" s="155">
        <v>0.917134019917746</v>
      </c>
      <c r="AF1448" s="155">
        <v>0.919591153282635</v>
      </c>
      <c r="AG1448" s="173">
        <v>-0.00245713336488873</v>
      </c>
    </row>
    <row r="1449" spans="1:33">
      <c r="A1449" s="175" t="s">
        <v>1085</v>
      </c>
      <c r="B1449" s="195" t="s">
        <v>1850</v>
      </c>
      <c r="C1449" s="195" t="s">
        <v>1450</v>
      </c>
      <c r="D1449" s="150">
        <v>4550</v>
      </c>
      <c r="E1449" s="150">
        <v>4326</v>
      </c>
      <c r="F1449" s="150">
        <v>4069</v>
      </c>
      <c r="G1449" s="151">
        <v>4349</v>
      </c>
      <c r="H1449" s="151">
        <v>4025</v>
      </c>
      <c r="I1449" s="151">
        <v>3837</v>
      </c>
      <c r="J1449" s="151">
        <v>4124</v>
      </c>
      <c r="K1449" s="151">
        <v>4026</v>
      </c>
      <c r="L1449" s="151">
        <v>3835</v>
      </c>
      <c r="M1449" s="154">
        <v>0.963649444669275</v>
      </c>
      <c r="N1449" s="153">
        <v>107153</v>
      </c>
      <c r="O1449" s="172">
        <v>0.9</v>
      </c>
      <c r="P1449" s="154">
        <v>0.950769230769231</v>
      </c>
      <c r="Q1449" s="154">
        <v>0.925500114968958</v>
      </c>
      <c r="R1449" s="154">
        <v>0.97623666343356</v>
      </c>
      <c r="S1449" s="173">
        <v>0.0252691158002725</v>
      </c>
      <c r="T1449" s="153">
        <v>111195</v>
      </c>
      <c r="U1449" s="153">
        <v>103339</v>
      </c>
      <c r="V1449" s="154">
        <v>0.929349341247358</v>
      </c>
      <c r="W1449" s="154">
        <v>0.894285714285714</v>
      </c>
      <c r="X1449" s="155">
        <v>0.882271786617613</v>
      </c>
      <c r="Y1449" s="155">
        <v>0.92992240543162</v>
      </c>
      <c r="Z1449" s="173">
        <v>0.0120139276681009</v>
      </c>
      <c r="AA1449" s="151">
        <v>28678</v>
      </c>
      <c r="AB1449" s="151">
        <v>26480</v>
      </c>
      <c r="AC1449" s="151">
        <v>27646</v>
      </c>
      <c r="AD1449" s="151">
        <v>26068</v>
      </c>
      <c r="AE1449" s="155">
        <v>0.923355882558058</v>
      </c>
      <c r="AF1449" s="155">
        <v>0.942921218259423</v>
      </c>
      <c r="AG1449" s="173">
        <v>-0.0195653357013642</v>
      </c>
    </row>
    <row r="1450" spans="1:33">
      <c r="A1450" s="175" t="s">
        <v>1085</v>
      </c>
      <c r="B1450" s="195" t="s">
        <v>1850</v>
      </c>
      <c r="C1450" s="195" t="s">
        <v>1451</v>
      </c>
      <c r="D1450" s="150">
        <v>3904</v>
      </c>
      <c r="E1450" s="150">
        <v>3834</v>
      </c>
      <c r="F1450" s="150">
        <v>3591</v>
      </c>
      <c r="G1450" s="151">
        <v>3795</v>
      </c>
      <c r="H1450" s="151">
        <v>3720</v>
      </c>
      <c r="I1450" s="151">
        <v>3631</v>
      </c>
      <c r="J1450" s="151">
        <v>3831</v>
      </c>
      <c r="K1450" s="151">
        <v>3788</v>
      </c>
      <c r="L1450" s="151">
        <v>3660</v>
      </c>
      <c r="M1450" s="154">
        <v>0.982405620701598</v>
      </c>
      <c r="N1450" s="153">
        <v>99277</v>
      </c>
      <c r="O1450" s="172">
        <v>0.9</v>
      </c>
      <c r="P1450" s="154">
        <v>0.982069672131147</v>
      </c>
      <c r="Q1450" s="154">
        <v>0.980237154150198</v>
      </c>
      <c r="R1450" s="154">
        <v>0.988775776559645</v>
      </c>
      <c r="S1450" s="173">
        <v>0.00183251798094985</v>
      </c>
      <c r="T1450" s="153">
        <v>101055</v>
      </c>
      <c r="U1450" s="153">
        <v>96351</v>
      </c>
      <c r="V1450" s="154">
        <v>0.953451090990055</v>
      </c>
      <c r="W1450" s="154">
        <v>0.919825819672131</v>
      </c>
      <c r="X1450" s="155">
        <v>0.956785243741765</v>
      </c>
      <c r="Y1450" s="155">
        <v>0.955364134690681</v>
      </c>
      <c r="Z1450" s="173">
        <v>-0.0369594240696343</v>
      </c>
      <c r="AA1450" s="151">
        <v>25319</v>
      </c>
      <c r="AB1450" s="151">
        <v>24077</v>
      </c>
      <c r="AC1450" s="151">
        <v>24794</v>
      </c>
      <c r="AD1450" s="151">
        <v>23711</v>
      </c>
      <c r="AE1450" s="155">
        <v>0.950945929934042</v>
      </c>
      <c r="AF1450" s="155">
        <v>0.95632007743809</v>
      </c>
      <c r="AG1450" s="173">
        <v>-0.0053741475040483</v>
      </c>
    </row>
    <row r="1451" spans="1:33">
      <c r="A1451" s="175" t="s">
        <v>1085</v>
      </c>
      <c r="B1451" s="195" t="s">
        <v>33</v>
      </c>
      <c r="C1451" s="195" t="s">
        <v>1453</v>
      </c>
      <c r="D1451" s="150">
        <v>0</v>
      </c>
      <c r="E1451" s="150">
        <v>0</v>
      </c>
      <c r="F1451" s="150">
        <v>0</v>
      </c>
      <c r="G1451" s="151">
        <v>0</v>
      </c>
      <c r="H1451" s="151">
        <v>0</v>
      </c>
      <c r="I1451" s="151">
        <v>0</v>
      </c>
      <c r="J1451" s="151">
        <v>0</v>
      </c>
      <c r="K1451" s="151">
        <v>0</v>
      </c>
      <c r="L1451" s="151">
        <v>0</v>
      </c>
      <c r="M1451" s="154">
        <v>0</v>
      </c>
      <c r="N1451" s="153">
        <v>0</v>
      </c>
      <c r="O1451" s="172">
        <v>0.9</v>
      </c>
      <c r="P1451" s="154">
        <v>0</v>
      </c>
      <c r="Q1451" s="154">
        <v>0</v>
      </c>
      <c r="R1451" s="154">
        <v>0</v>
      </c>
      <c r="S1451" s="173">
        <v>0</v>
      </c>
      <c r="T1451" s="153">
        <v>0</v>
      </c>
      <c r="U1451" s="153">
        <v>0</v>
      </c>
      <c r="V1451" s="154">
        <v>0</v>
      </c>
      <c r="W1451" s="154">
        <v>0</v>
      </c>
      <c r="X1451" s="155">
        <v>0</v>
      </c>
      <c r="Y1451" s="155">
        <v>0</v>
      </c>
      <c r="Z1451" s="173">
        <v>0</v>
      </c>
      <c r="AA1451" s="151">
        <v>0</v>
      </c>
      <c r="AB1451" s="151">
        <v>0</v>
      </c>
      <c r="AC1451" s="151">
        <v>0</v>
      </c>
      <c r="AD1451" s="151">
        <v>0</v>
      </c>
      <c r="AE1451" s="155">
        <v>0</v>
      </c>
      <c r="AF1451" s="155">
        <v>0</v>
      </c>
      <c r="AG1451" s="173">
        <v>0</v>
      </c>
    </row>
    <row r="1452" spans="1:33">
      <c r="A1452" s="175" t="s">
        <v>1085</v>
      </c>
      <c r="B1452" s="195" t="s">
        <v>33</v>
      </c>
      <c r="C1452" s="195" t="s">
        <v>1454</v>
      </c>
      <c r="D1452" s="150">
        <v>0</v>
      </c>
      <c r="E1452" s="150">
        <v>0</v>
      </c>
      <c r="F1452" s="150">
        <v>0</v>
      </c>
      <c r="G1452" s="151">
        <v>0</v>
      </c>
      <c r="H1452" s="151">
        <v>0</v>
      </c>
      <c r="I1452" s="151">
        <v>0</v>
      </c>
      <c r="J1452" s="151">
        <v>0</v>
      </c>
      <c r="K1452" s="151">
        <v>0</v>
      </c>
      <c r="L1452" s="151">
        <v>0</v>
      </c>
      <c r="M1452" s="154">
        <v>0</v>
      </c>
      <c r="N1452" s="153">
        <v>0</v>
      </c>
      <c r="O1452" s="172">
        <v>0.9</v>
      </c>
      <c r="P1452" s="154">
        <v>0</v>
      </c>
      <c r="Q1452" s="154">
        <v>0</v>
      </c>
      <c r="R1452" s="154">
        <v>0</v>
      </c>
      <c r="S1452" s="173">
        <v>0</v>
      </c>
      <c r="T1452" s="153">
        <v>0</v>
      </c>
      <c r="U1452" s="153">
        <v>0</v>
      </c>
      <c r="V1452" s="154">
        <v>0</v>
      </c>
      <c r="W1452" s="154">
        <v>0</v>
      </c>
      <c r="X1452" s="155">
        <v>0</v>
      </c>
      <c r="Y1452" s="155">
        <v>0</v>
      </c>
      <c r="Z1452" s="173">
        <v>0</v>
      </c>
      <c r="AA1452" s="151">
        <v>0</v>
      </c>
      <c r="AB1452" s="151">
        <v>0</v>
      </c>
      <c r="AC1452" s="151">
        <v>0</v>
      </c>
      <c r="AD1452" s="151">
        <v>0</v>
      </c>
      <c r="AE1452" s="155">
        <v>0</v>
      </c>
      <c r="AF1452" s="155">
        <v>0</v>
      </c>
      <c r="AG1452" s="173">
        <v>0</v>
      </c>
    </row>
    <row r="1453" spans="1:33">
      <c r="A1453" s="175" t="s">
        <v>1455</v>
      </c>
      <c r="B1453" s="195" t="s">
        <v>1851</v>
      </c>
      <c r="C1453" s="195" t="s">
        <v>1457</v>
      </c>
      <c r="D1453" s="150">
        <v>2</v>
      </c>
      <c r="E1453" s="150">
        <v>0</v>
      </c>
      <c r="F1453" s="150">
        <v>0</v>
      </c>
      <c r="G1453" s="151">
        <v>1</v>
      </c>
      <c r="H1453" s="151">
        <v>0</v>
      </c>
      <c r="I1453" s="151">
        <v>1</v>
      </c>
      <c r="J1453" s="151">
        <v>0</v>
      </c>
      <c r="K1453" s="151">
        <v>0</v>
      </c>
      <c r="L1453" s="151">
        <v>0</v>
      </c>
      <c r="M1453" s="154">
        <v>0</v>
      </c>
      <c r="N1453" s="153">
        <v>0</v>
      </c>
      <c r="O1453" s="172">
        <v>0.9</v>
      </c>
      <c r="P1453" s="154">
        <v>0</v>
      </c>
      <c r="Q1453" s="154">
        <v>0</v>
      </c>
      <c r="R1453" s="154">
        <v>0</v>
      </c>
      <c r="S1453" s="173">
        <v>0</v>
      </c>
      <c r="T1453" s="153">
        <v>15</v>
      </c>
      <c r="U1453" s="153">
        <v>10</v>
      </c>
      <c r="V1453" s="154">
        <v>0.666666666666667</v>
      </c>
      <c r="W1453" s="154">
        <v>0</v>
      </c>
      <c r="X1453" s="155">
        <v>1</v>
      </c>
      <c r="Y1453" s="155">
        <v>0</v>
      </c>
      <c r="Z1453" s="173">
        <v>-1</v>
      </c>
      <c r="AA1453" s="151">
        <v>6</v>
      </c>
      <c r="AB1453" s="151">
        <v>4</v>
      </c>
      <c r="AC1453" s="151">
        <v>4</v>
      </c>
      <c r="AD1453" s="151">
        <v>4</v>
      </c>
      <c r="AE1453" s="155">
        <v>0.666666666666667</v>
      </c>
      <c r="AF1453" s="155">
        <v>1</v>
      </c>
      <c r="AG1453" s="173">
        <v>-0.333333333333333</v>
      </c>
    </row>
    <row r="1454" spans="1:33">
      <c r="A1454" s="175" t="s">
        <v>1455</v>
      </c>
      <c r="B1454" s="195" t="s">
        <v>1851</v>
      </c>
      <c r="C1454" s="195" t="s">
        <v>1458</v>
      </c>
      <c r="D1454" s="150">
        <v>0</v>
      </c>
      <c r="E1454" s="150">
        <v>0</v>
      </c>
      <c r="F1454" s="150">
        <v>0</v>
      </c>
      <c r="G1454" s="151">
        <v>0</v>
      </c>
      <c r="H1454" s="151">
        <v>0</v>
      </c>
      <c r="I1454" s="151">
        <v>0</v>
      </c>
      <c r="J1454" s="151">
        <v>0</v>
      </c>
      <c r="K1454" s="151">
        <v>0</v>
      </c>
      <c r="L1454" s="151">
        <v>0</v>
      </c>
      <c r="M1454" s="154">
        <v>0</v>
      </c>
      <c r="N1454" s="153">
        <v>0</v>
      </c>
      <c r="O1454" s="172">
        <v>0.9</v>
      </c>
      <c r="P1454" s="154">
        <v>0</v>
      </c>
      <c r="Q1454" s="154">
        <v>0</v>
      </c>
      <c r="R1454" s="154">
        <v>0</v>
      </c>
      <c r="S1454" s="173">
        <v>0</v>
      </c>
      <c r="T1454" s="153">
        <v>1</v>
      </c>
      <c r="U1454" s="153">
        <v>1</v>
      </c>
      <c r="V1454" s="154">
        <v>1</v>
      </c>
      <c r="W1454" s="154">
        <v>0</v>
      </c>
      <c r="X1454" s="155">
        <v>0</v>
      </c>
      <c r="Y1454" s="155">
        <v>0</v>
      </c>
      <c r="Z1454" s="173">
        <v>0</v>
      </c>
      <c r="AA1454" s="151">
        <v>0</v>
      </c>
      <c r="AB1454" s="151">
        <v>0</v>
      </c>
      <c r="AC1454" s="151">
        <v>0</v>
      </c>
      <c r="AD1454" s="151">
        <v>0</v>
      </c>
      <c r="AE1454" s="155">
        <v>0</v>
      </c>
      <c r="AF1454" s="155">
        <v>0</v>
      </c>
      <c r="AG1454" s="173">
        <v>0</v>
      </c>
    </row>
    <row r="1455" spans="1:33">
      <c r="A1455" s="175" t="s">
        <v>1455</v>
      </c>
      <c r="B1455" s="195" t="s">
        <v>1852</v>
      </c>
      <c r="C1455" s="195" t="s">
        <v>1459</v>
      </c>
      <c r="D1455" s="150">
        <v>0</v>
      </c>
      <c r="E1455" s="150">
        <v>0</v>
      </c>
      <c r="F1455" s="150">
        <v>0</v>
      </c>
      <c r="G1455" s="151">
        <v>0</v>
      </c>
      <c r="H1455" s="151">
        <v>0</v>
      </c>
      <c r="I1455" s="151">
        <v>0</v>
      </c>
      <c r="J1455" s="151">
        <v>0</v>
      </c>
      <c r="K1455" s="151">
        <v>0</v>
      </c>
      <c r="L1455" s="151">
        <v>0</v>
      </c>
      <c r="M1455" s="154">
        <v>0</v>
      </c>
      <c r="N1455" s="153">
        <v>0</v>
      </c>
      <c r="O1455" s="172">
        <v>0.9</v>
      </c>
      <c r="P1455" s="154">
        <v>0</v>
      </c>
      <c r="Q1455" s="154">
        <v>0</v>
      </c>
      <c r="R1455" s="154">
        <v>0</v>
      </c>
      <c r="S1455" s="173">
        <v>0</v>
      </c>
      <c r="T1455" s="153">
        <v>0</v>
      </c>
      <c r="U1455" s="153">
        <v>0</v>
      </c>
      <c r="V1455" s="154">
        <v>0</v>
      </c>
      <c r="W1455" s="154">
        <v>0</v>
      </c>
      <c r="X1455" s="155">
        <v>0</v>
      </c>
      <c r="Y1455" s="155">
        <v>0</v>
      </c>
      <c r="Z1455" s="173">
        <v>0</v>
      </c>
      <c r="AA1455" s="151">
        <v>0</v>
      </c>
      <c r="AB1455" s="151">
        <v>0</v>
      </c>
      <c r="AC1455" s="151">
        <v>0</v>
      </c>
      <c r="AD1455" s="151">
        <v>0</v>
      </c>
      <c r="AE1455" s="155">
        <v>0</v>
      </c>
      <c r="AF1455" s="155">
        <v>0</v>
      </c>
      <c r="AG1455" s="173">
        <v>0</v>
      </c>
    </row>
    <row r="1456" spans="1:33">
      <c r="A1456" s="175" t="s">
        <v>1455</v>
      </c>
      <c r="B1456" s="195" t="s">
        <v>1851</v>
      </c>
      <c r="C1456" s="195" t="s">
        <v>1460</v>
      </c>
      <c r="D1456" s="150">
        <v>6</v>
      </c>
      <c r="E1456" s="150">
        <v>0</v>
      </c>
      <c r="F1456" s="150">
        <v>6</v>
      </c>
      <c r="G1456" s="151">
        <v>7</v>
      </c>
      <c r="H1456" s="151">
        <v>0</v>
      </c>
      <c r="I1456" s="151">
        <v>7</v>
      </c>
      <c r="J1456" s="151">
        <v>13</v>
      </c>
      <c r="K1456" s="151">
        <v>0</v>
      </c>
      <c r="L1456" s="151">
        <v>13</v>
      </c>
      <c r="M1456" s="154">
        <v>0</v>
      </c>
      <c r="N1456" s="153">
        <v>0</v>
      </c>
      <c r="O1456" s="172">
        <v>0.9</v>
      </c>
      <c r="P1456" s="154">
        <v>0</v>
      </c>
      <c r="Q1456" s="154">
        <v>0</v>
      </c>
      <c r="R1456" s="154">
        <v>0</v>
      </c>
      <c r="S1456" s="173">
        <v>0</v>
      </c>
      <c r="T1456" s="153">
        <v>184</v>
      </c>
      <c r="U1456" s="153">
        <v>182</v>
      </c>
      <c r="V1456" s="154">
        <v>0.989130434782609</v>
      </c>
      <c r="W1456" s="154">
        <v>1</v>
      </c>
      <c r="X1456" s="155">
        <v>1</v>
      </c>
      <c r="Y1456" s="155">
        <v>1</v>
      </c>
      <c r="Z1456" s="173">
        <v>0</v>
      </c>
      <c r="AA1456" s="151">
        <v>47</v>
      </c>
      <c r="AB1456" s="151">
        <v>45</v>
      </c>
      <c r="AC1456" s="151">
        <v>40</v>
      </c>
      <c r="AD1456" s="151">
        <v>40</v>
      </c>
      <c r="AE1456" s="155">
        <v>0.957446808510638</v>
      </c>
      <c r="AF1456" s="155">
        <v>1</v>
      </c>
      <c r="AG1456" s="173">
        <v>-0.0425531914893617</v>
      </c>
    </row>
    <row r="1457" spans="1:33">
      <c r="A1457" s="175" t="s">
        <v>1455</v>
      </c>
      <c r="B1457" s="195" t="s">
        <v>1851</v>
      </c>
      <c r="C1457" s="195" t="s">
        <v>1461</v>
      </c>
      <c r="D1457" s="150">
        <v>1</v>
      </c>
      <c r="E1457" s="150">
        <v>0</v>
      </c>
      <c r="F1457" s="150">
        <v>1</v>
      </c>
      <c r="G1457" s="151">
        <v>0</v>
      </c>
      <c r="H1457" s="151">
        <v>0</v>
      </c>
      <c r="I1457" s="151">
        <v>0</v>
      </c>
      <c r="J1457" s="151">
        <v>0</v>
      </c>
      <c r="K1457" s="151">
        <v>0</v>
      </c>
      <c r="L1457" s="151">
        <v>0</v>
      </c>
      <c r="M1457" s="154">
        <v>0</v>
      </c>
      <c r="N1457" s="153">
        <v>0</v>
      </c>
      <c r="O1457" s="172">
        <v>0.9</v>
      </c>
      <c r="P1457" s="154">
        <v>0</v>
      </c>
      <c r="Q1457" s="154">
        <v>0</v>
      </c>
      <c r="R1457" s="154">
        <v>0</v>
      </c>
      <c r="S1457" s="173">
        <v>0</v>
      </c>
      <c r="T1457" s="153">
        <v>5</v>
      </c>
      <c r="U1457" s="153">
        <v>3</v>
      </c>
      <c r="V1457" s="154">
        <v>0.6</v>
      </c>
      <c r="W1457" s="154">
        <v>1</v>
      </c>
      <c r="X1457" s="155">
        <v>0</v>
      </c>
      <c r="Y1457" s="155">
        <v>0</v>
      </c>
      <c r="Z1457" s="173">
        <v>1</v>
      </c>
      <c r="AA1457" s="151">
        <v>3</v>
      </c>
      <c r="AB1457" s="151">
        <v>1</v>
      </c>
      <c r="AC1457" s="151">
        <v>1</v>
      </c>
      <c r="AD1457" s="151">
        <v>1</v>
      </c>
      <c r="AE1457" s="155">
        <v>0.333333333333333</v>
      </c>
      <c r="AF1457" s="155">
        <v>1</v>
      </c>
      <c r="AG1457" s="173">
        <v>-0.666666666666667</v>
      </c>
    </row>
    <row r="1458" spans="1:33">
      <c r="A1458" s="175" t="s">
        <v>1455</v>
      </c>
      <c r="B1458" s="195" t="s">
        <v>1851</v>
      </c>
      <c r="C1458" s="195" t="s">
        <v>1462</v>
      </c>
      <c r="D1458" s="150">
        <v>0</v>
      </c>
      <c r="E1458" s="150">
        <v>0</v>
      </c>
      <c r="F1458" s="150">
        <v>0</v>
      </c>
      <c r="G1458" s="151">
        <v>0</v>
      </c>
      <c r="H1458" s="151">
        <v>0</v>
      </c>
      <c r="I1458" s="151">
        <v>0</v>
      </c>
      <c r="J1458" s="151">
        <v>1</v>
      </c>
      <c r="K1458" s="151">
        <v>0</v>
      </c>
      <c r="L1458" s="151">
        <v>1</v>
      </c>
      <c r="M1458" s="154">
        <v>0</v>
      </c>
      <c r="N1458" s="153">
        <v>0</v>
      </c>
      <c r="O1458" s="172">
        <v>0.9</v>
      </c>
      <c r="P1458" s="154">
        <v>0</v>
      </c>
      <c r="Q1458" s="154">
        <v>0</v>
      </c>
      <c r="R1458" s="154">
        <v>0</v>
      </c>
      <c r="S1458" s="173">
        <v>0</v>
      </c>
      <c r="T1458" s="153">
        <v>12</v>
      </c>
      <c r="U1458" s="153">
        <v>12</v>
      </c>
      <c r="V1458" s="154">
        <v>1</v>
      </c>
      <c r="W1458" s="154">
        <v>0</v>
      </c>
      <c r="X1458" s="155">
        <v>0</v>
      </c>
      <c r="Y1458" s="155">
        <v>1</v>
      </c>
      <c r="Z1458" s="173">
        <v>0</v>
      </c>
      <c r="AA1458" s="151">
        <v>3</v>
      </c>
      <c r="AB1458" s="151">
        <v>3</v>
      </c>
      <c r="AC1458" s="151">
        <v>4</v>
      </c>
      <c r="AD1458" s="151">
        <v>4</v>
      </c>
      <c r="AE1458" s="155">
        <v>1</v>
      </c>
      <c r="AF1458" s="155">
        <v>1</v>
      </c>
      <c r="AG1458" s="173">
        <v>0</v>
      </c>
    </row>
    <row r="1459" spans="1:33">
      <c r="A1459" s="175" t="s">
        <v>1455</v>
      </c>
      <c r="B1459" s="195" t="s">
        <v>1851</v>
      </c>
      <c r="C1459" s="195" t="s">
        <v>1463</v>
      </c>
      <c r="D1459" s="150">
        <v>0</v>
      </c>
      <c r="E1459" s="150">
        <v>0</v>
      </c>
      <c r="F1459" s="150">
        <v>0</v>
      </c>
      <c r="G1459" s="151">
        <v>1</v>
      </c>
      <c r="H1459" s="151">
        <v>0</v>
      </c>
      <c r="I1459" s="151">
        <v>1</v>
      </c>
      <c r="J1459" s="151">
        <v>0</v>
      </c>
      <c r="K1459" s="151">
        <v>0</v>
      </c>
      <c r="L1459" s="151">
        <v>0</v>
      </c>
      <c r="M1459" s="154">
        <v>0</v>
      </c>
      <c r="N1459" s="153">
        <v>0</v>
      </c>
      <c r="O1459" s="172">
        <v>0.9</v>
      </c>
      <c r="P1459" s="154">
        <v>0</v>
      </c>
      <c r="Q1459" s="154">
        <v>0</v>
      </c>
      <c r="R1459" s="154">
        <v>0</v>
      </c>
      <c r="S1459" s="173">
        <v>0</v>
      </c>
      <c r="T1459" s="153">
        <v>5</v>
      </c>
      <c r="U1459" s="153">
        <v>5</v>
      </c>
      <c r="V1459" s="154">
        <v>1</v>
      </c>
      <c r="W1459" s="154">
        <v>0</v>
      </c>
      <c r="X1459" s="155">
        <v>1</v>
      </c>
      <c r="Y1459" s="155">
        <v>0</v>
      </c>
      <c r="Z1459" s="173">
        <v>-1</v>
      </c>
      <c r="AA1459" s="151">
        <v>2</v>
      </c>
      <c r="AB1459" s="151">
        <v>2</v>
      </c>
      <c r="AC1459" s="151">
        <v>2</v>
      </c>
      <c r="AD1459" s="151">
        <v>2</v>
      </c>
      <c r="AE1459" s="155">
        <v>1</v>
      </c>
      <c r="AF1459" s="155">
        <v>1</v>
      </c>
      <c r="AG1459" s="173">
        <v>0</v>
      </c>
    </row>
    <row r="1460" spans="1:33">
      <c r="A1460" s="175" t="s">
        <v>1455</v>
      </c>
      <c r="B1460" s="195" t="s">
        <v>1853</v>
      </c>
      <c r="C1460" s="195" t="s">
        <v>1464</v>
      </c>
      <c r="D1460" s="150">
        <v>0</v>
      </c>
      <c r="E1460" s="150">
        <v>0</v>
      </c>
      <c r="F1460" s="150">
        <v>0</v>
      </c>
      <c r="G1460" s="151">
        <v>0</v>
      </c>
      <c r="H1460" s="151">
        <v>0</v>
      </c>
      <c r="I1460" s="151">
        <v>0</v>
      </c>
      <c r="J1460" s="151">
        <v>0</v>
      </c>
      <c r="K1460" s="151">
        <v>0</v>
      </c>
      <c r="L1460" s="151">
        <v>0</v>
      </c>
      <c r="M1460" s="154">
        <v>0</v>
      </c>
      <c r="N1460" s="153">
        <v>0</v>
      </c>
      <c r="O1460" s="172">
        <v>0.9</v>
      </c>
      <c r="P1460" s="154">
        <v>0</v>
      </c>
      <c r="Q1460" s="154">
        <v>0</v>
      </c>
      <c r="R1460" s="154">
        <v>0</v>
      </c>
      <c r="S1460" s="173">
        <v>0</v>
      </c>
      <c r="T1460" s="153">
        <v>1</v>
      </c>
      <c r="U1460" s="153">
        <v>1</v>
      </c>
      <c r="V1460" s="154">
        <v>1</v>
      </c>
      <c r="W1460" s="154">
        <v>0</v>
      </c>
      <c r="X1460" s="155">
        <v>0</v>
      </c>
      <c r="Y1460" s="155">
        <v>0</v>
      </c>
      <c r="Z1460" s="173">
        <v>0</v>
      </c>
      <c r="AA1460" s="151">
        <v>0</v>
      </c>
      <c r="AB1460" s="151">
        <v>0</v>
      </c>
      <c r="AC1460" s="151">
        <v>1</v>
      </c>
      <c r="AD1460" s="151">
        <v>1</v>
      </c>
      <c r="AE1460" s="155">
        <v>0</v>
      </c>
      <c r="AF1460" s="155">
        <v>1</v>
      </c>
      <c r="AG1460" s="173">
        <v>-1</v>
      </c>
    </row>
    <row r="1461" spans="1:33">
      <c r="A1461" s="175" t="s">
        <v>1455</v>
      </c>
      <c r="B1461" s="195" t="s">
        <v>1851</v>
      </c>
      <c r="C1461" s="195" t="s">
        <v>1465</v>
      </c>
      <c r="D1461" s="150">
        <v>0</v>
      </c>
      <c r="E1461" s="150">
        <v>0</v>
      </c>
      <c r="F1461" s="150">
        <v>0</v>
      </c>
      <c r="G1461" s="151">
        <v>1</v>
      </c>
      <c r="H1461" s="151">
        <v>0</v>
      </c>
      <c r="I1461" s="151">
        <v>1</v>
      </c>
      <c r="J1461" s="151">
        <v>1</v>
      </c>
      <c r="K1461" s="151">
        <v>0</v>
      </c>
      <c r="L1461" s="151">
        <v>1</v>
      </c>
      <c r="M1461" s="154">
        <v>0</v>
      </c>
      <c r="N1461" s="153">
        <v>0</v>
      </c>
      <c r="O1461" s="172">
        <v>0.9</v>
      </c>
      <c r="P1461" s="154">
        <v>0</v>
      </c>
      <c r="Q1461" s="154">
        <v>0</v>
      </c>
      <c r="R1461" s="154">
        <v>0</v>
      </c>
      <c r="S1461" s="173">
        <v>0</v>
      </c>
      <c r="T1461" s="153">
        <v>15</v>
      </c>
      <c r="U1461" s="153">
        <v>14</v>
      </c>
      <c r="V1461" s="154">
        <v>0.933333333333333</v>
      </c>
      <c r="W1461" s="154">
        <v>0</v>
      </c>
      <c r="X1461" s="155">
        <v>1</v>
      </c>
      <c r="Y1461" s="155">
        <v>1</v>
      </c>
      <c r="Z1461" s="173">
        <v>-1</v>
      </c>
      <c r="AA1461" s="151">
        <v>9</v>
      </c>
      <c r="AB1461" s="151">
        <v>9</v>
      </c>
      <c r="AC1461" s="151">
        <v>3</v>
      </c>
      <c r="AD1461" s="151">
        <v>2</v>
      </c>
      <c r="AE1461" s="155">
        <v>1</v>
      </c>
      <c r="AF1461" s="155">
        <v>0.666666666666667</v>
      </c>
      <c r="AG1461" s="173">
        <v>0.333333333333333</v>
      </c>
    </row>
    <row r="1462" spans="1:33">
      <c r="A1462" s="175" t="s">
        <v>1455</v>
      </c>
      <c r="B1462" s="195" t="s">
        <v>1854</v>
      </c>
      <c r="C1462" s="195" t="s">
        <v>1466</v>
      </c>
      <c r="D1462" s="150">
        <v>0</v>
      </c>
      <c r="E1462" s="150">
        <v>0</v>
      </c>
      <c r="F1462" s="150">
        <v>0</v>
      </c>
      <c r="G1462" s="151">
        <v>0</v>
      </c>
      <c r="H1462" s="151">
        <v>0</v>
      </c>
      <c r="I1462" s="151">
        <v>0</v>
      </c>
      <c r="J1462" s="151">
        <v>0</v>
      </c>
      <c r="K1462" s="151">
        <v>0</v>
      </c>
      <c r="L1462" s="151">
        <v>0</v>
      </c>
      <c r="M1462" s="154">
        <v>0</v>
      </c>
      <c r="N1462" s="153">
        <v>0</v>
      </c>
      <c r="O1462" s="172">
        <v>0.9</v>
      </c>
      <c r="P1462" s="154">
        <v>0</v>
      </c>
      <c r="Q1462" s="154">
        <v>0</v>
      </c>
      <c r="R1462" s="154">
        <v>0</v>
      </c>
      <c r="S1462" s="173">
        <v>0</v>
      </c>
      <c r="T1462" s="153">
        <v>0</v>
      </c>
      <c r="U1462" s="153">
        <v>0</v>
      </c>
      <c r="V1462" s="154">
        <v>0</v>
      </c>
      <c r="W1462" s="154">
        <v>0</v>
      </c>
      <c r="X1462" s="155">
        <v>0</v>
      </c>
      <c r="Y1462" s="155">
        <v>0</v>
      </c>
      <c r="Z1462" s="173">
        <v>0</v>
      </c>
      <c r="AA1462" s="151">
        <v>0</v>
      </c>
      <c r="AB1462" s="151">
        <v>0</v>
      </c>
      <c r="AC1462" s="151">
        <v>0</v>
      </c>
      <c r="AD1462" s="151">
        <v>0</v>
      </c>
      <c r="AE1462" s="155">
        <v>0</v>
      </c>
      <c r="AF1462" s="155">
        <v>0</v>
      </c>
      <c r="AG1462" s="173">
        <v>0</v>
      </c>
    </row>
    <row r="1463" spans="1:33">
      <c r="A1463" s="175" t="s">
        <v>1455</v>
      </c>
      <c r="B1463" s="195" t="s">
        <v>1851</v>
      </c>
      <c r="C1463" s="195" t="s">
        <v>1467</v>
      </c>
      <c r="D1463" s="150">
        <v>4</v>
      </c>
      <c r="E1463" s="150">
        <v>0</v>
      </c>
      <c r="F1463" s="150">
        <v>1</v>
      </c>
      <c r="G1463" s="151">
        <v>4</v>
      </c>
      <c r="H1463" s="151">
        <v>0</v>
      </c>
      <c r="I1463" s="151">
        <v>3</v>
      </c>
      <c r="J1463" s="151">
        <v>6</v>
      </c>
      <c r="K1463" s="151">
        <v>0</v>
      </c>
      <c r="L1463" s="151">
        <v>5</v>
      </c>
      <c r="M1463" s="154">
        <v>0</v>
      </c>
      <c r="N1463" s="153">
        <v>0</v>
      </c>
      <c r="O1463" s="172">
        <v>0.9</v>
      </c>
      <c r="P1463" s="154">
        <v>0</v>
      </c>
      <c r="Q1463" s="154">
        <v>0</v>
      </c>
      <c r="R1463" s="154">
        <v>0</v>
      </c>
      <c r="S1463" s="173">
        <v>0</v>
      </c>
      <c r="T1463" s="153">
        <v>69</v>
      </c>
      <c r="U1463" s="153">
        <v>59</v>
      </c>
      <c r="V1463" s="154">
        <v>0.855072463768116</v>
      </c>
      <c r="W1463" s="154">
        <v>0.25</v>
      </c>
      <c r="X1463" s="155">
        <v>0.75</v>
      </c>
      <c r="Y1463" s="155">
        <v>0.833333333333333</v>
      </c>
      <c r="Z1463" s="173">
        <v>-0.5</v>
      </c>
      <c r="AA1463" s="151">
        <v>22</v>
      </c>
      <c r="AB1463" s="151">
        <v>16</v>
      </c>
      <c r="AC1463" s="151">
        <v>12</v>
      </c>
      <c r="AD1463" s="151">
        <v>12</v>
      </c>
      <c r="AE1463" s="155">
        <v>0.727272727272727</v>
      </c>
      <c r="AF1463" s="155">
        <v>1</v>
      </c>
      <c r="AG1463" s="173">
        <v>-0.272727272727273</v>
      </c>
    </row>
    <row r="1464" spans="1:33">
      <c r="A1464" s="175" t="s">
        <v>1455</v>
      </c>
      <c r="B1464" s="195" t="s">
        <v>1853</v>
      </c>
      <c r="C1464" s="195" t="s">
        <v>1468</v>
      </c>
      <c r="D1464" s="150">
        <v>0</v>
      </c>
      <c r="E1464" s="150">
        <v>0</v>
      </c>
      <c r="F1464" s="150">
        <v>0</v>
      </c>
      <c r="G1464" s="151">
        <v>0</v>
      </c>
      <c r="H1464" s="151">
        <v>0</v>
      </c>
      <c r="I1464" s="151">
        <v>0</v>
      </c>
      <c r="J1464" s="151">
        <v>0</v>
      </c>
      <c r="K1464" s="151">
        <v>0</v>
      </c>
      <c r="L1464" s="151">
        <v>0</v>
      </c>
      <c r="M1464" s="154">
        <v>0</v>
      </c>
      <c r="N1464" s="153">
        <v>0</v>
      </c>
      <c r="O1464" s="172">
        <v>0.9</v>
      </c>
      <c r="P1464" s="154">
        <v>0</v>
      </c>
      <c r="Q1464" s="154">
        <v>0</v>
      </c>
      <c r="R1464" s="154">
        <v>0</v>
      </c>
      <c r="S1464" s="173">
        <v>0</v>
      </c>
      <c r="T1464" s="153">
        <v>0</v>
      </c>
      <c r="U1464" s="153">
        <v>0</v>
      </c>
      <c r="V1464" s="154">
        <v>0</v>
      </c>
      <c r="W1464" s="154">
        <v>0</v>
      </c>
      <c r="X1464" s="155">
        <v>0</v>
      </c>
      <c r="Y1464" s="155">
        <v>0</v>
      </c>
      <c r="Z1464" s="173">
        <v>0</v>
      </c>
      <c r="AA1464" s="151">
        <v>0</v>
      </c>
      <c r="AB1464" s="151">
        <v>0</v>
      </c>
      <c r="AC1464" s="151">
        <v>0</v>
      </c>
      <c r="AD1464" s="151">
        <v>0</v>
      </c>
      <c r="AE1464" s="155">
        <v>0</v>
      </c>
      <c r="AF1464" s="155">
        <v>0</v>
      </c>
      <c r="AG1464" s="173">
        <v>0</v>
      </c>
    </row>
    <row r="1465" spans="1:33">
      <c r="A1465" s="175" t="s">
        <v>1455</v>
      </c>
      <c r="B1465" s="195" t="s">
        <v>1851</v>
      </c>
      <c r="C1465" s="195" t="s">
        <v>1469</v>
      </c>
      <c r="D1465" s="150">
        <v>0</v>
      </c>
      <c r="E1465" s="150">
        <v>0</v>
      </c>
      <c r="F1465" s="150">
        <v>0</v>
      </c>
      <c r="G1465" s="151">
        <v>1</v>
      </c>
      <c r="H1465" s="151">
        <v>0</v>
      </c>
      <c r="I1465" s="151">
        <v>0</v>
      </c>
      <c r="J1465" s="151">
        <v>0</v>
      </c>
      <c r="K1465" s="151">
        <v>0</v>
      </c>
      <c r="L1465" s="151">
        <v>0</v>
      </c>
      <c r="M1465" s="154">
        <v>0</v>
      </c>
      <c r="N1465" s="153">
        <v>0</v>
      </c>
      <c r="O1465" s="172">
        <v>0.9</v>
      </c>
      <c r="P1465" s="154">
        <v>0</v>
      </c>
      <c r="Q1465" s="154">
        <v>0</v>
      </c>
      <c r="R1465" s="154">
        <v>0</v>
      </c>
      <c r="S1465" s="173">
        <v>0</v>
      </c>
      <c r="T1465" s="153">
        <v>7</v>
      </c>
      <c r="U1465" s="153">
        <v>6</v>
      </c>
      <c r="V1465" s="154">
        <v>0.857142857142857</v>
      </c>
      <c r="W1465" s="154">
        <v>0</v>
      </c>
      <c r="X1465" s="155">
        <v>0</v>
      </c>
      <c r="Y1465" s="155">
        <v>0</v>
      </c>
      <c r="Z1465" s="173">
        <v>0</v>
      </c>
      <c r="AA1465" s="151">
        <v>4</v>
      </c>
      <c r="AB1465" s="151">
        <v>3</v>
      </c>
      <c r="AC1465" s="151">
        <v>1</v>
      </c>
      <c r="AD1465" s="151">
        <v>1</v>
      </c>
      <c r="AE1465" s="155">
        <v>0.75</v>
      </c>
      <c r="AF1465" s="155">
        <v>1</v>
      </c>
      <c r="AG1465" s="173">
        <v>-0.25</v>
      </c>
    </row>
    <row r="1466" spans="1:33">
      <c r="A1466" s="175" t="s">
        <v>1455</v>
      </c>
      <c r="B1466" s="195" t="s">
        <v>1851</v>
      </c>
      <c r="C1466" s="195" t="s">
        <v>1470</v>
      </c>
      <c r="D1466" s="150">
        <v>1</v>
      </c>
      <c r="E1466" s="150">
        <v>0</v>
      </c>
      <c r="F1466" s="150">
        <v>1</v>
      </c>
      <c r="G1466" s="151">
        <v>0</v>
      </c>
      <c r="H1466" s="151">
        <v>0</v>
      </c>
      <c r="I1466" s="151">
        <v>0</v>
      </c>
      <c r="J1466" s="151">
        <v>1</v>
      </c>
      <c r="K1466" s="151">
        <v>0</v>
      </c>
      <c r="L1466" s="151">
        <v>1</v>
      </c>
      <c r="M1466" s="154">
        <v>0</v>
      </c>
      <c r="N1466" s="153">
        <v>0</v>
      </c>
      <c r="O1466" s="172">
        <v>0.9</v>
      </c>
      <c r="P1466" s="154">
        <v>0</v>
      </c>
      <c r="Q1466" s="154">
        <v>0</v>
      </c>
      <c r="R1466" s="154">
        <v>0</v>
      </c>
      <c r="S1466" s="173">
        <v>0</v>
      </c>
      <c r="T1466" s="153">
        <v>14</v>
      </c>
      <c r="U1466" s="153">
        <v>14</v>
      </c>
      <c r="V1466" s="154">
        <v>1</v>
      </c>
      <c r="W1466" s="154">
        <v>1</v>
      </c>
      <c r="X1466" s="155">
        <v>0</v>
      </c>
      <c r="Y1466" s="155">
        <v>1</v>
      </c>
      <c r="Z1466" s="173">
        <v>1</v>
      </c>
      <c r="AA1466" s="151">
        <v>3</v>
      </c>
      <c r="AB1466" s="151">
        <v>3</v>
      </c>
      <c r="AC1466" s="151">
        <v>3</v>
      </c>
      <c r="AD1466" s="151">
        <v>3</v>
      </c>
      <c r="AE1466" s="155">
        <v>1</v>
      </c>
      <c r="AF1466" s="155">
        <v>1</v>
      </c>
      <c r="AG1466" s="173">
        <v>0</v>
      </c>
    </row>
    <row r="1467" spans="1:33">
      <c r="A1467" s="175" t="s">
        <v>1455</v>
      </c>
      <c r="B1467" s="195" t="s">
        <v>1853</v>
      </c>
      <c r="C1467" s="195" t="s">
        <v>1471</v>
      </c>
      <c r="D1467" s="150">
        <v>0</v>
      </c>
      <c r="E1467" s="150">
        <v>0</v>
      </c>
      <c r="F1467" s="150">
        <v>0</v>
      </c>
      <c r="G1467" s="151">
        <v>0</v>
      </c>
      <c r="H1467" s="151">
        <v>0</v>
      </c>
      <c r="I1467" s="151">
        <v>0</v>
      </c>
      <c r="J1467" s="151">
        <v>0</v>
      </c>
      <c r="K1467" s="151">
        <v>0</v>
      </c>
      <c r="L1467" s="151">
        <v>0</v>
      </c>
      <c r="M1467" s="154">
        <v>0</v>
      </c>
      <c r="N1467" s="153">
        <v>0</v>
      </c>
      <c r="O1467" s="172">
        <v>0.9</v>
      </c>
      <c r="P1467" s="154">
        <v>0</v>
      </c>
      <c r="Q1467" s="154">
        <v>0</v>
      </c>
      <c r="R1467" s="154">
        <v>0</v>
      </c>
      <c r="S1467" s="173">
        <v>0</v>
      </c>
      <c r="T1467" s="153">
        <v>0</v>
      </c>
      <c r="U1467" s="153">
        <v>0</v>
      </c>
      <c r="V1467" s="154">
        <v>0</v>
      </c>
      <c r="W1467" s="154">
        <v>0</v>
      </c>
      <c r="X1467" s="155">
        <v>0</v>
      </c>
      <c r="Y1467" s="155">
        <v>0</v>
      </c>
      <c r="Z1467" s="173">
        <v>0</v>
      </c>
      <c r="AA1467" s="151">
        <v>0</v>
      </c>
      <c r="AB1467" s="151">
        <v>0</v>
      </c>
      <c r="AC1467" s="151">
        <v>0</v>
      </c>
      <c r="AD1467" s="151">
        <v>0</v>
      </c>
      <c r="AE1467" s="155">
        <v>0</v>
      </c>
      <c r="AF1467" s="155">
        <v>0</v>
      </c>
      <c r="AG1467" s="173">
        <v>0</v>
      </c>
    </row>
    <row r="1468" spans="1:33">
      <c r="A1468" s="175" t="s">
        <v>1455</v>
      </c>
      <c r="B1468" s="195" t="s">
        <v>1852</v>
      </c>
      <c r="C1468" s="195" t="s">
        <v>1472</v>
      </c>
      <c r="D1468" s="150">
        <v>1</v>
      </c>
      <c r="E1468" s="150">
        <v>0</v>
      </c>
      <c r="F1468" s="150">
        <v>1</v>
      </c>
      <c r="G1468" s="151">
        <v>0</v>
      </c>
      <c r="H1468" s="151">
        <v>0</v>
      </c>
      <c r="I1468" s="151">
        <v>0</v>
      </c>
      <c r="J1468" s="151">
        <v>0</v>
      </c>
      <c r="K1468" s="151">
        <v>0</v>
      </c>
      <c r="L1468" s="151">
        <v>0</v>
      </c>
      <c r="M1468" s="154">
        <v>0</v>
      </c>
      <c r="N1468" s="153">
        <v>0</v>
      </c>
      <c r="O1468" s="172">
        <v>0.9</v>
      </c>
      <c r="P1468" s="154">
        <v>0</v>
      </c>
      <c r="Q1468" s="154">
        <v>0</v>
      </c>
      <c r="R1468" s="154">
        <v>0</v>
      </c>
      <c r="S1468" s="173">
        <v>0</v>
      </c>
      <c r="T1468" s="153">
        <v>1</v>
      </c>
      <c r="U1468" s="153">
        <v>1</v>
      </c>
      <c r="V1468" s="154">
        <v>1</v>
      </c>
      <c r="W1468" s="154">
        <v>1</v>
      </c>
      <c r="X1468" s="155">
        <v>0</v>
      </c>
      <c r="Y1468" s="155">
        <v>0</v>
      </c>
      <c r="Z1468" s="173">
        <v>1</v>
      </c>
      <c r="AA1468" s="151">
        <v>1</v>
      </c>
      <c r="AB1468" s="151">
        <v>1</v>
      </c>
      <c r="AC1468" s="151">
        <v>0</v>
      </c>
      <c r="AD1468" s="151">
        <v>0</v>
      </c>
      <c r="AE1468" s="155">
        <v>1</v>
      </c>
      <c r="AF1468" s="155">
        <v>0</v>
      </c>
      <c r="AG1468" s="173">
        <v>1</v>
      </c>
    </row>
    <row r="1469" spans="1:33">
      <c r="A1469" s="175" t="s">
        <v>1455</v>
      </c>
      <c r="B1469" s="195" t="s">
        <v>1851</v>
      </c>
      <c r="C1469" s="195" t="s">
        <v>1473</v>
      </c>
      <c r="D1469" s="150">
        <v>2</v>
      </c>
      <c r="E1469" s="150">
        <v>0</v>
      </c>
      <c r="F1469" s="150">
        <v>2</v>
      </c>
      <c r="G1469" s="151">
        <v>2</v>
      </c>
      <c r="H1469" s="151">
        <v>0</v>
      </c>
      <c r="I1469" s="151">
        <v>2</v>
      </c>
      <c r="J1469" s="151">
        <v>1</v>
      </c>
      <c r="K1469" s="151">
        <v>0</v>
      </c>
      <c r="L1469" s="151">
        <v>1</v>
      </c>
      <c r="M1469" s="154">
        <v>0</v>
      </c>
      <c r="N1469" s="153">
        <v>0</v>
      </c>
      <c r="O1469" s="172">
        <v>0.9</v>
      </c>
      <c r="P1469" s="154">
        <v>0</v>
      </c>
      <c r="Q1469" s="154">
        <v>0</v>
      </c>
      <c r="R1469" s="154">
        <v>0</v>
      </c>
      <c r="S1469" s="173">
        <v>0</v>
      </c>
      <c r="T1469" s="153">
        <v>56</v>
      </c>
      <c r="U1469" s="153">
        <v>56</v>
      </c>
      <c r="V1469" s="154">
        <v>1</v>
      </c>
      <c r="W1469" s="154">
        <v>1</v>
      </c>
      <c r="X1469" s="155">
        <v>1</v>
      </c>
      <c r="Y1469" s="155">
        <v>1</v>
      </c>
      <c r="Z1469" s="173">
        <v>0</v>
      </c>
      <c r="AA1469" s="151">
        <v>11</v>
      </c>
      <c r="AB1469" s="151">
        <v>11</v>
      </c>
      <c r="AC1469" s="151">
        <v>10</v>
      </c>
      <c r="AD1469" s="151">
        <v>10</v>
      </c>
      <c r="AE1469" s="155">
        <v>1</v>
      </c>
      <c r="AF1469" s="155">
        <v>1</v>
      </c>
      <c r="AG1469" s="173">
        <v>0</v>
      </c>
    </row>
    <row r="1470" spans="1:33">
      <c r="A1470" s="175" t="s">
        <v>1455</v>
      </c>
      <c r="B1470" s="195" t="s">
        <v>1853</v>
      </c>
      <c r="C1470" s="195" t="s">
        <v>1474</v>
      </c>
      <c r="D1470" s="150">
        <v>0</v>
      </c>
      <c r="E1470" s="150">
        <v>0</v>
      </c>
      <c r="F1470" s="150">
        <v>0</v>
      </c>
      <c r="G1470" s="151">
        <v>0</v>
      </c>
      <c r="H1470" s="151">
        <v>0</v>
      </c>
      <c r="I1470" s="151">
        <v>0</v>
      </c>
      <c r="J1470" s="151">
        <v>0</v>
      </c>
      <c r="K1470" s="151">
        <v>0</v>
      </c>
      <c r="L1470" s="151">
        <v>0</v>
      </c>
      <c r="M1470" s="154">
        <v>0</v>
      </c>
      <c r="N1470" s="153">
        <v>0</v>
      </c>
      <c r="O1470" s="172">
        <v>0.9</v>
      </c>
      <c r="P1470" s="154">
        <v>0</v>
      </c>
      <c r="Q1470" s="154">
        <v>0</v>
      </c>
      <c r="R1470" s="154">
        <v>0</v>
      </c>
      <c r="S1470" s="173">
        <v>0</v>
      </c>
      <c r="T1470" s="153">
        <v>0</v>
      </c>
      <c r="U1470" s="153">
        <v>0</v>
      </c>
      <c r="V1470" s="154">
        <v>0</v>
      </c>
      <c r="W1470" s="154">
        <v>0</v>
      </c>
      <c r="X1470" s="155">
        <v>0</v>
      </c>
      <c r="Y1470" s="155">
        <v>0</v>
      </c>
      <c r="Z1470" s="173">
        <v>0</v>
      </c>
      <c r="AA1470" s="151">
        <v>0</v>
      </c>
      <c r="AB1470" s="151">
        <v>0</v>
      </c>
      <c r="AC1470" s="151">
        <v>0</v>
      </c>
      <c r="AD1470" s="151">
        <v>0</v>
      </c>
      <c r="AE1470" s="155">
        <v>0</v>
      </c>
      <c r="AF1470" s="155">
        <v>0</v>
      </c>
      <c r="AG1470" s="173">
        <v>0</v>
      </c>
    </row>
    <row r="1471" spans="1:33">
      <c r="A1471" s="175" t="s">
        <v>1455</v>
      </c>
      <c r="B1471" s="195" t="s">
        <v>1851</v>
      </c>
      <c r="C1471" s="195" t="s">
        <v>1475</v>
      </c>
      <c r="D1471" s="150">
        <v>0</v>
      </c>
      <c r="E1471" s="150">
        <v>0</v>
      </c>
      <c r="F1471" s="150">
        <v>0</v>
      </c>
      <c r="G1471" s="151">
        <v>0</v>
      </c>
      <c r="H1471" s="151">
        <v>0</v>
      </c>
      <c r="I1471" s="151">
        <v>0</v>
      </c>
      <c r="J1471" s="151">
        <v>0</v>
      </c>
      <c r="K1471" s="151">
        <v>0</v>
      </c>
      <c r="L1471" s="151">
        <v>0</v>
      </c>
      <c r="M1471" s="154">
        <v>0</v>
      </c>
      <c r="N1471" s="153">
        <v>0</v>
      </c>
      <c r="O1471" s="172">
        <v>0.9</v>
      </c>
      <c r="P1471" s="154">
        <v>0</v>
      </c>
      <c r="Q1471" s="154">
        <v>0</v>
      </c>
      <c r="R1471" s="154">
        <v>0</v>
      </c>
      <c r="S1471" s="173">
        <v>0</v>
      </c>
      <c r="T1471" s="153">
        <v>4</v>
      </c>
      <c r="U1471" s="153">
        <v>4</v>
      </c>
      <c r="V1471" s="154">
        <v>1</v>
      </c>
      <c r="W1471" s="154">
        <v>0</v>
      </c>
      <c r="X1471" s="155">
        <v>0</v>
      </c>
      <c r="Y1471" s="155">
        <v>0</v>
      </c>
      <c r="Z1471" s="173">
        <v>0</v>
      </c>
      <c r="AA1471" s="151">
        <v>1</v>
      </c>
      <c r="AB1471" s="151">
        <v>1</v>
      </c>
      <c r="AC1471" s="151">
        <v>1</v>
      </c>
      <c r="AD1471" s="151">
        <v>1</v>
      </c>
      <c r="AE1471" s="155">
        <v>1</v>
      </c>
      <c r="AF1471" s="155">
        <v>1</v>
      </c>
      <c r="AG1471" s="173">
        <v>0</v>
      </c>
    </row>
    <row r="1472" spans="1:33">
      <c r="A1472" s="175" t="s">
        <v>1455</v>
      </c>
      <c r="B1472" s="195" t="s">
        <v>1855</v>
      </c>
      <c r="C1472" s="195" t="s">
        <v>1476</v>
      </c>
      <c r="D1472" s="150">
        <v>0</v>
      </c>
      <c r="E1472" s="150">
        <v>0</v>
      </c>
      <c r="F1472" s="150">
        <v>0</v>
      </c>
      <c r="G1472" s="151">
        <v>0</v>
      </c>
      <c r="H1472" s="151">
        <v>0</v>
      </c>
      <c r="I1472" s="151">
        <v>0</v>
      </c>
      <c r="J1472" s="151">
        <v>0</v>
      </c>
      <c r="K1472" s="151">
        <v>0</v>
      </c>
      <c r="L1472" s="151">
        <v>0</v>
      </c>
      <c r="M1472" s="154">
        <v>0</v>
      </c>
      <c r="N1472" s="153">
        <v>0</v>
      </c>
      <c r="O1472" s="172">
        <v>0.9</v>
      </c>
      <c r="P1472" s="154">
        <v>0</v>
      </c>
      <c r="Q1472" s="154">
        <v>0</v>
      </c>
      <c r="R1472" s="154">
        <v>0</v>
      </c>
      <c r="S1472" s="173">
        <v>0</v>
      </c>
      <c r="T1472" s="153">
        <v>0</v>
      </c>
      <c r="U1472" s="153">
        <v>0</v>
      </c>
      <c r="V1472" s="154">
        <v>0</v>
      </c>
      <c r="W1472" s="154">
        <v>0</v>
      </c>
      <c r="X1472" s="155">
        <v>0</v>
      </c>
      <c r="Y1472" s="155">
        <v>0</v>
      </c>
      <c r="Z1472" s="173">
        <v>0</v>
      </c>
      <c r="AA1472" s="151">
        <v>0</v>
      </c>
      <c r="AB1472" s="151">
        <v>0</v>
      </c>
      <c r="AC1472" s="151">
        <v>0</v>
      </c>
      <c r="AD1472" s="151">
        <v>0</v>
      </c>
      <c r="AE1472" s="155">
        <v>0</v>
      </c>
      <c r="AF1472" s="155">
        <v>0</v>
      </c>
      <c r="AG1472" s="173">
        <v>0</v>
      </c>
    </row>
    <row r="1473" spans="1:33">
      <c r="A1473" s="175" t="s">
        <v>1455</v>
      </c>
      <c r="B1473" s="195" t="s">
        <v>1852</v>
      </c>
      <c r="C1473" s="195" t="s">
        <v>1477</v>
      </c>
      <c r="D1473" s="150">
        <v>0</v>
      </c>
      <c r="E1473" s="150">
        <v>0</v>
      </c>
      <c r="F1473" s="150">
        <v>0</v>
      </c>
      <c r="G1473" s="151">
        <v>0</v>
      </c>
      <c r="H1473" s="151">
        <v>0</v>
      </c>
      <c r="I1473" s="151">
        <v>0</v>
      </c>
      <c r="J1473" s="151">
        <v>0</v>
      </c>
      <c r="K1473" s="151">
        <v>0</v>
      </c>
      <c r="L1473" s="151">
        <v>0</v>
      </c>
      <c r="M1473" s="154">
        <v>0</v>
      </c>
      <c r="N1473" s="153">
        <v>0</v>
      </c>
      <c r="O1473" s="172">
        <v>0.9</v>
      </c>
      <c r="P1473" s="154">
        <v>0</v>
      </c>
      <c r="Q1473" s="154">
        <v>0</v>
      </c>
      <c r="R1473" s="154">
        <v>0</v>
      </c>
      <c r="S1473" s="173">
        <v>0</v>
      </c>
      <c r="T1473" s="153">
        <v>0</v>
      </c>
      <c r="U1473" s="153">
        <v>0</v>
      </c>
      <c r="V1473" s="154">
        <v>0</v>
      </c>
      <c r="W1473" s="154">
        <v>0</v>
      </c>
      <c r="X1473" s="155">
        <v>0</v>
      </c>
      <c r="Y1473" s="155">
        <v>0</v>
      </c>
      <c r="Z1473" s="173">
        <v>0</v>
      </c>
      <c r="AA1473" s="151">
        <v>0</v>
      </c>
      <c r="AB1473" s="151">
        <v>0</v>
      </c>
      <c r="AC1473" s="151">
        <v>0</v>
      </c>
      <c r="AD1473" s="151">
        <v>0</v>
      </c>
      <c r="AE1473" s="155">
        <v>0</v>
      </c>
      <c r="AF1473" s="155">
        <v>0</v>
      </c>
      <c r="AG1473" s="173">
        <v>0</v>
      </c>
    </row>
    <row r="1474" spans="1:33">
      <c r="A1474" s="175" t="s">
        <v>1455</v>
      </c>
      <c r="B1474" s="195" t="s">
        <v>1851</v>
      </c>
      <c r="C1474" s="195" t="s">
        <v>1478</v>
      </c>
      <c r="D1474" s="150">
        <v>1</v>
      </c>
      <c r="E1474" s="150">
        <v>0</v>
      </c>
      <c r="F1474" s="150">
        <v>1</v>
      </c>
      <c r="G1474" s="151">
        <v>3</v>
      </c>
      <c r="H1474" s="151">
        <v>0</v>
      </c>
      <c r="I1474" s="151">
        <v>1</v>
      </c>
      <c r="J1474" s="151">
        <v>8</v>
      </c>
      <c r="K1474" s="151">
        <v>0</v>
      </c>
      <c r="L1474" s="151">
        <v>8</v>
      </c>
      <c r="M1474" s="154">
        <v>0</v>
      </c>
      <c r="N1474" s="153">
        <v>0</v>
      </c>
      <c r="O1474" s="172">
        <v>0.9</v>
      </c>
      <c r="P1474" s="154">
        <v>0</v>
      </c>
      <c r="Q1474" s="154">
        <v>0</v>
      </c>
      <c r="R1474" s="154">
        <v>0</v>
      </c>
      <c r="S1474" s="173">
        <v>0</v>
      </c>
      <c r="T1474" s="153">
        <v>142</v>
      </c>
      <c r="U1474" s="153">
        <v>103</v>
      </c>
      <c r="V1474" s="154">
        <v>0.725352112676056</v>
      </c>
      <c r="W1474" s="154">
        <v>1</v>
      </c>
      <c r="X1474" s="155">
        <v>0.333333333333333</v>
      </c>
      <c r="Y1474" s="155">
        <v>1</v>
      </c>
      <c r="Z1474" s="173">
        <v>0.666666666666667</v>
      </c>
      <c r="AA1474" s="151">
        <v>22</v>
      </c>
      <c r="AB1474" s="151">
        <v>20</v>
      </c>
      <c r="AC1474" s="151">
        <v>22</v>
      </c>
      <c r="AD1474" s="151">
        <v>22</v>
      </c>
      <c r="AE1474" s="155">
        <v>0.909090909090909</v>
      </c>
      <c r="AF1474" s="155">
        <v>1</v>
      </c>
      <c r="AG1474" s="173">
        <v>-0.0909090909090909</v>
      </c>
    </row>
    <row r="1475" spans="1:33">
      <c r="A1475" s="175" t="s">
        <v>1455</v>
      </c>
      <c r="B1475" s="195" t="s">
        <v>1853</v>
      </c>
      <c r="C1475" s="195" t="s">
        <v>1479</v>
      </c>
      <c r="D1475" s="150">
        <v>0</v>
      </c>
      <c r="E1475" s="150">
        <v>0</v>
      </c>
      <c r="F1475" s="150">
        <v>0</v>
      </c>
      <c r="G1475" s="151">
        <v>0</v>
      </c>
      <c r="H1475" s="151">
        <v>0</v>
      </c>
      <c r="I1475" s="151">
        <v>0</v>
      </c>
      <c r="J1475" s="151">
        <v>0</v>
      </c>
      <c r="K1475" s="151">
        <v>0</v>
      </c>
      <c r="L1475" s="151">
        <v>0</v>
      </c>
      <c r="M1475" s="154">
        <v>0</v>
      </c>
      <c r="N1475" s="153">
        <v>0</v>
      </c>
      <c r="O1475" s="172">
        <v>0.9</v>
      </c>
      <c r="P1475" s="154">
        <v>0</v>
      </c>
      <c r="Q1475" s="154">
        <v>0</v>
      </c>
      <c r="R1475" s="154">
        <v>0</v>
      </c>
      <c r="S1475" s="173">
        <v>0</v>
      </c>
      <c r="T1475" s="153">
        <v>0</v>
      </c>
      <c r="U1475" s="153">
        <v>0</v>
      </c>
      <c r="V1475" s="154">
        <v>0</v>
      </c>
      <c r="W1475" s="154">
        <v>0</v>
      </c>
      <c r="X1475" s="155">
        <v>0</v>
      </c>
      <c r="Y1475" s="155">
        <v>0</v>
      </c>
      <c r="Z1475" s="173">
        <v>0</v>
      </c>
      <c r="AA1475" s="151">
        <v>0</v>
      </c>
      <c r="AB1475" s="151">
        <v>0</v>
      </c>
      <c r="AC1475" s="151">
        <v>0</v>
      </c>
      <c r="AD1475" s="151">
        <v>0</v>
      </c>
      <c r="AE1475" s="155">
        <v>0</v>
      </c>
      <c r="AF1475" s="155">
        <v>0</v>
      </c>
      <c r="AG1475" s="173">
        <v>0</v>
      </c>
    </row>
    <row r="1476" spans="1:33">
      <c r="A1476" s="175" t="s">
        <v>1455</v>
      </c>
      <c r="B1476" s="195" t="s">
        <v>1853</v>
      </c>
      <c r="C1476" s="195" t="s">
        <v>1480</v>
      </c>
      <c r="D1476" s="150">
        <v>0</v>
      </c>
      <c r="E1476" s="150">
        <v>0</v>
      </c>
      <c r="F1476" s="150">
        <v>0</v>
      </c>
      <c r="G1476" s="151">
        <v>0</v>
      </c>
      <c r="H1476" s="151">
        <v>0</v>
      </c>
      <c r="I1476" s="151">
        <v>0</v>
      </c>
      <c r="J1476" s="151">
        <v>0</v>
      </c>
      <c r="K1476" s="151">
        <v>0</v>
      </c>
      <c r="L1476" s="151">
        <v>0</v>
      </c>
      <c r="M1476" s="154">
        <v>0</v>
      </c>
      <c r="N1476" s="153">
        <v>0</v>
      </c>
      <c r="O1476" s="172">
        <v>0.9</v>
      </c>
      <c r="P1476" s="154">
        <v>0</v>
      </c>
      <c r="Q1476" s="154">
        <v>0</v>
      </c>
      <c r="R1476" s="154">
        <v>0</v>
      </c>
      <c r="S1476" s="173">
        <v>0</v>
      </c>
      <c r="T1476" s="153">
        <v>1</v>
      </c>
      <c r="U1476" s="153">
        <v>1</v>
      </c>
      <c r="V1476" s="154">
        <v>1</v>
      </c>
      <c r="W1476" s="154">
        <v>0</v>
      </c>
      <c r="X1476" s="155">
        <v>0</v>
      </c>
      <c r="Y1476" s="155">
        <v>0</v>
      </c>
      <c r="Z1476" s="173">
        <v>0</v>
      </c>
      <c r="AA1476" s="151">
        <v>0</v>
      </c>
      <c r="AB1476" s="151">
        <v>0</v>
      </c>
      <c r="AC1476" s="151">
        <v>1</v>
      </c>
      <c r="AD1476" s="151">
        <v>1</v>
      </c>
      <c r="AE1476" s="155">
        <v>0</v>
      </c>
      <c r="AF1476" s="155">
        <v>1</v>
      </c>
      <c r="AG1476" s="173">
        <v>-1</v>
      </c>
    </row>
    <row r="1477" spans="1:33">
      <c r="A1477" s="175" t="s">
        <v>1455</v>
      </c>
      <c r="B1477" s="195" t="s">
        <v>1855</v>
      </c>
      <c r="C1477" s="195" t="s">
        <v>1481</v>
      </c>
      <c r="D1477" s="150">
        <v>0</v>
      </c>
      <c r="E1477" s="150">
        <v>0</v>
      </c>
      <c r="F1477" s="150">
        <v>0</v>
      </c>
      <c r="G1477" s="151">
        <v>0</v>
      </c>
      <c r="H1477" s="151">
        <v>0</v>
      </c>
      <c r="I1477" s="151">
        <v>0</v>
      </c>
      <c r="J1477" s="151">
        <v>0</v>
      </c>
      <c r="K1477" s="151">
        <v>0</v>
      </c>
      <c r="L1477" s="151">
        <v>0</v>
      </c>
      <c r="M1477" s="154">
        <v>0</v>
      </c>
      <c r="N1477" s="153">
        <v>0</v>
      </c>
      <c r="O1477" s="172">
        <v>0.9</v>
      </c>
      <c r="P1477" s="154">
        <v>0</v>
      </c>
      <c r="Q1477" s="154">
        <v>0</v>
      </c>
      <c r="R1477" s="154">
        <v>0</v>
      </c>
      <c r="S1477" s="173">
        <v>0</v>
      </c>
      <c r="T1477" s="153">
        <v>2</v>
      </c>
      <c r="U1477" s="153">
        <v>2</v>
      </c>
      <c r="V1477" s="154">
        <v>1</v>
      </c>
      <c r="W1477" s="154">
        <v>0</v>
      </c>
      <c r="X1477" s="155">
        <v>0</v>
      </c>
      <c r="Y1477" s="155">
        <v>0</v>
      </c>
      <c r="Z1477" s="173">
        <v>0</v>
      </c>
      <c r="AA1477" s="151">
        <v>0</v>
      </c>
      <c r="AB1477" s="151">
        <v>0</v>
      </c>
      <c r="AC1477" s="151">
        <v>1</v>
      </c>
      <c r="AD1477" s="151">
        <v>1</v>
      </c>
      <c r="AE1477" s="155">
        <v>0</v>
      </c>
      <c r="AF1477" s="155">
        <v>1</v>
      </c>
      <c r="AG1477" s="173">
        <v>-1</v>
      </c>
    </row>
    <row r="1478" spans="1:33">
      <c r="A1478" s="175" t="s">
        <v>1455</v>
      </c>
      <c r="B1478" s="195" t="s">
        <v>1854</v>
      </c>
      <c r="C1478" s="195" t="s">
        <v>1482</v>
      </c>
      <c r="D1478" s="150">
        <v>0</v>
      </c>
      <c r="E1478" s="150">
        <v>0</v>
      </c>
      <c r="F1478" s="150">
        <v>0</v>
      </c>
      <c r="G1478" s="151">
        <v>0</v>
      </c>
      <c r="H1478" s="151">
        <v>0</v>
      </c>
      <c r="I1478" s="151">
        <v>0</v>
      </c>
      <c r="J1478" s="151">
        <v>0</v>
      </c>
      <c r="K1478" s="151">
        <v>0</v>
      </c>
      <c r="L1478" s="151">
        <v>0</v>
      </c>
      <c r="M1478" s="154">
        <v>0.08</v>
      </c>
      <c r="N1478" s="153">
        <v>2</v>
      </c>
      <c r="O1478" s="172">
        <v>0.9</v>
      </c>
      <c r="P1478" s="154">
        <v>0</v>
      </c>
      <c r="Q1478" s="154">
        <v>0</v>
      </c>
      <c r="R1478" s="154">
        <v>0</v>
      </c>
      <c r="S1478" s="173">
        <v>0</v>
      </c>
      <c r="T1478" s="153">
        <v>25</v>
      </c>
      <c r="U1478" s="153">
        <v>21</v>
      </c>
      <c r="V1478" s="154">
        <v>0.84</v>
      </c>
      <c r="W1478" s="154">
        <v>0</v>
      </c>
      <c r="X1478" s="155">
        <v>0</v>
      </c>
      <c r="Y1478" s="155">
        <v>0</v>
      </c>
      <c r="Z1478" s="173">
        <v>0</v>
      </c>
      <c r="AA1478" s="151">
        <v>1</v>
      </c>
      <c r="AB1478" s="151">
        <v>0</v>
      </c>
      <c r="AC1478" s="151">
        <v>12</v>
      </c>
      <c r="AD1478" s="151">
        <v>11</v>
      </c>
      <c r="AE1478" s="155">
        <v>0</v>
      </c>
      <c r="AF1478" s="155">
        <v>0.916666666666667</v>
      </c>
      <c r="AG1478" s="173">
        <v>-0.916666666666667</v>
      </c>
    </row>
    <row r="1479" spans="1:33">
      <c r="A1479" s="175" t="s">
        <v>1455</v>
      </c>
      <c r="B1479" s="195" t="s">
        <v>1855</v>
      </c>
      <c r="C1479" s="195" t="s">
        <v>1483</v>
      </c>
      <c r="D1479" s="150">
        <v>0</v>
      </c>
      <c r="E1479" s="150">
        <v>0</v>
      </c>
      <c r="F1479" s="150">
        <v>0</v>
      </c>
      <c r="G1479" s="151">
        <v>0</v>
      </c>
      <c r="H1479" s="151">
        <v>0</v>
      </c>
      <c r="I1479" s="151">
        <v>0</v>
      </c>
      <c r="J1479" s="151">
        <v>0</v>
      </c>
      <c r="K1479" s="151">
        <v>0</v>
      </c>
      <c r="L1479" s="151">
        <v>0</v>
      </c>
      <c r="M1479" s="154">
        <v>0</v>
      </c>
      <c r="N1479" s="153">
        <v>0</v>
      </c>
      <c r="O1479" s="172">
        <v>0.9</v>
      </c>
      <c r="P1479" s="154">
        <v>0</v>
      </c>
      <c r="Q1479" s="154">
        <v>0</v>
      </c>
      <c r="R1479" s="154">
        <v>0</v>
      </c>
      <c r="S1479" s="173">
        <v>0</v>
      </c>
      <c r="T1479" s="153">
        <v>0</v>
      </c>
      <c r="U1479" s="153">
        <v>0</v>
      </c>
      <c r="V1479" s="154">
        <v>0</v>
      </c>
      <c r="W1479" s="154">
        <v>0</v>
      </c>
      <c r="X1479" s="155">
        <v>0</v>
      </c>
      <c r="Y1479" s="155">
        <v>0</v>
      </c>
      <c r="Z1479" s="173">
        <v>0</v>
      </c>
      <c r="AA1479" s="151">
        <v>0</v>
      </c>
      <c r="AB1479" s="151">
        <v>0</v>
      </c>
      <c r="AC1479" s="151">
        <v>0</v>
      </c>
      <c r="AD1479" s="151">
        <v>0</v>
      </c>
      <c r="AE1479" s="155">
        <v>0</v>
      </c>
      <c r="AF1479" s="155">
        <v>0</v>
      </c>
      <c r="AG1479" s="173">
        <v>0</v>
      </c>
    </row>
    <row r="1480" spans="1:33">
      <c r="A1480" s="175" t="s">
        <v>1455</v>
      </c>
      <c r="B1480" s="195" t="s">
        <v>1851</v>
      </c>
      <c r="C1480" s="195" t="s">
        <v>1484</v>
      </c>
      <c r="D1480" s="150">
        <v>0</v>
      </c>
      <c r="E1480" s="150">
        <v>0</v>
      </c>
      <c r="F1480" s="150">
        <v>0</v>
      </c>
      <c r="G1480" s="151">
        <v>0</v>
      </c>
      <c r="H1480" s="151">
        <v>0</v>
      </c>
      <c r="I1480" s="151">
        <v>0</v>
      </c>
      <c r="J1480" s="151">
        <v>0</v>
      </c>
      <c r="K1480" s="151">
        <v>0</v>
      </c>
      <c r="L1480" s="151">
        <v>0</v>
      </c>
      <c r="M1480" s="154">
        <v>0</v>
      </c>
      <c r="N1480" s="153">
        <v>0</v>
      </c>
      <c r="O1480" s="172">
        <v>0.9</v>
      </c>
      <c r="P1480" s="154">
        <v>0</v>
      </c>
      <c r="Q1480" s="154">
        <v>0</v>
      </c>
      <c r="R1480" s="154">
        <v>0</v>
      </c>
      <c r="S1480" s="173">
        <v>0</v>
      </c>
      <c r="T1480" s="153">
        <v>3</v>
      </c>
      <c r="U1480" s="153">
        <v>3</v>
      </c>
      <c r="V1480" s="154">
        <v>1</v>
      </c>
      <c r="W1480" s="154">
        <v>0</v>
      </c>
      <c r="X1480" s="155">
        <v>0</v>
      </c>
      <c r="Y1480" s="155">
        <v>0</v>
      </c>
      <c r="Z1480" s="173">
        <v>0</v>
      </c>
      <c r="AA1480" s="151">
        <v>1</v>
      </c>
      <c r="AB1480" s="151">
        <v>1</v>
      </c>
      <c r="AC1480" s="151">
        <v>1</v>
      </c>
      <c r="AD1480" s="151">
        <v>1</v>
      </c>
      <c r="AE1480" s="155">
        <v>1</v>
      </c>
      <c r="AF1480" s="155">
        <v>1</v>
      </c>
      <c r="AG1480" s="173">
        <v>0</v>
      </c>
    </row>
    <row r="1481" spans="1:33">
      <c r="A1481" s="175" t="s">
        <v>1455</v>
      </c>
      <c r="B1481" s="195" t="s">
        <v>1853</v>
      </c>
      <c r="C1481" s="195" t="s">
        <v>1485</v>
      </c>
      <c r="D1481" s="150">
        <v>0</v>
      </c>
      <c r="E1481" s="150">
        <v>0</v>
      </c>
      <c r="F1481" s="150">
        <v>0</v>
      </c>
      <c r="G1481" s="151">
        <v>0</v>
      </c>
      <c r="H1481" s="151">
        <v>0</v>
      </c>
      <c r="I1481" s="151">
        <v>0</v>
      </c>
      <c r="J1481" s="151">
        <v>0</v>
      </c>
      <c r="K1481" s="151">
        <v>0</v>
      </c>
      <c r="L1481" s="151">
        <v>0</v>
      </c>
      <c r="M1481" s="154">
        <v>0</v>
      </c>
      <c r="N1481" s="153">
        <v>0</v>
      </c>
      <c r="O1481" s="172">
        <v>0.9</v>
      </c>
      <c r="P1481" s="154">
        <v>0</v>
      </c>
      <c r="Q1481" s="154">
        <v>0</v>
      </c>
      <c r="R1481" s="154">
        <v>0</v>
      </c>
      <c r="S1481" s="173">
        <v>0</v>
      </c>
      <c r="T1481" s="153">
        <v>0</v>
      </c>
      <c r="U1481" s="153">
        <v>0</v>
      </c>
      <c r="V1481" s="154">
        <v>0</v>
      </c>
      <c r="W1481" s="154">
        <v>0</v>
      </c>
      <c r="X1481" s="155">
        <v>0</v>
      </c>
      <c r="Y1481" s="155">
        <v>0</v>
      </c>
      <c r="Z1481" s="173">
        <v>0</v>
      </c>
      <c r="AA1481" s="151">
        <v>0</v>
      </c>
      <c r="AB1481" s="151">
        <v>0</v>
      </c>
      <c r="AC1481" s="151">
        <v>0</v>
      </c>
      <c r="AD1481" s="151">
        <v>0</v>
      </c>
      <c r="AE1481" s="155">
        <v>0</v>
      </c>
      <c r="AF1481" s="155">
        <v>0</v>
      </c>
      <c r="AG1481" s="173">
        <v>0</v>
      </c>
    </row>
    <row r="1482" spans="1:33">
      <c r="A1482" s="175" t="s">
        <v>1455</v>
      </c>
      <c r="B1482" s="195" t="s">
        <v>1851</v>
      </c>
      <c r="C1482" s="195" t="s">
        <v>1486</v>
      </c>
      <c r="D1482" s="150">
        <v>8</v>
      </c>
      <c r="E1482" s="150">
        <v>0</v>
      </c>
      <c r="F1482" s="150">
        <v>6</v>
      </c>
      <c r="G1482" s="151">
        <v>8</v>
      </c>
      <c r="H1482" s="151">
        <v>0</v>
      </c>
      <c r="I1482" s="151">
        <v>6</v>
      </c>
      <c r="J1482" s="151">
        <v>5</v>
      </c>
      <c r="K1482" s="151">
        <v>0</v>
      </c>
      <c r="L1482" s="151">
        <v>5</v>
      </c>
      <c r="M1482" s="154">
        <v>0</v>
      </c>
      <c r="N1482" s="153">
        <v>0</v>
      </c>
      <c r="O1482" s="172">
        <v>0.9</v>
      </c>
      <c r="P1482" s="154">
        <v>0</v>
      </c>
      <c r="Q1482" s="154">
        <v>0</v>
      </c>
      <c r="R1482" s="154">
        <v>0</v>
      </c>
      <c r="S1482" s="173">
        <v>0</v>
      </c>
      <c r="T1482" s="153">
        <v>240</v>
      </c>
      <c r="U1482" s="153">
        <v>232</v>
      </c>
      <c r="V1482" s="154">
        <v>0.966666666666667</v>
      </c>
      <c r="W1482" s="154">
        <v>0.75</v>
      </c>
      <c r="X1482" s="155">
        <v>0.75</v>
      </c>
      <c r="Y1482" s="155">
        <v>1</v>
      </c>
      <c r="Z1482" s="173">
        <v>0</v>
      </c>
      <c r="AA1482" s="151">
        <v>53</v>
      </c>
      <c r="AB1482" s="151">
        <v>49</v>
      </c>
      <c r="AC1482" s="151">
        <v>65</v>
      </c>
      <c r="AD1482" s="151">
        <v>63</v>
      </c>
      <c r="AE1482" s="155">
        <v>0.924528301886792</v>
      </c>
      <c r="AF1482" s="155">
        <v>0.969230769230769</v>
      </c>
      <c r="AG1482" s="173">
        <v>-0.0447024673439768</v>
      </c>
    </row>
    <row r="1483" spans="1:33">
      <c r="A1483" s="175" t="s">
        <v>1455</v>
      </c>
      <c r="B1483" s="195" t="s">
        <v>1851</v>
      </c>
      <c r="C1483" s="195" t="s">
        <v>1487</v>
      </c>
      <c r="D1483" s="150">
        <v>0</v>
      </c>
      <c r="E1483" s="150">
        <v>0</v>
      </c>
      <c r="F1483" s="150">
        <v>0</v>
      </c>
      <c r="G1483" s="151">
        <v>0</v>
      </c>
      <c r="H1483" s="151">
        <v>0</v>
      </c>
      <c r="I1483" s="151">
        <v>0</v>
      </c>
      <c r="J1483" s="151">
        <v>0</v>
      </c>
      <c r="K1483" s="151">
        <v>0</v>
      </c>
      <c r="L1483" s="151">
        <v>0</v>
      </c>
      <c r="M1483" s="154">
        <v>0</v>
      </c>
      <c r="N1483" s="153">
        <v>0</v>
      </c>
      <c r="O1483" s="172">
        <v>0.9</v>
      </c>
      <c r="P1483" s="154">
        <v>0</v>
      </c>
      <c r="Q1483" s="154">
        <v>0</v>
      </c>
      <c r="R1483" s="154">
        <v>0</v>
      </c>
      <c r="S1483" s="173">
        <v>0</v>
      </c>
      <c r="T1483" s="153">
        <v>5</v>
      </c>
      <c r="U1483" s="153">
        <v>5</v>
      </c>
      <c r="V1483" s="154">
        <v>1</v>
      </c>
      <c r="W1483" s="154">
        <v>0</v>
      </c>
      <c r="X1483" s="155">
        <v>0</v>
      </c>
      <c r="Y1483" s="155">
        <v>0</v>
      </c>
      <c r="Z1483" s="173">
        <v>0</v>
      </c>
      <c r="AA1483" s="151">
        <v>3</v>
      </c>
      <c r="AB1483" s="151">
        <v>3</v>
      </c>
      <c r="AC1483" s="151">
        <v>1</v>
      </c>
      <c r="AD1483" s="151">
        <v>1</v>
      </c>
      <c r="AE1483" s="155">
        <v>1</v>
      </c>
      <c r="AF1483" s="155">
        <v>1</v>
      </c>
      <c r="AG1483" s="173">
        <v>0</v>
      </c>
    </row>
    <row r="1484" spans="1:33">
      <c r="A1484" s="175" t="s">
        <v>1455</v>
      </c>
      <c r="B1484" s="195" t="s">
        <v>1853</v>
      </c>
      <c r="C1484" s="195" t="s">
        <v>1488</v>
      </c>
      <c r="D1484" s="150">
        <v>0</v>
      </c>
      <c r="E1484" s="150">
        <v>0</v>
      </c>
      <c r="F1484" s="150">
        <v>0</v>
      </c>
      <c r="G1484" s="151">
        <v>0</v>
      </c>
      <c r="H1484" s="151">
        <v>0</v>
      </c>
      <c r="I1484" s="151">
        <v>0</v>
      </c>
      <c r="J1484" s="151">
        <v>0</v>
      </c>
      <c r="K1484" s="151">
        <v>0</v>
      </c>
      <c r="L1484" s="151">
        <v>0</v>
      </c>
      <c r="M1484" s="154">
        <v>0</v>
      </c>
      <c r="N1484" s="153">
        <v>0</v>
      </c>
      <c r="O1484" s="172">
        <v>0.9</v>
      </c>
      <c r="P1484" s="154">
        <v>0</v>
      </c>
      <c r="Q1484" s="154">
        <v>0</v>
      </c>
      <c r="R1484" s="154">
        <v>0</v>
      </c>
      <c r="S1484" s="173">
        <v>0</v>
      </c>
      <c r="T1484" s="153">
        <v>0</v>
      </c>
      <c r="U1484" s="153">
        <v>0</v>
      </c>
      <c r="V1484" s="154">
        <v>0</v>
      </c>
      <c r="W1484" s="154">
        <v>0</v>
      </c>
      <c r="X1484" s="155">
        <v>0</v>
      </c>
      <c r="Y1484" s="155">
        <v>0</v>
      </c>
      <c r="Z1484" s="173">
        <v>0</v>
      </c>
      <c r="AA1484" s="151">
        <v>0</v>
      </c>
      <c r="AB1484" s="151">
        <v>0</v>
      </c>
      <c r="AC1484" s="151">
        <v>0</v>
      </c>
      <c r="AD1484" s="151">
        <v>0</v>
      </c>
      <c r="AE1484" s="155">
        <v>0</v>
      </c>
      <c r="AF1484" s="155">
        <v>0</v>
      </c>
      <c r="AG1484" s="173">
        <v>0</v>
      </c>
    </row>
    <row r="1485" spans="1:33">
      <c r="A1485" s="175" t="s">
        <v>1455</v>
      </c>
      <c r="B1485" s="195" t="s">
        <v>1853</v>
      </c>
      <c r="C1485" s="195" t="s">
        <v>1489</v>
      </c>
      <c r="D1485" s="150">
        <v>0</v>
      </c>
      <c r="E1485" s="150">
        <v>0</v>
      </c>
      <c r="F1485" s="150">
        <v>0</v>
      </c>
      <c r="G1485" s="151">
        <v>0</v>
      </c>
      <c r="H1485" s="151">
        <v>0</v>
      </c>
      <c r="I1485" s="151">
        <v>0</v>
      </c>
      <c r="J1485" s="151">
        <v>0</v>
      </c>
      <c r="K1485" s="151">
        <v>0</v>
      </c>
      <c r="L1485" s="151">
        <v>0</v>
      </c>
      <c r="M1485" s="154">
        <v>0</v>
      </c>
      <c r="N1485" s="153">
        <v>0</v>
      </c>
      <c r="O1485" s="172">
        <v>0.9</v>
      </c>
      <c r="P1485" s="154">
        <v>0</v>
      </c>
      <c r="Q1485" s="154">
        <v>0</v>
      </c>
      <c r="R1485" s="154">
        <v>0</v>
      </c>
      <c r="S1485" s="173">
        <v>0</v>
      </c>
      <c r="T1485" s="153">
        <v>0</v>
      </c>
      <c r="U1485" s="153">
        <v>0</v>
      </c>
      <c r="V1485" s="154">
        <v>0</v>
      </c>
      <c r="W1485" s="154">
        <v>0</v>
      </c>
      <c r="X1485" s="155">
        <v>0</v>
      </c>
      <c r="Y1485" s="155">
        <v>0</v>
      </c>
      <c r="Z1485" s="173">
        <v>0</v>
      </c>
      <c r="AA1485" s="151">
        <v>0</v>
      </c>
      <c r="AB1485" s="151">
        <v>0</v>
      </c>
      <c r="AC1485" s="151">
        <v>0</v>
      </c>
      <c r="AD1485" s="151">
        <v>0</v>
      </c>
      <c r="AE1485" s="155">
        <v>0</v>
      </c>
      <c r="AF1485" s="155">
        <v>0</v>
      </c>
      <c r="AG1485" s="173">
        <v>0</v>
      </c>
    </row>
    <row r="1486" spans="1:33">
      <c r="A1486" s="175" t="s">
        <v>1455</v>
      </c>
      <c r="B1486" s="195" t="s">
        <v>1851</v>
      </c>
      <c r="C1486" s="195" t="s">
        <v>1490</v>
      </c>
      <c r="D1486" s="150">
        <v>0</v>
      </c>
      <c r="E1486" s="150">
        <v>0</v>
      </c>
      <c r="F1486" s="150">
        <v>0</v>
      </c>
      <c r="G1486" s="151">
        <v>0</v>
      </c>
      <c r="H1486" s="151">
        <v>0</v>
      </c>
      <c r="I1486" s="151">
        <v>0</v>
      </c>
      <c r="J1486" s="151">
        <v>0</v>
      </c>
      <c r="K1486" s="151">
        <v>0</v>
      </c>
      <c r="L1486" s="151">
        <v>0</v>
      </c>
      <c r="M1486" s="154">
        <v>0</v>
      </c>
      <c r="N1486" s="153">
        <v>0</v>
      </c>
      <c r="O1486" s="172">
        <v>0.9</v>
      </c>
      <c r="P1486" s="154">
        <v>0</v>
      </c>
      <c r="Q1486" s="154">
        <v>0</v>
      </c>
      <c r="R1486" s="154">
        <v>0</v>
      </c>
      <c r="S1486" s="173">
        <v>0</v>
      </c>
      <c r="T1486" s="153">
        <v>0</v>
      </c>
      <c r="U1486" s="153">
        <v>0</v>
      </c>
      <c r="V1486" s="154">
        <v>0</v>
      </c>
      <c r="W1486" s="154">
        <v>0</v>
      </c>
      <c r="X1486" s="155">
        <v>0</v>
      </c>
      <c r="Y1486" s="155">
        <v>0</v>
      </c>
      <c r="Z1486" s="173">
        <v>0</v>
      </c>
      <c r="AA1486" s="151">
        <v>0</v>
      </c>
      <c r="AB1486" s="151">
        <v>0</v>
      </c>
      <c r="AC1486" s="151">
        <v>0</v>
      </c>
      <c r="AD1486" s="151">
        <v>0</v>
      </c>
      <c r="AE1486" s="155">
        <v>0</v>
      </c>
      <c r="AF1486" s="155">
        <v>0</v>
      </c>
      <c r="AG1486" s="173">
        <v>0</v>
      </c>
    </row>
    <row r="1487" spans="1:33">
      <c r="A1487" s="175" t="s">
        <v>1455</v>
      </c>
      <c r="B1487" s="195" t="s">
        <v>1851</v>
      </c>
      <c r="C1487" s="195" t="s">
        <v>1491</v>
      </c>
      <c r="D1487" s="150">
        <v>3</v>
      </c>
      <c r="E1487" s="150">
        <v>0</v>
      </c>
      <c r="F1487" s="150">
        <v>3</v>
      </c>
      <c r="G1487" s="151">
        <v>2</v>
      </c>
      <c r="H1487" s="151">
        <v>0</v>
      </c>
      <c r="I1487" s="151">
        <v>2</v>
      </c>
      <c r="J1487" s="151">
        <v>1</v>
      </c>
      <c r="K1487" s="151">
        <v>0</v>
      </c>
      <c r="L1487" s="151">
        <v>1</v>
      </c>
      <c r="M1487" s="154">
        <v>0</v>
      </c>
      <c r="N1487" s="153">
        <v>0</v>
      </c>
      <c r="O1487" s="172">
        <v>0.9</v>
      </c>
      <c r="P1487" s="154">
        <v>0</v>
      </c>
      <c r="Q1487" s="154">
        <v>0</v>
      </c>
      <c r="R1487" s="154">
        <v>0</v>
      </c>
      <c r="S1487" s="173">
        <v>0</v>
      </c>
      <c r="T1487" s="153">
        <v>38</v>
      </c>
      <c r="U1487" s="153">
        <v>37</v>
      </c>
      <c r="V1487" s="154">
        <v>0.973684210526316</v>
      </c>
      <c r="W1487" s="154">
        <v>1</v>
      </c>
      <c r="X1487" s="155">
        <v>1</v>
      </c>
      <c r="Y1487" s="155">
        <v>1</v>
      </c>
      <c r="Z1487" s="173">
        <v>0</v>
      </c>
      <c r="AA1487" s="151">
        <v>10</v>
      </c>
      <c r="AB1487" s="151">
        <v>9</v>
      </c>
      <c r="AC1487" s="151">
        <v>15</v>
      </c>
      <c r="AD1487" s="151">
        <v>15</v>
      </c>
      <c r="AE1487" s="155">
        <v>0.9</v>
      </c>
      <c r="AF1487" s="155">
        <v>1</v>
      </c>
      <c r="AG1487" s="173">
        <v>-0.1</v>
      </c>
    </row>
    <row r="1488" spans="1:33">
      <c r="A1488" s="175" t="s">
        <v>1455</v>
      </c>
      <c r="B1488" s="195" t="s">
        <v>1855</v>
      </c>
      <c r="C1488" s="195" t="s">
        <v>1492</v>
      </c>
      <c r="D1488" s="150">
        <v>1320</v>
      </c>
      <c r="E1488" s="150">
        <v>1319</v>
      </c>
      <c r="F1488" s="150">
        <v>1207</v>
      </c>
      <c r="G1488" s="151">
        <v>1213</v>
      </c>
      <c r="H1488" s="151">
        <v>1209</v>
      </c>
      <c r="I1488" s="151">
        <v>1176</v>
      </c>
      <c r="J1488" s="151">
        <v>1357</v>
      </c>
      <c r="K1488" s="151">
        <v>1352</v>
      </c>
      <c r="L1488" s="151">
        <v>1299</v>
      </c>
      <c r="M1488" s="154">
        <v>0.989618388469109</v>
      </c>
      <c r="N1488" s="153">
        <v>31171</v>
      </c>
      <c r="O1488" s="172">
        <v>0.9</v>
      </c>
      <c r="P1488" s="154">
        <v>0.999242424242424</v>
      </c>
      <c r="Q1488" s="154">
        <v>0.996702390766694</v>
      </c>
      <c r="R1488" s="154">
        <v>0.996315401621223</v>
      </c>
      <c r="S1488" s="173">
        <v>0.00254003347573006</v>
      </c>
      <c r="T1488" s="153">
        <v>31498</v>
      </c>
      <c r="U1488" s="153">
        <v>29775</v>
      </c>
      <c r="V1488" s="154">
        <v>0.945298114165979</v>
      </c>
      <c r="W1488" s="154">
        <v>0.914393939393939</v>
      </c>
      <c r="X1488" s="155">
        <v>0.969497114591921</v>
      </c>
      <c r="Y1488" s="155">
        <v>0.95725865880619</v>
      </c>
      <c r="Z1488" s="173">
        <v>-0.0551031751979815</v>
      </c>
      <c r="AA1488" s="151">
        <v>8870</v>
      </c>
      <c r="AB1488" s="151">
        <v>8441</v>
      </c>
      <c r="AC1488" s="151">
        <v>7746</v>
      </c>
      <c r="AD1488" s="151">
        <v>7398</v>
      </c>
      <c r="AE1488" s="155">
        <v>0.95163472378805</v>
      </c>
      <c r="AF1488" s="155">
        <v>0.955073586367157</v>
      </c>
      <c r="AG1488" s="173">
        <v>-0.00343886257910764</v>
      </c>
    </row>
    <row r="1489" spans="1:33">
      <c r="A1489" s="175" t="s">
        <v>1455</v>
      </c>
      <c r="B1489" s="195" t="s">
        <v>1855</v>
      </c>
      <c r="C1489" s="195" t="s">
        <v>1493</v>
      </c>
      <c r="D1489" s="150">
        <v>3648</v>
      </c>
      <c r="E1489" s="150">
        <v>3647</v>
      </c>
      <c r="F1489" s="150">
        <v>3406</v>
      </c>
      <c r="G1489" s="151">
        <v>1871</v>
      </c>
      <c r="H1489" s="151">
        <v>1870</v>
      </c>
      <c r="I1489" s="151">
        <v>1773</v>
      </c>
      <c r="J1489" s="151">
        <v>4028</v>
      </c>
      <c r="K1489" s="151">
        <v>4023</v>
      </c>
      <c r="L1489" s="151">
        <v>3884</v>
      </c>
      <c r="M1489" s="154">
        <v>0.998438267484477</v>
      </c>
      <c r="N1489" s="153">
        <v>79275</v>
      </c>
      <c r="O1489" s="172">
        <v>0.9</v>
      </c>
      <c r="P1489" s="154">
        <v>0.999725877192982</v>
      </c>
      <c r="Q1489" s="154">
        <v>0.99946552645644</v>
      </c>
      <c r="R1489" s="154">
        <v>0.99875868917577</v>
      </c>
      <c r="S1489" s="173">
        <v>0.00026035073654207</v>
      </c>
      <c r="T1489" s="153">
        <v>79399</v>
      </c>
      <c r="U1489" s="153">
        <v>76230</v>
      </c>
      <c r="V1489" s="154">
        <v>0.960087658534742</v>
      </c>
      <c r="W1489" s="154">
        <v>0.933662280701754</v>
      </c>
      <c r="X1489" s="155">
        <v>0.94762159273116</v>
      </c>
      <c r="Y1489" s="155">
        <v>0.964250248262165</v>
      </c>
      <c r="Z1489" s="173">
        <v>-0.0139593120294054</v>
      </c>
      <c r="AA1489" s="151">
        <v>21876</v>
      </c>
      <c r="AB1489" s="151">
        <v>20791</v>
      </c>
      <c r="AC1489" s="151">
        <v>20937</v>
      </c>
      <c r="AD1489" s="151">
        <v>20196</v>
      </c>
      <c r="AE1489" s="155">
        <v>0.950402267324922</v>
      </c>
      <c r="AF1489" s="155">
        <v>0.964608110044419</v>
      </c>
      <c r="AG1489" s="173">
        <v>-0.0142058427194967</v>
      </c>
    </row>
    <row r="1490" spans="1:33">
      <c r="A1490" s="175" t="s">
        <v>1455</v>
      </c>
      <c r="B1490" s="195" t="s">
        <v>1856</v>
      </c>
      <c r="C1490" s="195" t="s">
        <v>1494</v>
      </c>
      <c r="D1490" s="150">
        <v>0</v>
      </c>
      <c r="E1490" s="150">
        <v>0</v>
      </c>
      <c r="F1490" s="150">
        <v>0</v>
      </c>
      <c r="G1490" s="151">
        <v>0</v>
      </c>
      <c r="H1490" s="151">
        <v>0</v>
      </c>
      <c r="I1490" s="151">
        <v>0</v>
      </c>
      <c r="J1490" s="151">
        <v>0</v>
      </c>
      <c r="K1490" s="151">
        <v>0</v>
      </c>
      <c r="L1490" s="151">
        <v>0</v>
      </c>
      <c r="M1490" s="154">
        <v>0</v>
      </c>
      <c r="N1490" s="153">
        <v>0</v>
      </c>
      <c r="O1490" s="172">
        <v>0.9</v>
      </c>
      <c r="P1490" s="154">
        <v>0</v>
      </c>
      <c r="Q1490" s="154">
        <v>0</v>
      </c>
      <c r="R1490" s="154">
        <v>0</v>
      </c>
      <c r="S1490" s="173">
        <v>0</v>
      </c>
      <c r="T1490" s="153">
        <v>0</v>
      </c>
      <c r="U1490" s="153">
        <v>0</v>
      </c>
      <c r="V1490" s="154">
        <v>0</v>
      </c>
      <c r="W1490" s="154">
        <v>0</v>
      </c>
      <c r="X1490" s="155">
        <v>0</v>
      </c>
      <c r="Y1490" s="155">
        <v>0</v>
      </c>
      <c r="Z1490" s="173">
        <v>0</v>
      </c>
      <c r="AA1490" s="151">
        <v>0</v>
      </c>
      <c r="AB1490" s="151">
        <v>0</v>
      </c>
      <c r="AC1490" s="151">
        <v>0</v>
      </c>
      <c r="AD1490" s="151">
        <v>0</v>
      </c>
      <c r="AE1490" s="155">
        <v>0</v>
      </c>
      <c r="AF1490" s="155">
        <v>0</v>
      </c>
      <c r="AG1490" s="173">
        <v>0</v>
      </c>
    </row>
    <row r="1491" spans="1:33">
      <c r="A1491" s="175" t="s">
        <v>1455</v>
      </c>
      <c r="B1491" s="195" t="s">
        <v>1856</v>
      </c>
      <c r="C1491" s="195" t="s">
        <v>1495</v>
      </c>
      <c r="D1491" s="150">
        <v>101</v>
      </c>
      <c r="E1491" s="150">
        <v>101</v>
      </c>
      <c r="F1491" s="150">
        <v>96</v>
      </c>
      <c r="G1491" s="151">
        <v>33</v>
      </c>
      <c r="H1491" s="151">
        <v>33</v>
      </c>
      <c r="I1491" s="151">
        <v>31</v>
      </c>
      <c r="J1491" s="151">
        <v>1268</v>
      </c>
      <c r="K1491" s="151">
        <v>1262</v>
      </c>
      <c r="L1491" s="151">
        <v>759</v>
      </c>
      <c r="M1491" s="154">
        <v>0.906231867239178</v>
      </c>
      <c r="N1491" s="153">
        <v>7809</v>
      </c>
      <c r="O1491" s="172">
        <v>0.9</v>
      </c>
      <c r="P1491" s="154">
        <v>1</v>
      </c>
      <c r="Q1491" s="154">
        <v>1</v>
      </c>
      <c r="R1491" s="154">
        <v>0.995268138801262</v>
      </c>
      <c r="S1491" s="173">
        <v>0</v>
      </c>
      <c r="T1491" s="153">
        <v>8617</v>
      </c>
      <c r="U1491" s="153">
        <v>6170</v>
      </c>
      <c r="V1491" s="154">
        <v>0.716026459324591</v>
      </c>
      <c r="W1491" s="154">
        <v>0.95049504950495</v>
      </c>
      <c r="X1491" s="155">
        <v>0.939393939393939</v>
      </c>
      <c r="Y1491" s="155">
        <v>0.598580441640379</v>
      </c>
      <c r="Z1491" s="173">
        <v>0.011101110111011</v>
      </c>
      <c r="AA1491" s="151">
        <v>2280</v>
      </c>
      <c r="AB1491" s="151">
        <v>1646</v>
      </c>
      <c r="AC1491" s="151">
        <v>2552</v>
      </c>
      <c r="AD1491" s="151">
        <v>2192</v>
      </c>
      <c r="AE1491" s="155">
        <v>0.721929824561404</v>
      </c>
      <c r="AF1491" s="155">
        <v>0.858934169278997</v>
      </c>
      <c r="AG1491" s="173">
        <v>-0.137004344717593</v>
      </c>
    </row>
    <row r="1492" spans="1:33">
      <c r="A1492" s="175" t="s">
        <v>1455</v>
      </c>
      <c r="B1492" s="195" t="s">
        <v>1857</v>
      </c>
      <c r="C1492" s="195" t="s">
        <v>1496</v>
      </c>
      <c r="D1492" s="150">
        <v>0</v>
      </c>
      <c r="E1492" s="150">
        <v>0</v>
      </c>
      <c r="F1492" s="150">
        <v>0</v>
      </c>
      <c r="G1492" s="151">
        <v>0</v>
      </c>
      <c r="H1492" s="151">
        <v>0</v>
      </c>
      <c r="I1492" s="151">
        <v>0</v>
      </c>
      <c r="J1492" s="151">
        <v>0</v>
      </c>
      <c r="K1492" s="151">
        <v>0</v>
      </c>
      <c r="L1492" s="151">
        <v>0</v>
      </c>
      <c r="M1492" s="154">
        <v>0</v>
      </c>
      <c r="N1492" s="153">
        <v>0</v>
      </c>
      <c r="O1492" s="172">
        <v>0.9</v>
      </c>
      <c r="P1492" s="154">
        <v>0</v>
      </c>
      <c r="Q1492" s="154">
        <v>0</v>
      </c>
      <c r="R1492" s="154">
        <v>0</v>
      </c>
      <c r="S1492" s="173">
        <v>0</v>
      </c>
      <c r="T1492" s="153">
        <v>0</v>
      </c>
      <c r="U1492" s="153">
        <v>0</v>
      </c>
      <c r="V1492" s="154">
        <v>0</v>
      </c>
      <c r="W1492" s="154">
        <v>0</v>
      </c>
      <c r="X1492" s="155">
        <v>0</v>
      </c>
      <c r="Y1492" s="155">
        <v>0</v>
      </c>
      <c r="Z1492" s="173">
        <v>0</v>
      </c>
      <c r="AA1492" s="151">
        <v>0</v>
      </c>
      <c r="AB1492" s="151">
        <v>0</v>
      </c>
      <c r="AC1492" s="151">
        <v>0</v>
      </c>
      <c r="AD1492" s="151">
        <v>0</v>
      </c>
      <c r="AE1492" s="155">
        <v>0</v>
      </c>
      <c r="AF1492" s="155">
        <v>0</v>
      </c>
      <c r="AG1492" s="173">
        <v>0</v>
      </c>
    </row>
    <row r="1493" spans="1:33">
      <c r="A1493" s="175" t="s">
        <v>1455</v>
      </c>
      <c r="B1493" s="195" t="s">
        <v>1855</v>
      </c>
      <c r="C1493" s="195" t="s">
        <v>1497</v>
      </c>
      <c r="D1493" s="150">
        <v>2432</v>
      </c>
      <c r="E1493" s="150">
        <v>1631</v>
      </c>
      <c r="F1493" s="150">
        <v>1371</v>
      </c>
      <c r="G1493" s="151">
        <v>2229</v>
      </c>
      <c r="H1493" s="151">
        <v>1202</v>
      </c>
      <c r="I1493" s="151">
        <v>920</v>
      </c>
      <c r="J1493" s="151">
        <v>2075</v>
      </c>
      <c r="K1493" s="151">
        <v>1536</v>
      </c>
      <c r="L1493" s="151">
        <v>1248</v>
      </c>
      <c r="M1493" s="154">
        <v>0.653891375256011</v>
      </c>
      <c r="N1493" s="153">
        <v>34481</v>
      </c>
      <c r="O1493" s="172">
        <v>0.9</v>
      </c>
      <c r="P1493" s="154">
        <v>0.670641447368421</v>
      </c>
      <c r="Q1493" s="154">
        <v>0.539255271422162</v>
      </c>
      <c r="R1493" s="154">
        <v>0.740240963855422</v>
      </c>
      <c r="S1493" s="173">
        <v>0.131386175946259</v>
      </c>
      <c r="T1493" s="153">
        <v>52732</v>
      </c>
      <c r="U1493" s="153">
        <v>27112</v>
      </c>
      <c r="V1493" s="154">
        <v>0.514147007509672</v>
      </c>
      <c r="W1493" s="154">
        <v>0.563733552631579</v>
      </c>
      <c r="X1493" s="155">
        <v>0.41274113952445</v>
      </c>
      <c r="Y1493" s="155">
        <v>0.60144578313253</v>
      </c>
      <c r="Z1493" s="173">
        <v>0.150992413107129</v>
      </c>
      <c r="AA1493" s="151">
        <v>14715</v>
      </c>
      <c r="AB1493" s="151">
        <v>7586</v>
      </c>
      <c r="AC1493" s="151">
        <v>13579</v>
      </c>
      <c r="AD1493" s="151">
        <v>6787</v>
      </c>
      <c r="AE1493" s="155">
        <v>0.515528372409106</v>
      </c>
      <c r="AF1493" s="155">
        <v>0.499815892186464</v>
      </c>
      <c r="AG1493" s="173">
        <v>0.0157124802226419</v>
      </c>
    </row>
    <row r="1494" spans="1:33">
      <c r="A1494" s="175" t="s">
        <v>1455</v>
      </c>
      <c r="B1494" s="195" t="s">
        <v>1857</v>
      </c>
      <c r="C1494" s="195" t="s">
        <v>1498</v>
      </c>
      <c r="D1494" s="150">
        <v>985</v>
      </c>
      <c r="E1494" s="150">
        <v>621</v>
      </c>
      <c r="F1494" s="150">
        <v>598</v>
      </c>
      <c r="G1494" s="151">
        <v>1098</v>
      </c>
      <c r="H1494" s="151">
        <v>1095</v>
      </c>
      <c r="I1494" s="151">
        <v>821</v>
      </c>
      <c r="J1494" s="151">
        <v>871</v>
      </c>
      <c r="K1494" s="151">
        <v>868</v>
      </c>
      <c r="L1494" s="151">
        <v>790</v>
      </c>
      <c r="M1494" s="154">
        <v>0.942625075607016</v>
      </c>
      <c r="N1494" s="153">
        <v>21818</v>
      </c>
      <c r="O1494" s="172">
        <v>0.9</v>
      </c>
      <c r="P1494" s="154">
        <v>0.630456852791878</v>
      </c>
      <c r="Q1494" s="154">
        <v>0.997267759562842</v>
      </c>
      <c r="R1494" s="154">
        <v>0.996555683122847</v>
      </c>
      <c r="S1494" s="173">
        <v>-0.366810906770963</v>
      </c>
      <c r="T1494" s="153">
        <v>23146</v>
      </c>
      <c r="U1494" s="153">
        <v>20133</v>
      </c>
      <c r="V1494" s="154">
        <v>0.869826319882485</v>
      </c>
      <c r="W1494" s="154">
        <v>0.607106598984772</v>
      </c>
      <c r="X1494" s="155">
        <v>0.747723132969035</v>
      </c>
      <c r="Y1494" s="155">
        <v>0.907003444316877</v>
      </c>
      <c r="Z1494" s="173">
        <v>-0.140616533984263</v>
      </c>
      <c r="AA1494" s="151">
        <v>6149</v>
      </c>
      <c r="AB1494" s="151">
        <v>4665</v>
      </c>
      <c r="AC1494" s="151">
        <v>6467</v>
      </c>
      <c r="AD1494" s="151">
        <v>5532</v>
      </c>
      <c r="AE1494" s="155">
        <v>0.758659944706456</v>
      </c>
      <c r="AF1494" s="155">
        <v>0.855419823720427</v>
      </c>
      <c r="AG1494" s="173">
        <v>-0.0967598790139704</v>
      </c>
    </row>
    <row r="1495" spans="1:33">
      <c r="A1495" s="175" t="s">
        <v>1455</v>
      </c>
      <c r="B1495" s="195" t="s">
        <v>1855</v>
      </c>
      <c r="C1495" s="195" t="s">
        <v>1499</v>
      </c>
      <c r="D1495" s="150">
        <v>1604</v>
      </c>
      <c r="E1495" s="150">
        <v>1573</v>
      </c>
      <c r="F1495" s="150">
        <v>785</v>
      </c>
      <c r="G1495" s="151">
        <v>1740</v>
      </c>
      <c r="H1495" s="151">
        <v>1669</v>
      </c>
      <c r="I1495" s="151">
        <v>534</v>
      </c>
      <c r="J1495" s="151">
        <v>1158</v>
      </c>
      <c r="K1495" s="151">
        <v>1149</v>
      </c>
      <c r="L1495" s="151">
        <v>763</v>
      </c>
      <c r="M1495" s="154">
        <v>0.972473334289951</v>
      </c>
      <c r="N1495" s="153">
        <v>40663</v>
      </c>
      <c r="O1495" s="172">
        <v>0.9</v>
      </c>
      <c r="P1495" s="154">
        <v>0.980673316708229</v>
      </c>
      <c r="Q1495" s="154">
        <v>0.959195402298851</v>
      </c>
      <c r="R1495" s="154">
        <v>0.992227979274611</v>
      </c>
      <c r="S1495" s="173">
        <v>0.0214779144093789</v>
      </c>
      <c r="T1495" s="153">
        <v>41814</v>
      </c>
      <c r="U1495" s="153">
        <v>21922</v>
      </c>
      <c r="V1495" s="154">
        <v>0.524274166547089</v>
      </c>
      <c r="W1495" s="154">
        <v>0.489401496259352</v>
      </c>
      <c r="X1495" s="155">
        <v>0.306896551724138</v>
      </c>
      <c r="Y1495" s="155">
        <v>0.658894645941278</v>
      </c>
      <c r="Z1495" s="173">
        <v>0.182504944535214</v>
      </c>
      <c r="AA1495" s="151">
        <v>10811</v>
      </c>
      <c r="AB1495" s="151">
        <v>5007</v>
      </c>
      <c r="AC1495" s="151">
        <v>11191</v>
      </c>
      <c r="AD1495" s="151">
        <v>5535</v>
      </c>
      <c r="AE1495" s="155">
        <v>0.463139395060586</v>
      </c>
      <c r="AF1495" s="155">
        <v>0.494593870074167</v>
      </c>
      <c r="AG1495" s="173">
        <v>-0.0314544750135803</v>
      </c>
    </row>
    <row r="1496" spans="1:33">
      <c r="A1496" s="175" t="s">
        <v>1455</v>
      </c>
      <c r="B1496" s="195" t="s">
        <v>1857</v>
      </c>
      <c r="C1496" s="195" t="s">
        <v>1500</v>
      </c>
      <c r="D1496" s="150">
        <v>0</v>
      </c>
      <c r="E1496" s="150">
        <v>0</v>
      </c>
      <c r="F1496" s="150">
        <v>0</v>
      </c>
      <c r="G1496" s="151">
        <v>0</v>
      </c>
      <c r="H1496" s="151">
        <v>0</v>
      </c>
      <c r="I1496" s="151">
        <v>0</v>
      </c>
      <c r="J1496" s="151">
        <v>0</v>
      </c>
      <c r="K1496" s="151">
        <v>0</v>
      </c>
      <c r="L1496" s="151">
        <v>0</v>
      </c>
      <c r="M1496" s="154">
        <v>0</v>
      </c>
      <c r="N1496" s="153">
        <v>0</v>
      </c>
      <c r="O1496" s="172">
        <v>0.9</v>
      </c>
      <c r="P1496" s="154">
        <v>0</v>
      </c>
      <c r="Q1496" s="154">
        <v>0</v>
      </c>
      <c r="R1496" s="154">
        <v>0</v>
      </c>
      <c r="S1496" s="173">
        <v>0</v>
      </c>
      <c r="T1496" s="153">
        <v>1</v>
      </c>
      <c r="U1496" s="153">
        <v>1</v>
      </c>
      <c r="V1496" s="154">
        <v>1</v>
      </c>
      <c r="W1496" s="154">
        <v>0</v>
      </c>
      <c r="X1496" s="155">
        <v>0</v>
      </c>
      <c r="Y1496" s="155">
        <v>0</v>
      </c>
      <c r="Z1496" s="173">
        <v>0</v>
      </c>
      <c r="AA1496" s="151">
        <v>0</v>
      </c>
      <c r="AB1496" s="151">
        <v>0</v>
      </c>
      <c r="AC1496" s="151">
        <v>1</v>
      </c>
      <c r="AD1496" s="151">
        <v>1</v>
      </c>
      <c r="AE1496" s="155">
        <v>0</v>
      </c>
      <c r="AF1496" s="155">
        <v>1</v>
      </c>
      <c r="AG1496" s="173">
        <v>-1</v>
      </c>
    </row>
    <row r="1497" spans="1:33">
      <c r="A1497" s="175" t="s">
        <v>1455</v>
      </c>
      <c r="B1497" s="195" t="s">
        <v>1857</v>
      </c>
      <c r="C1497" s="195" t="s">
        <v>1501</v>
      </c>
      <c r="D1497" s="150">
        <v>0</v>
      </c>
      <c r="E1497" s="150">
        <v>0</v>
      </c>
      <c r="F1497" s="150">
        <v>0</v>
      </c>
      <c r="G1497" s="151">
        <v>0</v>
      </c>
      <c r="H1497" s="151">
        <v>0</v>
      </c>
      <c r="I1497" s="151">
        <v>0</v>
      </c>
      <c r="J1497" s="151">
        <v>0</v>
      </c>
      <c r="K1497" s="151">
        <v>0</v>
      </c>
      <c r="L1497" s="151">
        <v>0</v>
      </c>
      <c r="M1497" s="154">
        <v>0</v>
      </c>
      <c r="N1497" s="153">
        <v>0</v>
      </c>
      <c r="O1497" s="172">
        <v>0.9</v>
      </c>
      <c r="P1497" s="154">
        <v>0</v>
      </c>
      <c r="Q1497" s="154">
        <v>0</v>
      </c>
      <c r="R1497" s="154">
        <v>0</v>
      </c>
      <c r="S1497" s="173">
        <v>0</v>
      </c>
      <c r="T1497" s="153">
        <v>0</v>
      </c>
      <c r="U1497" s="153">
        <v>0</v>
      </c>
      <c r="V1497" s="154">
        <v>0</v>
      </c>
      <c r="W1497" s="154">
        <v>0</v>
      </c>
      <c r="X1497" s="155">
        <v>0</v>
      </c>
      <c r="Y1497" s="155">
        <v>0</v>
      </c>
      <c r="Z1497" s="173">
        <v>0</v>
      </c>
      <c r="AA1497" s="151">
        <v>0</v>
      </c>
      <c r="AB1497" s="151">
        <v>0</v>
      </c>
      <c r="AC1497" s="151">
        <v>0</v>
      </c>
      <c r="AD1497" s="151">
        <v>0</v>
      </c>
      <c r="AE1497" s="155">
        <v>0</v>
      </c>
      <c r="AF1497" s="155">
        <v>0</v>
      </c>
      <c r="AG1497" s="173">
        <v>0</v>
      </c>
    </row>
    <row r="1498" spans="1:33">
      <c r="A1498" s="175" t="s">
        <v>1455</v>
      </c>
      <c r="B1498" s="195" t="s">
        <v>1855</v>
      </c>
      <c r="C1498" s="195" t="s">
        <v>1502</v>
      </c>
      <c r="D1498" s="150">
        <v>2831</v>
      </c>
      <c r="E1498" s="150">
        <v>2394</v>
      </c>
      <c r="F1498" s="150">
        <v>1945</v>
      </c>
      <c r="G1498" s="151">
        <v>1476</v>
      </c>
      <c r="H1498" s="151">
        <v>1353</v>
      </c>
      <c r="I1498" s="151">
        <v>1185</v>
      </c>
      <c r="J1498" s="151">
        <v>2814</v>
      </c>
      <c r="K1498" s="151">
        <v>2548</v>
      </c>
      <c r="L1498" s="151">
        <v>2207</v>
      </c>
      <c r="M1498" s="154">
        <v>0.917934515241514</v>
      </c>
      <c r="N1498" s="153">
        <v>50379</v>
      </c>
      <c r="O1498" s="172">
        <v>0.9</v>
      </c>
      <c r="P1498" s="154">
        <v>0.845637583892617</v>
      </c>
      <c r="Q1498" s="154">
        <v>0.916666666666667</v>
      </c>
      <c r="R1498" s="154">
        <v>0.90547263681592</v>
      </c>
      <c r="S1498" s="173">
        <v>-0.0710290827740492</v>
      </c>
      <c r="T1498" s="153">
        <v>54883</v>
      </c>
      <c r="U1498" s="153">
        <v>42382</v>
      </c>
      <c r="V1498" s="154">
        <v>0.77222455040723</v>
      </c>
      <c r="W1498" s="154">
        <v>0.687036382903568</v>
      </c>
      <c r="X1498" s="155">
        <v>0.802845528455285</v>
      </c>
      <c r="Y1498" s="155">
        <v>0.784292821606254</v>
      </c>
      <c r="Z1498" s="173">
        <v>-0.115809145551717</v>
      </c>
      <c r="AA1498" s="151">
        <v>15922</v>
      </c>
      <c r="AB1498" s="151">
        <v>12332</v>
      </c>
      <c r="AC1498" s="151">
        <v>14004</v>
      </c>
      <c r="AD1498" s="151">
        <v>10962</v>
      </c>
      <c r="AE1498" s="155">
        <v>0.774525813340033</v>
      </c>
      <c r="AF1498" s="155">
        <v>0.782776349614396</v>
      </c>
      <c r="AG1498" s="173">
        <v>-0.00825053627436323</v>
      </c>
    </row>
    <row r="1499" spans="1:33">
      <c r="A1499" s="175" t="s">
        <v>1455</v>
      </c>
      <c r="B1499" s="195" t="s">
        <v>1855</v>
      </c>
      <c r="C1499" s="195" t="s">
        <v>1503</v>
      </c>
      <c r="D1499" s="150">
        <v>1305</v>
      </c>
      <c r="E1499" s="150">
        <v>1264</v>
      </c>
      <c r="F1499" s="150">
        <v>982</v>
      </c>
      <c r="G1499" s="151">
        <v>1192</v>
      </c>
      <c r="H1499" s="151">
        <v>1173</v>
      </c>
      <c r="I1499" s="151">
        <v>972</v>
      </c>
      <c r="J1499" s="151">
        <v>833</v>
      </c>
      <c r="K1499" s="151">
        <v>821</v>
      </c>
      <c r="L1499" s="151">
        <v>701</v>
      </c>
      <c r="M1499" s="154">
        <v>0.970495718529737</v>
      </c>
      <c r="N1499" s="153">
        <v>33321</v>
      </c>
      <c r="O1499" s="172">
        <v>0.9</v>
      </c>
      <c r="P1499" s="154">
        <v>0.968582375478927</v>
      </c>
      <c r="Q1499" s="154">
        <v>0.984060402684564</v>
      </c>
      <c r="R1499" s="154">
        <v>0.985594237695078</v>
      </c>
      <c r="S1499" s="173">
        <v>-0.0154780272056365</v>
      </c>
      <c r="T1499" s="153">
        <v>34334</v>
      </c>
      <c r="U1499" s="153">
        <v>29185</v>
      </c>
      <c r="V1499" s="154">
        <v>0.85003203821285</v>
      </c>
      <c r="W1499" s="154">
        <v>0.752490421455939</v>
      </c>
      <c r="X1499" s="155">
        <v>0.815436241610738</v>
      </c>
      <c r="Y1499" s="155">
        <v>0.841536614645858</v>
      </c>
      <c r="Z1499" s="173">
        <v>-0.0629458201547995</v>
      </c>
      <c r="AA1499" s="151">
        <v>8587</v>
      </c>
      <c r="AB1499" s="151">
        <v>7146</v>
      </c>
      <c r="AC1499" s="151">
        <v>8528</v>
      </c>
      <c r="AD1499" s="151">
        <v>7210</v>
      </c>
      <c r="AE1499" s="155">
        <v>0.832188191452195</v>
      </c>
      <c r="AF1499" s="155">
        <v>0.845450281425891</v>
      </c>
      <c r="AG1499" s="173">
        <v>-0.013262089973696</v>
      </c>
    </row>
    <row r="1500" spans="1:33">
      <c r="A1500" s="175" t="s">
        <v>1455</v>
      </c>
      <c r="B1500" s="195" t="s">
        <v>1856</v>
      </c>
      <c r="C1500" s="195" t="s">
        <v>1504</v>
      </c>
      <c r="D1500" s="150">
        <v>4189</v>
      </c>
      <c r="E1500" s="150">
        <v>3473</v>
      </c>
      <c r="F1500" s="150">
        <v>2503</v>
      </c>
      <c r="G1500" s="151">
        <v>3914</v>
      </c>
      <c r="H1500" s="151">
        <v>3585</v>
      </c>
      <c r="I1500" s="151">
        <v>2761</v>
      </c>
      <c r="J1500" s="151">
        <v>3733</v>
      </c>
      <c r="K1500" s="151">
        <v>3143</v>
      </c>
      <c r="L1500" s="151">
        <v>2696</v>
      </c>
      <c r="M1500" s="154">
        <v>0.918469067863506</v>
      </c>
      <c r="N1500" s="153">
        <v>40724</v>
      </c>
      <c r="O1500" s="172">
        <v>0.9</v>
      </c>
      <c r="P1500" s="154">
        <v>0.829076151826212</v>
      </c>
      <c r="Q1500" s="154">
        <v>0.915942769545222</v>
      </c>
      <c r="R1500" s="154">
        <v>0.84195017412269</v>
      </c>
      <c r="S1500" s="173">
        <v>-0.0868666177190107</v>
      </c>
      <c r="T1500" s="153">
        <v>44339</v>
      </c>
      <c r="U1500" s="153">
        <v>34047</v>
      </c>
      <c r="V1500" s="154">
        <v>0.767879293624123</v>
      </c>
      <c r="W1500" s="154">
        <v>0.59751730723323</v>
      </c>
      <c r="X1500" s="155">
        <v>0.705416453755749</v>
      </c>
      <c r="Y1500" s="155">
        <v>0.722207339941066</v>
      </c>
      <c r="Z1500" s="173">
        <v>-0.107899146522519</v>
      </c>
      <c r="AA1500" s="151">
        <v>17172</v>
      </c>
      <c r="AB1500" s="151">
        <v>12197</v>
      </c>
      <c r="AC1500" s="151">
        <v>10498</v>
      </c>
      <c r="AD1500" s="151">
        <v>8656</v>
      </c>
      <c r="AE1500" s="155">
        <v>0.710284183554624</v>
      </c>
      <c r="AF1500" s="155">
        <v>0.824538007239474</v>
      </c>
      <c r="AG1500" s="173">
        <v>-0.11425382368485</v>
      </c>
    </row>
    <row r="1501" spans="1:33">
      <c r="A1501" s="175" t="s">
        <v>1455</v>
      </c>
      <c r="B1501" s="195" t="s">
        <v>1856</v>
      </c>
      <c r="C1501" s="195" t="s">
        <v>1505</v>
      </c>
      <c r="D1501" s="150">
        <v>3</v>
      </c>
      <c r="E1501" s="150">
        <v>2</v>
      </c>
      <c r="F1501" s="150">
        <v>0</v>
      </c>
      <c r="G1501" s="151">
        <v>0</v>
      </c>
      <c r="H1501" s="151">
        <v>0</v>
      </c>
      <c r="I1501" s="151">
        <v>0</v>
      </c>
      <c r="J1501" s="151">
        <v>0</v>
      </c>
      <c r="K1501" s="151">
        <v>0</v>
      </c>
      <c r="L1501" s="151">
        <v>0</v>
      </c>
      <c r="M1501" s="154">
        <v>0.666666666666667</v>
      </c>
      <c r="N1501" s="153">
        <v>6</v>
      </c>
      <c r="O1501" s="172">
        <v>0.9</v>
      </c>
      <c r="P1501" s="154">
        <v>0.666666666666667</v>
      </c>
      <c r="Q1501" s="154">
        <v>0</v>
      </c>
      <c r="R1501" s="154">
        <v>0</v>
      </c>
      <c r="S1501" s="173">
        <v>0.666666666666667</v>
      </c>
      <c r="T1501" s="153">
        <v>9</v>
      </c>
      <c r="U1501" s="153">
        <v>1</v>
      </c>
      <c r="V1501" s="154">
        <v>0.111111111111111</v>
      </c>
      <c r="W1501" s="154">
        <v>0</v>
      </c>
      <c r="X1501" s="155">
        <v>0</v>
      </c>
      <c r="Y1501" s="155">
        <v>0</v>
      </c>
      <c r="Z1501" s="173">
        <v>0</v>
      </c>
      <c r="AA1501" s="151">
        <v>5</v>
      </c>
      <c r="AB1501" s="151">
        <v>0</v>
      </c>
      <c r="AC1501" s="151">
        <v>2</v>
      </c>
      <c r="AD1501" s="151">
        <v>1</v>
      </c>
      <c r="AE1501" s="155">
        <v>0</v>
      </c>
      <c r="AF1501" s="155">
        <v>0.5</v>
      </c>
      <c r="AG1501" s="173">
        <v>-0.5</v>
      </c>
    </row>
    <row r="1502" spans="1:33">
      <c r="A1502" s="175" t="s">
        <v>1455</v>
      </c>
      <c r="B1502" s="195" t="s">
        <v>1856</v>
      </c>
      <c r="C1502" s="195" t="s">
        <v>1506</v>
      </c>
      <c r="D1502" s="150">
        <v>273</v>
      </c>
      <c r="E1502" s="150">
        <v>273</v>
      </c>
      <c r="F1502" s="150">
        <v>79</v>
      </c>
      <c r="G1502" s="151">
        <v>72</v>
      </c>
      <c r="H1502" s="151">
        <v>68</v>
      </c>
      <c r="I1502" s="151">
        <v>26</v>
      </c>
      <c r="J1502" s="151">
        <v>51</v>
      </c>
      <c r="K1502" s="151">
        <v>50</v>
      </c>
      <c r="L1502" s="151">
        <v>21</v>
      </c>
      <c r="M1502" s="154">
        <v>0.953969594594595</v>
      </c>
      <c r="N1502" s="153">
        <v>4518</v>
      </c>
      <c r="O1502" s="172">
        <v>0.9</v>
      </c>
      <c r="P1502" s="154">
        <v>1</v>
      </c>
      <c r="Q1502" s="154">
        <v>0.944444444444444</v>
      </c>
      <c r="R1502" s="154">
        <v>0.980392156862745</v>
      </c>
      <c r="S1502" s="173">
        <v>0.0555555555555556</v>
      </c>
      <c r="T1502" s="153">
        <v>4736</v>
      </c>
      <c r="U1502" s="153">
        <v>2567</v>
      </c>
      <c r="V1502" s="154">
        <v>0.542018581081081</v>
      </c>
      <c r="W1502" s="154">
        <v>0.289377289377289</v>
      </c>
      <c r="X1502" s="155">
        <v>0.361111111111111</v>
      </c>
      <c r="Y1502" s="155">
        <v>0.411764705882353</v>
      </c>
      <c r="Z1502" s="173">
        <v>-0.0717338217338217</v>
      </c>
      <c r="AA1502" s="151">
        <v>1165</v>
      </c>
      <c r="AB1502" s="151">
        <v>462</v>
      </c>
      <c r="AC1502" s="151">
        <v>729</v>
      </c>
      <c r="AD1502" s="151">
        <v>287</v>
      </c>
      <c r="AE1502" s="155">
        <v>0.39656652360515</v>
      </c>
      <c r="AF1502" s="155">
        <v>0.393689986282579</v>
      </c>
      <c r="AG1502" s="173">
        <v>0.00287653732257132</v>
      </c>
    </row>
    <row r="1503" spans="1:33">
      <c r="A1503" s="175" t="s">
        <v>1455</v>
      </c>
      <c r="B1503" s="195" t="s">
        <v>1857</v>
      </c>
      <c r="C1503" s="195" t="s">
        <v>1507</v>
      </c>
      <c r="D1503" s="150">
        <v>0</v>
      </c>
      <c r="E1503" s="150">
        <v>0</v>
      </c>
      <c r="F1503" s="150">
        <v>0</v>
      </c>
      <c r="G1503" s="151">
        <v>0</v>
      </c>
      <c r="H1503" s="151">
        <v>0</v>
      </c>
      <c r="I1503" s="151">
        <v>0</v>
      </c>
      <c r="J1503" s="151">
        <v>1</v>
      </c>
      <c r="K1503" s="151">
        <v>1</v>
      </c>
      <c r="L1503" s="151">
        <v>0</v>
      </c>
      <c r="M1503" s="154">
        <v>0.333333333333333</v>
      </c>
      <c r="N1503" s="153">
        <v>1</v>
      </c>
      <c r="O1503" s="172">
        <v>0.9</v>
      </c>
      <c r="P1503" s="154">
        <v>0</v>
      </c>
      <c r="Q1503" s="154">
        <v>0</v>
      </c>
      <c r="R1503" s="154">
        <v>1</v>
      </c>
      <c r="S1503" s="173">
        <v>0</v>
      </c>
      <c r="T1503" s="153">
        <v>3</v>
      </c>
      <c r="U1503" s="153">
        <v>1</v>
      </c>
      <c r="V1503" s="154">
        <v>0.333333333333333</v>
      </c>
      <c r="W1503" s="154">
        <v>0</v>
      </c>
      <c r="X1503" s="155">
        <v>0</v>
      </c>
      <c r="Y1503" s="155">
        <v>0</v>
      </c>
      <c r="Z1503" s="173">
        <v>0</v>
      </c>
      <c r="AA1503" s="151">
        <v>2</v>
      </c>
      <c r="AB1503" s="151">
        <v>0</v>
      </c>
      <c r="AC1503" s="151">
        <v>0</v>
      </c>
      <c r="AD1503" s="151">
        <v>0</v>
      </c>
      <c r="AE1503" s="155">
        <v>0</v>
      </c>
      <c r="AF1503" s="155">
        <v>0</v>
      </c>
      <c r="AG1503" s="173">
        <v>0</v>
      </c>
    </row>
    <row r="1504" spans="1:33">
      <c r="A1504" s="175" t="s">
        <v>1455</v>
      </c>
      <c r="B1504" s="195" t="s">
        <v>1856</v>
      </c>
      <c r="C1504" s="195" t="s">
        <v>1508</v>
      </c>
      <c r="D1504" s="150">
        <v>0</v>
      </c>
      <c r="E1504" s="150">
        <v>0</v>
      </c>
      <c r="F1504" s="150">
        <v>0</v>
      </c>
      <c r="G1504" s="151">
        <v>0</v>
      </c>
      <c r="H1504" s="151">
        <v>0</v>
      </c>
      <c r="I1504" s="151">
        <v>0</v>
      </c>
      <c r="J1504" s="151">
        <v>1</v>
      </c>
      <c r="K1504" s="151">
        <v>0</v>
      </c>
      <c r="L1504" s="151">
        <v>1</v>
      </c>
      <c r="M1504" s="154">
        <v>0</v>
      </c>
      <c r="N1504" s="153">
        <v>0</v>
      </c>
      <c r="O1504" s="172">
        <v>0.9</v>
      </c>
      <c r="P1504" s="154">
        <v>0</v>
      </c>
      <c r="Q1504" s="154">
        <v>0</v>
      </c>
      <c r="R1504" s="154">
        <v>0</v>
      </c>
      <c r="S1504" s="173">
        <v>0</v>
      </c>
      <c r="T1504" s="153">
        <v>1</v>
      </c>
      <c r="U1504" s="153">
        <v>1</v>
      </c>
      <c r="V1504" s="154">
        <v>1</v>
      </c>
      <c r="W1504" s="154">
        <v>0</v>
      </c>
      <c r="X1504" s="155">
        <v>0</v>
      </c>
      <c r="Y1504" s="155">
        <v>1</v>
      </c>
      <c r="Z1504" s="173">
        <v>0</v>
      </c>
      <c r="AA1504" s="151">
        <v>1</v>
      </c>
      <c r="AB1504" s="151">
        <v>1</v>
      </c>
      <c r="AC1504" s="151">
        <v>0</v>
      </c>
      <c r="AD1504" s="151">
        <v>0</v>
      </c>
      <c r="AE1504" s="155">
        <v>1</v>
      </c>
      <c r="AF1504" s="155">
        <v>0</v>
      </c>
      <c r="AG1504" s="173">
        <v>1</v>
      </c>
    </row>
    <row r="1505" spans="1:33">
      <c r="A1505" s="175" t="s">
        <v>1455</v>
      </c>
      <c r="B1505" s="195" t="s">
        <v>1856</v>
      </c>
      <c r="C1505" s="195" t="s">
        <v>1509</v>
      </c>
      <c r="D1505" s="150">
        <v>0</v>
      </c>
      <c r="E1505" s="150">
        <v>0</v>
      </c>
      <c r="F1505" s="150">
        <v>0</v>
      </c>
      <c r="G1505" s="151">
        <v>0</v>
      </c>
      <c r="H1505" s="151">
        <v>0</v>
      </c>
      <c r="I1505" s="151">
        <v>0</v>
      </c>
      <c r="J1505" s="151">
        <v>0</v>
      </c>
      <c r="K1505" s="151">
        <v>0</v>
      </c>
      <c r="L1505" s="151">
        <v>0</v>
      </c>
      <c r="M1505" s="154">
        <v>1</v>
      </c>
      <c r="N1505" s="153">
        <v>1</v>
      </c>
      <c r="O1505" s="172">
        <v>0.9</v>
      </c>
      <c r="P1505" s="154">
        <v>0</v>
      </c>
      <c r="Q1505" s="154">
        <v>0</v>
      </c>
      <c r="R1505" s="154">
        <v>0</v>
      </c>
      <c r="S1505" s="173">
        <v>0</v>
      </c>
      <c r="T1505" s="153">
        <v>1</v>
      </c>
      <c r="U1505" s="153">
        <v>1</v>
      </c>
      <c r="V1505" s="154">
        <v>1</v>
      </c>
      <c r="W1505" s="154">
        <v>0</v>
      </c>
      <c r="X1505" s="155">
        <v>0</v>
      </c>
      <c r="Y1505" s="155">
        <v>0</v>
      </c>
      <c r="Z1505" s="173">
        <v>0</v>
      </c>
      <c r="AA1505" s="151">
        <v>0</v>
      </c>
      <c r="AB1505" s="151">
        <v>0</v>
      </c>
      <c r="AC1505" s="151">
        <v>1</v>
      </c>
      <c r="AD1505" s="151">
        <v>1</v>
      </c>
      <c r="AE1505" s="155">
        <v>0</v>
      </c>
      <c r="AF1505" s="155">
        <v>1</v>
      </c>
      <c r="AG1505" s="173">
        <v>-1</v>
      </c>
    </row>
    <row r="1506" spans="1:33">
      <c r="A1506" s="175" t="s">
        <v>1455</v>
      </c>
      <c r="B1506" s="195" t="s">
        <v>1856</v>
      </c>
      <c r="C1506" s="195" t="s">
        <v>1510</v>
      </c>
      <c r="D1506" s="150">
        <v>544</v>
      </c>
      <c r="E1506" s="150">
        <v>543</v>
      </c>
      <c r="F1506" s="150">
        <v>511</v>
      </c>
      <c r="G1506" s="151">
        <v>288</v>
      </c>
      <c r="H1506" s="151">
        <v>286</v>
      </c>
      <c r="I1506" s="151">
        <v>269</v>
      </c>
      <c r="J1506" s="151">
        <v>870</v>
      </c>
      <c r="K1506" s="151">
        <v>870</v>
      </c>
      <c r="L1506" s="151">
        <v>831</v>
      </c>
      <c r="M1506" s="154">
        <v>0.995766625615764</v>
      </c>
      <c r="N1506" s="153">
        <v>12937</v>
      </c>
      <c r="O1506" s="172">
        <v>0.9</v>
      </c>
      <c r="P1506" s="154">
        <v>0.998161764705882</v>
      </c>
      <c r="Q1506" s="154">
        <v>0.993055555555556</v>
      </c>
      <c r="R1506" s="154">
        <v>1</v>
      </c>
      <c r="S1506" s="173">
        <v>0.00510620915032678</v>
      </c>
      <c r="T1506" s="153">
        <v>12992</v>
      </c>
      <c r="U1506" s="153">
        <v>12372</v>
      </c>
      <c r="V1506" s="154">
        <v>0.952278325123153</v>
      </c>
      <c r="W1506" s="154">
        <v>0.939338235294118</v>
      </c>
      <c r="X1506" s="155">
        <v>0.934027777777778</v>
      </c>
      <c r="Y1506" s="155">
        <v>0.955172413793103</v>
      </c>
      <c r="Z1506" s="173">
        <v>0.00531045751633985</v>
      </c>
      <c r="AA1506" s="151">
        <v>2782</v>
      </c>
      <c r="AB1506" s="151">
        <v>2588</v>
      </c>
      <c r="AC1506" s="151">
        <v>1584</v>
      </c>
      <c r="AD1506" s="151">
        <v>1473</v>
      </c>
      <c r="AE1506" s="155">
        <v>0.930265995686556</v>
      </c>
      <c r="AF1506" s="155">
        <v>0.929924242424242</v>
      </c>
      <c r="AG1506" s="173">
        <v>0.000341753262314004</v>
      </c>
    </row>
    <row r="1507" spans="1:33">
      <c r="A1507" s="175" t="s">
        <v>1455</v>
      </c>
      <c r="B1507" s="195" t="s">
        <v>1855</v>
      </c>
      <c r="C1507" s="195" t="s">
        <v>1511</v>
      </c>
      <c r="D1507" s="150">
        <v>3827</v>
      </c>
      <c r="E1507" s="150">
        <v>3641</v>
      </c>
      <c r="F1507" s="150">
        <v>3458</v>
      </c>
      <c r="G1507" s="151">
        <v>2015</v>
      </c>
      <c r="H1507" s="151">
        <v>2010</v>
      </c>
      <c r="I1507" s="151">
        <v>1925</v>
      </c>
      <c r="J1507" s="151">
        <v>4003</v>
      </c>
      <c r="K1507" s="151">
        <v>3997</v>
      </c>
      <c r="L1507" s="151">
        <v>3751</v>
      </c>
      <c r="M1507" s="154">
        <v>0.993588821781229</v>
      </c>
      <c r="N1507" s="153">
        <v>82913</v>
      </c>
      <c r="O1507" s="172">
        <v>0.9</v>
      </c>
      <c r="P1507" s="154">
        <v>0.951397961850013</v>
      </c>
      <c r="Q1507" s="154">
        <v>0.997518610421836</v>
      </c>
      <c r="R1507" s="154">
        <v>0.998501124156882</v>
      </c>
      <c r="S1507" s="173">
        <v>-0.0461206485718232</v>
      </c>
      <c r="T1507" s="153">
        <v>83448</v>
      </c>
      <c r="U1507" s="153">
        <v>77302</v>
      </c>
      <c r="V1507" s="154">
        <v>0.926349343303614</v>
      </c>
      <c r="W1507" s="154">
        <v>0.903579827541155</v>
      </c>
      <c r="X1507" s="155">
        <v>0.955334987593052</v>
      </c>
      <c r="Y1507" s="155">
        <v>0.937047214589058</v>
      </c>
      <c r="Z1507" s="173">
        <v>-0.0517551600518972</v>
      </c>
      <c r="AA1507" s="151">
        <v>23080</v>
      </c>
      <c r="AB1507" s="151">
        <v>21364</v>
      </c>
      <c r="AC1507" s="151">
        <v>21321</v>
      </c>
      <c r="AD1507" s="151">
        <v>19744</v>
      </c>
      <c r="AE1507" s="155">
        <v>0.925649913344887</v>
      </c>
      <c r="AF1507" s="155">
        <v>0.926035364194925</v>
      </c>
      <c r="AG1507" s="173">
        <v>-0.000385450850037827</v>
      </c>
    </row>
    <row r="1508" spans="1:33">
      <c r="A1508" s="175" t="s">
        <v>1455</v>
      </c>
      <c r="B1508" s="195" t="s">
        <v>1856</v>
      </c>
      <c r="C1508" s="195" t="s">
        <v>1512</v>
      </c>
      <c r="D1508" s="150">
        <v>1994</v>
      </c>
      <c r="E1508" s="150">
        <v>1652</v>
      </c>
      <c r="F1508" s="150">
        <v>1608</v>
      </c>
      <c r="G1508" s="151">
        <v>995</v>
      </c>
      <c r="H1508" s="151">
        <v>955</v>
      </c>
      <c r="I1508" s="151">
        <v>864</v>
      </c>
      <c r="J1508" s="151">
        <v>162</v>
      </c>
      <c r="K1508" s="151">
        <v>147</v>
      </c>
      <c r="L1508" s="151">
        <v>141</v>
      </c>
      <c r="M1508" s="154">
        <v>0.859581732821169</v>
      </c>
      <c r="N1508" s="153">
        <v>16112</v>
      </c>
      <c r="O1508" s="172">
        <v>0.9</v>
      </c>
      <c r="P1508" s="154">
        <v>0.828485456369107</v>
      </c>
      <c r="Q1508" s="154">
        <v>0.959798994974874</v>
      </c>
      <c r="R1508" s="154">
        <v>0.907407407407407</v>
      </c>
      <c r="S1508" s="173">
        <v>-0.131313538605767</v>
      </c>
      <c r="T1508" s="153">
        <v>18744</v>
      </c>
      <c r="U1508" s="153">
        <v>17420</v>
      </c>
      <c r="V1508" s="154">
        <v>0.92936406316688</v>
      </c>
      <c r="W1508" s="154">
        <v>0.80641925777332</v>
      </c>
      <c r="X1508" s="155">
        <v>0.868341708542714</v>
      </c>
      <c r="Y1508" s="155">
        <v>0.87037037037037</v>
      </c>
      <c r="Z1508" s="173">
        <v>-0.0619224507693936</v>
      </c>
      <c r="AA1508" s="151">
        <v>5131</v>
      </c>
      <c r="AB1508" s="151">
        <v>4488</v>
      </c>
      <c r="AC1508" s="151">
        <v>3722</v>
      </c>
      <c r="AD1508" s="151">
        <v>3533</v>
      </c>
      <c r="AE1508" s="155">
        <v>0.874683297602806</v>
      </c>
      <c r="AF1508" s="155">
        <v>0.949220849005911</v>
      </c>
      <c r="AG1508" s="173">
        <v>-0.0745375514031043</v>
      </c>
    </row>
    <row r="1509" spans="1:33">
      <c r="A1509" s="175" t="s">
        <v>1455</v>
      </c>
      <c r="B1509" s="195" t="s">
        <v>1856</v>
      </c>
      <c r="C1509" s="195" t="s">
        <v>1513</v>
      </c>
      <c r="D1509" s="150">
        <v>3966</v>
      </c>
      <c r="E1509" s="150">
        <v>3486</v>
      </c>
      <c r="F1509" s="150">
        <v>2225</v>
      </c>
      <c r="G1509" s="151">
        <v>3831</v>
      </c>
      <c r="H1509" s="151">
        <v>3042</v>
      </c>
      <c r="I1509" s="151">
        <v>2343</v>
      </c>
      <c r="J1509" s="151">
        <v>3404</v>
      </c>
      <c r="K1509" s="151">
        <v>3034</v>
      </c>
      <c r="L1509" s="151">
        <v>2358</v>
      </c>
      <c r="M1509" s="154">
        <v>0.881379950016747</v>
      </c>
      <c r="N1509" s="153">
        <v>34209</v>
      </c>
      <c r="O1509" s="172">
        <v>0.9</v>
      </c>
      <c r="P1509" s="154">
        <v>0.878971255673222</v>
      </c>
      <c r="Q1509" s="154">
        <v>0.794048551292091</v>
      </c>
      <c r="R1509" s="154">
        <v>0.891304347826087</v>
      </c>
      <c r="S1509" s="173">
        <v>0.0849227043811316</v>
      </c>
      <c r="T1509" s="153">
        <v>38813</v>
      </c>
      <c r="U1509" s="153">
        <v>27278</v>
      </c>
      <c r="V1509" s="154">
        <v>0.702805760956381</v>
      </c>
      <c r="W1509" s="154">
        <v>0.561018658598084</v>
      </c>
      <c r="X1509" s="155">
        <v>0.611589663273297</v>
      </c>
      <c r="Y1509" s="155">
        <v>0.692714453584019</v>
      </c>
      <c r="Z1509" s="173">
        <v>-0.050571004675213</v>
      </c>
      <c r="AA1509" s="151">
        <v>15850</v>
      </c>
      <c r="AB1509" s="151">
        <v>10346</v>
      </c>
      <c r="AC1509" s="151">
        <v>8977</v>
      </c>
      <c r="AD1509" s="151">
        <v>6755</v>
      </c>
      <c r="AE1509" s="155">
        <v>0.652744479495268</v>
      </c>
      <c r="AF1509" s="155">
        <v>0.752478556310571</v>
      </c>
      <c r="AG1509" s="173">
        <v>-0.0997340768153033</v>
      </c>
    </row>
    <row r="1510" spans="1:33">
      <c r="A1510" s="175" t="s">
        <v>1455</v>
      </c>
      <c r="B1510" s="195" t="s">
        <v>1856</v>
      </c>
      <c r="C1510" s="195" t="s">
        <v>1514</v>
      </c>
      <c r="D1510" s="150">
        <v>4272</v>
      </c>
      <c r="E1510" s="150">
        <v>3503</v>
      </c>
      <c r="F1510" s="150">
        <v>2375</v>
      </c>
      <c r="G1510" s="151">
        <v>4123</v>
      </c>
      <c r="H1510" s="151">
        <v>3291</v>
      </c>
      <c r="I1510" s="151">
        <v>2556</v>
      </c>
      <c r="J1510" s="151">
        <v>3692</v>
      </c>
      <c r="K1510" s="151">
        <v>3221</v>
      </c>
      <c r="L1510" s="151">
        <v>2649</v>
      </c>
      <c r="M1510" s="154">
        <v>0.892717130760098</v>
      </c>
      <c r="N1510" s="153">
        <v>39850</v>
      </c>
      <c r="O1510" s="172">
        <v>0.9</v>
      </c>
      <c r="P1510" s="154">
        <v>0.81999063670412</v>
      </c>
      <c r="Q1510" s="154">
        <v>0.798205190395343</v>
      </c>
      <c r="R1510" s="154">
        <v>0.872426868905742</v>
      </c>
      <c r="S1510" s="173">
        <v>0.0217854463087767</v>
      </c>
      <c r="T1510" s="153">
        <v>44639</v>
      </c>
      <c r="U1510" s="153">
        <v>33526</v>
      </c>
      <c r="V1510" s="154">
        <v>0.751047290485898</v>
      </c>
      <c r="W1510" s="154">
        <v>0.555945692883895</v>
      </c>
      <c r="X1510" s="155">
        <v>0.619936939121999</v>
      </c>
      <c r="Y1510" s="155">
        <v>0.717497291440953</v>
      </c>
      <c r="Z1510" s="173">
        <v>-0.0639912462381034</v>
      </c>
      <c r="AA1510" s="151">
        <v>17340</v>
      </c>
      <c r="AB1510" s="151">
        <v>11782</v>
      </c>
      <c r="AC1510" s="151">
        <v>10318</v>
      </c>
      <c r="AD1510" s="151">
        <v>8570</v>
      </c>
      <c r="AE1510" s="155">
        <v>0.679469434832757</v>
      </c>
      <c r="AF1510" s="155">
        <v>0.830587323124637</v>
      </c>
      <c r="AG1510" s="173">
        <v>-0.15111788829188</v>
      </c>
    </row>
    <row r="1511" spans="1:33">
      <c r="A1511" s="175" t="s">
        <v>1455</v>
      </c>
      <c r="B1511" s="195" t="s">
        <v>1855</v>
      </c>
      <c r="C1511" s="195" t="s">
        <v>1515</v>
      </c>
      <c r="D1511" s="150">
        <v>0</v>
      </c>
      <c r="E1511" s="150">
        <v>0</v>
      </c>
      <c r="F1511" s="150">
        <v>0</v>
      </c>
      <c r="G1511" s="151">
        <v>0</v>
      </c>
      <c r="H1511" s="151">
        <v>0</v>
      </c>
      <c r="I1511" s="151">
        <v>0</v>
      </c>
      <c r="J1511" s="151">
        <v>0</v>
      </c>
      <c r="K1511" s="151">
        <v>0</v>
      </c>
      <c r="L1511" s="151">
        <v>0</v>
      </c>
      <c r="M1511" s="154">
        <v>0</v>
      </c>
      <c r="N1511" s="153">
        <v>0</v>
      </c>
      <c r="O1511" s="172">
        <v>0.9</v>
      </c>
      <c r="P1511" s="154">
        <v>0</v>
      </c>
      <c r="Q1511" s="154">
        <v>0</v>
      </c>
      <c r="R1511" s="154">
        <v>0</v>
      </c>
      <c r="S1511" s="173">
        <v>0</v>
      </c>
      <c r="T1511" s="153">
        <v>0</v>
      </c>
      <c r="U1511" s="153">
        <v>0</v>
      </c>
      <c r="V1511" s="154">
        <v>0</v>
      </c>
      <c r="W1511" s="154">
        <v>0</v>
      </c>
      <c r="X1511" s="155">
        <v>0</v>
      </c>
      <c r="Y1511" s="155">
        <v>0</v>
      </c>
      <c r="Z1511" s="173">
        <v>0</v>
      </c>
      <c r="AA1511" s="151">
        <v>0</v>
      </c>
      <c r="AB1511" s="151">
        <v>0</v>
      </c>
      <c r="AC1511" s="151">
        <v>0</v>
      </c>
      <c r="AD1511" s="151">
        <v>0</v>
      </c>
      <c r="AE1511" s="155">
        <v>0</v>
      </c>
      <c r="AF1511" s="155">
        <v>0</v>
      </c>
      <c r="AG1511" s="173">
        <v>0</v>
      </c>
    </row>
    <row r="1512" spans="1:33">
      <c r="A1512" s="175" t="s">
        <v>1455</v>
      </c>
      <c r="B1512" s="195" t="s">
        <v>1855</v>
      </c>
      <c r="C1512" s="195" t="s">
        <v>1516</v>
      </c>
      <c r="D1512" s="150">
        <v>1493</v>
      </c>
      <c r="E1512" s="150">
        <v>1287</v>
      </c>
      <c r="F1512" s="150">
        <v>1181</v>
      </c>
      <c r="G1512" s="151">
        <v>1448</v>
      </c>
      <c r="H1512" s="151">
        <v>1360</v>
      </c>
      <c r="I1512" s="151">
        <v>1229</v>
      </c>
      <c r="J1512" s="151">
        <v>793</v>
      </c>
      <c r="K1512" s="151">
        <v>767</v>
      </c>
      <c r="L1512" s="151">
        <v>688</v>
      </c>
      <c r="M1512" s="154">
        <v>0.953523504843153</v>
      </c>
      <c r="N1512" s="153">
        <v>32190</v>
      </c>
      <c r="O1512" s="172">
        <v>0.9</v>
      </c>
      <c r="P1512" s="154">
        <v>0.862022772940388</v>
      </c>
      <c r="Q1512" s="154">
        <v>0.939226519337017</v>
      </c>
      <c r="R1512" s="154">
        <v>0.967213114754098</v>
      </c>
      <c r="S1512" s="173">
        <v>-0.0772037463966282</v>
      </c>
      <c r="T1512" s="153">
        <v>33759</v>
      </c>
      <c r="U1512" s="153">
        <v>28479</v>
      </c>
      <c r="V1512" s="154">
        <v>0.843597262952102</v>
      </c>
      <c r="W1512" s="154">
        <v>0.791024782317482</v>
      </c>
      <c r="X1512" s="155">
        <v>0.848756906077348</v>
      </c>
      <c r="Y1512" s="155">
        <v>0.867591424968474</v>
      </c>
      <c r="Z1512" s="173">
        <v>-0.0577321237598665</v>
      </c>
      <c r="AA1512" s="151">
        <v>8941</v>
      </c>
      <c r="AB1512" s="151">
        <v>7562</v>
      </c>
      <c r="AC1512" s="151">
        <v>8224</v>
      </c>
      <c r="AD1512" s="151">
        <v>6999</v>
      </c>
      <c r="AE1512" s="155">
        <v>0.845766692763673</v>
      </c>
      <c r="AF1512" s="155">
        <v>0.851045719844358</v>
      </c>
      <c r="AG1512" s="173">
        <v>-0.00527902708068495</v>
      </c>
    </row>
    <row r="1513" spans="1:33">
      <c r="A1513" s="175" t="s">
        <v>1455</v>
      </c>
      <c r="B1513" s="195" t="s">
        <v>1855</v>
      </c>
      <c r="C1513" s="195" t="s">
        <v>1517</v>
      </c>
      <c r="D1513" s="150">
        <v>1309</v>
      </c>
      <c r="E1513" s="150">
        <v>1265</v>
      </c>
      <c r="F1513" s="150">
        <v>1100</v>
      </c>
      <c r="G1513" s="151">
        <v>1515</v>
      </c>
      <c r="H1513" s="151">
        <v>1458</v>
      </c>
      <c r="I1513" s="151">
        <v>1371</v>
      </c>
      <c r="J1513" s="151">
        <v>721</v>
      </c>
      <c r="K1513" s="151">
        <v>714</v>
      </c>
      <c r="L1513" s="151">
        <v>664</v>
      </c>
      <c r="M1513" s="154">
        <v>0.968363379285967</v>
      </c>
      <c r="N1513" s="153">
        <v>32874</v>
      </c>
      <c r="O1513" s="172">
        <v>0.9</v>
      </c>
      <c r="P1513" s="154">
        <v>0.966386554621849</v>
      </c>
      <c r="Q1513" s="154">
        <v>0.962376237623762</v>
      </c>
      <c r="R1513" s="154">
        <v>0.990291262135922</v>
      </c>
      <c r="S1513" s="173">
        <v>0.00401031699808641</v>
      </c>
      <c r="T1513" s="153">
        <v>33948</v>
      </c>
      <c r="U1513" s="153">
        <v>30296</v>
      </c>
      <c r="V1513" s="154">
        <v>0.892423706845764</v>
      </c>
      <c r="W1513" s="154">
        <v>0.840336134453782</v>
      </c>
      <c r="X1513" s="155">
        <v>0.904950495049505</v>
      </c>
      <c r="Y1513" s="155">
        <v>0.920943134535368</v>
      </c>
      <c r="Z1513" s="173">
        <v>-0.0646143605957235</v>
      </c>
      <c r="AA1513" s="151">
        <v>8859</v>
      </c>
      <c r="AB1513" s="151">
        <v>7906</v>
      </c>
      <c r="AC1513" s="151">
        <v>8155</v>
      </c>
      <c r="AD1513" s="151">
        <v>7312</v>
      </c>
      <c r="AE1513" s="155">
        <v>0.892425781690936</v>
      </c>
      <c r="AF1513" s="155">
        <v>0.89662783568363</v>
      </c>
      <c r="AG1513" s="173">
        <v>-0.00420205399269391</v>
      </c>
    </row>
    <row r="1514" spans="1:33">
      <c r="A1514" s="175" t="s">
        <v>1455</v>
      </c>
      <c r="B1514" s="195" t="s">
        <v>1856</v>
      </c>
      <c r="C1514" s="195" t="s">
        <v>1518</v>
      </c>
      <c r="D1514" s="150">
        <v>1</v>
      </c>
      <c r="E1514" s="150">
        <v>1</v>
      </c>
      <c r="F1514" s="150">
        <v>1</v>
      </c>
      <c r="G1514" s="151">
        <v>0</v>
      </c>
      <c r="H1514" s="151">
        <v>0</v>
      </c>
      <c r="I1514" s="151">
        <v>0</v>
      </c>
      <c r="J1514" s="151">
        <v>1</v>
      </c>
      <c r="K1514" s="151">
        <v>0</v>
      </c>
      <c r="L1514" s="151">
        <v>0</v>
      </c>
      <c r="M1514" s="154">
        <v>0.257347868083345</v>
      </c>
      <c r="N1514" s="153">
        <v>1865</v>
      </c>
      <c r="O1514" s="172">
        <v>0.9</v>
      </c>
      <c r="P1514" s="154">
        <v>1</v>
      </c>
      <c r="Q1514" s="154">
        <v>0</v>
      </c>
      <c r="R1514" s="154">
        <v>0</v>
      </c>
      <c r="S1514" s="173">
        <v>1</v>
      </c>
      <c r="T1514" s="153">
        <v>7247</v>
      </c>
      <c r="U1514" s="153">
        <v>433</v>
      </c>
      <c r="V1514" s="154">
        <v>0.0597488615979026</v>
      </c>
      <c r="W1514" s="154">
        <v>1</v>
      </c>
      <c r="X1514" s="155">
        <v>0</v>
      </c>
      <c r="Y1514" s="155">
        <v>0</v>
      </c>
      <c r="Z1514" s="173">
        <v>1</v>
      </c>
      <c r="AA1514" s="151">
        <v>1165</v>
      </c>
      <c r="AB1514" s="151">
        <v>63</v>
      </c>
      <c r="AC1514" s="151">
        <v>1675</v>
      </c>
      <c r="AD1514" s="151">
        <v>45</v>
      </c>
      <c r="AE1514" s="155">
        <v>0.0540772532188841</v>
      </c>
      <c r="AF1514" s="155">
        <v>0.026865671641791</v>
      </c>
      <c r="AG1514" s="173">
        <v>0.0272115815770931</v>
      </c>
    </row>
    <row r="1515" spans="1:33">
      <c r="A1515" s="175" t="s">
        <v>1455</v>
      </c>
      <c r="B1515" s="195" t="s">
        <v>1856</v>
      </c>
      <c r="C1515" s="195" t="s">
        <v>1519</v>
      </c>
      <c r="D1515" s="150">
        <v>0</v>
      </c>
      <c r="E1515" s="150">
        <v>0</v>
      </c>
      <c r="F1515" s="150">
        <v>0</v>
      </c>
      <c r="G1515" s="151">
        <v>0</v>
      </c>
      <c r="H1515" s="151">
        <v>0</v>
      </c>
      <c r="I1515" s="151">
        <v>0</v>
      </c>
      <c r="J1515" s="151">
        <v>0</v>
      </c>
      <c r="K1515" s="151">
        <v>0</v>
      </c>
      <c r="L1515" s="151">
        <v>0</v>
      </c>
      <c r="M1515" s="154">
        <v>0</v>
      </c>
      <c r="N1515" s="153">
        <v>0</v>
      </c>
      <c r="O1515" s="172">
        <v>0.9</v>
      </c>
      <c r="P1515" s="154">
        <v>0</v>
      </c>
      <c r="Q1515" s="154">
        <v>0</v>
      </c>
      <c r="R1515" s="154">
        <v>0</v>
      </c>
      <c r="S1515" s="173">
        <v>0</v>
      </c>
      <c r="T1515" s="153">
        <v>1</v>
      </c>
      <c r="U1515" s="153">
        <v>1</v>
      </c>
      <c r="V1515" s="154">
        <v>1</v>
      </c>
      <c r="W1515" s="154">
        <v>0</v>
      </c>
      <c r="X1515" s="155">
        <v>0</v>
      </c>
      <c r="Y1515" s="155">
        <v>0</v>
      </c>
      <c r="Z1515" s="173">
        <v>0</v>
      </c>
      <c r="AA1515" s="151">
        <v>1</v>
      </c>
      <c r="AB1515" s="151">
        <v>1</v>
      </c>
      <c r="AC1515" s="151">
        <v>0</v>
      </c>
      <c r="AD1515" s="151">
        <v>0</v>
      </c>
      <c r="AE1515" s="155">
        <v>1</v>
      </c>
      <c r="AF1515" s="155">
        <v>0</v>
      </c>
      <c r="AG1515" s="173">
        <v>1</v>
      </c>
    </row>
    <row r="1516" spans="1:33">
      <c r="A1516" s="175" t="s">
        <v>1455</v>
      </c>
      <c r="B1516" s="195" t="s">
        <v>1856</v>
      </c>
      <c r="C1516" s="195" t="s">
        <v>1520</v>
      </c>
      <c r="D1516" s="150">
        <v>3956</v>
      </c>
      <c r="E1516" s="150">
        <v>3248</v>
      </c>
      <c r="F1516" s="150">
        <v>2275</v>
      </c>
      <c r="G1516" s="151">
        <v>3775</v>
      </c>
      <c r="H1516" s="151">
        <v>3323</v>
      </c>
      <c r="I1516" s="151">
        <v>2650</v>
      </c>
      <c r="J1516" s="151">
        <v>3567</v>
      </c>
      <c r="K1516" s="151">
        <v>3377</v>
      </c>
      <c r="L1516" s="151">
        <v>2860</v>
      </c>
      <c r="M1516" s="154">
        <v>0.909727976514595</v>
      </c>
      <c r="N1516" s="153">
        <v>38426</v>
      </c>
      <c r="O1516" s="172">
        <v>0.9</v>
      </c>
      <c r="P1516" s="154">
        <v>0.82103134479272</v>
      </c>
      <c r="Q1516" s="154">
        <v>0.880264900662252</v>
      </c>
      <c r="R1516" s="154">
        <v>0.946733950098122</v>
      </c>
      <c r="S1516" s="173">
        <v>-0.0592335558695317</v>
      </c>
      <c r="T1516" s="153">
        <v>42239</v>
      </c>
      <c r="U1516" s="153">
        <v>33348</v>
      </c>
      <c r="V1516" s="154">
        <v>0.7895073273515</v>
      </c>
      <c r="W1516" s="154">
        <v>0.575075834175935</v>
      </c>
      <c r="X1516" s="155">
        <v>0.701986754966887</v>
      </c>
      <c r="Y1516" s="155">
        <v>0.8017942248388</v>
      </c>
      <c r="Z1516" s="173">
        <v>-0.126910920790952</v>
      </c>
      <c r="AA1516" s="151">
        <v>16390</v>
      </c>
      <c r="AB1516" s="151">
        <v>12069</v>
      </c>
      <c r="AC1516" s="151">
        <v>9979</v>
      </c>
      <c r="AD1516" s="151">
        <v>8637</v>
      </c>
      <c r="AE1516" s="155">
        <v>0.736363636363636</v>
      </c>
      <c r="AF1516" s="155">
        <v>0.865517586932558</v>
      </c>
      <c r="AG1516" s="173">
        <v>-0.129153950568922</v>
      </c>
    </row>
    <row r="1517" spans="1:33">
      <c r="A1517" s="175" t="s">
        <v>1455</v>
      </c>
      <c r="B1517" s="195" t="s">
        <v>1855</v>
      </c>
      <c r="C1517" s="195" t="s">
        <v>1521</v>
      </c>
      <c r="D1517" s="150">
        <v>1291</v>
      </c>
      <c r="E1517" s="150">
        <v>1241</v>
      </c>
      <c r="F1517" s="150">
        <v>976</v>
      </c>
      <c r="G1517" s="151">
        <v>1435</v>
      </c>
      <c r="H1517" s="151">
        <v>1405</v>
      </c>
      <c r="I1517" s="151">
        <v>1265</v>
      </c>
      <c r="J1517" s="151">
        <v>844</v>
      </c>
      <c r="K1517" s="151">
        <v>805</v>
      </c>
      <c r="L1517" s="151">
        <v>750</v>
      </c>
      <c r="M1517" s="154">
        <v>0.968893436632071</v>
      </c>
      <c r="N1517" s="153">
        <v>33141</v>
      </c>
      <c r="O1517" s="172">
        <v>0.9</v>
      </c>
      <c r="P1517" s="154">
        <v>0.961270333075136</v>
      </c>
      <c r="Q1517" s="154">
        <v>0.979094076655052</v>
      </c>
      <c r="R1517" s="154">
        <v>0.953791469194313</v>
      </c>
      <c r="S1517" s="173">
        <v>-0.0178237435799167</v>
      </c>
      <c r="T1517" s="153">
        <v>34205</v>
      </c>
      <c r="U1517" s="153">
        <v>29834</v>
      </c>
      <c r="V1517" s="154">
        <v>0.872211664961263</v>
      </c>
      <c r="W1517" s="154">
        <v>0.756003098373354</v>
      </c>
      <c r="X1517" s="155">
        <v>0.881533101045296</v>
      </c>
      <c r="Y1517" s="155">
        <v>0.888625592417062</v>
      </c>
      <c r="Z1517" s="173">
        <v>-0.125530002671942</v>
      </c>
      <c r="AA1517" s="151">
        <v>8754</v>
      </c>
      <c r="AB1517" s="151">
        <v>7633</v>
      </c>
      <c r="AC1517" s="151">
        <v>8746</v>
      </c>
      <c r="AD1517" s="151">
        <v>7472</v>
      </c>
      <c r="AE1517" s="155">
        <v>0.871944254055289</v>
      </c>
      <c r="AF1517" s="155">
        <v>0.854333409558655</v>
      </c>
      <c r="AG1517" s="173">
        <v>0.0176108444966336</v>
      </c>
    </row>
    <row r="1518" spans="1:33">
      <c r="A1518" s="175" t="s">
        <v>1455</v>
      </c>
      <c r="B1518" s="195" t="s">
        <v>1856</v>
      </c>
      <c r="C1518" s="195" t="s">
        <v>1522</v>
      </c>
      <c r="D1518" s="150">
        <v>0</v>
      </c>
      <c r="E1518" s="150">
        <v>0</v>
      </c>
      <c r="F1518" s="150">
        <v>0</v>
      </c>
      <c r="G1518" s="151">
        <v>5</v>
      </c>
      <c r="H1518" s="151">
        <v>0</v>
      </c>
      <c r="I1518" s="151">
        <v>0</v>
      </c>
      <c r="J1518" s="151">
        <v>0</v>
      </c>
      <c r="K1518" s="151">
        <v>0</v>
      </c>
      <c r="L1518" s="151">
        <v>0</v>
      </c>
      <c r="M1518" s="154">
        <v>0.346153846153846</v>
      </c>
      <c r="N1518" s="153">
        <v>9</v>
      </c>
      <c r="O1518" s="172">
        <v>0.9</v>
      </c>
      <c r="P1518" s="154">
        <v>0</v>
      </c>
      <c r="Q1518" s="154">
        <v>0</v>
      </c>
      <c r="R1518" s="154">
        <v>0</v>
      </c>
      <c r="S1518" s="173">
        <v>0</v>
      </c>
      <c r="T1518" s="153">
        <v>26</v>
      </c>
      <c r="U1518" s="153">
        <v>13</v>
      </c>
      <c r="V1518" s="154">
        <v>0.5</v>
      </c>
      <c r="W1518" s="154">
        <v>0</v>
      </c>
      <c r="X1518" s="155">
        <v>0</v>
      </c>
      <c r="Y1518" s="155">
        <v>0</v>
      </c>
      <c r="Z1518" s="173">
        <v>0</v>
      </c>
      <c r="AA1518" s="151">
        <v>7</v>
      </c>
      <c r="AB1518" s="151">
        <v>2</v>
      </c>
      <c r="AC1518" s="151">
        <v>2</v>
      </c>
      <c r="AD1518" s="151">
        <v>0</v>
      </c>
      <c r="AE1518" s="155">
        <v>0.285714285714286</v>
      </c>
      <c r="AF1518" s="155">
        <v>0</v>
      </c>
      <c r="AG1518" s="173">
        <v>0.285714285714286</v>
      </c>
    </row>
    <row r="1519" spans="1:33">
      <c r="A1519" s="175" t="s">
        <v>1455</v>
      </c>
      <c r="B1519" s="195" t="s">
        <v>1856</v>
      </c>
      <c r="C1519" s="195" t="s">
        <v>1523</v>
      </c>
      <c r="D1519" s="150">
        <v>0</v>
      </c>
      <c r="E1519" s="150">
        <v>0</v>
      </c>
      <c r="F1519" s="150">
        <v>0</v>
      </c>
      <c r="G1519" s="151">
        <v>1</v>
      </c>
      <c r="H1519" s="151">
        <v>0</v>
      </c>
      <c r="I1519" s="151">
        <v>0</v>
      </c>
      <c r="J1519" s="151">
        <v>0</v>
      </c>
      <c r="K1519" s="151">
        <v>0</v>
      </c>
      <c r="L1519" s="151">
        <v>0</v>
      </c>
      <c r="M1519" s="154">
        <v>0.0833333333333333</v>
      </c>
      <c r="N1519" s="153">
        <v>1</v>
      </c>
      <c r="O1519" s="172">
        <v>0.9</v>
      </c>
      <c r="P1519" s="154">
        <v>0</v>
      </c>
      <c r="Q1519" s="154">
        <v>0</v>
      </c>
      <c r="R1519" s="154">
        <v>0</v>
      </c>
      <c r="S1519" s="173">
        <v>0</v>
      </c>
      <c r="T1519" s="153">
        <v>12</v>
      </c>
      <c r="U1519" s="153">
        <v>3</v>
      </c>
      <c r="V1519" s="154">
        <v>0.25</v>
      </c>
      <c r="W1519" s="154">
        <v>0</v>
      </c>
      <c r="X1519" s="155">
        <v>0</v>
      </c>
      <c r="Y1519" s="155">
        <v>0</v>
      </c>
      <c r="Z1519" s="173">
        <v>0</v>
      </c>
      <c r="AA1519" s="151">
        <v>1</v>
      </c>
      <c r="AB1519" s="151">
        <v>0</v>
      </c>
      <c r="AC1519" s="151">
        <v>1</v>
      </c>
      <c r="AD1519" s="151">
        <v>0</v>
      </c>
      <c r="AE1519" s="155">
        <v>0</v>
      </c>
      <c r="AF1519" s="155">
        <v>0</v>
      </c>
      <c r="AG1519" s="173">
        <v>0</v>
      </c>
    </row>
    <row r="1520" spans="1:33">
      <c r="A1520" s="175" t="s">
        <v>1455</v>
      </c>
      <c r="B1520" s="195" t="s">
        <v>1856</v>
      </c>
      <c r="C1520" s="195" t="s">
        <v>1524</v>
      </c>
      <c r="D1520" s="150">
        <v>0</v>
      </c>
      <c r="E1520" s="150">
        <v>0</v>
      </c>
      <c r="F1520" s="150">
        <v>0</v>
      </c>
      <c r="G1520" s="151">
        <v>0</v>
      </c>
      <c r="H1520" s="151">
        <v>0</v>
      </c>
      <c r="I1520" s="151">
        <v>0</v>
      </c>
      <c r="J1520" s="151">
        <v>0</v>
      </c>
      <c r="K1520" s="151">
        <v>0</v>
      </c>
      <c r="L1520" s="151">
        <v>0</v>
      </c>
      <c r="M1520" s="154">
        <v>0</v>
      </c>
      <c r="N1520" s="153">
        <v>0</v>
      </c>
      <c r="O1520" s="172">
        <v>0.9</v>
      </c>
      <c r="P1520" s="154">
        <v>0</v>
      </c>
      <c r="Q1520" s="154">
        <v>0</v>
      </c>
      <c r="R1520" s="154">
        <v>0</v>
      </c>
      <c r="S1520" s="173">
        <v>0</v>
      </c>
      <c r="T1520" s="153">
        <v>0</v>
      </c>
      <c r="U1520" s="153">
        <v>0</v>
      </c>
      <c r="V1520" s="154">
        <v>0</v>
      </c>
      <c r="W1520" s="154">
        <v>0</v>
      </c>
      <c r="X1520" s="155">
        <v>0</v>
      </c>
      <c r="Y1520" s="155">
        <v>0</v>
      </c>
      <c r="Z1520" s="173">
        <v>0</v>
      </c>
      <c r="AA1520" s="151">
        <v>0</v>
      </c>
      <c r="AB1520" s="151">
        <v>0</v>
      </c>
      <c r="AC1520" s="151">
        <v>0</v>
      </c>
      <c r="AD1520" s="151">
        <v>0</v>
      </c>
      <c r="AE1520" s="155">
        <v>0</v>
      </c>
      <c r="AF1520" s="155">
        <v>0</v>
      </c>
      <c r="AG1520" s="173">
        <v>0</v>
      </c>
    </row>
    <row r="1521" spans="1:33">
      <c r="A1521" s="175" t="s">
        <v>1455</v>
      </c>
      <c r="B1521" s="195" t="s">
        <v>1855</v>
      </c>
      <c r="C1521" s="195" t="s">
        <v>1525</v>
      </c>
      <c r="D1521" s="150">
        <v>0</v>
      </c>
      <c r="E1521" s="150">
        <v>0</v>
      </c>
      <c r="F1521" s="150">
        <v>0</v>
      </c>
      <c r="G1521" s="151">
        <v>0</v>
      </c>
      <c r="H1521" s="151">
        <v>0</v>
      </c>
      <c r="I1521" s="151">
        <v>0</v>
      </c>
      <c r="J1521" s="151">
        <v>0</v>
      </c>
      <c r="K1521" s="151">
        <v>0</v>
      </c>
      <c r="L1521" s="151">
        <v>0</v>
      </c>
      <c r="M1521" s="154">
        <v>0.0526315789473684</v>
      </c>
      <c r="N1521" s="153">
        <v>1</v>
      </c>
      <c r="O1521" s="172">
        <v>0.9</v>
      </c>
      <c r="P1521" s="154">
        <v>0</v>
      </c>
      <c r="Q1521" s="154">
        <v>0</v>
      </c>
      <c r="R1521" s="154">
        <v>0</v>
      </c>
      <c r="S1521" s="173">
        <v>0</v>
      </c>
      <c r="T1521" s="153">
        <v>19</v>
      </c>
      <c r="U1521" s="153">
        <v>1</v>
      </c>
      <c r="V1521" s="154">
        <v>0.0526315789473684</v>
      </c>
      <c r="W1521" s="154">
        <v>0</v>
      </c>
      <c r="X1521" s="155">
        <v>0</v>
      </c>
      <c r="Y1521" s="155">
        <v>0</v>
      </c>
      <c r="Z1521" s="173">
        <v>0</v>
      </c>
      <c r="AA1521" s="151">
        <v>1</v>
      </c>
      <c r="AB1521" s="151">
        <v>1</v>
      </c>
      <c r="AC1521" s="151">
        <v>3</v>
      </c>
      <c r="AD1521" s="151">
        <v>0</v>
      </c>
      <c r="AE1521" s="155">
        <v>1</v>
      </c>
      <c r="AF1521" s="155">
        <v>0</v>
      </c>
      <c r="AG1521" s="173">
        <v>1</v>
      </c>
    </row>
    <row r="1522" spans="1:33">
      <c r="A1522" s="175" t="s">
        <v>1455</v>
      </c>
      <c r="B1522" s="195" t="s">
        <v>1856</v>
      </c>
      <c r="C1522" s="195" t="s">
        <v>1526</v>
      </c>
      <c r="D1522" s="150">
        <v>3493</v>
      </c>
      <c r="E1522" s="150">
        <v>3391</v>
      </c>
      <c r="F1522" s="150">
        <v>2298</v>
      </c>
      <c r="G1522" s="151">
        <v>3298</v>
      </c>
      <c r="H1522" s="151">
        <v>3209</v>
      </c>
      <c r="I1522" s="151">
        <v>2459</v>
      </c>
      <c r="J1522" s="151">
        <v>3284</v>
      </c>
      <c r="K1522" s="151">
        <v>3118</v>
      </c>
      <c r="L1522" s="151">
        <v>2295</v>
      </c>
      <c r="M1522" s="154">
        <v>0.972231836213093</v>
      </c>
      <c r="N1522" s="153">
        <v>36518</v>
      </c>
      <c r="O1522" s="172">
        <v>0.9</v>
      </c>
      <c r="P1522" s="154">
        <v>0.970798740337819</v>
      </c>
      <c r="Q1522" s="154">
        <v>0.97301394784718</v>
      </c>
      <c r="R1522" s="154">
        <v>0.949451887941535</v>
      </c>
      <c r="S1522" s="173">
        <v>-0.00221520750936155</v>
      </c>
      <c r="T1522" s="153">
        <v>37561</v>
      </c>
      <c r="U1522" s="153">
        <v>29158</v>
      </c>
      <c r="V1522" s="154">
        <v>0.776283911503954</v>
      </c>
      <c r="W1522" s="154">
        <v>0.657887202977383</v>
      </c>
      <c r="X1522" s="155">
        <v>0.745603395997574</v>
      </c>
      <c r="Y1522" s="155">
        <v>0.69884287454324</v>
      </c>
      <c r="Z1522" s="173">
        <v>-0.087716193020191</v>
      </c>
      <c r="AA1522" s="151">
        <v>14557</v>
      </c>
      <c r="AB1522" s="151">
        <v>10591</v>
      </c>
      <c r="AC1522" s="151">
        <v>8912</v>
      </c>
      <c r="AD1522" s="151">
        <v>7336</v>
      </c>
      <c r="AE1522" s="155">
        <v>0.727553754207598</v>
      </c>
      <c r="AF1522" s="155">
        <v>0.823159784560144</v>
      </c>
      <c r="AG1522" s="173">
        <v>-0.0956060303525459</v>
      </c>
    </row>
    <row r="1523" spans="1:33">
      <c r="A1523" s="175" t="s">
        <v>1455</v>
      </c>
      <c r="B1523" s="195" t="s">
        <v>1857</v>
      </c>
      <c r="C1523" s="195" t="s">
        <v>1527</v>
      </c>
      <c r="D1523" s="150">
        <v>0</v>
      </c>
      <c r="E1523" s="150">
        <v>0</v>
      </c>
      <c r="F1523" s="150">
        <v>0</v>
      </c>
      <c r="G1523" s="151">
        <v>0</v>
      </c>
      <c r="H1523" s="151">
        <v>0</v>
      </c>
      <c r="I1523" s="151">
        <v>0</v>
      </c>
      <c r="J1523" s="151">
        <v>1</v>
      </c>
      <c r="K1523" s="151">
        <v>1</v>
      </c>
      <c r="L1523" s="151">
        <v>1</v>
      </c>
      <c r="M1523" s="154">
        <v>1</v>
      </c>
      <c r="N1523" s="153">
        <v>1</v>
      </c>
      <c r="O1523" s="172">
        <v>0.9</v>
      </c>
      <c r="P1523" s="154">
        <v>0</v>
      </c>
      <c r="Q1523" s="154">
        <v>0</v>
      </c>
      <c r="R1523" s="154">
        <v>1</v>
      </c>
      <c r="S1523" s="173">
        <v>0</v>
      </c>
      <c r="T1523" s="153">
        <v>1</v>
      </c>
      <c r="U1523" s="153">
        <v>1</v>
      </c>
      <c r="V1523" s="154">
        <v>1</v>
      </c>
      <c r="W1523" s="154">
        <v>0</v>
      </c>
      <c r="X1523" s="155">
        <v>0</v>
      </c>
      <c r="Y1523" s="155">
        <v>1</v>
      </c>
      <c r="Z1523" s="173">
        <v>0</v>
      </c>
      <c r="AA1523" s="151">
        <v>1</v>
      </c>
      <c r="AB1523" s="151">
        <v>1</v>
      </c>
      <c r="AC1523" s="151">
        <v>0</v>
      </c>
      <c r="AD1523" s="151">
        <v>0</v>
      </c>
      <c r="AE1523" s="155">
        <v>1</v>
      </c>
      <c r="AF1523" s="155">
        <v>0</v>
      </c>
      <c r="AG1523" s="173">
        <v>1</v>
      </c>
    </row>
    <row r="1524" spans="1:33">
      <c r="A1524" s="175" t="s">
        <v>1455</v>
      </c>
      <c r="B1524" s="195" t="s">
        <v>1856</v>
      </c>
      <c r="C1524" s="195" t="s">
        <v>1528</v>
      </c>
      <c r="D1524" s="150">
        <v>7</v>
      </c>
      <c r="E1524" s="150">
        <v>7</v>
      </c>
      <c r="F1524" s="150">
        <v>7</v>
      </c>
      <c r="G1524" s="151">
        <v>3141</v>
      </c>
      <c r="H1524" s="151">
        <v>3137</v>
      </c>
      <c r="I1524" s="151">
        <v>2681</v>
      </c>
      <c r="J1524" s="151">
        <v>0</v>
      </c>
      <c r="K1524" s="151">
        <v>0</v>
      </c>
      <c r="L1524" s="151">
        <v>0</v>
      </c>
      <c r="M1524" s="154">
        <v>0.995921851289833</v>
      </c>
      <c r="N1524" s="153">
        <v>21002</v>
      </c>
      <c r="O1524" s="172">
        <v>0.9</v>
      </c>
      <c r="P1524" s="154">
        <v>1</v>
      </c>
      <c r="Q1524" s="154">
        <v>0.998726520216492</v>
      </c>
      <c r="R1524" s="154">
        <v>0</v>
      </c>
      <c r="S1524" s="173">
        <v>0.00127347978350845</v>
      </c>
      <c r="T1524" s="153">
        <v>21088</v>
      </c>
      <c r="U1524" s="153">
        <v>19570</v>
      </c>
      <c r="V1524" s="154">
        <v>0.92801593323217</v>
      </c>
      <c r="W1524" s="154">
        <v>1</v>
      </c>
      <c r="X1524" s="155">
        <v>0.85354982489653</v>
      </c>
      <c r="Y1524" s="155">
        <v>0</v>
      </c>
      <c r="Z1524" s="173">
        <v>0.14645017510347</v>
      </c>
      <c r="AA1524" s="151">
        <v>5059</v>
      </c>
      <c r="AB1524" s="151">
        <v>4527</v>
      </c>
      <c r="AC1524" s="151">
        <v>4379</v>
      </c>
      <c r="AD1524" s="151">
        <v>4174</v>
      </c>
      <c r="AE1524" s="155">
        <v>0.894840877643803</v>
      </c>
      <c r="AF1524" s="155">
        <v>0.953185658826216</v>
      </c>
      <c r="AG1524" s="173">
        <v>-0.0583447811824128</v>
      </c>
    </row>
    <row r="1525" spans="1:33">
      <c r="A1525" s="175" t="s">
        <v>1455</v>
      </c>
      <c r="B1525" s="195" t="s">
        <v>1856</v>
      </c>
      <c r="C1525" s="195" t="s">
        <v>1529</v>
      </c>
      <c r="D1525" s="150">
        <v>3917</v>
      </c>
      <c r="E1525" s="150">
        <v>3724</v>
      </c>
      <c r="F1525" s="150">
        <v>2665</v>
      </c>
      <c r="G1525" s="151">
        <v>3630</v>
      </c>
      <c r="H1525" s="151">
        <v>3311</v>
      </c>
      <c r="I1525" s="151">
        <v>2675</v>
      </c>
      <c r="J1525" s="151">
        <v>3420</v>
      </c>
      <c r="K1525" s="151">
        <v>3317</v>
      </c>
      <c r="L1525" s="151">
        <v>2651</v>
      </c>
      <c r="M1525" s="154">
        <v>0.935839635446965</v>
      </c>
      <c r="N1525" s="153">
        <v>38609</v>
      </c>
      <c r="O1525" s="172">
        <v>0.9</v>
      </c>
      <c r="P1525" s="154">
        <v>0.950727597651264</v>
      </c>
      <c r="Q1525" s="154">
        <v>0.912121212121212</v>
      </c>
      <c r="R1525" s="154">
        <v>0.969883040935673</v>
      </c>
      <c r="S1525" s="173">
        <v>0.0386063855300516</v>
      </c>
      <c r="T1525" s="153">
        <v>41256</v>
      </c>
      <c r="U1525" s="153">
        <v>32355</v>
      </c>
      <c r="V1525" s="154">
        <v>0.784249563699825</v>
      </c>
      <c r="W1525" s="154">
        <v>0.680367628286954</v>
      </c>
      <c r="X1525" s="155">
        <v>0.736914600550964</v>
      </c>
      <c r="Y1525" s="155">
        <v>0.775146198830409</v>
      </c>
      <c r="Z1525" s="173">
        <v>-0.0565469722640098</v>
      </c>
      <c r="AA1525" s="151">
        <v>16072</v>
      </c>
      <c r="AB1525" s="151">
        <v>12260</v>
      </c>
      <c r="AC1525" s="151">
        <v>9597</v>
      </c>
      <c r="AD1525" s="151">
        <v>7941</v>
      </c>
      <c r="AE1525" s="155">
        <v>0.762817322050772</v>
      </c>
      <c r="AF1525" s="155">
        <v>0.827446076899031</v>
      </c>
      <c r="AG1525" s="173">
        <v>-0.0646287548482594</v>
      </c>
    </row>
    <row r="1526" spans="1:33">
      <c r="A1526" s="175" t="s">
        <v>1455</v>
      </c>
      <c r="B1526" s="195" t="s">
        <v>1856</v>
      </c>
      <c r="C1526" s="195" t="s">
        <v>1530</v>
      </c>
      <c r="D1526" s="150">
        <v>0</v>
      </c>
      <c r="E1526" s="150">
        <v>0</v>
      </c>
      <c r="F1526" s="150">
        <v>0</v>
      </c>
      <c r="G1526" s="151">
        <v>0</v>
      </c>
      <c r="H1526" s="151">
        <v>0</v>
      </c>
      <c r="I1526" s="151">
        <v>0</v>
      </c>
      <c r="J1526" s="151">
        <v>1</v>
      </c>
      <c r="K1526" s="151">
        <v>0</v>
      </c>
      <c r="L1526" s="151">
        <v>0</v>
      </c>
      <c r="M1526" s="154">
        <v>0.333333333333333</v>
      </c>
      <c r="N1526" s="153">
        <v>2</v>
      </c>
      <c r="O1526" s="172">
        <v>0.9</v>
      </c>
      <c r="P1526" s="154">
        <v>0</v>
      </c>
      <c r="Q1526" s="154">
        <v>0</v>
      </c>
      <c r="R1526" s="154">
        <v>0</v>
      </c>
      <c r="S1526" s="173">
        <v>0</v>
      </c>
      <c r="T1526" s="153">
        <v>6</v>
      </c>
      <c r="U1526" s="153">
        <v>1</v>
      </c>
      <c r="V1526" s="154">
        <v>0.166666666666667</v>
      </c>
      <c r="W1526" s="154">
        <v>0</v>
      </c>
      <c r="X1526" s="155">
        <v>0</v>
      </c>
      <c r="Y1526" s="155">
        <v>0</v>
      </c>
      <c r="Z1526" s="173">
        <v>0</v>
      </c>
      <c r="AA1526" s="151">
        <v>2</v>
      </c>
      <c r="AB1526" s="151">
        <v>0</v>
      </c>
      <c r="AC1526" s="151">
        <v>1</v>
      </c>
      <c r="AD1526" s="151">
        <v>0</v>
      </c>
      <c r="AE1526" s="155">
        <v>0</v>
      </c>
      <c r="AF1526" s="155">
        <v>0</v>
      </c>
      <c r="AG1526" s="173">
        <v>0</v>
      </c>
    </row>
    <row r="1527" spans="1:33">
      <c r="A1527" s="175" t="s">
        <v>1455</v>
      </c>
      <c r="B1527" s="195" t="s">
        <v>1856</v>
      </c>
      <c r="C1527" s="195" t="s">
        <v>1531</v>
      </c>
      <c r="D1527" s="150">
        <v>0</v>
      </c>
      <c r="E1527" s="150">
        <v>0</v>
      </c>
      <c r="F1527" s="150">
        <v>0</v>
      </c>
      <c r="G1527" s="151">
        <v>1</v>
      </c>
      <c r="H1527" s="151">
        <v>1</v>
      </c>
      <c r="I1527" s="151">
        <v>1</v>
      </c>
      <c r="J1527" s="151">
        <v>0</v>
      </c>
      <c r="K1527" s="151">
        <v>0</v>
      </c>
      <c r="L1527" s="151">
        <v>0</v>
      </c>
      <c r="M1527" s="154">
        <v>1</v>
      </c>
      <c r="N1527" s="153">
        <v>5</v>
      </c>
      <c r="O1527" s="172">
        <v>0.9</v>
      </c>
      <c r="P1527" s="154">
        <v>0</v>
      </c>
      <c r="Q1527" s="154">
        <v>1</v>
      </c>
      <c r="R1527" s="154">
        <v>0</v>
      </c>
      <c r="S1527" s="173">
        <v>-1</v>
      </c>
      <c r="T1527" s="153">
        <v>5</v>
      </c>
      <c r="U1527" s="153">
        <v>5</v>
      </c>
      <c r="V1527" s="154">
        <v>1</v>
      </c>
      <c r="W1527" s="154">
        <v>0</v>
      </c>
      <c r="X1527" s="155">
        <v>1</v>
      </c>
      <c r="Y1527" s="155">
        <v>0</v>
      </c>
      <c r="Z1527" s="173">
        <v>-1</v>
      </c>
      <c r="AA1527" s="151">
        <v>1</v>
      </c>
      <c r="AB1527" s="151">
        <v>1</v>
      </c>
      <c r="AC1527" s="151">
        <v>1</v>
      </c>
      <c r="AD1527" s="151">
        <v>1</v>
      </c>
      <c r="AE1527" s="155">
        <v>1</v>
      </c>
      <c r="AF1527" s="155">
        <v>1</v>
      </c>
      <c r="AG1527" s="173">
        <v>0</v>
      </c>
    </row>
    <row r="1528" spans="1:33">
      <c r="A1528" s="175" t="s">
        <v>1455</v>
      </c>
      <c r="B1528" s="195" t="s">
        <v>1856</v>
      </c>
      <c r="C1528" s="195" t="s">
        <v>1532</v>
      </c>
      <c r="D1528" s="150">
        <v>243</v>
      </c>
      <c r="E1528" s="150">
        <v>73</v>
      </c>
      <c r="F1528" s="150">
        <v>68</v>
      </c>
      <c r="G1528" s="151">
        <v>60</v>
      </c>
      <c r="H1528" s="151">
        <v>45</v>
      </c>
      <c r="I1528" s="151">
        <v>35</v>
      </c>
      <c r="J1528" s="151">
        <v>258</v>
      </c>
      <c r="K1528" s="151">
        <v>257</v>
      </c>
      <c r="L1528" s="151">
        <v>248</v>
      </c>
      <c r="M1528" s="154">
        <v>0.795722445011545</v>
      </c>
      <c r="N1528" s="153">
        <v>6548</v>
      </c>
      <c r="O1528" s="172">
        <v>0.9</v>
      </c>
      <c r="P1528" s="154">
        <v>0.300411522633745</v>
      </c>
      <c r="Q1528" s="154">
        <v>0.75</v>
      </c>
      <c r="R1528" s="154">
        <v>0.996124031007752</v>
      </c>
      <c r="S1528" s="173">
        <v>-0.449588477366255</v>
      </c>
      <c r="T1528" s="153">
        <v>8229</v>
      </c>
      <c r="U1528" s="153">
        <v>5011</v>
      </c>
      <c r="V1528" s="154">
        <v>0.608943978612225</v>
      </c>
      <c r="W1528" s="154">
        <v>0.279835390946502</v>
      </c>
      <c r="X1528" s="155">
        <v>0.583333333333333</v>
      </c>
      <c r="Y1528" s="155">
        <v>0.961240310077519</v>
      </c>
      <c r="Z1528" s="173">
        <v>-0.303497942386831</v>
      </c>
      <c r="AA1528" s="151">
        <v>1409</v>
      </c>
      <c r="AB1528" s="151">
        <v>1019</v>
      </c>
      <c r="AC1528" s="151">
        <v>2469</v>
      </c>
      <c r="AD1528" s="151">
        <v>1738</v>
      </c>
      <c r="AE1528" s="155">
        <v>0.723207948899929</v>
      </c>
      <c r="AF1528" s="155">
        <v>0.703928716079384</v>
      </c>
      <c r="AG1528" s="173">
        <v>0.0192792328205447</v>
      </c>
    </row>
    <row r="1529" spans="1:33">
      <c r="A1529" s="175" t="s">
        <v>1455</v>
      </c>
      <c r="B1529" s="195" t="s">
        <v>1856</v>
      </c>
      <c r="C1529" s="195" t="s">
        <v>1533</v>
      </c>
      <c r="D1529" s="150">
        <v>0</v>
      </c>
      <c r="E1529" s="150">
        <v>0</v>
      </c>
      <c r="F1529" s="150">
        <v>0</v>
      </c>
      <c r="G1529" s="151">
        <v>10</v>
      </c>
      <c r="H1529" s="151">
        <v>0</v>
      </c>
      <c r="I1529" s="151">
        <v>0</v>
      </c>
      <c r="J1529" s="151">
        <v>1</v>
      </c>
      <c r="K1529" s="151">
        <v>0</v>
      </c>
      <c r="L1529" s="151">
        <v>0</v>
      </c>
      <c r="M1529" s="154">
        <v>0</v>
      </c>
      <c r="N1529" s="153">
        <v>0</v>
      </c>
      <c r="O1529" s="172">
        <v>0.9</v>
      </c>
      <c r="P1529" s="154">
        <v>0</v>
      </c>
      <c r="Q1529" s="154">
        <v>0</v>
      </c>
      <c r="R1529" s="154">
        <v>0</v>
      </c>
      <c r="S1529" s="173">
        <v>0</v>
      </c>
      <c r="T1529" s="153">
        <v>21</v>
      </c>
      <c r="U1529" s="153">
        <v>0</v>
      </c>
      <c r="V1529" s="154">
        <v>0</v>
      </c>
      <c r="W1529" s="154">
        <v>0</v>
      </c>
      <c r="X1529" s="155">
        <v>0</v>
      </c>
      <c r="Y1529" s="155">
        <v>0</v>
      </c>
      <c r="Z1529" s="173">
        <v>0</v>
      </c>
      <c r="AA1529" s="151">
        <v>15</v>
      </c>
      <c r="AB1529" s="151">
        <v>0</v>
      </c>
      <c r="AC1529" s="151">
        <v>4</v>
      </c>
      <c r="AD1529" s="151">
        <v>0</v>
      </c>
      <c r="AE1529" s="155">
        <v>0</v>
      </c>
      <c r="AF1529" s="155">
        <v>0</v>
      </c>
      <c r="AG1529" s="173">
        <v>0</v>
      </c>
    </row>
    <row r="1530" spans="1:33">
      <c r="A1530" s="175" t="s">
        <v>1455</v>
      </c>
      <c r="B1530" s="195" t="s">
        <v>1856</v>
      </c>
      <c r="C1530" s="195" t="s">
        <v>1534</v>
      </c>
      <c r="D1530" s="150">
        <v>0</v>
      </c>
      <c r="E1530" s="150">
        <v>0</v>
      </c>
      <c r="F1530" s="150">
        <v>0</v>
      </c>
      <c r="G1530" s="151">
        <v>0</v>
      </c>
      <c r="H1530" s="151">
        <v>0</v>
      </c>
      <c r="I1530" s="151">
        <v>0</v>
      </c>
      <c r="J1530" s="151">
        <v>0</v>
      </c>
      <c r="K1530" s="151">
        <v>0</v>
      </c>
      <c r="L1530" s="151">
        <v>0</v>
      </c>
      <c r="M1530" s="154">
        <v>0</v>
      </c>
      <c r="N1530" s="153">
        <v>0</v>
      </c>
      <c r="O1530" s="172">
        <v>0.9</v>
      </c>
      <c r="P1530" s="154">
        <v>0</v>
      </c>
      <c r="Q1530" s="154">
        <v>0</v>
      </c>
      <c r="R1530" s="154">
        <v>0</v>
      </c>
      <c r="S1530" s="173">
        <v>0</v>
      </c>
      <c r="T1530" s="153">
        <v>0</v>
      </c>
      <c r="U1530" s="153">
        <v>0</v>
      </c>
      <c r="V1530" s="154">
        <v>0</v>
      </c>
      <c r="W1530" s="154">
        <v>0</v>
      </c>
      <c r="X1530" s="155">
        <v>0</v>
      </c>
      <c r="Y1530" s="155">
        <v>0</v>
      </c>
      <c r="Z1530" s="173">
        <v>0</v>
      </c>
      <c r="AA1530" s="151">
        <v>0</v>
      </c>
      <c r="AB1530" s="151">
        <v>0</v>
      </c>
      <c r="AC1530" s="151">
        <v>0</v>
      </c>
      <c r="AD1530" s="151">
        <v>0</v>
      </c>
      <c r="AE1530" s="155">
        <v>0</v>
      </c>
      <c r="AF1530" s="155">
        <v>0</v>
      </c>
      <c r="AG1530" s="173">
        <v>0</v>
      </c>
    </row>
    <row r="1531" spans="1:33">
      <c r="A1531" s="175" t="s">
        <v>1455</v>
      </c>
      <c r="B1531" s="195" t="s">
        <v>1856</v>
      </c>
      <c r="C1531" s="195" t="s">
        <v>1535</v>
      </c>
      <c r="D1531" s="150">
        <v>0</v>
      </c>
      <c r="E1531" s="150">
        <v>0</v>
      </c>
      <c r="F1531" s="150">
        <v>0</v>
      </c>
      <c r="G1531" s="151">
        <v>1</v>
      </c>
      <c r="H1531" s="151">
        <v>0</v>
      </c>
      <c r="I1531" s="151">
        <v>0</v>
      </c>
      <c r="J1531" s="151">
        <v>0</v>
      </c>
      <c r="K1531" s="151">
        <v>0</v>
      </c>
      <c r="L1531" s="151">
        <v>0</v>
      </c>
      <c r="M1531" s="154">
        <v>0</v>
      </c>
      <c r="N1531" s="153">
        <v>0</v>
      </c>
      <c r="O1531" s="172">
        <v>0.9</v>
      </c>
      <c r="P1531" s="154">
        <v>0</v>
      </c>
      <c r="Q1531" s="154">
        <v>0</v>
      </c>
      <c r="R1531" s="154">
        <v>0</v>
      </c>
      <c r="S1531" s="173">
        <v>0</v>
      </c>
      <c r="T1531" s="153">
        <v>1</v>
      </c>
      <c r="U1531" s="153">
        <v>0</v>
      </c>
      <c r="V1531" s="154">
        <v>0</v>
      </c>
      <c r="W1531" s="154">
        <v>0</v>
      </c>
      <c r="X1531" s="155">
        <v>0</v>
      </c>
      <c r="Y1531" s="155">
        <v>0</v>
      </c>
      <c r="Z1531" s="173">
        <v>0</v>
      </c>
      <c r="AA1531" s="151">
        <v>1</v>
      </c>
      <c r="AB1531" s="151">
        <v>0</v>
      </c>
      <c r="AC1531" s="151">
        <v>0</v>
      </c>
      <c r="AD1531" s="151">
        <v>0</v>
      </c>
      <c r="AE1531" s="155">
        <v>0</v>
      </c>
      <c r="AF1531" s="155">
        <v>0</v>
      </c>
      <c r="AG1531" s="173">
        <v>0</v>
      </c>
    </row>
    <row r="1532" spans="1:33">
      <c r="A1532" s="175" t="s">
        <v>1455</v>
      </c>
      <c r="B1532" s="195" t="s">
        <v>1856</v>
      </c>
      <c r="C1532" s="195" t="s">
        <v>1536</v>
      </c>
      <c r="D1532" s="150">
        <v>77</v>
      </c>
      <c r="E1532" s="150">
        <v>77</v>
      </c>
      <c r="F1532" s="150">
        <v>76</v>
      </c>
      <c r="G1532" s="151">
        <v>113</v>
      </c>
      <c r="H1532" s="151">
        <v>113</v>
      </c>
      <c r="I1532" s="151">
        <v>109</v>
      </c>
      <c r="J1532" s="151">
        <v>361</v>
      </c>
      <c r="K1532" s="151">
        <v>361</v>
      </c>
      <c r="L1532" s="151">
        <v>355</v>
      </c>
      <c r="M1532" s="154">
        <v>0.915772815192544</v>
      </c>
      <c r="N1532" s="153">
        <v>5208</v>
      </c>
      <c r="O1532" s="172">
        <v>0.9</v>
      </c>
      <c r="P1532" s="154">
        <v>1</v>
      </c>
      <c r="Q1532" s="154">
        <v>1</v>
      </c>
      <c r="R1532" s="154">
        <v>1</v>
      </c>
      <c r="S1532" s="173">
        <v>0</v>
      </c>
      <c r="T1532" s="153">
        <v>5687</v>
      </c>
      <c r="U1532" s="153">
        <v>4630</v>
      </c>
      <c r="V1532" s="154">
        <v>0.814137506593986</v>
      </c>
      <c r="W1532" s="154">
        <v>0.987012987012987</v>
      </c>
      <c r="X1532" s="155">
        <v>0.964601769911504</v>
      </c>
      <c r="Y1532" s="155">
        <v>0.983379501385042</v>
      </c>
      <c r="Z1532" s="173">
        <v>0.0224112171014826</v>
      </c>
      <c r="AA1532" s="151">
        <v>1385</v>
      </c>
      <c r="AB1532" s="151">
        <v>1356</v>
      </c>
      <c r="AC1532" s="151">
        <v>836</v>
      </c>
      <c r="AD1532" s="151">
        <v>784</v>
      </c>
      <c r="AE1532" s="155">
        <v>0.979061371841155</v>
      </c>
      <c r="AF1532" s="155">
        <v>0.937799043062201</v>
      </c>
      <c r="AG1532" s="173">
        <v>0.0412623287789543</v>
      </c>
    </row>
    <row r="1533" spans="1:33">
      <c r="A1533" s="175" t="s">
        <v>1455</v>
      </c>
      <c r="B1533" s="195" t="s">
        <v>1857</v>
      </c>
      <c r="C1533" s="195" t="s">
        <v>1537</v>
      </c>
      <c r="D1533" s="150">
        <v>1</v>
      </c>
      <c r="E1533" s="150">
        <v>0</v>
      </c>
      <c r="F1533" s="150">
        <v>0</v>
      </c>
      <c r="G1533" s="151">
        <v>0</v>
      </c>
      <c r="H1533" s="151">
        <v>0</v>
      </c>
      <c r="I1533" s="151">
        <v>0</v>
      </c>
      <c r="J1533" s="151">
        <v>0</v>
      </c>
      <c r="K1533" s="151">
        <v>0</v>
      </c>
      <c r="L1533" s="151">
        <v>0</v>
      </c>
      <c r="M1533" s="154">
        <v>0</v>
      </c>
      <c r="N1533" s="153">
        <v>0</v>
      </c>
      <c r="O1533" s="172">
        <v>0.9</v>
      </c>
      <c r="P1533" s="154">
        <v>0</v>
      </c>
      <c r="Q1533" s="154">
        <v>0</v>
      </c>
      <c r="R1533" s="154">
        <v>0</v>
      </c>
      <c r="S1533" s="173">
        <v>0</v>
      </c>
      <c r="T1533" s="153">
        <v>2</v>
      </c>
      <c r="U1533" s="153">
        <v>0</v>
      </c>
      <c r="V1533" s="154">
        <v>0</v>
      </c>
      <c r="W1533" s="154">
        <v>0</v>
      </c>
      <c r="X1533" s="155">
        <v>0</v>
      </c>
      <c r="Y1533" s="155">
        <v>0</v>
      </c>
      <c r="Z1533" s="173">
        <v>0</v>
      </c>
      <c r="AA1533" s="151">
        <v>1</v>
      </c>
      <c r="AB1533" s="151">
        <v>0</v>
      </c>
      <c r="AC1533" s="151">
        <v>0</v>
      </c>
      <c r="AD1533" s="151">
        <v>0</v>
      </c>
      <c r="AE1533" s="155">
        <v>0</v>
      </c>
      <c r="AF1533" s="155">
        <v>0</v>
      </c>
      <c r="AG1533" s="173">
        <v>0</v>
      </c>
    </row>
    <row r="1534" spans="1:33">
      <c r="A1534" s="175" t="s">
        <v>1455</v>
      </c>
      <c r="B1534" s="195" t="s">
        <v>1856</v>
      </c>
      <c r="C1534" s="195" t="s">
        <v>1538</v>
      </c>
      <c r="D1534" s="150">
        <v>436</v>
      </c>
      <c r="E1534" s="150">
        <v>436</v>
      </c>
      <c r="F1534" s="150">
        <v>436</v>
      </c>
      <c r="G1534" s="151">
        <v>100</v>
      </c>
      <c r="H1534" s="151">
        <v>100</v>
      </c>
      <c r="I1534" s="151">
        <v>100</v>
      </c>
      <c r="J1534" s="151">
        <v>365</v>
      </c>
      <c r="K1534" s="151">
        <v>365</v>
      </c>
      <c r="L1534" s="151">
        <v>334</v>
      </c>
      <c r="M1534" s="154">
        <v>0.834407971864009</v>
      </c>
      <c r="N1534" s="153">
        <v>14235</v>
      </c>
      <c r="O1534" s="172">
        <v>0.9</v>
      </c>
      <c r="P1534" s="154">
        <v>1</v>
      </c>
      <c r="Q1534" s="154">
        <v>1</v>
      </c>
      <c r="R1534" s="154">
        <v>1</v>
      </c>
      <c r="S1534" s="173">
        <v>0</v>
      </c>
      <c r="T1534" s="153">
        <v>17060</v>
      </c>
      <c r="U1534" s="153">
        <v>13340</v>
      </c>
      <c r="V1534" s="154">
        <v>0.781946072684642</v>
      </c>
      <c r="W1534" s="154">
        <v>1</v>
      </c>
      <c r="X1534" s="155">
        <v>1</v>
      </c>
      <c r="Y1534" s="155">
        <v>0.915068493150685</v>
      </c>
      <c r="Z1534" s="173">
        <v>0</v>
      </c>
      <c r="AA1534" s="151">
        <v>2226</v>
      </c>
      <c r="AB1534" s="151">
        <v>2138</v>
      </c>
      <c r="AC1534" s="151">
        <v>3410</v>
      </c>
      <c r="AD1534" s="151">
        <v>2801</v>
      </c>
      <c r="AE1534" s="155">
        <v>0.960467205750225</v>
      </c>
      <c r="AF1534" s="155">
        <v>0.821407624633431</v>
      </c>
      <c r="AG1534" s="173">
        <v>0.139059581116794</v>
      </c>
    </row>
    <row r="1535" spans="1:33">
      <c r="A1535" s="175" t="s">
        <v>1455</v>
      </c>
      <c r="B1535" s="195" t="s">
        <v>1856</v>
      </c>
      <c r="C1535" s="195" t="s">
        <v>1539</v>
      </c>
      <c r="D1535" s="150">
        <v>0</v>
      </c>
      <c r="E1535" s="150">
        <v>0</v>
      </c>
      <c r="F1535" s="150">
        <v>0</v>
      </c>
      <c r="G1535" s="151">
        <v>1</v>
      </c>
      <c r="H1535" s="151">
        <v>0</v>
      </c>
      <c r="I1535" s="151">
        <v>0</v>
      </c>
      <c r="J1535" s="151">
        <v>0</v>
      </c>
      <c r="K1535" s="151">
        <v>0</v>
      </c>
      <c r="L1535" s="151">
        <v>0</v>
      </c>
      <c r="M1535" s="154">
        <v>0</v>
      </c>
      <c r="N1535" s="153">
        <v>0</v>
      </c>
      <c r="O1535" s="172">
        <v>0.9</v>
      </c>
      <c r="P1535" s="154">
        <v>0</v>
      </c>
      <c r="Q1535" s="154">
        <v>0</v>
      </c>
      <c r="R1535" s="154">
        <v>0</v>
      </c>
      <c r="S1535" s="173">
        <v>0</v>
      </c>
      <c r="T1535" s="153">
        <v>3</v>
      </c>
      <c r="U1535" s="153">
        <v>0</v>
      </c>
      <c r="V1535" s="154">
        <v>0</v>
      </c>
      <c r="W1535" s="154">
        <v>0</v>
      </c>
      <c r="X1535" s="155">
        <v>0</v>
      </c>
      <c r="Y1535" s="155">
        <v>0</v>
      </c>
      <c r="Z1535" s="173">
        <v>0</v>
      </c>
      <c r="AA1535" s="151">
        <v>1</v>
      </c>
      <c r="AB1535" s="151">
        <v>0</v>
      </c>
      <c r="AC1535" s="151">
        <v>0</v>
      </c>
      <c r="AD1535" s="151">
        <v>0</v>
      </c>
      <c r="AE1535" s="155">
        <v>0</v>
      </c>
      <c r="AF1535" s="155">
        <v>0</v>
      </c>
      <c r="AG1535" s="173">
        <v>0</v>
      </c>
    </row>
    <row r="1536" spans="1:33">
      <c r="A1536" s="175" t="s">
        <v>1455</v>
      </c>
      <c r="B1536" s="195" t="s">
        <v>1855</v>
      </c>
      <c r="C1536" s="195" t="s">
        <v>1540</v>
      </c>
      <c r="D1536" s="150">
        <v>1334</v>
      </c>
      <c r="E1536" s="150">
        <v>1226</v>
      </c>
      <c r="F1536" s="150">
        <v>819</v>
      </c>
      <c r="G1536" s="151">
        <v>1183</v>
      </c>
      <c r="H1536" s="151">
        <v>1044</v>
      </c>
      <c r="I1536" s="151">
        <v>885</v>
      </c>
      <c r="J1536" s="151">
        <v>672</v>
      </c>
      <c r="K1536" s="151">
        <v>647</v>
      </c>
      <c r="L1536" s="151">
        <v>562</v>
      </c>
      <c r="M1536" s="154">
        <v>0.935829044809841</v>
      </c>
      <c r="N1536" s="153">
        <v>29823</v>
      </c>
      <c r="O1536" s="172">
        <v>0.9</v>
      </c>
      <c r="P1536" s="154">
        <v>0.91904047976012</v>
      </c>
      <c r="Q1536" s="154">
        <v>0.882502113271344</v>
      </c>
      <c r="R1536" s="154">
        <v>0.962797619047619</v>
      </c>
      <c r="S1536" s="173">
        <v>0.0365383664887758</v>
      </c>
      <c r="T1536" s="153">
        <v>31868</v>
      </c>
      <c r="U1536" s="153">
        <v>25458</v>
      </c>
      <c r="V1536" s="154">
        <v>0.798857788377055</v>
      </c>
      <c r="W1536" s="154">
        <v>0.613943028485757</v>
      </c>
      <c r="X1536" s="155">
        <v>0.748098055790363</v>
      </c>
      <c r="Y1536" s="155">
        <v>0.836309523809524</v>
      </c>
      <c r="Z1536" s="173">
        <v>-0.134155027304606</v>
      </c>
      <c r="AA1536" s="151">
        <v>8236</v>
      </c>
      <c r="AB1536" s="151">
        <v>6570</v>
      </c>
      <c r="AC1536" s="151">
        <v>7948</v>
      </c>
      <c r="AD1536" s="151">
        <v>6268</v>
      </c>
      <c r="AE1536" s="155">
        <v>0.797717338513842</v>
      </c>
      <c r="AF1536" s="155">
        <v>0.788626069451434</v>
      </c>
      <c r="AG1536" s="173">
        <v>0.00909126906240731</v>
      </c>
    </row>
    <row r="1537" spans="1:33">
      <c r="A1537" s="175" t="s">
        <v>1455</v>
      </c>
      <c r="B1537" s="195" t="s">
        <v>1853</v>
      </c>
      <c r="C1537" s="195" t="s">
        <v>1541</v>
      </c>
      <c r="D1537" s="150">
        <v>2557</v>
      </c>
      <c r="E1537" s="150">
        <v>2446</v>
      </c>
      <c r="F1537" s="150">
        <v>2087</v>
      </c>
      <c r="G1537" s="151">
        <v>2601</v>
      </c>
      <c r="H1537" s="151">
        <v>2379</v>
      </c>
      <c r="I1537" s="151">
        <v>2143</v>
      </c>
      <c r="J1537" s="151">
        <v>2573</v>
      </c>
      <c r="K1537" s="151">
        <v>2503</v>
      </c>
      <c r="L1537" s="151">
        <v>2198</v>
      </c>
      <c r="M1537" s="154">
        <v>0.92684953110479</v>
      </c>
      <c r="N1537" s="153">
        <v>65823</v>
      </c>
      <c r="O1537" s="172">
        <v>0.9</v>
      </c>
      <c r="P1537" s="154">
        <v>0.956589753617521</v>
      </c>
      <c r="Q1537" s="154">
        <v>0.914648212226067</v>
      </c>
      <c r="R1537" s="154">
        <v>0.972794403420132</v>
      </c>
      <c r="S1537" s="173">
        <v>0.0419415413914537</v>
      </c>
      <c r="T1537" s="153">
        <v>71018</v>
      </c>
      <c r="U1537" s="153">
        <v>58075</v>
      </c>
      <c r="V1537" s="154">
        <v>0.817750429468585</v>
      </c>
      <c r="W1537" s="154">
        <v>0.816190848650763</v>
      </c>
      <c r="X1537" s="155">
        <v>0.823913879277201</v>
      </c>
      <c r="Y1537" s="155">
        <v>0.854255732607851</v>
      </c>
      <c r="Z1537" s="173">
        <v>-0.00772303062643842</v>
      </c>
      <c r="AA1537" s="151">
        <v>18100</v>
      </c>
      <c r="AB1537" s="151">
        <v>15580</v>
      </c>
      <c r="AC1537" s="151">
        <v>17650</v>
      </c>
      <c r="AD1537" s="151">
        <v>15073</v>
      </c>
      <c r="AE1537" s="155">
        <v>0.860773480662983</v>
      </c>
      <c r="AF1537" s="155">
        <v>0.85399433427762</v>
      </c>
      <c r="AG1537" s="173">
        <v>0.00677914638536303</v>
      </c>
    </row>
    <row r="1538" spans="1:33">
      <c r="A1538" s="175" t="s">
        <v>1455</v>
      </c>
      <c r="B1538" s="195" t="s">
        <v>1855</v>
      </c>
      <c r="C1538" s="195" t="s">
        <v>1542</v>
      </c>
      <c r="D1538" s="150">
        <v>1257</v>
      </c>
      <c r="E1538" s="150">
        <v>1158</v>
      </c>
      <c r="F1538" s="150">
        <v>808</v>
      </c>
      <c r="G1538" s="151">
        <v>1472</v>
      </c>
      <c r="H1538" s="151">
        <v>1350</v>
      </c>
      <c r="I1538" s="151">
        <v>1094</v>
      </c>
      <c r="J1538" s="151">
        <v>776</v>
      </c>
      <c r="K1538" s="151">
        <v>762</v>
      </c>
      <c r="L1538" s="151">
        <v>673</v>
      </c>
      <c r="M1538" s="154">
        <v>0.949832775919732</v>
      </c>
      <c r="N1538" s="153">
        <v>31240</v>
      </c>
      <c r="O1538" s="172">
        <v>0.9</v>
      </c>
      <c r="P1538" s="154">
        <v>0.921241050119332</v>
      </c>
      <c r="Q1538" s="154">
        <v>0.917119565217391</v>
      </c>
      <c r="R1538" s="154">
        <v>0.981958762886598</v>
      </c>
      <c r="S1538" s="173">
        <v>0.00412148490194042</v>
      </c>
      <c r="T1538" s="153">
        <v>32890</v>
      </c>
      <c r="U1538" s="153">
        <v>25468</v>
      </c>
      <c r="V1538" s="154">
        <v>0.774338704773487</v>
      </c>
      <c r="W1538" s="154">
        <v>0.642800318217979</v>
      </c>
      <c r="X1538" s="155">
        <v>0.74320652173913</v>
      </c>
      <c r="Y1538" s="155">
        <v>0.867268041237113</v>
      </c>
      <c r="Z1538" s="173">
        <v>-0.100406203521151</v>
      </c>
      <c r="AA1538" s="151">
        <v>8583</v>
      </c>
      <c r="AB1538" s="151">
        <v>6633</v>
      </c>
      <c r="AC1538" s="151">
        <v>8300</v>
      </c>
      <c r="AD1538" s="151">
        <v>6279</v>
      </c>
      <c r="AE1538" s="155">
        <v>0.772806710940231</v>
      </c>
      <c r="AF1538" s="155">
        <v>0.756506024096386</v>
      </c>
      <c r="AG1538" s="173">
        <v>0.0163006868438451</v>
      </c>
    </row>
    <row r="1539" spans="1:33">
      <c r="A1539" s="175" t="s">
        <v>1455</v>
      </c>
      <c r="B1539" s="195" t="s">
        <v>1853</v>
      </c>
      <c r="C1539" s="195" t="s">
        <v>1543</v>
      </c>
      <c r="D1539" s="150">
        <v>1617</v>
      </c>
      <c r="E1539" s="150">
        <v>1571</v>
      </c>
      <c r="F1539" s="150">
        <v>1409</v>
      </c>
      <c r="G1539" s="151">
        <v>1683</v>
      </c>
      <c r="H1539" s="151">
        <v>1440</v>
      </c>
      <c r="I1539" s="151">
        <v>1435</v>
      </c>
      <c r="J1539" s="151">
        <v>1721</v>
      </c>
      <c r="K1539" s="151">
        <v>1590</v>
      </c>
      <c r="L1539" s="151">
        <v>1487</v>
      </c>
      <c r="M1539" s="154">
        <v>0.917881250268713</v>
      </c>
      <c r="N1539" s="153">
        <v>42698</v>
      </c>
      <c r="O1539" s="172">
        <v>0.9</v>
      </c>
      <c r="P1539" s="154">
        <v>0.971552257266543</v>
      </c>
      <c r="Q1539" s="154">
        <v>0.855614973262032</v>
      </c>
      <c r="R1539" s="154">
        <v>0.923881464264962</v>
      </c>
      <c r="S1539" s="173">
        <v>0.115937284004511</v>
      </c>
      <c r="T1539" s="153">
        <v>46518</v>
      </c>
      <c r="U1539" s="153">
        <v>40297</v>
      </c>
      <c r="V1539" s="154">
        <v>0.866266821445462</v>
      </c>
      <c r="W1539" s="154">
        <v>0.871366728509586</v>
      </c>
      <c r="X1539" s="155">
        <v>0.852644087938206</v>
      </c>
      <c r="Y1539" s="155">
        <v>0.864032539221383</v>
      </c>
      <c r="Z1539" s="173">
        <v>0.0187226405713801</v>
      </c>
      <c r="AA1539" s="151">
        <v>12855</v>
      </c>
      <c r="AB1539" s="151">
        <v>11390</v>
      </c>
      <c r="AC1539" s="151">
        <v>10228</v>
      </c>
      <c r="AD1539" s="151">
        <v>8941</v>
      </c>
      <c r="AE1539" s="155">
        <v>0.886036561649164</v>
      </c>
      <c r="AF1539" s="155">
        <v>0.874168947985921</v>
      </c>
      <c r="AG1539" s="173">
        <v>0.0118676136632427</v>
      </c>
    </row>
    <row r="1540" spans="1:33">
      <c r="A1540" s="175" t="s">
        <v>1455</v>
      </c>
      <c r="B1540" s="195" t="s">
        <v>1855</v>
      </c>
      <c r="C1540" s="195" t="s">
        <v>1544</v>
      </c>
      <c r="D1540" s="150">
        <v>1309</v>
      </c>
      <c r="E1540" s="150">
        <v>903</v>
      </c>
      <c r="F1540" s="150">
        <v>1241</v>
      </c>
      <c r="G1540" s="151">
        <v>1614</v>
      </c>
      <c r="H1540" s="151">
        <v>1086</v>
      </c>
      <c r="I1540" s="151">
        <v>1543</v>
      </c>
      <c r="J1540" s="151">
        <v>988</v>
      </c>
      <c r="K1540" s="151">
        <v>602</v>
      </c>
      <c r="L1540" s="151">
        <v>964</v>
      </c>
      <c r="M1540" s="154">
        <v>0.70416542453725</v>
      </c>
      <c r="N1540" s="153">
        <v>25983</v>
      </c>
      <c r="O1540" s="172">
        <v>0.9</v>
      </c>
      <c r="P1540" s="154">
        <v>0.689839572192513</v>
      </c>
      <c r="Q1540" s="154">
        <v>0.672862453531598</v>
      </c>
      <c r="R1540" s="154">
        <v>0.609311740890688</v>
      </c>
      <c r="S1540" s="173">
        <v>0.0169771186609149</v>
      </c>
      <c r="T1540" s="153">
        <v>36899</v>
      </c>
      <c r="U1540" s="153">
        <v>33227</v>
      </c>
      <c r="V1540" s="154">
        <v>0.900485107997507</v>
      </c>
      <c r="W1540" s="154">
        <v>0.948051948051948</v>
      </c>
      <c r="X1540" s="155">
        <v>0.956009913258984</v>
      </c>
      <c r="Y1540" s="155">
        <v>0.975708502024291</v>
      </c>
      <c r="Z1540" s="173">
        <v>-0.00795796520703584</v>
      </c>
      <c r="AA1540" s="151">
        <v>9554</v>
      </c>
      <c r="AB1540" s="151">
        <v>8937</v>
      </c>
      <c r="AC1540" s="151">
        <v>9664</v>
      </c>
      <c r="AD1540" s="151">
        <v>9010</v>
      </c>
      <c r="AE1540" s="155">
        <v>0.935419719489219</v>
      </c>
      <c r="AF1540" s="155">
        <v>0.932326158940397</v>
      </c>
      <c r="AG1540" s="173">
        <v>0.00309356054882182</v>
      </c>
    </row>
    <row r="1541" spans="1:33">
      <c r="A1541" s="175" t="s">
        <v>1455</v>
      </c>
      <c r="B1541" s="195" t="s">
        <v>1855</v>
      </c>
      <c r="C1541" s="195" t="s">
        <v>1545</v>
      </c>
      <c r="D1541" s="150">
        <v>1482</v>
      </c>
      <c r="E1541" s="150">
        <v>1467</v>
      </c>
      <c r="F1541" s="150">
        <v>1188</v>
      </c>
      <c r="G1541" s="151">
        <v>1805</v>
      </c>
      <c r="H1541" s="151">
        <v>1777</v>
      </c>
      <c r="I1541" s="151">
        <v>1271</v>
      </c>
      <c r="J1541" s="151">
        <v>1165</v>
      </c>
      <c r="K1541" s="151">
        <v>1160</v>
      </c>
      <c r="L1541" s="151">
        <v>1026</v>
      </c>
      <c r="M1541" s="154">
        <v>0.985962514129492</v>
      </c>
      <c r="N1541" s="153">
        <v>37507</v>
      </c>
      <c r="O1541" s="172">
        <v>0.9</v>
      </c>
      <c r="P1541" s="154">
        <v>0.989878542510121</v>
      </c>
      <c r="Q1541" s="154">
        <v>0.984487534626039</v>
      </c>
      <c r="R1541" s="154">
        <v>0.995708154506438</v>
      </c>
      <c r="S1541" s="173">
        <v>0.00539100788408264</v>
      </c>
      <c r="T1541" s="153">
        <v>38041</v>
      </c>
      <c r="U1541" s="153">
        <v>29049</v>
      </c>
      <c r="V1541" s="154">
        <v>0.763623458899608</v>
      </c>
      <c r="W1541" s="154">
        <v>0.801619433198381</v>
      </c>
      <c r="X1541" s="155">
        <v>0.70415512465374</v>
      </c>
      <c r="Y1541" s="155">
        <v>0.88068669527897</v>
      </c>
      <c r="Z1541" s="173">
        <v>0.0974643085446409</v>
      </c>
      <c r="AA1541" s="151">
        <v>10486</v>
      </c>
      <c r="AB1541" s="151">
        <v>8014</v>
      </c>
      <c r="AC1541" s="151">
        <v>9807</v>
      </c>
      <c r="AD1541" s="151">
        <v>7612</v>
      </c>
      <c r="AE1541" s="155">
        <v>0.764257104711043</v>
      </c>
      <c r="AF1541" s="155">
        <v>0.776180279392271</v>
      </c>
      <c r="AG1541" s="173">
        <v>-0.0119231746812276</v>
      </c>
    </row>
    <row r="1542" spans="1:33">
      <c r="A1542" s="175" t="s">
        <v>1455</v>
      </c>
      <c r="B1542" s="195" t="s">
        <v>1853</v>
      </c>
      <c r="C1542" s="195" t="s">
        <v>1546</v>
      </c>
      <c r="D1542" s="150">
        <v>3817</v>
      </c>
      <c r="E1542" s="150">
        <v>3303</v>
      </c>
      <c r="F1542" s="150">
        <v>3028</v>
      </c>
      <c r="G1542" s="151">
        <v>3945</v>
      </c>
      <c r="H1542" s="151">
        <v>3376</v>
      </c>
      <c r="I1542" s="151">
        <v>3282</v>
      </c>
      <c r="J1542" s="151">
        <v>3936</v>
      </c>
      <c r="K1542" s="151">
        <v>3314</v>
      </c>
      <c r="L1542" s="151">
        <v>3180</v>
      </c>
      <c r="M1542" s="154">
        <v>0.780696321321321</v>
      </c>
      <c r="N1542" s="153">
        <v>83191</v>
      </c>
      <c r="O1542" s="172">
        <v>0.9</v>
      </c>
      <c r="P1542" s="154">
        <v>0.865339271679329</v>
      </c>
      <c r="Q1542" s="154">
        <v>0.855766793409379</v>
      </c>
      <c r="R1542" s="154">
        <v>0.841971544715447</v>
      </c>
      <c r="S1542" s="173">
        <v>0.00957247826995034</v>
      </c>
      <c r="T1542" s="153">
        <v>106560</v>
      </c>
      <c r="U1542" s="153">
        <v>82997</v>
      </c>
      <c r="V1542" s="154">
        <v>0.778875750750751</v>
      </c>
      <c r="W1542" s="154">
        <v>0.793293162169243</v>
      </c>
      <c r="X1542" s="155">
        <v>0.831939163498099</v>
      </c>
      <c r="Y1542" s="155">
        <v>0.807926829268293</v>
      </c>
      <c r="Z1542" s="173">
        <v>-0.038646001328856</v>
      </c>
      <c r="AA1542" s="151">
        <v>26940</v>
      </c>
      <c r="AB1542" s="151">
        <v>21310</v>
      </c>
      <c r="AC1542" s="151">
        <v>26905</v>
      </c>
      <c r="AD1542" s="151">
        <v>21180</v>
      </c>
      <c r="AE1542" s="155">
        <v>0.79101707498144</v>
      </c>
      <c r="AF1542" s="155">
        <v>0.787214272440067</v>
      </c>
      <c r="AG1542" s="173">
        <v>0.00380280254137333</v>
      </c>
    </row>
    <row r="1543" spans="1:33">
      <c r="A1543" s="175" t="s">
        <v>1455</v>
      </c>
      <c r="B1543" s="195" t="s">
        <v>1852</v>
      </c>
      <c r="C1543" s="195" t="s">
        <v>1547</v>
      </c>
      <c r="D1543" s="150">
        <v>3</v>
      </c>
      <c r="E1543" s="150">
        <v>0</v>
      </c>
      <c r="F1543" s="150">
        <v>0</v>
      </c>
      <c r="G1543" s="151">
        <v>0</v>
      </c>
      <c r="H1543" s="151">
        <v>0</v>
      </c>
      <c r="I1543" s="151">
        <v>0</v>
      </c>
      <c r="J1543" s="151">
        <v>0</v>
      </c>
      <c r="K1543" s="151">
        <v>0</v>
      </c>
      <c r="L1543" s="151">
        <v>0</v>
      </c>
      <c r="M1543" s="154">
        <v>0.357142857142857</v>
      </c>
      <c r="N1543" s="153">
        <v>5</v>
      </c>
      <c r="O1543" s="172">
        <v>0.9</v>
      </c>
      <c r="P1543" s="154">
        <v>0</v>
      </c>
      <c r="Q1543" s="154">
        <v>0</v>
      </c>
      <c r="R1543" s="154">
        <v>0</v>
      </c>
      <c r="S1543" s="173">
        <v>0</v>
      </c>
      <c r="T1543" s="153">
        <v>14</v>
      </c>
      <c r="U1543" s="153">
        <v>4</v>
      </c>
      <c r="V1543" s="154">
        <v>0.285714285714286</v>
      </c>
      <c r="W1543" s="154">
        <v>0</v>
      </c>
      <c r="X1543" s="155">
        <v>0</v>
      </c>
      <c r="Y1543" s="155">
        <v>0</v>
      </c>
      <c r="Z1543" s="173">
        <v>0</v>
      </c>
      <c r="AA1543" s="151">
        <v>3</v>
      </c>
      <c r="AB1543" s="151">
        <v>0</v>
      </c>
      <c r="AC1543" s="151">
        <v>8</v>
      </c>
      <c r="AD1543" s="151">
        <v>1</v>
      </c>
      <c r="AE1543" s="155">
        <v>0</v>
      </c>
      <c r="AF1543" s="155">
        <v>0.125</v>
      </c>
      <c r="AG1543" s="173">
        <v>-0.125</v>
      </c>
    </row>
    <row r="1544" spans="1:33">
      <c r="A1544" s="175" t="s">
        <v>1455</v>
      </c>
      <c r="B1544" s="195" t="s">
        <v>1854</v>
      </c>
      <c r="C1544" s="195" t="s">
        <v>1548</v>
      </c>
      <c r="D1544" s="150">
        <v>1632</v>
      </c>
      <c r="E1544" s="150">
        <v>1571</v>
      </c>
      <c r="F1544" s="150">
        <v>1562</v>
      </c>
      <c r="G1544" s="151">
        <v>1319</v>
      </c>
      <c r="H1544" s="151">
        <v>1316</v>
      </c>
      <c r="I1544" s="151">
        <v>1297</v>
      </c>
      <c r="J1544" s="151">
        <v>1491</v>
      </c>
      <c r="K1544" s="151">
        <v>1485</v>
      </c>
      <c r="L1544" s="151">
        <v>1456</v>
      </c>
      <c r="M1544" s="154">
        <v>0.992920310015898</v>
      </c>
      <c r="N1544" s="153">
        <v>39971</v>
      </c>
      <c r="O1544" s="172">
        <v>0.9</v>
      </c>
      <c r="P1544" s="154">
        <v>0.962622549019608</v>
      </c>
      <c r="Q1544" s="154">
        <v>0.997725549658832</v>
      </c>
      <c r="R1544" s="154">
        <v>0.995975855130785</v>
      </c>
      <c r="S1544" s="173">
        <v>-0.0351030006392246</v>
      </c>
      <c r="T1544" s="153">
        <v>40256</v>
      </c>
      <c r="U1544" s="153">
        <v>38756</v>
      </c>
      <c r="V1544" s="154">
        <v>0.962738473767886</v>
      </c>
      <c r="W1544" s="154">
        <v>0.957107843137255</v>
      </c>
      <c r="X1544" s="155">
        <v>0.983320697498105</v>
      </c>
      <c r="Y1544" s="155">
        <v>0.976525821596244</v>
      </c>
      <c r="Z1544" s="173">
        <v>-0.0262128543608496</v>
      </c>
      <c r="AA1544" s="151">
        <v>10470</v>
      </c>
      <c r="AB1544" s="151">
        <v>10022</v>
      </c>
      <c r="AC1544" s="151">
        <v>10110</v>
      </c>
      <c r="AD1544" s="151">
        <v>9812</v>
      </c>
      <c r="AE1544" s="155">
        <v>0.957211079274117</v>
      </c>
      <c r="AF1544" s="155">
        <v>0.970524233432245</v>
      </c>
      <c r="AG1544" s="173">
        <v>-0.0133131541581287</v>
      </c>
    </row>
    <row r="1545" spans="1:33">
      <c r="A1545" s="175" t="s">
        <v>1455</v>
      </c>
      <c r="B1545" s="195" t="s">
        <v>1852</v>
      </c>
      <c r="C1545" s="195" t="s">
        <v>1549</v>
      </c>
      <c r="D1545" s="150">
        <v>1470</v>
      </c>
      <c r="E1545" s="150">
        <v>1261</v>
      </c>
      <c r="F1545" s="150">
        <v>1345</v>
      </c>
      <c r="G1545" s="151">
        <v>1328</v>
      </c>
      <c r="H1545" s="151">
        <v>1242</v>
      </c>
      <c r="I1545" s="151">
        <v>1253</v>
      </c>
      <c r="J1545" s="151">
        <v>1402</v>
      </c>
      <c r="K1545" s="151">
        <v>1389</v>
      </c>
      <c r="L1545" s="151">
        <v>1279</v>
      </c>
      <c r="M1545" s="154">
        <v>0.971349976644003</v>
      </c>
      <c r="N1545" s="153">
        <v>37430</v>
      </c>
      <c r="O1545" s="172">
        <v>0.9</v>
      </c>
      <c r="P1545" s="154">
        <v>0.857823129251701</v>
      </c>
      <c r="Q1545" s="154">
        <v>0.935240963855422</v>
      </c>
      <c r="R1545" s="154">
        <v>0.990727532097004</v>
      </c>
      <c r="S1545" s="173">
        <v>-0.077417834603721</v>
      </c>
      <c r="T1545" s="153">
        <v>38534</v>
      </c>
      <c r="U1545" s="153">
        <v>35440</v>
      </c>
      <c r="V1545" s="154">
        <v>0.919707271500493</v>
      </c>
      <c r="W1545" s="154">
        <v>0.914965986394558</v>
      </c>
      <c r="X1545" s="155">
        <v>0.943524096385542</v>
      </c>
      <c r="Y1545" s="155">
        <v>0.912268188302425</v>
      </c>
      <c r="Z1545" s="173">
        <v>-0.0285581099909843</v>
      </c>
      <c r="AA1545" s="151">
        <v>11090</v>
      </c>
      <c r="AB1545" s="151">
        <v>10245</v>
      </c>
      <c r="AC1545" s="151">
        <v>8794</v>
      </c>
      <c r="AD1545" s="151">
        <v>8052</v>
      </c>
      <c r="AE1545" s="155">
        <v>0.92380522993688</v>
      </c>
      <c r="AF1545" s="155">
        <v>0.915624289288151</v>
      </c>
      <c r="AG1545" s="173">
        <v>0.0081809406487291</v>
      </c>
    </row>
    <row r="1546" spans="1:33">
      <c r="A1546" s="175" t="s">
        <v>1455</v>
      </c>
      <c r="B1546" s="195" t="s">
        <v>1852</v>
      </c>
      <c r="C1546" s="195" t="s">
        <v>1550</v>
      </c>
      <c r="D1546" s="150">
        <v>2162</v>
      </c>
      <c r="E1546" s="150">
        <v>2162</v>
      </c>
      <c r="F1546" s="150">
        <v>2129</v>
      </c>
      <c r="G1546" s="151">
        <v>2167</v>
      </c>
      <c r="H1546" s="151">
        <v>2167</v>
      </c>
      <c r="I1546" s="151">
        <v>2153</v>
      </c>
      <c r="J1546" s="151">
        <v>2227</v>
      </c>
      <c r="K1546" s="151">
        <v>2224</v>
      </c>
      <c r="L1546" s="151">
        <v>2212</v>
      </c>
      <c r="M1546" s="154">
        <v>0.998700194970754</v>
      </c>
      <c r="N1546" s="153">
        <v>59931</v>
      </c>
      <c r="O1546" s="172">
        <v>0.9</v>
      </c>
      <c r="P1546" s="154">
        <v>1</v>
      </c>
      <c r="Q1546" s="154">
        <v>1</v>
      </c>
      <c r="R1546" s="154">
        <v>0.998652896273013</v>
      </c>
      <c r="S1546" s="173">
        <v>0</v>
      </c>
      <c r="T1546" s="153">
        <v>60009</v>
      </c>
      <c r="U1546" s="153">
        <v>59354</v>
      </c>
      <c r="V1546" s="154">
        <v>0.989084970587745</v>
      </c>
      <c r="W1546" s="154">
        <v>0.984736355226642</v>
      </c>
      <c r="X1546" s="155">
        <v>0.99353945546839</v>
      </c>
      <c r="Y1546" s="155">
        <v>0.993264481365065</v>
      </c>
      <c r="Z1546" s="173">
        <v>-0.00880310024174746</v>
      </c>
      <c r="AA1546" s="151">
        <v>15552</v>
      </c>
      <c r="AB1546" s="151">
        <v>15399</v>
      </c>
      <c r="AC1546" s="151">
        <v>15538</v>
      </c>
      <c r="AD1546" s="151">
        <v>15385</v>
      </c>
      <c r="AE1546" s="155">
        <v>0.990162037037037</v>
      </c>
      <c r="AF1546" s="155">
        <v>0.990153172866521</v>
      </c>
      <c r="AG1546" s="173">
        <v>8.86417051626509e-6</v>
      </c>
    </row>
    <row r="1547" spans="1:33">
      <c r="A1547" s="175" t="s">
        <v>1455</v>
      </c>
      <c r="B1547" s="195" t="s">
        <v>1853</v>
      </c>
      <c r="C1547" s="195" t="s">
        <v>1551</v>
      </c>
      <c r="D1547" s="150">
        <v>3813</v>
      </c>
      <c r="E1547" s="150">
        <v>3611</v>
      </c>
      <c r="F1547" s="150">
        <v>3510</v>
      </c>
      <c r="G1547" s="151">
        <v>3900</v>
      </c>
      <c r="H1547" s="151">
        <v>3600</v>
      </c>
      <c r="I1547" s="151">
        <v>3681</v>
      </c>
      <c r="J1547" s="151">
        <v>3943</v>
      </c>
      <c r="K1547" s="151">
        <v>3730</v>
      </c>
      <c r="L1547" s="151">
        <v>3718</v>
      </c>
      <c r="M1547" s="154">
        <v>0.963731151898616</v>
      </c>
      <c r="N1547" s="153">
        <v>102966</v>
      </c>
      <c r="O1547" s="172">
        <v>0.9</v>
      </c>
      <c r="P1547" s="154">
        <v>0.947023341201154</v>
      </c>
      <c r="Q1547" s="154">
        <v>0.923076923076923</v>
      </c>
      <c r="R1547" s="154">
        <v>0.94598021810804</v>
      </c>
      <c r="S1547" s="173">
        <v>0.0239464181242308</v>
      </c>
      <c r="T1547" s="153">
        <v>106841</v>
      </c>
      <c r="U1547" s="153">
        <v>101126</v>
      </c>
      <c r="V1547" s="154">
        <v>0.946509298864668</v>
      </c>
      <c r="W1547" s="154">
        <v>0.920535011801731</v>
      </c>
      <c r="X1547" s="155">
        <v>0.943846153846154</v>
      </c>
      <c r="Y1547" s="155">
        <v>0.942936850114126</v>
      </c>
      <c r="Z1547" s="173">
        <v>-0.023311142044423</v>
      </c>
      <c r="AA1547" s="151">
        <v>27037</v>
      </c>
      <c r="AB1547" s="151">
        <v>25293</v>
      </c>
      <c r="AC1547" s="151">
        <v>26279</v>
      </c>
      <c r="AD1547" s="151">
        <v>24969</v>
      </c>
      <c r="AE1547" s="155">
        <v>0.935495802049044</v>
      </c>
      <c r="AF1547" s="155">
        <v>0.950150310133567</v>
      </c>
      <c r="AG1547" s="173">
        <v>-0.0146545080845228</v>
      </c>
    </row>
    <row r="1548" spans="1:33">
      <c r="A1548" s="175" t="s">
        <v>1455</v>
      </c>
      <c r="B1548" s="195" t="s">
        <v>1853</v>
      </c>
      <c r="C1548" s="195" t="s">
        <v>1552</v>
      </c>
      <c r="D1548" s="150">
        <v>2156</v>
      </c>
      <c r="E1548" s="150">
        <v>2130</v>
      </c>
      <c r="F1548" s="150">
        <v>2031</v>
      </c>
      <c r="G1548" s="151">
        <v>1944</v>
      </c>
      <c r="H1548" s="151">
        <v>1452</v>
      </c>
      <c r="I1548" s="151">
        <v>1794</v>
      </c>
      <c r="J1548" s="151">
        <v>1993</v>
      </c>
      <c r="K1548" s="151">
        <v>1974</v>
      </c>
      <c r="L1548" s="151">
        <v>1907</v>
      </c>
      <c r="M1548" s="154">
        <v>0.963436213608509</v>
      </c>
      <c r="N1548" s="153">
        <v>51724</v>
      </c>
      <c r="O1548" s="172">
        <v>0.9</v>
      </c>
      <c r="P1548" s="154">
        <v>0.987940630797774</v>
      </c>
      <c r="Q1548" s="154">
        <v>0.746913580246914</v>
      </c>
      <c r="R1548" s="154">
        <v>0.990466633216257</v>
      </c>
      <c r="S1548" s="173">
        <v>0.24102705055086</v>
      </c>
      <c r="T1548" s="153">
        <v>53687</v>
      </c>
      <c r="U1548" s="153">
        <v>50557</v>
      </c>
      <c r="V1548" s="154">
        <v>0.941699107791458</v>
      </c>
      <c r="W1548" s="154">
        <v>0.942022263450835</v>
      </c>
      <c r="X1548" s="155">
        <v>0.922839506172839</v>
      </c>
      <c r="Y1548" s="155">
        <v>0.9568489713999</v>
      </c>
      <c r="Z1548" s="173">
        <v>0.0191827572779953</v>
      </c>
      <c r="AA1548" s="151">
        <v>13984</v>
      </c>
      <c r="AB1548" s="151">
        <v>13182</v>
      </c>
      <c r="AC1548" s="151">
        <v>13119</v>
      </c>
      <c r="AD1548" s="151">
        <v>12334</v>
      </c>
      <c r="AE1548" s="155">
        <v>0.942648741418764</v>
      </c>
      <c r="AF1548" s="155">
        <v>0.940163122189191</v>
      </c>
      <c r="AG1548" s="173">
        <v>0.00248561922957302</v>
      </c>
    </row>
    <row r="1549" spans="1:33">
      <c r="A1549" s="175" t="s">
        <v>1455</v>
      </c>
      <c r="B1549" s="195" t="s">
        <v>1852</v>
      </c>
      <c r="C1549" s="195" t="s">
        <v>1553</v>
      </c>
      <c r="D1549" s="150">
        <v>1937</v>
      </c>
      <c r="E1549" s="150">
        <v>1756</v>
      </c>
      <c r="F1549" s="150">
        <v>1165</v>
      </c>
      <c r="G1549" s="151">
        <v>1412</v>
      </c>
      <c r="H1549" s="151">
        <v>1349</v>
      </c>
      <c r="I1549" s="151">
        <v>1165</v>
      </c>
      <c r="J1549" s="151">
        <v>1949</v>
      </c>
      <c r="K1549" s="151">
        <v>1922</v>
      </c>
      <c r="L1549" s="151">
        <v>1795</v>
      </c>
      <c r="M1549" s="154">
        <v>0.969113394450255</v>
      </c>
      <c r="N1549" s="153">
        <v>47253</v>
      </c>
      <c r="O1549" s="172">
        <v>0.9</v>
      </c>
      <c r="P1549" s="154">
        <v>0.906556530717605</v>
      </c>
      <c r="Q1549" s="154">
        <v>0.955382436260623</v>
      </c>
      <c r="R1549" s="154">
        <v>0.986146741918933</v>
      </c>
      <c r="S1549" s="173">
        <v>-0.0488259055430187</v>
      </c>
      <c r="T1549" s="153">
        <v>48759</v>
      </c>
      <c r="U1549" s="153">
        <v>38196</v>
      </c>
      <c r="V1549" s="154">
        <v>0.783363071432966</v>
      </c>
      <c r="W1549" s="154">
        <v>0.60144553433144</v>
      </c>
      <c r="X1549" s="155">
        <v>0.825070821529745</v>
      </c>
      <c r="Y1549" s="155">
        <v>0.920985120574654</v>
      </c>
      <c r="Z1549" s="173">
        <v>-0.223625287198305</v>
      </c>
      <c r="AA1549" s="151">
        <v>14420</v>
      </c>
      <c r="AB1549" s="151">
        <v>11807</v>
      </c>
      <c r="AC1549" s="151">
        <v>10653</v>
      </c>
      <c r="AD1549" s="151">
        <v>7723</v>
      </c>
      <c r="AE1549" s="155">
        <v>0.81879334257975</v>
      </c>
      <c r="AF1549" s="155">
        <v>0.724960105134704</v>
      </c>
      <c r="AG1549" s="173">
        <v>0.0938332374450465</v>
      </c>
    </row>
    <row r="1550" spans="1:33">
      <c r="A1550" s="175" t="s">
        <v>1455</v>
      </c>
      <c r="B1550" s="195" t="s">
        <v>1852</v>
      </c>
      <c r="C1550" s="195" t="s">
        <v>1554</v>
      </c>
      <c r="D1550" s="150">
        <v>1565</v>
      </c>
      <c r="E1550" s="150">
        <v>1489</v>
      </c>
      <c r="F1550" s="150">
        <v>1358</v>
      </c>
      <c r="G1550" s="151">
        <v>1327</v>
      </c>
      <c r="H1550" s="151">
        <v>1320</v>
      </c>
      <c r="I1550" s="151">
        <v>1242</v>
      </c>
      <c r="J1550" s="151">
        <v>1602</v>
      </c>
      <c r="K1550" s="151">
        <v>1555</v>
      </c>
      <c r="L1550" s="151">
        <v>1412</v>
      </c>
      <c r="M1550" s="154">
        <v>0.98232371949455</v>
      </c>
      <c r="N1550" s="153">
        <v>40735</v>
      </c>
      <c r="O1550" s="172">
        <v>0.9</v>
      </c>
      <c r="P1550" s="154">
        <v>0.951437699680511</v>
      </c>
      <c r="Q1550" s="154">
        <v>0.994724943481537</v>
      </c>
      <c r="R1550" s="154">
        <v>0.970661672908864</v>
      </c>
      <c r="S1550" s="173">
        <v>-0.0432872438010261</v>
      </c>
      <c r="T1550" s="153">
        <v>41468</v>
      </c>
      <c r="U1550" s="153">
        <v>37551</v>
      </c>
      <c r="V1550" s="154">
        <v>0.90554162245587</v>
      </c>
      <c r="W1550" s="154">
        <v>0.867731629392971</v>
      </c>
      <c r="X1550" s="155">
        <v>0.93594574227581</v>
      </c>
      <c r="Y1550" s="155">
        <v>0.881398252184769</v>
      </c>
      <c r="Z1550" s="173">
        <v>-0.0682141128828389</v>
      </c>
      <c r="AA1550" s="151">
        <v>10804</v>
      </c>
      <c r="AB1550" s="151">
        <v>9670</v>
      </c>
      <c r="AC1550" s="151">
        <v>10336</v>
      </c>
      <c r="AD1550" s="151">
        <v>9357</v>
      </c>
      <c r="AE1550" s="155">
        <v>0.895038874490929</v>
      </c>
      <c r="AF1550" s="155">
        <v>0.905282507739938</v>
      </c>
      <c r="AG1550" s="173">
        <v>-0.0102436332490088</v>
      </c>
    </row>
    <row r="1551" spans="1:33">
      <c r="A1551" s="175" t="s">
        <v>1455</v>
      </c>
      <c r="B1551" s="195" t="s">
        <v>1852</v>
      </c>
      <c r="C1551" s="195" t="s">
        <v>1555</v>
      </c>
      <c r="D1551" s="150">
        <v>0</v>
      </c>
      <c r="E1551" s="150">
        <v>0</v>
      </c>
      <c r="F1551" s="150">
        <v>0</v>
      </c>
      <c r="G1551" s="151">
        <v>0</v>
      </c>
      <c r="H1551" s="151">
        <v>0</v>
      </c>
      <c r="I1551" s="151">
        <v>0</v>
      </c>
      <c r="J1551" s="151">
        <v>2</v>
      </c>
      <c r="K1551" s="151">
        <v>0</v>
      </c>
      <c r="L1551" s="151">
        <v>0</v>
      </c>
      <c r="M1551" s="154">
        <v>0</v>
      </c>
      <c r="N1551" s="153">
        <v>0</v>
      </c>
      <c r="O1551" s="172">
        <v>0.9</v>
      </c>
      <c r="P1551" s="154">
        <v>0</v>
      </c>
      <c r="Q1551" s="154">
        <v>0</v>
      </c>
      <c r="R1551" s="154">
        <v>0</v>
      </c>
      <c r="S1551" s="173">
        <v>0</v>
      </c>
      <c r="T1551" s="153">
        <v>5</v>
      </c>
      <c r="U1551" s="153">
        <v>0</v>
      </c>
      <c r="V1551" s="154">
        <v>0</v>
      </c>
      <c r="W1551" s="154">
        <v>0</v>
      </c>
      <c r="X1551" s="155">
        <v>0</v>
      </c>
      <c r="Y1551" s="155">
        <v>0</v>
      </c>
      <c r="Z1551" s="173">
        <v>0</v>
      </c>
      <c r="AA1551" s="151">
        <v>4</v>
      </c>
      <c r="AB1551" s="151">
        <v>0</v>
      </c>
      <c r="AC1551" s="151">
        <v>1</v>
      </c>
      <c r="AD1551" s="151">
        <v>0</v>
      </c>
      <c r="AE1551" s="155">
        <v>0</v>
      </c>
      <c r="AF1551" s="155">
        <v>0</v>
      </c>
      <c r="AG1551" s="173">
        <v>0</v>
      </c>
    </row>
    <row r="1552" spans="1:33">
      <c r="A1552" s="175" t="s">
        <v>1455</v>
      </c>
      <c r="B1552" s="195" t="s">
        <v>1852</v>
      </c>
      <c r="C1552" s="195" t="s">
        <v>1556</v>
      </c>
      <c r="D1552" s="150">
        <v>4745</v>
      </c>
      <c r="E1552" s="150">
        <v>4642</v>
      </c>
      <c r="F1552" s="150">
        <v>4292</v>
      </c>
      <c r="G1552" s="151">
        <v>4291</v>
      </c>
      <c r="H1552" s="151">
        <v>4165</v>
      </c>
      <c r="I1552" s="151">
        <v>3998</v>
      </c>
      <c r="J1552" s="151">
        <v>4985</v>
      </c>
      <c r="K1552" s="151">
        <v>4971</v>
      </c>
      <c r="L1552" s="151">
        <v>4802</v>
      </c>
      <c r="M1552" s="154">
        <v>0.993889941904366</v>
      </c>
      <c r="N1552" s="153">
        <v>128993</v>
      </c>
      <c r="O1552" s="172">
        <v>0.9</v>
      </c>
      <c r="P1552" s="154">
        <v>0.978292939936776</v>
      </c>
      <c r="Q1552" s="154">
        <v>0.970636215334421</v>
      </c>
      <c r="R1552" s="154">
        <v>0.997191574724173</v>
      </c>
      <c r="S1552" s="173">
        <v>0.00765672460235467</v>
      </c>
      <c r="T1552" s="153">
        <v>129786</v>
      </c>
      <c r="U1552" s="153">
        <v>123467</v>
      </c>
      <c r="V1552" s="154">
        <v>0.951312160017259</v>
      </c>
      <c r="W1552" s="154">
        <v>0.904531085353003</v>
      </c>
      <c r="X1552" s="155">
        <v>0.931717548357026</v>
      </c>
      <c r="Y1552" s="155">
        <v>0.963289869608826</v>
      </c>
      <c r="Z1552" s="173">
        <v>-0.0271864630040232</v>
      </c>
      <c r="AA1552" s="151">
        <v>33753</v>
      </c>
      <c r="AB1552" s="151">
        <v>31905</v>
      </c>
      <c r="AC1552" s="151">
        <v>34122</v>
      </c>
      <c r="AD1552" s="151">
        <v>32640</v>
      </c>
      <c r="AE1552" s="155">
        <v>0.94524931117234</v>
      </c>
      <c r="AF1552" s="155">
        <v>0.956567610339371</v>
      </c>
      <c r="AG1552" s="173">
        <v>-0.0113182991670303</v>
      </c>
    </row>
    <row r="1553" spans="1:33">
      <c r="A1553" s="175" t="s">
        <v>1455</v>
      </c>
      <c r="B1553" s="195" t="s">
        <v>1853</v>
      </c>
      <c r="C1553" s="195" t="s">
        <v>1557</v>
      </c>
      <c r="D1553" s="150">
        <v>2102</v>
      </c>
      <c r="E1553" s="150">
        <v>2077</v>
      </c>
      <c r="F1553" s="150">
        <v>1937</v>
      </c>
      <c r="G1553" s="151">
        <v>1913</v>
      </c>
      <c r="H1553" s="151">
        <v>1885</v>
      </c>
      <c r="I1553" s="151">
        <v>1772</v>
      </c>
      <c r="J1553" s="151">
        <v>1912</v>
      </c>
      <c r="K1553" s="151">
        <v>1899</v>
      </c>
      <c r="L1553" s="151">
        <v>1763</v>
      </c>
      <c r="M1553" s="154">
        <v>0.950630985411259</v>
      </c>
      <c r="N1553" s="153">
        <v>53107</v>
      </c>
      <c r="O1553" s="172">
        <v>0.9</v>
      </c>
      <c r="P1553" s="154">
        <v>0.988106565176023</v>
      </c>
      <c r="Q1553" s="154">
        <v>0.985363303711448</v>
      </c>
      <c r="R1553" s="154">
        <v>0.993200836820084</v>
      </c>
      <c r="S1553" s="173">
        <v>0.00274326146457482</v>
      </c>
      <c r="T1553" s="153">
        <v>55865</v>
      </c>
      <c r="U1553" s="153">
        <v>48430</v>
      </c>
      <c r="V1553" s="154">
        <v>0.866911304036517</v>
      </c>
      <c r="W1553" s="154">
        <v>0.921503330161751</v>
      </c>
      <c r="X1553" s="155">
        <v>0.926293779404077</v>
      </c>
      <c r="Y1553" s="155">
        <v>0.922071129707113</v>
      </c>
      <c r="Z1553" s="173">
        <v>-0.00479044924232663</v>
      </c>
      <c r="AA1553" s="151">
        <v>13993</v>
      </c>
      <c r="AB1553" s="151">
        <v>12722</v>
      </c>
      <c r="AC1553" s="151">
        <v>13920</v>
      </c>
      <c r="AD1553" s="151">
        <v>11758</v>
      </c>
      <c r="AE1553" s="155">
        <v>0.90916887014936</v>
      </c>
      <c r="AF1553" s="155">
        <v>0.844683908045977</v>
      </c>
      <c r="AG1553" s="173">
        <v>0.0644849621033834</v>
      </c>
    </row>
    <row r="1554" spans="1:33">
      <c r="A1554" s="175" t="s">
        <v>1455</v>
      </c>
      <c r="B1554" s="195" t="s">
        <v>1852</v>
      </c>
      <c r="C1554" s="195" t="s">
        <v>1558</v>
      </c>
      <c r="D1554" s="150">
        <v>3603</v>
      </c>
      <c r="E1554" s="150">
        <v>3594</v>
      </c>
      <c r="F1554" s="150">
        <v>3434</v>
      </c>
      <c r="G1554" s="151">
        <v>3375</v>
      </c>
      <c r="H1554" s="151">
        <v>3368</v>
      </c>
      <c r="I1554" s="151">
        <v>3279</v>
      </c>
      <c r="J1554" s="151">
        <v>3680</v>
      </c>
      <c r="K1554" s="151">
        <v>3674</v>
      </c>
      <c r="L1554" s="151">
        <v>3583</v>
      </c>
      <c r="M1554" s="154">
        <v>0.996566451720961</v>
      </c>
      <c r="N1554" s="153">
        <v>95200</v>
      </c>
      <c r="O1554" s="172">
        <v>0.9</v>
      </c>
      <c r="P1554" s="154">
        <v>0.997502081598668</v>
      </c>
      <c r="Q1554" s="154">
        <v>0.997925925925926</v>
      </c>
      <c r="R1554" s="154">
        <v>0.998369565217391</v>
      </c>
      <c r="S1554" s="173">
        <v>-0.000423844327258061</v>
      </c>
      <c r="T1554" s="153">
        <v>95528</v>
      </c>
      <c r="U1554" s="153">
        <v>92829</v>
      </c>
      <c r="V1554" s="154">
        <v>0.971746503642911</v>
      </c>
      <c r="W1554" s="154">
        <v>0.953094643352762</v>
      </c>
      <c r="X1554" s="155">
        <v>0.971555555555556</v>
      </c>
      <c r="Y1554" s="155">
        <v>0.973641304347826</v>
      </c>
      <c r="Z1554" s="173">
        <v>-0.0184609122027939</v>
      </c>
      <c r="AA1554" s="151">
        <v>25466</v>
      </c>
      <c r="AB1554" s="151">
        <v>24677</v>
      </c>
      <c r="AC1554" s="151">
        <v>24683</v>
      </c>
      <c r="AD1554" s="151">
        <v>24055</v>
      </c>
      <c r="AE1554" s="155">
        <v>0.969017513547475</v>
      </c>
      <c r="AF1554" s="155">
        <v>0.974557387675728</v>
      </c>
      <c r="AG1554" s="173">
        <v>-0.00553987412825308</v>
      </c>
    </row>
    <row r="1555" spans="1:33">
      <c r="A1555" s="175" t="s">
        <v>1455</v>
      </c>
      <c r="B1555" s="195" t="s">
        <v>1853</v>
      </c>
      <c r="C1555" s="195" t="s">
        <v>1559</v>
      </c>
      <c r="D1555" s="150">
        <v>4010</v>
      </c>
      <c r="E1555" s="150">
        <v>3813</v>
      </c>
      <c r="F1555" s="150">
        <v>3632</v>
      </c>
      <c r="G1555" s="151">
        <v>3917</v>
      </c>
      <c r="H1555" s="151">
        <v>3846</v>
      </c>
      <c r="I1555" s="151">
        <v>3603</v>
      </c>
      <c r="J1555" s="151">
        <v>4016</v>
      </c>
      <c r="K1555" s="151">
        <v>3931</v>
      </c>
      <c r="L1555" s="151">
        <v>3689</v>
      </c>
      <c r="M1555" s="154">
        <v>0.95376662136595</v>
      </c>
      <c r="N1555" s="153">
        <v>107376</v>
      </c>
      <c r="O1555" s="172">
        <v>0.9</v>
      </c>
      <c r="P1555" s="154">
        <v>0.950872817955112</v>
      </c>
      <c r="Q1555" s="154">
        <v>0.981873883073781</v>
      </c>
      <c r="R1555" s="154">
        <v>0.978834661354582</v>
      </c>
      <c r="S1555" s="173">
        <v>-0.0310010651186687</v>
      </c>
      <c r="T1555" s="153">
        <v>112581</v>
      </c>
      <c r="U1555" s="153">
        <v>101572</v>
      </c>
      <c r="V1555" s="154">
        <v>0.902212629129249</v>
      </c>
      <c r="W1555" s="154">
        <v>0.90573566084788</v>
      </c>
      <c r="X1555" s="155">
        <v>0.919836609650242</v>
      </c>
      <c r="Y1555" s="155">
        <v>0.918575697211155</v>
      </c>
      <c r="Z1555" s="173">
        <v>-0.0141009488023622</v>
      </c>
      <c r="AA1555" s="151">
        <v>28446</v>
      </c>
      <c r="AB1555" s="151">
        <v>25717</v>
      </c>
      <c r="AC1555" s="151">
        <v>28478</v>
      </c>
      <c r="AD1555" s="151">
        <v>26360</v>
      </c>
      <c r="AE1555" s="155">
        <v>0.904063840258736</v>
      </c>
      <c r="AF1555" s="155">
        <v>0.925626799634806</v>
      </c>
      <c r="AG1555" s="173">
        <v>-0.0215629593760699</v>
      </c>
    </row>
    <row r="1556" spans="1:33">
      <c r="A1556" s="175" t="s">
        <v>1455</v>
      </c>
      <c r="B1556" s="195" t="s">
        <v>1852</v>
      </c>
      <c r="C1556" s="195" t="s">
        <v>1560</v>
      </c>
      <c r="D1556" s="150">
        <v>2253</v>
      </c>
      <c r="E1556" s="150">
        <v>2240</v>
      </c>
      <c r="F1556" s="150">
        <v>2070</v>
      </c>
      <c r="G1556" s="151">
        <v>1796</v>
      </c>
      <c r="H1556" s="151">
        <v>1755</v>
      </c>
      <c r="I1556" s="151">
        <v>1718</v>
      </c>
      <c r="J1556" s="151">
        <v>2261</v>
      </c>
      <c r="K1556" s="151">
        <v>2258</v>
      </c>
      <c r="L1556" s="151">
        <v>2122</v>
      </c>
      <c r="M1556" s="154">
        <v>0.993488246874527</v>
      </c>
      <c r="N1556" s="153">
        <v>59044</v>
      </c>
      <c r="O1556" s="172">
        <v>0.9</v>
      </c>
      <c r="P1556" s="154">
        <v>0.994229915667998</v>
      </c>
      <c r="Q1556" s="154">
        <v>0.9771714922049</v>
      </c>
      <c r="R1556" s="154">
        <v>0.998673153471915</v>
      </c>
      <c r="S1556" s="173">
        <v>0.0170584234630985</v>
      </c>
      <c r="T1556" s="153">
        <v>59431</v>
      </c>
      <c r="U1556" s="153">
        <v>56171</v>
      </c>
      <c r="V1556" s="154">
        <v>0.945146472379734</v>
      </c>
      <c r="W1556" s="154">
        <v>0.918774966711052</v>
      </c>
      <c r="X1556" s="155">
        <v>0.956570155902004</v>
      </c>
      <c r="Y1556" s="155">
        <v>0.938522777532065</v>
      </c>
      <c r="Z1556" s="173">
        <v>-0.0377951891909525</v>
      </c>
      <c r="AA1556" s="151">
        <v>15235</v>
      </c>
      <c r="AB1556" s="151">
        <v>14383</v>
      </c>
      <c r="AC1556" s="151">
        <v>14908</v>
      </c>
      <c r="AD1556" s="151">
        <v>14187</v>
      </c>
      <c r="AE1556" s="155">
        <v>0.944076140466032</v>
      </c>
      <c r="AF1556" s="155">
        <v>0.951636705124765</v>
      </c>
      <c r="AG1556" s="173">
        <v>-0.00756056465873312</v>
      </c>
    </row>
    <row r="1557" spans="1:33">
      <c r="A1557" s="175" t="s">
        <v>1455</v>
      </c>
      <c r="B1557" s="195" t="s">
        <v>1853</v>
      </c>
      <c r="C1557" s="195" t="s">
        <v>1561</v>
      </c>
      <c r="D1557" s="150">
        <v>1956</v>
      </c>
      <c r="E1557" s="150">
        <v>1819</v>
      </c>
      <c r="F1557" s="150">
        <v>1764</v>
      </c>
      <c r="G1557" s="151">
        <v>1902</v>
      </c>
      <c r="H1557" s="151">
        <v>1774</v>
      </c>
      <c r="I1557" s="151">
        <v>1737</v>
      </c>
      <c r="J1557" s="151">
        <v>1733</v>
      </c>
      <c r="K1557" s="151">
        <v>1571</v>
      </c>
      <c r="L1557" s="151">
        <v>1482</v>
      </c>
      <c r="M1557" s="154">
        <v>0.938153346382908</v>
      </c>
      <c r="N1557" s="153">
        <v>45052</v>
      </c>
      <c r="O1557" s="172">
        <v>0.9</v>
      </c>
      <c r="P1557" s="154">
        <v>0.929959100204499</v>
      </c>
      <c r="Q1557" s="154">
        <v>0.932702418506835</v>
      </c>
      <c r="R1557" s="154">
        <v>0.906520484708598</v>
      </c>
      <c r="S1557" s="173">
        <v>-0.00274331830233587</v>
      </c>
      <c r="T1557" s="153">
        <v>48022</v>
      </c>
      <c r="U1557" s="153">
        <v>43155</v>
      </c>
      <c r="V1557" s="154">
        <v>0.898650618466536</v>
      </c>
      <c r="W1557" s="154">
        <v>0.901840490797546</v>
      </c>
      <c r="X1557" s="155">
        <v>0.913249211356467</v>
      </c>
      <c r="Y1557" s="155">
        <v>0.855164454702827</v>
      </c>
      <c r="Z1557" s="173">
        <v>-0.0114087205589208</v>
      </c>
      <c r="AA1557" s="151">
        <v>12674</v>
      </c>
      <c r="AB1557" s="151">
        <v>11360</v>
      </c>
      <c r="AC1557" s="151">
        <v>12227</v>
      </c>
      <c r="AD1557" s="151">
        <v>11034</v>
      </c>
      <c r="AE1557" s="155">
        <v>0.89632318131608</v>
      </c>
      <c r="AF1557" s="155">
        <v>0.902429050462092</v>
      </c>
      <c r="AG1557" s="173">
        <v>-0.00610586914601197</v>
      </c>
    </row>
    <row r="1558" spans="1:33">
      <c r="A1558" s="175" t="s">
        <v>1455</v>
      </c>
      <c r="B1558" s="195" t="s">
        <v>1852</v>
      </c>
      <c r="C1558" s="195" t="s">
        <v>1562</v>
      </c>
      <c r="D1558" s="150">
        <v>1982</v>
      </c>
      <c r="E1558" s="150">
        <v>1976</v>
      </c>
      <c r="F1558" s="150">
        <v>1778</v>
      </c>
      <c r="G1558" s="151">
        <v>1674</v>
      </c>
      <c r="H1558" s="151">
        <v>1669</v>
      </c>
      <c r="I1558" s="151">
        <v>1557</v>
      </c>
      <c r="J1558" s="151">
        <v>1991</v>
      </c>
      <c r="K1558" s="151">
        <v>1987</v>
      </c>
      <c r="L1558" s="151">
        <v>1886</v>
      </c>
      <c r="M1558" s="154">
        <v>0.994978999618175</v>
      </c>
      <c r="N1558" s="153">
        <v>52117</v>
      </c>
      <c r="O1558" s="172">
        <v>0.9</v>
      </c>
      <c r="P1558" s="154">
        <v>0.996972754793138</v>
      </c>
      <c r="Q1558" s="154">
        <v>0.997013142174432</v>
      </c>
      <c r="R1558" s="154">
        <v>0.997990959316926</v>
      </c>
      <c r="S1558" s="173">
        <v>-4.03873812941935e-5</v>
      </c>
      <c r="T1558" s="153">
        <v>52380</v>
      </c>
      <c r="U1558" s="153">
        <v>49075</v>
      </c>
      <c r="V1558" s="154">
        <v>0.936903398243604</v>
      </c>
      <c r="W1558" s="154">
        <v>0.8970736629667</v>
      </c>
      <c r="X1558" s="155">
        <v>0.93010752688172</v>
      </c>
      <c r="Y1558" s="155">
        <v>0.947262682069312</v>
      </c>
      <c r="Z1558" s="173">
        <v>-0.0330338639150201</v>
      </c>
      <c r="AA1558" s="151">
        <v>13412</v>
      </c>
      <c r="AB1558" s="151">
        <v>12474</v>
      </c>
      <c r="AC1558" s="151">
        <v>13637</v>
      </c>
      <c r="AD1558" s="151">
        <v>12816</v>
      </c>
      <c r="AE1558" s="155">
        <v>0.930062630480167</v>
      </c>
      <c r="AF1558" s="155">
        <v>0.939796142846667</v>
      </c>
      <c r="AG1558" s="173">
        <v>-0.00973351236650011</v>
      </c>
    </row>
    <row r="1559" spans="1:33">
      <c r="A1559" s="175" t="s">
        <v>1455</v>
      </c>
      <c r="B1559" s="195" t="s">
        <v>1852</v>
      </c>
      <c r="C1559" s="195" t="s">
        <v>1563</v>
      </c>
      <c r="D1559" s="150">
        <v>2092</v>
      </c>
      <c r="E1559" s="150">
        <v>2067</v>
      </c>
      <c r="F1559" s="150">
        <v>1909</v>
      </c>
      <c r="G1559" s="151">
        <v>1859</v>
      </c>
      <c r="H1559" s="151">
        <v>1828</v>
      </c>
      <c r="I1559" s="151">
        <v>1725</v>
      </c>
      <c r="J1559" s="151">
        <v>2120</v>
      </c>
      <c r="K1559" s="151">
        <v>2098</v>
      </c>
      <c r="L1559" s="151">
        <v>1953</v>
      </c>
      <c r="M1559" s="154">
        <v>0.991644058600109</v>
      </c>
      <c r="N1559" s="153">
        <v>54828</v>
      </c>
      <c r="O1559" s="172">
        <v>0.9</v>
      </c>
      <c r="P1559" s="154">
        <v>0.988049713193117</v>
      </c>
      <c r="Q1559" s="154">
        <v>0.983324367939753</v>
      </c>
      <c r="R1559" s="154">
        <v>0.989622641509434</v>
      </c>
      <c r="S1559" s="173">
        <v>0.0047253452533641</v>
      </c>
      <c r="T1559" s="153">
        <v>55290</v>
      </c>
      <c r="U1559" s="153">
        <v>50918</v>
      </c>
      <c r="V1559" s="154">
        <v>0.920926026406222</v>
      </c>
      <c r="W1559" s="154">
        <v>0.912523900573614</v>
      </c>
      <c r="X1559" s="155">
        <v>0.927918235610543</v>
      </c>
      <c r="Y1559" s="155">
        <v>0.92122641509434</v>
      </c>
      <c r="Z1559" s="173">
        <v>-0.0153943350369296</v>
      </c>
      <c r="AA1559" s="151">
        <v>14483</v>
      </c>
      <c r="AB1559" s="151">
        <v>13376</v>
      </c>
      <c r="AC1559" s="151">
        <v>14023</v>
      </c>
      <c r="AD1559" s="151">
        <v>12905</v>
      </c>
      <c r="AE1559" s="155">
        <v>0.923565559621625</v>
      </c>
      <c r="AF1559" s="155">
        <v>0.920273835841118</v>
      </c>
      <c r="AG1559" s="173">
        <v>0.00329172378050713</v>
      </c>
    </row>
    <row r="1560" spans="1:33">
      <c r="A1560" s="175" t="s">
        <v>1455</v>
      </c>
      <c r="B1560" s="195" t="s">
        <v>1852</v>
      </c>
      <c r="C1560" s="195" t="s">
        <v>1564</v>
      </c>
      <c r="D1560" s="150">
        <v>0</v>
      </c>
      <c r="E1560" s="150">
        <v>0</v>
      </c>
      <c r="F1560" s="150">
        <v>0</v>
      </c>
      <c r="G1560" s="151">
        <v>0</v>
      </c>
      <c r="H1560" s="151">
        <v>0</v>
      </c>
      <c r="I1560" s="151">
        <v>0</v>
      </c>
      <c r="J1560" s="151">
        <v>0</v>
      </c>
      <c r="K1560" s="151">
        <v>0</v>
      </c>
      <c r="L1560" s="151">
        <v>0</v>
      </c>
      <c r="M1560" s="154">
        <v>1</v>
      </c>
      <c r="N1560" s="153">
        <v>1</v>
      </c>
      <c r="O1560" s="172">
        <v>0.9</v>
      </c>
      <c r="P1560" s="154">
        <v>0</v>
      </c>
      <c r="Q1560" s="154">
        <v>0</v>
      </c>
      <c r="R1560" s="154">
        <v>0</v>
      </c>
      <c r="S1560" s="173">
        <v>0</v>
      </c>
      <c r="T1560" s="153">
        <v>1</v>
      </c>
      <c r="U1560" s="153">
        <v>1</v>
      </c>
      <c r="V1560" s="154">
        <v>1</v>
      </c>
      <c r="W1560" s="154">
        <v>0</v>
      </c>
      <c r="X1560" s="155">
        <v>0</v>
      </c>
      <c r="Y1560" s="155">
        <v>0</v>
      </c>
      <c r="Z1560" s="173">
        <v>0</v>
      </c>
      <c r="AA1560" s="151">
        <v>0</v>
      </c>
      <c r="AB1560" s="151">
        <v>0</v>
      </c>
      <c r="AC1560" s="151">
        <v>0</v>
      </c>
      <c r="AD1560" s="151">
        <v>0</v>
      </c>
      <c r="AE1560" s="155">
        <v>0</v>
      </c>
      <c r="AF1560" s="155">
        <v>0</v>
      </c>
      <c r="AG1560" s="173">
        <v>0</v>
      </c>
    </row>
    <row r="1561" spans="1:33">
      <c r="A1561" s="175" t="s">
        <v>1455</v>
      </c>
      <c r="B1561" s="195" t="s">
        <v>1852</v>
      </c>
      <c r="C1561" s="195" t="s">
        <v>1565</v>
      </c>
      <c r="D1561" s="150">
        <v>7054</v>
      </c>
      <c r="E1561" s="150">
        <v>6586</v>
      </c>
      <c r="F1561" s="150">
        <v>6071</v>
      </c>
      <c r="G1561" s="151">
        <v>5724</v>
      </c>
      <c r="H1561" s="151">
        <v>5513</v>
      </c>
      <c r="I1561" s="151">
        <v>5252</v>
      </c>
      <c r="J1561" s="151">
        <v>6682</v>
      </c>
      <c r="K1561" s="151">
        <v>6352</v>
      </c>
      <c r="L1561" s="151">
        <v>5900</v>
      </c>
      <c r="M1561" s="154">
        <v>0.969473924137893</v>
      </c>
      <c r="N1561" s="153">
        <v>174388</v>
      </c>
      <c r="O1561" s="172">
        <v>0.9</v>
      </c>
      <c r="P1561" s="154">
        <v>0.933654664020414</v>
      </c>
      <c r="Q1561" s="154">
        <v>0.963137665967855</v>
      </c>
      <c r="R1561" s="154">
        <v>0.950613588745884</v>
      </c>
      <c r="S1561" s="173">
        <v>-0.0294830019474407</v>
      </c>
      <c r="T1561" s="153">
        <v>179879</v>
      </c>
      <c r="U1561" s="153">
        <v>163954</v>
      </c>
      <c r="V1561" s="154">
        <v>0.91146826477799</v>
      </c>
      <c r="W1561" s="154">
        <v>0.860646441735186</v>
      </c>
      <c r="X1561" s="155">
        <v>0.917540181691125</v>
      </c>
      <c r="Y1561" s="155">
        <v>0.882969170906914</v>
      </c>
      <c r="Z1561" s="173">
        <v>-0.0568937399559394</v>
      </c>
      <c r="AA1561" s="151">
        <v>45794</v>
      </c>
      <c r="AB1561" s="151">
        <v>41315</v>
      </c>
      <c r="AC1561" s="151">
        <v>46168</v>
      </c>
      <c r="AD1561" s="151">
        <v>42223</v>
      </c>
      <c r="AE1561" s="155">
        <v>0.902192426955496</v>
      </c>
      <c r="AF1561" s="155">
        <v>0.914551204297349</v>
      </c>
      <c r="AG1561" s="173">
        <v>-0.0123587773418524</v>
      </c>
    </row>
    <row r="1562" spans="1:33">
      <c r="A1562" s="175" t="s">
        <v>1455</v>
      </c>
      <c r="B1562" s="195" t="s">
        <v>1854</v>
      </c>
      <c r="C1562" s="195" t="s">
        <v>1566</v>
      </c>
      <c r="D1562" s="150">
        <v>1360</v>
      </c>
      <c r="E1562" s="150">
        <v>1290</v>
      </c>
      <c r="F1562" s="150">
        <v>1265</v>
      </c>
      <c r="G1562" s="151">
        <v>1086</v>
      </c>
      <c r="H1562" s="151">
        <v>1085</v>
      </c>
      <c r="I1562" s="151">
        <v>1049</v>
      </c>
      <c r="J1562" s="151">
        <v>1195</v>
      </c>
      <c r="K1562" s="151">
        <v>1190</v>
      </c>
      <c r="L1562" s="151">
        <v>1155</v>
      </c>
      <c r="M1562" s="154">
        <v>0.994159900062461</v>
      </c>
      <c r="N1562" s="153">
        <v>31833</v>
      </c>
      <c r="O1562" s="172">
        <v>0.9</v>
      </c>
      <c r="P1562" s="154">
        <v>0.948529411764706</v>
      </c>
      <c r="Q1562" s="154">
        <v>0.999079189686924</v>
      </c>
      <c r="R1562" s="154">
        <v>0.99581589958159</v>
      </c>
      <c r="S1562" s="173">
        <v>-0.0505497779222186</v>
      </c>
      <c r="T1562" s="153">
        <v>32020</v>
      </c>
      <c r="U1562" s="153">
        <v>30767</v>
      </c>
      <c r="V1562" s="154">
        <v>0.960868207370393</v>
      </c>
      <c r="W1562" s="154">
        <v>0.930147058823529</v>
      </c>
      <c r="X1562" s="155">
        <v>0.965930018416206</v>
      </c>
      <c r="Y1562" s="155">
        <v>0.96652719665272</v>
      </c>
      <c r="Z1562" s="173">
        <v>-0.0357829595926769</v>
      </c>
      <c r="AA1562" s="151">
        <v>8342</v>
      </c>
      <c r="AB1562" s="151">
        <v>8015</v>
      </c>
      <c r="AC1562" s="151">
        <v>8055</v>
      </c>
      <c r="AD1562" s="151">
        <v>7750</v>
      </c>
      <c r="AE1562" s="155">
        <v>0.96080076720211</v>
      </c>
      <c r="AF1562" s="155">
        <v>0.962135319677219</v>
      </c>
      <c r="AG1562" s="173">
        <v>-0.00133455247510927</v>
      </c>
    </row>
    <row r="1563" spans="1:33">
      <c r="A1563" s="175" t="s">
        <v>1455</v>
      </c>
      <c r="B1563" s="195" t="s">
        <v>1852</v>
      </c>
      <c r="C1563" s="195" t="s">
        <v>1567</v>
      </c>
      <c r="D1563" s="150">
        <v>1412</v>
      </c>
      <c r="E1563" s="150">
        <v>1403</v>
      </c>
      <c r="F1563" s="150">
        <v>1120</v>
      </c>
      <c r="G1563" s="151">
        <v>1223</v>
      </c>
      <c r="H1563" s="151">
        <v>1221</v>
      </c>
      <c r="I1563" s="151">
        <v>908</v>
      </c>
      <c r="J1563" s="151">
        <v>1342</v>
      </c>
      <c r="K1563" s="151">
        <v>1340</v>
      </c>
      <c r="L1563" s="151">
        <v>1107</v>
      </c>
      <c r="M1563" s="154">
        <v>0.966160755768933</v>
      </c>
      <c r="N1563" s="153">
        <v>37431</v>
      </c>
      <c r="O1563" s="172">
        <v>0.9</v>
      </c>
      <c r="P1563" s="154">
        <v>0.993626062322946</v>
      </c>
      <c r="Q1563" s="154">
        <v>0.998364677023712</v>
      </c>
      <c r="R1563" s="154">
        <v>0.998509687034277</v>
      </c>
      <c r="S1563" s="173">
        <v>-0.00473861470076609</v>
      </c>
      <c r="T1563" s="153">
        <v>38742</v>
      </c>
      <c r="U1563" s="153">
        <v>29303</v>
      </c>
      <c r="V1563" s="154">
        <v>0.756362603892416</v>
      </c>
      <c r="W1563" s="154">
        <v>0.793201133144476</v>
      </c>
      <c r="X1563" s="155">
        <v>0.742436631234669</v>
      </c>
      <c r="Y1563" s="155">
        <v>0.824888226527571</v>
      </c>
      <c r="Z1563" s="173">
        <v>0.0507645019098071</v>
      </c>
      <c r="AA1563" s="151">
        <v>9262</v>
      </c>
      <c r="AB1563" s="151">
        <v>6985</v>
      </c>
      <c r="AC1563" s="151">
        <v>10496</v>
      </c>
      <c r="AD1563" s="151">
        <v>7896</v>
      </c>
      <c r="AE1563" s="155">
        <v>0.754156769596199</v>
      </c>
      <c r="AF1563" s="155">
        <v>0.752286585365854</v>
      </c>
      <c r="AG1563" s="173">
        <v>0.00187018423034579</v>
      </c>
    </row>
    <row r="1564" spans="1:33">
      <c r="A1564" s="175" t="s">
        <v>1455</v>
      </c>
      <c r="B1564" s="195" t="s">
        <v>1854</v>
      </c>
      <c r="C1564" s="195" t="s">
        <v>1568</v>
      </c>
      <c r="D1564" s="150">
        <v>2114</v>
      </c>
      <c r="E1564" s="150">
        <v>2045</v>
      </c>
      <c r="F1564" s="150">
        <v>1842</v>
      </c>
      <c r="G1564" s="151">
        <v>1982</v>
      </c>
      <c r="H1564" s="151">
        <v>1908</v>
      </c>
      <c r="I1564" s="151">
        <v>1745</v>
      </c>
      <c r="J1564" s="151">
        <v>2121</v>
      </c>
      <c r="K1564" s="151">
        <v>2079</v>
      </c>
      <c r="L1564" s="151">
        <v>1903</v>
      </c>
      <c r="M1564" s="154">
        <v>0.966481970846475</v>
      </c>
      <c r="N1564" s="153">
        <v>56689</v>
      </c>
      <c r="O1564" s="172">
        <v>0.9</v>
      </c>
      <c r="P1564" s="154">
        <v>0.967360454115421</v>
      </c>
      <c r="Q1564" s="154">
        <v>0.962663975782038</v>
      </c>
      <c r="R1564" s="154">
        <v>0.98019801980198</v>
      </c>
      <c r="S1564" s="173">
        <v>0.00469647833338271</v>
      </c>
      <c r="T1564" s="153">
        <v>58655</v>
      </c>
      <c r="U1564" s="153">
        <v>53229</v>
      </c>
      <c r="V1564" s="154">
        <v>0.907492967351462</v>
      </c>
      <c r="W1564" s="154">
        <v>0.871333964049196</v>
      </c>
      <c r="X1564" s="155">
        <v>0.880423814328961</v>
      </c>
      <c r="Y1564" s="155">
        <v>0.897218293257897</v>
      </c>
      <c r="Z1564" s="173">
        <v>-0.00908985027976483</v>
      </c>
      <c r="AA1564" s="151">
        <v>15117</v>
      </c>
      <c r="AB1564" s="151">
        <v>13326</v>
      </c>
      <c r="AC1564" s="151">
        <v>14770</v>
      </c>
      <c r="AD1564" s="151">
        <v>13377</v>
      </c>
      <c r="AE1564" s="155">
        <v>0.88152411192697</v>
      </c>
      <c r="AF1564" s="155">
        <v>0.905687203791469</v>
      </c>
      <c r="AG1564" s="173">
        <v>-0.0241630918644995</v>
      </c>
    </row>
    <row r="1565" spans="1:33">
      <c r="A1565" s="175" t="s">
        <v>1455</v>
      </c>
      <c r="B1565" s="195" t="s">
        <v>1852</v>
      </c>
      <c r="C1565" s="195" t="s">
        <v>1569</v>
      </c>
      <c r="D1565" s="150">
        <v>3887</v>
      </c>
      <c r="E1565" s="150">
        <v>3702</v>
      </c>
      <c r="F1565" s="150">
        <v>3585</v>
      </c>
      <c r="G1565" s="151">
        <v>3451</v>
      </c>
      <c r="H1565" s="151">
        <v>3246</v>
      </c>
      <c r="I1565" s="151">
        <v>3266</v>
      </c>
      <c r="J1565" s="151">
        <v>3670</v>
      </c>
      <c r="K1565" s="151">
        <v>3596</v>
      </c>
      <c r="L1565" s="151">
        <v>3490</v>
      </c>
      <c r="M1565" s="154">
        <v>0.97844059331165</v>
      </c>
      <c r="N1565" s="153">
        <v>97166</v>
      </c>
      <c r="O1565" s="172">
        <v>0.9</v>
      </c>
      <c r="P1565" s="154">
        <v>0.952405454077695</v>
      </c>
      <c r="Q1565" s="154">
        <v>0.940596928426543</v>
      </c>
      <c r="R1565" s="154">
        <v>0.97983651226158</v>
      </c>
      <c r="S1565" s="173">
        <v>0.0118085256511518</v>
      </c>
      <c r="T1565" s="153">
        <v>99307</v>
      </c>
      <c r="U1565" s="153">
        <v>94333</v>
      </c>
      <c r="V1565" s="154">
        <v>0.949912896371857</v>
      </c>
      <c r="W1565" s="154">
        <v>0.922305119629534</v>
      </c>
      <c r="X1565" s="155">
        <v>0.946392350043466</v>
      </c>
      <c r="Y1565" s="155">
        <v>0.950953678474114</v>
      </c>
      <c r="Z1565" s="173">
        <v>-0.0240872304139313</v>
      </c>
      <c r="AA1565" s="151">
        <v>26016</v>
      </c>
      <c r="AB1565" s="151">
        <v>24749</v>
      </c>
      <c r="AC1565" s="151">
        <v>25378</v>
      </c>
      <c r="AD1565" s="151">
        <v>24216</v>
      </c>
      <c r="AE1565" s="155">
        <v>0.951299200492005</v>
      </c>
      <c r="AF1565" s="155">
        <v>0.954212309874695</v>
      </c>
      <c r="AG1565" s="173">
        <v>-0.00291310938268974</v>
      </c>
    </row>
    <row r="1566" spans="1:33">
      <c r="A1566" s="175" t="s">
        <v>1455</v>
      </c>
      <c r="B1566" s="195" t="s">
        <v>1852</v>
      </c>
      <c r="C1566" s="195" t="s">
        <v>1570</v>
      </c>
      <c r="D1566" s="150">
        <v>2860</v>
      </c>
      <c r="E1566" s="150">
        <v>2708</v>
      </c>
      <c r="F1566" s="150">
        <v>1935</v>
      </c>
      <c r="G1566" s="151">
        <v>3363</v>
      </c>
      <c r="H1566" s="151">
        <v>1925</v>
      </c>
      <c r="I1566" s="151">
        <v>1535</v>
      </c>
      <c r="J1566" s="151">
        <v>3212</v>
      </c>
      <c r="K1566" s="151">
        <v>2902</v>
      </c>
      <c r="L1566" s="151">
        <v>1760</v>
      </c>
      <c r="M1566" s="154">
        <v>0.882622531991663</v>
      </c>
      <c r="N1566" s="153">
        <v>78767</v>
      </c>
      <c r="O1566" s="172">
        <v>0.9</v>
      </c>
      <c r="P1566" s="154">
        <v>0.946853146853147</v>
      </c>
      <c r="Q1566" s="154">
        <v>0.572405590246803</v>
      </c>
      <c r="R1566" s="154">
        <v>0.903486924034869</v>
      </c>
      <c r="S1566" s="173">
        <v>0.374447556606343</v>
      </c>
      <c r="T1566" s="153">
        <v>89242</v>
      </c>
      <c r="U1566" s="153">
        <v>50595</v>
      </c>
      <c r="V1566" s="154">
        <v>0.566941574594922</v>
      </c>
      <c r="W1566" s="154">
        <v>0.676573426573427</v>
      </c>
      <c r="X1566" s="155">
        <v>0.456437704430568</v>
      </c>
      <c r="Y1566" s="155">
        <v>0.547945205479452</v>
      </c>
      <c r="Z1566" s="173">
        <v>0.220135722142859</v>
      </c>
      <c r="AA1566" s="151">
        <v>23117</v>
      </c>
      <c r="AB1566" s="151">
        <v>13054</v>
      </c>
      <c r="AC1566" s="151">
        <v>22568</v>
      </c>
      <c r="AD1566" s="151">
        <v>13271</v>
      </c>
      <c r="AE1566" s="155">
        <v>0.564692650430419</v>
      </c>
      <c r="AF1566" s="155">
        <v>0.588045019496632</v>
      </c>
      <c r="AG1566" s="173">
        <v>-0.0233523690662132</v>
      </c>
    </row>
    <row r="1567" spans="1:33">
      <c r="A1567" s="175" t="s">
        <v>1455</v>
      </c>
      <c r="B1567" s="195" t="s">
        <v>1852</v>
      </c>
      <c r="C1567" s="195" t="s">
        <v>1571</v>
      </c>
      <c r="D1567" s="150">
        <v>1191</v>
      </c>
      <c r="E1567" s="150">
        <v>1170</v>
      </c>
      <c r="F1567" s="150">
        <v>952</v>
      </c>
      <c r="G1567" s="151">
        <v>1438</v>
      </c>
      <c r="H1567" s="151">
        <v>1399</v>
      </c>
      <c r="I1567" s="151">
        <v>1033</v>
      </c>
      <c r="J1567" s="151">
        <v>1227</v>
      </c>
      <c r="K1567" s="151">
        <v>1221</v>
      </c>
      <c r="L1567" s="151">
        <v>993</v>
      </c>
      <c r="M1567" s="154">
        <v>0.971731448763251</v>
      </c>
      <c r="N1567" s="153">
        <v>36025</v>
      </c>
      <c r="O1567" s="172">
        <v>0.9</v>
      </c>
      <c r="P1567" s="154">
        <v>0.982367758186398</v>
      </c>
      <c r="Q1567" s="154">
        <v>0.972878998609179</v>
      </c>
      <c r="R1567" s="154">
        <v>0.995110024449878</v>
      </c>
      <c r="S1567" s="173">
        <v>0.00948875957721862</v>
      </c>
      <c r="T1567" s="153">
        <v>37073</v>
      </c>
      <c r="U1567" s="153">
        <v>28757</v>
      </c>
      <c r="V1567" s="154">
        <v>0.775685809079384</v>
      </c>
      <c r="W1567" s="154">
        <v>0.799328295549958</v>
      </c>
      <c r="X1567" s="155">
        <v>0.718358831710709</v>
      </c>
      <c r="Y1567" s="155">
        <v>0.809290953545232</v>
      </c>
      <c r="Z1567" s="173">
        <v>0.0809694638392486</v>
      </c>
      <c r="AA1567" s="151">
        <v>9371</v>
      </c>
      <c r="AB1567" s="151">
        <v>7107</v>
      </c>
      <c r="AC1567" s="151">
        <v>9525</v>
      </c>
      <c r="AD1567" s="151">
        <v>7137</v>
      </c>
      <c r="AE1567" s="155">
        <v>0.758403585529826</v>
      </c>
      <c r="AF1567" s="155">
        <v>0.749291338582677</v>
      </c>
      <c r="AG1567" s="173">
        <v>0.00911224694714885</v>
      </c>
    </row>
    <row r="1568" spans="1:33">
      <c r="A1568" s="175" t="s">
        <v>1455</v>
      </c>
      <c r="B1568" s="195" t="s">
        <v>1854</v>
      </c>
      <c r="C1568" s="195" t="s">
        <v>1572</v>
      </c>
      <c r="D1568" s="150">
        <v>3740</v>
      </c>
      <c r="E1568" s="150">
        <v>2945</v>
      </c>
      <c r="F1568" s="150">
        <v>2832</v>
      </c>
      <c r="G1568" s="151">
        <v>3071</v>
      </c>
      <c r="H1568" s="151">
        <v>2495</v>
      </c>
      <c r="I1568" s="151">
        <v>2234</v>
      </c>
      <c r="J1568" s="151">
        <v>3629</v>
      </c>
      <c r="K1568" s="151">
        <v>3304</v>
      </c>
      <c r="L1568" s="151">
        <v>3117</v>
      </c>
      <c r="M1568" s="154">
        <v>0.890854227463125</v>
      </c>
      <c r="N1568" s="153">
        <v>89750</v>
      </c>
      <c r="O1568" s="172">
        <v>0.9</v>
      </c>
      <c r="P1568" s="154">
        <v>0.787433155080214</v>
      </c>
      <c r="Q1568" s="154">
        <v>0.812438944969065</v>
      </c>
      <c r="R1568" s="154">
        <v>0.910443648387986</v>
      </c>
      <c r="S1568" s="173">
        <v>-0.0250057898888515</v>
      </c>
      <c r="T1568" s="153">
        <v>100746</v>
      </c>
      <c r="U1568" s="153">
        <v>84766</v>
      </c>
      <c r="V1568" s="154">
        <v>0.841383280725786</v>
      </c>
      <c r="W1568" s="154">
        <v>0.757219251336898</v>
      </c>
      <c r="X1568" s="155">
        <v>0.727450341908173</v>
      </c>
      <c r="Y1568" s="155">
        <v>0.858914301460457</v>
      </c>
      <c r="Z1568" s="173">
        <v>0.0297689094287251</v>
      </c>
      <c r="AA1568" s="151">
        <v>24817</v>
      </c>
      <c r="AB1568" s="151">
        <v>20400</v>
      </c>
      <c r="AC1568" s="151">
        <v>24921</v>
      </c>
      <c r="AD1568" s="151">
        <v>20783</v>
      </c>
      <c r="AE1568" s="155">
        <v>0.822017165652577</v>
      </c>
      <c r="AF1568" s="155">
        <v>0.833955298744031</v>
      </c>
      <c r="AG1568" s="173">
        <v>-0.0119381330914543</v>
      </c>
    </row>
    <row r="1569" spans="1:33">
      <c r="A1569" s="175" t="s">
        <v>1455</v>
      </c>
      <c r="B1569" s="195" t="s">
        <v>1853</v>
      </c>
      <c r="C1569" s="195" t="s">
        <v>1573</v>
      </c>
      <c r="D1569" s="150">
        <v>0</v>
      </c>
      <c r="E1569" s="150">
        <v>0</v>
      </c>
      <c r="F1569" s="150">
        <v>0</v>
      </c>
      <c r="G1569" s="151">
        <v>2</v>
      </c>
      <c r="H1569" s="151">
        <v>0</v>
      </c>
      <c r="I1569" s="151">
        <v>0</v>
      </c>
      <c r="J1569" s="151">
        <v>0</v>
      </c>
      <c r="K1569" s="151">
        <v>0</v>
      </c>
      <c r="L1569" s="151">
        <v>0</v>
      </c>
      <c r="M1569" s="154">
        <v>0.166666666666667</v>
      </c>
      <c r="N1569" s="153">
        <v>3</v>
      </c>
      <c r="O1569" s="172">
        <v>0.9</v>
      </c>
      <c r="P1569" s="154">
        <v>0</v>
      </c>
      <c r="Q1569" s="154">
        <v>0</v>
      </c>
      <c r="R1569" s="154">
        <v>0</v>
      </c>
      <c r="S1569" s="173">
        <v>0</v>
      </c>
      <c r="T1569" s="153">
        <v>18</v>
      </c>
      <c r="U1569" s="153">
        <v>15</v>
      </c>
      <c r="V1569" s="154">
        <v>0.833333333333333</v>
      </c>
      <c r="W1569" s="154">
        <v>0</v>
      </c>
      <c r="X1569" s="155">
        <v>0</v>
      </c>
      <c r="Y1569" s="155">
        <v>0</v>
      </c>
      <c r="Z1569" s="173">
        <v>0</v>
      </c>
      <c r="AA1569" s="151">
        <v>5</v>
      </c>
      <c r="AB1569" s="151">
        <v>2</v>
      </c>
      <c r="AC1569" s="151">
        <v>7</v>
      </c>
      <c r="AD1569" s="151">
        <v>7</v>
      </c>
      <c r="AE1569" s="155">
        <v>0.4</v>
      </c>
      <c r="AF1569" s="155">
        <v>1</v>
      </c>
      <c r="AG1569" s="173">
        <v>-0.6</v>
      </c>
    </row>
    <row r="1570" spans="1:33">
      <c r="A1570" s="175" t="s">
        <v>1455</v>
      </c>
      <c r="B1570" s="195" t="s">
        <v>1854</v>
      </c>
      <c r="C1570" s="195" t="s">
        <v>1574</v>
      </c>
      <c r="D1570" s="150">
        <v>2</v>
      </c>
      <c r="E1570" s="150">
        <v>0</v>
      </c>
      <c r="F1570" s="150">
        <v>0</v>
      </c>
      <c r="G1570" s="151">
        <v>3</v>
      </c>
      <c r="H1570" s="151">
        <v>0</v>
      </c>
      <c r="I1570" s="151">
        <v>3</v>
      </c>
      <c r="J1570" s="151">
        <v>3</v>
      </c>
      <c r="K1570" s="151">
        <v>0</v>
      </c>
      <c r="L1570" s="151">
        <v>3</v>
      </c>
      <c r="M1570" s="154">
        <v>0</v>
      </c>
      <c r="N1570" s="153">
        <v>0</v>
      </c>
      <c r="O1570" s="172">
        <v>0.9</v>
      </c>
      <c r="P1570" s="154">
        <v>0</v>
      </c>
      <c r="Q1570" s="154">
        <v>0</v>
      </c>
      <c r="R1570" s="154">
        <v>0</v>
      </c>
      <c r="S1570" s="173">
        <v>0</v>
      </c>
      <c r="T1570" s="153">
        <v>35</v>
      </c>
      <c r="U1570" s="153">
        <v>26</v>
      </c>
      <c r="V1570" s="154">
        <v>0.742857142857143</v>
      </c>
      <c r="W1570" s="154">
        <v>0</v>
      </c>
      <c r="X1570" s="155">
        <v>1</v>
      </c>
      <c r="Y1570" s="155">
        <v>1</v>
      </c>
      <c r="Z1570" s="173">
        <v>-1</v>
      </c>
      <c r="AA1570" s="151">
        <v>24</v>
      </c>
      <c r="AB1570" s="151">
        <v>17</v>
      </c>
      <c r="AC1570" s="151">
        <v>6</v>
      </c>
      <c r="AD1570" s="151">
        <v>5</v>
      </c>
      <c r="AE1570" s="155">
        <v>0.708333333333333</v>
      </c>
      <c r="AF1570" s="155">
        <v>0.833333333333333</v>
      </c>
      <c r="AG1570" s="173">
        <v>-0.125</v>
      </c>
    </row>
    <row r="1571" spans="1:33">
      <c r="A1571" s="175" t="s">
        <v>1455</v>
      </c>
      <c r="B1571" s="195" t="s">
        <v>1854</v>
      </c>
      <c r="C1571" s="195" t="s">
        <v>1575</v>
      </c>
      <c r="D1571" s="150">
        <v>1</v>
      </c>
      <c r="E1571" s="150">
        <v>0</v>
      </c>
      <c r="F1571" s="150">
        <v>1</v>
      </c>
      <c r="G1571" s="151">
        <v>0</v>
      </c>
      <c r="H1571" s="151">
        <v>0</v>
      </c>
      <c r="I1571" s="151">
        <v>0</v>
      </c>
      <c r="J1571" s="151">
        <v>0</v>
      </c>
      <c r="K1571" s="151">
        <v>0</v>
      </c>
      <c r="L1571" s="151">
        <v>0</v>
      </c>
      <c r="M1571" s="154">
        <v>0</v>
      </c>
      <c r="N1571" s="153">
        <v>0</v>
      </c>
      <c r="O1571" s="172">
        <v>0.9</v>
      </c>
      <c r="P1571" s="154">
        <v>0</v>
      </c>
      <c r="Q1571" s="154">
        <v>0</v>
      </c>
      <c r="R1571" s="154">
        <v>0</v>
      </c>
      <c r="S1571" s="173">
        <v>0</v>
      </c>
      <c r="T1571" s="153">
        <v>2</v>
      </c>
      <c r="U1571" s="153">
        <v>2</v>
      </c>
      <c r="V1571" s="154">
        <v>1</v>
      </c>
      <c r="W1571" s="154">
        <v>1</v>
      </c>
      <c r="X1571" s="155">
        <v>0</v>
      </c>
      <c r="Y1571" s="155">
        <v>0</v>
      </c>
      <c r="Z1571" s="173">
        <v>1</v>
      </c>
      <c r="AA1571" s="151">
        <v>1</v>
      </c>
      <c r="AB1571" s="151">
        <v>1</v>
      </c>
      <c r="AC1571" s="151">
        <v>0</v>
      </c>
      <c r="AD1571" s="151">
        <v>0</v>
      </c>
      <c r="AE1571" s="155">
        <v>1</v>
      </c>
      <c r="AF1571" s="155">
        <v>0</v>
      </c>
      <c r="AG1571" s="173">
        <v>1</v>
      </c>
    </row>
    <row r="1572" spans="1:33">
      <c r="A1572" s="175" t="s">
        <v>1455</v>
      </c>
      <c r="B1572" s="195" t="s">
        <v>1854</v>
      </c>
      <c r="C1572" s="195" t="s">
        <v>1576</v>
      </c>
      <c r="D1572" s="150">
        <v>4177</v>
      </c>
      <c r="E1572" s="150">
        <v>3325</v>
      </c>
      <c r="F1572" s="150">
        <v>3870</v>
      </c>
      <c r="G1572" s="151">
        <v>3469</v>
      </c>
      <c r="H1572" s="151">
        <v>2864</v>
      </c>
      <c r="I1572" s="151">
        <v>3217</v>
      </c>
      <c r="J1572" s="151">
        <v>3933</v>
      </c>
      <c r="K1572" s="151">
        <v>3408</v>
      </c>
      <c r="L1572" s="151">
        <v>3680</v>
      </c>
      <c r="M1572" s="154">
        <v>0.909682074408117</v>
      </c>
      <c r="N1572" s="153">
        <v>100861</v>
      </c>
      <c r="O1572" s="172">
        <v>0.9</v>
      </c>
      <c r="P1572" s="154">
        <v>0.796025855877424</v>
      </c>
      <c r="Q1572" s="154">
        <v>0.825598155087922</v>
      </c>
      <c r="R1572" s="154">
        <v>0.86651411136537</v>
      </c>
      <c r="S1572" s="173">
        <v>-0.0295722992104975</v>
      </c>
      <c r="T1572" s="153">
        <v>110875</v>
      </c>
      <c r="U1572" s="153">
        <v>103923</v>
      </c>
      <c r="V1572" s="154">
        <v>0.937298759864713</v>
      </c>
      <c r="W1572" s="154">
        <v>0.926502274359588</v>
      </c>
      <c r="X1572" s="155">
        <v>0.927356586912655</v>
      </c>
      <c r="Y1572" s="155">
        <v>0.935672514619883</v>
      </c>
      <c r="Z1572" s="173">
        <v>-0.000854312553066783</v>
      </c>
      <c r="AA1572" s="151">
        <v>27522</v>
      </c>
      <c r="AB1572" s="151">
        <v>25442</v>
      </c>
      <c r="AC1572" s="151">
        <v>27575</v>
      </c>
      <c r="AD1572" s="151">
        <v>26010</v>
      </c>
      <c r="AE1572" s="155">
        <v>0.924424097085968</v>
      </c>
      <c r="AF1572" s="155">
        <v>0.94324569356301</v>
      </c>
      <c r="AG1572" s="173">
        <v>-0.0188215964770424</v>
      </c>
    </row>
    <row r="1573" spans="1:33">
      <c r="A1573" s="175" t="s">
        <v>1455</v>
      </c>
      <c r="B1573" s="195" t="s">
        <v>1854</v>
      </c>
      <c r="C1573" s="195" t="s">
        <v>1577</v>
      </c>
      <c r="D1573" s="150">
        <v>1867</v>
      </c>
      <c r="E1573" s="150">
        <v>1676</v>
      </c>
      <c r="F1573" s="150">
        <v>1544</v>
      </c>
      <c r="G1573" s="151">
        <v>1597</v>
      </c>
      <c r="H1573" s="151">
        <v>1402</v>
      </c>
      <c r="I1573" s="151">
        <v>1363</v>
      </c>
      <c r="J1573" s="151">
        <v>1971</v>
      </c>
      <c r="K1573" s="151">
        <v>1893</v>
      </c>
      <c r="L1573" s="151">
        <v>1839</v>
      </c>
      <c r="M1573" s="154">
        <v>0.874322860238353</v>
      </c>
      <c r="N1573" s="153">
        <v>43578</v>
      </c>
      <c r="O1573" s="172">
        <v>0.9</v>
      </c>
      <c r="P1573" s="154">
        <v>0.897696839850027</v>
      </c>
      <c r="Q1573" s="154">
        <v>0.877896055103319</v>
      </c>
      <c r="R1573" s="154">
        <v>0.960426179604262</v>
      </c>
      <c r="S1573" s="173">
        <v>0.0198007847467081</v>
      </c>
      <c r="T1573" s="153">
        <v>49842</v>
      </c>
      <c r="U1573" s="153">
        <v>42941</v>
      </c>
      <c r="V1573" s="154">
        <v>0.861542474218531</v>
      </c>
      <c r="W1573" s="154">
        <v>0.826995179432244</v>
      </c>
      <c r="X1573" s="155">
        <v>0.853475266123983</v>
      </c>
      <c r="Y1573" s="155">
        <v>0.933028919330289</v>
      </c>
      <c r="Z1573" s="173">
        <v>-0.0264800866917383</v>
      </c>
      <c r="AA1573" s="151">
        <v>12568</v>
      </c>
      <c r="AB1573" s="151">
        <v>10819</v>
      </c>
      <c r="AC1573" s="151">
        <v>12108</v>
      </c>
      <c r="AD1573" s="151">
        <v>10001</v>
      </c>
      <c r="AE1573" s="155">
        <v>0.860837046467218</v>
      </c>
      <c r="AF1573" s="155">
        <v>0.82598282127519</v>
      </c>
      <c r="AG1573" s="173">
        <v>0.0348542251920284</v>
      </c>
    </row>
    <row r="1574" spans="1:33">
      <c r="A1574" s="175" t="s">
        <v>1455</v>
      </c>
      <c r="B1574" s="195" t="s">
        <v>1852</v>
      </c>
      <c r="C1574" s="195" t="s">
        <v>1578</v>
      </c>
      <c r="D1574" s="150">
        <v>1300</v>
      </c>
      <c r="E1574" s="150">
        <v>1296</v>
      </c>
      <c r="F1574" s="150">
        <v>1260</v>
      </c>
      <c r="G1574" s="151">
        <v>1496</v>
      </c>
      <c r="H1574" s="151">
        <v>1494</v>
      </c>
      <c r="I1574" s="151">
        <v>1458</v>
      </c>
      <c r="J1574" s="151">
        <v>1433</v>
      </c>
      <c r="K1574" s="151">
        <v>1433</v>
      </c>
      <c r="L1574" s="151">
        <v>1413</v>
      </c>
      <c r="M1574" s="154">
        <v>0.997387643299178</v>
      </c>
      <c r="N1574" s="153">
        <v>39325</v>
      </c>
      <c r="O1574" s="172">
        <v>0.9</v>
      </c>
      <c r="P1574" s="154">
        <v>0.996923076923077</v>
      </c>
      <c r="Q1574" s="154">
        <v>0.998663101604278</v>
      </c>
      <c r="R1574" s="154">
        <v>1</v>
      </c>
      <c r="S1574" s="173">
        <v>-0.00174002468120116</v>
      </c>
      <c r="T1574" s="153">
        <v>39428</v>
      </c>
      <c r="U1574" s="153">
        <v>38454</v>
      </c>
      <c r="V1574" s="154">
        <v>0.975296743431064</v>
      </c>
      <c r="W1574" s="154">
        <v>0.969230769230769</v>
      </c>
      <c r="X1574" s="155">
        <v>0.974598930481283</v>
      </c>
      <c r="Y1574" s="155">
        <v>0.986043265875785</v>
      </c>
      <c r="Z1574" s="173">
        <v>-0.0053681612505142</v>
      </c>
      <c r="AA1574" s="151">
        <v>10049</v>
      </c>
      <c r="AB1574" s="151">
        <v>9797</v>
      </c>
      <c r="AC1574" s="151">
        <v>10210</v>
      </c>
      <c r="AD1574" s="151">
        <v>9979</v>
      </c>
      <c r="AE1574" s="155">
        <v>0.974922877898298</v>
      </c>
      <c r="AF1574" s="155">
        <v>0.977375122428991</v>
      </c>
      <c r="AG1574" s="173">
        <v>-0.00245224453069282</v>
      </c>
    </row>
    <row r="1575" spans="1:33">
      <c r="A1575" s="175" t="s">
        <v>1455</v>
      </c>
      <c r="B1575" s="195" t="s">
        <v>1855</v>
      </c>
      <c r="C1575" s="195" t="s">
        <v>1579</v>
      </c>
      <c r="D1575" s="150">
        <v>2878</v>
      </c>
      <c r="E1575" s="150">
        <v>2748</v>
      </c>
      <c r="F1575" s="150">
        <v>2103</v>
      </c>
      <c r="G1575" s="151">
        <v>1731</v>
      </c>
      <c r="H1575" s="151">
        <v>1603</v>
      </c>
      <c r="I1575" s="151">
        <v>1343</v>
      </c>
      <c r="J1575" s="151">
        <v>3136</v>
      </c>
      <c r="K1575" s="151">
        <v>3059</v>
      </c>
      <c r="L1575" s="151">
        <v>2499</v>
      </c>
      <c r="M1575" s="154">
        <v>0.966617526617527</v>
      </c>
      <c r="N1575" s="153">
        <v>59012</v>
      </c>
      <c r="O1575" s="172">
        <v>0.9</v>
      </c>
      <c r="P1575" s="154">
        <v>0.954829742876998</v>
      </c>
      <c r="Q1575" s="154">
        <v>0.926054303870595</v>
      </c>
      <c r="R1575" s="154">
        <v>0.975446428571429</v>
      </c>
      <c r="S1575" s="173">
        <v>0.0287754390064029</v>
      </c>
      <c r="T1575" s="153">
        <v>61050</v>
      </c>
      <c r="U1575" s="153">
        <v>50305</v>
      </c>
      <c r="V1575" s="154">
        <v>0.823996723996724</v>
      </c>
      <c r="W1575" s="154">
        <v>0.730715774843641</v>
      </c>
      <c r="X1575" s="155">
        <v>0.775852108607741</v>
      </c>
      <c r="Y1575" s="155">
        <v>0.796875</v>
      </c>
      <c r="Z1575" s="173">
        <v>-0.0451363337640999</v>
      </c>
      <c r="AA1575" s="151">
        <v>17576</v>
      </c>
      <c r="AB1575" s="151">
        <v>13471</v>
      </c>
      <c r="AC1575" s="151">
        <v>15543</v>
      </c>
      <c r="AD1575" s="151">
        <v>12737</v>
      </c>
      <c r="AE1575" s="155">
        <v>0.766442876649977</v>
      </c>
      <c r="AF1575" s="155">
        <v>0.819468571060928</v>
      </c>
      <c r="AG1575" s="173">
        <v>-0.0530256944109505</v>
      </c>
    </row>
    <row r="1576" spans="1:33">
      <c r="A1576" s="175" t="s">
        <v>1455</v>
      </c>
      <c r="B1576" s="195" t="s">
        <v>1853</v>
      </c>
      <c r="C1576" s="195" t="s">
        <v>1580</v>
      </c>
      <c r="D1576" s="150">
        <v>2123</v>
      </c>
      <c r="E1576" s="150">
        <v>2063</v>
      </c>
      <c r="F1576" s="150">
        <v>1934</v>
      </c>
      <c r="G1576" s="151">
        <v>2016</v>
      </c>
      <c r="H1576" s="151">
        <v>1978</v>
      </c>
      <c r="I1576" s="151">
        <v>1912</v>
      </c>
      <c r="J1576" s="151">
        <v>2245</v>
      </c>
      <c r="K1576" s="151">
        <v>2182</v>
      </c>
      <c r="L1576" s="151">
        <v>2099</v>
      </c>
      <c r="M1576" s="154">
        <v>0.960567139860988</v>
      </c>
      <c r="N1576" s="153">
        <v>55418</v>
      </c>
      <c r="O1576" s="172">
        <v>0.9</v>
      </c>
      <c r="P1576" s="154">
        <v>0.971738106453132</v>
      </c>
      <c r="Q1576" s="154">
        <v>0.981150793650794</v>
      </c>
      <c r="R1576" s="154">
        <v>0.971937639198218</v>
      </c>
      <c r="S1576" s="173">
        <v>-0.0094126871976612</v>
      </c>
      <c r="T1576" s="153">
        <v>57693</v>
      </c>
      <c r="U1576" s="153">
        <v>53240</v>
      </c>
      <c r="V1576" s="154">
        <v>0.922815592879552</v>
      </c>
      <c r="W1576" s="154">
        <v>0.910975035327367</v>
      </c>
      <c r="X1576" s="155">
        <v>0.948412698412698</v>
      </c>
      <c r="Y1576" s="155">
        <v>0.934966592427617</v>
      </c>
      <c r="Z1576" s="173">
        <v>-0.0374376630853315</v>
      </c>
      <c r="AA1576" s="151">
        <v>14698</v>
      </c>
      <c r="AB1576" s="151">
        <v>13708</v>
      </c>
      <c r="AC1576" s="151">
        <v>14278</v>
      </c>
      <c r="AD1576" s="151">
        <v>13121</v>
      </c>
      <c r="AE1576" s="155">
        <v>0.932643897128861</v>
      </c>
      <c r="AF1576" s="155">
        <v>0.918966241770556</v>
      </c>
      <c r="AG1576" s="173">
        <v>0.013677655358305</v>
      </c>
    </row>
    <row r="1577" spans="1:33">
      <c r="A1577" s="175" t="s">
        <v>1455</v>
      </c>
      <c r="B1577" s="195" t="s">
        <v>1852</v>
      </c>
      <c r="C1577" s="195" t="s">
        <v>1581</v>
      </c>
      <c r="D1577" s="150">
        <v>1202</v>
      </c>
      <c r="E1577" s="150">
        <v>1147</v>
      </c>
      <c r="F1577" s="150">
        <v>899</v>
      </c>
      <c r="G1577" s="151">
        <v>1405</v>
      </c>
      <c r="H1577" s="151">
        <v>1288</v>
      </c>
      <c r="I1577" s="151">
        <v>933</v>
      </c>
      <c r="J1577" s="151">
        <v>1194</v>
      </c>
      <c r="K1577" s="151">
        <v>1179</v>
      </c>
      <c r="L1577" s="151">
        <v>929</v>
      </c>
      <c r="M1577" s="154">
        <v>0.959721984845895</v>
      </c>
      <c r="N1577" s="153">
        <v>33692</v>
      </c>
      <c r="O1577" s="172">
        <v>0.9</v>
      </c>
      <c r="P1577" s="154">
        <v>0.954242928452579</v>
      </c>
      <c r="Q1577" s="154">
        <v>0.916725978647687</v>
      </c>
      <c r="R1577" s="154">
        <v>0.987437185929648</v>
      </c>
      <c r="S1577" s="173">
        <v>0.0375169498048923</v>
      </c>
      <c r="T1577" s="153">
        <v>35106</v>
      </c>
      <c r="U1577" s="153">
        <v>27563</v>
      </c>
      <c r="V1577" s="154">
        <v>0.785136443912722</v>
      </c>
      <c r="W1577" s="154">
        <v>0.747920133111481</v>
      </c>
      <c r="X1577" s="155">
        <v>0.664056939501779</v>
      </c>
      <c r="Y1577" s="155">
        <v>0.778056951423786</v>
      </c>
      <c r="Z1577" s="173">
        <v>0.0838631936097015</v>
      </c>
      <c r="AA1577" s="151">
        <v>9005</v>
      </c>
      <c r="AB1577" s="151">
        <v>7001</v>
      </c>
      <c r="AC1577" s="151">
        <v>9221</v>
      </c>
      <c r="AD1577" s="151">
        <v>7215</v>
      </c>
      <c r="AE1577" s="155">
        <v>0.777456968350916</v>
      </c>
      <c r="AF1577" s="155">
        <v>0.782453096193471</v>
      </c>
      <c r="AG1577" s="173">
        <v>-0.00499612784255532</v>
      </c>
    </row>
    <row r="1578" spans="1:33">
      <c r="A1578" s="175" t="s">
        <v>1455</v>
      </c>
      <c r="B1578" s="195" t="s">
        <v>1852</v>
      </c>
      <c r="C1578" s="195" t="s">
        <v>1582</v>
      </c>
      <c r="D1578" s="150">
        <v>2360</v>
      </c>
      <c r="E1578" s="150">
        <v>2069</v>
      </c>
      <c r="F1578" s="150">
        <v>1413</v>
      </c>
      <c r="G1578" s="151">
        <v>2504</v>
      </c>
      <c r="H1578" s="151">
        <v>1695</v>
      </c>
      <c r="I1578" s="151">
        <v>1434</v>
      </c>
      <c r="J1578" s="151">
        <v>2202</v>
      </c>
      <c r="K1578" s="151">
        <v>2089</v>
      </c>
      <c r="L1578" s="151">
        <v>1774</v>
      </c>
      <c r="M1578" s="154">
        <v>0.849311252128154</v>
      </c>
      <c r="N1578" s="153">
        <v>54874</v>
      </c>
      <c r="O1578" s="172">
        <v>0.9</v>
      </c>
      <c r="P1578" s="154">
        <v>0.876694915254237</v>
      </c>
      <c r="Q1578" s="154">
        <v>0.676916932907348</v>
      </c>
      <c r="R1578" s="154">
        <v>0.948683015440509</v>
      </c>
      <c r="S1578" s="173">
        <v>0.199777982346889</v>
      </c>
      <c r="T1578" s="153">
        <v>64610</v>
      </c>
      <c r="U1578" s="153">
        <v>41520</v>
      </c>
      <c r="V1578" s="154">
        <v>0.64262498065315</v>
      </c>
      <c r="W1578" s="154">
        <v>0.598728813559322</v>
      </c>
      <c r="X1578" s="155">
        <v>0.572683706070288</v>
      </c>
      <c r="Y1578" s="155">
        <v>0.805631244323342</v>
      </c>
      <c r="Z1578" s="173">
        <v>0.0260451074890345</v>
      </c>
      <c r="AA1578" s="151">
        <v>16550</v>
      </c>
      <c r="AB1578" s="151">
        <v>10526</v>
      </c>
      <c r="AC1578" s="151">
        <v>16211</v>
      </c>
      <c r="AD1578" s="151">
        <v>10237</v>
      </c>
      <c r="AE1578" s="155">
        <v>0.636012084592145</v>
      </c>
      <c r="AF1578" s="155">
        <v>0.631484794275492</v>
      </c>
      <c r="AG1578" s="173">
        <v>0.004527290316653</v>
      </c>
    </row>
    <row r="1579" spans="1:33">
      <c r="A1579" s="175" t="s">
        <v>1455</v>
      </c>
      <c r="B1579" s="195" t="s">
        <v>1852</v>
      </c>
      <c r="C1579" s="195" t="s">
        <v>1583</v>
      </c>
      <c r="D1579" s="150">
        <v>0</v>
      </c>
      <c r="E1579" s="150">
        <v>0</v>
      </c>
      <c r="F1579" s="150">
        <v>0</v>
      </c>
      <c r="G1579" s="151">
        <v>1</v>
      </c>
      <c r="H1579" s="151">
        <v>1</v>
      </c>
      <c r="I1579" s="151">
        <v>0</v>
      </c>
      <c r="J1579" s="151">
        <v>0</v>
      </c>
      <c r="K1579" s="151">
        <v>0</v>
      </c>
      <c r="L1579" s="151">
        <v>0</v>
      </c>
      <c r="M1579" s="154">
        <v>0.4</v>
      </c>
      <c r="N1579" s="153">
        <v>4</v>
      </c>
      <c r="O1579" s="172">
        <v>0.9</v>
      </c>
      <c r="P1579" s="154">
        <v>0</v>
      </c>
      <c r="Q1579" s="154">
        <v>1</v>
      </c>
      <c r="R1579" s="154">
        <v>0</v>
      </c>
      <c r="S1579" s="173">
        <v>-1</v>
      </c>
      <c r="T1579" s="153">
        <v>10</v>
      </c>
      <c r="U1579" s="153">
        <v>1</v>
      </c>
      <c r="V1579" s="154">
        <v>0.1</v>
      </c>
      <c r="W1579" s="154">
        <v>0</v>
      </c>
      <c r="X1579" s="155">
        <v>0</v>
      </c>
      <c r="Y1579" s="155">
        <v>0</v>
      </c>
      <c r="Z1579" s="173">
        <v>0</v>
      </c>
      <c r="AA1579" s="151">
        <v>3</v>
      </c>
      <c r="AB1579" s="151">
        <v>0</v>
      </c>
      <c r="AC1579" s="151">
        <v>4</v>
      </c>
      <c r="AD1579" s="151">
        <v>0</v>
      </c>
      <c r="AE1579" s="155">
        <v>0</v>
      </c>
      <c r="AF1579" s="155">
        <v>0</v>
      </c>
      <c r="AG1579" s="173">
        <v>0</v>
      </c>
    </row>
    <row r="1580" spans="1:33">
      <c r="A1580" s="175" t="s">
        <v>1455</v>
      </c>
      <c r="B1580" s="195" t="s">
        <v>1852</v>
      </c>
      <c r="C1580" s="195" t="s">
        <v>1584</v>
      </c>
      <c r="D1580" s="150">
        <v>3531</v>
      </c>
      <c r="E1580" s="150">
        <v>3300</v>
      </c>
      <c r="F1580" s="150">
        <v>2980</v>
      </c>
      <c r="G1580" s="151">
        <v>2961</v>
      </c>
      <c r="H1580" s="151">
        <v>2882</v>
      </c>
      <c r="I1580" s="151">
        <v>2540</v>
      </c>
      <c r="J1580" s="151">
        <v>3444</v>
      </c>
      <c r="K1580" s="151">
        <v>3352</v>
      </c>
      <c r="L1580" s="151">
        <v>3142</v>
      </c>
      <c r="M1580" s="154">
        <v>0.981984871273113</v>
      </c>
      <c r="N1580" s="153">
        <v>88795</v>
      </c>
      <c r="O1580" s="172">
        <v>0.9</v>
      </c>
      <c r="P1580" s="154">
        <v>0.934579439252336</v>
      </c>
      <c r="Q1580" s="154">
        <v>0.973319824383654</v>
      </c>
      <c r="R1580" s="154">
        <v>0.9732868757259</v>
      </c>
      <c r="S1580" s="173">
        <v>-0.0387403851313177</v>
      </c>
      <c r="T1580" s="153">
        <v>90424</v>
      </c>
      <c r="U1580" s="153">
        <v>80707</v>
      </c>
      <c r="V1580" s="154">
        <v>0.892539591258958</v>
      </c>
      <c r="W1580" s="154">
        <v>0.843953554233928</v>
      </c>
      <c r="X1580" s="155">
        <v>0.857818304626815</v>
      </c>
      <c r="Y1580" s="155">
        <v>0.912311265969803</v>
      </c>
      <c r="Z1580" s="173">
        <v>-0.0138647503928873</v>
      </c>
      <c r="AA1580" s="151">
        <v>23523</v>
      </c>
      <c r="AB1580" s="151">
        <v>20815</v>
      </c>
      <c r="AC1580" s="151">
        <v>22837</v>
      </c>
      <c r="AD1580" s="151">
        <v>20400</v>
      </c>
      <c r="AE1580" s="155">
        <v>0.884878629426519</v>
      </c>
      <c r="AF1580" s="155">
        <v>0.893287209353243</v>
      </c>
      <c r="AG1580" s="173">
        <v>-0.00840857992672384</v>
      </c>
    </row>
    <row r="1581" spans="1:33">
      <c r="A1581" s="175" t="s">
        <v>1455</v>
      </c>
      <c r="B1581" s="195" t="s">
        <v>1852</v>
      </c>
      <c r="C1581" s="195" t="s">
        <v>1585</v>
      </c>
      <c r="D1581" s="150">
        <v>0</v>
      </c>
      <c r="E1581" s="150">
        <v>0</v>
      </c>
      <c r="F1581" s="150">
        <v>0</v>
      </c>
      <c r="G1581" s="151">
        <v>0</v>
      </c>
      <c r="H1581" s="151">
        <v>0</v>
      </c>
      <c r="I1581" s="151">
        <v>0</v>
      </c>
      <c r="J1581" s="151">
        <v>0</v>
      </c>
      <c r="K1581" s="151">
        <v>0</v>
      </c>
      <c r="L1581" s="151">
        <v>0</v>
      </c>
      <c r="M1581" s="154">
        <v>0</v>
      </c>
      <c r="N1581" s="153">
        <v>0</v>
      </c>
      <c r="O1581" s="172">
        <v>0.9</v>
      </c>
      <c r="P1581" s="154">
        <v>0</v>
      </c>
      <c r="Q1581" s="154">
        <v>0</v>
      </c>
      <c r="R1581" s="154">
        <v>0</v>
      </c>
      <c r="S1581" s="173">
        <v>0</v>
      </c>
      <c r="T1581" s="153">
        <v>0</v>
      </c>
      <c r="U1581" s="153">
        <v>0</v>
      </c>
      <c r="V1581" s="154">
        <v>0</v>
      </c>
      <c r="W1581" s="154">
        <v>0</v>
      </c>
      <c r="X1581" s="155">
        <v>0</v>
      </c>
      <c r="Y1581" s="155">
        <v>0</v>
      </c>
      <c r="Z1581" s="173">
        <v>0</v>
      </c>
      <c r="AA1581" s="151">
        <v>0</v>
      </c>
      <c r="AB1581" s="151">
        <v>0</v>
      </c>
      <c r="AC1581" s="151">
        <v>0</v>
      </c>
      <c r="AD1581" s="151">
        <v>0</v>
      </c>
      <c r="AE1581" s="155">
        <v>0</v>
      </c>
      <c r="AF1581" s="155">
        <v>0</v>
      </c>
      <c r="AG1581" s="173">
        <v>0</v>
      </c>
    </row>
    <row r="1582" spans="1:33">
      <c r="A1582" s="175" t="s">
        <v>1455</v>
      </c>
      <c r="B1582" s="195" t="s">
        <v>1855</v>
      </c>
      <c r="C1582" s="195" t="s">
        <v>1586</v>
      </c>
      <c r="D1582" s="150">
        <v>1688</v>
      </c>
      <c r="E1582" s="150">
        <v>1587</v>
      </c>
      <c r="F1582" s="150">
        <v>876</v>
      </c>
      <c r="G1582" s="151">
        <v>1993</v>
      </c>
      <c r="H1582" s="151">
        <v>1871</v>
      </c>
      <c r="I1582" s="151">
        <v>946</v>
      </c>
      <c r="J1582" s="151">
        <v>1121</v>
      </c>
      <c r="K1582" s="151">
        <v>1087</v>
      </c>
      <c r="L1582" s="151">
        <v>848</v>
      </c>
      <c r="M1582" s="154">
        <v>0.961820685918132</v>
      </c>
      <c r="N1582" s="153">
        <v>42600</v>
      </c>
      <c r="O1582" s="172">
        <v>0.9</v>
      </c>
      <c r="P1582" s="154">
        <v>0.940165876777251</v>
      </c>
      <c r="Q1582" s="154">
        <v>0.938785750125439</v>
      </c>
      <c r="R1582" s="154">
        <v>0.969669937555754</v>
      </c>
      <c r="S1582" s="173">
        <v>0.00138012665181209</v>
      </c>
      <c r="T1582" s="153">
        <v>44291</v>
      </c>
      <c r="U1582" s="153">
        <v>23803</v>
      </c>
      <c r="V1582" s="154">
        <v>0.53742295274435</v>
      </c>
      <c r="W1582" s="154">
        <v>0.518957345971564</v>
      </c>
      <c r="X1582" s="155">
        <v>0.474661314601104</v>
      </c>
      <c r="Y1582" s="155">
        <v>0.756467439785905</v>
      </c>
      <c r="Z1582" s="173">
        <v>0.0442960313704601</v>
      </c>
      <c r="AA1582" s="151">
        <v>11504</v>
      </c>
      <c r="AB1582" s="151">
        <v>6055</v>
      </c>
      <c r="AC1582" s="151">
        <v>12084</v>
      </c>
      <c r="AD1582" s="151">
        <v>6163</v>
      </c>
      <c r="AE1582" s="155">
        <v>0.526338664812239</v>
      </c>
      <c r="AF1582" s="155">
        <v>0.510013240648792</v>
      </c>
      <c r="AG1582" s="173">
        <v>0.0163254241634474</v>
      </c>
    </row>
    <row r="1583" spans="1:33">
      <c r="A1583" s="175" t="s">
        <v>1455</v>
      </c>
      <c r="B1583" s="195" t="s">
        <v>1857</v>
      </c>
      <c r="C1583" s="195" t="s">
        <v>1587</v>
      </c>
      <c r="D1583" s="150">
        <v>0</v>
      </c>
      <c r="E1583" s="150">
        <v>0</v>
      </c>
      <c r="F1583" s="150">
        <v>0</v>
      </c>
      <c r="G1583" s="151">
        <v>0</v>
      </c>
      <c r="H1583" s="151">
        <v>0</v>
      </c>
      <c r="I1583" s="151">
        <v>0</v>
      </c>
      <c r="J1583" s="151">
        <v>0</v>
      </c>
      <c r="K1583" s="151">
        <v>0</v>
      </c>
      <c r="L1583" s="151">
        <v>0</v>
      </c>
      <c r="M1583" s="154">
        <v>0</v>
      </c>
      <c r="N1583" s="153">
        <v>0</v>
      </c>
      <c r="O1583" s="172">
        <v>0.9</v>
      </c>
      <c r="P1583" s="154">
        <v>0</v>
      </c>
      <c r="Q1583" s="154">
        <v>0</v>
      </c>
      <c r="R1583" s="154">
        <v>0</v>
      </c>
      <c r="S1583" s="173">
        <v>0</v>
      </c>
      <c r="T1583" s="153">
        <v>0</v>
      </c>
      <c r="U1583" s="153">
        <v>0</v>
      </c>
      <c r="V1583" s="154">
        <v>0</v>
      </c>
      <c r="W1583" s="154">
        <v>0</v>
      </c>
      <c r="X1583" s="155">
        <v>0</v>
      </c>
      <c r="Y1583" s="155">
        <v>0</v>
      </c>
      <c r="Z1583" s="173">
        <v>0</v>
      </c>
      <c r="AA1583" s="151">
        <v>0</v>
      </c>
      <c r="AB1583" s="151">
        <v>0</v>
      </c>
      <c r="AC1583" s="151">
        <v>0</v>
      </c>
      <c r="AD1583" s="151">
        <v>0</v>
      </c>
      <c r="AE1583" s="155">
        <v>0</v>
      </c>
      <c r="AF1583" s="155">
        <v>0</v>
      </c>
      <c r="AG1583" s="173">
        <v>0</v>
      </c>
    </row>
    <row r="1584" spans="1:33">
      <c r="A1584" s="175" t="s">
        <v>1455</v>
      </c>
      <c r="B1584" s="195" t="s">
        <v>1855</v>
      </c>
      <c r="C1584" s="195" t="s">
        <v>1588</v>
      </c>
      <c r="D1584" s="150">
        <v>4190</v>
      </c>
      <c r="E1584" s="150">
        <v>4184</v>
      </c>
      <c r="F1584" s="150">
        <v>3510</v>
      </c>
      <c r="G1584" s="151">
        <v>2517</v>
      </c>
      <c r="H1584" s="151">
        <v>2487</v>
      </c>
      <c r="I1584" s="151">
        <v>2276</v>
      </c>
      <c r="J1584" s="151">
        <v>4707</v>
      </c>
      <c r="K1584" s="151">
        <v>4466</v>
      </c>
      <c r="L1584" s="151">
        <v>4105</v>
      </c>
      <c r="M1584" s="154">
        <v>0.989617457184015</v>
      </c>
      <c r="N1584" s="153">
        <v>92742</v>
      </c>
      <c r="O1584" s="172">
        <v>0.9</v>
      </c>
      <c r="P1584" s="154">
        <v>0.998568019093079</v>
      </c>
      <c r="Q1584" s="154">
        <v>0.9880810488677</v>
      </c>
      <c r="R1584" s="154">
        <v>0.948799660080731</v>
      </c>
      <c r="S1584" s="173">
        <v>0.0104869702253791</v>
      </c>
      <c r="T1584" s="153">
        <v>93715</v>
      </c>
      <c r="U1584" s="153">
        <v>82011</v>
      </c>
      <c r="V1584" s="154">
        <v>0.875110707997652</v>
      </c>
      <c r="W1584" s="154">
        <v>0.837708830548926</v>
      </c>
      <c r="X1584" s="155">
        <v>0.90425109257052</v>
      </c>
      <c r="Y1584" s="155">
        <v>0.872105374973444</v>
      </c>
      <c r="Z1584" s="173">
        <v>-0.0665422620215945</v>
      </c>
      <c r="AA1584" s="151">
        <v>25705</v>
      </c>
      <c r="AB1584" s="151">
        <v>22294</v>
      </c>
      <c r="AC1584" s="151">
        <v>24151</v>
      </c>
      <c r="AD1584" s="151">
        <v>21041</v>
      </c>
      <c r="AE1584" s="155">
        <v>0.867302081307139</v>
      </c>
      <c r="AF1584" s="155">
        <v>0.871226864312037</v>
      </c>
      <c r="AG1584" s="173">
        <v>-0.00392478300489807</v>
      </c>
    </row>
    <row r="1585" spans="1:33">
      <c r="A1585" s="175" t="s">
        <v>1455</v>
      </c>
      <c r="B1585" s="195" t="s">
        <v>1855</v>
      </c>
      <c r="C1585" s="195" t="s">
        <v>1589</v>
      </c>
      <c r="D1585" s="150">
        <v>2570</v>
      </c>
      <c r="E1585" s="150">
        <v>2368</v>
      </c>
      <c r="F1585" s="150">
        <v>2334</v>
      </c>
      <c r="G1585" s="151">
        <v>1825</v>
      </c>
      <c r="H1585" s="151">
        <v>1734</v>
      </c>
      <c r="I1585" s="151">
        <v>1715</v>
      </c>
      <c r="J1585" s="151">
        <v>2795</v>
      </c>
      <c r="K1585" s="151">
        <v>2657</v>
      </c>
      <c r="L1585" s="151">
        <v>2565</v>
      </c>
      <c r="M1585" s="154">
        <v>0.938414125419284</v>
      </c>
      <c r="N1585" s="153">
        <v>55114</v>
      </c>
      <c r="O1585" s="172">
        <v>0.9</v>
      </c>
      <c r="P1585" s="154">
        <v>0.921400778210117</v>
      </c>
      <c r="Q1585" s="154">
        <v>0.95013698630137</v>
      </c>
      <c r="R1585" s="154">
        <v>0.950626118067979</v>
      </c>
      <c r="S1585" s="173">
        <v>-0.0287362080912532</v>
      </c>
      <c r="T1585" s="153">
        <v>58731</v>
      </c>
      <c r="U1585" s="153">
        <v>53028</v>
      </c>
      <c r="V1585" s="154">
        <v>0.90289625581039</v>
      </c>
      <c r="W1585" s="154">
        <v>0.908171206225681</v>
      </c>
      <c r="X1585" s="155">
        <v>0.93972602739726</v>
      </c>
      <c r="Y1585" s="155">
        <v>0.917710196779964</v>
      </c>
      <c r="Z1585" s="173">
        <v>-0.0315548211715794</v>
      </c>
      <c r="AA1585" s="151">
        <v>16706</v>
      </c>
      <c r="AB1585" s="151">
        <v>14679</v>
      </c>
      <c r="AC1585" s="151">
        <v>15567</v>
      </c>
      <c r="AD1585" s="151">
        <v>13983</v>
      </c>
      <c r="AE1585" s="155">
        <v>0.878666347420089</v>
      </c>
      <c r="AF1585" s="155">
        <v>0.898246290229331</v>
      </c>
      <c r="AG1585" s="173">
        <v>-0.0195799428092426</v>
      </c>
    </row>
    <row r="1586" spans="1:33">
      <c r="A1586" s="175" t="s">
        <v>1455</v>
      </c>
      <c r="B1586" s="195" t="s">
        <v>1852</v>
      </c>
      <c r="C1586" s="195" t="s">
        <v>1590</v>
      </c>
      <c r="D1586" s="150">
        <v>1381</v>
      </c>
      <c r="E1586" s="150">
        <v>1294</v>
      </c>
      <c r="F1586" s="150">
        <v>842</v>
      </c>
      <c r="G1586" s="151">
        <v>1517</v>
      </c>
      <c r="H1586" s="151">
        <v>1386</v>
      </c>
      <c r="I1586" s="151">
        <v>1006</v>
      </c>
      <c r="J1586" s="151">
        <v>1347</v>
      </c>
      <c r="K1586" s="151">
        <v>1332</v>
      </c>
      <c r="L1586" s="151">
        <v>962</v>
      </c>
      <c r="M1586" s="154">
        <v>0.948261903557152</v>
      </c>
      <c r="N1586" s="153">
        <v>37481</v>
      </c>
      <c r="O1586" s="172">
        <v>0.9</v>
      </c>
      <c r="P1586" s="154">
        <v>0.937002172338885</v>
      </c>
      <c r="Q1586" s="154">
        <v>0.913645352669743</v>
      </c>
      <c r="R1586" s="154">
        <v>0.988864142538975</v>
      </c>
      <c r="S1586" s="173">
        <v>0.0233568196691419</v>
      </c>
      <c r="T1586" s="153">
        <v>39526</v>
      </c>
      <c r="U1586" s="153">
        <v>25207</v>
      </c>
      <c r="V1586" s="154">
        <v>0.63773212568942</v>
      </c>
      <c r="W1586" s="154">
        <v>0.609703113685735</v>
      </c>
      <c r="X1586" s="155">
        <v>0.663150955833883</v>
      </c>
      <c r="Y1586" s="155">
        <v>0.714179658500371</v>
      </c>
      <c r="Z1586" s="173">
        <v>-0.0534478421481477</v>
      </c>
      <c r="AA1586" s="151">
        <v>10226</v>
      </c>
      <c r="AB1586" s="151">
        <v>6647</v>
      </c>
      <c r="AC1586" s="151">
        <v>9831</v>
      </c>
      <c r="AD1586" s="151">
        <v>6586</v>
      </c>
      <c r="AE1586" s="155">
        <v>0.650009778994719</v>
      </c>
      <c r="AF1586" s="155">
        <v>0.669921676329977</v>
      </c>
      <c r="AG1586" s="173">
        <v>-0.0199118973352572</v>
      </c>
    </row>
    <row r="1587" spans="1:33">
      <c r="A1587" s="175" t="s">
        <v>1455</v>
      </c>
      <c r="B1587" s="195" t="s">
        <v>1857</v>
      </c>
      <c r="C1587" s="195" t="s">
        <v>1591</v>
      </c>
      <c r="D1587" s="150">
        <v>0</v>
      </c>
      <c r="E1587" s="150">
        <v>0</v>
      </c>
      <c r="F1587" s="150">
        <v>0</v>
      </c>
      <c r="G1587" s="151">
        <v>0</v>
      </c>
      <c r="H1587" s="151">
        <v>0</v>
      </c>
      <c r="I1587" s="151">
        <v>0</v>
      </c>
      <c r="J1587" s="151">
        <v>0</v>
      </c>
      <c r="K1587" s="151">
        <v>0</v>
      </c>
      <c r="L1587" s="151">
        <v>0</v>
      </c>
      <c r="M1587" s="154">
        <v>0</v>
      </c>
      <c r="N1587" s="153">
        <v>0</v>
      </c>
      <c r="O1587" s="172">
        <v>0.9</v>
      </c>
      <c r="P1587" s="154">
        <v>0</v>
      </c>
      <c r="Q1587" s="154">
        <v>0</v>
      </c>
      <c r="R1587" s="154">
        <v>0</v>
      </c>
      <c r="S1587" s="173">
        <v>0</v>
      </c>
      <c r="T1587" s="153">
        <v>0</v>
      </c>
      <c r="U1587" s="153">
        <v>0</v>
      </c>
      <c r="V1587" s="154">
        <v>0</v>
      </c>
      <c r="W1587" s="154">
        <v>0</v>
      </c>
      <c r="X1587" s="155">
        <v>0</v>
      </c>
      <c r="Y1587" s="155">
        <v>0</v>
      </c>
      <c r="Z1587" s="173">
        <v>0</v>
      </c>
      <c r="AA1587" s="151">
        <v>0</v>
      </c>
      <c r="AB1587" s="151">
        <v>0</v>
      </c>
      <c r="AC1587" s="151">
        <v>0</v>
      </c>
      <c r="AD1587" s="151">
        <v>0</v>
      </c>
      <c r="AE1587" s="155">
        <v>0</v>
      </c>
      <c r="AF1587" s="155">
        <v>0</v>
      </c>
      <c r="AG1587" s="173">
        <v>0</v>
      </c>
    </row>
    <row r="1588" spans="1:33">
      <c r="A1588" s="175" t="s">
        <v>1455</v>
      </c>
      <c r="B1588" s="195" t="s">
        <v>1857</v>
      </c>
      <c r="C1588" s="195" t="s">
        <v>1592</v>
      </c>
      <c r="D1588" s="150">
        <v>0</v>
      </c>
      <c r="E1588" s="150">
        <v>0</v>
      </c>
      <c r="F1588" s="150">
        <v>0</v>
      </c>
      <c r="G1588" s="151">
        <v>0</v>
      </c>
      <c r="H1588" s="151">
        <v>0</v>
      </c>
      <c r="I1588" s="151">
        <v>0</v>
      </c>
      <c r="J1588" s="151">
        <v>0</v>
      </c>
      <c r="K1588" s="151">
        <v>0</v>
      </c>
      <c r="L1588" s="151">
        <v>0</v>
      </c>
      <c r="M1588" s="154">
        <v>0</v>
      </c>
      <c r="N1588" s="153">
        <v>0</v>
      </c>
      <c r="O1588" s="172">
        <v>0.9</v>
      </c>
      <c r="P1588" s="154">
        <v>0</v>
      </c>
      <c r="Q1588" s="154">
        <v>0</v>
      </c>
      <c r="R1588" s="154">
        <v>0</v>
      </c>
      <c r="S1588" s="173">
        <v>0</v>
      </c>
      <c r="T1588" s="153">
        <v>0</v>
      </c>
      <c r="U1588" s="153">
        <v>0</v>
      </c>
      <c r="V1588" s="154">
        <v>0</v>
      </c>
      <c r="W1588" s="154">
        <v>0</v>
      </c>
      <c r="X1588" s="155">
        <v>0</v>
      </c>
      <c r="Y1588" s="155">
        <v>0</v>
      </c>
      <c r="Z1588" s="173">
        <v>0</v>
      </c>
      <c r="AA1588" s="151">
        <v>0</v>
      </c>
      <c r="AB1588" s="151">
        <v>0</v>
      </c>
      <c r="AC1588" s="151">
        <v>0</v>
      </c>
      <c r="AD1588" s="151">
        <v>0</v>
      </c>
      <c r="AE1588" s="155">
        <v>0</v>
      </c>
      <c r="AF1588" s="155">
        <v>0</v>
      </c>
      <c r="AG1588" s="173">
        <v>0</v>
      </c>
    </row>
    <row r="1589" spans="1:33">
      <c r="A1589" s="175" t="s">
        <v>1455</v>
      </c>
      <c r="B1589" s="195" t="s">
        <v>1857</v>
      </c>
      <c r="C1589" s="195" t="s">
        <v>1593</v>
      </c>
      <c r="D1589" s="150">
        <v>106</v>
      </c>
      <c r="E1589" s="150">
        <v>68</v>
      </c>
      <c r="F1589" s="150">
        <v>71</v>
      </c>
      <c r="G1589" s="151">
        <v>806</v>
      </c>
      <c r="H1589" s="151">
        <v>495</v>
      </c>
      <c r="I1589" s="151">
        <v>387</v>
      </c>
      <c r="J1589" s="151">
        <v>897</v>
      </c>
      <c r="K1589" s="151">
        <v>323</v>
      </c>
      <c r="L1589" s="151">
        <v>344</v>
      </c>
      <c r="M1589" s="154">
        <v>0.765271519487156</v>
      </c>
      <c r="N1589" s="153">
        <v>16474</v>
      </c>
      <c r="O1589" s="172">
        <v>0.9</v>
      </c>
      <c r="P1589" s="154">
        <v>0.641509433962264</v>
      </c>
      <c r="Q1589" s="154">
        <v>0.614143920595533</v>
      </c>
      <c r="R1589" s="154">
        <v>0.360089186176143</v>
      </c>
      <c r="S1589" s="173">
        <v>0.0273655133667307</v>
      </c>
      <c r="T1589" s="153">
        <v>21527</v>
      </c>
      <c r="U1589" s="153">
        <v>15087</v>
      </c>
      <c r="V1589" s="154">
        <v>0.700840804571004</v>
      </c>
      <c r="W1589" s="154">
        <v>0.669811320754717</v>
      </c>
      <c r="X1589" s="155">
        <v>0.48014888337469</v>
      </c>
      <c r="Y1589" s="155">
        <v>0.383500557413601</v>
      </c>
      <c r="Z1589" s="173">
        <v>0.189662437380027</v>
      </c>
      <c r="AA1589" s="151">
        <v>4724</v>
      </c>
      <c r="AB1589" s="151">
        <v>2414</v>
      </c>
      <c r="AC1589" s="151">
        <v>5818</v>
      </c>
      <c r="AD1589" s="151">
        <v>3096</v>
      </c>
      <c r="AE1589" s="155">
        <v>0.511007620660457</v>
      </c>
      <c r="AF1589" s="155">
        <v>0.53214162942592</v>
      </c>
      <c r="AG1589" s="173">
        <v>-0.0211340087654623</v>
      </c>
    </row>
    <row r="1590" spans="1:33">
      <c r="A1590" s="175" t="s">
        <v>1455</v>
      </c>
      <c r="B1590" s="195" t="s">
        <v>1857</v>
      </c>
      <c r="C1590" s="195" t="s">
        <v>1594</v>
      </c>
      <c r="D1590" s="150">
        <v>22</v>
      </c>
      <c r="E1590" s="150">
        <v>22</v>
      </c>
      <c r="F1590" s="150">
        <v>22</v>
      </c>
      <c r="G1590" s="151">
        <v>881</v>
      </c>
      <c r="H1590" s="151">
        <v>881</v>
      </c>
      <c r="I1590" s="151">
        <v>870</v>
      </c>
      <c r="J1590" s="151">
        <v>791</v>
      </c>
      <c r="K1590" s="151">
        <v>790</v>
      </c>
      <c r="L1590" s="151">
        <v>777</v>
      </c>
      <c r="M1590" s="154">
        <v>0.97988639538132</v>
      </c>
      <c r="N1590" s="153">
        <v>21046</v>
      </c>
      <c r="O1590" s="172">
        <v>0.9</v>
      </c>
      <c r="P1590" s="154">
        <v>1</v>
      </c>
      <c r="Q1590" s="154">
        <v>1</v>
      </c>
      <c r="R1590" s="154">
        <v>0.998735777496839</v>
      </c>
      <c r="S1590" s="173">
        <v>0</v>
      </c>
      <c r="T1590" s="153">
        <v>21478</v>
      </c>
      <c r="U1590" s="153">
        <v>20876</v>
      </c>
      <c r="V1590" s="154">
        <v>0.97197131948971</v>
      </c>
      <c r="W1590" s="154">
        <v>1</v>
      </c>
      <c r="X1590" s="155">
        <v>0.987514188422247</v>
      </c>
      <c r="Y1590" s="155">
        <v>0.982300884955752</v>
      </c>
      <c r="Z1590" s="173">
        <v>0.0124858115777525</v>
      </c>
      <c r="AA1590" s="151">
        <v>4840</v>
      </c>
      <c r="AB1590" s="151">
        <v>4467</v>
      </c>
      <c r="AC1590" s="151">
        <v>6012</v>
      </c>
      <c r="AD1590" s="151">
        <v>5887</v>
      </c>
      <c r="AE1590" s="155">
        <v>0.922933884297521</v>
      </c>
      <c r="AF1590" s="155">
        <v>0.979208250166334</v>
      </c>
      <c r="AG1590" s="173">
        <v>-0.0562743658688133</v>
      </c>
    </row>
    <row r="1591" spans="1:33">
      <c r="A1591" s="175" t="s">
        <v>1455</v>
      </c>
      <c r="B1591" s="195" t="s">
        <v>1857</v>
      </c>
      <c r="C1591" s="195" t="s">
        <v>1595</v>
      </c>
      <c r="D1591" s="150">
        <v>0</v>
      </c>
      <c r="E1591" s="150">
        <v>0</v>
      </c>
      <c r="F1591" s="150">
        <v>0</v>
      </c>
      <c r="G1591" s="151">
        <v>0</v>
      </c>
      <c r="H1591" s="151">
        <v>0</v>
      </c>
      <c r="I1591" s="151">
        <v>0</v>
      </c>
      <c r="J1591" s="151">
        <v>0</v>
      </c>
      <c r="K1591" s="151">
        <v>0</v>
      </c>
      <c r="L1591" s="151">
        <v>0</v>
      </c>
      <c r="M1591" s="154">
        <v>0</v>
      </c>
      <c r="N1591" s="153">
        <v>0</v>
      </c>
      <c r="O1591" s="172">
        <v>0.9</v>
      </c>
      <c r="P1591" s="154">
        <v>0</v>
      </c>
      <c r="Q1591" s="154">
        <v>0</v>
      </c>
      <c r="R1591" s="154">
        <v>0</v>
      </c>
      <c r="S1591" s="173">
        <v>0</v>
      </c>
      <c r="T1591" s="153">
        <v>2</v>
      </c>
      <c r="U1591" s="153">
        <v>0</v>
      </c>
      <c r="V1591" s="154">
        <v>0</v>
      </c>
      <c r="W1591" s="154">
        <v>0</v>
      </c>
      <c r="X1591" s="155">
        <v>0</v>
      </c>
      <c r="Y1591" s="155">
        <v>0</v>
      </c>
      <c r="Z1591" s="173">
        <v>0</v>
      </c>
      <c r="AA1591" s="151">
        <v>1</v>
      </c>
      <c r="AB1591" s="151">
        <v>0</v>
      </c>
      <c r="AC1591" s="151">
        <v>1</v>
      </c>
      <c r="AD1591" s="151">
        <v>0</v>
      </c>
      <c r="AE1591" s="155">
        <v>0</v>
      </c>
      <c r="AF1591" s="155">
        <v>0</v>
      </c>
      <c r="AG1591" s="173">
        <v>0</v>
      </c>
    </row>
    <row r="1592" spans="1:33">
      <c r="A1592" s="175" t="s">
        <v>1455</v>
      </c>
      <c r="B1592" s="195" t="s">
        <v>1855</v>
      </c>
      <c r="C1592" s="195" t="s">
        <v>1596</v>
      </c>
      <c r="D1592" s="150">
        <v>2240</v>
      </c>
      <c r="E1592" s="150">
        <v>2228</v>
      </c>
      <c r="F1592" s="150">
        <v>2127</v>
      </c>
      <c r="G1592" s="151">
        <v>1419</v>
      </c>
      <c r="H1592" s="151">
        <v>1415</v>
      </c>
      <c r="I1592" s="151">
        <v>1385</v>
      </c>
      <c r="J1592" s="151">
        <v>2563</v>
      </c>
      <c r="K1592" s="151">
        <v>2560</v>
      </c>
      <c r="L1592" s="151">
        <v>2508</v>
      </c>
      <c r="M1592" s="154">
        <v>0.992519699335488</v>
      </c>
      <c r="N1592" s="153">
        <v>54666</v>
      </c>
      <c r="O1592" s="172">
        <v>0.9</v>
      </c>
      <c r="P1592" s="154">
        <v>0.994642857142857</v>
      </c>
      <c r="Q1592" s="154">
        <v>0.997181113460183</v>
      </c>
      <c r="R1592" s="154">
        <v>0.998829496683574</v>
      </c>
      <c r="S1592" s="173">
        <v>-0.00253825631732607</v>
      </c>
      <c r="T1592" s="153">
        <v>55078</v>
      </c>
      <c r="U1592" s="153">
        <v>52676</v>
      </c>
      <c r="V1592" s="154">
        <v>0.956389120883111</v>
      </c>
      <c r="W1592" s="154">
        <v>0.949553571428571</v>
      </c>
      <c r="X1592" s="155">
        <v>0.976039464411557</v>
      </c>
      <c r="Y1592" s="155">
        <v>0.978540772532189</v>
      </c>
      <c r="Z1592" s="173">
        <v>-0.026485892982986</v>
      </c>
      <c r="AA1592" s="151">
        <v>14622</v>
      </c>
      <c r="AB1592" s="151">
        <v>14005</v>
      </c>
      <c r="AC1592" s="151">
        <v>14866</v>
      </c>
      <c r="AD1592" s="151">
        <v>14158</v>
      </c>
      <c r="AE1592" s="155">
        <v>0.9578033100807</v>
      </c>
      <c r="AF1592" s="155">
        <v>0.952374545943764</v>
      </c>
      <c r="AG1592" s="173">
        <v>0.00542876413693605</v>
      </c>
    </row>
    <row r="1593" spans="1:33">
      <c r="A1593" s="175" t="s">
        <v>1455</v>
      </c>
      <c r="B1593" s="195" t="s">
        <v>1852</v>
      </c>
      <c r="C1593" s="195" t="s">
        <v>1597</v>
      </c>
      <c r="D1593" s="150">
        <v>1300</v>
      </c>
      <c r="E1593" s="150">
        <v>1299</v>
      </c>
      <c r="F1593" s="150">
        <v>1244</v>
      </c>
      <c r="G1593" s="151">
        <v>1397</v>
      </c>
      <c r="H1593" s="151">
        <v>1396</v>
      </c>
      <c r="I1593" s="151">
        <v>1370</v>
      </c>
      <c r="J1593" s="151">
        <v>1413</v>
      </c>
      <c r="K1593" s="151">
        <v>1413</v>
      </c>
      <c r="L1593" s="151">
        <v>1387</v>
      </c>
      <c r="M1593" s="154">
        <v>0.997935961894681</v>
      </c>
      <c r="N1593" s="153">
        <v>37712</v>
      </c>
      <c r="O1593" s="172">
        <v>0.9</v>
      </c>
      <c r="P1593" s="154">
        <v>0.999230769230769</v>
      </c>
      <c r="Q1593" s="154">
        <v>0.999284180386543</v>
      </c>
      <c r="R1593" s="154">
        <v>1</v>
      </c>
      <c r="S1593" s="173">
        <v>-5.34111557732864e-5</v>
      </c>
      <c r="T1593" s="153">
        <v>37790</v>
      </c>
      <c r="U1593" s="153">
        <v>36321</v>
      </c>
      <c r="V1593" s="154">
        <v>0.961127282349828</v>
      </c>
      <c r="W1593" s="154">
        <v>0.956923076923077</v>
      </c>
      <c r="X1593" s="155">
        <v>0.98067287043665</v>
      </c>
      <c r="Y1593" s="155">
        <v>0.981599433828733</v>
      </c>
      <c r="Z1593" s="173">
        <v>-0.0237497935135731</v>
      </c>
      <c r="AA1593" s="151">
        <v>9653</v>
      </c>
      <c r="AB1593" s="151">
        <v>9267</v>
      </c>
      <c r="AC1593" s="151">
        <v>9727</v>
      </c>
      <c r="AD1593" s="151">
        <v>9341</v>
      </c>
      <c r="AE1593" s="155">
        <v>0.960012431368486</v>
      </c>
      <c r="AF1593" s="155">
        <v>0.960316644391899</v>
      </c>
      <c r="AG1593" s="173">
        <v>-0.000304213023412325</v>
      </c>
    </row>
    <row r="1594" spans="1:33">
      <c r="A1594" s="175" t="s">
        <v>1455</v>
      </c>
      <c r="B1594" s="195" t="s">
        <v>1857</v>
      </c>
      <c r="C1594" s="195" t="s">
        <v>1598</v>
      </c>
      <c r="D1594" s="150">
        <v>1490</v>
      </c>
      <c r="E1594" s="150">
        <v>1489</v>
      </c>
      <c r="F1594" s="150">
        <v>1186</v>
      </c>
      <c r="G1594" s="151">
        <v>35</v>
      </c>
      <c r="H1594" s="151">
        <v>35</v>
      </c>
      <c r="I1594" s="151">
        <v>35</v>
      </c>
      <c r="J1594" s="151">
        <v>801</v>
      </c>
      <c r="K1594" s="151">
        <v>798</v>
      </c>
      <c r="L1594" s="151">
        <v>665</v>
      </c>
      <c r="M1594" s="154">
        <v>0.995138438744328</v>
      </c>
      <c r="N1594" s="153">
        <v>21493</v>
      </c>
      <c r="O1594" s="172">
        <v>0.9</v>
      </c>
      <c r="P1594" s="154">
        <v>0.999328859060403</v>
      </c>
      <c r="Q1594" s="154">
        <v>1</v>
      </c>
      <c r="R1594" s="154">
        <v>0.99625468164794</v>
      </c>
      <c r="S1594" s="173">
        <v>-0.000671140939597303</v>
      </c>
      <c r="T1594" s="153">
        <v>21598</v>
      </c>
      <c r="U1594" s="153">
        <v>18574</v>
      </c>
      <c r="V1594" s="154">
        <v>0.859987035836652</v>
      </c>
      <c r="W1594" s="154">
        <v>0.795973154362416</v>
      </c>
      <c r="X1594" s="155">
        <v>1</v>
      </c>
      <c r="Y1594" s="155">
        <v>0.830212234706617</v>
      </c>
      <c r="Z1594" s="173">
        <v>-0.204026845637584</v>
      </c>
      <c r="AA1594" s="151">
        <v>5719</v>
      </c>
      <c r="AB1594" s="151">
        <v>4743</v>
      </c>
      <c r="AC1594" s="151">
        <v>4887</v>
      </c>
      <c r="AD1594" s="151">
        <v>4154</v>
      </c>
      <c r="AE1594" s="155">
        <v>0.829340793845078</v>
      </c>
      <c r="AF1594" s="155">
        <v>0.850010231225701</v>
      </c>
      <c r="AG1594" s="173">
        <v>-0.020669437380623</v>
      </c>
    </row>
    <row r="1595" spans="1:33">
      <c r="A1595" s="175" t="s">
        <v>1455</v>
      </c>
      <c r="B1595" s="195" t="s">
        <v>1857</v>
      </c>
      <c r="C1595" s="195" t="s">
        <v>1599</v>
      </c>
      <c r="D1595" s="150">
        <v>0</v>
      </c>
      <c r="E1595" s="150">
        <v>0</v>
      </c>
      <c r="F1595" s="150">
        <v>0</v>
      </c>
      <c r="G1595" s="151">
        <v>0</v>
      </c>
      <c r="H1595" s="151">
        <v>0</v>
      </c>
      <c r="I1595" s="151">
        <v>0</v>
      </c>
      <c r="J1595" s="151">
        <v>0</v>
      </c>
      <c r="K1595" s="151">
        <v>0</v>
      </c>
      <c r="L1595" s="151">
        <v>0</v>
      </c>
      <c r="M1595" s="154">
        <v>0</v>
      </c>
      <c r="N1595" s="153">
        <v>0</v>
      </c>
      <c r="O1595" s="172">
        <v>0.9</v>
      </c>
      <c r="P1595" s="154">
        <v>0</v>
      </c>
      <c r="Q1595" s="154">
        <v>0</v>
      </c>
      <c r="R1595" s="154">
        <v>0</v>
      </c>
      <c r="S1595" s="173">
        <v>0</v>
      </c>
      <c r="T1595" s="153">
        <v>1</v>
      </c>
      <c r="U1595" s="153">
        <v>0</v>
      </c>
      <c r="V1595" s="154">
        <v>0</v>
      </c>
      <c r="W1595" s="154">
        <v>0</v>
      </c>
      <c r="X1595" s="155">
        <v>0</v>
      </c>
      <c r="Y1595" s="155">
        <v>0</v>
      </c>
      <c r="Z1595" s="173">
        <v>0</v>
      </c>
      <c r="AA1595" s="151">
        <v>0</v>
      </c>
      <c r="AB1595" s="151">
        <v>0</v>
      </c>
      <c r="AC1595" s="151">
        <v>1</v>
      </c>
      <c r="AD1595" s="151">
        <v>0</v>
      </c>
      <c r="AE1595" s="155">
        <v>0</v>
      </c>
      <c r="AF1595" s="155">
        <v>0</v>
      </c>
      <c r="AG1595" s="173">
        <v>0</v>
      </c>
    </row>
    <row r="1596" spans="1:33">
      <c r="A1596" s="175" t="s">
        <v>1455</v>
      </c>
      <c r="B1596" s="195" t="s">
        <v>1852</v>
      </c>
      <c r="C1596" s="195" t="s">
        <v>1600</v>
      </c>
      <c r="D1596" s="150">
        <v>2005</v>
      </c>
      <c r="E1596" s="150">
        <v>1987</v>
      </c>
      <c r="F1596" s="150">
        <v>1900</v>
      </c>
      <c r="G1596" s="151">
        <v>1753</v>
      </c>
      <c r="H1596" s="151">
        <v>1752</v>
      </c>
      <c r="I1596" s="151">
        <v>1709</v>
      </c>
      <c r="J1596" s="151">
        <v>1992</v>
      </c>
      <c r="K1596" s="151">
        <v>1984</v>
      </c>
      <c r="L1596" s="151">
        <v>1939</v>
      </c>
      <c r="M1596" s="154">
        <v>0.97462053360988</v>
      </c>
      <c r="N1596" s="153">
        <v>51689</v>
      </c>
      <c r="O1596" s="172">
        <v>0.9</v>
      </c>
      <c r="P1596" s="154">
        <v>0.991022443890274</v>
      </c>
      <c r="Q1596" s="154">
        <v>0.999429549343982</v>
      </c>
      <c r="R1596" s="154">
        <v>0.995983935742972</v>
      </c>
      <c r="S1596" s="173">
        <v>-0.00840710545370749</v>
      </c>
      <c r="T1596" s="153">
        <v>53035</v>
      </c>
      <c r="U1596" s="153">
        <v>49914</v>
      </c>
      <c r="V1596" s="154">
        <v>0.94115206938814</v>
      </c>
      <c r="W1596" s="154">
        <v>0.947630922693267</v>
      </c>
      <c r="X1596" s="155">
        <v>0.974900171135197</v>
      </c>
      <c r="Y1596" s="155">
        <v>0.973393574297189</v>
      </c>
      <c r="Z1596" s="173">
        <v>-0.0272692484419299</v>
      </c>
      <c r="AA1596" s="151">
        <v>13611</v>
      </c>
      <c r="AB1596" s="151">
        <v>13067</v>
      </c>
      <c r="AC1596" s="151">
        <v>13764</v>
      </c>
      <c r="AD1596" s="151">
        <v>12961</v>
      </c>
      <c r="AE1596" s="155">
        <v>0.960032326794504</v>
      </c>
      <c r="AF1596" s="155">
        <v>0.941659401336821</v>
      </c>
      <c r="AG1596" s="173">
        <v>0.0183729254576838</v>
      </c>
    </row>
    <row r="1597" spans="1:33">
      <c r="A1597" s="175" t="s">
        <v>1455</v>
      </c>
      <c r="B1597" s="195" t="s">
        <v>1855</v>
      </c>
      <c r="C1597" s="195" t="s">
        <v>1601</v>
      </c>
      <c r="D1597" s="150">
        <v>3752</v>
      </c>
      <c r="E1597" s="150">
        <v>3733</v>
      </c>
      <c r="F1597" s="150">
        <v>3410</v>
      </c>
      <c r="G1597" s="151">
        <v>2162</v>
      </c>
      <c r="H1597" s="151">
        <v>2146</v>
      </c>
      <c r="I1597" s="151">
        <v>2018</v>
      </c>
      <c r="J1597" s="151">
        <v>4189</v>
      </c>
      <c r="K1597" s="151">
        <v>4169</v>
      </c>
      <c r="L1597" s="151">
        <v>3833</v>
      </c>
      <c r="M1597" s="154">
        <v>0.993863818754244</v>
      </c>
      <c r="N1597" s="153">
        <v>80498</v>
      </c>
      <c r="O1597" s="172">
        <v>0.9</v>
      </c>
      <c r="P1597" s="154">
        <v>0.994936034115139</v>
      </c>
      <c r="Q1597" s="154">
        <v>0.992599444958372</v>
      </c>
      <c r="R1597" s="154">
        <v>0.995225590833134</v>
      </c>
      <c r="S1597" s="173">
        <v>0.00233658915676682</v>
      </c>
      <c r="T1597" s="153">
        <v>80995</v>
      </c>
      <c r="U1597" s="153">
        <v>74355</v>
      </c>
      <c r="V1597" s="154">
        <v>0.91801963084141</v>
      </c>
      <c r="W1597" s="154">
        <v>0.908848614072495</v>
      </c>
      <c r="X1597" s="155">
        <v>0.933395004625347</v>
      </c>
      <c r="Y1597" s="155">
        <v>0.915015516829792</v>
      </c>
      <c r="Z1597" s="173">
        <v>-0.0245463905528522</v>
      </c>
      <c r="AA1597" s="151">
        <v>23104</v>
      </c>
      <c r="AB1597" s="151">
        <v>20968</v>
      </c>
      <c r="AC1597" s="151">
        <v>21528</v>
      </c>
      <c r="AD1597" s="151">
        <v>19995</v>
      </c>
      <c r="AE1597" s="155">
        <v>0.907548476454294</v>
      </c>
      <c r="AF1597" s="155">
        <v>0.928790412486065</v>
      </c>
      <c r="AG1597" s="173">
        <v>-0.021241936031771</v>
      </c>
    </row>
    <row r="1598" spans="1:33">
      <c r="A1598" s="175" t="s">
        <v>1455</v>
      </c>
      <c r="B1598" s="195" t="s">
        <v>1852</v>
      </c>
      <c r="C1598" s="195" t="s">
        <v>1602</v>
      </c>
      <c r="D1598" s="150">
        <v>2165</v>
      </c>
      <c r="E1598" s="150">
        <v>1730</v>
      </c>
      <c r="F1598" s="150">
        <v>1452</v>
      </c>
      <c r="G1598" s="151">
        <v>1927</v>
      </c>
      <c r="H1598" s="151">
        <v>1640</v>
      </c>
      <c r="I1598" s="151">
        <v>1338</v>
      </c>
      <c r="J1598" s="151">
        <v>2244</v>
      </c>
      <c r="K1598" s="151">
        <v>2014</v>
      </c>
      <c r="L1598" s="151">
        <v>1635</v>
      </c>
      <c r="M1598" s="154">
        <v>0.872405120312324</v>
      </c>
      <c r="N1598" s="153">
        <v>46480</v>
      </c>
      <c r="O1598" s="172">
        <v>0.9</v>
      </c>
      <c r="P1598" s="154">
        <v>0.799076212471132</v>
      </c>
      <c r="Q1598" s="154">
        <v>0.851063829787234</v>
      </c>
      <c r="R1598" s="154">
        <v>0.897504456327986</v>
      </c>
      <c r="S1598" s="173">
        <v>-0.0519876173161025</v>
      </c>
      <c r="T1598" s="153">
        <v>53278</v>
      </c>
      <c r="U1598" s="153">
        <v>39711</v>
      </c>
      <c r="V1598" s="154">
        <v>0.745354555351177</v>
      </c>
      <c r="W1598" s="154">
        <v>0.67066974595843</v>
      </c>
      <c r="X1598" s="155">
        <v>0.694343539180073</v>
      </c>
      <c r="Y1598" s="155">
        <v>0.728609625668449</v>
      </c>
      <c r="Z1598" s="173">
        <v>-0.0236737932216431</v>
      </c>
      <c r="AA1598" s="151">
        <v>14766</v>
      </c>
      <c r="AB1598" s="151">
        <v>10933</v>
      </c>
      <c r="AC1598" s="151">
        <v>13374</v>
      </c>
      <c r="AD1598" s="151">
        <v>9571</v>
      </c>
      <c r="AE1598" s="155">
        <v>0.740417174590275</v>
      </c>
      <c r="AF1598" s="155">
        <v>0.715642291012412</v>
      </c>
      <c r="AG1598" s="173">
        <v>0.0247748835778628</v>
      </c>
    </row>
    <row r="1599" spans="1:33">
      <c r="A1599" s="175" t="s">
        <v>1455</v>
      </c>
      <c r="B1599" s="195" t="s">
        <v>1857</v>
      </c>
      <c r="C1599" s="195" t="s">
        <v>1603</v>
      </c>
      <c r="D1599" s="150">
        <v>2</v>
      </c>
      <c r="E1599" s="150">
        <v>0</v>
      </c>
      <c r="F1599" s="150">
        <v>2</v>
      </c>
      <c r="G1599" s="151">
        <v>3</v>
      </c>
      <c r="H1599" s="151">
        <v>0</v>
      </c>
      <c r="I1599" s="151">
        <v>2</v>
      </c>
      <c r="J1599" s="151">
        <v>2</v>
      </c>
      <c r="K1599" s="151">
        <v>0</v>
      </c>
      <c r="L1599" s="151">
        <v>0</v>
      </c>
      <c r="M1599" s="154">
        <v>0.1</v>
      </c>
      <c r="N1599" s="153">
        <v>1</v>
      </c>
      <c r="O1599" s="172">
        <v>0.9</v>
      </c>
      <c r="P1599" s="154">
        <v>0</v>
      </c>
      <c r="Q1599" s="154">
        <v>0</v>
      </c>
      <c r="R1599" s="154">
        <v>0</v>
      </c>
      <c r="S1599" s="173">
        <v>0</v>
      </c>
      <c r="T1599" s="153">
        <v>10</v>
      </c>
      <c r="U1599" s="153">
        <v>6</v>
      </c>
      <c r="V1599" s="154">
        <v>0.6</v>
      </c>
      <c r="W1599" s="154">
        <v>1</v>
      </c>
      <c r="X1599" s="155">
        <v>0.666666666666667</v>
      </c>
      <c r="Y1599" s="155">
        <v>0</v>
      </c>
      <c r="Z1599" s="173">
        <v>0.333333333333333</v>
      </c>
      <c r="AA1599" s="151">
        <v>10</v>
      </c>
      <c r="AB1599" s="151">
        <v>6</v>
      </c>
      <c r="AC1599" s="151">
        <v>0</v>
      </c>
      <c r="AD1599" s="151">
        <v>0</v>
      </c>
      <c r="AE1599" s="155">
        <v>0.6</v>
      </c>
      <c r="AF1599" s="155">
        <v>0</v>
      </c>
      <c r="AG1599" s="173">
        <v>0.6</v>
      </c>
    </row>
    <row r="1600" spans="1:33">
      <c r="A1600" s="175" t="s">
        <v>1455</v>
      </c>
      <c r="B1600" s="195" t="s">
        <v>1857</v>
      </c>
      <c r="C1600" s="195" t="s">
        <v>1604</v>
      </c>
      <c r="D1600" s="150">
        <v>34</v>
      </c>
      <c r="E1600" s="150">
        <v>34</v>
      </c>
      <c r="F1600" s="150">
        <v>34</v>
      </c>
      <c r="G1600" s="151">
        <v>984</v>
      </c>
      <c r="H1600" s="151">
        <v>984</v>
      </c>
      <c r="I1600" s="151">
        <v>960</v>
      </c>
      <c r="J1600" s="151">
        <v>886</v>
      </c>
      <c r="K1600" s="151">
        <v>885</v>
      </c>
      <c r="L1600" s="151">
        <v>857</v>
      </c>
      <c r="M1600" s="154">
        <v>0.993944812451741</v>
      </c>
      <c r="N1600" s="153">
        <v>24458</v>
      </c>
      <c r="O1600" s="172">
        <v>0.9</v>
      </c>
      <c r="P1600" s="154">
        <v>1</v>
      </c>
      <c r="Q1600" s="154">
        <v>1</v>
      </c>
      <c r="R1600" s="154">
        <v>0.998871331828442</v>
      </c>
      <c r="S1600" s="173">
        <v>0</v>
      </c>
      <c r="T1600" s="153">
        <v>24607</v>
      </c>
      <c r="U1600" s="153">
        <v>24136</v>
      </c>
      <c r="V1600" s="154">
        <v>0.980859105132686</v>
      </c>
      <c r="W1600" s="154">
        <v>1</v>
      </c>
      <c r="X1600" s="155">
        <v>0.975609756097561</v>
      </c>
      <c r="Y1600" s="155">
        <v>0.967268623024831</v>
      </c>
      <c r="Z1600" s="173">
        <v>0.024390243902439</v>
      </c>
      <c r="AA1600" s="151">
        <v>5845</v>
      </c>
      <c r="AB1600" s="151">
        <v>5729</v>
      </c>
      <c r="AC1600" s="151">
        <v>6423</v>
      </c>
      <c r="AD1600" s="151">
        <v>6277</v>
      </c>
      <c r="AE1600" s="155">
        <v>0.980153977758768</v>
      </c>
      <c r="AF1600" s="155">
        <v>0.977269188852561</v>
      </c>
      <c r="AG1600" s="173">
        <v>0.00288478890620714</v>
      </c>
    </row>
    <row r="1601" spans="1:33">
      <c r="A1601" s="175" t="s">
        <v>1455</v>
      </c>
      <c r="B1601" s="195" t="s">
        <v>1855</v>
      </c>
      <c r="C1601" s="195" t="s">
        <v>1605</v>
      </c>
      <c r="D1601" s="150">
        <v>3700</v>
      </c>
      <c r="E1601" s="150">
        <v>3682</v>
      </c>
      <c r="F1601" s="150">
        <v>3509</v>
      </c>
      <c r="G1601" s="151">
        <v>2237</v>
      </c>
      <c r="H1601" s="151">
        <v>2223</v>
      </c>
      <c r="I1601" s="151">
        <v>2139</v>
      </c>
      <c r="J1601" s="151">
        <v>4044</v>
      </c>
      <c r="K1601" s="151">
        <v>4035</v>
      </c>
      <c r="L1601" s="151">
        <v>3926</v>
      </c>
      <c r="M1601" s="154">
        <v>0.994457961611246</v>
      </c>
      <c r="N1601" s="153">
        <v>80927</v>
      </c>
      <c r="O1601" s="172">
        <v>0.9</v>
      </c>
      <c r="P1601" s="154">
        <v>0.995135135135135</v>
      </c>
      <c r="Q1601" s="154">
        <v>0.993741618238713</v>
      </c>
      <c r="R1601" s="154">
        <v>0.997774480712166</v>
      </c>
      <c r="S1601" s="173">
        <v>0.00139351689642264</v>
      </c>
      <c r="T1601" s="153">
        <v>81378</v>
      </c>
      <c r="U1601" s="153">
        <v>77618</v>
      </c>
      <c r="V1601" s="154">
        <v>0.953795866204625</v>
      </c>
      <c r="W1601" s="154">
        <v>0.948378378378378</v>
      </c>
      <c r="X1601" s="155">
        <v>0.956191327670988</v>
      </c>
      <c r="Y1601" s="155">
        <v>0.97082096933729</v>
      </c>
      <c r="Z1601" s="173">
        <v>-0.00781294929260956</v>
      </c>
      <c r="AA1601" s="151">
        <v>22728</v>
      </c>
      <c r="AB1601" s="151">
        <v>21728</v>
      </c>
      <c r="AC1601" s="151">
        <v>21239</v>
      </c>
      <c r="AD1601" s="151">
        <v>20277</v>
      </c>
      <c r="AE1601" s="155">
        <v>0.956001407954945</v>
      </c>
      <c r="AF1601" s="155">
        <v>0.954705965440934</v>
      </c>
      <c r="AG1601" s="173">
        <v>0.00129544251401137</v>
      </c>
    </row>
    <row r="1602" spans="1:33">
      <c r="A1602" s="175" t="s">
        <v>1455</v>
      </c>
      <c r="B1602" s="195" t="s">
        <v>1857</v>
      </c>
      <c r="C1602" s="195" t="s">
        <v>1606</v>
      </c>
      <c r="D1602" s="150">
        <v>0</v>
      </c>
      <c r="E1602" s="150">
        <v>0</v>
      </c>
      <c r="F1602" s="150">
        <v>0</v>
      </c>
      <c r="G1602" s="151">
        <v>0</v>
      </c>
      <c r="H1602" s="151">
        <v>0</v>
      </c>
      <c r="I1602" s="151">
        <v>0</v>
      </c>
      <c r="J1602" s="151">
        <v>0</v>
      </c>
      <c r="K1602" s="151">
        <v>0</v>
      </c>
      <c r="L1602" s="151">
        <v>0</v>
      </c>
      <c r="M1602" s="154">
        <v>0</v>
      </c>
      <c r="N1602" s="153">
        <v>0</v>
      </c>
      <c r="O1602" s="172">
        <v>0.9</v>
      </c>
      <c r="P1602" s="154">
        <v>0</v>
      </c>
      <c r="Q1602" s="154">
        <v>0</v>
      </c>
      <c r="R1602" s="154">
        <v>0</v>
      </c>
      <c r="S1602" s="173">
        <v>0</v>
      </c>
      <c r="T1602" s="153">
        <v>0</v>
      </c>
      <c r="U1602" s="153">
        <v>0</v>
      </c>
      <c r="V1602" s="154">
        <v>0</v>
      </c>
      <c r="W1602" s="154">
        <v>0</v>
      </c>
      <c r="X1602" s="155">
        <v>0</v>
      </c>
      <c r="Y1602" s="155">
        <v>0</v>
      </c>
      <c r="Z1602" s="173">
        <v>0</v>
      </c>
      <c r="AA1602" s="151">
        <v>0</v>
      </c>
      <c r="AB1602" s="151">
        <v>0</v>
      </c>
      <c r="AC1602" s="151">
        <v>0</v>
      </c>
      <c r="AD1602" s="151">
        <v>0</v>
      </c>
      <c r="AE1602" s="155">
        <v>0</v>
      </c>
      <c r="AF1602" s="155">
        <v>0</v>
      </c>
      <c r="AG1602" s="173">
        <v>0</v>
      </c>
    </row>
    <row r="1603" spans="1:33">
      <c r="A1603" s="175" t="s">
        <v>1455</v>
      </c>
      <c r="B1603" s="195" t="s">
        <v>1857</v>
      </c>
      <c r="C1603" s="195" t="s">
        <v>1607</v>
      </c>
      <c r="D1603" s="150">
        <v>0</v>
      </c>
      <c r="E1603" s="150">
        <v>0</v>
      </c>
      <c r="F1603" s="150">
        <v>0</v>
      </c>
      <c r="G1603" s="151">
        <v>0</v>
      </c>
      <c r="H1603" s="151">
        <v>0</v>
      </c>
      <c r="I1603" s="151">
        <v>0</v>
      </c>
      <c r="J1603" s="151">
        <v>1</v>
      </c>
      <c r="K1603" s="151">
        <v>0</v>
      </c>
      <c r="L1603" s="151">
        <v>0</v>
      </c>
      <c r="M1603" s="154">
        <v>0.333333333333333</v>
      </c>
      <c r="N1603" s="153">
        <v>1</v>
      </c>
      <c r="O1603" s="172">
        <v>0.9</v>
      </c>
      <c r="P1603" s="154">
        <v>0</v>
      </c>
      <c r="Q1603" s="154">
        <v>0</v>
      </c>
      <c r="R1603" s="154">
        <v>0</v>
      </c>
      <c r="S1603" s="173">
        <v>0</v>
      </c>
      <c r="T1603" s="153">
        <v>3</v>
      </c>
      <c r="U1603" s="153">
        <v>2</v>
      </c>
      <c r="V1603" s="154">
        <v>0.666666666666667</v>
      </c>
      <c r="W1603" s="154">
        <v>0</v>
      </c>
      <c r="X1603" s="155">
        <v>0</v>
      </c>
      <c r="Y1603" s="155">
        <v>0</v>
      </c>
      <c r="Z1603" s="173">
        <v>0</v>
      </c>
      <c r="AA1603" s="151">
        <v>1</v>
      </c>
      <c r="AB1603" s="151">
        <v>0</v>
      </c>
      <c r="AC1603" s="151">
        <v>0</v>
      </c>
      <c r="AD1603" s="151">
        <v>0</v>
      </c>
      <c r="AE1603" s="155">
        <v>0</v>
      </c>
      <c r="AF1603" s="155">
        <v>0</v>
      </c>
      <c r="AG1603" s="173">
        <v>0</v>
      </c>
    </row>
    <row r="1604" spans="1:33">
      <c r="A1604" s="175" t="s">
        <v>1455</v>
      </c>
      <c r="B1604" s="195" t="s">
        <v>1857</v>
      </c>
      <c r="C1604" s="195" t="s">
        <v>1608</v>
      </c>
      <c r="D1604" s="150">
        <v>1</v>
      </c>
      <c r="E1604" s="150">
        <v>1</v>
      </c>
      <c r="F1604" s="150">
        <v>1</v>
      </c>
      <c r="G1604" s="151">
        <v>1</v>
      </c>
      <c r="H1604" s="151">
        <v>1</v>
      </c>
      <c r="I1604" s="151">
        <v>0</v>
      </c>
      <c r="J1604" s="151">
        <v>0</v>
      </c>
      <c r="K1604" s="151">
        <v>0</v>
      </c>
      <c r="L1604" s="151">
        <v>0</v>
      </c>
      <c r="M1604" s="154">
        <v>0.5</v>
      </c>
      <c r="N1604" s="153">
        <v>4</v>
      </c>
      <c r="O1604" s="172">
        <v>0.9</v>
      </c>
      <c r="P1604" s="154">
        <v>1</v>
      </c>
      <c r="Q1604" s="154">
        <v>1</v>
      </c>
      <c r="R1604" s="154">
        <v>0</v>
      </c>
      <c r="S1604" s="173">
        <v>0</v>
      </c>
      <c r="T1604" s="153">
        <v>8</v>
      </c>
      <c r="U1604" s="153">
        <v>4</v>
      </c>
      <c r="V1604" s="154">
        <v>0.5</v>
      </c>
      <c r="W1604" s="154">
        <v>1</v>
      </c>
      <c r="X1604" s="155">
        <v>0</v>
      </c>
      <c r="Y1604" s="155">
        <v>0</v>
      </c>
      <c r="Z1604" s="173">
        <v>1</v>
      </c>
      <c r="AA1604" s="151">
        <v>2</v>
      </c>
      <c r="AB1604" s="151">
        <v>1</v>
      </c>
      <c r="AC1604" s="151">
        <v>2</v>
      </c>
      <c r="AD1604" s="151">
        <v>1</v>
      </c>
      <c r="AE1604" s="155">
        <v>0.5</v>
      </c>
      <c r="AF1604" s="155">
        <v>0.5</v>
      </c>
      <c r="AG1604" s="173">
        <v>0</v>
      </c>
    </row>
    <row r="1605" spans="1:33">
      <c r="A1605" s="175" t="s">
        <v>1455</v>
      </c>
      <c r="B1605" s="195" t="s">
        <v>1857</v>
      </c>
      <c r="C1605" s="195" t="s">
        <v>1609</v>
      </c>
      <c r="D1605" s="150">
        <v>0</v>
      </c>
      <c r="E1605" s="150">
        <v>0</v>
      </c>
      <c r="F1605" s="150">
        <v>0</v>
      </c>
      <c r="G1605" s="151">
        <v>0</v>
      </c>
      <c r="H1605" s="151">
        <v>0</v>
      </c>
      <c r="I1605" s="151">
        <v>0</v>
      </c>
      <c r="J1605" s="151">
        <v>0</v>
      </c>
      <c r="K1605" s="151">
        <v>0</v>
      </c>
      <c r="L1605" s="151">
        <v>0</v>
      </c>
      <c r="M1605" s="154">
        <v>0</v>
      </c>
      <c r="N1605" s="153">
        <v>0</v>
      </c>
      <c r="O1605" s="172">
        <v>0.9</v>
      </c>
      <c r="P1605" s="154">
        <v>0</v>
      </c>
      <c r="Q1605" s="154">
        <v>0</v>
      </c>
      <c r="R1605" s="154">
        <v>0</v>
      </c>
      <c r="S1605" s="173">
        <v>0</v>
      </c>
      <c r="T1605" s="153">
        <v>1</v>
      </c>
      <c r="U1605" s="153">
        <v>1</v>
      </c>
      <c r="V1605" s="154">
        <v>1</v>
      </c>
      <c r="W1605" s="154">
        <v>0</v>
      </c>
      <c r="X1605" s="155">
        <v>0</v>
      </c>
      <c r="Y1605" s="155">
        <v>0</v>
      </c>
      <c r="Z1605" s="173">
        <v>0</v>
      </c>
      <c r="AA1605" s="151">
        <v>0</v>
      </c>
      <c r="AB1605" s="151">
        <v>0</v>
      </c>
      <c r="AC1605" s="151">
        <v>1</v>
      </c>
      <c r="AD1605" s="151">
        <v>1</v>
      </c>
      <c r="AE1605" s="155">
        <v>0</v>
      </c>
      <c r="AF1605" s="155">
        <v>1</v>
      </c>
      <c r="AG1605" s="173">
        <v>-1</v>
      </c>
    </row>
    <row r="1606" spans="1:33">
      <c r="A1606" s="175" t="s">
        <v>1455</v>
      </c>
      <c r="B1606" s="195" t="s">
        <v>1857</v>
      </c>
      <c r="C1606" s="195" t="s">
        <v>1610</v>
      </c>
      <c r="D1606" s="150">
        <v>1</v>
      </c>
      <c r="E1606" s="150">
        <v>1</v>
      </c>
      <c r="F1606" s="150">
        <v>1</v>
      </c>
      <c r="G1606" s="151">
        <v>0</v>
      </c>
      <c r="H1606" s="151">
        <v>0</v>
      </c>
      <c r="I1606" s="151">
        <v>0</v>
      </c>
      <c r="J1606" s="151">
        <v>0</v>
      </c>
      <c r="K1606" s="151">
        <v>0</v>
      </c>
      <c r="L1606" s="151">
        <v>0</v>
      </c>
      <c r="M1606" s="154">
        <v>0.75</v>
      </c>
      <c r="N1606" s="153">
        <v>3</v>
      </c>
      <c r="O1606" s="172">
        <v>0.9</v>
      </c>
      <c r="P1606" s="154">
        <v>1</v>
      </c>
      <c r="Q1606" s="154">
        <v>0</v>
      </c>
      <c r="R1606" s="154">
        <v>0</v>
      </c>
      <c r="S1606" s="173">
        <v>1</v>
      </c>
      <c r="T1606" s="153">
        <v>4</v>
      </c>
      <c r="U1606" s="153">
        <v>3</v>
      </c>
      <c r="V1606" s="154">
        <v>0.75</v>
      </c>
      <c r="W1606" s="154">
        <v>1</v>
      </c>
      <c r="X1606" s="155">
        <v>0</v>
      </c>
      <c r="Y1606" s="155">
        <v>0</v>
      </c>
      <c r="Z1606" s="173">
        <v>1</v>
      </c>
      <c r="AA1606" s="151">
        <v>1</v>
      </c>
      <c r="AB1606" s="151">
        <v>1</v>
      </c>
      <c r="AC1606" s="151">
        <v>0</v>
      </c>
      <c r="AD1606" s="151">
        <v>0</v>
      </c>
      <c r="AE1606" s="155">
        <v>1</v>
      </c>
      <c r="AF1606" s="155">
        <v>0</v>
      </c>
      <c r="AG1606" s="173">
        <v>1</v>
      </c>
    </row>
    <row r="1607" spans="1:33">
      <c r="A1607" s="175" t="s">
        <v>1455</v>
      </c>
      <c r="B1607" s="195" t="s">
        <v>1855</v>
      </c>
      <c r="C1607" s="195" t="s">
        <v>1611</v>
      </c>
      <c r="D1607" s="150">
        <v>2413</v>
      </c>
      <c r="E1607" s="150">
        <v>2395</v>
      </c>
      <c r="F1607" s="150">
        <v>1836</v>
      </c>
      <c r="G1607" s="151">
        <v>2609</v>
      </c>
      <c r="H1607" s="151">
        <v>2556</v>
      </c>
      <c r="I1607" s="151">
        <v>1645</v>
      </c>
      <c r="J1607" s="151">
        <v>2029</v>
      </c>
      <c r="K1607" s="151">
        <v>2027</v>
      </c>
      <c r="L1607" s="151">
        <v>1815</v>
      </c>
      <c r="M1607" s="154">
        <v>0.983888924231821</v>
      </c>
      <c r="N1607" s="153">
        <v>61863</v>
      </c>
      <c r="O1607" s="172">
        <v>0.9</v>
      </c>
      <c r="P1607" s="154">
        <v>0.992540406133444</v>
      </c>
      <c r="Q1607" s="154">
        <v>0.979685703334611</v>
      </c>
      <c r="R1607" s="154">
        <v>0.999014292755052</v>
      </c>
      <c r="S1607" s="173">
        <v>0.0128547027988329</v>
      </c>
      <c r="T1607" s="153">
        <v>62876</v>
      </c>
      <c r="U1607" s="153">
        <v>44018</v>
      </c>
      <c r="V1607" s="154">
        <v>0.700076340734143</v>
      </c>
      <c r="W1607" s="154">
        <v>0.760878574388728</v>
      </c>
      <c r="X1607" s="155">
        <v>0.630509773859716</v>
      </c>
      <c r="Y1607" s="155">
        <v>0.894529324790537</v>
      </c>
      <c r="Z1607" s="173">
        <v>0.130368800529011</v>
      </c>
      <c r="AA1607" s="151">
        <v>16752</v>
      </c>
      <c r="AB1607" s="151">
        <v>12110</v>
      </c>
      <c r="AC1607" s="151">
        <v>16916</v>
      </c>
      <c r="AD1607" s="151">
        <v>11471</v>
      </c>
      <c r="AE1607" s="155">
        <v>0.722898758357211</v>
      </c>
      <c r="AF1607" s="155">
        <v>0.678115393710097</v>
      </c>
      <c r="AG1607" s="173">
        <v>0.0447833646471141</v>
      </c>
    </row>
    <row r="1608" spans="1:33">
      <c r="A1608" s="175" t="s">
        <v>1455</v>
      </c>
      <c r="B1608" s="195" t="s">
        <v>1855</v>
      </c>
      <c r="C1608" s="195" t="s">
        <v>1612</v>
      </c>
      <c r="D1608" s="150">
        <v>3193</v>
      </c>
      <c r="E1608" s="150">
        <v>2908</v>
      </c>
      <c r="F1608" s="150">
        <v>1587</v>
      </c>
      <c r="G1608" s="151">
        <v>3259</v>
      </c>
      <c r="H1608" s="151">
        <v>2971</v>
      </c>
      <c r="I1608" s="151">
        <v>1540</v>
      </c>
      <c r="J1608" s="151">
        <v>2638</v>
      </c>
      <c r="K1608" s="151">
        <v>1992</v>
      </c>
      <c r="L1608" s="151">
        <v>1358</v>
      </c>
      <c r="M1608" s="154">
        <v>0.889802851076736</v>
      </c>
      <c r="N1608" s="153">
        <v>73342</v>
      </c>
      <c r="O1608" s="172">
        <v>0.9</v>
      </c>
      <c r="P1608" s="154">
        <v>0.910742248668963</v>
      </c>
      <c r="Q1608" s="154">
        <v>0.91162933415158</v>
      </c>
      <c r="R1608" s="154">
        <v>0.755117513267627</v>
      </c>
      <c r="S1608" s="173">
        <v>-0.000887085482616845</v>
      </c>
      <c r="T1608" s="153">
        <v>82425</v>
      </c>
      <c r="U1608" s="153">
        <v>41703</v>
      </c>
      <c r="V1608" s="154">
        <v>0.505950864422202</v>
      </c>
      <c r="W1608" s="154">
        <v>0.497024741622299</v>
      </c>
      <c r="X1608" s="155">
        <v>0.472537588217245</v>
      </c>
      <c r="Y1608" s="155">
        <v>0.514783927217589</v>
      </c>
      <c r="Z1608" s="173">
        <v>0.0244871534050542</v>
      </c>
      <c r="AA1608" s="151">
        <v>21663</v>
      </c>
      <c r="AB1608" s="151">
        <v>10262</v>
      </c>
      <c r="AC1608" s="151">
        <v>22190</v>
      </c>
      <c r="AD1608" s="151">
        <v>10390</v>
      </c>
      <c r="AE1608" s="155">
        <v>0.47371093569681</v>
      </c>
      <c r="AF1608" s="155">
        <v>0.468228931951329</v>
      </c>
      <c r="AG1608" s="173">
        <v>0.0054820037454808</v>
      </c>
    </row>
    <row r="1609" spans="1:33">
      <c r="A1609" s="175" t="s">
        <v>1455</v>
      </c>
      <c r="B1609" s="195" t="s">
        <v>1855</v>
      </c>
      <c r="C1609" s="195" t="s">
        <v>1613</v>
      </c>
      <c r="D1609" s="150">
        <v>3477</v>
      </c>
      <c r="E1609" s="150">
        <v>3345</v>
      </c>
      <c r="F1609" s="150">
        <v>2657</v>
      </c>
      <c r="G1609" s="151">
        <v>4353</v>
      </c>
      <c r="H1609" s="151">
        <v>4232</v>
      </c>
      <c r="I1609" s="151">
        <v>3254</v>
      </c>
      <c r="J1609" s="151">
        <v>2446</v>
      </c>
      <c r="K1609" s="151">
        <v>2420</v>
      </c>
      <c r="L1609" s="151">
        <v>2193</v>
      </c>
      <c r="M1609" s="154">
        <v>0.97933290531658</v>
      </c>
      <c r="N1609" s="153">
        <v>96099</v>
      </c>
      <c r="O1609" s="172">
        <v>0.9</v>
      </c>
      <c r="P1609" s="154">
        <v>0.962036238136324</v>
      </c>
      <c r="Q1609" s="154">
        <v>0.972203078336779</v>
      </c>
      <c r="R1609" s="154">
        <v>0.989370400654129</v>
      </c>
      <c r="S1609" s="173">
        <v>-0.0101668402004548</v>
      </c>
      <c r="T1609" s="153">
        <v>98127</v>
      </c>
      <c r="U1609" s="153">
        <v>76055</v>
      </c>
      <c r="V1609" s="154">
        <v>0.77506700500372</v>
      </c>
      <c r="W1609" s="154">
        <v>0.764164509634743</v>
      </c>
      <c r="X1609" s="155">
        <v>0.747530438777854</v>
      </c>
      <c r="Y1609" s="155">
        <v>0.896565821749796</v>
      </c>
      <c r="Z1609" s="173">
        <v>0.0166340708568883</v>
      </c>
      <c r="AA1609" s="151">
        <v>24778</v>
      </c>
      <c r="AB1609" s="151">
        <v>19781</v>
      </c>
      <c r="AC1609" s="151">
        <v>25785</v>
      </c>
      <c r="AD1609" s="151">
        <v>19939</v>
      </c>
      <c r="AE1609" s="155">
        <v>0.798329162967148</v>
      </c>
      <c r="AF1609" s="155">
        <v>0.773279038200504</v>
      </c>
      <c r="AG1609" s="173">
        <v>0.0250501247666441</v>
      </c>
    </row>
    <row r="1610" spans="1:33">
      <c r="A1610" s="175" t="s">
        <v>1455</v>
      </c>
      <c r="B1610" s="195" t="s">
        <v>1855</v>
      </c>
      <c r="C1610" s="195" t="s">
        <v>1614</v>
      </c>
      <c r="D1610" s="150">
        <v>4185</v>
      </c>
      <c r="E1610" s="150">
        <v>4181</v>
      </c>
      <c r="F1610" s="150">
        <v>3935</v>
      </c>
      <c r="G1610" s="151">
        <v>2381</v>
      </c>
      <c r="H1610" s="151">
        <v>2373</v>
      </c>
      <c r="I1610" s="151">
        <v>2211</v>
      </c>
      <c r="J1610" s="151">
        <v>4790</v>
      </c>
      <c r="K1610" s="151">
        <v>4773</v>
      </c>
      <c r="L1610" s="151">
        <v>4550</v>
      </c>
      <c r="M1610" s="154">
        <v>0.996116173363778</v>
      </c>
      <c r="N1610" s="153">
        <v>93358</v>
      </c>
      <c r="O1610" s="172">
        <v>0.9</v>
      </c>
      <c r="P1610" s="154">
        <v>0.999044205495818</v>
      </c>
      <c r="Q1610" s="154">
        <v>0.996640067198656</v>
      </c>
      <c r="R1610" s="154">
        <v>0.996450939457203</v>
      </c>
      <c r="S1610" s="173">
        <v>0.00240413829716235</v>
      </c>
      <c r="T1610" s="153">
        <v>93722</v>
      </c>
      <c r="U1610" s="153">
        <v>88912</v>
      </c>
      <c r="V1610" s="154">
        <v>0.948678005164209</v>
      </c>
      <c r="W1610" s="154">
        <v>0.94026284348865</v>
      </c>
      <c r="X1610" s="155">
        <v>0.928601427971441</v>
      </c>
      <c r="Y1610" s="155">
        <v>0.949895615866388</v>
      </c>
      <c r="Z1610" s="173">
        <v>0.0116614155172095</v>
      </c>
      <c r="AA1610" s="151">
        <v>25964</v>
      </c>
      <c r="AB1610" s="151">
        <v>24288</v>
      </c>
      <c r="AC1610" s="151">
        <v>24774</v>
      </c>
      <c r="AD1610" s="151">
        <v>23487</v>
      </c>
      <c r="AE1610" s="155">
        <v>0.935449083346172</v>
      </c>
      <c r="AF1610" s="155">
        <v>0.948050375393558</v>
      </c>
      <c r="AG1610" s="173">
        <v>-0.0126012920473861</v>
      </c>
    </row>
    <row r="1611" spans="1:33">
      <c r="A1611" s="175" t="s">
        <v>1455</v>
      </c>
      <c r="B1611" s="195" t="s">
        <v>1855</v>
      </c>
      <c r="C1611" s="195" t="s">
        <v>1615</v>
      </c>
      <c r="D1611" s="150">
        <v>1955</v>
      </c>
      <c r="E1611" s="150">
        <v>1926</v>
      </c>
      <c r="F1611" s="150">
        <v>1356</v>
      </c>
      <c r="G1611" s="151">
        <v>1418</v>
      </c>
      <c r="H1611" s="151">
        <v>1394</v>
      </c>
      <c r="I1611" s="151">
        <v>1071</v>
      </c>
      <c r="J1611" s="151">
        <v>1886</v>
      </c>
      <c r="K1611" s="151">
        <v>1877</v>
      </c>
      <c r="L1611" s="151">
        <v>1508</v>
      </c>
      <c r="M1611" s="154">
        <v>0.988948573441353</v>
      </c>
      <c r="N1611" s="153">
        <v>44922</v>
      </c>
      <c r="O1611" s="172">
        <v>0.9</v>
      </c>
      <c r="P1611" s="154">
        <v>0.985166240409207</v>
      </c>
      <c r="Q1611" s="154">
        <v>0.983074753173484</v>
      </c>
      <c r="R1611" s="154">
        <v>0.995227995758218</v>
      </c>
      <c r="S1611" s="173">
        <v>0.00209148723572339</v>
      </c>
      <c r="T1611" s="153">
        <v>45424</v>
      </c>
      <c r="U1611" s="153">
        <v>33227</v>
      </c>
      <c r="V1611" s="154">
        <v>0.731485558295174</v>
      </c>
      <c r="W1611" s="154">
        <v>0.693606138107417</v>
      </c>
      <c r="X1611" s="155">
        <v>0.755289139633286</v>
      </c>
      <c r="Y1611" s="155">
        <v>0.799575821845175</v>
      </c>
      <c r="Z1611" s="173">
        <v>-0.0616830015258695</v>
      </c>
      <c r="AA1611" s="151">
        <v>12354</v>
      </c>
      <c r="AB1611" s="151">
        <v>8882</v>
      </c>
      <c r="AC1611" s="151">
        <v>11448</v>
      </c>
      <c r="AD1611" s="151">
        <v>8536</v>
      </c>
      <c r="AE1611" s="155">
        <v>0.718957422697102</v>
      </c>
      <c r="AF1611" s="155">
        <v>0.745632424877708</v>
      </c>
      <c r="AG1611" s="173">
        <v>-0.0266750021806057</v>
      </c>
    </row>
    <row r="1612" spans="1:33">
      <c r="A1612" s="175" t="s">
        <v>1455</v>
      </c>
      <c r="B1612" s="195" t="s">
        <v>1855</v>
      </c>
      <c r="C1612" s="195" t="s">
        <v>1616</v>
      </c>
      <c r="D1612" s="150">
        <v>1362</v>
      </c>
      <c r="E1612" s="150">
        <v>1324</v>
      </c>
      <c r="F1612" s="150">
        <v>976</v>
      </c>
      <c r="G1612" s="151">
        <v>1155</v>
      </c>
      <c r="H1612" s="151">
        <v>1111</v>
      </c>
      <c r="I1612" s="151">
        <v>936</v>
      </c>
      <c r="J1612" s="151">
        <v>799</v>
      </c>
      <c r="K1612" s="151">
        <v>760</v>
      </c>
      <c r="L1612" s="151">
        <v>661</v>
      </c>
      <c r="M1612" s="154">
        <v>0.966474095015672</v>
      </c>
      <c r="N1612" s="153">
        <v>31451</v>
      </c>
      <c r="O1612" s="172">
        <v>0.9</v>
      </c>
      <c r="P1612" s="154">
        <v>0.972099853157122</v>
      </c>
      <c r="Q1612" s="154">
        <v>0.961904761904762</v>
      </c>
      <c r="R1612" s="154">
        <v>0.951188986232791</v>
      </c>
      <c r="S1612" s="173">
        <v>0.01019509125236</v>
      </c>
      <c r="T1612" s="153">
        <v>32542</v>
      </c>
      <c r="U1612" s="153">
        <v>27567</v>
      </c>
      <c r="V1612" s="154">
        <v>0.847120644090714</v>
      </c>
      <c r="W1612" s="154">
        <v>0.716593245227606</v>
      </c>
      <c r="X1612" s="155">
        <v>0.81038961038961</v>
      </c>
      <c r="Y1612" s="155">
        <v>0.827284105131414</v>
      </c>
      <c r="Z1612" s="173">
        <v>-0.093796365162004</v>
      </c>
      <c r="AA1612" s="151">
        <v>8532</v>
      </c>
      <c r="AB1612" s="151">
        <v>6966</v>
      </c>
      <c r="AC1612" s="151">
        <v>8122</v>
      </c>
      <c r="AD1612" s="151">
        <v>6938</v>
      </c>
      <c r="AE1612" s="155">
        <v>0.816455696202532</v>
      </c>
      <c r="AF1612" s="155">
        <v>0.854223097759173</v>
      </c>
      <c r="AG1612" s="173">
        <v>-0.0377674015566409</v>
      </c>
    </row>
    <row r="1613" spans="1:33">
      <c r="A1613" s="175" t="s">
        <v>1455</v>
      </c>
      <c r="B1613" s="195" t="s">
        <v>1857</v>
      </c>
      <c r="C1613" s="195" t="s">
        <v>1617</v>
      </c>
      <c r="D1613" s="150">
        <v>0</v>
      </c>
      <c r="E1613" s="150">
        <v>0</v>
      </c>
      <c r="F1613" s="150">
        <v>0</v>
      </c>
      <c r="G1613" s="151">
        <v>0</v>
      </c>
      <c r="H1613" s="151">
        <v>0</v>
      </c>
      <c r="I1613" s="151">
        <v>0</v>
      </c>
      <c r="J1613" s="151">
        <v>0</v>
      </c>
      <c r="K1613" s="151">
        <v>0</v>
      </c>
      <c r="L1613" s="151">
        <v>0</v>
      </c>
      <c r="M1613" s="154">
        <v>1</v>
      </c>
      <c r="N1613" s="153">
        <v>1</v>
      </c>
      <c r="O1613" s="172">
        <v>0.9</v>
      </c>
      <c r="P1613" s="154">
        <v>0</v>
      </c>
      <c r="Q1613" s="154">
        <v>0</v>
      </c>
      <c r="R1613" s="154">
        <v>0</v>
      </c>
      <c r="S1613" s="173">
        <v>0</v>
      </c>
      <c r="T1613" s="153">
        <v>1</v>
      </c>
      <c r="U1613" s="153">
        <v>0</v>
      </c>
      <c r="V1613" s="154">
        <v>0</v>
      </c>
      <c r="W1613" s="154">
        <v>0</v>
      </c>
      <c r="X1613" s="155">
        <v>0</v>
      </c>
      <c r="Y1613" s="155">
        <v>0</v>
      </c>
      <c r="Z1613" s="173">
        <v>0</v>
      </c>
      <c r="AA1613" s="151">
        <v>1</v>
      </c>
      <c r="AB1613" s="151">
        <v>0</v>
      </c>
      <c r="AC1613" s="151">
        <v>0</v>
      </c>
      <c r="AD1613" s="151">
        <v>0</v>
      </c>
      <c r="AE1613" s="155">
        <v>0</v>
      </c>
      <c r="AF1613" s="155">
        <v>0</v>
      </c>
      <c r="AG1613" s="173">
        <v>0</v>
      </c>
    </row>
    <row r="1614" spans="1:33">
      <c r="A1614" s="175" t="s">
        <v>1455</v>
      </c>
      <c r="B1614" s="195" t="s">
        <v>1852</v>
      </c>
      <c r="C1614" s="195" t="s">
        <v>1618</v>
      </c>
      <c r="D1614" s="150">
        <v>1759</v>
      </c>
      <c r="E1614" s="150">
        <v>1753</v>
      </c>
      <c r="F1614" s="150">
        <v>1632</v>
      </c>
      <c r="G1614" s="151">
        <v>1521</v>
      </c>
      <c r="H1614" s="151">
        <v>1520</v>
      </c>
      <c r="I1614" s="151">
        <v>1448</v>
      </c>
      <c r="J1614" s="151">
        <v>1735</v>
      </c>
      <c r="K1614" s="151">
        <v>1731</v>
      </c>
      <c r="L1614" s="151">
        <v>1587</v>
      </c>
      <c r="M1614" s="154">
        <v>0.992780105178715</v>
      </c>
      <c r="N1614" s="153">
        <v>44552</v>
      </c>
      <c r="O1614" s="172">
        <v>0.9</v>
      </c>
      <c r="P1614" s="154">
        <v>0.996588971006254</v>
      </c>
      <c r="Q1614" s="154">
        <v>0.999342537804076</v>
      </c>
      <c r="R1614" s="154">
        <v>0.997694524495677</v>
      </c>
      <c r="S1614" s="173">
        <v>-0.00275356679782268</v>
      </c>
      <c r="T1614" s="153">
        <v>44876</v>
      </c>
      <c r="U1614" s="153">
        <v>41025</v>
      </c>
      <c r="V1614" s="154">
        <v>0.914185756306266</v>
      </c>
      <c r="W1614" s="154">
        <v>0.927799886299034</v>
      </c>
      <c r="X1614" s="155">
        <v>0.952005259697567</v>
      </c>
      <c r="Y1614" s="155">
        <v>0.914697406340058</v>
      </c>
      <c r="Z1614" s="173">
        <v>-0.0242053733985339</v>
      </c>
      <c r="AA1614" s="151">
        <v>11732</v>
      </c>
      <c r="AB1614" s="151">
        <v>10939</v>
      </c>
      <c r="AC1614" s="151">
        <v>11374</v>
      </c>
      <c r="AD1614" s="151">
        <v>10378</v>
      </c>
      <c r="AE1614" s="155">
        <v>0.932407091714968</v>
      </c>
      <c r="AF1614" s="155">
        <v>0.912431862141727</v>
      </c>
      <c r="AG1614" s="173">
        <v>0.0199752295732408</v>
      </c>
    </row>
    <row r="1615" spans="1:33">
      <c r="A1615" s="175" t="s">
        <v>1455</v>
      </c>
      <c r="B1615" s="195" t="s">
        <v>1855</v>
      </c>
      <c r="C1615" s="195" t="s">
        <v>1619</v>
      </c>
      <c r="D1615" s="150">
        <v>4660</v>
      </c>
      <c r="E1615" s="150">
        <v>4633</v>
      </c>
      <c r="F1615" s="150">
        <v>4355</v>
      </c>
      <c r="G1615" s="151">
        <v>2643</v>
      </c>
      <c r="H1615" s="151">
        <v>2628</v>
      </c>
      <c r="I1615" s="151">
        <v>2557</v>
      </c>
      <c r="J1615" s="151">
        <v>5003</v>
      </c>
      <c r="K1615" s="151">
        <v>4957</v>
      </c>
      <c r="L1615" s="151">
        <v>4823</v>
      </c>
      <c r="M1615" s="154">
        <v>0.99082523407035</v>
      </c>
      <c r="N1615" s="153">
        <v>100111</v>
      </c>
      <c r="O1615" s="172">
        <v>0.9</v>
      </c>
      <c r="P1615" s="154">
        <v>0.994206008583691</v>
      </c>
      <c r="Q1615" s="154">
        <v>0.994324631101022</v>
      </c>
      <c r="R1615" s="154">
        <v>0.990805516689986</v>
      </c>
      <c r="S1615" s="173">
        <v>-0.000118622517330524</v>
      </c>
      <c r="T1615" s="153">
        <v>101038</v>
      </c>
      <c r="U1615" s="153">
        <v>95845</v>
      </c>
      <c r="V1615" s="154">
        <v>0.948603495714484</v>
      </c>
      <c r="W1615" s="154">
        <v>0.934549356223176</v>
      </c>
      <c r="X1615" s="155">
        <v>0.967461218312524</v>
      </c>
      <c r="Y1615" s="155">
        <v>0.964021587047771</v>
      </c>
      <c r="Z1615" s="173">
        <v>-0.0329118620893477</v>
      </c>
      <c r="AA1615" s="151">
        <v>28007</v>
      </c>
      <c r="AB1615" s="151">
        <v>26694</v>
      </c>
      <c r="AC1615" s="151">
        <v>26374</v>
      </c>
      <c r="AD1615" s="151">
        <v>25240</v>
      </c>
      <c r="AE1615" s="155">
        <v>0.953118863141358</v>
      </c>
      <c r="AF1615" s="155">
        <v>0.957003109122621</v>
      </c>
      <c r="AG1615" s="173">
        <v>-0.00388424598126325</v>
      </c>
    </row>
    <row r="1616" spans="1:33">
      <c r="A1616" s="175" t="s">
        <v>1455</v>
      </c>
      <c r="B1616" s="195" t="s">
        <v>1857</v>
      </c>
      <c r="C1616" s="195" t="s">
        <v>1620</v>
      </c>
      <c r="D1616" s="150">
        <v>190</v>
      </c>
      <c r="E1616" s="150">
        <v>54</v>
      </c>
      <c r="F1616" s="150">
        <v>128</v>
      </c>
      <c r="G1616" s="151">
        <v>1539</v>
      </c>
      <c r="H1616" s="151">
        <v>1411</v>
      </c>
      <c r="I1616" s="151">
        <v>1400</v>
      </c>
      <c r="J1616" s="151">
        <v>1521</v>
      </c>
      <c r="K1616" s="151">
        <v>1388</v>
      </c>
      <c r="L1616" s="151">
        <v>1340</v>
      </c>
      <c r="M1616" s="154">
        <v>0.9785806191185</v>
      </c>
      <c r="N1616" s="153">
        <v>38788</v>
      </c>
      <c r="O1616" s="172">
        <v>0.9</v>
      </c>
      <c r="P1616" s="154">
        <v>0.284210526315789</v>
      </c>
      <c r="Q1616" s="154">
        <v>0.916829109811566</v>
      </c>
      <c r="R1616" s="154">
        <v>0.912557527942143</v>
      </c>
      <c r="S1616" s="173">
        <v>-0.632618583495776</v>
      </c>
      <c r="T1616" s="153">
        <v>39637</v>
      </c>
      <c r="U1616" s="153">
        <v>38044</v>
      </c>
      <c r="V1616" s="154">
        <v>0.959810278275349</v>
      </c>
      <c r="W1616" s="154">
        <v>0.673684210526316</v>
      </c>
      <c r="X1616" s="155">
        <v>0.909681611435997</v>
      </c>
      <c r="Y1616" s="155">
        <v>0.880999342537804</v>
      </c>
      <c r="Z1616" s="173">
        <v>-0.235997400909682</v>
      </c>
      <c r="AA1616" s="151">
        <v>9124</v>
      </c>
      <c r="AB1616" s="151">
        <v>8400</v>
      </c>
      <c r="AC1616" s="151">
        <v>11032</v>
      </c>
      <c r="AD1616" s="151">
        <v>10713</v>
      </c>
      <c r="AE1616" s="155">
        <v>0.920648838228847</v>
      </c>
      <c r="AF1616" s="155">
        <v>0.971084118926758</v>
      </c>
      <c r="AG1616" s="173">
        <v>-0.0504352806979115</v>
      </c>
    </row>
    <row r="1617" spans="1:33">
      <c r="A1617" s="175" t="s">
        <v>1455</v>
      </c>
      <c r="B1617" s="195" t="s">
        <v>1857</v>
      </c>
      <c r="C1617" s="195" t="s">
        <v>1621</v>
      </c>
      <c r="D1617" s="150">
        <v>2</v>
      </c>
      <c r="E1617" s="150">
        <v>0</v>
      </c>
      <c r="F1617" s="150">
        <v>2</v>
      </c>
      <c r="G1617" s="151">
        <v>3</v>
      </c>
      <c r="H1617" s="151">
        <v>3</v>
      </c>
      <c r="I1617" s="151">
        <v>3</v>
      </c>
      <c r="J1617" s="151">
        <v>0</v>
      </c>
      <c r="K1617" s="151">
        <v>0</v>
      </c>
      <c r="L1617" s="151">
        <v>0</v>
      </c>
      <c r="M1617" s="154">
        <v>0.2</v>
      </c>
      <c r="N1617" s="153">
        <v>6</v>
      </c>
      <c r="O1617" s="172">
        <v>0.9</v>
      </c>
      <c r="P1617" s="154">
        <v>0</v>
      </c>
      <c r="Q1617" s="154">
        <v>1</v>
      </c>
      <c r="R1617" s="154">
        <v>0</v>
      </c>
      <c r="S1617" s="173">
        <v>-1</v>
      </c>
      <c r="T1617" s="153">
        <v>30</v>
      </c>
      <c r="U1617" s="153">
        <v>8</v>
      </c>
      <c r="V1617" s="154">
        <v>0.266666666666667</v>
      </c>
      <c r="W1617" s="154">
        <v>1</v>
      </c>
      <c r="X1617" s="155">
        <v>1</v>
      </c>
      <c r="Y1617" s="155">
        <v>0</v>
      </c>
      <c r="Z1617" s="173">
        <v>0</v>
      </c>
      <c r="AA1617" s="151">
        <v>5</v>
      </c>
      <c r="AB1617" s="151">
        <v>5</v>
      </c>
      <c r="AC1617" s="151">
        <v>23</v>
      </c>
      <c r="AD1617" s="151">
        <v>1</v>
      </c>
      <c r="AE1617" s="155">
        <v>1</v>
      </c>
      <c r="AF1617" s="155">
        <v>0.0434782608695652</v>
      </c>
      <c r="AG1617" s="173">
        <v>0.956521739130435</v>
      </c>
    </row>
    <row r="1618" spans="1:33">
      <c r="A1618" s="175" t="s">
        <v>1455</v>
      </c>
      <c r="B1618" s="195" t="s">
        <v>1852</v>
      </c>
      <c r="C1618" s="195" t="s">
        <v>1622</v>
      </c>
      <c r="D1618" s="150">
        <v>3169</v>
      </c>
      <c r="E1618" s="150">
        <v>2698</v>
      </c>
      <c r="F1618" s="150">
        <v>2789</v>
      </c>
      <c r="G1618" s="151">
        <v>2600</v>
      </c>
      <c r="H1618" s="151">
        <v>2340</v>
      </c>
      <c r="I1618" s="151">
        <v>2414</v>
      </c>
      <c r="J1618" s="151">
        <v>2954</v>
      </c>
      <c r="K1618" s="151">
        <v>2805</v>
      </c>
      <c r="L1618" s="151">
        <v>2752</v>
      </c>
      <c r="M1618" s="154">
        <v>0.976164177231078</v>
      </c>
      <c r="N1618" s="153">
        <v>77771</v>
      </c>
      <c r="O1618" s="172">
        <v>0.9</v>
      </c>
      <c r="P1618" s="154">
        <v>0.851372672767435</v>
      </c>
      <c r="Q1618" s="154">
        <v>0.9</v>
      </c>
      <c r="R1618" s="154">
        <v>0.949559918754232</v>
      </c>
      <c r="S1618" s="173">
        <v>-0.0486273272325655</v>
      </c>
      <c r="T1618" s="153">
        <v>79670</v>
      </c>
      <c r="U1618" s="153">
        <v>73826</v>
      </c>
      <c r="V1618" s="154">
        <v>0.926647420610016</v>
      </c>
      <c r="W1618" s="154">
        <v>0.880088355948249</v>
      </c>
      <c r="X1618" s="155">
        <v>0.928461538461538</v>
      </c>
      <c r="Y1618" s="155">
        <v>0.931618144888287</v>
      </c>
      <c r="Z1618" s="173">
        <v>-0.0483731825132898</v>
      </c>
      <c r="AA1618" s="151">
        <v>23323</v>
      </c>
      <c r="AB1618" s="151">
        <v>21505</v>
      </c>
      <c r="AC1618" s="151">
        <v>17472</v>
      </c>
      <c r="AD1618" s="151">
        <v>16071</v>
      </c>
      <c r="AE1618" s="155">
        <v>0.922051194100244</v>
      </c>
      <c r="AF1618" s="155">
        <v>0.91981456043956</v>
      </c>
      <c r="AG1618" s="173">
        <v>0.00223663366068394</v>
      </c>
    </row>
    <row r="1619" spans="1:33">
      <c r="A1619" s="175" t="s">
        <v>1455</v>
      </c>
      <c r="B1619" s="195" t="s">
        <v>1852</v>
      </c>
      <c r="C1619" s="195" t="s">
        <v>1623</v>
      </c>
      <c r="D1619" s="150">
        <v>2576</v>
      </c>
      <c r="E1619" s="150">
        <v>2419</v>
      </c>
      <c r="F1619" s="150">
        <v>2080</v>
      </c>
      <c r="G1619" s="151">
        <v>2213</v>
      </c>
      <c r="H1619" s="151">
        <v>2106</v>
      </c>
      <c r="I1619" s="151">
        <v>2000</v>
      </c>
      <c r="J1619" s="151">
        <v>2597</v>
      </c>
      <c r="K1619" s="151">
        <v>2391</v>
      </c>
      <c r="L1619" s="151">
        <v>2274</v>
      </c>
      <c r="M1619" s="154">
        <v>0.970396340025469</v>
      </c>
      <c r="N1619" s="153">
        <v>61724</v>
      </c>
      <c r="O1619" s="172">
        <v>0.9</v>
      </c>
      <c r="P1619" s="154">
        <v>0.939052795031056</v>
      </c>
      <c r="Q1619" s="154">
        <v>0.951649344780841</v>
      </c>
      <c r="R1619" s="154">
        <v>0.920677705044282</v>
      </c>
      <c r="S1619" s="173">
        <v>-0.0125965497497846</v>
      </c>
      <c r="T1619" s="153">
        <v>63607</v>
      </c>
      <c r="U1619" s="153">
        <v>55366</v>
      </c>
      <c r="V1619" s="154">
        <v>0.87043878818369</v>
      </c>
      <c r="W1619" s="154">
        <v>0.807453416149068</v>
      </c>
      <c r="X1619" s="155">
        <v>0.903750564844103</v>
      </c>
      <c r="Y1619" s="155">
        <v>0.875625721986908</v>
      </c>
      <c r="Z1619" s="173">
        <v>-0.0962971486950347</v>
      </c>
      <c r="AA1619" s="151">
        <v>16640</v>
      </c>
      <c r="AB1619" s="151">
        <v>14697</v>
      </c>
      <c r="AC1619" s="151">
        <v>16001</v>
      </c>
      <c r="AD1619" s="151">
        <v>14009</v>
      </c>
      <c r="AE1619" s="155">
        <v>0.883233173076923</v>
      </c>
      <c r="AF1619" s="155">
        <v>0.875507780763702</v>
      </c>
      <c r="AG1619" s="173">
        <v>0.00772539231322078</v>
      </c>
    </row>
    <row r="1620" spans="1:33">
      <c r="A1620" s="175" t="s">
        <v>1455</v>
      </c>
      <c r="B1620" s="195" t="s">
        <v>1855</v>
      </c>
      <c r="C1620" s="195" t="s">
        <v>1624</v>
      </c>
      <c r="D1620" s="150">
        <v>2779</v>
      </c>
      <c r="E1620" s="150">
        <v>2745</v>
      </c>
      <c r="F1620" s="150">
        <v>2061</v>
      </c>
      <c r="G1620" s="151">
        <v>3121</v>
      </c>
      <c r="H1620" s="151">
        <v>3005</v>
      </c>
      <c r="I1620" s="151">
        <v>2509</v>
      </c>
      <c r="J1620" s="151">
        <v>1545</v>
      </c>
      <c r="K1620" s="151">
        <v>1539</v>
      </c>
      <c r="L1620" s="151">
        <v>1372</v>
      </c>
      <c r="M1620" s="154">
        <v>0.969549431747047</v>
      </c>
      <c r="N1620" s="153">
        <v>69698</v>
      </c>
      <c r="O1620" s="172">
        <v>0.9</v>
      </c>
      <c r="P1620" s="154">
        <v>0.987765383231378</v>
      </c>
      <c r="Q1620" s="154">
        <v>0.962832425504646</v>
      </c>
      <c r="R1620" s="154">
        <v>0.996116504854369</v>
      </c>
      <c r="S1620" s="173">
        <v>0.0249329577267322</v>
      </c>
      <c r="T1620" s="153">
        <v>71887</v>
      </c>
      <c r="U1620" s="153">
        <v>59402</v>
      </c>
      <c r="V1620" s="154">
        <v>0.826324648406527</v>
      </c>
      <c r="W1620" s="154">
        <v>0.741633681180281</v>
      </c>
      <c r="X1620" s="155">
        <v>0.803909003524511</v>
      </c>
      <c r="Y1620" s="155">
        <v>0.888025889967638</v>
      </c>
      <c r="Z1620" s="173">
        <v>-0.0622753223442306</v>
      </c>
      <c r="AA1620" s="151">
        <v>18646</v>
      </c>
      <c r="AB1620" s="151">
        <v>15322</v>
      </c>
      <c r="AC1620" s="151">
        <v>17805</v>
      </c>
      <c r="AD1620" s="151">
        <v>14423</v>
      </c>
      <c r="AE1620" s="155">
        <v>0.82173120240266</v>
      </c>
      <c r="AF1620" s="155">
        <v>0.810053355798933</v>
      </c>
      <c r="AG1620" s="173">
        <v>0.0116778466037272</v>
      </c>
    </row>
    <row r="1621" spans="1:33">
      <c r="A1621" s="175" t="s">
        <v>1455</v>
      </c>
      <c r="B1621" s="195" t="s">
        <v>1855</v>
      </c>
      <c r="C1621" s="195" t="s">
        <v>1625</v>
      </c>
      <c r="D1621" s="150">
        <v>1165</v>
      </c>
      <c r="E1621" s="150">
        <v>1137</v>
      </c>
      <c r="F1621" s="150">
        <v>854</v>
      </c>
      <c r="G1621" s="151">
        <v>1373</v>
      </c>
      <c r="H1621" s="151">
        <v>1329</v>
      </c>
      <c r="I1621" s="151">
        <v>1101</v>
      </c>
      <c r="J1621" s="151">
        <v>734</v>
      </c>
      <c r="K1621" s="151">
        <v>722</v>
      </c>
      <c r="L1621" s="151">
        <v>619</v>
      </c>
      <c r="M1621" s="154">
        <v>0.959517603090355</v>
      </c>
      <c r="N1621" s="153">
        <v>30552</v>
      </c>
      <c r="O1621" s="172">
        <v>0.9</v>
      </c>
      <c r="P1621" s="154">
        <v>0.975965665236052</v>
      </c>
      <c r="Q1621" s="154">
        <v>0.967953386744355</v>
      </c>
      <c r="R1621" s="154">
        <v>0.983651226158038</v>
      </c>
      <c r="S1621" s="173">
        <v>0.00801227849169617</v>
      </c>
      <c r="T1621" s="153">
        <v>31841</v>
      </c>
      <c r="U1621" s="153">
        <v>25094</v>
      </c>
      <c r="V1621" s="154">
        <v>0.788103388712666</v>
      </c>
      <c r="W1621" s="154">
        <v>0.733047210300429</v>
      </c>
      <c r="X1621" s="155">
        <v>0.801893663510561</v>
      </c>
      <c r="Y1621" s="155">
        <v>0.843324250681199</v>
      </c>
      <c r="Z1621" s="173">
        <v>-0.0688464532101316</v>
      </c>
      <c r="AA1621" s="151">
        <v>8242</v>
      </c>
      <c r="AB1621" s="151">
        <v>6652</v>
      </c>
      <c r="AC1621" s="151">
        <v>7998</v>
      </c>
      <c r="AD1621" s="151">
        <v>6001</v>
      </c>
      <c r="AE1621" s="155">
        <v>0.807085658820675</v>
      </c>
      <c r="AF1621" s="155">
        <v>0.750312578144536</v>
      </c>
      <c r="AG1621" s="173">
        <v>0.0567730806761385</v>
      </c>
    </row>
    <row r="1622" spans="1:33">
      <c r="A1622" s="175" t="s">
        <v>1455</v>
      </c>
      <c r="B1622" s="195" t="s">
        <v>1855</v>
      </c>
      <c r="C1622" s="195" t="s">
        <v>1626</v>
      </c>
      <c r="D1622" s="150">
        <v>3209</v>
      </c>
      <c r="E1622" s="150">
        <v>3173</v>
      </c>
      <c r="F1622" s="150">
        <v>2376</v>
      </c>
      <c r="G1622" s="151">
        <v>2316</v>
      </c>
      <c r="H1622" s="151">
        <v>2065</v>
      </c>
      <c r="I1622" s="151">
        <v>1352</v>
      </c>
      <c r="J1622" s="151">
        <v>3185</v>
      </c>
      <c r="K1622" s="151">
        <v>3036</v>
      </c>
      <c r="L1622" s="151">
        <v>2517</v>
      </c>
      <c r="M1622" s="154">
        <v>0.912594631796284</v>
      </c>
      <c r="N1622" s="153">
        <v>68952</v>
      </c>
      <c r="O1622" s="172">
        <v>0.9</v>
      </c>
      <c r="P1622" s="154">
        <v>0.988781551885323</v>
      </c>
      <c r="Q1622" s="154">
        <v>0.891623488773748</v>
      </c>
      <c r="R1622" s="154">
        <v>0.953218210361067</v>
      </c>
      <c r="S1622" s="173">
        <v>0.0971580631115747</v>
      </c>
      <c r="T1622" s="153">
        <v>75556</v>
      </c>
      <c r="U1622" s="153">
        <v>54253</v>
      </c>
      <c r="V1622" s="154">
        <v>0.718050187940071</v>
      </c>
      <c r="W1622" s="154">
        <v>0.740417575568713</v>
      </c>
      <c r="X1622" s="155">
        <v>0.583765112262522</v>
      </c>
      <c r="Y1622" s="155">
        <v>0.790266875981162</v>
      </c>
      <c r="Z1622" s="173">
        <v>0.156652463306191</v>
      </c>
      <c r="AA1622" s="151">
        <v>20275</v>
      </c>
      <c r="AB1622" s="151">
        <v>14515</v>
      </c>
      <c r="AC1622" s="151">
        <v>19550</v>
      </c>
      <c r="AD1622" s="151">
        <v>13932</v>
      </c>
      <c r="AE1622" s="155">
        <v>0.715906288532676</v>
      </c>
      <c r="AF1622" s="155">
        <v>0.712634271099744</v>
      </c>
      <c r="AG1622" s="173">
        <v>0.00327201743293148</v>
      </c>
    </row>
    <row r="1623" spans="1:33">
      <c r="A1623" s="175" t="s">
        <v>1455</v>
      </c>
      <c r="B1623" s="195" t="s">
        <v>1854</v>
      </c>
      <c r="C1623" s="195" t="s">
        <v>1627</v>
      </c>
      <c r="D1623" s="150">
        <v>1153</v>
      </c>
      <c r="E1623" s="150">
        <v>1098</v>
      </c>
      <c r="F1623" s="150">
        <v>1109</v>
      </c>
      <c r="G1623" s="151">
        <v>1208</v>
      </c>
      <c r="H1623" s="151">
        <v>1205</v>
      </c>
      <c r="I1623" s="151">
        <v>1165</v>
      </c>
      <c r="J1623" s="151">
        <v>1159</v>
      </c>
      <c r="K1623" s="151">
        <v>1159</v>
      </c>
      <c r="L1623" s="151">
        <v>1122</v>
      </c>
      <c r="M1623" s="154">
        <v>0.997144660515163</v>
      </c>
      <c r="N1623" s="153">
        <v>33176</v>
      </c>
      <c r="O1623" s="172">
        <v>0.9</v>
      </c>
      <c r="P1623" s="154">
        <v>0.952298352124892</v>
      </c>
      <c r="Q1623" s="154">
        <v>0.997516556291391</v>
      </c>
      <c r="R1623" s="154">
        <v>1</v>
      </c>
      <c r="S1623" s="173">
        <v>-0.0452182041664991</v>
      </c>
      <c r="T1623" s="153">
        <v>33271</v>
      </c>
      <c r="U1623" s="153">
        <v>31581</v>
      </c>
      <c r="V1623" s="154">
        <v>0.949205013375011</v>
      </c>
      <c r="W1623" s="154">
        <v>0.961838681699913</v>
      </c>
      <c r="X1623" s="155">
        <v>0.964403973509934</v>
      </c>
      <c r="Y1623" s="155">
        <v>0.968075927523727</v>
      </c>
      <c r="Z1623" s="173">
        <v>-0.00256529181002052</v>
      </c>
      <c r="AA1623" s="151">
        <v>8810</v>
      </c>
      <c r="AB1623" s="151">
        <v>8518</v>
      </c>
      <c r="AC1623" s="151">
        <v>8630</v>
      </c>
      <c r="AD1623" s="151">
        <v>8213</v>
      </c>
      <c r="AE1623" s="155">
        <v>0.966855845629966</v>
      </c>
      <c r="AF1623" s="155">
        <v>0.951680185399768</v>
      </c>
      <c r="AG1623" s="173">
        <v>0.0151756602301977</v>
      </c>
    </row>
    <row r="1624" spans="1:33">
      <c r="A1624" s="175" t="s">
        <v>1455</v>
      </c>
      <c r="B1624" s="195" t="s">
        <v>1854</v>
      </c>
      <c r="C1624" s="195" t="s">
        <v>1628</v>
      </c>
      <c r="D1624" s="150">
        <v>1356</v>
      </c>
      <c r="E1624" s="150">
        <v>1091</v>
      </c>
      <c r="F1624" s="150">
        <v>1084</v>
      </c>
      <c r="G1624" s="151">
        <v>1181</v>
      </c>
      <c r="H1624" s="151">
        <v>1003</v>
      </c>
      <c r="I1624" s="151">
        <v>960</v>
      </c>
      <c r="J1624" s="151">
        <v>1418</v>
      </c>
      <c r="K1624" s="151">
        <v>1372</v>
      </c>
      <c r="L1624" s="151">
        <v>1314</v>
      </c>
      <c r="M1624" s="154">
        <v>0.848572147791794</v>
      </c>
      <c r="N1624" s="153">
        <v>30339</v>
      </c>
      <c r="O1624" s="172">
        <v>0.9</v>
      </c>
      <c r="P1624" s="154">
        <v>0.804572271386431</v>
      </c>
      <c r="Q1624" s="154">
        <v>0.849280270956816</v>
      </c>
      <c r="R1624" s="154">
        <v>0.967559943582511</v>
      </c>
      <c r="S1624" s="173">
        <v>-0.0447079995703855</v>
      </c>
      <c r="T1624" s="153">
        <v>35753</v>
      </c>
      <c r="U1624" s="153">
        <v>30311</v>
      </c>
      <c r="V1624" s="154">
        <v>0.847788996727547</v>
      </c>
      <c r="W1624" s="154">
        <v>0.799410029498525</v>
      </c>
      <c r="X1624" s="155">
        <v>0.812870448772227</v>
      </c>
      <c r="Y1624" s="155">
        <v>0.926657263751763</v>
      </c>
      <c r="Z1624" s="173">
        <v>-0.0134604192737019</v>
      </c>
      <c r="AA1624" s="151">
        <v>9219</v>
      </c>
      <c r="AB1624" s="151">
        <v>7582</v>
      </c>
      <c r="AC1624" s="151">
        <v>8830</v>
      </c>
      <c r="AD1624" s="151">
        <v>7457</v>
      </c>
      <c r="AE1624" s="155">
        <v>0.822431934049246</v>
      </c>
      <c r="AF1624" s="155">
        <v>0.844507361268403</v>
      </c>
      <c r="AG1624" s="173">
        <v>-0.0220754272191571</v>
      </c>
    </row>
    <row r="1625" spans="1:33">
      <c r="A1625" s="175" t="s">
        <v>1455</v>
      </c>
      <c r="B1625" s="195" t="s">
        <v>1853</v>
      </c>
      <c r="C1625" s="195" t="s">
        <v>1629</v>
      </c>
      <c r="D1625" s="150">
        <v>3842</v>
      </c>
      <c r="E1625" s="150">
        <v>3580</v>
      </c>
      <c r="F1625" s="150">
        <v>3581</v>
      </c>
      <c r="G1625" s="151">
        <v>3944</v>
      </c>
      <c r="H1625" s="151">
        <v>3556</v>
      </c>
      <c r="I1625" s="151">
        <v>3762</v>
      </c>
      <c r="J1625" s="151">
        <v>3891</v>
      </c>
      <c r="K1625" s="151">
        <v>3338</v>
      </c>
      <c r="L1625" s="151">
        <v>3750</v>
      </c>
      <c r="M1625" s="154">
        <v>0.911948642237447</v>
      </c>
      <c r="N1625" s="153">
        <v>109950</v>
      </c>
      <c r="O1625" s="172">
        <v>0.9</v>
      </c>
      <c r="P1625" s="154">
        <v>0.931806350858928</v>
      </c>
      <c r="Q1625" s="154">
        <v>0.901622718052738</v>
      </c>
      <c r="R1625" s="154">
        <v>0.857877152402981</v>
      </c>
      <c r="S1625" s="173">
        <v>0.0301836328061893</v>
      </c>
      <c r="T1625" s="153">
        <v>120566</v>
      </c>
      <c r="U1625" s="153">
        <v>113054</v>
      </c>
      <c r="V1625" s="154">
        <v>0.937693877212481</v>
      </c>
      <c r="W1625" s="154">
        <v>0.932066631962519</v>
      </c>
      <c r="X1625" s="155">
        <v>0.953853955375254</v>
      </c>
      <c r="Y1625" s="155">
        <v>0.963762528912876</v>
      </c>
      <c r="Z1625" s="173">
        <v>-0.021787323412734</v>
      </c>
      <c r="AA1625" s="151">
        <v>28960</v>
      </c>
      <c r="AB1625" s="151">
        <v>27560</v>
      </c>
      <c r="AC1625" s="151">
        <v>30552</v>
      </c>
      <c r="AD1625" s="151">
        <v>28402</v>
      </c>
      <c r="AE1625" s="155">
        <v>0.951657458563536</v>
      </c>
      <c r="AF1625" s="155">
        <v>0.929628174914899</v>
      </c>
      <c r="AG1625" s="173">
        <v>0.0220292836486367</v>
      </c>
    </row>
    <row r="1626" spans="1:33">
      <c r="A1626" s="175" t="s">
        <v>1455</v>
      </c>
      <c r="B1626" s="195" t="s">
        <v>1854</v>
      </c>
      <c r="C1626" s="195" t="s">
        <v>1630</v>
      </c>
      <c r="D1626" s="150">
        <v>3181</v>
      </c>
      <c r="E1626" s="150">
        <v>2327</v>
      </c>
      <c r="F1626" s="150">
        <v>1950</v>
      </c>
      <c r="G1626" s="151">
        <v>3710</v>
      </c>
      <c r="H1626" s="151">
        <v>2747</v>
      </c>
      <c r="I1626" s="151">
        <v>2295</v>
      </c>
      <c r="J1626" s="151">
        <v>2996</v>
      </c>
      <c r="K1626" s="151">
        <v>2440</v>
      </c>
      <c r="L1626" s="151">
        <v>2069</v>
      </c>
      <c r="M1626" s="154">
        <v>0.816055671885906</v>
      </c>
      <c r="N1626" s="153">
        <v>78334</v>
      </c>
      <c r="O1626" s="172">
        <v>0.9</v>
      </c>
      <c r="P1626" s="154">
        <v>0.731530965105313</v>
      </c>
      <c r="Q1626" s="154">
        <v>0.740431266846361</v>
      </c>
      <c r="R1626" s="154">
        <v>0.814419225634179</v>
      </c>
      <c r="S1626" s="173">
        <v>-0.00890030174104839</v>
      </c>
      <c r="T1626" s="153">
        <v>95991</v>
      </c>
      <c r="U1626" s="153">
        <v>61119</v>
      </c>
      <c r="V1626" s="154">
        <v>0.636715942119574</v>
      </c>
      <c r="W1626" s="154">
        <v>0.613014775227916</v>
      </c>
      <c r="X1626" s="155">
        <v>0.618598382749326</v>
      </c>
      <c r="Y1626" s="155">
        <v>0.690587449933244</v>
      </c>
      <c r="Z1626" s="173">
        <v>-0.00558360752141041</v>
      </c>
      <c r="AA1626" s="151">
        <v>23973</v>
      </c>
      <c r="AB1626" s="151">
        <v>14616</v>
      </c>
      <c r="AC1626" s="151">
        <v>24184</v>
      </c>
      <c r="AD1626" s="151">
        <v>15015</v>
      </c>
      <c r="AE1626" s="155">
        <v>0.609685896633713</v>
      </c>
      <c r="AF1626" s="155">
        <v>0.620865034733708</v>
      </c>
      <c r="AG1626" s="173">
        <v>-0.0111791380999953</v>
      </c>
    </row>
    <row r="1627" spans="1:33">
      <c r="A1627" s="175" t="s">
        <v>1455</v>
      </c>
      <c r="B1627" s="195" t="s">
        <v>1854</v>
      </c>
      <c r="C1627" s="195" t="s">
        <v>1631</v>
      </c>
      <c r="D1627" s="150">
        <v>0</v>
      </c>
      <c r="E1627" s="150">
        <v>0</v>
      </c>
      <c r="F1627" s="150">
        <v>0</v>
      </c>
      <c r="G1627" s="151">
        <v>0</v>
      </c>
      <c r="H1627" s="151">
        <v>0</v>
      </c>
      <c r="I1627" s="151">
        <v>0</v>
      </c>
      <c r="J1627" s="151">
        <v>0</v>
      </c>
      <c r="K1627" s="151">
        <v>0</v>
      </c>
      <c r="L1627" s="151">
        <v>0</v>
      </c>
      <c r="M1627" s="154">
        <v>0</v>
      </c>
      <c r="N1627" s="153">
        <v>0</v>
      </c>
      <c r="O1627" s="172">
        <v>0.9</v>
      </c>
      <c r="P1627" s="154">
        <v>0</v>
      </c>
      <c r="Q1627" s="154">
        <v>0</v>
      </c>
      <c r="R1627" s="154">
        <v>0</v>
      </c>
      <c r="S1627" s="173">
        <v>0</v>
      </c>
      <c r="T1627" s="153">
        <v>6</v>
      </c>
      <c r="U1627" s="153">
        <v>6</v>
      </c>
      <c r="V1627" s="154">
        <v>1</v>
      </c>
      <c r="W1627" s="154">
        <v>0</v>
      </c>
      <c r="X1627" s="155">
        <v>0</v>
      </c>
      <c r="Y1627" s="155">
        <v>0</v>
      </c>
      <c r="Z1627" s="173">
        <v>0</v>
      </c>
      <c r="AA1627" s="151">
        <v>1</v>
      </c>
      <c r="AB1627" s="151">
        <v>1</v>
      </c>
      <c r="AC1627" s="151">
        <v>4</v>
      </c>
      <c r="AD1627" s="151">
        <v>4</v>
      </c>
      <c r="AE1627" s="155">
        <v>1</v>
      </c>
      <c r="AF1627" s="155">
        <v>1</v>
      </c>
      <c r="AG1627" s="173">
        <v>0</v>
      </c>
    </row>
    <row r="1628" spans="1:33">
      <c r="A1628" s="175" t="s">
        <v>1455</v>
      </c>
      <c r="B1628" s="195" t="s">
        <v>1854</v>
      </c>
      <c r="C1628" s="195" t="s">
        <v>1632</v>
      </c>
      <c r="D1628" s="150">
        <v>0</v>
      </c>
      <c r="E1628" s="150">
        <v>0</v>
      </c>
      <c r="F1628" s="150">
        <v>0</v>
      </c>
      <c r="G1628" s="151">
        <v>0</v>
      </c>
      <c r="H1628" s="151">
        <v>0</v>
      </c>
      <c r="I1628" s="151">
        <v>0</v>
      </c>
      <c r="J1628" s="151">
        <v>0</v>
      </c>
      <c r="K1628" s="151">
        <v>0</v>
      </c>
      <c r="L1628" s="151">
        <v>0</v>
      </c>
      <c r="M1628" s="154">
        <v>0</v>
      </c>
      <c r="N1628" s="153">
        <v>0</v>
      </c>
      <c r="O1628" s="172">
        <v>0.9</v>
      </c>
      <c r="P1628" s="154">
        <v>0</v>
      </c>
      <c r="Q1628" s="154">
        <v>0</v>
      </c>
      <c r="R1628" s="154">
        <v>0</v>
      </c>
      <c r="S1628" s="173">
        <v>0</v>
      </c>
      <c r="T1628" s="153">
        <v>6</v>
      </c>
      <c r="U1628" s="153">
        <v>6</v>
      </c>
      <c r="V1628" s="154">
        <v>1</v>
      </c>
      <c r="W1628" s="154">
        <v>0</v>
      </c>
      <c r="X1628" s="155">
        <v>0</v>
      </c>
      <c r="Y1628" s="155">
        <v>0</v>
      </c>
      <c r="Z1628" s="173">
        <v>0</v>
      </c>
      <c r="AA1628" s="151">
        <v>2</v>
      </c>
      <c r="AB1628" s="151">
        <v>2</v>
      </c>
      <c r="AC1628" s="151">
        <v>3</v>
      </c>
      <c r="AD1628" s="151">
        <v>3</v>
      </c>
      <c r="AE1628" s="155">
        <v>1</v>
      </c>
      <c r="AF1628" s="155">
        <v>1</v>
      </c>
      <c r="AG1628" s="173">
        <v>0</v>
      </c>
    </row>
    <row r="1629" spans="1:33">
      <c r="A1629" s="175" t="s">
        <v>1455</v>
      </c>
      <c r="B1629" s="195" t="s">
        <v>1853</v>
      </c>
      <c r="C1629" s="195" t="s">
        <v>1633</v>
      </c>
      <c r="D1629" s="150">
        <v>0</v>
      </c>
      <c r="E1629" s="150">
        <v>0</v>
      </c>
      <c r="F1629" s="150">
        <v>0</v>
      </c>
      <c r="G1629" s="151">
        <v>0</v>
      </c>
      <c r="H1629" s="151">
        <v>0</v>
      </c>
      <c r="I1629" s="151">
        <v>0</v>
      </c>
      <c r="J1629" s="151">
        <v>0</v>
      </c>
      <c r="K1629" s="151">
        <v>0</v>
      </c>
      <c r="L1629" s="151">
        <v>0</v>
      </c>
      <c r="M1629" s="154">
        <v>0</v>
      </c>
      <c r="N1629" s="153">
        <v>0</v>
      </c>
      <c r="O1629" s="172">
        <v>0.9</v>
      </c>
      <c r="P1629" s="154">
        <v>0</v>
      </c>
      <c r="Q1629" s="154">
        <v>0</v>
      </c>
      <c r="R1629" s="154">
        <v>0</v>
      </c>
      <c r="S1629" s="173">
        <v>0</v>
      </c>
      <c r="T1629" s="153">
        <v>3</v>
      </c>
      <c r="U1629" s="153">
        <v>3</v>
      </c>
      <c r="V1629" s="154">
        <v>1</v>
      </c>
      <c r="W1629" s="154">
        <v>0</v>
      </c>
      <c r="X1629" s="155">
        <v>0</v>
      </c>
      <c r="Y1629" s="155">
        <v>0</v>
      </c>
      <c r="Z1629" s="173">
        <v>0</v>
      </c>
      <c r="AA1629" s="151">
        <v>2</v>
      </c>
      <c r="AB1629" s="151">
        <v>2</v>
      </c>
      <c r="AC1629" s="151">
        <v>0</v>
      </c>
      <c r="AD1629" s="151">
        <v>0</v>
      </c>
      <c r="AE1629" s="155">
        <v>1</v>
      </c>
      <c r="AF1629" s="155">
        <v>0</v>
      </c>
      <c r="AG1629" s="173">
        <v>1</v>
      </c>
    </row>
    <row r="1630" spans="1:33">
      <c r="A1630" s="175" t="s">
        <v>1455</v>
      </c>
      <c r="B1630" s="195" t="s">
        <v>1853</v>
      </c>
      <c r="C1630" s="195" t="s">
        <v>1634</v>
      </c>
      <c r="D1630" s="150">
        <v>0</v>
      </c>
      <c r="E1630" s="150">
        <v>0</v>
      </c>
      <c r="F1630" s="150">
        <v>0</v>
      </c>
      <c r="G1630" s="151">
        <v>0</v>
      </c>
      <c r="H1630" s="151">
        <v>0</v>
      </c>
      <c r="I1630" s="151">
        <v>0</v>
      </c>
      <c r="J1630" s="151">
        <v>0</v>
      </c>
      <c r="K1630" s="151">
        <v>0</v>
      </c>
      <c r="L1630" s="151">
        <v>0</v>
      </c>
      <c r="M1630" s="154">
        <v>0</v>
      </c>
      <c r="N1630" s="153">
        <v>0</v>
      </c>
      <c r="O1630" s="172">
        <v>0.9</v>
      </c>
      <c r="P1630" s="154">
        <v>0</v>
      </c>
      <c r="Q1630" s="154">
        <v>0</v>
      </c>
      <c r="R1630" s="154">
        <v>0</v>
      </c>
      <c r="S1630" s="173">
        <v>0</v>
      </c>
      <c r="T1630" s="153">
        <v>0</v>
      </c>
      <c r="U1630" s="153">
        <v>0</v>
      </c>
      <c r="V1630" s="154">
        <v>0</v>
      </c>
      <c r="W1630" s="154">
        <v>0</v>
      </c>
      <c r="X1630" s="155">
        <v>0</v>
      </c>
      <c r="Y1630" s="155">
        <v>0</v>
      </c>
      <c r="Z1630" s="173">
        <v>0</v>
      </c>
      <c r="AA1630" s="151">
        <v>0</v>
      </c>
      <c r="AB1630" s="151">
        <v>0</v>
      </c>
      <c r="AC1630" s="151">
        <v>0</v>
      </c>
      <c r="AD1630" s="151">
        <v>0</v>
      </c>
      <c r="AE1630" s="155">
        <v>0</v>
      </c>
      <c r="AF1630" s="155">
        <v>0</v>
      </c>
      <c r="AG1630" s="173">
        <v>0</v>
      </c>
    </row>
    <row r="1631" spans="1:33">
      <c r="A1631" s="175" t="s">
        <v>1455</v>
      </c>
      <c r="B1631" s="195" t="s">
        <v>1853</v>
      </c>
      <c r="C1631" s="195" t="s">
        <v>1635</v>
      </c>
      <c r="D1631" s="150">
        <v>3879</v>
      </c>
      <c r="E1631" s="150">
        <v>3832</v>
      </c>
      <c r="F1631" s="150">
        <v>3697</v>
      </c>
      <c r="G1631" s="151">
        <v>3146</v>
      </c>
      <c r="H1631" s="151">
        <v>2976</v>
      </c>
      <c r="I1631" s="151">
        <v>3035</v>
      </c>
      <c r="J1631" s="151">
        <v>4347</v>
      </c>
      <c r="K1631" s="151">
        <v>3676</v>
      </c>
      <c r="L1631" s="151">
        <v>4231</v>
      </c>
      <c r="M1631" s="154">
        <v>0.939664351742789</v>
      </c>
      <c r="N1631" s="153">
        <v>99720</v>
      </c>
      <c r="O1631" s="172">
        <v>0.9</v>
      </c>
      <c r="P1631" s="154">
        <v>0.987883475122454</v>
      </c>
      <c r="Q1631" s="154">
        <v>0.94596312778131</v>
      </c>
      <c r="R1631" s="154">
        <v>0.845640671727628</v>
      </c>
      <c r="S1631" s="173">
        <v>0.0419203473411446</v>
      </c>
      <c r="T1631" s="153">
        <v>106123</v>
      </c>
      <c r="U1631" s="153">
        <v>102854</v>
      </c>
      <c r="V1631" s="154">
        <v>0.969196121481677</v>
      </c>
      <c r="W1631" s="154">
        <v>0.953080690899716</v>
      </c>
      <c r="X1631" s="155">
        <v>0.964717101080737</v>
      </c>
      <c r="Y1631" s="155">
        <v>0.973314929836669</v>
      </c>
      <c r="Z1631" s="173">
        <v>-0.011636410181021</v>
      </c>
      <c r="AA1631" s="151">
        <v>27168</v>
      </c>
      <c r="AB1631" s="151">
        <v>26181</v>
      </c>
      <c r="AC1631" s="151">
        <v>27456</v>
      </c>
      <c r="AD1631" s="151">
        <v>26619</v>
      </c>
      <c r="AE1631" s="155">
        <v>0.963670494699647</v>
      </c>
      <c r="AF1631" s="155">
        <v>0.96951486013986</v>
      </c>
      <c r="AG1631" s="173">
        <v>-0.00584436544021349</v>
      </c>
    </row>
    <row r="1632" spans="1:33">
      <c r="A1632" s="175" t="s">
        <v>1455</v>
      </c>
      <c r="B1632" s="195" t="s">
        <v>1853</v>
      </c>
      <c r="C1632" s="195" t="s">
        <v>1636</v>
      </c>
      <c r="D1632" s="150">
        <v>0</v>
      </c>
      <c r="E1632" s="150">
        <v>0</v>
      </c>
      <c r="F1632" s="150">
        <v>0</v>
      </c>
      <c r="G1632" s="151">
        <v>0</v>
      </c>
      <c r="H1632" s="151">
        <v>0</v>
      </c>
      <c r="I1632" s="151">
        <v>0</v>
      </c>
      <c r="J1632" s="151">
        <v>0</v>
      </c>
      <c r="K1632" s="151">
        <v>0</v>
      </c>
      <c r="L1632" s="151">
        <v>0</v>
      </c>
      <c r="M1632" s="154">
        <v>0</v>
      </c>
      <c r="N1632" s="153">
        <v>0</v>
      </c>
      <c r="O1632" s="172">
        <v>0.9</v>
      </c>
      <c r="P1632" s="154">
        <v>0</v>
      </c>
      <c r="Q1632" s="154">
        <v>0</v>
      </c>
      <c r="R1632" s="154">
        <v>0</v>
      </c>
      <c r="S1632" s="173">
        <v>0</v>
      </c>
      <c r="T1632" s="153">
        <v>0</v>
      </c>
      <c r="U1632" s="153">
        <v>0</v>
      </c>
      <c r="V1632" s="154">
        <v>0</v>
      </c>
      <c r="W1632" s="154">
        <v>0</v>
      </c>
      <c r="X1632" s="155">
        <v>0</v>
      </c>
      <c r="Y1632" s="155">
        <v>0</v>
      </c>
      <c r="Z1632" s="173">
        <v>0</v>
      </c>
      <c r="AA1632" s="151">
        <v>0</v>
      </c>
      <c r="AB1632" s="151">
        <v>0</v>
      </c>
      <c r="AC1632" s="151">
        <v>0</v>
      </c>
      <c r="AD1632" s="151">
        <v>0</v>
      </c>
      <c r="AE1632" s="155">
        <v>0</v>
      </c>
      <c r="AF1632" s="155">
        <v>0</v>
      </c>
      <c r="AG1632" s="173">
        <v>0</v>
      </c>
    </row>
    <row r="1633" spans="1:33">
      <c r="A1633" s="175" t="s">
        <v>1455</v>
      </c>
      <c r="B1633" s="195" t="s">
        <v>1853</v>
      </c>
      <c r="C1633" s="195" t="s">
        <v>1637</v>
      </c>
      <c r="D1633" s="150">
        <v>5535</v>
      </c>
      <c r="E1633" s="150">
        <v>5478</v>
      </c>
      <c r="F1633" s="150">
        <v>4392</v>
      </c>
      <c r="G1633" s="151">
        <v>4296</v>
      </c>
      <c r="H1633" s="151">
        <v>4259</v>
      </c>
      <c r="I1633" s="151">
        <v>3697</v>
      </c>
      <c r="J1633" s="151">
        <v>5690</v>
      </c>
      <c r="K1633" s="151">
        <v>5636</v>
      </c>
      <c r="L1633" s="151">
        <v>4864</v>
      </c>
      <c r="M1633" s="154">
        <v>0.989643324492838</v>
      </c>
      <c r="N1633" s="153">
        <v>141423</v>
      </c>
      <c r="O1633" s="172">
        <v>0.9</v>
      </c>
      <c r="P1633" s="154">
        <v>0.98970189701897</v>
      </c>
      <c r="Q1633" s="154">
        <v>0.991387337057728</v>
      </c>
      <c r="R1633" s="154">
        <v>0.990509666080844</v>
      </c>
      <c r="S1633" s="173">
        <v>-0.00168544003875792</v>
      </c>
      <c r="T1633" s="153">
        <v>142903</v>
      </c>
      <c r="U1633" s="153">
        <v>115567</v>
      </c>
      <c r="V1633" s="154">
        <v>0.808709404281226</v>
      </c>
      <c r="W1633" s="154">
        <v>0.79349593495935</v>
      </c>
      <c r="X1633" s="155">
        <v>0.860567970204842</v>
      </c>
      <c r="Y1633" s="155">
        <v>0.854833040421793</v>
      </c>
      <c r="Z1633" s="173">
        <v>-0.0670720352454921</v>
      </c>
      <c r="AA1633" s="151">
        <v>36484</v>
      </c>
      <c r="AB1633" s="151">
        <v>29821</v>
      </c>
      <c r="AC1633" s="151">
        <v>35254</v>
      </c>
      <c r="AD1633" s="151">
        <v>27387</v>
      </c>
      <c r="AE1633" s="155">
        <v>0.817371998684355</v>
      </c>
      <c r="AF1633" s="155">
        <v>0.77684801724627</v>
      </c>
      <c r="AG1633" s="173">
        <v>0.0405239814380849</v>
      </c>
    </row>
    <row r="1634" spans="1:33">
      <c r="A1634" s="175" t="s">
        <v>1455</v>
      </c>
      <c r="B1634" s="195" t="s">
        <v>1851</v>
      </c>
      <c r="C1634" s="195" t="s">
        <v>1638</v>
      </c>
      <c r="D1634" s="150">
        <v>1744</v>
      </c>
      <c r="E1634" s="150">
        <v>1729</v>
      </c>
      <c r="F1634" s="150">
        <v>1156</v>
      </c>
      <c r="G1634" s="151">
        <v>2091</v>
      </c>
      <c r="H1634" s="151">
        <v>2068</v>
      </c>
      <c r="I1634" s="151">
        <v>1389</v>
      </c>
      <c r="J1634" s="151">
        <v>1678</v>
      </c>
      <c r="K1634" s="151">
        <v>1662</v>
      </c>
      <c r="L1634" s="151">
        <v>1290</v>
      </c>
      <c r="M1634" s="154">
        <v>0.970775011896753</v>
      </c>
      <c r="N1634" s="153">
        <v>59160</v>
      </c>
      <c r="O1634" s="172">
        <v>0.9</v>
      </c>
      <c r="P1634" s="154">
        <v>0.991399082568807</v>
      </c>
      <c r="Q1634" s="154">
        <v>0.989000478240077</v>
      </c>
      <c r="R1634" s="154">
        <v>0.99046483909416</v>
      </c>
      <c r="S1634" s="173">
        <v>0.00239860432873085</v>
      </c>
      <c r="T1634" s="153">
        <v>60941</v>
      </c>
      <c r="U1634" s="153">
        <v>40275</v>
      </c>
      <c r="V1634" s="154">
        <v>0.6608851183932</v>
      </c>
      <c r="W1634" s="154">
        <v>0.662844036697248</v>
      </c>
      <c r="X1634" s="155">
        <v>0.664275466284075</v>
      </c>
      <c r="Y1634" s="155">
        <v>0.768772348033373</v>
      </c>
      <c r="Z1634" s="173">
        <v>-0.00143142958682696</v>
      </c>
      <c r="AA1634" s="151">
        <v>14178</v>
      </c>
      <c r="AB1634" s="151">
        <v>9723</v>
      </c>
      <c r="AC1634" s="151">
        <v>14830</v>
      </c>
      <c r="AD1634" s="151">
        <v>9704</v>
      </c>
      <c r="AE1634" s="155">
        <v>0.685780787134998</v>
      </c>
      <c r="AF1634" s="155">
        <v>0.654349291975725</v>
      </c>
      <c r="AG1634" s="173">
        <v>0.031431495159273</v>
      </c>
    </row>
    <row r="1635" spans="1:33">
      <c r="A1635" s="175" t="s">
        <v>1455</v>
      </c>
      <c r="B1635" s="195" t="s">
        <v>1851</v>
      </c>
      <c r="C1635" s="195" t="s">
        <v>1639</v>
      </c>
      <c r="D1635" s="150">
        <v>0</v>
      </c>
      <c r="E1635" s="150">
        <v>0</v>
      </c>
      <c r="F1635" s="150">
        <v>0</v>
      </c>
      <c r="G1635" s="151">
        <v>0</v>
      </c>
      <c r="H1635" s="151">
        <v>0</v>
      </c>
      <c r="I1635" s="151">
        <v>0</v>
      </c>
      <c r="J1635" s="151">
        <v>0</v>
      </c>
      <c r="K1635" s="151">
        <v>0</v>
      </c>
      <c r="L1635" s="151">
        <v>0</v>
      </c>
      <c r="M1635" s="154">
        <v>0</v>
      </c>
      <c r="N1635" s="153">
        <v>0</v>
      </c>
      <c r="O1635" s="172">
        <v>0.9</v>
      </c>
      <c r="P1635" s="154">
        <v>0</v>
      </c>
      <c r="Q1635" s="154">
        <v>0</v>
      </c>
      <c r="R1635" s="154">
        <v>0</v>
      </c>
      <c r="S1635" s="173">
        <v>0</v>
      </c>
      <c r="T1635" s="153">
        <v>1</v>
      </c>
      <c r="U1635" s="153">
        <v>0</v>
      </c>
      <c r="V1635" s="154">
        <v>0</v>
      </c>
      <c r="W1635" s="154">
        <v>0</v>
      </c>
      <c r="X1635" s="155">
        <v>0</v>
      </c>
      <c r="Y1635" s="155">
        <v>0</v>
      </c>
      <c r="Z1635" s="173">
        <v>0</v>
      </c>
      <c r="AA1635" s="151">
        <v>0</v>
      </c>
      <c r="AB1635" s="151">
        <v>0</v>
      </c>
      <c r="AC1635" s="151">
        <v>0</v>
      </c>
      <c r="AD1635" s="151">
        <v>0</v>
      </c>
      <c r="AE1635" s="155">
        <v>0</v>
      </c>
      <c r="AF1635" s="155">
        <v>0</v>
      </c>
      <c r="AG1635" s="173">
        <v>0</v>
      </c>
    </row>
    <row r="1636" spans="1:33">
      <c r="A1636" s="175" t="s">
        <v>1455</v>
      </c>
      <c r="B1636" s="195" t="s">
        <v>1851</v>
      </c>
      <c r="C1636" s="195" t="s">
        <v>1640</v>
      </c>
      <c r="D1636" s="150">
        <v>1</v>
      </c>
      <c r="E1636" s="150">
        <v>0</v>
      </c>
      <c r="F1636" s="150">
        <v>1</v>
      </c>
      <c r="G1636" s="151">
        <v>4</v>
      </c>
      <c r="H1636" s="151">
        <v>0</v>
      </c>
      <c r="I1636" s="151">
        <v>4</v>
      </c>
      <c r="J1636" s="151">
        <v>0</v>
      </c>
      <c r="K1636" s="151">
        <v>0</v>
      </c>
      <c r="L1636" s="151">
        <v>0</v>
      </c>
      <c r="M1636" s="154">
        <v>0.0588235294117647</v>
      </c>
      <c r="N1636" s="153">
        <v>1</v>
      </c>
      <c r="O1636" s="172">
        <v>0.9</v>
      </c>
      <c r="P1636" s="154">
        <v>0</v>
      </c>
      <c r="Q1636" s="154">
        <v>0</v>
      </c>
      <c r="R1636" s="154">
        <v>0</v>
      </c>
      <c r="S1636" s="173">
        <v>0</v>
      </c>
      <c r="T1636" s="153">
        <v>17</v>
      </c>
      <c r="U1636" s="153">
        <v>16</v>
      </c>
      <c r="V1636" s="154">
        <v>0.941176470588235</v>
      </c>
      <c r="W1636" s="154">
        <v>1</v>
      </c>
      <c r="X1636" s="155">
        <v>1</v>
      </c>
      <c r="Y1636" s="155">
        <v>0</v>
      </c>
      <c r="Z1636" s="173">
        <v>0</v>
      </c>
      <c r="AA1636" s="151">
        <v>6</v>
      </c>
      <c r="AB1636" s="151">
        <v>6</v>
      </c>
      <c r="AC1636" s="151">
        <v>1</v>
      </c>
      <c r="AD1636" s="151">
        <v>1</v>
      </c>
      <c r="AE1636" s="155">
        <v>1</v>
      </c>
      <c r="AF1636" s="155">
        <v>1</v>
      </c>
      <c r="AG1636" s="173">
        <v>0</v>
      </c>
    </row>
    <row r="1637" spans="1:33">
      <c r="A1637" s="175" t="s">
        <v>1455</v>
      </c>
      <c r="B1637" s="195" t="s">
        <v>1851</v>
      </c>
      <c r="C1637" s="195" t="s">
        <v>1641</v>
      </c>
      <c r="D1637" s="150">
        <v>972</v>
      </c>
      <c r="E1637" s="150">
        <v>956</v>
      </c>
      <c r="F1637" s="150">
        <v>821</v>
      </c>
      <c r="G1637" s="151">
        <v>1300</v>
      </c>
      <c r="H1637" s="151">
        <v>1267</v>
      </c>
      <c r="I1637" s="151">
        <v>1150</v>
      </c>
      <c r="J1637" s="151">
        <v>927</v>
      </c>
      <c r="K1637" s="151">
        <v>812</v>
      </c>
      <c r="L1637" s="151">
        <v>740</v>
      </c>
      <c r="M1637" s="154">
        <v>0.972806076595251</v>
      </c>
      <c r="N1637" s="153">
        <v>33555</v>
      </c>
      <c r="O1637" s="172">
        <v>0.9</v>
      </c>
      <c r="P1637" s="154">
        <v>0.983539094650206</v>
      </c>
      <c r="Q1637" s="154">
        <v>0.974615384615385</v>
      </c>
      <c r="R1637" s="154">
        <v>0.875943905070119</v>
      </c>
      <c r="S1637" s="173">
        <v>0.00892371003482106</v>
      </c>
      <c r="T1637" s="153">
        <v>34493</v>
      </c>
      <c r="U1637" s="153">
        <v>30155</v>
      </c>
      <c r="V1637" s="154">
        <v>0.874235352100426</v>
      </c>
      <c r="W1637" s="154">
        <v>0.844650205761317</v>
      </c>
      <c r="X1637" s="155">
        <v>0.884615384615385</v>
      </c>
      <c r="Y1637" s="155">
        <v>0.798274002157497</v>
      </c>
      <c r="Z1637" s="173">
        <v>-0.0399651788540677</v>
      </c>
      <c r="AA1637" s="151">
        <v>8515</v>
      </c>
      <c r="AB1637" s="151">
        <v>7345</v>
      </c>
      <c r="AC1637" s="151">
        <v>9031</v>
      </c>
      <c r="AD1637" s="151">
        <v>7980</v>
      </c>
      <c r="AE1637" s="155">
        <v>0.862595419847328</v>
      </c>
      <c r="AF1637" s="155">
        <v>0.88362307607131</v>
      </c>
      <c r="AG1637" s="173">
        <v>-0.0210276562239817</v>
      </c>
    </row>
    <row r="1638" spans="1:33">
      <c r="A1638" s="175" t="s">
        <v>1455</v>
      </c>
      <c r="B1638" s="195" t="s">
        <v>1851</v>
      </c>
      <c r="C1638" s="195" t="s">
        <v>1642</v>
      </c>
      <c r="D1638" s="150">
        <v>0</v>
      </c>
      <c r="E1638" s="150">
        <v>0</v>
      </c>
      <c r="F1638" s="150">
        <v>0</v>
      </c>
      <c r="G1638" s="151">
        <v>1</v>
      </c>
      <c r="H1638" s="151">
        <v>0</v>
      </c>
      <c r="I1638" s="151">
        <v>0</v>
      </c>
      <c r="J1638" s="151">
        <v>4</v>
      </c>
      <c r="K1638" s="151">
        <v>0</v>
      </c>
      <c r="L1638" s="151">
        <v>4</v>
      </c>
      <c r="M1638" s="154">
        <v>0</v>
      </c>
      <c r="N1638" s="153">
        <v>0</v>
      </c>
      <c r="O1638" s="172">
        <v>0.9</v>
      </c>
      <c r="P1638" s="154">
        <v>0</v>
      </c>
      <c r="Q1638" s="154">
        <v>0</v>
      </c>
      <c r="R1638" s="154">
        <v>0</v>
      </c>
      <c r="S1638" s="173">
        <v>0</v>
      </c>
      <c r="T1638" s="153">
        <v>19</v>
      </c>
      <c r="U1638" s="153">
        <v>18</v>
      </c>
      <c r="V1638" s="154">
        <v>0.947368421052632</v>
      </c>
      <c r="W1638" s="154">
        <v>0</v>
      </c>
      <c r="X1638" s="155">
        <v>0</v>
      </c>
      <c r="Y1638" s="155">
        <v>1</v>
      </c>
      <c r="Z1638" s="173">
        <v>0</v>
      </c>
      <c r="AA1638" s="151">
        <v>8</v>
      </c>
      <c r="AB1638" s="151">
        <v>7</v>
      </c>
      <c r="AC1638" s="151">
        <v>3</v>
      </c>
      <c r="AD1638" s="151">
        <v>3</v>
      </c>
      <c r="AE1638" s="155">
        <v>0.875</v>
      </c>
      <c r="AF1638" s="155">
        <v>1</v>
      </c>
      <c r="AG1638" s="173">
        <v>-0.125</v>
      </c>
    </row>
    <row r="1639" spans="1:33">
      <c r="A1639" s="175" t="s">
        <v>1455</v>
      </c>
      <c r="B1639" s="195" t="s">
        <v>1851</v>
      </c>
      <c r="C1639" s="195" t="s">
        <v>1643</v>
      </c>
      <c r="D1639" s="150">
        <v>0</v>
      </c>
      <c r="E1639" s="150">
        <v>0</v>
      </c>
      <c r="F1639" s="150">
        <v>0</v>
      </c>
      <c r="G1639" s="151">
        <v>0</v>
      </c>
      <c r="H1639" s="151">
        <v>0</v>
      </c>
      <c r="I1639" s="151">
        <v>0</v>
      </c>
      <c r="J1639" s="151">
        <v>1</v>
      </c>
      <c r="K1639" s="151">
        <v>0</v>
      </c>
      <c r="L1639" s="151">
        <v>1</v>
      </c>
      <c r="M1639" s="154">
        <v>0</v>
      </c>
      <c r="N1639" s="153">
        <v>0</v>
      </c>
      <c r="O1639" s="172">
        <v>0.9</v>
      </c>
      <c r="P1639" s="154">
        <v>0</v>
      </c>
      <c r="Q1639" s="154">
        <v>0</v>
      </c>
      <c r="R1639" s="154">
        <v>0</v>
      </c>
      <c r="S1639" s="173">
        <v>0</v>
      </c>
      <c r="T1639" s="153">
        <v>3</v>
      </c>
      <c r="U1639" s="153">
        <v>3</v>
      </c>
      <c r="V1639" s="154">
        <v>1</v>
      </c>
      <c r="W1639" s="154">
        <v>0</v>
      </c>
      <c r="X1639" s="155">
        <v>0</v>
      </c>
      <c r="Y1639" s="155">
        <v>1</v>
      </c>
      <c r="Z1639" s="173">
        <v>0</v>
      </c>
      <c r="AA1639" s="151">
        <v>2</v>
      </c>
      <c r="AB1639" s="151">
        <v>2</v>
      </c>
      <c r="AC1639" s="151">
        <v>0</v>
      </c>
      <c r="AD1639" s="151">
        <v>0</v>
      </c>
      <c r="AE1639" s="155">
        <v>1</v>
      </c>
      <c r="AF1639" s="155">
        <v>0</v>
      </c>
      <c r="AG1639" s="173">
        <v>1</v>
      </c>
    </row>
    <row r="1640" spans="1:33">
      <c r="A1640" s="175" t="s">
        <v>1455</v>
      </c>
      <c r="B1640" s="195" t="s">
        <v>1851</v>
      </c>
      <c r="C1640" s="195" t="s">
        <v>1644</v>
      </c>
      <c r="D1640" s="150">
        <v>0</v>
      </c>
      <c r="E1640" s="150">
        <v>0</v>
      </c>
      <c r="F1640" s="150">
        <v>0</v>
      </c>
      <c r="G1640" s="151">
        <v>0</v>
      </c>
      <c r="H1640" s="151">
        <v>0</v>
      </c>
      <c r="I1640" s="151">
        <v>0</v>
      </c>
      <c r="J1640" s="151">
        <v>0</v>
      </c>
      <c r="K1640" s="151">
        <v>0</v>
      </c>
      <c r="L1640" s="151">
        <v>0</v>
      </c>
      <c r="M1640" s="154">
        <v>0</v>
      </c>
      <c r="N1640" s="153">
        <v>0</v>
      </c>
      <c r="O1640" s="172">
        <v>0.9</v>
      </c>
      <c r="P1640" s="154">
        <v>0</v>
      </c>
      <c r="Q1640" s="154">
        <v>0</v>
      </c>
      <c r="R1640" s="154">
        <v>0</v>
      </c>
      <c r="S1640" s="173">
        <v>0</v>
      </c>
      <c r="T1640" s="153">
        <v>2</v>
      </c>
      <c r="U1640" s="153">
        <v>2</v>
      </c>
      <c r="V1640" s="154">
        <v>1</v>
      </c>
      <c r="W1640" s="154">
        <v>0</v>
      </c>
      <c r="X1640" s="155">
        <v>0</v>
      </c>
      <c r="Y1640" s="155">
        <v>0</v>
      </c>
      <c r="Z1640" s="173">
        <v>0</v>
      </c>
      <c r="AA1640" s="151">
        <v>0</v>
      </c>
      <c r="AB1640" s="151">
        <v>0</v>
      </c>
      <c r="AC1640" s="151">
        <v>0</v>
      </c>
      <c r="AD1640" s="151">
        <v>0</v>
      </c>
      <c r="AE1640" s="155">
        <v>0</v>
      </c>
      <c r="AF1640" s="155">
        <v>0</v>
      </c>
      <c r="AG1640" s="173">
        <v>0</v>
      </c>
    </row>
    <row r="1641" spans="1:33">
      <c r="A1641" s="175" t="s">
        <v>1455</v>
      </c>
      <c r="B1641" s="195" t="s">
        <v>1851</v>
      </c>
      <c r="C1641" s="195" t="s">
        <v>1645</v>
      </c>
      <c r="D1641" s="150">
        <v>0</v>
      </c>
      <c r="E1641" s="150">
        <v>0</v>
      </c>
      <c r="F1641" s="150">
        <v>0</v>
      </c>
      <c r="G1641" s="151">
        <v>0</v>
      </c>
      <c r="H1641" s="151">
        <v>0</v>
      </c>
      <c r="I1641" s="151">
        <v>0</v>
      </c>
      <c r="J1641" s="151">
        <v>0</v>
      </c>
      <c r="K1641" s="151">
        <v>0</v>
      </c>
      <c r="L1641" s="151">
        <v>0</v>
      </c>
      <c r="M1641" s="154">
        <v>0</v>
      </c>
      <c r="N1641" s="153">
        <v>0</v>
      </c>
      <c r="O1641" s="172">
        <v>0.9</v>
      </c>
      <c r="P1641" s="154">
        <v>0</v>
      </c>
      <c r="Q1641" s="154">
        <v>0</v>
      </c>
      <c r="R1641" s="154">
        <v>0</v>
      </c>
      <c r="S1641" s="173">
        <v>0</v>
      </c>
      <c r="T1641" s="153">
        <v>5</v>
      </c>
      <c r="U1641" s="153">
        <v>3</v>
      </c>
      <c r="V1641" s="154">
        <v>0.6</v>
      </c>
      <c r="W1641" s="154">
        <v>0</v>
      </c>
      <c r="X1641" s="155">
        <v>0</v>
      </c>
      <c r="Y1641" s="155">
        <v>0</v>
      </c>
      <c r="Z1641" s="173">
        <v>0</v>
      </c>
      <c r="AA1641" s="151">
        <v>0</v>
      </c>
      <c r="AB1641" s="151">
        <v>0</v>
      </c>
      <c r="AC1641" s="151">
        <v>1</v>
      </c>
      <c r="AD1641" s="151">
        <v>1</v>
      </c>
      <c r="AE1641" s="155">
        <v>0</v>
      </c>
      <c r="AF1641" s="155">
        <v>1</v>
      </c>
      <c r="AG1641" s="173">
        <v>-1</v>
      </c>
    </row>
    <row r="1642" spans="1:33">
      <c r="A1642" s="175" t="s">
        <v>1455</v>
      </c>
      <c r="B1642" s="195" t="s">
        <v>1851</v>
      </c>
      <c r="C1642" s="195" t="s">
        <v>1646</v>
      </c>
      <c r="D1642" s="150">
        <v>1</v>
      </c>
      <c r="E1642" s="150">
        <v>0</v>
      </c>
      <c r="F1642" s="150">
        <v>1</v>
      </c>
      <c r="G1642" s="151">
        <v>0</v>
      </c>
      <c r="H1642" s="151">
        <v>0</v>
      </c>
      <c r="I1642" s="151">
        <v>0</v>
      </c>
      <c r="J1642" s="151">
        <v>0</v>
      </c>
      <c r="K1642" s="151">
        <v>0</v>
      </c>
      <c r="L1642" s="151">
        <v>0</v>
      </c>
      <c r="M1642" s="154">
        <v>0</v>
      </c>
      <c r="N1642" s="153">
        <v>0</v>
      </c>
      <c r="O1642" s="172">
        <v>0.9</v>
      </c>
      <c r="P1642" s="154">
        <v>0</v>
      </c>
      <c r="Q1642" s="154">
        <v>0</v>
      </c>
      <c r="R1642" s="154">
        <v>0</v>
      </c>
      <c r="S1642" s="173">
        <v>0</v>
      </c>
      <c r="T1642" s="153">
        <v>1</v>
      </c>
      <c r="U1642" s="153">
        <v>1</v>
      </c>
      <c r="V1642" s="154">
        <v>1</v>
      </c>
      <c r="W1642" s="154">
        <v>1</v>
      </c>
      <c r="X1642" s="155">
        <v>0</v>
      </c>
      <c r="Y1642" s="155">
        <v>0</v>
      </c>
      <c r="Z1642" s="173">
        <v>1</v>
      </c>
      <c r="AA1642" s="151">
        <v>1</v>
      </c>
      <c r="AB1642" s="151">
        <v>1</v>
      </c>
      <c r="AC1642" s="151">
        <v>0</v>
      </c>
      <c r="AD1642" s="151">
        <v>0</v>
      </c>
      <c r="AE1642" s="155">
        <v>1</v>
      </c>
      <c r="AF1642" s="155">
        <v>0</v>
      </c>
      <c r="AG1642" s="173">
        <v>1</v>
      </c>
    </row>
    <row r="1643" spans="1:33">
      <c r="A1643" s="175" t="s">
        <v>1455</v>
      </c>
      <c r="B1643" s="195" t="s">
        <v>1851</v>
      </c>
      <c r="C1643" s="195" t="s">
        <v>1647</v>
      </c>
      <c r="D1643" s="150">
        <v>0</v>
      </c>
      <c r="E1643" s="150">
        <v>0</v>
      </c>
      <c r="F1643" s="150">
        <v>0</v>
      </c>
      <c r="G1643" s="151">
        <v>0</v>
      </c>
      <c r="H1643" s="151">
        <v>0</v>
      </c>
      <c r="I1643" s="151">
        <v>0</v>
      </c>
      <c r="J1643" s="151">
        <v>0</v>
      </c>
      <c r="K1643" s="151">
        <v>0</v>
      </c>
      <c r="L1643" s="151">
        <v>0</v>
      </c>
      <c r="M1643" s="154">
        <v>0</v>
      </c>
      <c r="N1643" s="153">
        <v>0</v>
      </c>
      <c r="O1643" s="172">
        <v>0.9</v>
      </c>
      <c r="P1643" s="154">
        <v>0</v>
      </c>
      <c r="Q1643" s="154">
        <v>0</v>
      </c>
      <c r="R1643" s="154">
        <v>0</v>
      </c>
      <c r="S1643" s="173">
        <v>0</v>
      </c>
      <c r="T1643" s="153">
        <v>5</v>
      </c>
      <c r="U1643" s="153">
        <v>5</v>
      </c>
      <c r="V1643" s="154">
        <v>1</v>
      </c>
      <c r="W1643" s="154">
        <v>0</v>
      </c>
      <c r="X1643" s="155">
        <v>0</v>
      </c>
      <c r="Y1643" s="155">
        <v>0</v>
      </c>
      <c r="Z1643" s="173">
        <v>0</v>
      </c>
      <c r="AA1643" s="151">
        <v>3</v>
      </c>
      <c r="AB1643" s="151">
        <v>3</v>
      </c>
      <c r="AC1643" s="151">
        <v>2</v>
      </c>
      <c r="AD1643" s="151">
        <v>2</v>
      </c>
      <c r="AE1643" s="155">
        <v>1</v>
      </c>
      <c r="AF1643" s="155">
        <v>1</v>
      </c>
      <c r="AG1643" s="173">
        <v>0</v>
      </c>
    </row>
    <row r="1644" spans="1:33">
      <c r="A1644" s="175" t="s">
        <v>1455</v>
      </c>
      <c r="B1644" s="195" t="s">
        <v>1851</v>
      </c>
      <c r="C1644" s="195" t="s">
        <v>1648</v>
      </c>
      <c r="D1644" s="150">
        <v>0</v>
      </c>
      <c r="E1644" s="150">
        <v>0</v>
      </c>
      <c r="F1644" s="150">
        <v>0</v>
      </c>
      <c r="G1644" s="151">
        <v>1</v>
      </c>
      <c r="H1644" s="151">
        <v>0</v>
      </c>
      <c r="I1644" s="151">
        <v>1</v>
      </c>
      <c r="J1644" s="151">
        <v>0</v>
      </c>
      <c r="K1644" s="151">
        <v>0</v>
      </c>
      <c r="L1644" s="151">
        <v>0</v>
      </c>
      <c r="M1644" s="154">
        <v>0</v>
      </c>
      <c r="N1644" s="153">
        <v>0</v>
      </c>
      <c r="O1644" s="172">
        <v>0.9</v>
      </c>
      <c r="P1644" s="154">
        <v>0</v>
      </c>
      <c r="Q1644" s="154">
        <v>0</v>
      </c>
      <c r="R1644" s="154">
        <v>0</v>
      </c>
      <c r="S1644" s="173">
        <v>0</v>
      </c>
      <c r="T1644" s="153">
        <v>5</v>
      </c>
      <c r="U1644" s="153">
        <v>3</v>
      </c>
      <c r="V1644" s="154">
        <v>0.6</v>
      </c>
      <c r="W1644" s="154">
        <v>0</v>
      </c>
      <c r="X1644" s="155">
        <v>1</v>
      </c>
      <c r="Y1644" s="155">
        <v>0</v>
      </c>
      <c r="Z1644" s="173">
        <v>-1</v>
      </c>
      <c r="AA1644" s="151">
        <v>2</v>
      </c>
      <c r="AB1644" s="151">
        <v>1</v>
      </c>
      <c r="AC1644" s="151">
        <v>2</v>
      </c>
      <c r="AD1644" s="151">
        <v>1</v>
      </c>
      <c r="AE1644" s="155">
        <v>0.5</v>
      </c>
      <c r="AF1644" s="155">
        <v>0.5</v>
      </c>
      <c r="AG1644" s="173">
        <v>0</v>
      </c>
    </row>
    <row r="1645" spans="1:33">
      <c r="A1645" s="175" t="s">
        <v>1455</v>
      </c>
      <c r="B1645" s="195" t="s">
        <v>1851</v>
      </c>
      <c r="C1645" s="195" t="s">
        <v>1649</v>
      </c>
      <c r="D1645" s="150">
        <v>0</v>
      </c>
      <c r="E1645" s="150">
        <v>0</v>
      </c>
      <c r="F1645" s="150">
        <v>0</v>
      </c>
      <c r="G1645" s="151">
        <v>0</v>
      </c>
      <c r="H1645" s="151">
        <v>0</v>
      </c>
      <c r="I1645" s="151">
        <v>0</v>
      </c>
      <c r="J1645" s="151">
        <v>1</v>
      </c>
      <c r="K1645" s="151">
        <v>0</v>
      </c>
      <c r="L1645" s="151">
        <v>0</v>
      </c>
      <c r="M1645" s="154">
        <v>0</v>
      </c>
      <c r="N1645" s="153">
        <v>0</v>
      </c>
      <c r="O1645" s="172">
        <v>0.9</v>
      </c>
      <c r="P1645" s="154">
        <v>0</v>
      </c>
      <c r="Q1645" s="154">
        <v>0</v>
      </c>
      <c r="R1645" s="154">
        <v>0</v>
      </c>
      <c r="S1645" s="173">
        <v>0</v>
      </c>
      <c r="T1645" s="153">
        <v>1</v>
      </c>
      <c r="U1645" s="153">
        <v>0</v>
      </c>
      <c r="V1645" s="154">
        <v>0</v>
      </c>
      <c r="W1645" s="154">
        <v>0</v>
      </c>
      <c r="X1645" s="155">
        <v>0</v>
      </c>
      <c r="Y1645" s="155">
        <v>0</v>
      </c>
      <c r="Z1645" s="173">
        <v>0</v>
      </c>
      <c r="AA1645" s="151">
        <v>1</v>
      </c>
      <c r="AB1645" s="151">
        <v>0</v>
      </c>
      <c r="AC1645" s="151">
        <v>0</v>
      </c>
      <c r="AD1645" s="151">
        <v>0</v>
      </c>
      <c r="AE1645" s="155">
        <v>0</v>
      </c>
      <c r="AF1645" s="155">
        <v>0</v>
      </c>
      <c r="AG1645" s="173">
        <v>0</v>
      </c>
    </row>
    <row r="1646" spans="1:33">
      <c r="A1646" s="175" t="s">
        <v>1455</v>
      </c>
      <c r="B1646" s="195" t="s">
        <v>1851</v>
      </c>
      <c r="C1646" s="195" t="s">
        <v>1650</v>
      </c>
      <c r="D1646" s="150">
        <v>0</v>
      </c>
      <c r="E1646" s="150">
        <v>0</v>
      </c>
      <c r="F1646" s="150">
        <v>0</v>
      </c>
      <c r="G1646" s="151">
        <v>1</v>
      </c>
      <c r="H1646" s="151">
        <v>0</v>
      </c>
      <c r="I1646" s="151">
        <v>1</v>
      </c>
      <c r="J1646" s="151">
        <v>0</v>
      </c>
      <c r="K1646" s="151">
        <v>0</v>
      </c>
      <c r="L1646" s="151">
        <v>0</v>
      </c>
      <c r="M1646" s="154">
        <v>0</v>
      </c>
      <c r="N1646" s="153">
        <v>0</v>
      </c>
      <c r="O1646" s="172">
        <v>0.9</v>
      </c>
      <c r="P1646" s="154">
        <v>0</v>
      </c>
      <c r="Q1646" s="154">
        <v>0</v>
      </c>
      <c r="R1646" s="154">
        <v>0</v>
      </c>
      <c r="S1646" s="173">
        <v>0</v>
      </c>
      <c r="T1646" s="153">
        <v>5</v>
      </c>
      <c r="U1646" s="153">
        <v>5</v>
      </c>
      <c r="V1646" s="154">
        <v>1</v>
      </c>
      <c r="W1646" s="154">
        <v>0</v>
      </c>
      <c r="X1646" s="155">
        <v>1</v>
      </c>
      <c r="Y1646" s="155">
        <v>0</v>
      </c>
      <c r="Z1646" s="173">
        <v>-1</v>
      </c>
      <c r="AA1646" s="151">
        <v>2</v>
      </c>
      <c r="AB1646" s="151">
        <v>2</v>
      </c>
      <c r="AC1646" s="151">
        <v>1</v>
      </c>
      <c r="AD1646" s="151">
        <v>1</v>
      </c>
      <c r="AE1646" s="155">
        <v>1</v>
      </c>
      <c r="AF1646" s="155">
        <v>1</v>
      </c>
      <c r="AG1646" s="173">
        <v>0</v>
      </c>
    </row>
    <row r="1647" spans="1:33">
      <c r="A1647" s="175" t="s">
        <v>1455</v>
      </c>
      <c r="B1647" s="195" t="s">
        <v>1851</v>
      </c>
      <c r="C1647" s="195" t="s">
        <v>1651</v>
      </c>
      <c r="D1647" s="150">
        <v>1674</v>
      </c>
      <c r="E1647" s="150">
        <v>1612</v>
      </c>
      <c r="F1647" s="150">
        <v>1034</v>
      </c>
      <c r="G1647" s="151">
        <v>2001</v>
      </c>
      <c r="H1647" s="151">
        <v>1940</v>
      </c>
      <c r="I1647" s="151">
        <v>1329</v>
      </c>
      <c r="J1647" s="151">
        <v>1585</v>
      </c>
      <c r="K1647" s="151">
        <v>1529</v>
      </c>
      <c r="L1647" s="151">
        <v>1070</v>
      </c>
      <c r="M1647" s="154">
        <v>0.940144428032168</v>
      </c>
      <c r="N1647" s="153">
        <v>57283</v>
      </c>
      <c r="O1647" s="172">
        <v>0.9</v>
      </c>
      <c r="P1647" s="154">
        <v>0.962962962962963</v>
      </c>
      <c r="Q1647" s="154">
        <v>0.969515242378811</v>
      </c>
      <c r="R1647" s="154">
        <v>0.964668769716088</v>
      </c>
      <c r="S1647" s="173">
        <v>-0.00655227941584768</v>
      </c>
      <c r="T1647" s="153">
        <v>60930</v>
      </c>
      <c r="U1647" s="153">
        <v>41130</v>
      </c>
      <c r="V1647" s="154">
        <v>0.675036927621861</v>
      </c>
      <c r="W1647" s="154">
        <v>0.61768219832736</v>
      </c>
      <c r="X1647" s="155">
        <v>0.664167916041979</v>
      </c>
      <c r="Y1647" s="155">
        <v>0.675078864353312</v>
      </c>
      <c r="Z1647" s="173">
        <v>-0.0464857177146194</v>
      </c>
      <c r="AA1647" s="151">
        <v>13574</v>
      </c>
      <c r="AB1647" s="151">
        <v>9139</v>
      </c>
      <c r="AC1647" s="151">
        <v>15521</v>
      </c>
      <c r="AD1647" s="151">
        <v>11098</v>
      </c>
      <c r="AE1647" s="155">
        <v>0.673272432591719</v>
      </c>
      <c r="AF1647" s="155">
        <v>0.715031247986599</v>
      </c>
      <c r="AG1647" s="173">
        <v>-0.0417588153948794</v>
      </c>
    </row>
    <row r="1648" spans="1:33">
      <c r="A1648" s="175" t="s">
        <v>1455</v>
      </c>
      <c r="B1648" s="195" t="s">
        <v>1851</v>
      </c>
      <c r="C1648" s="195" t="s">
        <v>1652</v>
      </c>
      <c r="D1648" s="150">
        <v>0</v>
      </c>
      <c r="E1648" s="150">
        <v>0</v>
      </c>
      <c r="F1648" s="150">
        <v>0</v>
      </c>
      <c r="G1648" s="151">
        <v>0</v>
      </c>
      <c r="H1648" s="151">
        <v>0</v>
      </c>
      <c r="I1648" s="151">
        <v>0</v>
      </c>
      <c r="J1648" s="151">
        <v>0</v>
      </c>
      <c r="K1648" s="151">
        <v>0</v>
      </c>
      <c r="L1648" s="151">
        <v>0</v>
      </c>
      <c r="M1648" s="154">
        <v>0</v>
      </c>
      <c r="N1648" s="153">
        <v>0</v>
      </c>
      <c r="O1648" s="172">
        <v>0.9</v>
      </c>
      <c r="P1648" s="154">
        <v>0</v>
      </c>
      <c r="Q1648" s="154">
        <v>0</v>
      </c>
      <c r="R1648" s="154">
        <v>0</v>
      </c>
      <c r="S1648" s="173">
        <v>0</v>
      </c>
      <c r="T1648" s="153">
        <v>3</v>
      </c>
      <c r="U1648" s="153">
        <v>2</v>
      </c>
      <c r="V1648" s="154">
        <v>0.666666666666667</v>
      </c>
      <c r="W1648" s="154">
        <v>0</v>
      </c>
      <c r="X1648" s="155">
        <v>0</v>
      </c>
      <c r="Y1648" s="155">
        <v>0</v>
      </c>
      <c r="Z1648" s="173">
        <v>0</v>
      </c>
      <c r="AA1648" s="151">
        <v>1</v>
      </c>
      <c r="AB1648" s="151">
        <v>1</v>
      </c>
      <c r="AC1648" s="151">
        <v>1</v>
      </c>
      <c r="AD1648" s="151">
        <v>0</v>
      </c>
      <c r="AE1648" s="155">
        <v>1</v>
      </c>
      <c r="AF1648" s="155">
        <v>0</v>
      </c>
      <c r="AG1648" s="173">
        <v>1</v>
      </c>
    </row>
    <row r="1649" spans="1:33">
      <c r="A1649" s="175" t="s">
        <v>1455</v>
      </c>
      <c r="B1649" s="195" t="s">
        <v>1851</v>
      </c>
      <c r="C1649" s="195" t="s">
        <v>1653</v>
      </c>
      <c r="D1649" s="150">
        <v>0</v>
      </c>
      <c r="E1649" s="150">
        <v>0</v>
      </c>
      <c r="F1649" s="150">
        <v>0</v>
      </c>
      <c r="G1649" s="151">
        <v>0</v>
      </c>
      <c r="H1649" s="151">
        <v>0</v>
      </c>
      <c r="I1649" s="151">
        <v>0</v>
      </c>
      <c r="J1649" s="151">
        <v>0</v>
      </c>
      <c r="K1649" s="151">
        <v>0</v>
      </c>
      <c r="L1649" s="151">
        <v>0</v>
      </c>
      <c r="M1649" s="154">
        <v>0</v>
      </c>
      <c r="N1649" s="153">
        <v>0</v>
      </c>
      <c r="O1649" s="172">
        <v>0.9</v>
      </c>
      <c r="P1649" s="154">
        <v>0</v>
      </c>
      <c r="Q1649" s="154">
        <v>0</v>
      </c>
      <c r="R1649" s="154">
        <v>0</v>
      </c>
      <c r="S1649" s="173">
        <v>0</v>
      </c>
      <c r="T1649" s="153">
        <v>0</v>
      </c>
      <c r="U1649" s="153">
        <v>0</v>
      </c>
      <c r="V1649" s="154">
        <v>0</v>
      </c>
      <c r="W1649" s="154">
        <v>0</v>
      </c>
      <c r="X1649" s="155">
        <v>0</v>
      </c>
      <c r="Y1649" s="155">
        <v>0</v>
      </c>
      <c r="Z1649" s="173">
        <v>0</v>
      </c>
      <c r="AA1649" s="151">
        <v>0</v>
      </c>
      <c r="AB1649" s="151">
        <v>0</v>
      </c>
      <c r="AC1649" s="151">
        <v>0</v>
      </c>
      <c r="AD1649" s="151">
        <v>0</v>
      </c>
      <c r="AE1649" s="155">
        <v>0</v>
      </c>
      <c r="AF1649" s="155">
        <v>0</v>
      </c>
      <c r="AG1649" s="173">
        <v>0</v>
      </c>
    </row>
    <row r="1650" spans="1:33">
      <c r="A1650" s="175" t="s">
        <v>1455</v>
      </c>
      <c r="B1650" s="195" t="s">
        <v>1851</v>
      </c>
      <c r="C1650" s="195" t="s">
        <v>1654</v>
      </c>
      <c r="D1650" s="150">
        <v>0</v>
      </c>
      <c r="E1650" s="150">
        <v>0</v>
      </c>
      <c r="F1650" s="150">
        <v>0</v>
      </c>
      <c r="G1650" s="151">
        <v>0</v>
      </c>
      <c r="H1650" s="151">
        <v>0</v>
      </c>
      <c r="I1650" s="151">
        <v>0</v>
      </c>
      <c r="J1650" s="151">
        <v>1</v>
      </c>
      <c r="K1650" s="151">
        <v>0</v>
      </c>
      <c r="L1650" s="151">
        <v>1</v>
      </c>
      <c r="M1650" s="154">
        <v>0</v>
      </c>
      <c r="N1650" s="153">
        <v>0</v>
      </c>
      <c r="O1650" s="172">
        <v>0.9</v>
      </c>
      <c r="P1650" s="154">
        <v>0</v>
      </c>
      <c r="Q1650" s="154">
        <v>0</v>
      </c>
      <c r="R1650" s="154">
        <v>0</v>
      </c>
      <c r="S1650" s="173">
        <v>0</v>
      </c>
      <c r="T1650" s="153">
        <v>13</v>
      </c>
      <c r="U1650" s="153">
        <v>11</v>
      </c>
      <c r="V1650" s="154">
        <v>0.846153846153846</v>
      </c>
      <c r="W1650" s="154">
        <v>0</v>
      </c>
      <c r="X1650" s="155">
        <v>0</v>
      </c>
      <c r="Y1650" s="155">
        <v>1</v>
      </c>
      <c r="Z1650" s="173">
        <v>0</v>
      </c>
      <c r="AA1650" s="151">
        <v>3</v>
      </c>
      <c r="AB1650" s="151">
        <v>3</v>
      </c>
      <c r="AC1650" s="151">
        <v>4</v>
      </c>
      <c r="AD1650" s="151">
        <v>2</v>
      </c>
      <c r="AE1650" s="155">
        <v>1</v>
      </c>
      <c r="AF1650" s="155">
        <v>0.5</v>
      </c>
      <c r="AG1650" s="173">
        <v>0.5</v>
      </c>
    </row>
    <row r="1651" spans="1:33">
      <c r="A1651" s="175" t="s">
        <v>1455</v>
      </c>
      <c r="B1651" s="195" t="s">
        <v>1851</v>
      </c>
      <c r="C1651" s="195" t="s">
        <v>1655</v>
      </c>
      <c r="D1651" s="150">
        <v>3214</v>
      </c>
      <c r="E1651" s="150">
        <v>3031</v>
      </c>
      <c r="F1651" s="150">
        <v>3187</v>
      </c>
      <c r="G1651" s="151">
        <v>3991</v>
      </c>
      <c r="H1651" s="151">
        <v>3532</v>
      </c>
      <c r="I1651" s="151">
        <v>3952</v>
      </c>
      <c r="J1651" s="151">
        <v>3065</v>
      </c>
      <c r="K1651" s="151">
        <v>2562</v>
      </c>
      <c r="L1651" s="151">
        <v>3039</v>
      </c>
      <c r="M1651" s="154">
        <v>0.903062046736503</v>
      </c>
      <c r="N1651" s="153">
        <v>89656</v>
      </c>
      <c r="O1651" s="172">
        <v>0.9</v>
      </c>
      <c r="P1651" s="154">
        <v>0.943061605476042</v>
      </c>
      <c r="Q1651" s="154">
        <v>0.884991230268103</v>
      </c>
      <c r="R1651" s="154">
        <v>0.835889070146819</v>
      </c>
      <c r="S1651" s="173">
        <v>0.0580703752079391</v>
      </c>
      <c r="T1651" s="153">
        <v>99280</v>
      </c>
      <c r="U1651" s="153">
        <v>98391</v>
      </c>
      <c r="V1651" s="154">
        <v>0.991045527800161</v>
      </c>
      <c r="W1651" s="154">
        <v>0.991599253266957</v>
      </c>
      <c r="X1651" s="155">
        <v>0.990228013029316</v>
      </c>
      <c r="Y1651" s="155">
        <v>0.991517128874388</v>
      </c>
      <c r="Z1651" s="173">
        <v>0.00137124023764112</v>
      </c>
      <c r="AA1651" s="151">
        <v>25075</v>
      </c>
      <c r="AB1651" s="151">
        <v>24800</v>
      </c>
      <c r="AC1651" s="151">
        <v>26210</v>
      </c>
      <c r="AD1651" s="151">
        <v>25966</v>
      </c>
      <c r="AE1651" s="155">
        <v>0.989032901296112</v>
      </c>
      <c r="AF1651" s="155">
        <v>0.990690576115986</v>
      </c>
      <c r="AG1651" s="173">
        <v>-0.00165767481987456</v>
      </c>
    </row>
    <row r="1652" spans="1:33">
      <c r="A1652" s="175" t="s">
        <v>1455</v>
      </c>
      <c r="B1652" s="195" t="s">
        <v>1851</v>
      </c>
      <c r="C1652" s="195" t="s">
        <v>1656</v>
      </c>
      <c r="D1652" s="150">
        <v>1</v>
      </c>
      <c r="E1652" s="150">
        <v>0</v>
      </c>
      <c r="F1652" s="150">
        <v>1</v>
      </c>
      <c r="G1652" s="151">
        <v>0</v>
      </c>
      <c r="H1652" s="151">
        <v>0</v>
      </c>
      <c r="I1652" s="151">
        <v>0</v>
      </c>
      <c r="J1652" s="151">
        <v>2</v>
      </c>
      <c r="K1652" s="151">
        <v>0</v>
      </c>
      <c r="L1652" s="151">
        <v>2</v>
      </c>
      <c r="M1652" s="154">
        <v>0</v>
      </c>
      <c r="N1652" s="153">
        <v>0</v>
      </c>
      <c r="O1652" s="172">
        <v>0.9</v>
      </c>
      <c r="P1652" s="154">
        <v>0</v>
      </c>
      <c r="Q1652" s="154">
        <v>0</v>
      </c>
      <c r="R1652" s="154">
        <v>0</v>
      </c>
      <c r="S1652" s="173">
        <v>0</v>
      </c>
      <c r="T1652" s="153">
        <v>5</v>
      </c>
      <c r="U1652" s="153">
        <v>5</v>
      </c>
      <c r="V1652" s="154">
        <v>1</v>
      </c>
      <c r="W1652" s="154">
        <v>1</v>
      </c>
      <c r="X1652" s="155">
        <v>0</v>
      </c>
      <c r="Y1652" s="155">
        <v>1</v>
      </c>
      <c r="Z1652" s="173">
        <v>1</v>
      </c>
      <c r="AA1652" s="151">
        <v>3</v>
      </c>
      <c r="AB1652" s="151">
        <v>3</v>
      </c>
      <c r="AC1652" s="151">
        <v>2</v>
      </c>
      <c r="AD1652" s="151">
        <v>2</v>
      </c>
      <c r="AE1652" s="155">
        <v>1</v>
      </c>
      <c r="AF1652" s="155">
        <v>1</v>
      </c>
      <c r="AG1652" s="173">
        <v>0</v>
      </c>
    </row>
    <row r="1653" spans="1:33">
      <c r="A1653" s="175" t="s">
        <v>1455</v>
      </c>
      <c r="B1653" s="195" t="s">
        <v>1851</v>
      </c>
      <c r="C1653" s="195" t="s">
        <v>1657</v>
      </c>
      <c r="D1653" s="150">
        <v>1</v>
      </c>
      <c r="E1653" s="150">
        <v>0</v>
      </c>
      <c r="F1653" s="150">
        <v>1</v>
      </c>
      <c r="G1653" s="151">
        <v>2</v>
      </c>
      <c r="H1653" s="151">
        <v>0</v>
      </c>
      <c r="I1653" s="151">
        <v>2</v>
      </c>
      <c r="J1653" s="151">
        <v>1</v>
      </c>
      <c r="K1653" s="151">
        <v>0</v>
      </c>
      <c r="L1653" s="151">
        <v>1</v>
      </c>
      <c r="M1653" s="154">
        <v>0</v>
      </c>
      <c r="N1653" s="153">
        <v>0</v>
      </c>
      <c r="O1653" s="172">
        <v>0.9</v>
      </c>
      <c r="P1653" s="154">
        <v>0</v>
      </c>
      <c r="Q1653" s="154">
        <v>0</v>
      </c>
      <c r="R1653" s="154">
        <v>0</v>
      </c>
      <c r="S1653" s="173">
        <v>0</v>
      </c>
      <c r="T1653" s="153">
        <v>31</v>
      </c>
      <c r="U1653" s="153">
        <v>31</v>
      </c>
      <c r="V1653" s="154">
        <v>1</v>
      </c>
      <c r="W1653" s="154">
        <v>1</v>
      </c>
      <c r="X1653" s="155">
        <v>1</v>
      </c>
      <c r="Y1653" s="155">
        <v>1</v>
      </c>
      <c r="Z1653" s="173">
        <v>0</v>
      </c>
      <c r="AA1653" s="151">
        <v>7</v>
      </c>
      <c r="AB1653" s="151">
        <v>7</v>
      </c>
      <c r="AC1653" s="151">
        <v>16</v>
      </c>
      <c r="AD1653" s="151">
        <v>16</v>
      </c>
      <c r="AE1653" s="155">
        <v>1</v>
      </c>
      <c r="AF1653" s="155">
        <v>1</v>
      </c>
      <c r="AG1653" s="173">
        <v>0</v>
      </c>
    </row>
    <row r="1654" spans="1:33">
      <c r="A1654" s="175" t="s">
        <v>1455</v>
      </c>
      <c r="B1654" s="195" t="s">
        <v>1851</v>
      </c>
      <c r="C1654" s="195" t="s">
        <v>1658</v>
      </c>
      <c r="D1654" s="150">
        <v>0</v>
      </c>
      <c r="E1654" s="150">
        <v>0</v>
      </c>
      <c r="F1654" s="150">
        <v>0</v>
      </c>
      <c r="G1654" s="151">
        <v>2</v>
      </c>
      <c r="H1654" s="151">
        <v>0</v>
      </c>
      <c r="I1654" s="151">
        <v>2</v>
      </c>
      <c r="J1654" s="151">
        <v>0</v>
      </c>
      <c r="K1654" s="151">
        <v>0</v>
      </c>
      <c r="L1654" s="151">
        <v>0</v>
      </c>
      <c r="M1654" s="154">
        <v>0</v>
      </c>
      <c r="N1654" s="153">
        <v>0</v>
      </c>
      <c r="O1654" s="172">
        <v>0.9</v>
      </c>
      <c r="P1654" s="154">
        <v>0</v>
      </c>
      <c r="Q1654" s="154">
        <v>0</v>
      </c>
      <c r="R1654" s="154">
        <v>0</v>
      </c>
      <c r="S1654" s="173">
        <v>0</v>
      </c>
      <c r="T1654" s="153">
        <v>9</v>
      </c>
      <c r="U1654" s="153">
        <v>9</v>
      </c>
      <c r="V1654" s="154">
        <v>1</v>
      </c>
      <c r="W1654" s="154">
        <v>0</v>
      </c>
      <c r="X1654" s="155">
        <v>1</v>
      </c>
      <c r="Y1654" s="155">
        <v>0</v>
      </c>
      <c r="Z1654" s="173">
        <v>-1</v>
      </c>
      <c r="AA1654" s="151">
        <v>5</v>
      </c>
      <c r="AB1654" s="151">
        <v>5</v>
      </c>
      <c r="AC1654" s="151">
        <v>1</v>
      </c>
      <c r="AD1654" s="151">
        <v>1</v>
      </c>
      <c r="AE1654" s="155">
        <v>1</v>
      </c>
      <c r="AF1654" s="155">
        <v>1</v>
      </c>
      <c r="AG1654" s="173">
        <v>0</v>
      </c>
    </row>
    <row r="1655" spans="1:33">
      <c r="A1655" s="175" t="s">
        <v>1455</v>
      </c>
      <c r="B1655" s="195" t="s">
        <v>1851</v>
      </c>
      <c r="C1655" s="195" t="s">
        <v>1659</v>
      </c>
      <c r="D1655" s="150">
        <v>0</v>
      </c>
      <c r="E1655" s="150">
        <v>0</v>
      </c>
      <c r="F1655" s="150">
        <v>0</v>
      </c>
      <c r="G1655" s="151">
        <v>0</v>
      </c>
      <c r="H1655" s="151">
        <v>0</v>
      </c>
      <c r="I1655" s="151">
        <v>0</v>
      </c>
      <c r="J1655" s="151">
        <v>0</v>
      </c>
      <c r="K1655" s="151">
        <v>0</v>
      </c>
      <c r="L1655" s="151">
        <v>0</v>
      </c>
      <c r="M1655" s="154">
        <v>0</v>
      </c>
      <c r="N1655" s="153">
        <v>0</v>
      </c>
      <c r="O1655" s="172">
        <v>0.9</v>
      </c>
      <c r="P1655" s="154">
        <v>0</v>
      </c>
      <c r="Q1655" s="154">
        <v>0</v>
      </c>
      <c r="R1655" s="154">
        <v>0</v>
      </c>
      <c r="S1655" s="173">
        <v>0</v>
      </c>
      <c r="T1655" s="153">
        <v>5</v>
      </c>
      <c r="U1655" s="153">
        <v>5</v>
      </c>
      <c r="V1655" s="154">
        <v>1</v>
      </c>
      <c r="W1655" s="154">
        <v>0</v>
      </c>
      <c r="X1655" s="155">
        <v>0</v>
      </c>
      <c r="Y1655" s="155">
        <v>0</v>
      </c>
      <c r="Z1655" s="173">
        <v>0</v>
      </c>
      <c r="AA1655" s="151">
        <v>0</v>
      </c>
      <c r="AB1655" s="151">
        <v>0</v>
      </c>
      <c r="AC1655" s="151">
        <v>2</v>
      </c>
      <c r="AD1655" s="151">
        <v>2</v>
      </c>
      <c r="AE1655" s="155">
        <v>0</v>
      </c>
      <c r="AF1655" s="155">
        <v>1</v>
      </c>
      <c r="AG1655" s="173">
        <v>-1</v>
      </c>
    </row>
    <row r="1656" spans="1:33">
      <c r="A1656" s="175" t="s">
        <v>1455</v>
      </c>
      <c r="B1656" s="195" t="s">
        <v>1851</v>
      </c>
      <c r="C1656" s="195" t="s">
        <v>1660</v>
      </c>
      <c r="D1656" s="150">
        <v>1</v>
      </c>
      <c r="E1656" s="150">
        <v>0</v>
      </c>
      <c r="F1656" s="150">
        <v>1</v>
      </c>
      <c r="G1656" s="151">
        <v>2</v>
      </c>
      <c r="H1656" s="151">
        <v>0</v>
      </c>
      <c r="I1656" s="151">
        <v>2</v>
      </c>
      <c r="J1656" s="151">
        <v>0</v>
      </c>
      <c r="K1656" s="151">
        <v>0</v>
      </c>
      <c r="L1656" s="151">
        <v>0</v>
      </c>
      <c r="M1656" s="154">
        <v>0</v>
      </c>
      <c r="N1656" s="153">
        <v>0</v>
      </c>
      <c r="O1656" s="172">
        <v>0.9</v>
      </c>
      <c r="P1656" s="154">
        <v>0</v>
      </c>
      <c r="Q1656" s="154">
        <v>0</v>
      </c>
      <c r="R1656" s="154">
        <v>0</v>
      </c>
      <c r="S1656" s="173">
        <v>0</v>
      </c>
      <c r="T1656" s="153">
        <v>9</v>
      </c>
      <c r="U1656" s="153">
        <v>7</v>
      </c>
      <c r="V1656" s="154">
        <v>0.777777777777778</v>
      </c>
      <c r="W1656" s="154">
        <v>1</v>
      </c>
      <c r="X1656" s="155">
        <v>1</v>
      </c>
      <c r="Y1656" s="155">
        <v>0</v>
      </c>
      <c r="Z1656" s="173">
        <v>0</v>
      </c>
      <c r="AA1656" s="151">
        <v>5</v>
      </c>
      <c r="AB1656" s="151">
        <v>5</v>
      </c>
      <c r="AC1656" s="151">
        <v>1</v>
      </c>
      <c r="AD1656" s="151">
        <v>1</v>
      </c>
      <c r="AE1656" s="155">
        <v>1</v>
      </c>
      <c r="AF1656" s="155">
        <v>1</v>
      </c>
      <c r="AG1656" s="173">
        <v>0</v>
      </c>
    </row>
    <row r="1657" spans="1:33">
      <c r="A1657" s="175" t="s">
        <v>1455</v>
      </c>
      <c r="B1657" s="195" t="s">
        <v>1851</v>
      </c>
      <c r="C1657" s="195" t="s">
        <v>1661</v>
      </c>
      <c r="D1657" s="150">
        <v>1158</v>
      </c>
      <c r="E1657" s="150">
        <v>708</v>
      </c>
      <c r="F1657" s="150">
        <v>466</v>
      </c>
      <c r="G1657" s="151">
        <v>1382</v>
      </c>
      <c r="H1657" s="151">
        <v>943</v>
      </c>
      <c r="I1657" s="151">
        <v>768</v>
      </c>
      <c r="J1657" s="151">
        <v>1004</v>
      </c>
      <c r="K1657" s="151">
        <v>848</v>
      </c>
      <c r="L1657" s="151">
        <v>587</v>
      </c>
      <c r="M1657" s="154">
        <v>0.786341761515545</v>
      </c>
      <c r="N1657" s="153">
        <v>30882</v>
      </c>
      <c r="O1657" s="172">
        <v>0.9</v>
      </c>
      <c r="P1657" s="154">
        <v>0.61139896373057</v>
      </c>
      <c r="Q1657" s="154">
        <v>0.682344428364689</v>
      </c>
      <c r="R1657" s="154">
        <v>0.844621513944223</v>
      </c>
      <c r="S1657" s="173">
        <v>-0.070945464634119</v>
      </c>
      <c r="T1657" s="153">
        <v>39273</v>
      </c>
      <c r="U1657" s="153">
        <v>20759</v>
      </c>
      <c r="V1657" s="154">
        <v>0.528581977439971</v>
      </c>
      <c r="W1657" s="154">
        <v>0.402417962003454</v>
      </c>
      <c r="X1657" s="155">
        <v>0.555716353111433</v>
      </c>
      <c r="Y1657" s="155">
        <v>0.584661354581673</v>
      </c>
      <c r="Z1657" s="173">
        <v>-0.153298391107978</v>
      </c>
      <c r="AA1657" s="151">
        <v>9231</v>
      </c>
      <c r="AB1657" s="151">
        <v>4917</v>
      </c>
      <c r="AC1657" s="151">
        <v>10182</v>
      </c>
      <c r="AD1657" s="151">
        <v>6026</v>
      </c>
      <c r="AE1657" s="155">
        <v>0.532661683457914</v>
      </c>
      <c r="AF1657" s="155">
        <v>0.591828717344333</v>
      </c>
      <c r="AG1657" s="173">
        <v>-0.0591670338864196</v>
      </c>
    </row>
    <row r="1658" spans="1:33">
      <c r="A1658" s="175" t="s">
        <v>1455</v>
      </c>
      <c r="B1658" s="195" t="s">
        <v>1851</v>
      </c>
      <c r="C1658" s="195" t="s">
        <v>1662</v>
      </c>
      <c r="D1658" s="150">
        <v>0</v>
      </c>
      <c r="E1658" s="150">
        <v>0</v>
      </c>
      <c r="F1658" s="150">
        <v>0</v>
      </c>
      <c r="G1658" s="151">
        <v>1</v>
      </c>
      <c r="H1658" s="151">
        <v>0</v>
      </c>
      <c r="I1658" s="151">
        <v>1</v>
      </c>
      <c r="J1658" s="151">
        <v>1</v>
      </c>
      <c r="K1658" s="151">
        <v>0</v>
      </c>
      <c r="L1658" s="151">
        <v>0</v>
      </c>
      <c r="M1658" s="154">
        <v>0</v>
      </c>
      <c r="N1658" s="153">
        <v>0</v>
      </c>
      <c r="O1658" s="172">
        <v>0.9</v>
      </c>
      <c r="P1658" s="154">
        <v>0</v>
      </c>
      <c r="Q1658" s="154">
        <v>0</v>
      </c>
      <c r="R1658" s="154">
        <v>0</v>
      </c>
      <c r="S1658" s="173">
        <v>0</v>
      </c>
      <c r="T1658" s="153">
        <v>17</v>
      </c>
      <c r="U1658" s="153">
        <v>13</v>
      </c>
      <c r="V1658" s="154">
        <v>0.764705882352941</v>
      </c>
      <c r="W1658" s="154">
        <v>0</v>
      </c>
      <c r="X1658" s="155">
        <v>1</v>
      </c>
      <c r="Y1658" s="155">
        <v>0</v>
      </c>
      <c r="Z1658" s="173">
        <v>-1</v>
      </c>
      <c r="AA1658" s="151">
        <v>2</v>
      </c>
      <c r="AB1658" s="151">
        <v>1</v>
      </c>
      <c r="AC1658" s="151">
        <v>1</v>
      </c>
      <c r="AD1658" s="151">
        <v>1</v>
      </c>
      <c r="AE1658" s="155">
        <v>0.5</v>
      </c>
      <c r="AF1658" s="155">
        <v>1</v>
      </c>
      <c r="AG1658" s="173">
        <v>-0.5</v>
      </c>
    </row>
    <row r="1659" spans="1:33">
      <c r="A1659" s="175" t="s">
        <v>1455</v>
      </c>
      <c r="B1659" s="195" t="s">
        <v>1854</v>
      </c>
      <c r="C1659" s="195" t="s">
        <v>1663</v>
      </c>
      <c r="D1659" s="150">
        <v>1418</v>
      </c>
      <c r="E1659" s="150">
        <v>1367</v>
      </c>
      <c r="F1659" s="150">
        <v>1291</v>
      </c>
      <c r="G1659" s="151">
        <v>1026</v>
      </c>
      <c r="H1659" s="151">
        <v>1015</v>
      </c>
      <c r="I1659" s="151">
        <v>941</v>
      </c>
      <c r="J1659" s="151">
        <v>1279</v>
      </c>
      <c r="K1659" s="151">
        <v>1277</v>
      </c>
      <c r="L1659" s="151">
        <v>1200</v>
      </c>
      <c r="M1659" s="154">
        <v>0.990317326254826</v>
      </c>
      <c r="N1659" s="153">
        <v>32831</v>
      </c>
      <c r="O1659" s="172">
        <v>0.9</v>
      </c>
      <c r="P1659" s="154">
        <v>0.964033850493653</v>
      </c>
      <c r="Q1659" s="154">
        <v>0.989278752436647</v>
      </c>
      <c r="R1659" s="154">
        <v>0.998436278342455</v>
      </c>
      <c r="S1659" s="173">
        <v>-0.0252449019429942</v>
      </c>
      <c r="T1659" s="153">
        <v>33152</v>
      </c>
      <c r="U1659" s="153">
        <v>31138</v>
      </c>
      <c r="V1659" s="154">
        <v>0.939249517374517</v>
      </c>
      <c r="W1659" s="154">
        <v>0.910437235543018</v>
      </c>
      <c r="X1659" s="155">
        <v>0.917153996101364</v>
      </c>
      <c r="Y1659" s="155">
        <v>0.938232994526974</v>
      </c>
      <c r="Z1659" s="173">
        <v>-0.00671676055834614</v>
      </c>
      <c r="AA1659" s="151">
        <v>8539</v>
      </c>
      <c r="AB1659" s="151">
        <v>7955</v>
      </c>
      <c r="AC1659" s="151">
        <v>8265</v>
      </c>
      <c r="AD1659" s="151">
        <v>7769</v>
      </c>
      <c r="AE1659" s="155">
        <v>0.931607916617871</v>
      </c>
      <c r="AF1659" s="155">
        <v>0.939987900786449</v>
      </c>
      <c r="AG1659" s="173">
        <v>-0.00837998416857799</v>
      </c>
    </row>
    <row r="1660" spans="1:33">
      <c r="A1660" s="175" t="s">
        <v>1455</v>
      </c>
      <c r="B1660" s="195" t="s">
        <v>1851</v>
      </c>
      <c r="C1660" s="195" t="s">
        <v>1664</v>
      </c>
      <c r="D1660" s="150">
        <v>1053</v>
      </c>
      <c r="E1660" s="150">
        <v>1046</v>
      </c>
      <c r="F1660" s="150">
        <v>651</v>
      </c>
      <c r="G1660" s="151">
        <v>1243</v>
      </c>
      <c r="H1660" s="151">
        <v>1225</v>
      </c>
      <c r="I1660" s="151">
        <v>888</v>
      </c>
      <c r="J1660" s="151">
        <v>952</v>
      </c>
      <c r="K1660" s="151">
        <v>942</v>
      </c>
      <c r="L1660" s="151">
        <v>629</v>
      </c>
      <c r="M1660" s="154">
        <v>0.920338889805799</v>
      </c>
      <c r="N1660" s="153">
        <v>33458</v>
      </c>
      <c r="O1660" s="172">
        <v>0.9</v>
      </c>
      <c r="P1660" s="154">
        <v>0.99335232668566</v>
      </c>
      <c r="Q1660" s="154">
        <v>0.985518905872888</v>
      </c>
      <c r="R1660" s="154">
        <v>0.989495798319328</v>
      </c>
      <c r="S1660" s="173">
        <v>0.00783342081277183</v>
      </c>
      <c r="T1660" s="153">
        <v>36354</v>
      </c>
      <c r="U1660" s="153">
        <v>23964</v>
      </c>
      <c r="V1660" s="154">
        <v>0.659184683941244</v>
      </c>
      <c r="W1660" s="154">
        <v>0.618233618233618</v>
      </c>
      <c r="X1660" s="155">
        <v>0.714400643604183</v>
      </c>
      <c r="Y1660" s="155">
        <v>0.660714285714286</v>
      </c>
      <c r="Z1660" s="173">
        <v>-0.0961670253705652</v>
      </c>
      <c r="AA1660" s="151">
        <v>8380</v>
      </c>
      <c r="AB1660" s="151">
        <v>5556</v>
      </c>
      <c r="AC1660" s="151">
        <v>8909</v>
      </c>
      <c r="AD1660" s="151">
        <v>6135</v>
      </c>
      <c r="AE1660" s="155">
        <v>0.663007159904535</v>
      </c>
      <c r="AF1660" s="155">
        <v>0.688629475810978</v>
      </c>
      <c r="AG1660" s="173">
        <v>-0.025622315906443</v>
      </c>
    </row>
    <row r="1661" spans="1:33">
      <c r="A1661" s="175" t="s">
        <v>1455</v>
      </c>
      <c r="B1661" s="195" t="s">
        <v>1853</v>
      </c>
      <c r="C1661" s="195" t="s">
        <v>1665</v>
      </c>
      <c r="D1661" s="150">
        <v>1420</v>
      </c>
      <c r="E1661" s="150">
        <v>1352</v>
      </c>
      <c r="F1661" s="150">
        <v>1264</v>
      </c>
      <c r="G1661" s="151">
        <v>1225</v>
      </c>
      <c r="H1661" s="151">
        <v>1180</v>
      </c>
      <c r="I1661" s="151">
        <v>1143</v>
      </c>
      <c r="J1661" s="151">
        <v>1505</v>
      </c>
      <c r="K1661" s="151">
        <v>1487</v>
      </c>
      <c r="L1661" s="151">
        <v>1460</v>
      </c>
      <c r="M1661" s="154">
        <v>0.875356143638184</v>
      </c>
      <c r="N1661" s="153">
        <v>34103</v>
      </c>
      <c r="O1661" s="172">
        <v>0.9</v>
      </c>
      <c r="P1661" s="154">
        <v>0.952112676056338</v>
      </c>
      <c r="Q1661" s="154">
        <v>0.963265306122449</v>
      </c>
      <c r="R1661" s="154">
        <v>0.988039867109635</v>
      </c>
      <c r="S1661" s="173">
        <v>-0.011152630066111</v>
      </c>
      <c r="T1661" s="153">
        <v>38959</v>
      </c>
      <c r="U1661" s="153">
        <v>35253</v>
      </c>
      <c r="V1661" s="154">
        <v>0.90487435509125</v>
      </c>
      <c r="W1661" s="154">
        <v>0.890140845070423</v>
      </c>
      <c r="X1661" s="155">
        <v>0.933061224489796</v>
      </c>
      <c r="Y1661" s="155">
        <v>0.970099667774086</v>
      </c>
      <c r="Z1661" s="173">
        <v>-0.0429203794193733</v>
      </c>
      <c r="AA1661" s="151">
        <v>9784</v>
      </c>
      <c r="AB1661" s="151">
        <v>9051</v>
      </c>
      <c r="AC1661" s="151">
        <v>10272</v>
      </c>
      <c r="AD1661" s="151">
        <v>9097</v>
      </c>
      <c r="AE1661" s="155">
        <v>0.925081766148814</v>
      </c>
      <c r="AF1661" s="155">
        <v>0.885611370716511</v>
      </c>
      <c r="AG1661" s="173">
        <v>0.0394703954323036</v>
      </c>
    </row>
    <row r="1662" spans="1:33">
      <c r="A1662" s="175" t="s">
        <v>1455</v>
      </c>
      <c r="B1662" s="195" t="s">
        <v>1853</v>
      </c>
      <c r="C1662" s="195" t="s">
        <v>1666</v>
      </c>
      <c r="D1662" s="150">
        <v>2266</v>
      </c>
      <c r="E1662" s="150">
        <v>2211</v>
      </c>
      <c r="F1662" s="150">
        <v>2114</v>
      </c>
      <c r="G1662" s="151">
        <v>1985</v>
      </c>
      <c r="H1662" s="151">
        <v>1828</v>
      </c>
      <c r="I1662" s="151">
        <v>1891</v>
      </c>
      <c r="J1662" s="151">
        <v>2390</v>
      </c>
      <c r="K1662" s="151">
        <v>2339</v>
      </c>
      <c r="L1662" s="151">
        <v>2283</v>
      </c>
      <c r="M1662" s="154">
        <v>0.975477493041559</v>
      </c>
      <c r="N1662" s="153">
        <v>60981</v>
      </c>
      <c r="O1662" s="172">
        <v>0.9</v>
      </c>
      <c r="P1662" s="154">
        <v>0.975728155339806</v>
      </c>
      <c r="Q1662" s="154">
        <v>0.920906801007557</v>
      </c>
      <c r="R1662" s="154">
        <v>0.978661087866109</v>
      </c>
      <c r="S1662" s="173">
        <v>0.0548213543322491</v>
      </c>
      <c r="T1662" s="153">
        <v>62514</v>
      </c>
      <c r="U1662" s="153">
        <v>58747</v>
      </c>
      <c r="V1662" s="154">
        <v>0.939741497904469</v>
      </c>
      <c r="W1662" s="154">
        <v>0.932921447484554</v>
      </c>
      <c r="X1662" s="155">
        <v>0.95264483627204</v>
      </c>
      <c r="Y1662" s="155">
        <v>0.955230125523013</v>
      </c>
      <c r="Z1662" s="173">
        <v>-0.019723388787486</v>
      </c>
      <c r="AA1662" s="151">
        <v>15721</v>
      </c>
      <c r="AB1662" s="151">
        <v>14782</v>
      </c>
      <c r="AC1662" s="151">
        <v>15963</v>
      </c>
      <c r="AD1662" s="151">
        <v>15022</v>
      </c>
      <c r="AE1662" s="155">
        <v>0.940270975128809</v>
      </c>
      <c r="AF1662" s="155">
        <v>0.941051180855729</v>
      </c>
      <c r="AG1662" s="173">
        <v>-0.00078020572692028</v>
      </c>
    </row>
    <row r="1663" spans="1:33">
      <c r="A1663" s="175" t="s">
        <v>1455</v>
      </c>
      <c r="B1663" s="195" t="s">
        <v>1854</v>
      </c>
      <c r="C1663" s="195" t="s">
        <v>1667</v>
      </c>
      <c r="D1663" s="150">
        <v>3525</v>
      </c>
      <c r="E1663" s="150">
        <v>3483</v>
      </c>
      <c r="F1663" s="150">
        <v>3330</v>
      </c>
      <c r="G1663" s="151">
        <v>2855</v>
      </c>
      <c r="H1663" s="151">
        <v>2816</v>
      </c>
      <c r="I1663" s="151">
        <v>2744</v>
      </c>
      <c r="J1663" s="151">
        <v>3424</v>
      </c>
      <c r="K1663" s="151">
        <v>3338</v>
      </c>
      <c r="L1663" s="151">
        <v>3340</v>
      </c>
      <c r="M1663" s="154">
        <v>0.957228157114424</v>
      </c>
      <c r="N1663" s="153">
        <v>94264</v>
      </c>
      <c r="O1663" s="172">
        <v>0.9</v>
      </c>
      <c r="P1663" s="154">
        <v>0.988085106382979</v>
      </c>
      <c r="Q1663" s="154">
        <v>0.986339754816112</v>
      </c>
      <c r="R1663" s="154">
        <v>0.974883177570093</v>
      </c>
      <c r="S1663" s="173">
        <v>0.00174535156686662</v>
      </c>
      <c r="T1663" s="153">
        <v>98476</v>
      </c>
      <c r="U1663" s="153">
        <v>95596</v>
      </c>
      <c r="V1663" s="154">
        <v>0.970754295462854</v>
      </c>
      <c r="W1663" s="154">
        <v>0.94468085106383</v>
      </c>
      <c r="X1663" s="155">
        <v>0.961120840630473</v>
      </c>
      <c r="Y1663" s="155">
        <v>0.975467289719626</v>
      </c>
      <c r="Z1663" s="173">
        <v>-0.0164399895666431</v>
      </c>
      <c r="AA1663" s="151">
        <v>24020</v>
      </c>
      <c r="AB1663" s="151">
        <v>23156</v>
      </c>
      <c r="AC1663" s="151">
        <v>24585</v>
      </c>
      <c r="AD1663" s="151">
        <v>23930</v>
      </c>
      <c r="AE1663" s="155">
        <v>0.964029975020816</v>
      </c>
      <c r="AF1663" s="155">
        <v>0.97335773845841</v>
      </c>
      <c r="AG1663" s="173">
        <v>-0.00932776343759356</v>
      </c>
    </row>
    <row r="1664" spans="1:33">
      <c r="A1664" s="175" t="s">
        <v>1455</v>
      </c>
      <c r="B1664" s="195" t="s">
        <v>1851</v>
      </c>
      <c r="C1664" s="195" t="s">
        <v>1668</v>
      </c>
      <c r="D1664" s="150">
        <v>911</v>
      </c>
      <c r="E1664" s="150">
        <v>862</v>
      </c>
      <c r="F1664" s="150">
        <v>744</v>
      </c>
      <c r="G1664" s="151">
        <v>1184</v>
      </c>
      <c r="H1664" s="151">
        <v>1128</v>
      </c>
      <c r="I1664" s="151">
        <v>1035</v>
      </c>
      <c r="J1664" s="151">
        <v>1027</v>
      </c>
      <c r="K1664" s="151">
        <v>991</v>
      </c>
      <c r="L1664" s="151">
        <v>885</v>
      </c>
      <c r="M1664" s="154">
        <v>0.934409444076372</v>
      </c>
      <c r="N1664" s="153">
        <v>31028</v>
      </c>
      <c r="O1664" s="172">
        <v>0.9</v>
      </c>
      <c r="P1664" s="154">
        <v>0.946212952799122</v>
      </c>
      <c r="Q1664" s="154">
        <v>0.952702702702703</v>
      </c>
      <c r="R1664" s="154">
        <v>0.964946445959104</v>
      </c>
      <c r="S1664" s="173">
        <v>-0.00648974990358087</v>
      </c>
      <c r="T1664" s="153">
        <v>33206</v>
      </c>
      <c r="U1664" s="153">
        <v>28807</v>
      </c>
      <c r="V1664" s="154">
        <v>0.867523941456363</v>
      </c>
      <c r="W1664" s="154">
        <v>0.816684961580681</v>
      </c>
      <c r="X1664" s="155">
        <v>0.874155405405405</v>
      </c>
      <c r="Y1664" s="155">
        <v>0.861733203505355</v>
      </c>
      <c r="Z1664" s="173">
        <v>-0.0574704438247248</v>
      </c>
      <c r="AA1664" s="151">
        <v>8082</v>
      </c>
      <c r="AB1664" s="151">
        <v>6995</v>
      </c>
      <c r="AC1664" s="151">
        <v>8254</v>
      </c>
      <c r="AD1664" s="151">
        <v>7165</v>
      </c>
      <c r="AE1664" s="155">
        <v>0.865503588220737</v>
      </c>
      <c r="AF1664" s="155">
        <v>0.868063968984735</v>
      </c>
      <c r="AG1664" s="173">
        <v>-0.00256038076399723</v>
      </c>
    </row>
    <row r="1665" spans="1:33">
      <c r="A1665" s="175" t="s">
        <v>1455</v>
      </c>
      <c r="B1665" s="195" t="s">
        <v>1851</v>
      </c>
      <c r="C1665" s="195" t="s">
        <v>1669</v>
      </c>
      <c r="D1665" s="150">
        <v>1987</v>
      </c>
      <c r="E1665" s="150">
        <v>1983</v>
      </c>
      <c r="F1665" s="150">
        <v>1706</v>
      </c>
      <c r="G1665" s="151">
        <v>2517</v>
      </c>
      <c r="H1665" s="151">
        <v>2079</v>
      </c>
      <c r="I1665" s="151">
        <v>2235</v>
      </c>
      <c r="J1665" s="151">
        <v>1997</v>
      </c>
      <c r="K1665" s="151">
        <v>1796</v>
      </c>
      <c r="L1665" s="151">
        <v>1786</v>
      </c>
      <c r="M1665" s="154">
        <v>0.885458484674696</v>
      </c>
      <c r="N1665" s="153">
        <v>55582</v>
      </c>
      <c r="O1665" s="172">
        <v>0.9</v>
      </c>
      <c r="P1665" s="154">
        <v>0.997986914947157</v>
      </c>
      <c r="Q1665" s="154">
        <v>0.825983313468415</v>
      </c>
      <c r="R1665" s="154">
        <v>0.899349023535303</v>
      </c>
      <c r="S1665" s="173">
        <v>0.172003601478742</v>
      </c>
      <c r="T1665" s="153">
        <v>62772</v>
      </c>
      <c r="U1665" s="153">
        <v>56000</v>
      </c>
      <c r="V1665" s="154">
        <v>0.892117504619894</v>
      </c>
      <c r="W1665" s="154">
        <v>0.858580775037745</v>
      </c>
      <c r="X1665" s="155">
        <v>0.887961859356377</v>
      </c>
      <c r="Y1665" s="155">
        <v>0.894341512268403</v>
      </c>
      <c r="Z1665" s="173">
        <v>-0.0293810843186313</v>
      </c>
      <c r="AA1665" s="151">
        <v>15182</v>
      </c>
      <c r="AB1665" s="151">
        <v>13446</v>
      </c>
      <c r="AC1665" s="151">
        <v>16261</v>
      </c>
      <c r="AD1665" s="151">
        <v>14580</v>
      </c>
      <c r="AE1665" s="155">
        <v>0.885654064023185</v>
      </c>
      <c r="AF1665" s="155">
        <v>0.89662382387307</v>
      </c>
      <c r="AG1665" s="173">
        <v>-0.0109697598498851</v>
      </c>
    </row>
    <row r="1666" spans="1:33">
      <c r="A1666" s="175" t="s">
        <v>1455</v>
      </c>
      <c r="B1666" s="195" t="s">
        <v>1854</v>
      </c>
      <c r="C1666" s="195" t="s">
        <v>1670</v>
      </c>
      <c r="D1666" s="150">
        <v>1639</v>
      </c>
      <c r="E1666" s="150">
        <v>1631</v>
      </c>
      <c r="F1666" s="150">
        <v>1524</v>
      </c>
      <c r="G1666" s="151">
        <v>1561</v>
      </c>
      <c r="H1666" s="151">
        <v>1554</v>
      </c>
      <c r="I1666" s="151">
        <v>1443</v>
      </c>
      <c r="J1666" s="151">
        <v>1640</v>
      </c>
      <c r="K1666" s="151">
        <v>1636</v>
      </c>
      <c r="L1666" s="151">
        <v>1534</v>
      </c>
      <c r="M1666" s="154">
        <v>0.996781189361945</v>
      </c>
      <c r="N1666" s="153">
        <v>43664</v>
      </c>
      <c r="O1666" s="172">
        <v>0.9</v>
      </c>
      <c r="P1666" s="154">
        <v>0.995118974984747</v>
      </c>
      <c r="Q1666" s="154">
        <v>0.995515695067265</v>
      </c>
      <c r="R1666" s="154">
        <v>0.997560975609756</v>
      </c>
      <c r="S1666" s="173">
        <v>-0.000396720082517787</v>
      </c>
      <c r="T1666" s="153">
        <v>43805</v>
      </c>
      <c r="U1666" s="153">
        <v>41434</v>
      </c>
      <c r="V1666" s="154">
        <v>0.945873758703344</v>
      </c>
      <c r="W1666" s="154">
        <v>0.929835265405735</v>
      </c>
      <c r="X1666" s="155">
        <v>0.924407431133889</v>
      </c>
      <c r="Y1666" s="155">
        <v>0.935365853658537</v>
      </c>
      <c r="Z1666" s="173">
        <v>0.00542783427184668</v>
      </c>
      <c r="AA1666" s="151">
        <v>11390</v>
      </c>
      <c r="AB1666" s="151">
        <v>10748</v>
      </c>
      <c r="AC1666" s="151">
        <v>11019</v>
      </c>
      <c r="AD1666" s="151">
        <v>10446</v>
      </c>
      <c r="AE1666" s="155">
        <v>0.943634767339772</v>
      </c>
      <c r="AF1666" s="155">
        <v>0.947998910971958</v>
      </c>
      <c r="AG1666" s="173">
        <v>-0.00436414363218585</v>
      </c>
    </row>
    <row r="1667" spans="1:33">
      <c r="A1667" s="175" t="s">
        <v>1455</v>
      </c>
      <c r="B1667" s="195" t="s">
        <v>1854</v>
      </c>
      <c r="C1667" s="195" t="s">
        <v>1671</v>
      </c>
      <c r="D1667" s="150">
        <v>3476</v>
      </c>
      <c r="E1667" s="150">
        <v>3251</v>
      </c>
      <c r="F1667" s="150">
        <v>2929</v>
      </c>
      <c r="G1667" s="151">
        <v>3564</v>
      </c>
      <c r="H1667" s="151">
        <v>3369</v>
      </c>
      <c r="I1667" s="151">
        <v>3120</v>
      </c>
      <c r="J1667" s="151">
        <v>3688</v>
      </c>
      <c r="K1667" s="151">
        <v>3580</v>
      </c>
      <c r="L1667" s="151">
        <v>3301</v>
      </c>
      <c r="M1667" s="154">
        <v>0.952488755175598</v>
      </c>
      <c r="N1667" s="153">
        <v>95928</v>
      </c>
      <c r="O1667" s="172">
        <v>0.9</v>
      </c>
      <c r="P1667" s="154">
        <v>0.935270425776755</v>
      </c>
      <c r="Q1667" s="154">
        <v>0.945286195286195</v>
      </c>
      <c r="R1667" s="154">
        <v>0.970715835140998</v>
      </c>
      <c r="S1667" s="173">
        <v>-0.0100157695094404</v>
      </c>
      <c r="T1667" s="153">
        <v>100713</v>
      </c>
      <c r="U1667" s="153">
        <v>91128</v>
      </c>
      <c r="V1667" s="154">
        <v>0.904828572279646</v>
      </c>
      <c r="W1667" s="154">
        <v>0.842635212888377</v>
      </c>
      <c r="X1667" s="155">
        <v>0.875420875420875</v>
      </c>
      <c r="Y1667" s="155">
        <v>0.895065075921909</v>
      </c>
      <c r="Z1667" s="173">
        <v>-0.032785662532498</v>
      </c>
      <c r="AA1667" s="151">
        <v>25747</v>
      </c>
      <c r="AB1667" s="151">
        <v>22806</v>
      </c>
      <c r="AC1667" s="151">
        <v>25346</v>
      </c>
      <c r="AD1667" s="151">
        <v>22975</v>
      </c>
      <c r="AE1667" s="155">
        <v>0.885773099778615</v>
      </c>
      <c r="AF1667" s="155">
        <v>0.906454667403141</v>
      </c>
      <c r="AG1667" s="173">
        <v>-0.0206815676245256</v>
      </c>
    </row>
    <row r="1668" spans="1:33">
      <c r="A1668" s="175" t="s">
        <v>1455</v>
      </c>
      <c r="B1668" s="195" t="s">
        <v>1854</v>
      </c>
      <c r="C1668" s="195" t="s">
        <v>1672</v>
      </c>
      <c r="D1668" s="150">
        <v>2303</v>
      </c>
      <c r="E1668" s="150">
        <v>2286</v>
      </c>
      <c r="F1668" s="150">
        <v>1928</v>
      </c>
      <c r="G1668" s="151">
        <v>2193</v>
      </c>
      <c r="H1668" s="151">
        <v>2156</v>
      </c>
      <c r="I1668" s="151">
        <v>1947</v>
      </c>
      <c r="J1668" s="151">
        <v>2359</v>
      </c>
      <c r="K1668" s="151">
        <v>2259</v>
      </c>
      <c r="L1668" s="151">
        <v>2069</v>
      </c>
      <c r="M1668" s="154">
        <v>0.96793984684934</v>
      </c>
      <c r="N1668" s="153">
        <v>62949</v>
      </c>
      <c r="O1668" s="172">
        <v>0.9</v>
      </c>
      <c r="P1668" s="154">
        <v>0.992618323925315</v>
      </c>
      <c r="Q1668" s="154">
        <v>0.98312813497492</v>
      </c>
      <c r="R1668" s="154">
        <v>0.957609156422213</v>
      </c>
      <c r="S1668" s="173">
        <v>0.00949018895039455</v>
      </c>
      <c r="T1668" s="153">
        <v>65034</v>
      </c>
      <c r="U1668" s="153">
        <v>57532</v>
      </c>
      <c r="V1668" s="154">
        <v>0.884644954946643</v>
      </c>
      <c r="W1668" s="154">
        <v>0.837168910117238</v>
      </c>
      <c r="X1668" s="155">
        <v>0.887824897400821</v>
      </c>
      <c r="Y1668" s="155">
        <v>0.877066553624417</v>
      </c>
      <c r="Z1668" s="173">
        <v>-0.0506559872835824</v>
      </c>
      <c r="AA1668" s="151">
        <v>16461</v>
      </c>
      <c r="AB1668" s="151">
        <v>14500</v>
      </c>
      <c r="AC1668" s="151">
        <v>16328</v>
      </c>
      <c r="AD1668" s="151">
        <v>14418</v>
      </c>
      <c r="AE1668" s="155">
        <v>0.880869934997874</v>
      </c>
      <c r="AF1668" s="155">
        <v>0.883023027927487</v>
      </c>
      <c r="AG1668" s="173">
        <v>-0.00215309292961274</v>
      </c>
    </row>
    <row r="1669" spans="1:33">
      <c r="A1669" s="175" t="s">
        <v>1455</v>
      </c>
      <c r="B1669" s="195" t="s">
        <v>1851</v>
      </c>
      <c r="C1669" s="195" t="s">
        <v>1673</v>
      </c>
      <c r="D1669" s="150">
        <v>792</v>
      </c>
      <c r="E1669" s="150">
        <v>789</v>
      </c>
      <c r="F1669" s="150">
        <v>616</v>
      </c>
      <c r="G1669" s="151">
        <v>1043</v>
      </c>
      <c r="H1669" s="151">
        <v>1014</v>
      </c>
      <c r="I1669" s="151">
        <v>843</v>
      </c>
      <c r="J1669" s="151">
        <v>727</v>
      </c>
      <c r="K1669" s="151">
        <v>706</v>
      </c>
      <c r="L1669" s="151">
        <v>594</v>
      </c>
      <c r="M1669" s="154">
        <v>0.951478791706136</v>
      </c>
      <c r="N1669" s="153">
        <v>27120</v>
      </c>
      <c r="O1669" s="172">
        <v>0.9</v>
      </c>
      <c r="P1669" s="154">
        <v>0.996212121212121</v>
      </c>
      <c r="Q1669" s="154">
        <v>0.972195589645254</v>
      </c>
      <c r="R1669" s="154">
        <v>0.97111416781293</v>
      </c>
      <c r="S1669" s="173">
        <v>0.0240165315668671</v>
      </c>
      <c r="T1669" s="153">
        <v>28503</v>
      </c>
      <c r="U1669" s="153">
        <v>21524</v>
      </c>
      <c r="V1669" s="154">
        <v>0.755148580851138</v>
      </c>
      <c r="W1669" s="154">
        <v>0.777777777777778</v>
      </c>
      <c r="X1669" s="155">
        <v>0.808245445829338</v>
      </c>
      <c r="Y1669" s="155">
        <v>0.817056396148556</v>
      </c>
      <c r="Z1669" s="173">
        <v>-0.0304676680515606</v>
      </c>
      <c r="AA1669" s="151">
        <v>6999</v>
      </c>
      <c r="AB1669" s="151">
        <v>5382</v>
      </c>
      <c r="AC1669" s="151">
        <v>7318</v>
      </c>
      <c r="AD1669" s="151">
        <v>5496</v>
      </c>
      <c r="AE1669" s="155">
        <v>0.768966995285041</v>
      </c>
      <c r="AF1669" s="155">
        <v>0.75102487018311</v>
      </c>
      <c r="AG1669" s="173">
        <v>0.0179421251019306</v>
      </c>
    </row>
    <row r="1670" spans="1:33">
      <c r="A1670" s="175" t="s">
        <v>1455</v>
      </c>
      <c r="B1670" s="195" t="s">
        <v>1851</v>
      </c>
      <c r="C1670" s="195" t="s">
        <v>1674</v>
      </c>
      <c r="D1670" s="150">
        <v>1573</v>
      </c>
      <c r="E1670" s="150">
        <v>1562</v>
      </c>
      <c r="F1670" s="150">
        <v>1063</v>
      </c>
      <c r="G1670" s="151">
        <v>1884</v>
      </c>
      <c r="H1670" s="151">
        <v>1849</v>
      </c>
      <c r="I1670" s="151">
        <v>1385</v>
      </c>
      <c r="J1670" s="151">
        <v>1460</v>
      </c>
      <c r="K1670" s="151">
        <v>1442</v>
      </c>
      <c r="L1670" s="151">
        <v>1074</v>
      </c>
      <c r="M1670" s="154">
        <v>0.905211091497499</v>
      </c>
      <c r="N1670" s="153">
        <v>49229</v>
      </c>
      <c r="O1670" s="172">
        <v>0.9</v>
      </c>
      <c r="P1670" s="154">
        <v>0.993006993006993</v>
      </c>
      <c r="Q1670" s="154">
        <v>0.981422505307856</v>
      </c>
      <c r="R1670" s="154">
        <v>0.987671232876712</v>
      </c>
      <c r="S1670" s="173">
        <v>0.0115844876991374</v>
      </c>
      <c r="T1670" s="153">
        <v>54384</v>
      </c>
      <c r="U1670" s="153">
        <v>36537</v>
      </c>
      <c r="V1670" s="154">
        <v>0.671833627537511</v>
      </c>
      <c r="W1670" s="154">
        <v>0.675778766687858</v>
      </c>
      <c r="X1670" s="155">
        <v>0.735138004246285</v>
      </c>
      <c r="Y1670" s="155">
        <v>0.735616438356164</v>
      </c>
      <c r="Z1670" s="173">
        <v>-0.0593592375584269</v>
      </c>
      <c r="AA1670" s="151">
        <v>12687</v>
      </c>
      <c r="AB1670" s="151">
        <v>8998</v>
      </c>
      <c r="AC1670" s="151">
        <v>13633</v>
      </c>
      <c r="AD1670" s="151">
        <v>9254</v>
      </c>
      <c r="AE1670" s="155">
        <v>0.709229920390951</v>
      </c>
      <c r="AF1670" s="155">
        <v>0.678794102545294</v>
      </c>
      <c r="AG1670" s="173">
        <v>0.0304358178456569</v>
      </c>
    </row>
    <row r="1671" spans="1:33">
      <c r="A1671" s="175" t="s">
        <v>1455</v>
      </c>
      <c r="B1671" s="195" t="s">
        <v>1851</v>
      </c>
      <c r="C1671" s="195" t="s">
        <v>1675</v>
      </c>
      <c r="D1671" s="150">
        <v>2965</v>
      </c>
      <c r="E1671" s="150">
        <v>2473</v>
      </c>
      <c r="F1671" s="150">
        <v>2641</v>
      </c>
      <c r="G1671" s="151">
        <v>3673</v>
      </c>
      <c r="H1671" s="151">
        <v>3004</v>
      </c>
      <c r="I1671" s="151">
        <v>3382</v>
      </c>
      <c r="J1671" s="151">
        <v>3028</v>
      </c>
      <c r="K1671" s="151">
        <v>2651</v>
      </c>
      <c r="L1671" s="151">
        <v>2787</v>
      </c>
      <c r="M1671" s="154">
        <v>0.880896049833788</v>
      </c>
      <c r="N1671" s="153">
        <v>88242</v>
      </c>
      <c r="O1671" s="172">
        <v>0.9</v>
      </c>
      <c r="P1671" s="154">
        <v>0.834064080944351</v>
      </c>
      <c r="Q1671" s="154">
        <v>0.817860059896542</v>
      </c>
      <c r="R1671" s="154">
        <v>0.875495376486129</v>
      </c>
      <c r="S1671" s="173">
        <v>0.0162040210478085</v>
      </c>
      <c r="T1671" s="153">
        <v>100173</v>
      </c>
      <c r="U1671" s="153">
        <v>88586</v>
      </c>
      <c r="V1671" s="154">
        <v>0.884330108911583</v>
      </c>
      <c r="W1671" s="154">
        <v>0.890725126475548</v>
      </c>
      <c r="X1671" s="155">
        <v>0.920773209910155</v>
      </c>
      <c r="Y1671" s="155">
        <v>0.920409511228534</v>
      </c>
      <c r="Z1671" s="173">
        <v>-0.0300480834346072</v>
      </c>
      <c r="AA1671" s="151">
        <v>23313</v>
      </c>
      <c r="AB1671" s="151">
        <v>21233</v>
      </c>
      <c r="AC1671" s="151">
        <v>25130</v>
      </c>
      <c r="AD1671" s="151">
        <v>22260</v>
      </c>
      <c r="AE1671" s="155">
        <v>0.910779393471454</v>
      </c>
      <c r="AF1671" s="155">
        <v>0.885793871866295</v>
      </c>
      <c r="AG1671" s="173">
        <v>0.0249855216051584</v>
      </c>
    </row>
    <row r="1672" spans="1:33">
      <c r="A1672" s="175" t="s">
        <v>1455</v>
      </c>
      <c r="B1672" s="195" t="s">
        <v>1854</v>
      </c>
      <c r="C1672" s="195" t="s">
        <v>1676</v>
      </c>
      <c r="D1672" s="150">
        <v>3624</v>
      </c>
      <c r="E1672" s="150">
        <v>3287</v>
      </c>
      <c r="F1672" s="150">
        <v>3087</v>
      </c>
      <c r="G1672" s="151">
        <v>3602</v>
      </c>
      <c r="H1672" s="151">
        <v>3196</v>
      </c>
      <c r="I1672" s="151">
        <v>2945</v>
      </c>
      <c r="J1672" s="151">
        <v>3770</v>
      </c>
      <c r="K1672" s="151">
        <v>3241</v>
      </c>
      <c r="L1672" s="151">
        <v>3004</v>
      </c>
      <c r="M1672" s="154">
        <v>0.922881233437726</v>
      </c>
      <c r="N1672" s="153">
        <v>95772</v>
      </c>
      <c r="O1672" s="172">
        <v>0.9</v>
      </c>
      <c r="P1672" s="154">
        <v>0.907008830022075</v>
      </c>
      <c r="Q1672" s="154">
        <v>0.887284841754581</v>
      </c>
      <c r="R1672" s="154">
        <v>0.859681697612732</v>
      </c>
      <c r="S1672" s="173">
        <v>0.0197239882674943</v>
      </c>
      <c r="T1672" s="153">
        <v>103775</v>
      </c>
      <c r="U1672" s="153">
        <v>84486</v>
      </c>
      <c r="V1672" s="154">
        <v>0.814126716453867</v>
      </c>
      <c r="W1672" s="154">
        <v>0.85182119205298</v>
      </c>
      <c r="X1672" s="155">
        <v>0.817601332593004</v>
      </c>
      <c r="Y1672" s="155">
        <v>0.796816976127321</v>
      </c>
      <c r="Z1672" s="173">
        <v>0.0342198594599762</v>
      </c>
      <c r="AA1672" s="151">
        <v>26727</v>
      </c>
      <c r="AB1672" s="151">
        <v>21912</v>
      </c>
      <c r="AC1672" s="151">
        <v>26402</v>
      </c>
      <c r="AD1672" s="151">
        <v>20661</v>
      </c>
      <c r="AE1672" s="155">
        <v>0.819845100460209</v>
      </c>
      <c r="AF1672" s="155">
        <v>0.782554351943035</v>
      </c>
      <c r="AG1672" s="173">
        <v>0.0372907485171742</v>
      </c>
    </row>
    <row r="1673" spans="1:33">
      <c r="A1673" s="175" t="s">
        <v>1455</v>
      </c>
      <c r="B1673" s="195" t="s">
        <v>1851</v>
      </c>
      <c r="C1673" s="195" t="s">
        <v>1677</v>
      </c>
      <c r="D1673" s="150">
        <v>2196</v>
      </c>
      <c r="E1673" s="150">
        <v>1739</v>
      </c>
      <c r="F1673" s="150">
        <v>1971</v>
      </c>
      <c r="G1673" s="151">
        <v>2719</v>
      </c>
      <c r="H1673" s="151">
        <v>2222</v>
      </c>
      <c r="I1673" s="151">
        <v>2416</v>
      </c>
      <c r="J1673" s="151">
        <v>2229</v>
      </c>
      <c r="K1673" s="151">
        <v>2037</v>
      </c>
      <c r="L1673" s="151">
        <v>2008</v>
      </c>
      <c r="M1673" s="154">
        <v>0.861019769954501</v>
      </c>
      <c r="N1673" s="153">
        <v>64152</v>
      </c>
      <c r="O1673" s="172">
        <v>0.9</v>
      </c>
      <c r="P1673" s="154">
        <v>0.791894353369763</v>
      </c>
      <c r="Q1673" s="154">
        <v>0.81721221037146</v>
      </c>
      <c r="R1673" s="154">
        <v>0.913862718707941</v>
      </c>
      <c r="S1673" s="173">
        <v>-0.0253178570016969</v>
      </c>
      <c r="T1673" s="153">
        <v>74507</v>
      </c>
      <c r="U1673" s="153">
        <v>66039</v>
      </c>
      <c r="V1673" s="154">
        <v>0.886346249345699</v>
      </c>
      <c r="W1673" s="154">
        <v>0.897540983606557</v>
      </c>
      <c r="X1673" s="155">
        <v>0.888561971312983</v>
      </c>
      <c r="Y1673" s="155">
        <v>0.900852400179453</v>
      </c>
      <c r="Z1673" s="173">
        <v>0.00897901229357467</v>
      </c>
      <c r="AA1673" s="151">
        <v>17309</v>
      </c>
      <c r="AB1673" s="151">
        <v>15348</v>
      </c>
      <c r="AC1673" s="151">
        <v>19160</v>
      </c>
      <c r="AD1673" s="151">
        <v>17014</v>
      </c>
      <c r="AE1673" s="155">
        <v>0.88670633774337</v>
      </c>
      <c r="AF1673" s="155">
        <v>0.887995824634656</v>
      </c>
      <c r="AG1673" s="173">
        <v>-0.00128948689128505</v>
      </c>
    </row>
    <row r="1674" spans="1:33">
      <c r="A1674" s="175" t="s">
        <v>1455</v>
      </c>
      <c r="B1674" s="195" t="s">
        <v>1851</v>
      </c>
      <c r="C1674" s="195" t="s">
        <v>1678</v>
      </c>
      <c r="D1674" s="150">
        <v>882</v>
      </c>
      <c r="E1674" s="150">
        <v>868</v>
      </c>
      <c r="F1674" s="150">
        <v>730</v>
      </c>
      <c r="G1674" s="151">
        <v>1075</v>
      </c>
      <c r="H1674" s="151">
        <v>1067</v>
      </c>
      <c r="I1674" s="151">
        <v>915</v>
      </c>
      <c r="J1674" s="151">
        <v>889</v>
      </c>
      <c r="K1674" s="151">
        <v>872</v>
      </c>
      <c r="L1674" s="151">
        <v>773</v>
      </c>
      <c r="M1674" s="154">
        <v>0.981957215533858</v>
      </c>
      <c r="N1674" s="153">
        <v>31076</v>
      </c>
      <c r="O1674" s="172">
        <v>0.9</v>
      </c>
      <c r="P1674" s="154">
        <v>0.984126984126984</v>
      </c>
      <c r="Q1674" s="154">
        <v>0.992558139534884</v>
      </c>
      <c r="R1674" s="154">
        <v>0.980877390326209</v>
      </c>
      <c r="S1674" s="173">
        <v>-0.00843115540789963</v>
      </c>
      <c r="T1674" s="153">
        <v>31647</v>
      </c>
      <c r="U1674" s="153">
        <v>27032</v>
      </c>
      <c r="V1674" s="154">
        <v>0.854172591398869</v>
      </c>
      <c r="W1674" s="154">
        <v>0.827664399092971</v>
      </c>
      <c r="X1674" s="155">
        <v>0.851162790697674</v>
      </c>
      <c r="Y1674" s="155">
        <v>0.869516310461192</v>
      </c>
      <c r="Z1674" s="173">
        <v>-0.0234983916047039</v>
      </c>
      <c r="AA1674" s="151">
        <v>7749</v>
      </c>
      <c r="AB1674" s="151">
        <v>6645</v>
      </c>
      <c r="AC1674" s="151">
        <v>8131</v>
      </c>
      <c r="AD1674" s="151">
        <v>6967</v>
      </c>
      <c r="AE1674" s="155">
        <v>0.857530003871467</v>
      </c>
      <c r="AF1674" s="155">
        <v>0.856844176608043</v>
      </c>
      <c r="AG1674" s="173">
        <v>0.000685827263424033</v>
      </c>
    </row>
    <row r="1675" spans="1:33">
      <c r="A1675" s="175" t="s">
        <v>1455</v>
      </c>
      <c r="B1675" s="195" t="s">
        <v>1851</v>
      </c>
      <c r="C1675" s="195" t="s">
        <v>1679</v>
      </c>
      <c r="D1675" s="150">
        <v>1183</v>
      </c>
      <c r="E1675" s="150">
        <v>1159</v>
      </c>
      <c r="F1675" s="150">
        <v>722</v>
      </c>
      <c r="G1675" s="151">
        <v>1199</v>
      </c>
      <c r="H1675" s="151">
        <v>1134</v>
      </c>
      <c r="I1675" s="151">
        <v>882</v>
      </c>
      <c r="J1675" s="151">
        <v>1022</v>
      </c>
      <c r="K1675" s="151">
        <v>1001</v>
      </c>
      <c r="L1675" s="151">
        <v>807</v>
      </c>
      <c r="M1675" s="154">
        <v>0.972378184690912</v>
      </c>
      <c r="N1675" s="153">
        <v>34464</v>
      </c>
      <c r="O1675" s="172">
        <v>0.9</v>
      </c>
      <c r="P1675" s="154">
        <v>0.979712595097211</v>
      </c>
      <c r="Q1675" s="154">
        <v>0.945788156797331</v>
      </c>
      <c r="R1675" s="154">
        <v>0.979452054794521</v>
      </c>
      <c r="S1675" s="173">
        <v>0.0339244382998795</v>
      </c>
      <c r="T1675" s="153">
        <v>35443</v>
      </c>
      <c r="U1675" s="153">
        <v>26261</v>
      </c>
      <c r="V1675" s="154">
        <v>0.740936151003019</v>
      </c>
      <c r="W1675" s="154">
        <v>0.610312764158918</v>
      </c>
      <c r="X1675" s="155">
        <v>0.735613010842369</v>
      </c>
      <c r="Y1675" s="155">
        <v>0.789628180039139</v>
      </c>
      <c r="Z1675" s="173">
        <v>-0.125300246683451</v>
      </c>
      <c r="AA1675" s="151">
        <v>8790</v>
      </c>
      <c r="AB1675" s="151">
        <v>6326</v>
      </c>
      <c r="AC1675" s="151">
        <v>8817</v>
      </c>
      <c r="AD1675" s="151">
        <v>6768</v>
      </c>
      <c r="AE1675" s="155">
        <v>0.719681456200227</v>
      </c>
      <c r="AF1675" s="155">
        <v>0.767608029942157</v>
      </c>
      <c r="AG1675" s="173">
        <v>-0.0479265737419297</v>
      </c>
    </row>
    <row r="1676" spans="1:33">
      <c r="A1676" s="175" t="s">
        <v>1455</v>
      </c>
      <c r="B1676" s="195" t="s">
        <v>1851</v>
      </c>
      <c r="C1676" s="195" t="s">
        <v>1680</v>
      </c>
      <c r="D1676" s="150">
        <v>2451</v>
      </c>
      <c r="E1676" s="150">
        <v>1941</v>
      </c>
      <c r="F1676" s="150">
        <v>1864</v>
      </c>
      <c r="G1676" s="151">
        <v>3016</v>
      </c>
      <c r="H1676" s="151">
        <v>2438</v>
      </c>
      <c r="I1676" s="151">
        <v>2571</v>
      </c>
      <c r="J1676" s="151">
        <v>2586</v>
      </c>
      <c r="K1676" s="151">
        <v>2291</v>
      </c>
      <c r="L1676" s="151">
        <v>2177</v>
      </c>
      <c r="M1676" s="154">
        <v>0.8298600720587</v>
      </c>
      <c r="N1676" s="153">
        <v>69329</v>
      </c>
      <c r="O1676" s="172">
        <v>0.9</v>
      </c>
      <c r="P1676" s="154">
        <v>0.791921664626683</v>
      </c>
      <c r="Q1676" s="154">
        <v>0.808355437665782</v>
      </c>
      <c r="R1676" s="154">
        <v>0.885924207269915</v>
      </c>
      <c r="S1676" s="173">
        <v>-0.0164337730390994</v>
      </c>
      <c r="T1676" s="153">
        <v>83543</v>
      </c>
      <c r="U1676" s="153">
        <v>64536</v>
      </c>
      <c r="V1676" s="154">
        <v>0.77248841913745</v>
      </c>
      <c r="W1676" s="154">
        <v>0.760505915952672</v>
      </c>
      <c r="X1676" s="155">
        <v>0.852453580901857</v>
      </c>
      <c r="Y1676" s="155">
        <v>0.84184068058778</v>
      </c>
      <c r="Z1676" s="173">
        <v>-0.0919476649491844</v>
      </c>
      <c r="AA1676" s="151">
        <v>19629</v>
      </c>
      <c r="AB1676" s="151">
        <v>16178</v>
      </c>
      <c r="AC1676" s="151">
        <v>20741</v>
      </c>
      <c r="AD1676" s="151">
        <v>16205</v>
      </c>
      <c r="AE1676" s="155">
        <v>0.824188700392277</v>
      </c>
      <c r="AF1676" s="155">
        <v>0.781302733715829</v>
      </c>
      <c r="AG1676" s="173">
        <v>0.0428859666764482</v>
      </c>
    </row>
    <row r="1677" spans="1:33">
      <c r="A1677" s="175" t="s">
        <v>1455</v>
      </c>
      <c r="B1677" s="195" t="s">
        <v>1851</v>
      </c>
      <c r="C1677" s="195" t="s">
        <v>1681</v>
      </c>
      <c r="D1677" s="150">
        <v>1222</v>
      </c>
      <c r="E1677" s="150">
        <v>1202</v>
      </c>
      <c r="F1677" s="150">
        <v>840</v>
      </c>
      <c r="G1677" s="151">
        <v>1534</v>
      </c>
      <c r="H1677" s="151">
        <v>1492</v>
      </c>
      <c r="I1677" s="151">
        <v>1055</v>
      </c>
      <c r="J1677" s="151">
        <v>1273</v>
      </c>
      <c r="K1677" s="151">
        <v>1224</v>
      </c>
      <c r="L1677" s="151">
        <v>848</v>
      </c>
      <c r="M1677" s="154">
        <v>0.961678009403379</v>
      </c>
      <c r="N1677" s="153">
        <v>44794</v>
      </c>
      <c r="O1677" s="172">
        <v>0.9</v>
      </c>
      <c r="P1677" s="154">
        <v>0.983633387888707</v>
      </c>
      <c r="Q1677" s="154">
        <v>0.972620599739244</v>
      </c>
      <c r="R1677" s="154">
        <v>0.961508248232522</v>
      </c>
      <c r="S1677" s="173">
        <v>0.0110127881494633</v>
      </c>
      <c r="T1677" s="153">
        <v>46579</v>
      </c>
      <c r="U1677" s="153">
        <v>30531</v>
      </c>
      <c r="V1677" s="154">
        <v>0.655467055969428</v>
      </c>
      <c r="W1677" s="154">
        <v>0.687397708674304</v>
      </c>
      <c r="X1677" s="155">
        <v>0.6877444589309</v>
      </c>
      <c r="Y1677" s="155">
        <v>0.666142969363708</v>
      </c>
      <c r="Z1677" s="173">
        <v>-0.000346750256595252</v>
      </c>
      <c r="AA1677" s="151">
        <v>10466</v>
      </c>
      <c r="AB1677" s="151">
        <v>7413</v>
      </c>
      <c r="AC1677" s="151">
        <v>11244</v>
      </c>
      <c r="AD1677" s="151">
        <v>7626</v>
      </c>
      <c r="AE1677" s="155">
        <v>0.708293521880375</v>
      </c>
      <c r="AF1677" s="155">
        <v>0.678228388473853</v>
      </c>
      <c r="AG1677" s="173">
        <v>0.0300651334065218</v>
      </c>
    </row>
    <row r="1678" spans="1:33">
      <c r="A1678" s="175" t="s">
        <v>1455</v>
      </c>
      <c r="B1678" s="195" t="s">
        <v>1854</v>
      </c>
      <c r="C1678" s="195" t="s">
        <v>1682</v>
      </c>
      <c r="D1678" s="150">
        <v>4153</v>
      </c>
      <c r="E1678" s="150">
        <v>3199</v>
      </c>
      <c r="F1678" s="150">
        <v>3578</v>
      </c>
      <c r="G1678" s="151">
        <v>5334</v>
      </c>
      <c r="H1678" s="151">
        <v>3989</v>
      </c>
      <c r="I1678" s="151">
        <v>4223</v>
      </c>
      <c r="J1678" s="151">
        <v>3797</v>
      </c>
      <c r="K1678" s="151">
        <v>3127</v>
      </c>
      <c r="L1678" s="151">
        <v>3163</v>
      </c>
      <c r="M1678" s="154">
        <v>0.856752714257012</v>
      </c>
      <c r="N1678" s="153">
        <v>115133</v>
      </c>
      <c r="O1678" s="172">
        <v>0.9</v>
      </c>
      <c r="P1678" s="154">
        <v>0.77028653985071</v>
      </c>
      <c r="Q1678" s="154">
        <v>0.747844019497563</v>
      </c>
      <c r="R1678" s="154">
        <v>0.823544903871477</v>
      </c>
      <c r="S1678" s="173">
        <v>0.0224425203531475</v>
      </c>
      <c r="T1678" s="153">
        <v>134383</v>
      </c>
      <c r="U1678" s="153">
        <v>110004</v>
      </c>
      <c r="V1678" s="154">
        <v>0.818585684201127</v>
      </c>
      <c r="W1678" s="154">
        <v>0.861545870455093</v>
      </c>
      <c r="X1678" s="155">
        <v>0.791713535808024</v>
      </c>
      <c r="Y1678" s="155">
        <v>0.833026073215697</v>
      </c>
      <c r="Z1678" s="173">
        <v>0.0698323346470687</v>
      </c>
      <c r="AA1678" s="151">
        <v>31712</v>
      </c>
      <c r="AB1678" s="151">
        <v>26108</v>
      </c>
      <c r="AC1678" s="151">
        <v>33828</v>
      </c>
      <c r="AD1678" s="151">
        <v>27964</v>
      </c>
      <c r="AE1678" s="155">
        <v>0.823284561049445</v>
      </c>
      <c r="AF1678" s="155">
        <v>0.826652477237791</v>
      </c>
      <c r="AG1678" s="173">
        <v>-0.0033679161883462</v>
      </c>
    </row>
    <row r="1679" spans="1:33">
      <c r="A1679" s="175" t="s">
        <v>1455</v>
      </c>
      <c r="B1679" s="195" t="s">
        <v>1853</v>
      </c>
      <c r="C1679" s="195" t="s">
        <v>1683</v>
      </c>
      <c r="D1679" s="150">
        <v>4979</v>
      </c>
      <c r="E1679" s="150">
        <v>4799</v>
      </c>
      <c r="F1679" s="150">
        <v>4587</v>
      </c>
      <c r="G1679" s="151">
        <v>4169</v>
      </c>
      <c r="H1679" s="151">
        <v>3863</v>
      </c>
      <c r="I1679" s="151">
        <v>3734</v>
      </c>
      <c r="J1679" s="151">
        <v>5257</v>
      </c>
      <c r="K1679" s="151">
        <v>5000</v>
      </c>
      <c r="L1679" s="151">
        <v>4938</v>
      </c>
      <c r="M1679" s="154">
        <v>0.953065425709274</v>
      </c>
      <c r="N1679" s="153">
        <v>131483</v>
      </c>
      <c r="O1679" s="172">
        <v>0.9</v>
      </c>
      <c r="P1679" s="154">
        <v>0.963848162281583</v>
      </c>
      <c r="Q1679" s="154">
        <v>0.926601103382106</v>
      </c>
      <c r="R1679" s="154">
        <v>0.951112801978315</v>
      </c>
      <c r="S1679" s="173">
        <v>0.0372470588994767</v>
      </c>
      <c r="T1679" s="153">
        <v>137958</v>
      </c>
      <c r="U1679" s="153">
        <v>126320</v>
      </c>
      <c r="V1679" s="154">
        <v>0.915640992186028</v>
      </c>
      <c r="W1679" s="154">
        <v>0.921269331191002</v>
      </c>
      <c r="X1679" s="155">
        <v>0.895658431278484</v>
      </c>
      <c r="Y1679" s="155">
        <v>0.939319003233783</v>
      </c>
      <c r="Z1679" s="173">
        <v>0.0256108999125181</v>
      </c>
      <c r="AA1679" s="151">
        <v>34243</v>
      </c>
      <c r="AB1679" s="151">
        <v>30846</v>
      </c>
      <c r="AC1679" s="151">
        <v>34079</v>
      </c>
      <c r="AD1679" s="151">
        <v>30963</v>
      </c>
      <c r="AE1679" s="155">
        <v>0.900797243232193</v>
      </c>
      <c r="AF1679" s="155">
        <v>0.908565392177</v>
      </c>
      <c r="AG1679" s="173">
        <v>-0.00776814894480704</v>
      </c>
    </row>
    <row r="1680" spans="1:33">
      <c r="A1680" s="175" t="s">
        <v>1455</v>
      </c>
      <c r="B1680" s="195" t="s">
        <v>1851</v>
      </c>
      <c r="C1680" s="195" t="s">
        <v>1684</v>
      </c>
      <c r="D1680" s="150">
        <v>1213</v>
      </c>
      <c r="E1680" s="150">
        <v>1173</v>
      </c>
      <c r="F1680" s="150">
        <v>993</v>
      </c>
      <c r="G1680" s="151">
        <v>1506</v>
      </c>
      <c r="H1680" s="151">
        <v>1462</v>
      </c>
      <c r="I1680" s="151">
        <v>1261</v>
      </c>
      <c r="J1680" s="151">
        <v>1262</v>
      </c>
      <c r="K1680" s="151">
        <v>1228</v>
      </c>
      <c r="L1680" s="151">
        <v>1127</v>
      </c>
      <c r="M1680" s="154">
        <v>0.970861559840195</v>
      </c>
      <c r="N1680" s="153">
        <v>44714</v>
      </c>
      <c r="O1680" s="172">
        <v>0.9</v>
      </c>
      <c r="P1680" s="154">
        <v>0.967023907666941</v>
      </c>
      <c r="Q1680" s="154">
        <v>0.970783532536521</v>
      </c>
      <c r="R1680" s="154">
        <v>0.973058637083994</v>
      </c>
      <c r="S1680" s="173">
        <v>-0.00375962486957915</v>
      </c>
      <c r="T1680" s="153">
        <v>46056</v>
      </c>
      <c r="U1680" s="153">
        <v>40592</v>
      </c>
      <c r="V1680" s="154">
        <v>0.881361820392566</v>
      </c>
      <c r="W1680" s="154">
        <v>0.818631492168178</v>
      </c>
      <c r="X1680" s="155">
        <v>0.837317397078353</v>
      </c>
      <c r="Y1680" s="155">
        <v>0.893026941362916</v>
      </c>
      <c r="Z1680" s="173">
        <v>-0.0186859049101752</v>
      </c>
      <c r="AA1680" s="151">
        <v>10427</v>
      </c>
      <c r="AB1680" s="151">
        <v>9180</v>
      </c>
      <c r="AC1680" s="151">
        <v>11868</v>
      </c>
      <c r="AD1680" s="151">
        <v>10660</v>
      </c>
      <c r="AE1680" s="155">
        <v>0.880406636616476</v>
      </c>
      <c r="AF1680" s="155">
        <v>0.898213683855747</v>
      </c>
      <c r="AG1680" s="173">
        <v>-0.0178070472392701</v>
      </c>
    </row>
    <row r="1681" spans="1:33">
      <c r="A1681" s="175" t="s">
        <v>1455</v>
      </c>
      <c r="B1681" s="195" t="s">
        <v>1851</v>
      </c>
      <c r="C1681" s="195" t="s">
        <v>1685</v>
      </c>
      <c r="D1681" s="150">
        <v>1445</v>
      </c>
      <c r="E1681" s="150">
        <v>1443</v>
      </c>
      <c r="F1681" s="150">
        <v>1287</v>
      </c>
      <c r="G1681" s="151">
        <v>1799</v>
      </c>
      <c r="H1681" s="151">
        <v>1787</v>
      </c>
      <c r="I1681" s="151">
        <v>1703</v>
      </c>
      <c r="J1681" s="151">
        <v>994</v>
      </c>
      <c r="K1681" s="151">
        <v>986</v>
      </c>
      <c r="L1681" s="151">
        <v>969</v>
      </c>
      <c r="M1681" s="154">
        <v>0.985903814262023</v>
      </c>
      <c r="N1681" s="153">
        <v>40426</v>
      </c>
      <c r="O1681" s="172">
        <v>0.9</v>
      </c>
      <c r="P1681" s="154">
        <v>0.998615916955017</v>
      </c>
      <c r="Q1681" s="154">
        <v>0.993329627570873</v>
      </c>
      <c r="R1681" s="154">
        <v>0.991951710261569</v>
      </c>
      <c r="S1681" s="173">
        <v>0.00528628938414455</v>
      </c>
      <c r="T1681" s="153">
        <v>41004</v>
      </c>
      <c r="U1681" s="153">
        <v>38113</v>
      </c>
      <c r="V1681" s="154">
        <v>0.929494683445518</v>
      </c>
      <c r="W1681" s="154">
        <v>0.890657439446367</v>
      </c>
      <c r="X1681" s="155">
        <v>0.946637020566982</v>
      </c>
      <c r="Y1681" s="155">
        <v>0.974849094567404</v>
      </c>
      <c r="Z1681" s="173">
        <v>-0.0559795811206149</v>
      </c>
      <c r="AA1681" s="151">
        <v>10621</v>
      </c>
      <c r="AB1681" s="151">
        <v>10003</v>
      </c>
      <c r="AC1681" s="151">
        <v>9679</v>
      </c>
      <c r="AD1681" s="151">
        <v>8946</v>
      </c>
      <c r="AE1681" s="155">
        <v>0.941813388569815</v>
      </c>
      <c r="AF1681" s="155">
        <v>0.924269036057444</v>
      </c>
      <c r="AG1681" s="173">
        <v>0.0175443525123706</v>
      </c>
    </row>
    <row r="1682" spans="1:33">
      <c r="A1682" s="175" t="s">
        <v>1455</v>
      </c>
      <c r="B1682" s="195" t="s">
        <v>1851</v>
      </c>
      <c r="C1682" s="195" t="s">
        <v>1686</v>
      </c>
      <c r="D1682" s="150">
        <v>0</v>
      </c>
      <c r="E1682" s="150">
        <v>0</v>
      </c>
      <c r="F1682" s="150">
        <v>0</v>
      </c>
      <c r="G1682" s="151">
        <v>0</v>
      </c>
      <c r="H1682" s="151">
        <v>0</v>
      </c>
      <c r="I1682" s="151">
        <v>0</v>
      </c>
      <c r="J1682" s="151">
        <v>0</v>
      </c>
      <c r="K1682" s="151">
        <v>0</v>
      </c>
      <c r="L1682" s="151">
        <v>0</v>
      </c>
      <c r="M1682" s="154">
        <v>0</v>
      </c>
      <c r="N1682" s="153">
        <v>0</v>
      </c>
      <c r="O1682" s="172">
        <v>0.9</v>
      </c>
      <c r="P1682" s="154">
        <v>0</v>
      </c>
      <c r="Q1682" s="154">
        <v>0</v>
      </c>
      <c r="R1682" s="154">
        <v>0</v>
      </c>
      <c r="S1682" s="173">
        <v>0</v>
      </c>
      <c r="T1682" s="153">
        <v>0</v>
      </c>
      <c r="U1682" s="153">
        <v>0</v>
      </c>
      <c r="V1682" s="154">
        <v>0</v>
      </c>
      <c r="W1682" s="154">
        <v>0</v>
      </c>
      <c r="X1682" s="155">
        <v>0</v>
      </c>
      <c r="Y1682" s="155">
        <v>0</v>
      </c>
      <c r="Z1682" s="173">
        <v>0</v>
      </c>
      <c r="AA1682" s="151">
        <v>0</v>
      </c>
      <c r="AB1682" s="151">
        <v>0</v>
      </c>
      <c r="AC1682" s="151">
        <v>0</v>
      </c>
      <c r="AD1682" s="151">
        <v>0</v>
      </c>
      <c r="AE1682" s="155">
        <v>0</v>
      </c>
      <c r="AF1682" s="155">
        <v>0</v>
      </c>
      <c r="AG1682" s="173">
        <v>0</v>
      </c>
    </row>
    <row r="1683" spans="1:33">
      <c r="A1683" s="175" t="s">
        <v>1455</v>
      </c>
      <c r="B1683" s="195" t="s">
        <v>1851</v>
      </c>
      <c r="C1683" s="195" t="s">
        <v>1687</v>
      </c>
      <c r="D1683" s="150">
        <v>0</v>
      </c>
      <c r="E1683" s="150">
        <v>0</v>
      </c>
      <c r="F1683" s="150">
        <v>0</v>
      </c>
      <c r="G1683" s="151">
        <v>0</v>
      </c>
      <c r="H1683" s="151">
        <v>0</v>
      </c>
      <c r="I1683" s="151">
        <v>0</v>
      </c>
      <c r="J1683" s="151">
        <v>0</v>
      </c>
      <c r="K1683" s="151">
        <v>0</v>
      </c>
      <c r="L1683" s="151">
        <v>0</v>
      </c>
      <c r="M1683" s="154">
        <v>0</v>
      </c>
      <c r="N1683" s="153">
        <v>0</v>
      </c>
      <c r="O1683" s="172">
        <v>0.9</v>
      </c>
      <c r="P1683" s="154">
        <v>0</v>
      </c>
      <c r="Q1683" s="154">
        <v>0</v>
      </c>
      <c r="R1683" s="154">
        <v>0</v>
      </c>
      <c r="S1683" s="173">
        <v>0</v>
      </c>
      <c r="T1683" s="153">
        <v>0</v>
      </c>
      <c r="U1683" s="153">
        <v>0</v>
      </c>
      <c r="V1683" s="154">
        <v>0</v>
      </c>
      <c r="W1683" s="154">
        <v>0</v>
      </c>
      <c r="X1683" s="155">
        <v>0</v>
      </c>
      <c r="Y1683" s="155">
        <v>0</v>
      </c>
      <c r="Z1683" s="173">
        <v>0</v>
      </c>
      <c r="AA1683" s="151">
        <v>0</v>
      </c>
      <c r="AB1683" s="151">
        <v>0</v>
      </c>
      <c r="AC1683" s="151">
        <v>0</v>
      </c>
      <c r="AD1683" s="151">
        <v>0</v>
      </c>
      <c r="AE1683" s="155">
        <v>0</v>
      </c>
      <c r="AF1683" s="155">
        <v>0</v>
      </c>
      <c r="AG1683" s="173">
        <v>0</v>
      </c>
    </row>
    <row r="1684" spans="1:33">
      <c r="A1684" s="175" t="s">
        <v>1455</v>
      </c>
      <c r="B1684" s="195" t="s">
        <v>1853</v>
      </c>
      <c r="C1684" s="195" t="s">
        <v>1688</v>
      </c>
      <c r="D1684" s="150">
        <v>0</v>
      </c>
      <c r="E1684" s="150">
        <v>0</v>
      </c>
      <c r="F1684" s="150">
        <v>0</v>
      </c>
      <c r="G1684" s="151">
        <v>0</v>
      </c>
      <c r="H1684" s="151">
        <v>0</v>
      </c>
      <c r="I1684" s="151">
        <v>0</v>
      </c>
      <c r="J1684" s="151">
        <v>0</v>
      </c>
      <c r="K1684" s="151">
        <v>0</v>
      </c>
      <c r="L1684" s="151">
        <v>0</v>
      </c>
      <c r="M1684" s="154">
        <v>0</v>
      </c>
      <c r="N1684" s="153">
        <v>0</v>
      </c>
      <c r="O1684" s="172">
        <v>0.9</v>
      </c>
      <c r="P1684" s="154">
        <v>0</v>
      </c>
      <c r="Q1684" s="154">
        <v>0</v>
      </c>
      <c r="R1684" s="154">
        <v>0</v>
      </c>
      <c r="S1684" s="173">
        <v>0</v>
      </c>
      <c r="T1684" s="153">
        <v>0</v>
      </c>
      <c r="U1684" s="153">
        <v>0</v>
      </c>
      <c r="V1684" s="154">
        <v>0</v>
      </c>
      <c r="W1684" s="154">
        <v>0</v>
      </c>
      <c r="X1684" s="155">
        <v>0</v>
      </c>
      <c r="Y1684" s="155">
        <v>0</v>
      </c>
      <c r="Z1684" s="173">
        <v>0</v>
      </c>
      <c r="AA1684" s="151">
        <v>0</v>
      </c>
      <c r="AB1684" s="151">
        <v>0</v>
      </c>
      <c r="AC1684" s="151">
        <v>0</v>
      </c>
      <c r="AD1684" s="151">
        <v>0</v>
      </c>
      <c r="AE1684" s="155">
        <v>0</v>
      </c>
      <c r="AF1684" s="155">
        <v>0</v>
      </c>
      <c r="AG1684" s="173">
        <v>0</v>
      </c>
    </row>
    <row r="1685" spans="1:33">
      <c r="A1685" s="175" t="s">
        <v>1455</v>
      </c>
      <c r="B1685" s="195" t="s">
        <v>1851</v>
      </c>
      <c r="C1685" s="195" t="s">
        <v>1689</v>
      </c>
      <c r="D1685" s="150">
        <v>988</v>
      </c>
      <c r="E1685" s="150">
        <v>980</v>
      </c>
      <c r="F1685" s="150">
        <v>819</v>
      </c>
      <c r="G1685" s="151">
        <v>1228</v>
      </c>
      <c r="H1685" s="151">
        <v>1209</v>
      </c>
      <c r="I1685" s="151">
        <v>995</v>
      </c>
      <c r="J1685" s="151">
        <v>938</v>
      </c>
      <c r="K1685" s="151">
        <v>928</v>
      </c>
      <c r="L1685" s="151">
        <v>817</v>
      </c>
      <c r="M1685" s="154">
        <v>0.971253806573559</v>
      </c>
      <c r="N1685" s="153">
        <v>36997</v>
      </c>
      <c r="O1685" s="172">
        <v>0.9</v>
      </c>
      <c r="P1685" s="154">
        <v>0.991902834008097</v>
      </c>
      <c r="Q1685" s="154">
        <v>0.984527687296417</v>
      </c>
      <c r="R1685" s="154">
        <v>0.989339019189765</v>
      </c>
      <c r="S1685" s="173">
        <v>0.00737514671168027</v>
      </c>
      <c r="T1685" s="153">
        <v>38092</v>
      </c>
      <c r="U1685" s="153">
        <v>30235</v>
      </c>
      <c r="V1685" s="154">
        <v>0.793736217578494</v>
      </c>
      <c r="W1685" s="154">
        <v>0.828947368421053</v>
      </c>
      <c r="X1685" s="155">
        <v>0.810260586319218</v>
      </c>
      <c r="Y1685" s="155">
        <v>0.871002132196162</v>
      </c>
      <c r="Z1685" s="173">
        <v>0.0186867821018344</v>
      </c>
      <c r="AA1685" s="151">
        <v>8399</v>
      </c>
      <c r="AB1685" s="151">
        <v>7027</v>
      </c>
      <c r="AC1685" s="151">
        <v>9935</v>
      </c>
      <c r="AD1685" s="151">
        <v>7693</v>
      </c>
      <c r="AE1685" s="155">
        <v>0.836647219907132</v>
      </c>
      <c r="AF1685" s="155">
        <v>0.774333165576246</v>
      </c>
      <c r="AG1685" s="173">
        <v>0.0623140543308862</v>
      </c>
    </row>
    <row r="1686" spans="1:33">
      <c r="A1686" s="175" t="s">
        <v>1455</v>
      </c>
      <c r="B1686" s="195" t="s">
        <v>1851</v>
      </c>
      <c r="C1686" s="195" t="s">
        <v>1690</v>
      </c>
      <c r="D1686" s="150">
        <v>0</v>
      </c>
      <c r="E1686" s="150">
        <v>0</v>
      </c>
      <c r="F1686" s="150">
        <v>0</v>
      </c>
      <c r="G1686" s="151">
        <v>0</v>
      </c>
      <c r="H1686" s="151">
        <v>0</v>
      </c>
      <c r="I1686" s="151">
        <v>0</v>
      </c>
      <c r="J1686" s="151">
        <v>0</v>
      </c>
      <c r="K1686" s="151">
        <v>0</v>
      </c>
      <c r="L1686" s="151">
        <v>0</v>
      </c>
      <c r="M1686" s="154">
        <v>0</v>
      </c>
      <c r="N1686" s="153">
        <v>0</v>
      </c>
      <c r="O1686" s="172">
        <v>0.9</v>
      </c>
      <c r="P1686" s="154">
        <v>0</v>
      </c>
      <c r="Q1686" s="154">
        <v>0</v>
      </c>
      <c r="R1686" s="154">
        <v>0</v>
      </c>
      <c r="S1686" s="173">
        <v>0</v>
      </c>
      <c r="T1686" s="153">
        <v>0</v>
      </c>
      <c r="U1686" s="153">
        <v>0</v>
      </c>
      <c r="V1686" s="154">
        <v>0</v>
      </c>
      <c r="W1686" s="154">
        <v>0</v>
      </c>
      <c r="X1686" s="155">
        <v>0</v>
      </c>
      <c r="Y1686" s="155">
        <v>0</v>
      </c>
      <c r="Z1686" s="173">
        <v>0</v>
      </c>
      <c r="AA1686" s="151">
        <v>0</v>
      </c>
      <c r="AB1686" s="151">
        <v>0</v>
      </c>
      <c r="AC1686" s="151">
        <v>0</v>
      </c>
      <c r="AD1686" s="151">
        <v>0</v>
      </c>
      <c r="AE1686" s="155">
        <v>0</v>
      </c>
      <c r="AF1686" s="155">
        <v>0</v>
      </c>
      <c r="AG1686" s="173">
        <v>0</v>
      </c>
    </row>
    <row r="1687" spans="1:33">
      <c r="A1687" s="175" t="s">
        <v>1455</v>
      </c>
      <c r="B1687" s="195" t="s">
        <v>1854</v>
      </c>
      <c r="C1687" s="195" t="s">
        <v>1691</v>
      </c>
      <c r="D1687" s="150">
        <v>3909</v>
      </c>
      <c r="E1687" s="150">
        <v>3762</v>
      </c>
      <c r="F1687" s="150">
        <v>3184</v>
      </c>
      <c r="G1687" s="151">
        <v>3548</v>
      </c>
      <c r="H1687" s="151">
        <v>3462</v>
      </c>
      <c r="I1687" s="151">
        <v>2914</v>
      </c>
      <c r="J1687" s="151">
        <v>3954</v>
      </c>
      <c r="K1687" s="151">
        <v>3875</v>
      </c>
      <c r="L1687" s="151">
        <v>3265</v>
      </c>
      <c r="M1687" s="154">
        <v>0.981263320183195</v>
      </c>
      <c r="N1687" s="153">
        <v>108199</v>
      </c>
      <c r="O1687" s="172">
        <v>0.9</v>
      </c>
      <c r="P1687" s="154">
        <v>0.9623944742901</v>
      </c>
      <c r="Q1687" s="154">
        <v>0.97576099210823</v>
      </c>
      <c r="R1687" s="154">
        <v>0.980020232675771</v>
      </c>
      <c r="S1687" s="173">
        <v>-0.0133665178181303</v>
      </c>
      <c r="T1687" s="153">
        <v>110265</v>
      </c>
      <c r="U1687" s="153">
        <v>90247</v>
      </c>
      <c r="V1687" s="154">
        <v>0.818455538928944</v>
      </c>
      <c r="W1687" s="154">
        <v>0.814530570478383</v>
      </c>
      <c r="X1687" s="155">
        <v>0.82130777903044</v>
      </c>
      <c r="Y1687" s="155">
        <v>0.825746079919069</v>
      </c>
      <c r="Z1687" s="173">
        <v>-0.00677720855205655</v>
      </c>
      <c r="AA1687" s="151">
        <v>27501</v>
      </c>
      <c r="AB1687" s="151">
        <v>22743</v>
      </c>
      <c r="AC1687" s="151">
        <v>27922</v>
      </c>
      <c r="AD1687" s="151">
        <v>23286</v>
      </c>
      <c r="AE1687" s="155">
        <v>0.82698810952329</v>
      </c>
      <c r="AF1687" s="155">
        <v>0.833966048277344</v>
      </c>
      <c r="AG1687" s="173">
        <v>-0.00697793875405395</v>
      </c>
    </row>
    <row r="1688" spans="1:33">
      <c r="A1688" s="175" t="s">
        <v>1455</v>
      </c>
      <c r="B1688" s="195" t="s">
        <v>1851</v>
      </c>
      <c r="C1688" s="195" t="s">
        <v>1692</v>
      </c>
      <c r="D1688" s="150">
        <v>1310</v>
      </c>
      <c r="E1688" s="150">
        <v>1222</v>
      </c>
      <c r="F1688" s="150">
        <v>1153</v>
      </c>
      <c r="G1688" s="151">
        <v>1515</v>
      </c>
      <c r="H1688" s="151">
        <v>1494</v>
      </c>
      <c r="I1688" s="151">
        <v>1386</v>
      </c>
      <c r="J1688" s="151">
        <v>711</v>
      </c>
      <c r="K1688" s="151">
        <v>696</v>
      </c>
      <c r="L1688" s="151">
        <v>674</v>
      </c>
      <c r="M1688" s="154">
        <v>0.964215110448959</v>
      </c>
      <c r="N1688" s="153">
        <v>33654</v>
      </c>
      <c r="O1688" s="172">
        <v>0.9</v>
      </c>
      <c r="P1688" s="154">
        <v>0.932824427480916</v>
      </c>
      <c r="Q1688" s="154">
        <v>0.986138613861386</v>
      </c>
      <c r="R1688" s="154">
        <v>0.978902953586498</v>
      </c>
      <c r="S1688" s="173">
        <v>-0.0533141863804701</v>
      </c>
      <c r="T1688" s="153">
        <v>34903</v>
      </c>
      <c r="U1688" s="153">
        <v>31978</v>
      </c>
      <c r="V1688" s="154">
        <v>0.916196315502965</v>
      </c>
      <c r="W1688" s="154">
        <v>0.880152671755725</v>
      </c>
      <c r="X1688" s="155">
        <v>0.914851485148515</v>
      </c>
      <c r="Y1688" s="155">
        <v>0.947960618846695</v>
      </c>
      <c r="Z1688" s="173">
        <v>-0.0346988133927897</v>
      </c>
      <c r="AA1688" s="151">
        <v>9061</v>
      </c>
      <c r="AB1688" s="151">
        <v>8291</v>
      </c>
      <c r="AC1688" s="151">
        <v>8372</v>
      </c>
      <c r="AD1688" s="151">
        <v>7551</v>
      </c>
      <c r="AE1688" s="155">
        <v>0.915020417172497</v>
      </c>
      <c r="AF1688" s="155">
        <v>0.901935021500239</v>
      </c>
      <c r="AG1688" s="173">
        <v>0.0130853956722586</v>
      </c>
    </row>
    <row r="1689" spans="1:33">
      <c r="A1689" s="175" t="s">
        <v>1455</v>
      </c>
      <c r="B1689" s="195" t="s">
        <v>1851</v>
      </c>
      <c r="C1689" s="195" t="s">
        <v>1693</v>
      </c>
      <c r="D1689" s="150">
        <v>0</v>
      </c>
      <c r="E1689" s="150">
        <v>0</v>
      </c>
      <c r="F1689" s="150">
        <v>0</v>
      </c>
      <c r="G1689" s="151">
        <v>0</v>
      </c>
      <c r="H1689" s="151">
        <v>0</v>
      </c>
      <c r="I1689" s="151">
        <v>0</v>
      </c>
      <c r="J1689" s="151">
        <v>0</v>
      </c>
      <c r="K1689" s="151">
        <v>0</v>
      </c>
      <c r="L1689" s="151">
        <v>0</v>
      </c>
      <c r="M1689" s="154">
        <v>0</v>
      </c>
      <c r="N1689" s="153">
        <v>0</v>
      </c>
      <c r="O1689" s="172">
        <v>0.9</v>
      </c>
      <c r="P1689" s="154">
        <v>0</v>
      </c>
      <c r="Q1689" s="154">
        <v>0</v>
      </c>
      <c r="R1689" s="154">
        <v>0</v>
      </c>
      <c r="S1689" s="173">
        <v>0</v>
      </c>
      <c r="T1689" s="153">
        <v>0</v>
      </c>
      <c r="U1689" s="153">
        <v>0</v>
      </c>
      <c r="V1689" s="154">
        <v>0</v>
      </c>
      <c r="W1689" s="154">
        <v>0</v>
      </c>
      <c r="X1689" s="155">
        <v>0</v>
      </c>
      <c r="Y1689" s="155">
        <v>0</v>
      </c>
      <c r="Z1689" s="173">
        <v>0</v>
      </c>
      <c r="AA1689" s="151">
        <v>0</v>
      </c>
      <c r="AB1689" s="151">
        <v>0</v>
      </c>
      <c r="AC1689" s="151">
        <v>0</v>
      </c>
      <c r="AD1689" s="151">
        <v>0</v>
      </c>
      <c r="AE1689" s="155">
        <v>0</v>
      </c>
      <c r="AF1689" s="155">
        <v>0</v>
      </c>
      <c r="AG1689" s="173">
        <v>0</v>
      </c>
    </row>
    <row r="1690" spans="1:33">
      <c r="A1690" s="175" t="s">
        <v>1455</v>
      </c>
      <c r="B1690" s="195" t="s">
        <v>1851</v>
      </c>
      <c r="C1690" s="195" t="s">
        <v>1694</v>
      </c>
      <c r="D1690" s="150">
        <v>2</v>
      </c>
      <c r="E1690" s="150">
        <v>0</v>
      </c>
      <c r="F1690" s="150">
        <v>0</v>
      </c>
      <c r="G1690" s="151">
        <v>4</v>
      </c>
      <c r="H1690" s="151">
        <v>0</v>
      </c>
      <c r="I1690" s="151">
        <v>4</v>
      </c>
      <c r="J1690" s="151">
        <v>1</v>
      </c>
      <c r="K1690" s="151">
        <v>0</v>
      </c>
      <c r="L1690" s="151">
        <v>1</v>
      </c>
      <c r="M1690" s="154">
        <v>0</v>
      </c>
      <c r="N1690" s="153">
        <v>0</v>
      </c>
      <c r="O1690" s="172">
        <v>0.9</v>
      </c>
      <c r="P1690" s="154">
        <v>0</v>
      </c>
      <c r="Q1690" s="154">
        <v>0</v>
      </c>
      <c r="R1690" s="154">
        <v>0</v>
      </c>
      <c r="S1690" s="173">
        <v>0</v>
      </c>
      <c r="T1690" s="153">
        <v>8</v>
      </c>
      <c r="U1690" s="153">
        <v>5</v>
      </c>
      <c r="V1690" s="154">
        <v>0.625</v>
      </c>
      <c r="W1690" s="154">
        <v>0</v>
      </c>
      <c r="X1690" s="155">
        <v>1</v>
      </c>
      <c r="Y1690" s="155">
        <v>1</v>
      </c>
      <c r="Z1690" s="173">
        <v>-1</v>
      </c>
      <c r="AA1690" s="151">
        <v>8</v>
      </c>
      <c r="AB1690" s="151">
        <v>5</v>
      </c>
      <c r="AC1690" s="151">
        <v>0</v>
      </c>
      <c r="AD1690" s="151">
        <v>0</v>
      </c>
      <c r="AE1690" s="155">
        <v>0.625</v>
      </c>
      <c r="AF1690" s="155">
        <v>0</v>
      </c>
      <c r="AG1690" s="173">
        <v>0.625</v>
      </c>
    </row>
    <row r="1691" spans="1:33">
      <c r="A1691" s="175" t="s">
        <v>1455</v>
      </c>
      <c r="B1691" s="195" t="s">
        <v>1854</v>
      </c>
      <c r="C1691" s="195" t="s">
        <v>1695</v>
      </c>
      <c r="D1691" s="150">
        <v>4419</v>
      </c>
      <c r="E1691" s="150">
        <v>4113</v>
      </c>
      <c r="F1691" s="150">
        <v>3454</v>
      </c>
      <c r="G1691" s="151">
        <v>3466</v>
      </c>
      <c r="H1691" s="151">
        <v>3217</v>
      </c>
      <c r="I1691" s="151">
        <v>2860</v>
      </c>
      <c r="J1691" s="151">
        <v>3898</v>
      </c>
      <c r="K1691" s="151">
        <v>3512</v>
      </c>
      <c r="L1691" s="151">
        <v>3221</v>
      </c>
      <c r="M1691" s="154">
        <v>0.89888408320695</v>
      </c>
      <c r="N1691" s="153">
        <v>96017</v>
      </c>
      <c r="O1691" s="172">
        <v>0.9</v>
      </c>
      <c r="P1691" s="154">
        <v>0.930753564154786</v>
      </c>
      <c r="Q1691" s="154">
        <v>0.928159261396422</v>
      </c>
      <c r="R1691" s="154">
        <v>0.900974858902001</v>
      </c>
      <c r="S1691" s="173">
        <v>0.00259430275836381</v>
      </c>
      <c r="T1691" s="153">
        <v>106818</v>
      </c>
      <c r="U1691" s="153">
        <v>81142</v>
      </c>
      <c r="V1691" s="154">
        <v>0.75962852702728</v>
      </c>
      <c r="W1691" s="154">
        <v>0.781624801991401</v>
      </c>
      <c r="X1691" s="155">
        <v>0.825158684362377</v>
      </c>
      <c r="Y1691" s="155">
        <v>0.826321190354028</v>
      </c>
      <c r="Z1691" s="173">
        <v>-0.0435338823709767</v>
      </c>
      <c r="AA1691" s="151">
        <v>28094</v>
      </c>
      <c r="AB1691" s="151">
        <v>21417</v>
      </c>
      <c r="AC1691" s="151">
        <v>26609</v>
      </c>
      <c r="AD1691" s="151">
        <v>20597</v>
      </c>
      <c r="AE1691" s="155">
        <v>0.762333594361785</v>
      </c>
      <c r="AF1691" s="155">
        <v>0.774061407794355</v>
      </c>
      <c r="AG1691" s="173">
        <v>-0.0117278134325699</v>
      </c>
    </row>
    <row r="1692" spans="1:33">
      <c r="A1692" s="175" t="s">
        <v>1455</v>
      </c>
      <c r="B1692" s="195" t="s">
        <v>1851</v>
      </c>
      <c r="C1692" s="195" t="s">
        <v>1696</v>
      </c>
      <c r="D1692" s="150">
        <v>0</v>
      </c>
      <c r="E1692" s="150">
        <v>0</v>
      </c>
      <c r="F1692" s="150">
        <v>0</v>
      </c>
      <c r="G1692" s="151">
        <v>0</v>
      </c>
      <c r="H1692" s="151">
        <v>0</v>
      </c>
      <c r="I1692" s="151">
        <v>0</v>
      </c>
      <c r="J1692" s="151">
        <v>0</v>
      </c>
      <c r="K1692" s="151">
        <v>0</v>
      </c>
      <c r="L1692" s="151">
        <v>0</v>
      </c>
      <c r="M1692" s="154">
        <v>0</v>
      </c>
      <c r="N1692" s="153">
        <v>0</v>
      </c>
      <c r="O1692" s="172">
        <v>0.9</v>
      </c>
      <c r="P1692" s="154">
        <v>0</v>
      </c>
      <c r="Q1692" s="154">
        <v>0</v>
      </c>
      <c r="R1692" s="154">
        <v>0</v>
      </c>
      <c r="S1692" s="173">
        <v>0</v>
      </c>
      <c r="T1692" s="153">
        <v>6</v>
      </c>
      <c r="U1692" s="153">
        <v>6</v>
      </c>
      <c r="V1692" s="154">
        <v>1</v>
      </c>
      <c r="W1692" s="154">
        <v>0</v>
      </c>
      <c r="X1692" s="155">
        <v>0</v>
      </c>
      <c r="Y1692" s="155">
        <v>0</v>
      </c>
      <c r="Z1692" s="173">
        <v>0</v>
      </c>
      <c r="AA1692" s="151">
        <v>4</v>
      </c>
      <c r="AB1692" s="151">
        <v>4</v>
      </c>
      <c r="AC1692" s="151">
        <v>1</v>
      </c>
      <c r="AD1692" s="151">
        <v>1</v>
      </c>
      <c r="AE1692" s="155">
        <v>1</v>
      </c>
      <c r="AF1692" s="155">
        <v>1</v>
      </c>
      <c r="AG1692" s="173">
        <v>0</v>
      </c>
    </row>
    <row r="1693" spans="1:33">
      <c r="A1693" s="175" t="s">
        <v>1455</v>
      </c>
      <c r="B1693" s="195" t="s">
        <v>1851</v>
      </c>
      <c r="C1693" s="195" t="s">
        <v>1697</v>
      </c>
      <c r="D1693" s="150">
        <v>0</v>
      </c>
      <c r="E1693" s="150">
        <v>0</v>
      </c>
      <c r="F1693" s="150">
        <v>0</v>
      </c>
      <c r="G1693" s="151">
        <v>0</v>
      </c>
      <c r="H1693" s="151">
        <v>0</v>
      </c>
      <c r="I1693" s="151">
        <v>0</v>
      </c>
      <c r="J1693" s="151">
        <v>0</v>
      </c>
      <c r="K1693" s="151">
        <v>0</v>
      </c>
      <c r="L1693" s="151">
        <v>0</v>
      </c>
      <c r="M1693" s="154">
        <v>0</v>
      </c>
      <c r="N1693" s="153">
        <v>0</v>
      </c>
      <c r="O1693" s="172">
        <v>0.9</v>
      </c>
      <c r="P1693" s="154">
        <v>0</v>
      </c>
      <c r="Q1693" s="154">
        <v>0</v>
      </c>
      <c r="R1693" s="154">
        <v>0</v>
      </c>
      <c r="S1693" s="173">
        <v>0</v>
      </c>
      <c r="T1693" s="153">
        <v>3</v>
      </c>
      <c r="U1693" s="153">
        <v>3</v>
      </c>
      <c r="V1693" s="154">
        <v>1</v>
      </c>
      <c r="W1693" s="154">
        <v>0</v>
      </c>
      <c r="X1693" s="155">
        <v>0</v>
      </c>
      <c r="Y1693" s="155">
        <v>0</v>
      </c>
      <c r="Z1693" s="173">
        <v>0</v>
      </c>
      <c r="AA1693" s="151">
        <v>0</v>
      </c>
      <c r="AB1693" s="151">
        <v>0</v>
      </c>
      <c r="AC1693" s="151">
        <v>3</v>
      </c>
      <c r="AD1693" s="151">
        <v>3</v>
      </c>
      <c r="AE1693" s="155">
        <v>0</v>
      </c>
      <c r="AF1693" s="155">
        <v>1</v>
      </c>
      <c r="AG1693" s="173">
        <v>-1</v>
      </c>
    </row>
    <row r="1694" spans="1:33">
      <c r="A1694" s="175" t="s">
        <v>1455</v>
      </c>
      <c r="B1694" s="195" t="s">
        <v>1851</v>
      </c>
      <c r="C1694" s="195" t="s">
        <v>1698</v>
      </c>
      <c r="D1694" s="150">
        <v>0</v>
      </c>
      <c r="E1694" s="150">
        <v>0</v>
      </c>
      <c r="F1694" s="150">
        <v>0</v>
      </c>
      <c r="G1694" s="151">
        <v>0</v>
      </c>
      <c r="H1694" s="151">
        <v>0</v>
      </c>
      <c r="I1694" s="151">
        <v>0</v>
      </c>
      <c r="J1694" s="151">
        <v>0</v>
      </c>
      <c r="K1694" s="151">
        <v>0</v>
      </c>
      <c r="L1694" s="151">
        <v>0</v>
      </c>
      <c r="M1694" s="154">
        <v>0</v>
      </c>
      <c r="N1694" s="153">
        <v>0</v>
      </c>
      <c r="O1694" s="172">
        <v>0.9</v>
      </c>
      <c r="P1694" s="154">
        <v>0</v>
      </c>
      <c r="Q1694" s="154">
        <v>0</v>
      </c>
      <c r="R1694" s="154">
        <v>0</v>
      </c>
      <c r="S1694" s="173">
        <v>0</v>
      </c>
      <c r="T1694" s="153">
        <v>5</v>
      </c>
      <c r="U1694" s="153">
        <v>4</v>
      </c>
      <c r="V1694" s="154">
        <v>0.8</v>
      </c>
      <c r="W1694" s="154">
        <v>0</v>
      </c>
      <c r="X1694" s="155">
        <v>0</v>
      </c>
      <c r="Y1694" s="155">
        <v>0</v>
      </c>
      <c r="Z1694" s="173">
        <v>0</v>
      </c>
      <c r="AA1694" s="151">
        <v>2</v>
      </c>
      <c r="AB1694" s="151">
        <v>2</v>
      </c>
      <c r="AC1694" s="151">
        <v>2</v>
      </c>
      <c r="AD1694" s="151">
        <v>1</v>
      </c>
      <c r="AE1694" s="155">
        <v>1</v>
      </c>
      <c r="AF1694" s="155">
        <v>0.5</v>
      </c>
      <c r="AG1694" s="173">
        <v>0.5</v>
      </c>
    </row>
    <row r="1695" spans="1:33">
      <c r="A1695" s="175" t="s">
        <v>1455</v>
      </c>
      <c r="B1695" s="195" t="s">
        <v>1857</v>
      </c>
      <c r="C1695" s="195" t="s">
        <v>1699</v>
      </c>
      <c r="D1695" s="150">
        <v>0</v>
      </c>
      <c r="E1695" s="150">
        <v>0</v>
      </c>
      <c r="F1695" s="150">
        <v>0</v>
      </c>
      <c r="G1695" s="151">
        <v>0</v>
      </c>
      <c r="H1695" s="151">
        <v>0</v>
      </c>
      <c r="I1695" s="151">
        <v>0</v>
      </c>
      <c r="J1695" s="151">
        <v>0</v>
      </c>
      <c r="K1695" s="151">
        <v>0</v>
      </c>
      <c r="L1695" s="151">
        <v>0</v>
      </c>
      <c r="M1695" s="154">
        <v>0</v>
      </c>
      <c r="N1695" s="153">
        <v>0</v>
      </c>
      <c r="O1695" s="172">
        <v>0.9</v>
      </c>
      <c r="P1695" s="154">
        <v>0</v>
      </c>
      <c r="Q1695" s="154">
        <v>0</v>
      </c>
      <c r="R1695" s="154">
        <v>0</v>
      </c>
      <c r="S1695" s="173">
        <v>0</v>
      </c>
      <c r="T1695" s="153">
        <v>1</v>
      </c>
      <c r="U1695" s="153">
        <v>0</v>
      </c>
      <c r="V1695" s="154">
        <v>0</v>
      </c>
      <c r="W1695" s="154">
        <v>0</v>
      </c>
      <c r="X1695" s="155">
        <v>0</v>
      </c>
      <c r="Y1695" s="155">
        <v>0</v>
      </c>
      <c r="Z1695" s="173">
        <v>0</v>
      </c>
      <c r="AA1695" s="151">
        <v>0</v>
      </c>
      <c r="AB1695" s="151">
        <v>0</v>
      </c>
      <c r="AC1695" s="151">
        <v>1</v>
      </c>
      <c r="AD1695" s="151">
        <v>0</v>
      </c>
      <c r="AE1695" s="155">
        <v>0</v>
      </c>
      <c r="AF1695" s="155">
        <v>0</v>
      </c>
      <c r="AG1695" s="173">
        <v>0</v>
      </c>
    </row>
    <row r="1696" spans="1:33">
      <c r="A1696" s="175" t="s">
        <v>1455</v>
      </c>
      <c r="B1696" s="195" t="s">
        <v>1855</v>
      </c>
      <c r="C1696" s="195" t="s">
        <v>1700</v>
      </c>
      <c r="D1696" s="150">
        <v>2712</v>
      </c>
      <c r="E1696" s="150">
        <v>2671</v>
      </c>
      <c r="F1696" s="150">
        <v>1745</v>
      </c>
      <c r="G1696" s="151">
        <v>3280</v>
      </c>
      <c r="H1696" s="151">
        <v>3223</v>
      </c>
      <c r="I1696" s="151">
        <v>1803</v>
      </c>
      <c r="J1696" s="151">
        <v>1797</v>
      </c>
      <c r="K1696" s="151">
        <v>1775</v>
      </c>
      <c r="L1696" s="151">
        <v>1439</v>
      </c>
      <c r="M1696" s="154">
        <v>0.955636513610118</v>
      </c>
      <c r="N1696" s="153">
        <v>69513</v>
      </c>
      <c r="O1696" s="172">
        <v>0.9</v>
      </c>
      <c r="P1696" s="154">
        <v>0.984882005899705</v>
      </c>
      <c r="Q1696" s="154">
        <v>0.982621951219512</v>
      </c>
      <c r="R1696" s="154">
        <v>0.987757373400111</v>
      </c>
      <c r="S1696" s="173">
        <v>0.00226005468019275</v>
      </c>
      <c r="T1696" s="153">
        <v>72740</v>
      </c>
      <c r="U1696" s="153">
        <v>43019</v>
      </c>
      <c r="V1696" s="154">
        <v>0.591407753643112</v>
      </c>
      <c r="W1696" s="154">
        <v>0.643436578171091</v>
      </c>
      <c r="X1696" s="155">
        <v>0.54969512195122</v>
      </c>
      <c r="Y1696" s="155">
        <v>0.800779076238175</v>
      </c>
      <c r="Z1696" s="173">
        <v>0.093741456219872</v>
      </c>
      <c r="AA1696" s="151">
        <v>18888</v>
      </c>
      <c r="AB1696" s="151">
        <v>10781</v>
      </c>
      <c r="AC1696" s="151">
        <v>19399</v>
      </c>
      <c r="AD1696" s="151">
        <v>11154</v>
      </c>
      <c r="AE1696" s="155">
        <v>0.57078568403219</v>
      </c>
      <c r="AF1696" s="155">
        <v>0.574978091654209</v>
      </c>
      <c r="AG1696" s="173">
        <v>-0.00419240762201922</v>
      </c>
    </row>
    <row r="1697" spans="1:33">
      <c r="A1697" s="175" t="s">
        <v>1455</v>
      </c>
      <c r="B1697" s="195" t="s">
        <v>1857</v>
      </c>
      <c r="C1697" s="195" t="s">
        <v>1701</v>
      </c>
      <c r="D1697" s="150">
        <v>0</v>
      </c>
      <c r="E1697" s="150">
        <v>0</v>
      </c>
      <c r="F1697" s="150">
        <v>0</v>
      </c>
      <c r="G1697" s="151">
        <v>0</v>
      </c>
      <c r="H1697" s="151">
        <v>0</v>
      </c>
      <c r="I1697" s="151">
        <v>0</v>
      </c>
      <c r="J1697" s="151">
        <v>0</v>
      </c>
      <c r="K1697" s="151">
        <v>0</v>
      </c>
      <c r="L1697" s="151">
        <v>0</v>
      </c>
      <c r="M1697" s="154">
        <v>0</v>
      </c>
      <c r="N1697" s="153">
        <v>0</v>
      </c>
      <c r="O1697" s="172">
        <v>0.9</v>
      </c>
      <c r="P1697" s="154">
        <v>0</v>
      </c>
      <c r="Q1697" s="154">
        <v>0</v>
      </c>
      <c r="R1697" s="154">
        <v>0</v>
      </c>
      <c r="S1697" s="173">
        <v>0</v>
      </c>
      <c r="T1697" s="153">
        <v>0</v>
      </c>
      <c r="U1697" s="153">
        <v>0</v>
      </c>
      <c r="V1697" s="154">
        <v>0</v>
      </c>
      <c r="W1697" s="154">
        <v>0</v>
      </c>
      <c r="X1697" s="155">
        <v>0</v>
      </c>
      <c r="Y1697" s="155">
        <v>0</v>
      </c>
      <c r="Z1697" s="173">
        <v>0</v>
      </c>
      <c r="AA1697" s="151">
        <v>0</v>
      </c>
      <c r="AB1697" s="151">
        <v>0</v>
      </c>
      <c r="AC1697" s="151">
        <v>0</v>
      </c>
      <c r="AD1697" s="151">
        <v>0</v>
      </c>
      <c r="AE1697" s="155">
        <v>0</v>
      </c>
      <c r="AF1697" s="155">
        <v>0</v>
      </c>
      <c r="AG1697" s="173">
        <v>0</v>
      </c>
    </row>
    <row r="1698" spans="1:33">
      <c r="A1698" s="175" t="s">
        <v>1455</v>
      </c>
      <c r="B1698" s="195" t="s">
        <v>1857</v>
      </c>
      <c r="C1698" s="195" t="s">
        <v>1702</v>
      </c>
      <c r="D1698" s="150">
        <v>0</v>
      </c>
      <c r="E1698" s="150">
        <v>0</v>
      </c>
      <c r="F1698" s="150">
        <v>0</v>
      </c>
      <c r="G1698" s="151">
        <v>0</v>
      </c>
      <c r="H1698" s="151">
        <v>0</v>
      </c>
      <c r="I1698" s="151">
        <v>0</v>
      </c>
      <c r="J1698" s="151">
        <v>0</v>
      </c>
      <c r="K1698" s="151">
        <v>0</v>
      </c>
      <c r="L1698" s="151">
        <v>0</v>
      </c>
      <c r="M1698" s="154">
        <v>0</v>
      </c>
      <c r="N1698" s="153">
        <v>0</v>
      </c>
      <c r="O1698" s="172">
        <v>0.9</v>
      </c>
      <c r="P1698" s="154">
        <v>0</v>
      </c>
      <c r="Q1698" s="154">
        <v>0</v>
      </c>
      <c r="R1698" s="154">
        <v>0</v>
      </c>
      <c r="S1698" s="173">
        <v>0</v>
      </c>
      <c r="T1698" s="153">
        <v>0</v>
      </c>
      <c r="U1698" s="153">
        <v>0</v>
      </c>
      <c r="V1698" s="154">
        <v>0</v>
      </c>
      <c r="W1698" s="154">
        <v>0</v>
      </c>
      <c r="X1698" s="155">
        <v>0</v>
      </c>
      <c r="Y1698" s="155">
        <v>0</v>
      </c>
      <c r="Z1698" s="173">
        <v>0</v>
      </c>
      <c r="AA1698" s="151">
        <v>0</v>
      </c>
      <c r="AB1698" s="151">
        <v>0</v>
      </c>
      <c r="AC1698" s="151">
        <v>0</v>
      </c>
      <c r="AD1698" s="151">
        <v>0</v>
      </c>
      <c r="AE1698" s="155">
        <v>0</v>
      </c>
      <c r="AF1698" s="155">
        <v>0</v>
      </c>
      <c r="AG1698" s="173">
        <v>0</v>
      </c>
    </row>
    <row r="1699" spans="1:33">
      <c r="A1699" s="175" t="s">
        <v>1455</v>
      </c>
      <c r="B1699" s="195" t="s">
        <v>33</v>
      </c>
      <c r="C1699" s="195" t="s">
        <v>1703</v>
      </c>
      <c r="D1699" s="150">
        <v>0</v>
      </c>
      <c r="E1699" s="150">
        <v>0</v>
      </c>
      <c r="F1699" s="150">
        <v>0</v>
      </c>
      <c r="G1699" s="151">
        <v>0</v>
      </c>
      <c r="H1699" s="151">
        <v>0</v>
      </c>
      <c r="I1699" s="151">
        <v>0</v>
      </c>
      <c r="J1699" s="151">
        <v>0</v>
      </c>
      <c r="K1699" s="151">
        <v>0</v>
      </c>
      <c r="L1699" s="151">
        <v>0</v>
      </c>
      <c r="M1699" s="154">
        <v>0</v>
      </c>
      <c r="N1699" s="153">
        <v>0</v>
      </c>
      <c r="O1699" s="172">
        <v>0.9</v>
      </c>
      <c r="P1699" s="154">
        <v>0</v>
      </c>
      <c r="Q1699" s="154">
        <v>0</v>
      </c>
      <c r="R1699" s="154">
        <v>0</v>
      </c>
      <c r="S1699" s="173">
        <v>0</v>
      </c>
      <c r="T1699" s="153">
        <v>30</v>
      </c>
      <c r="U1699" s="153">
        <v>14</v>
      </c>
      <c r="V1699" s="154">
        <v>0.466666666666667</v>
      </c>
      <c r="W1699" s="154">
        <v>0</v>
      </c>
      <c r="X1699" s="155">
        <v>0</v>
      </c>
      <c r="Y1699" s="155">
        <v>0</v>
      </c>
      <c r="Z1699" s="173">
        <v>0</v>
      </c>
      <c r="AA1699" s="151">
        <v>0</v>
      </c>
      <c r="AB1699" s="151">
        <v>0</v>
      </c>
      <c r="AC1699" s="151">
        <v>0</v>
      </c>
      <c r="AD1699" s="151">
        <v>0</v>
      </c>
      <c r="AE1699" s="155">
        <v>0</v>
      </c>
      <c r="AF1699" s="155">
        <v>0</v>
      </c>
      <c r="AG1699" s="173">
        <v>0</v>
      </c>
    </row>
    <row r="1700" spans="1:33">
      <c r="A1700" s="175" t="s">
        <v>1455</v>
      </c>
      <c r="B1700" s="195" t="s">
        <v>33</v>
      </c>
      <c r="C1700" s="195" t="s">
        <v>1704</v>
      </c>
      <c r="D1700" s="150">
        <v>0</v>
      </c>
      <c r="E1700" s="150">
        <v>0</v>
      </c>
      <c r="F1700" s="150">
        <v>0</v>
      </c>
      <c r="G1700" s="151">
        <v>0</v>
      </c>
      <c r="H1700" s="151">
        <v>0</v>
      </c>
      <c r="I1700" s="151">
        <v>0</v>
      </c>
      <c r="J1700" s="151">
        <v>0</v>
      </c>
      <c r="K1700" s="151">
        <v>0</v>
      </c>
      <c r="L1700" s="151">
        <v>0</v>
      </c>
      <c r="M1700" s="154">
        <v>0</v>
      </c>
      <c r="N1700" s="153">
        <v>0</v>
      </c>
      <c r="O1700" s="172">
        <v>0.9</v>
      </c>
      <c r="P1700" s="154">
        <v>0</v>
      </c>
      <c r="Q1700" s="154">
        <v>0</v>
      </c>
      <c r="R1700" s="154">
        <v>0</v>
      </c>
      <c r="S1700" s="173">
        <v>0</v>
      </c>
      <c r="T1700" s="153">
        <v>0</v>
      </c>
      <c r="U1700" s="153">
        <v>0</v>
      </c>
      <c r="V1700" s="154">
        <v>0</v>
      </c>
      <c r="W1700" s="154">
        <v>0</v>
      </c>
      <c r="X1700" s="155">
        <v>0</v>
      </c>
      <c r="Y1700" s="155">
        <v>0</v>
      </c>
      <c r="Z1700" s="173">
        <v>0</v>
      </c>
      <c r="AA1700" s="151">
        <v>0</v>
      </c>
      <c r="AB1700" s="151">
        <v>0</v>
      </c>
      <c r="AC1700" s="151">
        <v>0</v>
      </c>
      <c r="AD1700" s="151">
        <v>0</v>
      </c>
      <c r="AE1700" s="155">
        <v>0</v>
      </c>
      <c r="AF1700" s="155">
        <v>0</v>
      </c>
      <c r="AG1700" s="173">
        <v>0</v>
      </c>
    </row>
    <row r="1701" spans="1:33">
      <c r="A1701" s="175" t="s">
        <v>1455</v>
      </c>
      <c r="B1701" s="195" t="s">
        <v>33</v>
      </c>
      <c r="C1701" s="195" t="s">
        <v>1705</v>
      </c>
      <c r="D1701" s="150">
        <v>2</v>
      </c>
      <c r="E1701" s="150">
        <v>0</v>
      </c>
      <c r="F1701" s="150">
        <v>2</v>
      </c>
      <c r="G1701" s="151">
        <v>15</v>
      </c>
      <c r="H1701" s="151">
        <v>0</v>
      </c>
      <c r="I1701" s="151">
        <v>14</v>
      </c>
      <c r="J1701" s="151">
        <v>14</v>
      </c>
      <c r="K1701" s="151">
        <v>0</v>
      </c>
      <c r="L1701" s="151">
        <v>12</v>
      </c>
      <c r="M1701" s="154">
        <v>0</v>
      </c>
      <c r="N1701" s="153">
        <v>0</v>
      </c>
      <c r="O1701" s="172">
        <v>0.9</v>
      </c>
      <c r="P1701" s="154">
        <v>0</v>
      </c>
      <c r="Q1701" s="154">
        <v>0</v>
      </c>
      <c r="R1701" s="154">
        <v>0</v>
      </c>
      <c r="S1701" s="173">
        <v>0</v>
      </c>
      <c r="T1701" s="153">
        <v>143</v>
      </c>
      <c r="U1701" s="153">
        <v>127</v>
      </c>
      <c r="V1701" s="154">
        <v>0.888111888111888</v>
      </c>
      <c r="W1701" s="154">
        <v>1</v>
      </c>
      <c r="X1701" s="155">
        <v>0.933333333333333</v>
      </c>
      <c r="Y1701" s="155">
        <v>0.857142857142857</v>
      </c>
      <c r="Z1701" s="173">
        <v>0.0666666666666667</v>
      </c>
      <c r="AA1701" s="151">
        <v>36</v>
      </c>
      <c r="AB1701" s="151">
        <v>31</v>
      </c>
      <c r="AC1701" s="151">
        <v>30</v>
      </c>
      <c r="AD1701" s="151">
        <v>24</v>
      </c>
      <c r="AE1701" s="155">
        <v>0.861111111111111</v>
      </c>
      <c r="AF1701" s="155">
        <v>0.8</v>
      </c>
      <c r="AG1701" s="173">
        <v>0.0611111111111111</v>
      </c>
    </row>
    <row r="1702" spans="1:33">
      <c r="A1702" s="175" t="s">
        <v>1455</v>
      </c>
      <c r="B1702" s="195" t="s">
        <v>1855</v>
      </c>
      <c r="C1702" s="195" t="s">
        <v>1706</v>
      </c>
      <c r="D1702" s="150">
        <v>1475</v>
      </c>
      <c r="E1702" s="150">
        <v>1363</v>
      </c>
      <c r="F1702" s="150">
        <v>951</v>
      </c>
      <c r="G1702" s="151">
        <v>1833</v>
      </c>
      <c r="H1702" s="151">
        <v>1630</v>
      </c>
      <c r="I1702" s="151">
        <v>1008</v>
      </c>
      <c r="J1702" s="151">
        <v>995</v>
      </c>
      <c r="K1702" s="151">
        <v>977</v>
      </c>
      <c r="L1702" s="151">
        <v>765</v>
      </c>
      <c r="M1702" s="154">
        <v>0.84806031671493</v>
      </c>
      <c r="N1702" s="153">
        <v>32507</v>
      </c>
      <c r="O1702" s="172">
        <v>0.9</v>
      </c>
      <c r="P1702" s="154">
        <v>0.924067796610169</v>
      </c>
      <c r="Q1702" s="154">
        <v>0.889252591380251</v>
      </c>
      <c r="R1702" s="154">
        <v>0.981909547738693</v>
      </c>
      <c r="S1702" s="173">
        <v>0.0348152052299185</v>
      </c>
      <c r="T1702" s="153">
        <v>38331</v>
      </c>
      <c r="U1702" s="153">
        <v>24677</v>
      </c>
      <c r="V1702" s="154">
        <v>0.643787013122538</v>
      </c>
      <c r="W1702" s="154">
        <v>0.644745762711864</v>
      </c>
      <c r="X1702" s="155">
        <v>0.549918166939444</v>
      </c>
      <c r="Y1702" s="155">
        <v>0.768844221105528</v>
      </c>
      <c r="Z1702" s="173">
        <v>0.0948275957724209</v>
      </c>
      <c r="AA1702" s="151">
        <v>10373</v>
      </c>
      <c r="AB1702" s="151">
        <v>6051</v>
      </c>
      <c r="AC1702" s="151">
        <v>10330</v>
      </c>
      <c r="AD1702" s="151">
        <v>6424</v>
      </c>
      <c r="AE1702" s="155">
        <v>0.583341367010508</v>
      </c>
      <c r="AF1702" s="155">
        <v>0.621878025169409</v>
      </c>
      <c r="AG1702" s="173">
        <v>-0.0385366581589014</v>
      </c>
    </row>
    <row r="1703" spans="1:33">
      <c r="A1703" s="175" t="s">
        <v>1455</v>
      </c>
      <c r="B1703" s="195" t="s">
        <v>1857</v>
      </c>
      <c r="C1703" s="195" t="s">
        <v>1707</v>
      </c>
      <c r="D1703" s="150">
        <v>0</v>
      </c>
      <c r="E1703" s="150">
        <v>0</v>
      </c>
      <c r="F1703" s="150">
        <v>0</v>
      </c>
      <c r="G1703" s="151">
        <v>0</v>
      </c>
      <c r="H1703" s="151">
        <v>0</v>
      </c>
      <c r="I1703" s="151">
        <v>0</v>
      </c>
      <c r="J1703" s="151">
        <v>0</v>
      </c>
      <c r="K1703" s="151">
        <v>0</v>
      </c>
      <c r="L1703" s="151">
        <v>0</v>
      </c>
      <c r="M1703" s="154">
        <v>0</v>
      </c>
      <c r="N1703" s="153">
        <v>0</v>
      </c>
      <c r="O1703" s="172">
        <v>0.9</v>
      </c>
      <c r="P1703" s="154">
        <v>0</v>
      </c>
      <c r="Q1703" s="154">
        <v>0</v>
      </c>
      <c r="R1703" s="154">
        <v>0</v>
      </c>
      <c r="S1703" s="173">
        <v>0</v>
      </c>
      <c r="T1703" s="153">
        <v>0</v>
      </c>
      <c r="U1703" s="153">
        <v>0</v>
      </c>
      <c r="V1703" s="154">
        <v>0</v>
      </c>
      <c r="W1703" s="154">
        <v>0</v>
      </c>
      <c r="X1703" s="155">
        <v>0</v>
      </c>
      <c r="Y1703" s="155">
        <v>0</v>
      </c>
      <c r="Z1703" s="173">
        <v>0</v>
      </c>
      <c r="AA1703" s="151">
        <v>0</v>
      </c>
      <c r="AB1703" s="151">
        <v>0</v>
      </c>
      <c r="AC1703" s="151">
        <v>0</v>
      </c>
      <c r="AD1703" s="151">
        <v>0</v>
      </c>
      <c r="AE1703" s="155">
        <v>0</v>
      </c>
      <c r="AF1703" s="155">
        <v>0</v>
      </c>
      <c r="AG1703" s="173">
        <v>0</v>
      </c>
    </row>
    <row r="1704" spans="1:33">
      <c r="A1704" s="175" t="s">
        <v>1455</v>
      </c>
      <c r="B1704" s="195" t="s">
        <v>1852</v>
      </c>
      <c r="C1704" s="195" t="s">
        <v>1708</v>
      </c>
      <c r="D1704" s="150">
        <v>1361</v>
      </c>
      <c r="E1704" s="150">
        <v>1180</v>
      </c>
      <c r="F1704" s="150">
        <v>1234</v>
      </c>
      <c r="G1704" s="151">
        <v>1075</v>
      </c>
      <c r="H1704" s="151">
        <v>922</v>
      </c>
      <c r="I1704" s="151">
        <v>960</v>
      </c>
      <c r="J1704" s="151">
        <v>1413</v>
      </c>
      <c r="K1704" s="151">
        <v>1401</v>
      </c>
      <c r="L1704" s="151">
        <v>1371</v>
      </c>
      <c r="M1704" s="154">
        <v>0.937130480594743</v>
      </c>
      <c r="N1704" s="153">
        <v>32018</v>
      </c>
      <c r="O1704" s="172">
        <v>0.9</v>
      </c>
      <c r="P1704" s="154">
        <v>0.867009551800147</v>
      </c>
      <c r="Q1704" s="154">
        <v>0.857674418604651</v>
      </c>
      <c r="R1704" s="154">
        <v>0.991507430997877</v>
      </c>
      <c r="S1704" s="173">
        <v>0.00933513319549573</v>
      </c>
      <c r="T1704" s="153">
        <v>34166</v>
      </c>
      <c r="U1704" s="153">
        <v>32033</v>
      </c>
      <c r="V1704" s="154">
        <v>0.937569513551484</v>
      </c>
      <c r="W1704" s="154">
        <v>0.906686260102866</v>
      </c>
      <c r="X1704" s="155">
        <v>0.893023255813953</v>
      </c>
      <c r="Y1704" s="155">
        <v>0.970276008492569</v>
      </c>
      <c r="Z1704" s="173">
        <v>0.0136630042889121</v>
      </c>
      <c r="AA1704" s="151">
        <v>10150</v>
      </c>
      <c r="AB1704" s="151">
        <v>9582</v>
      </c>
      <c r="AC1704" s="151">
        <v>7345</v>
      </c>
      <c r="AD1704" s="151">
        <v>6927</v>
      </c>
      <c r="AE1704" s="155">
        <v>0.944039408866995</v>
      </c>
      <c r="AF1704" s="155">
        <v>0.943090537780803</v>
      </c>
      <c r="AG1704" s="173">
        <v>0.000948871086191794</v>
      </c>
    </row>
    <row r="1705" spans="1:33">
      <c r="A1705" s="175" t="s">
        <v>1455</v>
      </c>
      <c r="B1705" s="195" t="s">
        <v>1854</v>
      </c>
      <c r="C1705" s="195" t="s">
        <v>1709</v>
      </c>
      <c r="D1705" s="150">
        <v>2242</v>
      </c>
      <c r="E1705" s="150">
        <v>1910</v>
      </c>
      <c r="F1705" s="150">
        <v>1970</v>
      </c>
      <c r="G1705" s="151">
        <v>1859</v>
      </c>
      <c r="H1705" s="151">
        <v>1756</v>
      </c>
      <c r="I1705" s="151">
        <v>1740</v>
      </c>
      <c r="J1705" s="151">
        <v>2118</v>
      </c>
      <c r="K1705" s="151">
        <v>2042</v>
      </c>
      <c r="L1705" s="151">
        <v>2020</v>
      </c>
      <c r="M1705" s="154">
        <v>0.958013898611846</v>
      </c>
      <c r="N1705" s="153">
        <v>56108</v>
      </c>
      <c r="O1705" s="172">
        <v>0.9</v>
      </c>
      <c r="P1705" s="154">
        <v>0.851917930419269</v>
      </c>
      <c r="Q1705" s="154">
        <v>0.944593867670791</v>
      </c>
      <c r="R1705" s="154">
        <v>0.964117091595845</v>
      </c>
      <c r="S1705" s="173">
        <v>-0.0926759372515222</v>
      </c>
      <c r="T1705" s="153">
        <v>58567</v>
      </c>
      <c r="U1705" s="153">
        <v>54638</v>
      </c>
      <c r="V1705" s="154">
        <v>0.932914439872283</v>
      </c>
      <c r="W1705" s="154">
        <v>0.878679750223015</v>
      </c>
      <c r="X1705" s="155">
        <v>0.935987089833244</v>
      </c>
      <c r="Y1705" s="155">
        <v>0.953729933899906</v>
      </c>
      <c r="Z1705" s="173">
        <v>-0.0573073396102285</v>
      </c>
      <c r="AA1705" s="151">
        <v>15085</v>
      </c>
      <c r="AB1705" s="151">
        <v>14121</v>
      </c>
      <c r="AC1705" s="151">
        <v>15056</v>
      </c>
      <c r="AD1705" s="151">
        <v>13961</v>
      </c>
      <c r="AE1705" s="155">
        <v>0.936095459065297</v>
      </c>
      <c r="AF1705" s="155">
        <v>0.927271519659936</v>
      </c>
      <c r="AG1705" s="173">
        <v>0.00882393940536041</v>
      </c>
    </row>
    <row r="1706" spans="1:33">
      <c r="A1706" s="175" t="s">
        <v>1455</v>
      </c>
      <c r="B1706" s="195" t="s">
        <v>1852</v>
      </c>
      <c r="C1706" s="195" t="s">
        <v>1710</v>
      </c>
      <c r="D1706" s="150">
        <v>1829</v>
      </c>
      <c r="E1706" s="150">
        <v>1705</v>
      </c>
      <c r="F1706" s="150">
        <v>1170</v>
      </c>
      <c r="G1706" s="151">
        <v>2017</v>
      </c>
      <c r="H1706" s="151">
        <v>1884</v>
      </c>
      <c r="I1706" s="151">
        <v>1361</v>
      </c>
      <c r="J1706" s="151">
        <v>1890</v>
      </c>
      <c r="K1706" s="151">
        <v>1699</v>
      </c>
      <c r="L1706" s="151">
        <v>1286</v>
      </c>
      <c r="M1706" s="154">
        <v>0.908353280051929</v>
      </c>
      <c r="N1706" s="153">
        <v>44780</v>
      </c>
      <c r="O1706" s="172">
        <v>0.9</v>
      </c>
      <c r="P1706" s="154">
        <v>0.932203389830508</v>
      </c>
      <c r="Q1706" s="154">
        <v>0.934060485870104</v>
      </c>
      <c r="R1706" s="154">
        <v>0.898941798941799</v>
      </c>
      <c r="S1706" s="173">
        <v>-0.00185709603959572</v>
      </c>
      <c r="T1706" s="153">
        <v>49298</v>
      </c>
      <c r="U1706" s="153">
        <v>32198</v>
      </c>
      <c r="V1706" s="154">
        <v>0.653129944419652</v>
      </c>
      <c r="W1706" s="154">
        <v>0.639693821760525</v>
      </c>
      <c r="X1706" s="155">
        <v>0.67476450173525</v>
      </c>
      <c r="Y1706" s="155">
        <v>0.68042328042328</v>
      </c>
      <c r="Z1706" s="173">
        <v>-0.0350706799747255</v>
      </c>
      <c r="AA1706" s="151">
        <v>13452</v>
      </c>
      <c r="AB1706" s="151">
        <v>9415</v>
      </c>
      <c r="AC1706" s="151">
        <v>12309</v>
      </c>
      <c r="AD1706" s="151">
        <v>8632</v>
      </c>
      <c r="AE1706" s="155">
        <v>0.699895926256319</v>
      </c>
      <c r="AF1706" s="155">
        <v>0.701275489479243</v>
      </c>
      <c r="AG1706" s="173">
        <v>-0.00137956322292399</v>
      </c>
    </row>
    <row r="1707" spans="1:33">
      <c r="A1707" s="175" t="s">
        <v>1455</v>
      </c>
      <c r="B1707" s="195" t="s">
        <v>1857</v>
      </c>
      <c r="C1707" s="195" t="s">
        <v>1711</v>
      </c>
      <c r="D1707" s="150">
        <v>804</v>
      </c>
      <c r="E1707" s="150">
        <v>803</v>
      </c>
      <c r="F1707" s="150">
        <v>757</v>
      </c>
      <c r="G1707" s="151">
        <v>30</v>
      </c>
      <c r="H1707" s="151">
        <v>30</v>
      </c>
      <c r="I1707" s="151">
        <v>30</v>
      </c>
      <c r="J1707" s="151">
        <v>409</v>
      </c>
      <c r="K1707" s="151">
        <v>408</v>
      </c>
      <c r="L1707" s="151">
        <v>369</v>
      </c>
      <c r="M1707" s="154">
        <v>0.995362525639882</v>
      </c>
      <c r="N1707" s="153">
        <v>11161</v>
      </c>
      <c r="O1707" s="172">
        <v>0.9</v>
      </c>
      <c r="P1707" s="154">
        <v>0.998756218905473</v>
      </c>
      <c r="Q1707" s="154">
        <v>1</v>
      </c>
      <c r="R1707" s="154">
        <v>0.997555012224939</v>
      </c>
      <c r="S1707" s="173">
        <v>-0.00124378109452739</v>
      </c>
      <c r="T1707" s="153">
        <v>11213</v>
      </c>
      <c r="U1707" s="153">
        <v>10816</v>
      </c>
      <c r="V1707" s="154">
        <v>0.964594666904486</v>
      </c>
      <c r="W1707" s="154">
        <v>0.941542288557214</v>
      </c>
      <c r="X1707" s="155">
        <v>1</v>
      </c>
      <c r="Y1707" s="155">
        <v>0.902200488997555</v>
      </c>
      <c r="Z1707" s="173">
        <v>-0.0584577114427861</v>
      </c>
      <c r="AA1707" s="151">
        <v>3187</v>
      </c>
      <c r="AB1707" s="151">
        <v>3042</v>
      </c>
      <c r="AC1707" s="151">
        <v>2616</v>
      </c>
      <c r="AD1707" s="151">
        <v>2564</v>
      </c>
      <c r="AE1707" s="155">
        <v>0.954502667085033</v>
      </c>
      <c r="AF1707" s="155">
        <v>0.980122324159021</v>
      </c>
      <c r="AG1707" s="173">
        <v>-0.0256196570739885</v>
      </c>
    </row>
    <row r="1708" spans="1:33">
      <c r="A1708" s="175" t="s">
        <v>1455</v>
      </c>
      <c r="B1708" s="195" t="s">
        <v>1857</v>
      </c>
      <c r="C1708" s="195" t="s">
        <v>1712</v>
      </c>
      <c r="D1708" s="150">
        <v>0</v>
      </c>
      <c r="E1708" s="150">
        <v>0</v>
      </c>
      <c r="F1708" s="150">
        <v>0</v>
      </c>
      <c r="G1708" s="151">
        <v>0</v>
      </c>
      <c r="H1708" s="151">
        <v>0</v>
      </c>
      <c r="I1708" s="151">
        <v>0</v>
      </c>
      <c r="J1708" s="151">
        <v>0</v>
      </c>
      <c r="K1708" s="151">
        <v>0</v>
      </c>
      <c r="L1708" s="151">
        <v>0</v>
      </c>
      <c r="M1708" s="154">
        <v>1</v>
      </c>
      <c r="N1708" s="153">
        <v>2</v>
      </c>
      <c r="O1708" s="172">
        <v>0.9</v>
      </c>
      <c r="P1708" s="154">
        <v>0</v>
      </c>
      <c r="Q1708" s="154">
        <v>0</v>
      </c>
      <c r="R1708" s="154">
        <v>0</v>
      </c>
      <c r="S1708" s="173">
        <v>0</v>
      </c>
      <c r="T1708" s="153">
        <v>2</v>
      </c>
      <c r="U1708" s="153">
        <v>1</v>
      </c>
      <c r="V1708" s="154">
        <v>0.5</v>
      </c>
      <c r="W1708" s="154">
        <v>0</v>
      </c>
      <c r="X1708" s="155">
        <v>0</v>
      </c>
      <c r="Y1708" s="155">
        <v>0</v>
      </c>
      <c r="Z1708" s="173">
        <v>0</v>
      </c>
      <c r="AA1708" s="151">
        <v>1</v>
      </c>
      <c r="AB1708" s="151">
        <v>1</v>
      </c>
      <c r="AC1708" s="151">
        <v>1</v>
      </c>
      <c r="AD1708" s="151">
        <v>0</v>
      </c>
      <c r="AE1708" s="155">
        <v>1</v>
      </c>
      <c r="AF1708" s="155">
        <v>0</v>
      </c>
      <c r="AG1708" s="173">
        <v>1</v>
      </c>
    </row>
    <row r="1709" spans="1:33">
      <c r="A1709" s="175" t="s">
        <v>1455</v>
      </c>
      <c r="B1709" s="195" t="s">
        <v>1853</v>
      </c>
      <c r="C1709" s="195" t="s">
        <v>1713</v>
      </c>
      <c r="D1709" s="150">
        <v>3290</v>
      </c>
      <c r="E1709" s="150">
        <v>2643</v>
      </c>
      <c r="F1709" s="150">
        <v>2191</v>
      </c>
      <c r="G1709" s="151">
        <v>3376</v>
      </c>
      <c r="H1709" s="151">
        <v>3040</v>
      </c>
      <c r="I1709" s="151">
        <v>2546</v>
      </c>
      <c r="J1709" s="151">
        <v>3308</v>
      </c>
      <c r="K1709" s="151">
        <v>2907</v>
      </c>
      <c r="L1709" s="151">
        <v>2495</v>
      </c>
      <c r="M1709" s="154">
        <v>0.793657961692238</v>
      </c>
      <c r="N1709" s="153">
        <v>72057</v>
      </c>
      <c r="O1709" s="172">
        <v>0.9</v>
      </c>
      <c r="P1709" s="154">
        <v>0.803343465045593</v>
      </c>
      <c r="Q1709" s="154">
        <v>0.900473933649289</v>
      </c>
      <c r="R1709" s="154">
        <v>0.878778718258767</v>
      </c>
      <c r="S1709" s="173">
        <v>-0.0971304686036963</v>
      </c>
      <c r="T1709" s="153">
        <v>90791</v>
      </c>
      <c r="U1709" s="153">
        <v>63790</v>
      </c>
      <c r="V1709" s="154">
        <v>0.702602680882466</v>
      </c>
      <c r="W1709" s="154">
        <v>0.665957446808511</v>
      </c>
      <c r="X1709" s="155">
        <v>0.75414691943128</v>
      </c>
      <c r="Y1709" s="155">
        <v>0.754232164449819</v>
      </c>
      <c r="Z1709" s="173">
        <v>-0.088189472622769</v>
      </c>
      <c r="AA1709" s="151">
        <v>23344</v>
      </c>
      <c r="AB1709" s="151">
        <v>16936</v>
      </c>
      <c r="AC1709" s="151">
        <v>22316</v>
      </c>
      <c r="AD1709" s="151">
        <v>15591</v>
      </c>
      <c r="AE1709" s="155">
        <v>0.725496915695682</v>
      </c>
      <c r="AF1709" s="155">
        <v>0.698646710880086</v>
      </c>
      <c r="AG1709" s="173">
        <v>0.026850204815596</v>
      </c>
    </row>
    <row r="1710" spans="1:33">
      <c r="A1710" s="175" t="s">
        <v>1455</v>
      </c>
      <c r="B1710" s="195" t="s">
        <v>1852</v>
      </c>
      <c r="C1710" s="195" t="s">
        <v>1714</v>
      </c>
      <c r="D1710" s="150">
        <v>1987</v>
      </c>
      <c r="E1710" s="150">
        <v>1776</v>
      </c>
      <c r="F1710" s="150">
        <v>1276</v>
      </c>
      <c r="G1710" s="151">
        <v>2118</v>
      </c>
      <c r="H1710" s="151">
        <v>2051</v>
      </c>
      <c r="I1710" s="151">
        <v>1265</v>
      </c>
      <c r="J1710" s="151">
        <v>2066</v>
      </c>
      <c r="K1710" s="151">
        <v>1924</v>
      </c>
      <c r="L1710" s="151">
        <v>1316</v>
      </c>
      <c r="M1710" s="154">
        <v>0.923133920222995</v>
      </c>
      <c r="N1710" s="153">
        <v>52326</v>
      </c>
      <c r="O1710" s="172">
        <v>0.9</v>
      </c>
      <c r="P1710" s="154">
        <v>0.893809763462506</v>
      </c>
      <c r="Q1710" s="154">
        <v>0.968366383380548</v>
      </c>
      <c r="R1710" s="154">
        <v>0.931268151016457</v>
      </c>
      <c r="S1710" s="173">
        <v>-0.0745566199180414</v>
      </c>
      <c r="T1710" s="153">
        <v>56683</v>
      </c>
      <c r="U1710" s="153">
        <v>35279</v>
      </c>
      <c r="V1710" s="154">
        <v>0.622391193126687</v>
      </c>
      <c r="W1710" s="154">
        <v>0.642174131857071</v>
      </c>
      <c r="X1710" s="155">
        <v>0.597261567516525</v>
      </c>
      <c r="Y1710" s="155">
        <v>0.636979670861568</v>
      </c>
      <c r="Z1710" s="173">
        <v>0.0449125643405459</v>
      </c>
      <c r="AA1710" s="151">
        <v>14941</v>
      </c>
      <c r="AB1710" s="151">
        <v>9266</v>
      </c>
      <c r="AC1710" s="151">
        <v>14266</v>
      </c>
      <c r="AD1710" s="151">
        <v>9179</v>
      </c>
      <c r="AE1710" s="155">
        <v>0.620172679204873</v>
      </c>
      <c r="AF1710" s="155">
        <v>0.643417916725081</v>
      </c>
      <c r="AG1710" s="173">
        <v>-0.0232452375202081</v>
      </c>
    </row>
    <row r="1711" spans="1:33">
      <c r="A1711" s="175" t="s">
        <v>1455</v>
      </c>
      <c r="B1711" s="195" t="s">
        <v>1856</v>
      </c>
      <c r="C1711" s="195" t="s">
        <v>1715</v>
      </c>
      <c r="D1711" s="150">
        <v>1314</v>
      </c>
      <c r="E1711" s="150">
        <v>1183</v>
      </c>
      <c r="F1711" s="150">
        <v>874</v>
      </c>
      <c r="G1711" s="151">
        <v>1200</v>
      </c>
      <c r="H1711" s="151">
        <v>1020</v>
      </c>
      <c r="I1711" s="151">
        <v>807</v>
      </c>
      <c r="J1711" s="151">
        <v>559</v>
      </c>
      <c r="K1711" s="151">
        <v>534</v>
      </c>
      <c r="L1711" s="151">
        <v>368</v>
      </c>
      <c r="M1711" s="154">
        <v>0.909395037635907</v>
      </c>
      <c r="N1711" s="153">
        <v>9786</v>
      </c>
      <c r="O1711" s="172">
        <v>0.9</v>
      </c>
      <c r="P1711" s="154">
        <v>0.900304414003044</v>
      </c>
      <c r="Q1711" s="154">
        <v>0.85</v>
      </c>
      <c r="R1711" s="154">
        <v>0.955277280858676</v>
      </c>
      <c r="S1711" s="173">
        <v>0.0503044140030442</v>
      </c>
      <c r="T1711" s="153">
        <v>10761</v>
      </c>
      <c r="U1711" s="153">
        <v>7853</v>
      </c>
      <c r="V1711" s="154">
        <v>0.729764891738686</v>
      </c>
      <c r="W1711" s="154">
        <v>0.665144596651446</v>
      </c>
      <c r="X1711" s="155">
        <v>0.6725</v>
      </c>
      <c r="Y1711" s="155">
        <v>0.658318425760286</v>
      </c>
      <c r="Z1711" s="173">
        <v>-0.007355403348554</v>
      </c>
      <c r="AA1711" s="151">
        <v>3984</v>
      </c>
      <c r="AB1711" s="151">
        <v>2626</v>
      </c>
      <c r="AC1711" s="151">
        <v>1981</v>
      </c>
      <c r="AD1711" s="151">
        <v>1577</v>
      </c>
      <c r="AE1711" s="155">
        <v>0.659136546184739</v>
      </c>
      <c r="AF1711" s="155">
        <v>0.796062594649167</v>
      </c>
      <c r="AG1711" s="173">
        <v>-0.136926048464428</v>
      </c>
    </row>
  </sheetData>
  <mergeCells count="29">
    <mergeCell ref="A1:AG1"/>
    <mergeCell ref="P2:R2"/>
    <mergeCell ref="W2:Y2"/>
    <mergeCell ref="AE2:AF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S2:S3"/>
    <mergeCell ref="T2:T3"/>
    <mergeCell ref="U2:U3"/>
    <mergeCell ref="V2:V3"/>
    <mergeCell ref="Z2:Z3"/>
    <mergeCell ref="AA2:AA3"/>
    <mergeCell ref="AB2:AB3"/>
    <mergeCell ref="AC2:AC3"/>
    <mergeCell ref="AD2:AD3"/>
    <mergeCell ref="AG2:AG3"/>
  </mergeCells>
  <conditionalFormatting sqref="P2">
    <cfRule type="duplicateValues" dxfId="3" priority="154"/>
  </conditionalFormatting>
  <conditionalFormatting sqref="C6">
    <cfRule type="expression" dxfId="4" priority="13">
      <formula>#REF!="TIDAK TERCAPAI"</formula>
    </cfRule>
  </conditionalFormatting>
  <conditionalFormatting sqref="C17">
    <cfRule type="expression" dxfId="4" priority="11">
      <formula>#REF!="TIDAK TERCAPAI"</formula>
    </cfRule>
  </conditionalFormatting>
  <conditionalFormatting sqref="C20">
    <cfRule type="duplicateValues" dxfId="3" priority="23"/>
    <cfRule type="expression" dxfId="4" priority="22">
      <formula>#REF!="TIDAK TERCAPAI"</formula>
    </cfRule>
  </conditionalFormatting>
  <conditionalFormatting sqref="C21">
    <cfRule type="duplicateValues" dxfId="3" priority="21"/>
    <cfRule type="expression" dxfId="4" priority="20">
      <formula>#REF!="TIDAK TERCAPAI"</formula>
    </cfRule>
  </conditionalFormatting>
  <conditionalFormatting sqref="C22">
    <cfRule type="duplicateValues" dxfId="3" priority="19"/>
    <cfRule type="expression" dxfId="4" priority="18">
      <formula>#REF!="TIDAK TERCAPAI"</formula>
    </cfRule>
  </conditionalFormatting>
  <conditionalFormatting sqref="C25">
    <cfRule type="duplicateValues" dxfId="3" priority="153"/>
    <cfRule type="expression" dxfId="4" priority="152">
      <formula>#REF!="TIDAK TERCAPAI"</formula>
    </cfRule>
  </conditionalFormatting>
  <conditionalFormatting sqref="C26">
    <cfRule type="duplicateValues" dxfId="3" priority="151"/>
    <cfRule type="expression" dxfId="4" priority="88">
      <formula>#REF!="TIDAK TERCAPAI"</formula>
    </cfRule>
  </conditionalFormatting>
  <conditionalFormatting sqref="C27">
    <cfRule type="duplicateValues" dxfId="3" priority="150"/>
    <cfRule type="expression" dxfId="4" priority="87">
      <formula>#REF!="TIDAK TERCAPAI"</formula>
    </cfRule>
  </conditionalFormatting>
  <conditionalFormatting sqref="C28">
    <cfRule type="duplicateValues" dxfId="3" priority="149"/>
    <cfRule type="expression" dxfId="4" priority="86">
      <formula>#REF!="TIDAK TERCAPAI"</formula>
    </cfRule>
  </conditionalFormatting>
  <conditionalFormatting sqref="C29">
    <cfRule type="duplicateValues" dxfId="3" priority="148"/>
    <cfRule type="expression" dxfId="4" priority="85">
      <formula>#REF!="TIDAK TERCAPAI"</formula>
    </cfRule>
  </conditionalFormatting>
  <conditionalFormatting sqref="C30">
    <cfRule type="duplicateValues" dxfId="3" priority="147"/>
    <cfRule type="expression" dxfId="4" priority="84">
      <formula>#REF!="TIDAK TERCAPAI"</formula>
    </cfRule>
  </conditionalFormatting>
  <conditionalFormatting sqref="C31">
    <cfRule type="duplicateValues" dxfId="3" priority="146"/>
    <cfRule type="expression" dxfId="4" priority="83">
      <formula>#REF!="TIDAK TERCAPAI"</formula>
    </cfRule>
  </conditionalFormatting>
  <conditionalFormatting sqref="C32">
    <cfRule type="duplicateValues" dxfId="3" priority="145"/>
    <cfRule type="expression" dxfId="4" priority="82">
      <formula>#REF!="TIDAK TERCAPAI"</formula>
    </cfRule>
  </conditionalFormatting>
  <conditionalFormatting sqref="C33">
    <cfRule type="duplicateValues" dxfId="3" priority="144"/>
    <cfRule type="expression" dxfId="4" priority="81">
      <formula>#REF!="TIDAK TERCAPAI"</formula>
    </cfRule>
  </conditionalFormatting>
  <conditionalFormatting sqref="C34">
    <cfRule type="duplicateValues" dxfId="3" priority="143"/>
    <cfRule type="expression" dxfId="4" priority="80">
      <formula>#REF!="TIDAK TERCAPAI"</formula>
    </cfRule>
  </conditionalFormatting>
  <conditionalFormatting sqref="C35">
    <cfRule type="duplicateValues" dxfId="3" priority="142"/>
    <cfRule type="expression" dxfId="4" priority="79">
      <formula>#REF!="TIDAK TERCAPAI"</formula>
    </cfRule>
  </conditionalFormatting>
  <conditionalFormatting sqref="C36">
    <cfRule type="duplicateValues" dxfId="3" priority="141"/>
    <cfRule type="expression" dxfId="4" priority="78">
      <formula>#REF!="TIDAK TERCAPAI"</formula>
    </cfRule>
  </conditionalFormatting>
  <conditionalFormatting sqref="C37">
    <cfRule type="duplicateValues" dxfId="3" priority="140"/>
    <cfRule type="expression" dxfId="4" priority="77">
      <formula>#REF!="TIDAK TERCAPAI"</formula>
    </cfRule>
  </conditionalFormatting>
  <conditionalFormatting sqref="C38">
    <cfRule type="duplicateValues" dxfId="3" priority="139"/>
    <cfRule type="expression" dxfId="4" priority="76">
      <formula>#REF!="TIDAK TERCAPAI"</formula>
    </cfRule>
  </conditionalFormatting>
  <conditionalFormatting sqref="C39">
    <cfRule type="duplicateValues" dxfId="3" priority="138"/>
    <cfRule type="expression" dxfId="4" priority="75">
      <formula>#REF!="TIDAK TERCAPAI"</formula>
    </cfRule>
  </conditionalFormatting>
  <conditionalFormatting sqref="C40">
    <cfRule type="duplicateValues" dxfId="3" priority="137"/>
    <cfRule type="expression" dxfId="4" priority="74">
      <formula>#REF!="TIDAK TERCAPAI"</formula>
    </cfRule>
  </conditionalFormatting>
  <conditionalFormatting sqref="C41">
    <cfRule type="duplicateValues" dxfId="3" priority="136"/>
    <cfRule type="expression" dxfId="4" priority="73">
      <formula>#REF!="TIDAK TERCAPAI"</formula>
    </cfRule>
  </conditionalFormatting>
  <conditionalFormatting sqref="C42">
    <cfRule type="duplicateValues" dxfId="3" priority="135"/>
    <cfRule type="expression" dxfId="4" priority="72">
      <formula>#REF!="TIDAK TERCAPAI"</formula>
    </cfRule>
  </conditionalFormatting>
  <conditionalFormatting sqref="C43">
    <cfRule type="duplicateValues" dxfId="3" priority="134"/>
    <cfRule type="expression" dxfId="4" priority="71">
      <formula>#REF!="TIDAK TERCAPAI"</formula>
    </cfRule>
  </conditionalFormatting>
  <conditionalFormatting sqref="C44">
    <cfRule type="duplicateValues" dxfId="3" priority="133"/>
    <cfRule type="expression" dxfId="4" priority="70">
      <formula>#REF!="TIDAK TERCAPAI"</formula>
    </cfRule>
  </conditionalFormatting>
  <conditionalFormatting sqref="C45">
    <cfRule type="duplicateValues" dxfId="3" priority="132"/>
    <cfRule type="expression" dxfId="4" priority="69">
      <formula>#REF!="TIDAK TERCAPAI"</formula>
    </cfRule>
  </conditionalFormatting>
  <conditionalFormatting sqref="C46">
    <cfRule type="duplicateValues" dxfId="3" priority="131"/>
    <cfRule type="expression" dxfId="4" priority="68">
      <formula>#REF!="TIDAK TERCAPAI"</formula>
    </cfRule>
  </conditionalFormatting>
  <conditionalFormatting sqref="C47">
    <cfRule type="duplicateValues" dxfId="3" priority="130"/>
    <cfRule type="expression" dxfId="4" priority="67">
      <formula>#REF!="TIDAK TERCAPAI"</formula>
    </cfRule>
  </conditionalFormatting>
  <conditionalFormatting sqref="C51">
    <cfRule type="duplicateValues" dxfId="3" priority="128"/>
    <cfRule type="expression" dxfId="4" priority="65">
      <formula>#REF!="TIDAK TERCAPAI"</formula>
    </cfRule>
  </conditionalFormatting>
  <conditionalFormatting sqref="C54">
    <cfRule type="duplicateValues" dxfId="3" priority="126"/>
    <cfRule type="expression" dxfId="4" priority="63">
      <formula>#REF!="TIDAK TERCAPAI"</formula>
    </cfRule>
  </conditionalFormatting>
  <conditionalFormatting sqref="C55">
    <cfRule type="duplicateValues" dxfId="3" priority="125"/>
    <cfRule type="expression" dxfId="4" priority="62">
      <formula>#REF!="TIDAK TERCAPAI"</formula>
    </cfRule>
  </conditionalFormatting>
  <conditionalFormatting sqref="C56">
    <cfRule type="duplicateValues" dxfId="3" priority="124"/>
    <cfRule type="expression" dxfId="4" priority="61">
      <formula>#REF!="TIDAK TERCAPAI"</formula>
    </cfRule>
  </conditionalFormatting>
  <conditionalFormatting sqref="C57">
    <cfRule type="duplicateValues" dxfId="3" priority="123"/>
    <cfRule type="expression" dxfId="4" priority="60">
      <formula>#REF!="TIDAK TERCAPAI"</formula>
    </cfRule>
  </conditionalFormatting>
  <conditionalFormatting sqref="C58">
    <cfRule type="duplicateValues" dxfId="3" priority="122"/>
    <cfRule type="expression" dxfId="4" priority="59">
      <formula>#REF!="TIDAK TERCAPAI"</formula>
    </cfRule>
  </conditionalFormatting>
  <conditionalFormatting sqref="C59">
    <cfRule type="duplicateValues" dxfId="3" priority="121"/>
    <cfRule type="expression" dxfId="4" priority="58">
      <formula>#REF!="TIDAK TERCAPAI"</formula>
    </cfRule>
  </conditionalFormatting>
  <conditionalFormatting sqref="C60">
    <cfRule type="duplicateValues" dxfId="3" priority="120"/>
    <cfRule type="expression" dxfId="4" priority="57">
      <formula>#REF!="TIDAK TERCAPAI"</formula>
    </cfRule>
  </conditionalFormatting>
  <conditionalFormatting sqref="C63">
    <cfRule type="duplicateValues" dxfId="3" priority="118"/>
    <cfRule type="expression" dxfId="4" priority="55">
      <formula>#REF!="TIDAK TERCAPAI"</formula>
    </cfRule>
  </conditionalFormatting>
  <conditionalFormatting sqref="C64">
    <cfRule type="duplicateValues" dxfId="3" priority="117"/>
    <cfRule type="expression" dxfId="4" priority="54">
      <formula>#REF!="TIDAK TERCAPAI"</formula>
    </cfRule>
  </conditionalFormatting>
  <conditionalFormatting sqref="C73">
    <cfRule type="duplicateValues" dxfId="3" priority="113"/>
    <cfRule type="expression" dxfId="4" priority="50">
      <formula>#REF!="TIDAK TERCAPAI"</formula>
    </cfRule>
  </conditionalFormatting>
  <conditionalFormatting sqref="C79">
    <cfRule type="duplicateValues" dxfId="3" priority="110"/>
    <cfRule type="expression" dxfId="4" priority="47">
      <formula>#REF!="TIDAK TERCAPAI"</formula>
    </cfRule>
  </conditionalFormatting>
  <conditionalFormatting sqref="C80">
    <cfRule type="duplicateValues" dxfId="3" priority="109"/>
    <cfRule type="expression" dxfId="4" priority="46">
      <formula>#REF!="TIDAK TERCAPAI"</formula>
    </cfRule>
  </conditionalFormatting>
  <conditionalFormatting sqref="C81">
    <cfRule type="duplicateValues" dxfId="3" priority="108"/>
    <cfRule type="expression" dxfId="4" priority="45">
      <formula>#REF!="TIDAK TERCAPAI"</formula>
    </cfRule>
  </conditionalFormatting>
  <conditionalFormatting sqref="C84">
    <cfRule type="duplicateValues" dxfId="3" priority="106"/>
    <cfRule type="expression" dxfId="4" priority="43">
      <formula>#REF!="TIDAK TERCAPAI"</formula>
    </cfRule>
  </conditionalFormatting>
  <conditionalFormatting sqref="C92">
    <cfRule type="duplicateValues" dxfId="3" priority="103"/>
    <cfRule type="expression" dxfId="4" priority="40">
      <formula>#REF!="TIDAK TERCAPAI"</formula>
    </cfRule>
  </conditionalFormatting>
  <conditionalFormatting sqref="C93">
    <cfRule type="duplicateValues" dxfId="3" priority="102"/>
    <cfRule type="expression" dxfId="4" priority="39">
      <formula>#REF!="TIDAK TERCAPAI"</formula>
    </cfRule>
  </conditionalFormatting>
  <conditionalFormatting sqref="C94">
    <cfRule type="duplicateValues" dxfId="3" priority="101"/>
    <cfRule type="expression" dxfId="4" priority="38">
      <formula>#REF!="TIDAK TERCAPAI"</formula>
    </cfRule>
  </conditionalFormatting>
  <conditionalFormatting sqref="C95">
    <cfRule type="duplicateValues" dxfId="3" priority="100"/>
    <cfRule type="expression" dxfId="4" priority="37">
      <formula>#REF!="TIDAK TERCAPAI"</formula>
    </cfRule>
  </conditionalFormatting>
  <conditionalFormatting sqref="C96">
    <cfRule type="duplicateValues" dxfId="3" priority="99"/>
    <cfRule type="expression" dxfId="4" priority="36">
      <formula>#REF!="TIDAK TERCAPAI"</formula>
    </cfRule>
  </conditionalFormatting>
  <conditionalFormatting sqref="C97">
    <cfRule type="duplicateValues" dxfId="3" priority="98"/>
    <cfRule type="expression" dxfId="4" priority="35">
      <formula>#REF!="TIDAK TERCAPAI"</formula>
    </cfRule>
  </conditionalFormatting>
  <conditionalFormatting sqref="C98">
    <cfRule type="duplicateValues" dxfId="3" priority="97"/>
    <cfRule type="expression" dxfId="4" priority="34">
      <formula>#REF!="TIDAK TERCAPAI"</formula>
    </cfRule>
  </conditionalFormatting>
  <conditionalFormatting sqref="C99">
    <cfRule type="duplicateValues" dxfId="3" priority="96"/>
    <cfRule type="expression" dxfId="4" priority="33">
      <formula>#REF!="TIDAK TERCAPAI"</formula>
    </cfRule>
  </conditionalFormatting>
  <conditionalFormatting sqref="C100">
    <cfRule type="duplicateValues" dxfId="3" priority="95"/>
    <cfRule type="expression" dxfId="4" priority="32">
      <formula>#REF!="TIDAK TERCAPAI"</formula>
    </cfRule>
  </conditionalFormatting>
  <conditionalFormatting sqref="C101">
    <cfRule type="duplicateValues" dxfId="3" priority="94"/>
    <cfRule type="expression" dxfId="4" priority="31">
      <formula>#REF!="TIDAK TERCAPAI"</formula>
    </cfRule>
  </conditionalFormatting>
  <conditionalFormatting sqref="C105">
    <cfRule type="duplicateValues" dxfId="3" priority="25"/>
    <cfRule type="expression" dxfId="4" priority="24">
      <formula>#REF!="TIDAK TERCAPAI"</formula>
    </cfRule>
  </conditionalFormatting>
  <conditionalFormatting sqref="C106">
    <cfRule type="duplicateValues" dxfId="3" priority="17"/>
    <cfRule type="expression" dxfId="4" priority="15">
      <formula>#REF!="TIDAK TERCAPAI"</formula>
    </cfRule>
  </conditionalFormatting>
  <conditionalFormatting sqref="C107">
    <cfRule type="duplicateValues" dxfId="3" priority="16"/>
    <cfRule type="expression" dxfId="4" priority="14">
      <formula>#REF!="TIDAK TERCAPAI"</formula>
    </cfRule>
  </conditionalFormatting>
  <conditionalFormatting sqref="C112">
    <cfRule type="duplicateValues" dxfId="3" priority="92"/>
    <cfRule type="expression" dxfId="4" priority="29">
      <formula>#REF!="TIDAK TERCAPAI"</formula>
    </cfRule>
  </conditionalFormatting>
  <conditionalFormatting sqref="C113">
    <cfRule type="duplicateValues" dxfId="3" priority="91"/>
    <cfRule type="expression" dxfId="4" priority="28">
      <formula>#REF!="TIDAK TERCAPAI"</formula>
    </cfRule>
  </conditionalFormatting>
  <conditionalFormatting sqref="C114">
    <cfRule type="duplicateValues" dxfId="3" priority="90"/>
    <cfRule type="expression" dxfId="4" priority="27">
      <formula>#REF!="TIDAK TERCAPAI"</formula>
    </cfRule>
  </conditionalFormatting>
  <conditionalFormatting sqref="C115">
    <cfRule type="duplicateValues" dxfId="3" priority="89"/>
    <cfRule type="expression" dxfId="4" priority="26">
      <formula>#REF!="TIDAK TERCAPAI"</formula>
    </cfRule>
  </conditionalFormatting>
  <conditionalFormatting sqref="C48:C50">
    <cfRule type="duplicateValues" dxfId="3" priority="129"/>
    <cfRule type="expression" dxfId="4" priority="66">
      <formula>#REF!="TIDAK TERCAPAI"</formula>
    </cfRule>
  </conditionalFormatting>
  <conditionalFormatting sqref="C52:C53">
    <cfRule type="duplicateValues" dxfId="3" priority="127"/>
    <cfRule type="expression" dxfId="4" priority="64">
      <formula>#REF!="TIDAK TERCAPAI"</formula>
    </cfRule>
  </conditionalFormatting>
  <conditionalFormatting sqref="C61:C62">
    <cfRule type="duplicateValues" dxfId="3" priority="119"/>
    <cfRule type="expression" dxfId="4" priority="56">
      <formula>#REF!="TIDAK TERCAPAI"</formula>
    </cfRule>
  </conditionalFormatting>
  <conditionalFormatting sqref="C65:C66">
    <cfRule type="duplicateValues" dxfId="3" priority="116"/>
    <cfRule type="expression" dxfId="4" priority="53">
      <formula>#REF!="TIDAK TERCAPAI"</formula>
    </cfRule>
  </conditionalFormatting>
  <conditionalFormatting sqref="C67:C70">
    <cfRule type="duplicateValues" dxfId="3" priority="115"/>
    <cfRule type="expression" dxfId="4" priority="52">
      <formula>#REF!="TIDAK TERCAPAI"</formula>
    </cfRule>
  </conditionalFormatting>
  <conditionalFormatting sqref="C71:C72">
    <cfRule type="duplicateValues" dxfId="3" priority="114"/>
    <cfRule type="expression" dxfId="4" priority="51">
      <formula>#REF!="TIDAK TERCAPAI"</formula>
    </cfRule>
  </conditionalFormatting>
  <conditionalFormatting sqref="C74:C76">
    <cfRule type="duplicateValues" dxfId="3" priority="112"/>
    <cfRule type="expression" dxfId="4" priority="49">
      <formula>#REF!="TIDAK TERCAPAI"</formula>
    </cfRule>
  </conditionalFormatting>
  <conditionalFormatting sqref="C77:C78">
    <cfRule type="duplicateValues" dxfId="3" priority="111"/>
    <cfRule type="expression" dxfId="4" priority="48">
      <formula>#REF!="TIDAK TERCAPAI"</formula>
    </cfRule>
  </conditionalFormatting>
  <conditionalFormatting sqref="C82:C83">
    <cfRule type="duplicateValues" dxfId="3" priority="107"/>
    <cfRule type="expression" dxfId="4" priority="44">
      <formula>#REF!="TIDAK TERCAPAI"</formula>
    </cfRule>
  </conditionalFormatting>
  <conditionalFormatting sqref="C85:C88">
    <cfRule type="duplicateValues" dxfId="3" priority="105"/>
    <cfRule type="expression" dxfId="4" priority="42">
      <formula>#REF!="TIDAK TERCAPAI"</formula>
    </cfRule>
  </conditionalFormatting>
  <conditionalFormatting sqref="C89:C91">
    <cfRule type="duplicateValues" dxfId="3" priority="104"/>
    <cfRule type="expression" dxfId="4" priority="41">
      <formula>#REF!="TIDAK TERCAPAI"</formula>
    </cfRule>
  </conditionalFormatting>
  <conditionalFormatting sqref="C110:C111">
    <cfRule type="duplicateValues" dxfId="3" priority="93"/>
    <cfRule type="expression" dxfId="4" priority="30">
      <formula>#REF!="TIDAK TERCAPAI"</formula>
    </cfRule>
  </conditionalFormatting>
  <conditionalFormatting sqref="D6:D1711">
    <cfRule type="cellIs" dxfId="5" priority="12" operator="lessThan">
      <formula>100</formula>
    </cfRule>
  </conditionalFormatting>
  <conditionalFormatting sqref="E6:E1711">
    <cfRule type="cellIs" dxfId="5" priority="10" operator="lessThan">
      <formula>100</formula>
    </cfRule>
  </conditionalFormatting>
  <conditionalFormatting sqref="V6:V1711">
    <cfRule type="cellIs" dxfId="1" priority="2" operator="greaterThan">
      <formula>0.8999</formula>
    </cfRule>
    <cfRule type="cellIs" dxfId="2" priority="1" operator="lessThan">
      <formula>0.8999</formula>
    </cfRule>
  </conditionalFormatting>
  <conditionalFormatting sqref="F6:L1711">
    <cfRule type="cellIs" dxfId="5" priority="9" operator="lessThan">
      <formula>100</formula>
    </cfRule>
  </conditionalFormatting>
  <conditionalFormatting sqref="M6:R1711">
    <cfRule type="cellIs" dxfId="1" priority="8" operator="greaterThan">
      <formula>0.8999</formula>
    </cfRule>
    <cfRule type="cellIs" dxfId="2" priority="7" operator="lessThan">
      <formula>0.8999</formula>
    </cfRule>
  </conditionalFormatting>
  <conditionalFormatting sqref="W6:Y1711">
    <cfRule type="cellIs" dxfId="1" priority="4" operator="greaterThan">
      <formula>0.8999</formula>
    </cfRule>
    <cfRule type="cellIs" dxfId="2" priority="3" operator="lessThan">
      <formula>0.8999</formula>
    </cfRule>
  </conditionalFormatting>
  <conditionalFormatting sqref="AE6:AF1711">
    <cfRule type="cellIs" dxfId="1" priority="6" operator="greaterThan">
      <formula>0.8999</formula>
    </cfRule>
    <cfRule type="cellIs" dxfId="2" priority="5" operator="less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G1711"/>
  <sheetViews>
    <sheetView zoomScale="80" zoomScaleNormal="80" zoomScaleSheetLayoutView="50" workbookViewId="0">
      <pane ySplit="4" topLeftCell="A5" activePane="bottomLeft" state="frozen"/>
      <selection/>
      <selection pane="bottomLeft" activeCell="D4" sqref="D4:AB1711"/>
    </sheetView>
  </sheetViews>
  <sheetFormatPr defaultColWidth="9.81904761904762" defaultRowHeight="16.5"/>
  <cols>
    <col min="1" max="1" width="21.5428571428571" style="87" customWidth="1"/>
    <col min="2" max="2" width="46.8190476190476" style="110" customWidth="1"/>
    <col min="3" max="3" width="30" style="110" customWidth="1"/>
    <col min="4" max="4" width="15.3142857142857" style="111" customWidth="1"/>
    <col min="5" max="5" width="15.4571428571429" style="111" hidden="1" customWidth="1"/>
    <col min="6" max="6" width="10.5428571428571" style="111" hidden="1" customWidth="1"/>
    <col min="7" max="7" width="14.6571428571429" style="111" hidden="1" customWidth="1"/>
    <col min="8" max="8" width="17.047619047619" style="111" hidden="1" customWidth="1"/>
    <col min="9" max="9" width="14.1428571428571" style="111" hidden="1" customWidth="1"/>
    <col min="10" max="10" width="15.3238095238095" style="111" hidden="1" customWidth="1"/>
    <col min="11" max="11" width="15.3333333333333" style="111" hidden="1" customWidth="1"/>
    <col min="12" max="12" width="14.8285714285714" style="111" hidden="1" customWidth="1"/>
    <col min="13" max="13" width="9.81904761904762" style="111" hidden="1" customWidth="1"/>
    <col min="14" max="14" width="14.9047619047619" style="111" hidden="1" customWidth="1"/>
    <col min="15" max="15" width="15.8190476190476" style="111" hidden="1" customWidth="1"/>
    <col min="16" max="16" width="12.9047619047619" style="111" hidden="1" customWidth="1"/>
    <col min="17" max="17" width="14.2857142857143" style="111" customWidth="1"/>
    <col min="18" max="18" width="10.4571428571429" style="111" customWidth="1"/>
    <col min="19" max="20" width="9.90476190476191" style="111" customWidth="1"/>
    <col min="21" max="21" width="13.2952380952381" style="110" customWidth="1"/>
    <col min="22" max="22" width="19.4285714285714" style="110" hidden="1" customWidth="1"/>
    <col min="23" max="23" width="19.9333333333333" style="110" hidden="1" customWidth="1"/>
    <col min="24" max="24" width="22.6666666666667" style="110" hidden="1" customWidth="1"/>
    <col min="25" max="25" width="19.2571428571429" style="110" hidden="1" customWidth="1"/>
    <col min="26" max="26" width="16.3619047619048" style="110" customWidth="1"/>
    <col min="27" max="27" width="16.352380952381" style="110" customWidth="1"/>
    <col min="28" max="28" width="14.9904761904762" style="110" customWidth="1"/>
    <col min="29" max="29" width="9.81904761904762" style="112" customWidth="1"/>
    <col min="30" max="30" width="11.4571428571429" style="113" customWidth="1"/>
    <col min="31" max="31" width="27.9238095238095" style="112" customWidth="1"/>
    <col min="32" max="32" width="13.2285714285714" style="112"/>
    <col min="33" max="33" width="11.4571428571429" style="87"/>
    <col min="34" max="16384" width="9.81904761904762" style="87"/>
  </cols>
  <sheetData>
    <row r="1" ht="54" customHeight="1" spans="1:33">
      <c r="A1" s="168" t="str">
        <f>CONCATENATE("网管-爪哇-巴厘班次全天签收率报表",TEXT($R$3,"MM月DD日"),"
NM-'Display Absensi 630'!E:E ",TEXT($R$3,"DD MMM YYYY"))</f>
        <v>网管-爪哇-巴厘班次全天签收率报表09月27日
NM-'Display Absensi 630'!E:E 27 Sep 2026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9"/>
    </row>
    <row r="2" ht="66" customHeight="1" spans="1:33">
      <c r="A2" s="118" t="s">
        <v>5</v>
      </c>
      <c r="B2" s="121" t="s">
        <v>1858</v>
      </c>
      <c r="C2" s="118" t="s">
        <v>1722</v>
      </c>
      <c r="D2" s="118" t="s">
        <v>1868</v>
      </c>
      <c r="E2" s="120" t="s">
        <v>1869</v>
      </c>
      <c r="F2" s="120" t="s">
        <v>1870</v>
      </c>
      <c r="G2" s="122" t="str">
        <f>"T-1应签收"&amp;CHAR(10)&amp;"Seharusnya TTD "&amp;TEXT($S$3,"dd/mm/yyyy")</f>
        <v>T-1应签收
Seharusnya TTD 26/09/2026</v>
      </c>
      <c r="H2" s="122" t="str">
        <f>"2359前已签收"&amp;CHAR(10)&amp;"TTD Sebelum"&amp;CHAR(10)&amp;"2359"&amp;CHAR(10)&amp;TEXT($S$3,"dd/mm/yyyy")</f>
        <v>2359前已签收
TTD Sebelum
2359
26/09/2026</v>
      </c>
      <c r="I2" s="122" t="str">
        <f>"未签收"&amp;CHAR(10)&amp;"Belum TTD"&amp;CHAR(10)&amp;TEXT($S$3,"dd/mm/yyyy")</f>
        <v>未签收
Belum TTD
26/09/2026</v>
      </c>
      <c r="J2" s="122" t="str">
        <f>"T-1应签收"&amp;CHAR(10)&amp;"Seharusnya TTD "&amp;TEXT($T$3,"dd/mm/yyyy")</f>
        <v>T-1应签收
Seharusnya TTD 25/09/2026</v>
      </c>
      <c r="K2" s="122" t="str">
        <f>"2359前已签收"&amp;CHAR(10)&amp;"TTD Sebelum"&amp;CHAR(10)&amp;"2359"&amp;CHAR(10)&amp;TEXT($T$3,"dd/mm/yyyy")</f>
        <v>2359前已签收
TTD Sebelum
2359
25/09/2026</v>
      </c>
      <c r="L2" s="122" t="str">
        <f>"未签收"&amp;CHAR(10)&amp;"Belum TTD"&amp;CHAR(10)&amp;TEXT($T$3,"dd/mm/yyyy")</f>
        <v>未签收
Belum TTD
25/09/2026</v>
      </c>
      <c r="M2" s="120" t="s">
        <v>1725</v>
      </c>
      <c r="N2" s="120" t="s">
        <v>1871</v>
      </c>
      <c r="O2" s="120" t="s">
        <v>1872</v>
      </c>
      <c r="P2" s="120" t="s">
        <v>1873</v>
      </c>
      <c r="Q2" s="118" t="s">
        <v>1874</v>
      </c>
      <c r="R2" s="118" t="s">
        <v>1875</v>
      </c>
      <c r="S2" s="118"/>
      <c r="T2" s="118"/>
      <c r="U2" s="118" t="s">
        <v>1731</v>
      </c>
      <c r="V2" s="121" t="str">
        <f>"累计应签收量"&amp;CHAR(10)&amp;"Seharusnya TTD Mingguan"&amp;CHAR(10)&amp;TEXT($AG$10,"dd/mm/yyyy")&amp;" - "&amp;TEXT($AG$9,"dd/mm/yyyy")</f>
        <v>累计应签收量
Seharusnya TTD Mingguan
21/09/2026 - 27/09/2026</v>
      </c>
      <c r="W2" s="121" t="str">
        <f>"累计签收量"&amp;CHAR(10)&amp;"TTD Mingguan"&amp;CHAR(10)&amp;TEXT($AG$10,"dd/mm/yyyy")&amp;" - "&amp;TEXT($AG$9,"dd/mm/yyyy")</f>
        <v>累计签收量
TTD Mingguan
21/09/2026 - 27/09/2026</v>
      </c>
      <c r="X2" s="121" t="str">
        <f>"累计应签收量"&amp;CHAR(10)&amp;"Seharusnya TTD Mingguan"&amp;CHAR(10)&amp;TEXT($AG$12,"dd/mm/yyyy")&amp;" - "&amp;TEXT($AG$11,"dd/mm/yyyy")</f>
        <v>累计应签收量
Seharusnya TTD Mingguan
14/09/2026 - 20/09/2026</v>
      </c>
      <c r="Y2" s="121" t="str">
        <f>"累计签收量"&amp;CHAR(10)&amp;"TTD Mingguan"&amp;CHAR(10)&amp;TEXT($AG$12,"dd/mm/yyyy")&amp;" - "&amp;TEXT($AG$11,"dd/mm/yyyy")</f>
        <v>累计签收量
TTD Mingguan
14/09/2026 - 20/09/2026</v>
      </c>
      <c r="Z2" s="118" t="s">
        <v>1876</v>
      </c>
      <c r="AA2" s="118"/>
      <c r="AB2" s="118" t="s">
        <v>1733</v>
      </c>
    </row>
    <row r="3" ht="30" customHeight="1" spans="1:33">
      <c r="A3" s="123"/>
      <c r="B3" s="118"/>
      <c r="C3" s="124"/>
      <c r="D3" s="124"/>
      <c r="E3" s="125"/>
      <c r="F3" s="125"/>
      <c r="G3" s="120"/>
      <c r="H3" s="120"/>
      <c r="I3" s="120"/>
      <c r="J3" s="120"/>
      <c r="K3" s="120"/>
      <c r="L3" s="120"/>
      <c r="M3" s="125"/>
      <c r="N3" s="125"/>
      <c r="O3" s="125"/>
      <c r="P3" s="125"/>
      <c r="Q3" s="124"/>
      <c r="R3" s="126">
        <f>'ALL DP DATA'!K8</f>
        <v>46292</v>
      </c>
      <c r="S3" s="126">
        <f>R3-1</f>
        <v>46291</v>
      </c>
      <c r="T3" s="126">
        <f>S3-1</f>
        <v>46290</v>
      </c>
      <c r="U3" s="124"/>
      <c r="V3" s="118"/>
      <c r="W3" s="118"/>
      <c r="X3" s="118"/>
      <c r="Y3" s="118"/>
      <c r="Z3" s="127" t="str">
        <f>TEXT(AG10,"dd mmm")&amp;" - "&amp;TEXT(AG9,"dd mmm")</f>
        <v>21 Sep - 27 Sep</v>
      </c>
      <c r="AA3" s="127" t="str">
        <f>TEXT(AG12,"dd mmm")&amp;" - "&amp;TEXT(AG11,"dd mmm")</f>
        <v>14 Sep - 20 Sep</v>
      </c>
      <c r="AB3" s="124"/>
    </row>
    <row r="4" ht="18" spans="1:33">
      <c r="A4" s="128"/>
      <c r="B4" s="128"/>
      <c r="C4" s="128"/>
      <c r="D4" s="129">
        <v>637633</v>
      </c>
      <c r="E4" s="129">
        <v>573363</v>
      </c>
      <c r="F4" s="129">
        <v>64270</v>
      </c>
      <c r="G4" s="130">
        <v>629311</v>
      </c>
      <c r="H4" s="130">
        <v>593381</v>
      </c>
      <c r="I4" s="130">
        <v>35930</v>
      </c>
      <c r="J4" s="130">
        <v>628993</v>
      </c>
      <c r="K4" s="130">
        <v>607499</v>
      </c>
      <c r="L4" s="130">
        <v>21494</v>
      </c>
      <c r="M4" s="132">
        <v>0.93</v>
      </c>
      <c r="N4" s="129">
        <v>120794069</v>
      </c>
      <c r="O4" s="129">
        <v>116100291</v>
      </c>
      <c r="P4" s="129">
        <v>4693778</v>
      </c>
      <c r="Q4" s="134">
        <v>0.961142314031991</v>
      </c>
      <c r="R4" s="134">
        <v>0.899205342258007</v>
      </c>
      <c r="S4" s="134">
        <v>0.942905812865181</v>
      </c>
      <c r="T4" s="134">
        <v>0.965827918593689</v>
      </c>
      <c r="U4" s="135">
        <v>-0.0437004706071739</v>
      </c>
      <c r="V4" s="130">
        <v>4241030</v>
      </c>
      <c r="W4" s="130">
        <v>4046266</v>
      </c>
      <c r="X4" s="130">
        <v>4086855</v>
      </c>
      <c r="Y4" s="130">
        <v>3918789</v>
      </c>
      <c r="Z4" s="134">
        <v>0.954076250344845</v>
      </c>
      <c r="AA4" s="134">
        <v>0.95887644655854</v>
      </c>
      <c r="AB4" s="135">
        <v>-0.0048001962136941</v>
      </c>
      <c r="AC4" s="112">
        <v>5</v>
      </c>
      <c r="AD4" s="136"/>
    </row>
    <row r="5" s="108" customFormat="1" ht="19" customHeight="1" spans="1:33">
      <c r="B5" s="138"/>
      <c r="C5" s="138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46"/>
      <c r="AD5" s="147"/>
      <c r="AE5" s="146"/>
      <c r="AF5" s="146"/>
    </row>
    <row r="6" spans="1:33">
      <c r="A6" s="170" t="s">
        <v>24</v>
      </c>
      <c r="B6" s="171" t="s">
        <v>1734</v>
      </c>
      <c r="C6" s="171" t="s">
        <v>1735</v>
      </c>
      <c r="D6" s="150">
        <v>0</v>
      </c>
      <c r="E6" s="153">
        <v>0</v>
      </c>
      <c r="F6" s="153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72">
        <v>0.93</v>
      </c>
      <c r="N6" s="153">
        <v>0</v>
      </c>
      <c r="O6" s="153">
        <v>0</v>
      </c>
      <c r="P6" s="153">
        <v>0</v>
      </c>
      <c r="Q6" s="154">
        <v>0</v>
      </c>
      <c r="R6" s="154">
        <v>0</v>
      </c>
      <c r="S6" s="154">
        <v>0</v>
      </c>
      <c r="T6" s="154">
        <v>0</v>
      </c>
      <c r="U6" s="173">
        <v>0</v>
      </c>
      <c r="V6" s="158">
        <v>0</v>
      </c>
      <c r="W6" s="158">
        <v>0</v>
      </c>
      <c r="X6" s="158">
        <v>0</v>
      </c>
      <c r="Y6" s="158">
        <v>0</v>
      </c>
      <c r="Z6" s="155">
        <v>0</v>
      </c>
      <c r="AA6" s="155">
        <v>0</v>
      </c>
      <c r="AB6" s="173">
        <v>0</v>
      </c>
      <c r="AC6" s="159"/>
      <c r="AD6" s="161"/>
    </row>
    <row r="7" spans="1:33">
      <c r="A7" s="170" t="s">
        <v>24</v>
      </c>
      <c r="B7" s="171" t="s">
        <v>1734</v>
      </c>
      <c r="C7" s="171" t="s">
        <v>1737</v>
      </c>
      <c r="D7" s="150">
        <v>8960</v>
      </c>
      <c r="E7" s="153">
        <v>8421</v>
      </c>
      <c r="F7" s="153">
        <v>539</v>
      </c>
      <c r="G7" s="151">
        <v>9685</v>
      </c>
      <c r="H7" s="151">
        <v>9369</v>
      </c>
      <c r="I7" s="151">
        <v>316</v>
      </c>
      <c r="J7" s="151">
        <v>9713</v>
      </c>
      <c r="K7" s="151">
        <v>9450</v>
      </c>
      <c r="L7" s="151">
        <v>263</v>
      </c>
      <c r="M7" s="172">
        <v>0.93</v>
      </c>
      <c r="N7" s="153">
        <v>257078</v>
      </c>
      <c r="O7" s="153">
        <v>252441</v>
      </c>
      <c r="P7" s="153">
        <v>4637</v>
      </c>
      <c r="Q7" s="154">
        <v>0.981962672807475</v>
      </c>
      <c r="R7" s="154">
        <v>0.93984375</v>
      </c>
      <c r="S7" s="154">
        <v>0.967372225090346</v>
      </c>
      <c r="T7" s="154">
        <v>0.972922886852672</v>
      </c>
      <c r="U7" s="173">
        <v>-0.0275284750903459</v>
      </c>
      <c r="V7" s="158">
        <v>65326</v>
      </c>
      <c r="W7" s="158">
        <v>63599</v>
      </c>
      <c r="X7" s="158">
        <v>61733</v>
      </c>
      <c r="Y7" s="158">
        <v>61011</v>
      </c>
      <c r="Z7" s="155">
        <v>0.973563359152558</v>
      </c>
      <c r="AA7" s="155">
        <v>0.988304472486353</v>
      </c>
      <c r="AB7" s="173">
        <v>-0.0147411133337946</v>
      </c>
      <c r="AC7" s="159"/>
      <c r="AD7" s="161"/>
    </row>
    <row r="8" spans="1:33">
      <c r="A8" s="170" t="s">
        <v>24</v>
      </c>
      <c r="B8" s="171" t="s">
        <v>1734</v>
      </c>
      <c r="C8" s="171" t="s">
        <v>1736</v>
      </c>
      <c r="D8" s="150">
        <v>0</v>
      </c>
      <c r="E8" s="153">
        <v>0</v>
      </c>
      <c r="F8" s="153">
        <v>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151">
        <v>0</v>
      </c>
      <c r="M8" s="172">
        <v>0.93</v>
      </c>
      <c r="N8" s="153">
        <v>0</v>
      </c>
      <c r="O8" s="153">
        <v>0</v>
      </c>
      <c r="P8" s="153">
        <v>0</v>
      </c>
      <c r="Q8" s="154">
        <v>0</v>
      </c>
      <c r="R8" s="154">
        <v>0</v>
      </c>
      <c r="S8" s="154">
        <v>0</v>
      </c>
      <c r="T8" s="154">
        <v>0</v>
      </c>
      <c r="U8" s="173">
        <v>0</v>
      </c>
      <c r="V8" s="158">
        <v>0</v>
      </c>
      <c r="W8" s="158">
        <v>0</v>
      </c>
      <c r="X8" s="158">
        <v>0</v>
      </c>
      <c r="Y8" s="158">
        <v>0</v>
      </c>
      <c r="Z8" s="155">
        <v>0</v>
      </c>
      <c r="AA8" s="155">
        <v>0</v>
      </c>
      <c r="AB8" s="173">
        <v>0</v>
      </c>
      <c r="AC8" s="159"/>
      <c r="AD8" s="161"/>
    </row>
    <row r="9" spans="1:33">
      <c r="A9" s="170" t="s">
        <v>24</v>
      </c>
      <c r="B9" s="171" t="s">
        <v>1734</v>
      </c>
      <c r="C9" s="171" t="s">
        <v>27</v>
      </c>
      <c r="D9" s="150">
        <v>10748</v>
      </c>
      <c r="E9" s="153">
        <v>9752</v>
      </c>
      <c r="F9" s="153">
        <v>996</v>
      </c>
      <c r="G9" s="151">
        <v>11601</v>
      </c>
      <c r="H9" s="151">
        <v>11015</v>
      </c>
      <c r="I9" s="151">
        <v>586</v>
      </c>
      <c r="J9" s="151">
        <v>12108</v>
      </c>
      <c r="K9" s="151">
        <v>11625</v>
      </c>
      <c r="L9" s="151">
        <v>483</v>
      </c>
      <c r="M9" s="172">
        <v>0.93</v>
      </c>
      <c r="N9" s="153">
        <v>266427</v>
      </c>
      <c r="O9" s="153">
        <v>249791</v>
      </c>
      <c r="P9" s="153">
        <v>16636</v>
      </c>
      <c r="Q9" s="154">
        <v>0.937558881044339</v>
      </c>
      <c r="R9" s="154">
        <v>0.907331596576107</v>
      </c>
      <c r="S9" s="154">
        <v>0.949487113179898</v>
      </c>
      <c r="T9" s="154">
        <v>0.960109018830525</v>
      </c>
      <c r="U9" s="173">
        <v>-0.0421555166037911</v>
      </c>
      <c r="V9" s="158">
        <v>77062</v>
      </c>
      <c r="W9" s="158">
        <v>73426</v>
      </c>
      <c r="X9" s="158">
        <v>68248</v>
      </c>
      <c r="Y9" s="158">
        <v>64597</v>
      </c>
      <c r="Z9" s="155">
        <v>0.95281721211492</v>
      </c>
      <c r="AA9" s="155">
        <v>0.946503926854999</v>
      </c>
      <c r="AB9" s="173">
        <v>0.00631328525992103</v>
      </c>
      <c r="AC9" s="159"/>
      <c r="AD9" s="161"/>
      <c r="AF9" s="174"/>
      <c r="AG9" s="164">
        <f>R3</f>
        <v>46292</v>
      </c>
    </row>
    <row r="10" spans="1:33">
      <c r="A10" s="170" t="s">
        <v>24</v>
      </c>
      <c r="B10" s="171" t="s">
        <v>1734</v>
      </c>
      <c r="C10" s="171" t="s">
        <v>32</v>
      </c>
      <c r="D10" s="150">
        <v>0</v>
      </c>
      <c r="E10" s="153">
        <v>0</v>
      </c>
      <c r="F10" s="153">
        <v>0</v>
      </c>
      <c r="G10" s="151">
        <v>0</v>
      </c>
      <c r="H10" s="151">
        <v>0</v>
      </c>
      <c r="I10" s="151">
        <v>0</v>
      </c>
      <c r="J10" s="151">
        <v>0</v>
      </c>
      <c r="K10" s="151">
        <v>0</v>
      </c>
      <c r="L10" s="151">
        <v>0</v>
      </c>
      <c r="M10" s="172">
        <v>0.93</v>
      </c>
      <c r="N10" s="153">
        <v>37</v>
      </c>
      <c r="O10" s="153">
        <v>36</v>
      </c>
      <c r="P10" s="153">
        <v>1</v>
      </c>
      <c r="Q10" s="154">
        <v>0.972972972972973</v>
      </c>
      <c r="R10" s="154">
        <v>0</v>
      </c>
      <c r="S10" s="154">
        <v>0</v>
      </c>
      <c r="T10" s="154">
        <v>0</v>
      </c>
      <c r="U10" s="173">
        <v>0</v>
      </c>
      <c r="V10" s="158">
        <v>1</v>
      </c>
      <c r="W10" s="158">
        <v>1</v>
      </c>
      <c r="X10" s="158">
        <v>2</v>
      </c>
      <c r="Y10" s="158">
        <v>2</v>
      </c>
      <c r="Z10" s="155">
        <v>1</v>
      </c>
      <c r="AA10" s="155">
        <v>1</v>
      </c>
      <c r="AB10" s="173">
        <v>0</v>
      </c>
      <c r="AC10" s="159"/>
      <c r="AD10" s="161"/>
      <c r="AF10" s="174"/>
      <c r="AG10" s="164">
        <f>R3-6</f>
        <v>46286</v>
      </c>
    </row>
    <row r="11" spans="1:33">
      <c r="A11" s="170" t="s">
        <v>24</v>
      </c>
      <c r="B11" s="171" t="s">
        <v>1734</v>
      </c>
      <c r="C11" s="171" t="s">
        <v>30</v>
      </c>
      <c r="D11" s="150">
        <v>12497</v>
      </c>
      <c r="E11" s="153">
        <v>11228</v>
      </c>
      <c r="F11" s="153">
        <v>1269</v>
      </c>
      <c r="G11" s="151">
        <v>12324</v>
      </c>
      <c r="H11" s="151">
        <v>11956</v>
      </c>
      <c r="I11" s="151">
        <v>368</v>
      </c>
      <c r="J11" s="151">
        <v>12216</v>
      </c>
      <c r="K11" s="151">
        <v>11919</v>
      </c>
      <c r="L11" s="151">
        <v>297</v>
      </c>
      <c r="M11" s="172">
        <v>0.93</v>
      </c>
      <c r="N11" s="153">
        <v>355130</v>
      </c>
      <c r="O11" s="153">
        <v>347019</v>
      </c>
      <c r="P11" s="153">
        <v>8111</v>
      </c>
      <c r="Q11" s="154">
        <v>0.977160476445245</v>
      </c>
      <c r="R11" s="154">
        <v>0.898455629351044</v>
      </c>
      <c r="S11" s="154">
        <v>0.970139565076274</v>
      </c>
      <c r="T11" s="154">
        <v>0.975687622789784</v>
      </c>
      <c r="U11" s="173">
        <v>-0.0716839357252297</v>
      </c>
      <c r="V11" s="158">
        <v>84742</v>
      </c>
      <c r="W11" s="158">
        <v>81946</v>
      </c>
      <c r="X11" s="158">
        <v>85845</v>
      </c>
      <c r="Y11" s="158">
        <v>84131</v>
      </c>
      <c r="Z11" s="155">
        <v>0.967005735054636</v>
      </c>
      <c r="AA11" s="155">
        <v>0.980033781816064</v>
      </c>
      <c r="AB11" s="173">
        <v>-0.0130280467614274</v>
      </c>
      <c r="AC11" s="159"/>
      <c r="AD11" s="161"/>
      <c r="AF11" s="174"/>
      <c r="AG11" s="164">
        <f>R3-7</f>
        <v>46285</v>
      </c>
    </row>
    <row r="12" spans="1:33">
      <c r="A12" s="170" t="s">
        <v>24</v>
      </c>
      <c r="B12" s="171" t="s">
        <v>1734</v>
      </c>
      <c r="C12" s="171" t="s">
        <v>28</v>
      </c>
      <c r="D12" s="150">
        <v>12719</v>
      </c>
      <c r="E12" s="153">
        <v>11598</v>
      </c>
      <c r="F12" s="153">
        <v>1121</v>
      </c>
      <c r="G12" s="151">
        <v>12625</v>
      </c>
      <c r="H12" s="151">
        <v>12077</v>
      </c>
      <c r="I12" s="151">
        <v>548</v>
      </c>
      <c r="J12" s="151">
        <v>12685</v>
      </c>
      <c r="K12" s="151">
        <v>12353</v>
      </c>
      <c r="L12" s="151">
        <v>332</v>
      </c>
      <c r="M12" s="172">
        <v>0.93</v>
      </c>
      <c r="N12" s="153">
        <v>335057</v>
      </c>
      <c r="O12" s="153">
        <v>324382</v>
      </c>
      <c r="P12" s="153">
        <v>10675</v>
      </c>
      <c r="Q12" s="154">
        <v>0.96813974935608</v>
      </c>
      <c r="R12" s="154">
        <v>0.911864140262599</v>
      </c>
      <c r="S12" s="154">
        <v>0.956594059405941</v>
      </c>
      <c r="T12" s="154">
        <v>0.973827355143871</v>
      </c>
      <c r="U12" s="173">
        <v>-0.0447299191433413</v>
      </c>
      <c r="V12" s="158">
        <v>85132</v>
      </c>
      <c r="W12" s="158">
        <v>82071</v>
      </c>
      <c r="X12" s="158">
        <v>82065</v>
      </c>
      <c r="Y12" s="158">
        <v>80292</v>
      </c>
      <c r="Z12" s="155">
        <v>0.964044072734107</v>
      </c>
      <c r="AA12" s="155">
        <v>0.978395174556754</v>
      </c>
      <c r="AB12" s="173">
        <v>-0.0143511018226468</v>
      </c>
      <c r="AC12" s="159"/>
      <c r="AD12" s="161"/>
      <c r="AF12" s="174"/>
      <c r="AG12" s="164">
        <f>R3-13</f>
        <v>46279</v>
      </c>
    </row>
    <row r="13" spans="1:33">
      <c r="A13" s="170" t="s">
        <v>24</v>
      </c>
      <c r="B13" s="171" t="s">
        <v>1734</v>
      </c>
      <c r="C13" s="171" t="s">
        <v>35</v>
      </c>
      <c r="D13" s="150">
        <v>2899</v>
      </c>
      <c r="E13" s="153">
        <v>2833</v>
      </c>
      <c r="F13" s="153">
        <v>66</v>
      </c>
      <c r="G13" s="151">
        <v>2864</v>
      </c>
      <c r="H13" s="151">
        <v>2856</v>
      </c>
      <c r="I13" s="151">
        <v>8</v>
      </c>
      <c r="J13" s="151">
        <v>3752</v>
      </c>
      <c r="K13" s="151">
        <v>3742</v>
      </c>
      <c r="L13" s="151">
        <v>10</v>
      </c>
      <c r="M13" s="172">
        <v>0.93</v>
      </c>
      <c r="N13" s="153">
        <v>82186</v>
      </c>
      <c r="O13" s="153">
        <v>81708</v>
      </c>
      <c r="P13" s="153">
        <v>478</v>
      </c>
      <c r="Q13" s="154">
        <v>0.99418392426934</v>
      </c>
      <c r="R13" s="154">
        <v>0.977233528803035</v>
      </c>
      <c r="S13" s="154">
        <v>0.997206703910614</v>
      </c>
      <c r="T13" s="154">
        <v>0.997334754797441</v>
      </c>
      <c r="U13" s="173">
        <v>-0.019973175107579</v>
      </c>
      <c r="V13" s="158">
        <v>19312</v>
      </c>
      <c r="W13" s="158">
        <v>19201</v>
      </c>
      <c r="X13" s="158">
        <v>21126</v>
      </c>
      <c r="Y13" s="158">
        <v>21045</v>
      </c>
      <c r="Z13" s="155">
        <v>0.994252278376139</v>
      </c>
      <c r="AA13" s="155">
        <v>0.996165861971031</v>
      </c>
      <c r="AB13" s="173">
        <v>-0.0019135835948918</v>
      </c>
      <c r="AC13" s="159"/>
      <c r="AD13" s="161"/>
      <c r="AG13" s="164">
        <v>46266</v>
      </c>
    </row>
    <row r="14" spans="1:33">
      <c r="A14" s="170" t="s">
        <v>24</v>
      </c>
      <c r="B14" s="171" t="s">
        <v>1734</v>
      </c>
      <c r="C14" s="171" t="s">
        <v>34</v>
      </c>
      <c r="D14" s="150">
        <v>16672</v>
      </c>
      <c r="E14" s="153">
        <v>15943</v>
      </c>
      <c r="F14" s="153">
        <v>729</v>
      </c>
      <c r="G14" s="151">
        <v>16867</v>
      </c>
      <c r="H14" s="151">
        <v>16373</v>
      </c>
      <c r="I14" s="151">
        <v>494</v>
      </c>
      <c r="J14" s="151">
        <v>16950</v>
      </c>
      <c r="K14" s="151">
        <v>16583</v>
      </c>
      <c r="L14" s="151">
        <v>367</v>
      </c>
      <c r="M14" s="172">
        <v>0.93</v>
      </c>
      <c r="N14" s="153">
        <v>416374</v>
      </c>
      <c r="O14" s="153">
        <v>407056</v>
      </c>
      <c r="P14" s="153">
        <v>9318</v>
      </c>
      <c r="Q14" s="154">
        <v>0.977621081047328</v>
      </c>
      <c r="R14" s="154">
        <v>0.956273992322457</v>
      </c>
      <c r="S14" s="154">
        <v>0.970712041264007</v>
      </c>
      <c r="T14" s="154">
        <v>0.97834808259587</v>
      </c>
      <c r="U14" s="173">
        <v>-0.0144380489415499</v>
      </c>
      <c r="V14" s="158">
        <v>110954</v>
      </c>
      <c r="W14" s="158">
        <v>108204</v>
      </c>
      <c r="X14" s="158">
        <v>104425</v>
      </c>
      <c r="Y14" s="158">
        <v>102331</v>
      </c>
      <c r="Z14" s="155">
        <v>0.975214953944878</v>
      </c>
      <c r="AA14" s="155">
        <v>0.979947330620062</v>
      </c>
      <c r="AB14" s="173">
        <v>-0.00473237667518422</v>
      </c>
      <c r="AC14" s="159"/>
      <c r="AD14" s="161"/>
    </row>
    <row r="15" spans="1:33">
      <c r="A15" s="170" t="s">
        <v>24</v>
      </c>
      <c r="B15" s="171" t="s">
        <v>1734</v>
      </c>
      <c r="C15" s="171" t="s">
        <v>29</v>
      </c>
      <c r="D15" s="150">
        <v>2235</v>
      </c>
      <c r="E15" s="153">
        <v>2120</v>
      </c>
      <c r="F15" s="153">
        <v>115</v>
      </c>
      <c r="G15" s="151">
        <v>2393</v>
      </c>
      <c r="H15" s="151">
        <v>2261</v>
      </c>
      <c r="I15" s="151">
        <v>132</v>
      </c>
      <c r="J15" s="151">
        <v>2421</v>
      </c>
      <c r="K15" s="151">
        <v>2321</v>
      </c>
      <c r="L15" s="151">
        <v>100</v>
      </c>
      <c r="M15" s="172">
        <v>0.93</v>
      </c>
      <c r="N15" s="153">
        <v>61615</v>
      </c>
      <c r="O15" s="153">
        <v>59354</v>
      </c>
      <c r="P15" s="153">
        <v>2261</v>
      </c>
      <c r="Q15" s="154">
        <v>0.963304390164733</v>
      </c>
      <c r="R15" s="154">
        <v>0.948545861297539</v>
      </c>
      <c r="S15" s="154">
        <v>0.944839114082741</v>
      </c>
      <c r="T15" s="154">
        <v>0.958694754233788</v>
      </c>
      <c r="U15" s="173">
        <v>0.0037067472147978</v>
      </c>
      <c r="V15" s="158">
        <v>16651</v>
      </c>
      <c r="W15" s="158">
        <v>15996</v>
      </c>
      <c r="X15" s="158">
        <v>17054</v>
      </c>
      <c r="Y15" s="158">
        <v>16519</v>
      </c>
      <c r="Z15" s="155">
        <v>0.960663023241847</v>
      </c>
      <c r="AA15" s="155">
        <v>0.968629060630937</v>
      </c>
      <c r="AB15" s="173">
        <v>-0.00796603738908963</v>
      </c>
      <c r="AC15" s="159"/>
      <c r="AD15" s="161"/>
    </row>
    <row r="16" spans="1:33">
      <c r="A16" s="170" t="s">
        <v>24</v>
      </c>
      <c r="B16" s="171" t="s">
        <v>1734</v>
      </c>
      <c r="C16" s="171" t="s">
        <v>31</v>
      </c>
      <c r="D16" s="150">
        <v>6237</v>
      </c>
      <c r="E16" s="153">
        <v>6051</v>
      </c>
      <c r="F16" s="153">
        <v>186</v>
      </c>
      <c r="G16" s="151">
        <v>7674</v>
      </c>
      <c r="H16" s="151">
        <v>7429</v>
      </c>
      <c r="I16" s="151">
        <v>245</v>
      </c>
      <c r="J16" s="151">
        <v>8538</v>
      </c>
      <c r="K16" s="151">
        <v>8356</v>
      </c>
      <c r="L16" s="151">
        <v>182</v>
      </c>
      <c r="M16" s="172">
        <v>0.93</v>
      </c>
      <c r="N16" s="153">
        <v>195176</v>
      </c>
      <c r="O16" s="153">
        <v>190090</v>
      </c>
      <c r="P16" s="153">
        <v>5086</v>
      </c>
      <c r="Q16" s="154">
        <v>0.973941468213305</v>
      </c>
      <c r="R16" s="154">
        <v>0.97017797017797</v>
      </c>
      <c r="S16" s="154">
        <v>0.968074016158457</v>
      </c>
      <c r="T16" s="154">
        <v>0.978683532443195</v>
      </c>
      <c r="U16" s="173">
        <v>0.00210395401951302</v>
      </c>
      <c r="V16" s="158">
        <v>54090</v>
      </c>
      <c r="W16" s="158">
        <v>52872</v>
      </c>
      <c r="X16" s="158">
        <v>51496</v>
      </c>
      <c r="Y16" s="158">
        <v>50276</v>
      </c>
      <c r="Z16" s="155">
        <v>0.977481974486966</v>
      </c>
      <c r="AA16" s="155">
        <v>0.976308839521516</v>
      </c>
      <c r="AB16" s="173">
        <v>0.00117313496544991</v>
      </c>
      <c r="AC16" s="159"/>
      <c r="AD16" s="161"/>
    </row>
    <row r="17" spans="1:30">
      <c r="A17" s="170" t="s">
        <v>24</v>
      </c>
      <c r="B17" s="171" t="s">
        <v>1738</v>
      </c>
      <c r="C17" s="171" t="s">
        <v>1739</v>
      </c>
      <c r="D17" s="150">
        <v>0</v>
      </c>
      <c r="E17" s="153">
        <v>0</v>
      </c>
      <c r="F17" s="153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0</v>
      </c>
      <c r="L17" s="151">
        <v>0</v>
      </c>
      <c r="M17" s="172">
        <v>0.93</v>
      </c>
      <c r="N17" s="153">
        <v>0</v>
      </c>
      <c r="O17" s="153">
        <v>0</v>
      </c>
      <c r="P17" s="153">
        <v>0</v>
      </c>
      <c r="Q17" s="154">
        <v>0</v>
      </c>
      <c r="R17" s="154">
        <v>0</v>
      </c>
      <c r="S17" s="154">
        <v>0</v>
      </c>
      <c r="T17" s="154">
        <v>0</v>
      </c>
      <c r="U17" s="173">
        <v>0</v>
      </c>
      <c r="V17" s="158">
        <v>0</v>
      </c>
      <c r="W17" s="158">
        <v>0</v>
      </c>
      <c r="X17" s="158">
        <v>0</v>
      </c>
      <c r="Y17" s="158">
        <v>0</v>
      </c>
      <c r="Z17" s="155">
        <v>0</v>
      </c>
      <c r="AA17" s="155">
        <v>0</v>
      </c>
      <c r="AB17" s="173">
        <v>0</v>
      </c>
      <c r="AC17" s="159"/>
      <c r="AD17" s="161"/>
    </row>
    <row r="18" spans="1:30">
      <c r="A18" s="170" t="s">
        <v>24</v>
      </c>
      <c r="B18" s="171" t="s">
        <v>1738</v>
      </c>
      <c r="C18" s="171" t="s">
        <v>36</v>
      </c>
      <c r="D18" s="150">
        <v>9907</v>
      </c>
      <c r="E18" s="153">
        <v>6722</v>
      </c>
      <c r="F18" s="153">
        <v>3185</v>
      </c>
      <c r="G18" s="151">
        <v>10183</v>
      </c>
      <c r="H18" s="151">
        <v>8759</v>
      </c>
      <c r="I18" s="151">
        <v>1424</v>
      </c>
      <c r="J18" s="151">
        <v>9844</v>
      </c>
      <c r="K18" s="151">
        <v>8925</v>
      </c>
      <c r="L18" s="151">
        <v>919</v>
      </c>
      <c r="M18" s="172">
        <v>0.93</v>
      </c>
      <c r="N18" s="153">
        <v>264833</v>
      </c>
      <c r="O18" s="153">
        <v>237449</v>
      </c>
      <c r="P18" s="153">
        <v>27384</v>
      </c>
      <c r="Q18" s="154">
        <v>0.896598988796713</v>
      </c>
      <c r="R18" s="154">
        <v>0.678510144342384</v>
      </c>
      <c r="S18" s="154">
        <v>0.860159088677207</v>
      </c>
      <c r="T18" s="154">
        <v>0.906643640796424</v>
      </c>
      <c r="U18" s="173">
        <v>-0.181648944334823</v>
      </c>
      <c r="V18" s="158">
        <v>64985</v>
      </c>
      <c r="W18" s="158">
        <v>57274</v>
      </c>
      <c r="X18" s="158">
        <v>63050</v>
      </c>
      <c r="Y18" s="158">
        <v>56657</v>
      </c>
      <c r="Z18" s="155">
        <v>0.881341848118797</v>
      </c>
      <c r="AA18" s="155">
        <v>0.898604282315623</v>
      </c>
      <c r="AB18" s="173">
        <v>-0.0172624341968258</v>
      </c>
      <c r="AC18" s="159"/>
      <c r="AD18" s="161"/>
    </row>
    <row r="19" spans="1:30">
      <c r="A19" s="170" t="s">
        <v>24</v>
      </c>
      <c r="B19" s="171" t="s">
        <v>1738</v>
      </c>
      <c r="C19" s="171" t="s">
        <v>37</v>
      </c>
      <c r="D19" s="150">
        <v>12287</v>
      </c>
      <c r="E19" s="153">
        <v>10641</v>
      </c>
      <c r="F19" s="153">
        <v>1646</v>
      </c>
      <c r="G19" s="151">
        <v>12418</v>
      </c>
      <c r="H19" s="151">
        <v>11509</v>
      </c>
      <c r="I19" s="151">
        <v>909</v>
      </c>
      <c r="J19" s="151">
        <v>11710</v>
      </c>
      <c r="K19" s="151">
        <v>11196</v>
      </c>
      <c r="L19" s="151">
        <v>514</v>
      </c>
      <c r="M19" s="172">
        <v>0.93</v>
      </c>
      <c r="N19" s="153">
        <v>342988</v>
      </c>
      <c r="O19" s="153">
        <v>326534</v>
      </c>
      <c r="P19" s="153">
        <v>16454</v>
      </c>
      <c r="Q19" s="154">
        <v>0.952027476179925</v>
      </c>
      <c r="R19" s="154">
        <v>0.866037275168878</v>
      </c>
      <c r="S19" s="154">
        <v>0.926799806732163</v>
      </c>
      <c r="T19" s="154">
        <v>0.956105892399658</v>
      </c>
      <c r="U19" s="173">
        <v>-0.0607625315632854</v>
      </c>
      <c r="V19" s="158">
        <v>81957</v>
      </c>
      <c r="W19" s="158">
        <v>77486</v>
      </c>
      <c r="X19" s="158">
        <v>80969</v>
      </c>
      <c r="Y19" s="158">
        <v>77224</v>
      </c>
      <c r="Z19" s="155">
        <v>0.945447002696536</v>
      </c>
      <c r="AA19" s="155">
        <v>0.953747730612951</v>
      </c>
      <c r="AB19" s="173">
        <v>-0.00830072791641456</v>
      </c>
      <c r="AC19" s="159"/>
      <c r="AD19" s="161"/>
    </row>
    <row r="20" spans="1:30">
      <c r="A20" s="170" t="s">
        <v>24</v>
      </c>
      <c r="B20" s="171" t="s">
        <v>1738</v>
      </c>
      <c r="C20" s="171" t="s">
        <v>41</v>
      </c>
      <c r="D20" s="150">
        <v>8958</v>
      </c>
      <c r="E20" s="153">
        <v>7726</v>
      </c>
      <c r="F20" s="153">
        <v>1232</v>
      </c>
      <c r="G20" s="151">
        <v>9059</v>
      </c>
      <c r="H20" s="151">
        <v>8761</v>
      </c>
      <c r="I20" s="151">
        <v>298</v>
      </c>
      <c r="J20" s="151">
        <v>7885</v>
      </c>
      <c r="K20" s="151">
        <v>7733</v>
      </c>
      <c r="L20" s="151">
        <v>152</v>
      </c>
      <c r="M20" s="172">
        <v>0.93</v>
      </c>
      <c r="N20" s="153">
        <v>194459</v>
      </c>
      <c r="O20" s="153">
        <v>188730</v>
      </c>
      <c r="P20" s="153">
        <v>5729</v>
      </c>
      <c r="Q20" s="154">
        <v>0.970538776811564</v>
      </c>
      <c r="R20" s="154">
        <v>0.8624693011833</v>
      </c>
      <c r="S20" s="154">
        <v>0.967104536924605</v>
      </c>
      <c r="T20" s="154">
        <v>0.980722891566265</v>
      </c>
      <c r="U20" s="173">
        <v>-0.104635235741306</v>
      </c>
      <c r="V20" s="158">
        <v>54826</v>
      </c>
      <c r="W20" s="158">
        <v>52537</v>
      </c>
      <c r="X20" s="158">
        <v>49620</v>
      </c>
      <c r="Y20" s="158">
        <v>48623</v>
      </c>
      <c r="Z20" s="155">
        <v>0.95824973552694</v>
      </c>
      <c r="AA20" s="155">
        <v>0.979907295445385</v>
      </c>
      <c r="AB20" s="173">
        <v>-0.0216575599184451</v>
      </c>
      <c r="AC20" s="159"/>
      <c r="AD20" s="161"/>
    </row>
    <row r="21" spans="1:30">
      <c r="A21" s="170" t="s">
        <v>24</v>
      </c>
      <c r="B21" s="171" t="s">
        <v>1738</v>
      </c>
      <c r="C21" s="171" t="s">
        <v>38</v>
      </c>
      <c r="D21" s="150">
        <v>3085</v>
      </c>
      <c r="E21" s="153">
        <v>1703</v>
      </c>
      <c r="F21" s="153">
        <v>1382</v>
      </c>
      <c r="G21" s="151">
        <v>2890</v>
      </c>
      <c r="H21" s="151">
        <v>2665</v>
      </c>
      <c r="I21" s="151">
        <v>225</v>
      </c>
      <c r="J21" s="151">
        <v>3006</v>
      </c>
      <c r="K21" s="151">
        <v>2675</v>
      </c>
      <c r="L21" s="151">
        <v>331</v>
      </c>
      <c r="M21" s="172">
        <v>0.93</v>
      </c>
      <c r="N21" s="153">
        <v>78167</v>
      </c>
      <c r="O21" s="153">
        <v>66487</v>
      </c>
      <c r="P21" s="153">
        <v>11680</v>
      </c>
      <c r="Q21" s="154">
        <v>0.850576330164903</v>
      </c>
      <c r="R21" s="154">
        <v>0.552025931928687</v>
      </c>
      <c r="S21" s="154">
        <v>0.922145328719723</v>
      </c>
      <c r="T21" s="154">
        <v>0.889886892880905</v>
      </c>
      <c r="U21" s="173">
        <v>-0.370119396791036</v>
      </c>
      <c r="V21" s="158">
        <v>19960</v>
      </c>
      <c r="W21" s="158">
        <v>17042</v>
      </c>
      <c r="X21" s="158">
        <v>19248</v>
      </c>
      <c r="Y21" s="158">
        <v>16823</v>
      </c>
      <c r="Z21" s="155">
        <v>0.853807615230461</v>
      </c>
      <c r="AA21" s="155">
        <v>0.874012884455528</v>
      </c>
      <c r="AB21" s="173">
        <v>-0.0202052692250669</v>
      </c>
      <c r="AC21" s="159"/>
      <c r="AD21" s="161"/>
    </row>
    <row r="22" spans="1:30">
      <c r="A22" s="170" t="s">
        <v>24</v>
      </c>
      <c r="B22" s="171" t="s">
        <v>1738</v>
      </c>
      <c r="C22" s="171" t="s">
        <v>40</v>
      </c>
      <c r="D22" s="150">
        <v>2831</v>
      </c>
      <c r="E22" s="153">
        <v>2698</v>
      </c>
      <c r="F22" s="153">
        <v>133</v>
      </c>
      <c r="G22" s="151">
        <v>2800</v>
      </c>
      <c r="H22" s="151">
        <v>2665</v>
      </c>
      <c r="I22" s="151">
        <v>135</v>
      </c>
      <c r="J22" s="151">
        <v>2913</v>
      </c>
      <c r="K22" s="151">
        <v>2900</v>
      </c>
      <c r="L22" s="151">
        <v>13</v>
      </c>
      <c r="M22" s="172">
        <v>0.93</v>
      </c>
      <c r="N22" s="153">
        <v>65890</v>
      </c>
      <c r="O22" s="153">
        <v>62851</v>
      </c>
      <c r="P22" s="153">
        <v>3039</v>
      </c>
      <c r="Q22" s="154">
        <v>0.953877674912733</v>
      </c>
      <c r="R22" s="154">
        <v>0.953020134228188</v>
      </c>
      <c r="S22" s="154">
        <v>0.951785714285714</v>
      </c>
      <c r="T22" s="154">
        <v>0.995537246824579</v>
      </c>
      <c r="U22" s="173">
        <v>0.00123441994247364</v>
      </c>
      <c r="V22" s="158">
        <v>19348</v>
      </c>
      <c r="W22" s="158">
        <v>18757</v>
      </c>
      <c r="X22" s="158">
        <v>17018</v>
      </c>
      <c r="Y22" s="158">
        <v>16541</v>
      </c>
      <c r="Z22" s="155">
        <v>0.969454207153194</v>
      </c>
      <c r="AA22" s="155">
        <v>0.97197085438947</v>
      </c>
      <c r="AB22" s="173">
        <v>-0.00251664723627587</v>
      </c>
      <c r="AC22" s="159"/>
      <c r="AD22" s="161"/>
    </row>
    <row r="23" spans="1:30">
      <c r="A23" s="170" t="s">
        <v>24</v>
      </c>
      <c r="B23" s="171" t="s">
        <v>1738</v>
      </c>
      <c r="C23" s="171" t="s">
        <v>39</v>
      </c>
      <c r="D23" s="150">
        <v>9495</v>
      </c>
      <c r="E23" s="153">
        <v>8702</v>
      </c>
      <c r="F23" s="153">
        <v>793</v>
      </c>
      <c r="G23" s="151">
        <v>9447</v>
      </c>
      <c r="H23" s="151">
        <v>8894</v>
      </c>
      <c r="I23" s="151">
        <v>553</v>
      </c>
      <c r="J23" s="151">
        <v>8716</v>
      </c>
      <c r="K23" s="151">
        <v>8395</v>
      </c>
      <c r="L23" s="151">
        <v>321</v>
      </c>
      <c r="M23" s="172">
        <v>0.93</v>
      </c>
      <c r="N23" s="153">
        <v>244779</v>
      </c>
      <c r="O23" s="153">
        <v>235567</v>
      </c>
      <c r="P23" s="153">
        <v>9212</v>
      </c>
      <c r="Q23" s="154">
        <v>0.962366052643405</v>
      </c>
      <c r="R23" s="154">
        <v>0.916482359136388</v>
      </c>
      <c r="S23" s="154">
        <v>0.941462898274585</v>
      </c>
      <c r="T23" s="154">
        <v>0.96317117944011</v>
      </c>
      <c r="U23" s="173">
        <v>-0.024980539138197</v>
      </c>
      <c r="V23" s="158">
        <v>61137</v>
      </c>
      <c r="W23" s="158">
        <v>58447</v>
      </c>
      <c r="X23" s="158">
        <v>58039</v>
      </c>
      <c r="Y23" s="158">
        <v>55908</v>
      </c>
      <c r="Z23" s="155">
        <v>0.956000457987798</v>
      </c>
      <c r="AA23" s="155">
        <v>0.963283309498785</v>
      </c>
      <c r="AB23" s="173">
        <v>-0.0072828515109874</v>
      </c>
      <c r="AC23" s="159"/>
      <c r="AD23" s="161"/>
    </row>
    <row r="24" spans="1:30">
      <c r="A24" s="170" t="s">
        <v>24</v>
      </c>
      <c r="B24" s="171" t="s">
        <v>1740</v>
      </c>
      <c r="C24" s="171" t="s">
        <v>1741</v>
      </c>
      <c r="D24" s="150">
        <v>0</v>
      </c>
      <c r="E24" s="153">
        <v>0</v>
      </c>
      <c r="F24" s="153">
        <v>0</v>
      </c>
      <c r="G24" s="151">
        <v>0</v>
      </c>
      <c r="H24" s="151">
        <v>0</v>
      </c>
      <c r="I24" s="151">
        <v>0</v>
      </c>
      <c r="J24" s="151">
        <v>0</v>
      </c>
      <c r="K24" s="151">
        <v>0</v>
      </c>
      <c r="L24" s="151">
        <v>0</v>
      </c>
      <c r="M24" s="172">
        <v>0.93</v>
      </c>
      <c r="N24" s="153">
        <v>0</v>
      </c>
      <c r="O24" s="153">
        <v>0</v>
      </c>
      <c r="P24" s="153">
        <v>0</v>
      </c>
      <c r="Q24" s="154">
        <v>0</v>
      </c>
      <c r="R24" s="154">
        <v>0</v>
      </c>
      <c r="S24" s="154">
        <v>0</v>
      </c>
      <c r="T24" s="154">
        <v>0</v>
      </c>
      <c r="U24" s="173">
        <v>0</v>
      </c>
      <c r="V24" s="158">
        <v>0</v>
      </c>
      <c r="W24" s="158">
        <v>0</v>
      </c>
      <c r="X24" s="158">
        <v>0</v>
      </c>
      <c r="Y24" s="158">
        <v>0</v>
      </c>
      <c r="Z24" s="155">
        <v>0</v>
      </c>
      <c r="AA24" s="155">
        <v>0</v>
      </c>
      <c r="AB24" s="173">
        <v>0</v>
      </c>
      <c r="AC24" s="159"/>
      <c r="AD24" s="161"/>
    </row>
    <row r="25" spans="1:30">
      <c r="A25" s="170" t="s">
        <v>24</v>
      </c>
      <c r="B25" s="171" t="s">
        <v>1740</v>
      </c>
      <c r="C25" s="171" t="s">
        <v>1742</v>
      </c>
      <c r="D25" s="150">
        <v>0</v>
      </c>
      <c r="E25" s="153">
        <v>0</v>
      </c>
      <c r="F25" s="153">
        <v>0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72">
        <v>0.93</v>
      </c>
      <c r="N25" s="153">
        <v>0</v>
      </c>
      <c r="O25" s="153">
        <v>0</v>
      </c>
      <c r="P25" s="153">
        <v>0</v>
      </c>
      <c r="Q25" s="154">
        <v>0</v>
      </c>
      <c r="R25" s="154">
        <v>0</v>
      </c>
      <c r="S25" s="154">
        <v>0</v>
      </c>
      <c r="T25" s="154">
        <v>0</v>
      </c>
      <c r="U25" s="173">
        <v>0</v>
      </c>
      <c r="V25" s="158">
        <v>0</v>
      </c>
      <c r="W25" s="158">
        <v>0</v>
      </c>
      <c r="X25" s="158">
        <v>0</v>
      </c>
      <c r="Y25" s="158">
        <v>0</v>
      </c>
      <c r="Z25" s="155">
        <v>0</v>
      </c>
      <c r="AA25" s="155">
        <v>0</v>
      </c>
      <c r="AB25" s="173">
        <v>0</v>
      </c>
      <c r="AC25" s="159"/>
      <c r="AD25" s="161"/>
    </row>
    <row r="26" spans="1:30">
      <c r="A26" s="170" t="s">
        <v>24</v>
      </c>
      <c r="B26" s="171" t="s">
        <v>1740</v>
      </c>
      <c r="C26" s="171" t="s">
        <v>1743</v>
      </c>
      <c r="D26" s="150">
        <v>0</v>
      </c>
      <c r="E26" s="153">
        <v>0</v>
      </c>
      <c r="F26" s="153">
        <v>0</v>
      </c>
      <c r="G26" s="151">
        <v>0</v>
      </c>
      <c r="H26" s="151">
        <v>0</v>
      </c>
      <c r="I26" s="151">
        <v>0</v>
      </c>
      <c r="J26" s="151">
        <v>0</v>
      </c>
      <c r="K26" s="151">
        <v>0</v>
      </c>
      <c r="L26" s="151">
        <v>0</v>
      </c>
      <c r="M26" s="172">
        <v>0.93</v>
      </c>
      <c r="N26" s="153">
        <v>0</v>
      </c>
      <c r="O26" s="153">
        <v>0</v>
      </c>
      <c r="P26" s="153">
        <v>0</v>
      </c>
      <c r="Q26" s="154">
        <v>0</v>
      </c>
      <c r="R26" s="154">
        <v>0</v>
      </c>
      <c r="S26" s="154">
        <v>0</v>
      </c>
      <c r="T26" s="154">
        <v>0</v>
      </c>
      <c r="U26" s="173">
        <v>0</v>
      </c>
      <c r="V26" s="158">
        <v>0</v>
      </c>
      <c r="W26" s="158">
        <v>0</v>
      </c>
      <c r="X26" s="158">
        <v>0</v>
      </c>
      <c r="Y26" s="158">
        <v>0</v>
      </c>
      <c r="Z26" s="155">
        <v>0</v>
      </c>
      <c r="AA26" s="155">
        <v>0</v>
      </c>
      <c r="AB26" s="173">
        <v>0</v>
      </c>
      <c r="AC26" s="159"/>
      <c r="AD26" s="161"/>
    </row>
    <row r="27" spans="1:30">
      <c r="A27" s="170" t="s">
        <v>24</v>
      </c>
      <c r="B27" s="171" t="s">
        <v>1740</v>
      </c>
      <c r="C27" s="171" t="s">
        <v>1744</v>
      </c>
      <c r="D27" s="150">
        <v>0</v>
      </c>
      <c r="E27" s="153">
        <v>0</v>
      </c>
      <c r="F27" s="153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72">
        <v>0.93</v>
      </c>
      <c r="N27" s="153">
        <v>0</v>
      </c>
      <c r="O27" s="153">
        <v>0</v>
      </c>
      <c r="P27" s="153">
        <v>0</v>
      </c>
      <c r="Q27" s="154">
        <v>0</v>
      </c>
      <c r="R27" s="154">
        <v>0</v>
      </c>
      <c r="S27" s="154">
        <v>0</v>
      </c>
      <c r="T27" s="154">
        <v>0</v>
      </c>
      <c r="U27" s="173">
        <v>0</v>
      </c>
      <c r="V27" s="158">
        <v>0</v>
      </c>
      <c r="W27" s="158">
        <v>0</v>
      </c>
      <c r="X27" s="158">
        <v>0</v>
      </c>
      <c r="Y27" s="158">
        <v>0</v>
      </c>
      <c r="Z27" s="155">
        <v>0</v>
      </c>
      <c r="AA27" s="155">
        <v>0</v>
      </c>
      <c r="AB27" s="173">
        <v>0</v>
      </c>
      <c r="AC27" s="159"/>
      <c r="AD27" s="161"/>
    </row>
    <row r="28" spans="1:30">
      <c r="A28" s="170" t="s">
        <v>24</v>
      </c>
      <c r="B28" s="171" t="s">
        <v>1740</v>
      </c>
      <c r="C28" s="171" t="s">
        <v>43</v>
      </c>
      <c r="D28" s="150">
        <v>12234</v>
      </c>
      <c r="E28" s="153">
        <v>10863</v>
      </c>
      <c r="F28" s="153">
        <v>1371</v>
      </c>
      <c r="G28" s="151">
        <v>11207</v>
      </c>
      <c r="H28" s="151">
        <v>9968</v>
      </c>
      <c r="I28" s="151">
        <v>1239</v>
      </c>
      <c r="J28" s="151">
        <v>11104</v>
      </c>
      <c r="K28" s="151">
        <v>10252</v>
      </c>
      <c r="L28" s="151">
        <v>852</v>
      </c>
      <c r="M28" s="172">
        <v>0.93</v>
      </c>
      <c r="N28" s="153">
        <v>330305</v>
      </c>
      <c r="O28" s="153">
        <v>304772</v>
      </c>
      <c r="P28" s="153">
        <v>25533</v>
      </c>
      <c r="Q28" s="154">
        <v>0.922698717851683</v>
      </c>
      <c r="R28" s="154">
        <v>0.887935262383521</v>
      </c>
      <c r="S28" s="154">
        <v>0.889444097439101</v>
      </c>
      <c r="T28" s="154">
        <v>0.923270893371758</v>
      </c>
      <c r="U28" s="173">
        <v>-0.00150883505557919</v>
      </c>
      <c r="V28" s="158">
        <v>76591</v>
      </c>
      <c r="W28" s="158">
        <v>69803</v>
      </c>
      <c r="X28" s="158">
        <v>76404</v>
      </c>
      <c r="Y28" s="158">
        <v>70849</v>
      </c>
      <c r="Z28" s="155">
        <v>0.911373398963325</v>
      </c>
      <c r="AA28" s="155">
        <v>0.927294382493063</v>
      </c>
      <c r="AB28" s="173">
        <v>-0.0159209835297385</v>
      </c>
      <c r="AC28" s="159"/>
      <c r="AD28" s="161"/>
    </row>
    <row r="29" spans="1:30">
      <c r="A29" s="170" t="s">
        <v>24</v>
      </c>
      <c r="B29" s="171" t="s">
        <v>1740</v>
      </c>
      <c r="C29" s="171" t="s">
        <v>45</v>
      </c>
      <c r="D29" s="150">
        <v>9017</v>
      </c>
      <c r="E29" s="153">
        <v>8120</v>
      </c>
      <c r="F29" s="153">
        <v>897</v>
      </c>
      <c r="G29" s="151">
        <v>9100</v>
      </c>
      <c r="H29" s="151">
        <v>8412</v>
      </c>
      <c r="I29" s="151">
        <v>688</v>
      </c>
      <c r="J29" s="151">
        <v>8454</v>
      </c>
      <c r="K29" s="151">
        <v>7935</v>
      </c>
      <c r="L29" s="151">
        <v>519</v>
      </c>
      <c r="M29" s="172">
        <v>0.93</v>
      </c>
      <c r="N29" s="153">
        <v>257363</v>
      </c>
      <c r="O29" s="153">
        <v>241568</v>
      </c>
      <c r="P29" s="153">
        <v>15795</v>
      </c>
      <c r="Q29" s="154">
        <v>0.938627541643515</v>
      </c>
      <c r="R29" s="154">
        <v>0.900521237662194</v>
      </c>
      <c r="S29" s="154">
        <v>0.924395604395604</v>
      </c>
      <c r="T29" s="154">
        <v>0.93860894251242</v>
      </c>
      <c r="U29" s="173">
        <v>-0.0238743667334108</v>
      </c>
      <c r="V29" s="158">
        <v>60243</v>
      </c>
      <c r="W29" s="158">
        <v>56196</v>
      </c>
      <c r="X29" s="158">
        <v>61189</v>
      </c>
      <c r="Y29" s="158">
        <v>57186</v>
      </c>
      <c r="Z29" s="155">
        <v>0.932822070614013</v>
      </c>
      <c r="AA29" s="155">
        <v>0.934579744725359</v>
      </c>
      <c r="AB29" s="173">
        <v>-0.00175767411134586</v>
      </c>
      <c r="AC29" s="159"/>
      <c r="AD29" s="161"/>
    </row>
    <row r="30" spans="1:30">
      <c r="A30" s="170" t="s">
        <v>24</v>
      </c>
      <c r="B30" s="171" t="s">
        <v>1740</v>
      </c>
      <c r="C30" s="171" t="s">
        <v>44</v>
      </c>
      <c r="D30" s="150">
        <v>9639</v>
      </c>
      <c r="E30" s="153">
        <v>8910</v>
      </c>
      <c r="F30" s="153">
        <v>729</v>
      </c>
      <c r="G30" s="151">
        <v>8784</v>
      </c>
      <c r="H30" s="151">
        <v>8098</v>
      </c>
      <c r="I30" s="151">
        <v>686</v>
      </c>
      <c r="J30" s="151">
        <v>8488</v>
      </c>
      <c r="K30" s="151">
        <v>7898</v>
      </c>
      <c r="L30" s="151">
        <v>590</v>
      </c>
      <c r="M30" s="172">
        <v>0.93</v>
      </c>
      <c r="N30" s="153">
        <v>261211</v>
      </c>
      <c r="O30" s="153">
        <v>246795</v>
      </c>
      <c r="P30" s="153">
        <v>14416</v>
      </c>
      <c r="Q30" s="154">
        <v>0.944810900000383</v>
      </c>
      <c r="R30" s="154">
        <v>0.92436974789916</v>
      </c>
      <c r="S30" s="154">
        <v>0.921903460837887</v>
      </c>
      <c r="T30" s="154">
        <v>0.930490103675778</v>
      </c>
      <c r="U30" s="173">
        <v>0.00246628706127261</v>
      </c>
      <c r="V30" s="158">
        <v>59779</v>
      </c>
      <c r="W30" s="158">
        <v>56115</v>
      </c>
      <c r="X30" s="158">
        <v>60044</v>
      </c>
      <c r="Y30" s="158">
        <v>57064</v>
      </c>
      <c r="Z30" s="155">
        <v>0.938707572893491</v>
      </c>
      <c r="AA30" s="155">
        <v>0.950369728865499</v>
      </c>
      <c r="AB30" s="173">
        <v>-0.0116621559720076</v>
      </c>
      <c r="AC30" s="159"/>
      <c r="AD30" s="161"/>
    </row>
    <row r="31" spans="1:30">
      <c r="A31" s="170" t="s">
        <v>24</v>
      </c>
      <c r="B31" s="171" t="s">
        <v>1740</v>
      </c>
      <c r="C31" s="171" t="s">
        <v>46</v>
      </c>
      <c r="D31" s="150">
        <v>7463</v>
      </c>
      <c r="E31" s="153">
        <v>6982</v>
      </c>
      <c r="F31" s="153">
        <v>481</v>
      </c>
      <c r="G31" s="151">
        <v>6826</v>
      </c>
      <c r="H31" s="151">
        <v>6474</v>
      </c>
      <c r="I31" s="151">
        <v>352</v>
      </c>
      <c r="J31" s="151">
        <v>6653</v>
      </c>
      <c r="K31" s="151">
        <v>6394</v>
      </c>
      <c r="L31" s="151">
        <v>259</v>
      </c>
      <c r="M31" s="172">
        <v>0.93</v>
      </c>
      <c r="N31" s="153">
        <v>200078</v>
      </c>
      <c r="O31" s="153">
        <v>193144</v>
      </c>
      <c r="P31" s="153">
        <v>6934</v>
      </c>
      <c r="Q31" s="154">
        <v>0.965343516028749</v>
      </c>
      <c r="R31" s="154">
        <v>0.935548706954308</v>
      </c>
      <c r="S31" s="154">
        <v>0.948432464107823</v>
      </c>
      <c r="T31" s="154">
        <v>0.96107019389749</v>
      </c>
      <c r="U31" s="173">
        <v>-0.0128837571535151</v>
      </c>
      <c r="V31" s="158">
        <v>46342</v>
      </c>
      <c r="W31" s="158">
        <v>44434</v>
      </c>
      <c r="X31" s="158">
        <v>46141</v>
      </c>
      <c r="Y31" s="158">
        <v>44439</v>
      </c>
      <c r="Z31" s="155">
        <v>0.958827845151267</v>
      </c>
      <c r="AA31" s="155">
        <v>0.963113066470167</v>
      </c>
      <c r="AB31" s="173">
        <v>-0.00428522131890086</v>
      </c>
      <c r="AC31" s="159"/>
      <c r="AD31" s="161"/>
    </row>
    <row r="32" spans="1:30">
      <c r="A32" s="170" t="s">
        <v>24</v>
      </c>
      <c r="B32" s="171" t="s">
        <v>1740</v>
      </c>
      <c r="C32" s="171" t="s">
        <v>42</v>
      </c>
      <c r="D32" s="150">
        <v>14927</v>
      </c>
      <c r="E32" s="153">
        <v>13978</v>
      </c>
      <c r="F32" s="153">
        <v>949</v>
      </c>
      <c r="G32" s="151">
        <v>15319</v>
      </c>
      <c r="H32" s="151">
        <v>15145</v>
      </c>
      <c r="I32" s="151">
        <v>174</v>
      </c>
      <c r="J32" s="151">
        <v>15330</v>
      </c>
      <c r="K32" s="151">
        <v>15175</v>
      </c>
      <c r="L32" s="151">
        <v>155</v>
      </c>
      <c r="M32" s="172">
        <v>0.93</v>
      </c>
      <c r="N32" s="153">
        <v>437361</v>
      </c>
      <c r="O32" s="153">
        <v>423748</v>
      </c>
      <c r="P32" s="153">
        <v>13613</v>
      </c>
      <c r="Q32" s="154">
        <v>0.968874682470545</v>
      </c>
      <c r="R32" s="154">
        <v>0.936423929791653</v>
      </c>
      <c r="S32" s="154">
        <v>0.988641556237352</v>
      </c>
      <c r="T32" s="154">
        <v>0.989889106327463</v>
      </c>
      <c r="U32" s="173">
        <v>-0.0522176264456996</v>
      </c>
      <c r="V32" s="158">
        <v>105205</v>
      </c>
      <c r="W32" s="158">
        <v>103018</v>
      </c>
      <c r="X32" s="158">
        <v>104538</v>
      </c>
      <c r="Y32" s="158">
        <v>101126</v>
      </c>
      <c r="Z32" s="155">
        <v>0.979212014638087</v>
      </c>
      <c r="AA32" s="155">
        <v>0.967361150969026</v>
      </c>
      <c r="AB32" s="173">
        <v>0.0118508636690619</v>
      </c>
      <c r="AC32" s="159"/>
      <c r="AD32" s="161"/>
    </row>
    <row r="33" spans="1:30">
      <c r="A33" s="170" t="s">
        <v>24</v>
      </c>
      <c r="B33" s="171" t="s">
        <v>1740</v>
      </c>
      <c r="C33" s="171" t="s">
        <v>47</v>
      </c>
      <c r="D33" s="150">
        <v>5219</v>
      </c>
      <c r="E33" s="153">
        <v>4975</v>
      </c>
      <c r="F33" s="153">
        <v>244</v>
      </c>
      <c r="G33" s="151">
        <v>4809</v>
      </c>
      <c r="H33" s="151">
        <v>4591</v>
      </c>
      <c r="I33" s="151">
        <v>218</v>
      </c>
      <c r="J33" s="151">
        <v>4608</v>
      </c>
      <c r="K33" s="151">
        <v>4460</v>
      </c>
      <c r="L33" s="151">
        <v>148</v>
      </c>
      <c r="M33" s="172">
        <v>0.93</v>
      </c>
      <c r="N33" s="153">
        <v>136410</v>
      </c>
      <c r="O33" s="153">
        <v>132612</v>
      </c>
      <c r="P33" s="153">
        <v>3798</v>
      </c>
      <c r="Q33" s="154">
        <v>0.972157466461403</v>
      </c>
      <c r="R33" s="154">
        <v>0.953247748610845</v>
      </c>
      <c r="S33" s="154">
        <v>0.954668330214182</v>
      </c>
      <c r="T33" s="154">
        <v>0.967881944444444</v>
      </c>
      <c r="U33" s="173">
        <v>-0.0014205816033368</v>
      </c>
      <c r="V33" s="158">
        <v>32013</v>
      </c>
      <c r="W33" s="158">
        <v>30944</v>
      </c>
      <c r="X33" s="158">
        <v>31783</v>
      </c>
      <c r="Y33" s="158">
        <v>30878</v>
      </c>
      <c r="Z33" s="155">
        <v>0.966607315777965</v>
      </c>
      <c r="AA33" s="155">
        <v>0.971525658370827</v>
      </c>
      <c r="AB33" s="173">
        <v>-0.00491834259286195</v>
      </c>
      <c r="AC33" s="159"/>
      <c r="AD33" s="161"/>
    </row>
    <row r="34" spans="1:30">
      <c r="A34" s="170" t="s">
        <v>24</v>
      </c>
      <c r="B34" s="171" t="s">
        <v>1740</v>
      </c>
      <c r="C34" s="171" t="s">
        <v>48</v>
      </c>
      <c r="D34" s="150">
        <v>10094</v>
      </c>
      <c r="E34" s="153">
        <v>9766</v>
      </c>
      <c r="F34" s="153">
        <v>328</v>
      </c>
      <c r="G34" s="151">
        <v>9966</v>
      </c>
      <c r="H34" s="151">
        <v>9809</v>
      </c>
      <c r="I34" s="151">
        <v>157</v>
      </c>
      <c r="J34" s="151">
        <v>12287</v>
      </c>
      <c r="K34" s="151">
        <v>12144</v>
      </c>
      <c r="L34" s="151">
        <v>143</v>
      </c>
      <c r="M34" s="172">
        <v>0.93</v>
      </c>
      <c r="N34" s="153">
        <v>228750</v>
      </c>
      <c r="O34" s="153">
        <v>224643</v>
      </c>
      <c r="P34" s="153">
        <v>4107</v>
      </c>
      <c r="Q34" s="154">
        <v>0.982045901639344</v>
      </c>
      <c r="R34" s="154">
        <v>0.967505448781454</v>
      </c>
      <c r="S34" s="154">
        <v>0.984246437888822</v>
      </c>
      <c r="T34" s="154">
        <v>0.988361683079678</v>
      </c>
      <c r="U34" s="173">
        <v>-0.0167409891073678</v>
      </c>
      <c r="V34" s="158">
        <v>70685</v>
      </c>
      <c r="W34" s="158">
        <v>69487</v>
      </c>
      <c r="X34" s="158">
        <v>59682</v>
      </c>
      <c r="Y34" s="158">
        <v>58896</v>
      </c>
      <c r="Z34" s="155">
        <v>0.983051566810497</v>
      </c>
      <c r="AA34" s="155">
        <v>0.98683020006032</v>
      </c>
      <c r="AB34" s="173">
        <v>-0.00377863324982242</v>
      </c>
      <c r="AC34" s="159"/>
      <c r="AD34" s="161"/>
    </row>
    <row r="35" spans="1:30">
      <c r="A35" s="170" t="s">
        <v>24</v>
      </c>
      <c r="B35" s="171" t="s">
        <v>1745</v>
      </c>
      <c r="C35" s="171" t="s">
        <v>1746</v>
      </c>
      <c r="D35" s="150">
        <v>0</v>
      </c>
      <c r="E35" s="153">
        <v>0</v>
      </c>
      <c r="F35" s="153">
        <v>0</v>
      </c>
      <c r="G35" s="151">
        <v>0</v>
      </c>
      <c r="H35" s="151">
        <v>0</v>
      </c>
      <c r="I35" s="151">
        <v>0</v>
      </c>
      <c r="J35" s="151">
        <v>0</v>
      </c>
      <c r="K35" s="151">
        <v>0</v>
      </c>
      <c r="L35" s="151">
        <v>0</v>
      </c>
      <c r="M35" s="172">
        <v>0.93</v>
      </c>
      <c r="N35" s="153">
        <v>0</v>
      </c>
      <c r="O35" s="153">
        <v>0</v>
      </c>
      <c r="P35" s="153">
        <v>0</v>
      </c>
      <c r="Q35" s="154">
        <v>0</v>
      </c>
      <c r="R35" s="154">
        <v>0</v>
      </c>
      <c r="S35" s="154">
        <v>0</v>
      </c>
      <c r="T35" s="154">
        <v>0</v>
      </c>
      <c r="U35" s="173">
        <v>0</v>
      </c>
      <c r="V35" s="158">
        <v>0</v>
      </c>
      <c r="W35" s="158">
        <v>0</v>
      </c>
      <c r="X35" s="158">
        <v>0</v>
      </c>
      <c r="Y35" s="158">
        <v>0</v>
      </c>
      <c r="Z35" s="155">
        <v>0</v>
      </c>
      <c r="AA35" s="155">
        <v>0</v>
      </c>
      <c r="AB35" s="173">
        <v>0</v>
      </c>
      <c r="AC35" s="159"/>
      <c r="AD35" s="161"/>
    </row>
    <row r="36" spans="1:30">
      <c r="A36" s="170" t="s">
        <v>24</v>
      </c>
      <c r="B36" s="171" t="s">
        <v>1745</v>
      </c>
      <c r="C36" s="171" t="s">
        <v>1747</v>
      </c>
      <c r="D36" s="150">
        <v>0</v>
      </c>
      <c r="E36" s="153">
        <v>0</v>
      </c>
      <c r="F36" s="153">
        <v>0</v>
      </c>
      <c r="G36" s="151">
        <v>0</v>
      </c>
      <c r="H36" s="151">
        <v>0</v>
      </c>
      <c r="I36" s="151">
        <v>0</v>
      </c>
      <c r="J36" s="151">
        <v>0</v>
      </c>
      <c r="K36" s="151">
        <v>0</v>
      </c>
      <c r="L36" s="151">
        <v>0</v>
      </c>
      <c r="M36" s="172">
        <v>0.93</v>
      </c>
      <c r="N36" s="153">
        <v>0</v>
      </c>
      <c r="O36" s="153">
        <v>0</v>
      </c>
      <c r="P36" s="153">
        <v>0</v>
      </c>
      <c r="Q36" s="154">
        <v>0</v>
      </c>
      <c r="R36" s="154">
        <v>0</v>
      </c>
      <c r="S36" s="154">
        <v>0</v>
      </c>
      <c r="T36" s="154">
        <v>0</v>
      </c>
      <c r="U36" s="173">
        <v>0</v>
      </c>
      <c r="V36" s="158">
        <v>0</v>
      </c>
      <c r="W36" s="158">
        <v>0</v>
      </c>
      <c r="X36" s="158">
        <v>0</v>
      </c>
      <c r="Y36" s="158">
        <v>0</v>
      </c>
      <c r="Z36" s="155">
        <v>0</v>
      </c>
      <c r="AA36" s="155">
        <v>0</v>
      </c>
      <c r="AB36" s="173">
        <v>0</v>
      </c>
      <c r="AC36" s="159"/>
      <c r="AD36" s="161"/>
    </row>
    <row r="37" spans="1:30">
      <c r="A37" s="170" t="s">
        <v>24</v>
      </c>
      <c r="B37" s="171" t="s">
        <v>1745</v>
      </c>
      <c r="C37" s="171" t="s">
        <v>1748</v>
      </c>
      <c r="D37" s="150">
        <v>0</v>
      </c>
      <c r="E37" s="153">
        <v>0</v>
      </c>
      <c r="F37" s="153">
        <v>0</v>
      </c>
      <c r="G37" s="151">
        <v>0</v>
      </c>
      <c r="H37" s="151">
        <v>0</v>
      </c>
      <c r="I37" s="151">
        <v>0</v>
      </c>
      <c r="J37" s="151">
        <v>0</v>
      </c>
      <c r="K37" s="151">
        <v>0</v>
      </c>
      <c r="L37" s="151">
        <v>0</v>
      </c>
      <c r="M37" s="172">
        <v>0.93</v>
      </c>
      <c r="N37" s="153">
        <v>0</v>
      </c>
      <c r="O37" s="153">
        <v>0</v>
      </c>
      <c r="P37" s="153">
        <v>0</v>
      </c>
      <c r="Q37" s="154">
        <v>0</v>
      </c>
      <c r="R37" s="154">
        <v>0</v>
      </c>
      <c r="S37" s="154">
        <v>0</v>
      </c>
      <c r="T37" s="154">
        <v>0</v>
      </c>
      <c r="U37" s="173">
        <v>0</v>
      </c>
      <c r="V37" s="158">
        <v>0</v>
      </c>
      <c r="W37" s="158">
        <v>0</v>
      </c>
      <c r="X37" s="158">
        <v>0</v>
      </c>
      <c r="Y37" s="158">
        <v>0</v>
      </c>
      <c r="Z37" s="155">
        <v>0</v>
      </c>
      <c r="AA37" s="155">
        <v>0</v>
      </c>
      <c r="AB37" s="173">
        <v>0</v>
      </c>
      <c r="AC37" s="159"/>
      <c r="AD37" s="161"/>
    </row>
    <row r="38" spans="1:30">
      <c r="A38" s="170" t="s">
        <v>24</v>
      </c>
      <c r="B38" s="171" t="s">
        <v>1745</v>
      </c>
      <c r="C38" s="171" t="s">
        <v>1749</v>
      </c>
      <c r="D38" s="150">
        <v>0</v>
      </c>
      <c r="E38" s="153">
        <v>0</v>
      </c>
      <c r="F38" s="153">
        <v>0</v>
      </c>
      <c r="G38" s="151">
        <v>0</v>
      </c>
      <c r="H38" s="151">
        <v>0</v>
      </c>
      <c r="I38" s="151">
        <v>0</v>
      </c>
      <c r="J38" s="151">
        <v>0</v>
      </c>
      <c r="K38" s="151">
        <v>0</v>
      </c>
      <c r="L38" s="151">
        <v>0</v>
      </c>
      <c r="M38" s="172">
        <v>0.93</v>
      </c>
      <c r="N38" s="153">
        <v>0</v>
      </c>
      <c r="O38" s="153">
        <v>0</v>
      </c>
      <c r="P38" s="153">
        <v>0</v>
      </c>
      <c r="Q38" s="154">
        <v>0</v>
      </c>
      <c r="R38" s="154">
        <v>0</v>
      </c>
      <c r="S38" s="154">
        <v>0</v>
      </c>
      <c r="T38" s="154">
        <v>0</v>
      </c>
      <c r="U38" s="173">
        <v>0</v>
      </c>
      <c r="V38" s="158">
        <v>0</v>
      </c>
      <c r="W38" s="158">
        <v>0</v>
      </c>
      <c r="X38" s="158">
        <v>0</v>
      </c>
      <c r="Y38" s="158">
        <v>0</v>
      </c>
      <c r="Z38" s="155">
        <v>0</v>
      </c>
      <c r="AA38" s="155">
        <v>0</v>
      </c>
      <c r="AB38" s="173">
        <v>0</v>
      </c>
      <c r="AC38" s="159"/>
      <c r="AD38" s="161"/>
    </row>
    <row r="39" spans="1:30">
      <c r="A39" s="170" t="s">
        <v>24</v>
      </c>
      <c r="B39" s="171" t="s">
        <v>1745</v>
      </c>
      <c r="C39" s="171" t="s">
        <v>50</v>
      </c>
      <c r="D39" s="150">
        <v>9487</v>
      </c>
      <c r="E39" s="153">
        <v>7570</v>
      </c>
      <c r="F39" s="153">
        <v>1917</v>
      </c>
      <c r="G39" s="151">
        <v>9251</v>
      </c>
      <c r="H39" s="151">
        <v>7725</v>
      </c>
      <c r="I39" s="151">
        <v>1526</v>
      </c>
      <c r="J39" s="151">
        <v>8728</v>
      </c>
      <c r="K39" s="151">
        <v>8467</v>
      </c>
      <c r="L39" s="151">
        <v>261</v>
      </c>
      <c r="M39" s="172">
        <v>0.93</v>
      </c>
      <c r="N39" s="153">
        <v>260151</v>
      </c>
      <c r="O39" s="153">
        <v>240581</v>
      </c>
      <c r="P39" s="153">
        <v>19570</v>
      </c>
      <c r="Q39" s="154">
        <v>0.924774457910982</v>
      </c>
      <c r="R39" s="154">
        <v>0.797934014967851</v>
      </c>
      <c r="S39" s="154">
        <v>0.835044860015133</v>
      </c>
      <c r="T39" s="154">
        <v>0.970096241979835</v>
      </c>
      <c r="U39" s="173">
        <v>-0.0371108450472827</v>
      </c>
      <c r="V39" s="158">
        <v>61135</v>
      </c>
      <c r="W39" s="158">
        <v>56485</v>
      </c>
      <c r="X39" s="158">
        <v>59844</v>
      </c>
      <c r="Y39" s="158">
        <v>55820</v>
      </c>
      <c r="Z39" s="155">
        <v>0.923938823914288</v>
      </c>
      <c r="AA39" s="155">
        <v>0.932758505447497</v>
      </c>
      <c r="AB39" s="173">
        <v>-0.00881968153320878</v>
      </c>
      <c r="AC39" s="159"/>
      <c r="AD39" s="161"/>
    </row>
    <row r="40" spans="1:30">
      <c r="A40" s="170" t="s">
        <v>24</v>
      </c>
      <c r="B40" s="171" t="s">
        <v>1745</v>
      </c>
      <c r="C40" s="171" t="s">
        <v>52</v>
      </c>
      <c r="D40" s="150">
        <v>6767</v>
      </c>
      <c r="E40" s="153">
        <v>5967</v>
      </c>
      <c r="F40" s="153">
        <v>800</v>
      </c>
      <c r="G40" s="151">
        <v>5873</v>
      </c>
      <c r="H40" s="151">
        <v>5660</v>
      </c>
      <c r="I40" s="151">
        <v>213</v>
      </c>
      <c r="J40" s="151">
        <v>6341</v>
      </c>
      <c r="K40" s="151">
        <v>6141</v>
      </c>
      <c r="L40" s="151">
        <v>200</v>
      </c>
      <c r="M40" s="172">
        <v>0.93</v>
      </c>
      <c r="N40" s="153">
        <v>189728</v>
      </c>
      <c r="O40" s="153">
        <v>181413</v>
      </c>
      <c r="P40" s="153">
        <v>8315</v>
      </c>
      <c r="Q40" s="154">
        <v>0.956174101872154</v>
      </c>
      <c r="R40" s="154">
        <v>0.881779222698389</v>
      </c>
      <c r="S40" s="154">
        <v>0.963732334411715</v>
      </c>
      <c r="T40" s="154">
        <v>0.968459233559375</v>
      </c>
      <c r="U40" s="173">
        <v>-0.0819531117133253</v>
      </c>
      <c r="V40" s="158">
        <v>42962</v>
      </c>
      <c r="W40" s="158">
        <v>40737</v>
      </c>
      <c r="X40" s="158">
        <v>48180</v>
      </c>
      <c r="Y40" s="158">
        <v>46144</v>
      </c>
      <c r="Z40" s="155">
        <v>0.94821004608724</v>
      </c>
      <c r="AA40" s="155">
        <v>0.957741801577418</v>
      </c>
      <c r="AB40" s="173">
        <v>-0.00953175549017815</v>
      </c>
      <c r="AC40" s="159"/>
      <c r="AD40" s="161"/>
    </row>
    <row r="41" spans="1:30">
      <c r="A41" s="170" t="s">
        <v>24</v>
      </c>
      <c r="B41" s="171" t="s">
        <v>1745</v>
      </c>
      <c r="C41" s="171" t="s">
        <v>49</v>
      </c>
      <c r="D41" s="150">
        <v>5656</v>
      </c>
      <c r="E41" s="153">
        <v>5242</v>
      </c>
      <c r="F41" s="153">
        <v>414</v>
      </c>
      <c r="G41" s="151">
        <v>5182</v>
      </c>
      <c r="H41" s="151">
        <v>4835</v>
      </c>
      <c r="I41" s="151">
        <v>347</v>
      </c>
      <c r="J41" s="151">
        <v>4959</v>
      </c>
      <c r="K41" s="151">
        <v>4756</v>
      </c>
      <c r="L41" s="151">
        <v>203</v>
      </c>
      <c r="M41" s="172">
        <v>0.93</v>
      </c>
      <c r="N41" s="153">
        <v>150567</v>
      </c>
      <c r="O41" s="153">
        <v>143719</v>
      </c>
      <c r="P41" s="153">
        <v>6848</v>
      </c>
      <c r="Q41" s="154">
        <v>0.954518586410037</v>
      </c>
      <c r="R41" s="154">
        <v>0.926803394625177</v>
      </c>
      <c r="S41" s="154">
        <v>0.933037437282902</v>
      </c>
      <c r="T41" s="154">
        <v>0.95906432748538</v>
      </c>
      <c r="U41" s="173">
        <v>-0.00623404265772554</v>
      </c>
      <c r="V41" s="158">
        <v>34664</v>
      </c>
      <c r="W41" s="158">
        <v>32951</v>
      </c>
      <c r="X41" s="158">
        <v>34745</v>
      </c>
      <c r="Y41" s="158">
        <v>33190</v>
      </c>
      <c r="Z41" s="155">
        <v>0.950582737133626</v>
      </c>
      <c r="AA41" s="155">
        <v>0.955245359044467</v>
      </c>
      <c r="AB41" s="173">
        <v>-0.00466262191084121</v>
      </c>
      <c r="AC41" s="159"/>
      <c r="AD41" s="161"/>
    </row>
    <row r="42" spans="1:30">
      <c r="A42" s="170" t="s">
        <v>24</v>
      </c>
      <c r="B42" s="171" t="s">
        <v>1745</v>
      </c>
      <c r="C42" s="171" t="s">
        <v>53</v>
      </c>
      <c r="D42" s="150">
        <v>9771</v>
      </c>
      <c r="E42" s="153">
        <v>8968</v>
      </c>
      <c r="F42" s="153">
        <v>803</v>
      </c>
      <c r="G42" s="151">
        <v>9236</v>
      </c>
      <c r="H42" s="151">
        <v>8559</v>
      </c>
      <c r="I42" s="151">
        <v>677</v>
      </c>
      <c r="J42" s="151">
        <v>8738</v>
      </c>
      <c r="K42" s="151">
        <v>8383</v>
      </c>
      <c r="L42" s="151">
        <v>355</v>
      </c>
      <c r="M42" s="172">
        <v>0.93</v>
      </c>
      <c r="N42" s="153">
        <v>269272</v>
      </c>
      <c r="O42" s="153">
        <v>257735</v>
      </c>
      <c r="P42" s="153">
        <v>11537</v>
      </c>
      <c r="Q42" s="154">
        <v>0.957154847143409</v>
      </c>
      <c r="R42" s="154">
        <v>0.917818032954662</v>
      </c>
      <c r="S42" s="154">
        <v>0.926699870073625</v>
      </c>
      <c r="T42" s="154">
        <v>0.959372854200046</v>
      </c>
      <c r="U42" s="173">
        <v>-0.00888183711896318</v>
      </c>
      <c r="V42" s="158">
        <v>61490</v>
      </c>
      <c r="W42" s="158">
        <v>58581</v>
      </c>
      <c r="X42" s="158">
        <v>62299</v>
      </c>
      <c r="Y42" s="158">
        <v>59517</v>
      </c>
      <c r="Z42" s="155">
        <v>0.95269149455196</v>
      </c>
      <c r="AA42" s="155">
        <v>0.955344387550362</v>
      </c>
      <c r="AB42" s="173">
        <v>-0.00265289299840232</v>
      </c>
      <c r="AC42" s="159"/>
      <c r="AD42" s="161"/>
    </row>
    <row r="43" spans="1:30">
      <c r="A43" s="170" t="s">
        <v>24</v>
      </c>
      <c r="B43" s="171" t="s">
        <v>1745</v>
      </c>
      <c r="C43" s="171" t="s">
        <v>54</v>
      </c>
      <c r="D43" s="150">
        <v>8912</v>
      </c>
      <c r="E43" s="153">
        <v>8500</v>
      </c>
      <c r="F43" s="153">
        <v>412</v>
      </c>
      <c r="G43" s="151">
        <v>8248</v>
      </c>
      <c r="H43" s="151">
        <v>8054</v>
      </c>
      <c r="I43" s="151">
        <v>194</v>
      </c>
      <c r="J43" s="151">
        <v>8501</v>
      </c>
      <c r="K43" s="151">
        <v>8329</v>
      </c>
      <c r="L43" s="151">
        <v>172</v>
      </c>
      <c r="M43" s="172">
        <v>0.93</v>
      </c>
      <c r="N43" s="153">
        <v>221725</v>
      </c>
      <c r="O43" s="153">
        <v>213693</v>
      </c>
      <c r="P43" s="153">
        <v>8032</v>
      </c>
      <c r="Q43" s="154">
        <v>0.963774946442665</v>
      </c>
      <c r="R43" s="154">
        <v>0.953770197486535</v>
      </c>
      <c r="S43" s="154">
        <v>0.976479146459748</v>
      </c>
      <c r="T43" s="154">
        <v>0.97976708622515</v>
      </c>
      <c r="U43" s="173">
        <v>-0.0227089489732129</v>
      </c>
      <c r="V43" s="158">
        <v>57366</v>
      </c>
      <c r="W43" s="158">
        <v>56040</v>
      </c>
      <c r="X43" s="158">
        <v>54424</v>
      </c>
      <c r="Y43" s="158">
        <v>52751</v>
      </c>
      <c r="Z43" s="155">
        <v>0.976885263047798</v>
      </c>
      <c r="AA43" s="155">
        <v>0.969259885344701</v>
      </c>
      <c r="AB43" s="173">
        <v>0.00762537770309746</v>
      </c>
      <c r="AC43" s="159"/>
      <c r="AD43" s="161"/>
    </row>
    <row r="44" spans="1:30">
      <c r="A44" s="170" t="s">
        <v>24</v>
      </c>
      <c r="B44" s="171" t="s">
        <v>1745</v>
      </c>
      <c r="C44" s="171" t="s">
        <v>51</v>
      </c>
      <c r="D44" s="150">
        <v>6265</v>
      </c>
      <c r="E44" s="153">
        <v>5815</v>
      </c>
      <c r="F44" s="153">
        <v>450</v>
      </c>
      <c r="G44" s="151">
        <v>5724</v>
      </c>
      <c r="H44" s="151">
        <v>5427</v>
      </c>
      <c r="I44" s="151">
        <v>297</v>
      </c>
      <c r="J44" s="151">
        <v>5609</v>
      </c>
      <c r="K44" s="151">
        <v>5374</v>
      </c>
      <c r="L44" s="151">
        <v>235</v>
      </c>
      <c r="M44" s="172">
        <v>0.93</v>
      </c>
      <c r="N44" s="153">
        <v>164382</v>
      </c>
      <c r="O44" s="153">
        <v>158700</v>
      </c>
      <c r="P44" s="153">
        <v>5682</v>
      </c>
      <c r="Q44" s="154">
        <v>0.96543417162463</v>
      </c>
      <c r="R44" s="154">
        <v>0.928172386272945</v>
      </c>
      <c r="S44" s="154">
        <v>0.94811320754717</v>
      </c>
      <c r="T44" s="154">
        <v>0.958103048671778</v>
      </c>
      <c r="U44" s="173">
        <v>-0.0199408212742248</v>
      </c>
      <c r="V44" s="158">
        <v>38804</v>
      </c>
      <c r="W44" s="158">
        <v>37097</v>
      </c>
      <c r="X44" s="158">
        <v>39244</v>
      </c>
      <c r="Y44" s="158">
        <v>37838</v>
      </c>
      <c r="Z44" s="155">
        <v>0.956009689722709</v>
      </c>
      <c r="AA44" s="155">
        <v>0.964172867189889</v>
      </c>
      <c r="AB44" s="173">
        <v>-0.00816317746717998</v>
      </c>
      <c r="AC44" s="159"/>
      <c r="AD44" s="161"/>
    </row>
    <row r="45" spans="1:30">
      <c r="A45" s="170" t="s">
        <v>24</v>
      </c>
      <c r="B45" s="171" t="s">
        <v>1750</v>
      </c>
      <c r="C45" s="171" t="s">
        <v>1751</v>
      </c>
      <c r="D45" s="150">
        <v>7612</v>
      </c>
      <c r="E45" s="153">
        <v>7093</v>
      </c>
      <c r="F45" s="153">
        <v>519</v>
      </c>
      <c r="G45" s="151">
        <v>7325</v>
      </c>
      <c r="H45" s="151">
        <v>6993</v>
      </c>
      <c r="I45" s="151">
        <v>332</v>
      </c>
      <c r="J45" s="151">
        <v>6831</v>
      </c>
      <c r="K45" s="151">
        <v>6578</v>
      </c>
      <c r="L45" s="151">
        <v>253</v>
      </c>
      <c r="M45" s="172">
        <v>0.93</v>
      </c>
      <c r="N45" s="153">
        <v>200606</v>
      </c>
      <c r="O45" s="153">
        <v>195662</v>
      </c>
      <c r="P45" s="153">
        <v>4944</v>
      </c>
      <c r="Q45" s="154">
        <v>0.975354675333739</v>
      </c>
      <c r="R45" s="154">
        <v>0.931818181818182</v>
      </c>
      <c r="S45" s="154">
        <v>0.954675767918089</v>
      </c>
      <c r="T45" s="154">
        <v>0.962962962962963</v>
      </c>
      <c r="U45" s="173">
        <v>-0.022857586099907</v>
      </c>
      <c r="V45" s="158">
        <v>48142</v>
      </c>
      <c r="W45" s="158">
        <v>46597</v>
      </c>
      <c r="X45" s="158">
        <v>47566</v>
      </c>
      <c r="Y45" s="158">
        <v>46401</v>
      </c>
      <c r="Z45" s="155">
        <v>0.967907440488555</v>
      </c>
      <c r="AA45" s="155">
        <v>0.975507715595173</v>
      </c>
      <c r="AB45" s="173">
        <v>-0.00760027510661831</v>
      </c>
      <c r="AC45" s="159"/>
      <c r="AD45" s="161"/>
    </row>
    <row r="46" spans="1:30">
      <c r="A46" s="170" t="s">
        <v>24</v>
      </c>
      <c r="B46" s="171" t="s">
        <v>1750</v>
      </c>
      <c r="C46" s="171" t="s">
        <v>1752</v>
      </c>
      <c r="D46" s="150">
        <v>0</v>
      </c>
      <c r="E46" s="153">
        <v>0</v>
      </c>
      <c r="F46" s="153">
        <v>0</v>
      </c>
      <c r="G46" s="151">
        <v>0</v>
      </c>
      <c r="H46" s="151">
        <v>0</v>
      </c>
      <c r="I46" s="151">
        <v>0</v>
      </c>
      <c r="J46" s="151">
        <v>0</v>
      </c>
      <c r="K46" s="151">
        <v>0</v>
      </c>
      <c r="L46" s="151">
        <v>0</v>
      </c>
      <c r="M46" s="172">
        <v>0.93</v>
      </c>
      <c r="N46" s="153">
        <v>0</v>
      </c>
      <c r="O46" s="153">
        <v>0</v>
      </c>
      <c r="P46" s="153">
        <v>0</v>
      </c>
      <c r="Q46" s="154">
        <v>0</v>
      </c>
      <c r="R46" s="154">
        <v>0</v>
      </c>
      <c r="S46" s="154">
        <v>0</v>
      </c>
      <c r="T46" s="154">
        <v>0</v>
      </c>
      <c r="U46" s="173">
        <v>0</v>
      </c>
      <c r="V46" s="158">
        <v>0</v>
      </c>
      <c r="W46" s="158">
        <v>0</v>
      </c>
      <c r="X46" s="158">
        <v>0</v>
      </c>
      <c r="Y46" s="158">
        <v>0</v>
      </c>
      <c r="Z46" s="155">
        <v>0</v>
      </c>
      <c r="AA46" s="155">
        <v>0</v>
      </c>
      <c r="AB46" s="173">
        <v>0</v>
      </c>
      <c r="AC46" s="159"/>
      <c r="AD46" s="161"/>
    </row>
    <row r="47" spans="1:30">
      <c r="A47" s="170" t="s">
        <v>24</v>
      </c>
      <c r="B47" s="171" t="s">
        <v>1750</v>
      </c>
      <c r="C47" s="171" t="s">
        <v>1753</v>
      </c>
      <c r="D47" s="150">
        <v>0</v>
      </c>
      <c r="E47" s="153">
        <v>0</v>
      </c>
      <c r="F47" s="153">
        <v>0</v>
      </c>
      <c r="G47" s="151">
        <v>0</v>
      </c>
      <c r="H47" s="151">
        <v>0</v>
      </c>
      <c r="I47" s="151">
        <v>0</v>
      </c>
      <c r="J47" s="151">
        <v>0</v>
      </c>
      <c r="K47" s="151">
        <v>0</v>
      </c>
      <c r="L47" s="151">
        <v>0</v>
      </c>
      <c r="M47" s="172">
        <v>0.93</v>
      </c>
      <c r="N47" s="153">
        <v>0</v>
      </c>
      <c r="O47" s="153">
        <v>0</v>
      </c>
      <c r="P47" s="153">
        <v>0</v>
      </c>
      <c r="Q47" s="154">
        <v>0</v>
      </c>
      <c r="R47" s="154">
        <v>0</v>
      </c>
      <c r="S47" s="154">
        <v>0</v>
      </c>
      <c r="T47" s="154">
        <v>0</v>
      </c>
      <c r="U47" s="173">
        <v>0</v>
      </c>
      <c r="V47" s="158">
        <v>0</v>
      </c>
      <c r="W47" s="158">
        <v>0</v>
      </c>
      <c r="X47" s="158">
        <v>0</v>
      </c>
      <c r="Y47" s="158">
        <v>0</v>
      </c>
      <c r="Z47" s="155">
        <v>0</v>
      </c>
      <c r="AA47" s="155">
        <v>0</v>
      </c>
      <c r="AB47" s="173">
        <v>0</v>
      </c>
      <c r="AC47" s="159"/>
      <c r="AD47" s="161"/>
    </row>
    <row r="48" spans="1:30">
      <c r="A48" s="170" t="s">
        <v>24</v>
      </c>
      <c r="B48" s="171" t="s">
        <v>1750</v>
      </c>
      <c r="C48" s="171" t="s">
        <v>1754</v>
      </c>
      <c r="D48" s="150">
        <v>0</v>
      </c>
      <c r="E48" s="153">
        <v>0</v>
      </c>
      <c r="F48" s="153">
        <v>0</v>
      </c>
      <c r="G48" s="151">
        <v>0</v>
      </c>
      <c r="H48" s="151">
        <v>0</v>
      </c>
      <c r="I48" s="151">
        <v>0</v>
      </c>
      <c r="J48" s="151">
        <v>0</v>
      </c>
      <c r="K48" s="151">
        <v>0</v>
      </c>
      <c r="L48" s="151">
        <v>0</v>
      </c>
      <c r="M48" s="172">
        <v>0.93</v>
      </c>
      <c r="N48" s="153">
        <v>0</v>
      </c>
      <c r="O48" s="153">
        <v>0</v>
      </c>
      <c r="P48" s="153">
        <v>0</v>
      </c>
      <c r="Q48" s="154">
        <v>0</v>
      </c>
      <c r="R48" s="154">
        <v>0</v>
      </c>
      <c r="S48" s="154">
        <v>0</v>
      </c>
      <c r="T48" s="154">
        <v>0</v>
      </c>
      <c r="U48" s="173">
        <v>0</v>
      </c>
      <c r="V48" s="158">
        <v>0</v>
      </c>
      <c r="W48" s="158">
        <v>0</v>
      </c>
      <c r="X48" s="158">
        <v>0</v>
      </c>
      <c r="Y48" s="158">
        <v>0</v>
      </c>
      <c r="Z48" s="155">
        <v>0</v>
      </c>
      <c r="AA48" s="155">
        <v>0</v>
      </c>
      <c r="AB48" s="173">
        <v>0</v>
      </c>
      <c r="AC48" s="159"/>
      <c r="AD48" s="161"/>
    </row>
    <row r="49" spans="1:30">
      <c r="A49" s="170" t="s">
        <v>24</v>
      </c>
      <c r="B49" s="171" t="s">
        <v>1750</v>
      </c>
      <c r="C49" s="171" t="s">
        <v>1755</v>
      </c>
      <c r="D49" s="150">
        <v>0</v>
      </c>
      <c r="E49" s="153">
        <v>0</v>
      </c>
      <c r="F49" s="153">
        <v>0</v>
      </c>
      <c r="G49" s="151">
        <v>0</v>
      </c>
      <c r="H49" s="151">
        <v>0</v>
      </c>
      <c r="I49" s="151">
        <v>0</v>
      </c>
      <c r="J49" s="151">
        <v>0</v>
      </c>
      <c r="K49" s="151">
        <v>0</v>
      </c>
      <c r="L49" s="151">
        <v>0</v>
      </c>
      <c r="M49" s="172">
        <v>0.93</v>
      </c>
      <c r="N49" s="153">
        <v>0</v>
      </c>
      <c r="O49" s="153">
        <v>0</v>
      </c>
      <c r="P49" s="153">
        <v>0</v>
      </c>
      <c r="Q49" s="154">
        <v>0</v>
      </c>
      <c r="R49" s="154">
        <v>0</v>
      </c>
      <c r="S49" s="154">
        <v>0</v>
      </c>
      <c r="T49" s="154">
        <v>0</v>
      </c>
      <c r="U49" s="173">
        <v>0</v>
      </c>
      <c r="V49" s="158">
        <v>0</v>
      </c>
      <c r="W49" s="158">
        <v>0</v>
      </c>
      <c r="X49" s="158">
        <v>0</v>
      </c>
      <c r="Y49" s="158">
        <v>0</v>
      </c>
      <c r="Z49" s="155">
        <v>0</v>
      </c>
      <c r="AA49" s="155">
        <v>0</v>
      </c>
      <c r="AB49" s="173">
        <v>0</v>
      </c>
      <c r="AC49" s="159"/>
      <c r="AD49" s="161"/>
    </row>
    <row r="50" spans="1:30">
      <c r="A50" s="170" t="s">
        <v>24</v>
      </c>
      <c r="B50" s="171" t="s">
        <v>1750</v>
      </c>
      <c r="C50" s="171" t="s">
        <v>1756</v>
      </c>
      <c r="D50" s="150">
        <v>0</v>
      </c>
      <c r="E50" s="153">
        <v>0</v>
      </c>
      <c r="F50" s="153">
        <v>0</v>
      </c>
      <c r="G50" s="151">
        <v>0</v>
      </c>
      <c r="H50" s="151">
        <v>0</v>
      </c>
      <c r="I50" s="151">
        <v>0</v>
      </c>
      <c r="J50" s="151">
        <v>0</v>
      </c>
      <c r="K50" s="151">
        <v>0</v>
      </c>
      <c r="L50" s="151">
        <v>0</v>
      </c>
      <c r="M50" s="172">
        <v>0.93</v>
      </c>
      <c r="N50" s="153">
        <v>0</v>
      </c>
      <c r="O50" s="153">
        <v>0</v>
      </c>
      <c r="P50" s="153">
        <v>0</v>
      </c>
      <c r="Q50" s="154">
        <v>0</v>
      </c>
      <c r="R50" s="154">
        <v>0</v>
      </c>
      <c r="S50" s="154">
        <v>0</v>
      </c>
      <c r="T50" s="154">
        <v>0</v>
      </c>
      <c r="U50" s="173">
        <v>0</v>
      </c>
      <c r="V50" s="158">
        <v>0</v>
      </c>
      <c r="W50" s="158">
        <v>0</v>
      </c>
      <c r="X50" s="158">
        <v>0</v>
      </c>
      <c r="Y50" s="158">
        <v>0</v>
      </c>
      <c r="Z50" s="155">
        <v>0</v>
      </c>
      <c r="AA50" s="155">
        <v>0</v>
      </c>
      <c r="AB50" s="173">
        <v>0</v>
      </c>
      <c r="AC50" s="159"/>
      <c r="AD50" s="161"/>
    </row>
    <row r="51" spans="1:30">
      <c r="A51" s="170" t="s">
        <v>24</v>
      </c>
      <c r="B51" s="171" t="s">
        <v>1750</v>
      </c>
      <c r="C51" s="171" t="s">
        <v>56</v>
      </c>
      <c r="D51" s="150">
        <v>0</v>
      </c>
      <c r="E51" s="153">
        <v>0</v>
      </c>
      <c r="F51" s="153">
        <v>0</v>
      </c>
      <c r="G51" s="151">
        <v>0</v>
      </c>
      <c r="H51" s="151">
        <v>0</v>
      </c>
      <c r="I51" s="151">
        <v>0</v>
      </c>
      <c r="J51" s="151">
        <v>0</v>
      </c>
      <c r="K51" s="151">
        <v>0</v>
      </c>
      <c r="L51" s="151">
        <v>0</v>
      </c>
      <c r="M51" s="172">
        <v>0.93</v>
      </c>
      <c r="N51" s="153">
        <v>0</v>
      </c>
      <c r="O51" s="153">
        <v>0</v>
      </c>
      <c r="P51" s="153">
        <v>0</v>
      </c>
      <c r="Q51" s="154">
        <v>0</v>
      </c>
      <c r="R51" s="154">
        <v>0</v>
      </c>
      <c r="S51" s="154">
        <v>0</v>
      </c>
      <c r="T51" s="154">
        <v>0</v>
      </c>
      <c r="U51" s="173">
        <v>0</v>
      </c>
      <c r="V51" s="158">
        <v>0</v>
      </c>
      <c r="W51" s="158">
        <v>0</v>
      </c>
      <c r="X51" s="158">
        <v>0</v>
      </c>
      <c r="Y51" s="158">
        <v>0</v>
      </c>
      <c r="Z51" s="155">
        <v>0</v>
      </c>
      <c r="AA51" s="155">
        <v>0</v>
      </c>
      <c r="AB51" s="173">
        <v>0</v>
      </c>
      <c r="AC51" s="159"/>
      <c r="AD51" s="161"/>
    </row>
    <row r="52" spans="1:30">
      <c r="A52" s="170" t="s">
        <v>24</v>
      </c>
      <c r="B52" s="171" t="s">
        <v>1750</v>
      </c>
      <c r="C52" s="171" t="s">
        <v>55</v>
      </c>
      <c r="D52" s="150">
        <v>14319</v>
      </c>
      <c r="E52" s="153">
        <v>13103</v>
      </c>
      <c r="F52" s="153">
        <v>1216</v>
      </c>
      <c r="G52" s="151">
        <v>14038</v>
      </c>
      <c r="H52" s="151">
        <v>13403</v>
      </c>
      <c r="I52" s="151">
        <v>635</v>
      </c>
      <c r="J52" s="151">
        <v>13257</v>
      </c>
      <c r="K52" s="151">
        <v>12657</v>
      </c>
      <c r="L52" s="151">
        <v>600</v>
      </c>
      <c r="M52" s="172">
        <v>0.93</v>
      </c>
      <c r="N52" s="153">
        <v>380367</v>
      </c>
      <c r="O52" s="153">
        <v>363927</v>
      </c>
      <c r="P52" s="153">
        <v>16440</v>
      </c>
      <c r="Q52" s="154">
        <v>0.956778584893011</v>
      </c>
      <c r="R52" s="154">
        <v>0.915077868566241</v>
      </c>
      <c r="S52" s="154">
        <v>0.954765636130503</v>
      </c>
      <c r="T52" s="154">
        <v>0.954740891604435</v>
      </c>
      <c r="U52" s="173">
        <v>-0.0396877675642623</v>
      </c>
      <c r="V52" s="158">
        <v>91923</v>
      </c>
      <c r="W52" s="158">
        <v>87694</v>
      </c>
      <c r="X52" s="158">
        <v>89942</v>
      </c>
      <c r="Y52" s="158">
        <v>86494</v>
      </c>
      <c r="Z52" s="155">
        <v>0.953994103760756</v>
      </c>
      <c r="AA52" s="155">
        <v>0.961664183584977</v>
      </c>
      <c r="AB52" s="173">
        <v>-0.00767007982422063</v>
      </c>
      <c r="AC52" s="159"/>
      <c r="AD52" s="161"/>
    </row>
    <row r="53" spans="1:30">
      <c r="A53" s="170" t="s">
        <v>24</v>
      </c>
      <c r="B53" s="171" t="s">
        <v>1750</v>
      </c>
      <c r="C53" s="171" t="s">
        <v>1757</v>
      </c>
      <c r="D53" s="150">
        <v>13280</v>
      </c>
      <c r="E53" s="153">
        <v>12052</v>
      </c>
      <c r="F53" s="153">
        <v>1228</v>
      </c>
      <c r="G53" s="151">
        <v>12282</v>
      </c>
      <c r="H53" s="151">
        <v>11505</v>
      </c>
      <c r="I53" s="151">
        <v>777</v>
      </c>
      <c r="J53" s="151">
        <v>12593</v>
      </c>
      <c r="K53" s="151">
        <v>12001</v>
      </c>
      <c r="L53" s="151">
        <v>592</v>
      </c>
      <c r="M53" s="172">
        <v>0.93</v>
      </c>
      <c r="N53" s="153">
        <v>342226</v>
      </c>
      <c r="O53" s="153">
        <v>325029</v>
      </c>
      <c r="P53" s="153">
        <v>17197</v>
      </c>
      <c r="Q53" s="154">
        <v>0.949749580686447</v>
      </c>
      <c r="R53" s="154">
        <v>0.907530120481928</v>
      </c>
      <c r="S53" s="154">
        <v>0.936736687835857</v>
      </c>
      <c r="T53" s="154">
        <v>0.95298975621377</v>
      </c>
      <c r="U53" s="173">
        <v>-0.0292065673539297</v>
      </c>
      <c r="V53" s="158">
        <v>85240</v>
      </c>
      <c r="W53" s="158">
        <v>80899</v>
      </c>
      <c r="X53" s="158">
        <v>82538</v>
      </c>
      <c r="Y53" s="158">
        <v>78795</v>
      </c>
      <c r="Z53" s="155">
        <v>0.949073205068043</v>
      </c>
      <c r="AA53" s="155">
        <v>0.954651190966585</v>
      </c>
      <c r="AB53" s="173">
        <v>-0.00557798589854197</v>
      </c>
      <c r="AC53" s="159"/>
      <c r="AD53" s="161"/>
    </row>
    <row r="54" spans="1:30">
      <c r="A54" s="170" t="s">
        <v>24</v>
      </c>
      <c r="B54" s="171" t="s">
        <v>1750</v>
      </c>
      <c r="C54" s="171" t="s">
        <v>57</v>
      </c>
      <c r="D54" s="150">
        <v>7424</v>
      </c>
      <c r="E54" s="153">
        <v>6809</v>
      </c>
      <c r="F54" s="153">
        <v>615</v>
      </c>
      <c r="G54" s="151">
        <v>7395</v>
      </c>
      <c r="H54" s="151">
        <v>7020</v>
      </c>
      <c r="I54" s="151">
        <v>375</v>
      </c>
      <c r="J54" s="151">
        <v>7033</v>
      </c>
      <c r="K54" s="151">
        <v>6762</v>
      </c>
      <c r="L54" s="151">
        <v>271</v>
      </c>
      <c r="M54" s="172">
        <v>0.93</v>
      </c>
      <c r="N54" s="153">
        <v>192278</v>
      </c>
      <c r="O54" s="153">
        <v>183775</v>
      </c>
      <c r="P54" s="153">
        <v>8503</v>
      </c>
      <c r="Q54" s="154">
        <v>0.955777572057126</v>
      </c>
      <c r="R54" s="154">
        <v>0.917160560344828</v>
      </c>
      <c r="S54" s="154">
        <v>0.949290060851927</v>
      </c>
      <c r="T54" s="154">
        <v>0.961467368121712</v>
      </c>
      <c r="U54" s="173">
        <v>-0.0321295005070994</v>
      </c>
      <c r="V54" s="158">
        <v>48145</v>
      </c>
      <c r="W54" s="158">
        <v>45921</v>
      </c>
      <c r="X54" s="158">
        <v>47046</v>
      </c>
      <c r="Y54" s="158">
        <v>45090</v>
      </c>
      <c r="Z54" s="155">
        <v>0.953806210406065</v>
      </c>
      <c r="AA54" s="155">
        <v>0.958423670450198</v>
      </c>
      <c r="AB54" s="173">
        <v>-0.00461746004413266</v>
      </c>
      <c r="AC54" s="159"/>
      <c r="AD54" s="161"/>
    </row>
    <row r="55" spans="1:30">
      <c r="A55" s="170" t="s">
        <v>24</v>
      </c>
      <c r="B55" s="171" t="s">
        <v>1750</v>
      </c>
      <c r="C55" s="171" t="s">
        <v>59</v>
      </c>
      <c r="D55" s="150">
        <v>19</v>
      </c>
      <c r="E55" s="153">
        <v>17</v>
      </c>
      <c r="F55" s="153">
        <v>2</v>
      </c>
      <c r="G55" s="151">
        <v>12</v>
      </c>
      <c r="H55" s="151">
        <v>12</v>
      </c>
      <c r="I55" s="151">
        <v>0</v>
      </c>
      <c r="J55" s="151">
        <v>32</v>
      </c>
      <c r="K55" s="151">
        <v>32</v>
      </c>
      <c r="L55" s="151">
        <v>0</v>
      </c>
      <c r="M55" s="172">
        <v>0.93</v>
      </c>
      <c r="N55" s="153">
        <v>770</v>
      </c>
      <c r="O55" s="153">
        <v>759</v>
      </c>
      <c r="P55" s="153">
        <v>11</v>
      </c>
      <c r="Q55" s="154">
        <v>0.985714285714286</v>
      </c>
      <c r="R55" s="154">
        <v>0.894736842105263</v>
      </c>
      <c r="S55" s="154">
        <v>1</v>
      </c>
      <c r="T55" s="154">
        <v>1</v>
      </c>
      <c r="U55" s="173">
        <v>-0.105263157894737</v>
      </c>
      <c r="V55" s="158">
        <v>183</v>
      </c>
      <c r="W55" s="158">
        <v>179</v>
      </c>
      <c r="X55" s="158">
        <v>245</v>
      </c>
      <c r="Y55" s="158">
        <v>241</v>
      </c>
      <c r="Z55" s="155">
        <v>0.978142076502732</v>
      </c>
      <c r="AA55" s="155">
        <v>0.983673469387755</v>
      </c>
      <c r="AB55" s="173">
        <v>-0.00553139288502291</v>
      </c>
      <c r="AC55" s="159"/>
      <c r="AD55" s="161"/>
    </row>
    <row r="56" spans="1:30">
      <c r="A56" s="170" t="s">
        <v>24</v>
      </c>
      <c r="B56" s="171" t="s">
        <v>1750</v>
      </c>
      <c r="C56" s="171" t="s">
        <v>61</v>
      </c>
      <c r="D56" s="150">
        <v>11585</v>
      </c>
      <c r="E56" s="153">
        <v>10845</v>
      </c>
      <c r="F56" s="153">
        <v>740</v>
      </c>
      <c r="G56" s="151">
        <v>11265</v>
      </c>
      <c r="H56" s="151">
        <v>10754</v>
      </c>
      <c r="I56" s="151">
        <v>511</v>
      </c>
      <c r="J56" s="151">
        <v>10605</v>
      </c>
      <c r="K56" s="151">
        <v>10278</v>
      </c>
      <c r="L56" s="151">
        <v>327</v>
      </c>
      <c r="M56" s="172">
        <v>0.93</v>
      </c>
      <c r="N56" s="153">
        <v>308241</v>
      </c>
      <c r="O56" s="153">
        <v>299184</v>
      </c>
      <c r="P56" s="153">
        <v>9057</v>
      </c>
      <c r="Q56" s="154">
        <v>0.970617146972661</v>
      </c>
      <c r="R56" s="154">
        <v>0.936124298662063</v>
      </c>
      <c r="S56" s="154">
        <v>0.954638260097648</v>
      </c>
      <c r="T56" s="154">
        <v>0.969165487977369</v>
      </c>
      <c r="U56" s="173">
        <v>-0.0185139614355846</v>
      </c>
      <c r="V56" s="158">
        <v>73449</v>
      </c>
      <c r="W56" s="158">
        <v>70854</v>
      </c>
      <c r="X56" s="158">
        <v>72616</v>
      </c>
      <c r="Y56" s="158">
        <v>70466</v>
      </c>
      <c r="Z56" s="155">
        <v>0.964669362414737</v>
      </c>
      <c r="AA56" s="155">
        <v>0.970392200066101</v>
      </c>
      <c r="AB56" s="173">
        <v>-0.00572283765136439</v>
      </c>
      <c r="AC56" s="159"/>
      <c r="AD56" s="161"/>
    </row>
    <row r="57" spans="1:30">
      <c r="A57" s="170" t="s">
        <v>24</v>
      </c>
      <c r="B57" s="171" t="s">
        <v>1750</v>
      </c>
      <c r="C57" s="171" t="s">
        <v>58</v>
      </c>
      <c r="D57" s="150">
        <v>3947</v>
      </c>
      <c r="E57" s="153">
        <v>3736</v>
      </c>
      <c r="F57" s="153">
        <v>211</v>
      </c>
      <c r="G57" s="151">
        <v>4367</v>
      </c>
      <c r="H57" s="151">
        <v>4183</v>
      </c>
      <c r="I57" s="151">
        <v>184</v>
      </c>
      <c r="J57" s="151">
        <v>4382</v>
      </c>
      <c r="K57" s="151">
        <v>4238</v>
      </c>
      <c r="L57" s="151">
        <v>144</v>
      </c>
      <c r="M57" s="172">
        <v>0.93</v>
      </c>
      <c r="N57" s="153">
        <v>130467</v>
      </c>
      <c r="O57" s="153">
        <v>126679</v>
      </c>
      <c r="P57" s="153">
        <v>3788</v>
      </c>
      <c r="Q57" s="154">
        <v>0.970965838104655</v>
      </c>
      <c r="R57" s="154">
        <v>0.946541677223207</v>
      </c>
      <c r="S57" s="154">
        <v>0.957865811770094</v>
      </c>
      <c r="T57" s="154">
        <v>0.967138293016887</v>
      </c>
      <c r="U57" s="173">
        <v>-0.0113241345468864</v>
      </c>
      <c r="V57" s="158">
        <v>30039</v>
      </c>
      <c r="W57" s="158">
        <v>29060</v>
      </c>
      <c r="X57" s="158">
        <v>32289</v>
      </c>
      <c r="Y57" s="158">
        <v>31380</v>
      </c>
      <c r="Z57" s="155">
        <v>0.967409034921269</v>
      </c>
      <c r="AA57" s="155">
        <v>0.971847997770138</v>
      </c>
      <c r="AB57" s="173">
        <v>-0.00443896284886935</v>
      </c>
      <c r="AC57" s="159"/>
      <c r="AD57" s="161"/>
    </row>
    <row r="58" spans="1:30">
      <c r="A58" s="170" t="s">
        <v>24</v>
      </c>
      <c r="B58" s="171" t="s">
        <v>1750</v>
      </c>
      <c r="C58" s="171" t="s">
        <v>60</v>
      </c>
      <c r="D58" s="150">
        <v>10038</v>
      </c>
      <c r="E58" s="153">
        <v>9487</v>
      </c>
      <c r="F58" s="153">
        <v>551</v>
      </c>
      <c r="G58" s="151">
        <v>9836</v>
      </c>
      <c r="H58" s="151">
        <v>9466</v>
      </c>
      <c r="I58" s="151">
        <v>370</v>
      </c>
      <c r="J58" s="151">
        <v>8964</v>
      </c>
      <c r="K58" s="151">
        <v>8705</v>
      </c>
      <c r="L58" s="151">
        <v>259</v>
      </c>
      <c r="M58" s="172">
        <v>0.93</v>
      </c>
      <c r="N58" s="153">
        <v>260717</v>
      </c>
      <c r="O58" s="153">
        <v>253711</v>
      </c>
      <c r="P58" s="153">
        <v>7006</v>
      </c>
      <c r="Q58" s="154">
        <v>0.973127950996675</v>
      </c>
      <c r="R58" s="154">
        <v>0.945108587368002</v>
      </c>
      <c r="S58" s="154">
        <v>0.962383082553884</v>
      </c>
      <c r="T58" s="154">
        <v>0.971106648817492</v>
      </c>
      <c r="U58" s="173">
        <v>-0.0172744951858821</v>
      </c>
      <c r="V58" s="158">
        <v>64347</v>
      </c>
      <c r="W58" s="158">
        <v>62247</v>
      </c>
      <c r="X58" s="158">
        <v>64362</v>
      </c>
      <c r="Y58" s="158">
        <v>62691</v>
      </c>
      <c r="Z58" s="155">
        <v>0.967364445894914</v>
      </c>
      <c r="AA58" s="155">
        <v>0.974037475529039</v>
      </c>
      <c r="AB58" s="173">
        <v>-0.0066730296341253</v>
      </c>
      <c r="AC58" s="159"/>
      <c r="AD58" s="161"/>
    </row>
    <row r="59" spans="1:30">
      <c r="A59" s="170" t="s">
        <v>24</v>
      </c>
      <c r="B59" s="171" t="s">
        <v>1758</v>
      </c>
      <c r="C59" s="171" t="s">
        <v>1759</v>
      </c>
      <c r="D59" s="150">
        <v>0</v>
      </c>
      <c r="E59" s="153">
        <v>0</v>
      </c>
      <c r="F59" s="153">
        <v>0</v>
      </c>
      <c r="G59" s="151">
        <v>0</v>
      </c>
      <c r="H59" s="151">
        <v>0</v>
      </c>
      <c r="I59" s="151">
        <v>0</v>
      </c>
      <c r="J59" s="151">
        <v>0</v>
      </c>
      <c r="K59" s="151">
        <v>0</v>
      </c>
      <c r="L59" s="151">
        <v>0</v>
      </c>
      <c r="M59" s="172">
        <v>0.93</v>
      </c>
      <c r="N59" s="153">
        <v>0</v>
      </c>
      <c r="O59" s="153">
        <v>0</v>
      </c>
      <c r="P59" s="153">
        <v>0</v>
      </c>
      <c r="Q59" s="154">
        <v>0</v>
      </c>
      <c r="R59" s="154">
        <v>0</v>
      </c>
      <c r="S59" s="154">
        <v>0</v>
      </c>
      <c r="T59" s="154">
        <v>0</v>
      </c>
      <c r="U59" s="173">
        <v>0</v>
      </c>
      <c r="V59" s="158">
        <v>0</v>
      </c>
      <c r="W59" s="158">
        <v>0</v>
      </c>
      <c r="X59" s="158">
        <v>0</v>
      </c>
      <c r="Y59" s="158">
        <v>0</v>
      </c>
      <c r="Z59" s="155">
        <v>0</v>
      </c>
      <c r="AA59" s="155">
        <v>0</v>
      </c>
      <c r="AB59" s="173">
        <v>0</v>
      </c>
      <c r="AC59" s="159"/>
      <c r="AD59" s="161"/>
    </row>
    <row r="60" spans="1:30">
      <c r="A60" s="170" t="s">
        <v>24</v>
      </c>
      <c r="B60" s="171" t="s">
        <v>1758</v>
      </c>
      <c r="C60" s="171" t="s">
        <v>1760</v>
      </c>
      <c r="D60" s="150">
        <v>0</v>
      </c>
      <c r="E60" s="153">
        <v>0</v>
      </c>
      <c r="F60" s="153">
        <v>0</v>
      </c>
      <c r="G60" s="151">
        <v>0</v>
      </c>
      <c r="H60" s="151">
        <v>0</v>
      </c>
      <c r="I60" s="151">
        <v>0</v>
      </c>
      <c r="J60" s="151">
        <v>0</v>
      </c>
      <c r="K60" s="151">
        <v>0</v>
      </c>
      <c r="L60" s="151">
        <v>0</v>
      </c>
      <c r="M60" s="172">
        <v>0.93</v>
      </c>
      <c r="N60" s="153">
        <v>0</v>
      </c>
      <c r="O60" s="153">
        <v>0</v>
      </c>
      <c r="P60" s="153">
        <v>0</v>
      </c>
      <c r="Q60" s="154">
        <v>0</v>
      </c>
      <c r="R60" s="154">
        <v>0</v>
      </c>
      <c r="S60" s="154">
        <v>0</v>
      </c>
      <c r="T60" s="154">
        <v>0</v>
      </c>
      <c r="U60" s="173">
        <v>0</v>
      </c>
      <c r="V60" s="158">
        <v>0</v>
      </c>
      <c r="W60" s="158">
        <v>0</v>
      </c>
      <c r="X60" s="158">
        <v>0</v>
      </c>
      <c r="Y60" s="158">
        <v>0</v>
      </c>
      <c r="Z60" s="155">
        <v>0</v>
      </c>
      <c r="AA60" s="155">
        <v>0</v>
      </c>
      <c r="AB60" s="173">
        <v>0</v>
      </c>
      <c r="AC60" s="159"/>
      <c r="AD60" s="161"/>
    </row>
    <row r="61" spans="1:30">
      <c r="A61" s="170" t="s">
        <v>24</v>
      </c>
      <c r="B61" s="171" t="s">
        <v>1758</v>
      </c>
      <c r="C61" s="171" t="s">
        <v>1761</v>
      </c>
      <c r="D61" s="150">
        <v>0</v>
      </c>
      <c r="E61" s="153">
        <v>0</v>
      </c>
      <c r="F61" s="153">
        <v>0</v>
      </c>
      <c r="G61" s="151">
        <v>0</v>
      </c>
      <c r="H61" s="151">
        <v>0</v>
      </c>
      <c r="I61" s="151">
        <v>0</v>
      </c>
      <c r="J61" s="151">
        <v>0</v>
      </c>
      <c r="K61" s="151">
        <v>0</v>
      </c>
      <c r="L61" s="151">
        <v>0</v>
      </c>
      <c r="M61" s="172">
        <v>0.93</v>
      </c>
      <c r="N61" s="153">
        <v>0</v>
      </c>
      <c r="O61" s="153">
        <v>0</v>
      </c>
      <c r="P61" s="153">
        <v>0</v>
      </c>
      <c r="Q61" s="154">
        <v>0</v>
      </c>
      <c r="R61" s="154">
        <v>0</v>
      </c>
      <c r="S61" s="154">
        <v>0</v>
      </c>
      <c r="T61" s="154">
        <v>0</v>
      </c>
      <c r="U61" s="173">
        <v>0</v>
      </c>
      <c r="V61" s="158">
        <v>0</v>
      </c>
      <c r="W61" s="158">
        <v>0</v>
      </c>
      <c r="X61" s="158">
        <v>0</v>
      </c>
      <c r="Y61" s="158">
        <v>0</v>
      </c>
      <c r="Z61" s="155">
        <v>0</v>
      </c>
      <c r="AA61" s="155">
        <v>0</v>
      </c>
      <c r="AB61" s="173">
        <v>0</v>
      </c>
      <c r="AC61" s="159"/>
      <c r="AD61" s="161"/>
    </row>
    <row r="62" spans="1:30">
      <c r="A62" s="170" t="s">
        <v>24</v>
      </c>
      <c r="B62" s="171" t="s">
        <v>1758</v>
      </c>
      <c r="C62" s="171" t="s">
        <v>1762</v>
      </c>
      <c r="D62" s="150">
        <v>0</v>
      </c>
      <c r="E62" s="153">
        <v>0</v>
      </c>
      <c r="F62" s="153">
        <v>0</v>
      </c>
      <c r="G62" s="151">
        <v>0</v>
      </c>
      <c r="H62" s="151">
        <v>0</v>
      </c>
      <c r="I62" s="151">
        <v>0</v>
      </c>
      <c r="J62" s="151">
        <v>0</v>
      </c>
      <c r="K62" s="151">
        <v>0</v>
      </c>
      <c r="L62" s="151">
        <v>0</v>
      </c>
      <c r="M62" s="172">
        <v>0.93</v>
      </c>
      <c r="N62" s="153">
        <v>0</v>
      </c>
      <c r="O62" s="153">
        <v>0</v>
      </c>
      <c r="P62" s="153">
        <v>0</v>
      </c>
      <c r="Q62" s="154">
        <v>0</v>
      </c>
      <c r="R62" s="154">
        <v>0</v>
      </c>
      <c r="S62" s="154">
        <v>0</v>
      </c>
      <c r="T62" s="154">
        <v>0</v>
      </c>
      <c r="U62" s="173">
        <v>0</v>
      </c>
      <c r="V62" s="158">
        <v>0</v>
      </c>
      <c r="W62" s="158">
        <v>0</v>
      </c>
      <c r="X62" s="158">
        <v>0</v>
      </c>
      <c r="Y62" s="158">
        <v>0</v>
      </c>
      <c r="Z62" s="155">
        <v>0</v>
      </c>
      <c r="AA62" s="155">
        <v>0</v>
      </c>
      <c r="AB62" s="173">
        <v>0</v>
      </c>
      <c r="AC62" s="159"/>
      <c r="AD62" s="161"/>
    </row>
    <row r="63" spans="1:30">
      <c r="A63" s="170" t="s">
        <v>24</v>
      </c>
      <c r="B63" s="171" t="s">
        <v>1758</v>
      </c>
      <c r="C63" s="171" t="s">
        <v>62</v>
      </c>
      <c r="D63" s="150">
        <v>0</v>
      </c>
      <c r="E63" s="153">
        <v>0</v>
      </c>
      <c r="F63" s="153">
        <v>0</v>
      </c>
      <c r="G63" s="151">
        <v>0</v>
      </c>
      <c r="H63" s="151">
        <v>0</v>
      </c>
      <c r="I63" s="151">
        <v>0</v>
      </c>
      <c r="J63" s="151">
        <v>0</v>
      </c>
      <c r="K63" s="151">
        <v>0</v>
      </c>
      <c r="L63" s="151">
        <v>0</v>
      </c>
      <c r="M63" s="172">
        <v>0.93</v>
      </c>
      <c r="N63" s="153">
        <v>0</v>
      </c>
      <c r="O63" s="153">
        <v>0</v>
      </c>
      <c r="P63" s="153">
        <v>0</v>
      </c>
      <c r="Q63" s="154">
        <v>0</v>
      </c>
      <c r="R63" s="154">
        <v>0</v>
      </c>
      <c r="S63" s="154">
        <v>0</v>
      </c>
      <c r="T63" s="154">
        <v>0</v>
      </c>
      <c r="U63" s="173">
        <v>0</v>
      </c>
      <c r="V63" s="158">
        <v>0</v>
      </c>
      <c r="W63" s="158">
        <v>0</v>
      </c>
      <c r="X63" s="158">
        <v>0</v>
      </c>
      <c r="Y63" s="158">
        <v>0</v>
      </c>
      <c r="Z63" s="155">
        <v>0</v>
      </c>
      <c r="AA63" s="155">
        <v>0</v>
      </c>
      <c r="AB63" s="173">
        <v>0</v>
      </c>
      <c r="AC63" s="159"/>
      <c r="AD63" s="161"/>
    </row>
    <row r="64" spans="1:30">
      <c r="A64" s="170" t="s">
        <v>24</v>
      </c>
      <c r="B64" s="171" t="s">
        <v>1758</v>
      </c>
      <c r="C64" s="171" t="s">
        <v>63</v>
      </c>
      <c r="D64" s="150">
        <v>5896</v>
      </c>
      <c r="E64" s="153">
        <v>3967</v>
      </c>
      <c r="F64" s="153">
        <v>1929</v>
      </c>
      <c r="G64" s="151">
        <v>5881</v>
      </c>
      <c r="H64" s="151">
        <v>4522</v>
      </c>
      <c r="I64" s="151">
        <v>1359</v>
      </c>
      <c r="J64" s="151">
        <v>6203</v>
      </c>
      <c r="K64" s="151">
        <v>5578</v>
      </c>
      <c r="L64" s="151">
        <v>625</v>
      </c>
      <c r="M64" s="172">
        <v>0.93</v>
      </c>
      <c r="N64" s="153">
        <v>172588</v>
      </c>
      <c r="O64" s="153">
        <v>147540</v>
      </c>
      <c r="P64" s="153">
        <v>25048</v>
      </c>
      <c r="Q64" s="154">
        <v>0.854868241129163</v>
      </c>
      <c r="R64" s="154">
        <v>0.672829036635007</v>
      </c>
      <c r="S64" s="154">
        <v>0.768916850875701</v>
      </c>
      <c r="T64" s="154">
        <v>0.899242302111881</v>
      </c>
      <c r="U64" s="173">
        <v>-0.0960878142406946</v>
      </c>
      <c r="V64" s="158">
        <v>40510</v>
      </c>
      <c r="W64" s="158">
        <v>34158</v>
      </c>
      <c r="X64" s="158">
        <v>40160</v>
      </c>
      <c r="Y64" s="158">
        <v>34469</v>
      </c>
      <c r="Z64" s="155">
        <v>0.843199210071587</v>
      </c>
      <c r="AA64" s="155">
        <v>0.858291832669323</v>
      </c>
      <c r="AB64" s="173">
        <v>-0.0150926225977355</v>
      </c>
      <c r="AC64" s="159"/>
      <c r="AD64" s="161"/>
    </row>
    <row r="65" spans="1:30">
      <c r="A65" s="170" t="s">
        <v>24</v>
      </c>
      <c r="B65" s="171" t="s">
        <v>1758</v>
      </c>
      <c r="C65" s="171" t="s">
        <v>66</v>
      </c>
      <c r="D65" s="150">
        <v>8839</v>
      </c>
      <c r="E65" s="153">
        <v>8228</v>
      </c>
      <c r="F65" s="153">
        <v>611</v>
      </c>
      <c r="G65" s="151">
        <v>8603</v>
      </c>
      <c r="H65" s="151">
        <v>8330</v>
      </c>
      <c r="I65" s="151">
        <v>273</v>
      </c>
      <c r="J65" s="151">
        <v>8791</v>
      </c>
      <c r="K65" s="151">
        <v>8595</v>
      </c>
      <c r="L65" s="151">
        <v>196</v>
      </c>
      <c r="M65" s="172">
        <v>0.93</v>
      </c>
      <c r="N65" s="153">
        <v>217402</v>
      </c>
      <c r="O65" s="153">
        <v>211512</v>
      </c>
      <c r="P65" s="153">
        <v>5890</v>
      </c>
      <c r="Q65" s="154">
        <v>0.972907332959218</v>
      </c>
      <c r="R65" s="154">
        <v>0.930874533318249</v>
      </c>
      <c r="S65" s="154">
        <v>0.96826688364524</v>
      </c>
      <c r="T65" s="154">
        <v>0.977704470481174</v>
      </c>
      <c r="U65" s="173">
        <v>-0.0373923503269914</v>
      </c>
      <c r="V65" s="158">
        <v>58166</v>
      </c>
      <c r="W65" s="158">
        <v>56325</v>
      </c>
      <c r="X65" s="158">
        <v>54241</v>
      </c>
      <c r="Y65" s="158">
        <v>52980</v>
      </c>
      <c r="Z65" s="155">
        <v>0.968349207440773</v>
      </c>
      <c r="AA65" s="155">
        <v>0.976751903541601</v>
      </c>
      <c r="AB65" s="173">
        <v>-0.00840269610082844</v>
      </c>
      <c r="AC65" s="159"/>
      <c r="AD65" s="161"/>
    </row>
    <row r="66" spans="1:30">
      <c r="A66" s="170" t="s">
        <v>24</v>
      </c>
      <c r="B66" s="171" t="s">
        <v>1758</v>
      </c>
      <c r="C66" s="171" t="s">
        <v>64</v>
      </c>
      <c r="D66" s="150">
        <v>11944</v>
      </c>
      <c r="E66" s="153">
        <v>9610</v>
      </c>
      <c r="F66" s="153">
        <v>2334</v>
      </c>
      <c r="G66" s="151">
        <v>11801</v>
      </c>
      <c r="H66" s="151">
        <v>11501</v>
      </c>
      <c r="I66" s="151">
        <v>300</v>
      </c>
      <c r="J66" s="151">
        <v>13529</v>
      </c>
      <c r="K66" s="151">
        <v>13375</v>
      </c>
      <c r="L66" s="151">
        <v>154</v>
      </c>
      <c r="M66" s="172">
        <v>0.93</v>
      </c>
      <c r="N66" s="153">
        <v>236676</v>
      </c>
      <c r="O66" s="153">
        <v>228723</v>
      </c>
      <c r="P66" s="153">
        <v>7953</v>
      </c>
      <c r="Q66" s="154">
        <v>0.966397099832683</v>
      </c>
      <c r="R66" s="154">
        <v>0.804588077695914</v>
      </c>
      <c r="S66" s="154">
        <v>0.974578425557156</v>
      </c>
      <c r="T66" s="154">
        <v>0.988617044866583</v>
      </c>
      <c r="U66" s="173">
        <v>-0.169990347861242</v>
      </c>
      <c r="V66" s="158">
        <v>83016</v>
      </c>
      <c r="W66" s="158">
        <v>79684</v>
      </c>
      <c r="X66" s="158">
        <v>67725</v>
      </c>
      <c r="Y66" s="158">
        <v>66612</v>
      </c>
      <c r="Z66" s="155">
        <v>0.959863158909126</v>
      </c>
      <c r="AA66" s="155">
        <v>0.983565891472868</v>
      </c>
      <c r="AB66" s="173">
        <v>-0.0237027325637422</v>
      </c>
      <c r="AC66" s="159"/>
      <c r="AD66" s="161"/>
    </row>
    <row r="67" spans="1:30">
      <c r="A67" s="170" t="s">
        <v>24</v>
      </c>
      <c r="B67" s="171" t="s">
        <v>1758</v>
      </c>
      <c r="C67" s="171" t="s">
        <v>1765</v>
      </c>
      <c r="D67" s="150">
        <v>7005</v>
      </c>
      <c r="E67" s="153">
        <v>6125</v>
      </c>
      <c r="F67" s="153">
        <v>880</v>
      </c>
      <c r="G67" s="151">
        <v>6625</v>
      </c>
      <c r="H67" s="151">
        <v>6080</v>
      </c>
      <c r="I67" s="151">
        <v>545</v>
      </c>
      <c r="J67" s="151">
        <v>6972</v>
      </c>
      <c r="K67" s="151">
        <v>6772</v>
      </c>
      <c r="L67" s="151">
        <v>200</v>
      </c>
      <c r="M67" s="172">
        <v>0.93</v>
      </c>
      <c r="N67" s="153">
        <v>196991</v>
      </c>
      <c r="O67" s="153">
        <v>183487</v>
      </c>
      <c r="P67" s="153">
        <v>13504</v>
      </c>
      <c r="Q67" s="154">
        <v>0.931448644861948</v>
      </c>
      <c r="R67" s="154">
        <v>0.874375446109921</v>
      </c>
      <c r="S67" s="154">
        <v>0.917735849056604</v>
      </c>
      <c r="T67" s="154">
        <v>0.971313826735513</v>
      </c>
      <c r="U67" s="173">
        <v>-0.0433604029466823</v>
      </c>
      <c r="V67" s="158">
        <v>46169</v>
      </c>
      <c r="W67" s="158">
        <v>43879</v>
      </c>
      <c r="X67" s="158">
        <v>46445</v>
      </c>
      <c r="Y67" s="158">
        <v>44018</v>
      </c>
      <c r="Z67" s="155">
        <v>0.95039961879183</v>
      </c>
      <c r="AA67" s="155">
        <v>0.947744644202821</v>
      </c>
      <c r="AB67" s="173">
        <v>0.00265497458900943</v>
      </c>
      <c r="AC67" s="159"/>
      <c r="AD67" s="161"/>
    </row>
    <row r="68" spans="1:30">
      <c r="A68" s="170" t="s">
        <v>24</v>
      </c>
      <c r="B68" s="171" t="s">
        <v>1758</v>
      </c>
      <c r="C68" s="171" t="s">
        <v>1764</v>
      </c>
      <c r="D68" s="150">
        <v>10480</v>
      </c>
      <c r="E68" s="153">
        <v>8760</v>
      </c>
      <c r="F68" s="153">
        <v>1720</v>
      </c>
      <c r="G68" s="151">
        <v>10165</v>
      </c>
      <c r="H68" s="151">
        <v>9275</v>
      </c>
      <c r="I68" s="151">
        <v>890</v>
      </c>
      <c r="J68" s="151">
        <v>10464</v>
      </c>
      <c r="K68" s="151">
        <v>9939</v>
      </c>
      <c r="L68" s="151">
        <v>525</v>
      </c>
      <c r="M68" s="172">
        <v>0.93</v>
      </c>
      <c r="N68" s="153">
        <v>281713</v>
      </c>
      <c r="O68" s="153">
        <v>263482</v>
      </c>
      <c r="P68" s="153">
        <v>18231</v>
      </c>
      <c r="Q68" s="154">
        <v>0.93528520160589</v>
      </c>
      <c r="R68" s="154">
        <v>0.83587786259542</v>
      </c>
      <c r="S68" s="154">
        <v>0.912444663059518</v>
      </c>
      <c r="T68" s="154">
        <v>0.949827981651376</v>
      </c>
      <c r="U68" s="173">
        <v>-0.0765668004640981</v>
      </c>
      <c r="V68" s="158">
        <v>73095</v>
      </c>
      <c r="W68" s="158">
        <v>67830</v>
      </c>
      <c r="X68" s="158">
        <v>71254</v>
      </c>
      <c r="Y68" s="158">
        <v>66482</v>
      </c>
      <c r="Z68" s="155">
        <v>0.927970449415145</v>
      </c>
      <c r="AA68" s="155">
        <v>0.933028321217054</v>
      </c>
      <c r="AB68" s="173">
        <v>-0.00505787180190975</v>
      </c>
      <c r="AC68" s="159"/>
      <c r="AD68" s="161"/>
    </row>
    <row r="69" spans="1:30">
      <c r="A69" s="170" t="s">
        <v>24</v>
      </c>
      <c r="B69" s="171" t="s">
        <v>1758</v>
      </c>
      <c r="C69" s="171" t="s">
        <v>65</v>
      </c>
      <c r="D69" s="150">
        <v>11150</v>
      </c>
      <c r="E69" s="153">
        <v>10104</v>
      </c>
      <c r="F69" s="153">
        <v>1046</v>
      </c>
      <c r="G69" s="151">
        <v>10670</v>
      </c>
      <c r="H69" s="151">
        <v>10416</v>
      </c>
      <c r="I69" s="151">
        <v>254</v>
      </c>
      <c r="J69" s="151">
        <v>10650</v>
      </c>
      <c r="K69" s="151">
        <v>10499</v>
      </c>
      <c r="L69" s="151">
        <v>151</v>
      </c>
      <c r="M69" s="172">
        <v>0.93</v>
      </c>
      <c r="N69" s="153">
        <v>305147</v>
      </c>
      <c r="O69" s="153">
        <v>295817</v>
      </c>
      <c r="P69" s="153">
        <v>9330</v>
      </c>
      <c r="Q69" s="154">
        <v>0.969424572419195</v>
      </c>
      <c r="R69" s="154">
        <v>0.906188340807175</v>
      </c>
      <c r="S69" s="154">
        <v>0.976194939081537</v>
      </c>
      <c r="T69" s="154">
        <v>0.985821596244131</v>
      </c>
      <c r="U69" s="173">
        <v>-0.0700065982743621</v>
      </c>
      <c r="V69" s="158">
        <v>73437</v>
      </c>
      <c r="W69" s="158">
        <v>71422</v>
      </c>
      <c r="X69" s="158">
        <v>74697</v>
      </c>
      <c r="Y69" s="158">
        <v>72494</v>
      </c>
      <c r="Z69" s="155">
        <v>0.972561515312445</v>
      </c>
      <c r="AA69" s="155">
        <v>0.97050751703549</v>
      </c>
      <c r="AB69" s="173">
        <v>0.00205399827695463</v>
      </c>
      <c r="AC69" s="159"/>
      <c r="AD69" s="161"/>
    </row>
    <row r="70" spans="1:30">
      <c r="A70" s="170" t="s">
        <v>24</v>
      </c>
      <c r="B70" s="171" t="s">
        <v>1758</v>
      </c>
      <c r="C70" s="171" t="s">
        <v>67</v>
      </c>
      <c r="D70" s="150">
        <v>14997</v>
      </c>
      <c r="E70" s="153">
        <v>14358</v>
      </c>
      <c r="F70" s="153">
        <v>639</v>
      </c>
      <c r="G70" s="151">
        <v>14917</v>
      </c>
      <c r="H70" s="151">
        <v>14624</v>
      </c>
      <c r="I70" s="151">
        <v>293</v>
      </c>
      <c r="J70" s="151">
        <v>14829</v>
      </c>
      <c r="K70" s="151">
        <v>14654</v>
      </c>
      <c r="L70" s="151">
        <v>175</v>
      </c>
      <c r="M70" s="172">
        <v>0.93</v>
      </c>
      <c r="N70" s="153">
        <v>255966</v>
      </c>
      <c r="O70" s="153">
        <v>250837</v>
      </c>
      <c r="P70" s="153">
        <v>5129</v>
      </c>
      <c r="Q70" s="154">
        <v>0.97996218247736</v>
      </c>
      <c r="R70" s="154">
        <v>0.957391478295659</v>
      </c>
      <c r="S70" s="154">
        <v>0.980357980827244</v>
      </c>
      <c r="T70" s="154">
        <v>0.988198799649336</v>
      </c>
      <c r="U70" s="173">
        <v>-0.0229665025315849</v>
      </c>
      <c r="V70" s="158">
        <v>94668</v>
      </c>
      <c r="W70" s="158">
        <v>93068</v>
      </c>
      <c r="X70" s="158">
        <v>73511</v>
      </c>
      <c r="Y70" s="158">
        <v>72355</v>
      </c>
      <c r="Z70" s="155">
        <v>0.983098829593949</v>
      </c>
      <c r="AA70" s="155">
        <v>0.984274462325366</v>
      </c>
      <c r="AB70" s="173">
        <v>-0.00117563273141696</v>
      </c>
      <c r="AC70" s="159"/>
      <c r="AD70" s="161"/>
    </row>
    <row r="71" spans="1:30">
      <c r="A71" s="170" t="s">
        <v>24</v>
      </c>
      <c r="B71" s="171" t="s">
        <v>1758</v>
      </c>
      <c r="C71" s="171" t="s">
        <v>1763</v>
      </c>
      <c r="D71" s="150">
        <v>5</v>
      </c>
      <c r="E71" s="153">
        <v>0</v>
      </c>
      <c r="F71" s="153">
        <v>5</v>
      </c>
      <c r="G71" s="151">
        <v>1</v>
      </c>
      <c r="H71" s="151">
        <v>0</v>
      </c>
      <c r="I71" s="151">
        <v>1</v>
      </c>
      <c r="J71" s="151">
        <v>0</v>
      </c>
      <c r="K71" s="151">
        <v>0</v>
      </c>
      <c r="L71" s="151">
        <v>0</v>
      </c>
      <c r="M71" s="172">
        <v>0.93</v>
      </c>
      <c r="N71" s="153">
        <v>13</v>
      </c>
      <c r="O71" s="153">
        <v>2</v>
      </c>
      <c r="P71" s="153">
        <v>11</v>
      </c>
      <c r="Q71" s="154">
        <v>0.153846153846154</v>
      </c>
      <c r="R71" s="154">
        <v>0</v>
      </c>
      <c r="S71" s="154">
        <v>0</v>
      </c>
      <c r="T71" s="154">
        <v>0</v>
      </c>
      <c r="U71" s="173">
        <v>0</v>
      </c>
      <c r="V71" s="158">
        <v>8</v>
      </c>
      <c r="W71" s="158">
        <v>0</v>
      </c>
      <c r="X71" s="158">
        <v>2</v>
      </c>
      <c r="Y71" s="158">
        <v>0</v>
      </c>
      <c r="Z71" s="155">
        <v>0</v>
      </c>
      <c r="AA71" s="155">
        <v>0</v>
      </c>
      <c r="AB71" s="173">
        <v>0</v>
      </c>
      <c r="AC71" s="159"/>
      <c r="AD71" s="161"/>
    </row>
    <row r="72" spans="1:30">
      <c r="A72" s="170" t="s">
        <v>24</v>
      </c>
      <c r="B72" s="171" t="s">
        <v>1766</v>
      </c>
      <c r="C72" s="171" t="s">
        <v>1767</v>
      </c>
      <c r="D72" s="150">
        <v>0</v>
      </c>
      <c r="E72" s="153">
        <v>0</v>
      </c>
      <c r="F72" s="153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72">
        <v>0.93</v>
      </c>
      <c r="N72" s="153">
        <v>0</v>
      </c>
      <c r="O72" s="153">
        <v>0</v>
      </c>
      <c r="P72" s="153">
        <v>0</v>
      </c>
      <c r="Q72" s="154">
        <v>0</v>
      </c>
      <c r="R72" s="154">
        <v>0</v>
      </c>
      <c r="S72" s="154">
        <v>0</v>
      </c>
      <c r="T72" s="154">
        <v>0</v>
      </c>
      <c r="U72" s="173">
        <v>0</v>
      </c>
      <c r="V72" s="158">
        <v>0</v>
      </c>
      <c r="W72" s="158">
        <v>0</v>
      </c>
      <c r="X72" s="158">
        <v>0</v>
      </c>
      <c r="Y72" s="158">
        <v>0</v>
      </c>
      <c r="Z72" s="155">
        <v>0</v>
      </c>
      <c r="AA72" s="155">
        <v>0</v>
      </c>
      <c r="AB72" s="173">
        <v>0</v>
      </c>
      <c r="AC72" s="159"/>
      <c r="AD72" s="161"/>
    </row>
    <row r="73" spans="1:30">
      <c r="A73" s="170" t="s">
        <v>24</v>
      </c>
      <c r="B73" s="171" t="s">
        <v>1766</v>
      </c>
      <c r="C73" s="171" t="s">
        <v>1768</v>
      </c>
      <c r="D73" s="150">
        <v>8248</v>
      </c>
      <c r="E73" s="153">
        <v>7737</v>
      </c>
      <c r="F73" s="153">
        <v>511</v>
      </c>
      <c r="G73" s="151">
        <v>7583</v>
      </c>
      <c r="H73" s="151">
        <v>7178</v>
      </c>
      <c r="I73" s="151">
        <v>405</v>
      </c>
      <c r="J73" s="151">
        <v>7197</v>
      </c>
      <c r="K73" s="151">
        <v>6997</v>
      </c>
      <c r="L73" s="151">
        <v>200</v>
      </c>
      <c r="M73" s="172">
        <v>0.93</v>
      </c>
      <c r="N73" s="153">
        <v>224969</v>
      </c>
      <c r="O73" s="153">
        <v>217157</v>
      </c>
      <c r="P73" s="153">
        <v>7812</v>
      </c>
      <c r="Q73" s="154">
        <v>0.965275215696385</v>
      </c>
      <c r="R73" s="154">
        <v>0.938045586808923</v>
      </c>
      <c r="S73" s="154">
        <v>0.946591058947646</v>
      </c>
      <c r="T73" s="154">
        <v>0.972210643323607</v>
      </c>
      <c r="U73" s="173">
        <v>-0.0085454721387227</v>
      </c>
      <c r="V73" s="158">
        <v>50951</v>
      </c>
      <c r="W73" s="158">
        <v>49050</v>
      </c>
      <c r="X73" s="158">
        <v>52178</v>
      </c>
      <c r="Y73" s="158">
        <v>50276</v>
      </c>
      <c r="Z73" s="155">
        <v>0.962689642990324</v>
      </c>
      <c r="AA73" s="155">
        <v>0.963547855417992</v>
      </c>
      <c r="AB73" s="173">
        <v>-0.000858212427668259</v>
      </c>
      <c r="AC73" s="159"/>
      <c r="AD73" s="161"/>
    </row>
    <row r="74" spans="1:30">
      <c r="A74" s="170" t="s">
        <v>24</v>
      </c>
      <c r="B74" s="171" t="s">
        <v>1766</v>
      </c>
      <c r="C74" s="171" t="s">
        <v>1769</v>
      </c>
      <c r="D74" s="150">
        <v>0</v>
      </c>
      <c r="E74" s="153">
        <v>0</v>
      </c>
      <c r="F74" s="153">
        <v>0</v>
      </c>
      <c r="G74" s="151">
        <v>0</v>
      </c>
      <c r="H74" s="151">
        <v>0</v>
      </c>
      <c r="I74" s="151">
        <v>0</v>
      </c>
      <c r="J74" s="151">
        <v>0</v>
      </c>
      <c r="K74" s="151">
        <v>0</v>
      </c>
      <c r="L74" s="151">
        <v>0</v>
      </c>
      <c r="M74" s="172">
        <v>0.93</v>
      </c>
      <c r="N74" s="153">
        <v>0</v>
      </c>
      <c r="O74" s="153">
        <v>0</v>
      </c>
      <c r="P74" s="153">
        <v>0</v>
      </c>
      <c r="Q74" s="154">
        <v>0</v>
      </c>
      <c r="R74" s="154">
        <v>0</v>
      </c>
      <c r="S74" s="154">
        <v>0</v>
      </c>
      <c r="T74" s="154">
        <v>0</v>
      </c>
      <c r="U74" s="173">
        <v>0</v>
      </c>
      <c r="V74" s="158">
        <v>0</v>
      </c>
      <c r="W74" s="158">
        <v>0</v>
      </c>
      <c r="X74" s="158">
        <v>0</v>
      </c>
      <c r="Y74" s="158">
        <v>0</v>
      </c>
      <c r="Z74" s="155">
        <v>0</v>
      </c>
      <c r="AA74" s="155">
        <v>0</v>
      </c>
      <c r="AB74" s="173">
        <v>0</v>
      </c>
      <c r="AC74" s="159"/>
      <c r="AD74" s="161"/>
    </row>
    <row r="75" spans="1:30">
      <c r="A75" s="170" t="s">
        <v>24</v>
      </c>
      <c r="B75" s="171" t="s">
        <v>1766</v>
      </c>
      <c r="C75" s="171" t="s">
        <v>1770</v>
      </c>
      <c r="D75" s="150">
        <v>0</v>
      </c>
      <c r="E75" s="153">
        <v>0</v>
      </c>
      <c r="F75" s="153">
        <v>0</v>
      </c>
      <c r="G75" s="151">
        <v>0</v>
      </c>
      <c r="H75" s="151">
        <v>0</v>
      </c>
      <c r="I75" s="151">
        <v>0</v>
      </c>
      <c r="J75" s="151">
        <v>0</v>
      </c>
      <c r="K75" s="151">
        <v>0</v>
      </c>
      <c r="L75" s="151">
        <v>0</v>
      </c>
      <c r="M75" s="172">
        <v>0.93</v>
      </c>
      <c r="N75" s="153">
        <v>0</v>
      </c>
      <c r="O75" s="153">
        <v>0</v>
      </c>
      <c r="P75" s="153">
        <v>0</v>
      </c>
      <c r="Q75" s="154">
        <v>0</v>
      </c>
      <c r="R75" s="154">
        <v>0</v>
      </c>
      <c r="S75" s="154">
        <v>0</v>
      </c>
      <c r="T75" s="154">
        <v>0</v>
      </c>
      <c r="U75" s="173">
        <v>0</v>
      </c>
      <c r="V75" s="158">
        <v>0</v>
      </c>
      <c r="W75" s="158">
        <v>0</v>
      </c>
      <c r="X75" s="158">
        <v>0</v>
      </c>
      <c r="Y75" s="158">
        <v>0</v>
      </c>
      <c r="Z75" s="155">
        <v>0</v>
      </c>
      <c r="AA75" s="155">
        <v>0</v>
      </c>
      <c r="AB75" s="173">
        <v>0</v>
      </c>
      <c r="AC75" s="159"/>
      <c r="AD75" s="161"/>
    </row>
    <row r="76" spans="1:30">
      <c r="A76" s="170" t="s">
        <v>24</v>
      </c>
      <c r="B76" s="171" t="s">
        <v>1766</v>
      </c>
      <c r="C76" s="171" t="s">
        <v>68</v>
      </c>
      <c r="D76" s="150">
        <v>6294</v>
      </c>
      <c r="E76" s="153">
        <v>4601</v>
      </c>
      <c r="F76" s="153">
        <v>1693</v>
      </c>
      <c r="G76" s="151">
        <v>6393</v>
      </c>
      <c r="H76" s="151">
        <v>5247</v>
      </c>
      <c r="I76" s="151">
        <v>1146</v>
      </c>
      <c r="J76" s="151">
        <v>6337</v>
      </c>
      <c r="K76" s="151">
        <v>5879</v>
      </c>
      <c r="L76" s="151">
        <v>458</v>
      </c>
      <c r="M76" s="172">
        <v>0.93</v>
      </c>
      <c r="N76" s="153">
        <v>186858</v>
      </c>
      <c r="O76" s="153">
        <v>168004</v>
      </c>
      <c r="P76" s="153">
        <v>18854</v>
      </c>
      <c r="Q76" s="154">
        <v>0.899099851223924</v>
      </c>
      <c r="R76" s="154">
        <v>0.7310136638068</v>
      </c>
      <c r="S76" s="154">
        <v>0.820741435945565</v>
      </c>
      <c r="T76" s="154">
        <v>0.927726053337541</v>
      </c>
      <c r="U76" s="173">
        <v>-0.0897277721387654</v>
      </c>
      <c r="V76" s="158">
        <v>43416</v>
      </c>
      <c r="W76" s="158">
        <v>38882</v>
      </c>
      <c r="X76" s="158">
        <v>44492</v>
      </c>
      <c r="Y76" s="158">
        <v>40436</v>
      </c>
      <c r="Z76" s="155">
        <v>0.895568454026165</v>
      </c>
      <c r="AA76" s="155">
        <v>0.908837543828104</v>
      </c>
      <c r="AB76" s="173">
        <v>-0.0132690898019384</v>
      </c>
      <c r="AC76" s="159"/>
      <c r="AD76" s="161"/>
    </row>
    <row r="77" spans="1:30">
      <c r="A77" s="170" t="s">
        <v>24</v>
      </c>
      <c r="B77" s="171" t="s">
        <v>1766</v>
      </c>
      <c r="C77" s="171" t="s">
        <v>74</v>
      </c>
      <c r="D77" s="150">
        <v>8348</v>
      </c>
      <c r="E77" s="153">
        <v>7575</v>
      </c>
      <c r="F77" s="153">
        <v>773</v>
      </c>
      <c r="G77" s="151">
        <v>8272</v>
      </c>
      <c r="H77" s="151">
        <v>7620</v>
      </c>
      <c r="I77" s="151">
        <v>652</v>
      </c>
      <c r="J77" s="151">
        <v>7656</v>
      </c>
      <c r="K77" s="151">
        <v>7383</v>
      </c>
      <c r="L77" s="151">
        <v>273</v>
      </c>
      <c r="M77" s="172">
        <v>0.93</v>
      </c>
      <c r="N77" s="153">
        <v>235838</v>
      </c>
      <c r="O77" s="153">
        <v>226312</v>
      </c>
      <c r="P77" s="153">
        <v>9526</v>
      </c>
      <c r="Q77" s="154">
        <v>0.959607866416778</v>
      </c>
      <c r="R77" s="154">
        <v>0.907402970771442</v>
      </c>
      <c r="S77" s="154">
        <v>0.921179883945841</v>
      </c>
      <c r="T77" s="154">
        <v>0.964341692789969</v>
      </c>
      <c r="U77" s="173">
        <v>-0.0137769131743991</v>
      </c>
      <c r="V77" s="158">
        <v>54525</v>
      </c>
      <c r="W77" s="158">
        <v>52044</v>
      </c>
      <c r="X77" s="158">
        <v>54833</v>
      </c>
      <c r="Y77" s="158">
        <v>52728</v>
      </c>
      <c r="Z77" s="155">
        <v>0.954497936726272</v>
      </c>
      <c r="AA77" s="155">
        <v>0.961610708879689</v>
      </c>
      <c r="AB77" s="173">
        <v>-0.00711277215341688</v>
      </c>
      <c r="AC77" s="159"/>
      <c r="AD77" s="161"/>
    </row>
    <row r="78" spans="1:30">
      <c r="A78" s="170" t="s">
        <v>24</v>
      </c>
      <c r="B78" s="171" t="s">
        <v>1766</v>
      </c>
      <c r="C78" s="171" t="s">
        <v>71</v>
      </c>
      <c r="D78" s="150">
        <v>5171</v>
      </c>
      <c r="E78" s="153">
        <v>4666</v>
      </c>
      <c r="F78" s="153">
        <v>505</v>
      </c>
      <c r="G78" s="151">
        <v>5013</v>
      </c>
      <c r="H78" s="151">
        <v>4679</v>
      </c>
      <c r="I78" s="151">
        <v>334</v>
      </c>
      <c r="J78" s="151">
        <v>4812</v>
      </c>
      <c r="K78" s="151">
        <v>4663</v>
      </c>
      <c r="L78" s="151">
        <v>149</v>
      </c>
      <c r="M78" s="172">
        <v>0.93</v>
      </c>
      <c r="N78" s="153">
        <v>153778</v>
      </c>
      <c r="O78" s="153">
        <v>143303</v>
      </c>
      <c r="P78" s="153">
        <v>10475</v>
      </c>
      <c r="Q78" s="154">
        <v>0.931882323869474</v>
      </c>
      <c r="R78" s="154">
        <v>0.902339972925933</v>
      </c>
      <c r="S78" s="154">
        <v>0.933373229603032</v>
      </c>
      <c r="T78" s="154">
        <v>0.9690357439734</v>
      </c>
      <c r="U78" s="173">
        <v>-0.0310332566770991</v>
      </c>
      <c r="V78" s="158">
        <v>34143</v>
      </c>
      <c r="W78" s="158">
        <v>32516</v>
      </c>
      <c r="X78" s="158">
        <v>35613</v>
      </c>
      <c r="Y78" s="158">
        <v>34320</v>
      </c>
      <c r="Z78" s="155">
        <v>0.952347479717658</v>
      </c>
      <c r="AA78" s="155">
        <v>0.963693033442844</v>
      </c>
      <c r="AB78" s="173">
        <v>-0.0113455537251859</v>
      </c>
      <c r="AC78" s="159"/>
      <c r="AD78" s="161"/>
    </row>
    <row r="79" spans="1:30">
      <c r="A79" s="170" t="s">
        <v>24</v>
      </c>
      <c r="B79" s="171" t="s">
        <v>1766</v>
      </c>
      <c r="C79" s="171" t="s">
        <v>70</v>
      </c>
      <c r="D79" s="150">
        <v>8068</v>
      </c>
      <c r="E79" s="153">
        <v>7535</v>
      </c>
      <c r="F79" s="153">
        <v>533</v>
      </c>
      <c r="G79" s="151">
        <v>7749</v>
      </c>
      <c r="H79" s="151">
        <v>7351</v>
      </c>
      <c r="I79" s="151">
        <v>398</v>
      </c>
      <c r="J79" s="151">
        <v>7329</v>
      </c>
      <c r="K79" s="151">
        <v>7124</v>
      </c>
      <c r="L79" s="151">
        <v>205</v>
      </c>
      <c r="M79" s="172">
        <v>0.93</v>
      </c>
      <c r="N79" s="153">
        <v>214479</v>
      </c>
      <c r="O79" s="153">
        <v>207362</v>
      </c>
      <c r="P79" s="153">
        <v>7117</v>
      </c>
      <c r="Q79" s="154">
        <v>0.96681726416106</v>
      </c>
      <c r="R79" s="154">
        <v>0.933936539414973</v>
      </c>
      <c r="S79" s="154">
        <v>0.948638534004388</v>
      </c>
      <c r="T79" s="154">
        <v>0.972028926183654</v>
      </c>
      <c r="U79" s="173">
        <v>-0.014701994589415</v>
      </c>
      <c r="V79" s="158">
        <v>51150</v>
      </c>
      <c r="W79" s="158">
        <v>49177</v>
      </c>
      <c r="X79" s="158">
        <v>48100</v>
      </c>
      <c r="Y79" s="158">
        <v>46509</v>
      </c>
      <c r="Z79" s="155">
        <v>0.961427174975562</v>
      </c>
      <c r="AA79" s="155">
        <v>0.966923076923077</v>
      </c>
      <c r="AB79" s="173">
        <v>-0.00549590194751481</v>
      </c>
      <c r="AC79" s="159"/>
      <c r="AD79" s="161"/>
    </row>
    <row r="80" spans="1:30">
      <c r="A80" s="170" t="s">
        <v>24</v>
      </c>
      <c r="B80" s="171" t="s">
        <v>1766</v>
      </c>
      <c r="C80" s="171" t="s">
        <v>69</v>
      </c>
      <c r="D80" s="150">
        <v>9186</v>
      </c>
      <c r="E80" s="153">
        <v>8635</v>
      </c>
      <c r="F80" s="153">
        <v>551</v>
      </c>
      <c r="G80" s="151">
        <v>9094</v>
      </c>
      <c r="H80" s="151">
        <v>8577</v>
      </c>
      <c r="I80" s="151">
        <v>517</v>
      </c>
      <c r="J80" s="151">
        <v>8548</v>
      </c>
      <c r="K80" s="151">
        <v>8320</v>
      </c>
      <c r="L80" s="151">
        <v>228</v>
      </c>
      <c r="M80" s="172">
        <v>0.93</v>
      </c>
      <c r="N80" s="153">
        <v>260726</v>
      </c>
      <c r="O80" s="153">
        <v>251056</v>
      </c>
      <c r="P80" s="153">
        <v>9670</v>
      </c>
      <c r="Q80" s="154">
        <v>0.962911255494274</v>
      </c>
      <c r="R80" s="154">
        <v>0.94001741780971</v>
      </c>
      <c r="S80" s="154">
        <v>0.943149329228062</v>
      </c>
      <c r="T80" s="154">
        <v>0.973327094057089</v>
      </c>
      <c r="U80" s="173">
        <v>-0.00313191141835212</v>
      </c>
      <c r="V80" s="158">
        <v>59758</v>
      </c>
      <c r="W80" s="158">
        <v>57677</v>
      </c>
      <c r="X80" s="158">
        <v>60958</v>
      </c>
      <c r="Y80" s="158">
        <v>58928</v>
      </c>
      <c r="Z80" s="155">
        <v>0.965176210716557</v>
      </c>
      <c r="AA80" s="155">
        <v>0.966698382492864</v>
      </c>
      <c r="AB80" s="173">
        <v>-0.0015221717763072</v>
      </c>
      <c r="AC80" s="159"/>
      <c r="AD80" s="161"/>
    </row>
    <row r="81" spans="1:30">
      <c r="A81" s="170" t="s">
        <v>24</v>
      </c>
      <c r="B81" s="171" t="s">
        <v>1766</v>
      </c>
      <c r="C81" s="171" t="s">
        <v>72</v>
      </c>
      <c r="D81" s="150">
        <v>2551</v>
      </c>
      <c r="E81" s="153">
        <v>2361</v>
      </c>
      <c r="F81" s="153">
        <v>190</v>
      </c>
      <c r="G81" s="151">
        <v>2508</v>
      </c>
      <c r="H81" s="151">
        <v>2363</v>
      </c>
      <c r="I81" s="151">
        <v>145</v>
      </c>
      <c r="J81" s="151">
        <v>2463</v>
      </c>
      <c r="K81" s="151">
        <v>2399</v>
      </c>
      <c r="L81" s="151">
        <v>64</v>
      </c>
      <c r="M81" s="172">
        <v>0.93</v>
      </c>
      <c r="N81" s="153">
        <v>71889</v>
      </c>
      <c r="O81" s="153">
        <v>69115</v>
      </c>
      <c r="P81" s="153">
        <v>2774</v>
      </c>
      <c r="Q81" s="154">
        <v>0.961412733519732</v>
      </c>
      <c r="R81" s="154">
        <v>0.925519404155233</v>
      </c>
      <c r="S81" s="154">
        <v>0.942185007974482</v>
      </c>
      <c r="T81" s="154">
        <v>0.974015428339423</v>
      </c>
      <c r="U81" s="173">
        <v>-0.0166656038192484</v>
      </c>
      <c r="V81" s="158">
        <v>17216</v>
      </c>
      <c r="W81" s="158">
        <v>16532</v>
      </c>
      <c r="X81" s="158">
        <v>16909</v>
      </c>
      <c r="Y81" s="158">
        <v>16306</v>
      </c>
      <c r="Z81" s="155">
        <v>0.960269516728624</v>
      </c>
      <c r="AA81" s="155">
        <v>0.964338517949021</v>
      </c>
      <c r="AB81" s="173">
        <v>-0.00406900122039677</v>
      </c>
      <c r="AC81" s="159"/>
      <c r="AD81" s="161"/>
    </row>
    <row r="82" spans="1:30">
      <c r="A82" s="170" t="s">
        <v>24</v>
      </c>
      <c r="B82" s="171" t="s">
        <v>1766</v>
      </c>
      <c r="C82" s="171" t="s">
        <v>73</v>
      </c>
      <c r="D82" s="150">
        <v>0</v>
      </c>
      <c r="E82" s="153">
        <v>0</v>
      </c>
      <c r="F82" s="153">
        <v>0</v>
      </c>
      <c r="G82" s="151">
        <v>0</v>
      </c>
      <c r="H82" s="151">
        <v>0</v>
      </c>
      <c r="I82" s="151">
        <v>0</v>
      </c>
      <c r="J82" s="151">
        <v>0</v>
      </c>
      <c r="K82" s="151">
        <v>0</v>
      </c>
      <c r="L82" s="151">
        <v>0</v>
      </c>
      <c r="M82" s="172">
        <v>0.93</v>
      </c>
      <c r="N82" s="153">
        <v>13</v>
      </c>
      <c r="O82" s="153">
        <v>13</v>
      </c>
      <c r="P82" s="153">
        <v>0</v>
      </c>
      <c r="Q82" s="154">
        <v>1</v>
      </c>
      <c r="R82" s="154">
        <v>0</v>
      </c>
      <c r="S82" s="154">
        <v>0</v>
      </c>
      <c r="T82" s="154">
        <v>0</v>
      </c>
      <c r="U82" s="173">
        <v>0</v>
      </c>
      <c r="V82" s="158">
        <v>0</v>
      </c>
      <c r="W82" s="158">
        <v>0</v>
      </c>
      <c r="X82" s="158">
        <v>0</v>
      </c>
      <c r="Y82" s="158">
        <v>0</v>
      </c>
      <c r="Z82" s="155">
        <v>0</v>
      </c>
      <c r="AA82" s="155">
        <v>0</v>
      </c>
      <c r="AB82" s="173">
        <v>0</v>
      </c>
      <c r="AC82" s="159"/>
      <c r="AD82" s="161"/>
    </row>
    <row r="83" spans="1:30">
      <c r="A83" s="170" t="s">
        <v>24</v>
      </c>
      <c r="B83" s="171" t="s">
        <v>1766</v>
      </c>
      <c r="C83" s="171" t="s">
        <v>76</v>
      </c>
      <c r="D83" s="150">
        <v>3378</v>
      </c>
      <c r="E83" s="153">
        <v>3242</v>
      </c>
      <c r="F83" s="153">
        <v>136</v>
      </c>
      <c r="G83" s="151">
        <v>3164</v>
      </c>
      <c r="H83" s="151">
        <v>3059</v>
      </c>
      <c r="I83" s="151">
        <v>105</v>
      </c>
      <c r="J83" s="151">
        <v>3082</v>
      </c>
      <c r="K83" s="151">
        <v>3044</v>
      </c>
      <c r="L83" s="151">
        <v>38</v>
      </c>
      <c r="M83" s="172">
        <v>0.93</v>
      </c>
      <c r="N83" s="153">
        <v>93814</v>
      </c>
      <c r="O83" s="153">
        <v>91588</v>
      </c>
      <c r="P83" s="153">
        <v>2226</v>
      </c>
      <c r="Q83" s="154">
        <v>0.976272198179376</v>
      </c>
      <c r="R83" s="154">
        <v>0.959739490822972</v>
      </c>
      <c r="S83" s="154">
        <v>0.966814159292035</v>
      </c>
      <c r="T83" s="154">
        <v>0.987670343932511</v>
      </c>
      <c r="U83" s="173">
        <v>-0.00707466846906324</v>
      </c>
      <c r="V83" s="158">
        <v>21333</v>
      </c>
      <c r="W83" s="158">
        <v>20902</v>
      </c>
      <c r="X83" s="158">
        <v>21801</v>
      </c>
      <c r="Y83" s="158">
        <v>21242</v>
      </c>
      <c r="Z83" s="155">
        <v>0.979796559321239</v>
      </c>
      <c r="AA83" s="155">
        <v>0.974358974358974</v>
      </c>
      <c r="AB83" s="173">
        <v>0.0054375849622651</v>
      </c>
      <c r="AC83" s="159"/>
      <c r="AD83" s="161"/>
    </row>
    <row r="84" spans="1:30">
      <c r="A84" s="170" t="s">
        <v>24</v>
      </c>
      <c r="B84" s="171" t="s">
        <v>1766</v>
      </c>
      <c r="C84" s="171" t="s">
        <v>75</v>
      </c>
      <c r="D84" s="150">
        <v>7796</v>
      </c>
      <c r="E84" s="153">
        <v>7439</v>
      </c>
      <c r="F84" s="153">
        <v>357</v>
      </c>
      <c r="G84" s="151">
        <v>7330</v>
      </c>
      <c r="H84" s="151">
        <v>7104</v>
      </c>
      <c r="I84" s="151">
        <v>226</v>
      </c>
      <c r="J84" s="151">
        <v>7248</v>
      </c>
      <c r="K84" s="151">
        <v>7065</v>
      </c>
      <c r="L84" s="151">
        <v>183</v>
      </c>
      <c r="M84" s="172">
        <v>0.93</v>
      </c>
      <c r="N84" s="153">
        <v>196123</v>
      </c>
      <c r="O84" s="153">
        <v>190303</v>
      </c>
      <c r="P84" s="153">
        <v>5820</v>
      </c>
      <c r="Q84" s="154">
        <v>0.970324745185419</v>
      </c>
      <c r="R84" s="154">
        <v>0.954207285787583</v>
      </c>
      <c r="S84" s="154">
        <v>0.969167803547067</v>
      </c>
      <c r="T84" s="154">
        <v>0.974751655629139</v>
      </c>
      <c r="U84" s="173">
        <v>-0.0149605177594835</v>
      </c>
      <c r="V84" s="158">
        <v>48795</v>
      </c>
      <c r="W84" s="158">
        <v>47323</v>
      </c>
      <c r="X84" s="158">
        <v>46540</v>
      </c>
      <c r="Y84" s="158">
        <v>45094</v>
      </c>
      <c r="Z84" s="155">
        <v>0.96983297469003</v>
      </c>
      <c r="AA84" s="155">
        <v>0.968929952728835</v>
      </c>
      <c r="AB84" s="173">
        <v>0.000903021961194295</v>
      </c>
      <c r="AC84" s="159"/>
      <c r="AD84" s="161"/>
    </row>
    <row r="85" spans="1:30">
      <c r="A85" s="170" t="s">
        <v>24</v>
      </c>
      <c r="B85" s="171" t="s">
        <v>1771</v>
      </c>
      <c r="C85" s="171" t="s">
        <v>1772</v>
      </c>
      <c r="D85" s="150">
        <v>0</v>
      </c>
      <c r="E85" s="153">
        <v>0</v>
      </c>
      <c r="F85" s="153">
        <v>0</v>
      </c>
      <c r="G85" s="151">
        <v>0</v>
      </c>
      <c r="H85" s="151">
        <v>0</v>
      </c>
      <c r="I85" s="151">
        <v>0</v>
      </c>
      <c r="J85" s="151">
        <v>0</v>
      </c>
      <c r="K85" s="151">
        <v>0</v>
      </c>
      <c r="L85" s="151">
        <v>0</v>
      </c>
      <c r="M85" s="172">
        <v>0.93</v>
      </c>
      <c r="N85" s="153">
        <v>0</v>
      </c>
      <c r="O85" s="153">
        <v>0</v>
      </c>
      <c r="P85" s="153">
        <v>0</v>
      </c>
      <c r="Q85" s="154">
        <v>0</v>
      </c>
      <c r="R85" s="154">
        <v>0</v>
      </c>
      <c r="S85" s="154">
        <v>0</v>
      </c>
      <c r="T85" s="154">
        <v>0</v>
      </c>
      <c r="U85" s="173">
        <v>0</v>
      </c>
      <c r="V85" s="158">
        <v>0</v>
      </c>
      <c r="W85" s="158">
        <v>0</v>
      </c>
      <c r="X85" s="158">
        <v>0</v>
      </c>
      <c r="Y85" s="158">
        <v>0</v>
      </c>
      <c r="Z85" s="155">
        <v>0</v>
      </c>
      <c r="AA85" s="155">
        <v>0</v>
      </c>
      <c r="AB85" s="173">
        <v>0</v>
      </c>
      <c r="AC85" s="159"/>
      <c r="AD85" s="161"/>
    </row>
    <row r="86" spans="1:30">
      <c r="A86" s="170" t="s">
        <v>24</v>
      </c>
      <c r="B86" s="171" t="s">
        <v>1771</v>
      </c>
      <c r="C86" s="171" t="s">
        <v>1773</v>
      </c>
      <c r="D86" s="150">
        <v>0</v>
      </c>
      <c r="E86" s="153">
        <v>0</v>
      </c>
      <c r="F86" s="153">
        <v>0</v>
      </c>
      <c r="G86" s="151">
        <v>0</v>
      </c>
      <c r="H86" s="151">
        <v>0</v>
      </c>
      <c r="I86" s="151">
        <v>0</v>
      </c>
      <c r="J86" s="151">
        <v>0</v>
      </c>
      <c r="K86" s="151">
        <v>0</v>
      </c>
      <c r="L86" s="151">
        <v>0</v>
      </c>
      <c r="M86" s="172">
        <v>0.93</v>
      </c>
      <c r="N86" s="153">
        <v>0</v>
      </c>
      <c r="O86" s="153">
        <v>0</v>
      </c>
      <c r="P86" s="153">
        <v>0</v>
      </c>
      <c r="Q86" s="154">
        <v>0</v>
      </c>
      <c r="R86" s="154">
        <v>0</v>
      </c>
      <c r="S86" s="154">
        <v>0</v>
      </c>
      <c r="T86" s="154">
        <v>0</v>
      </c>
      <c r="U86" s="173">
        <v>0</v>
      </c>
      <c r="V86" s="158">
        <v>0</v>
      </c>
      <c r="W86" s="158">
        <v>0</v>
      </c>
      <c r="X86" s="158">
        <v>0</v>
      </c>
      <c r="Y86" s="158">
        <v>0</v>
      </c>
      <c r="Z86" s="155">
        <v>0</v>
      </c>
      <c r="AA86" s="155">
        <v>0</v>
      </c>
      <c r="AB86" s="173">
        <v>0</v>
      </c>
      <c r="AC86" s="159"/>
      <c r="AD86" s="161"/>
    </row>
    <row r="87" spans="1:30">
      <c r="A87" s="170" t="s">
        <v>24</v>
      </c>
      <c r="B87" s="171" t="s">
        <v>1771</v>
      </c>
      <c r="C87" s="171" t="s">
        <v>1774</v>
      </c>
      <c r="D87" s="150">
        <v>0</v>
      </c>
      <c r="E87" s="153">
        <v>0</v>
      </c>
      <c r="F87" s="153">
        <v>0</v>
      </c>
      <c r="G87" s="151">
        <v>0</v>
      </c>
      <c r="H87" s="151">
        <v>0</v>
      </c>
      <c r="I87" s="151">
        <v>0</v>
      </c>
      <c r="J87" s="151">
        <v>0</v>
      </c>
      <c r="K87" s="151">
        <v>0</v>
      </c>
      <c r="L87" s="151">
        <v>0</v>
      </c>
      <c r="M87" s="172">
        <v>0.93</v>
      </c>
      <c r="N87" s="153">
        <v>0</v>
      </c>
      <c r="O87" s="153">
        <v>0</v>
      </c>
      <c r="P87" s="153">
        <v>0</v>
      </c>
      <c r="Q87" s="154">
        <v>0</v>
      </c>
      <c r="R87" s="154">
        <v>0</v>
      </c>
      <c r="S87" s="154">
        <v>0</v>
      </c>
      <c r="T87" s="154">
        <v>0</v>
      </c>
      <c r="U87" s="173">
        <v>0</v>
      </c>
      <c r="V87" s="158">
        <v>0</v>
      </c>
      <c r="W87" s="158">
        <v>0</v>
      </c>
      <c r="X87" s="158">
        <v>0</v>
      </c>
      <c r="Y87" s="158">
        <v>0</v>
      </c>
      <c r="Z87" s="155">
        <v>0</v>
      </c>
      <c r="AA87" s="155">
        <v>0</v>
      </c>
      <c r="AB87" s="173">
        <v>0</v>
      </c>
      <c r="AC87" s="159"/>
      <c r="AD87" s="161"/>
    </row>
    <row r="88" spans="1:30">
      <c r="A88" s="170" t="s">
        <v>24</v>
      </c>
      <c r="B88" s="171" t="s">
        <v>1771</v>
      </c>
      <c r="C88" s="171" t="s">
        <v>1775</v>
      </c>
      <c r="D88" s="150">
        <v>0</v>
      </c>
      <c r="E88" s="153">
        <v>0</v>
      </c>
      <c r="F88" s="153">
        <v>0</v>
      </c>
      <c r="G88" s="151">
        <v>0</v>
      </c>
      <c r="H88" s="151">
        <v>0</v>
      </c>
      <c r="I88" s="151">
        <v>0</v>
      </c>
      <c r="J88" s="151">
        <v>0</v>
      </c>
      <c r="K88" s="151">
        <v>0</v>
      </c>
      <c r="L88" s="151">
        <v>0</v>
      </c>
      <c r="M88" s="172">
        <v>0.93</v>
      </c>
      <c r="N88" s="153">
        <v>0</v>
      </c>
      <c r="O88" s="153">
        <v>0</v>
      </c>
      <c r="P88" s="153">
        <v>0</v>
      </c>
      <c r="Q88" s="154">
        <v>0</v>
      </c>
      <c r="R88" s="154">
        <v>0</v>
      </c>
      <c r="S88" s="154">
        <v>0</v>
      </c>
      <c r="T88" s="154">
        <v>0</v>
      </c>
      <c r="U88" s="173">
        <v>0</v>
      </c>
      <c r="V88" s="158">
        <v>0</v>
      </c>
      <c r="W88" s="158">
        <v>0</v>
      </c>
      <c r="X88" s="158">
        <v>0</v>
      </c>
      <c r="Y88" s="158">
        <v>0</v>
      </c>
      <c r="Z88" s="155">
        <v>0</v>
      </c>
      <c r="AA88" s="155">
        <v>0</v>
      </c>
      <c r="AB88" s="173">
        <v>0</v>
      </c>
      <c r="AC88" s="159"/>
      <c r="AD88" s="161"/>
    </row>
    <row r="89" spans="1:30">
      <c r="A89" s="170" t="s">
        <v>24</v>
      </c>
      <c r="B89" s="171" t="s">
        <v>1771</v>
      </c>
      <c r="C89" s="171" t="s">
        <v>81</v>
      </c>
      <c r="D89" s="150">
        <v>4258</v>
      </c>
      <c r="E89" s="153">
        <v>3180</v>
      </c>
      <c r="F89" s="153">
        <v>1078</v>
      </c>
      <c r="G89" s="151">
        <v>4132</v>
      </c>
      <c r="H89" s="151">
        <v>2750</v>
      </c>
      <c r="I89" s="151">
        <v>1382</v>
      </c>
      <c r="J89" s="151">
        <v>4104</v>
      </c>
      <c r="K89" s="151">
        <v>4006</v>
      </c>
      <c r="L89" s="151">
        <v>98</v>
      </c>
      <c r="M89" s="172">
        <v>0.93</v>
      </c>
      <c r="N89" s="153">
        <v>120083</v>
      </c>
      <c r="O89" s="153">
        <v>109719</v>
      </c>
      <c r="P89" s="153">
        <v>10364</v>
      </c>
      <c r="Q89" s="154">
        <v>0.913693028988283</v>
      </c>
      <c r="R89" s="154">
        <v>0.746829497416628</v>
      </c>
      <c r="S89" s="154">
        <v>0.665537270087125</v>
      </c>
      <c r="T89" s="154">
        <v>0.976120857699805</v>
      </c>
      <c r="U89" s="173">
        <v>0.0812922273295026</v>
      </c>
      <c r="V89" s="158">
        <v>28608</v>
      </c>
      <c r="W89" s="158">
        <v>25389</v>
      </c>
      <c r="X89" s="158">
        <v>27726</v>
      </c>
      <c r="Y89" s="158">
        <v>25568</v>
      </c>
      <c r="Z89" s="155">
        <v>0.887479026845638</v>
      </c>
      <c r="AA89" s="155">
        <v>0.922166919137272</v>
      </c>
      <c r="AB89" s="173">
        <v>-0.0346878922916343</v>
      </c>
      <c r="AC89" s="159"/>
      <c r="AD89" s="161"/>
    </row>
    <row r="90" spans="1:30">
      <c r="A90" s="170" t="s">
        <v>24</v>
      </c>
      <c r="B90" s="171" t="s">
        <v>1771</v>
      </c>
      <c r="C90" s="171" t="s">
        <v>77</v>
      </c>
      <c r="D90" s="150">
        <v>9755</v>
      </c>
      <c r="E90" s="153">
        <v>8492</v>
      </c>
      <c r="F90" s="153">
        <v>1263</v>
      </c>
      <c r="G90" s="151">
        <v>10006</v>
      </c>
      <c r="H90" s="151">
        <v>9321</v>
      </c>
      <c r="I90" s="151">
        <v>685</v>
      </c>
      <c r="J90" s="151">
        <v>9142</v>
      </c>
      <c r="K90" s="151">
        <v>8777</v>
      </c>
      <c r="L90" s="151">
        <v>365</v>
      </c>
      <c r="M90" s="172">
        <v>0.93</v>
      </c>
      <c r="N90" s="153">
        <v>265368</v>
      </c>
      <c r="O90" s="153">
        <v>251609</v>
      </c>
      <c r="P90" s="153">
        <v>13759</v>
      </c>
      <c r="Q90" s="154">
        <v>0.9481512465708</v>
      </c>
      <c r="R90" s="154">
        <v>0.870527934392619</v>
      </c>
      <c r="S90" s="154">
        <v>0.931541075354787</v>
      </c>
      <c r="T90" s="154">
        <v>0.96007438197331</v>
      </c>
      <c r="U90" s="173">
        <v>-0.0610131409621679</v>
      </c>
      <c r="V90" s="158">
        <v>65284</v>
      </c>
      <c r="W90" s="158">
        <v>61440</v>
      </c>
      <c r="X90" s="158">
        <v>63002</v>
      </c>
      <c r="Y90" s="158">
        <v>59689</v>
      </c>
      <c r="Z90" s="155">
        <v>0.941118803994853</v>
      </c>
      <c r="AA90" s="155">
        <v>0.947414367797848</v>
      </c>
      <c r="AB90" s="173">
        <v>-0.00629556380299445</v>
      </c>
      <c r="AC90" s="159"/>
      <c r="AD90" s="161"/>
    </row>
    <row r="91" spans="1:30">
      <c r="A91" s="170" t="s">
        <v>24</v>
      </c>
      <c r="B91" s="171" t="s">
        <v>1771</v>
      </c>
      <c r="C91" s="171" t="s">
        <v>83</v>
      </c>
      <c r="D91" s="150">
        <v>14930</v>
      </c>
      <c r="E91" s="153">
        <v>13789</v>
      </c>
      <c r="F91" s="153">
        <v>1141</v>
      </c>
      <c r="G91" s="151">
        <v>14817</v>
      </c>
      <c r="H91" s="151">
        <v>14006</v>
      </c>
      <c r="I91" s="151">
        <v>811</v>
      </c>
      <c r="J91" s="151">
        <v>14340</v>
      </c>
      <c r="K91" s="151">
        <v>13922</v>
      </c>
      <c r="L91" s="151">
        <v>418</v>
      </c>
      <c r="M91" s="172">
        <v>0.93</v>
      </c>
      <c r="N91" s="153">
        <v>407908</v>
      </c>
      <c r="O91" s="153">
        <v>393431</v>
      </c>
      <c r="P91" s="153">
        <v>14477</v>
      </c>
      <c r="Q91" s="154">
        <v>0.964509154024927</v>
      </c>
      <c r="R91" s="154">
        <v>0.92357669122572</v>
      </c>
      <c r="S91" s="154">
        <v>0.945265573327934</v>
      </c>
      <c r="T91" s="154">
        <v>0.970850767085077</v>
      </c>
      <c r="U91" s="173">
        <v>-0.0216888821022141</v>
      </c>
      <c r="V91" s="158">
        <v>99581</v>
      </c>
      <c r="W91" s="158">
        <v>95755</v>
      </c>
      <c r="X91" s="158">
        <v>98080</v>
      </c>
      <c r="Y91" s="158">
        <v>94571</v>
      </c>
      <c r="Z91" s="155">
        <v>0.961579016077364</v>
      </c>
      <c r="AA91" s="155">
        <v>0.96422308319739</v>
      </c>
      <c r="AB91" s="173">
        <v>-0.00264406712002574</v>
      </c>
      <c r="AC91" s="159"/>
      <c r="AD91" s="161"/>
    </row>
    <row r="92" spans="1:30">
      <c r="A92" s="170" t="s">
        <v>24</v>
      </c>
      <c r="B92" s="171" t="s">
        <v>1771</v>
      </c>
      <c r="C92" s="171" t="s">
        <v>78</v>
      </c>
      <c r="D92" s="150">
        <v>9781</v>
      </c>
      <c r="E92" s="153">
        <v>8527</v>
      </c>
      <c r="F92" s="153">
        <v>1254</v>
      </c>
      <c r="G92" s="151">
        <v>9021</v>
      </c>
      <c r="H92" s="151">
        <v>8793</v>
      </c>
      <c r="I92" s="151">
        <v>228</v>
      </c>
      <c r="J92" s="151">
        <v>9075</v>
      </c>
      <c r="K92" s="151">
        <v>8921</v>
      </c>
      <c r="L92" s="151">
        <v>154</v>
      </c>
      <c r="M92" s="172">
        <v>0.93</v>
      </c>
      <c r="N92" s="153">
        <v>263562</v>
      </c>
      <c r="O92" s="153">
        <v>253867</v>
      </c>
      <c r="P92" s="153">
        <v>9695</v>
      </c>
      <c r="Q92" s="154">
        <v>0.963215486299239</v>
      </c>
      <c r="R92" s="154">
        <v>0.871792250281157</v>
      </c>
      <c r="S92" s="154">
        <v>0.97472564017293</v>
      </c>
      <c r="T92" s="154">
        <v>0.983030303030303</v>
      </c>
      <c r="U92" s="173">
        <v>-0.102933389891772</v>
      </c>
      <c r="V92" s="158">
        <v>62994</v>
      </c>
      <c r="W92" s="158">
        <v>60480</v>
      </c>
      <c r="X92" s="158">
        <v>62910</v>
      </c>
      <c r="Y92" s="158">
        <v>60832</v>
      </c>
      <c r="Z92" s="155">
        <v>0.960091437279741</v>
      </c>
      <c r="AA92" s="155">
        <v>0.966968685423621</v>
      </c>
      <c r="AB92" s="173">
        <v>-0.00687724814388013</v>
      </c>
      <c r="AC92" s="159"/>
      <c r="AD92" s="161"/>
    </row>
    <row r="93" spans="1:30">
      <c r="A93" s="170" t="s">
        <v>24</v>
      </c>
      <c r="B93" s="171" t="s">
        <v>1771</v>
      </c>
      <c r="C93" s="171" t="s">
        <v>82</v>
      </c>
      <c r="D93" s="150">
        <v>9373</v>
      </c>
      <c r="E93" s="153">
        <v>8665</v>
      </c>
      <c r="F93" s="153">
        <v>708</v>
      </c>
      <c r="G93" s="151">
        <v>9159</v>
      </c>
      <c r="H93" s="151">
        <v>8705</v>
      </c>
      <c r="I93" s="151">
        <v>454</v>
      </c>
      <c r="J93" s="151">
        <v>8546</v>
      </c>
      <c r="K93" s="151">
        <v>8241</v>
      </c>
      <c r="L93" s="151">
        <v>305</v>
      </c>
      <c r="M93" s="172">
        <v>0.93</v>
      </c>
      <c r="N93" s="153">
        <v>244146</v>
      </c>
      <c r="O93" s="153">
        <v>233942</v>
      </c>
      <c r="P93" s="153">
        <v>10204</v>
      </c>
      <c r="Q93" s="154">
        <v>0.958205336151319</v>
      </c>
      <c r="R93" s="154">
        <v>0.924463885628934</v>
      </c>
      <c r="S93" s="154">
        <v>0.950431269789278</v>
      </c>
      <c r="T93" s="154">
        <v>0.964310788673063</v>
      </c>
      <c r="U93" s="173">
        <v>-0.0259673841603441</v>
      </c>
      <c r="V93" s="158">
        <v>59655</v>
      </c>
      <c r="W93" s="158">
        <v>56944</v>
      </c>
      <c r="X93" s="158">
        <v>56852</v>
      </c>
      <c r="Y93" s="158">
        <v>54403</v>
      </c>
      <c r="Z93" s="155">
        <v>0.95455535998659</v>
      </c>
      <c r="AA93" s="155">
        <v>0.956923239287976</v>
      </c>
      <c r="AB93" s="173">
        <v>-0.00236787930138627</v>
      </c>
      <c r="AC93" s="159"/>
      <c r="AD93" s="161"/>
    </row>
    <row r="94" spans="1:30">
      <c r="A94" s="170" t="s">
        <v>24</v>
      </c>
      <c r="B94" s="171" t="s">
        <v>1771</v>
      </c>
      <c r="C94" s="171" t="s">
        <v>79</v>
      </c>
      <c r="D94" s="150">
        <v>10217</v>
      </c>
      <c r="E94" s="153">
        <v>9707</v>
      </c>
      <c r="F94" s="153">
        <v>510</v>
      </c>
      <c r="G94" s="151">
        <v>9934</v>
      </c>
      <c r="H94" s="151">
        <v>9635</v>
      </c>
      <c r="I94" s="151">
        <v>299</v>
      </c>
      <c r="J94" s="151">
        <v>10195</v>
      </c>
      <c r="K94" s="151">
        <v>9953</v>
      </c>
      <c r="L94" s="151">
        <v>242</v>
      </c>
      <c r="M94" s="172">
        <v>0.93</v>
      </c>
      <c r="N94" s="153">
        <v>286793</v>
      </c>
      <c r="O94" s="153">
        <v>279002</v>
      </c>
      <c r="P94" s="153">
        <v>7791</v>
      </c>
      <c r="Q94" s="154">
        <v>0.972834064987639</v>
      </c>
      <c r="R94" s="154">
        <v>0.950083194675541</v>
      </c>
      <c r="S94" s="154">
        <v>0.969901348902758</v>
      </c>
      <c r="T94" s="154">
        <v>0.976262873957822</v>
      </c>
      <c r="U94" s="173">
        <v>-0.0198181542272174</v>
      </c>
      <c r="V94" s="158">
        <v>70299</v>
      </c>
      <c r="W94" s="158">
        <v>68524</v>
      </c>
      <c r="X94" s="158">
        <v>70162</v>
      </c>
      <c r="Y94" s="158">
        <v>68441</v>
      </c>
      <c r="Z94" s="155">
        <v>0.974750707691432</v>
      </c>
      <c r="AA94" s="155">
        <v>0.975471052706593</v>
      </c>
      <c r="AB94" s="173">
        <v>-0.000720345015160939</v>
      </c>
      <c r="AC94" s="159"/>
      <c r="AD94" s="161"/>
    </row>
    <row r="95" spans="1:30">
      <c r="A95" s="170" t="s">
        <v>24</v>
      </c>
      <c r="B95" s="171" t="s">
        <v>1776</v>
      </c>
      <c r="C95" s="171" t="s">
        <v>1777</v>
      </c>
      <c r="D95" s="150">
        <v>0</v>
      </c>
      <c r="E95" s="153">
        <v>0</v>
      </c>
      <c r="F95" s="153">
        <v>0</v>
      </c>
      <c r="G95" s="151">
        <v>0</v>
      </c>
      <c r="H95" s="151">
        <v>0</v>
      </c>
      <c r="I95" s="151">
        <v>0</v>
      </c>
      <c r="J95" s="151">
        <v>0</v>
      </c>
      <c r="K95" s="151">
        <v>0</v>
      </c>
      <c r="L95" s="151">
        <v>0</v>
      </c>
      <c r="M95" s="172">
        <v>0.93</v>
      </c>
      <c r="N95" s="153">
        <v>0</v>
      </c>
      <c r="O95" s="153">
        <v>0</v>
      </c>
      <c r="P95" s="153">
        <v>0</v>
      </c>
      <c r="Q95" s="154">
        <v>0</v>
      </c>
      <c r="R95" s="154">
        <v>0</v>
      </c>
      <c r="S95" s="154">
        <v>0</v>
      </c>
      <c r="T95" s="154">
        <v>0</v>
      </c>
      <c r="U95" s="173">
        <v>0</v>
      </c>
      <c r="V95" s="158">
        <v>0</v>
      </c>
      <c r="W95" s="158">
        <v>0</v>
      </c>
      <c r="X95" s="158">
        <v>0</v>
      </c>
      <c r="Y95" s="158">
        <v>0</v>
      </c>
      <c r="Z95" s="155">
        <v>0</v>
      </c>
      <c r="AA95" s="155">
        <v>0</v>
      </c>
      <c r="AB95" s="173">
        <v>0</v>
      </c>
      <c r="AC95" s="159"/>
      <c r="AD95" s="161"/>
    </row>
    <row r="96" spans="1:30">
      <c r="A96" s="170" t="s">
        <v>24</v>
      </c>
      <c r="B96" s="171" t="s">
        <v>1776</v>
      </c>
      <c r="C96" s="171" t="s">
        <v>1778</v>
      </c>
      <c r="D96" s="150">
        <v>0</v>
      </c>
      <c r="E96" s="153">
        <v>0</v>
      </c>
      <c r="F96" s="153">
        <v>0</v>
      </c>
      <c r="G96" s="151">
        <v>0</v>
      </c>
      <c r="H96" s="151">
        <v>0</v>
      </c>
      <c r="I96" s="151">
        <v>0</v>
      </c>
      <c r="J96" s="151">
        <v>0</v>
      </c>
      <c r="K96" s="151">
        <v>0</v>
      </c>
      <c r="L96" s="151">
        <v>0</v>
      </c>
      <c r="M96" s="172">
        <v>0.93</v>
      </c>
      <c r="N96" s="153">
        <v>0</v>
      </c>
      <c r="O96" s="153">
        <v>0</v>
      </c>
      <c r="P96" s="153">
        <v>0</v>
      </c>
      <c r="Q96" s="154">
        <v>0</v>
      </c>
      <c r="R96" s="154">
        <v>0</v>
      </c>
      <c r="S96" s="154">
        <v>0</v>
      </c>
      <c r="T96" s="154">
        <v>0</v>
      </c>
      <c r="U96" s="173">
        <v>0</v>
      </c>
      <c r="V96" s="158">
        <v>0</v>
      </c>
      <c r="W96" s="158">
        <v>0</v>
      </c>
      <c r="X96" s="158">
        <v>0</v>
      </c>
      <c r="Y96" s="158">
        <v>0</v>
      </c>
      <c r="Z96" s="155">
        <v>0</v>
      </c>
      <c r="AA96" s="155">
        <v>0</v>
      </c>
      <c r="AB96" s="173">
        <v>0</v>
      </c>
      <c r="AC96" s="159"/>
      <c r="AD96" s="161"/>
    </row>
    <row r="97" spans="1:30">
      <c r="A97" s="170" t="s">
        <v>24</v>
      </c>
      <c r="B97" s="171" t="s">
        <v>1776</v>
      </c>
      <c r="C97" s="171" t="s">
        <v>1779</v>
      </c>
      <c r="D97" s="150">
        <v>0</v>
      </c>
      <c r="E97" s="153">
        <v>0</v>
      </c>
      <c r="F97" s="153">
        <v>0</v>
      </c>
      <c r="G97" s="151">
        <v>0</v>
      </c>
      <c r="H97" s="151">
        <v>0</v>
      </c>
      <c r="I97" s="151">
        <v>0</v>
      </c>
      <c r="J97" s="151">
        <v>0</v>
      </c>
      <c r="K97" s="151">
        <v>0</v>
      </c>
      <c r="L97" s="151">
        <v>0</v>
      </c>
      <c r="M97" s="172">
        <v>0.93</v>
      </c>
      <c r="N97" s="153">
        <v>0</v>
      </c>
      <c r="O97" s="153">
        <v>0</v>
      </c>
      <c r="P97" s="153">
        <v>0</v>
      </c>
      <c r="Q97" s="154">
        <v>0</v>
      </c>
      <c r="R97" s="154">
        <v>0</v>
      </c>
      <c r="S97" s="154">
        <v>0</v>
      </c>
      <c r="T97" s="154">
        <v>0</v>
      </c>
      <c r="U97" s="173">
        <v>0</v>
      </c>
      <c r="V97" s="158">
        <v>0</v>
      </c>
      <c r="W97" s="158">
        <v>0</v>
      </c>
      <c r="X97" s="158">
        <v>0</v>
      </c>
      <c r="Y97" s="158">
        <v>0</v>
      </c>
      <c r="Z97" s="155">
        <v>0</v>
      </c>
      <c r="AA97" s="155">
        <v>0</v>
      </c>
      <c r="AB97" s="173">
        <v>0</v>
      </c>
      <c r="AC97" s="159"/>
      <c r="AD97" s="161"/>
    </row>
    <row r="98" spans="1:30">
      <c r="A98" s="170" t="s">
        <v>24</v>
      </c>
      <c r="B98" s="171" t="s">
        <v>1776</v>
      </c>
      <c r="C98" s="171" t="s">
        <v>1780</v>
      </c>
      <c r="D98" s="150">
        <v>0</v>
      </c>
      <c r="E98" s="153">
        <v>0</v>
      </c>
      <c r="F98" s="153">
        <v>0</v>
      </c>
      <c r="G98" s="151">
        <v>0</v>
      </c>
      <c r="H98" s="151">
        <v>0</v>
      </c>
      <c r="I98" s="151">
        <v>0</v>
      </c>
      <c r="J98" s="151">
        <v>0</v>
      </c>
      <c r="K98" s="151">
        <v>0</v>
      </c>
      <c r="L98" s="151">
        <v>0</v>
      </c>
      <c r="M98" s="172">
        <v>0.93</v>
      </c>
      <c r="N98" s="153">
        <v>0</v>
      </c>
      <c r="O98" s="153">
        <v>0</v>
      </c>
      <c r="P98" s="153">
        <v>0</v>
      </c>
      <c r="Q98" s="154">
        <v>0</v>
      </c>
      <c r="R98" s="154">
        <v>0</v>
      </c>
      <c r="S98" s="154">
        <v>0</v>
      </c>
      <c r="T98" s="154">
        <v>0</v>
      </c>
      <c r="U98" s="173">
        <v>0</v>
      </c>
      <c r="V98" s="158">
        <v>0</v>
      </c>
      <c r="W98" s="158">
        <v>0</v>
      </c>
      <c r="X98" s="158">
        <v>0</v>
      </c>
      <c r="Y98" s="158">
        <v>0</v>
      </c>
      <c r="Z98" s="155">
        <v>0</v>
      </c>
      <c r="AA98" s="155">
        <v>0</v>
      </c>
      <c r="AB98" s="173">
        <v>0</v>
      </c>
      <c r="AC98" s="159"/>
      <c r="AD98" s="161"/>
    </row>
    <row r="99" spans="1:30">
      <c r="A99" s="170" t="s">
        <v>24</v>
      </c>
      <c r="B99" s="171" t="s">
        <v>1776</v>
      </c>
      <c r="C99" s="171" t="s">
        <v>86</v>
      </c>
      <c r="D99" s="150">
        <v>0</v>
      </c>
      <c r="E99" s="153">
        <v>0</v>
      </c>
      <c r="F99" s="153">
        <v>0</v>
      </c>
      <c r="G99" s="151">
        <v>0</v>
      </c>
      <c r="H99" s="151">
        <v>0</v>
      </c>
      <c r="I99" s="151">
        <v>0</v>
      </c>
      <c r="J99" s="151">
        <v>0</v>
      </c>
      <c r="K99" s="151">
        <v>0</v>
      </c>
      <c r="L99" s="151">
        <v>0</v>
      </c>
      <c r="M99" s="172">
        <v>0.93</v>
      </c>
      <c r="N99" s="153">
        <v>0</v>
      </c>
      <c r="O99" s="153">
        <v>0</v>
      </c>
      <c r="P99" s="153">
        <v>0</v>
      </c>
      <c r="Q99" s="154">
        <v>0</v>
      </c>
      <c r="R99" s="154">
        <v>0</v>
      </c>
      <c r="S99" s="154">
        <v>0</v>
      </c>
      <c r="T99" s="154">
        <v>0</v>
      </c>
      <c r="U99" s="173">
        <v>0</v>
      </c>
      <c r="V99" s="158">
        <v>0</v>
      </c>
      <c r="W99" s="158">
        <v>0</v>
      </c>
      <c r="X99" s="158">
        <v>0</v>
      </c>
      <c r="Y99" s="158">
        <v>0</v>
      </c>
      <c r="Z99" s="155">
        <v>0</v>
      </c>
      <c r="AA99" s="155">
        <v>0</v>
      </c>
      <c r="AB99" s="173">
        <v>0</v>
      </c>
      <c r="AC99" s="159"/>
      <c r="AD99" s="161"/>
    </row>
    <row r="100" spans="1:30">
      <c r="A100" s="170" t="s">
        <v>24</v>
      </c>
      <c r="B100" s="171" t="s">
        <v>1776</v>
      </c>
      <c r="C100" s="171" t="s">
        <v>84</v>
      </c>
      <c r="D100" s="150">
        <v>7652</v>
      </c>
      <c r="E100" s="153">
        <v>5288</v>
      </c>
      <c r="F100" s="153">
        <v>2364</v>
      </c>
      <c r="G100" s="151">
        <v>7568</v>
      </c>
      <c r="H100" s="151">
        <v>6940</v>
      </c>
      <c r="I100" s="151">
        <v>628</v>
      </c>
      <c r="J100" s="151">
        <v>7496</v>
      </c>
      <c r="K100" s="151">
        <v>7118</v>
      </c>
      <c r="L100" s="151">
        <v>378</v>
      </c>
      <c r="M100" s="172">
        <v>0.93</v>
      </c>
      <c r="N100" s="153">
        <v>220981</v>
      </c>
      <c r="O100" s="153">
        <v>203605</v>
      </c>
      <c r="P100" s="153">
        <v>17376</v>
      </c>
      <c r="Q100" s="154">
        <v>0.921368805462913</v>
      </c>
      <c r="R100" s="154">
        <v>0.69106116048092</v>
      </c>
      <c r="S100" s="154">
        <v>0.917019027484144</v>
      </c>
      <c r="T100" s="154">
        <v>0.94957310565635</v>
      </c>
      <c r="U100" s="173">
        <v>-0.225957867003224</v>
      </c>
      <c r="V100" s="158">
        <v>50784</v>
      </c>
      <c r="W100" s="158">
        <v>46454</v>
      </c>
      <c r="X100" s="158">
        <v>51798</v>
      </c>
      <c r="Y100" s="158">
        <v>47811</v>
      </c>
      <c r="Z100" s="155">
        <v>0.914736925015753</v>
      </c>
      <c r="AA100" s="155">
        <v>0.923027916135758</v>
      </c>
      <c r="AB100" s="173">
        <v>-0.0082909911200052</v>
      </c>
      <c r="AC100" s="159"/>
      <c r="AD100" s="161"/>
    </row>
    <row r="101" spans="1:30">
      <c r="A101" s="170" t="s">
        <v>24</v>
      </c>
      <c r="B101" s="171" t="s">
        <v>1776</v>
      </c>
      <c r="C101" s="171" t="s">
        <v>88</v>
      </c>
      <c r="D101" s="150">
        <v>10523</v>
      </c>
      <c r="E101" s="153">
        <v>9108</v>
      </c>
      <c r="F101" s="153">
        <v>1415</v>
      </c>
      <c r="G101" s="151">
        <v>10040</v>
      </c>
      <c r="H101" s="151">
        <v>9349</v>
      </c>
      <c r="I101" s="151">
        <v>691</v>
      </c>
      <c r="J101" s="151">
        <v>9909</v>
      </c>
      <c r="K101" s="151">
        <v>9595</v>
      </c>
      <c r="L101" s="151">
        <v>314</v>
      </c>
      <c r="M101" s="172">
        <v>0.93</v>
      </c>
      <c r="N101" s="153">
        <v>292360</v>
      </c>
      <c r="O101" s="153">
        <v>276926</v>
      </c>
      <c r="P101" s="153">
        <v>15434</v>
      </c>
      <c r="Q101" s="154">
        <v>0.947208920508962</v>
      </c>
      <c r="R101" s="154">
        <v>0.865532642782476</v>
      </c>
      <c r="S101" s="154">
        <v>0.931175298804781</v>
      </c>
      <c r="T101" s="154">
        <v>0.968311635886568</v>
      </c>
      <c r="U101" s="173">
        <v>-0.0656426560223045</v>
      </c>
      <c r="V101" s="158">
        <v>67732</v>
      </c>
      <c r="W101" s="158">
        <v>64049</v>
      </c>
      <c r="X101" s="158">
        <v>70138</v>
      </c>
      <c r="Y101" s="158">
        <v>66360</v>
      </c>
      <c r="Z101" s="155">
        <v>0.945623929604913</v>
      </c>
      <c r="AA101" s="155">
        <v>0.946134762896005</v>
      </c>
      <c r="AB101" s="173">
        <v>-0.000510833291091584</v>
      </c>
      <c r="AC101" s="159"/>
      <c r="AD101" s="161"/>
    </row>
    <row r="102" spans="1:30">
      <c r="A102" s="170" t="s">
        <v>24</v>
      </c>
      <c r="B102" s="171" t="s">
        <v>1776</v>
      </c>
      <c r="C102" s="171" t="s">
        <v>87</v>
      </c>
      <c r="D102" s="150">
        <v>12636</v>
      </c>
      <c r="E102" s="153">
        <v>11323</v>
      </c>
      <c r="F102" s="153">
        <v>1313</v>
      </c>
      <c r="G102" s="151">
        <v>8955</v>
      </c>
      <c r="H102" s="151">
        <v>8262</v>
      </c>
      <c r="I102" s="151">
        <v>693</v>
      </c>
      <c r="J102" s="151">
        <v>10744</v>
      </c>
      <c r="K102" s="151">
        <v>10304</v>
      </c>
      <c r="L102" s="151">
        <v>440</v>
      </c>
      <c r="M102" s="172">
        <v>0.93</v>
      </c>
      <c r="N102" s="153">
        <v>300626</v>
      </c>
      <c r="O102" s="153">
        <v>285683</v>
      </c>
      <c r="P102" s="153">
        <v>14943</v>
      </c>
      <c r="Q102" s="154">
        <v>0.950293720436689</v>
      </c>
      <c r="R102" s="154">
        <v>0.896090534979424</v>
      </c>
      <c r="S102" s="154">
        <v>0.922613065326633</v>
      </c>
      <c r="T102" s="154">
        <v>0.959046909903202</v>
      </c>
      <c r="U102" s="173">
        <v>-0.0265225303472093</v>
      </c>
      <c r="V102" s="158">
        <v>72911</v>
      </c>
      <c r="W102" s="158">
        <v>68981</v>
      </c>
      <c r="X102" s="158">
        <v>69464</v>
      </c>
      <c r="Y102" s="158">
        <v>65873</v>
      </c>
      <c r="Z102" s="155">
        <v>0.94609866823936</v>
      </c>
      <c r="AA102" s="155">
        <v>0.948304157549234</v>
      </c>
      <c r="AB102" s="173">
        <v>-0.00220548930987385</v>
      </c>
      <c r="AC102" s="159"/>
      <c r="AD102" s="161"/>
    </row>
    <row r="103" spans="1:30">
      <c r="A103" s="170" t="s">
        <v>24</v>
      </c>
      <c r="B103" s="171" t="s">
        <v>1776</v>
      </c>
      <c r="C103" s="171" t="s">
        <v>85</v>
      </c>
      <c r="D103" s="150">
        <v>8859</v>
      </c>
      <c r="E103" s="153">
        <v>7946</v>
      </c>
      <c r="F103" s="153">
        <v>913</v>
      </c>
      <c r="G103" s="151">
        <v>9190</v>
      </c>
      <c r="H103" s="151">
        <v>8947</v>
      </c>
      <c r="I103" s="151">
        <v>243</v>
      </c>
      <c r="J103" s="151">
        <v>9982</v>
      </c>
      <c r="K103" s="151">
        <v>9822</v>
      </c>
      <c r="L103" s="151">
        <v>160</v>
      </c>
      <c r="M103" s="172">
        <v>0.93</v>
      </c>
      <c r="N103" s="153">
        <v>206360</v>
      </c>
      <c r="O103" s="153">
        <v>201582</v>
      </c>
      <c r="P103" s="153">
        <v>4778</v>
      </c>
      <c r="Q103" s="154">
        <v>0.976846288040318</v>
      </c>
      <c r="R103" s="154">
        <v>0.896940963991421</v>
      </c>
      <c r="S103" s="154">
        <v>0.973558215451578</v>
      </c>
      <c r="T103" s="154">
        <v>0.98397114806652</v>
      </c>
      <c r="U103" s="173">
        <v>-0.0766172514601566</v>
      </c>
      <c r="V103" s="158">
        <v>63257</v>
      </c>
      <c r="W103" s="158">
        <v>61461</v>
      </c>
      <c r="X103" s="158">
        <v>54985</v>
      </c>
      <c r="Y103" s="158">
        <v>53982</v>
      </c>
      <c r="Z103" s="155">
        <v>0.971607885293327</v>
      </c>
      <c r="AA103" s="155">
        <v>0.981758661453124</v>
      </c>
      <c r="AB103" s="173">
        <v>-0.0101507761597964</v>
      </c>
      <c r="AC103" s="159"/>
      <c r="AD103" s="161"/>
    </row>
    <row r="104" spans="1:30">
      <c r="A104" s="170" t="s">
        <v>24</v>
      </c>
      <c r="B104" s="171" t="s">
        <v>1776</v>
      </c>
      <c r="C104" s="171" t="s">
        <v>98</v>
      </c>
      <c r="D104" s="150">
        <v>8135</v>
      </c>
      <c r="E104" s="153">
        <v>7470</v>
      </c>
      <c r="F104" s="153">
        <v>665</v>
      </c>
      <c r="G104" s="151">
        <v>7870</v>
      </c>
      <c r="H104" s="151">
        <v>7389</v>
      </c>
      <c r="I104" s="151">
        <v>481</v>
      </c>
      <c r="J104" s="151">
        <v>7718</v>
      </c>
      <c r="K104" s="151">
        <v>7352</v>
      </c>
      <c r="L104" s="151">
        <v>366</v>
      </c>
      <c r="M104" s="172">
        <v>0.93</v>
      </c>
      <c r="N104" s="153">
        <v>223737</v>
      </c>
      <c r="O104" s="153">
        <v>212966</v>
      </c>
      <c r="P104" s="153">
        <v>10771</v>
      </c>
      <c r="Q104" s="154">
        <v>0.951858655474955</v>
      </c>
      <c r="R104" s="154">
        <v>0.918254456054087</v>
      </c>
      <c r="S104" s="154">
        <v>0.938881829733164</v>
      </c>
      <c r="T104" s="154">
        <v>0.952578388183467</v>
      </c>
      <c r="U104" s="173">
        <v>-0.0206273736790766</v>
      </c>
      <c r="V104" s="158">
        <v>52594</v>
      </c>
      <c r="W104" s="158">
        <v>50107</v>
      </c>
      <c r="X104" s="158">
        <v>52974</v>
      </c>
      <c r="Y104" s="158">
        <v>50560</v>
      </c>
      <c r="Z104" s="155">
        <v>0.952713237251397</v>
      </c>
      <c r="AA104" s="155">
        <v>0.954430475327519</v>
      </c>
      <c r="AB104" s="173">
        <v>-0.00171723807612167</v>
      </c>
      <c r="AC104" s="159"/>
      <c r="AD104" s="161"/>
    </row>
    <row r="105" spans="1:30">
      <c r="A105" s="170" t="s">
        <v>24</v>
      </c>
      <c r="B105" s="171" t="s">
        <v>1776</v>
      </c>
      <c r="C105" s="171" t="s">
        <v>89</v>
      </c>
      <c r="D105" s="150">
        <v>19030</v>
      </c>
      <c r="E105" s="153">
        <v>17756</v>
      </c>
      <c r="F105" s="153">
        <v>1274</v>
      </c>
      <c r="G105" s="151">
        <v>18978</v>
      </c>
      <c r="H105" s="151">
        <v>18047</v>
      </c>
      <c r="I105" s="151">
        <v>931</v>
      </c>
      <c r="J105" s="151">
        <v>19199</v>
      </c>
      <c r="K105" s="151">
        <v>18545</v>
      </c>
      <c r="L105" s="151">
        <v>654</v>
      </c>
      <c r="M105" s="172">
        <v>0.93</v>
      </c>
      <c r="N105" s="153">
        <v>446250</v>
      </c>
      <c r="O105" s="153">
        <v>429072</v>
      </c>
      <c r="P105" s="153">
        <v>17178</v>
      </c>
      <c r="Q105" s="154">
        <v>0.961505882352941</v>
      </c>
      <c r="R105" s="154">
        <v>0.933053074093537</v>
      </c>
      <c r="S105" s="154">
        <v>0.950943197386448</v>
      </c>
      <c r="T105" s="154">
        <v>0.965935725819053</v>
      </c>
      <c r="U105" s="173">
        <v>-0.017890123292911</v>
      </c>
      <c r="V105" s="158">
        <v>123802</v>
      </c>
      <c r="W105" s="158">
        <v>118757</v>
      </c>
      <c r="X105" s="158">
        <v>114942</v>
      </c>
      <c r="Y105" s="158">
        <v>111118</v>
      </c>
      <c r="Z105" s="155">
        <v>0.959249446697145</v>
      </c>
      <c r="AA105" s="155">
        <v>0.966731046962816</v>
      </c>
      <c r="AB105" s="173">
        <v>-0.00748160026567057</v>
      </c>
      <c r="AC105" s="159"/>
      <c r="AD105" s="161"/>
    </row>
    <row r="106" spans="1:30">
      <c r="A106" s="170" t="s">
        <v>24</v>
      </c>
      <c r="B106" s="171" t="s">
        <v>1776</v>
      </c>
      <c r="C106" s="171" t="s">
        <v>90</v>
      </c>
      <c r="D106" s="150">
        <v>9461</v>
      </c>
      <c r="E106" s="153">
        <v>8847</v>
      </c>
      <c r="F106" s="153">
        <v>614</v>
      </c>
      <c r="G106" s="151">
        <v>10621</v>
      </c>
      <c r="H106" s="151">
        <v>10354</v>
      </c>
      <c r="I106" s="151">
        <v>267</v>
      </c>
      <c r="J106" s="151">
        <v>10176</v>
      </c>
      <c r="K106" s="151">
        <v>10019</v>
      </c>
      <c r="L106" s="151">
        <v>157</v>
      </c>
      <c r="M106" s="172">
        <v>0.93</v>
      </c>
      <c r="N106" s="153">
        <v>238700</v>
      </c>
      <c r="O106" s="153">
        <v>232242</v>
      </c>
      <c r="P106" s="153">
        <v>6458</v>
      </c>
      <c r="Q106" s="154">
        <v>0.972945119396732</v>
      </c>
      <c r="R106" s="154">
        <v>0.935101997674664</v>
      </c>
      <c r="S106" s="154">
        <v>0.97486112418793</v>
      </c>
      <c r="T106" s="154">
        <v>0.984571540880503</v>
      </c>
      <c r="U106" s="173">
        <v>-0.0397591265132652</v>
      </c>
      <c r="V106" s="158">
        <v>72166</v>
      </c>
      <c r="W106" s="158">
        <v>70330</v>
      </c>
      <c r="X106" s="158">
        <v>59019</v>
      </c>
      <c r="Y106" s="158">
        <v>57422</v>
      </c>
      <c r="Z106" s="155">
        <v>0.974558656431006</v>
      </c>
      <c r="AA106" s="155">
        <v>0.972940917331707</v>
      </c>
      <c r="AB106" s="173">
        <v>0.00161773909929952</v>
      </c>
      <c r="AC106" s="159"/>
      <c r="AD106" s="161"/>
    </row>
    <row r="107" spans="1:30">
      <c r="A107" s="170" t="s">
        <v>24</v>
      </c>
      <c r="B107" s="171" t="s">
        <v>1781</v>
      </c>
      <c r="C107" s="171" t="s">
        <v>1782</v>
      </c>
      <c r="D107" s="150">
        <v>0</v>
      </c>
      <c r="E107" s="153">
        <v>0</v>
      </c>
      <c r="F107" s="153">
        <v>0</v>
      </c>
      <c r="G107" s="151">
        <v>0</v>
      </c>
      <c r="H107" s="151">
        <v>0</v>
      </c>
      <c r="I107" s="151">
        <v>0</v>
      </c>
      <c r="J107" s="151">
        <v>0</v>
      </c>
      <c r="K107" s="151">
        <v>0</v>
      </c>
      <c r="L107" s="151">
        <v>0</v>
      </c>
      <c r="M107" s="172">
        <v>0.93</v>
      </c>
      <c r="N107" s="153">
        <v>0</v>
      </c>
      <c r="O107" s="153">
        <v>0</v>
      </c>
      <c r="P107" s="153">
        <v>0</v>
      </c>
      <c r="Q107" s="154">
        <v>0</v>
      </c>
      <c r="R107" s="154">
        <v>0</v>
      </c>
      <c r="S107" s="154">
        <v>0</v>
      </c>
      <c r="T107" s="154">
        <v>0</v>
      </c>
      <c r="U107" s="173">
        <v>0</v>
      </c>
      <c r="V107" s="158">
        <v>0</v>
      </c>
      <c r="W107" s="158">
        <v>0</v>
      </c>
      <c r="X107" s="158">
        <v>0</v>
      </c>
      <c r="Y107" s="158">
        <v>0</v>
      </c>
      <c r="Z107" s="155">
        <v>0</v>
      </c>
      <c r="AA107" s="155">
        <v>0</v>
      </c>
      <c r="AB107" s="173">
        <v>0</v>
      </c>
      <c r="AC107" s="159"/>
      <c r="AD107" s="161"/>
    </row>
    <row r="108" spans="1:30">
      <c r="A108" s="170" t="s">
        <v>24</v>
      </c>
      <c r="B108" s="171" t="s">
        <v>1781</v>
      </c>
      <c r="C108" s="171" t="s">
        <v>1783</v>
      </c>
      <c r="D108" s="150">
        <v>0</v>
      </c>
      <c r="E108" s="153">
        <v>0</v>
      </c>
      <c r="F108" s="153">
        <v>0</v>
      </c>
      <c r="G108" s="151">
        <v>0</v>
      </c>
      <c r="H108" s="151">
        <v>0</v>
      </c>
      <c r="I108" s="151">
        <v>0</v>
      </c>
      <c r="J108" s="151">
        <v>0</v>
      </c>
      <c r="K108" s="151">
        <v>0</v>
      </c>
      <c r="L108" s="151">
        <v>0</v>
      </c>
      <c r="M108" s="172">
        <v>0.93</v>
      </c>
      <c r="N108" s="153">
        <v>0</v>
      </c>
      <c r="O108" s="153">
        <v>0</v>
      </c>
      <c r="P108" s="153">
        <v>0</v>
      </c>
      <c r="Q108" s="154">
        <v>0</v>
      </c>
      <c r="R108" s="154">
        <v>0</v>
      </c>
      <c r="S108" s="154">
        <v>0</v>
      </c>
      <c r="T108" s="154">
        <v>0</v>
      </c>
      <c r="U108" s="173">
        <v>0</v>
      </c>
      <c r="V108" s="158">
        <v>0</v>
      </c>
      <c r="W108" s="158">
        <v>0</v>
      </c>
      <c r="X108" s="158">
        <v>0</v>
      </c>
      <c r="Y108" s="158">
        <v>0</v>
      </c>
      <c r="Z108" s="155">
        <v>0</v>
      </c>
      <c r="AA108" s="155">
        <v>0</v>
      </c>
      <c r="AB108" s="173">
        <v>0</v>
      </c>
      <c r="AC108" s="159"/>
      <c r="AD108" s="161"/>
    </row>
    <row r="109" spans="1:30">
      <c r="A109" s="170" t="s">
        <v>24</v>
      </c>
      <c r="B109" s="171" t="s">
        <v>1781</v>
      </c>
      <c r="C109" s="171" t="s">
        <v>91</v>
      </c>
      <c r="D109" s="150">
        <v>9808</v>
      </c>
      <c r="E109" s="153">
        <v>8676</v>
      </c>
      <c r="F109" s="153">
        <v>1132</v>
      </c>
      <c r="G109" s="151">
        <v>10179</v>
      </c>
      <c r="H109" s="151">
        <v>9223</v>
      </c>
      <c r="I109" s="151">
        <v>956</v>
      </c>
      <c r="J109" s="151">
        <v>10972</v>
      </c>
      <c r="K109" s="151">
        <v>10481</v>
      </c>
      <c r="L109" s="151">
        <v>491</v>
      </c>
      <c r="M109" s="172">
        <v>0.93</v>
      </c>
      <c r="N109" s="153">
        <v>265845</v>
      </c>
      <c r="O109" s="153">
        <v>244760</v>
      </c>
      <c r="P109" s="153">
        <v>21085</v>
      </c>
      <c r="Q109" s="154">
        <v>0.920686866407117</v>
      </c>
      <c r="R109" s="154">
        <v>0.884584013050571</v>
      </c>
      <c r="S109" s="154">
        <v>0.906081147460458</v>
      </c>
      <c r="T109" s="154">
        <v>0.955249726576741</v>
      </c>
      <c r="U109" s="173">
        <v>-0.0214971344098868</v>
      </c>
      <c r="V109" s="158">
        <v>67637</v>
      </c>
      <c r="W109" s="158">
        <v>63085</v>
      </c>
      <c r="X109" s="158">
        <v>65074</v>
      </c>
      <c r="Y109" s="158">
        <v>61513</v>
      </c>
      <c r="Z109" s="155">
        <v>0.932699557934267</v>
      </c>
      <c r="AA109" s="155">
        <v>0.945277683867597</v>
      </c>
      <c r="AB109" s="173">
        <v>-0.0125781259333302</v>
      </c>
      <c r="AC109" s="159"/>
      <c r="AD109" s="161"/>
    </row>
    <row r="110" spans="1:30">
      <c r="A110" s="170" t="s">
        <v>24</v>
      </c>
      <c r="B110" s="171" t="s">
        <v>1781</v>
      </c>
      <c r="C110" s="171" t="s">
        <v>93</v>
      </c>
      <c r="D110" s="150">
        <v>14232</v>
      </c>
      <c r="E110" s="153">
        <v>12533</v>
      </c>
      <c r="F110" s="153">
        <v>1699</v>
      </c>
      <c r="G110" s="151">
        <v>14716</v>
      </c>
      <c r="H110" s="151">
        <v>14123</v>
      </c>
      <c r="I110" s="151">
        <v>593</v>
      </c>
      <c r="J110" s="151">
        <v>15384</v>
      </c>
      <c r="K110" s="151">
        <v>14861</v>
      </c>
      <c r="L110" s="151">
        <v>523</v>
      </c>
      <c r="M110" s="172">
        <v>0.93</v>
      </c>
      <c r="N110" s="153">
        <v>348240</v>
      </c>
      <c r="O110" s="153">
        <v>322904</v>
      </c>
      <c r="P110" s="153">
        <v>25336</v>
      </c>
      <c r="Q110" s="154">
        <v>0.927245577762463</v>
      </c>
      <c r="R110" s="154">
        <v>0.880621135469365</v>
      </c>
      <c r="S110" s="154">
        <v>0.959703723838</v>
      </c>
      <c r="T110" s="154">
        <v>0.966003640145606</v>
      </c>
      <c r="U110" s="173">
        <v>-0.0790825883686347</v>
      </c>
      <c r="V110" s="158">
        <v>101151</v>
      </c>
      <c r="W110" s="158">
        <v>96644</v>
      </c>
      <c r="X110" s="158">
        <v>93393</v>
      </c>
      <c r="Y110" s="158">
        <v>87282</v>
      </c>
      <c r="Z110" s="155">
        <v>0.955442852764679</v>
      </c>
      <c r="AA110" s="155">
        <v>0.934566830490508</v>
      </c>
      <c r="AB110" s="173">
        <v>0.0208760222741707</v>
      </c>
      <c r="AC110" s="159"/>
      <c r="AD110" s="161"/>
    </row>
    <row r="111" spans="1:30">
      <c r="A111" s="170" t="s">
        <v>24</v>
      </c>
      <c r="B111" s="171" t="s">
        <v>1781</v>
      </c>
      <c r="C111" s="171" t="s">
        <v>95</v>
      </c>
      <c r="D111" s="150">
        <v>10691</v>
      </c>
      <c r="E111" s="153">
        <v>9416</v>
      </c>
      <c r="F111" s="153">
        <v>1275</v>
      </c>
      <c r="G111" s="151">
        <v>11757</v>
      </c>
      <c r="H111" s="151">
        <v>11087</v>
      </c>
      <c r="I111" s="151">
        <v>670</v>
      </c>
      <c r="J111" s="151">
        <v>11707</v>
      </c>
      <c r="K111" s="151">
        <v>11191</v>
      </c>
      <c r="L111" s="151">
        <v>516</v>
      </c>
      <c r="M111" s="172">
        <v>0.93</v>
      </c>
      <c r="N111" s="153">
        <v>301728</v>
      </c>
      <c r="O111" s="153">
        <v>286425</v>
      </c>
      <c r="P111" s="153">
        <v>15303</v>
      </c>
      <c r="Q111" s="154">
        <v>0.949282134902959</v>
      </c>
      <c r="R111" s="154">
        <v>0.880740810027126</v>
      </c>
      <c r="S111" s="154">
        <v>0.943012673301012</v>
      </c>
      <c r="T111" s="154">
        <v>0.955923806269753</v>
      </c>
      <c r="U111" s="173">
        <v>-0.0622718632738866</v>
      </c>
      <c r="V111" s="158">
        <v>77360</v>
      </c>
      <c r="W111" s="158">
        <v>73120</v>
      </c>
      <c r="X111" s="158">
        <v>76719</v>
      </c>
      <c r="Y111" s="158">
        <v>72884</v>
      </c>
      <c r="Z111" s="155">
        <v>0.945191313340228</v>
      </c>
      <c r="AA111" s="155">
        <v>0.950012382851706</v>
      </c>
      <c r="AB111" s="173">
        <v>-0.00482106951147798</v>
      </c>
      <c r="AC111" s="159"/>
      <c r="AD111" s="161"/>
    </row>
    <row r="112" spans="1:30">
      <c r="A112" s="170" t="s">
        <v>24</v>
      </c>
      <c r="B112" s="171" t="s">
        <v>1781</v>
      </c>
      <c r="C112" s="171" t="s">
        <v>92</v>
      </c>
      <c r="D112" s="150">
        <v>18229</v>
      </c>
      <c r="E112" s="153">
        <v>16581</v>
      </c>
      <c r="F112" s="153">
        <v>1648</v>
      </c>
      <c r="G112" s="151">
        <v>19237</v>
      </c>
      <c r="H112" s="151">
        <v>18019</v>
      </c>
      <c r="I112" s="151">
        <v>1218</v>
      </c>
      <c r="J112" s="151">
        <v>20001</v>
      </c>
      <c r="K112" s="151">
        <v>19331</v>
      </c>
      <c r="L112" s="151">
        <v>670</v>
      </c>
      <c r="M112" s="172">
        <v>0.93</v>
      </c>
      <c r="N112" s="153">
        <v>451191</v>
      </c>
      <c r="O112" s="153">
        <v>429655</v>
      </c>
      <c r="P112" s="153">
        <v>21536</v>
      </c>
      <c r="Q112" s="154">
        <v>0.952268551456035</v>
      </c>
      <c r="R112" s="154">
        <v>0.90959460200779</v>
      </c>
      <c r="S112" s="154">
        <v>0.936684514217394</v>
      </c>
      <c r="T112" s="154">
        <v>0.966501674916254</v>
      </c>
      <c r="U112" s="173">
        <v>-0.0270899122096038</v>
      </c>
      <c r="V112" s="158">
        <v>127999</v>
      </c>
      <c r="W112" s="158">
        <v>121872</v>
      </c>
      <c r="X112" s="158">
        <v>114400</v>
      </c>
      <c r="Y112" s="158">
        <v>109324</v>
      </c>
      <c r="Z112" s="155">
        <v>0.952132438534676</v>
      </c>
      <c r="AA112" s="155">
        <v>0.955629370629371</v>
      </c>
      <c r="AB112" s="173">
        <v>-0.00349693209469448</v>
      </c>
      <c r="AC112" s="159"/>
      <c r="AD112" s="161"/>
    </row>
    <row r="113" spans="1:30">
      <c r="A113" s="170" t="s">
        <v>24</v>
      </c>
      <c r="B113" s="171" t="s">
        <v>1781</v>
      </c>
      <c r="C113" s="171" t="s">
        <v>96</v>
      </c>
      <c r="D113" s="150">
        <v>2220</v>
      </c>
      <c r="E113" s="153">
        <v>2001</v>
      </c>
      <c r="F113" s="153">
        <v>219</v>
      </c>
      <c r="G113" s="151">
        <v>2236</v>
      </c>
      <c r="H113" s="151">
        <v>2143</v>
      </c>
      <c r="I113" s="151">
        <v>93</v>
      </c>
      <c r="J113" s="151">
        <v>2140</v>
      </c>
      <c r="K113" s="151">
        <v>2076</v>
      </c>
      <c r="L113" s="151">
        <v>64</v>
      </c>
      <c r="M113" s="172">
        <v>0.93</v>
      </c>
      <c r="N113" s="153">
        <v>57707</v>
      </c>
      <c r="O113" s="153">
        <v>55566</v>
      </c>
      <c r="P113" s="153">
        <v>2141</v>
      </c>
      <c r="Q113" s="154">
        <v>0.962898781776907</v>
      </c>
      <c r="R113" s="154">
        <v>0.901351351351351</v>
      </c>
      <c r="S113" s="154">
        <v>0.958407871198569</v>
      </c>
      <c r="T113" s="154">
        <v>0.970093457943925</v>
      </c>
      <c r="U113" s="173">
        <v>-0.0570565198472175</v>
      </c>
      <c r="V113" s="158">
        <v>14434</v>
      </c>
      <c r="W113" s="158">
        <v>13758</v>
      </c>
      <c r="X113" s="158">
        <v>13531</v>
      </c>
      <c r="Y113" s="158">
        <v>13032</v>
      </c>
      <c r="Z113" s="155">
        <v>0.953166135513371</v>
      </c>
      <c r="AA113" s="155">
        <v>0.963121720493681</v>
      </c>
      <c r="AB113" s="173">
        <v>-0.00995558498030991</v>
      </c>
      <c r="AC113" s="159"/>
      <c r="AD113" s="161"/>
    </row>
    <row r="114" spans="1:30">
      <c r="A114" s="170" t="s">
        <v>24</v>
      </c>
      <c r="B114" s="171" t="s">
        <v>1781</v>
      </c>
      <c r="C114" s="171" t="s">
        <v>94</v>
      </c>
      <c r="D114" s="150">
        <v>8058</v>
      </c>
      <c r="E114" s="153">
        <v>7406</v>
      </c>
      <c r="F114" s="153">
        <v>652</v>
      </c>
      <c r="G114" s="151">
        <v>8710</v>
      </c>
      <c r="H114" s="151">
        <v>8395</v>
      </c>
      <c r="I114" s="151">
        <v>315</v>
      </c>
      <c r="J114" s="151">
        <v>8786</v>
      </c>
      <c r="K114" s="151">
        <v>8518</v>
      </c>
      <c r="L114" s="151">
        <v>268</v>
      </c>
      <c r="M114" s="172">
        <v>0.93</v>
      </c>
      <c r="N114" s="153">
        <v>229900</v>
      </c>
      <c r="O114" s="153">
        <v>221907</v>
      </c>
      <c r="P114" s="153">
        <v>7993</v>
      </c>
      <c r="Q114" s="154">
        <v>0.965232709873858</v>
      </c>
      <c r="R114" s="154">
        <v>0.919086621990568</v>
      </c>
      <c r="S114" s="154">
        <v>0.963834672789897</v>
      </c>
      <c r="T114" s="154">
        <v>0.969496926929206</v>
      </c>
      <c r="U114" s="173">
        <v>-0.0447480507993283</v>
      </c>
      <c r="V114" s="158">
        <v>57933</v>
      </c>
      <c r="W114" s="158">
        <v>55814</v>
      </c>
      <c r="X114" s="158">
        <v>54480</v>
      </c>
      <c r="Y114" s="158">
        <v>52623</v>
      </c>
      <c r="Z114" s="155">
        <v>0.963423264805896</v>
      </c>
      <c r="AA114" s="155">
        <v>0.9659140969163</v>
      </c>
      <c r="AB114" s="173">
        <v>-0.00249083211040313</v>
      </c>
      <c r="AC114" s="159"/>
      <c r="AD114" s="161"/>
    </row>
    <row r="115" spans="1:30">
      <c r="A115" s="170" t="s">
        <v>24</v>
      </c>
      <c r="B115" s="171" t="s">
        <v>1781</v>
      </c>
      <c r="C115" s="171" t="s">
        <v>97</v>
      </c>
      <c r="D115" s="150">
        <v>7224</v>
      </c>
      <c r="E115" s="153">
        <v>6773</v>
      </c>
      <c r="F115" s="153">
        <v>451</v>
      </c>
      <c r="G115" s="151">
        <v>7541</v>
      </c>
      <c r="H115" s="151">
        <v>7285</v>
      </c>
      <c r="I115" s="151">
        <v>256</v>
      </c>
      <c r="J115" s="151">
        <v>7313</v>
      </c>
      <c r="K115" s="151">
        <v>7048</v>
      </c>
      <c r="L115" s="151">
        <v>265</v>
      </c>
      <c r="M115" s="172">
        <v>0.93</v>
      </c>
      <c r="N115" s="153">
        <v>210941</v>
      </c>
      <c r="O115" s="153">
        <v>204403</v>
      </c>
      <c r="P115" s="153">
        <v>6538</v>
      </c>
      <c r="Q115" s="154">
        <v>0.969005551315297</v>
      </c>
      <c r="R115" s="154">
        <v>0.937569213732004</v>
      </c>
      <c r="S115" s="154">
        <v>0.966052247712505</v>
      </c>
      <c r="T115" s="154">
        <v>0.963763161493231</v>
      </c>
      <c r="U115" s="173">
        <v>-0.0284830339805006</v>
      </c>
      <c r="V115" s="158">
        <v>50263</v>
      </c>
      <c r="W115" s="158">
        <v>48635</v>
      </c>
      <c r="X115" s="158">
        <v>52688</v>
      </c>
      <c r="Y115" s="158">
        <v>51016</v>
      </c>
      <c r="Z115" s="155">
        <v>0.967610369456658</v>
      </c>
      <c r="AA115" s="155">
        <v>0.968266018827817</v>
      </c>
      <c r="AB115" s="173">
        <v>-0.000655649371158584</v>
      </c>
      <c r="AC115" s="159"/>
      <c r="AD115" s="161"/>
    </row>
    <row r="116" spans="1:30">
      <c r="A116" s="175" t="s">
        <v>99</v>
      </c>
      <c r="B116" s="176" t="s">
        <v>1784</v>
      </c>
      <c r="C116" s="176" t="s">
        <v>101</v>
      </c>
      <c r="D116" s="150">
        <v>6024</v>
      </c>
      <c r="E116" s="153">
        <v>5562</v>
      </c>
      <c r="F116" s="153">
        <v>462</v>
      </c>
      <c r="G116" s="151">
        <v>6277</v>
      </c>
      <c r="H116" s="151">
        <v>5968</v>
      </c>
      <c r="I116" s="151">
        <v>309</v>
      </c>
      <c r="J116" s="151">
        <v>5940</v>
      </c>
      <c r="K116" s="151">
        <v>5698</v>
      </c>
      <c r="L116" s="151">
        <v>242</v>
      </c>
      <c r="M116" s="172">
        <v>0.93</v>
      </c>
      <c r="N116" s="153">
        <v>169782</v>
      </c>
      <c r="O116" s="153">
        <v>162396</v>
      </c>
      <c r="P116" s="153">
        <v>7386</v>
      </c>
      <c r="Q116" s="154">
        <v>0.95649715517546</v>
      </c>
      <c r="R116" s="154">
        <v>0.923306772908366</v>
      </c>
      <c r="S116" s="154">
        <v>0.950772662099729</v>
      </c>
      <c r="T116" s="154">
        <v>0.959259259259259</v>
      </c>
      <c r="U116" s="173">
        <v>-0.0274658891913627</v>
      </c>
      <c r="V116" s="158">
        <v>41404</v>
      </c>
      <c r="W116" s="158">
        <v>39570</v>
      </c>
      <c r="X116" s="158">
        <v>41443</v>
      </c>
      <c r="Y116" s="158">
        <v>39739</v>
      </c>
      <c r="Z116" s="155">
        <v>0.955704762824848</v>
      </c>
      <c r="AA116" s="155">
        <v>0.958883285476438</v>
      </c>
      <c r="AB116" s="173">
        <v>-0.00317852265158969</v>
      </c>
    </row>
    <row r="117" spans="1:30">
      <c r="A117" s="175" t="s">
        <v>99</v>
      </c>
      <c r="B117" s="176" t="s">
        <v>1784</v>
      </c>
      <c r="C117" s="176" t="s">
        <v>102</v>
      </c>
      <c r="D117" s="150">
        <v>4851</v>
      </c>
      <c r="E117" s="153">
        <v>4547</v>
      </c>
      <c r="F117" s="153">
        <v>304</v>
      </c>
      <c r="G117" s="151">
        <v>4996</v>
      </c>
      <c r="H117" s="151">
        <v>4802</v>
      </c>
      <c r="I117" s="151">
        <v>194</v>
      </c>
      <c r="J117" s="151">
        <v>4605</v>
      </c>
      <c r="K117" s="151">
        <v>4463</v>
      </c>
      <c r="L117" s="151">
        <v>142</v>
      </c>
      <c r="M117" s="172">
        <v>0.93</v>
      </c>
      <c r="N117" s="153">
        <v>138673</v>
      </c>
      <c r="O117" s="153">
        <v>133677</v>
      </c>
      <c r="P117" s="153">
        <v>4996</v>
      </c>
      <c r="Q117" s="154">
        <v>0.963972799319262</v>
      </c>
      <c r="R117" s="154">
        <v>0.93733250876108</v>
      </c>
      <c r="S117" s="154">
        <v>0.961168935148119</v>
      </c>
      <c r="T117" s="154">
        <v>0.969163952225842</v>
      </c>
      <c r="U117" s="173">
        <v>-0.0238364263870383</v>
      </c>
      <c r="V117" s="158">
        <v>32977</v>
      </c>
      <c r="W117" s="158">
        <v>31764</v>
      </c>
      <c r="X117" s="158">
        <v>34677</v>
      </c>
      <c r="Y117" s="158">
        <v>33234</v>
      </c>
      <c r="Z117" s="155">
        <v>0.963216787457925</v>
      </c>
      <c r="AA117" s="155">
        <v>0.95838740375465</v>
      </c>
      <c r="AB117" s="173">
        <v>0.00482938370327524</v>
      </c>
    </row>
    <row r="118" spans="1:30">
      <c r="A118" s="175" t="s">
        <v>99</v>
      </c>
      <c r="B118" s="176" t="s">
        <v>1784</v>
      </c>
      <c r="C118" s="176" t="s">
        <v>103</v>
      </c>
      <c r="D118" s="150">
        <v>10500</v>
      </c>
      <c r="E118" s="153">
        <v>9910</v>
      </c>
      <c r="F118" s="153">
        <v>590</v>
      </c>
      <c r="G118" s="151">
        <v>10621</v>
      </c>
      <c r="H118" s="151">
        <v>10089</v>
      </c>
      <c r="I118" s="151">
        <v>532</v>
      </c>
      <c r="J118" s="151">
        <v>10166</v>
      </c>
      <c r="K118" s="151">
        <v>9709</v>
      </c>
      <c r="L118" s="151">
        <v>457</v>
      </c>
      <c r="M118" s="172">
        <v>0.93</v>
      </c>
      <c r="N118" s="153">
        <v>294606</v>
      </c>
      <c r="O118" s="153">
        <v>282981</v>
      </c>
      <c r="P118" s="153">
        <v>11625</v>
      </c>
      <c r="Q118" s="154">
        <v>0.960540518523044</v>
      </c>
      <c r="R118" s="154">
        <v>0.943809523809524</v>
      </c>
      <c r="S118" s="154">
        <v>0.949910554561717</v>
      </c>
      <c r="T118" s="154">
        <v>0.955046232539839</v>
      </c>
      <c r="U118" s="173">
        <v>-0.00610103075219359</v>
      </c>
      <c r="V118" s="158">
        <v>69458</v>
      </c>
      <c r="W118" s="158">
        <v>66513</v>
      </c>
      <c r="X118" s="158">
        <v>71881</v>
      </c>
      <c r="Y118" s="158">
        <v>69003</v>
      </c>
      <c r="Z118" s="155">
        <v>0.957600276426042</v>
      </c>
      <c r="AA118" s="155">
        <v>0.959961603205298</v>
      </c>
      <c r="AB118" s="173">
        <v>-0.00236132677925605</v>
      </c>
    </row>
    <row r="119" spans="1:30">
      <c r="A119" s="175" t="s">
        <v>99</v>
      </c>
      <c r="B119" s="176" t="s">
        <v>1784</v>
      </c>
      <c r="C119" s="176" t="s">
        <v>104</v>
      </c>
      <c r="D119" s="150">
        <v>12964</v>
      </c>
      <c r="E119" s="153">
        <v>11940</v>
      </c>
      <c r="F119" s="153">
        <v>1024</v>
      </c>
      <c r="G119" s="151">
        <v>13330</v>
      </c>
      <c r="H119" s="151">
        <v>12356</v>
      </c>
      <c r="I119" s="151">
        <v>974</v>
      </c>
      <c r="J119" s="151">
        <v>12038</v>
      </c>
      <c r="K119" s="151">
        <v>11454</v>
      </c>
      <c r="L119" s="151">
        <v>584</v>
      </c>
      <c r="M119" s="172">
        <v>0.93</v>
      </c>
      <c r="N119" s="153">
        <v>357037</v>
      </c>
      <c r="O119" s="153">
        <v>340343</v>
      </c>
      <c r="P119" s="153">
        <v>16694</v>
      </c>
      <c r="Q119" s="154">
        <v>0.953242941207774</v>
      </c>
      <c r="R119" s="154">
        <v>0.921012033323048</v>
      </c>
      <c r="S119" s="154">
        <v>0.926931732933233</v>
      </c>
      <c r="T119" s="154">
        <v>0.95148695796644</v>
      </c>
      <c r="U119" s="173">
        <v>-0.00591969961018479</v>
      </c>
      <c r="V119" s="158">
        <v>86821</v>
      </c>
      <c r="W119" s="158">
        <v>82496</v>
      </c>
      <c r="X119" s="158">
        <v>86327</v>
      </c>
      <c r="Y119" s="158">
        <v>82759</v>
      </c>
      <c r="Z119" s="155">
        <v>0.950184863109156</v>
      </c>
      <c r="AA119" s="155">
        <v>0.958668782652009</v>
      </c>
      <c r="AB119" s="173">
        <v>-0.00848391954285355</v>
      </c>
    </row>
    <row r="120" spans="1:30">
      <c r="A120" s="175" t="s">
        <v>99</v>
      </c>
      <c r="B120" s="176" t="s">
        <v>1784</v>
      </c>
      <c r="C120" s="176" t="s">
        <v>105</v>
      </c>
      <c r="D120" s="150">
        <v>8763</v>
      </c>
      <c r="E120" s="153">
        <v>7934</v>
      </c>
      <c r="F120" s="153">
        <v>829</v>
      </c>
      <c r="G120" s="151">
        <v>9194</v>
      </c>
      <c r="H120" s="151">
        <v>8577</v>
      </c>
      <c r="I120" s="151">
        <v>617</v>
      </c>
      <c r="J120" s="151">
        <v>7913</v>
      </c>
      <c r="K120" s="151">
        <v>7538</v>
      </c>
      <c r="L120" s="151">
        <v>375</v>
      </c>
      <c r="M120" s="172">
        <v>0.93</v>
      </c>
      <c r="N120" s="153">
        <v>238416</v>
      </c>
      <c r="O120" s="153">
        <v>226488</v>
      </c>
      <c r="P120" s="153">
        <v>11928</v>
      </c>
      <c r="Q120" s="154">
        <v>0.949969800684518</v>
      </c>
      <c r="R120" s="154">
        <v>0.905397694853361</v>
      </c>
      <c r="S120" s="154">
        <v>0.932891015879922</v>
      </c>
      <c r="T120" s="154">
        <v>0.95260962972324</v>
      </c>
      <c r="U120" s="173">
        <v>-0.027493321026561</v>
      </c>
      <c r="V120" s="158">
        <v>56938</v>
      </c>
      <c r="W120" s="158">
        <v>53845</v>
      </c>
      <c r="X120" s="158">
        <v>58534</v>
      </c>
      <c r="Y120" s="158">
        <v>55606</v>
      </c>
      <c r="Z120" s="155">
        <v>0.945677754750782</v>
      </c>
      <c r="AA120" s="155">
        <v>0.949977790685755</v>
      </c>
      <c r="AB120" s="173">
        <v>-0.00430003593497374</v>
      </c>
    </row>
    <row r="121" spans="1:30">
      <c r="A121" s="175" t="s">
        <v>99</v>
      </c>
      <c r="B121" s="176" t="s">
        <v>1784</v>
      </c>
      <c r="C121" s="176" t="s">
        <v>106</v>
      </c>
      <c r="D121" s="150">
        <v>6344</v>
      </c>
      <c r="E121" s="153">
        <v>6016</v>
      </c>
      <c r="F121" s="153">
        <v>328</v>
      </c>
      <c r="G121" s="151">
        <v>6248</v>
      </c>
      <c r="H121" s="151">
        <v>6031</v>
      </c>
      <c r="I121" s="151">
        <v>217</v>
      </c>
      <c r="J121" s="151">
        <v>5865</v>
      </c>
      <c r="K121" s="151">
        <v>5678</v>
      </c>
      <c r="L121" s="151">
        <v>187</v>
      </c>
      <c r="M121" s="172">
        <v>0.93</v>
      </c>
      <c r="N121" s="153">
        <v>174923</v>
      </c>
      <c r="O121" s="153">
        <v>168891</v>
      </c>
      <c r="P121" s="153">
        <v>6032</v>
      </c>
      <c r="Q121" s="154">
        <v>0.965516255723947</v>
      </c>
      <c r="R121" s="154">
        <v>0.948297604035309</v>
      </c>
      <c r="S121" s="154">
        <v>0.965268886043534</v>
      </c>
      <c r="T121" s="154">
        <v>0.968115942028986</v>
      </c>
      <c r="U121" s="173">
        <v>-0.016971282008225</v>
      </c>
      <c r="V121" s="158">
        <v>41052</v>
      </c>
      <c r="W121" s="158">
        <v>39709</v>
      </c>
      <c r="X121" s="158">
        <v>42993</v>
      </c>
      <c r="Y121" s="158">
        <v>41586</v>
      </c>
      <c r="Z121" s="155">
        <v>0.967285394134269</v>
      </c>
      <c r="AA121" s="155">
        <v>0.967273742237108</v>
      </c>
      <c r="AB121" s="173">
        <v>1.16518971603474e-5</v>
      </c>
    </row>
    <row r="122" spans="1:30">
      <c r="A122" s="175" t="s">
        <v>99</v>
      </c>
      <c r="B122" s="176" t="s">
        <v>1784</v>
      </c>
      <c r="C122" s="176" t="s">
        <v>107</v>
      </c>
      <c r="D122" s="150">
        <v>6715</v>
      </c>
      <c r="E122" s="153">
        <v>6222</v>
      </c>
      <c r="F122" s="153">
        <v>493</v>
      </c>
      <c r="G122" s="151">
        <v>6771</v>
      </c>
      <c r="H122" s="151">
        <v>6450</v>
      </c>
      <c r="I122" s="151">
        <v>321</v>
      </c>
      <c r="J122" s="151">
        <v>6314</v>
      </c>
      <c r="K122" s="151">
        <v>6070</v>
      </c>
      <c r="L122" s="151">
        <v>244</v>
      </c>
      <c r="M122" s="172">
        <v>0.93</v>
      </c>
      <c r="N122" s="153">
        <v>187231</v>
      </c>
      <c r="O122" s="153">
        <v>179584</v>
      </c>
      <c r="P122" s="153">
        <v>7647</v>
      </c>
      <c r="Q122" s="154">
        <v>0.959157404489641</v>
      </c>
      <c r="R122" s="154">
        <v>0.926582278481013</v>
      </c>
      <c r="S122" s="154">
        <v>0.952591936198494</v>
      </c>
      <c r="T122" s="154">
        <v>0.961355717453278</v>
      </c>
      <c r="U122" s="173">
        <v>-0.0260096577174809</v>
      </c>
      <c r="V122" s="158">
        <v>44113</v>
      </c>
      <c r="W122" s="158">
        <v>42307</v>
      </c>
      <c r="X122" s="158">
        <v>45970</v>
      </c>
      <c r="Y122" s="158">
        <v>44323</v>
      </c>
      <c r="Z122" s="155">
        <v>0.959059687620429</v>
      </c>
      <c r="AA122" s="155">
        <v>0.964172286273657</v>
      </c>
      <c r="AB122" s="173">
        <v>-0.00511259865322733</v>
      </c>
    </row>
    <row r="123" spans="1:30">
      <c r="A123" s="175" t="s">
        <v>99</v>
      </c>
      <c r="B123" s="176" t="s">
        <v>1784</v>
      </c>
      <c r="C123" s="176" t="s">
        <v>108</v>
      </c>
      <c r="D123" s="150">
        <v>8098</v>
      </c>
      <c r="E123" s="153">
        <v>7826</v>
      </c>
      <c r="F123" s="153">
        <v>272</v>
      </c>
      <c r="G123" s="151">
        <v>8072</v>
      </c>
      <c r="H123" s="151">
        <v>7826</v>
      </c>
      <c r="I123" s="151">
        <v>246</v>
      </c>
      <c r="J123" s="151">
        <v>7582</v>
      </c>
      <c r="K123" s="151">
        <v>7445</v>
      </c>
      <c r="L123" s="151">
        <v>137</v>
      </c>
      <c r="M123" s="172">
        <v>0.93</v>
      </c>
      <c r="N123" s="153">
        <v>221980</v>
      </c>
      <c r="O123" s="153">
        <v>217002</v>
      </c>
      <c r="P123" s="153">
        <v>4978</v>
      </c>
      <c r="Q123" s="154">
        <v>0.97757455626633</v>
      </c>
      <c r="R123" s="154">
        <v>0.966411459619659</v>
      </c>
      <c r="S123" s="154">
        <v>0.969524281466799</v>
      </c>
      <c r="T123" s="154">
        <v>0.981930888947507</v>
      </c>
      <c r="U123" s="173">
        <v>-0.00311282184713968</v>
      </c>
      <c r="V123" s="158">
        <v>53571</v>
      </c>
      <c r="W123" s="158">
        <v>52189</v>
      </c>
      <c r="X123" s="158">
        <v>55326</v>
      </c>
      <c r="Y123" s="158">
        <v>53998</v>
      </c>
      <c r="Z123" s="155">
        <v>0.974202460286349</v>
      </c>
      <c r="AA123" s="155">
        <v>0.975996818855511</v>
      </c>
      <c r="AB123" s="173">
        <v>-0.00179435856916199</v>
      </c>
    </row>
    <row r="124" spans="1:30">
      <c r="A124" s="175" t="s">
        <v>99</v>
      </c>
      <c r="B124" s="176" t="s">
        <v>1784</v>
      </c>
      <c r="C124" s="176" t="s">
        <v>109</v>
      </c>
      <c r="D124" s="150">
        <v>4557</v>
      </c>
      <c r="E124" s="153">
        <v>4373</v>
      </c>
      <c r="F124" s="153">
        <v>184</v>
      </c>
      <c r="G124" s="151">
        <v>4534</v>
      </c>
      <c r="H124" s="151">
        <v>4371</v>
      </c>
      <c r="I124" s="151">
        <v>163</v>
      </c>
      <c r="J124" s="151">
        <v>4000</v>
      </c>
      <c r="K124" s="151">
        <v>3813</v>
      </c>
      <c r="L124" s="151">
        <v>187</v>
      </c>
      <c r="M124" s="172">
        <v>0.93</v>
      </c>
      <c r="N124" s="153">
        <v>122825</v>
      </c>
      <c r="O124" s="153">
        <v>119335</v>
      </c>
      <c r="P124" s="153">
        <v>3490</v>
      </c>
      <c r="Q124" s="154">
        <v>0.971585589253002</v>
      </c>
      <c r="R124" s="154">
        <v>0.9596225587009</v>
      </c>
      <c r="S124" s="154">
        <v>0.964049404499338</v>
      </c>
      <c r="T124" s="154">
        <v>0.95325</v>
      </c>
      <c r="U124" s="173">
        <v>-0.00442684579843855</v>
      </c>
      <c r="V124" s="158">
        <v>28902</v>
      </c>
      <c r="W124" s="158">
        <v>28021</v>
      </c>
      <c r="X124" s="158">
        <v>29836</v>
      </c>
      <c r="Y124" s="158">
        <v>28969</v>
      </c>
      <c r="Z124" s="155">
        <v>0.96951768043734</v>
      </c>
      <c r="AA124" s="155">
        <v>0.970941144925593</v>
      </c>
      <c r="AB124" s="173">
        <v>-0.00142346448825326</v>
      </c>
    </row>
    <row r="125" spans="1:30">
      <c r="A125" s="175" t="s">
        <v>99</v>
      </c>
      <c r="B125" s="176" t="s">
        <v>1784</v>
      </c>
      <c r="C125" s="176" t="s">
        <v>110</v>
      </c>
      <c r="D125" s="150">
        <v>5349</v>
      </c>
      <c r="E125" s="153">
        <v>4879</v>
      </c>
      <c r="F125" s="153">
        <v>470</v>
      </c>
      <c r="G125" s="151">
        <v>5314</v>
      </c>
      <c r="H125" s="151">
        <v>4761</v>
      </c>
      <c r="I125" s="151">
        <v>553</v>
      </c>
      <c r="J125" s="151">
        <v>5050</v>
      </c>
      <c r="K125" s="151">
        <v>4706</v>
      </c>
      <c r="L125" s="151">
        <v>344</v>
      </c>
      <c r="M125" s="172">
        <v>0.93</v>
      </c>
      <c r="N125" s="153">
        <v>144954</v>
      </c>
      <c r="O125" s="153">
        <v>134271</v>
      </c>
      <c r="P125" s="153">
        <v>10683</v>
      </c>
      <c r="Q125" s="154">
        <v>0.926300757481684</v>
      </c>
      <c r="R125" s="154">
        <v>0.912133108992335</v>
      </c>
      <c r="S125" s="154">
        <v>0.895935265336846</v>
      </c>
      <c r="T125" s="154">
        <v>0.931881188118812</v>
      </c>
      <c r="U125" s="173">
        <v>0.0161978436554889</v>
      </c>
      <c r="V125" s="158">
        <v>34741</v>
      </c>
      <c r="W125" s="158">
        <v>32117</v>
      </c>
      <c r="X125" s="158">
        <v>35652</v>
      </c>
      <c r="Y125" s="158">
        <v>33195</v>
      </c>
      <c r="Z125" s="155">
        <v>0.924469646815002</v>
      </c>
      <c r="AA125" s="155">
        <v>0.931083810164928</v>
      </c>
      <c r="AB125" s="173">
        <v>-0.00661416334992515</v>
      </c>
    </row>
    <row r="126" spans="1:30">
      <c r="A126" s="175" t="s">
        <v>99</v>
      </c>
      <c r="B126" s="176" t="s">
        <v>1784</v>
      </c>
      <c r="C126" s="176" t="s">
        <v>111</v>
      </c>
      <c r="D126" s="150">
        <v>6414</v>
      </c>
      <c r="E126" s="153">
        <v>6264</v>
      </c>
      <c r="F126" s="153">
        <v>150</v>
      </c>
      <c r="G126" s="151">
        <v>6505</v>
      </c>
      <c r="H126" s="151">
        <v>6316</v>
      </c>
      <c r="I126" s="151">
        <v>189</v>
      </c>
      <c r="J126" s="151">
        <v>6088</v>
      </c>
      <c r="K126" s="151">
        <v>5994</v>
      </c>
      <c r="L126" s="151">
        <v>94</v>
      </c>
      <c r="M126" s="172">
        <v>0.93</v>
      </c>
      <c r="N126" s="153">
        <v>176248</v>
      </c>
      <c r="O126" s="153">
        <v>172743</v>
      </c>
      <c r="P126" s="153">
        <v>3505</v>
      </c>
      <c r="Q126" s="154">
        <v>0.980113249512051</v>
      </c>
      <c r="R126" s="154">
        <v>0.976613657623948</v>
      </c>
      <c r="S126" s="154">
        <v>0.970945426594927</v>
      </c>
      <c r="T126" s="154">
        <v>0.984559789750329</v>
      </c>
      <c r="U126" s="173">
        <v>0.00566823102902059</v>
      </c>
      <c r="V126" s="158">
        <v>42285</v>
      </c>
      <c r="W126" s="158">
        <v>41446</v>
      </c>
      <c r="X126" s="158">
        <v>43276</v>
      </c>
      <c r="Y126" s="158">
        <v>42498</v>
      </c>
      <c r="Z126" s="155">
        <v>0.980158448622443</v>
      </c>
      <c r="AA126" s="155">
        <v>0.982022368056197</v>
      </c>
      <c r="AB126" s="173">
        <v>-0.00186391943375452</v>
      </c>
    </row>
    <row r="127" spans="1:30">
      <c r="A127" s="175" t="s">
        <v>99</v>
      </c>
      <c r="B127" s="176" t="s">
        <v>1784</v>
      </c>
      <c r="C127" s="176" t="s">
        <v>112</v>
      </c>
      <c r="D127" s="150">
        <v>6564</v>
      </c>
      <c r="E127" s="153">
        <v>6118</v>
      </c>
      <c r="F127" s="153">
        <v>446</v>
      </c>
      <c r="G127" s="151">
        <v>6417</v>
      </c>
      <c r="H127" s="151">
        <v>6104</v>
      </c>
      <c r="I127" s="151">
        <v>313</v>
      </c>
      <c r="J127" s="151">
        <v>5780</v>
      </c>
      <c r="K127" s="151">
        <v>5560</v>
      </c>
      <c r="L127" s="151">
        <v>220</v>
      </c>
      <c r="M127" s="172">
        <v>0.93</v>
      </c>
      <c r="N127" s="153">
        <v>178974</v>
      </c>
      <c r="O127" s="153">
        <v>171440</v>
      </c>
      <c r="P127" s="153">
        <v>7534</v>
      </c>
      <c r="Q127" s="154">
        <v>0.957904500094986</v>
      </c>
      <c r="R127" s="154">
        <v>0.932053625837904</v>
      </c>
      <c r="S127" s="154">
        <v>0.951223313074645</v>
      </c>
      <c r="T127" s="154">
        <v>0.961937716262976</v>
      </c>
      <c r="U127" s="173">
        <v>-0.0191696872367417</v>
      </c>
      <c r="V127" s="158">
        <v>42300</v>
      </c>
      <c r="W127" s="158">
        <v>40584</v>
      </c>
      <c r="X127" s="158">
        <v>43571</v>
      </c>
      <c r="Y127" s="158">
        <v>41868</v>
      </c>
      <c r="Z127" s="155">
        <v>0.959432624113475</v>
      </c>
      <c r="AA127" s="155">
        <v>0.960914369649538</v>
      </c>
      <c r="AB127" s="173">
        <v>-0.0014817455360624</v>
      </c>
    </row>
    <row r="128" spans="1:30">
      <c r="A128" s="175" t="s">
        <v>99</v>
      </c>
      <c r="B128" s="176" t="s">
        <v>1784</v>
      </c>
      <c r="C128" s="176" t="s">
        <v>113</v>
      </c>
      <c r="D128" s="150">
        <v>5266</v>
      </c>
      <c r="E128" s="153">
        <v>5169</v>
      </c>
      <c r="F128" s="153">
        <v>97</v>
      </c>
      <c r="G128" s="151">
        <v>5195</v>
      </c>
      <c r="H128" s="151">
        <v>5101</v>
      </c>
      <c r="I128" s="151">
        <v>94</v>
      </c>
      <c r="J128" s="151">
        <v>5089</v>
      </c>
      <c r="K128" s="151">
        <v>5025</v>
      </c>
      <c r="L128" s="151">
        <v>64</v>
      </c>
      <c r="M128" s="172">
        <v>0.93</v>
      </c>
      <c r="N128" s="153">
        <v>145531</v>
      </c>
      <c r="O128" s="153">
        <v>143674</v>
      </c>
      <c r="P128" s="153">
        <v>1857</v>
      </c>
      <c r="Q128" s="154">
        <v>0.987239832063272</v>
      </c>
      <c r="R128" s="154">
        <v>0.981579946828713</v>
      </c>
      <c r="S128" s="154">
        <v>0.981905678537055</v>
      </c>
      <c r="T128" s="154">
        <v>0.987423855374337</v>
      </c>
      <c r="U128" s="173">
        <v>-0.000325731708342381</v>
      </c>
      <c r="V128" s="158">
        <v>34219</v>
      </c>
      <c r="W128" s="158">
        <v>33679</v>
      </c>
      <c r="X128" s="158">
        <v>35600</v>
      </c>
      <c r="Y128" s="158">
        <v>35140</v>
      </c>
      <c r="Z128" s="155">
        <v>0.984219293375026</v>
      </c>
      <c r="AA128" s="155">
        <v>0.987078651685393</v>
      </c>
      <c r="AB128" s="173">
        <v>-0.00285935831036765</v>
      </c>
    </row>
    <row r="129" spans="1:28">
      <c r="A129" s="175" t="s">
        <v>99</v>
      </c>
      <c r="B129" s="176" t="s">
        <v>1784</v>
      </c>
      <c r="C129" s="176" t="s">
        <v>114</v>
      </c>
      <c r="D129" s="150">
        <v>5425</v>
      </c>
      <c r="E129" s="153">
        <v>5173</v>
      </c>
      <c r="F129" s="153">
        <v>252</v>
      </c>
      <c r="G129" s="151">
        <v>5491</v>
      </c>
      <c r="H129" s="151">
        <v>5282</v>
      </c>
      <c r="I129" s="151">
        <v>209</v>
      </c>
      <c r="J129" s="151">
        <v>4762</v>
      </c>
      <c r="K129" s="151">
        <v>4651</v>
      </c>
      <c r="L129" s="151">
        <v>111</v>
      </c>
      <c r="M129" s="172">
        <v>0.93</v>
      </c>
      <c r="N129" s="153">
        <v>147069</v>
      </c>
      <c r="O129" s="153">
        <v>142461</v>
      </c>
      <c r="P129" s="153">
        <v>4608</v>
      </c>
      <c r="Q129" s="154">
        <v>0.968667768190441</v>
      </c>
      <c r="R129" s="154">
        <v>0.953548387096774</v>
      </c>
      <c r="S129" s="154">
        <v>0.961937716262976</v>
      </c>
      <c r="T129" s="154">
        <v>0.976690466190676</v>
      </c>
      <c r="U129" s="173">
        <v>-0.00838932916620161</v>
      </c>
      <c r="V129" s="158">
        <v>34738</v>
      </c>
      <c r="W129" s="158">
        <v>33588</v>
      </c>
      <c r="X129" s="158">
        <v>36879</v>
      </c>
      <c r="Y129" s="158">
        <v>35670</v>
      </c>
      <c r="Z129" s="155">
        <v>0.96689504289251</v>
      </c>
      <c r="AA129" s="155">
        <v>0.967217115431546</v>
      </c>
      <c r="AB129" s="173">
        <v>-0.000322072539036822</v>
      </c>
    </row>
    <row r="130" spans="1:28">
      <c r="A130" s="175" t="s">
        <v>99</v>
      </c>
      <c r="B130" s="176" t="s">
        <v>1784</v>
      </c>
      <c r="C130" s="176" t="s">
        <v>115</v>
      </c>
      <c r="D130" s="150">
        <v>6704</v>
      </c>
      <c r="E130" s="153">
        <v>6394</v>
      </c>
      <c r="F130" s="153">
        <v>310</v>
      </c>
      <c r="G130" s="151">
        <v>7168</v>
      </c>
      <c r="H130" s="151">
        <v>6943</v>
      </c>
      <c r="I130" s="151">
        <v>225</v>
      </c>
      <c r="J130" s="151">
        <v>6500</v>
      </c>
      <c r="K130" s="151">
        <v>6329</v>
      </c>
      <c r="L130" s="151">
        <v>171</v>
      </c>
      <c r="M130" s="172">
        <v>0.93</v>
      </c>
      <c r="N130" s="153">
        <v>188944</v>
      </c>
      <c r="O130" s="153">
        <v>183455</v>
      </c>
      <c r="P130" s="153">
        <v>5489</v>
      </c>
      <c r="Q130" s="154">
        <v>0.970949064273012</v>
      </c>
      <c r="R130" s="154">
        <v>0.953758949880668</v>
      </c>
      <c r="S130" s="154">
        <v>0.968610491071429</v>
      </c>
      <c r="T130" s="154">
        <v>0.973692307692308</v>
      </c>
      <c r="U130" s="173">
        <v>-0.0148515411907604</v>
      </c>
      <c r="V130" s="158">
        <v>45317</v>
      </c>
      <c r="W130" s="158">
        <v>43966</v>
      </c>
      <c r="X130" s="158">
        <v>45916</v>
      </c>
      <c r="Y130" s="158">
        <v>44583</v>
      </c>
      <c r="Z130" s="155">
        <v>0.970187788247236</v>
      </c>
      <c r="AA130" s="155">
        <v>0.970968725498737</v>
      </c>
      <c r="AB130" s="173">
        <v>-0.000780937251500635</v>
      </c>
    </row>
    <row r="131" spans="1:28">
      <c r="A131" s="175" t="s">
        <v>99</v>
      </c>
      <c r="B131" s="176" t="s">
        <v>1784</v>
      </c>
      <c r="C131" s="176" t="s">
        <v>116</v>
      </c>
      <c r="D131" s="150">
        <v>5162</v>
      </c>
      <c r="E131" s="153">
        <v>4938</v>
      </c>
      <c r="F131" s="153">
        <v>224</v>
      </c>
      <c r="G131" s="151">
        <v>5734</v>
      </c>
      <c r="H131" s="151">
        <v>5546</v>
      </c>
      <c r="I131" s="151">
        <v>188</v>
      </c>
      <c r="J131" s="151">
        <v>5081</v>
      </c>
      <c r="K131" s="151">
        <v>4971</v>
      </c>
      <c r="L131" s="151">
        <v>110</v>
      </c>
      <c r="M131" s="172">
        <v>0.93</v>
      </c>
      <c r="N131" s="153">
        <v>149406</v>
      </c>
      <c r="O131" s="153">
        <v>144697</v>
      </c>
      <c r="P131" s="153">
        <v>4709</v>
      </c>
      <c r="Q131" s="154">
        <v>0.968481854811721</v>
      </c>
      <c r="R131" s="154">
        <v>0.956605966679582</v>
      </c>
      <c r="S131" s="154">
        <v>0.967213114754098</v>
      </c>
      <c r="T131" s="154">
        <v>0.978350718362527</v>
      </c>
      <c r="U131" s="173">
        <v>-0.0106071480745168</v>
      </c>
      <c r="V131" s="158">
        <v>35797</v>
      </c>
      <c r="W131" s="158">
        <v>34810</v>
      </c>
      <c r="X131" s="158">
        <v>36635</v>
      </c>
      <c r="Y131" s="158">
        <v>35524</v>
      </c>
      <c r="Z131" s="155">
        <v>0.972427857082996</v>
      </c>
      <c r="AA131" s="155">
        <v>0.969673809198854</v>
      </c>
      <c r="AB131" s="173">
        <v>0.00275404788414213</v>
      </c>
    </row>
    <row r="132" spans="1:28">
      <c r="A132" s="175" t="s">
        <v>99</v>
      </c>
      <c r="B132" s="176" t="s">
        <v>1785</v>
      </c>
      <c r="C132" s="176" t="s">
        <v>117</v>
      </c>
      <c r="D132" s="150">
        <v>10</v>
      </c>
      <c r="E132" s="153">
        <v>10</v>
      </c>
      <c r="F132" s="153">
        <v>0</v>
      </c>
      <c r="G132" s="151">
        <v>5</v>
      </c>
      <c r="H132" s="151">
        <v>5</v>
      </c>
      <c r="I132" s="151">
        <v>0</v>
      </c>
      <c r="J132" s="151">
        <v>16</v>
      </c>
      <c r="K132" s="151">
        <v>16</v>
      </c>
      <c r="L132" s="151">
        <v>0</v>
      </c>
      <c r="M132" s="172">
        <v>0.93</v>
      </c>
      <c r="N132" s="153">
        <v>32576</v>
      </c>
      <c r="O132" s="153">
        <v>32087</v>
      </c>
      <c r="P132" s="153">
        <v>489</v>
      </c>
      <c r="Q132" s="154">
        <v>0.98498894891945</v>
      </c>
      <c r="R132" s="154">
        <v>1</v>
      </c>
      <c r="S132" s="154">
        <v>1</v>
      </c>
      <c r="T132" s="154">
        <v>1</v>
      </c>
      <c r="U132" s="173">
        <v>0</v>
      </c>
      <c r="V132" s="158">
        <v>84</v>
      </c>
      <c r="W132" s="158">
        <v>84</v>
      </c>
      <c r="X132" s="158">
        <v>279</v>
      </c>
      <c r="Y132" s="158">
        <v>273</v>
      </c>
      <c r="Z132" s="155">
        <v>1</v>
      </c>
      <c r="AA132" s="155">
        <v>0.978494623655914</v>
      </c>
      <c r="AB132" s="173">
        <v>0.021505376344086</v>
      </c>
    </row>
    <row r="133" spans="1:28">
      <c r="A133" s="175" t="s">
        <v>99</v>
      </c>
      <c r="B133" s="176" t="s">
        <v>1785</v>
      </c>
      <c r="C133" s="176" t="s">
        <v>118</v>
      </c>
      <c r="D133" s="150">
        <v>0</v>
      </c>
      <c r="E133" s="153">
        <v>0</v>
      </c>
      <c r="F133" s="153">
        <v>0</v>
      </c>
      <c r="G133" s="151">
        <v>0</v>
      </c>
      <c r="H133" s="151">
        <v>0</v>
      </c>
      <c r="I133" s="151">
        <v>0</v>
      </c>
      <c r="J133" s="151">
        <v>0</v>
      </c>
      <c r="K133" s="151">
        <v>0</v>
      </c>
      <c r="L133" s="151">
        <v>0</v>
      </c>
      <c r="M133" s="172">
        <v>0.93</v>
      </c>
      <c r="N133" s="153">
        <v>1</v>
      </c>
      <c r="O133" s="153">
        <v>1</v>
      </c>
      <c r="P133" s="153">
        <v>0</v>
      </c>
      <c r="Q133" s="154">
        <v>1</v>
      </c>
      <c r="R133" s="154">
        <v>0</v>
      </c>
      <c r="S133" s="154">
        <v>0</v>
      </c>
      <c r="T133" s="154">
        <v>0</v>
      </c>
      <c r="U133" s="173">
        <v>0</v>
      </c>
      <c r="V133" s="158">
        <v>0</v>
      </c>
      <c r="W133" s="158">
        <v>0</v>
      </c>
      <c r="X133" s="158">
        <v>0</v>
      </c>
      <c r="Y133" s="158">
        <v>0</v>
      </c>
      <c r="Z133" s="155">
        <v>0</v>
      </c>
      <c r="AA133" s="155">
        <v>0</v>
      </c>
      <c r="AB133" s="173">
        <v>0</v>
      </c>
    </row>
    <row r="134" spans="1:28">
      <c r="A134" s="175" t="s">
        <v>99</v>
      </c>
      <c r="B134" s="176" t="s">
        <v>1785</v>
      </c>
      <c r="C134" s="176" t="s">
        <v>119</v>
      </c>
      <c r="D134" s="150">
        <v>5638</v>
      </c>
      <c r="E134" s="153">
        <v>5281</v>
      </c>
      <c r="F134" s="153">
        <v>357</v>
      </c>
      <c r="G134" s="151">
        <v>5352</v>
      </c>
      <c r="H134" s="151">
        <v>5191</v>
      </c>
      <c r="I134" s="151">
        <v>161</v>
      </c>
      <c r="J134" s="151">
        <v>5135</v>
      </c>
      <c r="K134" s="151">
        <v>5025</v>
      </c>
      <c r="L134" s="151">
        <v>110</v>
      </c>
      <c r="M134" s="172">
        <v>0.93</v>
      </c>
      <c r="N134" s="153">
        <v>144844</v>
      </c>
      <c r="O134" s="153">
        <v>139944</v>
      </c>
      <c r="P134" s="153">
        <v>4900</v>
      </c>
      <c r="Q134" s="154">
        <v>0.96617050067659</v>
      </c>
      <c r="R134" s="154">
        <v>0.936679673643136</v>
      </c>
      <c r="S134" s="154">
        <v>0.9699177877429</v>
      </c>
      <c r="T134" s="154">
        <v>0.978578383641675</v>
      </c>
      <c r="U134" s="173">
        <v>-0.033238114099764</v>
      </c>
      <c r="V134" s="158">
        <v>36476</v>
      </c>
      <c r="W134" s="158">
        <v>35409</v>
      </c>
      <c r="X134" s="158">
        <v>34168</v>
      </c>
      <c r="Y134" s="158">
        <v>33224</v>
      </c>
      <c r="Z134" s="155">
        <v>0.970747889022919</v>
      </c>
      <c r="AA134" s="155">
        <v>0.97237180988059</v>
      </c>
      <c r="AB134" s="173">
        <v>-0.00162392085767082</v>
      </c>
    </row>
    <row r="135" spans="1:28">
      <c r="A135" s="175" t="s">
        <v>99</v>
      </c>
      <c r="B135" s="176" t="s">
        <v>1785</v>
      </c>
      <c r="C135" s="176" t="s">
        <v>120</v>
      </c>
      <c r="D135" s="150">
        <v>6369</v>
      </c>
      <c r="E135" s="153">
        <v>5850</v>
      </c>
      <c r="F135" s="153">
        <v>519</v>
      </c>
      <c r="G135" s="151">
        <v>5796</v>
      </c>
      <c r="H135" s="151">
        <v>5542</v>
      </c>
      <c r="I135" s="151">
        <v>254</v>
      </c>
      <c r="J135" s="151">
        <v>5690</v>
      </c>
      <c r="K135" s="151">
        <v>5520</v>
      </c>
      <c r="L135" s="151">
        <v>170</v>
      </c>
      <c r="M135" s="172">
        <v>0.93</v>
      </c>
      <c r="N135" s="153">
        <v>161457</v>
      </c>
      <c r="O135" s="153">
        <v>155058</v>
      </c>
      <c r="P135" s="153">
        <v>6399</v>
      </c>
      <c r="Q135" s="154">
        <v>0.96036715658039</v>
      </c>
      <c r="R135" s="154">
        <v>0.918511540273198</v>
      </c>
      <c r="S135" s="154">
        <v>0.956176673567978</v>
      </c>
      <c r="T135" s="154">
        <v>0.9701230228471</v>
      </c>
      <c r="U135" s="173">
        <v>-0.0376651332947796</v>
      </c>
      <c r="V135" s="158">
        <v>39825</v>
      </c>
      <c r="W135" s="158">
        <v>38229</v>
      </c>
      <c r="X135" s="158">
        <v>39114</v>
      </c>
      <c r="Y135" s="158">
        <v>37542</v>
      </c>
      <c r="Z135" s="155">
        <v>0.959924670433145</v>
      </c>
      <c r="AA135" s="155">
        <v>0.959809786777113</v>
      </c>
      <c r="AB135" s="173">
        <v>0.000114883656031961</v>
      </c>
    </row>
    <row r="136" spans="1:28">
      <c r="A136" s="175" t="s">
        <v>99</v>
      </c>
      <c r="B136" s="176" t="s">
        <v>1785</v>
      </c>
      <c r="C136" s="176" t="s">
        <v>121</v>
      </c>
      <c r="D136" s="150">
        <v>10</v>
      </c>
      <c r="E136" s="153">
        <v>10</v>
      </c>
      <c r="F136" s="153">
        <v>0</v>
      </c>
      <c r="G136" s="151">
        <v>18</v>
      </c>
      <c r="H136" s="151">
        <v>18</v>
      </c>
      <c r="I136" s="151">
        <v>0</v>
      </c>
      <c r="J136" s="151">
        <v>24</v>
      </c>
      <c r="K136" s="151">
        <v>24</v>
      </c>
      <c r="L136" s="151">
        <v>0</v>
      </c>
      <c r="M136" s="172">
        <v>0.93</v>
      </c>
      <c r="N136" s="153">
        <v>38303</v>
      </c>
      <c r="O136" s="153">
        <v>37591</v>
      </c>
      <c r="P136" s="153">
        <v>712</v>
      </c>
      <c r="Q136" s="154">
        <v>0.981411377698875</v>
      </c>
      <c r="R136" s="154">
        <v>1</v>
      </c>
      <c r="S136" s="154">
        <v>1</v>
      </c>
      <c r="T136" s="154">
        <v>1</v>
      </c>
      <c r="U136" s="173">
        <v>0</v>
      </c>
      <c r="V136" s="158">
        <v>133</v>
      </c>
      <c r="W136" s="158">
        <v>133</v>
      </c>
      <c r="X136" s="158">
        <v>147</v>
      </c>
      <c r="Y136" s="158">
        <v>145</v>
      </c>
      <c r="Z136" s="155">
        <v>1</v>
      </c>
      <c r="AA136" s="155">
        <v>0.986394557823129</v>
      </c>
      <c r="AB136" s="173">
        <v>0.0136054421768708</v>
      </c>
    </row>
    <row r="137" spans="1:28">
      <c r="A137" s="175" t="s">
        <v>99</v>
      </c>
      <c r="B137" s="176" t="s">
        <v>1785</v>
      </c>
      <c r="C137" s="176" t="s">
        <v>122</v>
      </c>
      <c r="D137" s="150">
        <v>27</v>
      </c>
      <c r="E137" s="153">
        <v>27</v>
      </c>
      <c r="F137" s="153">
        <v>0</v>
      </c>
      <c r="G137" s="151">
        <v>25</v>
      </c>
      <c r="H137" s="151">
        <v>25</v>
      </c>
      <c r="I137" s="151">
        <v>0</v>
      </c>
      <c r="J137" s="151">
        <v>44</v>
      </c>
      <c r="K137" s="151">
        <v>44</v>
      </c>
      <c r="L137" s="151">
        <v>0</v>
      </c>
      <c r="M137" s="172">
        <v>0.93</v>
      </c>
      <c r="N137" s="153">
        <v>72389</v>
      </c>
      <c r="O137" s="153">
        <v>70403</v>
      </c>
      <c r="P137" s="153">
        <v>1986</v>
      </c>
      <c r="Q137" s="154">
        <v>0.972564892456036</v>
      </c>
      <c r="R137" s="154">
        <v>1</v>
      </c>
      <c r="S137" s="154">
        <v>1</v>
      </c>
      <c r="T137" s="154">
        <v>1</v>
      </c>
      <c r="U137" s="173">
        <v>0</v>
      </c>
      <c r="V137" s="158">
        <v>282</v>
      </c>
      <c r="W137" s="158">
        <v>282</v>
      </c>
      <c r="X137" s="158">
        <v>232</v>
      </c>
      <c r="Y137" s="158">
        <v>232</v>
      </c>
      <c r="Z137" s="155">
        <v>1</v>
      </c>
      <c r="AA137" s="155">
        <v>1</v>
      </c>
      <c r="AB137" s="173">
        <v>0</v>
      </c>
    </row>
    <row r="138" spans="1:28">
      <c r="A138" s="175" t="s">
        <v>99</v>
      </c>
      <c r="B138" s="176" t="s">
        <v>1786</v>
      </c>
      <c r="C138" s="176" t="s">
        <v>123</v>
      </c>
      <c r="D138" s="150">
        <v>0</v>
      </c>
      <c r="E138" s="153">
        <v>0</v>
      </c>
      <c r="F138" s="153">
        <v>0</v>
      </c>
      <c r="G138" s="151">
        <v>0</v>
      </c>
      <c r="H138" s="151">
        <v>0</v>
      </c>
      <c r="I138" s="151">
        <v>0</v>
      </c>
      <c r="J138" s="151">
        <v>0</v>
      </c>
      <c r="K138" s="151">
        <v>0</v>
      </c>
      <c r="L138" s="151">
        <v>0</v>
      </c>
      <c r="M138" s="172">
        <v>0.93</v>
      </c>
      <c r="N138" s="153">
        <v>0</v>
      </c>
      <c r="O138" s="153">
        <v>0</v>
      </c>
      <c r="P138" s="153">
        <v>0</v>
      </c>
      <c r="Q138" s="154">
        <v>0</v>
      </c>
      <c r="R138" s="154">
        <v>0</v>
      </c>
      <c r="S138" s="154">
        <v>0</v>
      </c>
      <c r="T138" s="154">
        <v>0</v>
      </c>
      <c r="U138" s="173">
        <v>0</v>
      </c>
      <c r="V138" s="158">
        <v>0</v>
      </c>
      <c r="W138" s="158">
        <v>0</v>
      </c>
      <c r="X138" s="158">
        <v>0</v>
      </c>
      <c r="Y138" s="158">
        <v>0</v>
      </c>
      <c r="Z138" s="155">
        <v>0</v>
      </c>
      <c r="AA138" s="155">
        <v>0</v>
      </c>
      <c r="AB138" s="173">
        <v>0</v>
      </c>
    </row>
    <row r="139" spans="1:28">
      <c r="A139" s="175" t="s">
        <v>99</v>
      </c>
      <c r="B139" s="176" t="s">
        <v>1786</v>
      </c>
      <c r="C139" s="176" t="s">
        <v>124</v>
      </c>
      <c r="D139" s="150">
        <v>10731</v>
      </c>
      <c r="E139" s="153">
        <v>10029</v>
      </c>
      <c r="F139" s="153">
        <v>702</v>
      </c>
      <c r="G139" s="151">
        <v>10475</v>
      </c>
      <c r="H139" s="151">
        <v>10079</v>
      </c>
      <c r="I139" s="151">
        <v>396</v>
      </c>
      <c r="J139" s="151">
        <v>10790</v>
      </c>
      <c r="K139" s="151">
        <v>10450</v>
      </c>
      <c r="L139" s="151">
        <v>340</v>
      </c>
      <c r="M139" s="172">
        <v>0.93</v>
      </c>
      <c r="N139" s="153">
        <v>257534</v>
      </c>
      <c r="O139" s="153">
        <v>246258</v>
      </c>
      <c r="P139" s="153">
        <v>11276</v>
      </c>
      <c r="Q139" s="154">
        <v>0.956215489993554</v>
      </c>
      <c r="R139" s="154">
        <v>0.934582051998882</v>
      </c>
      <c r="S139" s="154">
        <v>0.962195704057279</v>
      </c>
      <c r="T139" s="154">
        <v>0.968489341983318</v>
      </c>
      <c r="U139" s="173">
        <v>-0.0276136520583975</v>
      </c>
      <c r="V139" s="158">
        <v>70231</v>
      </c>
      <c r="W139" s="158">
        <v>67491</v>
      </c>
      <c r="X139" s="158">
        <v>66266</v>
      </c>
      <c r="Y139" s="158">
        <v>63683</v>
      </c>
      <c r="Z139" s="155">
        <v>0.96098588942205</v>
      </c>
      <c r="AA139" s="155">
        <v>0.961020734615036</v>
      </c>
      <c r="AB139" s="173">
        <v>-3.48451929862437e-5</v>
      </c>
    </row>
    <row r="140" spans="1:28">
      <c r="A140" s="175" t="s">
        <v>99</v>
      </c>
      <c r="B140" s="176" t="s">
        <v>1786</v>
      </c>
      <c r="C140" s="176" t="s">
        <v>126</v>
      </c>
      <c r="D140" s="150">
        <v>0</v>
      </c>
      <c r="E140" s="153">
        <v>0</v>
      </c>
      <c r="F140" s="153">
        <v>0</v>
      </c>
      <c r="G140" s="151">
        <v>0</v>
      </c>
      <c r="H140" s="151">
        <v>0</v>
      </c>
      <c r="I140" s="151">
        <v>0</v>
      </c>
      <c r="J140" s="151">
        <v>0</v>
      </c>
      <c r="K140" s="151">
        <v>0</v>
      </c>
      <c r="L140" s="151">
        <v>0</v>
      </c>
      <c r="M140" s="172">
        <v>0.93</v>
      </c>
      <c r="N140" s="153">
        <v>0</v>
      </c>
      <c r="O140" s="153">
        <v>0</v>
      </c>
      <c r="P140" s="153">
        <v>0</v>
      </c>
      <c r="Q140" s="154">
        <v>0</v>
      </c>
      <c r="R140" s="154">
        <v>0</v>
      </c>
      <c r="S140" s="154">
        <v>0</v>
      </c>
      <c r="T140" s="154">
        <v>0</v>
      </c>
      <c r="U140" s="173">
        <v>0</v>
      </c>
      <c r="V140" s="158">
        <v>0</v>
      </c>
      <c r="W140" s="158">
        <v>0</v>
      </c>
      <c r="X140" s="158">
        <v>0</v>
      </c>
      <c r="Y140" s="158">
        <v>0</v>
      </c>
      <c r="Z140" s="155">
        <v>0</v>
      </c>
      <c r="AA140" s="155">
        <v>0</v>
      </c>
      <c r="AB140" s="173">
        <v>0</v>
      </c>
    </row>
    <row r="141" spans="1:28">
      <c r="A141" s="175" t="s">
        <v>99</v>
      </c>
      <c r="B141" s="176" t="s">
        <v>1786</v>
      </c>
      <c r="C141" s="176" t="s">
        <v>127</v>
      </c>
      <c r="D141" s="150">
        <v>10834</v>
      </c>
      <c r="E141" s="153">
        <v>9846</v>
      </c>
      <c r="F141" s="153">
        <v>988</v>
      </c>
      <c r="G141" s="151">
        <v>10688</v>
      </c>
      <c r="H141" s="151">
        <v>9996</v>
      </c>
      <c r="I141" s="151">
        <v>692</v>
      </c>
      <c r="J141" s="151">
        <v>10947</v>
      </c>
      <c r="K141" s="151">
        <v>10297</v>
      </c>
      <c r="L141" s="151">
        <v>650</v>
      </c>
      <c r="M141" s="172">
        <v>0.93</v>
      </c>
      <c r="N141" s="153">
        <v>246649</v>
      </c>
      <c r="O141" s="153">
        <v>233678</v>
      </c>
      <c r="P141" s="153">
        <v>12971</v>
      </c>
      <c r="Q141" s="154">
        <v>0.94741109836245</v>
      </c>
      <c r="R141" s="154">
        <v>0.908805611962341</v>
      </c>
      <c r="S141" s="154">
        <v>0.935254491017964</v>
      </c>
      <c r="T141" s="154">
        <v>0.940623001735635</v>
      </c>
      <c r="U141" s="173">
        <v>-0.0264488790556233</v>
      </c>
      <c r="V141" s="158">
        <v>72275</v>
      </c>
      <c r="W141" s="158">
        <v>68385</v>
      </c>
      <c r="X141" s="158">
        <v>65425</v>
      </c>
      <c r="Y141" s="158">
        <v>62159</v>
      </c>
      <c r="Z141" s="155">
        <v>0.946177793151159</v>
      </c>
      <c r="AA141" s="155">
        <v>0.950080244554834</v>
      </c>
      <c r="AB141" s="173">
        <v>-0.00390245140367496</v>
      </c>
    </row>
    <row r="142" spans="1:28">
      <c r="A142" s="175" t="s">
        <v>99</v>
      </c>
      <c r="B142" s="176" t="s">
        <v>1786</v>
      </c>
      <c r="C142" s="176" t="s">
        <v>128</v>
      </c>
      <c r="D142" s="150">
        <v>0</v>
      </c>
      <c r="E142" s="153">
        <v>0</v>
      </c>
      <c r="F142" s="153">
        <v>0</v>
      </c>
      <c r="G142" s="151">
        <v>0</v>
      </c>
      <c r="H142" s="151">
        <v>0</v>
      </c>
      <c r="I142" s="151">
        <v>0</v>
      </c>
      <c r="J142" s="151">
        <v>0</v>
      </c>
      <c r="K142" s="151">
        <v>0</v>
      </c>
      <c r="L142" s="151">
        <v>0</v>
      </c>
      <c r="M142" s="172">
        <v>0.93</v>
      </c>
      <c r="N142" s="153">
        <v>10</v>
      </c>
      <c r="O142" s="153">
        <v>8</v>
      </c>
      <c r="P142" s="153">
        <v>2</v>
      </c>
      <c r="Q142" s="154">
        <v>0.8</v>
      </c>
      <c r="R142" s="154">
        <v>0</v>
      </c>
      <c r="S142" s="154">
        <v>0</v>
      </c>
      <c r="T142" s="154">
        <v>0</v>
      </c>
      <c r="U142" s="173">
        <v>0</v>
      </c>
      <c r="V142" s="158">
        <v>0</v>
      </c>
      <c r="W142" s="158">
        <v>0</v>
      </c>
      <c r="X142" s="158">
        <v>0</v>
      </c>
      <c r="Y142" s="158">
        <v>0</v>
      </c>
      <c r="Z142" s="155">
        <v>0</v>
      </c>
      <c r="AA142" s="155">
        <v>0</v>
      </c>
      <c r="AB142" s="173">
        <v>0</v>
      </c>
    </row>
    <row r="143" spans="1:28">
      <c r="A143" s="175" t="s">
        <v>99</v>
      </c>
      <c r="B143" s="176" t="s">
        <v>1786</v>
      </c>
      <c r="C143" s="176" t="s">
        <v>129</v>
      </c>
      <c r="D143" s="150">
        <v>4883</v>
      </c>
      <c r="E143" s="153">
        <v>4640</v>
      </c>
      <c r="F143" s="153">
        <v>243</v>
      </c>
      <c r="G143" s="151">
        <v>4670</v>
      </c>
      <c r="H143" s="151">
        <v>4484</v>
      </c>
      <c r="I143" s="151">
        <v>186</v>
      </c>
      <c r="J143" s="151">
        <v>4736</v>
      </c>
      <c r="K143" s="151">
        <v>4608</v>
      </c>
      <c r="L143" s="151">
        <v>128</v>
      </c>
      <c r="M143" s="172">
        <v>0.93</v>
      </c>
      <c r="N143" s="153">
        <v>130182</v>
      </c>
      <c r="O143" s="153">
        <v>126298</v>
      </c>
      <c r="P143" s="153">
        <v>3884</v>
      </c>
      <c r="Q143" s="154">
        <v>0.970164846138483</v>
      </c>
      <c r="R143" s="154">
        <v>0.950235510956379</v>
      </c>
      <c r="S143" s="154">
        <v>0.96017130620985</v>
      </c>
      <c r="T143" s="154">
        <v>0.972972972972973</v>
      </c>
      <c r="U143" s="173">
        <v>-0.00993579525347088</v>
      </c>
      <c r="V143" s="158">
        <v>31786</v>
      </c>
      <c r="W143" s="158">
        <v>30765</v>
      </c>
      <c r="X143" s="158">
        <v>30815</v>
      </c>
      <c r="Y143" s="158">
        <v>29936</v>
      </c>
      <c r="Z143" s="155">
        <v>0.967878940414019</v>
      </c>
      <c r="AA143" s="155">
        <v>0.971474931040078</v>
      </c>
      <c r="AB143" s="173">
        <v>-0.00359599062605909</v>
      </c>
    </row>
    <row r="144" spans="1:28">
      <c r="A144" s="175" t="s">
        <v>99</v>
      </c>
      <c r="B144" s="176" t="s">
        <v>1786</v>
      </c>
      <c r="C144" s="176" t="s">
        <v>130</v>
      </c>
      <c r="D144" s="150">
        <v>6387</v>
      </c>
      <c r="E144" s="153">
        <v>5630</v>
      </c>
      <c r="F144" s="153">
        <v>757</v>
      </c>
      <c r="G144" s="151">
        <v>6377</v>
      </c>
      <c r="H144" s="151">
        <v>5964</v>
      </c>
      <c r="I144" s="151">
        <v>413</v>
      </c>
      <c r="J144" s="151">
        <v>6419</v>
      </c>
      <c r="K144" s="151">
        <v>6164</v>
      </c>
      <c r="L144" s="151">
        <v>255</v>
      </c>
      <c r="M144" s="172">
        <v>0.93</v>
      </c>
      <c r="N144" s="153">
        <v>149058</v>
      </c>
      <c r="O144" s="153">
        <v>140089</v>
      </c>
      <c r="P144" s="153">
        <v>8969</v>
      </c>
      <c r="Q144" s="154">
        <v>0.939828791477143</v>
      </c>
      <c r="R144" s="154">
        <v>0.881478002191952</v>
      </c>
      <c r="S144" s="154">
        <v>0.935236004390779</v>
      </c>
      <c r="T144" s="154">
        <v>0.960274186010282</v>
      </c>
      <c r="U144" s="173">
        <v>-0.053758002198827</v>
      </c>
      <c r="V144" s="158">
        <v>42548</v>
      </c>
      <c r="W144" s="158">
        <v>40238</v>
      </c>
      <c r="X144" s="158">
        <v>38128</v>
      </c>
      <c r="Y144" s="158">
        <v>36164</v>
      </c>
      <c r="Z144" s="155">
        <v>0.945708376421924</v>
      </c>
      <c r="AA144" s="155">
        <v>0.948489299202686</v>
      </c>
      <c r="AB144" s="173">
        <v>-0.00278092278076214</v>
      </c>
    </row>
    <row r="145" spans="1:28">
      <c r="A145" s="175" t="s">
        <v>99</v>
      </c>
      <c r="B145" s="176" t="s">
        <v>1786</v>
      </c>
      <c r="C145" s="176" t="s">
        <v>131</v>
      </c>
      <c r="D145" s="150">
        <v>8158</v>
      </c>
      <c r="E145" s="153">
        <v>7447</v>
      </c>
      <c r="F145" s="153">
        <v>711</v>
      </c>
      <c r="G145" s="151">
        <v>7937</v>
      </c>
      <c r="H145" s="151">
        <v>7559</v>
      </c>
      <c r="I145" s="151">
        <v>378</v>
      </c>
      <c r="J145" s="151">
        <v>7929</v>
      </c>
      <c r="K145" s="151">
        <v>7620</v>
      </c>
      <c r="L145" s="151">
        <v>309</v>
      </c>
      <c r="M145" s="172">
        <v>0.93</v>
      </c>
      <c r="N145" s="153">
        <v>199747</v>
      </c>
      <c r="O145" s="153">
        <v>191112</v>
      </c>
      <c r="P145" s="153">
        <v>8635</v>
      </c>
      <c r="Q145" s="154">
        <v>0.956770314447776</v>
      </c>
      <c r="R145" s="154">
        <v>0.912846285854376</v>
      </c>
      <c r="S145" s="154">
        <v>0.952374952752929</v>
      </c>
      <c r="T145" s="154">
        <v>0.961029133560348</v>
      </c>
      <c r="U145" s="173">
        <v>-0.0395286668985532</v>
      </c>
      <c r="V145" s="158">
        <v>53315</v>
      </c>
      <c r="W145" s="158">
        <v>50963</v>
      </c>
      <c r="X145" s="158">
        <v>50753</v>
      </c>
      <c r="Y145" s="158">
        <v>48599</v>
      </c>
      <c r="Z145" s="155">
        <v>0.955884835412173</v>
      </c>
      <c r="AA145" s="155">
        <v>0.957559159064489</v>
      </c>
      <c r="AB145" s="173">
        <v>-0.0016743236523159</v>
      </c>
    </row>
    <row r="146" spans="1:28">
      <c r="A146" s="175" t="s">
        <v>99</v>
      </c>
      <c r="B146" s="176" t="s">
        <v>1786</v>
      </c>
      <c r="C146" s="176" t="s">
        <v>132</v>
      </c>
      <c r="D146" s="150">
        <v>0</v>
      </c>
      <c r="E146" s="153">
        <v>0</v>
      </c>
      <c r="F146" s="153">
        <v>0</v>
      </c>
      <c r="G146" s="151">
        <v>0</v>
      </c>
      <c r="H146" s="151">
        <v>0</v>
      </c>
      <c r="I146" s="151">
        <v>0</v>
      </c>
      <c r="J146" s="151">
        <v>0</v>
      </c>
      <c r="K146" s="151">
        <v>0</v>
      </c>
      <c r="L146" s="151">
        <v>0</v>
      </c>
      <c r="M146" s="172">
        <v>0.93</v>
      </c>
      <c r="N146" s="153">
        <v>0</v>
      </c>
      <c r="O146" s="153">
        <v>0</v>
      </c>
      <c r="P146" s="153">
        <v>0</v>
      </c>
      <c r="Q146" s="154">
        <v>0</v>
      </c>
      <c r="R146" s="154">
        <v>0</v>
      </c>
      <c r="S146" s="154">
        <v>0</v>
      </c>
      <c r="T146" s="154">
        <v>0</v>
      </c>
      <c r="U146" s="173">
        <v>0</v>
      </c>
      <c r="V146" s="158">
        <v>0</v>
      </c>
      <c r="W146" s="158">
        <v>0</v>
      </c>
      <c r="X146" s="158">
        <v>0</v>
      </c>
      <c r="Y146" s="158">
        <v>0</v>
      </c>
      <c r="Z146" s="155">
        <v>0</v>
      </c>
      <c r="AA146" s="155">
        <v>0</v>
      </c>
      <c r="AB146" s="173">
        <v>0</v>
      </c>
    </row>
    <row r="147" spans="1:28">
      <c r="A147" s="175" t="s">
        <v>99</v>
      </c>
      <c r="B147" s="176" t="s">
        <v>1786</v>
      </c>
      <c r="C147" s="176" t="s">
        <v>133</v>
      </c>
      <c r="D147" s="150">
        <v>14231</v>
      </c>
      <c r="E147" s="153">
        <v>12352</v>
      </c>
      <c r="F147" s="153">
        <v>1879</v>
      </c>
      <c r="G147" s="151">
        <v>14201</v>
      </c>
      <c r="H147" s="151">
        <v>13452</v>
      </c>
      <c r="I147" s="151">
        <v>749</v>
      </c>
      <c r="J147" s="151">
        <v>14985</v>
      </c>
      <c r="K147" s="151">
        <v>14219</v>
      </c>
      <c r="L147" s="151">
        <v>766</v>
      </c>
      <c r="M147" s="172">
        <v>0.93</v>
      </c>
      <c r="N147" s="153">
        <v>329169</v>
      </c>
      <c r="O147" s="153">
        <v>307381</v>
      </c>
      <c r="P147" s="153">
        <v>21788</v>
      </c>
      <c r="Q147" s="154">
        <v>0.933809076796418</v>
      </c>
      <c r="R147" s="154">
        <v>0.867964303281568</v>
      </c>
      <c r="S147" s="154">
        <v>0.947257235405957</v>
      </c>
      <c r="T147" s="154">
        <v>0.948882215548882</v>
      </c>
      <c r="U147" s="173">
        <v>-0.0792929321243889</v>
      </c>
      <c r="V147" s="158">
        <v>96386</v>
      </c>
      <c r="W147" s="158">
        <v>91029</v>
      </c>
      <c r="X147" s="158">
        <v>85768</v>
      </c>
      <c r="Y147" s="158">
        <v>80661</v>
      </c>
      <c r="Z147" s="155">
        <v>0.944421388998402</v>
      </c>
      <c r="AA147" s="155">
        <v>0.940455647794049</v>
      </c>
      <c r="AB147" s="173">
        <v>0.00396574120435311</v>
      </c>
    </row>
    <row r="148" spans="1:28">
      <c r="A148" s="175" t="s">
        <v>99</v>
      </c>
      <c r="B148" s="176" t="s">
        <v>1786</v>
      </c>
      <c r="C148" s="176" t="s">
        <v>134</v>
      </c>
      <c r="D148" s="150">
        <v>4</v>
      </c>
      <c r="E148" s="153">
        <v>3</v>
      </c>
      <c r="F148" s="153">
        <v>1</v>
      </c>
      <c r="G148" s="151">
        <v>1</v>
      </c>
      <c r="H148" s="151">
        <v>1</v>
      </c>
      <c r="I148" s="151">
        <v>0</v>
      </c>
      <c r="J148" s="151">
        <v>4</v>
      </c>
      <c r="K148" s="151">
        <v>2</v>
      </c>
      <c r="L148" s="151">
        <v>2</v>
      </c>
      <c r="M148" s="172">
        <v>0.93</v>
      </c>
      <c r="N148" s="153">
        <v>50</v>
      </c>
      <c r="O148" s="153">
        <v>47</v>
      </c>
      <c r="P148" s="153">
        <v>3</v>
      </c>
      <c r="Q148" s="154">
        <v>0.94</v>
      </c>
      <c r="R148" s="154">
        <v>0.75</v>
      </c>
      <c r="S148" s="154">
        <v>1</v>
      </c>
      <c r="T148" s="154">
        <v>0.5</v>
      </c>
      <c r="U148" s="173">
        <v>-0.25</v>
      </c>
      <c r="V148" s="158">
        <v>18</v>
      </c>
      <c r="W148" s="158">
        <v>15</v>
      </c>
      <c r="X148" s="158">
        <v>5</v>
      </c>
      <c r="Y148" s="158">
        <v>5</v>
      </c>
      <c r="Z148" s="155">
        <v>0.833333333333333</v>
      </c>
      <c r="AA148" s="155">
        <v>1</v>
      </c>
      <c r="AB148" s="173">
        <v>-0.166666666666667</v>
      </c>
    </row>
    <row r="149" spans="1:28">
      <c r="A149" s="175" t="s">
        <v>99</v>
      </c>
      <c r="B149" s="176" t="s">
        <v>1786</v>
      </c>
      <c r="C149" s="176" t="s">
        <v>135</v>
      </c>
      <c r="D149" s="150">
        <v>10139</v>
      </c>
      <c r="E149" s="153">
        <v>8904</v>
      </c>
      <c r="F149" s="153">
        <v>1235</v>
      </c>
      <c r="G149" s="151">
        <v>10453</v>
      </c>
      <c r="H149" s="151">
        <v>9744</v>
      </c>
      <c r="I149" s="151">
        <v>709</v>
      </c>
      <c r="J149" s="151">
        <v>10273</v>
      </c>
      <c r="K149" s="151">
        <v>9756</v>
      </c>
      <c r="L149" s="151">
        <v>517</v>
      </c>
      <c r="M149" s="172">
        <v>0.93</v>
      </c>
      <c r="N149" s="153">
        <v>266713</v>
      </c>
      <c r="O149" s="153">
        <v>248816</v>
      </c>
      <c r="P149" s="153">
        <v>17897</v>
      </c>
      <c r="Q149" s="154">
        <v>0.932897908988313</v>
      </c>
      <c r="R149" s="154">
        <v>0.878193115691883</v>
      </c>
      <c r="S149" s="154">
        <v>0.932172582033866</v>
      </c>
      <c r="T149" s="154">
        <v>0.949673902462767</v>
      </c>
      <c r="U149" s="173">
        <v>-0.053979466341983</v>
      </c>
      <c r="V149" s="158">
        <v>66809</v>
      </c>
      <c r="W149" s="158">
        <v>62539</v>
      </c>
      <c r="X149" s="158">
        <v>66098</v>
      </c>
      <c r="Y149" s="158">
        <v>61997</v>
      </c>
      <c r="Z149" s="155">
        <v>0.936086455417683</v>
      </c>
      <c r="AA149" s="155">
        <v>0.937955762655451</v>
      </c>
      <c r="AB149" s="173">
        <v>-0.00186930723776779</v>
      </c>
    </row>
    <row r="150" spans="1:28">
      <c r="A150" s="175" t="s">
        <v>99</v>
      </c>
      <c r="B150" s="176" t="s">
        <v>1786</v>
      </c>
      <c r="C150" s="176" t="s">
        <v>136</v>
      </c>
      <c r="D150" s="150">
        <v>18284</v>
      </c>
      <c r="E150" s="153">
        <v>17678</v>
      </c>
      <c r="F150" s="153">
        <v>606</v>
      </c>
      <c r="G150" s="151">
        <v>17699</v>
      </c>
      <c r="H150" s="151">
        <v>17449</v>
      </c>
      <c r="I150" s="151">
        <v>250</v>
      </c>
      <c r="J150" s="151">
        <v>18006</v>
      </c>
      <c r="K150" s="151">
        <v>17843</v>
      </c>
      <c r="L150" s="151">
        <v>163</v>
      </c>
      <c r="M150" s="172">
        <v>0.93</v>
      </c>
      <c r="N150" s="153">
        <v>412969</v>
      </c>
      <c r="O150" s="153">
        <v>406740</v>
      </c>
      <c r="P150" s="153">
        <v>6229</v>
      </c>
      <c r="Q150" s="154">
        <v>0.984916543372505</v>
      </c>
      <c r="R150" s="154">
        <v>0.966856267775104</v>
      </c>
      <c r="S150" s="154">
        <v>0.985874908186903</v>
      </c>
      <c r="T150" s="154">
        <v>0.990947461957125</v>
      </c>
      <c r="U150" s="173">
        <v>-0.0190186404117993</v>
      </c>
      <c r="V150" s="158">
        <v>120133</v>
      </c>
      <c r="W150" s="158">
        <v>118512</v>
      </c>
      <c r="X150" s="158">
        <v>110451</v>
      </c>
      <c r="Y150" s="158">
        <v>109114</v>
      </c>
      <c r="Z150" s="155">
        <v>0.986506621827475</v>
      </c>
      <c r="AA150" s="155">
        <v>0.987895084698192</v>
      </c>
      <c r="AB150" s="173">
        <v>-0.00138846287071748</v>
      </c>
    </row>
    <row r="151" spans="1:28">
      <c r="A151" s="175" t="s">
        <v>99</v>
      </c>
      <c r="B151" s="176" t="s">
        <v>1786</v>
      </c>
      <c r="C151" s="176" t="s">
        <v>137</v>
      </c>
      <c r="D151" s="150">
        <v>8110</v>
      </c>
      <c r="E151" s="153">
        <v>7314</v>
      </c>
      <c r="F151" s="153">
        <v>796</v>
      </c>
      <c r="G151" s="151">
        <v>7871</v>
      </c>
      <c r="H151" s="151">
        <v>7487</v>
      </c>
      <c r="I151" s="151">
        <v>384</v>
      </c>
      <c r="J151" s="151">
        <v>7819</v>
      </c>
      <c r="K151" s="151">
        <v>7573</v>
      </c>
      <c r="L151" s="151">
        <v>246</v>
      </c>
      <c r="M151" s="172">
        <v>0.93</v>
      </c>
      <c r="N151" s="153">
        <v>222874</v>
      </c>
      <c r="O151" s="153">
        <v>213751</v>
      </c>
      <c r="P151" s="153">
        <v>9123</v>
      </c>
      <c r="Q151" s="154">
        <v>0.959066557786014</v>
      </c>
      <c r="R151" s="154">
        <v>0.901849568434032</v>
      </c>
      <c r="S151" s="154">
        <v>0.95121331469953</v>
      </c>
      <c r="T151" s="154">
        <v>0.96853817623737</v>
      </c>
      <c r="U151" s="173">
        <v>-0.0493637462654979</v>
      </c>
      <c r="V151" s="158">
        <v>52877</v>
      </c>
      <c r="W151" s="158">
        <v>50482</v>
      </c>
      <c r="X151" s="158">
        <v>52842</v>
      </c>
      <c r="Y151" s="158">
        <v>50989</v>
      </c>
      <c r="Z151" s="155">
        <v>0.954706204966242</v>
      </c>
      <c r="AA151" s="155">
        <v>0.964933197078082</v>
      </c>
      <c r="AB151" s="173">
        <v>-0.0102269921118394</v>
      </c>
    </row>
    <row r="152" spans="1:28">
      <c r="A152" s="175" t="s">
        <v>99</v>
      </c>
      <c r="B152" s="176" t="s">
        <v>803</v>
      </c>
      <c r="C152" s="176" t="s">
        <v>138</v>
      </c>
      <c r="D152" s="150">
        <v>8171</v>
      </c>
      <c r="E152" s="153">
        <v>7766</v>
      </c>
      <c r="F152" s="153">
        <v>405</v>
      </c>
      <c r="G152" s="151">
        <v>7432</v>
      </c>
      <c r="H152" s="151">
        <v>7165</v>
      </c>
      <c r="I152" s="151">
        <v>267</v>
      </c>
      <c r="J152" s="151">
        <v>7572</v>
      </c>
      <c r="K152" s="151">
        <v>7392</v>
      </c>
      <c r="L152" s="151">
        <v>180</v>
      </c>
      <c r="M152" s="172">
        <v>0.93</v>
      </c>
      <c r="N152" s="153">
        <v>210467</v>
      </c>
      <c r="O152" s="153">
        <v>206036</v>
      </c>
      <c r="P152" s="153">
        <v>4431</v>
      </c>
      <c r="Q152" s="154">
        <v>0.978946818266046</v>
      </c>
      <c r="R152" s="154">
        <v>0.95043446334598</v>
      </c>
      <c r="S152" s="154">
        <v>0.964074273412271</v>
      </c>
      <c r="T152" s="154">
        <v>0.976228209191759</v>
      </c>
      <c r="U152" s="173">
        <v>-0.0136398100662916</v>
      </c>
      <c r="V152" s="158">
        <v>52479</v>
      </c>
      <c r="W152" s="158">
        <v>51050</v>
      </c>
      <c r="X152" s="158">
        <v>51510</v>
      </c>
      <c r="Y152" s="158">
        <v>50522</v>
      </c>
      <c r="Z152" s="155">
        <v>0.972770060405114</v>
      </c>
      <c r="AA152" s="155">
        <v>0.980819258396428</v>
      </c>
      <c r="AB152" s="173">
        <v>-0.00804919799131354</v>
      </c>
    </row>
    <row r="153" spans="1:28">
      <c r="A153" s="175" t="s">
        <v>99</v>
      </c>
      <c r="B153" s="176" t="s">
        <v>803</v>
      </c>
      <c r="C153" s="176" t="s">
        <v>139</v>
      </c>
      <c r="D153" s="150">
        <v>7912</v>
      </c>
      <c r="E153" s="153">
        <v>7554</v>
      </c>
      <c r="F153" s="153">
        <v>358</v>
      </c>
      <c r="G153" s="151">
        <v>7062</v>
      </c>
      <c r="H153" s="151">
        <v>6827</v>
      </c>
      <c r="I153" s="151">
        <v>235</v>
      </c>
      <c r="J153" s="151">
        <v>7359</v>
      </c>
      <c r="K153" s="151">
        <v>7186</v>
      </c>
      <c r="L153" s="151">
        <v>173</v>
      </c>
      <c r="M153" s="172">
        <v>0.93</v>
      </c>
      <c r="N153" s="153">
        <v>204524</v>
      </c>
      <c r="O153" s="153">
        <v>199640</v>
      </c>
      <c r="P153" s="153">
        <v>4884</v>
      </c>
      <c r="Q153" s="154">
        <v>0.976120161936985</v>
      </c>
      <c r="R153" s="154">
        <v>0.954752275025278</v>
      </c>
      <c r="S153" s="154">
        <v>0.966723307844803</v>
      </c>
      <c r="T153" s="154">
        <v>0.976491371110205</v>
      </c>
      <c r="U153" s="173">
        <v>-0.0119710328195252</v>
      </c>
      <c r="V153" s="158">
        <v>50362</v>
      </c>
      <c r="W153" s="158">
        <v>48986</v>
      </c>
      <c r="X153" s="158">
        <v>50780</v>
      </c>
      <c r="Y153" s="158">
        <v>49658</v>
      </c>
      <c r="Z153" s="155">
        <v>0.972677812636512</v>
      </c>
      <c r="AA153" s="155">
        <v>0.9779046868846</v>
      </c>
      <c r="AB153" s="173">
        <v>-0.00522687424808854</v>
      </c>
    </row>
    <row r="154" spans="1:28">
      <c r="A154" s="175" t="s">
        <v>99</v>
      </c>
      <c r="B154" s="176" t="s">
        <v>803</v>
      </c>
      <c r="C154" s="176" t="s">
        <v>140</v>
      </c>
      <c r="D154" s="150">
        <v>8556</v>
      </c>
      <c r="E154" s="153">
        <v>8151</v>
      </c>
      <c r="F154" s="153">
        <v>405</v>
      </c>
      <c r="G154" s="151">
        <v>7914</v>
      </c>
      <c r="H154" s="151">
        <v>7693</v>
      </c>
      <c r="I154" s="151">
        <v>221</v>
      </c>
      <c r="J154" s="151">
        <v>8280</v>
      </c>
      <c r="K154" s="151">
        <v>8017</v>
      </c>
      <c r="L154" s="151">
        <v>263</v>
      </c>
      <c r="M154" s="172">
        <v>0.93</v>
      </c>
      <c r="N154" s="153">
        <v>225729</v>
      </c>
      <c r="O154" s="153">
        <v>220114</v>
      </c>
      <c r="P154" s="153">
        <v>5615</v>
      </c>
      <c r="Q154" s="154">
        <v>0.975125039317057</v>
      </c>
      <c r="R154" s="154">
        <v>0.952664796633941</v>
      </c>
      <c r="S154" s="154">
        <v>0.972074804144554</v>
      </c>
      <c r="T154" s="154">
        <v>0.968236714975845</v>
      </c>
      <c r="U154" s="173">
        <v>-0.0194100075106128</v>
      </c>
      <c r="V154" s="158">
        <v>56941</v>
      </c>
      <c r="W154" s="158">
        <v>55307</v>
      </c>
      <c r="X154" s="158">
        <v>56305</v>
      </c>
      <c r="Y154" s="158">
        <v>55173</v>
      </c>
      <c r="Z154" s="155">
        <v>0.971303630073234</v>
      </c>
      <c r="AA154" s="155">
        <v>0.979895213568955</v>
      </c>
      <c r="AB154" s="173">
        <v>-0.00859158349572109</v>
      </c>
    </row>
    <row r="155" spans="1:28">
      <c r="A155" s="175" t="s">
        <v>99</v>
      </c>
      <c r="B155" s="176" t="s">
        <v>803</v>
      </c>
      <c r="C155" s="176" t="s">
        <v>141</v>
      </c>
      <c r="D155" s="150">
        <v>7617</v>
      </c>
      <c r="E155" s="153">
        <v>7267</v>
      </c>
      <c r="F155" s="153">
        <v>350</v>
      </c>
      <c r="G155" s="151">
        <v>7086</v>
      </c>
      <c r="H155" s="151">
        <v>6882</v>
      </c>
      <c r="I155" s="151">
        <v>204</v>
      </c>
      <c r="J155" s="151">
        <v>7259</v>
      </c>
      <c r="K155" s="151">
        <v>7060</v>
      </c>
      <c r="L155" s="151">
        <v>199</v>
      </c>
      <c r="M155" s="172">
        <v>0.93</v>
      </c>
      <c r="N155" s="153">
        <v>199170</v>
      </c>
      <c r="O155" s="153">
        <v>194207</v>
      </c>
      <c r="P155" s="153">
        <v>4963</v>
      </c>
      <c r="Q155" s="154">
        <v>0.97508158859266</v>
      </c>
      <c r="R155" s="154">
        <v>0.954050150978075</v>
      </c>
      <c r="S155" s="154">
        <v>0.97121083827265</v>
      </c>
      <c r="T155" s="154">
        <v>0.972585755613721</v>
      </c>
      <c r="U155" s="173">
        <v>-0.017160687294575</v>
      </c>
      <c r="V155" s="158">
        <v>50133</v>
      </c>
      <c r="W155" s="158">
        <v>48645</v>
      </c>
      <c r="X155" s="158">
        <v>50065</v>
      </c>
      <c r="Y155" s="158">
        <v>48847</v>
      </c>
      <c r="Z155" s="155">
        <v>0.970318951588774</v>
      </c>
      <c r="AA155" s="155">
        <v>0.975671626885049</v>
      </c>
      <c r="AB155" s="173">
        <v>-0.00535267529627548</v>
      </c>
    </row>
    <row r="156" spans="1:28">
      <c r="A156" s="175" t="s">
        <v>99</v>
      </c>
      <c r="B156" s="176" t="s">
        <v>33</v>
      </c>
      <c r="C156" s="176" t="s">
        <v>142</v>
      </c>
      <c r="D156" s="150">
        <v>8133</v>
      </c>
      <c r="E156" s="153">
        <v>7606</v>
      </c>
      <c r="F156" s="153">
        <v>527</v>
      </c>
      <c r="G156" s="151">
        <v>7385</v>
      </c>
      <c r="H156" s="151">
        <v>7018</v>
      </c>
      <c r="I156" s="151">
        <v>367</v>
      </c>
      <c r="J156" s="151">
        <v>7572</v>
      </c>
      <c r="K156" s="151">
        <v>7239</v>
      </c>
      <c r="L156" s="151">
        <v>333</v>
      </c>
      <c r="M156" s="172">
        <v>0.93</v>
      </c>
      <c r="N156" s="153">
        <v>211962</v>
      </c>
      <c r="O156" s="153">
        <v>202685</v>
      </c>
      <c r="P156" s="153">
        <v>9277</v>
      </c>
      <c r="Q156" s="154">
        <v>0.956232720959417</v>
      </c>
      <c r="R156" s="154">
        <v>0.935202262387803</v>
      </c>
      <c r="S156" s="154">
        <v>0.950304671631686</v>
      </c>
      <c r="T156" s="154">
        <v>0.956022187004754</v>
      </c>
      <c r="U156" s="173">
        <v>-0.0151024092438831</v>
      </c>
      <c r="V156" s="158">
        <v>53631</v>
      </c>
      <c r="W156" s="158">
        <v>50965</v>
      </c>
      <c r="X156" s="158">
        <v>53115</v>
      </c>
      <c r="Y156" s="158">
        <v>51045</v>
      </c>
      <c r="Z156" s="155">
        <v>0.950289944248662</v>
      </c>
      <c r="AA156" s="155">
        <v>0.961027958203897</v>
      </c>
      <c r="AB156" s="173">
        <v>-0.010738013955235</v>
      </c>
    </row>
    <row r="157" spans="1:28">
      <c r="A157" s="175" t="s">
        <v>99</v>
      </c>
      <c r="B157" s="176" t="s">
        <v>803</v>
      </c>
      <c r="C157" s="176" t="s">
        <v>143</v>
      </c>
      <c r="D157" s="150">
        <v>2909</v>
      </c>
      <c r="E157" s="153">
        <v>2774</v>
      </c>
      <c r="F157" s="153">
        <v>135</v>
      </c>
      <c r="G157" s="151">
        <v>2531</v>
      </c>
      <c r="H157" s="151">
        <v>2446</v>
      </c>
      <c r="I157" s="151">
        <v>85</v>
      </c>
      <c r="J157" s="151">
        <v>2700</v>
      </c>
      <c r="K157" s="151">
        <v>2650</v>
      </c>
      <c r="L157" s="151">
        <v>50</v>
      </c>
      <c r="M157" s="172">
        <v>0.93</v>
      </c>
      <c r="N157" s="153">
        <v>72373</v>
      </c>
      <c r="O157" s="153">
        <v>70663</v>
      </c>
      <c r="P157" s="153">
        <v>1710</v>
      </c>
      <c r="Q157" s="154">
        <v>0.976372404073342</v>
      </c>
      <c r="R157" s="154">
        <v>0.953592299759367</v>
      </c>
      <c r="S157" s="154">
        <v>0.966416436191229</v>
      </c>
      <c r="T157" s="154">
        <v>0.981481481481482</v>
      </c>
      <c r="U157" s="173">
        <v>-0.0128241364318613</v>
      </c>
      <c r="V157" s="158">
        <v>18394</v>
      </c>
      <c r="W157" s="158">
        <v>17868</v>
      </c>
      <c r="X157" s="158">
        <v>18505</v>
      </c>
      <c r="Y157" s="158">
        <v>18097</v>
      </c>
      <c r="Z157" s="155">
        <v>0.971403718603893</v>
      </c>
      <c r="AA157" s="155">
        <v>0.97795190489057</v>
      </c>
      <c r="AB157" s="173">
        <v>-0.00654818628667764</v>
      </c>
    </row>
    <row r="158" spans="1:28">
      <c r="A158" s="175" t="s">
        <v>99</v>
      </c>
      <c r="B158" s="176" t="s">
        <v>803</v>
      </c>
      <c r="C158" s="176" t="s">
        <v>144</v>
      </c>
      <c r="D158" s="150">
        <v>6520</v>
      </c>
      <c r="E158" s="153">
        <v>6323</v>
      </c>
      <c r="F158" s="153">
        <v>197</v>
      </c>
      <c r="G158" s="151">
        <v>6251</v>
      </c>
      <c r="H158" s="151">
        <v>6119</v>
      </c>
      <c r="I158" s="151">
        <v>132</v>
      </c>
      <c r="J158" s="151">
        <v>6455</v>
      </c>
      <c r="K158" s="151">
        <v>6383</v>
      </c>
      <c r="L158" s="151">
        <v>72</v>
      </c>
      <c r="M158" s="172">
        <v>0.93</v>
      </c>
      <c r="N158" s="153">
        <v>178842</v>
      </c>
      <c r="O158" s="153">
        <v>176829</v>
      </c>
      <c r="P158" s="153">
        <v>2013</v>
      </c>
      <c r="Q158" s="154">
        <v>0.988744254705271</v>
      </c>
      <c r="R158" s="154">
        <v>0.96978527607362</v>
      </c>
      <c r="S158" s="154">
        <v>0.978883378659415</v>
      </c>
      <c r="T158" s="154">
        <v>0.988845855925639</v>
      </c>
      <c r="U158" s="173">
        <v>-0.00909810258579491</v>
      </c>
      <c r="V158" s="158">
        <v>45025</v>
      </c>
      <c r="W158" s="158">
        <v>44389</v>
      </c>
      <c r="X158" s="158">
        <v>45781</v>
      </c>
      <c r="Y158" s="158">
        <v>45287</v>
      </c>
      <c r="Z158" s="155">
        <v>0.985874514158801</v>
      </c>
      <c r="AA158" s="155">
        <v>0.989209497389747</v>
      </c>
      <c r="AB158" s="173">
        <v>-0.00333498323094616</v>
      </c>
    </row>
    <row r="159" spans="1:28">
      <c r="A159" s="175" t="s">
        <v>99</v>
      </c>
      <c r="B159" s="176" t="s">
        <v>803</v>
      </c>
      <c r="C159" s="176" t="s">
        <v>145</v>
      </c>
      <c r="D159" s="150">
        <v>6528</v>
      </c>
      <c r="E159" s="153">
        <v>6300</v>
      </c>
      <c r="F159" s="153">
        <v>228</v>
      </c>
      <c r="G159" s="151">
        <v>5925</v>
      </c>
      <c r="H159" s="151">
        <v>5817</v>
      </c>
      <c r="I159" s="151">
        <v>108</v>
      </c>
      <c r="J159" s="151">
        <v>6108</v>
      </c>
      <c r="K159" s="151">
        <v>6028</v>
      </c>
      <c r="L159" s="151">
        <v>80</v>
      </c>
      <c r="M159" s="172">
        <v>0.93</v>
      </c>
      <c r="N159" s="153">
        <v>167658</v>
      </c>
      <c r="O159" s="153">
        <v>164912</v>
      </c>
      <c r="P159" s="153">
        <v>2746</v>
      </c>
      <c r="Q159" s="154">
        <v>0.983621419795059</v>
      </c>
      <c r="R159" s="154">
        <v>0.965073529411765</v>
      </c>
      <c r="S159" s="154">
        <v>0.981772151898734</v>
      </c>
      <c r="T159" s="154">
        <v>0.986902423051735</v>
      </c>
      <c r="U159" s="173">
        <v>-0.0166986224869694</v>
      </c>
      <c r="V159" s="158">
        <v>41981</v>
      </c>
      <c r="W159" s="158">
        <v>41227</v>
      </c>
      <c r="X159" s="158">
        <v>42523</v>
      </c>
      <c r="Y159" s="158">
        <v>41833</v>
      </c>
      <c r="Z159" s="155">
        <v>0.982039494056835</v>
      </c>
      <c r="AA159" s="155">
        <v>0.983773487289232</v>
      </c>
      <c r="AB159" s="173">
        <v>-0.00173399323239654</v>
      </c>
    </row>
    <row r="160" spans="1:28">
      <c r="A160" s="175" t="s">
        <v>99</v>
      </c>
      <c r="B160" s="176" t="s">
        <v>803</v>
      </c>
      <c r="C160" s="176" t="s">
        <v>146</v>
      </c>
      <c r="D160" s="150">
        <v>7333</v>
      </c>
      <c r="E160" s="153">
        <v>6876</v>
      </c>
      <c r="F160" s="153">
        <v>457</v>
      </c>
      <c r="G160" s="151">
        <v>6768</v>
      </c>
      <c r="H160" s="151">
        <v>6430</v>
      </c>
      <c r="I160" s="151">
        <v>338</v>
      </c>
      <c r="J160" s="151">
        <v>7156</v>
      </c>
      <c r="K160" s="151">
        <v>6867</v>
      </c>
      <c r="L160" s="151">
        <v>289</v>
      </c>
      <c r="M160" s="172">
        <v>0.93</v>
      </c>
      <c r="N160" s="153">
        <v>194894</v>
      </c>
      <c r="O160" s="153">
        <v>186303</v>
      </c>
      <c r="P160" s="153">
        <v>8591</v>
      </c>
      <c r="Q160" s="154">
        <v>0.955919628105534</v>
      </c>
      <c r="R160" s="154">
        <v>0.937678985408428</v>
      </c>
      <c r="S160" s="154">
        <v>0.950059101654846</v>
      </c>
      <c r="T160" s="154">
        <v>0.959614309670207</v>
      </c>
      <c r="U160" s="173">
        <v>-0.0123801162464187</v>
      </c>
      <c r="V160" s="158">
        <v>49232</v>
      </c>
      <c r="W160" s="158">
        <v>47038</v>
      </c>
      <c r="X160" s="158">
        <v>49277</v>
      </c>
      <c r="Y160" s="158">
        <v>46925</v>
      </c>
      <c r="Z160" s="155">
        <v>0.955435489112772</v>
      </c>
      <c r="AA160" s="155">
        <v>0.952269821620634</v>
      </c>
      <c r="AB160" s="173">
        <v>0.00316566749213787</v>
      </c>
    </row>
    <row r="161" spans="1:28">
      <c r="A161" s="175" t="s">
        <v>99</v>
      </c>
      <c r="B161" s="176" t="s">
        <v>803</v>
      </c>
      <c r="C161" s="176" t="s">
        <v>147</v>
      </c>
      <c r="D161" s="150">
        <v>5796</v>
      </c>
      <c r="E161" s="153">
        <v>5576</v>
      </c>
      <c r="F161" s="153">
        <v>220</v>
      </c>
      <c r="G161" s="151">
        <v>5292</v>
      </c>
      <c r="H161" s="151">
        <v>5138</v>
      </c>
      <c r="I161" s="151">
        <v>154</v>
      </c>
      <c r="J161" s="151">
        <v>5675</v>
      </c>
      <c r="K161" s="151">
        <v>5567</v>
      </c>
      <c r="L161" s="151">
        <v>108</v>
      </c>
      <c r="M161" s="172">
        <v>0.93</v>
      </c>
      <c r="N161" s="153">
        <v>153417</v>
      </c>
      <c r="O161" s="153">
        <v>150336</v>
      </c>
      <c r="P161" s="153">
        <v>3081</v>
      </c>
      <c r="Q161" s="154">
        <v>0.97991747980993</v>
      </c>
      <c r="R161" s="154">
        <v>0.962042788129745</v>
      </c>
      <c r="S161" s="154">
        <v>0.970899470899471</v>
      </c>
      <c r="T161" s="154">
        <v>0.980969162995595</v>
      </c>
      <c r="U161" s="173">
        <v>-0.00885668276972629</v>
      </c>
      <c r="V161" s="158">
        <v>38170</v>
      </c>
      <c r="W161" s="158">
        <v>37238</v>
      </c>
      <c r="X161" s="158">
        <v>38022</v>
      </c>
      <c r="Y161" s="158">
        <v>37213</v>
      </c>
      <c r="Z161" s="155">
        <v>0.9755829185224</v>
      </c>
      <c r="AA161" s="155">
        <v>0.978722844668876</v>
      </c>
      <c r="AB161" s="173">
        <v>-0.00313992614647618</v>
      </c>
    </row>
    <row r="162" spans="1:28">
      <c r="A162" s="175" t="s">
        <v>99</v>
      </c>
      <c r="B162" s="176" t="s">
        <v>803</v>
      </c>
      <c r="C162" s="176" t="s">
        <v>148</v>
      </c>
      <c r="D162" s="150">
        <v>3706</v>
      </c>
      <c r="E162" s="153">
        <v>3629</v>
      </c>
      <c r="F162" s="153">
        <v>77</v>
      </c>
      <c r="G162" s="151">
        <v>3516</v>
      </c>
      <c r="H162" s="151">
        <v>3463</v>
      </c>
      <c r="I162" s="151">
        <v>53</v>
      </c>
      <c r="J162" s="151">
        <v>3728</v>
      </c>
      <c r="K162" s="151">
        <v>3682</v>
      </c>
      <c r="L162" s="151">
        <v>46</v>
      </c>
      <c r="M162" s="172">
        <v>0.93</v>
      </c>
      <c r="N162" s="153">
        <v>104689</v>
      </c>
      <c r="O162" s="153">
        <v>103385</v>
      </c>
      <c r="P162" s="153">
        <v>1304</v>
      </c>
      <c r="Q162" s="154">
        <v>0.987544059070198</v>
      </c>
      <c r="R162" s="154">
        <v>0.979222881813276</v>
      </c>
      <c r="S162" s="154">
        <v>0.984926052332196</v>
      </c>
      <c r="T162" s="154">
        <v>0.987660944206009</v>
      </c>
      <c r="U162" s="173">
        <v>-0.00570317051891989</v>
      </c>
      <c r="V162" s="158">
        <v>25543</v>
      </c>
      <c r="W162" s="158">
        <v>25196</v>
      </c>
      <c r="X162" s="158">
        <v>26543</v>
      </c>
      <c r="Y162" s="158">
        <v>26141</v>
      </c>
      <c r="Z162" s="155">
        <v>0.986415064792702</v>
      </c>
      <c r="AA162" s="155">
        <v>0.984854763967901</v>
      </c>
      <c r="AB162" s="173">
        <v>0.0015603008248013</v>
      </c>
    </row>
    <row r="163" spans="1:28">
      <c r="A163" s="175" t="s">
        <v>99</v>
      </c>
      <c r="B163" s="176" t="s">
        <v>803</v>
      </c>
      <c r="C163" s="176" t="s">
        <v>149</v>
      </c>
      <c r="D163" s="150">
        <v>8870</v>
      </c>
      <c r="E163" s="153">
        <v>8578</v>
      </c>
      <c r="F163" s="153">
        <v>292</v>
      </c>
      <c r="G163" s="151">
        <v>8344</v>
      </c>
      <c r="H163" s="151">
        <v>8162</v>
      </c>
      <c r="I163" s="151">
        <v>182</v>
      </c>
      <c r="J163" s="151">
        <v>8469</v>
      </c>
      <c r="K163" s="151">
        <v>8340</v>
      </c>
      <c r="L163" s="151">
        <v>129</v>
      </c>
      <c r="M163" s="172">
        <v>0.93</v>
      </c>
      <c r="N163" s="153">
        <v>234229</v>
      </c>
      <c r="O163" s="153">
        <v>230654</v>
      </c>
      <c r="P163" s="153">
        <v>3575</v>
      </c>
      <c r="Q163" s="154">
        <v>0.984737158934205</v>
      </c>
      <c r="R163" s="154">
        <v>0.967080045095829</v>
      </c>
      <c r="S163" s="154">
        <v>0.978187919463087</v>
      </c>
      <c r="T163" s="154">
        <v>0.984767977329082</v>
      </c>
      <c r="U163" s="173">
        <v>-0.0111078743672586</v>
      </c>
      <c r="V163" s="158">
        <v>58510</v>
      </c>
      <c r="W163" s="158">
        <v>57406</v>
      </c>
      <c r="X163" s="158">
        <v>58759</v>
      </c>
      <c r="Y163" s="158">
        <v>57950</v>
      </c>
      <c r="Z163" s="155">
        <v>0.981131430524697</v>
      </c>
      <c r="AA163" s="155">
        <v>0.98623189639034</v>
      </c>
      <c r="AB163" s="173">
        <v>-0.00510046586564361</v>
      </c>
    </row>
    <row r="164" spans="1:28">
      <c r="A164" s="175" t="s">
        <v>99</v>
      </c>
      <c r="B164" s="176" t="s">
        <v>803</v>
      </c>
      <c r="C164" s="176" t="s">
        <v>150</v>
      </c>
      <c r="D164" s="150">
        <v>4850</v>
      </c>
      <c r="E164" s="153">
        <v>4524</v>
      </c>
      <c r="F164" s="153">
        <v>326</v>
      </c>
      <c r="G164" s="151">
        <v>4419</v>
      </c>
      <c r="H164" s="151">
        <v>4277</v>
      </c>
      <c r="I164" s="151">
        <v>142</v>
      </c>
      <c r="J164" s="151">
        <v>4566</v>
      </c>
      <c r="K164" s="151">
        <v>4434</v>
      </c>
      <c r="L164" s="151">
        <v>132</v>
      </c>
      <c r="M164" s="172">
        <v>0.93</v>
      </c>
      <c r="N164" s="153">
        <v>127403</v>
      </c>
      <c r="O164" s="153">
        <v>123022</v>
      </c>
      <c r="P164" s="153">
        <v>4381</v>
      </c>
      <c r="Q164" s="154">
        <v>0.965613054637646</v>
      </c>
      <c r="R164" s="154">
        <v>0.932783505154639</v>
      </c>
      <c r="S164" s="154">
        <v>0.967866033039149</v>
      </c>
      <c r="T164" s="154">
        <v>0.971090670170828</v>
      </c>
      <c r="U164" s="173">
        <v>-0.0350825278845099</v>
      </c>
      <c r="V164" s="158">
        <v>31751</v>
      </c>
      <c r="W164" s="158">
        <v>30672</v>
      </c>
      <c r="X164" s="158">
        <v>32617</v>
      </c>
      <c r="Y164" s="158">
        <v>31633</v>
      </c>
      <c r="Z164" s="155">
        <v>0.966016818367925</v>
      </c>
      <c r="AA164" s="155">
        <v>0.969831682864764</v>
      </c>
      <c r="AB164" s="173">
        <v>-0.00381486449683832</v>
      </c>
    </row>
    <row r="165" spans="1:28">
      <c r="A165" s="175" t="s">
        <v>99</v>
      </c>
      <c r="B165" s="176" t="s">
        <v>803</v>
      </c>
      <c r="C165" s="176" t="s">
        <v>151</v>
      </c>
      <c r="D165" s="150">
        <v>5819</v>
      </c>
      <c r="E165" s="153">
        <v>5677</v>
      </c>
      <c r="F165" s="153">
        <v>142</v>
      </c>
      <c r="G165" s="151">
        <v>5401</v>
      </c>
      <c r="H165" s="151">
        <v>5300</v>
      </c>
      <c r="I165" s="151">
        <v>101</v>
      </c>
      <c r="J165" s="151">
        <v>5934</v>
      </c>
      <c r="K165" s="151">
        <v>5826</v>
      </c>
      <c r="L165" s="151">
        <v>108</v>
      </c>
      <c r="M165" s="172">
        <v>0.93</v>
      </c>
      <c r="N165" s="153">
        <v>154209</v>
      </c>
      <c r="O165" s="153">
        <v>151568</v>
      </c>
      <c r="P165" s="153">
        <v>2641</v>
      </c>
      <c r="Q165" s="154">
        <v>0.982873891925893</v>
      </c>
      <c r="R165" s="154">
        <v>0.975597181646331</v>
      </c>
      <c r="S165" s="154">
        <v>0.981299759303833</v>
      </c>
      <c r="T165" s="154">
        <v>0.981799797775531</v>
      </c>
      <c r="U165" s="173">
        <v>-0.0057025776575016</v>
      </c>
      <c r="V165" s="158">
        <v>38755</v>
      </c>
      <c r="W165" s="158">
        <v>38034</v>
      </c>
      <c r="X165" s="158">
        <v>38389</v>
      </c>
      <c r="Y165" s="158">
        <v>37683</v>
      </c>
      <c r="Z165" s="155">
        <v>0.981395948909818</v>
      </c>
      <c r="AA165" s="155">
        <v>0.981609315168408</v>
      </c>
      <c r="AB165" s="173">
        <v>-0.000213366258589587</v>
      </c>
    </row>
    <row r="166" spans="1:28">
      <c r="A166" s="175" t="s">
        <v>99</v>
      </c>
      <c r="B166" s="176" t="s">
        <v>803</v>
      </c>
      <c r="C166" s="176" t="s">
        <v>152</v>
      </c>
      <c r="D166" s="150">
        <v>5105</v>
      </c>
      <c r="E166" s="153">
        <v>4967</v>
      </c>
      <c r="F166" s="153">
        <v>138</v>
      </c>
      <c r="G166" s="151">
        <v>4563</v>
      </c>
      <c r="H166" s="151">
        <v>4465</v>
      </c>
      <c r="I166" s="151">
        <v>98</v>
      </c>
      <c r="J166" s="151">
        <v>4829</v>
      </c>
      <c r="K166" s="151">
        <v>4747</v>
      </c>
      <c r="L166" s="151">
        <v>82</v>
      </c>
      <c r="M166" s="172">
        <v>0.93</v>
      </c>
      <c r="N166" s="153">
        <v>134064</v>
      </c>
      <c r="O166" s="153">
        <v>131884</v>
      </c>
      <c r="P166" s="153">
        <v>2180</v>
      </c>
      <c r="Q166" s="154">
        <v>0.983739109678959</v>
      </c>
      <c r="R166" s="154">
        <v>0.972967678746327</v>
      </c>
      <c r="S166" s="154">
        <v>0.978522901599825</v>
      </c>
      <c r="T166" s="154">
        <v>0.983019258645682</v>
      </c>
      <c r="U166" s="173">
        <v>-0.00555522285349752</v>
      </c>
      <c r="V166" s="158">
        <v>32859</v>
      </c>
      <c r="W166" s="158">
        <v>32227</v>
      </c>
      <c r="X166" s="158">
        <v>32301</v>
      </c>
      <c r="Y166" s="158">
        <v>31813</v>
      </c>
      <c r="Z166" s="155">
        <v>0.980766304513223</v>
      </c>
      <c r="AA166" s="155">
        <v>0.984892108603449</v>
      </c>
      <c r="AB166" s="173">
        <v>-0.00412580409022556</v>
      </c>
    </row>
    <row r="167" spans="1:28">
      <c r="A167" s="175" t="s">
        <v>99</v>
      </c>
      <c r="B167" s="176" t="s">
        <v>803</v>
      </c>
      <c r="C167" s="176" t="s">
        <v>153</v>
      </c>
      <c r="D167" s="150">
        <v>5063</v>
      </c>
      <c r="E167" s="153">
        <v>4869</v>
      </c>
      <c r="F167" s="153">
        <v>194</v>
      </c>
      <c r="G167" s="151">
        <v>4589</v>
      </c>
      <c r="H167" s="151">
        <v>4432</v>
      </c>
      <c r="I167" s="151">
        <v>157</v>
      </c>
      <c r="J167" s="151">
        <v>4851</v>
      </c>
      <c r="K167" s="151">
        <v>4544</v>
      </c>
      <c r="L167" s="151">
        <v>307</v>
      </c>
      <c r="M167" s="172">
        <v>0.93</v>
      </c>
      <c r="N167" s="153">
        <v>139827</v>
      </c>
      <c r="O167" s="153">
        <v>135167</v>
      </c>
      <c r="P167" s="153">
        <v>4660</v>
      </c>
      <c r="Q167" s="154">
        <v>0.966673103191801</v>
      </c>
      <c r="R167" s="154">
        <v>0.961682796760814</v>
      </c>
      <c r="S167" s="154">
        <v>0.965787753323164</v>
      </c>
      <c r="T167" s="154">
        <v>0.936714079571222</v>
      </c>
      <c r="U167" s="173">
        <v>-0.00410495656235044</v>
      </c>
      <c r="V167" s="158">
        <v>34113</v>
      </c>
      <c r="W167" s="158">
        <v>32833</v>
      </c>
      <c r="X167" s="158">
        <v>35415</v>
      </c>
      <c r="Y167" s="158">
        <v>34288</v>
      </c>
      <c r="Z167" s="155">
        <v>0.962477647817548</v>
      </c>
      <c r="AA167" s="155">
        <v>0.968177325991811</v>
      </c>
      <c r="AB167" s="173">
        <v>-0.00569967817426387</v>
      </c>
    </row>
    <row r="168" spans="1:28">
      <c r="A168" s="175" t="s">
        <v>99</v>
      </c>
      <c r="B168" s="176" t="s">
        <v>803</v>
      </c>
      <c r="C168" s="176" t="s">
        <v>154</v>
      </c>
      <c r="D168" s="150">
        <v>3347</v>
      </c>
      <c r="E168" s="153">
        <v>3228</v>
      </c>
      <c r="F168" s="153">
        <v>119</v>
      </c>
      <c r="G168" s="151">
        <v>3467</v>
      </c>
      <c r="H168" s="151">
        <v>3381</v>
      </c>
      <c r="I168" s="151">
        <v>86</v>
      </c>
      <c r="J168" s="151">
        <v>3643</v>
      </c>
      <c r="K168" s="151">
        <v>3588</v>
      </c>
      <c r="L168" s="151">
        <v>55</v>
      </c>
      <c r="M168" s="172">
        <v>0.93</v>
      </c>
      <c r="N168" s="153">
        <v>97163</v>
      </c>
      <c r="O168" s="153">
        <v>95711</v>
      </c>
      <c r="P168" s="153">
        <v>1452</v>
      </c>
      <c r="Q168" s="154">
        <v>0.98505603985056</v>
      </c>
      <c r="R168" s="154">
        <v>0.964445772333433</v>
      </c>
      <c r="S168" s="154">
        <v>0.975194692817998</v>
      </c>
      <c r="T168" s="154">
        <v>0.984902552841065</v>
      </c>
      <c r="U168" s="173">
        <v>-0.0107489204845654</v>
      </c>
      <c r="V168" s="158">
        <v>24848</v>
      </c>
      <c r="W168" s="158">
        <v>24396</v>
      </c>
      <c r="X168" s="158">
        <v>24994</v>
      </c>
      <c r="Y168" s="158">
        <v>24610</v>
      </c>
      <c r="Z168" s="155">
        <v>0.981809401159047</v>
      </c>
      <c r="AA168" s="155">
        <v>0.984636312715052</v>
      </c>
      <c r="AB168" s="173">
        <v>-0.00282691155600456</v>
      </c>
    </row>
    <row r="169" spans="1:28">
      <c r="A169" s="175" t="s">
        <v>99</v>
      </c>
      <c r="B169" s="176" t="s">
        <v>803</v>
      </c>
      <c r="C169" s="176" t="s">
        <v>155</v>
      </c>
      <c r="D169" s="150">
        <v>2259</v>
      </c>
      <c r="E169" s="153">
        <v>2186</v>
      </c>
      <c r="F169" s="153">
        <v>73</v>
      </c>
      <c r="G169" s="151">
        <v>2076</v>
      </c>
      <c r="H169" s="151">
        <v>2043</v>
      </c>
      <c r="I169" s="151">
        <v>33</v>
      </c>
      <c r="J169" s="151">
        <v>2161</v>
      </c>
      <c r="K169" s="151">
        <v>2118</v>
      </c>
      <c r="L169" s="151">
        <v>43</v>
      </c>
      <c r="M169" s="172">
        <v>0.93</v>
      </c>
      <c r="N169" s="153">
        <v>59618</v>
      </c>
      <c r="O169" s="153">
        <v>58994</v>
      </c>
      <c r="P169" s="153">
        <v>624</v>
      </c>
      <c r="Q169" s="154">
        <v>0.989533362407327</v>
      </c>
      <c r="R169" s="154">
        <v>0.967684816290394</v>
      </c>
      <c r="S169" s="154">
        <v>0.984104046242775</v>
      </c>
      <c r="T169" s="154">
        <v>0.980101804720037</v>
      </c>
      <c r="U169" s="173">
        <v>-0.0164192299523807</v>
      </c>
      <c r="V169" s="158">
        <v>14771</v>
      </c>
      <c r="W169" s="158">
        <v>14550</v>
      </c>
      <c r="X169" s="158">
        <v>15058</v>
      </c>
      <c r="Y169" s="158">
        <v>14913</v>
      </c>
      <c r="Z169" s="155">
        <v>0.985038250626227</v>
      </c>
      <c r="AA169" s="155">
        <v>0.990370567140391</v>
      </c>
      <c r="AB169" s="173">
        <v>-0.00533231651416344</v>
      </c>
    </row>
    <row r="170" spans="1:28">
      <c r="A170" s="175" t="s">
        <v>99</v>
      </c>
      <c r="B170" s="176" t="s">
        <v>803</v>
      </c>
      <c r="C170" s="176" t="s">
        <v>156</v>
      </c>
      <c r="D170" s="150">
        <v>6957</v>
      </c>
      <c r="E170" s="153">
        <v>6692</v>
      </c>
      <c r="F170" s="153">
        <v>265</v>
      </c>
      <c r="G170" s="151">
        <v>6339</v>
      </c>
      <c r="H170" s="151">
        <v>6215</v>
      </c>
      <c r="I170" s="151">
        <v>124</v>
      </c>
      <c r="J170" s="151">
        <v>6796</v>
      </c>
      <c r="K170" s="151">
        <v>6679</v>
      </c>
      <c r="L170" s="151">
        <v>117</v>
      </c>
      <c r="M170" s="172">
        <v>0.93</v>
      </c>
      <c r="N170" s="153">
        <v>183624</v>
      </c>
      <c r="O170" s="153">
        <v>181092</v>
      </c>
      <c r="P170" s="153">
        <v>2532</v>
      </c>
      <c r="Q170" s="154">
        <v>0.986210952816625</v>
      </c>
      <c r="R170" s="154">
        <v>0.961908868765272</v>
      </c>
      <c r="S170" s="154">
        <v>0.980438554977126</v>
      </c>
      <c r="T170" s="154">
        <v>0.982783990582696</v>
      </c>
      <c r="U170" s="173">
        <v>-0.0185296862118534</v>
      </c>
      <c r="V170" s="158">
        <v>46004</v>
      </c>
      <c r="W170" s="158">
        <v>45087</v>
      </c>
      <c r="X170" s="158">
        <v>45568</v>
      </c>
      <c r="Y170" s="158">
        <v>45059</v>
      </c>
      <c r="Z170" s="155">
        <v>0.980066950699939</v>
      </c>
      <c r="AA170" s="155">
        <v>0.988829880617977</v>
      </c>
      <c r="AB170" s="173">
        <v>-0.0087629299180384</v>
      </c>
    </row>
    <row r="171" spans="1:28">
      <c r="A171" s="175" t="s">
        <v>99</v>
      </c>
      <c r="B171" s="176" t="s">
        <v>803</v>
      </c>
      <c r="C171" s="176" t="s">
        <v>157</v>
      </c>
      <c r="D171" s="150">
        <v>5874</v>
      </c>
      <c r="E171" s="153">
        <v>5763</v>
      </c>
      <c r="F171" s="153">
        <v>111</v>
      </c>
      <c r="G171" s="151">
        <v>5495</v>
      </c>
      <c r="H171" s="151">
        <v>5408</v>
      </c>
      <c r="I171" s="151">
        <v>87</v>
      </c>
      <c r="J171" s="151">
        <v>5902</v>
      </c>
      <c r="K171" s="151">
        <v>5830</v>
      </c>
      <c r="L171" s="151">
        <v>72</v>
      </c>
      <c r="M171" s="172">
        <v>0.93</v>
      </c>
      <c r="N171" s="153">
        <v>158744</v>
      </c>
      <c r="O171" s="153">
        <v>157010</v>
      </c>
      <c r="P171" s="153">
        <v>1734</v>
      </c>
      <c r="Q171" s="154">
        <v>0.989076752507181</v>
      </c>
      <c r="R171" s="154">
        <v>0.981103166496425</v>
      </c>
      <c r="S171" s="154">
        <v>0.984167424931756</v>
      </c>
      <c r="T171" s="154">
        <v>0.987800745509997</v>
      </c>
      <c r="U171" s="173">
        <v>-0.0030642584353312</v>
      </c>
      <c r="V171" s="158">
        <v>39158</v>
      </c>
      <c r="W171" s="158">
        <v>38662</v>
      </c>
      <c r="X171" s="158">
        <v>39446</v>
      </c>
      <c r="Y171" s="158">
        <v>39053</v>
      </c>
      <c r="Z171" s="155">
        <v>0.987333367383421</v>
      </c>
      <c r="AA171" s="155">
        <v>0.990037012624854</v>
      </c>
      <c r="AB171" s="173">
        <v>-0.00270364524143318</v>
      </c>
    </row>
    <row r="172" spans="1:28">
      <c r="A172" s="175" t="s">
        <v>99</v>
      </c>
      <c r="B172" s="176" t="s">
        <v>803</v>
      </c>
      <c r="C172" s="176" t="s">
        <v>158</v>
      </c>
      <c r="D172" s="150">
        <v>3949</v>
      </c>
      <c r="E172" s="153">
        <v>3890</v>
      </c>
      <c r="F172" s="153">
        <v>59</v>
      </c>
      <c r="G172" s="151">
        <v>3641</v>
      </c>
      <c r="H172" s="151">
        <v>3612</v>
      </c>
      <c r="I172" s="151">
        <v>29</v>
      </c>
      <c r="J172" s="151">
        <v>3781</v>
      </c>
      <c r="K172" s="151">
        <v>3766</v>
      </c>
      <c r="L172" s="151">
        <v>15</v>
      </c>
      <c r="M172" s="172">
        <v>0.93</v>
      </c>
      <c r="N172" s="153">
        <v>104630</v>
      </c>
      <c r="O172" s="153">
        <v>103839</v>
      </c>
      <c r="P172" s="153">
        <v>791</v>
      </c>
      <c r="Q172" s="154">
        <v>0.992440026760967</v>
      </c>
      <c r="R172" s="154">
        <v>0.985059508736389</v>
      </c>
      <c r="S172" s="154">
        <v>0.992035155177149</v>
      </c>
      <c r="T172" s="154">
        <v>0.996032795556731</v>
      </c>
      <c r="U172" s="173">
        <v>-0.00697564644076021</v>
      </c>
      <c r="V172" s="158">
        <v>25946</v>
      </c>
      <c r="W172" s="158">
        <v>25701</v>
      </c>
      <c r="X172" s="158">
        <v>25786</v>
      </c>
      <c r="Y172" s="158">
        <v>25592</v>
      </c>
      <c r="Z172" s="155">
        <v>0.990557311338935</v>
      </c>
      <c r="AA172" s="155">
        <v>0.992476537656092</v>
      </c>
      <c r="AB172" s="173">
        <v>-0.00191922631715769</v>
      </c>
    </row>
    <row r="173" spans="1:28">
      <c r="A173" s="175" t="s">
        <v>99</v>
      </c>
      <c r="B173" s="176" t="s">
        <v>803</v>
      </c>
      <c r="C173" s="176" t="s">
        <v>159</v>
      </c>
      <c r="D173" s="150">
        <v>3044</v>
      </c>
      <c r="E173" s="153">
        <v>2949</v>
      </c>
      <c r="F173" s="153">
        <v>95</v>
      </c>
      <c r="G173" s="151">
        <v>2864</v>
      </c>
      <c r="H173" s="151">
        <v>2820</v>
      </c>
      <c r="I173" s="151">
        <v>44</v>
      </c>
      <c r="J173" s="151">
        <v>2961</v>
      </c>
      <c r="K173" s="151">
        <v>2850</v>
      </c>
      <c r="L173" s="151">
        <v>111</v>
      </c>
      <c r="M173" s="172">
        <v>0.93</v>
      </c>
      <c r="N173" s="153">
        <v>81223</v>
      </c>
      <c r="O173" s="153">
        <v>80146</v>
      </c>
      <c r="P173" s="153">
        <v>1077</v>
      </c>
      <c r="Q173" s="154">
        <v>0.986740209054086</v>
      </c>
      <c r="R173" s="154">
        <v>0.968791064388962</v>
      </c>
      <c r="S173" s="154">
        <v>0.98463687150838</v>
      </c>
      <c r="T173" s="154">
        <v>0.962512664640324</v>
      </c>
      <c r="U173" s="173">
        <v>-0.015845807119418</v>
      </c>
      <c r="V173" s="158">
        <v>20753</v>
      </c>
      <c r="W173" s="158">
        <v>20349</v>
      </c>
      <c r="X173" s="158">
        <v>20618</v>
      </c>
      <c r="Y173" s="158">
        <v>20397</v>
      </c>
      <c r="Z173" s="155">
        <v>0.98053293499735</v>
      </c>
      <c r="AA173" s="155">
        <v>0.989281210592686</v>
      </c>
      <c r="AB173" s="173">
        <v>-0.00874827559533631</v>
      </c>
    </row>
    <row r="174" spans="1:28">
      <c r="A174" s="175" t="s">
        <v>99</v>
      </c>
      <c r="B174" s="176" t="s">
        <v>803</v>
      </c>
      <c r="C174" s="176" t="s">
        <v>160</v>
      </c>
      <c r="D174" s="150">
        <v>5618</v>
      </c>
      <c r="E174" s="153">
        <v>5485</v>
      </c>
      <c r="F174" s="153">
        <v>133</v>
      </c>
      <c r="G174" s="151">
        <v>5060</v>
      </c>
      <c r="H174" s="151">
        <v>4981</v>
      </c>
      <c r="I174" s="151">
        <v>79</v>
      </c>
      <c r="J174" s="151">
        <v>5348</v>
      </c>
      <c r="K174" s="151">
        <v>5273</v>
      </c>
      <c r="L174" s="151">
        <v>75</v>
      </c>
      <c r="M174" s="172">
        <v>0.93</v>
      </c>
      <c r="N174" s="153">
        <v>145184</v>
      </c>
      <c r="O174" s="153">
        <v>143217</v>
      </c>
      <c r="P174" s="153">
        <v>1967</v>
      </c>
      <c r="Q174" s="154">
        <v>0.986451675115715</v>
      </c>
      <c r="R174" s="154">
        <v>0.976326094695621</v>
      </c>
      <c r="S174" s="154">
        <v>0.984387351778656</v>
      </c>
      <c r="T174" s="154">
        <v>0.985976065818998</v>
      </c>
      <c r="U174" s="173">
        <v>-0.00806125708303485</v>
      </c>
      <c r="V174" s="158">
        <v>36026</v>
      </c>
      <c r="W174" s="158">
        <v>35493</v>
      </c>
      <c r="X174" s="158">
        <v>35625</v>
      </c>
      <c r="Y174" s="158">
        <v>35219</v>
      </c>
      <c r="Z174" s="155">
        <v>0.985205129628602</v>
      </c>
      <c r="AA174" s="155">
        <v>0.98860350877193</v>
      </c>
      <c r="AB174" s="173">
        <v>-0.0033983791433283</v>
      </c>
    </row>
    <row r="175" spans="1:28">
      <c r="A175" s="175" t="s">
        <v>99</v>
      </c>
      <c r="B175" s="176" t="s">
        <v>1787</v>
      </c>
      <c r="C175" s="176" t="s">
        <v>161</v>
      </c>
      <c r="D175" s="150">
        <v>12755</v>
      </c>
      <c r="E175" s="153">
        <v>12369</v>
      </c>
      <c r="F175" s="153">
        <v>386</v>
      </c>
      <c r="G175" s="151">
        <v>12543</v>
      </c>
      <c r="H175" s="151">
        <v>12331</v>
      </c>
      <c r="I175" s="151">
        <v>212</v>
      </c>
      <c r="J175" s="151">
        <v>12689</v>
      </c>
      <c r="K175" s="151">
        <v>12487</v>
      </c>
      <c r="L175" s="151">
        <v>202</v>
      </c>
      <c r="M175" s="172">
        <v>0.93</v>
      </c>
      <c r="N175" s="153">
        <v>321434</v>
      </c>
      <c r="O175" s="153">
        <v>315847</v>
      </c>
      <c r="P175" s="153">
        <v>5587</v>
      </c>
      <c r="Q175" s="154">
        <v>0.982618515776178</v>
      </c>
      <c r="R175" s="154">
        <v>0.969737357898863</v>
      </c>
      <c r="S175" s="154">
        <v>0.983098142390178</v>
      </c>
      <c r="T175" s="154">
        <v>0.984080699818741</v>
      </c>
      <c r="U175" s="173">
        <v>-0.0133607844913146</v>
      </c>
      <c r="V175" s="158">
        <v>83552</v>
      </c>
      <c r="W175" s="158">
        <v>82183</v>
      </c>
      <c r="X175" s="158">
        <v>80394</v>
      </c>
      <c r="Y175" s="158">
        <v>78953</v>
      </c>
      <c r="Z175" s="155">
        <v>0.983614994255075</v>
      </c>
      <c r="AA175" s="155">
        <v>0.982075776799264</v>
      </c>
      <c r="AB175" s="173">
        <v>0.00153921745581109</v>
      </c>
    </row>
    <row r="176" spans="1:28">
      <c r="A176" s="175" t="s">
        <v>99</v>
      </c>
      <c r="B176" s="176" t="s">
        <v>1787</v>
      </c>
      <c r="C176" s="176" t="s">
        <v>162</v>
      </c>
      <c r="D176" s="150">
        <v>9716</v>
      </c>
      <c r="E176" s="153">
        <v>9413</v>
      </c>
      <c r="F176" s="153">
        <v>303</v>
      </c>
      <c r="G176" s="151">
        <v>9746</v>
      </c>
      <c r="H176" s="151">
        <v>9460</v>
      </c>
      <c r="I176" s="151">
        <v>286</v>
      </c>
      <c r="J176" s="151">
        <v>9620</v>
      </c>
      <c r="K176" s="151">
        <v>9478</v>
      </c>
      <c r="L176" s="151">
        <v>142</v>
      </c>
      <c r="M176" s="172">
        <v>0.93</v>
      </c>
      <c r="N176" s="153">
        <v>254511</v>
      </c>
      <c r="O176" s="153">
        <v>249532</v>
      </c>
      <c r="P176" s="153">
        <v>4979</v>
      </c>
      <c r="Q176" s="154">
        <v>0.980436994864662</v>
      </c>
      <c r="R176" s="154">
        <v>0.968814326883491</v>
      </c>
      <c r="S176" s="154">
        <v>0.970654627539503</v>
      </c>
      <c r="T176" s="154">
        <v>0.985239085239085</v>
      </c>
      <c r="U176" s="173">
        <v>-0.00184030065601226</v>
      </c>
      <c r="V176" s="158">
        <v>65214</v>
      </c>
      <c r="W176" s="158">
        <v>63840</v>
      </c>
      <c r="X176" s="158">
        <v>64140</v>
      </c>
      <c r="Y176" s="158">
        <v>62872</v>
      </c>
      <c r="Z176" s="155">
        <v>0.978930904407029</v>
      </c>
      <c r="AA176" s="155">
        <v>0.980230745244777</v>
      </c>
      <c r="AB176" s="173">
        <v>-0.00129984083774792</v>
      </c>
    </row>
    <row r="177" spans="1:28">
      <c r="A177" s="175" t="s">
        <v>99</v>
      </c>
      <c r="B177" s="176" t="s">
        <v>1787</v>
      </c>
      <c r="C177" s="176" t="s">
        <v>163</v>
      </c>
      <c r="D177" s="150">
        <v>18263</v>
      </c>
      <c r="E177" s="153">
        <v>16737</v>
      </c>
      <c r="F177" s="153">
        <v>1526</v>
      </c>
      <c r="G177" s="151">
        <v>18120</v>
      </c>
      <c r="H177" s="151">
        <v>17142</v>
      </c>
      <c r="I177" s="151">
        <v>978</v>
      </c>
      <c r="J177" s="151">
        <v>18974</v>
      </c>
      <c r="K177" s="151">
        <v>18168</v>
      </c>
      <c r="L177" s="151">
        <v>806</v>
      </c>
      <c r="M177" s="172">
        <v>0.93</v>
      </c>
      <c r="N177" s="153">
        <v>393891</v>
      </c>
      <c r="O177" s="153">
        <v>371962</v>
      </c>
      <c r="P177" s="153">
        <v>21929</v>
      </c>
      <c r="Q177" s="154">
        <v>0.944327237738359</v>
      </c>
      <c r="R177" s="154">
        <v>0.916443081640475</v>
      </c>
      <c r="S177" s="154">
        <v>0.946026490066225</v>
      </c>
      <c r="T177" s="154">
        <v>0.957520817961421</v>
      </c>
      <c r="U177" s="173">
        <v>-0.0295834084257499</v>
      </c>
      <c r="V177" s="158">
        <v>121890</v>
      </c>
      <c r="W177" s="158">
        <v>116146</v>
      </c>
      <c r="X177" s="158">
        <v>107870</v>
      </c>
      <c r="Y177" s="158">
        <v>103333</v>
      </c>
      <c r="Z177" s="155">
        <v>0.952875543522848</v>
      </c>
      <c r="AA177" s="155">
        <v>0.957940113099101</v>
      </c>
      <c r="AB177" s="173">
        <v>-0.00506456957625234</v>
      </c>
    </row>
    <row r="178" spans="1:28">
      <c r="A178" s="175" t="s">
        <v>99</v>
      </c>
      <c r="B178" s="176" t="s">
        <v>1787</v>
      </c>
      <c r="C178" s="176" t="s">
        <v>164</v>
      </c>
      <c r="D178" s="150">
        <v>14582</v>
      </c>
      <c r="E178" s="153">
        <v>13998</v>
      </c>
      <c r="F178" s="153">
        <v>584</v>
      </c>
      <c r="G178" s="151">
        <v>14764</v>
      </c>
      <c r="H178" s="151">
        <v>14343</v>
      </c>
      <c r="I178" s="151">
        <v>421</v>
      </c>
      <c r="J178" s="151">
        <v>14559</v>
      </c>
      <c r="K178" s="151">
        <v>14330</v>
      </c>
      <c r="L178" s="151">
        <v>229</v>
      </c>
      <c r="M178" s="172">
        <v>0.93</v>
      </c>
      <c r="N178" s="153">
        <v>356538</v>
      </c>
      <c r="O178" s="153">
        <v>347230</v>
      </c>
      <c r="P178" s="153">
        <v>9308</v>
      </c>
      <c r="Q178" s="154">
        <v>0.973893385838256</v>
      </c>
      <c r="R178" s="154">
        <v>0.959950624057057</v>
      </c>
      <c r="S178" s="154">
        <v>0.971484692495259</v>
      </c>
      <c r="T178" s="154">
        <v>0.984270897726492</v>
      </c>
      <c r="U178" s="173">
        <v>-0.011534068438202</v>
      </c>
      <c r="V178" s="158">
        <v>98688</v>
      </c>
      <c r="W178" s="158">
        <v>96491</v>
      </c>
      <c r="X178" s="158">
        <v>91948</v>
      </c>
      <c r="Y178" s="158">
        <v>89837</v>
      </c>
      <c r="Z178" s="155">
        <v>0.97773792153048</v>
      </c>
      <c r="AA178" s="155">
        <v>0.977041371209814</v>
      </c>
      <c r="AB178" s="173">
        <v>0.000696550320665623</v>
      </c>
    </row>
    <row r="179" spans="1:28">
      <c r="A179" s="175" t="s">
        <v>99</v>
      </c>
      <c r="B179" s="176" t="s">
        <v>1787</v>
      </c>
      <c r="C179" s="176" t="s">
        <v>165</v>
      </c>
      <c r="D179" s="150">
        <v>16629</v>
      </c>
      <c r="E179" s="153">
        <v>15240</v>
      </c>
      <c r="F179" s="153">
        <v>1389</v>
      </c>
      <c r="G179" s="151">
        <v>16750</v>
      </c>
      <c r="H179" s="151">
        <v>15813</v>
      </c>
      <c r="I179" s="151">
        <v>937</v>
      </c>
      <c r="J179" s="151">
        <v>16783</v>
      </c>
      <c r="K179" s="151">
        <v>16456</v>
      </c>
      <c r="L179" s="151">
        <v>327</v>
      </c>
      <c r="M179" s="172">
        <v>0.93</v>
      </c>
      <c r="N179" s="153">
        <v>359816</v>
      </c>
      <c r="O179" s="153">
        <v>351156</v>
      </c>
      <c r="P179" s="153">
        <v>8660</v>
      </c>
      <c r="Q179" s="154">
        <v>0.97593214309536</v>
      </c>
      <c r="R179" s="154">
        <v>0.916471224968429</v>
      </c>
      <c r="S179" s="154">
        <v>0.944059701492537</v>
      </c>
      <c r="T179" s="154">
        <v>0.980515998331645</v>
      </c>
      <c r="U179" s="173">
        <v>-0.0275884765241086</v>
      </c>
      <c r="V179" s="158">
        <v>110460</v>
      </c>
      <c r="W179" s="158">
        <v>107068</v>
      </c>
      <c r="X179" s="158">
        <v>96601</v>
      </c>
      <c r="Y179" s="158">
        <v>95136</v>
      </c>
      <c r="Z179" s="155">
        <v>0.969292051421329</v>
      </c>
      <c r="AA179" s="155">
        <v>0.98483452552251</v>
      </c>
      <c r="AB179" s="173">
        <v>-0.0155424741011811</v>
      </c>
    </row>
    <row r="180" spans="1:28">
      <c r="A180" s="175" t="s">
        <v>99</v>
      </c>
      <c r="B180" s="176" t="s">
        <v>1787</v>
      </c>
      <c r="C180" s="176" t="s">
        <v>166</v>
      </c>
      <c r="D180" s="150">
        <v>6273</v>
      </c>
      <c r="E180" s="153">
        <v>6108</v>
      </c>
      <c r="F180" s="153">
        <v>165</v>
      </c>
      <c r="G180" s="151">
        <v>6282</v>
      </c>
      <c r="H180" s="151">
        <v>6153</v>
      </c>
      <c r="I180" s="151">
        <v>129</v>
      </c>
      <c r="J180" s="151">
        <v>6549</v>
      </c>
      <c r="K180" s="151">
        <v>6448</v>
      </c>
      <c r="L180" s="151">
        <v>101</v>
      </c>
      <c r="M180" s="172">
        <v>0.93</v>
      </c>
      <c r="N180" s="153">
        <v>154078</v>
      </c>
      <c r="O180" s="153">
        <v>150500</v>
      </c>
      <c r="P180" s="153">
        <v>3578</v>
      </c>
      <c r="Q180" s="154">
        <v>0.97677799556069</v>
      </c>
      <c r="R180" s="154">
        <v>0.973696795791487</v>
      </c>
      <c r="S180" s="154">
        <v>0.979465138490926</v>
      </c>
      <c r="T180" s="154">
        <v>0.98457779813712</v>
      </c>
      <c r="U180" s="173">
        <v>-0.00576834269943904</v>
      </c>
      <c r="V180" s="158">
        <v>43001</v>
      </c>
      <c r="W180" s="158">
        <v>42109</v>
      </c>
      <c r="X180" s="158">
        <v>40522</v>
      </c>
      <c r="Y180" s="158">
        <v>39495</v>
      </c>
      <c r="Z180" s="155">
        <v>0.979256296365201</v>
      </c>
      <c r="AA180" s="155">
        <v>0.974655742559597</v>
      </c>
      <c r="AB180" s="173">
        <v>0.00460055380560354</v>
      </c>
    </row>
    <row r="181" spans="1:28">
      <c r="A181" s="175" t="s">
        <v>99</v>
      </c>
      <c r="B181" s="176" t="s">
        <v>1787</v>
      </c>
      <c r="C181" s="176" t="s">
        <v>167</v>
      </c>
      <c r="D181" s="150">
        <v>15853</v>
      </c>
      <c r="E181" s="153">
        <v>15022</v>
      </c>
      <c r="F181" s="153">
        <v>831</v>
      </c>
      <c r="G181" s="151">
        <v>15505</v>
      </c>
      <c r="H181" s="151">
        <v>15151</v>
      </c>
      <c r="I181" s="151">
        <v>354</v>
      </c>
      <c r="J181" s="151">
        <v>16709</v>
      </c>
      <c r="K181" s="151">
        <v>16422</v>
      </c>
      <c r="L181" s="151">
        <v>287</v>
      </c>
      <c r="M181" s="172">
        <v>0.93</v>
      </c>
      <c r="N181" s="153">
        <v>339907</v>
      </c>
      <c r="O181" s="153">
        <v>329903</v>
      </c>
      <c r="P181" s="153">
        <v>10004</v>
      </c>
      <c r="Q181" s="154">
        <v>0.970568420185521</v>
      </c>
      <c r="R181" s="154">
        <v>0.947580899514287</v>
      </c>
      <c r="S181" s="154">
        <v>0.977168655272493</v>
      </c>
      <c r="T181" s="154">
        <v>0.982823627984918</v>
      </c>
      <c r="U181" s="173">
        <v>-0.0295877557582053</v>
      </c>
      <c r="V181" s="158">
        <v>106314</v>
      </c>
      <c r="W181" s="158">
        <v>103754</v>
      </c>
      <c r="X181" s="158">
        <v>94280</v>
      </c>
      <c r="Y181" s="158">
        <v>91920</v>
      </c>
      <c r="Z181" s="155">
        <v>0.975920386778787</v>
      </c>
      <c r="AA181" s="155">
        <v>0.97496817988969</v>
      </c>
      <c r="AB181" s="173">
        <v>0.000952206889097029</v>
      </c>
    </row>
    <row r="182" spans="1:28">
      <c r="A182" s="175" t="s">
        <v>99</v>
      </c>
      <c r="B182" s="176" t="s">
        <v>1787</v>
      </c>
      <c r="C182" s="176" t="s">
        <v>168</v>
      </c>
      <c r="D182" s="150">
        <v>10599</v>
      </c>
      <c r="E182" s="153">
        <v>10065</v>
      </c>
      <c r="F182" s="153">
        <v>534</v>
      </c>
      <c r="G182" s="151">
        <v>10756</v>
      </c>
      <c r="H182" s="151">
        <v>10257</v>
      </c>
      <c r="I182" s="151">
        <v>499</v>
      </c>
      <c r="J182" s="151">
        <v>10270</v>
      </c>
      <c r="K182" s="151">
        <v>9930</v>
      </c>
      <c r="L182" s="151">
        <v>340</v>
      </c>
      <c r="M182" s="172">
        <v>0.93</v>
      </c>
      <c r="N182" s="153">
        <v>291082</v>
      </c>
      <c r="O182" s="153">
        <v>282449</v>
      </c>
      <c r="P182" s="153">
        <v>8633</v>
      </c>
      <c r="Q182" s="154">
        <v>0.970341690657615</v>
      </c>
      <c r="R182" s="154">
        <v>0.949617888480045</v>
      </c>
      <c r="S182" s="154">
        <v>0.953607288955002</v>
      </c>
      <c r="T182" s="154">
        <v>0.966893865628043</v>
      </c>
      <c r="U182" s="173">
        <v>-0.00398940047495666</v>
      </c>
      <c r="V182" s="158">
        <v>71187</v>
      </c>
      <c r="W182" s="158">
        <v>68709</v>
      </c>
      <c r="X182" s="158">
        <v>71411</v>
      </c>
      <c r="Y182" s="158">
        <v>69372</v>
      </c>
      <c r="Z182" s="155">
        <v>0.965190273504994</v>
      </c>
      <c r="AA182" s="155">
        <v>0.971446975956085</v>
      </c>
      <c r="AB182" s="173">
        <v>-0.00625670245109133</v>
      </c>
    </row>
    <row r="183" spans="1:28">
      <c r="A183" s="175" t="s">
        <v>99</v>
      </c>
      <c r="B183" s="176" t="s">
        <v>1787</v>
      </c>
      <c r="C183" s="176" t="s">
        <v>169</v>
      </c>
      <c r="D183" s="150">
        <v>7972</v>
      </c>
      <c r="E183" s="153">
        <v>7571</v>
      </c>
      <c r="F183" s="153">
        <v>401</v>
      </c>
      <c r="G183" s="151">
        <v>7917</v>
      </c>
      <c r="H183" s="151">
        <v>7636</v>
      </c>
      <c r="I183" s="151">
        <v>281</v>
      </c>
      <c r="J183" s="151">
        <v>7827</v>
      </c>
      <c r="K183" s="151">
        <v>7629</v>
      </c>
      <c r="L183" s="151">
        <v>198</v>
      </c>
      <c r="M183" s="172">
        <v>0.93</v>
      </c>
      <c r="N183" s="153">
        <v>230187</v>
      </c>
      <c r="O183" s="153">
        <v>223721</v>
      </c>
      <c r="P183" s="153">
        <v>6466</v>
      </c>
      <c r="Q183" s="154">
        <v>0.971909795079653</v>
      </c>
      <c r="R183" s="154">
        <v>0.949698946312092</v>
      </c>
      <c r="S183" s="154">
        <v>0.964506757610206</v>
      </c>
      <c r="T183" s="154">
        <v>0.974702951322346</v>
      </c>
      <c r="U183" s="173">
        <v>-0.0148078112981136</v>
      </c>
      <c r="V183" s="158">
        <v>54041</v>
      </c>
      <c r="W183" s="158">
        <v>52453</v>
      </c>
      <c r="X183" s="158">
        <v>56256</v>
      </c>
      <c r="Y183" s="158">
        <v>54689</v>
      </c>
      <c r="Z183" s="155">
        <v>0.970614903499195</v>
      </c>
      <c r="AA183" s="155">
        <v>0.972145193401593</v>
      </c>
      <c r="AB183" s="173">
        <v>-0.00153028990239756</v>
      </c>
    </row>
    <row r="184" spans="1:28">
      <c r="A184" s="175" t="s">
        <v>99</v>
      </c>
      <c r="B184" s="176" t="s">
        <v>1787</v>
      </c>
      <c r="C184" s="176" t="s">
        <v>170</v>
      </c>
      <c r="D184" s="150">
        <v>9716</v>
      </c>
      <c r="E184" s="153">
        <v>9504</v>
      </c>
      <c r="F184" s="153">
        <v>212</v>
      </c>
      <c r="G184" s="151">
        <v>10046</v>
      </c>
      <c r="H184" s="151">
        <v>9714</v>
      </c>
      <c r="I184" s="151">
        <v>332</v>
      </c>
      <c r="J184" s="151">
        <v>9693</v>
      </c>
      <c r="K184" s="151">
        <v>9597</v>
      </c>
      <c r="L184" s="151">
        <v>96</v>
      </c>
      <c r="M184" s="172">
        <v>0.93</v>
      </c>
      <c r="N184" s="153">
        <v>269138</v>
      </c>
      <c r="O184" s="153">
        <v>261871</v>
      </c>
      <c r="P184" s="153">
        <v>7267</v>
      </c>
      <c r="Q184" s="154">
        <v>0.972998981934918</v>
      </c>
      <c r="R184" s="154">
        <v>0.978180321119802</v>
      </c>
      <c r="S184" s="154">
        <v>0.966952020704758</v>
      </c>
      <c r="T184" s="154">
        <v>0.9900959455277</v>
      </c>
      <c r="U184" s="173">
        <v>0.0112283004150442</v>
      </c>
      <c r="V184" s="158">
        <v>66133</v>
      </c>
      <c r="W184" s="158">
        <v>65033</v>
      </c>
      <c r="X184" s="158">
        <v>66324</v>
      </c>
      <c r="Y184" s="158">
        <v>65137</v>
      </c>
      <c r="Z184" s="155">
        <v>0.983366851647438</v>
      </c>
      <c r="AA184" s="155">
        <v>0.982103009468669</v>
      </c>
      <c r="AB184" s="173">
        <v>0.00126384217876885</v>
      </c>
    </row>
    <row r="185" spans="1:28">
      <c r="A185" s="175" t="s">
        <v>99</v>
      </c>
      <c r="B185" s="176" t="s">
        <v>1787</v>
      </c>
      <c r="C185" s="176" t="s">
        <v>171</v>
      </c>
      <c r="D185" s="150">
        <v>10387</v>
      </c>
      <c r="E185" s="153">
        <v>9757</v>
      </c>
      <c r="F185" s="153">
        <v>630</v>
      </c>
      <c r="G185" s="151">
        <v>10440</v>
      </c>
      <c r="H185" s="151">
        <v>9942</v>
      </c>
      <c r="I185" s="151">
        <v>498</v>
      </c>
      <c r="J185" s="151">
        <v>10587</v>
      </c>
      <c r="K185" s="151">
        <v>10372</v>
      </c>
      <c r="L185" s="151">
        <v>215</v>
      </c>
      <c r="M185" s="172">
        <v>0.93</v>
      </c>
      <c r="N185" s="153">
        <v>265486</v>
      </c>
      <c r="O185" s="153">
        <v>253841</v>
      </c>
      <c r="P185" s="153">
        <v>11645</v>
      </c>
      <c r="Q185" s="154">
        <v>0.956137046774595</v>
      </c>
      <c r="R185" s="154">
        <v>0.939347260999326</v>
      </c>
      <c r="S185" s="154">
        <v>0.952298850574713</v>
      </c>
      <c r="T185" s="154">
        <v>0.97969207518655</v>
      </c>
      <c r="U185" s="173">
        <v>-0.0129515895753866</v>
      </c>
      <c r="V185" s="158">
        <v>70542</v>
      </c>
      <c r="W185" s="158">
        <v>68320</v>
      </c>
      <c r="X185" s="158">
        <v>66491</v>
      </c>
      <c r="Y185" s="158">
        <v>63949</v>
      </c>
      <c r="Z185" s="155">
        <v>0.96850103484449</v>
      </c>
      <c r="AA185" s="155">
        <v>0.961769262005384</v>
      </c>
      <c r="AB185" s="173">
        <v>0.00673177283910564</v>
      </c>
    </row>
    <row r="186" spans="1:28">
      <c r="A186" s="175" t="s">
        <v>99</v>
      </c>
      <c r="B186" s="176" t="s">
        <v>1787</v>
      </c>
      <c r="C186" s="176" t="s">
        <v>172</v>
      </c>
      <c r="D186" s="150">
        <v>3851</v>
      </c>
      <c r="E186" s="153">
        <v>3562</v>
      </c>
      <c r="F186" s="153">
        <v>289</v>
      </c>
      <c r="G186" s="151">
        <v>3769</v>
      </c>
      <c r="H186" s="151">
        <v>3529</v>
      </c>
      <c r="I186" s="151">
        <v>240</v>
      </c>
      <c r="J186" s="151">
        <v>4101</v>
      </c>
      <c r="K186" s="151">
        <v>3970</v>
      </c>
      <c r="L186" s="151">
        <v>131</v>
      </c>
      <c r="M186" s="172">
        <v>0.93</v>
      </c>
      <c r="N186" s="153">
        <v>99985</v>
      </c>
      <c r="O186" s="153">
        <v>95520</v>
      </c>
      <c r="P186" s="153">
        <v>4465</v>
      </c>
      <c r="Q186" s="154">
        <v>0.955343301495224</v>
      </c>
      <c r="R186" s="154">
        <v>0.924954557257855</v>
      </c>
      <c r="S186" s="154">
        <v>0.936322631997877</v>
      </c>
      <c r="T186" s="154">
        <v>0.96805657156791</v>
      </c>
      <c r="U186" s="173">
        <v>-0.0113680747400223</v>
      </c>
      <c r="V186" s="158">
        <v>26808</v>
      </c>
      <c r="W186" s="158">
        <v>25625</v>
      </c>
      <c r="X186" s="158">
        <v>25801</v>
      </c>
      <c r="Y186" s="158">
        <v>24646</v>
      </c>
      <c r="Z186" s="155">
        <v>0.955871381677111</v>
      </c>
      <c r="AA186" s="155">
        <v>0.955234293244448</v>
      </c>
      <c r="AB186" s="173">
        <v>0.000637088432663413</v>
      </c>
    </row>
    <row r="187" spans="1:28">
      <c r="A187" s="175" t="s">
        <v>99</v>
      </c>
      <c r="B187" s="176" t="s">
        <v>1787</v>
      </c>
      <c r="C187" s="176" t="s">
        <v>173</v>
      </c>
      <c r="D187" s="150">
        <v>8365</v>
      </c>
      <c r="E187" s="153">
        <v>8084</v>
      </c>
      <c r="F187" s="153">
        <v>281</v>
      </c>
      <c r="G187" s="151">
        <v>8154</v>
      </c>
      <c r="H187" s="151">
        <v>7918</v>
      </c>
      <c r="I187" s="151">
        <v>236</v>
      </c>
      <c r="J187" s="151">
        <v>8648</v>
      </c>
      <c r="K187" s="151">
        <v>8408</v>
      </c>
      <c r="L187" s="151">
        <v>240</v>
      </c>
      <c r="M187" s="172">
        <v>0.93</v>
      </c>
      <c r="N187" s="153">
        <v>205169</v>
      </c>
      <c r="O187" s="153">
        <v>198344</v>
      </c>
      <c r="P187" s="153">
        <v>6825</v>
      </c>
      <c r="Q187" s="154">
        <v>0.966734740628458</v>
      </c>
      <c r="R187" s="154">
        <v>0.966407650926479</v>
      </c>
      <c r="S187" s="154">
        <v>0.971057149865097</v>
      </c>
      <c r="T187" s="154">
        <v>0.972247918593895</v>
      </c>
      <c r="U187" s="173">
        <v>-0.00464949893861744</v>
      </c>
      <c r="V187" s="158">
        <v>56819</v>
      </c>
      <c r="W187" s="158">
        <v>55247</v>
      </c>
      <c r="X187" s="158">
        <v>52193</v>
      </c>
      <c r="Y187" s="158">
        <v>50478</v>
      </c>
      <c r="Z187" s="155">
        <v>0.972333198401943</v>
      </c>
      <c r="AA187" s="155">
        <v>0.967141187515567</v>
      </c>
      <c r="AB187" s="173">
        <v>0.00519201088637578</v>
      </c>
    </row>
    <row r="188" spans="1:28">
      <c r="A188" s="175" t="s">
        <v>99</v>
      </c>
      <c r="B188" s="176" t="s">
        <v>33</v>
      </c>
      <c r="C188" s="176" t="s">
        <v>174</v>
      </c>
      <c r="D188" s="150">
        <v>0</v>
      </c>
      <c r="E188" s="153">
        <v>0</v>
      </c>
      <c r="F188" s="153">
        <v>0</v>
      </c>
      <c r="G188" s="151">
        <v>0</v>
      </c>
      <c r="H188" s="151">
        <v>0</v>
      </c>
      <c r="I188" s="151">
        <v>0</v>
      </c>
      <c r="J188" s="151">
        <v>0</v>
      </c>
      <c r="K188" s="151">
        <v>0</v>
      </c>
      <c r="L188" s="151">
        <v>0</v>
      </c>
      <c r="M188" s="172">
        <v>0.93</v>
      </c>
      <c r="N188" s="153">
        <v>0</v>
      </c>
      <c r="O188" s="153">
        <v>0</v>
      </c>
      <c r="P188" s="153">
        <v>0</v>
      </c>
      <c r="Q188" s="154">
        <v>0</v>
      </c>
      <c r="R188" s="154">
        <v>0</v>
      </c>
      <c r="S188" s="154">
        <v>0</v>
      </c>
      <c r="T188" s="154">
        <v>0</v>
      </c>
      <c r="U188" s="173">
        <v>0</v>
      </c>
      <c r="V188" s="158">
        <v>0</v>
      </c>
      <c r="W188" s="158">
        <v>0</v>
      </c>
      <c r="X188" s="158">
        <v>0</v>
      </c>
      <c r="Y188" s="158">
        <v>0</v>
      </c>
      <c r="Z188" s="155">
        <v>0</v>
      </c>
      <c r="AA188" s="155">
        <v>0</v>
      </c>
      <c r="AB188" s="173">
        <v>0</v>
      </c>
    </row>
    <row r="189" spans="1:28">
      <c r="A189" s="175" t="s">
        <v>99</v>
      </c>
      <c r="B189" s="176" t="s">
        <v>1788</v>
      </c>
      <c r="C189" s="176" t="s">
        <v>175</v>
      </c>
      <c r="D189" s="150">
        <v>12914</v>
      </c>
      <c r="E189" s="153">
        <v>12581</v>
      </c>
      <c r="F189" s="153">
        <v>333</v>
      </c>
      <c r="G189" s="151">
        <v>13254</v>
      </c>
      <c r="H189" s="151">
        <v>13031</v>
      </c>
      <c r="I189" s="151">
        <v>223</v>
      </c>
      <c r="J189" s="151">
        <v>13371</v>
      </c>
      <c r="K189" s="151">
        <v>13125</v>
      </c>
      <c r="L189" s="151">
        <v>246</v>
      </c>
      <c r="M189" s="172">
        <v>0.93</v>
      </c>
      <c r="N189" s="153">
        <v>303163</v>
      </c>
      <c r="O189" s="153">
        <v>297013</v>
      </c>
      <c r="P189" s="153">
        <v>6150</v>
      </c>
      <c r="Q189" s="154">
        <v>0.979713883290507</v>
      </c>
      <c r="R189" s="154">
        <v>0.974214031283878</v>
      </c>
      <c r="S189" s="154">
        <v>0.983174890599064</v>
      </c>
      <c r="T189" s="154">
        <v>0.981601974422257</v>
      </c>
      <c r="U189" s="173">
        <v>-0.00896085931518653</v>
      </c>
      <c r="V189" s="158">
        <v>87565</v>
      </c>
      <c r="W189" s="158">
        <v>86062</v>
      </c>
      <c r="X189" s="158">
        <v>80865</v>
      </c>
      <c r="Y189" s="158">
        <v>79367</v>
      </c>
      <c r="Z189" s="155">
        <v>0.98283560783418</v>
      </c>
      <c r="AA189" s="155">
        <v>0.981475298336734</v>
      </c>
      <c r="AB189" s="173">
        <v>0.00136030949744625</v>
      </c>
    </row>
    <row r="190" spans="1:28">
      <c r="A190" s="175" t="s">
        <v>99</v>
      </c>
      <c r="B190" s="176" t="s">
        <v>1788</v>
      </c>
      <c r="C190" s="176" t="s">
        <v>176</v>
      </c>
      <c r="D190" s="150">
        <v>17782</v>
      </c>
      <c r="E190" s="153">
        <v>17167</v>
      </c>
      <c r="F190" s="153">
        <v>615</v>
      </c>
      <c r="G190" s="151">
        <v>17649</v>
      </c>
      <c r="H190" s="151">
        <v>17168</v>
      </c>
      <c r="I190" s="151">
        <v>481</v>
      </c>
      <c r="J190" s="151">
        <v>18134</v>
      </c>
      <c r="K190" s="151">
        <v>17763</v>
      </c>
      <c r="L190" s="151">
        <v>371</v>
      </c>
      <c r="M190" s="172">
        <v>0.93</v>
      </c>
      <c r="N190" s="153">
        <v>440251</v>
      </c>
      <c r="O190" s="153">
        <v>429811</v>
      </c>
      <c r="P190" s="153">
        <v>10440</v>
      </c>
      <c r="Q190" s="154">
        <v>0.976286254886417</v>
      </c>
      <c r="R190" s="154">
        <v>0.965414464064785</v>
      </c>
      <c r="S190" s="154">
        <v>0.972746331236897</v>
      </c>
      <c r="T190" s="154">
        <v>0.97954119333848</v>
      </c>
      <c r="U190" s="173">
        <v>-0.00733186717211265</v>
      </c>
      <c r="V190" s="158">
        <v>119461</v>
      </c>
      <c r="W190" s="158">
        <v>116613</v>
      </c>
      <c r="X190" s="158">
        <v>113914</v>
      </c>
      <c r="Y190" s="158">
        <v>111370</v>
      </c>
      <c r="Z190" s="155">
        <v>0.976159583462385</v>
      </c>
      <c r="AA190" s="155">
        <v>0.977667363098478</v>
      </c>
      <c r="AB190" s="173">
        <v>-0.00150777963609261</v>
      </c>
    </row>
    <row r="191" spans="1:28">
      <c r="A191" s="175" t="s">
        <v>99</v>
      </c>
      <c r="B191" s="176" t="s">
        <v>1788</v>
      </c>
      <c r="C191" s="176" t="s">
        <v>177</v>
      </c>
      <c r="D191" s="150">
        <v>7518</v>
      </c>
      <c r="E191" s="153">
        <v>6965</v>
      </c>
      <c r="F191" s="153">
        <v>553</v>
      </c>
      <c r="G191" s="151">
        <v>7510</v>
      </c>
      <c r="H191" s="151">
        <v>7269</v>
      </c>
      <c r="I191" s="151">
        <v>241</v>
      </c>
      <c r="J191" s="151">
        <v>7397</v>
      </c>
      <c r="K191" s="151">
        <v>7222</v>
      </c>
      <c r="L191" s="151">
        <v>175</v>
      </c>
      <c r="M191" s="172">
        <v>0.93</v>
      </c>
      <c r="N191" s="153">
        <v>216417</v>
      </c>
      <c r="O191" s="153">
        <v>210353</v>
      </c>
      <c r="P191" s="153">
        <v>6064</v>
      </c>
      <c r="Q191" s="154">
        <v>0.971980020053878</v>
      </c>
      <c r="R191" s="154">
        <v>0.926443202979516</v>
      </c>
      <c r="S191" s="154">
        <v>0.967909454061252</v>
      </c>
      <c r="T191" s="154">
        <v>0.976341760173043</v>
      </c>
      <c r="U191" s="173">
        <v>-0.0414662510817357</v>
      </c>
      <c r="V191" s="158">
        <v>50861</v>
      </c>
      <c r="W191" s="158">
        <v>49351</v>
      </c>
      <c r="X191" s="158">
        <v>52409</v>
      </c>
      <c r="Y191" s="158">
        <v>51060</v>
      </c>
      <c r="Z191" s="155">
        <v>0.97031124043963</v>
      </c>
      <c r="AA191" s="155">
        <v>0.974260146158103</v>
      </c>
      <c r="AB191" s="173">
        <v>-0.00394890571847306</v>
      </c>
    </row>
    <row r="192" spans="1:28">
      <c r="A192" s="175" t="s">
        <v>99</v>
      </c>
      <c r="B192" s="176" t="s">
        <v>1788</v>
      </c>
      <c r="C192" s="176" t="s">
        <v>178</v>
      </c>
      <c r="D192" s="150">
        <v>7270</v>
      </c>
      <c r="E192" s="153">
        <v>7018</v>
      </c>
      <c r="F192" s="153">
        <v>252</v>
      </c>
      <c r="G192" s="151">
        <v>6995</v>
      </c>
      <c r="H192" s="151">
        <v>6822</v>
      </c>
      <c r="I192" s="151">
        <v>173</v>
      </c>
      <c r="J192" s="151">
        <v>6863</v>
      </c>
      <c r="K192" s="151">
        <v>6734</v>
      </c>
      <c r="L192" s="151">
        <v>129</v>
      </c>
      <c r="M192" s="172">
        <v>0.93</v>
      </c>
      <c r="N192" s="153">
        <v>199320</v>
      </c>
      <c r="O192" s="153">
        <v>195784</v>
      </c>
      <c r="P192" s="153">
        <v>3536</v>
      </c>
      <c r="Q192" s="154">
        <v>0.982259682921935</v>
      </c>
      <c r="R192" s="154">
        <v>0.965337001375516</v>
      </c>
      <c r="S192" s="154">
        <v>0.975268048606147</v>
      </c>
      <c r="T192" s="154">
        <v>0.981203555296518</v>
      </c>
      <c r="U192" s="173">
        <v>-0.00993104723063143</v>
      </c>
      <c r="V192" s="158">
        <v>47747</v>
      </c>
      <c r="W192" s="158">
        <v>46702</v>
      </c>
      <c r="X192" s="158">
        <v>48740</v>
      </c>
      <c r="Y192" s="158">
        <v>47869</v>
      </c>
      <c r="Z192" s="155">
        <v>0.978113808197374</v>
      </c>
      <c r="AA192" s="155">
        <v>0.982129667624128</v>
      </c>
      <c r="AB192" s="173">
        <v>-0.00401585942675431</v>
      </c>
    </row>
    <row r="193" spans="1:28">
      <c r="A193" s="175" t="s">
        <v>99</v>
      </c>
      <c r="B193" s="176" t="s">
        <v>1788</v>
      </c>
      <c r="C193" s="176" t="s">
        <v>179</v>
      </c>
      <c r="D193" s="150">
        <v>9123</v>
      </c>
      <c r="E193" s="153">
        <v>8477</v>
      </c>
      <c r="F193" s="153">
        <v>646</v>
      </c>
      <c r="G193" s="151">
        <v>9487</v>
      </c>
      <c r="H193" s="151">
        <v>9045</v>
      </c>
      <c r="I193" s="151">
        <v>442</v>
      </c>
      <c r="J193" s="151">
        <v>8800</v>
      </c>
      <c r="K193" s="151">
        <v>8451</v>
      </c>
      <c r="L193" s="151">
        <v>349</v>
      </c>
      <c r="M193" s="172">
        <v>0.93</v>
      </c>
      <c r="N193" s="153">
        <v>279427</v>
      </c>
      <c r="O193" s="153">
        <v>269123</v>
      </c>
      <c r="P193" s="153">
        <v>10304</v>
      </c>
      <c r="Q193" s="154">
        <v>0.96312453699893</v>
      </c>
      <c r="R193" s="154">
        <v>0.929189959443166</v>
      </c>
      <c r="S193" s="154">
        <v>0.953409929377042</v>
      </c>
      <c r="T193" s="154">
        <v>0.960340909090909</v>
      </c>
      <c r="U193" s="173">
        <v>-0.0242199699338767</v>
      </c>
      <c r="V193" s="158">
        <v>62883</v>
      </c>
      <c r="W193" s="158">
        <v>60229</v>
      </c>
      <c r="X193" s="158">
        <v>67500</v>
      </c>
      <c r="Y193" s="158">
        <v>64990</v>
      </c>
      <c r="Z193" s="155">
        <v>0.957794634479907</v>
      </c>
      <c r="AA193" s="155">
        <v>0.962814814814815</v>
      </c>
      <c r="AB193" s="173">
        <v>-0.0050201803349077</v>
      </c>
    </row>
    <row r="194" spans="1:28">
      <c r="A194" s="175" t="s">
        <v>99</v>
      </c>
      <c r="B194" s="176" t="s">
        <v>1788</v>
      </c>
      <c r="C194" s="176" t="s">
        <v>180</v>
      </c>
      <c r="D194" s="150">
        <v>2</v>
      </c>
      <c r="E194" s="153">
        <v>2</v>
      </c>
      <c r="F194" s="153">
        <v>0</v>
      </c>
      <c r="G194" s="151">
        <v>1</v>
      </c>
      <c r="H194" s="151">
        <v>1</v>
      </c>
      <c r="I194" s="151">
        <v>0</v>
      </c>
      <c r="J194" s="151">
        <v>3</v>
      </c>
      <c r="K194" s="151">
        <v>3</v>
      </c>
      <c r="L194" s="151">
        <v>0</v>
      </c>
      <c r="M194" s="172">
        <v>0.93</v>
      </c>
      <c r="N194" s="153">
        <v>169944</v>
      </c>
      <c r="O194" s="153">
        <v>166115</v>
      </c>
      <c r="P194" s="153">
        <v>3829</v>
      </c>
      <c r="Q194" s="154">
        <v>0.977469048627783</v>
      </c>
      <c r="R194" s="154">
        <v>1</v>
      </c>
      <c r="S194" s="154">
        <v>1</v>
      </c>
      <c r="T194" s="154">
        <v>1</v>
      </c>
      <c r="U194" s="173">
        <v>0</v>
      </c>
      <c r="V194" s="158">
        <v>12</v>
      </c>
      <c r="W194" s="158">
        <v>12</v>
      </c>
      <c r="X194" s="158">
        <v>34490</v>
      </c>
      <c r="Y194" s="158">
        <v>33912</v>
      </c>
      <c r="Z194" s="155">
        <v>1</v>
      </c>
      <c r="AA194" s="155">
        <v>0.983241519280951</v>
      </c>
      <c r="AB194" s="173">
        <v>0.016758480719049</v>
      </c>
    </row>
    <row r="195" spans="1:28">
      <c r="A195" s="175" t="s">
        <v>99</v>
      </c>
      <c r="B195" s="176" t="s">
        <v>1788</v>
      </c>
      <c r="C195" s="176" t="s">
        <v>181</v>
      </c>
      <c r="D195" s="150">
        <v>7203</v>
      </c>
      <c r="E195" s="153">
        <v>6976</v>
      </c>
      <c r="F195" s="153">
        <v>227</v>
      </c>
      <c r="G195" s="151">
        <v>7113</v>
      </c>
      <c r="H195" s="151">
        <v>6949</v>
      </c>
      <c r="I195" s="151">
        <v>164</v>
      </c>
      <c r="J195" s="151">
        <v>6894</v>
      </c>
      <c r="K195" s="151">
        <v>6753</v>
      </c>
      <c r="L195" s="151">
        <v>141</v>
      </c>
      <c r="M195" s="172">
        <v>0.93</v>
      </c>
      <c r="N195" s="153">
        <v>199032</v>
      </c>
      <c r="O195" s="153">
        <v>195493</v>
      </c>
      <c r="P195" s="153">
        <v>3539</v>
      </c>
      <c r="Q195" s="154">
        <v>0.982218939667993</v>
      </c>
      <c r="R195" s="154">
        <v>0.968485353325004</v>
      </c>
      <c r="S195" s="154">
        <v>0.976943624349782</v>
      </c>
      <c r="T195" s="154">
        <v>0.979547432550044</v>
      </c>
      <c r="U195" s="173">
        <v>-0.00845827102477859</v>
      </c>
      <c r="V195" s="158">
        <v>47517</v>
      </c>
      <c r="W195" s="158">
        <v>46491</v>
      </c>
      <c r="X195" s="158">
        <v>49016</v>
      </c>
      <c r="Y195" s="158">
        <v>48160</v>
      </c>
      <c r="Z195" s="155">
        <v>0.978407727760591</v>
      </c>
      <c r="AA195" s="155">
        <v>0.98253631467276</v>
      </c>
      <c r="AB195" s="173">
        <v>-0.004128586912169</v>
      </c>
    </row>
    <row r="196" spans="1:28">
      <c r="A196" s="175" t="s">
        <v>99</v>
      </c>
      <c r="B196" s="176" t="s">
        <v>1788</v>
      </c>
      <c r="C196" s="176" t="s">
        <v>182</v>
      </c>
      <c r="D196" s="150">
        <v>3536</v>
      </c>
      <c r="E196" s="153">
        <v>3471</v>
      </c>
      <c r="F196" s="153">
        <v>65</v>
      </c>
      <c r="G196" s="151">
        <v>3496</v>
      </c>
      <c r="H196" s="151">
        <v>3445</v>
      </c>
      <c r="I196" s="151">
        <v>51</v>
      </c>
      <c r="J196" s="151">
        <v>3361</v>
      </c>
      <c r="K196" s="151">
        <v>3328</v>
      </c>
      <c r="L196" s="151">
        <v>33</v>
      </c>
      <c r="M196" s="172">
        <v>0.93</v>
      </c>
      <c r="N196" s="153">
        <v>101045</v>
      </c>
      <c r="O196" s="153">
        <v>99780</v>
      </c>
      <c r="P196" s="153">
        <v>1265</v>
      </c>
      <c r="Q196" s="154">
        <v>0.987480825374833</v>
      </c>
      <c r="R196" s="154">
        <v>0.981617647058823</v>
      </c>
      <c r="S196" s="154">
        <v>0.985411899313501</v>
      </c>
      <c r="T196" s="154">
        <v>0.990181493603094</v>
      </c>
      <c r="U196" s="173">
        <v>-0.00379425225467767</v>
      </c>
      <c r="V196" s="158">
        <v>23413</v>
      </c>
      <c r="W196" s="158">
        <v>23121</v>
      </c>
      <c r="X196" s="158">
        <v>24431</v>
      </c>
      <c r="Y196" s="158">
        <v>24138</v>
      </c>
      <c r="Z196" s="155">
        <v>0.987528296245676</v>
      </c>
      <c r="AA196" s="155">
        <v>0.988007040235766</v>
      </c>
      <c r="AB196" s="173">
        <v>-0.000478743990090513</v>
      </c>
    </row>
    <row r="197" spans="1:28">
      <c r="A197" s="175" t="s">
        <v>99</v>
      </c>
      <c r="B197" s="176" t="s">
        <v>1788</v>
      </c>
      <c r="C197" s="176" t="s">
        <v>183</v>
      </c>
      <c r="D197" s="150">
        <v>9271</v>
      </c>
      <c r="E197" s="153">
        <v>8854</v>
      </c>
      <c r="F197" s="153">
        <v>417</v>
      </c>
      <c r="G197" s="151">
        <v>9297</v>
      </c>
      <c r="H197" s="151">
        <v>8924</v>
      </c>
      <c r="I197" s="151">
        <v>373</v>
      </c>
      <c r="J197" s="151">
        <v>8853</v>
      </c>
      <c r="K197" s="151">
        <v>8450</v>
      </c>
      <c r="L197" s="151">
        <v>403</v>
      </c>
      <c r="M197" s="172">
        <v>0.93</v>
      </c>
      <c r="N197" s="153">
        <v>253578</v>
      </c>
      <c r="O197" s="153">
        <v>244768</v>
      </c>
      <c r="P197" s="153">
        <v>8810</v>
      </c>
      <c r="Q197" s="154">
        <v>0.965257238403962</v>
      </c>
      <c r="R197" s="154">
        <v>0.955021033329738</v>
      </c>
      <c r="S197" s="154">
        <v>0.959879531031516</v>
      </c>
      <c r="T197" s="154">
        <v>0.954478707782673</v>
      </c>
      <c r="U197" s="173">
        <v>-0.00485849770177771</v>
      </c>
      <c r="V197" s="158">
        <v>61262</v>
      </c>
      <c r="W197" s="158">
        <v>59139</v>
      </c>
      <c r="X197" s="158">
        <v>62958</v>
      </c>
      <c r="Y197" s="158">
        <v>61040</v>
      </c>
      <c r="Z197" s="155">
        <v>0.96534556495054</v>
      </c>
      <c r="AA197" s="155">
        <v>0.969535245719368</v>
      </c>
      <c r="AB197" s="173">
        <v>-0.0041896807688282</v>
      </c>
    </row>
    <row r="198" spans="1:28">
      <c r="A198" s="175" t="s">
        <v>99</v>
      </c>
      <c r="B198" s="176" t="s">
        <v>1788</v>
      </c>
      <c r="C198" s="176" t="s">
        <v>184</v>
      </c>
      <c r="D198" s="150">
        <v>5771</v>
      </c>
      <c r="E198" s="153">
        <v>5426</v>
      </c>
      <c r="F198" s="153">
        <v>345</v>
      </c>
      <c r="G198" s="151">
        <v>6071</v>
      </c>
      <c r="H198" s="151">
        <v>5795</v>
      </c>
      <c r="I198" s="151">
        <v>276</v>
      </c>
      <c r="J198" s="151">
        <v>5667</v>
      </c>
      <c r="K198" s="151">
        <v>5497</v>
      </c>
      <c r="L198" s="151">
        <v>170</v>
      </c>
      <c r="M198" s="172">
        <v>0.93</v>
      </c>
      <c r="N198" s="153">
        <v>169528</v>
      </c>
      <c r="O198" s="153">
        <v>164480</v>
      </c>
      <c r="P198" s="153">
        <v>5048</v>
      </c>
      <c r="Q198" s="154">
        <v>0.970223207965646</v>
      </c>
      <c r="R198" s="154">
        <v>0.940218333044533</v>
      </c>
      <c r="S198" s="154">
        <v>0.954537967385933</v>
      </c>
      <c r="T198" s="154">
        <v>0.970001764602082</v>
      </c>
      <c r="U198" s="173">
        <v>-0.0143196343414</v>
      </c>
      <c r="V198" s="158">
        <v>39527</v>
      </c>
      <c r="W198" s="158">
        <v>38220</v>
      </c>
      <c r="X198" s="158">
        <v>41642</v>
      </c>
      <c r="Y198" s="158">
        <v>40430</v>
      </c>
      <c r="Z198" s="155">
        <v>0.966933994484783</v>
      </c>
      <c r="AA198" s="155">
        <v>0.970894769703665</v>
      </c>
      <c r="AB198" s="173">
        <v>-0.00396077521888205</v>
      </c>
    </row>
    <row r="199" spans="1:28">
      <c r="A199" s="175" t="s">
        <v>99</v>
      </c>
      <c r="B199" s="176" t="s">
        <v>1788</v>
      </c>
      <c r="C199" s="176" t="s">
        <v>185</v>
      </c>
      <c r="D199" s="150">
        <v>5763</v>
      </c>
      <c r="E199" s="153">
        <v>5508</v>
      </c>
      <c r="F199" s="153">
        <v>255</v>
      </c>
      <c r="G199" s="151">
        <v>5730</v>
      </c>
      <c r="H199" s="151">
        <v>5569</v>
      </c>
      <c r="I199" s="151">
        <v>161</v>
      </c>
      <c r="J199" s="151">
        <v>5704</v>
      </c>
      <c r="K199" s="151">
        <v>5551</v>
      </c>
      <c r="L199" s="151">
        <v>153</v>
      </c>
      <c r="M199" s="172">
        <v>0.93</v>
      </c>
      <c r="N199" s="153">
        <v>158628</v>
      </c>
      <c r="O199" s="153">
        <v>154882</v>
      </c>
      <c r="P199" s="153">
        <v>3746</v>
      </c>
      <c r="Q199" s="154">
        <v>0.976385001386893</v>
      </c>
      <c r="R199" s="154">
        <v>0.955752212389381</v>
      </c>
      <c r="S199" s="154">
        <v>0.971902268760907</v>
      </c>
      <c r="T199" s="154">
        <v>0.973176718092567</v>
      </c>
      <c r="U199" s="173">
        <v>-0.0161500563715269</v>
      </c>
      <c r="V199" s="158">
        <v>38442</v>
      </c>
      <c r="W199" s="158">
        <v>37445</v>
      </c>
      <c r="X199" s="158">
        <v>39043</v>
      </c>
      <c r="Y199" s="158">
        <v>38250</v>
      </c>
      <c r="Z199" s="155">
        <v>0.974064824931065</v>
      </c>
      <c r="AA199" s="155">
        <v>0.979689060779141</v>
      </c>
      <c r="AB199" s="173">
        <v>-0.00562423584807603</v>
      </c>
    </row>
    <row r="200" spans="1:28">
      <c r="A200" s="175" t="s">
        <v>99</v>
      </c>
      <c r="B200" s="176" t="s">
        <v>1788</v>
      </c>
      <c r="C200" s="176" t="s">
        <v>186</v>
      </c>
      <c r="D200" s="150">
        <v>5492</v>
      </c>
      <c r="E200" s="153">
        <v>5317</v>
      </c>
      <c r="F200" s="153">
        <v>175</v>
      </c>
      <c r="G200" s="151">
        <v>5382</v>
      </c>
      <c r="H200" s="151">
        <v>5247</v>
      </c>
      <c r="I200" s="151">
        <v>135</v>
      </c>
      <c r="J200" s="151">
        <v>5204</v>
      </c>
      <c r="K200" s="151">
        <v>5124</v>
      </c>
      <c r="L200" s="151">
        <v>80</v>
      </c>
      <c r="M200" s="172">
        <v>0.93</v>
      </c>
      <c r="N200" s="153">
        <v>160856</v>
      </c>
      <c r="O200" s="153">
        <v>158158</v>
      </c>
      <c r="P200" s="153">
        <v>2698</v>
      </c>
      <c r="Q200" s="154">
        <v>0.983227234296514</v>
      </c>
      <c r="R200" s="154">
        <v>0.968135469774217</v>
      </c>
      <c r="S200" s="154">
        <v>0.974916387959866</v>
      </c>
      <c r="T200" s="154">
        <v>0.984627209838586</v>
      </c>
      <c r="U200" s="173">
        <v>-0.00678091818564919</v>
      </c>
      <c r="V200" s="158">
        <v>36101</v>
      </c>
      <c r="W200" s="158">
        <v>35423</v>
      </c>
      <c r="X200" s="158">
        <v>37915</v>
      </c>
      <c r="Y200" s="158">
        <v>37396</v>
      </c>
      <c r="Z200" s="155">
        <v>0.981219356804521</v>
      </c>
      <c r="AA200" s="155">
        <v>0.986311486219174</v>
      </c>
      <c r="AB200" s="173">
        <v>-0.00509212941465376</v>
      </c>
    </row>
    <row r="201" spans="1:28">
      <c r="A201" s="175" t="s">
        <v>99</v>
      </c>
      <c r="B201" s="176" t="s">
        <v>1788</v>
      </c>
      <c r="C201" s="176" t="s">
        <v>187</v>
      </c>
      <c r="D201" s="150">
        <v>12522</v>
      </c>
      <c r="E201" s="153">
        <v>11910</v>
      </c>
      <c r="F201" s="153">
        <v>612</v>
      </c>
      <c r="G201" s="151">
        <v>12220</v>
      </c>
      <c r="H201" s="151">
        <v>11855</v>
      </c>
      <c r="I201" s="151">
        <v>365</v>
      </c>
      <c r="J201" s="151">
        <v>12201</v>
      </c>
      <c r="K201" s="151">
        <v>11898</v>
      </c>
      <c r="L201" s="151">
        <v>303</v>
      </c>
      <c r="M201" s="172">
        <v>0.93</v>
      </c>
      <c r="N201" s="153">
        <v>325789</v>
      </c>
      <c r="O201" s="153">
        <v>317025</v>
      </c>
      <c r="P201" s="153">
        <v>8764</v>
      </c>
      <c r="Q201" s="154">
        <v>0.973099153132856</v>
      </c>
      <c r="R201" s="154">
        <v>0.951126018207954</v>
      </c>
      <c r="S201" s="154">
        <v>0.97013093289689</v>
      </c>
      <c r="T201" s="154">
        <v>0.975165970002459</v>
      </c>
      <c r="U201" s="173">
        <v>-0.0190049146889364</v>
      </c>
      <c r="V201" s="158">
        <v>82743</v>
      </c>
      <c r="W201" s="158">
        <v>80333</v>
      </c>
      <c r="X201" s="158">
        <v>81175</v>
      </c>
      <c r="Y201" s="158">
        <v>79187</v>
      </c>
      <c r="Z201" s="155">
        <v>0.970873669071704</v>
      </c>
      <c r="AA201" s="155">
        <v>0.975509701262704</v>
      </c>
      <c r="AB201" s="173">
        <v>-0.00463603219100017</v>
      </c>
    </row>
    <row r="202" spans="1:28">
      <c r="A202" s="175" t="s">
        <v>99</v>
      </c>
      <c r="B202" s="176" t="s">
        <v>1788</v>
      </c>
      <c r="C202" s="176" t="s">
        <v>188</v>
      </c>
      <c r="D202" s="150">
        <v>5333</v>
      </c>
      <c r="E202" s="153">
        <v>5096</v>
      </c>
      <c r="F202" s="153">
        <v>237</v>
      </c>
      <c r="G202" s="151">
        <v>5152</v>
      </c>
      <c r="H202" s="151">
        <v>5015</v>
      </c>
      <c r="I202" s="151">
        <v>137</v>
      </c>
      <c r="J202" s="151">
        <v>4868</v>
      </c>
      <c r="K202" s="151">
        <v>4787</v>
      </c>
      <c r="L202" s="151">
        <v>81</v>
      </c>
      <c r="M202" s="172">
        <v>0.93</v>
      </c>
      <c r="N202" s="153">
        <v>137889</v>
      </c>
      <c r="O202" s="153">
        <v>135414</v>
      </c>
      <c r="P202" s="153">
        <v>2475</v>
      </c>
      <c r="Q202" s="154">
        <v>0.982050779975197</v>
      </c>
      <c r="R202" s="154">
        <v>0.955559722482655</v>
      </c>
      <c r="S202" s="154">
        <v>0.973408385093168</v>
      </c>
      <c r="T202" s="154">
        <v>0.983360723089564</v>
      </c>
      <c r="U202" s="173">
        <v>-0.0178486626105125</v>
      </c>
      <c r="V202" s="158">
        <v>33879</v>
      </c>
      <c r="W202" s="158">
        <v>33132</v>
      </c>
      <c r="X202" s="158">
        <v>34208</v>
      </c>
      <c r="Y202" s="158">
        <v>33650</v>
      </c>
      <c r="Z202" s="155">
        <v>0.977950943062074</v>
      </c>
      <c r="AA202" s="155">
        <v>0.983688026192703</v>
      </c>
      <c r="AB202" s="173">
        <v>-0.00573708313062959</v>
      </c>
    </row>
    <row r="203" spans="1:28">
      <c r="A203" s="175" t="s">
        <v>99</v>
      </c>
      <c r="B203" s="176" t="s">
        <v>1788</v>
      </c>
      <c r="C203" s="176" t="s">
        <v>189</v>
      </c>
      <c r="D203" s="150">
        <v>5873</v>
      </c>
      <c r="E203" s="153">
        <v>5682</v>
      </c>
      <c r="F203" s="153">
        <v>191</v>
      </c>
      <c r="G203" s="151">
        <v>5882</v>
      </c>
      <c r="H203" s="151">
        <v>5754</v>
      </c>
      <c r="I203" s="151">
        <v>128</v>
      </c>
      <c r="J203" s="151">
        <v>5771</v>
      </c>
      <c r="K203" s="151">
        <v>5664</v>
      </c>
      <c r="L203" s="151">
        <v>107</v>
      </c>
      <c r="M203" s="172">
        <v>0.93</v>
      </c>
      <c r="N203" s="153">
        <v>173839</v>
      </c>
      <c r="O203" s="153">
        <v>170629</v>
      </c>
      <c r="P203" s="153">
        <v>3210</v>
      </c>
      <c r="Q203" s="154">
        <v>0.981534638372287</v>
      </c>
      <c r="R203" s="154">
        <v>0.967478290481866</v>
      </c>
      <c r="S203" s="154">
        <v>0.978238694321659</v>
      </c>
      <c r="T203" s="154">
        <v>0.981459019234102</v>
      </c>
      <c r="U203" s="173">
        <v>-0.0107604038397932</v>
      </c>
      <c r="V203" s="158">
        <v>40024</v>
      </c>
      <c r="W203" s="158">
        <v>39160</v>
      </c>
      <c r="X203" s="158">
        <v>42264</v>
      </c>
      <c r="Y203" s="158">
        <v>41497</v>
      </c>
      <c r="Z203" s="155">
        <v>0.978412952228663</v>
      </c>
      <c r="AA203" s="155">
        <v>0.981852167329169</v>
      </c>
      <c r="AB203" s="173">
        <v>-0.00343921510050627</v>
      </c>
    </row>
    <row r="204" spans="1:28">
      <c r="A204" s="175" t="s">
        <v>99</v>
      </c>
      <c r="B204" s="176" t="s">
        <v>1788</v>
      </c>
      <c r="C204" s="176" t="s">
        <v>190</v>
      </c>
      <c r="D204" s="150">
        <v>4860</v>
      </c>
      <c r="E204" s="153">
        <v>4506</v>
      </c>
      <c r="F204" s="153">
        <v>354</v>
      </c>
      <c r="G204" s="151">
        <v>4950</v>
      </c>
      <c r="H204" s="151">
        <v>4740</v>
      </c>
      <c r="I204" s="151">
        <v>210</v>
      </c>
      <c r="J204" s="151">
        <v>4718</v>
      </c>
      <c r="K204" s="151">
        <v>4521</v>
      </c>
      <c r="L204" s="151">
        <v>197</v>
      </c>
      <c r="M204" s="172">
        <v>0.93</v>
      </c>
      <c r="N204" s="153">
        <v>142530</v>
      </c>
      <c r="O204" s="153">
        <v>137868</v>
      </c>
      <c r="P204" s="153">
        <v>4662</v>
      </c>
      <c r="Q204" s="154">
        <v>0.96729109661124</v>
      </c>
      <c r="R204" s="154">
        <v>0.92716049382716</v>
      </c>
      <c r="S204" s="154">
        <v>0.957575757575758</v>
      </c>
      <c r="T204" s="154">
        <v>0.95824501907588</v>
      </c>
      <c r="U204" s="173">
        <v>-0.030415263748597</v>
      </c>
      <c r="V204" s="158">
        <v>32569</v>
      </c>
      <c r="W204" s="158">
        <v>31078</v>
      </c>
      <c r="X204" s="158">
        <v>34668</v>
      </c>
      <c r="Y204" s="158">
        <v>33519</v>
      </c>
      <c r="Z204" s="155">
        <v>0.954220270809666</v>
      </c>
      <c r="AA204" s="155">
        <v>0.966857043959848</v>
      </c>
      <c r="AB204" s="173">
        <v>-0.0126367731501821</v>
      </c>
    </row>
    <row r="205" spans="1:28">
      <c r="A205" s="175" t="s">
        <v>99</v>
      </c>
      <c r="B205" s="176" t="s">
        <v>1789</v>
      </c>
      <c r="C205" s="176" t="s">
        <v>191</v>
      </c>
      <c r="D205" s="150">
        <v>8338</v>
      </c>
      <c r="E205" s="153">
        <v>7756</v>
      </c>
      <c r="F205" s="153">
        <v>582</v>
      </c>
      <c r="G205" s="151">
        <v>7852</v>
      </c>
      <c r="H205" s="151">
        <v>7664</v>
      </c>
      <c r="I205" s="151">
        <v>188</v>
      </c>
      <c r="J205" s="151">
        <v>7173</v>
      </c>
      <c r="K205" s="151">
        <v>7041</v>
      </c>
      <c r="L205" s="151">
        <v>132</v>
      </c>
      <c r="M205" s="172">
        <v>0.93</v>
      </c>
      <c r="N205" s="153">
        <v>201946</v>
      </c>
      <c r="O205" s="153">
        <v>195386</v>
      </c>
      <c r="P205" s="153">
        <v>6560</v>
      </c>
      <c r="Q205" s="154">
        <v>0.967516068652016</v>
      </c>
      <c r="R205" s="154">
        <v>0.930199088510434</v>
      </c>
      <c r="S205" s="154">
        <v>0.976057055527254</v>
      </c>
      <c r="T205" s="154">
        <v>0.981597657883731</v>
      </c>
      <c r="U205" s="173">
        <v>-0.04585796701682</v>
      </c>
      <c r="V205" s="158">
        <v>50225</v>
      </c>
      <c r="W205" s="158">
        <v>48820</v>
      </c>
      <c r="X205" s="158">
        <v>48039</v>
      </c>
      <c r="Y205" s="158">
        <v>46875</v>
      </c>
      <c r="Z205" s="155">
        <v>0.972025883524141</v>
      </c>
      <c r="AA205" s="155">
        <v>0.975769687129208</v>
      </c>
      <c r="AB205" s="173">
        <v>-0.00374380360506621</v>
      </c>
    </row>
    <row r="206" spans="1:28">
      <c r="A206" s="175" t="s">
        <v>99</v>
      </c>
      <c r="B206" s="176" t="s">
        <v>1789</v>
      </c>
      <c r="C206" s="176" t="s">
        <v>192</v>
      </c>
      <c r="D206" s="150">
        <v>9431</v>
      </c>
      <c r="E206" s="153">
        <v>8899</v>
      </c>
      <c r="F206" s="153">
        <v>532</v>
      </c>
      <c r="G206" s="151">
        <v>8720</v>
      </c>
      <c r="H206" s="151">
        <v>8398</v>
      </c>
      <c r="I206" s="151">
        <v>322</v>
      </c>
      <c r="J206" s="151">
        <v>8445</v>
      </c>
      <c r="K206" s="151">
        <v>8242</v>
      </c>
      <c r="L206" s="151">
        <v>203</v>
      </c>
      <c r="M206" s="172">
        <v>0.93</v>
      </c>
      <c r="N206" s="153">
        <v>232533</v>
      </c>
      <c r="O206" s="153">
        <v>224181</v>
      </c>
      <c r="P206" s="153">
        <v>8352</v>
      </c>
      <c r="Q206" s="154">
        <v>0.964082517320122</v>
      </c>
      <c r="R206" s="154">
        <v>0.943590287350228</v>
      </c>
      <c r="S206" s="154">
        <v>0.963073394495413</v>
      </c>
      <c r="T206" s="154">
        <v>0.975962107756069</v>
      </c>
      <c r="U206" s="173">
        <v>-0.0194831071451849</v>
      </c>
      <c r="V206" s="158">
        <v>57490</v>
      </c>
      <c r="W206" s="158">
        <v>55457</v>
      </c>
      <c r="X206" s="158">
        <v>56002</v>
      </c>
      <c r="Y206" s="158">
        <v>54013</v>
      </c>
      <c r="Z206" s="155">
        <v>0.964637328230997</v>
      </c>
      <c r="AA206" s="155">
        <v>0.964483411306739</v>
      </c>
      <c r="AB206" s="173">
        <v>0.000153916924257591</v>
      </c>
    </row>
    <row r="207" spans="1:28">
      <c r="A207" s="175" t="s">
        <v>99</v>
      </c>
      <c r="B207" s="176" t="s">
        <v>1789</v>
      </c>
      <c r="C207" s="176" t="s">
        <v>193</v>
      </c>
      <c r="D207" s="150">
        <v>10514</v>
      </c>
      <c r="E207" s="153">
        <v>9737</v>
      </c>
      <c r="F207" s="153">
        <v>777</v>
      </c>
      <c r="G207" s="151">
        <v>9992</v>
      </c>
      <c r="H207" s="151">
        <v>9611</v>
      </c>
      <c r="I207" s="151">
        <v>381</v>
      </c>
      <c r="J207" s="151">
        <v>9580</v>
      </c>
      <c r="K207" s="151">
        <v>9191</v>
      </c>
      <c r="L207" s="151">
        <v>389</v>
      </c>
      <c r="M207" s="172">
        <v>0.93</v>
      </c>
      <c r="N207" s="153">
        <v>276340</v>
      </c>
      <c r="O207" s="153">
        <v>263948</v>
      </c>
      <c r="P207" s="153">
        <v>12392</v>
      </c>
      <c r="Q207" s="154">
        <v>0.955156691032786</v>
      </c>
      <c r="R207" s="154">
        <v>0.926098535286285</v>
      </c>
      <c r="S207" s="154">
        <v>0.961869495596477</v>
      </c>
      <c r="T207" s="154">
        <v>0.959394572025052</v>
      </c>
      <c r="U207" s="173">
        <v>-0.0357709603101922</v>
      </c>
      <c r="V207" s="158">
        <v>66114</v>
      </c>
      <c r="W207" s="158">
        <v>63375</v>
      </c>
      <c r="X207" s="158">
        <v>64421</v>
      </c>
      <c r="Y207" s="158">
        <v>61424</v>
      </c>
      <c r="Z207" s="155">
        <v>0.958571558217624</v>
      </c>
      <c r="AA207" s="155">
        <v>0.953477903168222</v>
      </c>
      <c r="AB207" s="173">
        <v>0.00509365504940251</v>
      </c>
    </row>
    <row r="208" spans="1:28">
      <c r="A208" s="175" t="s">
        <v>99</v>
      </c>
      <c r="B208" s="176" t="s">
        <v>1789</v>
      </c>
      <c r="C208" s="176" t="s">
        <v>194</v>
      </c>
      <c r="D208" s="150">
        <v>5901</v>
      </c>
      <c r="E208" s="153">
        <v>5626</v>
      </c>
      <c r="F208" s="153">
        <v>275</v>
      </c>
      <c r="G208" s="151">
        <v>5282</v>
      </c>
      <c r="H208" s="151">
        <v>5145</v>
      </c>
      <c r="I208" s="151">
        <v>137</v>
      </c>
      <c r="J208" s="151">
        <v>5264</v>
      </c>
      <c r="K208" s="151">
        <v>5132</v>
      </c>
      <c r="L208" s="151">
        <v>132</v>
      </c>
      <c r="M208" s="172">
        <v>0.93</v>
      </c>
      <c r="N208" s="153">
        <v>146282</v>
      </c>
      <c r="O208" s="153">
        <v>143006</v>
      </c>
      <c r="P208" s="153">
        <v>3276</v>
      </c>
      <c r="Q208" s="154">
        <v>0.977604900124417</v>
      </c>
      <c r="R208" s="154">
        <v>0.953397729198441</v>
      </c>
      <c r="S208" s="154">
        <v>0.974062854979175</v>
      </c>
      <c r="T208" s="154">
        <v>0.974924012158055</v>
      </c>
      <c r="U208" s="173">
        <v>-0.0206651257807337</v>
      </c>
      <c r="V208" s="158">
        <v>36029</v>
      </c>
      <c r="W208" s="158">
        <v>35067</v>
      </c>
      <c r="X208" s="158">
        <v>35327</v>
      </c>
      <c r="Y208" s="158">
        <v>34562</v>
      </c>
      <c r="Z208" s="155">
        <v>0.973299286685725</v>
      </c>
      <c r="AA208" s="155">
        <v>0.978345175078552</v>
      </c>
      <c r="AB208" s="173">
        <v>-0.00504588839282638</v>
      </c>
    </row>
    <row r="209" spans="1:28">
      <c r="A209" s="175" t="s">
        <v>99</v>
      </c>
      <c r="B209" s="176" t="s">
        <v>1789</v>
      </c>
      <c r="C209" s="176" t="s">
        <v>195</v>
      </c>
      <c r="D209" s="150">
        <v>7352</v>
      </c>
      <c r="E209" s="153">
        <v>6757</v>
      </c>
      <c r="F209" s="153">
        <v>595</v>
      </c>
      <c r="G209" s="151">
        <v>6976</v>
      </c>
      <c r="H209" s="151">
        <v>6689</v>
      </c>
      <c r="I209" s="151">
        <v>287</v>
      </c>
      <c r="J209" s="151">
        <v>6863</v>
      </c>
      <c r="K209" s="151">
        <v>6652</v>
      </c>
      <c r="L209" s="151">
        <v>211</v>
      </c>
      <c r="M209" s="172">
        <v>0.93</v>
      </c>
      <c r="N209" s="153">
        <v>193560</v>
      </c>
      <c r="O209" s="153">
        <v>186813</v>
      </c>
      <c r="P209" s="153">
        <v>6747</v>
      </c>
      <c r="Q209" s="154">
        <v>0.965142591444513</v>
      </c>
      <c r="R209" s="154">
        <v>0.919069640914037</v>
      </c>
      <c r="S209" s="154">
        <v>0.958858944954128</v>
      </c>
      <c r="T209" s="154">
        <v>0.969255427655544</v>
      </c>
      <c r="U209" s="173">
        <v>-0.0397893040400915</v>
      </c>
      <c r="V209" s="158">
        <v>46462</v>
      </c>
      <c r="W209" s="158">
        <v>44603</v>
      </c>
      <c r="X209" s="158">
        <v>45425</v>
      </c>
      <c r="Y209" s="158">
        <v>44018</v>
      </c>
      <c r="Z209" s="155">
        <v>0.959988808058198</v>
      </c>
      <c r="AA209" s="155">
        <v>0.969025866813429</v>
      </c>
      <c r="AB209" s="173">
        <v>-0.00903705875523064</v>
      </c>
    </row>
    <row r="210" spans="1:28">
      <c r="A210" s="175" t="s">
        <v>99</v>
      </c>
      <c r="B210" s="176" t="s">
        <v>1789</v>
      </c>
      <c r="C210" s="176" t="s">
        <v>196</v>
      </c>
      <c r="D210" s="150">
        <v>8451</v>
      </c>
      <c r="E210" s="153">
        <v>7653</v>
      </c>
      <c r="F210" s="153">
        <v>798</v>
      </c>
      <c r="G210" s="151">
        <v>8368</v>
      </c>
      <c r="H210" s="151">
        <v>7728</v>
      </c>
      <c r="I210" s="151">
        <v>640</v>
      </c>
      <c r="J210" s="151">
        <v>8315</v>
      </c>
      <c r="K210" s="151">
        <v>7814</v>
      </c>
      <c r="L210" s="151">
        <v>501</v>
      </c>
      <c r="M210" s="172">
        <v>0.93</v>
      </c>
      <c r="N210" s="153">
        <v>218251</v>
      </c>
      <c r="O210" s="153">
        <v>205246</v>
      </c>
      <c r="P210" s="153">
        <v>13005</v>
      </c>
      <c r="Q210" s="154">
        <v>0.940412644157415</v>
      </c>
      <c r="R210" s="154">
        <v>0.905573304934327</v>
      </c>
      <c r="S210" s="154">
        <v>0.923518164435946</v>
      </c>
      <c r="T210" s="154">
        <v>0.939747444377631</v>
      </c>
      <c r="U210" s="173">
        <v>-0.0179448595016192</v>
      </c>
      <c r="V210" s="158">
        <v>56533</v>
      </c>
      <c r="W210" s="158">
        <v>53201</v>
      </c>
      <c r="X210" s="158">
        <v>53738</v>
      </c>
      <c r="Y210" s="158">
        <v>51068</v>
      </c>
      <c r="Z210" s="155">
        <v>0.941060973236871</v>
      </c>
      <c r="AA210" s="155">
        <v>0.950314488816108</v>
      </c>
      <c r="AB210" s="173">
        <v>-0.00925351557923726</v>
      </c>
    </row>
    <row r="211" spans="1:28">
      <c r="A211" s="175" t="s">
        <v>99</v>
      </c>
      <c r="B211" s="176" t="s">
        <v>1789</v>
      </c>
      <c r="C211" s="176" t="s">
        <v>197</v>
      </c>
      <c r="D211" s="150">
        <v>8715</v>
      </c>
      <c r="E211" s="153">
        <v>8351</v>
      </c>
      <c r="F211" s="153">
        <v>364</v>
      </c>
      <c r="G211" s="151">
        <v>8765</v>
      </c>
      <c r="H211" s="151">
        <v>8527</v>
      </c>
      <c r="I211" s="151">
        <v>238</v>
      </c>
      <c r="J211" s="151">
        <v>8582</v>
      </c>
      <c r="K211" s="151">
        <v>8384</v>
      </c>
      <c r="L211" s="151">
        <v>198</v>
      </c>
      <c r="M211" s="172">
        <v>0.93</v>
      </c>
      <c r="N211" s="153">
        <v>214397</v>
      </c>
      <c r="O211" s="153">
        <v>208342</v>
      </c>
      <c r="P211" s="153">
        <v>6055</v>
      </c>
      <c r="Q211" s="154">
        <v>0.971758000345154</v>
      </c>
      <c r="R211" s="154">
        <v>0.958232931726908</v>
      </c>
      <c r="S211" s="154">
        <v>0.972846548773531</v>
      </c>
      <c r="T211" s="154">
        <v>0.976928454905616</v>
      </c>
      <c r="U211" s="173">
        <v>-0.0146136170466235</v>
      </c>
      <c r="V211" s="158">
        <v>57705</v>
      </c>
      <c r="W211" s="158">
        <v>56046</v>
      </c>
      <c r="X211" s="158">
        <v>52727</v>
      </c>
      <c r="Y211" s="158">
        <v>51465</v>
      </c>
      <c r="Z211" s="155">
        <v>0.971250324928516</v>
      </c>
      <c r="AA211" s="155">
        <v>0.97606539344169</v>
      </c>
      <c r="AB211" s="173">
        <v>-0.00481506851317448</v>
      </c>
    </row>
    <row r="212" spans="1:28">
      <c r="A212" s="175" t="s">
        <v>99</v>
      </c>
      <c r="B212" s="176" t="s">
        <v>1789</v>
      </c>
      <c r="C212" s="176" t="s">
        <v>198</v>
      </c>
      <c r="D212" s="150">
        <v>4692</v>
      </c>
      <c r="E212" s="153">
        <v>4451</v>
      </c>
      <c r="F212" s="153">
        <v>241</v>
      </c>
      <c r="G212" s="151">
        <v>4460</v>
      </c>
      <c r="H212" s="151">
        <v>4363</v>
      </c>
      <c r="I212" s="151">
        <v>97</v>
      </c>
      <c r="J212" s="151">
        <v>4365</v>
      </c>
      <c r="K212" s="151">
        <v>4286</v>
      </c>
      <c r="L212" s="151">
        <v>79</v>
      </c>
      <c r="M212" s="172">
        <v>0.93</v>
      </c>
      <c r="N212" s="153">
        <v>118746</v>
      </c>
      <c r="O212" s="153">
        <v>116181</v>
      </c>
      <c r="P212" s="153">
        <v>2565</v>
      </c>
      <c r="Q212" s="154">
        <v>0.978399272396544</v>
      </c>
      <c r="R212" s="154">
        <v>0.948635976129582</v>
      </c>
      <c r="S212" s="154">
        <v>0.978251121076233</v>
      </c>
      <c r="T212" s="154">
        <v>0.981901489117984</v>
      </c>
      <c r="U212" s="173">
        <v>-0.0296151449466509</v>
      </c>
      <c r="V212" s="158">
        <v>29633</v>
      </c>
      <c r="W212" s="158">
        <v>28843</v>
      </c>
      <c r="X212" s="158">
        <v>28526</v>
      </c>
      <c r="Y212" s="158">
        <v>28011</v>
      </c>
      <c r="Z212" s="155">
        <v>0.973340532514427</v>
      </c>
      <c r="AA212" s="155">
        <v>0.981946294608427</v>
      </c>
      <c r="AB212" s="173">
        <v>-0.00860576209400088</v>
      </c>
    </row>
    <row r="213" spans="1:28">
      <c r="A213" s="175" t="s">
        <v>99</v>
      </c>
      <c r="B213" s="176" t="s">
        <v>1789</v>
      </c>
      <c r="C213" s="176" t="s">
        <v>199</v>
      </c>
      <c r="D213" s="150">
        <v>9148</v>
      </c>
      <c r="E213" s="153">
        <v>9029</v>
      </c>
      <c r="F213" s="153">
        <v>119</v>
      </c>
      <c r="G213" s="151">
        <v>8784</v>
      </c>
      <c r="H213" s="151">
        <v>8730</v>
      </c>
      <c r="I213" s="151">
        <v>54</v>
      </c>
      <c r="J213" s="151">
        <v>8738</v>
      </c>
      <c r="K213" s="151">
        <v>8708</v>
      </c>
      <c r="L213" s="151">
        <v>30</v>
      </c>
      <c r="M213" s="172">
        <v>0.93</v>
      </c>
      <c r="N213" s="153">
        <v>227904</v>
      </c>
      <c r="O213" s="153">
        <v>226222</v>
      </c>
      <c r="P213" s="153">
        <v>1682</v>
      </c>
      <c r="Q213" s="154">
        <v>0.992619699522606</v>
      </c>
      <c r="R213" s="154">
        <v>0.986991692173153</v>
      </c>
      <c r="S213" s="154">
        <v>0.993852459016393</v>
      </c>
      <c r="T213" s="154">
        <v>0.996566720073243</v>
      </c>
      <c r="U213" s="173">
        <v>-0.00686076684324077</v>
      </c>
      <c r="V213" s="158">
        <v>58416</v>
      </c>
      <c r="W213" s="158">
        <v>58132</v>
      </c>
      <c r="X213" s="158">
        <v>54668</v>
      </c>
      <c r="Y213" s="158">
        <v>54196</v>
      </c>
      <c r="Z213" s="155">
        <v>0.995138318268967</v>
      </c>
      <c r="AA213" s="155">
        <v>0.991366064242336</v>
      </c>
      <c r="AB213" s="173">
        <v>0.00377225402663184</v>
      </c>
    </row>
    <row r="214" spans="1:28">
      <c r="A214" s="175" t="s">
        <v>99</v>
      </c>
      <c r="B214" s="176" t="s">
        <v>1790</v>
      </c>
      <c r="C214" s="176" t="s">
        <v>200</v>
      </c>
      <c r="D214" s="150">
        <v>0</v>
      </c>
      <c r="E214" s="153">
        <v>0</v>
      </c>
      <c r="F214" s="153">
        <v>0</v>
      </c>
      <c r="G214" s="151">
        <v>0</v>
      </c>
      <c r="H214" s="151">
        <v>0</v>
      </c>
      <c r="I214" s="151">
        <v>0</v>
      </c>
      <c r="J214" s="151">
        <v>0</v>
      </c>
      <c r="K214" s="151">
        <v>0</v>
      </c>
      <c r="L214" s="151">
        <v>0</v>
      </c>
      <c r="M214" s="172">
        <v>0.93</v>
      </c>
      <c r="N214" s="153">
        <v>2</v>
      </c>
      <c r="O214" s="153">
        <v>2</v>
      </c>
      <c r="P214" s="153">
        <v>0</v>
      </c>
      <c r="Q214" s="154">
        <v>1</v>
      </c>
      <c r="R214" s="154">
        <v>0</v>
      </c>
      <c r="S214" s="154">
        <v>0</v>
      </c>
      <c r="T214" s="154">
        <v>0</v>
      </c>
      <c r="U214" s="173">
        <v>0</v>
      </c>
      <c r="V214" s="158">
        <v>0</v>
      </c>
      <c r="W214" s="158">
        <v>0</v>
      </c>
      <c r="X214" s="158">
        <v>1</v>
      </c>
      <c r="Y214" s="158">
        <v>1</v>
      </c>
      <c r="Z214" s="155">
        <v>0</v>
      </c>
      <c r="AA214" s="155">
        <v>1</v>
      </c>
      <c r="AB214" s="173">
        <v>-1</v>
      </c>
    </row>
    <row r="215" spans="1:28">
      <c r="A215" s="175" t="s">
        <v>99</v>
      </c>
      <c r="B215" s="176" t="s">
        <v>1790</v>
      </c>
      <c r="C215" s="176" t="s">
        <v>201</v>
      </c>
      <c r="D215" s="150">
        <v>9175</v>
      </c>
      <c r="E215" s="153">
        <v>8403</v>
      </c>
      <c r="F215" s="153">
        <v>772</v>
      </c>
      <c r="G215" s="151">
        <v>8580</v>
      </c>
      <c r="H215" s="151">
        <v>8163</v>
      </c>
      <c r="I215" s="151">
        <v>417</v>
      </c>
      <c r="J215" s="151">
        <v>8126</v>
      </c>
      <c r="K215" s="151">
        <v>7804</v>
      </c>
      <c r="L215" s="151">
        <v>322</v>
      </c>
      <c r="M215" s="172">
        <v>0.93</v>
      </c>
      <c r="N215" s="153">
        <v>239172</v>
      </c>
      <c r="O215" s="153">
        <v>227892</v>
      </c>
      <c r="P215" s="153">
        <v>11280</v>
      </c>
      <c r="Q215" s="154">
        <v>0.952837288645828</v>
      </c>
      <c r="R215" s="154">
        <v>0.915858310626703</v>
      </c>
      <c r="S215" s="154">
        <v>0.951398601398601</v>
      </c>
      <c r="T215" s="154">
        <v>0.960374107802117</v>
      </c>
      <c r="U215" s="173">
        <v>-0.0355402907718985</v>
      </c>
      <c r="V215" s="158">
        <v>57021</v>
      </c>
      <c r="W215" s="158">
        <v>54186</v>
      </c>
      <c r="X215" s="158">
        <v>56930</v>
      </c>
      <c r="Y215" s="158">
        <v>54248</v>
      </c>
      <c r="Z215" s="155">
        <v>0.950281475245962</v>
      </c>
      <c r="AA215" s="155">
        <v>0.952889513437555</v>
      </c>
      <c r="AB215" s="173">
        <v>-0.00260803819159294</v>
      </c>
    </row>
    <row r="216" spans="1:28">
      <c r="A216" s="175" t="s">
        <v>99</v>
      </c>
      <c r="B216" s="176" t="s">
        <v>1790</v>
      </c>
      <c r="C216" s="176" t="s">
        <v>202</v>
      </c>
      <c r="D216" s="150">
        <v>0</v>
      </c>
      <c r="E216" s="153">
        <v>0</v>
      </c>
      <c r="F216" s="153">
        <v>0</v>
      </c>
      <c r="G216" s="151">
        <v>0</v>
      </c>
      <c r="H216" s="151">
        <v>0</v>
      </c>
      <c r="I216" s="151">
        <v>0</v>
      </c>
      <c r="J216" s="151">
        <v>0</v>
      </c>
      <c r="K216" s="151">
        <v>0</v>
      </c>
      <c r="L216" s="151">
        <v>0</v>
      </c>
      <c r="M216" s="172">
        <v>0.93</v>
      </c>
      <c r="N216" s="153">
        <v>0</v>
      </c>
      <c r="O216" s="153">
        <v>0</v>
      </c>
      <c r="P216" s="153">
        <v>0</v>
      </c>
      <c r="Q216" s="154">
        <v>0</v>
      </c>
      <c r="R216" s="154">
        <v>0</v>
      </c>
      <c r="S216" s="154">
        <v>0</v>
      </c>
      <c r="T216" s="154">
        <v>0</v>
      </c>
      <c r="U216" s="173">
        <v>0</v>
      </c>
      <c r="V216" s="158">
        <v>0</v>
      </c>
      <c r="W216" s="158">
        <v>0</v>
      </c>
      <c r="X216" s="158">
        <v>0</v>
      </c>
      <c r="Y216" s="158">
        <v>0</v>
      </c>
      <c r="Z216" s="155">
        <v>0</v>
      </c>
      <c r="AA216" s="155">
        <v>0</v>
      </c>
      <c r="AB216" s="173">
        <v>0</v>
      </c>
    </row>
    <row r="217" spans="1:28">
      <c r="A217" s="175" t="s">
        <v>99</v>
      </c>
      <c r="B217" s="176" t="s">
        <v>1790</v>
      </c>
      <c r="C217" s="176" t="s">
        <v>203</v>
      </c>
      <c r="D217" s="150">
        <v>10010</v>
      </c>
      <c r="E217" s="153">
        <v>9387</v>
      </c>
      <c r="F217" s="153">
        <v>623</v>
      </c>
      <c r="G217" s="151">
        <v>10338</v>
      </c>
      <c r="H217" s="151">
        <v>9998</v>
      </c>
      <c r="I217" s="151">
        <v>340</v>
      </c>
      <c r="J217" s="151">
        <v>10281</v>
      </c>
      <c r="K217" s="151">
        <v>10066</v>
      </c>
      <c r="L217" s="151">
        <v>215</v>
      </c>
      <c r="M217" s="172">
        <v>0.93</v>
      </c>
      <c r="N217" s="153">
        <v>249611</v>
      </c>
      <c r="O217" s="153">
        <v>241823</v>
      </c>
      <c r="P217" s="153">
        <v>7788</v>
      </c>
      <c r="Q217" s="154">
        <v>0.96879945194723</v>
      </c>
      <c r="R217" s="154">
        <v>0.937762237762238</v>
      </c>
      <c r="S217" s="154">
        <v>0.967111627007158</v>
      </c>
      <c r="T217" s="154">
        <v>0.979087637389359</v>
      </c>
      <c r="U217" s="173">
        <v>-0.0293493892449203</v>
      </c>
      <c r="V217" s="158">
        <v>68120</v>
      </c>
      <c r="W217" s="158">
        <v>66074</v>
      </c>
      <c r="X217" s="158">
        <v>64558</v>
      </c>
      <c r="Y217" s="158">
        <v>62807</v>
      </c>
      <c r="Z217" s="155">
        <v>0.969964768056371</v>
      </c>
      <c r="AA217" s="155">
        <v>0.972877102760309</v>
      </c>
      <c r="AB217" s="173">
        <v>-0.00291233470393748</v>
      </c>
    </row>
    <row r="218" spans="1:28">
      <c r="A218" s="175" t="s">
        <v>99</v>
      </c>
      <c r="B218" s="176" t="s">
        <v>1790</v>
      </c>
      <c r="C218" s="176" t="s">
        <v>204</v>
      </c>
      <c r="D218" s="150">
        <v>8087</v>
      </c>
      <c r="E218" s="153">
        <v>7556</v>
      </c>
      <c r="F218" s="153">
        <v>531</v>
      </c>
      <c r="G218" s="151">
        <v>7862</v>
      </c>
      <c r="H218" s="151">
        <v>7528</v>
      </c>
      <c r="I218" s="151">
        <v>334</v>
      </c>
      <c r="J218" s="151">
        <v>7560</v>
      </c>
      <c r="K218" s="151">
        <v>7332</v>
      </c>
      <c r="L218" s="151">
        <v>228</v>
      </c>
      <c r="M218" s="172">
        <v>0.93</v>
      </c>
      <c r="N218" s="153">
        <v>213622</v>
      </c>
      <c r="O218" s="153">
        <v>206583</v>
      </c>
      <c r="P218" s="153">
        <v>7039</v>
      </c>
      <c r="Q218" s="154">
        <v>0.967049273951185</v>
      </c>
      <c r="R218" s="154">
        <v>0.934339062693211</v>
      </c>
      <c r="S218" s="154">
        <v>0.957517171203256</v>
      </c>
      <c r="T218" s="154">
        <v>0.96984126984127</v>
      </c>
      <c r="U218" s="173">
        <v>-0.0231781085100449</v>
      </c>
      <c r="V218" s="158">
        <v>52216</v>
      </c>
      <c r="W218" s="158">
        <v>50278</v>
      </c>
      <c r="X218" s="158">
        <v>51043</v>
      </c>
      <c r="Y218" s="158">
        <v>49453</v>
      </c>
      <c r="Z218" s="155">
        <v>0.962884939482151</v>
      </c>
      <c r="AA218" s="155">
        <v>0.968849793311522</v>
      </c>
      <c r="AB218" s="173">
        <v>-0.00596485382937062</v>
      </c>
    </row>
    <row r="219" spans="1:28">
      <c r="A219" s="175" t="s">
        <v>99</v>
      </c>
      <c r="B219" s="176" t="s">
        <v>1790</v>
      </c>
      <c r="C219" s="176" t="s">
        <v>205</v>
      </c>
      <c r="D219" s="150">
        <v>6328</v>
      </c>
      <c r="E219" s="153">
        <v>5954</v>
      </c>
      <c r="F219" s="153">
        <v>374</v>
      </c>
      <c r="G219" s="151">
        <v>6241</v>
      </c>
      <c r="H219" s="151">
        <v>5999</v>
      </c>
      <c r="I219" s="151">
        <v>242</v>
      </c>
      <c r="J219" s="151">
        <v>6177</v>
      </c>
      <c r="K219" s="151">
        <v>6048</v>
      </c>
      <c r="L219" s="151">
        <v>129</v>
      </c>
      <c r="M219" s="172">
        <v>0.93</v>
      </c>
      <c r="N219" s="153">
        <v>180421</v>
      </c>
      <c r="O219" s="153">
        <v>174540</v>
      </c>
      <c r="P219" s="153">
        <v>5881</v>
      </c>
      <c r="Q219" s="154">
        <v>0.967404016162198</v>
      </c>
      <c r="R219" s="154">
        <v>0.940897597977244</v>
      </c>
      <c r="S219" s="154">
        <v>0.961224162794424</v>
      </c>
      <c r="T219" s="154">
        <v>0.979116075764934</v>
      </c>
      <c r="U219" s="173">
        <v>-0.02032656481718</v>
      </c>
      <c r="V219" s="158">
        <v>42311</v>
      </c>
      <c r="W219" s="158">
        <v>41013</v>
      </c>
      <c r="X219" s="158">
        <v>43121</v>
      </c>
      <c r="Y219" s="158">
        <v>41948</v>
      </c>
      <c r="Z219" s="155">
        <v>0.969322398430668</v>
      </c>
      <c r="AA219" s="155">
        <v>0.97279747686742</v>
      </c>
      <c r="AB219" s="173">
        <v>-0.00347507843675143</v>
      </c>
    </row>
    <row r="220" spans="1:28">
      <c r="A220" s="175" t="s">
        <v>99</v>
      </c>
      <c r="B220" s="176" t="s">
        <v>1790</v>
      </c>
      <c r="C220" s="176" t="s">
        <v>206</v>
      </c>
      <c r="D220" s="150">
        <v>0</v>
      </c>
      <c r="E220" s="153">
        <v>0</v>
      </c>
      <c r="F220" s="153">
        <v>0</v>
      </c>
      <c r="G220" s="151">
        <v>0</v>
      </c>
      <c r="H220" s="151">
        <v>0</v>
      </c>
      <c r="I220" s="151">
        <v>0</v>
      </c>
      <c r="J220" s="151">
        <v>0</v>
      </c>
      <c r="K220" s="151">
        <v>0</v>
      </c>
      <c r="L220" s="151">
        <v>0</v>
      </c>
      <c r="M220" s="172">
        <v>0.93</v>
      </c>
      <c r="N220" s="153">
        <v>3</v>
      </c>
      <c r="O220" s="153">
        <v>3</v>
      </c>
      <c r="P220" s="153">
        <v>0</v>
      </c>
      <c r="Q220" s="154">
        <v>1</v>
      </c>
      <c r="R220" s="154">
        <v>0</v>
      </c>
      <c r="S220" s="154">
        <v>0</v>
      </c>
      <c r="T220" s="154">
        <v>0</v>
      </c>
      <c r="U220" s="173">
        <v>0</v>
      </c>
      <c r="V220" s="158">
        <v>0</v>
      </c>
      <c r="W220" s="158">
        <v>0</v>
      </c>
      <c r="X220" s="158">
        <v>0</v>
      </c>
      <c r="Y220" s="158">
        <v>0</v>
      </c>
      <c r="Z220" s="155">
        <v>0</v>
      </c>
      <c r="AA220" s="155">
        <v>0</v>
      </c>
      <c r="AB220" s="173">
        <v>0</v>
      </c>
    </row>
    <row r="221" spans="1:28">
      <c r="A221" s="175" t="s">
        <v>99</v>
      </c>
      <c r="B221" s="176" t="s">
        <v>1790</v>
      </c>
      <c r="C221" s="176" t="s">
        <v>207</v>
      </c>
      <c r="D221" s="150">
        <v>0</v>
      </c>
      <c r="E221" s="153">
        <v>0</v>
      </c>
      <c r="F221" s="153">
        <v>0</v>
      </c>
      <c r="G221" s="151">
        <v>0</v>
      </c>
      <c r="H221" s="151">
        <v>0</v>
      </c>
      <c r="I221" s="151">
        <v>0</v>
      </c>
      <c r="J221" s="151">
        <v>0</v>
      </c>
      <c r="K221" s="151">
        <v>0</v>
      </c>
      <c r="L221" s="151">
        <v>0</v>
      </c>
      <c r="M221" s="172">
        <v>0.93</v>
      </c>
      <c r="N221" s="153">
        <v>1</v>
      </c>
      <c r="O221" s="153">
        <v>1</v>
      </c>
      <c r="P221" s="153">
        <v>0</v>
      </c>
      <c r="Q221" s="154">
        <v>1</v>
      </c>
      <c r="R221" s="154">
        <v>0</v>
      </c>
      <c r="S221" s="154">
        <v>0</v>
      </c>
      <c r="T221" s="154">
        <v>0</v>
      </c>
      <c r="U221" s="173">
        <v>0</v>
      </c>
      <c r="V221" s="158">
        <v>0</v>
      </c>
      <c r="W221" s="158">
        <v>0</v>
      </c>
      <c r="X221" s="158">
        <v>0</v>
      </c>
      <c r="Y221" s="158">
        <v>0</v>
      </c>
      <c r="Z221" s="155">
        <v>0</v>
      </c>
      <c r="AA221" s="155">
        <v>0</v>
      </c>
      <c r="AB221" s="173">
        <v>0</v>
      </c>
    </row>
    <row r="222" spans="1:28">
      <c r="A222" s="175" t="s">
        <v>99</v>
      </c>
      <c r="B222" s="176" t="s">
        <v>1790</v>
      </c>
      <c r="C222" s="176" t="s">
        <v>208</v>
      </c>
      <c r="D222" s="150">
        <v>0</v>
      </c>
      <c r="E222" s="153">
        <v>0</v>
      </c>
      <c r="F222" s="153">
        <v>0</v>
      </c>
      <c r="G222" s="151">
        <v>0</v>
      </c>
      <c r="H222" s="151">
        <v>0</v>
      </c>
      <c r="I222" s="151">
        <v>0</v>
      </c>
      <c r="J222" s="151">
        <v>0</v>
      </c>
      <c r="K222" s="151">
        <v>0</v>
      </c>
      <c r="L222" s="151">
        <v>0</v>
      </c>
      <c r="M222" s="172">
        <v>0.93</v>
      </c>
      <c r="N222" s="153">
        <v>0</v>
      </c>
      <c r="O222" s="153">
        <v>0</v>
      </c>
      <c r="P222" s="153">
        <v>0</v>
      </c>
      <c r="Q222" s="154">
        <v>0</v>
      </c>
      <c r="R222" s="154">
        <v>0</v>
      </c>
      <c r="S222" s="154">
        <v>0</v>
      </c>
      <c r="T222" s="154">
        <v>0</v>
      </c>
      <c r="U222" s="173">
        <v>0</v>
      </c>
      <c r="V222" s="158">
        <v>0</v>
      </c>
      <c r="W222" s="158">
        <v>0</v>
      </c>
      <c r="X222" s="158">
        <v>0</v>
      </c>
      <c r="Y222" s="158">
        <v>0</v>
      </c>
      <c r="Z222" s="155">
        <v>0</v>
      </c>
      <c r="AA222" s="155">
        <v>0</v>
      </c>
      <c r="AB222" s="173">
        <v>0</v>
      </c>
    </row>
    <row r="223" spans="1:28">
      <c r="A223" s="175" t="s">
        <v>99</v>
      </c>
      <c r="B223" s="176" t="s">
        <v>33</v>
      </c>
      <c r="C223" s="176" t="s">
        <v>209</v>
      </c>
      <c r="D223" s="150">
        <v>0</v>
      </c>
      <c r="E223" s="153">
        <v>0</v>
      </c>
      <c r="F223" s="153">
        <v>0</v>
      </c>
      <c r="G223" s="151">
        <v>0</v>
      </c>
      <c r="H223" s="151">
        <v>0</v>
      </c>
      <c r="I223" s="151">
        <v>0</v>
      </c>
      <c r="J223" s="151">
        <v>0</v>
      </c>
      <c r="K223" s="151">
        <v>0</v>
      </c>
      <c r="L223" s="151">
        <v>0</v>
      </c>
      <c r="M223" s="172">
        <v>0.93</v>
      </c>
      <c r="N223" s="153">
        <v>0</v>
      </c>
      <c r="O223" s="153">
        <v>0</v>
      </c>
      <c r="P223" s="153">
        <v>0</v>
      </c>
      <c r="Q223" s="154">
        <v>0</v>
      </c>
      <c r="R223" s="154">
        <v>0</v>
      </c>
      <c r="S223" s="154">
        <v>0</v>
      </c>
      <c r="T223" s="154">
        <v>0</v>
      </c>
      <c r="U223" s="173">
        <v>0</v>
      </c>
      <c r="V223" s="158">
        <v>0</v>
      </c>
      <c r="W223" s="158">
        <v>0</v>
      </c>
      <c r="X223" s="158">
        <v>0</v>
      </c>
      <c r="Y223" s="158">
        <v>0</v>
      </c>
      <c r="Z223" s="155">
        <v>0</v>
      </c>
      <c r="AA223" s="155">
        <v>0</v>
      </c>
      <c r="AB223" s="173">
        <v>0</v>
      </c>
    </row>
    <row r="224" spans="1:28">
      <c r="A224" s="175" t="s">
        <v>210</v>
      </c>
      <c r="B224" s="177" t="s">
        <v>1791</v>
      </c>
      <c r="C224" s="177" t="s">
        <v>212</v>
      </c>
      <c r="D224" s="150">
        <v>0</v>
      </c>
      <c r="E224" s="153">
        <v>0</v>
      </c>
      <c r="F224" s="153">
        <v>0</v>
      </c>
      <c r="G224" s="151">
        <v>0</v>
      </c>
      <c r="H224" s="151">
        <v>0</v>
      </c>
      <c r="I224" s="151">
        <v>0</v>
      </c>
      <c r="J224" s="151">
        <v>0</v>
      </c>
      <c r="K224" s="151">
        <v>0</v>
      </c>
      <c r="L224" s="151">
        <v>0</v>
      </c>
      <c r="M224" s="172">
        <v>0.93</v>
      </c>
      <c r="N224" s="153">
        <v>1</v>
      </c>
      <c r="O224" s="153">
        <v>1</v>
      </c>
      <c r="P224" s="153">
        <v>0</v>
      </c>
      <c r="Q224" s="154">
        <v>1</v>
      </c>
      <c r="R224" s="154">
        <v>0</v>
      </c>
      <c r="S224" s="154">
        <v>0</v>
      </c>
      <c r="T224" s="154">
        <v>0</v>
      </c>
      <c r="U224" s="173">
        <v>0</v>
      </c>
      <c r="V224" s="158">
        <v>0</v>
      </c>
      <c r="W224" s="158">
        <v>0</v>
      </c>
      <c r="X224" s="158">
        <v>0</v>
      </c>
      <c r="Y224" s="158">
        <v>0</v>
      </c>
      <c r="Z224" s="155">
        <v>0</v>
      </c>
      <c r="AA224" s="155">
        <v>0</v>
      </c>
      <c r="AB224" s="173">
        <v>0</v>
      </c>
    </row>
    <row r="225" spans="1:28">
      <c r="A225" s="175" t="s">
        <v>210</v>
      </c>
      <c r="B225" s="177" t="s">
        <v>1792</v>
      </c>
      <c r="C225" s="177" t="s">
        <v>213</v>
      </c>
      <c r="D225" s="150">
        <v>6165</v>
      </c>
      <c r="E225" s="153">
        <v>5757</v>
      </c>
      <c r="F225" s="153">
        <v>408</v>
      </c>
      <c r="G225" s="151">
        <v>6490</v>
      </c>
      <c r="H225" s="151">
        <v>6206</v>
      </c>
      <c r="I225" s="151">
        <v>284</v>
      </c>
      <c r="J225" s="151">
        <v>5726</v>
      </c>
      <c r="K225" s="151">
        <v>5583</v>
      </c>
      <c r="L225" s="151">
        <v>143</v>
      </c>
      <c r="M225" s="172">
        <v>0.93</v>
      </c>
      <c r="N225" s="153">
        <v>168993</v>
      </c>
      <c r="O225" s="153">
        <v>163781</v>
      </c>
      <c r="P225" s="153">
        <v>5212</v>
      </c>
      <c r="Q225" s="154">
        <v>0.969158485854444</v>
      </c>
      <c r="R225" s="154">
        <v>0.9338199513382</v>
      </c>
      <c r="S225" s="154">
        <v>0.956240369799692</v>
      </c>
      <c r="T225" s="154">
        <v>0.97502619629759</v>
      </c>
      <c r="U225" s="173">
        <v>-0.0224204184614923</v>
      </c>
      <c r="V225" s="158">
        <v>41092</v>
      </c>
      <c r="W225" s="158">
        <v>39666</v>
      </c>
      <c r="X225" s="158">
        <v>40701</v>
      </c>
      <c r="Y225" s="158">
        <v>39565</v>
      </c>
      <c r="Z225" s="155">
        <v>0.965297381485447</v>
      </c>
      <c r="AA225" s="155">
        <v>0.972089137859021</v>
      </c>
      <c r="AB225" s="173">
        <v>-0.00679175637357332</v>
      </c>
    </row>
    <row r="226" spans="1:28">
      <c r="A226" s="175" t="s">
        <v>210</v>
      </c>
      <c r="B226" s="177" t="s">
        <v>1792</v>
      </c>
      <c r="C226" s="177" t="s">
        <v>214</v>
      </c>
      <c r="D226" s="150">
        <v>6821</v>
      </c>
      <c r="E226" s="153">
        <v>6443</v>
      </c>
      <c r="F226" s="153">
        <v>378</v>
      </c>
      <c r="G226" s="151">
        <v>7157</v>
      </c>
      <c r="H226" s="151">
        <v>6899</v>
      </c>
      <c r="I226" s="151">
        <v>258</v>
      </c>
      <c r="J226" s="151">
        <v>6158</v>
      </c>
      <c r="K226" s="151">
        <v>5987</v>
      </c>
      <c r="L226" s="151">
        <v>171</v>
      </c>
      <c r="M226" s="172">
        <v>0.93</v>
      </c>
      <c r="N226" s="153">
        <v>185343</v>
      </c>
      <c r="O226" s="153">
        <v>180406</v>
      </c>
      <c r="P226" s="153">
        <v>4937</v>
      </c>
      <c r="Q226" s="154">
        <v>0.973362900136504</v>
      </c>
      <c r="R226" s="154">
        <v>0.944582905732297</v>
      </c>
      <c r="S226" s="154">
        <v>0.963951376274976</v>
      </c>
      <c r="T226" s="154">
        <v>0.972231243910361</v>
      </c>
      <c r="U226" s="173">
        <v>-0.0193684705426782</v>
      </c>
      <c r="V226" s="158">
        <v>44777</v>
      </c>
      <c r="W226" s="158">
        <v>43425</v>
      </c>
      <c r="X226" s="158">
        <v>44682</v>
      </c>
      <c r="Y226" s="158">
        <v>43441</v>
      </c>
      <c r="Z226" s="155">
        <v>0.969805927150099</v>
      </c>
      <c r="AA226" s="155">
        <v>0.972225952285036</v>
      </c>
      <c r="AB226" s="173">
        <v>-0.00242002513493711</v>
      </c>
    </row>
    <row r="227" spans="1:28">
      <c r="A227" s="175" t="s">
        <v>210</v>
      </c>
      <c r="B227" s="177" t="s">
        <v>1792</v>
      </c>
      <c r="C227" s="177" t="s">
        <v>215</v>
      </c>
      <c r="D227" s="150">
        <v>21</v>
      </c>
      <c r="E227" s="153">
        <v>15</v>
      </c>
      <c r="F227" s="153">
        <v>6</v>
      </c>
      <c r="G227" s="151">
        <v>21</v>
      </c>
      <c r="H227" s="151">
        <v>16</v>
      </c>
      <c r="I227" s="151">
        <v>5</v>
      </c>
      <c r="J227" s="151">
        <v>42</v>
      </c>
      <c r="K227" s="151">
        <v>31</v>
      </c>
      <c r="L227" s="151">
        <v>11</v>
      </c>
      <c r="M227" s="172">
        <v>0.93</v>
      </c>
      <c r="N227" s="153">
        <v>574</v>
      </c>
      <c r="O227" s="153">
        <v>519</v>
      </c>
      <c r="P227" s="153">
        <v>55</v>
      </c>
      <c r="Q227" s="154">
        <v>0.90418118466899</v>
      </c>
      <c r="R227" s="154">
        <v>0.714285714285714</v>
      </c>
      <c r="S227" s="154">
        <v>0.761904761904762</v>
      </c>
      <c r="T227" s="154">
        <v>0.738095238095238</v>
      </c>
      <c r="U227" s="173">
        <v>-0.0476190476190476</v>
      </c>
      <c r="V227" s="158">
        <v>139</v>
      </c>
      <c r="W227" s="158">
        <v>117</v>
      </c>
      <c r="X227" s="158">
        <v>131</v>
      </c>
      <c r="Y227" s="158">
        <v>122</v>
      </c>
      <c r="Z227" s="155">
        <v>0.841726618705036</v>
      </c>
      <c r="AA227" s="155">
        <v>0.931297709923664</v>
      </c>
      <c r="AB227" s="173">
        <v>-0.0895710912186282</v>
      </c>
    </row>
    <row r="228" spans="1:28">
      <c r="A228" s="175" t="s">
        <v>210</v>
      </c>
      <c r="B228" s="177" t="s">
        <v>1791</v>
      </c>
      <c r="C228" s="177" t="s">
        <v>216</v>
      </c>
      <c r="D228" s="150">
        <v>11414</v>
      </c>
      <c r="E228" s="153">
        <v>10959</v>
      </c>
      <c r="F228" s="153">
        <v>455</v>
      </c>
      <c r="G228" s="151">
        <v>11776</v>
      </c>
      <c r="H228" s="151">
        <v>11488</v>
      </c>
      <c r="I228" s="151">
        <v>288</v>
      </c>
      <c r="J228" s="151">
        <v>10486</v>
      </c>
      <c r="K228" s="151">
        <v>10304</v>
      </c>
      <c r="L228" s="151">
        <v>182</v>
      </c>
      <c r="M228" s="172">
        <v>0.93</v>
      </c>
      <c r="N228" s="153">
        <v>321413</v>
      </c>
      <c r="O228" s="153">
        <v>314903</v>
      </c>
      <c r="P228" s="153">
        <v>6510</v>
      </c>
      <c r="Q228" s="154">
        <v>0.979745685457651</v>
      </c>
      <c r="R228" s="154">
        <v>0.960136674259681</v>
      </c>
      <c r="S228" s="154">
        <v>0.97554347826087</v>
      </c>
      <c r="T228" s="154">
        <v>0.982643524699599</v>
      </c>
      <c r="U228" s="173">
        <v>-0.0154068040011884</v>
      </c>
      <c r="V228" s="158">
        <v>76351</v>
      </c>
      <c r="W228" s="158">
        <v>74628</v>
      </c>
      <c r="X228" s="158">
        <v>77545</v>
      </c>
      <c r="Y228" s="158">
        <v>76062</v>
      </c>
      <c r="Z228" s="155">
        <v>0.977433170488926</v>
      </c>
      <c r="AA228" s="155">
        <v>0.980875620607389</v>
      </c>
      <c r="AB228" s="173">
        <v>-0.00344245011846311</v>
      </c>
    </row>
    <row r="229" spans="1:28">
      <c r="A229" s="175" t="s">
        <v>210</v>
      </c>
      <c r="B229" s="177" t="s">
        <v>1793</v>
      </c>
      <c r="C229" s="177" t="s">
        <v>217</v>
      </c>
      <c r="D229" s="150">
        <v>8254</v>
      </c>
      <c r="E229" s="153">
        <v>7626</v>
      </c>
      <c r="F229" s="153">
        <v>628</v>
      </c>
      <c r="G229" s="151">
        <v>8624</v>
      </c>
      <c r="H229" s="151">
        <v>8170</v>
      </c>
      <c r="I229" s="151">
        <v>454</v>
      </c>
      <c r="J229" s="151">
        <v>7233</v>
      </c>
      <c r="K229" s="151">
        <v>6962</v>
      </c>
      <c r="L229" s="151">
        <v>271</v>
      </c>
      <c r="M229" s="172">
        <v>0.93</v>
      </c>
      <c r="N229" s="153">
        <v>215832</v>
      </c>
      <c r="O229" s="153">
        <v>206193</v>
      </c>
      <c r="P229" s="153">
        <v>9639</v>
      </c>
      <c r="Q229" s="154">
        <v>0.955340264650284</v>
      </c>
      <c r="R229" s="154">
        <v>0.923915677247395</v>
      </c>
      <c r="S229" s="154">
        <v>0.947356215213358</v>
      </c>
      <c r="T229" s="154">
        <v>0.962532835614545</v>
      </c>
      <c r="U229" s="173">
        <v>-0.0234405379659629</v>
      </c>
      <c r="V229" s="158">
        <v>52543</v>
      </c>
      <c r="W229" s="158">
        <v>49965</v>
      </c>
      <c r="X229" s="158">
        <v>50557</v>
      </c>
      <c r="Y229" s="158">
        <v>48424</v>
      </c>
      <c r="Z229" s="155">
        <v>0.950935424319129</v>
      </c>
      <c r="AA229" s="155">
        <v>0.957809996637459</v>
      </c>
      <c r="AB229" s="173">
        <v>-0.00687457231832955</v>
      </c>
    </row>
    <row r="230" spans="1:28">
      <c r="A230" s="175" t="s">
        <v>210</v>
      </c>
      <c r="B230" s="177" t="s">
        <v>1793</v>
      </c>
      <c r="C230" s="177" t="s">
        <v>218</v>
      </c>
      <c r="D230" s="150">
        <v>5093</v>
      </c>
      <c r="E230" s="153">
        <v>4749</v>
      </c>
      <c r="F230" s="153">
        <v>344</v>
      </c>
      <c r="G230" s="151">
        <v>4702</v>
      </c>
      <c r="H230" s="151">
        <v>4525</v>
      </c>
      <c r="I230" s="151">
        <v>177</v>
      </c>
      <c r="J230" s="151">
        <v>4346</v>
      </c>
      <c r="K230" s="151">
        <v>4249</v>
      </c>
      <c r="L230" s="151">
        <v>97</v>
      </c>
      <c r="M230" s="172">
        <v>0.93</v>
      </c>
      <c r="N230" s="153">
        <v>122316</v>
      </c>
      <c r="O230" s="153">
        <v>117609</v>
      </c>
      <c r="P230" s="153">
        <v>4707</v>
      </c>
      <c r="Q230" s="154">
        <v>0.961517708231139</v>
      </c>
      <c r="R230" s="154">
        <v>0.932456312585902</v>
      </c>
      <c r="S230" s="154">
        <v>0.962356444066355</v>
      </c>
      <c r="T230" s="154">
        <v>0.977680625862862</v>
      </c>
      <c r="U230" s="173">
        <v>-0.0299001314804526</v>
      </c>
      <c r="V230" s="158">
        <v>30145</v>
      </c>
      <c r="W230" s="158">
        <v>29058</v>
      </c>
      <c r="X230" s="158">
        <v>29706</v>
      </c>
      <c r="Y230" s="158">
        <v>28437</v>
      </c>
      <c r="Z230" s="155">
        <v>0.963940952065019</v>
      </c>
      <c r="AA230" s="155">
        <v>0.957281357301555</v>
      </c>
      <c r="AB230" s="173">
        <v>0.00665959476346378</v>
      </c>
    </row>
    <row r="231" spans="1:28">
      <c r="A231" s="175" t="s">
        <v>210</v>
      </c>
      <c r="B231" s="177" t="s">
        <v>1793</v>
      </c>
      <c r="C231" s="177" t="s">
        <v>219</v>
      </c>
      <c r="D231" s="150">
        <v>6</v>
      </c>
      <c r="E231" s="153">
        <v>5</v>
      </c>
      <c r="F231" s="153">
        <v>1</v>
      </c>
      <c r="G231" s="151">
        <v>2</v>
      </c>
      <c r="H231" s="151">
        <v>2</v>
      </c>
      <c r="I231" s="151">
        <v>0</v>
      </c>
      <c r="J231" s="151">
        <v>7</v>
      </c>
      <c r="K231" s="151">
        <v>7</v>
      </c>
      <c r="L231" s="151">
        <v>0</v>
      </c>
      <c r="M231" s="172">
        <v>0.93</v>
      </c>
      <c r="N231" s="153">
        <v>141</v>
      </c>
      <c r="O231" s="153">
        <v>135</v>
      </c>
      <c r="P231" s="153">
        <v>6</v>
      </c>
      <c r="Q231" s="154">
        <v>0.957446808510638</v>
      </c>
      <c r="R231" s="154">
        <v>0.833333333333333</v>
      </c>
      <c r="S231" s="154">
        <v>1</v>
      </c>
      <c r="T231" s="154">
        <v>1</v>
      </c>
      <c r="U231" s="173">
        <v>-0.166666666666667</v>
      </c>
      <c r="V231" s="158">
        <v>47</v>
      </c>
      <c r="W231" s="158">
        <v>46</v>
      </c>
      <c r="X231" s="158">
        <v>36</v>
      </c>
      <c r="Y231" s="158">
        <v>35</v>
      </c>
      <c r="Z231" s="155">
        <v>0.978723404255319</v>
      </c>
      <c r="AA231" s="155">
        <v>0.972222222222222</v>
      </c>
      <c r="AB231" s="173">
        <v>0.00650118203309691</v>
      </c>
    </row>
    <row r="232" spans="1:28">
      <c r="A232" s="175" t="s">
        <v>210</v>
      </c>
      <c r="B232" s="177" t="s">
        <v>1793</v>
      </c>
      <c r="C232" s="177" t="s">
        <v>220</v>
      </c>
      <c r="D232" s="150">
        <v>7748</v>
      </c>
      <c r="E232" s="153">
        <v>7053</v>
      </c>
      <c r="F232" s="153">
        <v>695</v>
      </c>
      <c r="G232" s="151">
        <v>8197</v>
      </c>
      <c r="H232" s="151">
        <v>7708</v>
      </c>
      <c r="I232" s="151">
        <v>489</v>
      </c>
      <c r="J232" s="151">
        <v>7184</v>
      </c>
      <c r="K232" s="151">
        <v>6872</v>
      </c>
      <c r="L232" s="151">
        <v>312</v>
      </c>
      <c r="M232" s="172">
        <v>0.93</v>
      </c>
      <c r="N232" s="153">
        <v>205538</v>
      </c>
      <c r="O232" s="153">
        <v>196248</v>
      </c>
      <c r="P232" s="153">
        <v>9290</v>
      </c>
      <c r="Q232" s="154">
        <v>0.954801545213051</v>
      </c>
      <c r="R232" s="154">
        <v>0.910299432111513</v>
      </c>
      <c r="S232" s="154">
        <v>0.940344028303038</v>
      </c>
      <c r="T232" s="154">
        <v>0.956570155902004</v>
      </c>
      <c r="U232" s="173">
        <v>-0.030044596191525</v>
      </c>
      <c r="V232" s="158">
        <v>50399</v>
      </c>
      <c r="W232" s="158">
        <v>47821</v>
      </c>
      <c r="X232" s="158">
        <v>49082</v>
      </c>
      <c r="Y232" s="158">
        <v>47013</v>
      </c>
      <c r="Z232" s="155">
        <v>0.94884819143237</v>
      </c>
      <c r="AA232" s="155">
        <v>0.95784605354305</v>
      </c>
      <c r="AB232" s="173">
        <v>-0.00899786211068077</v>
      </c>
    </row>
    <row r="233" spans="1:28">
      <c r="A233" s="175" t="s">
        <v>210</v>
      </c>
      <c r="B233" s="177" t="s">
        <v>1793</v>
      </c>
      <c r="C233" s="177" t="s">
        <v>221</v>
      </c>
      <c r="D233" s="150">
        <v>4014</v>
      </c>
      <c r="E233" s="153">
        <v>3639</v>
      </c>
      <c r="F233" s="153">
        <v>375</v>
      </c>
      <c r="G233" s="151">
        <v>4272</v>
      </c>
      <c r="H233" s="151">
        <v>3914</v>
      </c>
      <c r="I233" s="151">
        <v>358</v>
      </c>
      <c r="J233" s="151">
        <v>3617</v>
      </c>
      <c r="K233" s="151">
        <v>3379</v>
      </c>
      <c r="L233" s="151">
        <v>238</v>
      </c>
      <c r="M233" s="172">
        <v>0.93</v>
      </c>
      <c r="N233" s="153">
        <v>108154</v>
      </c>
      <c r="O233" s="153">
        <v>102708</v>
      </c>
      <c r="P233" s="153">
        <v>5446</v>
      </c>
      <c r="Q233" s="154">
        <v>0.949645875325924</v>
      </c>
      <c r="R233" s="154">
        <v>0.906576980568012</v>
      </c>
      <c r="S233" s="154">
        <v>0.916198501872659</v>
      </c>
      <c r="T233" s="154">
        <v>0.9341996129389</v>
      </c>
      <c r="U233" s="173">
        <v>-0.00962152130464722</v>
      </c>
      <c r="V233" s="158">
        <v>25965</v>
      </c>
      <c r="W233" s="158">
        <v>24409</v>
      </c>
      <c r="X233" s="158">
        <v>25524</v>
      </c>
      <c r="Y233" s="158">
        <v>24368</v>
      </c>
      <c r="Z233" s="155">
        <v>0.940073175428461</v>
      </c>
      <c r="AA233" s="155">
        <v>0.95470929321423</v>
      </c>
      <c r="AB233" s="173">
        <v>-0.0146361177857683</v>
      </c>
    </row>
    <row r="234" spans="1:28">
      <c r="A234" s="175" t="s">
        <v>210</v>
      </c>
      <c r="B234" s="177" t="s">
        <v>1794</v>
      </c>
      <c r="C234" s="177" t="s">
        <v>222</v>
      </c>
      <c r="D234" s="150">
        <v>8136</v>
      </c>
      <c r="E234" s="153">
        <v>7774</v>
      </c>
      <c r="F234" s="153">
        <v>362</v>
      </c>
      <c r="G234" s="151">
        <v>8814</v>
      </c>
      <c r="H234" s="151">
        <v>8550</v>
      </c>
      <c r="I234" s="151">
        <v>264</v>
      </c>
      <c r="J234" s="151">
        <v>7894</v>
      </c>
      <c r="K234" s="151">
        <v>7695</v>
      </c>
      <c r="L234" s="151">
        <v>199</v>
      </c>
      <c r="M234" s="172">
        <v>0.93</v>
      </c>
      <c r="N234" s="153">
        <v>234884</v>
      </c>
      <c r="O234" s="153">
        <v>229071</v>
      </c>
      <c r="P234" s="153">
        <v>5813</v>
      </c>
      <c r="Q234" s="154">
        <v>0.975251613562439</v>
      </c>
      <c r="R234" s="154">
        <v>0.955506391347099</v>
      </c>
      <c r="S234" s="154">
        <v>0.970047651463581</v>
      </c>
      <c r="T234" s="154">
        <v>0.974790980491513</v>
      </c>
      <c r="U234" s="173">
        <v>-0.0145412601164813</v>
      </c>
      <c r="V234" s="158">
        <v>55483</v>
      </c>
      <c r="W234" s="158">
        <v>53948</v>
      </c>
      <c r="X234" s="158">
        <v>57008</v>
      </c>
      <c r="Y234" s="158">
        <v>55645</v>
      </c>
      <c r="Z234" s="155">
        <v>0.972333868031649</v>
      </c>
      <c r="AA234" s="155">
        <v>0.976091074936851</v>
      </c>
      <c r="AB234" s="173">
        <v>-0.00375720690520165</v>
      </c>
    </row>
    <row r="235" spans="1:28">
      <c r="A235" s="175" t="s">
        <v>210</v>
      </c>
      <c r="B235" s="177" t="s">
        <v>1794</v>
      </c>
      <c r="C235" s="177" t="s">
        <v>223</v>
      </c>
      <c r="D235" s="150">
        <v>7588</v>
      </c>
      <c r="E235" s="153">
        <v>7321</v>
      </c>
      <c r="F235" s="153">
        <v>267</v>
      </c>
      <c r="G235" s="151">
        <v>7953</v>
      </c>
      <c r="H235" s="151">
        <v>7753</v>
      </c>
      <c r="I235" s="151">
        <v>200</v>
      </c>
      <c r="J235" s="151">
        <v>6983</v>
      </c>
      <c r="K235" s="151">
        <v>6829</v>
      </c>
      <c r="L235" s="151">
        <v>154</v>
      </c>
      <c r="M235" s="172">
        <v>0.93</v>
      </c>
      <c r="N235" s="153">
        <v>204992</v>
      </c>
      <c r="O235" s="153">
        <v>201006</v>
      </c>
      <c r="P235" s="153">
        <v>3986</v>
      </c>
      <c r="Q235" s="154">
        <v>0.980555338744927</v>
      </c>
      <c r="R235" s="154">
        <v>0.964812862414338</v>
      </c>
      <c r="S235" s="154">
        <v>0.974852257009933</v>
      </c>
      <c r="T235" s="154">
        <v>0.977946441357583</v>
      </c>
      <c r="U235" s="173">
        <v>-0.010039394595595</v>
      </c>
      <c r="V235" s="158">
        <v>49158</v>
      </c>
      <c r="W235" s="158">
        <v>48004</v>
      </c>
      <c r="X235" s="158">
        <v>48432</v>
      </c>
      <c r="Y235" s="158">
        <v>47564</v>
      </c>
      <c r="Z235" s="155">
        <v>0.976524675536027</v>
      </c>
      <c r="AA235" s="155">
        <v>0.98207796498183</v>
      </c>
      <c r="AB235" s="173">
        <v>-0.00555328944580347</v>
      </c>
    </row>
    <row r="236" spans="1:28">
      <c r="A236" s="175" t="s">
        <v>210</v>
      </c>
      <c r="B236" s="177" t="s">
        <v>1794</v>
      </c>
      <c r="C236" s="177" t="s">
        <v>224</v>
      </c>
      <c r="D236" s="150">
        <v>1</v>
      </c>
      <c r="E236" s="153">
        <v>0</v>
      </c>
      <c r="F236" s="153">
        <v>1</v>
      </c>
      <c r="G236" s="151">
        <v>0</v>
      </c>
      <c r="H236" s="151">
        <v>0</v>
      </c>
      <c r="I236" s="151">
        <v>0</v>
      </c>
      <c r="J236" s="151">
        <v>1</v>
      </c>
      <c r="K236" s="151">
        <v>0</v>
      </c>
      <c r="L236" s="151">
        <v>1</v>
      </c>
      <c r="M236" s="172">
        <v>0.93</v>
      </c>
      <c r="N236" s="153">
        <v>2</v>
      </c>
      <c r="O236" s="153">
        <v>0</v>
      </c>
      <c r="P236" s="153">
        <v>2</v>
      </c>
      <c r="Q236" s="154">
        <v>0</v>
      </c>
      <c r="R236" s="154">
        <v>0</v>
      </c>
      <c r="S236" s="154">
        <v>0</v>
      </c>
      <c r="T236" s="154">
        <v>0</v>
      </c>
      <c r="U236" s="173">
        <v>0</v>
      </c>
      <c r="V236" s="158">
        <v>2</v>
      </c>
      <c r="W236" s="158">
        <v>0</v>
      </c>
      <c r="X236" s="158">
        <v>0</v>
      </c>
      <c r="Y236" s="158">
        <v>0</v>
      </c>
      <c r="Z236" s="155">
        <v>0</v>
      </c>
      <c r="AA236" s="155">
        <v>0</v>
      </c>
      <c r="AB236" s="173">
        <v>0</v>
      </c>
    </row>
    <row r="237" spans="1:28">
      <c r="A237" s="175" t="s">
        <v>210</v>
      </c>
      <c r="B237" s="177" t="s">
        <v>1795</v>
      </c>
      <c r="C237" s="177" t="s">
        <v>225</v>
      </c>
      <c r="D237" s="150">
        <v>13656</v>
      </c>
      <c r="E237" s="153">
        <v>12564</v>
      </c>
      <c r="F237" s="153">
        <v>1092</v>
      </c>
      <c r="G237" s="151">
        <v>13980</v>
      </c>
      <c r="H237" s="151">
        <v>13029</v>
      </c>
      <c r="I237" s="151">
        <v>951</v>
      </c>
      <c r="J237" s="151">
        <v>12253</v>
      </c>
      <c r="K237" s="151">
        <v>11566</v>
      </c>
      <c r="L237" s="151">
        <v>687</v>
      </c>
      <c r="M237" s="172">
        <v>0.93</v>
      </c>
      <c r="N237" s="153">
        <v>359658</v>
      </c>
      <c r="O237" s="153">
        <v>342110</v>
      </c>
      <c r="P237" s="153">
        <v>17548</v>
      </c>
      <c r="Q237" s="154">
        <v>0.95120920429964</v>
      </c>
      <c r="R237" s="154">
        <v>0.920035149384886</v>
      </c>
      <c r="S237" s="154">
        <v>0.931974248927039</v>
      </c>
      <c r="T237" s="154">
        <v>0.94393209826165</v>
      </c>
      <c r="U237" s="173">
        <v>-0.0119390995421529</v>
      </c>
      <c r="V237" s="158">
        <v>88044</v>
      </c>
      <c r="W237" s="158">
        <v>82909</v>
      </c>
      <c r="X237" s="158">
        <v>84863</v>
      </c>
      <c r="Y237" s="158">
        <v>80451</v>
      </c>
      <c r="Z237" s="155">
        <v>0.941676888828313</v>
      </c>
      <c r="AA237" s="155">
        <v>0.948010322519826</v>
      </c>
      <c r="AB237" s="173">
        <v>-0.00633343369151296</v>
      </c>
    </row>
    <row r="238" spans="1:28">
      <c r="A238" s="175" t="s">
        <v>210</v>
      </c>
      <c r="B238" s="177" t="s">
        <v>1795</v>
      </c>
      <c r="C238" s="177" t="s">
        <v>226</v>
      </c>
      <c r="D238" s="150">
        <v>0</v>
      </c>
      <c r="E238" s="153">
        <v>0</v>
      </c>
      <c r="F238" s="153">
        <v>0</v>
      </c>
      <c r="G238" s="151">
        <v>0</v>
      </c>
      <c r="H238" s="151">
        <v>0</v>
      </c>
      <c r="I238" s="151">
        <v>0</v>
      </c>
      <c r="J238" s="151">
        <v>0</v>
      </c>
      <c r="K238" s="151">
        <v>0</v>
      </c>
      <c r="L238" s="151">
        <v>0</v>
      </c>
      <c r="M238" s="172">
        <v>0.93</v>
      </c>
      <c r="N238" s="153">
        <v>58</v>
      </c>
      <c r="O238" s="153">
        <v>47</v>
      </c>
      <c r="P238" s="153">
        <v>11</v>
      </c>
      <c r="Q238" s="154">
        <v>0.810344827586207</v>
      </c>
      <c r="R238" s="154">
        <v>0</v>
      </c>
      <c r="S238" s="154">
        <v>0</v>
      </c>
      <c r="T238" s="154">
        <v>0</v>
      </c>
      <c r="U238" s="173">
        <v>0</v>
      </c>
      <c r="V238" s="158">
        <v>32</v>
      </c>
      <c r="W238" s="158">
        <v>27</v>
      </c>
      <c r="X238" s="158">
        <v>22</v>
      </c>
      <c r="Y238" s="158">
        <v>18</v>
      </c>
      <c r="Z238" s="155">
        <v>0.84375</v>
      </c>
      <c r="AA238" s="155">
        <v>0.818181818181818</v>
      </c>
      <c r="AB238" s="173">
        <v>0.0255681818181818</v>
      </c>
    </row>
    <row r="239" spans="1:28">
      <c r="A239" s="175" t="s">
        <v>210</v>
      </c>
      <c r="B239" s="177" t="s">
        <v>1795</v>
      </c>
      <c r="C239" s="177" t="s">
        <v>227</v>
      </c>
      <c r="D239" s="150">
        <v>7246</v>
      </c>
      <c r="E239" s="153">
        <v>6887</v>
      </c>
      <c r="F239" s="153">
        <v>359</v>
      </c>
      <c r="G239" s="151">
        <v>7935</v>
      </c>
      <c r="H239" s="151">
        <v>7721</v>
      </c>
      <c r="I239" s="151">
        <v>214</v>
      </c>
      <c r="J239" s="151">
        <v>6639</v>
      </c>
      <c r="K239" s="151">
        <v>6474</v>
      </c>
      <c r="L239" s="151">
        <v>165</v>
      </c>
      <c r="M239" s="172">
        <v>0.93</v>
      </c>
      <c r="N239" s="153">
        <v>195986</v>
      </c>
      <c r="O239" s="153">
        <v>189657</v>
      </c>
      <c r="P239" s="153">
        <v>6329</v>
      </c>
      <c r="Q239" s="154">
        <v>0.967706877021828</v>
      </c>
      <c r="R239" s="154">
        <v>0.950455423682032</v>
      </c>
      <c r="S239" s="154">
        <v>0.973030875866415</v>
      </c>
      <c r="T239" s="154">
        <v>0.975146859466787</v>
      </c>
      <c r="U239" s="173">
        <v>-0.0225754521843831</v>
      </c>
      <c r="V239" s="158">
        <v>50217</v>
      </c>
      <c r="W239" s="158">
        <v>48597</v>
      </c>
      <c r="X239" s="158">
        <v>46609</v>
      </c>
      <c r="Y239" s="158">
        <v>44975</v>
      </c>
      <c r="Z239" s="155">
        <v>0.967740008363702</v>
      </c>
      <c r="AA239" s="155">
        <v>0.964942393100045</v>
      </c>
      <c r="AB239" s="173">
        <v>0.00279761526365652</v>
      </c>
    </row>
    <row r="240" spans="1:28">
      <c r="A240" s="175" t="s">
        <v>210</v>
      </c>
      <c r="B240" s="177" t="s">
        <v>1792</v>
      </c>
      <c r="C240" s="177" t="s">
        <v>228</v>
      </c>
      <c r="D240" s="150">
        <v>1</v>
      </c>
      <c r="E240" s="153">
        <v>1</v>
      </c>
      <c r="F240" s="153">
        <v>0</v>
      </c>
      <c r="G240" s="151">
        <v>0</v>
      </c>
      <c r="H240" s="151">
        <v>0</v>
      </c>
      <c r="I240" s="151">
        <v>0</v>
      </c>
      <c r="J240" s="151">
        <v>0</v>
      </c>
      <c r="K240" s="151">
        <v>0</v>
      </c>
      <c r="L240" s="151">
        <v>0</v>
      </c>
      <c r="M240" s="172">
        <v>0.93</v>
      </c>
      <c r="N240" s="153">
        <v>40</v>
      </c>
      <c r="O240" s="153">
        <v>38</v>
      </c>
      <c r="P240" s="153">
        <v>2</v>
      </c>
      <c r="Q240" s="154">
        <v>0.95</v>
      </c>
      <c r="R240" s="154">
        <v>1</v>
      </c>
      <c r="S240" s="154">
        <v>0</v>
      </c>
      <c r="T240" s="154">
        <v>0</v>
      </c>
      <c r="U240" s="173">
        <v>1</v>
      </c>
      <c r="V240" s="158">
        <v>3</v>
      </c>
      <c r="W240" s="158">
        <v>3</v>
      </c>
      <c r="X240" s="158">
        <v>27</v>
      </c>
      <c r="Y240" s="158">
        <v>25</v>
      </c>
      <c r="Z240" s="155">
        <v>1</v>
      </c>
      <c r="AA240" s="155">
        <v>0.925925925925926</v>
      </c>
      <c r="AB240" s="173">
        <v>0.0740740740740741</v>
      </c>
    </row>
    <row r="241" spans="1:28">
      <c r="A241" s="175" t="s">
        <v>210</v>
      </c>
      <c r="B241" s="177" t="s">
        <v>1795</v>
      </c>
      <c r="C241" s="177" t="s">
        <v>229</v>
      </c>
      <c r="D241" s="150">
        <v>5842</v>
      </c>
      <c r="E241" s="153">
        <v>5557</v>
      </c>
      <c r="F241" s="153">
        <v>285</v>
      </c>
      <c r="G241" s="151">
        <v>6196</v>
      </c>
      <c r="H241" s="151">
        <v>5947</v>
      </c>
      <c r="I241" s="151">
        <v>249</v>
      </c>
      <c r="J241" s="151">
        <v>5462</v>
      </c>
      <c r="K241" s="151">
        <v>5271</v>
      </c>
      <c r="L241" s="151">
        <v>191</v>
      </c>
      <c r="M241" s="172">
        <v>0.93</v>
      </c>
      <c r="N241" s="153">
        <v>154333</v>
      </c>
      <c r="O241" s="153">
        <v>149393</v>
      </c>
      <c r="P241" s="153">
        <v>4940</v>
      </c>
      <c r="Q241" s="154">
        <v>0.967991291557865</v>
      </c>
      <c r="R241" s="154">
        <v>0.951215337213283</v>
      </c>
      <c r="S241" s="154">
        <v>0.959812782440284</v>
      </c>
      <c r="T241" s="154">
        <v>0.965031124130355</v>
      </c>
      <c r="U241" s="173">
        <v>-0.0085974452270009</v>
      </c>
      <c r="V241" s="158">
        <v>38769</v>
      </c>
      <c r="W241" s="158">
        <v>37431</v>
      </c>
      <c r="X241" s="158">
        <v>36814</v>
      </c>
      <c r="Y241" s="158">
        <v>35387</v>
      </c>
      <c r="Z241" s="155">
        <v>0.965487889808868</v>
      </c>
      <c r="AA241" s="155">
        <v>0.961237572662574</v>
      </c>
      <c r="AB241" s="173">
        <v>0.00425031714629387</v>
      </c>
    </row>
    <row r="242" spans="1:28">
      <c r="A242" s="175" t="s">
        <v>210</v>
      </c>
      <c r="B242" s="177" t="s">
        <v>1796</v>
      </c>
      <c r="C242" s="177" t="s">
        <v>230</v>
      </c>
      <c r="D242" s="150">
        <v>10622</v>
      </c>
      <c r="E242" s="153">
        <v>9706</v>
      </c>
      <c r="F242" s="153">
        <v>916</v>
      </c>
      <c r="G242" s="151">
        <v>11015</v>
      </c>
      <c r="H242" s="151">
        <v>10216</v>
      </c>
      <c r="I242" s="151">
        <v>799</v>
      </c>
      <c r="J242" s="151">
        <v>10907</v>
      </c>
      <c r="K242" s="151">
        <v>10473</v>
      </c>
      <c r="L242" s="151">
        <v>434</v>
      </c>
      <c r="M242" s="172">
        <v>0.93</v>
      </c>
      <c r="N242" s="153">
        <v>281898</v>
      </c>
      <c r="O242" s="153">
        <v>264694</v>
      </c>
      <c r="P242" s="153">
        <v>17204</v>
      </c>
      <c r="Q242" s="154">
        <v>0.938970833422018</v>
      </c>
      <c r="R242" s="154">
        <v>0.913763886273771</v>
      </c>
      <c r="S242" s="154">
        <v>0.927462551066727</v>
      </c>
      <c r="T242" s="154">
        <v>0.960209040066013</v>
      </c>
      <c r="U242" s="173">
        <v>-0.0136986647929558</v>
      </c>
      <c r="V242" s="158">
        <v>74214</v>
      </c>
      <c r="W242" s="158">
        <v>68876</v>
      </c>
      <c r="X242" s="158">
        <v>65804</v>
      </c>
      <c r="Y242" s="158">
        <v>61217</v>
      </c>
      <c r="Z242" s="155">
        <v>0.928072870347913</v>
      </c>
      <c r="AA242" s="155">
        <v>0.930292991307519</v>
      </c>
      <c r="AB242" s="173">
        <v>-0.00222012095960655</v>
      </c>
    </row>
    <row r="243" spans="1:28">
      <c r="A243" s="175" t="s">
        <v>210</v>
      </c>
      <c r="B243" s="177" t="s">
        <v>1796</v>
      </c>
      <c r="C243" s="177" t="s">
        <v>231</v>
      </c>
      <c r="D243" s="150">
        <v>19</v>
      </c>
      <c r="E243" s="153">
        <v>17</v>
      </c>
      <c r="F243" s="153">
        <v>2</v>
      </c>
      <c r="G243" s="151">
        <v>25</v>
      </c>
      <c r="H243" s="151">
        <v>24</v>
      </c>
      <c r="I243" s="151">
        <v>1</v>
      </c>
      <c r="J243" s="151">
        <v>6</v>
      </c>
      <c r="K243" s="151">
        <v>5</v>
      </c>
      <c r="L243" s="151">
        <v>1</v>
      </c>
      <c r="M243" s="172">
        <v>0.93</v>
      </c>
      <c r="N243" s="153">
        <v>329</v>
      </c>
      <c r="O243" s="153">
        <v>263</v>
      </c>
      <c r="P243" s="153">
        <v>66</v>
      </c>
      <c r="Q243" s="154">
        <v>0.799392097264438</v>
      </c>
      <c r="R243" s="154">
        <v>0.894736842105263</v>
      </c>
      <c r="S243" s="154">
        <v>0.96</v>
      </c>
      <c r="T243" s="154">
        <v>0.833333333333333</v>
      </c>
      <c r="U243" s="173">
        <v>-0.0652631578947368</v>
      </c>
      <c r="V243" s="158">
        <v>77</v>
      </c>
      <c r="W243" s="158">
        <v>64</v>
      </c>
      <c r="X243" s="158">
        <v>56</v>
      </c>
      <c r="Y243" s="158">
        <v>44</v>
      </c>
      <c r="Z243" s="155">
        <v>0.831168831168831</v>
      </c>
      <c r="AA243" s="155">
        <v>0.785714285714286</v>
      </c>
      <c r="AB243" s="173">
        <v>0.0454545454545455</v>
      </c>
    </row>
    <row r="244" spans="1:28">
      <c r="A244" s="175" t="s">
        <v>210</v>
      </c>
      <c r="B244" s="177" t="s">
        <v>1794</v>
      </c>
      <c r="C244" s="177" t="s">
        <v>232</v>
      </c>
      <c r="D244" s="150">
        <v>14860</v>
      </c>
      <c r="E244" s="153">
        <v>13882</v>
      </c>
      <c r="F244" s="153">
        <v>978</v>
      </c>
      <c r="G244" s="151">
        <v>15759</v>
      </c>
      <c r="H244" s="151">
        <v>14895</v>
      </c>
      <c r="I244" s="151">
        <v>864</v>
      </c>
      <c r="J244" s="151">
        <v>13969</v>
      </c>
      <c r="K244" s="151">
        <v>13426</v>
      </c>
      <c r="L244" s="151">
        <v>543</v>
      </c>
      <c r="M244" s="172">
        <v>0.93</v>
      </c>
      <c r="N244" s="153">
        <v>414152</v>
      </c>
      <c r="O244" s="153">
        <v>398191</v>
      </c>
      <c r="P244" s="153">
        <v>15961</v>
      </c>
      <c r="Q244" s="154">
        <v>0.96146100948444</v>
      </c>
      <c r="R244" s="154">
        <v>0.934185733512786</v>
      </c>
      <c r="S244" s="154">
        <v>0.945174186179326</v>
      </c>
      <c r="T244" s="154">
        <v>0.96112821247047</v>
      </c>
      <c r="U244" s="173">
        <v>-0.0109884526665401</v>
      </c>
      <c r="V244" s="158">
        <v>98479</v>
      </c>
      <c r="W244" s="158">
        <v>94106</v>
      </c>
      <c r="X244" s="158">
        <v>96890</v>
      </c>
      <c r="Y244" s="158">
        <v>93441</v>
      </c>
      <c r="Z244" s="155">
        <v>0.955594593771261</v>
      </c>
      <c r="AA244" s="155">
        <v>0.964402931159046</v>
      </c>
      <c r="AB244" s="173">
        <v>-0.00880833738778541</v>
      </c>
    </row>
    <row r="245" spans="1:28">
      <c r="A245" s="175" t="s">
        <v>210</v>
      </c>
      <c r="B245" s="177" t="s">
        <v>1791</v>
      </c>
      <c r="C245" s="177" t="s">
        <v>233</v>
      </c>
      <c r="D245" s="150">
        <v>12019</v>
      </c>
      <c r="E245" s="153">
        <v>11242</v>
      </c>
      <c r="F245" s="153">
        <v>777</v>
      </c>
      <c r="G245" s="151">
        <v>12954</v>
      </c>
      <c r="H245" s="151">
        <v>12360</v>
      </c>
      <c r="I245" s="151">
        <v>594</v>
      </c>
      <c r="J245" s="151">
        <v>11311</v>
      </c>
      <c r="K245" s="151">
        <v>10959</v>
      </c>
      <c r="L245" s="151">
        <v>352</v>
      </c>
      <c r="M245" s="172">
        <v>0.93</v>
      </c>
      <c r="N245" s="153">
        <v>332170</v>
      </c>
      <c r="O245" s="153">
        <v>320530</v>
      </c>
      <c r="P245" s="153">
        <v>11640</v>
      </c>
      <c r="Q245" s="154">
        <v>0.964957702381311</v>
      </c>
      <c r="R245" s="154">
        <v>0.935352358765288</v>
      </c>
      <c r="S245" s="154">
        <v>0.95414543770264</v>
      </c>
      <c r="T245" s="154">
        <v>0.968879851472018</v>
      </c>
      <c r="U245" s="173">
        <v>-0.0187930789373518</v>
      </c>
      <c r="V245" s="158">
        <v>79858</v>
      </c>
      <c r="W245" s="158">
        <v>76667</v>
      </c>
      <c r="X245" s="158">
        <v>79252</v>
      </c>
      <c r="Y245" s="158">
        <v>76568</v>
      </c>
      <c r="Z245" s="155">
        <v>0.960041573793483</v>
      </c>
      <c r="AA245" s="155">
        <v>0.96613334679251</v>
      </c>
      <c r="AB245" s="173">
        <v>-0.00609177299902652</v>
      </c>
    </row>
    <row r="246" spans="1:28">
      <c r="A246" s="175" t="s">
        <v>210</v>
      </c>
      <c r="B246" s="177" t="s">
        <v>1794</v>
      </c>
      <c r="C246" s="177" t="s">
        <v>234</v>
      </c>
      <c r="D246" s="150">
        <v>13667</v>
      </c>
      <c r="E246" s="153">
        <v>12901</v>
      </c>
      <c r="F246" s="153">
        <v>766</v>
      </c>
      <c r="G246" s="151">
        <v>14243</v>
      </c>
      <c r="H246" s="151">
        <v>13719</v>
      </c>
      <c r="I246" s="151">
        <v>524</v>
      </c>
      <c r="J246" s="151">
        <v>12769</v>
      </c>
      <c r="K246" s="151">
        <v>12362</v>
      </c>
      <c r="L246" s="151">
        <v>407</v>
      </c>
      <c r="M246" s="172">
        <v>0.93</v>
      </c>
      <c r="N246" s="153">
        <v>377103</v>
      </c>
      <c r="O246" s="153">
        <v>364455</v>
      </c>
      <c r="P246" s="153">
        <v>12648</v>
      </c>
      <c r="Q246" s="154">
        <v>0.966460091805157</v>
      </c>
      <c r="R246" s="154">
        <v>0.94395258652228</v>
      </c>
      <c r="S246" s="154">
        <v>0.963209997893702</v>
      </c>
      <c r="T246" s="154">
        <v>0.968125929986686</v>
      </c>
      <c r="U246" s="173">
        <v>-0.0192574113714222</v>
      </c>
      <c r="V246" s="158">
        <v>90576</v>
      </c>
      <c r="W246" s="158">
        <v>87419</v>
      </c>
      <c r="X246" s="158">
        <v>89814</v>
      </c>
      <c r="Y246" s="158">
        <v>86869</v>
      </c>
      <c r="Z246" s="155">
        <v>0.965145292351175</v>
      </c>
      <c r="AA246" s="155">
        <v>0.967210011802169</v>
      </c>
      <c r="AB246" s="173">
        <v>-0.00206471945099418</v>
      </c>
    </row>
    <row r="247" spans="1:28">
      <c r="A247" s="175" t="s">
        <v>210</v>
      </c>
      <c r="B247" s="177" t="s">
        <v>1791</v>
      </c>
      <c r="C247" s="177" t="s">
        <v>235</v>
      </c>
      <c r="D247" s="150">
        <v>6110</v>
      </c>
      <c r="E247" s="153">
        <v>5816</v>
      </c>
      <c r="F247" s="153">
        <v>294</v>
      </c>
      <c r="G247" s="151">
        <v>6712</v>
      </c>
      <c r="H247" s="151">
        <v>6533</v>
      </c>
      <c r="I247" s="151">
        <v>179</v>
      </c>
      <c r="J247" s="151">
        <v>5844</v>
      </c>
      <c r="K247" s="151">
        <v>5703</v>
      </c>
      <c r="L247" s="151">
        <v>141</v>
      </c>
      <c r="M247" s="172">
        <v>0.93</v>
      </c>
      <c r="N247" s="153">
        <v>171917</v>
      </c>
      <c r="O247" s="153">
        <v>168423</v>
      </c>
      <c r="P247" s="153">
        <v>3494</v>
      </c>
      <c r="Q247" s="154">
        <v>0.979676239115387</v>
      </c>
      <c r="R247" s="154">
        <v>0.951882160392799</v>
      </c>
      <c r="S247" s="154">
        <v>0.973331346841478</v>
      </c>
      <c r="T247" s="154">
        <v>0.975872689938398</v>
      </c>
      <c r="U247" s="173">
        <v>-0.0214491864486792</v>
      </c>
      <c r="V247" s="158">
        <v>41449</v>
      </c>
      <c r="W247" s="158">
        <v>40405</v>
      </c>
      <c r="X247" s="158">
        <v>40999</v>
      </c>
      <c r="Y247" s="158">
        <v>40270</v>
      </c>
      <c r="Z247" s="155">
        <v>0.974812420082511</v>
      </c>
      <c r="AA247" s="155">
        <v>0.98221907851411</v>
      </c>
      <c r="AB247" s="173">
        <v>-0.00740665843159904</v>
      </c>
    </row>
    <row r="248" spans="1:28">
      <c r="A248" s="175" t="s">
        <v>210</v>
      </c>
      <c r="B248" s="177" t="s">
        <v>1794</v>
      </c>
      <c r="C248" s="177" t="s">
        <v>236</v>
      </c>
      <c r="D248" s="150">
        <v>9998</v>
      </c>
      <c r="E248" s="153">
        <v>9450</v>
      </c>
      <c r="F248" s="153">
        <v>548</v>
      </c>
      <c r="G248" s="151">
        <v>9716</v>
      </c>
      <c r="H248" s="151">
        <v>9311</v>
      </c>
      <c r="I248" s="151">
        <v>405</v>
      </c>
      <c r="J248" s="151">
        <v>8826</v>
      </c>
      <c r="K248" s="151">
        <v>8562</v>
      </c>
      <c r="L248" s="151">
        <v>264</v>
      </c>
      <c r="M248" s="172">
        <v>0.93</v>
      </c>
      <c r="N248" s="153">
        <v>267234</v>
      </c>
      <c r="O248" s="153">
        <v>259344</v>
      </c>
      <c r="P248" s="153">
        <v>7890</v>
      </c>
      <c r="Q248" s="154">
        <v>0.970475313769954</v>
      </c>
      <c r="R248" s="154">
        <v>0.945189037807561</v>
      </c>
      <c r="S248" s="154">
        <v>0.958316179497736</v>
      </c>
      <c r="T248" s="154">
        <v>0.970088375254929</v>
      </c>
      <c r="U248" s="173">
        <v>-0.0131271416901743</v>
      </c>
      <c r="V248" s="158">
        <v>62478</v>
      </c>
      <c r="W248" s="158">
        <v>60349</v>
      </c>
      <c r="X248" s="158">
        <v>62607</v>
      </c>
      <c r="Y248" s="158">
        <v>60773</v>
      </c>
      <c r="Z248" s="155">
        <v>0.965924005249848</v>
      </c>
      <c r="AA248" s="155">
        <v>0.970706151069369</v>
      </c>
      <c r="AB248" s="173">
        <v>-0.0047821458195213</v>
      </c>
    </row>
    <row r="249" spans="1:28">
      <c r="A249" s="175" t="s">
        <v>210</v>
      </c>
      <c r="B249" s="177" t="s">
        <v>1792</v>
      </c>
      <c r="C249" s="177" t="s">
        <v>237</v>
      </c>
      <c r="D249" s="150">
        <v>8283</v>
      </c>
      <c r="E249" s="153">
        <v>7715</v>
      </c>
      <c r="F249" s="153">
        <v>568</v>
      </c>
      <c r="G249" s="151">
        <v>8370</v>
      </c>
      <c r="H249" s="151">
        <v>8165</v>
      </c>
      <c r="I249" s="151">
        <v>205</v>
      </c>
      <c r="J249" s="151">
        <v>7509</v>
      </c>
      <c r="K249" s="151">
        <v>7331</v>
      </c>
      <c r="L249" s="151">
        <v>178</v>
      </c>
      <c r="M249" s="172">
        <v>0.93</v>
      </c>
      <c r="N249" s="153">
        <v>221730</v>
      </c>
      <c r="O249" s="153">
        <v>215861</v>
      </c>
      <c r="P249" s="153">
        <v>5869</v>
      </c>
      <c r="Q249" s="154">
        <v>0.973530870878997</v>
      </c>
      <c r="R249" s="154">
        <v>0.9314258119039</v>
      </c>
      <c r="S249" s="154">
        <v>0.975507765830346</v>
      </c>
      <c r="T249" s="154">
        <v>0.976295112531629</v>
      </c>
      <c r="U249" s="173">
        <v>-0.044081953926447</v>
      </c>
      <c r="V249" s="158">
        <v>53261</v>
      </c>
      <c r="W249" s="158">
        <v>51805</v>
      </c>
      <c r="X249" s="158">
        <v>52845</v>
      </c>
      <c r="Y249" s="158">
        <v>51775</v>
      </c>
      <c r="Z249" s="155">
        <v>0.972662924090798</v>
      </c>
      <c r="AA249" s="155">
        <v>0.97975210521336</v>
      </c>
      <c r="AB249" s="173">
        <v>-0.00708918112256174</v>
      </c>
    </row>
    <row r="250" spans="1:28">
      <c r="A250" s="175" t="s">
        <v>210</v>
      </c>
      <c r="B250" s="177" t="s">
        <v>1791</v>
      </c>
      <c r="C250" s="177" t="s">
        <v>238</v>
      </c>
      <c r="D250" s="150">
        <v>10246</v>
      </c>
      <c r="E250" s="153">
        <v>9341</v>
      </c>
      <c r="F250" s="153">
        <v>905</v>
      </c>
      <c r="G250" s="151">
        <v>11106</v>
      </c>
      <c r="H250" s="151">
        <v>10551</v>
      </c>
      <c r="I250" s="151">
        <v>555</v>
      </c>
      <c r="J250" s="151">
        <v>9969</v>
      </c>
      <c r="K250" s="151">
        <v>9632</v>
      </c>
      <c r="L250" s="151">
        <v>337</v>
      </c>
      <c r="M250" s="172">
        <v>0.93</v>
      </c>
      <c r="N250" s="153">
        <v>285077</v>
      </c>
      <c r="O250" s="153">
        <v>272431</v>
      </c>
      <c r="P250" s="153">
        <v>12646</v>
      </c>
      <c r="Q250" s="154">
        <v>0.955640055142996</v>
      </c>
      <c r="R250" s="154">
        <v>0.91167284794066</v>
      </c>
      <c r="S250" s="154">
        <v>0.950027012425716</v>
      </c>
      <c r="T250" s="154">
        <v>0.966195205135921</v>
      </c>
      <c r="U250" s="173">
        <v>-0.0383541644850561</v>
      </c>
      <c r="V250" s="158">
        <v>69332</v>
      </c>
      <c r="W250" s="158">
        <v>66182</v>
      </c>
      <c r="X250" s="158">
        <v>68530</v>
      </c>
      <c r="Y250" s="158">
        <v>66036</v>
      </c>
      <c r="Z250" s="155">
        <v>0.954566433969884</v>
      </c>
      <c r="AA250" s="155">
        <v>0.963607179337516</v>
      </c>
      <c r="AB250" s="173">
        <v>-0.00904074536763233</v>
      </c>
    </row>
    <row r="251" spans="1:28">
      <c r="A251" s="175" t="s">
        <v>210</v>
      </c>
      <c r="B251" s="177" t="s">
        <v>1795</v>
      </c>
      <c r="C251" s="177" t="s">
        <v>239</v>
      </c>
      <c r="D251" s="150">
        <v>9377</v>
      </c>
      <c r="E251" s="153">
        <v>8866</v>
      </c>
      <c r="F251" s="153">
        <v>511</v>
      </c>
      <c r="G251" s="151">
        <v>10217</v>
      </c>
      <c r="H251" s="151">
        <v>9776</v>
      </c>
      <c r="I251" s="151">
        <v>441</v>
      </c>
      <c r="J251" s="151">
        <v>8330</v>
      </c>
      <c r="K251" s="151">
        <v>8086</v>
      </c>
      <c r="L251" s="151">
        <v>244</v>
      </c>
      <c r="M251" s="172">
        <v>0.93</v>
      </c>
      <c r="N251" s="153">
        <v>253040</v>
      </c>
      <c r="O251" s="153">
        <v>243612</v>
      </c>
      <c r="P251" s="153">
        <v>9428</v>
      </c>
      <c r="Q251" s="154">
        <v>0.962741068605754</v>
      </c>
      <c r="R251" s="154">
        <v>0.945504958942092</v>
      </c>
      <c r="S251" s="154">
        <v>0.956836644807673</v>
      </c>
      <c r="T251" s="154">
        <v>0.970708283313325</v>
      </c>
      <c r="U251" s="173">
        <v>-0.0113316858655812</v>
      </c>
      <c r="V251" s="158">
        <v>60754</v>
      </c>
      <c r="W251" s="158">
        <v>58468</v>
      </c>
      <c r="X251" s="158">
        <v>59546</v>
      </c>
      <c r="Y251" s="158">
        <v>57400</v>
      </c>
      <c r="Z251" s="155">
        <v>0.962372847878329</v>
      </c>
      <c r="AA251" s="155">
        <v>0.963960635475095</v>
      </c>
      <c r="AB251" s="173">
        <v>-0.00158778759676592</v>
      </c>
    </row>
    <row r="252" spans="1:28">
      <c r="A252" s="175" t="s">
        <v>210</v>
      </c>
      <c r="B252" s="177" t="s">
        <v>1796</v>
      </c>
      <c r="C252" s="177" t="s">
        <v>240</v>
      </c>
      <c r="D252" s="150">
        <v>14731</v>
      </c>
      <c r="E252" s="153">
        <v>13646</v>
      </c>
      <c r="F252" s="153">
        <v>1085</v>
      </c>
      <c r="G252" s="151">
        <v>15283</v>
      </c>
      <c r="H252" s="151">
        <v>14698</v>
      </c>
      <c r="I252" s="151">
        <v>585</v>
      </c>
      <c r="J252" s="151">
        <v>14005</v>
      </c>
      <c r="K252" s="151">
        <v>13553</v>
      </c>
      <c r="L252" s="151">
        <v>452</v>
      </c>
      <c r="M252" s="172">
        <v>0.93</v>
      </c>
      <c r="N252" s="153">
        <v>386137</v>
      </c>
      <c r="O252" s="153">
        <v>365210</v>
      </c>
      <c r="P252" s="153">
        <v>20927</v>
      </c>
      <c r="Q252" s="154">
        <v>0.945804209386824</v>
      </c>
      <c r="R252" s="154">
        <v>0.926345801371258</v>
      </c>
      <c r="S252" s="154">
        <v>0.961722174965648</v>
      </c>
      <c r="T252" s="154">
        <v>0.967725812209925</v>
      </c>
      <c r="U252" s="173">
        <v>-0.0353763735943903</v>
      </c>
      <c r="V252" s="158">
        <v>98563</v>
      </c>
      <c r="W252" s="158">
        <v>94278</v>
      </c>
      <c r="X252" s="158">
        <v>94405</v>
      </c>
      <c r="Y252" s="158">
        <v>88979</v>
      </c>
      <c r="Z252" s="155">
        <v>0.956525268102635</v>
      </c>
      <c r="AA252" s="155">
        <v>0.942524230708119</v>
      </c>
      <c r="AB252" s="173">
        <v>0.0140010373945155</v>
      </c>
    </row>
    <row r="253" spans="1:28">
      <c r="A253" s="175" t="s">
        <v>210</v>
      </c>
      <c r="B253" s="177" t="s">
        <v>1796</v>
      </c>
      <c r="C253" s="177" t="s">
        <v>241</v>
      </c>
      <c r="D253" s="150">
        <v>11586</v>
      </c>
      <c r="E253" s="153">
        <v>10961</v>
      </c>
      <c r="F253" s="153">
        <v>625</v>
      </c>
      <c r="G253" s="151">
        <v>12556</v>
      </c>
      <c r="H253" s="151">
        <v>12127</v>
      </c>
      <c r="I253" s="151">
        <v>429</v>
      </c>
      <c r="J253" s="151">
        <v>11077</v>
      </c>
      <c r="K253" s="151">
        <v>10839</v>
      </c>
      <c r="L253" s="151">
        <v>238</v>
      </c>
      <c r="M253" s="172">
        <v>0.93</v>
      </c>
      <c r="N253" s="153">
        <v>303878</v>
      </c>
      <c r="O253" s="153">
        <v>295515</v>
      </c>
      <c r="P253" s="153">
        <v>8363</v>
      </c>
      <c r="Q253" s="154">
        <v>0.972479087002021</v>
      </c>
      <c r="R253" s="154">
        <v>0.946055584325911</v>
      </c>
      <c r="S253" s="154">
        <v>0.965833067856005</v>
      </c>
      <c r="T253" s="154">
        <v>0.978514038096958</v>
      </c>
      <c r="U253" s="173">
        <v>-0.0197774835300945</v>
      </c>
      <c r="V253" s="158">
        <v>76742</v>
      </c>
      <c r="W253" s="158">
        <v>74474</v>
      </c>
      <c r="X253" s="158">
        <v>73599</v>
      </c>
      <c r="Y253" s="158">
        <v>71517</v>
      </c>
      <c r="Z253" s="155">
        <v>0.970446430898335</v>
      </c>
      <c r="AA253" s="155">
        <v>0.9717115721681</v>
      </c>
      <c r="AB253" s="173">
        <v>-0.0012651412697654</v>
      </c>
    </row>
    <row r="254" spans="1:28">
      <c r="A254" s="175" t="s">
        <v>210</v>
      </c>
      <c r="B254" s="177" t="s">
        <v>1794</v>
      </c>
      <c r="C254" s="177" t="s">
        <v>242</v>
      </c>
      <c r="D254" s="150">
        <v>15983</v>
      </c>
      <c r="E254" s="153">
        <v>15216</v>
      </c>
      <c r="F254" s="153">
        <v>767</v>
      </c>
      <c r="G254" s="151">
        <v>17354</v>
      </c>
      <c r="H254" s="151">
        <v>16622</v>
      </c>
      <c r="I254" s="151">
        <v>732</v>
      </c>
      <c r="J254" s="151">
        <v>15347</v>
      </c>
      <c r="K254" s="151">
        <v>14945</v>
      </c>
      <c r="L254" s="151">
        <v>402</v>
      </c>
      <c r="M254" s="172">
        <v>0.93</v>
      </c>
      <c r="N254" s="153">
        <v>450503</v>
      </c>
      <c r="O254" s="153">
        <v>430037</v>
      </c>
      <c r="P254" s="153">
        <v>20466</v>
      </c>
      <c r="Q254" s="154">
        <v>0.954570779772832</v>
      </c>
      <c r="R254" s="154">
        <v>0.952011512231746</v>
      </c>
      <c r="S254" s="154">
        <v>0.95781952287657</v>
      </c>
      <c r="T254" s="154">
        <v>0.973805955561348</v>
      </c>
      <c r="U254" s="173">
        <v>-0.00580801064482406</v>
      </c>
      <c r="V254" s="158">
        <v>109397</v>
      </c>
      <c r="W254" s="158">
        <v>105564</v>
      </c>
      <c r="X254" s="158">
        <v>107223</v>
      </c>
      <c r="Y254" s="158">
        <v>102113</v>
      </c>
      <c r="Z254" s="155">
        <v>0.964962476119089</v>
      </c>
      <c r="AA254" s="155">
        <v>0.952342314615334</v>
      </c>
      <c r="AB254" s="173">
        <v>0.0126201615037548</v>
      </c>
    </row>
    <row r="255" spans="1:28">
      <c r="A255" s="175" t="s">
        <v>210</v>
      </c>
      <c r="B255" s="177" t="s">
        <v>1791</v>
      </c>
      <c r="C255" s="177" t="s">
        <v>243</v>
      </c>
      <c r="D255" s="150">
        <v>9437</v>
      </c>
      <c r="E255" s="153">
        <v>8684</v>
      </c>
      <c r="F255" s="153">
        <v>753</v>
      </c>
      <c r="G255" s="151">
        <v>9937</v>
      </c>
      <c r="H255" s="151">
        <v>9372</v>
      </c>
      <c r="I255" s="151">
        <v>565</v>
      </c>
      <c r="J255" s="151">
        <v>8701</v>
      </c>
      <c r="K255" s="151">
        <v>8413</v>
      </c>
      <c r="L255" s="151">
        <v>288</v>
      </c>
      <c r="M255" s="172">
        <v>0.93</v>
      </c>
      <c r="N255" s="153">
        <v>263953</v>
      </c>
      <c r="O255" s="153">
        <v>253698</v>
      </c>
      <c r="P255" s="153">
        <v>10255</v>
      </c>
      <c r="Q255" s="154">
        <v>0.961148386265737</v>
      </c>
      <c r="R255" s="154">
        <v>0.920207693122814</v>
      </c>
      <c r="S255" s="154">
        <v>0.943141793297776</v>
      </c>
      <c r="T255" s="154">
        <v>0.966900356280887</v>
      </c>
      <c r="U255" s="173">
        <v>-0.0229341001749616</v>
      </c>
      <c r="V255" s="158">
        <v>62049</v>
      </c>
      <c r="W255" s="158">
        <v>59357</v>
      </c>
      <c r="X255" s="158">
        <v>61414</v>
      </c>
      <c r="Y255" s="158">
        <v>59067</v>
      </c>
      <c r="Z255" s="155">
        <v>0.956614933359119</v>
      </c>
      <c r="AA255" s="155">
        <v>0.961783958055167</v>
      </c>
      <c r="AB255" s="173">
        <v>-0.00516902469604719</v>
      </c>
    </row>
    <row r="256" spans="1:28">
      <c r="A256" s="175" t="s">
        <v>210</v>
      </c>
      <c r="B256" s="177" t="s">
        <v>1797</v>
      </c>
      <c r="C256" s="177" t="s">
        <v>244</v>
      </c>
      <c r="D256" s="150">
        <v>8483</v>
      </c>
      <c r="E256" s="153">
        <v>7986</v>
      </c>
      <c r="F256" s="153">
        <v>497</v>
      </c>
      <c r="G256" s="151">
        <v>8901</v>
      </c>
      <c r="H256" s="151">
        <v>8514</v>
      </c>
      <c r="I256" s="151">
        <v>387</v>
      </c>
      <c r="J256" s="151">
        <v>7715</v>
      </c>
      <c r="K256" s="151">
        <v>7450</v>
      </c>
      <c r="L256" s="151">
        <v>265</v>
      </c>
      <c r="M256" s="172">
        <v>0.93</v>
      </c>
      <c r="N256" s="153">
        <v>230814</v>
      </c>
      <c r="O256" s="153">
        <v>221845</v>
      </c>
      <c r="P256" s="153">
        <v>8969</v>
      </c>
      <c r="Q256" s="154">
        <v>0.961141871810202</v>
      </c>
      <c r="R256" s="154">
        <v>0.94141223623718</v>
      </c>
      <c r="S256" s="154">
        <v>0.956521739130435</v>
      </c>
      <c r="T256" s="154">
        <v>0.965651328580687</v>
      </c>
      <c r="U256" s="173">
        <v>-0.0151095028932545</v>
      </c>
      <c r="V256" s="158">
        <v>57841</v>
      </c>
      <c r="W256" s="158">
        <v>55655</v>
      </c>
      <c r="X256" s="158">
        <v>55148</v>
      </c>
      <c r="Y256" s="158">
        <v>52902</v>
      </c>
      <c r="Z256" s="155">
        <v>0.962206739164261</v>
      </c>
      <c r="AA256" s="155">
        <v>0.959273228403569</v>
      </c>
      <c r="AB256" s="173">
        <v>0.00293351076069215</v>
      </c>
    </row>
    <row r="257" spans="1:28">
      <c r="A257" s="175" t="s">
        <v>210</v>
      </c>
      <c r="B257" s="177" t="s">
        <v>1797</v>
      </c>
      <c r="C257" s="177" t="s">
        <v>245</v>
      </c>
      <c r="D257" s="150">
        <v>10777</v>
      </c>
      <c r="E257" s="153">
        <v>9679</v>
      </c>
      <c r="F257" s="153">
        <v>1098</v>
      </c>
      <c r="G257" s="151">
        <v>11031</v>
      </c>
      <c r="H257" s="151">
        <v>10347</v>
      </c>
      <c r="I257" s="151">
        <v>684</v>
      </c>
      <c r="J257" s="151">
        <v>10661</v>
      </c>
      <c r="K257" s="151">
        <v>10185</v>
      </c>
      <c r="L257" s="151">
        <v>476</v>
      </c>
      <c r="M257" s="172">
        <v>0.93</v>
      </c>
      <c r="N257" s="153">
        <v>310505</v>
      </c>
      <c r="O257" s="153">
        <v>296226</v>
      </c>
      <c r="P257" s="153">
        <v>14279</v>
      </c>
      <c r="Q257" s="154">
        <v>0.954013622969034</v>
      </c>
      <c r="R257" s="154">
        <v>0.898116358912499</v>
      </c>
      <c r="S257" s="154">
        <v>0.937992929018221</v>
      </c>
      <c r="T257" s="154">
        <v>0.955351280367695</v>
      </c>
      <c r="U257" s="173">
        <v>-0.0398765701057225</v>
      </c>
      <c r="V257" s="158">
        <v>75007</v>
      </c>
      <c r="W257" s="158">
        <v>71221</v>
      </c>
      <c r="X257" s="158">
        <v>74020</v>
      </c>
      <c r="Y257" s="158">
        <v>70747</v>
      </c>
      <c r="Z257" s="155">
        <v>0.949524711026971</v>
      </c>
      <c r="AA257" s="155">
        <v>0.955782221021346</v>
      </c>
      <c r="AB257" s="173">
        <v>-0.0062575099943748</v>
      </c>
    </row>
    <row r="258" spans="1:28">
      <c r="A258" s="175" t="s">
        <v>210</v>
      </c>
      <c r="B258" s="177" t="s">
        <v>1796</v>
      </c>
      <c r="C258" s="177" t="s">
        <v>246</v>
      </c>
      <c r="D258" s="150">
        <v>9081</v>
      </c>
      <c r="E258" s="153">
        <v>8667</v>
      </c>
      <c r="F258" s="153">
        <v>414</v>
      </c>
      <c r="G258" s="151">
        <v>10236</v>
      </c>
      <c r="H258" s="151">
        <v>9844</v>
      </c>
      <c r="I258" s="151">
        <v>392</v>
      </c>
      <c r="J258" s="151">
        <v>9168</v>
      </c>
      <c r="K258" s="151">
        <v>8947</v>
      </c>
      <c r="L258" s="151">
        <v>221</v>
      </c>
      <c r="M258" s="172">
        <v>0.93</v>
      </c>
      <c r="N258" s="153">
        <v>238296</v>
      </c>
      <c r="O258" s="153">
        <v>231587</v>
      </c>
      <c r="P258" s="153">
        <v>6709</v>
      </c>
      <c r="Q258" s="154">
        <v>0.97184593950381</v>
      </c>
      <c r="R258" s="154">
        <v>0.954410307234886</v>
      </c>
      <c r="S258" s="154">
        <v>0.961703790543181</v>
      </c>
      <c r="T258" s="154">
        <v>0.975894415357766</v>
      </c>
      <c r="U258" s="173">
        <v>-0.00729348330829482</v>
      </c>
      <c r="V258" s="158">
        <v>65475</v>
      </c>
      <c r="W258" s="158">
        <v>63432</v>
      </c>
      <c r="X258" s="158">
        <v>56114</v>
      </c>
      <c r="Y258" s="158">
        <v>54518</v>
      </c>
      <c r="Z258" s="155">
        <v>0.968797250859107</v>
      </c>
      <c r="AA258" s="155">
        <v>0.971557899989308</v>
      </c>
      <c r="AB258" s="173">
        <v>-0.00276064913020102</v>
      </c>
    </row>
    <row r="259" spans="1:28">
      <c r="A259" s="175" t="s">
        <v>210</v>
      </c>
      <c r="B259" s="177" t="s">
        <v>1796</v>
      </c>
      <c r="C259" s="177" t="s">
        <v>247</v>
      </c>
      <c r="D259" s="150">
        <v>11119</v>
      </c>
      <c r="E259" s="153">
        <v>10541</v>
      </c>
      <c r="F259" s="153">
        <v>578</v>
      </c>
      <c r="G259" s="151">
        <v>11743</v>
      </c>
      <c r="H259" s="151">
        <v>11288</v>
      </c>
      <c r="I259" s="151">
        <v>455</v>
      </c>
      <c r="J259" s="151">
        <v>11180</v>
      </c>
      <c r="K259" s="151">
        <v>10768</v>
      </c>
      <c r="L259" s="151">
        <v>412</v>
      </c>
      <c r="M259" s="172">
        <v>0.93</v>
      </c>
      <c r="N259" s="153">
        <v>295815</v>
      </c>
      <c r="O259" s="153">
        <v>284827</v>
      </c>
      <c r="P259" s="153">
        <v>10988</v>
      </c>
      <c r="Q259" s="154">
        <v>0.962855162855163</v>
      </c>
      <c r="R259" s="154">
        <v>0.948016907995323</v>
      </c>
      <c r="S259" s="154">
        <v>0.961253512730989</v>
      </c>
      <c r="T259" s="154">
        <v>0.963148479427549</v>
      </c>
      <c r="U259" s="173">
        <v>-0.0132366047356653</v>
      </c>
      <c r="V259" s="158">
        <v>77929</v>
      </c>
      <c r="W259" s="158">
        <v>75081</v>
      </c>
      <c r="X259" s="158">
        <v>68542</v>
      </c>
      <c r="Y259" s="158">
        <v>65626</v>
      </c>
      <c r="Z259" s="155">
        <v>0.963453913177379</v>
      </c>
      <c r="AA259" s="155">
        <v>0.957456741851711</v>
      </c>
      <c r="AB259" s="173">
        <v>0.00599717132566802</v>
      </c>
    </row>
    <row r="260" spans="1:28">
      <c r="A260" s="175" t="s">
        <v>210</v>
      </c>
      <c r="B260" s="177" t="s">
        <v>1795</v>
      </c>
      <c r="C260" s="177" t="s">
        <v>248</v>
      </c>
      <c r="D260" s="150">
        <v>13482</v>
      </c>
      <c r="E260" s="153">
        <v>12459</v>
      </c>
      <c r="F260" s="153">
        <v>1023</v>
      </c>
      <c r="G260" s="151">
        <v>14241</v>
      </c>
      <c r="H260" s="151">
        <v>13394</v>
      </c>
      <c r="I260" s="151">
        <v>847</v>
      </c>
      <c r="J260" s="151">
        <v>12647</v>
      </c>
      <c r="K260" s="151">
        <v>12078</v>
      </c>
      <c r="L260" s="151">
        <v>569</v>
      </c>
      <c r="M260" s="172">
        <v>0.93</v>
      </c>
      <c r="N260" s="153">
        <v>366799</v>
      </c>
      <c r="O260" s="153">
        <v>349725</v>
      </c>
      <c r="P260" s="153">
        <v>17074</v>
      </c>
      <c r="Q260" s="154">
        <v>0.953451345287201</v>
      </c>
      <c r="R260" s="154">
        <v>0.924121050289275</v>
      </c>
      <c r="S260" s="154">
        <v>0.940523839618004</v>
      </c>
      <c r="T260" s="154">
        <v>0.955009093065549</v>
      </c>
      <c r="U260" s="173">
        <v>-0.0164027893287297</v>
      </c>
      <c r="V260" s="158">
        <v>89037</v>
      </c>
      <c r="W260" s="158">
        <v>84338</v>
      </c>
      <c r="X260" s="158">
        <v>86725</v>
      </c>
      <c r="Y260" s="158">
        <v>82977</v>
      </c>
      <c r="Z260" s="155">
        <v>0.947224187697249</v>
      </c>
      <c r="AA260" s="155">
        <v>0.956782934563275</v>
      </c>
      <c r="AB260" s="173">
        <v>-0.0095587468660252</v>
      </c>
    </row>
    <row r="261" spans="1:28">
      <c r="A261" s="175" t="s">
        <v>210</v>
      </c>
      <c r="B261" s="177" t="s">
        <v>1795</v>
      </c>
      <c r="C261" s="177" t="s">
        <v>249</v>
      </c>
      <c r="D261" s="150">
        <v>2300</v>
      </c>
      <c r="E261" s="153">
        <v>2208</v>
      </c>
      <c r="F261" s="153">
        <v>92</v>
      </c>
      <c r="G261" s="151">
        <v>2597</v>
      </c>
      <c r="H261" s="151">
        <v>2432</v>
      </c>
      <c r="I261" s="151">
        <v>165</v>
      </c>
      <c r="J261" s="151">
        <v>2430</v>
      </c>
      <c r="K261" s="151">
        <v>2322</v>
      </c>
      <c r="L261" s="151">
        <v>108</v>
      </c>
      <c r="M261" s="172">
        <v>0.93</v>
      </c>
      <c r="N261" s="153">
        <v>64653</v>
      </c>
      <c r="O261" s="153">
        <v>62293</v>
      </c>
      <c r="P261" s="153">
        <v>2360</v>
      </c>
      <c r="Q261" s="154">
        <v>0.963497440180657</v>
      </c>
      <c r="R261" s="154">
        <v>0.96</v>
      </c>
      <c r="S261" s="154">
        <v>0.936465152098575</v>
      </c>
      <c r="T261" s="154">
        <v>0.955555555555556</v>
      </c>
      <c r="U261" s="173">
        <v>0.0235348479014247</v>
      </c>
      <c r="V261" s="158">
        <v>18292</v>
      </c>
      <c r="W261" s="158">
        <v>17567</v>
      </c>
      <c r="X261" s="158">
        <v>16330</v>
      </c>
      <c r="Y261" s="158">
        <v>15670</v>
      </c>
      <c r="Z261" s="155">
        <v>0.96036518696698</v>
      </c>
      <c r="AA261" s="155">
        <v>0.959583588487446</v>
      </c>
      <c r="AB261" s="173">
        <v>0.000781598479533741</v>
      </c>
    </row>
    <row r="262" spans="1:28">
      <c r="A262" s="175" t="s">
        <v>210</v>
      </c>
      <c r="B262" s="177" t="s">
        <v>1797</v>
      </c>
      <c r="C262" s="177" t="s">
        <v>250</v>
      </c>
      <c r="D262" s="150">
        <v>8583</v>
      </c>
      <c r="E262" s="153">
        <v>7941</v>
      </c>
      <c r="F262" s="153">
        <v>642</v>
      </c>
      <c r="G262" s="151">
        <v>8940</v>
      </c>
      <c r="H262" s="151">
        <v>8326</v>
      </c>
      <c r="I262" s="151">
        <v>614</v>
      </c>
      <c r="J262" s="151">
        <v>8205</v>
      </c>
      <c r="K262" s="151">
        <v>7833</v>
      </c>
      <c r="L262" s="151">
        <v>372</v>
      </c>
      <c r="M262" s="172">
        <v>0.93</v>
      </c>
      <c r="N262" s="153">
        <v>240490</v>
      </c>
      <c r="O262" s="153">
        <v>231115</v>
      </c>
      <c r="P262" s="153">
        <v>9375</v>
      </c>
      <c r="Q262" s="154">
        <v>0.961017090107697</v>
      </c>
      <c r="R262" s="154">
        <v>0.925200978678784</v>
      </c>
      <c r="S262" s="154">
        <v>0.931319910514541</v>
      </c>
      <c r="T262" s="154">
        <v>0.954661791590494</v>
      </c>
      <c r="U262" s="173">
        <v>-0.00611893183575785</v>
      </c>
      <c r="V262" s="158">
        <v>58346</v>
      </c>
      <c r="W262" s="158">
        <v>55230</v>
      </c>
      <c r="X262" s="158">
        <v>56882</v>
      </c>
      <c r="Y262" s="158">
        <v>54787</v>
      </c>
      <c r="Z262" s="155">
        <v>0.946594453775752</v>
      </c>
      <c r="AA262" s="155">
        <v>0.963169368165676</v>
      </c>
      <c r="AB262" s="173">
        <v>-0.0165749143899248</v>
      </c>
    </row>
    <row r="263" spans="1:28">
      <c r="A263" s="175" t="s">
        <v>210</v>
      </c>
      <c r="B263" s="177" t="s">
        <v>1792</v>
      </c>
      <c r="C263" s="177" t="s">
        <v>251</v>
      </c>
      <c r="D263" s="150">
        <v>0</v>
      </c>
      <c r="E263" s="153">
        <v>0</v>
      </c>
      <c r="F263" s="153">
        <v>0</v>
      </c>
      <c r="G263" s="151">
        <v>0</v>
      </c>
      <c r="H263" s="151">
        <v>0</v>
      </c>
      <c r="I263" s="151">
        <v>0</v>
      </c>
      <c r="J263" s="151">
        <v>0</v>
      </c>
      <c r="K263" s="151">
        <v>0</v>
      </c>
      <c r="L263" s="151">
        <v>0</v>
      </c>
      <c r="M263" s="172">
        <v>0.93</v>
      </c>
      <c r="N263" s="153">
        <v>0</v>
      </c>
      <c r="O263" s="153">
        <v>0</v>
      </c>
      <c r="P263" s="153">
        <v>0</v>
      </c>
      <c r="Q263" s="154">
        <v>0</v>
      </c>
      <c r="R263" s="154">
        <v>0</v>
      </c>
      <c r="S263" s="154">
        <v>0</v>
      </c>
      <c r="T263" s="154">
        <v>0</v>
      </c>
      <c r="U263" s="173">
        <v>0</v>
      </c>
      <c r="V263" s="158">
        <v>0</v>
      </c>
      <c r="W263" s="158">
        <v>0</v>
      </c>
      <c r="X263" s="158">
        <v>0</v>
      </c>
      <c r="Y263" s="158">
        <v>0</v>
      </c>
      <c r="Z263" s="155">
        <v>0</v>
      </c>
      <c r="AA263" s="155">
        <v>0</v>
      </c>
      <c r="AB263" s="173">
        <v>0</v>
      </c>
    </row>
    <row r="264" spans="1:28">
      <c r="A264" s="175" t="s">
        <v>210</v>
      </c>
      <c r="B264" s="177" t="s">
        <v>1796</v>
      </c>
      <c r="C264" s="177" t="s">
        <v>252</v>
      </c>
      <c r="D264" s="150">
        <v>15875</v>
      </c>
      <c r="E264" s="153">
        <v>15002</v>
      </c>
      <c r="F264" s="153">
        <v>873</v>
      </c>
      <c r="G264" s="151">
        <v>16480</v>
      </c>
      <c r="H264" s="151">
        <v>15866</v>
      </c>
      <c r="I264" s="151">
        <v>614</v>
      </c>
      <c r="J264" s="151">
        <v>15058</v>
      </c>
      <c r="K264" s="151">
        <v>14568</v>
      </c>
      <c r="L264" s="151">
        <v>490</v>
      </c>
      <c r="M264" s="172">
        <v>0.93</v>
      </c>
      <c r="N264" s="153">
        <v>405908</v>
      </c>
      <c r="O264" s="153">
        <v>390639</v>
      </c>
      <c r="P264" s="153">
        <v>15269</v>
      </c>
      <c r="Q264" s="154">
        <v>0.962383101589523</v>
      </c>
      <c r="R264" s="154">
        <v>0.945007874015748</v>
      </c>
      <c r="S264" s="154">
        <v>0.962742718446602</v>
      </c>
      <c r="T264" s="154">
        <v>0.967459157922699</v>
      </c>
      <c r="U264" s="173">
        <v>-0.0177348444308539</v>
      </c>
      <c r="V264" s="158">
        <v>105433</v>
      </c>
      <c r="W264" s="158">
        <v>101305</v>
      </c>
      <c r="X264" s="158">
        <v>98115</v>
      </c>
      <c r="Y264" s="158">
        <v>94386</v>
      </c>
      <c r="Z264" s="155">
        <v>0.960847173086225</v>
      </c>
      <c r="AA264" s="155">
        <v>0.961993578963461</v>
      </c>
      <c r="AB264" s="173">
        <v>-0.00114640587723591</v>
      </c>
    </row>
    <row r="265" spans="1:28">
      <c r="A265" s="175" t="s">
        <v>210</v>
      </c>
      <c r="B265" s="177" t="s">
        <v>1797</v>
      </c>
      <c r="C265" s="177" t="s">
        <v>253</v>
      </c>
      <c r="D265" s="150">
        <v>11557</v>
      </c>
      <c r="E265" s="153">
        <v>10880</v>
      </c>
      <c r="F265" s="153">
        <v>677</v>
      </c>
      <c r="G265" s="151">
        <v>12282</v>
      </c>
      <c r="H265" s="151">
        <v>11701</v>
      </c>
      <c r="I265" s="151">
        <v>581</v>
      </c>
      <c r="J265" s="151">
        <v>10873</v>
      </c>
      <c r="K265" s="151">
        <v>10475</v>
      </c>
      <c r="L265" s="151">
        <v>398</v>
      </c>
      <c r="M265" s="172">
        <v>0.93</v>
      </c>
      <c r="N265" s="153">
        <v>318930</v>
      </c>
      <c r="O265" s="153">
        <v>306468</v>
      </c>
      <c r="P265" s="153">
        <v>12462</v>
      </c>
      <c r="Q265" s="154">
        <v>0.960925594958141</v>
      </c>
      <c r="R265" s="154">
        <v>0.941420783940469</v>
      </c>
      <c r="S265" s="154">
        <v>0.9526950008142</v>
      </c>
      <c r="T265" s="154">
        <v>0.963395567000828</v>
      </c>
      <c r="U265" s="173">
        <v>-0.0112742168737306</v>
      </c>
      <c r="V265" s="158">
        <v>75644</v>
      </c>
      <c r="W265" s="158">
        <v>72426</v>
      </c>
      <c r="X265" s="158">
        <v>74952</v>
      </c>
      <c r="Y265" s="158">
        <v>72106</v>
      </c>
      <c r="Z265" s="155">
        <v>0.957458621966051</v>
      </c>
      <c r="AA265" s="155">
        <v>0.962029031913758</v>
      </c>
      <c r="AB265" s="173">
        <v>-0.00457040994770663</v>
      </c>
    </row>
    <row r="266" spans="1:28">
      <c r="A266" s="175" t="s">
        <v>210</v>
      </c>
      <c r="B266" s="177" t="s">
        <v>1792</v>
      </c>
      <c r="C266" s="177" t="s">
        <v>254</v>
      </c>
      <c r="D266" s="150">
        <v>9288</v>
      </c>
      <c r="E266" s="153">
        <v>8508</v>
      </c>
      <c r="F266" s="153">
        <v>780</v>
      </c>
      <c r="G266" s="151">
        <v>9460</v>
      </c>
      <c r="H266" s="151">
        <v>9053</v>
      </c>
      <c r="I266" s="151">
        <v>407</v>
      </c>
      <c r="J266" s="151">
        <v>8140</v>
      </c>
      <c r="K266" s="151">
        <v>7911</v>
      </c>
      <c r="L266" s="151">
        <v>229</v>
      </c>
      <c r="M266" s="172">
        <v>0.93</v>
      </c>
      <c r="N266" s="153">
        <v>243489</v>
      </c>
      <c r="O266" s="153">
        <v>235480</v>
      </c>
      <c r="P266" s="153">
        <v>8009</v>
      </c>
      <c r="Q266" s="154">
        <v>0.967107343658235</v>
      </c>
      <c r="R266" s="154">
        <v>0.916020671834625</v>
      </c>
      <c r="S266" s="154">
        <v>0.956976744186047</v>
      </c>
      <c r="T266" s="154">
        <v>0.971867321867322</v>
      </c>
      <c r="U266" s="173">
        <v>-0.0409560723514212</v>
      </c>
      <c r="V266" s="158">
        <v>59107</v>
      </c>
      <c r="W266" s="158">
        <v>56718</v>
      </c>
      <c r="X266" s="158">
        <v>57858</v>
      </c>
      <c r="Y266" s="158">
        <v>55895</v>
      </c>
      <c r="Z266" s="155">
        <v>0.959581775424231</v>
      </c>
      <c r="AA266" s="155">
        <v>0.966072107573715</v>
      </c>
      <c r="AB266" s="173">
        <v>-0.00649033214948436</v>
      </c>
    </row>
    <row r="267" spans="1:28">
      <c r="A267" s="175" t="s">
        <v>210</v>
      </c>
      <c r="B267" s="177" t="s">
        <v>1797</v>
      </c>
      <c r="C267" s="177" t="s">
        <v>255</v>
      </c>
      <c r="D267" s="150">
        <v>12735</v>
      </c>
      <c r="E267" s="153">
        <v>11354</v>
      </c>
      <c r="F267" s="153">
        <v>1381</v>
      </c>
      <c r="G267" s="151">
        <v>12748</v>
      </c>
      <c r="H267" s="151">
        <v>12076</v>
      </c>
      <c r="I267" s="151">
        <v>672</v>
      </c>
      <c r="J267" s="151">
        <v>11815</v>
      </c>
      <c r="K267" s="151">
        <v>11344</v>
      </c>
      <c r="L267" s="151">
        <v>471</v>
      </c>
      <c r="M267" s="172">
        <v>0.93</v>
      </c>
      <c r="N267" s="153">
        <v>343230</v>
      </c>
      <c r="O267" s="153">
        <v>326992</v>
      </c>
      <c r="P267" s="153">
        <v>16238</v>
      </c>
      <c r="Q267" s="154">
        <v>0.952690615622177</v>
      </c>
      <c r="R267" s="154">
        <v>0.891558696505693</v>
      </c>
      <c r="S267" s="154">
        <v>0.94728584876059</v>
      </c>
      <c r="T267" s="154">
        <v>0.960135421074905</v>
      </c>
      <c r="U267" s="173">
        <v>-0.0557271522548969</v>
      </c>
      <c r="V267" s="158">
        <v>83078</v>
      </c>
      <c r="W267" s="158">
        <v>78991</v>
      </c>
      <c r="X267" s="158">
        <v>82455</v>
      </c>
      <c r="Y267" s="158">
        <v>77959</v>
      </c>
      <c r="Z267" s="155">
        <v>0.950805267339127</v>
      </c>
      <c r="AA267" s="155">
        <v>0.945473288460372</v>
      </c>
      <c r="AB267" s="173">
        <v>0.0053319788787547</v>
      </c>
    </row>
    <row r="268" spans="1:28">
      <c r="A268" s="175" t="s">
        <v>210</v>
      </c>
      <c r="B268" s="177" t="s">
        <v>1795</v>
      </c>
      <c r="C268" s="177" t="s">
        <v>256</v>
      </c>
      <c r="D268" s="150">
        <v>6658</v>
      </c>
      <c r="E268" s="153">
        <v>6235</v>
      </c>
      <c r="F268" s="153">
        <v>423</v>
      </c>
      <c r="G268" s="151">
        <v>6448</v>
      </c>
      <c r="H268" s="151">
        <v>6311</v>
      </c>
      <c r="I268" s="151">
        <v>137</v>
      </c>
      <c r="J268" s="151">
        <v>6087</v>
      </c>
      <c r="K268" s="151">
        <v>5926</v>
      </c>
      <c r="L268" s="151">
        <v>161</v>
      </c>
      <c r="M268" s="172">
        <v>0.93</v>
      </c>
      <c r="N268" s="153">
        <v>170149</v>
      </c>
      <c r="O268" s="153">
        <v>163233</v>
      </c>
      <c r="P268" s="153">
        <v>6916</v>
      </c>
      <c r="Q268" s="154">
        <v>0.959353272719793</v>
      </c>
      <c r="R268" s="154">
        <v>0.936467407629919</v>
      </c>
      <c r="S268" s="154">
        <v>0.978753101736973</v>
      </c>
      <c r="T268" s="154">
        <v>0.973550188927222</v>
      </c>
      <c r="U268" s="173">
        <v>-0.0422856941070539</v>
      </c>
      <c r="V268" s="158">
        <v>42855</v>
      </c>
      <c r="W268" s="158">
        <v>41339</v>
      </c>
      <c r="X268" s="158">
        <v>41485</v>
      </c>
      <c r="Y268" s="158">
        <v>39424</v>
      </c>
      <c r="Z268" s="155">
        <v>0.964624897911562</v>
      </c>
      <c r="AA268" s="155">
        <v>0.950319392551525</v>
      </c>
      <c r="AB268" s="173">
        <v>0.0143055053600376</v>
      </c>
    </row>
    <row r="269" spans="1:28">
      <c r="A269" s="175" t="s">
        <v>210</v>
      </c>
      <c r="B269" s="177" t="s">
        <v>1797</v>
      </c>
      <c r="C269" s="177" t="s">
        <v>257</v>
      </c>
      <c r="D269" s="150">
        <v>9866</v>
      </c>
      <c r="E269" s="153">
        <v>8774</v>
      </c>
      <c r="F269" s="153">
        <v>1092</v>
      </c>
      <c r="G269" s="151">
        <v>9947</v>
      </c>
      <c r="H269" s="151">
        <v>9511</v>
      </c>
      <c r="I269" s="151">
        <v>436</v>
      </c>
      <c r="J269" s="151">
        <v>9180</v>
      </c>
      <c r="K269" s="151">
        <v>8796</v>
      </c>
      <c r="L269" s="151">
        <v>384</v>
      </c>
      <c r="M269" s="172">
        <v>0.93</v>
      </c>
      <c r="N269" s="153">
        <v>268010</v>
      </c>
      <c r="O269" s="153">
        <v>257907</v>
      </c>
      <c r="P269" s="153">
        <v>10103</v>
      </c>
      <c r="Q269" s="154">
        <v>0.962303645386366</v>
      </c>
      <c r="R269" s="154">
        <v>0.88931684573282</v>
      </c>
      <c r="S269" s="154">
        <v>0.956167688750377</v>
      </c>
      <c r="T269" s="154">
        <v>0.958169934640523</v>
      </c>
      <c r="U269" s="173">
        <v>-0.0668508430175572</v>
      </c>
      <c r="V269" s="158">
        <v>66545</v>
      </c>
      <c r="W269" s="158">
        <v>63250</v>
      </c>
      <c r="X269" s="158">
        <v>65290</v>
      </c>
      <c r="Y269" s="158">
        <v>62971</v>
      </c>
      <c r="Z269" s="155">
        <v>0.950484634457886</v>
      </c>
      <c r="AA269" s="155">
        <v>0.964481543881146</v>
      </c>
      <c r="AB269" s="173">
        <v>-0.01399690942326</v>
      </c>
    </row>
    <row r="270" spans="1:28">
      <c r="A270" s="175" t="s">
        <v>210</v>
      </c>
      <c r="B270" s="177" t="s">
        <v>1792</v>
      </c>
      <c r="C270" s="177" t="s">
        <v>258</v>
      </c>
      <c r="D270" s="150">
        <v>7631</v>
      </c>
      <c r="E270" s="153">
        <v>7032</v>
      </c>
      <c r="F270" s="153">
        <v>599</v>
      </c>
      <c r="G270" s="151">
        <v>7539</v>
      </c>
      <c r="H270" s="151">
        <v>7185</v>
      </c>
      <c r="I270" s="151">
        <v>354</v>
      </c>
      <c r="J270" s="151">
        <v>6771</v>
      </c>
      <c r="K270" s="151">
        <v>6526</v>
      </c>
      <c r="L270" s="151">
        <v>245</v>
      </c>
      <c r="M270" s="172">
        <v>0.93</v>
      </c>
      <c r="N270" s="153">
        <v>201254</v>
      </c>
      <c r="O270" s="153">
        <v>194283</v>
      </c>
      <c r="P270" s="153">
        <v>6971</v>
      </c>
      <c r="Q270" s="154">
        <v>0.965362179136812</v>
      </c>
      <c r="R270" s="154">
        <v>0.921504389988206</v>
      </c>
      <c r="S270" s="154">
        <v>0.953044170314365</v>
      </c>
      <c r="T270" s="154">
        <v>0.963816275291685</v>
      </c>
      <c r="U270" s="173">
        <v>-0.0315397803261592</v>
      </c>
      <c r="V270" s="158">
        <v>48366</v>
      </c>
      <c r="W270" s="158">
        <v>46322</v>
      </c>
      <c r="X270" s="158">
        <v>46379</v>
      </c>
      <c r="Y270" s="158">
        <v>44662</v>
      </c>
      <c r="Z270" s="155">
        <v>0.957738907497002</v>
      </c>
      <c r="AA270" s="155">
        <v>0.962978934431531</v>
      </c>
      <c r="AB270" s="173">
        <v>-0.00524002693452941</v>
      </c>
    </row>
    <row r="271" spans="1:28">
      <c r="A271" s="175" t="s">
        <v>210</v>
      </c>
      <c r="B271" s="177" t="s">
        <v>1796</v>
      </c>
      <c r="C271" s="177" t="s">
        <v>259</v>
      </c>
      <c r="D271" s="150">
        <v>7220</v>
      </c>
      <c r="E271" s="153">
        <v>7033</v>
      </c>
      <c r="F271" s="153">
        <v>187</v>
      </c>
      <c r="G271" s="151">
        <v>5681</v>
      </c>
      <c r="H271" s="151">
        <v>5598</v>
      </c>
      <c r="I271" s="151">
        <v>83</v>
      </c>
      <c r="J271" s="151">
        <v>5876</v>
      </c>
      <c r="K271" s="151">
        <v>5807</v>
      </c>
      <c r="L271" s="151">
        <v>69</v>
      </c>
      <c r="M271" s="172">
        <v>0.93</v>
      </c>
      <c r="N271" s="153">
        <v>146566</v>
      </c>
      <c r="O271" s="153">
        <v>144721</v>
      </c>
      <c r="P271" s="153">
        <v>1845</v>
      </c>
      <c r="Q271" s="154">
        <v>0.987411814472661</v>
      </c>
      <c r="R271" s="154">
        <v>0.97409972299169</v>
      </c>
      <c r="S271" s="154">
        <v>0.985389896145045</v>
      </c>
      <c r="T271" s="154">
        <v>0.988257317903336</v>
      </c>
      <c r="U271" s="173">
        <v>-0.0112901731533551</v>
      </c>
      <c r="V271" s="158">
        <v>42967</v>
      </c>
      <c r="W271" s="158">
        <v>42351</v>
      </c>
      <c r="X271" s="158">
        <v>35425</v>
      </c>
      <c r="Y271" s="158">
        <v>34987</v>
      </c>
      <c r="Z271" s="155">
        <v>0.985663416110038</v>
      </c>
      <c r="AA271" s="155">
        <v>0.987635850388144</v>
      </c>
      <c r="AB271" s="173">
        <v>-0.00197243427810601</v>
      </c>
    </row>
    <row r="272" spans="1:28">
      <c r="A272" s="175" t="s">
        <v>260</v>
      </c>
      <c r="B272" s="176" t="s">
        <v>1798</v>
      </c>
      <c r="C272" s="176" t="s">
        <v>262</v>
      </c>
      <c r="D272" s="150">
        <v>7645</v>
      </c>
      <c r="E272" s="153">
        <v>7183</v>
      </c>
      <c r="F272" s="153">
        <v>462</v>
      </c>
      <c r="G272" s="151">
        <v>7792</v>
      </c>
      <c r="H272" s="151">
        <v>7508</v>
      </c>
      <c r="I272" s="151">
        <v>284</v>
      </c>
      <c r="J272" s="151">
        <v>7415</v>
      </c>
      <c r="K272" s="151">
        <v>7167</v>
      </c>
      <c r="L272" s="151">
        <v>248</v>
      </c>
      <c r="M272" s="172">
        <v>0.93</v>
      </c>
      <c r="N272" s="153">
        <v>210102</v>
      </c>
      <c r="O272" s="153">
        <v>203234</v>
      </c>
      <c r="P272" s="153">
        <v>6868</v>
      </c>
      <c r="Q272" s="154">
        <v>0.967311115553398</v>
      </c>
      <c r="R272" s="154">
        <v>0.939568345323741</v>
      </c>
      <c r="S272" s="154">
        <v>0.963552361396304</v>
      </c>
      <c r="T272" s="154">
        <v>0.966554281861092</v>
      </c>
      <c r="U272" s="173">
        <v>-0.0239840160725628</v>
      </c>
      <c r="V272" s="158">
        <v>51265</v>
      </c>
      <c r="W272" s="158">
        <v>49320</v>
      </c>
      <c r="X272" s="158">
        <v>51219</v>
      </c>
      <c r="Y272" s="158">
        <v>49585</v>
      </c>
      <c r="Z272" s="155">
        <v>0.962059884911733</v>
      </c>
      <c r="AA272" s="155">
        <v>0.968097776215857</v>
      </c>
      <c r="AB272" s="173">
        <v>-0.00603789130412424</v>
      </c>
    </row>
    <row r="273" spans="1:28">
      <c r="A273" s="175" t="s">
        <v>260</v>
      </c>
      <c r="B273" s="176" t="s">
        <v>1798</v>
      </c>
      <c r="C273" s="176" t="s">
        <v>263</v>
      </c>
      <c r="D273" s="150">
        <v>5249</v>
      </c>
      <c r="E273" s="153">
        <v>5049</v>
      </c>
      <c r="F273" s="153">
        <v>200</v>
      </c>
      <c r="G273" s="151">
        <v>5544</v>
      </c>
      <c r="H273" s="151">
        <v>5441</v>
      </c>
      <c r="I273" s="151">
        <v>103</v>
      </c>
      <c r="J273" s="151">
        <v>5187</v>
      </c>
      <c r="K273" s="151">
        <v>5097</v>
      </c>
      <c r="L273" s="151">
        <v>90</v>
      </c>
      <c r="M273" s="172">
        <v>0.93</v>
      </c>
      <c r="N273" s="153">
        <v>148015</v>
      </c>
      <c r="O273" s="153">
        <v>145694</v>
      </c>
      <c r="P273" s="153">
        <v>2321</v>
      </c>
      <c r="Q273" s="154">
        <v>0.984319156842212</v>
      </c>
      <c r="R273" s="154">
        <v>0.961897504286531</v>
      </c>
      <c r="S273" s="154">
        <v>0.981421356421356</v>
      </c>
      <c r="T273" s="154">
        <v>0.982648930017351</v>
      </c>
      <c r="U273" s="173">
        <v>-0.0195238521348257</v>
      </c>
      <c r="V273" s="158">
        <v>36252</v>
      </c>
      <c r="W273" s="158">
        <v>35592</v>
      </c>
      <c r="X273" s="158">
        <v>36952</v>
      </c>
      <c r="Y273" s="158">
        <v>36438</v>
      </c>
      <c r="Z273" s="155">
        <v>0.981794107911288</v>
      </c>
      <c r="AA273" s="155">
        <v>0.986090062784152</v>
      </c>
      <c r="AB273" s="173">
        <v>-0.00429595487286483</v>
      </c>
    </row>
    <row r="274" spans="1:28">
      <c r="A274" s="175" t="s">
        <v>260</v>
      </c>
      <c r="B274" s="176" t="s">
        <v>1798</v>
      </c>
      <c r="C274" s="176" t="s">
        <v>264</v>
      </c>
      <c r="D274" s="150">
        <v>8097</v>
      </c>
      <c r="E274" s="153">
        <v>7803</v>
      </c>
      <c r="F274" s="153">
        <v>294</v>
      </c>
      <c r="G274" s="151">
        <v>7680</v>
      </c>
      <c r="H274" s="151">
        <v>7527</v>
      </c>
      <c r="I274" s="151">
        <v>153</v>
      </c>
      <c r="J274" s="151">
        <v>7734</v>
      </c>
      <c r="K274" s="151">
        <v>7618</v>
      </c>
      <c r="L274" s="151">
        <v>116</v>
      </c>
      <c r="M274" s="172">
        <v>0.93</v>
      </c>
      <c r="N274" s="153">
        <v>212838</v>
      </c>
      <c r="O274" s="153">
        <v>209376</v>
      </c>
      <c r="P274" s="153">
        <v>3462</v>
      </c>
      <c r="Q274" s="154">
        <v>0.983734107631156</v>
      </c>
      <c r="R274" s="154">
        <v>0.963690255650241</v>
      </c>
      <c r="S274" s="154">
        <v>0.980078125</v>
      </c>
      <c r="T274" s="154">
        <v>0.985001292991983</v>
      </c>
      <c r="U274" s="173">
        <v>-0.0163878693497592</v>
      </c>
      <c r="V274" s="158">
        <v>52597</v>
      </c>
      <c r="W274" s="158">
        <v>51576</v>
      </c>
      <c r="X274" s="158">
        <v>52787</v>
      </c>
      <c r="Y274" s="158">
        <v>52020</v>
      </c>
      <c r="Z274" s="155">
        <v>0.980588246477936</v>
      </c>
      <c r="AA274" s="155">
        <v>0.985469907363555</v>
      </c>
      <c r="AB274" s="173">
        <v>-0.00488166088561948</v>
      </c>
    </row>
    <row r="275" spans="1:28">
      <c r="A275" s="175" t="s">
        <v>260</v>
      </c>
      <c r="B275" s="176" t="s">
        <v>1798</v>
      </c>
      <c r="C275" s="176" t="s">
        <v>265</v>
      </c>
      <c r="D275" s="150">
        <v>11155</v>
      </c>
      <c r="E275" s="153">
        <v>10755</v>
      </c>
      <c r="F275" s="153">
        <v>400</v>
      </c>
      <c r="G275" s="151">
        <v>11588</v>
      </c>
      <c r="H275" s="151">
        <v>11267</v>
      </c>
      <c r="I275" s="151">
        <v>321</v>
      </c>
      <c r="J275" s="151">
        <v>10530</v>
      </c>
      <c r="K275" s="151">
        <v>10315</v>
      </c>
      <c r="L275" s="151">
        <v>215</v>
      </c>
      <c r="M275" s="172">
        <v>0.93</v>
      </c>
      <c r="N275" s="153">
        <v>301590</v>
      </c>
      <c r="O275" s="153">
        <v>296531</v>
      </c>
      <c r="P275" s="153">
        <v>5059</v>
      </c>
      <c r="Q275" s="154">
        <v>0.983225571139627</v>
      </c>
      <c r="R275" s="154">
        <v>0.964141640519946</v>
      </c>
      <c r="S275" s="154">
        <v>0.972298929927511</v>
      </c>
      <c r="T275" s="154">
        <v>0.979582146248813</v>
      </c>
      <c r="U275" s="173">
        <v>-0.00815728940756499</v>
      </c>
      <c r="V275" s="158">
        <v>73873</v>
      </c>
      <c r="W275" s="158">
        <v>72259</v>
      </c>
      <c r="X275" s="158">
        <v>73099</v>
      </c>
      <c r="Y275" s="158">
        <v>71886</v>
      </c>
      <c r="Z275" s="155">
        <v>0.978151692770024</v>
      </c>
      <c r="AA275" s="155">
        <v>0.983406065746453</v>
      </c>
      <c r="AB275" s="173">
        <v>-0.00525437297642917</v>
      </c>
    </row>
    <row r="276" spans="1:28">
      <c r="A276" s="175" t="s">
        <v>260</v>
      </c>
      <c r="B276" s="176" t="s">
        <v>1798</v>
      </c>
      <c r="C276" s="176" t="s">
        <v>266</v>
      </c>
      <c r="D276" s="150">
        <v>10114</v>
      </c>
      <c r="E276" s="153">
        <v>9785</v>
      </c>
      <c r="F276" s="153">
        <v>329</v>
      </c>
      <c r="G276" s="151">
        <v>9701</v>
      </c>
      <c r="H276" s="151">
        <v>9564</v>
      </c>
      <c r="I276" s="151">
        <v>137</v>
      </c>
      <c r="J276" s="151">
        <v>9865</v>
      </c>
      <c r="K276" s="151">
        <v>9740</v>
      </c>
      <c r="L276" s="151">
        <v>125</v>
      </c>
      <c r="M276" s="172">
        <v>0.93</v>
      </c>
      <c r="N276" s="153">
        <v>271118</v>
      </c>
      <c r="O276" s="153">
        <v>267318</v>
      </c>
      <c r="P276" s="153">
        <v>3800</v>
      </c>
      <c r="Q276" s="154">
        <v>0.985983962702587</v>
      </c>
      <c r="R276" s="154">
        <v>0.967470832509393</v>
      </c>
      <c r="S276" s="154">
        <v>0.985877744562416</v>
      </c>
      <c r="T276" s="154">
        <v>0.987328940699442</v>
      </c>
      <c r="U276" s="173">
        <v>-0.0184069120530234</v>
      </c>
      <c r="V276" s="158">
        <v>66658</v>
      </c>
      <c r="W276" s="158">
        <v>65609</v>
      </c>
      <c r="X276" s="158">
        <v>66996</v>
      </c>
      <c r="Y276" s="158">
        <v>66202</v>
      </c>
      <c r="Z276" s="155">
        <v>0.984262954184044</v>
      </c>
      <c r="AA276" s="155">
        <v>0.988148546181862</v>
      </c>
      <c r="AB276" s="173">
        <v>-0.00388559199781768</v>
      </c>
    </row>
    <row r="277" spans="1:28">
      <c r="A277" s="175" t="s">
        <v>260</v>
      </c>
      <c r="B277" s="176" t="s">
        <v>1798</v>
      </c>
      <c r="C277" s="176" t="s">
        <v>267</v>
      </c>
      <c r="D277" s="150">
        <v>10210</v>
      </c>
      <c r="E277" s="153">
        <v>9763</v>
      </c>
      <c r="F277" s="153">
        <v>447</v>
      </c>
      <c r="G277" s="151">
        <v>10577</v>
      </c>
      <c r="H277" s="151">
        <v>10146</v>
      </c>
      <c r="I277" s="151">
        <v>431</v>
      </c>
      <c r="J277" s="151">
        <v>9568</v>
      </c>
      <c r="K277" s="151">
        <v>9285</v>
      </c>
      <c r="L277" s="151">
        <v>283</v>
      </c>
      <c r="M277" s="172">
        <v>0.93</v>
      </c>
      <c r="N277" s="153">
        <v>266942</v>
      </c>
      <c r="O277" s="153">
        <v>258810</v>
      </c>
      <c r="P277" s="153">
        <v>8132</v>
      </c>
      <c r="Q277" s="154">
        <v>0.969536453611646</v>
      </c>
      <c r="R277" s="154">
        <v>0.956219392752204</v>
      </c>
      <c r="S277" s="154">
        <v>0.959251205445779</v>
      </c>
      <c r="T277" s="154">
        <v>0.970422240802676</v>
      </c>
      <c r="U277" s="173">
        <v>-0.00303181269357489</v>
      </c>
      <c r="V277" s="158">
        <v>67276</v>
      </c>
      <c r="W277" s="158">
        <v>65041</v>
      </c>
      <c r="X277" s="158">
        <v>65488</v>
      </c>
      <c r="Y277" s="158">
        <v>63585</v>
      </c>
      <c r="Z277" s="155">
        <v>0.966778643201142</v>
      </c>
      <c r="AA277" s="155">
        <v>0.970941241143416</v>
      </c>
      <c r="AB277" s="173">
        <v>-0.00416259794227403</v>
      </c>
    </row>
    <row r="278" spans="1:28">
      <c r="A278" s="175" t="s">
        <v>260</v>
      </c>
      <c r="B278" s="176" t="s">
        <v>1798</v>
      </c>
      <c r="C278" s="176" t="s">
        <v>268</v>
      </c>
      <c r="D278" s="150">
        <v>12509</v>
      </c>
      <c r="E278" s="153">
        <v>12233</v>
      </c>
      <c r="F278" s="153">
        <v>276</v>
      </c>
      <c r="G278" s="151">
        <v>11939</v>
      </c>
      <c r="H278" s="151">
        <v>11714</v>
      </c>
      <c r="I278" s="151">
        <v>225</v>
      </c>
      <c r="J278" s="151">
        <v>11950</v>
      </c>
      <c r="K278" s="151">
        <v>11736</v>
      </c>
      <c r="L278" s="151">
        <v>214</v>
      </c>
      <c r="M278" s="172">
        <v>0.93</v>
      </c>
      <c r="N278" s="153">
        <v>327401</v>
      </c>
      <c r="O278" s="153">
        <v>322017</v>
      </c>
      <c r="P278" s="153">
        <v>5384</v>
      </c>
      <c r="Q278" s="154">
        <v>0.983555334284257</v>
      </c>
      <c r="R278" s="154">
        <v>0.977935886161963</v>
      </c>
      <c r="S278" s="154">
        <v>0.981154200519306</v>
      </c>
      <c r="T278" s="154">
        <v>0.982092050209205</v>
      </c>
      <c r="U278" s="173">
        <v>-0.0032183143573431</v>
      </c>
      <c r="V278" s="158">
        <v>82603</v>
      </c>
      <c r="W278" s="158">
        <v>81160</v>
      </c>
      <c r="X278" s="158">
        <v>84414</v>
      </c>
      <c r="Y278" s="158">
        <v>83106</v>
      </c>
      <c r="Z278" s="155">
        <v>0.98253090081474</v>
      </c>
      <c r="AA278" s="155">
        <v>0.984504939938873</v>
      </c>
      <c r="AB278" s="173">
        <v>-0.0019740391241323</v>
      </c>
    </row>
    <row r="279" spans="1:28">
      <c r="A279" s="175" t="s">
        <v>260</v>
      </c>
      <c r="B279" s="176" t="s">
        <v>1798</v>
      </c>
      <c r="C279" s="176" t="s">
        <v>269</v>
      </c>
      <c r="D279" s="150">
        <v>8710</v>
      </c>
      <c r="E279" s="153">
        <v>8417</v>
      </c>
      <c r="F279" s="153">
        <v>293</v>
      </c>
      <c r="G279" s="151">
        <v>8837</v>
      </c>
      <c r="H279" s="151">
        <v>8651</v>
      </c>
      <c r="I279" s="151">
        <v>186</v>
      </c>
      <c r="J279" s="151">
        <v>8107</v>
      </c>
      <c r="K279" s="151">
        <v>7988</v>
      </c>
      <c r="L279" s="151">
        <v>119</v>
      </c>
      <c r="M279" s="172">
        <v>0.93</v>
      </c>
      <c r="N279" s="153">
        <v>232118</v>
      </c>
      <c r="O279" s="153">
        <v>228174</v>
      </c>
      <c r="P279" s="153">
        <v>3944</v>
      </c>
      <c r="Q279" s="154">
        <v>0.983008642156145</v>
      </c>
      <c r="R279" s="154">
        <v>0.966360505166475</v>
      </c>
      <c r="S279" s="154">
        <v>0.978952133076836</v>
      </c>
      <c r="T279" s="154">
        <v>0.985321327248057</v>
      </c>
      <c r="U279" s="173">
        <v>-0.0125916279103607</v>
      </c>
      <c r="V279" s="158">
        <v>57494</v>
      </c>
      <c r="W279" s="158">
        <v>56423</v>
      </c>
      <c r="X279" s="158">
        <v>55126</v>
      </c>
      <c r="Y279" s="158">
        <v>54173</v>
      </c>
      <c r="Z279" s="155">
        <v>0.981371969248965</v>
      </c>
      <c r="AA279" s="155">
        <v>0.982712331749084</v>
      </c>
      <c r="AB279" s="173">
        <v>-0.00134036250011882</v>
      </c>
    </row>
    <row r="280" spans="1:28">
      <c r="A280" s="175" t="s">
        <v>260</v>
      </c>
      <c r="B280" s="176" t="s">
        <v>1798</v>
      </c>
      <c r="C280" s="176" t="s">
        <v>270</v>
      </c>
      <c r="D280" s="150">
        <v>0</v>
      </c>
      <c r="E280" s="153">
        <v>0</v>
      </c>
      <c r="F280" s="153">
        <v>0</v>
      </c>
      <c r="G280" s="151">
        <v>0</v>
      </c>
      <c r="H280" s="151">
        <v>0</v>
      </c>
      <c r="I280" s="151">
        <v>0</v>
      </c>
      <c r="J280" s="151">
        <v>0</v>
      </c>
      <c r="K280" s="151">
        <v>0</v>
      </c>
      <c r="L280" s="151">
        <v>0</v>
      </c>
      <c r="M280" s="172">
        <v>0.93</v>
      </c>
      <c r="N280" s="153">
        <v>0</v>
      </c>
      <c r="O280" s="153">
        <v>0</v>
      </c>
      <c r="P280" s="153">
        <v>0</v>
      </c>
      <c r="Q280" s="154">
        <v>0</v>
      </c>
      <c r="R280" s="154">
        <v>0</v>
      </c>
      <c r="S280" s="154">
        <v>0</v>
      </c>
      <c r="T280" s="154">
        <v>0</v>
      </c>
      <c r="U280" s="173">
        <v>0</v>
      </c>
      <c r="V280" s="158">
        <v>0</v>
      </c>
      <c r="W280" s="158">
        <v>0</v>
      </c>
      <c r="X280" s="158">
        <v>0</v>
      </c>
      <c r="Y280" s="158">
        <v>0</v>
      </c>
      <c r="Z280" s="155">
        <v>0</v>
      </c>
      <c r="AA280" s="155">
        <v>0</v>
      </c>
      <c r="AB280" s="173">
        <v>0</v>
      </c>
    </row>
    <row r="281" spans="1:28">
      <c r="A281" s="175" t="s">
        <v>260</v>
      </c>
      <c r="B281" s="176" t="s">
        <v>1798</v>
      </c>
      <c r="C281" s="176" t="s">
        <v>271</v>
      </c>
      <c r="D281" s="150">
        <v>2231</v>
      </c>
      <c r="E281" s="153">
        <v>2053</v>
      </c>
      <c r="F281" s="153">
        <v>178</v>
      </c>
      <c r="G281" s="151">
        <v>2151</v>
      </c>
      <c r="H281" s="151">
        <v>2079</v>
      </c>
      <c r="I281" s="151">
        <v>72</v>
      </c>
      <c r="J281" s="151">
        <v>2105</v>
      </c>
      <c r="K281" s="151">
        <v>2058</v>
      </c>
      <c r="L281" s="151">
        <v>47</v>
      </c>
      <c r="M281" s="172">
        <v>0.93</v>
      </c>
      <c r="N281" s="153">
        <v>53368</v>
      </c>
      <c r="O281" s="153">
        <v>51685</v>
      </c>
      <c r="P281" s="153">
        <v>1683</v>
      </c>
      <c r="Q281" s="154">
        <v>0.968464248238645</v>
      </c>
      <c r="R281" s="154">
        <v>0.92021515015688</v>
      </c>
      <c r="S281" s="154">
        <v>0.96652719665272</v>
      </c>
      <c r="T281" s="154">
        <v>0.977672209026128</v>
      </c>
      <c r="U281" s="173">
        <v>-0.0463120464958394</v>
      </c>
      <c r="V281" s="158">
        <v>14381</v>
      </c>
      <c r="W281" s="158">
        <v>13913</v>
      </c>
      <c r="X281" s="158">
        <v>13571</v>
      </c>
      <c r="Y281" s="158">
        <v>13169</v>
      </c>
      <c r="Z281" s="155">
        <v>0.967457061400459</v>
      </c>
      <c r="AA281" s="155">
        <v>0.970378011937219</v>
      </c>
      <c r="AB281" s="173">
        <v>-0.00292095053676011</v>
      </c>
    </row>
    <row r="282" spans="1:28">
      <c r="A282" s="175" t="s">
        <v>260</v>
      </c>
      <c r="B282" s="176" t="s">
        <v>1798</v>
      </c>
      <c r="C282" s="176" t="s">
        <v>272</v>
      </c>
      <c r="D282" s="150">
        <v>2</v>
      </c>
      <c r="E282" s="153">
        <v>0</v>
      </c>
      <c r="F282" s="153">
        <v>2</v>
      </c>
      <c r="G282" s="151">
        <v>2</v>
      </c>
      <c r="H282" s="151">
        <v>0</v>
      </c>
      <c r="I282" s="151">
        <v>2</v>
      </c>
      <c r="J282" s="151">
        <v>3</v>
      </c>
      <c r="K282" s="151">
        <v>0</v>
      </c>
      <c r="L282" s="151">
        <v>3</v>
      </c>
      <c r="M282" s="172">
        <v>0.93</v>
      </c>
      <c r="N282" s="153">
        <v>34</v>
      </c>
      <c r="O282" s="153">
        <v>24</v>
      </c>
      <c r="P282" s="153">
        <v>10</v>
      </c>
      <c r="Q282" s="154">
        <v>0.705882352941177</v>
      </c>
      <c r="R282" s="154">
        <v>0</v>
      </c>
      <c r="S282" s="154">
        <v>0</v>
      </c>
      <c r="T282" s="154">
        <v>0</v>
      </c>
      <c r="U282" s="173">
        <v>0</v>
      </c>
      <c r="V282" s="158">
        <v>7</v>
      </c>
      <c r="W282" s="158">
        <v>0</v>
      </c>
      <c r="X282" s="158">
        <v>0</v>
      </c>
      <c r="Y282" s="158">
        <v>0</v>
      </c>
      <c r="Z282" s="155">
        <v>0</v>
      </c>
      <c r="AA282" s="155">
        <v>0</v>
      </c>
      <c r="AB282" s="173">
        <v>0</v>
      </c>
    </row>
    <row r="283" spans="1:28">
      <c r="A283" s="175" t="s">
        <v>260</v>
      </c>
      <c r="B283" s="176" t="s">
        <v>1798</v>
      </c>
      <c r="C283" s="176" t="s">
        <v>273</v>
      </c>
      <c r="D283" s="150">
        <v>1</v>
      </c>
      <c r="E283" s="153">
        <v>0</v>
      </c>
      <c r="F283" s="153">
        <v>1</v>
      </c>
      <c r="G283" s="151">
        <v>0</v>
      </c>
      <c r="H283" s="151">
        <v>0</v>
      </c>
      <c r="I283" s="151">
        <v>0</v>
      </c>
      <c r="J283" s="151">
        <v>0</v>
      </c>
      <c r="K283" s="151">
        <v>0</v>
      </c>
      <c r="L283" s="151">
        <v>0</v>
      </c>
      <c r="M283" s="172">
        <v>0.93</v>
      </c>
      <c r="N283" s="153">
        <v>5</v>
      </c>
      <c r="O283" s="153">
        <v>2</v>
      </c>
      <c r="P283" s="153">
        <v>3</v>
      </c>
      <c r="Q283" s="154">
        <v>0.4</v>
      </c>
      <c r="R283" s="154">
        <v>0</v>
      </c>
      <c r="S283" s="154">
        <v>0</v>
      </c>
      <c r="T283" s="154">
        <v>0</v>
      </c>
      <c r="U283" s="173">
        <v>0</v>
      </c>
      <c r="V283" s="158">
        <v>1</v>
      </c>
      <c r="W283" s="158">
        <v>0</v>
      </c>
      <c r="X283" s="158">
        <v>3</v>
      </c>
      <c r="Y283" s="158">
        <v>1</v>
      </c>
      <c r="Z283" s="155">
        <v>0</v>
      </c>
      <c r="AA283" s="155">
        <v>0.333333333333333</v>
      </c>
      <c r="AB283" s="173">
        <v>-0.333333333333333</v>
      </c>
    </row>
    <row r="284" spans="1:28">
      <c r="A284" s="175" t="s">
        <v>260</v>
      </c>
      <c r="B284" s="176" t="s">
        <v>1798</v>
      </c>
      <c r="C284" s="176" t="s">
        <v>274</v>
      </c>
      <c r="D284" s="150">
        <v>11</v>
      </c>
      <c r="E284" s="153">
        <v>8</v>
      </c>
      <c r="F284" s="153">
        <v>3</v>
      </c>
      <c r="G284" s="151">
        <v>16</v>
      </c>
      <c r="H284" s="151">
        <v>13</v>
      </c>
      <c r="I284" s="151">
        <v>3</v>
      </c>
      <c r="J284" s="151">
        <v>11</v>
      </c>
      <c r="K284" s="151">
        <v>8</v>
      </c>
      <c r="L284" s="151">
        <v>3</v>
      </c>
      <c r="M284" s="172">
        <v>0.93</v>
      </c>
      <c r="N284" s="153">
        <v>316</v>
      </c>
      <c r="O284" s="153">
        <v>288</v>
      </c>
      <c r="P284" s="153">
        <v>28</v>
      </c>
      <c r="Q284" s="154">
        <v>0.911392405063291</v>
      </c>
      <c r="R284" s="154">
        <v>0.727272727272727</v>
      </c>
      <c r="S284" s="154">
        <v>0.8125</v>
      </c>
      <c r="T284" s="154">
        <v>0.727272727272727</v>
      </c>
      <c r="U284" s="173">
        <v>-0.0852272727272727</v>
      </c>
      <c r="V284" s="158">
        <v>81</v>
      </c>
      <c r="W284" s="158">
        <v>68</v>
      </c>
      <c r="X284" s="158">
        <v>87</v>
      </c>
      <c r="Y284" s="158">
        <v>81</v>
      </c>
      <c r="Z284" s="155">
        <v>0.839506172839506</v>
      </c>
      <c r="AA284" s="155">
        <v>0.931034482758621</v>
      </c>
      <c r="AB284" s="173">
        <v>-0.0915283099191145</v>
      </c>
    </row>
    <row r="285" spans="1:28">
      <c r="A285" s="175" t="s">
        <v>260</v>
      </c>
      <c r="B285" s="176" t="s">
        <v>1798</v>
      </c>
      <c r="C285" s="176" t="s">
        <v>275</v>
      </c>
      <c r="D285" s="150">
        <v>0</v>
      </c>
      <c r="E285" s="153">
        <v>0</v>
      </c>
      <c r="F285" s="153">
        <v>0</v>
      </c>
      <c r="G285" s="151">
        <v>0</v>
      </c>
      <c r="H285" s="151">
        <v>0</v>
      </c>
      <c r="I285" s="151">
        <v>0</v>
      </c>
      <c r="J285" s="151">
        <v>0</v>
      </c>
      <c r="K285" s="151">
        <v>0</v>
      </c>
      <c r="L285" s="151">
        <v>0</v>
      </c>
      <c r="M285" s="172">
        <v>0.93</v>
      </c>
      <c r="N285" s="153">
        <v>8</v>
      </c>
      <c r="O285" s="153">
        <v>3</v>
      </c>
      <c r="P285" s="153">
        <v>5</v>
      </c>
      <c r="Q285" s="154">
        <v>0.375</v>
      </c>
      <c r="R285" s="154">
        <v>0</v>
      </c>
      <c r="S285" s="154">
        <v>0</v>
      </c>
      <c r="T285" s="154">
        <v>0</v>
      </c>
      <c r="U285" s="173">
        <v>0</v>
      </c>
      <c r="V285" s="158">
        <v>0</v>
      </c>
      <c r="W285" s="158">
        <v>0</v>
      </c>
      <c r="X285" s="158">
        <v>4</v>
      </c>
      <c r="Y285" s="158">
        <v>1</v>
      </c>
      <c r="Z285" s="155">
        <v>0</v>
      </c>
      <c r="AA285" s="155">
        <v>0.25</v>
      </c>
      <c r="AB285" s="173">
        <v>-0.25</v>
      </c>
    </row>
    <row r="286" spans="1:28">
      <c r="A286" s="175" t="s">
        <v>260</v>
      </c>
      <c r="B286" s="176" t="s">
        <v>1799</v>
      </c>
      <c r="C286" s="176" t="s">
        <v>276</v>
      </c>
      <c r="D286" s="150">
        <v>7750</v>
      </c>
      <c r="E286" s="153">
        <v>7491</v>
      </c>
      <c r="F286" s="153">
        <v>259</v>
      </c>
      <c r="G286" s="151">
        <v>7730</v>
      </c>
      <c r="H286" s="151">
        <v>7664</v>
      </c>
      <c r="I286" s="151">
        <v>66</v>
      </c>
      <c r="J286" s="151">
        <v>7171</v>
      </c>
      <c r="K286" s="151">
        <v>7119</v>
      </c>
      <c r="L286" s="151">
        <v>52</v>
      </c>
      <c r="M286" s="172">
        <v>0.93</v>
      </c>
      <c r="N286" s="153">
        <v>214135</v>
      </c>
      <c r="O286" s="153">
        <v>212340</v>
      </c>
      <c r="P286" s="153">
        <v>1795</v>
      </c>
      <c r="Q286" s="154">
        <v>0.991617437597777</v>
      </c>
      <c r="R286" s="154">
        <v>0.96658064516129</v>
      </c>
      <c r="S286" s="154">
        <v>0.991461836998706</v>
      </c>
      <c r="T286" s="154">
        <v>0.992748570631711</v>
      </c>
      <c r="U286" s="173">
        <v>-0.0248811918374161</v>
      </c>
      <c r="V286" s="158">
        <v>50815</v>
      </c>
      <c r="W286" s="158">
        <v>50246</v>
      </c>
      <c r="X286" s="158">
        <v>50266</v>
      </c>
      <c r="Y286" s="158">
        <v>49859</v>
      </c>
      <c r="Z286" s="155">
        <v>0.988802518941257</v>
      </c>
      <c r="AA286" s="155">
        <v>0.991903075637608</v>
      </c>
      <c r="AB286" s="173">
        <v>-0.00310055669635045</v>
      </c>
    </row>
    <row r="287" spans="1:28">
      <c r="A287" s="175" t="s">
        <v>260</v>
      </c>
      <c r="B287" s="176" t="s">
        <v>1799</v>
      </c>
      <c r="C287" s="176" t="s">
        <v>277</v>
      </c>
      <c r="D287" s="150">
        <v>10144</v>
      </c>
      <c r="E287" s="153">
        <v>9392</v>
      </c>
      <c r="F287" s="153">
        <v>752</v>
      </c>
      <c r="G287" s="151">
        <v>10595</v>
      </c>
      <c r="H287" s="151">
        <v>10170</v>
      </c>
      <c r="I287" s="151">
        <v>425</v>
      </c>
      <c r="J287" s="151">
        <v>9676</v>
      </c>
      <c r="K287" s="151">
        <v>9371</v>
      </c>
      <c r="L287" s="151">
        <v>305</v>
      </c>
      <c r="M287" s="172">
        <v>0.93</v>
      </c>
      <c r="N287" s="153">
        <v>272326</v>
      </c>
      <c r="O287" s="153">
        <v>263123</v>
      </c>
      <c r="P287" s="153">
        <v>9203</v>
      </c>
      <c r="Q287" s="154">
        <v>0.966205944346115</v>
      </c>
      <c r="R287" s="154">
        <v>0.925867507886435</v>
      </c>
      <c r="S287" s="154">
        <v>0.959886739027843</v>
      </c>
      <c r="T287" s="154">
        <v>0.968478710210831</v>
      </c>
      <c r="U287" s="173">
        <v>-0.0340192311414079</v>
      </c>
      <c r="V287" s="158">
        <v>67763</v>
      </c>
      <c r="W287" s="158">
        <v>65179</v>
      </c>
      <c r="X287" s="158">
        <v>65115</v>
      </c>
      <c r="Y287" s="158">
        <v>62937</v>
      </c>
      <c r="Z287" s="155">
        <v>0.96186709561265</v>
      </c>
      <c r="AA287" s="155">
        <v>0.966551485832757</v>
      </c>
      <c r="AB287" s="173">
        <v>-0.00468439022010747</v>
      </c>
    </row>
    <row r="288" spans="1:28">
      <c r="A288" s="175" t="s">
        <v>260</v>
      </c>
      <c r="B288" s="176" t="s">
        <v>1799</v>
      </c>
      <c r="C288" s="176" t="s">
        <v>278</v>
      </c>
      <c r="D288" s="150">
        <v>8516</v>
      </c>
      <c r="E288" s="153">
        <v>8400</v>
      </c>
      <c r="F288" s="153">
        <v>116</v>
      </c>
      <c r="G288" s="151">
        <v>8520</v>
      </c>
      <c r="H288" s="151">
        <v>8476</v>
      </c>
      <c r="I288" s="151">
        <v>44</v>
      </c>
      <c r="J288" s="151">
        <v>7716</v>
      </c>
      <c r="K288" s="151">
        <v>7685</v>
      </c>
      <c r="L288" s="151">
        <v>31</v>
      </c>
      <c r="M288" s="172">
        <v>0.93</v>
      </c>
      <c r="N288" s="153">
        <v>228505</v>
      </c>
      <c r="O288" s="153">
        <v>226101</v>
      </c>
      <c r="P288" s="153">
        <v>2404</v>
      </c>
      <c r="Q288" s="154">
        <v>0.989479442462966</v>
      </c>
      <c r="R288" s="154">
        <v>0.986378581493659</v>
      </c>
      <c r="S288" s="154">
        <v>0.994835680751174</v>
      </c>
      <c r="T288" s="154">
        <v>0.995982374287195</v>
      </c>
      <c r="U288" s="173">
        <v>-0.0084570992575147</v>
      </c>
      <c r="V288" s="158">
        <v>54755</v>
      </c>
      <c r="W288" s="158">
        <v>54293</v>
      </c>
      <c r="X288" s="158">
        <v>53272</v>
      </c>
      <c r="Y288" s="158">
        <v>52668</v>
      </c>
      <c r="Z288" s="155">
        <v>0.99156241439138</v>
      </c>
      <c r="AA288" s="155">
        <v>0.988661961255444</v>
      </c>
      <c r="AB288" s="173">
        <v>0.00290045313593601</v>
      </c>
    </row>
    <row r="289" spans="1:28">
      <c r="A289" s="175" t="s">
        <v>260</v>
      </c>
      <c r="B289" s="176" t="s">
        <v>1799</v>
      </c>
      <c r="C289" s="176" t="s">
        <v>279</v>
      </c>
      <c r="D289" s="150">
        <v>1</v>
      </c>
      <c r="E289" s="153">
        <v>1</v>
      </c>
      <c r="F289" s="153">
        <v>0</v>
      </c>
      <c r="G289" s="151">
        <v>0</v>
      </c>
      <c r="H289" s="151">
        <v>0</v>
      </c>
      <c r="I289" s="151">
        <v>0</v>
      </c>
      <c r="J289" s="151">
        <v>1</v>
      </c>
      <c r="K289" s="151">
        <v>1</v>
      </c>
      <c r="L289" s="151">
        <v>0</v>
      </c>
      <c r="M289" s="172">
        <v>0.93</v>
      </c>
      <c r="N289" s="153">
        <v>8</v>
      </c>
      <c r="O289" s="153">
        <v>8</v>
      </c>
      <c r="P289" s="153">
        <v>0</v>
      </c>
      <c r="Q289" s="154">
        <v>1</v>
      </c>
      <c r="R289" s="154">
        <v>1</v>
      </c>
      <c r="S289" s="154">
        <v>0</v>
      </c>
      <c r="T289" s="154">
        <v>1</v>
      </c>
      <c r="U289" s="173">
        <v>1</v>
      </c>
      <c r="V289" s="158">
        <v>3</v>
      </c>
      <c r="W289" s="158">
        <v>3</v>
      </c>
      <c r="X289" s="158">
        <v>1</v>
      </c>
      <c r="Y289" s="158">
        <v>1</v>
      </c>
      <c r="Z289" s="155">
        <v>1</v>
      </c>
      <c r="AA289" s="155">
        <v>1</v>
      </c>
      <c r="AB289" s="173">
        <v>0</v>
      </c>
    </row>
    <row r="290" spans="1:28">
      <c r="A290" s="175" t="s">
        <v>260</v>
      </c>
      <c r="B290" s="176" t="s">
        <v>1799</v>
      </c>
      <c r="C290" s="176" t="s">
        <v>280</v>
      </c>
      <c r="D290" s="150">
        <v>0</v>
      </c>
      <c r="E290" s="153">
        <v>0</v>
      </c>
      <c r="F290" s="153">
        <v>0</v>
      </c>
      <c r="G290" s="151">
        <v>0</v>
      </c>
      <c r="H290" s="151">
        <v>0</v>
      </c>
      <c r="I290" s="151">
        <v>0</v>
      </c>
      <c r="J290" s="151">
        <v>0</v>
      </c>
      <c r="K290" s="151">
        <v>0</v>
      </c>
      <c r="L290" s="151">
        <v>0</v>
      </c>
      <c r="M290" s="172">
        <v>0.93</v>
      </c>
      <c r="N290" s="153">
        <v>0</v>
      </c>
      <c r="O290" s="153">
        <v>0</v>
      </c>
      <c r="P290" s="153">
        <v>0</v>
      </c>
      <c r="Q290" s="154">
        <v>0</v>
      </c>
      <c r="R290" s="154">
        <v>0</v>
      </c>
      <c r="S290" s="154">
        <v>0</v>
      </c>
      <c r="T290" s="154">
        <v>0</v>
      </c>
      <c r="U290" s="173">
        <v>0</v>
      </c>
      <c r="V290" s="158">
        <v>0</v>
      </c>
      <c r="W290" s="158">
        <v>0</v>
      </c>
      <c r="X290" s="158">
        <v>0</v>
      </c>
      <c r="Y290" s="158">
        <v>0</v>
      </c>
      <c r="Z290" s="155">
        <v>0</v>
      </c>
      <c r="AA290" s="155">
        <v>0</v>
      </c>
      <c r="AB290" s="173">
        <v>0</v>
      </c>
    </row>
    <row r="291" spans="1:28">
      <c r="A291" s="175" t="s">
        <v>260</v>
      </c>
      <c r="B291" s="176" t="s">
        <v>1799</v>
      </c>
      <c r="C291" s="176" t="s">
        <v>281</v>
      </c>
      <c r="D291" s="150">
        <v>3617</v>
      </c>
      <c r="E291" s="153">
        <v>3392</v>
      </c>
      <c r="F291" s="153">
        <v>225</v>
      </c>
      <c r="G291" s="151">
        <v>3943</v>
      </c>
      <c r="H291" s="151">
        <v>3778</v>
      </c>
      <c r="I291" s="151">
        <v>165</v>
      </c>
      <c r="J291" s="151">
        <v>3627</v>
      </c>
      <c r="K291" s="151">
        <v>3540</v>
      </c>
      <c r="L291" s="151">
        <v>87</v>
      </c>
      <c r="M291" s="172">
        <v>0.93</v>
      </c>
      <c r="N291" s="153">
        <v>93657</v>
      </c>
      <c r="O291" s="153">
        <v>90943</v>
      </c>
      <c r="P291" s="153">
        <v>2714</v>
      </c>
      <c r="Q291" s="154">
        <v>0.971021920411715</v>
      </c>
      <c r="R291" s="154">
        <v>0.937793751727951</v>
      </c>
      <c r="S291" s="154">
        <v>0.958153690083693</v>
      </c>
      <c r="T291" s="154">
        <v>0.97601323407775</v>
      </c>
      <c r="U291" s="173">
        <v>-0.0203599383557413</v>
      </c>
      <c r="V291" s="158">
        <v>24686</v>
      </c>
      <c r="W291" s="158">
        <v>23787</v>
      </c>
      <c r="X291" s="158">
        <v>23119</v>
      </c>
      <c r="Y291" s="158">
        <v>22404</v>
      </c>
      <c r="Z291" s="155">
        <v>0.963582597423641</v>
      </c>
      <c r="AA291" s="155">
        <v>0.969073056793114</v>
      </c>
      <c r="AB291" s="173">
        <v>-0.0054904593694729</v>
      </c>
    </row>
    <row r="292" spans="1:28">
      <c r="A292" s="175" t="s">
        <v>260</v>
      </c>
      <c r="B292" s="176" t="s">
        <v>1799</v>
      </c>
      <c r="C292" s="176" t="s">
        <v>282</v>
      </c>
      <c r="D292" s="150">
        <v>4172</v>
      </c>
      <c r="E292" s="153">
        <v>3838</v>
      </c>
      <c r="F292" s="153">
        <v>334</v>
      </c>
      <c r="G292" s="151">
        <v>3976</v>
      </c>
      <c r="H292" s="151">
        <v>3826</v>
      </c>
      <c r="I292" s="151">
        <v>150</v>
      </c>
      <c r="J292" s="151">
        <v>3864</v>
      </c>
      <c r="K292" s="151">
        <v>3781</v>
      </c>
      <c r="L292" s="151">
        <v>83</v>
      </c>
      <c r="M292" s="172">
        <v>0.93</v>
      </c>
      <c r="N292" s="153">
        <v>110959</v>
      </c>
      <c r="O292" s="153">
        <v>107619</v>
      </c>
      <c r="P292" s="153">
        <v>3340</v>
      </c>
      <c r="Q292" s="154">
        <v>0.969898791445489</v>
      </c>
      <c r="R292" s="154">
        <v>0.919942473633749</v>
      </c>
      <c r="S292" s="154">
        <v>0.962273641851107</v>
      </c>
      <c r="T292" s="154">
        <v>0.97851966873706</v>
      </c>
      <c r="U292" s="173">
        <v>-0.0423311682173578</v>
      </c>
      <c r="V292" s="158">
        <v>27357</v>
      </c>
      <c r="W292" s="158">
        <v>26396</v>
      </c>
      <c r="X292" s="158">
        <v>26263</v>
      </c>
      <c r="Y292" s="158">
        <v>25538</v>
      </c>
      <c r="Z292" s="155">
        <v>0.964871879226523</v>
      </c>
      <c r="AA292" s="155">
        <v>0.972394623614972</v>
      </c>
      <c r="AB292" s="173">
        <v>-0.00752274438844824</v>
      </c>
    </row>
    <row r="293" spans="1:28">
      <c r="A293" s="175" t="s">
        <v>260</v>
      </c>
      <c r="B293" s="176" t="s">
        <v>1799</v>
      </c>
      <c r="C293" s="176" t="s">
        <v>283</v>
      </c>
      <c r="D293" s="150">
        <v>219</v>
      </c>
      <c r="E293" s="153">
        <v>211</v>
      </c>
      <c r="F293" s="153">
        <v>8</v>
      </c>
      <c r="G293" s="151">
        <v>182</v>
      </c>
      <c r="H293" s="151">
        <v>181</v>
      </c>
      <c r="I293" s="151">
        <v>1</v>
      </c>
      <c r="J293" s="151">
        <v>231</v>
      </c>
      <c r="K293" s="151">
        <v>231</v>
      </c>
      <c r="L293" s="151">
        <v>0</v>
      </c>
      <c r="M293" s="172">
        <v>0.93</v>
      </c>
      <c r="N293" s="153">
        <v>2853</v>
      </c>
      <c r="O293" s="153">
        <v>2820</v>
      </c>
      <c r="P293" s="153">
        <v>33</v>
      </c>
      <c r="Q293" s="154">
        <v>0.988433228180862</v>
      </c>
      <c r="R293" s="154">
        <v>0.963470319634703</v>
      </c>
      <c r="S293" s="154">
        <v>0.994505494505495</v>
      </c>
      <c r="T293" s="154">
        <v>1</v>
      </c>
      <c r="U293" s="173">
        <v>-0.0310351748707913</v>
      </c>
      <c r="V293" s="158">
        <v>1376</v>
      </c>
      <c r="W293" s="158">
        <v>1353</v>
      </c>
      <c r="X293" s="158">
        <v>1062</v>
      </c>
      <c r="Y293" s="158">
        <v>1056</v>
      </c>
      <c r="Z293" s="155">
        <v>0.98328488372093</v>
      </c>
      <c r="AA293" s="155">
        <v>0.994350282485876</v>
      </c>
      <c r="AB293" s="173">
        <v>-0.0110653987649455</v>
      </c>
    </row>
    <row r="294" spans="1:28">
      <c r="A294" s="175" t="s">
        <v>260</v>
      </c>
      <c r="B294" s="176" t="s">
        <v>1799</v>
      </c>
      <c r="C294" s="176" t="s">
        <v>284</v>
      </c>
      <c r="D294" s="150">
        <v>0</v>
      </c>
      <c r="E294" s="153">
        <v>0</v>
      </c>
      <c r="F294" s="153">
        <v>0</v>
      </c>
      <c r="G294" s="151">
        <v>0</v>
      </c>
      <c r="H294" s="151">
        <v>0</v>
      </c>
      <c r="I294" s="151">
        <v>0</v>
      </c>
      <c r="J294" s="151">
        <v>0</v>
      </c>
      <c r="K294" s="151">
        <v>0</v>
      </c>
      <c r="L294" s="151">
        <v>0</v>
      </c>
      <c r="M294" s="172">
        <v>0.93</v>
      </c>
      <c r="N294" s="153">
        <v>1</v>
      </c>
      <c r="O294" s="153">
        <v>1</v>
      </c>
      <c r="P294" s="153">
        <v>0</v>
      </c>
      <c r="Q294" s="154">
        <v>1</v>
      </c>
      <c r="R294" s="154">
        <v>0</v>
      </c>
      <c r="S294" s="154">
        <v>0</v>
      </c>
      <c r="T294" s="154">
        <v>0</v>
      </c>
      <c r="U294" s="173">
        <v>0</v>
      </c>
      <c r="V294" s="158">
        <v>1</v>
      </c>
      <c r="W294" s="158">
        <v>1</v>
      </c>
      <c r="X294" s="158">
        <v>0</v>
      </c>
      <c r="Y294" s="158">
        <v>0</v>
      </c>
      <c r="Z294" s="155">
        <v>1</v>
      </c>
      <c r="AA294" s="155">
        <v>0</v>
      </c>
      <c r="AB294" s="173">
        <v>1</v>
      </c>
    </row>
    <row r="295" spans="1:28">
      <c r="A295" s="175" t="s">
        <v>260</v>
      </c>
      <c r="B295" s="176" t="s">
        <v>1799</v>
      </c>
      <c r="C295" s="176" t="s">
        <v>285</v>
      </c>
      <c r="D295" s="150">
        <v>3</v>
      </c>
      <c r="E295" s="153">
        <v>2</v>
      </c>
      <c r="F295" s="153">
        <v>1</v>
      </c>
      <c r="G295" s="151">
        <v>1</v>
      </c>
      <c r="H295" s="151">
        <v>1</v>
      </c>
      <c r="I295" s="151">
        <v>0</v>
      </c>
      <c r="J295" s="151">
        <v>5</v>
      </c>
      <c r="K295" s="151">
        <v>5</v>
      </c>
      <c r="L295" s="151">
        <v>0</v>
      </c>
      <c r="M295" s="172">
        <v>0.93</v>
      </c>
      <c r="N295" s="153">
        <v>117</v>
      </c>
      <c r="O295" s="153">
        <v>91</v>
      </c>
      <c r="P295" s="153">
        <v>26</v>
      </c>
      <c r="Q295" s="154">
        <v>0.777777777777778</v>
      </c>
      <c r="R295" s="154">
        <v>0.666666666666667</v>
      </c>
      <c r="S295" s="154">
        <v>1</v>
      </c>
      <c r="T295" s="154">
        <v>1</v>
      </c>
      <c r="U295" s="173">
        <v>-0.333333333333333</v>
      </c>
      <c r="V295" s="158">
        <v>23</v>
      </c>
      <c r="W295" s="158">
        <v>18</v>
      </c>
      <c r="X295" s="158">
        <v>36</v>
      </c>
      <c r="Y295" s="158">
        <v>26</v>
      </c>
      <c r="Z295" s="155">
        <v>0.782608695652174</v>
      </c>
      <c r="AA295" s="155">
        <v>0.722222222222222</v>
      </c>
      <c r="AB295" s="173">
        <v>0.0603864734299517</v>
      </c>
    </row>
    <row r="296" spans="1:28">
      <c r="A296" s="175" t="s">
        <v>260</v>
      </c>
      <c r="B296" s="176" t="s">
        <v>1799</v>
      </c>
      <c r="C296" s="176" t="s">
        <v>286</v>
      </c>
      <c r="D296" s="150">
        <v>0</v>
      </c>
      <c r="E296" s="153">
        <v>0</v>
      </c>
      <c r="F296" s="153">
        <v>0</v>
      </c>
      <c r="G296" s="151">
        <v>0</v>
      </c>
      <c r="H296" s="151">
        <v>0</v>
      </c>
      <c r="I296" s="151">
        <v>0</v>
      </c>
      <c r="J296" s="151">
        <v>0</v>
      </c>
      <c r="K296" s="151">
        <v>0</v>
      </c>
      <c r="L296" s="151">
        <v>0</v>
      </c>
      <c r="M296" s="172">
        <v>0.93</v>
      </c>
      <c r="N296" s="153">
        <v>1</v>
      </c>
      <c r="O296" s="153">
        <v>1</v>
      </c>
      <c r="P296" s="153">
        <v>0</v>
      </c>
      <c r="Q296" s="154">
        <v>1</v>
      </c>
      <c r="R296" s="154">
        <v>0</v>
      </c>
      <c r="S296" s="154">
        <v>0</v>
      </c>
      <c r="T296" s="154">
        <v>0</v>
      </c>
      <c r="U296" s="173">
        <v>0</v>
      </c>
      <c r="V296" s="158">
        <v>0</v>
      </c>
      <c r="W296" s="158">
        <v>0</v>
      </c>
      <c r="X296" s="158">
        <v>1</v>
      </c>
      <c r="Y296" s="158">
        <v>1</v>
      </c>
      <c r="Z296" s="155">
        <v>0</v>
      </c>
      <c r="AA296" s="155">
        <v>1</v>
      </c>
      <c r="AB296" s="173">
        <v>-1</v>
      </c>
    </row>
    <row r="297" spans="1:28">
      <c r="A297" s="175" t="s">
        <v>260</v>
      </c>
      <c r="B297" s="176" t="s">
        <v>1799</v>
      </c>
      <c r="C297" s="176" t="s">
        <v>287</v>
      </c>
      <c r="D297" s="150">
        <v>0</v>
      </c>
      <c r="E297" s="153">
        <v>0</v>
      </c>
      <c r="F297" s="153">
        <v>0</v>
      </c>
      <c r="G297" s="151">
        <v>0</v>
      </c>
      <c r="H297" s="151">
        <v>0</v>
      </c>
      <c r="I297" s="151">
        <v>0</v>
      </c>
      <c r="J297" s="151">
        <v>0</v>
      </c>
      <c r="K297" s="151">
        <v>0</v>
      </c>
      <c r="L297" s="151">
        <v>0</v>
      </c>
      <c r="M297" s="172">
        <v>0.93</v>
      </c>
      <c r="N297" s="153">
        <v>0</v>
      </c>
      <c r="O297" s="153">
        <v>0</v>
      </c>
      <c r="P297" s="153">
        <v>0</v>
      </c>
      <c r="Q297" s="154">
        <v>0</v>
      </c>
      <c r="R297" s="154">
        <v>0</v>
      </c>
      <c r="S297" s="154">
        <v>0</v>
      </c>
      <c r="T297" s="154">
        <v>0</v>
      </c>
      <c r="U297" s="173">
        <v>0</v>
      </c>
      <c r="V297" s="158">
        <v>0</v>
      </c>
      <c r="W297" s="158">
        <v>0</v>
      </c>
      <c r="X297" s="158">
        <v>0</v>
      </c>
      <c r="Y297" s="158">
        <v>0</v>
      </c>
      <c r="Z297" s="155">
        <v>0</v>
      </c>
      <c r="AA297" s="155">
        <v>0</v>
      </c>
      <c r="AB297" s="173">
        <v>0</v>
      </c>
    </row>
    <row r="298" spans="1:28">
      <c r="A298" s="175" t="s">
        <v>260</v>
      </c>
      <c r="B298" s="176" t="s">
        <v>1799</v>
      </c>
      <c r="C298" s="176" t="s">
        <v>288</v>
      </c>
      <c r="D298" s="150">
        <v>1</v>
      </c>
      <c r="E298" s="153">
        <v>1</v>
      </c>
      <c r="F298" s="153">
        <v>0</v>
      </c>
      <c r="G298" s="151">
        <v>0</v>
      </c>
      <c r="H298" s="151">
        <v>0</v>
      </c>
      <c r="I298" s="151">
        <v>0</v>
      </c>
      <c r="J298" s="151">
        <v>0</v>
      </c>
      <c r="K298" s="151">
        <v>0</v>
      </c>
      <c r="L298" s="151">
        <v>0</v>
      </c>
      <c r="M298" s="172">
        <v>0.93</v>
      </c>
      <c r="N298" s="153">
        <v>47</v>
      </c>
      <c r="O298" s="153">
        <v>43</v>
      </c>
      <c r="P298" s="153">
        <v>4</v>
      </c>
      <c r="Q298" s="154">
        <v>0.914893617021277</v>
      </c>
      <c r="R298" s="154">
        <v>1</v>
      </c>
      <c r="S298" s="154">
        <v>0</v>
      </c>
      <c r="T298" s="154">
        <v>0</v>
      </c>
      <c r="U298" s="173">
        <v>1</v>
      </c>
      <c r="V298" s="158">
        <v>5</v>
      </c>
      <c r="W298" s="158">
        <v>5</v>
      </c>
      <c r="X298" s="158">
        <v>3</v>
      </c>
      <c r="Y298" s="158">
        <v>2</v>
      </c>
      <c r="Z298" s="155">
        <v>1</v>
      </c>
      <c r="AA298" s="155">
        <v>0.666666666666667</v>
      </c>
      <c r="AB298" s="173">
        <v>0.333333333333333</v>
      </c>
    </row>
    <row r="299" spans="1:28">
      <c r="A299" s="175" t="s">
        <v>260</v>
      </c>
      <c r="B299" s="176" t="s">
        <v>1799</v>
      </c>
      <c r="C299" s="176" t="s">
        <v>289</v>
      </c>
      <c r="D299" s="150">
        <v>2</v>
      </c>
      <c r="E299" s="153">
        <v>1</v>
      </c>
      <c r="F299" s="153">
        <v>1</v>
      </c>
      <c r="G299" s="151">
        <v>5</v>
      </c>
      <c r="H299" s="151">
        <v>4</v>
      </c>
      <c r="I299" s="151">
        <v>1</v>
      </c>
      <c r="J299" s="151">
        <v>5</v>
      </c>
      <c r="K299" s="151">
        <v>5</v>
      </c>
      <c r="L299" s="151">
        <v>0</v>
      </c>
      <c r="M299" s="172">
        <v>0.93</v>
      </c>
      <c r="N299" s="153">
        <v>96</v>
      </c>
      <c r="O299" s="153">
        <v>68</v>
      </c>
      <c r="P299" s="153">
        <v>28</v>
      </c>
      <c r="Q299" s="154">
        <v>0.708333333333333</v>
      </c>
      <c r="R299" s="154">
        <v>0.5</v>
      </c>
      <c r="S299" s="154">
        <v>0.8</v>
      </c>
      <c r="T299" s="154">
        <v>1</v>
      </c>
      <c r="U299" s="173">
        <v>-0.3</v>
      </c>
      <c r="V299" s="158">
        <v>31</v>
      </c>
      <c r="W299" s="158">
        <v>22</v>
      </c>
      <c r="X299" s="158">
        <v>28</v>
      </c>
      <c r="Y299" s="158">
        <v>21</v>
      </c>
      <c r="Z299" s="155">
        <v>0.709677419354839</v>
      </c>
      <c r="AA299" s="155">
        <v>0.75</v>
      </c>
      <c r="AB299" s="173">
        <v>-0.0403225806451613</v>
      </c>
    </row>
    <row r="300" spans="1:28">
      <c r="A300" s="175" t="s">
        <v>260</v>
      </c>
      <c r="B300" s="176" t="s">
        <v>1799</v>
      </c>
      <c r="C300" s="176" t="s">
        <v>290</v>
      </c>
      <c r="D300" s="150">
        <v>0</v>
      </c>
      <c r="E300" s="153">
        <v>0</v>
      </c>
      <c r="F300" s="153">
        <v>0</v>
      </c>
      <c r="G300" s="151">
        <v>0</v>
      </c>
      <c r="H300" s="151">
        <v>0</v>
      </c>
      <c r="I300" s="151">
        <v>0</v>
      </c>
      <c r="J300" s="151">
        <v>0</v>
      </c>
      <c r="K300" s="151">
        <v>0</v>
      </c>
      <c r="L300" s="151">
        <v>0</v>
      </c>
      <c r="M300" s="172">
        <v>0.93</v>
      </c>
      <c r="N300" s="153">
        <v>0</v>
      </c>
      <c r="O300" s="153">
        <v>0</v>
      </c>
      <c r="P300" s="153">
        <v>0</v>
      </c>
      <c r="Q300" s="154">
        <v>0</v>
      </c>
      <c r="R300" s="154">
        <v>0</v>
      </c>
      <c r="S300" s="154">
        <v>0</v>
      </c>
      <c r="T300" s="154">
        <v>0</v>
      </c>
      <c r="U300" s="173">
        <v>0</v>
      </c>
      <c r="V300" s="158">
        <v>0</v>
      </c>
      <c r="W300" s="158">
        <v>0</v>
      </c>
      <c r="X300" s="158">
        <v>0</v>
      </c>
      <c r="Y300" s="158">
        <v>0</v>
      </c>
      <c r="Z300" s="155">
        <v>0</v>
      </c>
      <c r="AA300" s="155">
        <v>0</v>
      </c>
      <c r="AB300" s="173">
        <v>0</v>
      </c>
    </row>
    <row r="301" spans="1:28">
      <c r="A301" s="175" t="s">
        <v>260</v>
      </c>
      <c r="B301" s="176" t="s">
        <v>1799</v>
      </c>
      <c r="C301" s="176" t="s">
        <v>291</v>
      </c>
      <c r="D301" s="150">
        <v>9063</v>
      </c>
      <c r="E301" s="153">
        <v>8800</v>
      </c>
      <c r="F301" s="153">
        <v>263</v>
      </c>
      <c r="G301" s="151">
        <v>9182</v>
      </c>
      <c r="H301" s="151">
        <v>8979</v>
      </c>
      <c r="I301" s="151">
        <v>203</v>
      </c>
      <c r="J301" s="151">
        <v>8498</v>
      </c>
      <c r="K301" s="151">
        <v>8349</v>
      </c>
      <c r="L301" s="151">
        <v>149</v>
      </c>
      <c r="M301" s="172">
        <v>0.93</v>
      </c>
      <c r="N301" s="153">
        <v>243475</v>
      </c>
      <c r="O301" s="153">
        <v>239219</v>
      </c>
      <c r="P301" s="153">
        <v>4256</v>
      </c>
      <c r="Q301" s="154">
        <v>0.982519765889722</v>
      </c>
      <c r="R301" s="154">
        <v>0.970980911397992</v>
      </c>
      <c r="S301" s="154">
        <v>0.977891526900457</v>
      </c>
      <c r="T301" s="154">
        <v>0.982466462697105</v>
      </c>
      <c r="U301" s="173">
        <v>-0.00691061550246563</v>
      </c>
      <c r="V301" s="158">
        <v>59557</v>
      </c>
      <c r="W301" s="158">
        <v>58411</v>
      </c>
      <c r="X301" s="158">
        <v>59409</v>
      </c>
      <c r="Y301" s="158">
        <v>58354</v>
      </c>
      <c r="Z301" s="155">
        <v>0.980757929378579</v>
      </c>
      <c r="AA301" s="155">
        <v>0.982241747883317</v>
      </c>
      <c r="AB301" s="173">
        <v>-0.00148381850473878</v>
      </c>
    </row>
    <row r="302" spans="1:28">
      <c r="A302" s="175" t="s">
        <v>260</v>
      </c>
      <c r="B302" s="176" t="s">
        <v>1799</v>
      </c>
      <c r="C302" s="176" t="s">
        <v>292</v>
      </c>
      <c r="D302" s="150">
        <v>8696</v>
      </c>
      <c r="E302" s="153">
        <v>8327</v>
      </c>
      <c r="F302" s="153">
        <v>369</v>
      </c>
      <c r="G302" s="151">
        <v>8961</v>
      </c>
      <c r="H302" s="151">
        <v>8699</v>
      </c>
      <c r="I302" s="151">
        <v>262</v>
      </c>
      <c r="J302" s="151">
        <v>8243</v>
      </c>
      <c r="K302" s="151">
        <v>8081</v>
      </c>
      <c r="L302" s="151">
        <v>162</v>
      </c>
      <c r="M302" s="172">
        <v>0.93</v>
      </c>
      <c r="N302" s="153">
        <v>243753</v>
      </c>
      <c r="O302" s="153">
        <v>238636</v>
      </c>
      <c r="P302" s="153">
        <v>5117</v>
      </c>
      <c r="Q302" s="154">
        <v>0.979007437857175</v>
      </c>
      <c r="R302" s="154">
        <v>0.957566697332107</v>
      </c>
      <c r="S302" s="154">
        <v>0.970762191719674</v>
      </c>
      <c r="T302" s="154">
        <v>0.980346961057867</v>
      </c>
      <c r="U302" s="173">
        <v>-0.0131954943875674</v>
      </c>
      <c r="V302" s="158">
        <v>58122</v>
      </c>
      <c r="W302" s="158">
        <v>56734</v>
      </c>
      <c r="X302" s="158">
        <v>58263</v>
      </c>
      <c r="Y302" s="158">
        <v>57016</v>
      </c>
      <c r="Z302" s="155">
        <v>0.976119197549981</v>
      </c>
      <c r="AA302" s="155">
        <v>0.978597051301855</v>
      </c>
      <c r="AB302" s="173">
        <v>-0.00247785375187426</v>
      </c>
    </row>
    <row r="303" spans="1:28">
      <c r="A303" s="175" t="s">
        <v>260</v>
      </c>
      <c r="B303" s="176" t="s">
        <v>1799</v>
      </c>
      <c r="C303" s="176" t="s">
        <v>293</v>
      </c>
      <c r="D303" s="150">
        <v>5</v>
      </c>
      <c r="E303" s="153">
        <v>1</v>
      </c>
      <c r="F303" s="153">
        <v>4</v>
      </c>
      <c r="G303" s="151">
        <v>1</v>
      </c>
      <c r="H303" s="151">
        <v>0</v>
      </c>
      <c r="I303" s="151">
        <v>1</v>
      </c>
      <c r="J303" s="151">
        <v>7</v>
      </c>
      <c r="K303" s="151">
        <v>1</v>
      </c>
      <c r="L303" s="151">
        <v>6</v>
      </c>
      <c r="M303" s="172">
        <v>0.93</v>
      </c>
      <c r="N303" s="153">
        <v>166</v>
      </c>
      <c r="O303" s="153">
        <v>137</v>
      </c>
      <c r="P303" s="153">
        <v>29</v>
      </c>
      <c r="Q303" s="154">
        <v>0.825301204819277</v>
      </c>
      <c r="R303" s="154">
        <v>0.2</v>
      </c>
      <c r="S303" s="154">
        <v>0</v>
      </c>
      <c r="T303" s="154">
        <v>0.142857142857143</v>
      </c>
      <c r="U303" s="173">
        <v>0.2</v>
      </c>
      <c r="V303" s="158">
        <v>86</v>
      </c>
      <c r="W303" s="158">
        <v>69</v>
      </c>
      <c r="X303" s="158">
        <v>39</v>
      </c>
      <c r="Y303" s="158">
        <v>35</v>
      </c>
      <c r="Z303" s="155">
        <v>0.802325581395349</v>
      </c>
      <c r="AA303" s="155">
        <v>0.897435897435897</v>
      </c>
      <c r="AB303" s="173">
        <v>-0.0951103160405486</v>
      </c>
    </row>
    <row r="304" spans="1:28">
      <c r="A304" s="175" t="s">
        <v>260</v>
      </c>
      <c r="B304" s="176" t="s">
        <v>1800</v>
      </c>
      <c r="C304" s="176" t="s">
        <v>294</v>
      </c>
      <c r="D304" s="150">
        <v>10360</v>
      </c>
      <c r="E304" s="153">
        <v>9981</v>
      </c>
      <c r="F304" s="153">
        <v>379</v>
      </c>
      <c r="G304" s="151">
        <v>10767</v>
      </c>
      <c r="H304" s="151">
        <v>10513</v>
      </c>
      <c r="I304" s="151">
        <v>254</v>
      </c>
      <c r="J304" s="151">
        <v>9938</v>
      </c>
      <c r="K304" s="151">
        <v>9740</v>
      </c>
      <c r="L304" s="151">
        <v>198</v>
      </c>
      <c r="M304" s="172">
        <v>0.93</v>
      </c>
      <c r="N304" s="153">
        <v>299293</v>
      </c>
      <c r="O304" s="153">
        <v>293426</v>
      </c>
      <c r="P304" s="153">
        <v>5867</v>
      </c>
      <c r="Q304" s="154">
        <v>0.980397135916978</v>
      </c>
      <c r="R304" s="154">
        <v>0.963416988416988</v>
      </c>
      <c r="S304" s="154">
        <v>0.976409399089812</v>
      </c>
      <c r="T304" s="154">
        <v>0.980076474139666</v>
      </c>
      <c r="U304" s="173">
        <v>-0.0129924106728231</v>
      </c>
      <c r="V304" s="158">
        <v>69762</v>
      </c>
      <c r="W304" s="158">
        <v>68118</v>
      </c>
      <c r="X304" s="158">
        <v>71920</v>
      </c>
      <c r="Y304" s="158">
        <v>70629</v>
      </c>
      <c r="Z304" s="155">
        <v>0.976434161864625</v>
      </c>
      <c r="AA304" s="155">
        <v>0.982049499443826</v>
      </c>
      <c r="AB304" s="173">
        <v>-0.00561533757920107</v>
      </c>
    </row>
    <row r="305" spans="1:28">
      <c r="A305" s="175" t="s">
        <v>260</v>
      </c>
      <c r="B305" s="176" t="s">
        <v>1800</v>
      </c>
      <c r="C305" s="176" t="s">
        <v>295</v>
      </c>
      <c r="D305" s="150">
        <v>13418</v>
      </c>
      <c r="E305" s="153">
        <v>13177</v>
      </c>
      <c r="F305" s="153">
        <v>241</v>
      </c>
      <c r="G305" s="151">
        <v>13285</v>
      </c>
      <c r="H305" s="151">
        <v>13220</v>
      </c>
      <c r="I305" s="151">
        <v>65</v>
      </c>
      <c r="J305" s="151">
        <v>12444</v>
      </c>
      <c r="K305" s="151">
        <v>12375</v>
      </c>
      <c r="L305" s="151">
        <v>69</v>
      </c>
      <c r="M305" s="172">
        <v>0.93</v>
      </c>
      <c r="N305" s="153">
        <v>371055</v>
      </c>
      <c r="O305" s="153">
        <v>368963</v>
      </c>
      <c r="P305" s="153">
        <v>2092</v>
      </c>
      <c r="Q305" s="154">
        <v>0.994362021802698</v>
      </c>
      <c r="R305" s="154">
        <v>0.982039052019675</v>
      </c>
      <c r="S305" s="154">
        <v>0.995107263831389</v>
      </c>
      <c r="T305" s="154">
        <v>0.994455159112825</v>
      </c>
      <c r="U305" s="173">
        <v>-0.0130682118117137</v>
      </c>
      <c r="V305" s="158">
        <v>87480</v>
      </c>
      <c r="W305" s="158">
        <v>86865</v>
      </c>
      <c r="X305" s="158">
        <v>89438</v>
      </c>
      <c r="Y305" s="158">
        <v>88961</v>
      </c>
      <c r="Z305" s="155">
        <v>0.992969821673525</v>
      </c>
      <c r="AA305" s="155">
        <v>0.99466669648248</v>
      </c>
      <c r="AB305" s="173">
        <v>-0.00169687480895409</v>
      </c>
    </row>
    <row r="306" spans="1:28">
      <c r="A306" s="175" t="s">
        <v>260</v>
      </c>
      <c r="B306" s="176" t="s">
        <v>1800</v>
      </c>
      <c r="C306" s="176" t="s">
        <v>296</v>
      </c>
      <c r="D306" s="150">
        <v>14210</v>
      </c>
      <c r="E306" s="153">
        <v>14086</v>
      </c>
      <c r="F306" s="153">
        <v>124</v>
      </c>
      <c r="G306" s="151">
        <v>15064</v>
      </c>
      <c r="H306" s="151">
        <v>15014</v>
      </c>
      <c r="I306" s="151">
        <v>50</v>
      </c>
      <c r="J306" s="151">
        <v>14218</v>
      </c>
      <c r="K306" s="151">
        <v>14171</v>
      </c>
      <c r="L306" s="151">
        <v>47</v>
      </c>
      <c r="M306" s="172">
        <v>0.93</v>
      </c>
      <c r="N306" s="153">
        <v>382779</v>
      </c>
      <c r="O306" s="153">
        <v>381070</v>
      </c>
      <c r="P306" s="153">
        <v>1709</v>
      </c>
      <c r="Q306" s="154">
        <v>0.995535282761071</v>
      </c>
      <c r="R306" s="154">
        <v>0.991273750879662</v>
      </c>
      <c r="S306" s="154">
        <v>0.996680828465215</v>
      </c>
      <c r="T306" s="154">
        <v>0.996694331129554</v>
      </c>
      <c r="U306" s="173">
        <v>-0.00540707758555292</v>
      </c>
      <c r="V306" s="158">
        <v>96410</v>
      </c>
      <c r="W306" s="158">
        <v>95986</v>
      </c>
      <c r="X306" s="158">
        <v>92591</v>
      </c>
      <c r="Y306" s="158">
        <v>92172</v>
      </c>
      <c r="Z306" s="155">
        <v>0.995602115963074</v>
      </c>
      <c r="AA306" s="155">
        <v>0.995474722165221</v>
      </c>
      <c r="AB306" s="173">
        <v>0.000127393797853093</v>
      </c>
    </row>
    <row r="307" spans="1:28">
      <c r="A307" s="175" t="s">
        <v>260</v>
      </c>
      <c r="B307" s="176" t="s">
        <v>1800</v>
      </c>
      <c r="C307" s="176" t="s">
        <v>297</v>
      </c>
      <c r="D307" s="150">
        <v>11504</v>
      </c>
      <c r="E307" s="153">
        <v>11388</v>
      </c>
      <c r="F307" s="153">
        <v>116</v>
      </c>
      <c r="G307" s="151">
        <v>11744</v>
      </c>
      <c r="H307" s="151">
        <v>11695</v>
      </c>
      <c r="I307" s="151">
        <v>49</v>
      </c>
      <c r="J307" s="151">
        <v>10678</v>
      </c>
      <c r="K307" s="151">
        <v>10665</v>
      </c>
      <c r="L307" s="151">
        <v>13</v>
      </c>
      <c r="M307" s="172">
        <v>0.93</v>
      </c>
      <c r="N307" s="153">
        <v>320195</v>
      </c>
      <c r="O307" s="153">
        <v>319173</v>
      </c>
      <c r="P307" s="153">
        <v>1022</v>
      </c>
      <c r="Q307" s="154">
        <v>0.996808195006168</v>
      </c>
      <c r="R307" s="154">
        <v>0.989916550764951</v>
      </c>
      <c r="S307" s="154">
        <v>0.995827656675749</v>
      </c>
      <c r="T307" s="154">
        <v>0.998782543547481</v>
      </c>
      <c r="U307" s="173">
        <v>-0.00591110591079802</v>
      </c>
      <c r="V307" s="158">
        <v>76643</v>
      </c>
      <c r="W307" s="158">
        <v>76341</v>
      </c>
      <c r="X307" s="158">
        <v>78353</v>
      </c>
      <c r="Y307" s="158">
        <v>78103</v>
      </c>
      <c r="Z307" s="155">
        <v>0.996059653197291</v>
      </c>
      <c r="AA307" s="155">
        <v>0.996809311704721</v>
      </c>
      <c r="AB307" s="173">
        <v>-0.000749658507429696</v>
      </c>
    </row>
    <row r="308" spans="1:28">
      <c r="A308" s="175" t="s">
        <v>260</v>
      </c>
      <c r="B308" s="176" t="s">
        <v>1800</v>
      </c>
      <c r="C308" s="176" t="s">
        <v>298</v>
      </c>
      <c r="D308" s="150">
        <v>8373</v>
      </c>
      <c r="E308" s="153">
        <v>8269</v>
      </c>
      <c r="F308" s="153">
        <v>104</v>
      </c>
      <c r="G308" s="151">
        <v>8520</v>
      </c>
      <c r="H308" s="151">
        <v>8469</v>
      </c>
      <c r="I308" s="151">
        <v>51</v>
      </c>
      <c r="J308" s="151">
        <v>8098</v>
      </c>
      <c r="K308" s="151">
        <v>8052</v>
      </c>
      <c r="L308" s="151">
        <v>46</v>
      </c>
      <c r="M308" s="172">
        <v>0.93</v>
      </c>
      <c r="N308" s="153">
        <v>233546</v>
      </c>
      <c r="O308" s="153">
        <v>232202</v>
      </c>
      <c r="P308" s="153">
        <v>1344</v>
      </c>
      <c r="Q308" s="154">
        <v>0.994245245048085</v>
      </c>
      <c r="R308" s="154">
        <v>0.987579123372746</v>
      </c>
      <c r="S308" s="154">
        <v>0.994014084507042</v>
      </c>
      <c r="T308" s="154">
        <v>0.994319585082736</v>
      </c>
      <c r="U308" s="173">
        <v>-0.00643496113429642</v>
      </c>
      <c r="V308" s="158">
        <v>56049</v>
      </c>
      <c r="W308" s="158">
        <v>55697</v>
      </c>
      <c r="X308" s="158">
        <v>56214</v>
      </c>
      <c r="Y308" s="158">
        <v>55920</v>
      </c>
      <c r="Z308" s="155">
        <v>0.993719780905993</v>
      </c>
      <c r="AA308" s="155">
        <v>0.994769986124453</v>
      </c>
      <c r="AB308" s="173">
        <v>-0.00105020521846</v>
      </c>
    </row>
    <row r="309" spans="1:28">
      <c r="A309" s="175" t="s">
        <v>260</v>
      </c>
      <c r="B309" s="176" t="s">
        <v>1800</v>
      </c>
      <c r="C309" s="176" t="s">
        <v>299</v>
      </c>
      <c r="D309" s="150">
        <v>5594</v>
      </c>
      <c r="E309" s="153">
        <v>5518</v>
      </c>
      <c r="F309" s="153">
        <v>76</v>
      </c>
      <c r="G309" s="151">
        <v>6081</v>
      </c>
      <c r="H309" s="151">
        <v>6040</v>
      </c>
      <c r="I309" s="151">
        <v>41</v>
      </c>
      <c r="J309" s="151">
        <v>5680</v>
      </c>
      <c r="K309" s="151">
        <v>5639</v>
      </c>
      <c r="L309" s="151">
        <v>41</v>
      </c>
      <c r="M309" s="172">
        <v>0.93</v>
      </c>
      <c r="N309" s="153">
        <v>162226</v>
      </c>
      <c r="O309" s="153">
        <v>161379</v>
      </c>
      <c r="P309" s="153">
        <v>847</v>
      </c>
      <c r="Q309" s="154">
        <v>0.994778888710811</v>
      </c>
      <c r="R309" s="154">
        <v>0.986414015016089</v>
      </c>
      <c r="S309" s="154">
        <v>0.993257687880283</v>
      </c>
      <c r="T309" s="154">
        <v>0.992781690140845</v>
      </c>
      <c r="U309" s="173">
        <v>-0.00684367286419418</v>
      </c>
      <c r="V309" s="158">
        <v>39515</v>
      </c>
      <c r="W309" s="158">
        <v>39257</v>
      </c>
      <c r="X309" s="158">
        <v>40198</v>
      </c>
      <c r="Y309" s="158">
        <v>40000</v>
      </c>
      <c r="Z309" s="155">
        <v>0.993470833860559</v>
      </c>
      <c r="AA309" s="155">
        <v>0.99507438181004</v>
      </c>
      <c r="AB309" s="173">
        <v>-0.00160354794948103</v>
      </c>
    </row>
    <row r="310" spans="1:28">
      <c r="A310" s="175" t="s">
        <v>260</v>
      </c>
      <c r="B310" s="176" t="s">
        <v>1800</v>
      </c>
      <c r="C310" s="176" t="s">
        <v>300</v>
      </c>
      <c r="D310" s="150">
        <v>14896</v>
      </c>
      <c r="E310" s="153">
        <v>14629</v>
      </c>
      <c r="F310" s="153">
        <v>267</v>
      </c>
      <c r="G310" s="151">
        <v>15121</v>
      </c>
      <c r="H310" s="151">
        <v>14924</v>
      </c>
      <c r="I310" s="151">
        <v>197</v>
      </c>
      <c r="J310" s="151">
        <v>13874</v>
      </c>
      <c r="K310" s="151">
        <v>13771</v>
      </c>
      <c r="L310" s="151">
        <v>103</v>
      </c>
      <c r="M310" s="172">
        <v>0.93</v>
      </c>
      <c r="N310" s="153">
        <v>423696</v>
      </c>
      <c r="O310" s="153">
        <v>419550</v>
      </c>
      <c r="P310" s="153">
        <v>4146</v>
      </c>
      <c r="Q310" s="154">
        <v>0.990214682224992</v>
      </c>
      <c r="R310" s="154">
        <v>0.982075725026853</v>
      </c>
      <c r="S310" s="154">
        <v>0.98697176112691</v>
      </c>
      <c r="T310" s="154">
        <v>0.992576041516506</v>
      </c>
      <c r="U310" s="173">
        <v>-0.00489603610005673</v>
      </c>
      <c r="V310" s="158">
        <v>99653</v>
      </c>
      <c r="W310" s="158">
        <v>98618</v>
      </c>
      <c r="X310" s="158">
        <v>102979</v>
      </c>
      <c r="Y310" s="158">
        <v>101971</v>
      </c>
      <c r="Z310" s="155">
        <v>0.989613960442736</v>
      </c>
      <c r="AA310" s="155">
        <v>0.9902115965391</v>
      </c>
      <c r="AB310" s="173">
        <v>-0.000597636096363874</v>
      </c>
    </row>
    <row r="311" spans="1:28">
      <c r="A311" s="175" t="s">
        <v>260</v>
      </c>
      <c r="B311" s="176" t="s">
        <v>1800</v>
      </c>
      <c r="C311" s="176" t="s">
        <v>301</v>
      </c>
      <c r="D311" s="150">
        <v>0</v>
      </c>
      <c r="E311" s="153">
        <v>0</v>
      </c>
      <c r="F311" s="153">
        <v>0</v>
      </c>
      <c r="G311" s="151">
        <v>0</v>
      </c>
      <c r="H311" s="151">
        <v>0</v>
      </c>
      <c r="I311" s="151">
        <v>0</v>
      </c>
      <c r="J311" s="151">
        <v>2</v>
      </c>
      <c r="K311" s="151">
        <v>1</v>
      </c>
      <c r="L311" s="151">
        <v>1</v>
      </c>
      <c r="M311" s="172">
        <v>0.93</v>
      </c>
      <c r="N311" s="153">
        <v>12</v>
      </c>
      <c r="O311" s="153">
        <v>6</v>
      </c>
      <c r="P311" s="153">
        <v>6</v>
      </c>
      <c r="Q311" s="154">
        <v>0.5</v>
      </c>
      <c r="R311" s="154">
        <v>0</v>
      </c>
      <c r="S311" s="154">
        <v>0</v>
      </c>
      <c r="T311" s="154">
        <v>0.5</v>
      </c>
      <c r="U311" s="173">
        <v>0</v>
      </c>
      <c r="V311" s="158">
        <v>2</v>
      </c>
      <c r="W311" s="158">
        <v>1</v>
      </c>
      <c r="X311" s="158">
        <v>1</v>
      </c>
      <c r="Y311" s="158">
        <v>1</v>
      </c>
      <c r="Z311" s="155">
        <v>0.5</v>
      </c>
      <c r="AA311" s="155">
        <v>1</v>
      </c>
      <c r="AB311" s="173">
        <v>-0.5</v>
      </c>
    </row>
    <row r="312" spans="1:28">
      <c r="A312" s="175" t="s">
        <v>260</v>
      </c>
      <c r="B312" s="176" t="s">
        <v>1800</v>
      </c>
      <c r="C312" s="176" t="s">
        <v>302</v>
      </c>
      <c r="D312" s="150">
        <v>0</v>
      </c>
      <c r="E312" s="153">
        <v>0</v>
      </c>
      <c r="F312" s="153">
        <v>0</v>
      </c>
      <c r="G312" s="151">
        <v>0</v>
      </c>
      <c r="H312" s="151">
        <v>0</v>
      </c>
      <c r="I312" s="151">
        <v>0</v>
      </c>
      <c r="J312" s="151">
        <v>0</v>
      </c>
      <c r="K312" s="151">
        <v>0</v>
      </c>
      <c r="L312" s="151">
        <v>0</v>
      </c>
      <c r="M312" s="172">
        <v>0.93</v>
      </c>
      <c r="N312" s="153">
        <v>4</v>
      </c>
      <c r="O312" s="153">
        <v>4</v>
      </c>
      <c r="P312" s="153">
        <v>0</v>
      </c>
      <c r="Q312" s="154">
        <v>1</v>
      </c>
      <c r="R312" s="154">
        <v>0</v>
      </c>
      <c r="S312" s="154">
        <v>0</v>
      </c>
      <c r="T312" s="154">
        <v>0</v>
      </c>
      <c r="U312" s="173">
        <v>0</v>
      </c>
      <c r="V312" s="158">
        <v>0</v>
      </c>
      <c r="W312" s="158">
        <v>0</v>
      </c>
      <c r="X312" s="158">
        <v>1</v>
      </c>
      <c r="Y312" s="158">
        <v>1</v>
      </c>
      <c r="Z312" s="155">
        <v>0</v>
      </c>
      <c r="AA312" s="155">
        <v>1</v>
      </c>
      <c r="AB312" s="173">
        <v>-1</v>
      </c>
    </row>
    <row r="313" spans="1:28">
      <c r="A313" s="175" t="s">
        <v>260</v>
      </c>
      <c r="B313" s="176" t="s">
        <v>1800</v>
      </c>
      <c r="C313" s="176" t="s">
        <v>303</v>
      </c>
      <c r="D313" s="150">
        <v>2</v>
      </c>
      <c r="E313" s="153">
        <v>0</v>
      </c>
      <c r="F313" s="153">
        <v>2</v>
      </c>
      <c r="G313" s="151">
        <v>0</v>
      </c>
      <c r="H313" s="151">
        <v>0</v>
      </c>
      <c r="I313" s="151">
        <v>0</v>
      </c>
      <c r="J313" s="151">
        <v>0</v>
      </c>
      <c r="K313" s="151">
        <v>0</v>
      </c>
      <c r="L313" s="151">
        <v>0</v>
      </c>
      <c r="M313" s="172">
        <v>0.93</v>
      </c>
      <c r="N313" s="153">
        <v>3</v>
      </c>
      <c r="O313" s="153">
        <v>1</v>
      </c>
      <c r="P313" s="153">
        <v>2</v>
      </c>
      <c r="Q313" s="154">
        <v>0.333333333333333</v>
      </c>
      <c r="R313" s="154">
        <v>0</v>
      </c>
      <c r="S313" s="154">
        <v>0</v>
      </c>
      <c r="T313" s="154">
        <v>0</v>
      </c>
      <c r="U313" s="173">
        <v>0</v>
      </c>
      <c r="V313" s="158">
        <v>2</v>
      </c>
      <c r="W313" s="158">
        <v>0</v>
      </c>
      <c r="X313" s="158">
        <v>1</v>
      </c>
      <c r="Y313" s="158">
        <v>1</v>
      </c>
      <c r="Z313" s="155">
        <v>0</v>
      </c>
      <c r="AA313" s="155">
        <v>1</v>
      </c>
      <c r="AB313" s="173">
        <v>-1</v>
      </c>
    </row>
    <row r="314" spans="1:28">
      <c r="A314" s="175" t="s">
        <v>260</v>
      </c>
      <c r="B314" s="176" t="s">
        <v>1800</v>
      </c>
      <c r="C314" s="176" t="s">
        <v>304</v>
      </c>
      <c r="D314" s="150">
        <v>0</v>
      </c>
      <c r="E314" s="153">
        <v>0</v>
      </c>
      <c r="F314" s="153">
        <v>0</v>
      </c>
      <c r="G314" s="151">
        <v>1</v>
      </c>
      <c r="H314" s="151">
        <v>0</v>
      </c>
      <c r="I314" s="151">
        <v>1</v>
      </c>
      <c r="J314" s="151">
        <v>0</v>
      </c>
      <c r="K314" s="151">
        <v>0</v>
      </c>
      <c r="L314" s="151">
        <v>0</v>
      </c>
      <c r="M314" s="172">
        <v>0.93</v>
      </c>
      <c r="N314" s="153">
        <v>2</v>
      </c>
      <c r="O314" s="153">
        <v>0</v>
      </c>
      <c r="P314" s="153">
        <v>2</v>
      </c>
      <c r="Q314" s="154">
        <v>0</v>
      </c>
      <c r="R314" s="154">
        <v>0</v>
      </c>
      <c r="S314" s="154">
        <v>0</v>
      </c>
      <c r="T314" s="154">
        <v>0</v>
      </c>
      <c r="U314" s="173">
        <v>0</v>
      </c>
      <c r="V314" s="158">
        <v>1</v>
      </c>
      <c r="W314" s="158">
        <v>0</v>
      </c>
      <c r="X314" s="158">
        <v>0</v>
      </c>
      <c r="Y314" s="158">
        <v>0</v>
      </c>
      <c r="Z314" s="155">
        <v>0</v>
      </c>
      <c r="AA314" s="155">
        <v>0</v>
      </c>
      <c r="AB314" s="173">
        <v>0</v>
      </c>
    </row>
    <row r="315" spans="1:28">
      <c r="A315" s="175" t="s">
        <v>260</v>
      </c>
      <c r="B315" s="176" t="s">
        <v>1800</v>
      </c>
      <c r="C315" s="176" t="s">
        <v>305</v>
      </c>
      <c r="D315" s="150">
        <v>2134</v>
      </c>
      <c r="E315" s="153">
        <v>2085</v>
      </c>
      <c r="F315" s="153">
        <v>49</v>
      </c>
      <c r="G315" s="151">
        <v>2206</v>
      </c>
      <c r="H315" s="151">
        <v>2177</v>
      </c>
      <c r="I315" s="151">
        <v>29</v>
      </c>
      <c r="J315" s="151">
        <v>2189</v>
      </c>
      <c r="K315" s="151">
        <v>2163</v>
      </c>
      <c r="L315" s="151">
        <v>26</v>
      </c>
      <c r="M315" s="172">
        <v>0.93</v>
      </c>
      <c r="N315" s="153">
        <v>55052</v>
      </c>
      <c r="O315" s="153">
        <v>54370</v>
      </c>
      <c r="P315" s="153">
        <v>682</v>
      </c>
      <c r="Q315" s="154">
        <v>0.987611712562668</v>
      </c>
      <c r="R315" s="154">
        <v>0.977038425492034</v>
      </c>
      <c r="S315" s="154">
        <v>0.986854034451496</v>
      </c>
      <c r="T315" s="154">
        <v>0.988122430333486</v>
      </c>
      <c r="U315" s="173">
        <v>-0.0098156089594621</v>
      </c>
      <c r="V315" s="158">
        <v>14560</v>
      </c>
      <c r="W315" s="158">
        <v>14373</v>
      </c>
      <c r="X315" s="158">
        <v>14054</v>
      </c>
      <c r="Y315" s="158">
        <v>13867</v>
      </c>
      <c r="Z315" s="155">
        <v>0.987156593406593</v>
      </c>
      <c r="AA315" s="155">
        <v>0.986694179592998</v>
      </c>
      <c r="AB315" s="173">
        <v>0.00046241381359502</v>
      </c>
    </row>
    <row r="316" spans="1:28">
      <c r="A316" s="175" t="s">
        <v>260</v>
      </c>
      <c r="B316" s="176" t="s">
        <v>1800</v>
      </c>
      <c r="C316" s="176" t="s">
        <v>306</v>
      </c>
      <c r="D316" s="150">
        <v>0</v>
      </c>
      <c r="E316" s="153">
        <v>0</v>
      </c>
      <c r="F316" s="153">
        <v>0</v>
      </c>
      <c r="G316" s="151">
        <v>3</v>
      </c>
      <c r="H316" s="151">
        <v>0</v>
      </c>
      <c r="I316" s="151">
        <v>3</v>
      </c>
      <c r="J316" s="151">
        <v>0</v>
      </c>
      <c r="K316" s="151">
        <v>0</v>
      </c>
      <c r="L316" s="151">
        <v>0</v>
      </c>
      <c r="M316" s="172">
        <v>0.93</v>
      </c>
      <c r="N316" s="153">
        <v>46</v>
      </c>
      <c r="O316" s="153">
        <v>39</v>
      </c>
      <c r="P316" s="153">
        <v>7</v>
      </c>
      <c r="Q316" s="154">
        <v>0.847826086956522</v>
      </c>
      <c r="R316" s="154">
        <v>0</v>
      </c>
      <c r="S316" s="154">
        <v>0</v>
      </c>
      <c r="T316" s="154">
        <v>0</v>
      </c>
      <c r="U316" s="173">
        <v>0</v>
      </c>
      <c r="V316" s="158">
        <v>6</v>
      </c>
      <c r="W316" s="158">
        <v>0</v>
      </c>
      <c r="X316" s="158">
        <v>1</v>
      </c>
      <c r="Y316" s="158">
        <v>0</v>
      </c>
      <c r="Z316" s="155">
        <v>0</v>
      </c>
      <c r="AA316" s="155">
        <v>0</v>
      </c>
      <c r="AB316" s="173">
        <v>0</v>
      </c>
    </row>
    <row r="317" spans="1:28">
      <c r="A317" s="175" t="s">
        <v>260</v>
      </c>
      <c r="B317" s="176" t="s">
        <v>1800</v>
      </c>
      <c r="C317" s="176" t="s">
        <v>307</v>
      </c>
      <c r="D317" s="150">
        <v>14363</v>
      </c>
      <c r="E317" s="153">
        <v>14038</v>
      </c>
      <c r="F317" s="153">
        <v>325</v>
      </c>
      <c r="G317" s="151">
        <v>14436</v>
      </c>
      <c r="H317" s="151">
        <v>14262</v>
      </c>
      <c r="I317" s="151">
        <v>174</v>
      </c>
      <c r="J317" s="151">
        <v>13792</v>
      </c>
      <c r="K317" s="151">
        <v>13655</v>
      </c>
      <c r="L317" s="151">
        <v>137</v>
      </c>
      <c r="M317" s="172">
        <v>0.93</v>
      </c>
      <c r="N317" s="153">
        <v>376090</v>
      </c>
      <c r="O317" s="153">
        <v>371586</v>
      </c>
      <c r="P317" s="153">
        <v>4504</v>
      </c>
      <c r="Q317" s="154">
        <v>0.988024143157223</v>
      </c>
      <c r="R317" s="154">
        <v>0.977372415233586</v>
      </c>
      <c r="S317" s="154">
        <v>0.987946799667498</v>
      </c>
      <c r="T317" s="154">
        <v>0.990066705336427</v>
      </c>
      <c r="U317" s="173">
        <v>-0.0105743844339116</v>
      </c>
      <c r="V317" s="158">
        <v>95115</v>
      </c>
      <c r="W317" s="158">
        <v>93951</v>
      </c>
      <c r="X317" s="158">
        <v>91019</v>
      </c>
      <c r="Y317" s="158">
        <v>89969</v>
      </c>
      <c r="Z317" s="155">
        <v>0.987762182621038</v>
      </c>
      <c r="AA317" s="155">
        <v>0.988463947087971</v>
      </c>
      <c r="AB317" s="173">
        <v>-0.000701764466933041</v>
      </c>
    </row>
    <row r="318" spans="1:28">
      <c r="A318" s="175" t="s">
        <v>260</v>
      </c>
      <c r="B318" s="176" t="s">
        <v>1801</v>
      </c>
      <c r="C318" s="176" t="s">
        <v>308</v>
      </c>
      <c r="D318" s="150">
        <v>5718</v>
      </c>
      <c r="E318" s="153">
        <v>5462</v>
      </c>
      <c r="F318" s="153">
        <v>256</v>
      </c>
      <c r="G318" s="151">
        <v>5582</v>
      </c>
      <c r="H318" s="151">
        <v>5463</v>
      </c>
      <c r="I318" s="151">
        <v>119</v>
      </c>
      <c r="J318" s="151">
        <v>5022</v>
      </c>
      <c r="K318" s="151">
        <v>4998</v>
      </c>
      <c r="L318" s="151">
        <v>24</v>
      </c>
      <c r="M318" s="172">
        <v>0.93</v>
      </c>
      <c r="N318" s="153">
        <v>153276</v>
      </c>
      <c r="O318" s="153">
        <v>152153</v>
      </c>
      <c r="P318" s="153">
        <v>1123</v>
      </c>
      <c r="Q318" s="154">
        <v>0.992673347425559</v>
      </c>
      <c r="R318" s="154">
        <v>0.955229101084295</v>
      </c>
      <c r="S318" s="154">
        <v>0.978681476173414</v>
      </c>
      <c r="T318" s="154">
        <v>0.995221027479092</v>
      </c>
      <c r="U318" s="173">
        <v>-0.0234523750891192</v>
      </c>
      <c r="V318" s="158">
        <v>36403</v>
      </c>
      <c r="W318" s="158">
        <v>35924</v>
      </c>
      <c r="X318" s="158">
        <v>37125</v>
      </c>
      <c r="Y318" s="158">
        <v>36905</v>
      </c>
      <c r="Z318" s="155">
        <v>0.986841743812323</v>
      </c>
      <c r="AA318" s="155">
        <v>0.994074074074074</v>
      </c>
      <c r="AB318" s="173">
        <v>-0.00723233026175096</v>
      </c>
    </row>
    <row r="319" spans="1:28">
      <c r="A319" s="175" t="s">
        <v>260</v>
      </c>
      <c r="B319" s="176" t="s">
        <v>1801</v>
      </c>
      <c r="C319" s="176" t="s">
        <v>309</v>
      </c>
      <c r="D319" s="150">
        <v>9846</v>
      </c>
      <c r="E319" s="153">
        <v>9603</v>
      </c>
      <c r="F319" s="153">
        <v>243</v>
      </c>
      <c r="G319" s="151">
        <v>9881</v>
      </c>
      <c r="H319" s="151">
        <v>9735</v>
      </c>
      <c r="I319" s="151">
        <v>146</v>
      </c>
      <c r="J319" s="151">
        <v>8938</v>
      </c>
      <c r="K319" s="151">
        <v>8836</v>
      </c>
      <c r="L319" s="151">
        <v>102</v>
      </c>
      <c r="M319" s="172">
        <v>0.93</v>
      </c>
      <c r="N319" s="153">
        <v>268466</v>
      </c>
      <c r="O319" s="153">
        <v>265399</v>
      </c>
      <c r="P319" s="153">
        <v>3067</v>
      </c>
      <c r="Q319" s="154">
        <v>0.988575834556331</v>
      </c>
      <c r="R319" s="154">
        <v>0.975319926873857</v>
      </c>
      <c r="S319" s="154">
        <v>0.985224167594373</v>
      </c>
      <c r="T319" s="154">
        <v>0.988588051018125</v>
      </c>
      <c r="U319" s="173">
        <v>-0.00990424072051566</v>
      </c>
      <c r="V319" s="158">
        <v>64051</v>
      </c>
      <c r="W319" s="158">
        <v>63216</v>
      </c>
      <c r="X319" s="158">
        <v>64411</v>
      </c>
      <c r="Y319" s="158">
        <v>63630</v>
      </c>
      <c r="Z319" s="155">
        <v>0.986963513450219</v>
      </c>
      <c r="AA319" s="155">
        <v>0.987874741891913</v>
      </c>
      <c r="AB319" s="173">
        <v>-0.000911228441693446</v>
      </c>
    </row>
    <row r="320" spans="1:28">
      <c r="A320" s="175" t="s">
        <v>260</v>
      </c>
      <c r="B320" s="176" t="s">
        <v>1801</v>
      </c>
      <c r="C320" s="176" t="s">
        <v>310</v>
      </c>
      <c r="D320" s="150">
        <v>9027</v>
      </c>
      <c r="E320" s="153">
        <v>8676</v>
      </c>
      <c r="F320" s="153">
        <v>351</v>
      </c>
      <c r="G320" s="151">
        <v>9031</v>
      </c>
      <c r="H320" s="151">
        <v>8734</v>
      </c>
      <c r="I320" s="151">
        <v>297</v>
      </c>
      <c r="J320" s="151">
        <v>8351</v>
      </c>
      <c r="K320" s="151">
        <v>8165</v>
      </c>
      <c r="L320" s="151">
        <v>186</v>
      </c>
      <c r="M320" s="172">
        <v>0.93</v>
      </c>
      <c r="N320" s="153">
        <v>241508</v>
      </c>
      <c r="O320" s="153">
        <v>236488</v>
      </c>
      <c r="P320" s="153">
        <v>5020</v>
      </c>
      <c r="Q320" s="154">
        <v>0.979213939082763</v>
      </c>
      <c r="R320" s="154">
        <v>0.96111665004985</v>
      </c>
      <c r="S320" s="154">
        <v>0.967113276492083</v>
      </c>
      <c r="T320" s="154">
        <v>0.97772721829721</v>
      </c>
      <c r="U320" s="173">
        <v>-0.00599662644223231</v>
      </c>
      <c r="V320" s="158">
        <v>58307</v>
      </c>
      <c r="W320" s="158">
        <v>56825</v>
      </c>
      <c r="X320" s="158">
        <v>57281</v>
      </c>
      <c r="Y320" s="158">
        <v>56157</v>
      </c>
      <c r="Z320" s="155">
        <v>0.974582811669268</v>
      </c>
      <c r="AA320" s="155">
        <v>0.980377437544736</v>
      </c>
      <c r="AB320" s="173">
        <v>-0.00579462587546775</v>
      </c>
    </row>
    <row r="321" spans="1:28">
      <c r="A321" s="175" t="s">
        <v>260</v>
      </c>
      <c r="B321" s="176" t="s">
        <v>1801</v>
      </c>
      <c r="C321" s="176" t="s">
        <v>311</v>
      </c>
      <c r="D321" s="150">
        <v>9105</v>
      </c>
      <c r="E321" s="153">
        <v>8765</v>
      </c>
      <c r="F321" s="153">
        <v>340</v>
      </c>
      <c r="G321" s="151">
        <v>9214</v>
      </c>
      <c r="H321" s="151">
        <v>8994</v>
      </c>
      <c r="I321" s="151">
        <v>220</v>
      </c>
      <c r="J321" s="151">
        <v>8593</v>
      </c>
      <c r="K321" s="151">
        <v>8412</v>
      </c>
      <c r="L321" s="151">
        <v>181</v>
      </c>
      <c r="M321" s="172">
        <v>0.93</v>
      </c>
      <c r="N321" s="153">
        <v>249709</v>
      </c>
      <c r="O321" s="153">
        <v>244628</v>
      </c>
      <c r="P321" s="153">
        <v>5081</v>
      </c>
      <c r="Q321" s="154">
        <v>0.979652315295003</v>
      </c>
      <c r="R321" s="154">
        <v>0.962657880285557</v>
      </c>
      <c r="S321" s="154">
        <v>0.976123290644671</v>
      </c>
      <c r="T321" s="154">
        <v>0.978936343535436</v>
      </c>
      <c r="U321" s="173">
        <v>-0.0134654103591137</v>
      </c>
      <c r="V321" s="158">
        <v>60347</v>
      </c>
      <c r="W321" s="158">
        <v>58932</v>
      </c>
      <c r="X321" s="158">
        <v>59930</v>
      </c>
      <c r="Y321" s="158">
        <v>58688</v>
      </c>
      <c r="Z321" s="155">
        <v>0.976552272689612</v>
      </c>
      <c r="AA321" s="155">
        <v>0.979275821792091</v>
      </c>
      <c r="AB321" s="173">
        <v>-0.00272354910247896</v>
      </c>
    </row>
    <row r="322" spans="1:28">
      <c r="A322" s="175" t="s">
        <v>260</v>
      </c>
      <c r="B322" s="176" t="s">
        <v>1801</v>
      </c>
      <c r="C322" s="176" t="s">
        <v>312</v>
      </c>
      <c r="D322" s="150">
        <v>9403</v>
      </c>
      <c r="E322" s="153">
        <v>9096</v>
      </c>
      <c r="F322" s="153">
        <v>307</v>
      </c>
      <c r="G322" s="151">
        <v>8806</v>
      </c>
      <c r="H322" s="151">
        <v>8552</v>
      </c>
      <c r="I322" s="151">
        <v>254</v>
      </c>
      <c r="J322" s="151">
        <v>8704</v>
      </c>
      <c r="K322" s="151">
        <v>8523</v>
      </c>
      <c r="L322" s="151">
        <v>181</v>
      </c>
      <c r="M322" s="172">
        <v>0.93</v>
      </c>
      <c r="N322" s="153">
        <v>246925</v>
      </c>
      <c r="O322" s="153">
        <v>242765</v>
      </c>
      <c r="P322" s="153">
        <v>4160</v>
      </c>
      <c r="Q322" s="154">
        <v>0.983152779183963</v>
      </c>
      <c r="R322" s="154">
        <v>0.967350845474848</v>
      </c>
      <c r="S322" s="154">
        <v>0.971156029979559</v>
      </c>
      <c r="T322" s="154">
        <v>0.979204963235294</v>
      </c>
      <c r="U322" s="173">
        <v>-0.00380518450471101</v>
      </c>
      <c r="V322" s="158">
        <v>59773</v>
      </c>
      <c r="W322" s="158">
        <v>58469</v>
      </c>
      <c r="X322" s="158">
        <v>60483</v>
      </c>
      <c r="Y322" s="158">
        <v>59493</v>
      </c>
      <c r="Z322" s="155">
        <v>0.978184129958342</v>
      </c>
      <c r="AA322" s="155">
        <v>0.983631764297406</v>
      </c>
      <c r="AB322" s="173">
        <v>-0.00544763433906348</v>
      </c>
    </row>
    <row r="323" spans="1:28">
      <c r="A323" s="175" t="s">
        <v>260</v>
      </c>
      <c r="B323" s="176" t="s">
        <v>1801</v>
      </c>
      <c r="C323" s="176" t="s">
        <v>313</v>
      </c>
      <c r="D323" s="150">
        <v>9600</v>
      </c>
      <c r="E323" s="153">
        <v>9351</v>
      </c>
      <c r="F323" s="153">
        <v>249</v>
      </c>
      <c r="G323" s="151">
        <v>9906</v>
      </c>
      <c r="H323" s="151">
        <v>9755</v>
      </c>
      <c r="I323" s="151">
        <v>151</v>
      </c>
      <c r="J323" s="151">
        <v>9134</v>
      </c>
      <c r="K323" s="151">
        <v>8979</v>
      </c>
      <c r="L323" s="151">
        <v>155</v>
      </c>
      <c r="M323" s="172">
        <v>0.93</v>
      </c>
      <c r="N323" s="153">
        <v>268075</v>
      </c>
      <c r="O323" s="153">
        <v>264682</v>
      </c>
      <c r="P323" s="153">
        <v>3393</v>
      </c>
      <c r="Q323" s="154">
        <v>0.987343094283316</v>
      </c>
      <c r="R323" s="154">
        <v>0.9740625</v>
      </c>
      <c r="S323" s="154">
        <v>0.98475671310317</v>
      </c>
      <c r="T323" s="154">
        <v>0.983030435734618</v>
      </c>
      <c r="U323" s="173">
        <v>-0.0106942131031698</v>
      </c>
      <c r="V323" s="158">
        <v>64014</v>
      </c>
      <c r="W323" s="158">
        <v>63041</v>
      </c>
      <c r="X323" s="158">
        <v>63054</v>
      </c>
      <c r="Y323" s="158">
        <v>62279</v>
      </c>
      <c r="Z323" s="155">
        <v>0.98480019995626</v>
      </c>
      <c r="AA323" s="155">
        <v>0.987708947885939</v>
      </c>
      <c r="AB323" s="173">
        <v>-0.00290874792967943</v>
      </c>
    </row>
    <row r="324" spans="1:28">
      <c r="A324" s="175" t="s">
        <v>260</v>
      </c>
      <c r="B324" s="176" t="s">
        <v>1801</v>
      </c>
      <c r="C324" s="176" t="s">
        <v>314</v>
      </c>
      <c r="D324" s="150">
        <v>1</v>
      </c>
      <c r="E324" s="153">
        <v>0</v>
      </c>
      <c r="F324" s="153">
        <v>1</v>
      </c>
      <c r="G324" s="151">
        <v>0</v>
      </c>
      <c r="H324" s="151">
        <v>0</v>
      </c>
      <c r="I324" s="151">
        <v>0</v>
      </c>
      <c r="J324" s="151">
        <v>1</v>
      </c>
      <c r="K324" s="151">
        <v>0</v>
      </c>
      <c r="L324" s="151">
        <v>1</v>
      </c>
      <c r="M324" s="172">
        <v>0.93</v>
      </c>
      <c r="N324" s="153">
        <v>11</v>
      </c>
      <c r="O324" s="153">
        <v>5</v>
      </c>
      <c r="P324" s="153">
        <v>6</v>
      </c>
      <c r="Q324" s="154">
        <v>0.454545454545455</v>
      </c>
      <c r="R324" s="154">
        <v>0</v>
      </c>
      <c r="S324" s="154">
        <v>0</v>
      </c>
      <c r="T324" s="154">
        <v>0</v>
      </c>
      <c r="U324" s="173">
        <v>0</v>
      </c>
      <c r="V324" s="158">
        <v>4</v>
      </c>
      <c r="W324" s="158">
        <v>2</v>
      </c>
      <c r="X324" s="158">
        <v>3</v>
      </c>
      <c r="Y324" s="158">
        <v>1</v>
      </c>
      <c r="Z324" s="155">
        <v>0.5</v>
      </c>
      <c r="AA324" s="155">
        <v>0.333333333333333</v>
      </c>
      <c r="AB324" s="173">
        <v>0.166666666666667</v>
      </c>
    </row>
    <row r="325" spans="1:28">
      <c r="A325" s="175" t="s">
        <v>260</v>
      </c>
      <c r="B325" s="176" t="s">
        <v>1801</v>
      </c>
      <c r="C325" s="176" t="s">
        <v>315</v>
      </c>
      <c r="D325" s="150">
        <v>0</v>
      </c>
      <c r="E325" s="153">
        <v>0</v>
      </c>
      <c r="F325" s="153">
        <v>0</v>
      </c>
      <c r="G325" s="151">
        <v>1</v>
      </c>
      <c r="H325" s="151">
        <v>0</v>
      </c>
      <c r="I325" s="151">
        <v>1</v>
      </c>
      <c r="J325" s="151">
        <v>0</v>
      </c>
      <c r="K325" s="151">
        <v>0</v>
      </c>
      <c r="L325" s="151">
        <v>0</v>
      </c>
      <c r="M325" s="172">
        <v>0.93</v>
      </c>
      <c r="N325" s="153">
        <v>6</v>
      </c>
      <c r="O325" s="153">
        <v>1</v>
      </c>
      <c r="P325" s="153">
        <v>5</v>
      </c>
      <c r="Q325" s="154">
        <v>0.166666666666667</v>
      </c>
      <c r="R325" s="154">
        <v>0</v>
      </c>
      <c r="S325" s="154">
        <v>0</v>
      </c>
      <c r="T325" s="154">
        <v>0</v>
      </c>
      <c r="U325" s="173">
        <v>0</v>
      </c>
      <c r="V325" s="158">
        <v>3</v>
      </c>
      <c r="W325" s="158">
        <v>0</v>
      </c>
      <c r="X325" s="158">
        <v>3</v>
      </c>
      <c r="Y325" s="158">
        <v>1</v>
      </c>
      <c r="Z325" s="155">
        <v>0</v>
      </c>
      <c r="AA325" s="155">
        <v>0.333333333333333</v>
      </c>
      <c r="AB325" s="173">
        <v>-0.333333333333333</v>
      </c>
    </row>
    <row r="326" spans="1:28">
      <c r="A326" s="175" t="s">
        <v>260</v>
      </c>
      <c r="B326" s="176" t="s">
        <v>1801</v>
      </c>
      <c r="C326" s="176" t="s">
        <v>316</v>
      </c>
      <c r="D326" s="150">
        <v>7</v>
      </c>
      <c r="E326" s="153">
        <v>1</v>
      </c>
      <c r="F326" s="153">
        <v>6</v>
      </c>
      <c r="G326" s="151">
        <v>5</v>
      </c>
      <c r="H326" s="151">
        <v>4</v>
      </c>
      <c r="I326" s="151">
        <v>1</v>
      </c>
      <c r="J326" s="151">
        <v>3</v>
      </c>
      <c r="K326" s="151">
        <v>1</v>
      </c>
      <c r="L326" s="151">
        <v>2</v>
      </c>
      <c r="M326" s="172">
        <v>0.93</v>
      </c>
      <c r="N326" s="153">
        <v>70</v>
      </c>
      <c r="O326" s="153">
        <v>51</v>
      </c>
      <c r="P326" s="153">
        <v>19</v>
      </c>
      <c r="Q326" s="154">
        <v>0.728571428571429</v>
      </c>
      <c r="R326" s="154">
        <v>0.142857142857143</v>
      </c>
      <c r="S326" s="154">
        <v>0.8</v>
      </c>
      <c r="T326" s="154">
        <v>0.333333333333333</v>
      </c>
      <c r="U326" s="173">
        <v>-0.657142857142857</v>
      </c>
      <c r="V326" s="158">
        <v>33</v>
      </c>
      <c r="W326" s="158">
        <v>23</v>
      </c>
      <c r="X326" s="158">
        <v>11</v>
      </c>
      <c r="Y326" s="158">
        <v>6</v>
      </c>
      <c r="Z326" s="155">
        <v>0.696969696969697</v>
      </c>
      <c r="AA326" s="155">
        <v>0.545454545454545</v>
      </c>
      <c r="AB326" s="173">
        <v>0.151515151515152</v>
      </c>
    </row>
    <row r="327" spans="1:28">
      <c r="A327" s="175" t="s">
        <v>260</v>
      </c>
      <c r="B327" s="176" t="s">
        <v>1801</v>
      </c>
      <c r="C327" s="176" t="s">
        <v>317</v>
      </c>
      <c r="D327" s="150">
        <v>0</v>
      </c>
      <c r="E327" s="153">
        <v>0</v>
      </c>
      <c r="F327" s="153">
        <v>0</v>
      </c>
      <c r="G327" s="151">
        <v>0</v>
      </c>
      <c r="H327" s="151">
        <v>0</v>
      </c>
      <c r="I327" s="151">
        <v>0</v>
      </c>
      <c r="J327" s="151">
        <v>0</v>
      </c>
      <c r="K327" s="151">
        <v>0</v>
      </c>
      <c r="L327" s="151">
        <v>0</v>
      </c>
      <c r="M327" s="172">
        <v>0.93</v>
      </c>
      <c r="N327" s="153">
        <v>2</v>
      </c>
      <c r="O327" s="153">
        <v>0</v>
      </c>
      <c r="P327" s="153">
        <v>2</v>
      </c>
      <c r="Q327" s="154">
        <v>0</v>
      </c>
      <c r="R327" s="154">
        <v>0</v>
      </c>
      <c r="S327" s="154">
        <v>0</v>
      </c>
      <c r="T327" s="154">
        <v>0</v>
      </c>
      <c r="U327" s="173">
        <v>0</v>
      </c>
      <c r="V327" s="158">
        <v>0</v>
      </c>
      <c r="W327" s="158">
        <v>0</v>
      </c>
      <c r="X327" s="158">
        <v>1</v>
      </c>
      <c r="Y327" s="158">
        <v>0</v>
      </c>
      <c r="Z327" s="155">
        <v>0</v>
      </c>
      <c r="AA327" s="155">
        <v>0</v>
      </c>
      <c r="AB327" s="173">
        <v>0</v>
      </c>
    </row>
    <row r="328" spans="1:28">
      <c r="A328" s="175" t="s">
        <v>260</v>
      </c>
      <c r="B328" s="176" t="s">
        <v>1801</v>
      </c>
      <c r="C328" s="176" t="s">
        <v>318</v>
      </c>
      <c r="D328" s="150">
        <v>0</v>
      </c>
      <c r="E328" s="153">
        <v>0</v>
      </c>
      <c r="F328" s="153">
        <v>0</v>
      </c>
      <c r="G328" s="151">
        <v>0</v>
      </c>
      <c r="H328" s="151">
        <v>0</v>
      </c>
      <c r="I328" s="151">
        <v>0</v>
      </c>
      <c r="J328" s="151">
        <v>0</v>
      </c>
      <c r="K328" s="151">
        <v>0</v>
      </c>
      <c r="L328" s="151">
        <v>0</v>
      </c>
      <c r="M328" s="172">
        <v>0.93</v>
      </c>
      <c r="N328" s="153">
        <v>6</v>
      </c>
      <c r="O328" s="153">
        <v>1</v>
      </c>
      <c r="P328" s="153">
        <v>5</v>
      </c>
      <c r="Q328" s="154">
        <v>0.166666666666667</v>
      </c>
      <c r="R328" s="154">
        <v>0</v>
      </c>
      <c r="S328" s="154">
        <v>0</v>
      </c>
      <c r="T328" s="154">
        <v>0</v>
      </c>
      <c r="U328" s="173">
        <v>0</v>
      </c>
      <c r="V328" s="158">
        <v>0</v>
      </c>
      <c r="W328" s="158">
        <v>0</v>
      </c>
      <c r="X328" s="158">
        <v>2</v>
      </c>
      <c r="Y328" s="158">
        <v>1</v>
      </c>
      <c r="Z328" s="155">
        <v>0</v>
      </c>
      <c r="AA328" s="155">
        <v>0.5</v>
      </c>
      <c r="AB328" s="173">
        <v>-0.5</v>
      </c>
    </row>
    <row r="329" spans="1:28">
      <c r="A329" s="175" t="s">
        <v>260</v>
      </c>
      <c r="B329" s="176" t="s">
        <v>1801</v>
      </c>
      <c r="C329" s="176" t="s">
        <v>319</v>
      </c>
      <c r="D329" s="150">
        <v>1</v>
      </c>
      <c r="E329" s="153">
        <v>1</v>
      </c>
      <c r="F329" s="153">
        <v>0</v>
      </c>
      <c r="G329" s="151">
        <v>0</v>
      </c>
      <c r="H329" s="151">
        <v>0</v>
      </c>
      <c r="I329" s="151">
        <v>0</v>
      </c>
      <c r="J329" s="151">
        <v>0</v>
      </c>
      <c r="K329" s="151">
        <v>0</v>
      </c>
      <c r="L329" s="151">
        <v>0</v>
      </c>
      <c r="M329" s="172">
        <v>0.93</v>
      </c>
      <c r="N329" s="153">
        <v>9</v>
      </c>
      <c r="O329" s="153">
        <v>5</v>
      </c>
      <c r="P329" s="153">
        <v>4</v>
      </c>
      <c r="Q329" s="154">
        <v>0.555555555555556</v>
      </c>
      <c r="R329" s="154">
        <v>1</v>
      </c>
      <c r="S329" s="154">
        <v>0</v>
      </c>
      <c r="T329" s="154">
        <v>0</v>
      </c>
      <c r="U329" s="173">
        <v>1</v>
      </c>
      <c r="V329" s="158">
        <v>1</v>
      </c>
      <c r="W329" s="158">
        <v>1</v>
      </c>
      <c r="X329" s="158">
        <v>3</v>
      </c>
      <c r="Y329" s="158">
        <v>2</v>
      </c>
      <c r="Z329" s="155">
        <v>1</v>
      </c>
      <c r="AA329" s="155">
        <v>0.666666666666667</v>
      </c>
      <c r="AB329" s="173">
        <v>0.333333333333333</v>
      </c>
    </row>
    <row r="330" spans="1:28">
      <c r="A330" s="175" t="s">
        <v>260</v>
      </c>
      <c r="B330" s="176" t="s">
        <v>1801</v>
      </c>
      <c r="C330" s="176" t="s">
        <v>320</v>
      </c>
      <c r="D330" s="150">
        <v>8588</v>
      </c>
      <c r="E330" s="153">
        <v>8239</v>
      </c>
      <c r="F330" s="153">
        <v>349</v>
      </c>
      <c r="G330" s="151">
        <v>8171</v>
      </c>
      <c r="H330" s="151">
        <v>7870</v>
      </c>
      <c r="I330" s="151">
        <v>301</v>
      </c>
      <c r="J330" s="151">
        <v>7903</v>
      </c>
      <c r="K330" s="151">
        <v>7658</v>
      </c>
      <c r="L330" s="151">
        <v>245</v>
      </c>
      <c r="M330" s="172">
        <v>0.93</v>
      </c>
      <c r="N330" s="153">
        <v>228048</v>
      </c>
      <c r="O330" s="153">
        <v>222351</v>
      </c>
      <c r="P330" s="153">
        <v>5697</v>
      </c>
      <c r="Q330" s="154">
        <v>0.975018417175332</v>
      </c>
      <c r="R330" s="154">
        <v>0.959361900326036</v>
      </c>
      <c r="S330" s="154">
        <v>0.963162403622568</v>
      </c>
      <c r="T330" s="154">
        <v>0.968999114260407</v>
      </c>
      <c r="U330" s="173">
        <v>-0.00380050329653137</v>
      </c>
      <c r="V330" s="158">
        <v>54817</v>
      </c>
      <c r="W330" s="158">
        <v>53196</v>
      </c>
      <c r="X330" s="158">
        <v>55507</v>
      </c>
      <c r="Y330" s="158">
        <v>54072</v>
      </c>
      <c r="Z330" s="155">
        <v>0.970428881551344</v>
      </c>
      <c r="AA330" s="155">
        <v>0.974147404831823</v>
      </c>
      <c r="AB330" s="173">
        <v>-0.0037185232804795</v>
      </c>
    </row>
    <row r="331" spans="1:28">
      <c r="A331" s="175" t="s">
        <v>260</v>
      </c>
      <c r="B331" s="176" t="s">
        <v>1802</v>
      </c>
      <c r="C331" s="176" t="s">
        <v>321</v>
      </c>
      <c r="D331" s="150">
        <v>0</v>
      </c>
      <c r="E331" s="153">
        <v>0</v>
      </c>
      <c r="F331" s="153">
        <v>0</v>
      </c>
      <c r="G331" s="151">
        <v>0</v>
      </c>
      <c r="H331" s="151">
        <v>0</v>
      </c>
      <c r="I331" s="151">
        <v>0</v>
      </c>
      <c r="J331" s="151">
        <v>0</v>
      </c>
      <c r="K331" s="151">
        <v>0</v>
      </c>
      <c r="L331" s="151">
        <v>0</v>
      </c>
      <c r="M331" s="172">
        <v>0.93</v>
      </c>
      <c r="N331" s="153">
        <v>0</v>
      </c>
      <c r="O331" s="153">
        <v>0</v>
      </c>
      <c r="P331" s="153">
        <v>0</v>
      </c>
      <c r="Q331" s="154">
        <v>0</v>
      </c>
      <c r="R331" s="154">
        <v>0</v>
      </c>
      <c r="S331" s="154">
        <v>0</v>
      </c>
      <c r="T331" s="154">
        <v>0</v>
      </c>
      <c r="U331" s="173">
        <v>0</v>
      </c>
      <c r="V331" s="158">
        <v>0</v>
      </c>
      <c r="W331" s="158">
        <v>0</v>
      </c>
      <c r="X331" s="158">
        <v>0</v>
      </c>
      <c r="Y331" s="158">
        <v>0</v>
      </c>
      <c r="Z331" s="155">
        <v>0</v>
      </c>
      <c r="AA331" s="155">
        <v>0</v>
      </c>
      <c r="AB331" s="173">
        <v>0</v>
      </c>
    </row>
    <row r="332" spans="1:28">
      <c r="A332" s="175" t="s">
        <v>260</v>
      </c>
      <c r="B332" s="176" t="s">
        <v>1802</v>
      </c>
      <c r="C332" s="176" t="s">
        <v>322</v>
      </c>
      <c r="D332" s="150">
        <v>11827</v>
      </c>
      <c r="E332" s="153">
        <v>11614</v>
      </c>
      <c r="F332" s="153">
        <v>213</v>
      </c>
      <c r="G332" s="151">
        <v>11846</v>
      </c>
      <c r="H332" s="151">
        <v>11764</v>
      </c>
      <c r="I332" s="151">
        <v>82</v>
      </c>
      <c r="J332" s="151">
        <v>10787</v>
      </c>
      <c r="K332" s="151">
        <v>10714</v>
      </c>
      <c r="L332" s="151">
        <v>73</v>
      </c>
      <c r="M332" s="172">
        <v>0.93</v>
      </c>
      <c r="N332" s="153">
        <v>323506</v>
      </c>
      <c r="O332" s="153">
        <v>321230</v>
      </c>
      <c r="P332" s="153">
        <v>2276</v>
      </c>
      <c r="Q332" s="154">
        <v>0.992964581800647</v>
      </c>
      <c r="R332" s="154">
        <v>0.981990361038302</v>
      </c>
      <c r="S332" s="154">
        <v>0.993077832179639</v>
      </c>
      <c r="T332" s="154">
        <v>0.993232594790025</v>
      </c>
      <c r="U332" s="173">
        <v>-0.0110874711413366</v>
      </c>
      <c r="V332" s="158">
        <v>76895</v>
      </c>
      <c r="W332" s="158">
        <v>76293</v>
      </c>
      <c r="X332" s="158">
        <v>76965</v>
      </c>
      <c r="Y332" s="158">
        <v>76406</v>
      </c>
      <c r="Z332" s="155">
        <v>0.992171142467</v>
      </c>
      <c r="AA332" s="155">
        <v>0.992736958357695</v>
      </c>
      <c r="AB332" s="173">
        <v>-0.000565815890694599</v>
      </c>
    </row>
    <row r="333" spans="1:28">
      <c r="A333" s="175" t="s">
        <v>260</v>
      </c>
      <c r="B333" s="176" t="s">
        <v>1802</v>
      </c>
      <c r="C333" s="176" t="s">
        <v>323</v>
      </c>
      <c r="D333" s="150">
        <v>16736</v>
      </c>
      <c r="E333" s="153">
        <v>16334</v>
      </c>
      <c r="F333" s="153">
        <v>402</v>
      </c>
      <c r="G333" s="151">
        <v>17052</v>
      </c>
      <c r="H333" s="151">
        <v>16785</v>
      </c>
      <c r="I333" s="151">
        <v>267</v>
      </c>
      <c r="J333" s="151">
        <v>15585</v>
      </c>
      <c r="K333" s="151">
        <v>15418</v>
      </c>
      <c r="L333" s="151">
        <v>167</v>
      </c>
      <c r="M333" s="172">
        <v>0.93</v>
      </c>
      <c r="N333" s="153">
        <v>449138</v>
      </c>
      <c r="O333" s="153">
        <v>442809</v>
      </c>
      <c r="P333" s="153">
        <v>6329</v>
      </c>
      <c r="Q333" s="154">
        <v>0.985908562624405</v>
      </c>
      <c r="R333" s="154">
        <v>0.975979923518164</v>
      </c>
      <c r="S333" s="154">
        <v>0.984342012667136</v>
      </c>
      <c r="T333" s="154">
        <v>0.989284568495348</v>
      </c>
      <c r="U333" s="173">
        <v>-0.00836208914897141</v>
      </c>
      <c r="V333" s="158">
        <v>110009</v>
      </c>
      <c r="W333" s="158">
        <v>108490</v>
      </c>
      <c r="X333" s="158">
        <v>107871</v>
      </c>
      <c r="Y333" s="158">
        <v>106173</v>
      </c>
      <c r="Z333" s="155">
        <v>0.986192038833186</v>
      </c>
      <c r="AA333" s="155">
        <v>0.98425897599911</v>
      </c>
      <c r="AB333" s="173">
        <v>0.00193306283407635</v>
      </c>
    </row>
    <row r="334" spans="1:28">
      <c r="A334" s="175" t="s">
        <v>260</v>
      </c>
      <c r="B334" s="176" t="s">
        <v>1802</v>
      </c>
      <c r="C334" s="176" t="s">
        <v>324</v>
      </c>
      <c r="D334" s="150">
        <v>0</v>
      </c>
      <c r="E334" s="153">
        <v>0</v>
      </c>
      <c r="F334" s="153">
        <v>0</v>
      </c>
      <c r="G334" s="151">
        <v>1</v>
      </c>
      <c r="H334" s="151">
        <v>1</v>
      </c>
      <c r="I334" s="151">
        <v>0</v>
      </c>
      <c r="J334" s="151">
        <v>0</v>
      </c>
      <c r="K334" s="151">
        <v>0</v>
      </c>
      <c r="L334" s="151">
        <v>0</v>
      </c>
      <c r="M334" s="172">
        <v>0.93</v>
      </c>
      <c r="N334" s="153">
        <v>2</v>
      </c>
      <c r="O334" s="153">
        <v>2</v>
      </c>
      <c r="P334" s="153">
        <v>0</v>
      </c>
      <c r="Q334" s="154">
        <v>1</v>
      </c>
      <c r="R334" s="154">
        <v>0</v>
      </c>
      <c r="S334" s="154">
        <v>1</v>
      </c>
      <c r="T334" s="154">
        <v>0</v>
      </c>
      <c r="U334" s="173">
        <v>-1</v>
      </c>
      <c r="V334" s="158">
        <v>1</v>
      </c>
      <c r="W334" s="158">
        <v>1</v>
      </c>
      <c r="X334" s="158">
        <v>1</v>
      </c>
      <c r="Y334" s="158">
        <v>1</v>
      </c>
      <c r="Z334" s="155">
        <v>1</v>
      </c>
      <c r="AA334" s="155">
        <v>1</v>
      </c>
      <c r="AB334" s="173">
        <v>0</v>
      </c>
    </row>
    <row r="335" spans="1:28">
      <c r="A335" s="175" t="s">
        <v>260</v>
      </c>
      <c r="B335" s="176" t="s">
        <v>1802</v>
      </c>
      <c r="C335" s="176" t="s">
        <v>325</v>
      </c>
      <c r="D335" s="150">
        <v>0</v>
      </c>
      <c r="E335" s="153">
        <v>0</v>
      </c>
      <c r="F335" s="153">
        <v>0</v>
      </c>
      <c r="G335" s="151">
        <v>0</v>
      </c>
      <c r="H335" s="151">
        <v>0</v>
      </c>
      <c r="I335" s="151">
        <v>0</v>
      </c>
      <c r="J335" s="151">
        <v>0</v>
      </c>
      <c r="K335" s="151">
        <v>0</v>
      </c>
      <c r="L335" s="151">
        <v>0</v>
      </c>
      <c r="M335" s="172">
        <v>0.93</v>
      </c>
      <c r="N335" s="153">
        <v>0</v>
      </c>
      <c r="O335" s="153">
        <v>0</v>
      </c>
      <c r="P335" s="153">
        <v>0</v>
      </c>
      <c r="Q335" s="154">
        <v>0</v>
      </c>
      <c r="R335" s="154">
        <v>0</v>
      </c>
      <c r="S335" s="154">
        <v>0</v>
      </c>
      <c r="T335" s="154">
        <v>0</v>
      </c>
      <c r="U335" s="173">
        <v>0</v>
      </c>
      <c r="V335" s="158">
        <v>0</v>
      </c>
      <c r="W335" s="158">
        <v>0</v>
      </c>
      <c r="X335" s="158">
        <v>0</v>
      </c>
      <c r="Y335" s="158">
        <v>0</v>
      </c>
      <c r="Z335" s="155">
        <v>0</v>
      </c>
      <c r="AA335" s="155">
        <v>0</v>
      </c>
      <c r="AB335" s="173">
        <v>0</v>
      </c>
    </row>
    <row r="336" spans="1:28">
      <c r="A336" s="175" t="s">
        <v>260</v>
      </c>
      <c r="B336" s="176" t="s">
        <v>1802</v>
      </c>
      <c r="C336" s="176" t="s">
        <v>326</v>
      </c>
      <c r="D336" s="150">
        <v>72</v>
      </c>
      <c r="E336" s="153">
        <v>41</v>
      </c>
      <c r="F336" s="153">
        <v>31</v>
      </c>
      <c r="G336" s="151">
        <v>48</v>
      </c>
      <c r="H336" s="151">
        <v>36</v>
      </c>
      <c r="I336" s="151">
        <v>12</v>
      </c>
      <c r="J336" s="151">
        <v>54</v>
      </c>
      <c r="K336" s="151">
        <v>52</v>
      </c>
      <c r="L336" s="151">
        <v>2</v>
      </c>
      <c r="M336" s="172">
        <v>0.93</v>
      </c>
      <c r="N336" s="153">
        <v>829</v>
      </c>
      <c r="O336" s="153">
        <v>767</v>
      </c>
      <c r="P336" s="153">
        <v>62</v>
      </c>
      <c r="Q336" s="154">
        <v>0.925211097708082</v>
      </c>
      <c r="R336" s="154">
        <v>0.569444444444444</v>
      </c>
      <c r="S336" s="154">
        <v>0.75</v>
      </c>
      <c r="T336" s="154">
        <v>0.962962962962963</v>
      </c>
      <c r="U336" s="173">
        <v>-0.180555555555556</v>
      </c>
      <c r="V336" s="158">
        <v>372</v>
      </c>
      <c r="W336" s="158">
        <v>322</v>
      </c>
      <c r="X336" s="158">
        <v>317</v>
      </c>
      <c r="Y336" s="158">
        <v>314</v>
      </c>
      <c r="Z336" s="155">
        <v>0.865591397849462</v>
      </c>
      <c r="AA336" s="155">
        <v>0.990536277602524</v>
      </c>
      <c r="AB336" s="173">
        <v>-0.124944879753061</v>
      </c>
    </row>
    <row r="337" spans="1:28">
      <c r="A337" s="175" t="s">
        <v>260</v>
      </c>
      <c r="B337" s="176" t="s">
        <v>1802</v>
      </c>
      <c r="C337" s="176" t="s">
        <v>327</v>
      </c>
      <c r="D337" s="150">
        <v>0</v>
      </c>
      <c r="E337" s="153">
        <v>0</v>
      </c>
      <c r="F337" s="153">
        <v>0</v>
      </c>
      <c r="G337" s="151">
        <v>11</v>
      </c>
      <c r="H337" s="151">
        <v>11</v>
      </c>
      <c r="I337" s="151">
        <v>0</v>
      </c>
      <c r="J337" s="151">
        <v>0</v>
      </c>
      <c r="K337" s="151">
        <v>0</v>
      </c>
      <c r="L337" s="151">
        <v>0</v>
      </c>
      <c r="M337" s="172">
        <v>0.93</v>
      </c>
      <c r="N337" s="153">
        <v>15</v>
      </c>
      <c r="O337" s="153">
        <v>14</v>
      </c>
      <c r="P337" s="153">
        <v>1</v>
      </c>
      <c r="Q337" s="154">
        <v>0.933333333333333</v>
      </c>
      <c r="R337" s="154">
        <v>0</v>
      </c>
      <c r="S337" s="154">
        <v>1</v>
      </c>
      <c r="T337" s="154">
        <v>0</v>
      </c>
      <c r="U337" s="173">
        <v>-1</v>
      </c>
      <c r="V337" s="158">
        <v>12</v>
      </c>
      <c r="W337" s="158">
        <v>12</v>
      </c>
      <c r="X337" s="158">
        <v>0</v>
      </c>
      <c r="Y337" s="158">
        <v>0</v>
      </c>
      <c r="Z337" s="155">
        <v>1</v>
      </c>
      <c r="AA337" s="155">
        <v>0</v>
      </c>
      <c r="AB337" s="173">
        <v>1</v>
      </c>
    </row>
    <row r="338" spans="1:28">
      <c r="A338" s="175" t="s">
        <v>260</v>
      </c>
      <c r="B338" s="176" t="s">
        <v>1802</v>
      </c>
      <c r="C338" s="176" t="s">
        <v>328</v>
      </c>
      <c r="D338" s="150">
        <v>3</v>
      </c>
      <c r="E338" s="153">
        <v>0</v>
      </c>
      <c r="F338" s="153">
        <v>3</v>
      </c>
      <c r="G338" s="151">
        <v>0</v>
      </c>
      <c r="H338" s="151">
        <v>0</v>
      </c>
      <c r="I338" s="151">
        <v>0</v>
      </c>
      <c r="J338" s="151">
        <v>0</v>
      </c>
      <c r="K338" s="151">
        <v>0</v>
      </c>
      <c r="L338" s="151">
        <v>0</v>
      </c>
      <c r="M338" s="172">
        <v>0.93</v>
      </c>
      <c r="N338" s="153">
        <v>41</v>
      </c>
      <c r="O338" s="153">
        <v>28</v>
      </c>
      <c r="P338" s="153">
        <v>13</v>
      </c>
      <c r="Q338" s="154">
        <v>0.682926829268293</v>
      </c>
      <c r="R338" s="154">
        <v>0</v>
      </c>
      <c r="S338" s="154">
        <v>0</v>
      </c>
      <c r="T338" s="154">
        <v>0</v>
      </c>
      <c r="U338" s="173">
        <v>0</v>
      </c>
      <c r="V338" s="158">
        <v>6</v>
      </c>
      <c r="W338" s="158">
        <v>1</v>
      </c>
      <c r="X338" s="158">
        <v>7</v>
      </c>
      <c r="Y338" s="158">
        <v>0</v>
      </c>
      <c r="Z338" s="155">
        <v>0.166666666666667</v>
      </c>
      <c r="AA338" s="155">
        <v>0</v>
      </c>
      <c r="AB338" s="173">
        <v>0.166666666666667</v>
      </c>
    </row>
    <row r="339" spans="1:28">
      <c r="A339" s="175" t="s">
        <v>260</v>
      </c>
      <c r="B339" s="176" t="s">
        <v>1802</v>
      </c>
      <c r="C339" s="176" t="s">
        <v>329</v>
      </c>
      <c r="D339" s="150">
        <v>0</v>
      </c>
      <c r="E339" s="153">
        <v>0</v>
      </c>
      <c r="F339" s="153">
        <v>0</v>
      </c>
      <c r="G339" s="151">
        <v>1</v>
      </c>
      <c r="H339" s="151">
        <v>1</v>
      </c>
      <c r="I339" s="151">
        <v>0</v>
      </c>
      <c r="J339" s="151">
        <v>0</v>
      </c>
      <c r="K339" s="151">
        <v>0</v>
      </c>
      <c r="L339" s="151">
        <v>0</v>
      </c>
      <c r="M339" s="172">
        <v>0.93</v>
      </c>
      <c r="N339" s="153">
        <v>6</v>
      </c>
      <c r="O339" s="153">
        <v>6</v>
      </c>
      <c r="P339" s="153">
        <v>0</v>
      </c>
      <c r="Q339" s="154">
        <v>1</v>
      </c>
      <c r="R339" s="154">
        <v>0</v>
      </c>
      <c r="S339" s="154">
        <v>1</v>
      </c>
      <c r="T339" s="154">
        <v>0</v>
      </c>
      <c r="U339" s="173">
        <v>-1</v>
      </c>
      <c r="V339" s="158">
        <v>3</v>
      </c>
      <c r="W339" s="158">
        <v>3</v>
      </c>
      <c r="X339" s="158">
        <v>1</v>
      </c>
      <c r="Y339" s="158">
        <v>1</v>
      </c>
      <c r="Z339" s="155">
        <v>1</v>
      </c>
      <c r="AA339" s="155">
        <v>1</v>
      </c>
      <c r="AB339" s="173">
        <v>0</v>
      </c>
    </row>
    <row r="340" spans="1:28">
      <c r="A340" s="175" t="s">
        <v>260</v>
      </c>
      <c r="B340" s="176" t="s">
        <v>1802</v>
      </c>
      <c r="C340" s="176" t="s">
        <v>330</v>
      </c>
      <c r="D340" s="150">
        <v>0</v>
      </c>
      <c r="E340" s="153">
        <v>0</v>
      </c>
      <c r="F340" s="153">
        <v>0</v>
      </c>
      <c r="G340" s="151">
        <v>0</v>
      </c>
      <c r="H340" s="151">
        <v>0</v>
      </c>
      <c r="I340" s="151">
        <v>0</v>
      </c>
      <c r="J340" s="151">
        <v>0</v>
      </c>
      <c r="K340" s="151">
        <v>0</v>
      </c>
      <c r="L340" s="151">
        <v>0</v>
      </c>
      <c r="M340" s="172">
        <v>0.93</v>
      </c>
      <c r="N340" s="153">
        <v>1</v>
      </c>
      <c r="O340" s="153">
        <v>1</v>
      </c>
      <c r="P340" s="153">
        <v>0</v>
      </c>
      <c r="Q340" s="154">
        <v>1</v>
      </c>
      <c r="R340" s="154">
        <v>0</v>
      </c>
      <c r="S340" s="154">
        <v>0</v>
      </c>
      <c r="T340" s="154">
        <v>0</v>
      </c>
      <c r="U340" s="173">
        <v>0</v>
      </c>
      <c r="V340" s="158">
        <v>0</v>
      </c>
      <c r="W340" s="158">
        <v>0</v>
      </c>
      <c r="X340" s="158">
        <v>1</v>
      </c>
      <c r="Y340" s="158">
        <v>1</v>
      </c>
      <c r="Z340" s="155">
        <v>0</v>
      </c>
      <c r="AA340" s="155">
        <v>1</v>
      </c>
      <c r="AB340" s="173">
        <v>-1</v>
      </c>
    </row>
    <row r="341" spans="1:28">
      <c r="A341" s="175" t="s">
        <v>260</v>
      </c>
      <c r="B341" s="176" t="s">
        <v>1802</v>
      </c>
      <c r="C341" s="176" t="s">
        <v>331</v>
      </c>
      <c r="D341" s="150">
        <v>9337</v>
      </c>
      <c r="E341" s="153">
        <v>9187</v>
      </c>
      <c r="F341" s="153">
        <v>150</v>
      </c>
      <c r="G341" s="151">
        <v>9446</v>
      </c>
      <c r="H341" s="151">
        <v>9363</v>
      </c>
      <c r="I341" s="151">
        <v>83</v>
      </c>
      <c r="J341" s="151">
        <v>8727</v>
      </c>
      <c r="K341" s="151">
        <v>8676</v>
      </c>
      <c r="L341" s="151">
        <v>51</v>
      </c>
      <c r="M341" s="172">
        <v>0.93</v>
      </c>
      <c r="N341" s="153">
        <v>259130</v>
      </c>
      <c r="O341" s="153">
        <v>256564</v>
      </c>
      <c r="P341" s="153">
        <v>2566</v>
      </c>
      <c r="Q341" s="154">
        <v>0.990097634392004</v>
      </c>
      <c r="R341" s="154">
        <v>0.983934882724644</v>
      </c>
      <c r="S341" s="154">
        <v>0.991213211941563</v>
      </c>
      <c r="T341" s="154">
        <v>0.994156067377105</v>
      </c>
      <c r="U341" s="173">
        <v>-0.00727832921691862</v>
      </c>
      <c r="V341" s="158">
        <v>61901</v>
      </c>
      <c r="W341" s="158">
        <v>61316</v>
      </c>
      <c r="X341" s="158">
        <v>61702</v>
      </c>
      <c r="Y341" s="158">
        <v>61171</v>
      </c>
      <c r="Z341" s="155">
        <v>0.990549425695869</v>
      </c>
      <c r="AA341" s="155">
        <v>0.991394120125766</v>
      </c>
      <c r="AB341" s="173">
        <v>-0.000844694429896542</v>
      </c>
    </row>
    <row r="342" spans="1:28">
      <c r="A342" s="175" t="s">
        <v>260</v>
      </c>
      <c r="B342" s="176" t="s">
        <v>1802</v>
      </c>
      <c r="C342" s="176" t="s">
        <v>332</v>
      </c>
      <c r="D342" s="150">
        <v>0</v>
      </c>
      <c r="E342" s="153">
        <v>0</v>
      </c>
      <c r="F342" s="153">
        <v>0</v>
      </c>
      <c r="G342" s="151">
        <v>0</v>
      </c>
      <c r="H342" s="151">
        <v>0</v>
      </c>
      <c r="I342" s="151">
        <v>0</v>
      </c>
      <c r="J342" s="151">
        <v>0</v>
      </c>
      <c r="K342" s="151">
        <v>0</v>
      </c>
      <c r="L342" s="151">
        <v>0</v>
      </c>
      <c r="M342" s="172">
        <v>0.93</v>
      </c>
      <c r="N342" s="153">
        <v>0</v>
      </c>
      <c r="O342" s="153">
        <v>0</v>
      </c>
      <c r="P342" s="153">
        <v>0</v>
      </c>
      <c r="Q342" s="154">
        <v>0</v>
      </c>
      <c r="R342" s="154">
        <v>0</v>
      </c>
      <c r="S342" s="154">
        <v>0</v>
      </c>
      <c r="T342" s="154">
        <v>0</v>
      </c>
      <c r="U342" s="173">
        <v>0</v>
      </c>
      <c r="V342" s="158">
        <v>0</v>
      </c>
      <c r="W342" s="158">
        <v>0</v>
      </c>
      <c r="X342" s="158">
        <v>0</v>
      </c>
      <c r="Y342" s="158">
        <v>0</v>
      </c>
      <c r="Z342" s="155">
        <v>0</v>
      </c>
      <c r="AA342" s="155">
        <v>0</v>
      </c>
      <c r="AB342" s="173">
        <v>0</v>
      </c>
    </row>
    <row r="343" spans="1:28">
      <c r="A343" s="175" t="s">
        <v>260</v>
      </c>
      <c r="B343" s="176" t="s">
        <v>1802</v>
      </c>
      <c r="C343" s="176" t="s">
        <v>333</v>
      </c>
      <c r="D343" s="150">
        <v>2</v>
      </c>
      <c r="E343" s="153">
        <v>2</v>
      </c>
      <c r="F343" s="153">
        <v>0</v>
      </c>
      <c r="G343" s="151">
        <v>2</v>
      </c>
      <c r="H343" s="151">
        <v>2</v>
      </c>
      <c r="I343" s="151">
        <v>0</v>
      </c>
      <c r="J343" s="151">
        <v>1</v>
      </c>
      <c r="K343" s="151">
        <v>1</v>
      </c>
      <c r="L343" s="151">
        <v>0</v>
      </c>
      <c r="M343" s="172">
        <v>0.93</v>
      </c>
      <c r="N343" s="153">
        <v>45</v>
      </c>
      <c r="O343" s="153">
        <v>41</v>
      </c>
      <c r="P343" s="153">
        <v>4</v>
      </c>
      <c r="Q343" s="154">
        <v>0.911111111111111</v>
      </c>
      <c r="R343" s="154">
        <v>1</v>
      </c>
      <c r="S343" s="154">
        <v>1</v>
      </c>
      <c r="T343" s="154">
        <v>1</v>
      </c>
      <c r="U343" s="173">
        <v>0</v>
      </c>
      <c r="V343" s="158">
        <v>11</v>
      </c>
      <c r="W343" s="158">
        <v>11</v>
      </c>
      <c r="X343" s="158">
        <v>8</v>
      </c>
      <c r="Y343" s="158">
        <v>8</v>
      </c>
      <c r="Z343" s="155">
        <v>1</v>
      </c>
      <c r="AA343" s="155">
        <v>1</v>
      </c>
      <c r="AB343" s="173">
        <v>0</v>
      </c>
    </row>
    <row r="344" spans="1:28">
      <c r="A344" s="175" t="s">
        <v>260</v>
      </c>
      <c r="B344" s="176" t="s">
        <v>1802</v>
      </c>
      <c r="C344" s="176" t="s">
        <v>334</v>
      </c>
      <c r="D344" s="150">
        <v>7737</v>
      </c>
      <c r="E344" s="153">
        <v>7680</v>
      </c>
      <c r="F344" s="153">
        <v>57</v>
      </c>
      <c r="G344" s="151">
        <v>8141</v>
      </c>
      <c r="H344" s="151">
        <v>8135</v>
      </c>
      <c r="I344" s="151">
        <v>6</v>
      </c>
      <c r="J344" s="151">
        <v>7452</v>
      </c>
      <c r="K344" s="151">
        <v>7440</v>
      </c>
      <c r="L344" s="151">
        <v>12</v>
      </c>
      <c r="M344" s="172">
        <v>0.93</v>
      </c>
      <c r="N344" s="153">
        <v>205324</v>
      </c>
      <c r="O344" s="153">
        <v>204235</v>
      </c>
      <c r="P344" s="153">
        <v>1089</v>
      </c>
      <c r="Q344" s="154">
        <v>0.994696187489042</v>
      </c>
      <c r="R344" s="154">
        <v>0.992632803412175</v>
      </c>
      <c r="S344" s="154">
        <v>0.999262989804692</v>
      </c>
      <c r="T344" s="154">
        <v>0.998389694041868</v>
      </c>
      <c r="U344" s="173">
        <v>-0.006630186392517</v>
      </c>
      <c r="V344" s="158">
        <v>52889</v>
      </c>
      <c r="W344" s="158">
        <v>52761</v>
      </c>
      <c r="X344" s="158">
        <v>50501</v>
      </c>
      <c r="Y344" s="158">
        <v>50180</v>
      </c>
      <c r="Z344" s="155">
        <v>0.997579837017149</v>
      </c>
      <c r="AA344" s="155">
        <v>0.993643690223956</v>
      </c>
      <c r="AB344" s="173">
        <v>0.00393614679319321</v>
      </c>
    </row>
    <row r="345" spans="1:28">
      <c r="A345" s="175" t="s">
        <v>260</v>
      </c>
      <c r="B345" s="176" t="s">
        <v>1803</v>
      </c>
      <c r="C345" s="176" t="s">
        <v>335</v>
      </c>
      <c r="D345" s="150">
        <v>8334</v>
      </c>
      <c r="E345" s="153">
        <v>7912</v>
      </c>
      <c r="F345" s="153">
        <v>422</v>
      </c>
      <c r="G345" s="151">
        <v>7611</v>
      </c>
      <c r="H345" s="151">
        <v>7306</v>
      </c>
      <c r="I345" s="151">
        <v>305</v>
      </c>
      <c r="J345" s="151">
        <v>7799</v>
      </c>
      <c r="K345" s="151">
        <v>7607</v>
      </c>
      <c r="L345" s="151">
        <v>192</v>
      </c>
      <c r="M345" s="172">
        <v>0.93</v>
      </c>
      <c r="N345" s="153">
        <v>226359</v>
      </c>
      <c r="O345" s="153">
        <v>219779</v>
      </c>
      <c r="P345" s="153">
        <v>6580</v>
      </c>
      <c r="Q345" s="154">
        <v>0.970931131521168</v>
      </c>
      <c r="R345" s="154">
        <v>0.94936405087593</v>
      </c>
      <c r="S345" s="154">
        <v>0.959926422283537</v>
      </c>
      <c r="T345" s="154">
        <v>0.975381459161431</v>
      </c>
      <c r="U345" s="173">
        <v>-0.0105623714076071</v>
      </c>
      <c r="V345" s="158">
        <v>53689</v>
      </c>
      <c r="W345" s="158">
        <v>52044</v>
      </c>
      <c r="X345" s="158">
        <v>55777</v>
      </c>
      <c r="Y345" s="158">
        <v>54072</v>
      </c>
      <c r="Z345" s="155">
        <v>0.969360576654436</v>
      </c>
      <c r="AA345" s="155">
        <v>0.969431844667157</v>
      </c>
      <c r="AB345" s="173">
        <v>-7.12680127209486e-5</v>
      </c>
    </row>
    <row r="346" spans="1:28">
      <c r="A346" s="175" t="s">
        <v>260</v>
      </c>
      <c r="B346" s="176" t="s">
        <v>1803</v>
      </c>
      <c r="C346" s="176" t="s">
        <v>336</v>
      </c>
      <c r="D346" s="150">
        <v>15146</v>
      </c>
      <c r="E346" s="153">
        <v>14733</v>
      </c>
      <c r="F346" s="153">
        <v>413</v>
      </c>
      <c r="G346" s="151">
        <v>15070</v>
      </c>
      <c r="H346" s="151">
        <v>14784</v>
      </c>
      <c r="I346" s="151">
        <v>286</v>
      </c>
      <c r="J346" s="151">
        <v>14129</v>
      </c>
      <c r="K346" s="151">
        <v>13943</v>
      </c>
      <c r="L346" s="151">
        <v>186</v>
      </c>
      <c r="M346" s="172">
        <v>0.93</v>
      </c>
      <c r="N346" s="153">
        <v>428738</v>
      </c>
      <c r="O346" s="153">
        <v>422289</v>
      </c>
      <c r="P346" s="153">
        <v>6449</v>
      </c>
      <c r="Q346" s="154">
        <v>0.984958179587534</v>
      </c>
      <c r="R346" s="154">
        <v>0.972732074475109</v>
      </c>
      <c r="S346" s="154">
        <v>0.981021897810219</v>
      </c>
      <c r="T346" s="154">
        <v>0.986835586382617</v>
      </c>
      <c r="U346" s="173">
        <v>-0.00828982333511008</v>
      </c>
      <c r="V346" s="158">
        <v>100454</v>
      </c>
      <c r="W346" s="158">
        <v>98817</v>
      </c>
      <c r="X346" s="158">
        <v>103790</v>
      </c>
      <c r="Y346" s="158">
        <v>102303</v>
      </c>
      <c r="Z346" s="155">
        <v>0.983703983913035</v>
      </c>
      <c r="AA346" s="155">
        <v>0.985672993544657</v>
      </c>
      <c r="AB346" s="173">
        <v>-0.00196900963162261</v>
      </c>
    </row>
    <row r="347" spans="1:28">
      <c r="A347" s="175" t="s">
        <v>260</v>
      </c>
      <c r="B347" s="176" t="s">
        <v>1803</v>
      </c>
      <c r="C347" s="176" t="s">
        <v>337</v>
      </c>
      <c r="D347" s="150">
        <v>8005</v>
      </c>
      <c r="E347" s="153">
        <v>7786</v>
      </c>
      <c r="F347" s="153">
        <v>219</v>
      </c>
      <c r="G347" s="151">
        <v>7960</v>
      </c>
      <c r="H347" s="151">
        <v>7827</v>
      </c>
      <c r="I347" s="151">
        <v>133</v>
      </c>
      <c r="J347" s="151">
        <v>7326</v>
      </c>
      <c r="K347" s="151">
        <v>7231</v>
      </c>
      <c r="L347" s="151">
        <v>95</v>
      </c>
      <c r="M347" s="172">
        <v>0.93</v>
      </c>
      <c r="N347" s="153">
        <v>221679</v>
      </c>
      <c r="O347" s="153">
        <v>218851</v>
      </c>
      <c r="P347" s="153">
        <v>2828</v>
      </c>
      <c r="Q347" s="154">
        <v>0.987242815061418</v>
      </c>
      <c r="R347" s="154">
        <v>0.97264209868832</v>
      </c>
      <c r="S347" s="154">
        <v>0.983291457286432</v>
      </c>
      <c r="T347" s="154">
        <v>0.987032487032487</v>
      </c>
      <c r="U347" s="173">
        <v>-0.0106493585981124</v>
      </c>
      <c r="V347" s="158">
        <v>52705</v>
      </c>
      <c r="W347" s="158">
        <v>51889</v>
      </c>
      <c r="X347" s="158">
        <v>53974</v>
      </c>
      <c r="Y347" s="158">
        <v>53296</v>
      </c>
      <c r="Z347" s="155">
        <v>0.984517597950859</v>
      </c>
      <c r="AA347" s="155">
        <v>0.987438396264868</v>
      </c>
      <c r="AB347" s="173">
        <v>-0.00292079831400971</v>
      </c>
    </row>
    <row r="348" spans="1:28">
      <c r="A348" s="175" t="s">
        <v>260</v>
      </c>
      <c r="B348" s="176" t="s">
        <v>1803</v>
      </c>
      <c r="C348" s="176" t="s">
        <v>338</v>
      </c>
      <c r="D348" s="150">
        <v>6698</v>
      </c>
      <c r="E348" s="153">
        <v>6574</v>
      </c>
      <c r="F348" s="153">
        <v>124</v>
      </c>
      <c r="G348" s="151">
        <v>5171</v>
      </c>
      <c r="H348" s="151">
        <v>5116</v>
      </c>
      <c r="I348" s="151">
        <v>55</v>
      </c>
      <c r="J348" s="151">
        <v>5942</v>
      </c>
      <c r="K348" s="151">
        <v>5900</v>
      </c>
      <c r="L348" s="151">
        <v>42</v>
      </c>
      <c r="M348" s="172">
        <v>0.93</v>
      </c>
      <c r="N348" s="153">
        <v>181524</v>
      </c>
      <c r="O348" s="153">
        <v>179953</v>
      </c>
      <c r="P348" s="153">
        <v>1571</v>
      </c>
      <c r="Q348" s="154">
        <v>0.991345497014169</v>
      </c>
      <c r="R348" s="154">
        <v>0.981487011048074</v>
      </c>
      <c r="S348" s="154">
        <v>0.989363759427577</v>
      </c>
      <c r="T348" s="154">
        <v>0.992931672837428</v>
      </c>
      <c r="U348" s="173">
        <v>-0.00787674837950281</v>
      </c>
      <c r="V348" s="158">
        <v>43225</v>
      </c>
      <c r="W348" s="158">
        <v>42772</v>
      </c>
      <c r="X348" s="158">
        <v>43632</v>
      </c>
      <c r="Y348" s="158">
        <v>43276</v>
      </c>
      <c r="Z348" s="155">
        <v>0.98951995373048</v>
      </c>
      <c r="AA348" s="155">
        <v>0.991840850751742</v>
      </c>
      <c r="AB348" s="173">
        <v>-0.00232089702126181</v>
      </c>
    </row>
    <row r="349" spans="1:28">
      <c r="A349" s="175" t="s">
        <v>260</v>
      </c>
      <c r="B349" s="176" t="s">
        <v>1803</v>
      </c>
      <c r="C349" s="176" t="s">
        <v>339</v>
      </c>
      <c r="D349" s="150">
        <v>0</v>
      </c>
      <c r="E349" s="153">
        <v>0</v>
      </c>
      <c r="F349" s="153">
        <v>0</v>
      </c>
      <c r="G349" s="151">
        <v>0</v>
      </c>
      <c r="H349" s="151">
        <v>0</v>
      </c>
      <c r="I349" s="151">
        <v>0</v>
      </c>
      <c r="J349" s="151">
        <v>0</v>
      </c>
      <c r="K349" s="151">
        <v>0</v>
      </c>
      <c r="L349" s="151">
        <v>0</v>
      </c>
      <c r="M349" s="172">
        <v>0.93</v>
      </c>
      <c r="N349" s="153">
        <v>0</v>
      </c>
      <c r="O349" s="153">
        <v>0</v>
      </c>
      <c r="P349" s="153">
        <v>0</v>
      </c>
      <c r="Q349" s="154">
        <v>0</v>
      </c>
      <c r="R349" s="154">
        <v>0</v>
      </c>
      <c r="S349" s="154">
        <v>0</v>
      </c>
      <c r="T349" s="154">
        <v>0</v>
      </c>
      <c r="U349" s="173">
        <v>0</v>
      </c>
      <c r="V349" s="158">
        <v>0</v>
      </c>
      <c r="W349" s="158">
        <v>0</v>
      </c>
      <c r="X349" s="158">
        <v>0</v>
      </c>
      <c r="Y349" s="158">
        <v>0</v>
      </c>
      <c r="Z349" s="155">
        <v>0</v>
      </c>
      <c r="AA349" s="155">
        <v>0</v>
      </c>
      <c r="AB349" s="173">
        <v>0</v>
      </c>
    </row>
    <row r="350" spans="1:28">
      <c r="A350" s="175" t="s">
        <v>260</v>
      </c>
      <c r="B350" s="176" t="s">
        <v>1803</v>
      </c>
      <c r="C350" s="176" t="s">
        <v>340</v>
      </c>
      <c r="D350" s="150">
        <v>3</v>
      </c>
      <c r="E350" s="153">
        <v>2</v>
      </c>
      <c r="F350" s="153">
        <v>1</v>
      </c>
      <c r="G350" s="151">
        <v>0</v>
      </c>
      <c r="H350" s="151">
        <v>0</v>
      </c>
      <c r="I350" s="151">
        <v>0</v>
      </c>
      <c r="J350" s="151">
        <v>2</v>
      </c>
      <c r="K350" s="151">
        <v>0</v>
      </c>
      <c r="L350" s="151">
        <v>2</v>
      </c>
      <c r="M350" s="172">
        <v>0.93</v>
      </c>
      <c r="N350" s="153">
        <v>69</v>
      </c>
      <c r="O350" s="153">
        <v>58</v>
      </c>
      <c r="P350" s="153">
        <v>11</v>
      </c>
      <c r="Q350" s="154">
        <v>0.840579710144927</v>
      </c>
      <c r="R350" s="154">
        <v>0.666666666666667</v>
      </c>
      <c r="S350" s="154">
        <v>0</v>
      </c>
      <c r="T350" s="154">
        <v>0</v>
      </c>
      <c r="U350" s="173">
        <v>0.666666666666667</v>
      </c>
      <c r="V350" s="158">
        <v>37</v>
      </c>
      <c r="W350" s="158">
        <v>32</v>
      </c>
      <c r="X350" s="158">
        <v>14</v>
      </c>
      <c r="Y350" s="158">
        <v>12</v>
      </c>
      <c r="Z350" s="155">
        <v>0.864864864864865</v>
      </c>
      <c r="AA350" s="155">
        <v>0.857142857142857</v>
      </c>
      <c r="AB350" s="173">
        <v>0.00772200772200782</v>
      </c>
    </row>
    <row r="351" spans="1:28">
      <c r="A351" s="175" t="s">
        <v>260</v>
      </c>
      <c r="B351" s="176" t="s">
        <v>1803</v>
      </c>
      <c r="C351" s="176" t="s">
        <v>341</v>
      </c>
      <c r="D351" s="150">
        <v>0</v>
      </c>
      <c r="E351" s="153">
        <v>0</v>
      </c>
      <c r="F351" s="153">
        <v>0</v>
      </c>
      <c r="G351" s="151">
        <v>1</v>
      </c>
      <c r="H351" s="151">
        <v>1</v>
      </c>
      <c r="I351" s="151">
        <v>0</v>
      </c>
      <c r="J351" s="151">
        <v>0</v>
      </c>
      <c r="K351" s="151">
        <v>0</v>
      </c>
      <c r="L351" s="151">
        <v>0</v>
      </c>
      <c r="M351" s="172">
        <v>0.93</v>
      </c>
      <c r="N351" s="153">
        <v>8</v>
      </c>
      <c r="O351" s="153">
        <v>4</v>
      </c>
      <c r="P351" s="153">
        <v>4</v>
      </c>
      <c r="Q351" s="154">
        <v>0.5</v>
      </c>
      <c r="R351" s="154">
        <v>0</v>
      </c>
      <c r="S351" s="154">
        <v>1</v>
      </c>
      <c r="T351" s="154">
        <v>0</v>
      </c>
      <c r="U351" s="173">
        <v>-1</v>
      </c>
      <c r="V351" s="158">
        <v>4</v>
      </c>
      <c r="W351" s="158">
        <v>1</v>
      </c>
      <c r="X351" s="158">
        <v>2</v>
      </c>
      <c r="Y351" s="158">
        <v>1</v>
      </c>
      <c r="Z351" s="155">
        <v>0.25</v>
      </c>
      <c r="AA351" s="155">
        <v>0.5</v>
      </c>
      <c r="AB351" s="173">
        <v>-0.25</v>
      </c>
    </row>
    <row r="352" spans="1:28">
      <c r="A352" s="175" t="s">
        <v>260</v>
      </c>
      <c r="B352" s="176" t="s">
        <v>1803</v>
      </c>
      <c r="C352" s="176" t="s">
        <v>342</v>
      </c>
      <c r="D352" s="150">
        <v>0</v>
      </c>
      <c r="E352" s="153">
        <v>0</v>
      </c>
      <c r="F352" s="153">
        <v>0</v>
      </c>
      <c r="G352" s="151">
        <v>0</v>
      </c>
      <c r="H352" s="151">
        <v>0</v>
      </c>
      <c r="I352" s="151">
        <v>0</v>
      </c>
      <c r="J352" s="151">
        <v>0</v>
      </c>
      <c r="K352" s="151">
        <v>0</v>
      </c>
      <c r="L352" s="151">
        <v>0</v>
      </c>
      <c r="M352" s="172">
        <v>0.93</v>
      </c>
      <c r="N352" s="153">
        <v>14</v>
      </c>
      <c r="O352" s="153">
        <v>6</v>
      </c>
      <c r="P352" s="153">
        <v>8</v>
      </c>
      <c r="Q352" s="154">
        <v>0.428571428571429</v>
      </c>
      <c r="R352" s="154">
        <v>0</v>
      </c>
      <c r="S352" s="154">
        <v>0</v>
      </c>
      <c r="T352" s="154">
        <v>0</v>
      </c>
      <c r="U352" s="173">
        <v>0</v>
      </c>
      <c r="V352" s="158">
        <v>5</v>
      </c>
      <c r="W352" s="158">
        <v>2</v>
      </c>
      <c r="X352" s="158">
        <v>5</v>
      </c>
      <c r="Y352" s="158">
        <v>0</v>
      </c>
      <c r="Z352" s="155">
        <v>0.4</v>
      </c>
      <c r="AA352" s="155">
        <v>0</v>
      </c>
      <c r="AB352" s="173">
        <v>0.4</v>
      </c>
    </row>
    <row r="353" spans="1:28">
      <c r="A353" s="175" t="s">
        <v>260</v>
      </c>
      <c r="B353" s="176" t="s">
        <v>1803</v>
      </c>
      <c r="C353" s="176" t="s">
        <v>343</v>
      </c>
      <c r="D353" s="150">
        <v>0</v>
      </c>
      <c r="E353" s="153">
        <v>0</v>
      </c>
      <c r="F353" s="153">
        <v>0</v>
      </c>
      <c r="G353" s="151">
        <v>2</v>
      </c>
      <c r="H353" s="151">
        <v>2</v>
      </c>
      <c r="I353" s="151">
        <v>0</v>
      </c>
      <c r="J353" s="151">
        <v>1</v>
      </c>
      <c r="K353" s="151">
        <v>1</v>
      </c>
      <c r="L353" s="151">
        <v>0</v>
      </c>
      <c r="M353" s="172">
        <v>0.93</v>
      </c>
      <c r="N353" s="153">
        <v>13</v>
      </c>
      <c r="O353" s="153">
        <v>12</v>
      </c>
      <c r="P353" s="153">
        <v>1</v>
      </c>
      <c r="Q353" s="154">
        <v>0.923076923076923</v>
      </c>
      <c r="R353" s="154">
        <v>0</v>
      </c>
      <c r="S353" s="154">
        <v>1</v>
      </c>
      <c r="T353" s="154">
        <v>1</v>
      </c>
      <c r="U353" s="173">
        <v>-1</v>
      </c>
      <c r="V353" s="158">
        <v>4</v>
      </c>
      <c r="W353" s="158">
        <v>4</v>
      </c>
      <c r="X353" s="158">
        <v>3</v>
      </c>
      <c r="Y353" s="158">
        <v>2</v>
      </c>
      <c r="Z353" s="155">
        <v>1</v>
      </c>
      <c r="AA353" s="155">
        <v>0.666666666666667</v>
      </c>
      <c r="AB353" s="173">
        <v>0.333333333333333</v>
      </c>
    </row>
    <row r="354" spans="1:28">
      <c r="A354" s="175" t="s">
        <v>260</v>
      </c>
      <c r="B354" s="176" t="s">
        <v>1803</v>
      </c>
      <c r="C354" s="176" t="s">
        <v>344</v>
      </c>
      <c r="D354" s="150">
        <v>0</v>
      </c>
      <c r="E354" s="153">
        <v>0</v>
      </c>
      <c r="F354" s="153">
        <v>0</v>
      </c>
      <c r="G354" s="151">
        <v>1</v>
      </c>
      <c r="H354" s="151">
        <v>1</v>
      </c>
      <c r="I354" s="151">
        <v>0</v>
      </c>
      <c r="J354" s="151">
        <v>1</v>
      </c>
      <c r="K354" s="151">
        <v>1</v>
      </c>
      <c r="L354" s="151">
        <v>0</v>
      </c>
      <c r="M354" s="172">
        <v>0.93</v>
      </c>
      <c r="N354" s="153">
        <v>30</v>
      </c>
      <c r="O354" s="153">
        <v>28</v>
      </c>
      <c r="P354" s="153">
        <v>2</v>
      </c>
      <c r="Q354" s="154">
        <v>0.933333333333333</v>
      </c>
      <c r="R354" s="154">
        <v>0</v>
      </c>
      <c r="S354" s="154">
        <v>1</v>
      </c>
      <c r="T354" s="154">
        <v>1</v>
      </c>
      <c r="U354" s="173">
        <v>-1</v>
      </c>
      <c r="V354" s="158">
        <v>5</v>
      </c>
      <c r="W354" s="158">
        <v>5</v>
      </c>
      <c r="X354" s="158">
        <v>6</v>
      </c>
      <c r="Y354" s="158">
        <v>4</v>
      </c>
      <c r="Z354" s="155">
        <v>1</v>
      </c>
      <c r="AA354" s="155">
        <v>0.666666666666667</v>
      </c>
      <c r="AB354" s="173">
        <v>0.333333333333333</v>
      </c>
    </row>
    <row r="355" spans="1:28">
      <c r="A355" s="175" t="s">
        <v>260</v>
      </c>
      <c r="B355" s="176" t="s">
        <v>1803</v>
      </c>
      <c r="C355" s="176" t="s">
        <v>345</v>
      </c>
      <c r="D355" s="150">
        <v>10252</v>
      </c>
      <c r="E355" s="153">
        <v>9923</v>
      </c>
      <c r="F355" s="153">
        <v>329</v>
      </c>
      <c r="G355" s="151">
        <v>10480</v>
      </c>
      <c r="H355" s="151">
        <v>10306</v>
      </c>
      <c r="I355" s="151">
        <v>174</v>
      </c>
      <c r="J355" s="151">
        <v>9534</v>
      </c>
      <c r="K355" s="151">
        <v>9397</v>
      </c>
      <c r="L355" s="151">
        <v>137</v>
      </c>
      <c r="M355" s="172">
        <v>0.93</v>
      </c>
      <c r="N355" s="153">
        <v>267183</v>
      </c>
      <c r="O355" s="153">
        <v>263605</v>
      </c>
      <c r="P355" s="153">
        <v>3578</v>
      </c>
      <c r="Q355" s="154">
        <v>0.986608429428519</v>
      </c>
      <c r="R355" s="154">
        <v>0.967908700741319</v>
      </c>
      <c r="S355" s="154">
        <v>0.983396946564886</v>
      </c>
      <c r="T355" s="154">
        <v>0.985630375498217</v>
      </c>
      <c r="U355" s="173">
        <v>-0.0154882458235668</v>
      </c>
      <c r="V355" s="158">
        <v>67697</v>
      </c>
      <c r="W355" s="158">
        <v>66581</v>
      </c>
      <c r="X355" s="158">
        <v>65753</v>
      </c>
      <c r="Y355" s="158">
        <v>64911</v>
      </c>
      <c r="Z355" s="155">
        <v>0.983514779089177</v>
      </c>
      <c r="AA355" s="155">
        <v>0.98719450063115</v>
      </c>
      <c r="AB355" s="173">
        <v>-0.00367972154197316</v>
      </c>
    </row>
    <row r="356" spans="1:28">
      <c r="A356" s="175" t="s">
        <v>260</v>
      </c>
      <c r="B356" s="176" t="s">
        <v>1803</v>
      </c>
      <c r="C356" s="176" t="s">
        <v>346</v>
      </c>
      <c r="D356" s="150">
        <v>0</v>
      </c>
      <c r="E356" s="153">
        <v>0</v>
      </c>
      <c r="F356" s="153">
        <v>0</v>
      </c>
      <c r="G356" s="151">
        <v>0</v>
      </c>
      <c r="H356" s="151">
        <v>0</v>
      </c>
      <c r="I356" s="151">
        <v>0</v>
      </c>
      <c r="J356" s="151">
        <v>0</v>
      </c>
      <c r="K356" s="151">
        <v>0</v>
      </c>
      <c r="L356" s="151">
        <v>0</v>
      </c>
      <c r="M356" s="172">
        <v>0.93</v>
      </c>
      <c r="N356" s="153">
        <v>14</v>
      </c>
      <c r="O356" s="153">
        <v>8</v>
      </c>
      <c r="P356" s="153">
        <v>6</v>
      </c>
      <c r="Q356" s="154">
        <v>0.571428571428571</v>
      </c>
      <c r="R356" s="154">
        <v>0</v>
      </c>
      <c r="S356" s="154">
        <v>0</v>
      </c>
      <c r="T356" s="154">
        <v>0</v>
      </c>
      <c r="U356" s="173">
        <v>0</v>
      </c>
      <c r="V356" s="158">
        <v>3</v>
      </c>
      <c r="W356" s="158">
        <v>2</v>
      </c>
      <c r="X356" s="158">
        <v>6</v>
      </c>
      <c r="Y356" s="158">
        <v>2</v>
      </c>
      <c r="Z356" s="155">
        <v>0.666666666666667</v>
      </c>
      <c r="AA356" s="155">
        <v>0.333333333333333</v>
      </c>
      <c r="AB356" s="173">
        <v>0.333333333333333</v>
      </c>
    </row>
    <row r="357" spans="1:28">
      <c r="A357" s="175" t="s">
        <v>260</v>
      </c>
      <c r="B357" s="176" t="s">
        <v>1803</v>
      </c>
      <c r="C357" s="176" t="s">
        <v>347</v>
      </c>
      <c r="D357" s="150">
        <v>3848</v>
      </c>
      <c r="E357" s="153">
        <v>3625</v>
      </c>
      <c r="F357" s="153">
        <v>223</v>
      </c>
      <c r="G357" s="151">
        <v>3864</v>
      </c>
      <c r="H357" s="151">
        <v>3725</v>
      </c>
      <c r="I357" s="151">
        <v>139</v>
      </c>
      <c r="J357" s="151">
        <v>3593</v>
      </c>
      <c r="K357" s="151">
        <v>3463</v>
      </c>
      <c r="L357" s="151">
        <v>130</v>
      </c>
      <c r="M357" s="172">
        <v>0.93</v>
      </c>
      <c r="N357" s="153">
        <v>92562</v>
      </c>
      <c r="O357" s="153">
        <v>89009</v>
      </c>
      <c r="P357" s="153">
        <v>3553</v>
      </c>
      <c r="Q357" s="154">
        <v>0.961614917568765</v>
      </c>
      <c r="R357" s="154">
        <v>0.942047817047817</v>
      </c>
      <c r="S357" s="154">
        <v>0.964026915113872</v>
      </c>
      <c r="T357" s="154">
        <v>0.963818536042304</v>
      </c>
      <c r="U357" s="173">
        <v>-0.0219790980660546</v>
      </c>
      <c r="V357" s="158">
        <v>25205</v>
      </c>
      <c r="W357" s="158">
        <v>24326</v>
      </c>
      <c r="X357" s="158">
        <v>23582</v>
      </c>
      <c r="Y357" s="158">
        <v>22841</v>
      </c>
      <c r="Z357" s="155">
        <v>0.965125967070026</v>
      </c>
      <c r="AA357" s="155">
        <v>0.968577728776185</v>
      </c>
      <c r="AB357" s="173">
        <v>-0.00345176170615946</v>
      </c>
    </row>
    <row r="358" spans="1:28">
      <c r="A358" s="175" t="s">
        <v>260</v>
      </c>
      <c r="B358" s="176" t="s">
        <v>1803</v>
      </c>
      <c r="C358" s="176" t="s">
        <v>348</v>
      </c>
      <c r="D358" s="150">
        <v>2598</v>
      </c>
      <c r="E358" s="153">
        <v>2444</v>
      </c>
      <c r="F358" s="153">
        <v>154</v>
      </c>
      <c r="G358" s="151">
        <v>2634</v>
      </c>
      <c r="H358" s="151">
        <v>2547</v>
      </c>
      <c r="I358" s="151">
        <v>87</v>
      </c>
      <c r="J358" s="151">
        <v>2322</v>
      </c>
      <c r="K358" s="151">
        <v>2265</v>
      </c>
      <c r="L358" s="151">
        <v>57</v>
      </c>
      <c r="M358" s="172">
        <v>0.93</v>
      </c>
      <c r="N358" s="153">
        <v>70562</v>
      </c>
      <c r="O358" s="153">
        <v>68735</v>
      </c>
      <c r="P358" s="153">
        <v>1827</v>
      </c>
      <c r="Q358" s="154">
        <v>0.974107876760863</v>
      </c>
      <c r="R358" s="154">
        <v>0.94072363356428</v>
      </c>
      <c r="S358" s="154">
        <v>0.966970387243736</v>
      </c>
      <c r="T358" s="154">
        <v>0.975452196382429</v>
      </c>
      <c r="U358" s="173">
        <v>-0.0262467536794555</v>
      </c>
      <c r="V358" s="158">
        <v>17428</v>
      </c>
      <c r="W358" s="158">
        <v>16875</v>
      </c>
      <c r="X358" s="158">
        <v>16772</v>
      </c>
      <c r="Y358" s="158">
        <v>16303</v>
      </c>
      <c r="Z358" s="155">
        <v>0.968269451457425</v>
      </c>
      <c r="AA358" s="155">
        <v>0.9720367278798</v>
      </c>
      <c r="AB358" s="173">
        <v>-0.00376727642237484</v>
      </c>
    </row>
    <row r="359" spans="1:28">
      <c r="A359" s="175" t="s">
        <v>260</v>
      </c>
      <c r="B359" s="176" t="s">
        <v>1803</v>
      </c>
      <c r="C359" s="176" t="s">
        <v>349</v>
      </c>
      <c r="D359" s="150">
        <v>0</v>
      </c>
      <c r="E359" s="153">
        <v>0</v>
      </c>
      <c r="F359" s="153">
        <v>0</v>
      </c>
      <c r="G359" s="151">
        <v>1</v>
      </c>
      <c r="H359" s="151">
        <v>1</v>
      </c>
      <c r="I359" s="151">
        <v>0</v>
      </c>
      <c r="J359" s="151">
        <v>1</v>
      </c>
      <c r="K359" s="151">
        <v>0</v>
      </c>
      <c r="L359" s="151">
        <v>1</v>
      </c>
      <c r="M359" s="172">
        <v>0.93</v>
      </c>
      <c r="N359" s="153">
        <v>6</v>
      </c>
      <c r="O359" s="153">
        <v>5</v>
      </c>
      <c r="P359" s="153">
        <v>1</v>
      </c>
      <c r="Q359" s="154">
        <v>0.833333333333333</v>
      </c>
      <c r="R359" s="154">
        <v>0</v>
      </c>
      <c r="S359" s="154">
        <v>1</v>
      </c>
      <c r="T359" s="154">
        <v>0</v>
      </c>
      <c r="U359" s="173">
        <v>-1</v>
      </c>
      <c r="V359" s="158">
        <v>2</v>
      </c>
      <c r="W359" s="158">
        <v>1</v>
      </c>
      <c r="X359" s="158">
        <v>2</v>
      </c>
      <c r="Y359" s="158">
        <v>2</v>
      </c>
      <c r="Z359" s="155">
        <v>0.5</v>
      </c>
      <c r="AA359" s="155">
        <v>1</v>
      </c>
      <c r="AB359" s="173">
        <v>-0.5</v>
      </c>
    </row>
    <row r="360" spans="1:28">
      <c r="A360" s="175" t="s">
        <v>350</v>
      </c>
      <c r="B360" s="178" t="s">
        <v>1804</v>
      </c>
      <c r="C360" s="178" t="s">
        <v>352</v>
      </c>
      <c r="D360" s="150">
        <v>10117</v>
      </c>
      <c r="E360" s="153">
        <v>9414</v>
      </c>
      <c r="F360" s="153">
        <v>703</v>
      </c>
      <c r="G360" s="151">
        <v>9760</v>
      </c>
      <c r="H360" s="151">
        <v>9182</v>
      </c>
      <c r="I360" s="151">
        <v>578</v>
      </c>
      <c r="J360" s="151">
        <v>8593</v>
      </c>
      <c r="K360" s="151">
        <v>8253</v>
      </c>
      <c r="L360" s="151">
        <v>340</v>
      </c>
      <c r="M360" s="172">
        <v>0.93</v>
      </c>
      <c r="N360" s="153">
        <v>252186</v>
      </c>
      <c r="O360" s="153">
        <v>242064</v>
      </c>
      <c r="P360" s="153">
        <v>10122</v>
      </c>
      <c r="Q360" s="154">
        <v>0.959862958292689</v>
      </c>
      <c r="R360" s="154">
        <v>0.930512997924286</v>
      </c>
      <c r="S360" s="154">
        <v>0.94077868852459</v>
      </c>
      <c r="T360" s="154">
        <v>0.960432910508554</v>
      </c>
      <c r="U360" s="173">
        <v>-0.0102656906003042</v>
      </c>
      <c r="V360" s="158">
        <v>61491</v>
      </c>
      <c r="W360" s="158">
        <v>58808</v>
      </c>
      <c r="X360" s="158">
        <v>58443</v>
      </c>
      <c r="Y360" s="158">
        <v>56214</v>
      </c>
      <c r="Z360" s="155">
        <v>0.956367598510351</v>
      </c>
      <c r="AA360" s="155">
        <v>0.961860274113238</v>
      </c>
      <c r="AB360" s="173">
        <v>-0.00549267560288735</v>
      </c>
    </row>
    <row r="361" spans="1:28">
      <c r="A361" s="175" t="s">
        <v>350</v>
      </c>
      <c r="B361" s="178" t="s">
        <v>1804</v>
      </c>
      <c r="C361" s="178" t="s">
        <v>353</v>
      </c>
      <c r="D361" s="150">
        <v>0</v>
      </c>
      <c r="E361" s="153">
        <v>0</v>
      </c>
      <c r="F361" s="153">
        <v>0</v>
      </c>
      <c r="G361" s="151">
        <v>0</v>
      </c>
      <c r="H361" s="151">
        <v>0</v>
      </c>
      <c r="I361" s="151">
        <v>0</v>
      </c>
      <c r="J361" s="151">
        <v>0</v>
      </c>
      <c r="K361" s="151">
        <v>0</v>
      </c>
      <c r="L361" s="151">
        <v>0</v>
      </c>
      <c r="M361" s="172">
        <v>0.93</v>
      </c>
      <c r="N361" s="153">
        <v>5</v>
      </c>
      <c r="O361" s="153">
        <v>5</v>
      </c>
      <c r="P361" s="153">
        <v>0</v>
      </c>
      <c r="Q361" s="154">
        <v>1</v>
      </c>
      <c r="R361" s="154">
        <v>0</v>
      </c>
      <c r="S361" s="154">
        <v>0</v>
      </c>
      <c r="T361" s="154">
        <v>0</v>
      </c>
      <c r="U361" s="173">
        <v>0</v>
      </c>
      <c r="V361" s="158">
        <v>0</v>
      </c>
      <c r="W361" s="158">
        <v>0</v>
      </c>
      <c r="X361" s="158">
        <v>4</v>
      </c>
      <c r="Y361" s="158">
        <v>4</v>
      </c>
      <c r="Z361" s="155">
        <v>0</v>
      </c>
      <c r="AA361" s="155">
        <v>1</v>
      </c>
      <c r="AB361" s="173">
        <v>-1</v>
      </c>
    </row>
    <row r="362" spans="1:28">
      <c r="A362" s="175" t="s">
        <v>350</v>
      </c>
      <c r="B362" s="178" t="s">
        <v>1804</v>
      </c>
      <c r="C362" s="178" t="s">
        <v>354</v>
      </c>
      <c r="D362" s="150">
        <v>12492</v>
      </c>
      <c r="E362" s="153">
        <v>11651</v>
      </c>
      <c r="F362" s="153">
        <v>841</v>
      </c>
      <c r="G362" s="151">
        <v>12017</v>
      </c>
      <c r="H362" s="151">
        <v>11390</v>
      </c>
      <c r="I362" s="151">
        <v>627</v>
      </c>
      <c r="J362" s="151">
        <v>11447</v>
      </c>
      <c r="K362" s="151">
        <v>11049</v>
      </c>
      <c r="L362" s="151">
        <v>398</v>
      </c>
      <c r="M362" s="172">
        <v>0.93</v>
      </c>
      <c r="N362" s="153">
        <v>316397</v>
      </c>
      <c r="O362" s="153">
        <v>304216</v>
      </c>
      <c r="P362" s="153">
        <v>12181</v>
      </c>
      <c r="Q362" s="154">
        <v>0.961500899186781</v>
      </c>
      <c r="R362" s="154">
        <v>0.932676913224464</v>
      </c>
      <c r="S362" s="154">
        <v>0.947823916118832</v>
      </c>
      <c r="T362" s="154">
        <v>0.965231064907836</v>
      </c>
      <c r="U362" s="173">
        <v>-0.015147002894368</v>
      </c>
      <c r="V362" s="158">
        <v>78065</v>
      </c>
      <c r="W362" s="158">
        <v>74691</v>
      </c>
      <c r="X362" s="158">
        <v>75097</v>
      </c>
      <c r="Y362" s="158">
        <v>72214</v>
      </c>
      <c r="Z362" s="155">
        <v>0.956779606737975</v>
      </c>
      <c r="AA362" s="155">
        <v>0.961609651517371</v>
      </c>
      <c r="AB362" s="173">
        <v>-0.00483004477939608</v>
      </c>
    </row>
    <row r="363" spans="1:28">
      <c r="A363" s="175" t="s">
        <v>350</v>
      </c>
      <c r="B363" s="178" t="s">
        <v>1804</v>
      </c>
      <c r="C363" s="178" t="s">
        <v>355</v>
      </c>
      <c r="D363" s="150">
        <v>0</v>
      </c>
      <c r="E363" s="153">
        <v>0</v>
      </c>
      <c r="F363" s="153">
        <v>0</v>
      </c>
      <c r="G363" s="151">
        <v>0</v>
      </c>
      <c r="H363" s="151">
        <v>0</v>
      </c>
      <c r="I363" s="151">
        <v>0</v>
      </c>
      <c r="J363" s="151">
        <v>0</v>
      </c>
      <c r="K363" s="151">
        <v>0</v>
      </c>
      <c r="L363" s="151">
        <v>0</v>
      </c>
      <c r="M363" s="172">
        <v>0.93</v>
      </c>
      <c r="N363" s="153">
        <v>1</v>
      </c>
      <c r="O363" s="153">
        <v>1</v>
      </c>
      <c r="P363" s="153">
        <v>0</v>
      </c>
      <c r="Q363" s="154">
        <v>1</v>
      </c>
      <c r="R363" s="154">
        <v>0</v>
      </c>
      <c r="S363" s="154">
        <v>0</v>
      </c>
      <c r="T363" s="154">
        <v>0</v>
      </c>
      <c r="U363" s="173">
        <v>0</v>
      </c>
      <c r="V363" s="158">
        <v>0</v>
      </c>
      <c r="W363" s="158">
        <v>0</v>
      </c>
      <c r="X363" s="158">
        <v>1</v>
      </c>
      <c r="Y363" s="158">
        <v>1</v>
      </c>
      <c r="Z363" s="155">
        <v>0</v>
      </c>
      <c r="AA363" s="155">
        <v>1</v>
      </c>
      <c r="AB363" s="173">
        <v>-1</v>
      </c>
    </row>
    <row r="364" spans="1:28">
      <c r="A364" s="175" t="s">
        <v>350</v>
      </c>
      <c r="B364" s="178" t="s">
        <v>1804</v>
      </c>
      <c r="C364" s="178" t="s">
        <v>356</v>
      </c>
      <c r="D364" s="150">
        <v>10042</v>
      </c>
      <c r="E364" s="153">
        <v>9308</v>
      </c>
      <c r="F364" s="153">
        <v>734</v>
      </c>
      <c r="G364" s="151">
        <v>9590</v>
      </c>
      <c r="H364" s="151">
        <v>9131</v>
      </c>
      <c r="I364" s="151">
        <v>459</v>
      </c>
      <c r="J364" s="151">
        <v>8776</v>
      </c>
      <c r="K364" s="151">
        <v>8448</v>
      </c>
      <c r="L364" s="151">
        <v>328</v>
      </c>
      <c r="M364" s="172">
        <v>0.93</v>
      </c>
      <c r="N364" s="153">
        <v>251243</v>
      </c>
      <c r="O364" s="153">
        <v>241838</v>
      </c>
      <c r="P364" s="153">
        <v>9405</v>
      </c>
      <c r="Q364" s="154">
        <v>0.962566121245169</v>
      </c>
      <c r="R364" s="154">
        <v>0.926906990639315</v>
      </c>
      <c r="S364" s="154">
        <v>0.952137643378519</v>
      </c>
      <c r="T364" s="154">
        <v>0.962625341841386</v>
      </c>
      <c r="U364" s="173">
        <v>-0.0252306527392043</v>
      </c>
      <c r="V364" s="158">
        <v>61834</v>
      </c>
      <c r="W364" s="158">
        <v>59197</v>
      </c>
      <c r="X364" s="158">
        <v>58257</v>
      </c>
      <c r="Y364" s="158">
        <v>56136</v>
      </c>
      <c r="Z364" s="155">
        <v>0.957353559530356</v>
      </c>
      <c r="AA364" s="155">
        <v>0.963592357999897</v>
      </c>
      <c r="AB364" s="173">
        <v>-0.00623879846954145</v>
      </c>
    </row>
    <row r="365" spans="1:28">
      <c r="A365" s="175" t="s">
        <v>350</v>
      </c>
      <c r="B365" s="178" t="s">
        <v>1804</v>
      </c>
      <c r="C365" s="178" t="s">
        <v>357</v>
      </c>
      <c r="D365" s="150">
        <v>5266</v>
      </c>
      <c r="E365" s="153">
        <v>5018</v>
      </c>
      <c r="F365" s="153">
        <v>248</v>
      </c>
      <c r="G365" s="151">
        <v>5001</v>
      </c>
      <c r="H365" s="151">
        <v>4843</v>
      </c>
      <c r="I365" s="151">
        <v>158</v>
      </c>
      <c r="J365" s="151">
        <v>4405</v>
      </c>
      <c r="K365" s="151">
        <v>4281</v>
      </c>
      <c r="L365" s="151">
        <v>124</v>
      </c>
      <c r="M365" s="172">
        <v>0.93</v>
      </c>
      <c r="N365" s="153">
        <v>129496</v>
      </c>
      <c r="O365" s="153">
        <v>126743</v>
      </c>
      <c r="P365" s="153">
        <v>2753</v>
      </c>
      <c r="Q365" s="154">
        <v>0.978740656082041</v>
      </c>
      <c r="R365" s="154">
        <v>0.952905431067224</v>
      </c>
      <c r="S365" s="154">
        <v>0.968406318736253</v>
      </c>
      <c r="T365" s="154">
        <v>0.971850170261067</v>
      </c>
      <c r="U365" s="173">
        <v>-0.015500887669029</v>
      </c>
      <c r="V365" s="158">
        <v>31889</v>
      </c>
      <c r="W365" s="158">
        <v>31049</v>
      </c>
      <c r="X365" s="158">
        <v>30239</v>
      </c>
      <c r="Y365" s="158">
        <v>29642</v>
      </c>
      <c r="Z365" s="155">
        <v>0.973658628367149</v>
      </c>
      <c r="AA365" s="155">
        <v>0.980257283640332</v>
      </c>
      <c r="AB365" s="173">
        <v>-0.00659865527318348</v>
      </c>
    </row>
    <row r="366" spans="1:28">
      <c r="A366" s="175" t="s">
        <v>350</v>
      </c>
      <c r="B366" s="178" t="s">
        <v>1804</v>
      </c>
      <c r="C366" s="178" t="s">
        <v>358</v>
      </c>
      <c r="D366" s="150">
        <v>4472</v>
      </c>
      <c r="E366" s="153">
        <v>4232</v>
      </c>
      <c r="F366" s="153">
        <v>240</v>
      </c>
      <c r="G366" s="151">
        <v>4162</v>
      </c>
      <c r="H366" s="151">
        <v>4034</v>
      </c>
      <c r="I366" s="151">
        <v>128</v>
      </c>
      <c r="J366" s="151">
        <v>4071</v>
      </c>
      <c r="K366" s="151">
        <v>3957</v>
      </c>
      <c r="L366" s="151">
        <v>114</v>
      </c>
      <c r="M366" s="172">
        <v>0.93</v>
      </c>
      <c r="N366" s="153">
        <v>116190</v>
      </c>
      <c r="O366" s="153">
        <v>112960</v>
      </c>
      <c r="P366" s="153">
        <v>3230</v>
      </c>
      <c r="Q366" s="154">
        <v>0.972200705740597</v>
      </c>
      <c r="R366" s="154">
        <v>0.946332737030411</v>
      </c>
      <c r="S366" s="154">
        <v>0.969245555021624</v>
      </c>
      <c r="T366" s="154">
        <v>0.971997052321297</v>
      </c>
      <c r="U366" s="173">
        <v>-0.0229128179912128</v>
      </c>
      <c r="V366" s="158">
        <v>28059</v>
      </c>
      <c r="W366" s="158">
        <v>27165</v>
      </c>
      <c r="X366" s="158">
        <v>27010</v>
      </c>
      <c r="Y366" s="158">
        <v>26204</v>
      </c>
      <c r="Z366" s="155">
        <v>0.968138565166257</v>
      </c>
      <c r="AA366" s="155">
        <v>0.970159200296187</v>
      </c>
      <c r="AB366" s="173">
        <v>-0.00202063512992978</v>
      </c>
    </row>
    <row r="367" spans="1:28">
      <c r="A367" s="175" t="s">
        <v>350</v>
      </c>
      <c r="B367" s="178" t="s">
        <v>1804</v>
      </c>
      <c r="C367" s="178" t="s">
        <v>359</v>
      </c>
      <c r="D367" s="150">
        <v>6075</v>
      </c>
      <c r="E367" s="153">
        <v>5650</v>
      </c>
      <c r="F367" s="153">
        <v>425</v>
      </c>
      <c r="G367" s="151">
        <v>5833</v>
      </c>
      <c r="H367" s="151">
        <v>5546</v>
      </c>
      <c r="I367" s="151">
        <v>287</v>
      </c>
      <c r="J367" s="151">
        <v>5197</v>
      </c>
      <c r="K367" s="151">
        <v>5017</v>
      </c>
      <c r="L367" s="151">
        <v>180</v>
      </c>
      <c r="M367" s="172">
        <v>0.93</v>
      </c>
      <c r="N367" s="153">
        <v>159649</v>
      </c>
      <c r="O367" s="153">
        <v>153691</v>
      </c>
      <c r="P367" s="153">
        <v>5958</v>
      </c>
      <c r="Q367" s="154">
        <v>0.962680630633452</v>
      </c>
      <c r="R367" s="154">
        <v>0.930041152263374</v>
      </c>
      <c r="S367" s="154">
        <v>0.950797188410766</v>
      </c>
      <c r="T367" s="154">
        <v>0.965364633442371</v>
      </c>
      <c r="U367" s="173">
        <v>-0.0207560361473919</v>
      </c>
      <c r="V367" s="158">
        <v>37666</v>
      </c>
      <c r="W367" s="158">
        <v>36056</v>
      </c>
      <c r="X367" s="158">
        <v>37076</v>
      </c>
      <c r="Y367" s="158">
        <v>35867</v>
      </c>
      <c r="Z367" s="155">
        <v>0.957255880635056</v>
      </c>
      <c r="AA367" s="155">
        <v>0.967391304347826</v>
      </c>
      <c r="AB367" s="173">
        <v>-0.0101354237127705</v>
      </c>
    </row>
    <row r="368" spans="1:28">
      <c r="A368" s="175" t="s">
        <v>350</v>
      </c>
      <c r="B368" s="178" t="s">
        <v>1804</v>
      </c>
      <c r="C368" s="178" t="s">
        <v>360</v>
      </c>
      <c r="D368" s="150">
        <v>9787</v>
      </c>
      <c r="E368" s="153">
        <v>9373</v>
      </c>
      <c r="F368" s="153">
        <v>414</v>
      </c>
      <c r="G368" s="151">
        <v>9369</v>
      </c>
      <c r="H368" s="151">
        <v>9067</v>
      </c>
      <c r="I368" s="151">
        <v>302</v>
      </c>
      <c r="J368" s="151">
        <v>8316</v>
      </c>
      <c r="K368" s="151">
        <v>8101</v>
      </c>
      <c r="L368" s="151">
        <v>215</v>
      </c>
      <c r="M368" s="172">
        <v>0.93</v>
      </c>
      <c r="N368" s="153">
        <v>249371</v>
      </c>
      <c r="O368" s="153">
        <v>243195</v>
      </c>
      <c r="P368" s="153">
        <v>6176</v>
      </c>
      <c r="Q368" s="154">
        <v>0.975233687958905</v>
      </c>
      <c r="R368" s="154">
        <v>0.957698988454072</v>
      </c>
      <c r="S368" s="154">
        <v>0.967766036930302</v>
      </c>
      <c r="T368" s="154">
        <v>0.974146224146224</v>
      </c>
      <c r="U368" s="173">
        <v>-0.0100670484762303</v>
      </c>
      <c r="V368" s="158">
        <v>60030</v>
      </c>
      <c r="W368" s="158">
        <v>58399</v>
      </c>
      <c r="X368" s="158">
        <v>57382</v>
      </c>
      <c r="Y368" s="158">
        <v>55991</v>
      </c>
      <c r="Z368" s="155">
        <v>0.972830251540896</v>
      </c>
      <c r="AA368" s="155">
        <v>0.975758948799275</v>
      </c>
      <c r="AB368" s="173">
        <v>-0.00292869725837885</v>
      </c>
    </row>
    <row r="369" spans="1:28">
      <c r="A369" s="175" t="s">
        <v>350</v>
      </c>
      <c r="B369" s="178" t="s">
        <v>1804</v>
      </c>
      <c r="C369" s="178" t="s">
        <v>361</v>
      </c>
      <c r="D369" s="150">
        <v>0</v>
      </c>
      <c r="E369" s="153">
        <v>0</v>
      </c>
      <c r="F369" s="153">
        <v>0</v>
      </c>
      <c r="G369" s="151">
        <v>0</v>
      </c>
      <c r="H369" s="151">
        <v>0</v>
      </c>
      <c r="I369" s="151">
        <v>0</v>
      </c>
      <c r="J369" s="151">
        <v>1</v>
      </c>
      <c r="K369" s="151">
        <v>0</v>
      </c>
      <c r="L369" s="151">
        <v>1</v>
      </c>
      <c r="M369" s="172">
        <v>0.93</v>
      </c>
      <c r="N369" s="153">
        <v>2</v>
      </c>
      <c r="O369" s="153">
        <v>1</v>
      </c>
      <c r="P369" s="153">
        <v>1</v>
      </c>
      <c r="Q369" s="154">
        <v>0.5</v>
      </c>
      <c r="R369" s="154">
        <v>0</v>
      </c>
      <c r="S369" s="154">
        <v>0</v>
      </c>
      <c r="T369" s="154">
        <v>0</v>
      </c>
      <c r="U369" s="173">
        <v>0</v>
      </c>
      <c r="V369" s="158">
        <v>1</v>
      </c>
      <c r="W369" s="158">
        <v>0</v>
      </c>
      <c r="X369" s="158">
        <v>0</v>
      </c>
      <c r="Y369" s="158">
        <v>0</v>
      </c>
      <c r="Z369" s="155">
        <v>0</v>
      </c>
      <c r="AA369" s="155">
        <v>0</v>
      </c>
      <c r="AB369" s="173">
        <v>0</v>
      </c>
    </row>
    <row r="370" spans="1:28">
      <c r="A370" s="175" t="s">
        <v>350</v>
      </c>
      <c r="B370" s="178" t="s">
        <v>1804</v>
      </c>
      <c r="C370" s="178" t="s">
        <v>362</v>
      </c>
      <c r="D370" s="150">
        <v>15711</v>
      </c>
      <c r="E370" s="153">
        <v>14893</v>
      </c>
      <c r="F370" s="153">
        <v>818</v>
      </c>
      <c r="G370" s="151">
        <v>15433</v>
      </c>
      <c r="H370" s="151">
        <v>14655</v>
      </c>
      <c r="I370" s="151">
        <v>778</v>
      </c>
      <c r="J370" s="151">
        <v>14247</v>
      </c>
      <c r="K370" s="151">
        <v>13814</v>
      </c>
      <c r="L370" s="151">
        <v>433</v>
      </c>
      <c r="M370" s="172">
        <v>0.93</v>
      </c>
      <c r="N370" s="153">
        <v>412571</v>
      </c>
      <c r="O370" s="153">
        <v>398165</v>
      </c>
      <c r="P370" s="153">
        <v>14406</v>
      </c>
      <c r="Q370" s="154">
        <v>0.965082373700527</v>
      </c>
      <c r="R370" s="154">
        <v>0.947934568136974</v>
      </c>
      <c r="S370" s="154">
        <v>0.949588544029029</v>
      </c>
      <c r="T370" s="154">
        <v>0.969607636695445</v>
      </c>
      <c r="U370" s="173">
        <v>-0.00165397589205463</v>
      </c>
      <c r="V370" s="158">
        <v>99353</v>
      </c>
      <c r="W370" s="158">
        <v>95733</v>
      </c>
      <c r="X370" s="158">
        <v>97241</v>
      </c>
      <c r="Y370" s="158">
        <v>94117</v>
      </c>
      <c r="Z370" s="155">
        <v>0.963564260767164</v>
      </c>
      <c r="AA370" s="155">
        <v>0.967873633549634</v>
      </c>
      <c r="AB370" s="173">
        <v>-0.0043093727824709</v>
      </c>
    </row>
    <row r="371" spans="1:28">
      <c r="A371" s="175" t="s">
        <v>350</v>
      </c>
      <c r="B371" s="178" t="s">
        <v>1804</v>
      </c>
      <c r="C371" s="178" t="s">
        <v>363</v>
      </c>
      <c r="D371" s="150">
        <v>6371</v>
      </c>
      <c r="E371" s="153">
        <v>6053</v>
      </c>
      <c r="F371" s="153">
        <v>318</v>
      </c>
      <c r="G371" s="151">
        <v>6116</v>
      </c>
      <c r="H371" s="151">
        <v>5928</v>
      </c>
      <c r="I371" s="151">
        <v>188</v>
      </c>
      <c r="J371" s="151">
        <v>5698</v>
      </c>
      <c r="K371" s="151">
        <v>5540</v>
      </c>
      <c r="L371" s="151">
        <v>158</v>
      </c>
      <c r="M371" s="172">
        <v>0.93</v>
      </c>
      <c r="N371" s="153">
        <v>164711</v>
      </c>
      <c r="O371" s="153">
        <v>160052</v>
      </c>
      <c r="P371" s="153">
        <v>4659</v>
      </c>
      <c r="Q371" s="154">
        <v>0.971714093169248</v>
      </c>
      <c r="R371" s="154">
        <v>0.950086328676817</v>
      </c>
      <c r="S371" s="154">
        <v>0.969260954872466</v>
      </c>
      <c r="T371" s="154">
        <v>0.972270972270972</v>
      </c>
      <c r="U371" s="173">
        <v>-0.0191746261956488</v>
      </c>
      <c r="V371" s="158">
        <v>40317</v>
      </c>
      <c r="W371" s="158">
        <v>39166</v>
      </c>
      <c r="X371" s="158">
        <v>38641</v>
      </c>
      <c r="Y371" s="158">
        <v>37573</v>
      </c>
      <c r="Z371" s="155">
        <v>0.971451248852841</v>
      </c>
      <c r="AA371" s="155">
        <v>0.972360963743174</v>
      </c>
      <c r="AB371" s="173">
        <v>-0.000909714890333091</v>
      </c>
    </row>
    <row r="372" spans="1:28">
      <c r="A372" s="175" t="s">
        <v>350</v>
      </c>
      <c r="B372" s="178" t="s">
        <v>1804</v>
      </c>
      <c r="C372" s="178" t="s">
        <v>364</v>
      </c>
      <c r="D372" s="150">
        <v>0</v>
      </c>
      <c r="E372" s="153">
        <v>0</v>
      </c>
      <c r="F372" s="153">
        <v>0</v>
      </c>
      <c r="G372" s="151">
        <v>0</v>
      </c>
      <c r="H372" s="151">
        <v>0</v>
      </c>
      <c r="I372" s="151">
        <v>0</v>
      </c>
      <c r="J372" s="151">
        <v>0</v>
      </c>
      <c r="K372" s="151">
        <v>0</v>
      </c>
      <c r="L372" s="151">
        <v>0</v>
      </c>
      <c r="M372" s="172">
        <v>0.93</v>
      </c>
      <c r="N372" s="153">
        <v>1</v>
      </c>
      <c r="O372" s="153">
        <v>1</v>
      </c>
      <c r="P372" s="153">
        <v>0</v>
      </c>
      <c r="Q372" s="154">
        <v>1</v>
      </c>
      <c r="R372" s="154">
        <v>0</v>
      </c>
      <c r="S372" s="154">
        <v>0</v>
      </c>
      <c r="T372" s="154">
        <v>0</v>
      </c>
      <c r="U372" s="173">
        <v>0</v>
      </c>
      <c r="V372" s="158">
        <v>0</v>
      </c>
      <c r="W372" s="158">
        <v>0</v>
      </c>
      <c r="X372" s="158">
        <v>0</v>
      </c>
      <c r="Y372" s="158">
        <v>0</v>
      </c>
      <c r="Z372" s="155">
        <v>0</v>
      </c>
      <c r="AA372" s="155">
        <v>0</v>
      </c>
      <c r="AB372" s="173">
        <v>0</v>
      </c>
    </row>
    <row r="373" spans="1:28">
      <c r="A373" s="175" t="s">
        <v>350</v>
      </c>
      <c r="B373" s="178" t="s">
        <v>1804</v>
      </c>
      <c r="C373" s="178" t="s">
        <v>365</v>
      </c>
      <c r="D373" s="150">
        <v>11037</v>
      </c>
      <c r="E373" s="153">
        <v>10578</v>
      </c>
      <c r="F373" s="153">
        <v>459</v>
      </c>
      <c r="G373" s="151">
        <v>10877</v>
      </c>
      <c r="H373" s="151">
        <v>10535</v>
      </c>
      <c r="I373" s="151">
        <v>342</v>
      </c>
      <c r="J373" s="151">
        <v>9898</v>
      </c>
      <c r="K373" s="151">
        <v>9618</v>
      </c>
      <c r="L373" s="151">
        <v>280</v>
      </c>
      <c r="M373" s="172">
        <v>0.93</v>
      </c>
      <c r="N373" s="153">
        <v>287133</v>
      </c>
      <c r="O373" s="153">
        <v>280294</v>
      </c>
      <c r="P373" s="153">
        <v>6839</v>
      </c>
      <c r="Q373" s="154">
        <v>0.976181769423926</v>
      </c>
      <c r="R373" s="154">
        <v>0.958412612122859</v>
      </c>
      <c r="S373" s="154">
        <v>0.968557506665441</v>
      </c>
      <c r="T373" s="154">
        <v>0.971711456859972</v>
      </c>
      <c r="U373" s="173">
        <v>-0.0101448945425814</v>
      </c>
      <c r="V373" s="158">
        <v>70069</v>
      </c>
      <c r="W373" s="158">
        <v>68123</v>
      </c>
      <c r="X373" s="158">
        <v>68839</v>
      </c>
      <c r="Y373" s="158">
        <v>67190</v>
      </c>
      <c r="Z373" s="155">
        <v>0.972227375872354</v>
      </c>
      <c r="AA373" s="155">
        <v>0.976045555571696</v>
      </c>
      <c r="AB373" s="173">
        <v>-0.00381817969934184</v>
      </c>
    </row>
    <row r="374" spans="1:28">
      <c r="A374" s="175" t="s">
        <v>350</v>
      </c>
      <c r="B374" s="178" t="s">
        <v>1804</v>
      </c>
      <c r="C374" s="178" t="s">
        <v>366</v>
      </c>
      <c r="D374" s="150">
        <v>0</v>
      </c>
      <c r="E374" s="153">
        <v>0</v>
      </c>
      <c r="F374" s="153">
        <v>0</v>
      </c>
      <c r="G374" s="151">
        <v>0</v>
      </c>
      <c r="H374" s="151">
        <v>0</v>
      </c>
      <c r="I374" s="151">
        <v>0</v>
      </c>
      <c r="J374" s="151">
        <v>0</v>
      </c>
      <c r="K374" s="151">
        <v>0</v>
      </c>
      <c r="L374" s="151">
        <v>0</v>
      </c>
      <c r="M374" s="172">
        <v>0.93</v>
      </c>
      <c r="N374" s="153">
        <v>0</v>
      </c>
      <c r="O374" s="153">
        <v>0</v>
      </c>
      <c r="P374" s="153">
        <v>0</v>
      </c>
      <c r="Q374" s="154">
        <v>0</v>
      </c>
      <c r="R374" s="154">
        <v>0</v>
      </c>
      <c r="S374" s="154">
        <v>0</v>
      </c>
      <c r="T374" s="154">
        <v>0</v>
      </c>
      <c r="U374" s="173">
        <v>0</v>
      </c>
      <c r="V374" s="158">
        <v>0</v>
      </c>
      <c r="W374" s="158">
        <v>0</v>
      </c>
      <c r="X374" s="158">
        <v>0</v>
      </c>
      <c r="Y374" s="158">
        <v>0</v>
      </c>
      <c r="Z374" s="155">
        <v>0</v>
      </c>
      <c r="AA374" s="155">
        <v>0</v>
      </c>
      <c r="AB374" s="173">
        <v>0</v>
      </c>
    </row>
    <row r="375" spans="1:28">
      <c r="A375" s="175" t="s">
        <v>350</v>
      </c>
      <c r="B375" s="178" t="s">
        <v>1804</v>
      </c>
      <c r="C375" s="178" t="s">
        <v>367</v>
      </c>
      <c r="D375" s="150">
        <v>7437</v>
      </c>
      <c r="E375" s="153">
        <v>6951</v>
      </c>
      <c r="F375" s="153">
        <v>486</v>
      </c>
      <c r="G375" s="151">
        <v>7475</v>
      </c>
      <c r="H375" s="151">
        <v>7099</v>
      </c>
      <c r="I375" s="151">
        <v>376</v>
      </c>
      <c r="J375" s="151">
        <v>6731</v>
      </c>
      <c r="K375" s="151">
        <v>6461</v>
      </c>
      <c r="L375" s="151">
        <v>270</v>
      </c>
      <c r="M375" s="172">
        <v>0.93</v>
      </c>
      <c r="N375" s="153">
        <v>195070</v>
      </c>
      <c r="O375" s="153">
        <v>187185</v>
      </c>
      <c r="P375" s="153">
        <v>7885</v>
      </c>
      <c r="Q375" s="154">
        <v>0.959578612805659</v>
      </c>
      <c r="R375" s="154">
        <v>0.934651068979427</v>
      </c>
      <c r="S375" s="154">
        <v>0.949698996655518</v>
      </c>
      <c r="T375" s="154">
        <v>0.9598870895855</v>
      </c>
      <c r="U375" s="173">
        <v>-0.0150479276760912</v>
      </c>
      <c r="V375" s="158">
        <v>48217</v>
      </c>
      <c r="W375" s="158">
        <v>46060</v>
      </c>
      <c r="X375" s="158">
        <v>45797</v>
      </c>
      <c r="Y375" s="158">
        <v>44028</v>
      </c>
      <c r="Z375" s="155">
        <v>0.955264740651637</v>
      </c>
      <c r="AA375" s="155">
        <v>0.961373015699718</v>
      </c>
      <c r="AB375" s="173">
        <v>-0.00610827504808098</v>
      </c>
    </row>
    <row r="376" spans="1:28">
      <c r="A376" s="175" t="s">
        <v>350</v>
      </c>
      <c r="B376" s="178" t="s">
        <v>1804</v>
      </c>
      <c r="C376" s="178" t="s">
        <v>368</v>
      </c>
      <c r="D376" s="150">
        <v>0</v>
      </c>
      <c r="E376" s="153">
        <v>0</v>
      </c>
      <c r="F376" s="153">
        <v>0</v>
      </c>
      <c r="G376" s="151">
        <v>0</v>
      </c>
      <c r="H376" s="151">
        <v>0</v>
      </c>
      <c r="I376" s="151">
        <v>0</v>
      </c>
      <c r="J376" s="151">
        <v>0</v>
      </c>
      <c r="K376" s="151">
        <v>0</v>
      </c>
      <c r="L376" s="151">
        <v>0</v>
      </c>
      <c r="M376" s="172">
        <v>0.93</v>
      </c>
      <c r="N376" s="153">
        <v>2</v>
      </c>
      <c r="O376" s="153">
        <v>0</v>
      </c>
      <c r="P376" s="153">
        <v>2</v>
      </c>
      <c r="Q376" s="154">
        <v>0</v>
      </c>
      <c r="R376" s="154">
        <v>0</v>
      </c>
      <c r="S376" s="154">
        <v>0</v>
      </c>
      <c r="T376" s="154">
        <v>0</v>
      </c>
      <c r="U376" s="173">
        <v>0</v>
      </c>
      <c r="V376" s="158">
        <v>2</v>
      </c>
      <c r="W376" s="158">
        <v>0</v>
      </c>
      <c r="X376" s="158">
        <v>0</v>
      </c>
      <c r="Y376" s="158">
        <v>0</v>
      </c>
      <c r="Z376" s="155">
        <v>0</v>
      </c>
      <c r="AA376" s="155">
        <v>0</v>
      </c>
      <c r="AB376" s="173">
        <v>0</v>
      </c>
    </row>
    <row r="377" spans="1:28">
      <c r="A377" s="175" t="s">
        <v>350</v>
      </c>
      <c r="B377" s="178" t="s">
        <v>1804</v>
      </c>
      <c r="C377" s="178" t="s">
        <v>369</v>
      </c>
      <c r="D377" s="150">
        <v>9810</v>
      </c>
      <c r="E377" s="153">
        <v>9364</v>
      </c>
      <c r="F377" s="153">
        <v>446</v>
      </c>
      <c r="G377" s="151">
        <v>9594</v>
      </c>
      <c r="H377" s="151">
        <v>9189</v>
      </c>
      <c r="I377" s="151">
        <v>405</v>
      </c>
      <c r="J377" s="151">
        <v>8869</v>
      </c>
      <c r="K377" s="151">
        <v>8608</v>
      </c>
      <c r="L377" s="151">
        <v>261</v>
      </c>
      <c r="M377" s="172">
        <v>0.93</v>
      </c>
      <c r="N377" s="153">
        <v>263587</v>
      </c>
      <c r="O377" s="153">
        <v>255839</v>
      </c>
      <c r="P377" s="153">
        <v>7748</v>
      </c>
      <c r="Q377" s="154">
        <v>0.970605530621768</v>
      </c>
      <c r="R377" s="154">
        <v>0.954536187563711</v>
      </c>
      <c r="S377" s="154">
        <v>0.957786116322702</v>
      </c>
      <c r="T377" s="154">
        <v>0.970571654075995</v>
      </c>
      <c r="U377" s="173">
        <v>-0.00324992875899122</v>
      </c>
      <c r="V377" s="158">
        <v>62575</v>
      </c>
      <c r="W377" s="158">
        <v>60613</v>
      </c>
      <c r="X377" s="158">
        <v>61689</v>
      </c>
      <c r="Y377" s="158">
        <v>60004</v>
      </c>
      <c r="Z377" s="155">
        <v>0.9686456252497</v>
      </c>
      <c r="AA377" s="155">
        <v>0.972685567929453</v>
      </c>
      <c r="AB377" s="173">
        <v>-0.00403994267975227</v>
      </c>
    </row>
    <row r="378" spans="1:28">
      <c r="A378" s="175" t="s">
        <v>350</v>
      </c>
      <c r="B378" s="178" t="s">
        <v>1804</v>
      </c>
      <c r="C378" s="178" t="s">
        <v>370</v>
      </c>
      <c r="D378" s="150">
        <v>2</v>
      </c>
      <c r="E378" s="153">
        <v>1</v>
      </c>
      <c r="F378" s="153">
        <v>1</v>
      </c>
      <c r="G378" s="151">
        <v>4</v>
      </c>
      <c r="H378" s="151">
        <v>2</v>
      </c>
      <c r="I378" s="151">
        <v>2</v>
      </c>
      <c r="J378" s="151">
        <v>9</v>
      </c>
      <c r="K378" s="151">
        <v>9</v>
      </c>
      <c r="L378" s="151">
        <v>0</v>
      </c>
      <c r="M378" s="172">
        <v>0.93</v>
      </c>
      <c r="N378" s="153">
        <v>66</v>
      </c>
      <c r="O378" s="153">
        <v>59</v>
      </c>
      <c r="P378" s="153">
        <v>7</v>
      </c>
      <c r="Q378" s="154">
        <v>0.893939393939394</v>
      </c>
      <c r="R378" s="154">
        <v>0.5</v>
      </c>
      <c r="S378" s="154">
        <v>0.5</v>
      </c>
      <c r="T378" s="154">
        <v>1</v>
      </c>
      <c r="U378" s="173">
        <v>0</v>
      </c>
      <c r="V378" s="158">
        <v>26</v>
      </c>
      <c r="W378" s="158">
        <v>23</v>
      </c>
      <c r="X378" s="158">
        <v>14</v>
      </c>
      <c r="Y378" s="158">
        <v>14</v>
      </c>
      <c r="Z378" s="155">
        <v>0.884615384615385</v>
      </c>
      <c r="AA378" s="155">
        <v>1</v>
      </c>
      <c r="AB378" s="173">
        <v>-0.115384615384615</v>
      </c>
    </row>
    <row r="379" spans="1:28">
      <c r="A379" s="175" t="s">
        <v>350</v>
      </c>
      <c r="B379" s="178" t="s">
        <v>1804</v>
      </c>
      <c r="C379" s="178" t="s">
        <v>371</v>
      </c>
      <c r="D379" s="150">
        <v>0</v>
      </c>
      <c r="E379" s="153">
        <v>0</v>
      </c>
      <c r="F379" s="153">
        <v>0</v>
      </c>
      <c r="G379" s="151">
        <v>0</v>
      </c>
      <c r="H379" s="151">
        <v>0</v>
      </c>
      <c r="I379" s="151">
        <v>0</v>
      </c>
      <c r="J379" s="151">
        <v>1</v>
      </c>
      <c r="K379" s="151">
        <v>1</v>
      </c>
      <c r="L379" s="151">
        <v>0</v>
      </c>
      <c r="M379" s="172">
        <v>0.93</v>
      </c>
      <c r="N379" s="153">
        <v>8</v>
      </c>
      <c r="O379" s="153">
        <v>7</v>
      </c>
      <c r="P379" s="153">
        <v>1</v>
      </c>
      <c r="Q379" s="154">
        <v>0.875</v>
      </c>
      <c r="R379" s="154">
        <v>0</v>
      </c>
      <c r="S379" s="154">
        <v>0</v>
      </c>
      <c r="T379" s="154">
        <v>1</v>
      </c>
      <c r="U379" s="173">
        <v>0</v>
      </c>
      <c r="V379" s="158">
        <v>2</v>
      </c>
      <c r="W379" s="158">
        <v>2</v>
      </c>
      <c r="X379" s="158">
        <v>3</v>
      </c>
      <c r="Y379" s="158">
        <v>2</v>
      </c>
      <c r="Z379" s="155">
        <v>1</v>
      </c>
      <c r="AA379" s="155">
        <v>0.666666666666667</v>
      </c>
      <c r="AB379" s="173">
        <v>0.333333333333333</v>
      </c>
    </row>
    <row r="380" spans="1:28">
      <c r="A380" s="175" t="s">
        <v>350</v>
      </c>
      <c r="B380" s="178" t="s">
        <v>1804</v>
      </c>
      <c r="C380" s="178" t="s">
        <v>372</v>
      </c>
      <c r="D380" s="150">
        <v>0</v>
      </c>
      <c r="E380" s="153">
        <v>0</v>
      </c>
      <c r="F380" s="153">
        <v>0</v>
      </c>
      <c r="G380" s="151">
        <v>1</v>
      </c>
      <c r="H380" s="151">
        <v>0</v>
      </c>
      <c r="I380" s="151">
        <v>1</v>
      </c>
      <c r="J380" s="151">
        <v>0</v>
      </c>
      <c r="K380" s="151">
        <v>0</v>
      </c>
      <c r="L380" s="151">
        <v>0</v>
      </c>
      <c r="M380" s="172">
        <v>0.93</v>
      </c>
      <c r="N380" s="153">
        <v>3</v>
      </c>
      <c r="O380" s="153">
        <v>0</v>
      </c>
      <c r="P380" s="153">
        <v>3</v>
      </c>
      <c r="Q380" s="154">
        <v>0</v>
      </c>
      <c r="R380" s="154">
        <v>0</v>
      </c>
      <c r="S380" s="154">
        <v>0</v>
      </c>
      <c r="T380" s="154">
        <v>0</v>
      </c>
      <c r="U380" s="173">
        <v>0</v>
      </c>
      <c r="V380" s="158">
        <v>1</v>
      </c>
      <c r="W380" s="158">
        <v>0</v>
      </c>
      <c r="X380" s="158">
        <v>0</v>
      </c>
      <c r="Y380" s="158">
        <v>0</v>
      </c>
      <c r="Z380" s="155">
        <v>0</v>
      </c>
      <c r="AA380" s="155">
        <v>0</v>
      </c>
      <c r="AB380" s="173">
        <v>0</v>
      </c>
    </row>
    <row r="381" spans="1:28">
      <c r="A381" s="175" t="s">
        <v>350</v>
      </c>
      <c r="B381" s="178" t="s">
        <v>1804</v>
      </c>
      <c r="C381" s="178" t="s">
        <v>373</v>
      </c>
      <c r="D381" s="150">
        <v>7</v>
      </c>
      <c r="E381" s="153">
        <v>4</v>
      </c>
      <c r="F381" s="153">
        <v>3</v>
      </c>
      <c r="G381" s="151">
        <v>2</v>
      </c>
      <c r="H381" s="151">
        <v>2</v>
      </c>
      <c r="I381" s="151">
        <v>0</v>
      </c>
      <c r="J381" s="151">
        <v>0</v>
      </c>
      <c r="K381" s="151">
        <v>0</v>
      </c>
      <c r="L381" s="151">
        <v>0</v>
      </c>
      <c r="M381" s="172">
        <v>0.93</v>
      </c>
      <c r="N381" s="153">
        <v>55</v>
      </c>
      <c r="O381" s="153">
        <v>49</v>
      </c>
      <c r="P381" s="153">
        <v>6</v>
      </c>
      <c r="Q381" s="154">
        <v>0.890909090909091</v>
      </c>
      <c r="R381" s="154">
        <v>0.571428571428571</v>
      </c>
      <c r="S381" s="154">
        <v>1</v>
      </c>
      <c r="T381" s="154">
        <v>0</v>
      </c>
      <c r="U381" s="173">
        <v>-0.428571428571429</v>
      </c>
      <c r="V381" s="158">
        <v>19</v>
      </c>
      <c r="W381" s="158">
        <v>15</v>
      </c>
      <c r="X381" s="158">
        <v>15</v>
      </c>
      <c r="Y381" s="158">
        <v>15</v>
      </c>
      <c r="Z381" s="155">
        <v>0.789473684210526</v>
      </c>
      <c r="AA381" s="155">
        <v>1</v>
      </c>
      <c r="AB381" s="173">
        <v>-0.210526315789474</v>
      </c>
    </row>
    <row r="382" spans="1:28">
      <c r="A382" s="175" t="s">
        <v>350</v>
      </c>
      <c r="B382" s="178" t="s">
        <v>1804</v>
      </c>
      <c r="C382" s="178" t="s">
        <v>374</v>
      </c>
      <c r="D382" s="150">
        <v>5</v>
      </c>
      <c r="E382" s="153">
        <v>2</v>
      </c>
      <c r="F382" s="153">
        <v>3</v>
      </c>
      <c r="G382" s="151">
        <v>45</v>
      </c>
      <c r="H382" s="151">
        <v>38</v>
      </c>
      <c r="I382" s="151">
        <v>7</v>
      </c>
      <c r="J382" s="151">
        <v>54</v>
      </c>
      <c r="K382" s="151">
        <v>46</v>
      </c>
      <c r="L382" s="151">
        <v>8</v>
      </c>
      <c r="M382" s="172">
        <v>0.93</v>
      </c>
      <c r="N382" s="153">
        <v>1694</v>
      </c>
      <c r="O382" s="153">
        <v>1272</v>
      </c>
      <c r="P382" s="153">
        <v>422</v>
      </c>
      <c r="Q382" s="154">
        <v>0.750885478158205</v>
      </c>
      <c r="R382" s="154">
        <v>0.4</v>
      </c>
      <c r="S382" s="154">
        <v>0.844444444444444</v>
      </c>
      <c r="T382" s="154">
        <v>0.851851851851852</v>
      </c>
      <c r="U382" s="173">
        <v>-0.444444444444444</v>
      </c>
      <c r="V382" s="158">
        <v>361</v>
      </c>
      <c r="W382" s="158">
        <v>289</v>
      </c>
      <c r="X382" s="158">
        <v>587</v>
      </c>
      <c r="Y382" s="158">
        <v>421</v>
      </c>
      <c r="Z382" s="155">
        <v>0.800554016620499</v>
      </c>
      <c r="AA382" s="155">
        <v>0.717206132879046</v>
      </c>
      <c r="AB382" s="173">
        <v>0.0833478837414526</v>
      </c>
    </row>
    <row r="383" spans="1:28">
      <c r="A383" s="175" t="s">
        <v>375</v>
      </c>
      <c r="B383" s="176" t="s">
        <v>1805</v>
      </c>
      <c r="C383" s="176" t="s">
        <v>377</v>
      </c>
      <c r="D383" s="150">
        <v>3864</v>
      </c>
      <c r="E383" s="153">
        <v>3579</v>
      </c>
      <c r="F383" s="153">
        <v>285</v>
      </c>
      <c r="G383" s="151">
        <v>3408</v>
      </c>
      <c r="H383" s="151">
        <v>3196</v>
      </c>
      <c r="I383" s="151">
        <v>212</v>
      </c>
      <c r="J383" s="151">
        <v>3788</v>
      </c>
      <c r="K383" s="151">
        <v>3621</v>
      </c>
      <c r="L383" s="151">
        <v>167</v>
      </c>
      <c r="M383" s="172">
        <v>0.93</v>
      </c>
      <c r="N383" s="153">
        <v>106771</v>
      </c>
      <c r="O383" s="153">
        <v>101167</v>
      </c>
      <c r="P383" s="153">
        <v>5604</v>
      </c>
      <c r="Q383" s="154">
        <v>0.94751383802718</v>
      </c>
      <c r="R383" s="154">
        <v>0.926242236024845</v>
      </c>
      <c r="S383" s="154">
        <v>0.937793427230047</v>
      </c>
      <c r="T383" s="154">
        <v>0.955913410770855</v>
      </c>
      <c r="U383" s="173">
        <v>-0.0115511912052023</v>
      </c>
      <c r="V383" s="158">
        <v>25519</v>
      </c>
      <c r="W383" s="158">
        <v>24076</v>
      </c>
      <c r="X383" s="158">
        <v>25799</v>
      </c>
      <c r="Y383" s="158">
        <v>24425</v>
      </c>
      <c r="Z383" s="155">
        <v>0.943453897096281</v>
      </c>
      <c r="AA383" s="155">
        <v>0.946742121787666</v>
      </c>
      <c r="AB383" s="173">
        <v>-0.0032882246913849</v>
      </c>
    </row>
    <row r="384" spans="1:28">
      <c r="A384" s="175" t="s">
        <v>375</v>
      </c>
      <c r="B384" s="176" t="s">
        <v>1805</v>
      </c>
      <c r="C384" s="176" t="s">
        <v>378</v>
      </c>
      <c r="D384" s="150">
        <v>2979</v>
      </c>
      <c r="E384" s="153">
        <v>2811</v>
      </c>
      <c r="F384" s="153">
        <v>168</v>
      </c>
      <c r="G384" s="151">
        <v>2509</v>
      </c>
      <c r="H384" s="151">
        <v>2397</v>
      </c>
      <c r="I384" s="151">
        <v>112</v>
      </c>
      <c r="J384" s="151">
        <v>2586</v>
      </c>
      <c r="K384" s="151">
        <v>2505</v>
      </c>
      <c r="L384" s="151">
        <v>81</v>
      </c>
      <c r="M384" s="172">
        <v>0.93</v>
      </c>
      <c r="N384" s="153">
        <v>79327</v>
      </c>
      <c r="O384" s="153">
        <v>76809</v>
      </c>
      <c r="P384" s="153">
        <v>2518</v>
      </c>
      <c r="Q384" s="154">
        <v>0.96825797017409</v>
      </c>
      <c r="R384" s="154">
        <v>0.943605236656596</v>
      </c>
      <c r="S384" s="154">
        <v>0.955360701474691</v>
      </c>
      <c r="T384" s="154">
        <v>0.968677494199536</v>
      </c>
      <c r="U384" s="173">
        <v>-0.011755464818095</v>
      </c>
      <c r="V384" s="158">
        <v>18851</v>
      </c>
      <c r="W384" s="158">
        <v>18190</v>
      </c>
      <c r="X384" s="158">
        <v>19977</v>
      </c>
      <c r="Y384" s="158">
        <v>19373</v>
      </c>
      <c r="Z384" s="155">
        <v>0.964935547185826</v>
      </c>
      <c r="AA384" s="155">
        <v>0.969765230014517</v>
      </c>
      <c r="AB384" s="173">
        <v>-0.00482968282869101</v>
      </c>
    </row>
    <row r="385" spans="1:28">
      <c r="A385" s="175" t="s">
        <v>375</v>
      </c>
      <c r="B385" s="176" t="s">
        <v>1805</v>
      </c>
      <c r="C385" s="176" t="s">
        <v>379</v>
      </c>
      <c r="D385" s="150">
        <v>3656</v>
      </c>
      <c r="E385" s="153">
        <v>3433</v>
      </c>
      <c r="F385" s="153">
        <v>223</v>
      </c>
      <c r="G385" s="151">
        <v>3389</v>
      </c>
      <c r="H385" s="151">
        <v>3195</v>
      </c>
      <c r="I385" s="151">
        <v>194</v>
      </c>
      <c r="J385" s="151">
        <v>3468</v>
      </c>
      <c r="K385" s="151">
        <v>3260</v>
      </c>
      <c r="L385" s="151">
        <v>208</v>
      </c>
      <c r="M385" s="172">
        <v>0.93</v>
      </c>
      <c r="N385" s="153">
        <v>97141</v>
      </c>
      <c r="O385" s="153">
        <v>93123</v>
      </c>
      <c r="P385" s="153">
        <v>4018</v>
      </c>
      <c r="Q385" s="154">
        <v>0.958637444539381</v>
      </c>
      <c r="R385" s="154">
        <v>0.939004376367615</v>
      </c>
      <c r="S385" s="154">
        <v>0.942755975213927</v>
      </c>
      <c r="T385" s="154">
        <v>0.94002306805075</v>
      </c>
      <c r="U385" s="173">
        <v>-0.00375159884631249</v>
      </c>
      <c r="V385" s="158">
        <v>23871</v>
      </c>
      <c r="W385" s="158">
        <v>22772</v>
      </c>
      <c r="X385" s="158">
        <v>24082</v>
      </c>
      <c r="Y385" s="158">
        <v>23147</v>
      </c>
      <c r="Z385" s="155">
        <v>0.953960873025847</v>
      </c>
      <c r="AA385" s="155">
        <v>0.961174321069679</v>
      </c>
      <c r="AB385" s="173">
        <v>-0.00721344804383128</v>
      </c>
    </row>
    <row r="386" spans="1:28">
      <c r="A386" s="175" t="s">
        <v>375</v>
      </c>
      <c r="B386" s="176" t="s">
        <v>1805</v>
      </c>
      <c r="C386" s="176" t="s">
        <v>380</v>
      </c>
      <c r="D386" s="150">
        <v>4547</v>
      </c>
      <c r="E386" s="153">
        <v>4140</v>
      </c>
      <c r="F386" s="153">
        <v>407</v>
      </c>
      <c r="G386" s="151">
        <v>4247</v>
      </c>
      <c r="H386" s="151">
        <v>4010</v>
      </c>
      <c r="I386" s="151">
        <v>237</v>
      </c>
      <c r="J386" s="151">
        <v>4399</v>
      </c>
      <c r="K386" s="151">
        <v>4188</v>
      </c>
      <c r="L386" s="151">
        <v>211</v>
      </c>
      <c r="M386" s="172">
        <v>0.93</v>
      </c>
      <c r="N386" s="153">
        <v>131753</v>
      </c>
      <c r="O386" s="153">
        <v>124115</v>
      </c>
      <c r="P386" s="153">
        <v>7638</v>
      </c>
      <c r="Q386" s="154">
        <v>0.942027885513043</v>
      </c>
      <c r="R386" s="154">
        <v>0.910490433252694</v>
      </c>
      <c r="S386" s="154">
        <v>0.944195902990346</v>
      </c>
      <c r="T386" s="154">
        <v>0.95203455330757</v>
      </c>
      <c r="U386" s="173">
        <v>-0.0337054697376521</v>
      </c>
      <c r="V386" s="158">
        <v>30820</v>
      </c>
      <c r="W386" s="158">
        <v>29098</v>
      </c>
      <c r="X386" s="158">
        <v>33352</v>
      </c>
      <c r="Y386" s="158">
        <v>31657</v>
      </c>
      <c r="Z386" s="155">
        <v>0.944127190136275</v>
      </c>
      <c r="AA386" s="155">
        <v>0.949178460062365</v>
      </c>
      <c r="AB386" s="173">
        <v>-0.00505126992608995</v>
      </c>
    </row>
    <row r="387" spans="1:28">
      <c r="A387" s="175" t="s">
        <v>375</v>
      </c>
      <c r="B387" s="176" t="s">
        <v>1805</v>
      </c>
      <c r="C387" s="176" t="s">
        <v>381</v>
      </c>
      <c r="D387" s="150">
        <v>3203</v>
      </c>
      <c r="E387" s="153">
        <v>3034</v>
      </c>
      <c r="F387" s="153">
        <v>169</v>
      </c>
      <c r="G387" s="151">
        <v>2573</v>
      </c>
      <c r="H387" s="151">
        <v>2442</v>
      </c>
      <c r="I387" s="151">
        <v>131</v>
      </c>
      <c r="J387" s="151">
        <v>2732</v>
      </c>
      <c r="K387" s="151">
        <v>2572</v>
      </c>
      <c r="L387" s="151">
        <v>160</v>
      </c>
      <c r="M387" s="172">
        <v>0.93</v>
      </c>
      <c r="N387" s="153">
        <v>81976</v>
      </c>
      <c r="O387" s="153">
        <v>78352</v>
      </c>
      <c r="P387" s="153">
        <v>3624</v>
      </c>
      <c r="Q387" s="154">
        <v>0.955791939104128</v>
      </c>
      <c r="R387" s="154">
        <v>0.947236965344989</v>
      </c>
      <c r="S387" s="154">
        <v>0.949086669257676</v>
      </c>
      <c r="T387" s="154">
        <v>0.941434846266471</v>
      </c>
      <c r="U387" s="173">
        <v>-0.0018497039126868</v>
      </c>
      <c r="V387" s="158">
        <v>19645</v>
      </c>
      <c r="W387" s="158">
        <v>18744</v>
      </c>
      <c r="X387" s="158">
        <v>20435</v>
      </c>
      <c r="Y387" s="158">
        <v>19574</v>
      </c>
      <c r="Z387" s="155">
        <v>0.954135912445915</v>
      </c>
      <c r="AA387" s="155">
        <v>0.957866405676535</v>
      </c>
      <c r="AB387" s="173">
        <v>-0.00373049323062036</v>
      </c>
    </row>
    <row r="388" spans="1:28">
      <c r="A388" s="175" t="s">
        <v>375</v>
      </c>
      <c r="B388" s="176" t="s">
        <v>1805</v>
      </c>
      <c r="C388" s="176" t="s">
        <v>382</v>
      </c>
      <c r="D388" s="150">
        <v>4387</v>
      </c>
      <c r="E388" s="153">
        <v>4099</v>
      </c>
      <c r="F388" s="153">
        <v>288</v>
      </c>
      <c r="G388" s="151">
        <v>3716</v>
      </c>
      <c r="H388" s="151">
        <v>3532</v>
      </c>
      <c r="I388" s="151">
        <v>184</v>
      </c>
      <c r="J388" s="151">
        <v>3602</v>
      </c>
      <c r="K388" s="151">
        <v>3487</v>
      </c>
      <c r="L388" s="151">
        <v>115</v>
      </c>
      <c r="M388" s="172">
        <v>0.93</v>
      </c>
      <c r="N388" s="153">
        <v>111407</v>
      </c>
      <c r="O388" s="153">
        <v>106967</v>
      </c>
      <c r="P388" s="153">
        <v>4440</v>
      </c>
      <c r="Q388" s="154">
        <v>0.960146130853537</v>
      </c>
      <c r="R388" s="154">
        <v>0.934351493047641</v>
      </c>
      <c r="S388" s="154">
        <v>0.95048439181916</v>
      </c>
      <c r="T388" s="154">
        <v>0.968073292615214</v>
      </c>
      <c r="U388" s="173">
        <v>-0.0161328987715196</v>
      </c>
      <c r="V388" s="158">
        <v>27094</v>
      </c>
      <c r="W388" s="158">
        <v>25902</v>
      </c>
      <c r="X388" s="158">
        <v>27607</v>
      </c>
      <c r="Y388" s="158">
        <v>26617</v>
      </c>
      <c r="Z388" s="155">
        <v>0.956005019561527</v>
      </c>
      <c r="AA388" s="155">
        <v>0.964139529829391</v>
      </c>
      <c r="AB388" s="173">
        <v>-0.0081345102678646</v>
      </c>
    </row>
    <row r="389" spans="1:28">
      <c r="A389" s="175" t="s">
        <v>375</v>
      </c>
      <c r="B389" s="176" t="s">
        <v>1805</v>
      </c>
      <c r="C389" s="176" t="s">
        <v>383</v>
      </c>
      <c r="D389" s="150">
        <v>3362</v>
      </c>
      <c r="E389" s="153">
        <v>3154</v>
      </c>
      <c r="F389" s="153">
        <v>208</v>
      </c>
      <c r="G389" s="151">
        <v>2886</v>
      </c>
      <c r="H389" s="151">
        <v>2738</v>
      </c>
      <c r="I389" s="151">
        <v>148</v>
      </c>
      <c r="J389" s="151">
        <v>3002</v>
      </c>
      <c r="K389" s="151">
        <v>2909</v>
      </c>
      <c r="L389" s="151">
        <v>93</v>
      </c>
      <c r="M389" s="172">
        <v>0.93</v>
      </c>
      <c r="N389" s="153">
        <v>86281</v>
      </c>
      <c r="O389" s="153">
        <v>83220</v>
      </c>
      <c r="P389" s="153">
        <v>3061</v>
      </c>
      <c r="Q389" s="154">
        <v>0.964522896118497</v>
      </c>
      <c r="R389" s="154">
        <v>0.938132064247472</v>
      </c>
      <c r="S389" s="154">
        <v>0.948717948717949</v>
      </c>
      <c r="T389" s="154">
        <v>0.969020652898068</v>
      </c>
      <c r="U389" s="173">
        <v>-0.0105858844704769</v>
      </c>
      <c r="V389" s="158">
        <v>21186</v>
      </c>
      <c r="W389" s="158">
        <v>20334</v>
      </c>
      <c r="X389" s="158">
        <v>21121</v>
      </c>
      <c r="Y389" s="158">
        <v>20339</v>
      </c>
      <c r="Z389" s="155">
        <v>0.959784763523081</v>
      </c>
      <c r="AA389" s="155">
        <v>0.962975237914871</v>
      </c>
      <c r="AB389" s="173">
        <v>-0.00319047439179021</v>
      </c>
    </row>
    <row r="390" spans="1:28">
      <c r="A390" s="175" t="s">
        <v>375</v>
      </c>
      <c r="B390" s="176" t="s">
        <v>1805</v>
      </c>
      <c r="C390" s="176" t="s">
        <v>384</v>
      </c>
      <c r="D390" s="150">
        <v>1910</v>
      </c>
      <c r="E390" s="153">
        <v>1604</v>
      </c>
      <c r="F390" s="153">
        <v>306</v>
      </c>
      <c r="G390" s="151">
        <v>1735</v>
      </c>
      <c r="H390" s="151">
        <v>1610</v>
      </c>
      <c r="I390" s="151">
        <v>125</v>
      </c>
      <c r="J390" s="151">
        <v>1758</v>
      </c>
      <c r="K390" s="151">
        <v>1674</v>
      </c>
      <c r="L390" s="151">
        <v>84</v>
      </c>
      <c r="M390" s="172">
        <v>0.93</v>
      </c>
      <c r="N390" s="153">
        <v>53586</v>
      </c>
      <c r="O390" s="153">
        <v>51061</v>
      </c>
      <c r="P390" s="153">
        <v>2525</v>
      </c>
      <c r="Q390" s="154">
        <v>0.952879483447169</v>
      </c>
      <c r="R390" s="154">
        <v>0.83979057591623</v>
      </c>
      <c r="S390" s="154">
        <v>0.927953890489914</v>
      </c>
      <c r="T390" s="154">
        <v>0.95221843003413</v>
      </c>
      <c r="U390" s="173">
        <v>-0.0881633145736831</v>
      </c>
      <c r="V390" s="158">
        <v>12647</v>
      </c>
      <c r="W390" s="158">
        <v>11867</v>
      </c>
      <c r="X390" s="158">
        <v>13265</v>
      </c>
      <c r="Y390" s="158">
        <v>12687</v>
      </c>
      <c r="Z390" s="155">
        <v>0.938325294536254</v>
      </c>
      <c r="AA390" s="155">
        <v>0.956426686769695</v>
      </c>
      <c r="AB390" s="173">
        <v>-0.018101392233441</v>
      </c>
    </row>
    <row r="391" spans="1:28">
      <c r="A391" s="175" t="s">
        <v>375</v>
      </c>
      <c r="B391" s="176" t="s">
        <v>1805</v>
      </c>
      <c r="C391" s="176" t="s">
        <v>385</v>
      </c>
      <c r="D391" s="150">
        <v>2678</v>
      </c>
      <c r="E391" s="153">
        <v>2563</v>
      </c>
      <c r="F391" s="153">
        <v>115</v>
      </c>
      <c r="G391" s="151">
        <v>2496</v>
      </c>
      <c r="H391" s="151">
        <v>2444</v>
      </c>
      <c r="I391" s="151">
        <v>52</v>
      </c>
      <c r="J391" s="151">
        <v>2780</v>
      </c>
      <c r="K391" s="151">
        <v>2727</v>
      </c>
      <c r="L391" s="151">
        <v>53</v>
      </c>
      <c r="M391" s="172">
        <v>0.93</v>
      </c>
      <c r="N391" s="153">
        <v>75415</v>
      </c>
      <c r="O391" s="153">
        <v>74104</v>
      </c>
      <c r="P391" s="153">
        <v>1311</v>
      </c>
      <c r="Q391" s="154">
        <v>0.982616190413048</v>
      </c>
      <c r="R391" s="154">
        <v>0.957057505601195</v>
      </c>
      <c r="S391" s="154">
        <v>0.979166666666667</v>
      </c>
      <c r="T391" s="154">
        <v>0.980935251798561</v>
      </c>
      <c r="U391" s="173">
        <v>-0.0221091610654717</v>
      </c>
      <c r="V391" s="158">
        <v>18298</v>
      </c>
      <c r="W391" s="158">
        <v>17872</v>
      </c>
      <c r="X391" s="158">
        <v>19109</v>
      </c>
      <c r="Y391" s="158">
        <v>18808</v>
      </c>
      <c r="Z391" s="155">
        <v>0.976718767078369</v>
      </c>
      <c r="AA391" s="155">
        <v>0.984248259982207</v>
      </c>
      <c r="AB391" s="173">
        <v>-0.00752949290383809</v>
      </c>
    </row>
    <row r="392" spans="1:28">
      <c r="A392" s="175" t="s">
        <v>375</v>
      </c>
      <c r="B392" s="176" t="s">
        <v>1805</v>
      </c>
      <c r="C392" s="176" t="s">
        <v>386</v>
      </c>
      <c r="D392" s="150">
        <v>4775</v>
      </c>
      <c r="E392" s="153">
        <v>4300</v>
      </c>
      <c r="F392" s="153">
        <v>475</v>
      </c>
      <c r="G392" s="151">
        <v>4097</v>
      </c>
      <c r="H392" s="151">
        <v>3780</v>
      </c>
      <c r="I392" s="151">
        <v>317</v>
      </c>
      <c r="J392" s="151">
        <v>4190</v>
      </c>
      <c r="K392" s="151">
        <v>3899</v>
      </c>
      <c r="L392" s="151">
        <v>291</v>
      </c>
      <c r="M392" s="172">
        <v>0.93</v>
      </c>
      <c r="N392" s="153">
        <v>120369</v>
      </c>
      <c r="O392" s="153">
        <v>113384</v>
      </c>
      <c r="P392" s="153">
        <v>6985</v>
      </c>
      <c r="Q392" s="154">
        <v>0.941970108582775</v>
      </c>
      <c r="R392" s="154">
        <v>0.900523560209424</v>
      </c>
      <c r="S392" s="154">
        <v>0.922626311935563</v>
      </c>
      <c r="T392" s="154">
        <v>0.93054892601432</v>
      </c>
      <c r="U392" s="173">
        <v>-0.0221027517261386</v>
      </c>
      <c r="V392" s="158">
        <v>29642</v>
      </c>
      <c r="W392" s="158">
        <v>27722</v>
      </c>
      <c r="X392" s="158">
        <v>30091</v>
      </c>
      <c r="Y392" s="158">
        <v>28592</v>
      </c>
      <c r="Z392" s="155">
        <v>0.935227042709669</v>
      </c>
      <c r="AA392" s="155">
        <v>0.950184440530391</v>
      </c>
      <c r="AB392" s="173">
        <v>-0.0149573978207225</v>
      </c>
    </row>
    <row r="393" spans="1:28">
      <c r="A393" s="175" t="s">
        <v>375</v>
      </c>
      <c r="B393" s="176" t="s">
        <v>1805</v>
      </c>
      <c r="C393" s="176" t="s">
        <v>387</v>
      </c>
      <c r="D393" s="150">
        <v>5146</v>
      </c>
      <c r="E393" s="153">
        <v>4823</v>
      </c>
      <c r="F393" s="153">
        <v>323</v>
      </c>
      <c r="G393" s="151">
        <v>5017</v>
      </c>
      <c r="H393" s="151">
        <v>4736</v>
      </c>
      <c r="I393" s="151">
        <v>281</v>
      </c>
      <c r="J393" s="151">
        <v>5680</v>
      </c>
      <c r="K393" s="151">
        <v>5459</v>
      </c>
      <c r="L393" s="151">
        <v>221</v>
      </c>
      <c r="M393" s="172">
        <v>0.93</v>
      </c>
      <c r="N393" s="153">
        <v>146667</v>
      </c>
      <c r="O393" s="153">
        <v>138916</v>
      </c>
      <c r="P393" s="153">
        <v>7751</v>
      </c>
      <c r="Q393" s="154">
        <v>0.947152392835471</v>
      </c>
      <c r="R393" s="154">
        <v>0.937232802176448</v>
      </c>
      <c r="S393" s="154">
        <v>0.9439904325294</v>
      </c>
      <c r="T393" s="154">
        <v>0.961091549295775</v>
      </c>
      <c r="U393" s="173">
        <v>-0.00675763035295229</v>
      </c>
      <c r="V393" s="158">
        <v>36794</v>
      </c>
      <c r="W393" s="158">
        <v>35002</v>
      </c>
      <c r="X393" s="158">
        <v>33428</v>
      </c>
      <c r="Y393" s="158">
        <v>31659</v>
      </c>
      <c r="Z393" s="155">
        <v>0.951296407022884</v>
      </c>
      <c r="AA393" s="155">
        <v>0.947080291970803</v>
      </c>
      <c r="AB393" s="173">
        <v>0.0042161150520813</v>
      </c>
    </row>
    <row r="394" spans="1:28">
      <c r="A394" s="175" t="s">
        <v>375</v>
      </c>
      <c r="B394" s="176" t="s">
        <v>1805</v>
      </c>
      <c r="C394" s="176" t="s">
        <v>388</v>
      </c>
      <c r="D394" s="150">
        <v>4652</v>
      </c>
      <c r="E394" s="153">
        <v>4488</v>
      </c>
      <c r="F394" s="153">
        <v>164</v>
      </c>
      <c r="G394" s="151">
        <v>4358</v>
      </c>
      <c r="H394" s="151">
        <v>4244</v>
      </c>
      <c r="I394" s="151">
        <v>114</v>
      </c>
      <c r="J394" s="151">
        <v>4714</v>
      </c>
      <c r="K394" s="151">
        <v>4625</v>
      </c>
      <c r="L394" s="151">
        <v>89</v>
      </c>
      <c r="M394" s="172">
        <v>0.93</v>
      </c>
      <c r="N394" s="153">
        <v>137744</v>
      </c>
      <c r="O394" s="153">
        <v>134919</v>
      </c>
      <c r="P394" s="153">
        <v>2825</v>
      </c>
      <c r="Q394" s="154">
        <v>0.979490939714252</v>
      </c>
      <c r="R394" s="154">
        <v>0.964746345657782</v>
      </c>
      <c r="S394" s="154">
        <v>0.973841211564938</v>
      </c>
      <c r="T394" s="154">
        <v>0.981120067882902</v>
      </c>
      <c r="U394" s="173">
        <v>-0.00909486590715647</v>
      </c>
      <c r="V394" s="158">
        <v>31873</v>
      </c>
      <c r="W394" s="158">
        <v>31258</v>
      </c>
      <c r="X394" s="158">
        <v>34671</v>
      </c>
      <c r="Y394" s="158">
        <v>34019</v>
      </c>
      <c r="Z394" s="155">
        <v>0.980704671665673</v>
      </c>
      <c r="AA394" s="155">
        <v>0.981194658360013</v>
      </c>
      <c r="AB394" s="173">
        <v>-0.000489986694339639</v>
      </c>
    </row>
    <row r="395" spans="1:28">
      <c r="A395" s="175" t="s">
        <v>375</v>
      </c>
      <c r="B395" s="176" t="s">
        <v>1805</v>
      </c>
      <c r="C395" s="176" t="s">
        <v>389</v>
      </c>
      <c r="D395" s="150">
        <v>4536</v>
      </c>
      <c r="E395" s="153">
        <v>4256</v>
      </c>
      <c r="F395" s="153">
        <v>280</v>
      </c>
      <c r="G395" s="151">
        <v>4018</v>
      </c>
      <c r="H395" s="151">
        <v>3866</v>
      </c>
      <c r="I395" s="151">
        <v>152</v>
      </c>
      <c r="J395" s="151">
        <v>4152</v>
      </c>
      <c r="K395" s="151">
        <v>3993</v>
      </c>
      <c r="L395" s="151">
        <v>159</v>
      </c>
      <c r="M395" s="172">
        <v>0.93</v>
      </c>
      <c r="N395" s="153">
        <v>125445</v>
      </c>
      <c r="O395" s="153">
        <v>119670</v>
      </c>
      <c r="P395" s="153">
        <v>5775</v>
      </c>
      <c r="Q395" s="154">
        <v>0.953963888556738</v>
      </c>
      <c r="R395" s="154">
        <v>0.938271604938272</v>
      </c>
      <c r="S395" s="154">
        <v>0.962170233947237</v>
      </c>
      <c r="T395" s="154">
        <v>0.961705202312139</v>
      </c>
      <c r="U395" s="173">
        <v>-0.0238986290089659</v>
      </c>
      <c r="V395" s="158">
        <v>29107</v>
      </c>
      <c r="W395" s="158">
        <v>27789</v>
      </c>
      <c r="X395" s="158">
        <v>30861</v>
      </c>
      <c r="Y395" s="158">
        <v>29407</v>
      </c>
      <c r="Z395" s="155">
        <v>0.954718796165871</v>
      </c>
      <c r="AA395" s="155">
        <v>0.952885518939762</v>
      </c>
      <c r="AB395" s="173">
        <v>0.0018332772261086</v>
      </c>
    </row>
    <row r="396" spans="1:28">
      <c r="A396" s="175" t="s">
        <v>375</v>
      </c>
      <c r="B396" s="176" t="s">
        <v>1806</v>
      </c>
      <c r="C396" s="176" t="s">
        <v>390</v>
      </c>
      <c r="D396" s="150">
        <v>7289</v>
      </c>
      <c r="E396" s="153">
        <v>6483</v>
      </c>
      <c r="F396" s="153">
        <v>806</v>
      </c>
      <c r="G396" s="151">
        <v>7330</v>
      </c>
      <c r="H396" s="151">
        <v>6782</v>
      </c>
      <c r="I396" s="151">
        <v>548</v>
      </c>
      <c r="J396" s="151">
        <v>7390</v>
      </c>
      <c r="K396" s="151">
        <v>7117</v>
      </c>
      <c r="L396" s="151">
        <v>273</v>
      </c>
      <c r="M396" s="172">
        <v>0.93</v>
      </c>
      <c r="N396" s="153">
        <v>204714</v>
      </c>
      <c r="O396" s="153">
        <v>194357</v>
      </c>
      <c r="P396" s="153">
        <v>10357</v>
      </c>
      <c r="Q396" s="154">
        <v>0.949407466025773</v>
      </c>
      <c r="R396" s="154">
        <v>0.889422417341199</v>
      </c>
      <c r="S396" s="154">
        <v>0.925238744884038</v>
      </c>
      <c r="T396" s="154">
        <v>0.963058186738836</v>
      </c>
      <c r="U396" s="173">
        <v>-0.0358163275428391</v>
      </c>
      <c r="V396" s="158">
        <v>49077</v>
      </c>
      <c r="W396" s="158">
        <v>46412</v>
      </c>
      <c r="X396" s="158">
        <v>49111</v>
      </c>
      <c r="Y396" s="158">
        <v>47520</v>
      </c>
      <c r="Z396" s="155">
        <v>0.945697577276525</v>
      </c>
      <c r="AA396" s="155">
        <v>0.96760399910407</v>
      </c>
      <c r="AB396" s="173">
        <v>-0.0219064218275458</v>
      </c>
    </row>
    <row r="397" spans="1:28">
      <c r="A397" s="175" t="s">
        <v>375</v>
      </c>
      <c r="B397" s="176" t="s">
        <v>1806</v>
      </c>
      <c r="C397" s="176" t="s">
        <v>391</v>
      </c>
      <c r="D397" s="150">
        <v>5448</v>
      </c>
      <c r="E397" s="153">
        <v>4958</v>
      </c>
      <c r="F397" s="153">
        <v>490</v>
      </c>
      <c r="G397" s="151">
        <v>5133</v>
      </c>
      <c r="H397" s="151">
        <v>4823</v>
      </c>
      <c r="I397" s="151">
        <v>310</v>
      </c>
      <c r="J397" s="151">
        <v>5202</v>
      </c>
      <c r="K397" s="151">
        <v>4979</v>
      </c>
      <c r="L397" s="151">
        <v>223</v>
      </c>
      <c r="M397" s="172">
        <v>0.93</v>
      </c>
      <c r="N397" s="153">
        <v>143653</v>
      </c>
      <c r="O397" s="153">
        <v>137935</v>
      </c>
      <c r="P397" s="153">
        <v>5718</v>
      </c>
      <c r="Q397" s="154">
        <v>0.960195749479649</v>
      </c>
      <c r="R397" s="154">
        <v>0.910058737151248</v>
      </c>
      <c r="S397" s="154">
        <v>0.939606467952464</v>
      </c>
      <c r="T397" s="154">
        <v>0.957131872356786</v>
      </c>
      <c r="U397" s="173">
        <v>-0.0295477308012163</v>
      </c>
      <c r="V397" s="158">
        <v>34392</v>
      </c>
      <c r="W397" s="158">
        <v>32600</v>
      </c>
      <c r="X397" s="158">
        <v>34338</v>
      </c>
      <c r="Y397" s="158">
        <v>33191</v>
      </c>
      <c r="Z397" s="155">
        <v>0.947894859269598</v>
      </c>
      <c r="AA397" s="155">
        <v>0.966596773254121</v>
      </c>
      <c r="AB397" s="173">
        <v>-0.0187019139845231</v>
      </c>
    </row>
    <row r="398" spans="1:28">
      <c r="A398" s="175" t="s">
        <v>375</v>
      </c>
      <c r="B398" s="176" t="s">
        <v>1806</v>
      </c>
      <c r="C398" s="176" t="s">
        <v>392</v>
      </c>
      <c r="D398" s="150">
        <v>7128</v>
      </c>
      <c r="E398" s="153">
        <v>5777</v>
      </c>
      <c r="F398" s="153">
        <v>1351</v>
      </c>
      <c r="G398" s="151">
        <v>6059</v>
      </c>
      <c r="H398" s="151">
        <v>5606</v>
      </c>
      <c r="I398" s="151">
        <v>453</v>
      </c>
      <c r="J398" s="151">
        <v>6362</v>
      </c>
      <c r="K398" s="151">
        <v>6091</v>
      </c>
      <c r="L398" s="151">
        <v>271</v>
      </c>
      <c r="M398" s="172">
        <v>0.93</v>
      </c>
      <c r="N398" s="153">
        <v>186213</v>
      </c>
      <c r="O398" s="153">
        <v>173323</v>
      </c>
      <c r="P398" s="153">
        <v>12890</v>
      </c>
      <c r="Q398" s="154">
        <v>0.930778194862872</v>
      </c>
      <c r="R398" s="154">
        <v>0.810465768799102</v>
      </c>
      <c r="S398" s="154">
        <v>0.925235187324641</v>
      </c>
      <c r="T398" s="154">
        <v>0.957403332285445</v>
      </c>
      <c r="U398" s="173">
        <v>-0.114769418525539</v>
      </c>
      <c r="V398" s="158">
        <v>43932</v>
      </c>
      <c r="W398" s="158">
        <v>40889</v>
      </c>
      <c r="X398" s="158">
        <v>46269</v>
      </c>
      <c r="Y398" s="158">
        <v>43342</v>
      </c>
      <c r="Z398" s="155">
        <v>0.930733861422198</v>
      </c>
      <c r="AA398" s="155">
        <v>0.936739501610149</v>
      </c>
      <c r="AB398" s="173">
        <v>-0.00600564018795136</v>
      </c>
    </row>
    <row r="399" spans="1:28">
      <c r="A399" s="175" t="s">
        <v>375</v>
      </c>
      <c r="B399" s="176" t="s">
        <v>1806</v>
      </c>
      <c r="C399" s="176" t="s">
        <v>393</v>
      </c>
      <c r="D399" s="150">
        <v>7140</v>
      </c>
      <c r="E399" s="153">
        <v>6170</v>
      </c>
      <c r="F399" s="153">
        <v>970</v>
      </c>
      <c r="G399" s="151">
        <v>7348</v>
      </c>
      <c r="H399" s="151">
        <v>6537</v>
      </c>
      <c r="I399" s="151">
        <v>811</v>
      </c>
      <c r="J399" s="151">
        <v>7107</v>
      </c>
      <c r="K399" s="151">
        <v>6961</v>
      </c>
      <c r="L399" s="151">
        <v>146</v>
      </c>
      <c r="M399" s="172">
        <v>0.93</v>
      </c>
      <c r="N399" s="153">
        <v>194358</v>
      </c>
      <c r="O399" s="153">
        <v>170864</v>
      </c>
      <c r="P399" s="153">
        <v>23494</v>
      </c>
      <c r="Q399" s="154">
        <v>0.879119974480083</v>
      </c>
      <c r="R399" s="154">
        <v>0.864145658263305</v>
      </c>
      <c r="S399" s="154">
        <v>0.889629831246598</v>
      </c>
      <c r="T399" s="154">
        <v>0.979456873504995</v>
      </c>
      <c r="U399" s="173">
        <v>-0.0254841729832923</v>
      </c>
      <c r="V399" s="158">
        <v>47254</v>
      </c>
      <c r="W399" s="158">
        <v>44071</v>
      </c>
      <c r="X399" s="158">
        <v>46386</v>
      </c>
      <c r="Y399" s="158">
        <v>42665</v>
      </c>
      <c r="Z399" s="155">
        <v>0.932640623016041</v>
      </c>
      <c r="AA399" s="155">
        <v>0.919781830724788</v>
      </c>
      <c r="AB399" s="173">
        <v>0.0128587922912533</v>
      </c>
    </row>
    <row r="400" spans="1:28">
      <c r="A400" s="175" t="s">
        <v>375</v>
      </c>
      <c r="B400" s="176" t="s">
        <v>1806</v>
      </c>
      <c r="C400" s="176" t="s">
        <v>394</v>
      </c>
      <c r="D400" s="150">
        <v>5934</v>
      </c>
      <c r="E400" s="153">
        <v>5515</v>
      </c>
      <c r="F400" s="153">
        <v>419</v>
      </c>
      <c r="G400" s="151">
        <v>5886</v>
      </c>
      <c r="H400" s="151">
        <v>5599</v>
      </c>
      <c r="I400" s="151">
        <v>287</v>
      </c>
      <c r="J400" s="151">
        <v>5789</v>
      </c>
      <c r="K400" s="151">
        <v>5544</v>
      </c>
      <c r="L400" s="151">
        <v>245</v>
      </c>
      <c r="M400" s="172">
        <v>0.93</v>
      </c>
      <c r="N400" s="153">
        <v>160020</v>
      </c>
      <c r="O400" s="153">
        <v>154814</v>
      </c>
      <c r="P400" s="153">
        <v>5206</v>
      </c>
      <c r="Q400" s="154">
        <v>0.967466566679165</v>
      </c>
      <c r="R400" s="154">
        <v>0.929389956184698</v>
      </c>
      <c r="S400" s="154">
        <v>0.951240231056745</v>
      </c>
      <c r="T400" s="154">
        <v>0.957678355501814</v>
      </c>
      <c r="U400" s="173">
        <v>-0.0218502748720465</v>
      </c>
      <c r="V400" s="158">
        <v>38687</v>
      </c>
      <c r="W400" s="158">
        <v>37082</v>
      </c>
      <c r="X400" s="158">
        <v>38177</v>
      </c>
      <c r="Y400" s="158">
        <v>37133</v>
      </c>
      <c r="Z400" s="155">
        <v>0.958513195647117</v>
      </c>
      <c r="AA400" s="155">
        <v>0.972653692013516</v>
      </c>
      <c r="AB400" s="173">
        <v>-0.0141404963663995</v>
      </c>
    </row>
    <row r="401" spans="1:28">
      <c r="A401" s="175" t="s">
        <v>375</v>
      </c>
      <c r="B401" s="176" t="s">
        <v>1806</v>
      </c>
      <c r="C401" s="176" t="s">
        <v>395</v>
      </c>
      <c r="D401" s="150">
        <v>6268</v>
      </c>
      <c r="E401" s="153">
        <v>4813</v>
      </c>
      <c r="F401" s="153">
        <v>1455</v>
      </c>
      <c r="G401" s="151">
        <v>6235</v>
      </c>
      <c r="H401" s="151">
        <v>5299</v>
      </c>
      <c r="I401" s="151">
        <v>936</v>
      </c>
      <c r="J401" s="151">
        <v>6098</v>
      </c>
      <c r="K401" s="151">
        <v>5686</v>
      </c>
      <c r="L401" s="151">
        <v>412</v>
      </c>
      <c r="M401" s="172">
        <v>0.93</v>
      </c>
      <c r="N401" s="153">
        <v>173425</v>
      </c>
      <c r="O401" s="153">
        <v>155385</v>
      </c>
      <c r="P401" s="153">
        <v>18040</v>
      </c>
      <c r="Q401" s="154">
        <v>0.895978088510884</v>
      </c>
      <c r="R401" s="154">
        <v>0.767868538608807</v>
      </c>
      <c r="S401" s="154">
        <v>0.849879711307137</v>
      </c>
      <c r="T401" s="154">
        <v>0.932436864545753</v>
      </c>
      <c r="U401" s="173">
        <v>-0.0820111726983305</v>
      </c>
      <c r="V401" s="158">
        <v>40389</v>
      </c>
      <c r="W401" s="158">
        <v>36038</v>
      </c>
      <c r="X401" s="158">
        <v>41646</v>
      </c>
      <c r="Y401" s="158">
        <v>38315</v>
      </c>
      <c r="Z401" s="155">
        <v>0.892272648493402</v>
      </c>
      <c r="AA401" s="155">
        <v>0.920016328098737</v>
      </c>
      <c r="AB401" s="173">
        <v>-0.0277436796053353</v>
      </c>
    </row>
    <row r="402" spans="1:28">
      <c r="A402" s="175" t="s">
        <v>375</v>
      </c>
      <c r="B402" s="176" t="s">
        <v>1806</v>
      </c>
      <c r="C402" s="176" t="s">
        <v>396</v>
      </c>
      <c r="D402" s="150">
        <v>10487</v>
      </c>
      <c r="E402" s="153">
        <v>9313</v>
      </c>
      <c r="F402" s="153">
        <v>1174</v>
      </c>
      <c r="G402" s="151">
        <v>9939</v>
      </c>
      <c r="H402" s="151">
        <v>9247</v>
      </c>
      <c r="I402" s="151">
        <v>692</v>
      </c>
      <c r="J402" s="151">
        <v>9552</v>
      </c>
      <c r="K402" s="151">
        <v>9047</v>
      </c>
      <c r="L402" s="151">
        <v>505</v>
      </c>
      <c r="M402" s="172">
        <v>0.93</v>
      </c>
      <c r="N402" s="153">
        <v>238639</v>
      </c>
      <c r="O402" s="153">
        <v>222462</v>
      </c>
      <c r="P402" s="153">
        <v>16177</v>
      </c>
      <c r="Q402" s="154">
        <v>0.932211415569123</v>
      </c>
      <c r="R402" s="154">
        <v>0.888051873748451</v>
      </c>
      <c r="S402" s="154">
        <v>0.930375289264514</v>
      </c>
      <c r="T402" s="154">
        <v>0.94713149078727</v>
      </c>
      <c r="U402" s="173">
        <v>-0.042323415516063</v>
      </c>
      <c r="V402" s="158">
        <v>65318</v>
      </c>
      <c r="W402" s="158">
        <v>61504</v>
      </c>
      <c r="X402" s="158">
        <v>59513</v>
      </c>
      <c r="Y402" s="158">
        <v>56311</v>
      </c>
      <c r="Z402" s="155">
        <v>0.94160874490952</v>
      </c>
      <c r="AA402" s="155">
        <v>0.946196629307882</v>
      </c>
      <c r="AB402" s="173">
        <v>-0.00458788439836266</v>
      </c>
    </row>
    <row r="403" spans="1:28">
      <c r="A403" s="175" t="s">
        <v>375</v>
      </c>
      <c r="B403" s="176" t="s">
        <v>1807</v>
      </c>
      <c r="C403" s="176" t="s">
        <v>397</v>
      </c>
      <c r="D403" s="150">
        <v>5349</v>
      </c>
      <c r="E403" s="153">
        <v>5057</v>
      </c>
      <c r="F403" s="153">
        <v>292</v>
      </c>
      <c r="G403" s="151">
        <v>4327</v>
      </c>
      <c r="H403" s="151">
        <v>4166</v>
      </c>
      <c r="I403" s="151">
        <v>161</v>
      </c>
      <c r="J403" s="151">
        <v>4417</v>
      </c>
      <c r="K403" s="151">
        <v>4278</v>
      </c>
      <c r="L403" s="151">
        <v>139</v>
      </c>
      <c r="M403" s="172">
        <v>0.93</v>
      </c>
      <c r="N403" s="153">
        <v>133280</v>
      </c>
      <c r="O403" s="153">
        <v>129520</v>
      </c>
      <c r="P403" s="153">
        <v>3760</v>
      </c>
      <c r="Q403" s="154">
        <v>0.971788715486194</v>
      </c>
      <c r="R403" s="154">
        <v>0.945410357076089</v>
      </c>
      <c r="S403" s="154">
        <v>0.962791772590709</v>
      </c>
      <c r="T403" s="154">
        <v>0.968530676930043</v>
      </c>
      <c r="U403" s="173">
        <v>-0.0173814155146205</v>
      </c>
      <c r="V403" s="158">
        <v>33759</v>
      </c>
      <c r="W403" s="158">
        <v>32601</v>
      </c>
      <c r="X403" s="158">
        <v>33413</v>
      </c>
      <c r="Y403" s="158">
        <v>32425</v>
      </c>
      <c r="Z403" s="155">
        <v>0.965698036079268</v>
      </c>
      <c r="AA403" s="155">
        <v>0.970430670697034</v>
      </c>
      <c r="AB403" s="173">
        <v>-0.0047326346177663</v>
      </c>
    </row>
    <row r="404" spans="1:28">
      <c r="A404" s="175" t="s">
        <v>375</v>
      </c>
      <c r="B404" s="176" t="s">
        <v>1807</v>
      </c>
      <c r="C404" s="176" t="s">
        <v>398</v>
      </c>
      <c r="D404" s="150">
        <v>8074</v>
      </c>
      <c r="E404" s="153">
        <v>5262</v>
      </c>
      <c r="F404" s="153">
        <v>2812</v>
      </c>
      <c r="G404" s="151">
        <v>6726</v>
      </c>
      <c r="H404" s="151">
        <v>4763</v>
      </c>
      <c r="I404" s="151">
        <v>1963</v>
      </c>
      <c r="J404" s="151">
        <v>7019</v>
      </c>
      <c r="K404" s="151">
        <v>5031</v>
      </c>
      <c r="L404" s="151">
        <v>1988</v>
      </c>
      <c r="M404" s="172">
        <v>0.93</v>
      </c>
      <c r="N404" s="153">
        <v>205340</v>
      </c>
      <c r="O404" s="153">
        <v>148307</v>
      </c>
      <c r="P404" s="153">
        <v>57033</v>
      </c>
      <c r="Q404" s="154">
        <v>0.722250900944775</v>
      </c>
      <c r="R404" s="154">
        <v>0.651721575427297</v>
      </c>
      <c r="S404" s="154">
        <v>0.708147487362474</v>
      </c>
      <c r="T404" s="154">
        <v>0.716768770480125</v>
      </c>
      <c r="U404" s="173">
        <v>-0.0564259119351765</v>
      </c>
      <c r="V404" s="158">
        <v>50600</v>
      </c>
      <c r="W404" s="158">
        <v>35786</v>
      </c>
      <c r="X404" s="158">
        <v>50522</v>
      </c>
      <c r="Y404" s="158">
        <v>37712</v>
      </c>
      <c r="Z404" s="155">
        <v>0.707233201581028</v>
      </c>
      <c r="AA404" s="155">
        <v>0.746447092355805</v>
      </c>
      <c r="AB404" s="173">
        <v>-0.0392138907747778</v>
      </c>
    </row>
    <row r="405" spans="1:28">
      <c r="A405" s="175" t="s">
        <v>375</v>
      </c>
      <c r="B405" s="176" t="s">
        <v>1807</v>
      </c>
      <c r="C405" s="176" t="s">
        <v>399</v>
      </c>
      <c r="D405" s="150">
        <v>3255</v>
      </c>
      <c r="E405" s="153">
        <v>1825</v>
      </c>
      <c r="F405" s="153">
        <v>1430</v>
      </c>
      <c r="G405" s="151">
        <v>2850</v>
      </c>
      <c r="H405" s="151">
        <v>2136</v>
      </c>
      <c r="I405" s="151">
        <v>714</v>
      </c>
      <c r="J405" s="151">
        <v>2945</v>
      </c>
      <c r="K405" s="151">
        <v>2355</v>
      </c>
      <c r="L405" s="151">
        <v>590</v>
      </c>
      <c r="M405" s="172">
        <v>0.93</v>
      </c>
      <c r="N405" s="153">
        <v>83099</v>
      </c>
      <c r="O405" s="153">
        <v>63334</v>
      </c>
      <c r="P405" s="153">
        <v>19765</v>
      </c>
      <c r="Q405" s="154">
        <v>0.762151169087474</v>
      </c>
      <c r="R405" s="154">
        <v>0.560675883256528</v>
      </c>
      <c r="S405" s="154">
        <v>0.749473684210526</v>
      </c>
      <c r="T405" s="154">
        <v>0.799660441426146</v>
      </c>
      <c r="U405" s="173">
        <v>-0.188797800953998</v>
      </c>
      <c r="V405" s="158">
        <v>20539</v>
      </c>
      <c r="W405" s="158">
        <v>15398</v>
      </c>
      <c r="X405" s="158">
        <v>20480</v>
      </c>
      <c r="Y405" s="158">
        <v>15379</v>
      </c>
      <c r="Z405" s="155">
        <v>0.749695700861775</v>
      </c>
      <c r="AA405" s="155">
        <v>0.750927734375</v>
      </c>
      <c r="AB405" s="173">
        <v>-0.00123203351322487</v>
      </c>
    </row>
    <row r="406" spans="1:28">
      <c r="A406" s="175" t="s">
        <v>375</v>
      </c>
      <c r="B406" s="176" t="s">
        <v>1807</v>
      </c>
      <c r="C406" s="176" t="s">
        <v>400</v>
      </c>
      <c r="D406" s="150">
        <v>4269</v>
      </c>
      <c r="E406" s="153">
        <v>3947</v>
      </c>
      <c r="F406" s="153">
        <v>322</v>
      </c>
      <c r="G406" s="151">
        <v>3951</v>
      </c>
      <c r="H406" s="151">
        <v>3823</v>
      </c>
      <c r="I406" s="151">
        <v>128</v>
      </c>
      <c r="J406" s="151">
        <v>4339</v>
      </c>
      <c r="K406" s="151">
        <v>4218</v>
      </c>
      <c r="L406" s="151">
        <v>121</v>
      </c>
      <c r="M406" s="172">
        <v>0.93</v>
      </c>
      <c r="N406" s="153">
        <v>118944</v>
      </c>
      <c r="O406" s="153">
        <v>113654</v>
      </c>
      <c r="P406" s="153">
        <v>5290</v>
      </c>
      <c r="Q406" s="154">
        <v>0.95552528921173</v>
      </c>
      <c r="R406" s="154">
        <v>0.924572499414383</v>
      </c>
      <c r="S406" s="154">
        <v>0.967603138445963</v>
      </c>
      <c r="T406" s="154">
        <v>0.97211339018207</v>
      </c>
      <c r="U406" s="173">
        <v>-0.0430306390315802</v>
      </c>
      <c r="V406" s="158">
        <v>29189</v>
      </c>
      <c r="W406" s="158">
        <v>27940</v>
      </c>
      <c r="X406" s="158">
        <v>29842</v>
      </c>
      <c r="Y406" s="158">
        <v>28232</v>
      </c>
      <c r="Z406" s="155">
        <v>0.957209907841995</v>
      </c>
      <c r="AA406" s="155">
        <v>0.946049192413377</v>
      </c>
      <c r="AB406" s="173">
        <v>0.0111607154286181</v>
      </c>
    </row>
    <row r="407" spans="1:28">
      <c r="A407" s="175" t="s">
        <v>375</v>
      </c>
      <c r="B407" s="176" t="s">
        <v>1807</v>
      </c>
      <c r="C407" s="176" t="s">
        <v>401</v>
      </c>
      <c r="D407" s="150">
        <v>5667</v>
      </c>
      <c r="E407" s="153">
        <v>4763</v>
      </c>
      <c r="F407" s="153">
        <v>904</v>
      </c>
      <c r="G407" s="151">
        <v>5007</v>
      </c>
      <c r="H407" s="151">
        <v>4502</v>
      </c>
      <c r="I407" s="151">
        <v>505</v>
      </c>
      <c r="J407" s="151">
        <v>5433</v>
      </c>
      <c r="K407" s="151">
        <v>5074</v>
      </c>
      <c r="L407" s="151">
        <v>359</v>
      </c>
      <c r="M407" s="172">
        <v>0.93</v>
      </c>
      <c r="N407" s="153">
        <v>146882</v>
      </c>
      <c r="O407" s="153">
        <v>135933</v>
      </c>
      <c r="P407" s="153">
        <v>10949</v>
      </c>
      <c r="Q407" s="154">
        <v>0.925457169700848</v>
      </c>
      <c r="R407" s="154">
        <v>0.840479971766367</v>
      </c>
      <c r="S407" s="154">
        <v>0.899141202316757</v>
      </c>
      <c r="T407" s="154">
        <v>0.9339223265231</v>
      </c>
      <c r="U407" s="173">
        <v>-0.0586612305503899</v>
      </c>
      <c r="V407" s="158">
        <v>36265</v>
      </c>
      <c r="W407" s="158">
        <v>33174</v>
      </c>
      <c r="X407" s="158">
        <v>36635</v>
      </c>
      <c r="Y407" s="158">
        <v>34048</v>
      </c>
      <c r="Z407" s="155">
        <v>0.914766303598511</v>
      </c>
      <c r="AA407" s="155">
        <v>0.929384468404531</v>
      </c>
      <c r="AB407" s="173">
        <v>-0.0146181648060202</v>
      </c>
    </row>
    <row r="408" spans="1:28">
      <c r="A408" s="175" t="s">
        <v>375</v>
      </c>
      <c r="B408" s="176" t="s">
        <v>1807</v>
      </c>
      <c r="C408" s="176" t="s">
        <v>402</v>
      </c>
      <c r="D408" s="150">
        <v>6417</v>
      </c>
      <c r="E408" s="153">
        <v>6163</v>
      </c>
      <c r="F408" s="153">
        <v>254</v>
      </c>
      <c r="G408" s="151">
        <v>5290</v>
      </c>
      <c r="H408" s="151">
        <v>5119</v>
      </c>
      <c r="I408" s="151">
        <v>171</v>
      </c>
      <c r="J408" s="151">
        <v>5427</v>
      </c>
      <c r="K408" s="151">
        <v>5256</v>
      </c>
      <c r="L408" s="151">
        <v>171</v>
      </c>
      <c r="M408" s="172">
        <v>0.93</v>
      </c>
      <c r="N408" s="153">
        <v>161891</v>
      </c>
      <c r="O408" s="153">
        <v>157577</v>
      </c>
      <c r="P408" s="153">
        <v>4314</v>
      </c>
      <c r="Q408" s="154">
        <v>0.973352440839824</v>
      </c>
      <c r="R408" s="154">
        <v>0.960417640642045</v>
      </c>
      <c r="S408" s="154">
        <v>0.967674858223062</v>
      </c>
      <c r="T408" s="154">
        <v>0.96849087893864</v>
      </c>
      <c r="U408" s="173">
        <v>-0.00725721758101783</v>
      </c>
      <c r="V408" s="158">
        <v>39549</v>
      </c>
      <c r="W408" s="158">
        <v>38406</v>
      </c>
      <c r="X408" s="158">
        <v>40067</v>
      </c>
      <c r="Y408" s="158">
        <v>38955</v>
      </c>
      <c r="Z408" s="155">
        <v>0.97109914283547</v>
      </c>
      <c r="AA408" s="155">
        <v>0.97224648713405</v>
      </c>
      <c r="AB408" s="173">
        <v>-0.00114734429858054</v>
      </c>
    </row>
    <row r="409" spans="1:28">
      <c r="A409" s="175" t="s">
        <v>375</v>
      </c>
      <c r="B409" s="176" t="s">
        <v>1807</v>
      </c>
      <c r="C409" s="176" t="s">
        <v>403</v>
      </c>
      <c r="D409" s="150">
        <v>6674</v>
      </c>
      <c r="E409" s="153">
        <v>6003</v>
      </c>
      <c r="F409" s="153">
        <v>671</v>
      </c>
      <c r="G409" s="151">
        <v>5921</v>
      </c>
      <c r="H409" s="151">
        <v>5302</v>
      </c>
      <c r="I409" s="151">
        <v>619</v>
      </c>
      <c r="J409" s="151">
        <v>5983</v>
      </c>
      <c r="K409" s="151">
        <v>5539</v>
      </c>
      <c r="L409" s="151">
        <v>444</v>
      </c>
      <c r="M409" s="172">
        <v>0.93</v>
      </c>
      <c r="N409" s="153">
        <v>176648</v>
      </c>
      <c r="O409" s="153">
        <v>163536</v>
      </c>
      <c r="P409" s="153">
        <v>13112</v>
      </c>
      <c r="Q409" s="154">
        <v>0.925773289253204</v>
      </c>
      <c r="R409" s="154">
        <v>0.899460593347318</v>
      </c>
      <c r="S409" s="154">
        <v>0.89545684850532</v>
      </c>
      <c r="T409" s="154">
        <v>0.925789737589838</v>
      </c>
      <c r="U409" s="173">
        <v>0.00400374484199795</v>
      </c>
      <c r="V409" s="158">
        <v>42821</v>
      </c>
      <c r="W409" s="158">
        <v>39234</v>
      </c>
      <c r="X409" s="158">
        <v>44446</v>
      </c>
      <c r="Y409" s="158">
        <v>40996</v>
      </c>
      <c r="Z409" s="155">
        <v>0.916232689568202</v>
      </c>
      <c r="AA409" s="155">
        <v>0.922377716779913</v>
      </c>
      <c r="AB409" s="173">
        <v>-0.00614502721171017</v>
      </c>
    </row>
    <row r="410" spans="1:28">
      <c r="A410" s="175" t="s">
        <v>375</v>
      </c>
      <c r="B410" s="176" t="s">
        <v>1807</v>
      </c>
      <c r="C410" s="176" t="s">
        <v>404</v>
      </c>
      <c r="D410" s="150">
        <v>9067</v>
      </c>
      <c r="E410" s="153">
        <v>8406</v>
      </c>
      <c r="F410" s="153">
        <v>661</v>
      </c>
      <c r="G410" s="151">
        <v>7809</v>
      </c>
      <c r="H410" s="151">
        <v>7383</v>
      </c>
      <c r="I410" s="151">
        <v>426</v>
      </c>
      <c r="J410" s="151">
        <v>7889</v>
      </c>
      <c r="K410" s="151">
        <v>7568</v>
      </c>
      <c r="L410" s="151">
        <v>321</v>
      </c>
      <c r="M410" s="172">
        <v>0.93</v>
      </c>
      <c r="N410" s="153">
        <v>230036</v>
      </c>
      <c r="O410" s="153">
        <v>217891</v>
      </c>
      <c r="P410" s="153">
        <v>12145</v>
      </c>
      <c r="Q410" s="154">
        <v>0.947203915908814</v>
      </c>
      <c r="R410" s="154">
        <v>0.927098268446013</v>
      </c>
      <c r="S410" s="154">
        <v>0.945447560507107</v>
      </c>
      <c r="T410" s="154">
        <v>0.959310432247433</v>
      </c>
      <c r="U410" s="173">
        <v>-0.0183492920610941</v>
      </c>
      <c r="V410" s="158">
        <v>56516</v>
      </c>
      <c r="W410" s="158">
        <v>53404</v>
      </c>
      <c r="X410" s="158">
        <v>57651</v>
      </c>
      <c r="Y410" s="158">
        <v>54747</v>
      </c>
      <c r="Z410" s="155">
        <v>0.944935947342346</v>
      </c>
      <c r="AA410" s="155">
        <v>0.949627933600458</v>
      </c>
      <c r="AB410" s="173">
        <v>-0.0046919862581124</v>
      </c>
    </row>
    <row r="411" spans="1:28">
      <c r="A411" s="175" t="s">
        <v>375</v>
      </c>
      <c r="B411" s="176" t="s">
        <v>1807</v>
      </c>
      <c r="C411" s="176" t="s">
        <v>405</v>
      </c>
      <c r="D411" s="150">
        <v>3661</v>
      </c>
      <c r="E411" s="153">
        <v>3011</v>
      </c>
      <c r="F411" s="153">
        <v>650</v>
      </c>
      <c r="G411" s="151">
        <v>3336</v>
      </c>
      <c r="H411" s="151">
        <v>3116</v>
      </c>
      <c r="I411" s="151">
        <v>220</v>
      </c>
      <c r="J411" s="151">
        <v>3670</v>
      </c>
      <c r="K411" s="151">
        <v>3505</v>
      </c>
      <c r="L411" s="151">
        <v>165</v>
      </c>
      <c r="M411" s="172">
        <v>0.93</v>
      </c>
      <c r="N411" s="153">
        <v>97420</v>
      </c>
      <c r="O411" s="153">
        <v>90464</v>
      </c>
      <c r="P411" s="153">
        <v>6956</v>
      </c>
      <c r="Q411" s="154">
        <v>0.928597823855471</v>
      </c>
      <c r="R411" s="154">
        <v>0.822452881726304</v>
      </c>
      <c r="S411" s="154">
        <v>0.934052757793765</v>
      </c>
      <c r="T411" s="154">
        <v>0.955040871934605</v>
      </c>
      <c r="U411" s="173">
        <v>-0.111599876067461</v>
      </c>
      <c r="V411" s="158">
        <v>24147</v>
      </c>
      <c r="W411" s="158">
        <v>22569</v>
      </c>
      <c r="X411" s="158">
        <v>24774</v>
      </c>
      <c r="Y411" s="158">
        <v>22773</v>
      </c>
      <c r="Z411" s="155">
        <v>0.934650267113927</v>
      </c>
      <c r="AA411" s="155">
        <v>0.919229837733107</v>
      </c>
      <c r="AB411" s="173">
        <v>0.0154204293808199</v>
      </c>
    </row>
    <row r="412" spans="1:28">
      <c r="A412" s="175" t="s">
        <v>375</v>
      </c>
      <c r="B412" s="176" t="s">
        <v>1807</v>
      </c>
      <c r="C412" s="176" t="s">
        <v>406</v>
      </c>
      <c r="D412" s="150">
        <v>4916</v>
      </c>
      <c r="E412" s="153">
        <v>4580</v>
      </c>
      <c r="F412" s="153">
        <v>336</v>
      </c>
      <c r="G412" s="151">
        <v>3731</v>
      </c>
      <c r="H412" s="151">
        <v>3504</v>
      </c>
      <c r="I412" s="151">
        <v>227</v>
      </c>
      <c r="J412" s="151">
        <v>4152</v>
      </c>
      <c r="K412" s="151">
        <v>3963</v>
      </c>
      <c r="L412" s="151">
        <v>189</v>
      </c>
      <c r="M412" s="172">
        <v>0.93</v>
      </c>
      <c r="N412" s="153">
        <v>118371</v>
      </c>
      <c r="O412" s="153">
        <v>113363</v>
      </c>
      <c r="P412" s="153">
        <v>5008</v>
      </c>
      <c r="Q412" s="154">
        <v>0.957692340184674</v>
      </c>
      <c r="R412" s="154">
        <v>0.931651749389748</v>
      </c>
      <c r="S412" s="154">
        <v>0.939158402573037</v>
      </c>
      <c r="T412" s="154">
        <v>0.954479768786127</v>
      </c>
      <c r="U412" s="173">
        <v>-0.00750665318328902</v>
      </c>
      <c r="V412" s="158">
        <v>29187</v>
      </c>
      <c r="W412" s="158">
        <v>27677</v>
      </c>
      <c r="X412" s="158">
        <v>29351</v>
      </c>
      <c r="Y412" s="158">
        <v>28117</v>
      </c>
      <c r="Z412" s="155">
        <v>0.948264638366396</v>
      </c>
      <c r="AA412" s="155">
        <v>0.957957139450104</v>
      </c>
      <c r="AB412" s="173">
        <v>-0.009692501083708</v>
      </c>
    </row>
    <row r="413" spans="1:28">
      <c r="A413" s="175" t="s">
        <v>375</v>
      </c>
      <c r="B413" s="176" t="s">
        <v>1807</v>
      </c>
      <c r="C413" s="176" t="s">
        <v>407</v>
      </c>
      <c r="D413" s="150">
        <v>4266</v>
      </c>
      <c r="E413" s="153">
        <v>2957</v>
      </c>
      <c r="F413" s="153">
        <v>1309</v>
      </c>
      <c r="G413" s="151">
        <v>3727</v>
      </c>
      <c r="H413" s="151">
        <v>3127</v>
      </c>
      <c r="I413" s="151">
        <v>600</v>
      </c>
      <c r="J413" s="151">
        <v>4059</v>
      </c>
      <c r="K413" s="151">
        <v>3502</v>
      </c>
      <c r="L413" s="151">
        <v>557</v>
      </c>
      <c r="M413" s="172">
        <v>0.93</v>
      </c>
      <c r="N413" s="153">
        <v>108849</v>
      </c>
      <c r="O413" s="153">
        <v>94465</v>
      </c>
      <c r="P413" s="153">
        <v>14384</v>
      </c>
      <c r="Q413" s="154">
        <v>0.867853632095839</v>
      </c>
      <c r="R413" s="154">
        <v>0.693155180496953</v>
      </c>
      <c r="S413" s="154">
        <v>0.83901261067883</v>
      </c>
      <c r="T413" s="154">
        <v>0.862774082286277</v>
      </c>
      <c r="U413" s="173">
        <v>-0.145857430181877</v>
      </c>
      <c r="V413" s="158">
        <v>26892</v>
      </c>
      <c r="W413" s="158">
        <v>22708</v>
      </c>
      <c r="X413" s="158">
        <v>27293</v>
      </c>
      <c r="Y413" s="158">
        <v>23513</v>
      </c>
      <c r="Z413" s="155">
        <v>0.844414695820318</v>
      </c>
      <c r="AA413" s="155">
        <v>0.861502949474224</v>
      </c>
      <c r="AB413" s="173">
        <v>-0.0170882536539058</v>
      </c>
    </row>
    <row r="414" spans="1:28">
      <c r="A414" s="175" t="s">
        <v>375</v>
      </c>
      <c r="B414" s="176" t="s">
        <v>1807</v>
      </c>
      <c r="C414" s="176" t="s">
        <v>408</v>
      </c>
      <c r="D414" s="150">
        <v>7985</v>
      </c>
      <c r="E414" s="153">
        <v>6715</v>
      </c>
      <c r="F414" s="153">
        <v>1270</v>
      </c>
      <c r="G414" s="151">
        <v>6590</v>
      </c>
      <c r="H414" s="151">
        <v>5597</v>
      </c>
      <c r="I414" s="151">
        <v>993</v>
      </c>
      <c r="J414" s="151">
        <v>6905</v>
      </c>
      <c r="K414" s="151">
        <v>6166</v>
      </c>
      <c r="L414" s="151">
        <v>739</v>
      </c>
      <c r="M414" s="172">
        <v>0.93</v>
      </c>
      <c r="N414" s="153">
        <v>200627</v>
      </c>
      <c r="O414" s="153">
        <v>183129</v>
      </c>
      <c r="P414" s="153">
        <v>17498</v>
      </c>
      <c r="Q414" s="154">
        <v>0.912783423965867</v>
      </c>
      <c r="R414" s="154">
        <v>0.840951784596118</v>
      </c>
      <c r="S414" s="154">
        <v>0.849317147192716</v>
      </c>
      <c r="T414" s="154">
        <v>0.892976104272266</v>
      </c>
      <c r="U414" s="173">
        <v>-0.00836536259659848</v>
      </c>
      <c r="V414" s="158">
        <v>48834</v>
      </c>
      <c r="W414" s="158">
        <v>42885</v>
      </c>
      <c r="X414" s="158">
        <v>48983</v>
      </c>
      <c r="Y414" s="158">
        <v>45025</v>
      </c>
      <c r="Z414" s="155">
        <v>0.878179137486178</v>
      </c>
      <c r="AA414" s="155">
        <v>0.919196455913276</v>
      </c>
      <c r="AB414" s="173">
        <v>-0.0410173184270983</v>
      </c>
    </row>
    <row r="415" spans="1:28">
      <c r="A415" s="175" t="s">
        <v>375</v>
      </c>
      <c r="B415" s="176" t="s">
        <v>1808</v>
      </c>
      <c r="C415" s="176" t="s">
        <v>409</v>
      </c>
      <c r="D415" s="150">
        <v>12</v>
      </c>
      <c r="E415" s="153">
        <v>12</v>
      </c>
      <c r="F415" s="153">
        <v>0</v>
      </c>
      <c r="G415" s="151">
        <v>9</v>
      </c>
      <c r="H415" s="151">
        <v>9</v>
      </c>
      <c r="I415" s="151">
        <v>0</v>
      </c>
      <c r="J415" s="151">
        <v>6</v>
      </c>
      <c r="K415" s="151">
        <v>6</v>
      </c>
      <c r="L415" s="151">
        <v>0</v>
      </c>
      <c r="M415" s="172">
        <v>0.93</v>
      </c>
      <c r="N415" s="153">
        <v>400</v>
      </c>
      <c r="O415" s="153">
        <v>399</v>
      </c>
      <c r="P415" s="153">
        <v>1</v>
      </c>
      <c r="Q415" s="154">
        <v>0.9975</v>
      </c>
      <c r="R415" s="154">
        <v>1</v>
      </c>
      <c r="S415" s="154">
        <v>1</v>
      </c>
      <c r="T415" s="154">
        <v>1</v>
      </c>
      <c r="U415" s="173">
        <v>0</v>
      </c>
      <c r="V415" s="158">
        <v>82</v>
      </c>
      <c r="W415" s="158">
        <v>82</v>
      </c>
      <c r="X415" s="158">
        <v>137</v>
      </c>
      <c r="Y415" s="158">
        <v>136</v>
      </c>
      <c r="Z415" s="155">
        <v>1</v>
      </c>
      <c r="AA415" s="155">
        <v>0.992700729927007</v>
      </c>
      <c r="AB415" s="173">
        <v>0.00729927007299269</v>
      </c>
    </row>
    <row r="416" spans="1:28">
      <c r="A416" s="175" t="s">
        <v>375</v>
      </c>
      <c r="B416" s="176" t="s">
        <v>1809</v>
      </c>
      <c r="C416" s="176" t="s">
        <v>410</v>
      </c>
      <c r="D416" s="150">
        <v>2881</v>
      </c>
      <c r="E416" s="153">
        <v>2739</v>
      </c>
      <c r="F416" s="153">
        <v>142</v>
      </c>
      <c r="G416" s="151">
        <v>2712</v>
      </c>
      <c r="H416" s="151">
        <v>2570</v>
      </c>
      <c r="I416" s="151">
        <v>142</v>
      </c>
      <c r="J416" s="151">
        <v>2952</v>
      </c>
      <c r="K416" s="151">
        <v>2887</v>
      </c>
      <c r="L416" s="151">
        <v>65</v>
      </c>
      <c r="M416" s="172">
        <v>0.93</v>
      </c>
      <c r="N416" s="153">
        <v>82917</v>
      </c>
      <c r="O416" s="153">
        <v>79819</v>
      </c>
      <c r="P416" s="153">
        <v>3098</v>
      </c>
      <c r="Q416" s="154">
        <v>0.962637336131312</v>
      </c>
      <c r="R416" s="154">
        <v>0.950711558486637</v>
      </c>
      <c r="S416" s="154">
        <v>0.9476401179941</v>
      </c>
      <c r="T416" s="154">
        <v>0.977981029810298</v>
      </c>
      <c r="U416" s="173">
        <v>0.00307144049253627</v>
      </c>
      <c r="V416" s="158">
        <v>19901</v>
      </c>
      <c r="W416" s="158">
        <v>19181</v>
      </c>
      <c r="X416" s="158">
        <v>20647</v>
      </c>
      <c r="Y416" s="158">
        <v>19811</v>
      </c>
      <c r="Z416" s="155">
        <v>0.963820913521934</v>
      </c>
      <c r="AA416" s="155">
        <v>0.959509856153436</v>
      </c>
      <c r="AB416" s="173">
        <v>0.00431105736849724</v>
      </c>
    </row>
    <row r="417" spans="1:28">
      <c r="A417" s="175" t="s">
        <v>375</v>
      </c>
      <c r="B417" s="176" t="s">
        <v>1809</v>
      </c>
      <c r="C417" s="176" t="s">
        <v>411</v>
      </c>
      <c r="D417" s="150">
        <v>2871</v>
      </c>
      <c r="E417" s="153">
        <v>2762</v>
      </c>
      <c r="F417" s="153">
        <v>109</v>
      </c>
      <c r="G417" s="151">
        <v>2581</v>
      </c>
      <c r="H417" s="151">
        <v>2477</v>
      </c>
      <c r="I417" s="151">
        <v>104</v>
      </c>
      <c r="J417" s="151">
        <v>3001</v>
      </c>
      <c r="K417" s="151">
        <v>2917</v>
      </c>
      <c r="L417" s="151">
        <v>84</v>
      </c>
      <c r="M417" s="172">
        <v>0.93</v>
      </c>
      <c r="N417" s="153">
        <v>80171</v>
      </c>
      <c r="O417" s="153">
        <v>77324</v>
      </c>
      <c r="P417" s="153">
        <v>2847</v>
      </c>
      <c r="Q417" s="154">
        <v>0.964488406032106</v>
      </c>
      <c r="R417" s="154">
        <v>0.962034134447928</v>
      </c>
      <c r="S417" s="154">
        <v>0.959705540488183</v>
      </c>
      <c r="T417" s="154">
        <v>0.972009330223259</v>
      </c>
      <c r="U417" s="173">
        <v>0.00232859395974461</v>
      </c>
      <c r="V417" s="158">
        <v>19613</v>
      </c>
      <c r="W417" s="158">
        <v>18972</v>
      </c>
      <c r="X417" s="158">
        <v>19905</v>
      </c>
      <c r="Y417" s="158">
        <v>19136</v>
      </c>
      <c r="Z417" s="155">
        <v>0.967317595472391</v>
      </c>
      <c r="AA417" s="155">
        <v>0.961366490831449</v>
      </c>
      <c r="AB417" s="173">
        <v>0.00595110464094128</v>
      </c>
    </row>
    <row r="418" spans="1:28">
      <c r="A418" s="175" t="s">
        <v>375</v>
      </c>
      <c r="B418" s="176" t="s">
        <v>1809</v>
      </c>
      <c r="C418" s="176" t="s">
        <v>412</v>
      </c>
      <c r="D418" s="150">
        <v>1996</v>
      </c>
      <c r="E418" s="153">
        <v>1722</v>
      </c>
      <c r="F418" s="153">
        <v>274</v>
      </c>
      <c r="G418" s="151">
        <v>2047</v>
      </c>
      <c r="H418" s="151">
        <v>1936</v>
      </c>
      <c r="I418" s="151">
        <v>111</v>
      </c>
      <c r="J418" s="151">
        <v>2247</v>
      </c>
      <c r="K418" s="151">
        <v>2145</v>
      </c>
      <c r="L418" s="151">
        <v>102</v>
      </c>
      <c r="M418" s="172">
        <v>0.93</v>
      </c>
      <c r="N418" s="153">
        <v>60461</v>
      </c>
      <c r="O418" s="153">
        <v>54180</v>
      </c>
      <c r="P418" s="153">
        <v>6281</v>
      </c>
      <c r="Q418" s="154">
        <v>0.896114850895619</v>
      </c>
      <c r="R418" s="154">
        <v>0.862725450901804</v>
      </c>
      <c r="S418" s="154">
        <v>0.945774303859306</v>
      </c>
      <c r="T418" s="154">
        <v>0.954606141522029</v>
      </c>
      <c r="U418" s="173">
        <v>-0.0830488529575026</v>
      </c>
      <c r="V418" s="158">
        <v>14901</v>
      </c>
      <c r="W418" s="158">
        <v>13529</v>
      </c>
      <c r="X418" s="158">
        <v>15345</v>
      </c>
      <c r="Y418" s="158">
        <v>13638</v>
      </c>
      <c r="Z418" s="155">
        <v>0.907925642574324</v>
      </c>
      <c r="AA418" s="155">
        <v>0.888758553274682</v>
      </c>
      <c r="AB418" s="173">
        <v>0.0191670892996415</v>
      </c>
    </row>
    <row r="419" spans="1:28">
      <c r="A419" s="175" t="s">
        <v>375</v>
      </c>
      <c r="B419" s="176" t="s">
        <v>1809</v>
      </c>
      <c r="C419" s="176" t="s">
        <v>413</v>
      </c>
      <c r="D419" s="150">
        <v>3565</v>
      </c>
      <c r="E419" s="153">
        <v>3107</v>
      </c>
      <c r="F419" s="153">
        <v>458</v>
      </c>
      <c r="G419" s="151">
        <v>3125</v>
      </c>
      <c r="H419" s="151">
        <v>2918</v>
      </c>
      <c r="I419" s="151">
        <v>207</v>
      </c>
      <c r="J419" s="151">
        <v>3392</v>
      </c>
      <c r="K419" s="151">
        <v>3226</v>
      </c>
      <c r="L419" s="151">
        <v>166</v>
      </c>
      <c r="M419" s="172">
        <v>0.93</v>
      </c>
      <c r="N419" s="153">
        <v>94951</v>
      </c>
      <c r="O419" s="153">
        <v>88636</v>
      </c>
      <c r="P419" s="153">
        <v>6315</v>
      </c>
      <c r="Q419" s="154">
        <v>0.933492011669177</v>
      </c>
      <c r="R419" s="154">
        <v>0.871528751753156</v>
      </c>
      <c r="S419" s="154">
        <v>0.93376</v>
      </c>
      <c r="T419" s="154">
        <v>0.951061320754717</v>
      </c>
      <c r="U419" s="173">
        <v>-0.0622312482468443</v>
      </c>
      <c r="V419" s="158">
        <v>22811</v>
      </c>
      <c r="W419" s="158">
        <v>21096</v>
      </c>
      <c r="X419" s="158">
        <v>23719</v>
      </c>
      <c r="Y419" s="158">
        <v>22079</v>
      </c>
      <c r="Z419" s="155">
        <v>0.924816974266801</v>
      </c>
      <c r="AA419" s="155">
        <v>0.930857118765547</v>
      </c>
      <c r="AB419" s="173">
        <v>-0.00604014449874546</v>
      </c>
    </row>
    <row r="420" spans="1:28">
      <c r="A420" s="175" t="s">
        <v>375</v>
      </c>
      <c r="B420" s="176" t="s">
        <v>1809</v>
      </c>
      <c r="C420" s="176" t="s">
        <v>414</v>
      </c>
      <c r="D420" s="150">
        <v>4326</v>
      </c>
      <c r="E420" s="153">
        <v>4076</v>
      </c>
      <c r="F420" s="153">
        <v>250</v>
      </c>
      <c r="G420" s="151">
        <v>3909</v>
      </c>
      <c r="H420" s="151">
        <v>3720</v>
      </c>
      <c r="I420" s="151">
        <v>189</v>
      </c>
      <c r="J420" s="151">
        <v>4481</v>
      </c>
      <c r="K420" s="151">
        <v>4331</v>
      </c>
      <c r="L420" s="151">
        <v>150</v>
      </c>
      <c r="M420" s="172">
        <v>0.93</v>
      </c>
      <c r="N420" s="153">
        <v>122660</v>
      </c>
      <c r="O420" s="153">
        <v>117834</v>
      </c>
      <c r="P420" s="153">
        <v>4826</v>
      </c>
      <c r="Q420" s="154">
        <v>0.960655470406</v>
      </c>
      <c r="R420" s="154">
        <v>0.942209893666204</v>
      </c>
      <c r="S420" s="154">
        <v>0.951650038372985</v>
      </c>
      <c r="T420" s="154">
        <v>0.966525329167596</v>
      </c>
      <c r="U420" s="173">
        <v>-0.00944014470678112</v>
      </c>
      <c r="V420" s="158">
        <v>29423</v>
      </c>
      <c r="W420" s="158">
        <v>28321</v>
      </c>
      <c r="X420" s="158">
        <v>29991</v>
      </c>
      <c r="Y420" s="158">
        <v>28742</v>
      </c>
      <c r="Z420" s="155">
        <v>0.962546307310607</v>
      </c>
      <c r="AA420" s="155">
        <v>0.958354172918542</v>
      </c>
      <c r="AB420" s="173">
        <v>0.00419213439206512</v>
      </c>
    </row>
    <row r="421" spans="1:28">
      <c r="A421" s="175" t="s">
        <v>375</v>
      </c>
      <c r="B421" s="176" t="s">
        <v>1809</v>
      </c>
      <c r="C421" s="176" t="s">
        <v>415</v>
      </c>
      <c r="D421" s="150">
        <v>3287</v>
      </c>
      <c r="E421" s="153">
        <v>2719</v>
      </c>
      <c r="F421" s="153">
        <v>568</v>
      </c>
      <c r="G421" s="151">
        <v>3077</v>
      </c>
      <c r="H421" s="151">
        <v>2874</v>
      </c>
      <c r="I421" s="151">
        <v>203</v>
      </c>
      <c r="J421" s="151">
        <v>3439</v>
      </c>
      <c r="K421" s="151">
        <v>3286</v>
      </c>
      <c r="L421" s="151">
        <v>153</v>
      </c>
      <c r="M421" s="172">
        <v>0.93</v>
      </c>
      <c r="N421" s="153">
        <v>91059</v>
      </c>
      <c r="O421" s="153">
        <v>83875</v>
      </c>
      <c r="P421" s="153">
        <v>7184</v>
      </c>
      <c r="Q421" s="154">
        <v>0.921106096047618</v>
      </c>
      <c r="R421" s="154">
        <v>0.827198052935808</v>
      </c>
      <c r="S421" s="154">
        <v>0.934026649333767</v>
      </c>
      <c r="T421" s="154">
        <v>0.955510322768247</v>
      </c>
      <c r="U421" s="173">
        <v>-0.106828596397959</v>
      </c>
      <c r="V421" s="158">
        <v>22668</v>
      </c>
      <c r="W421" s="158">
        <v>20879</v>
      </c>
      <c r="X421" s="158">
        <v>23148</v>
      </c>
      <c r="Y421" s="158">
        <v>21020</v>
      </c>
      <c r="Z421" s="155">
        <v>0.921078171872243</v>
      </c>
      <c r="AA421" s="155">
        <v>0.908069811646795</v>
      </c>
      <c r="AB421" s="173">
        <v>0.0130083602254483</v>
      </c>
    </row>
    <row r="422" spans="1:28">
      <c r="A422" s="175" t="s">
        <v>375</v>
      </c>
      <c r="B422" s="176" t="s">
        <v>1809</v>
      </c>
      <c r="C422" s="176" t="s">
        <v>416</v>
      </c>
      <c r="D422" s="150">
        <v>4514</v>
      </c>
      <c r="E422" s="153">
        <v>4229</v>
      </c>
      <c r="F422" s="153">
        <v>285</v>
      </c>
      <c r="G422" s="151">
        <v>4054</v>
      </c>
      <c r="H422" s="151">
        <v>3835</v>
      </c>
      <c r="I422" s="151">
        <v>219</v>
      </c>
      <c r="J422" s="151">
        <v>4474</v>
      </c>
      <c r="K422" s="151">
        <v>4202</v>
      </c>
      <c r="L422" s="151">
        <v>272</v>
      </c>
      <c r="M422" s="172">
        <v>0.93</v>
      </c>
      <c r="N422" s="153">
        <v>123062</v>
      </c>
      <c r="O422" s="153">
        <v>116970</v>
      </c>
      <c r="P422" s="153">
        <v>6092</v>
      </c>
      <c r="Q422" s="154">
        <v>0.950496497700346</v>
      </c>
      <c r="R422" s="154">
        <v>0.936863092600797</v>
      </c>
      <c r="S422" s="154">
        <v>0.94597927972373</v>
      </c>
      <c r="T422" s="154">
        <v>0.939204291461779</v>
      </c>
      <c r="U422" s="173">
        <v>-0.00911618712293216</v>
      </c>
      <c r="V422" s="158">
        <v>29865</v>
      </c>
      <c r="W422" s="158">
        <v>28240</v>
      </c>
      <c r="X422" s="158">
        <v>30845</v>
      </c>
      <c r="Y422" s="158">
        <v>29010</v>
      </c>
      <c r="Z422" s="155">
        <v>0.945588481500084</v>
      </c>
      <c r="AA422" s="155">
        <v>0.940508996595883</v>
      </c>
      <c r="AB422" s="173">
        <v>0.00507948490420107</v>
      </c>
    </row>
    <row r="423" spans="1:28">
      <c r="A423" s="175" t="s">
        <v>375</v>
      </c>
      <c r="B423" s="176" t="s">
        <v>1809</v>
      </c>
      <c r="C423" s="176" t="s">
        <v>417</v>
      </c>
      <c r="D423" s="150">
        <v>3763</v>
      </c>
      <c r="E423" s="153">
        <v>3497</v>
      </c>
      <c r="F423" s="153">
        <v>266</v>
      </c>
      <c r="G423" s="151">
        <v>3684</v>
      </c>
      <c r="H423" s="151">
        <v>3494</v>
      </c>
      <c r="I423" s="151">
        <v>190</v>
      </c>
      <c r="J423" s="151">
        <v>3911</v>
      </c>
      <c r="K423" s="151">
        <v>3787</v>
      </c>
      <c r="L423" s="151">
        <v>124</v>
      </c>
      <c r="M423" s="172">
        <v>0.93</v>
      </c>
      <c r="N423" s="153">
        <v>107644</v>
      </c>
      <c r="O423" s="153">
        <v>103556</v>
      </c>
      <c r="P423" s="153">
        <v>4088</v>
      </c>
      <c r="Q423" s="154">
        <v>0.962022964586972</v>
      </c>
      <c r="R423" s="154">
        <v>0.929311719372841</v>
      </c>
      <c r="S423" s="154">
        <v>0.94842562432139</v>
      </c>
      <c r="T423" s="154">
        <v>0.968294553822552</v>
      </c>
      <c r="U423" s="173">
        <v>-0.0191139049485489</v>
      </c>
      <c r="V423" s="158">
        <v>25626</v>
      </c>
      <c r="W423" s="158">
        <v>24631</v>
      </c>
      <c r="X423" s="158">
        <v>26646</v>
      </c>
      <c r="Y423" s="158">
        <v>25600</v>
      </c>
      <c r="Z423" s="155">
        <v>0.961172246936705</v>
      </c>
      <c r="AA423" s="155">
        <v>0.960744577047212</v>
      </c>
      <c r="AB423" s="173">
        <v>0.000427669889493276</v>
      </c>
    </row>
    <row r="424" spans="1:28">
      <c r="A424" s="175" t="s">
        <v>375</v>
      </c>
      <c r="B424" s="176" t="s">
        <v>1809</v>
      </c>
      <c r="C424" s="176" t="s">
        <v>418</v>
      </c>
      <c r="D424" s="150">
        <v>3342</v>
      </c>
      <c r="E424" s="153">
        <v>2952</v>
      </c>
      <c r="F424" s="153">
        <v>390</v>
      </c>
      <c r="G424" s="151">
        <v>2960</v>
      </c>
      <c r="H424" s="151">
        <v>2632</v>
      </c>
      <c r="I424" s="151">
        <v>328</v>
      </c>
      <c r="J424" s="151">
        <v>3339</v>
      </c>
      <c r="K424" s="151">
        <v>3128</v>
      </c>
      <c r="L424" s="151">
        <v>211</v>
      </c>
      <c r="M424" s="172">
        <v>0.93</v>
      </c>
      <c r="N424" s="153">
        <v>85321</v>
      </c>
      <c r="O424" s="153">
        <v>79291</v>
      </c>
      <c r="P424" s="153">
        <v>6030</v>
      </c>
      <c r="Q424" s="154">
        <v>0.929325722858382</v>
      </c>
      <c r="R424" s="154">
        <v>0.883303411131059</v>
      </c>
      <c r="S424" s="154">
        <v>0.889189189189189</v>
      </c>
      <c r="T424" s="154">
        <v>0.936807427373465</v>
      </c>
      <c r="U424" s="173">
        <v>-0.00588577805812995</v>
      </c>
      <c r="V424" s="158">
        <v>22064</v>
      </c>
      <c r="W424" s="158">
        <v>20480</v>
      </c>
      <c r="X424" s="158">
        <v>21529</v>
      </c>
      <c r="Y424" s="158">
        <v>19896</v>
      </c>
      <c r="Z424" s="155">
        <v>0.928208846990573</v>
      </c>
      <c r="AA424" s="155">
        <v>0.924148822518463</v>
      </c>
      <c r="AB424" s="173">
        <v>0.00406002447210951</v>
      </c>
    </row>
    <row r="425" spans="1:28">
      <c r="A425" s="175" t="s">
        <v>375</v>
      </c>
      <c r="B425" s="176" t="s">
        <v>1809</v>
      </c>
      <c r="C425" s="176" t="s">
        <v>419</v>
      </c>
      <c r="D425" s="150">
        <v>3618</v>
      </c>
      <c r="E425" s="153">
        <v>3441</v>
      </c>
      <c r="F425" s="153">
        <v>177</v>
      </c>
      <c r="G425" s="151">
        <v>3288</v>
      </c>
      <c r="H425" s="151">
        <v>3179</v>
      </c>
      <c r="I425" s="151">
        <v>109</v>
      </c>
      <c r="J425" s="151">
        <v>3827</v>
      </c>
      <c r="K425" s="151">
        <v>3743</v>
      </c>
      <c r="L425" s="151">
        <v>84</v>
      </c>
      <c r="M425" s="172">
        <v>0.93</v>
      </c>
      <c r="N425" s="153">
        <v>107338</v>
      </c>
      <c r="O425" s="153">
        <v>103807</v>
      </c>
      <c r="P425" s="153">
        <v>3531</v>
      </c>
      <c r="Q425" s="154">
        <v>0.967103914736626</v>
      </c>
      <c r="R425" s="154">
        <v>0.951077943615257</v>
      </c>
      <c r="S425" s="154">
        <v>0.966849148418491</v>
      </c>
      <c r="T425" s="154">
        <v>0.978050692448393</v>
      </c>
      <c r="U425" s="173">
        <v>-0.0157712048032345</v>
      </c>
      <c r="V425" s="158">
        <v>24386</v>
      </c>
      <c r="W425" s="158">
        <v>23645</v>
      </c>
      <c r="X425" s="158">
        <v>26253</v>
      </c>
      <c r="Y425" s="158">
        <v>25355</v>
      </c>
      <c r="Z425" s="155">
        <v>0.969613712786025</v>
      </c>
      <c r="AA425" s="155">
        <v>0.965794385403573</v>
      </c>
      <c r="AB425" s="173">
        <v>0.00381932738245194</v>
      </c>
    </row>
    <row r="426" spans="1:28">
      <c r="A426" s="175" t="s">
        <v>375</v>
      </c>
      <c r="B426" s="176" t="s">
        <v>1809</v>
      </c>
      <c r="C426" s="176" t="s">
        <v>420</v>
      </c>
      <c r="D426" s="150">
        <v>3363</v>
      </c>
      <c r="E426" s="153">
        <v>3146</v>
      </c>
      <c r="F426" s="153">
        <v>217</v>
      </c>
      <c r="G426" s="151">
        <v>3106</v>
      </c>
      <c r="H426" s="151">
        <v>2976</v>
      </c>
      <c r="I426" s="151">
        <v>130</v>
      </c>
      <c r="J426" s="151">
        <v>3509</v>
      </c>
      <c r="K426" s="151">
        <v>3391</v>
      </c>
      <c r="L426" s="151">
        <v>118</v>
      </c>
      <c r="M426" s="172">
        <v>0.93</v>
      </c>
      <c r="N426" s="153">
        <v>95956</v>
      </c>
      <c r="O426" s="153">
        <v>92211</v>
      </c>
      <c r="P426" s="153">
        <v>3745</v>
      </c>
      <c r="Q426" s="154">
        <v>0.960971695360374</v>
      </c>
      <c r="R426" s="154">
        <v>0.935474278917633</v>
      </c>
      <c r="S426" s="154">
        <v>0.958145524790728</v>
      </c>
      <c r="T426" s="154">
        <v>0.966372185807923</v>
      </c>
      <c r="U426" s="173">
        <v>-0.0226712458730947</v>
      </c>
      <c r="V426" s="158">
        <v>23184</v>
      </c>
      <c r="W426" s="158">
        <v>22319</v>
      </c>
      <c r="X426" s="158">
        <v>24620</v>
      </c>
      <c r="Y426" s="158">
        <v>23709</v>
      </c>
      <c r="Z426" s="155">
        <v>0.962689786059351</v>
      </c>
      <c r="AA426" s="155">
        <v>0.962997562956946</v>
      </c>
      <c r="AB426" s="173">
        <v>-0.000307776897594314</v>
      </c>
    </row>
    <row r="427" spans="1:28">
      <c r="A427" s="175" t="s">
        <v>375</v>
      </c>
      <c r="B427" s="176" t="s">
        <v>1809</v>
      </c>
      <c r="C427" s="176" t="s">
        <v>421</v>
      </c>
      <c r="D427" s="150">
        <v>2558</v>
      </c>
      <c r="E427" s="153">
        <v>2402</v>
      </c>
      <c r="F427" s="153">
        <v>156</v>
      </c>
      <c r="G427" s="151">
        <v>2334</v>
      </c>
      <c r="H427" s="151">
        <v>2213</v>
      </c>
      <c r="I427" s="151">
        <v>121</v>
      </c>
      <c r="J427" s="151">
        <v>2750</v>
      </c>
      <c r="K427" s="151">
        <v>2618</v>
      </c>
      <c r="L427" s="151">
        <v>132</v>
      </c>
      <c r="M427" s="172">
        <v>0.93</v>
      </c>
      <c r="N427" s="153">
        <v>75484</v>
      </c>
      <c r="O427" s="153">
        <v>72440</v>
      </c>
      <c r="P427" s="153">
        <v>3044</v>
      </c>
      <c r="Q427" s="154">
        <v>0.959673573207567</v>
      </c>
      <c r="R427" s="154">
        <v>0.939014855355747</v>
      </c>
      <c r="S427" s="154">
        <v>0.948157669237361</v>
      </c>
      <c r="T427" s="154">
        <v>0.952</v>
      </c>
      <c r="U427" s="173">
        <v>-0.00914281388161409</v>
      </c>
      <c r="V427" s="158">
        <v>17792</v>
      </c>
      <c r="W427" s="158">
        <v>16950</v>
      </c>
      <c r="X427" s="158">
        <v>19139</v>
      </c>
      <c r="Y427" s="158">
        <v>18320</v>
      </c>
      <c r="Z427" s="155">
        <v>0.95267535971223</v>
      </c>
      <c r="AA427" s="155">
        <v>0.957207795600606</v>
      </c>
      <c r="AB427" s="173">
        <v>-0.00453243588837593</v>
      </c>
    </row>
    <row r="428" spans="1:28">
      <c r="A428" s="175" t="s">
        <v>375</v>
      </c>
      <c r="B428" s="176" t="s">
        <v>1809</v>
      </c>
      <c r="C428" s="176" t="s">
        <v>422</v>
      </c>
      <c r="D428" s="150">
        <v>3790</v>
      </c>
      <c r="E428" s="153">
        <v>3413</v>
      </c>
      <c r="F428" s="153">
        <v>377</v>
      </c>
      <c r="G428" s="151">
        <v>3656</v>
      </c>
      <c r="H428" s="151">
        <v>3381</v>
      </c>
      <c r="I428" s="151">
        <v>275</v>
      </c>
      <c r="J428" s="151">
        <v>4055</v>
      </c>
      <c r="K428" s="151">
        <v>3849</v>
      </c>
      <c r="L428" s="151">
        <v>206</v>
      </c>
      <c r="M428" s="172">
        <v>0.93</v>
      </c>
      <c r="N428" s="153">
        <v>113518</v>
      </c>
      <c r="O428" s="153">
        <v>106614</v>
      </c>
      <c r="P428" s="153">
        <v>6904</v>
      </c>
      <c r="Q428" s="154">
        <v>0.939181451399778</v>
      </c>
      <c r="R428" s="154">
        <v>0.900527704485488</v>
      </c>
      <c r="S428" s="154">
        <v>0.924781181619256</v>
      </c>
      <c r="T428" s="154">
        <v>0.949198520345253</v>
      </c>
      <c r="U428" s="173">
        <v>-0.0242534771337679</v>
      </c>
      <c r="V428" s="158">
        <v>26911</v>
      </c>
      <c r="W428" s="158">
        <v>25120</v>
      </c>
      <c r="X428" s="158">
        <v>28098</v>
      </c>
      <c r="Y428" s="158">
        <v>26118</v>
      </c>
      <c r="Z428" s="155">
        <v>0.93344728921259</v>
      </c>
      <c r="AA428" s="155">
        <v>0.929532351057015</v>
      </c>
      <c r="AB428" s="173">
        <v>0.00391493815557498</v>
      </c>
    </row>
    <row r="429" spans="1:28">
      <c r="A429" s="175" t="s">
        <v>375</v>
      </c>
      <c r="B429" s="176" t="s">
        <v>1809</v>
      </c>
      <c r="C429" s="176" t="s">
        <v>423</v>
      </c>
      <c r="D429" s="150">
        <v>2266</v>
      </c>
      <c r="E429" s="153">
        <v>2221</v>
      </c>
      <c r="F429" s="153">
        <v>45</v>
      </c>
      <c r="G429" s="151">
        <v>2075</v>
      </c>
      <c r="H429" s="151">
        <v>2045</v>
      </c>
      <c r="I429" s="151">
        <v>30</v>
      </c>
      <c r="J429" s="151">
        <v>2411</v>
      </c>
      <c r="K429" s="151">
        <v>2385</v>
      </c>
      <c r="L429" s="151">
        <v>26</v>
      </c>
      <c r="M429" s="172">
        <v>0.93</v>
      </c>
      <c r="N429" s="153">
        <v>63907</v>
      </c>
      <c r="O429" s="153">
        <v>62847</v>
      </c>
      <c r="P429" s="153">
        <v>1060</v>
      </c>
      <c r="Q429" s="154">
        <v>0.983413397593378</v>
      </c>
      <c r="R429" s="154">
        <v>0.980141218005296</v>
      </c>
      <c r="S429" s="154">
        <v>0.985542168674699</v>
      </c>
      <c r="T429" s="154">
        <v>0.989216092907507</v>
      </c>
      <c r="U429" s="173">
        <v>-0.00540095066940316</v>
      </c>
      <c r="V429" s="158">
        <v>15449</v>
      </c>
      <c r="W429" s="158">
        <v>15206</v>
      </c>
      <c r="X429" s="158">
        <v>16433</v>
      </c>
      <c r="Y429" s="158">
        <v>16103</v>
      </c>
      <c r="Z429" s="155">
        <v>0.984270826590718</v>
      </c>
      <c r="AA429" s="155">
        <v>0.979918456763829</v>
      </c>
      <c r="AB429" s="173">
        <v>0.00435236982688902</v>
      </c>
    </row>
    <row r="430" spans="1:28">
      <c r="A430" s="175" t="s">
        <v>375</v>
      </c>
      <c r="B430" s="176" t="s">
        <v>1809</v>
      </c>
      <c r="C430" s="176" t="s">
        <v>424</v>
      </c>
      <c r="D430" s="150">
        <v>3055</v>
      </c>
      <c r="E430" s="153">
        <v>2802</v>
      </c>
      <c r="F430" s="153">
        <v>253</v>
      </c>
      <c r="G430" s="151">
        <v>2837</v>
      </c>
      <c r="H430" s="151">
        <v>2706</v>
      </c>
      <c r="I430" s="151">
        <v>131</v>
      </c>
      <c r="J430" s="151">
        <v>3385</v>
      </c>
      <c r="K430" s="151">
        <v>3249</v>
      </c>
      <c r="L430" s="151">
        <v>136</v>
      </c>
      <c r="M430" s="172">
        <v>0.93</v>
      </c>
      <c r="N430" s="153">
        <v>91282</v>
      </c>
      <c r="O430" s="153">
        <v>87503</v>
      </c>
      <c r="P430" s="153">
        <v>3779</v>
      </c>
      <c r="Q430" s="154">
        <v>0.958600819438663</v>
      </c>
      <c r="R430" s="154">
        <v>0.917184942716858</v>
      </c>
      <c r="S430" s="154">
        <v>0.953824462460345</v>
      </c>
      <c r="T430" s="154">
        <v>0.959822747415066</v>
      </c>
      <c r="U430" s="173">
        <v>-0.0366395197434879</v>
      </c>
      <c r="V430" s="158">
        <v>21222</v>
      </c>
      <c r="W430" s="158">
        <v>20215</v>
      </c>
      <c r="X430" s="158">
        <v>22330</v>
      </c>
      <c r="Y430" s="158">
        <v>21494</v>
      </c>
      <c r="Z430" s="155">
        <v>0.952549241353313</v>
      </c>
      <c r="AA430" s="155">
        <v>0.96256157635468</v>
      </c>
      <c r="AB430" s="173">
        <v>-0.0100123350013671</v>
      </c>
    </row>
    <row r="431" spans="1:28">
      <c r="A431" s="175" t="s">
        <v>375</v>
      </c>
      <c r="B431" s="176" t="s">
        <v>1809</v>
      </c>
      <c r="C431" s="176" t="s">
        <v>425</v>
      </c>
      <c r="D431" s="150">
        <v>1739</v>
      </c>
      <c r="E431" s="153">
        <v>1681</v>
      </c>
      <c r="F431" s="153">
        <v>58</v>
      </c>
      <c r="G431" s="151">
        <v>1726</v>
      </c>
      <c r="H431" s="151">
        <v>1679</v>
      </c>
      <c r="I431" s="151">
        <v>47</v>
      </c>
      <c r="J431" s="151">
        <v>1994</v>
      </c>
      <c r="K431" s="151">
        <v>1939</v>
      </c>
      <c r="L431" s="151">
        <v>55</v>
      </c>
      <c r="M431" s="172">
        <v>0.93</v>
      </c>
      <c r="N431" s="153">
        <v>51359</v>
      </c>
      <c r="O431" s="153">
        <v>49110</v>
      </c>
      <c r="P431" s="153">
        <v>2249</v>
      </c>
      <c r="Q431" s="154">
        <v>0.956210206585019</v>
      </c>
      <c r="R431" s="154">
        <v>0.966647498562392</v>
      </c>
      <c r="S431" s="154">
        <v>0.972769409038239</v>
      </c>
      <c r="T431" s="154">
        <v>0.972417251755266</v>
      </c>
      <c r="U431" s="173">
        <v>-0.00612191047584654</v>
      </c>
      <c r="V431" s="158">
        <v>12588</v>
      </c>
      <c r="W431" s="158">
        <v>12159</v>
      </c>
      <c r="X431" s="158">
        <v>12904</v>
      </c>
      <c r="Y431" s="158">
        <v>12274</v>
      </c>
      <c r="Z431" s="155">
        <v>0.965919923736892</v>
      </c>
      <c r="AA431" s="155">
        <v>0.951177929324241</v>
      </c>
      <c r="AB431" s="173">
        <v>0.0147419944126518</v>
      </c>
    </row>
    <row r="432" spans="1:28">
      <c r="A432" s="175" t="s">
        <v>375</v>
      </c>
      <c r="B432" s="176" t="s">
        <v>1809</v>
      </c>
      <c r="C432" s="176" t="s">
        <v>426</v>
      </c>
      <c r="D432" s="150">
        <v>1641</v>
      </c>
      <c r="E432" s="153">
        <v>1445</v>
      </c>
      <c r="F432" s="153">
        <v>196</v>
      </c>
      <c r="G432" s="151">
        <v>1666</v>
      </c>
      <c r="H432" s="151">
        <v>1592</v>
      </c>
      <c r="I432" s="151">
        <v>74</v>
      </c>
      <c r="J432" s="151">
        <v>1866</v>
      </c>
      <c r="K432" s="151">
        <v>1801</v>
      </c>
      <c r="L432" s="151">
        <v>65</v>
      </c>
      <c r="M432" s="172">
        <v>0.93</v>
      </c>
      <c r="N432" s="153">
        <v>50445</v>
      </c>
      <c r="O432" s="153">
        <v>48026</v>
      </c>
      <c r="P432" s="153">
        <v>2419</v>
      </c>
      <c r="Q432" s="154">
        <v>0.952046783625731</v>
      </c>
      <c r="R432" s="154">
        <v>0.880560633759902</v>
      </c>
      <c r="S432" s="154">
        <v>0.955582232893157</v>
      </c>
      <c r="T432" s="154">
        <v>0.965166130760986</v>
      </c>
      <c r="U432" s="173">
        <v>-0.0750215991332548</v>
      </c>
      <c r="V432" s="158">
        <v>12299</v>
      </c>
      <c r="W432" s="158">
        <v>11619</v>
      </c>
      <c r="X432" s="158">
        <v>12634</v>
      </c>
      <c r="Y432" s="158">
        <v>12120</v>
      </c>
      <c r="Z432" s="155">
        <v>0.944710952109928</v>
      </c>
      <c r="AA432" s="155">
        <v>0.959316131074877</v>
      </c>
      <c r="AB432" s="173">
        <v>-0.0146051789649497</v>
      </c>
    </row>
    <row r="433" spans="1:28">
      <c r="A433" s="175" t="s">
        <v>375</v>
      </c>
      <c r="B433" s="176" t="s">
        <v>1809</v>
      </c>
      <c r="C433" s="176" t="s">
        <v>427</v>
      </c>
      <c r="D433" s="150">
        <v>3339</v>
      </c>
      <c r="E433" s="153">
        <v>3098</v>
      </c>
      <c r="F433" s="153">
        <v>241</v>
      </c>
      <c r="G433" s="151">
        <v>3213</v>
      </c>
      <c r="H433" s="151">
        <v>3120</v>
      </c>
      <c r="I433" s="151">
        <v>93</v>
      </c>
      <c r="J433" s="151">
        <v>3510</v>
      </c>
      <c r="K433" s="151">
        <v>3445</v>
      </c>
      <c r="L433" s="151">
        <v>65</v>
      </c>
      <c r="M433" s="172">
        <v>0.93</v>
      </c>
      <c r="N433" s="153">
        <v>95730</v>
      </c>
      <c r="O433" s="153">
        <v>92473</v>
      </c>
      <c r="P433" s="153">
        <v>3257</v>
      </c>
      <c r="Q433" s="154">
        <v>0.965977227619346</v>
      </c>
      <c r="R433" s="154">
        <v>0.927822701407607</v>
      </c>
      <c r="S433" s="154">
        <v>0.971055088702148</v>
      </c>
      <c r="T433" s="154">
        <v>0.981481481481482</v>
      </c>
      <c r="U433" s="173">
        <v>-0.0432323872945405</v>
      </c>
      <c r="V433" s="158">
        <v>22849</v>
      </c>
      <c r="W433" s="158">
        <v>22044</v>
      </c>
      <c r="X433" s="158">
        <v>23951</v>
      </c>
      <c r="Y433" s="158">
        <v>23116</v>
      </c>
      <c r="Z433" s="155">
        <v>0.964768698848965</v>
      </c>
      <c r="AA433" s="155">
        <v>0.965137155024842</v>
      </c>
      <c r="AB433" s="173">
        <v>-0.000368456175877441</v>
      </c>
    </row>
    <row r="434" spans="1:28">
      <c r="A434" s="175" t="s">
        <v>375</v>
      </c>
      <c r="B434" s="176" t="s">
        <v>1809</v>
      </c>
      <c r="C434" s="176" t="s">
        <v>428</v>
      </c>
      <c r="D434" s="150">
        <v>4045</v>
      </c>
      <c r="E434" s="153">
        <v>3604</v>
      </c>
      <c r="F434" s="153">
        <v>441</v>
      </c>
      <c r="G434" s="151">
        <v>3798</v>
      </c>
      <c r="H434" s="151">
        <v>3545</v>
      </c>
      <c r="I434" s="151">
        <v>253</v>
      </c>
      <c r="J434" s="151">
        <v>4146</v>
      </c>
      <c r="K434" s="151">
        <v>3986</v>
      </c>
      <c r="L434" s="151">
        <v>160</v>
      </c>
      <c r="M434" s="172">
        <v>0.93</v>
      </c>
      <c r="N434" s="153">
        <v>111134</v>
      </c>
      <c r="O434" s="153">
        <v>103830</v>
      </c>
      <c r="P434" s="153">
        <v>7304</v>
      </c>
      <c r="Q434" s="154">
        <v>0.934277538827002</v>
      </c>
      <c r="R434" s="154">
        <v>0.89097651421508</v>
      </c>
      <c r="S434" s="154">
        <v>0.933385992627699</v>
      </c>
      <c r="T434" s="154">
        <v>0.961408586589484</v>
      </c>
      <c r="U434" s="173">
        <v>-0.0424094784126184</v>
      </c>
      <c r="V434" s="158">
        <v>26942</v>
      </c>
      <c r="W434" s="158">
        <v>25368</v>
      </c>
      <c r="X434" s="158">
        <v>27208</v>
      </c>
      <c r="Y434" s="158">
        <v>25883</v>
      </c>
      <c r="Z434" s="155">
        <v>0.941578205033034</v>
      </c>
      <c r="AA434" s="155">
        <v>0.951301087915319</v>
      </c>
      <c r="AB434" s="173">
        <v>-0.00972288288228507</v>
      </c>
    </row>
    <row r="435" spans="1:28">
      <c r="A435" s="175" t="s">
        <v>375</v>
      </c>
      <c r="B435" s="176" t="s">
        <v>1809</v>
      </c>
      <c r="C435" s="176" t="s">
        <v>429</v>
      </c>
      <c r="D435" s="150">
        <v>4908</v>
      </c>
      <c r="E435" s="153">
        <v>4554</v>
      </c>
      <c r="F435" s="153">
        <v>354</v>
      </c>
      <c r="G435" s="151">
        <v>4085</v>
      </c>
      <c r="H435" s="151">
        <v>3814</v>
      </c>
      <c r="I435" s="151">
        <v>271</v>
      </c>
      <c r="J435" s="151">
        <v>4681</v>
      </c>
      <c r="K435" s="151">
        <v>4433</v>
      </c>
      <c r="L435" s="151">
        <v>248</v>
      </c>
      <c r="M435" s="172">
        <v>0.93</v>
      </c>
      <c r="N435" s="153">
        <v>128015</v>
      </c>
      <c r="O435" s="153">
        <v>122743</v>
      </c>
      <c r="P435" s="153">
        <v>5272</v>
      </c>
      <c r="Q435" s="154">
        <v>0.958817326094598</v>
      </c>
      <c r="R435" s="154">
        <v>0.927872860635697</v>
      </c>
      <c r="S435" s="154">
        <v>0.933659730722154</v>
      </c>
      <c r="T435" s="154">
        <v>0.947019867549669</v>
      </c>
      <c r="U435" s="173">
        <v>-0.0057868700864574</v>
      </c>
      <c r="V435" s="158">
        <v>31543</v>
      </c>
      <c r="W435" s="158">
        <v>30006</v>
      </c>
      <c r="X435" s="158">
        <v>32370</v>
      </c>
      <c r="Y435" s="158">
        <v>31047</v>
      </c>
      <c r="Z435" s="155">
        <v>0.951272865612022</v>
      </c>
      <c r="AA435" s="155">
        <v>0.959128822984245</v>
      </c>
      <c r="AB435" s="173">
        <v>-0.00785595737222289</v>
      </c>
    </row>
    <row r="436" spans="1:28">
      <c r="A436" s="175" t="s">
        <v>375</v>
      </c>
      <c r="B436" s="176" t="s">
        <v>1809</v>
      </c>
      <c r="C436" s="176" t="s">
        <v>430</v>
      </c>
      <c r="D436" s="150">
        <v>2523</v>
      </c>
      <c r="E436" s="153">
        <v>2333</v>
      </c>
      <c r="F436" s="153">
        <v>190</v>
      </c>
      <c r="G436" s="151">
        <v>2230</v>
      </c>
      <c r="H436" s="151">
        <v>2116</v>
      </c>
      <c r="I436" s="151">
        <v>114</v>
      </c>
      <c r="J436" s="151">
        <v>2431</v>
      </c>
      <c r="K436" s="151">
        <v>2313</v>
      </c>
      <c r="L436" s="151">
        <v>118</v>
      </c>
      <c r="M436" s="172">
        <v>0.93</v>
      </c>
      <c r="N436" s="153">
        <v>68552</v>
      </c>
      <c r="O436" s="153">
        <v>65790</v>
      </c>
      <c r="P436" s="153">
        <v>2762</v>
      </c>
      <c r="Q436" s="154">
        <v>0.959709417668339</v>
      </c>
      <c r="R436" s="154">
        <v>0.924692826000793</v>
      </c>
      <c r="S436" s="154">
        <v>0.948878923766816</v>
      </c>
      <c r="T436" s="154">
        <v>0.951460304401481</v>
      </c>
      <c r="U436" s="173">
        <v>-0.0241860977660234</v>
      </c>
      <c r="V436" s="158">
        <v>16182</v>
      </c>
      <c r="W436" s="158">
        <v>15351</v>
      </c>
      <c r="X436" s="158">
        <v>16852</v>
      </c>
      <c r="Y436" s="158">
        <v>16224</v>
      </c>
      <c r="Z436" s="155">
        <v>0.948646644419726</v>
      </c>
      <c r="AA436" s="155">
        <v>0.962734393543793</v>
      </c>
      <c r="AB436" s="173">
        <v>-0.0140877491240674</v>
      </c>
    </row>
    <row r="437" spans="1:28">
      <c r="A437" s="175" t="s">
        <v>375</v>
      </c>
      <c r="B437" s="176" t="s">
        <v>1809</v>
      </c>
      <c r="C437" s="176" t="s">
        <v>431</v>
      </c>
      <c r="D437" s="150">
        <v>1578</v>
      </c>
      <c r="E437" s="153">
        <v>1501</v>
      </c>
      <c r="F437" s="153">
        <v>77</v>
      </c>
      <c r="G437" s="151">
        <v>1377</v>
      </c>
      <c r="H437" s="151">
        <v>1332</v>
      </c>
      <c r="I437" s="151">
        <v>45</v>
      </c>
      <c r="J437" s="151">
        <v>1635</v>
      </c>
      <c r="K437" s="151">
        <v>1583</v>
      </c>
      <c r="L437" s="151">
        <v>52</v>
      </c>
      <c r="M437" s="172">
        <v>0.93</v>
      </c>
      <c r="N437" s="153">
        <v>44125</v>
      </c>
      <c r="O437" s="153">
        <v>42336</v>
      </c>
      <c r="P437" s="153">
        <v>1789</v>
      </c>
      <c r="Q437" s="154">
        <v>0.959456090651558</v>
      </c>
      <c r="R437" s="154">
        <v>0.951204055766793</v>
      </c>
      <c r="S437" s="154">
        <v>0.967320261437909</v>
      </c>
      <c r="T437" s="154">
        <v>0.968195718654434</v>
      </c>
      <c r="U437" s="173">
        <v>-0.016116205671115</v>
      </c>
      <c r="V437" s="158">
        <v>10578</v>
      </c>
      <c r="W437" s="158">
        <v>10155</v>
      </c>
      <c r="X437" s="158">
        <v>11302</v>
      </c>
      <c r="Y437" s="158">
        <v>10746</v>
      </c>
      <c r="Z437" s="155">
        <v>0.96001134429949</v>
      </c>
      <c r="AA437" s="155">
        <v>0.950805167227039</v>
      </c>
      <c r="AB437" s="173">
        <v>0.00920617707245008</v>
      </c>
    </row>
    <row r="438" spans="1:28">
      <c r="A438" s="175" t="s">
        <v>375</v>
      </c>
      <c r="B438" s="176" t="s">
        <v>1809</v>
      </c>
      <c r="C438" s="176" t="s">
        <v>432</v>
      </c>
      <c r="D438" s="150">
        <v>1941</v>
      </c>
      <c r="E438" s="153">
        <v>1831</v>
      </c>
      <c r="F438" s="153">
        <v>110</v>
      </c>
      <c r="G438" s="151">
        <v>1772</v>
      </c>
      <c r="H438" s="151">
        <v>1692</v>
      </c>
      <c r="I438" s="151">
        <v>80</v>
      </c>
      <c r="J438" s="151">
        <v>1954</v>
      </c>
      <c r="K438" s="151">
        <v>1865</v>
      </c>
      <c r="L438" s="151">
        <v>89</v>
      </c>
      <c r="M438" s="172">
        <v>0.93</v>
      </c>
      <c r="N438" s="153">
        <v>52601</v>
      </c>
      <c r="O438" s="153">
        <v>50286</v>
      </c>
      <c r="P438" s="153">
        <v>2315</v>
      </c>
      <c r="Q438" s="154">
        <v>0.955989429858748</v>
      </c>
      <c r="R438" s="154">
        <v>0.94332818134982</v>
      </c>
      <c r="S438" s="154">
        <v>0.954853273137698</v>
      </c>
      <c r="T438" s="154">
        <v>0.954452405322416</v>
      </c>
      <c r="U438" s="173">
        <v>-0.0115250917878779</v>
      </c>
      <c r="V438" s="158">
        <v>12819</v>
      </c>
      <c r="W438" s="158">
        <v>12277</v>
      </c>
      <c r="X438" s="158">
        <v>13150</v>
      </c>
      <c r="Y438" s="158">
        <v>12512</v>
      </c>
      <c r="Z438" s="155">
        <v>0.957719010843279</v>
      </c>
      <c r="AA438" s="155">
        <v>0.95148288973384</v>
      </c>
      <c r="AB438" s="173">
        <v>0.00623612110943916</v>
      </c>
    </row>
    <row r="439" spans="1:28">
      <c r="A439" s="175" t="s">
        <v>375</v>
      </c>
      <c r="B439" s="176" t="s">
        <v>1809</v>
      </c>
      <c r="C439" s="176" t="s">
        <v>433</v>
      </c>
      <c r="D439" s="150">
        <v>5242</v>
      </c>
      <c r="E439" s="153">
        <v>4654</v>
      </c>
      <c r="F439" s="153">
        <v>588</v>
      </c>
      <c r="G439" s="151">
        <v>4955</v>
      </c>
      <c r="H439" s="151">
        <v>4489</v>
      </c>
      <c r="I439" s="151">
        <v>466</v>
      </c>
      <c r="J439" s="151">
        <v>5481</v>
      </c>
      <c r="K439" s="151">
        <v>5168</v>
      </c>
      <c r="L439" s="151">
        <v>313</v>
      </c>
      <c r="M439" s="172">
        <v>0.93</v>
      </c>
      <c r="N439" s="153">
        <v>152307</v>
      </c>
      <c r="O439" s="153">
        <v>140653</v>
      </c>
      <c r="P439" s="153">
        <v>11654</v>
      </c>
      <c r="Q439" s="154">
        <v>0.923483490581523</v>
      </c>
      <c r="R439" s="154">
        <v>0.887829072872949</v>
      </c>
      <c r="S439" s="154">
        <v>0.905953582240161</v>
      </c>
      <c r="T439" s="154">
        <v>0.942893632548805</v>
      </c>
      <c r="U439" s="173">
        <v>-0.0181245093672122</v>
      </c>
      <c r="V439" s="158">
        <v>35851</v>
      </c>
      <c r="W439" s="158">
        <v>33043</v>
      </c>
      <c r="X439" s="158">
        <v>38469</v>
      </c>
      <c r="Y439" s="158">
        <v>35571</v>
      </c>
      <c r="Z439" s="155">
        <v>0.921675824942122</v>
      </c>
      <c r="AA439" s="155">
        <v>0.924666614676753</v>
      </c>
      <c r="AB439" s="173">
        <v>-0.00299078973463118</v>
      </c>
    </row>
    <row r="440" spans="1:28">
      <c r="A440" s="175" t="s">
        <v>375</v>
      </c>
      <c r="B440" s="176" t="s">
        <v>1810</v>
      </c>
      <c r="C440" s="176" t="s">
        <v>434</v>
      </c>
      <c r="D440" s="150">
        <v>2801</v>
      </c>
      <c r="E440" s="153">
        <v>2680</v>
      </c>
      <c r="F440" s="153">
        <v>121</v>
      </c>
      <c r="G440" s="151">
        <v>2982</v>
      </c>
      <c r="H440" s="151">
        <v>2859</v>
      </c>
      <c r="I440" s="151">
        <v>123</v>
      </c>
      <c r="J440" s="151">
        <v>2963</v>
      </c>
      <c r="K440" s="151">
        <v>2883</v>
      </c>
      <c r="L440" s="151">
        <v>80</v>
      </c>
      <c r="M440" s="172">
        <v>0.93</v>
      </c>
      <c r="N440" s="153">
        <v>78066</v>
      </c>
      <c r="O440" s="153">
        <v>75871</v>
      </c>
      <c r="P440" s="153">
        <v>2195</v>
      </c>
      <c r="Q440" s="154">
        <v>0.971882765864781</v>
      </c>
      <c r="R440" s="154">
        <v>0.956801142449125</v>
      </c>
      <c r="S440" s="154">
        <v>0.958752515090543</v>
      </c>
      <c r="T440" s="154">
        <v>0.973000337495781</v>
      </c>
      <c r="U440" s="173">
        <v>-0.00195137264141798</v>
      </c>
      <c r="V440" s="158">
        <v>19025</v>
      </c>
      <c r="W440" s="158">
        <v>18431</v>
      </c>
      <c r="X440" s="158">
        <v>19531</v>
      </c>
      <c r="Y440" s="158">
        <v>19061</v>
      </c>
      <c r="Z440" s="155">
        <v>0.968777923784494</v>
      </c>
      <c r="AA440" s="155">
        <v>0.975935691976857</v>
      </c>
      <c r="AB440" s="173">
        <v>-0.00715776819236313</v>
      </c>
    </row>
    <row r="441" spans="1:28">
      <c r="A441" s="175" t="s">
        <v>375</v>
      </c>
      <c r="B441" s="176" t="s">
        <v>1810</v>
      </c>
      <c r="C441" s="176" t="s">
        <v>435</v>
      </c>
      <c r="D441" s="150">
        <v>5890</v>
      </c>
      <c r="E441" s="153">
        <v>4894</v>
      </c>
      <c r="F441" s="153">
        <v>996</v>
      </c>
      <c r="G441" s="151">
        <v>5128</v>
      </c>
      <c r="H441" s="151">
        <v>4724</v>
      </c>
      <c r="I441" s="151">
        <v>404</v>
      </c>
      <c r="J441" s="151">
        <v>5238</v>
      </c>
      <c r="K441" s="151">
        <v>5021</v>
      </c>
      <c r="L441" s="151">
        <v>217</v>
      </c>
      <c r="M441" s="172">
        <v>0.93</v>
      </c>
      <c r="N441" s="153">
        <v>146366</v>
      </c>
      <c r="O441" s="153">
        <v>136401</v>
      </c>
      <c r="P441" s="153">
        <v>9965</v>
      </c>
      <c r="Q441" s="154">
        <v>0.931917248541328</v>
      </c>
      <c r="R441" s="154">
        <v>0.830899830220713</v>
      </c>
      <c r="S441" s="154">
        <v>0.921216848673947</v>
      </c>
      <c r="T441" s="154">
        <v>0.958571974035892</v>
      </c>
      <c r="U441" s="173">
        <v>-0.0903170184532338</v>
      </c>
      <c r="V441" s="158">
        <v>36495</v>
      </c>
      <c r="W441" s="158">
        <v>34023</v>
      </c>
      <c r="X441" s="158">
        <v>36875</v>
      </c>
      <c r="Y441" s="158">
        <v>34771</v>
      </c>
      <c r="Z441" s="155">
        <v>0.93226469379367</v>
      </c>
      <c r="AA441" s="155">
        <v>0.942942372881356</v>
      </c>
      <c r="AB441" s="173">
        <v>-0.0106776790876856</v>
      </c>
    </row>
    <row r="442" spans="1:28">
      <c r="A442" s="175" t="s">
        <v>375</v>
      </c>
      <c r="B442" s="176" t="s">
        <v>1810</v>
      </c>
      <c r="C442" s="176" t="s">
        <v>436</v>
      </c>
      <c r="D442" s="150">
        <v>6105</v>
      </c>
      <c r="E442" s="153">
        <v>5626</v>
      </c>
      <c r="F442" s="153">
        <v>479</v>
      </c>
      <c r="G442" s="151">
        <v>6568</v>
      </c>
      <c r="H442" s="151">
        <v>6190</v>
      </c>
      <c r="I442" s="151">
        <v>378</v>
      </c>
      <c r="J442" s="151">
        <v>6618</v>
      </c>
      <c r="K442" s="151">
        <v>6224</v>
      </c>
      <c r="L442" s="151">
        <v>394</v>
      </c>
      <c r="M442" s="172">
        <v>0.93</v>
      </c>
      <c r="N442" s="153">
        <v>166081</v>
      </c>
      <c r="O442" s="153">
        <v>157262</v>
      </c>
      <c r="P442" s="153">
        <v>8819</v>
      </c>
      <c r="Q442" s="154">
        <v>0.946899404507439</v>
      </c>
      <c r="R442" s="154">
        <v>0.921539721539722</v>
      </c>
      <c r="S442" s="154">
        <v>0.942448233861145</v>
      </c>
      <c r="T442" s="154">
        <v>0.940465397401028</v>
      </c>
      <c r="U442" s="173">
        <v>-0.0209085123214234</v>
      </c>
      <c r="V442" s="158">
        <v>42562</v>
      </c>
      <c r="W442" s="158">
        <v>40062</v>
      </c>
      <c r="X442" s="158">
        <v>41868</v>
      </c>
      <c r="Y442" s="158">
        <v>39637</v>
      </c>
      <c r="Z442" s="155">
        <v>0.941262158733142</v>
      </c>
      <c r="AA442" s="155">
        <v>0.946713480462406</v>
      </c>
      <c r="AB442" s="173">
        <v>-0.00545132172926344</v>
      </c>
    </row>
    <row r="443" spans="1:28">
      <c r="A443" s="175" t="s">
        <v>375</v>
      </c>
      <c r="B443" s="176" t="s">
        <v>1810</v>
      </c>
      <c r="C443" s="176" t="s">
        <v>437</v>
      </c>
      <c r="D443" s="150">
        <v>7046</v>
      </c>
      <c r="E443" s="153">
        <v>5805</v>
      </c>
      <c r="F443" s="153">
        <v>1241</v>
      </c>
      <c r="G443" s="151">
        <v>6082</v>
      </c>
      <c r="H443" s="151">
        <v>5467</v>
      </c>
      <c r="I443" s="151">
        <v>615</v>
      </c>
      <c r="J443" s="151">
        <v>5897</v>
      </c>
      <c r="K443" s="151">
        <v>5590</v>
      </c>
      <c r="L443" s="151">
        <v>307</v>
      </c>
      <c r="M443" s="172">
        <v>0.93</v>
      </c>
      <c r="N443" s="153">
        <v>154400</v>
      </c>
      <c r="O443" s="153">
        <v>141479</v>
      </c>
      <c r="P443" s="153">
        <v>12921</v>
      </c>
      <c r="Q443" s="154">
        <v>0.916314766839378</v>
      </c>
      <c r="R443" s="154">
        <v>0.823871700255464</v>
      </c>
      <c r="S443" s="154">
        <v>0.89888194672805</v>
      </c>
      <c r="T443" s="154">
        <v>0.947939630320502</v>
      </c>
      <c r="U443" s="173">
        <v>-0.0750102464725859</v>
      </c>
      <c r="V443" s="158">
        <v>41041</v>
      </c>
      <c r="W443" s="158">
        <v>37576</v>
      </c>
      <c r="X443" s="158">
        <v>39447</v>
      </c>
      <c r="Y443" s="158">
        <v>36764</v>
      </c>
      <c r="Z443" s="155">
        <v>0.915572232645403</v>
      </c>
      <c r="AA443" s="155">
        <v>0.931984688315968</v>
      </c>
      <c r="AB443" s="173">
        <v>-0.0164124556705649</v>
      </c>
    </row>
    <row r="444" spans="1:28">
      <c r="A444" s="175" t="s">
        <v>375</v>
      </c>
      <c r="B444" s="176" t="s">
        <v>1810</v>
      </c>
      <c r="C444" s="176" t="s">
        <v>438</v>
      </c>
      <c r="D444" s="150">
        <v>5753</v>
      </c>
      <c r="E444" s="153">
        <v>5506</v>
      </c>
      <c r="F444" s="153">
        <v>247</v>
      </c>
      <c r="G444" s="151">
        <v>6149</v>
      </c>
      <c r="H444" s="151">
        <v>5917</v>
      </c>
      <c r="I444" s="151">
        <v>232</v>
      </c>
      <c r="J444" s="151">
        <v>5557</v>
      </c>
      <c r="K444" s="151">
        <v>5415</v>
      </c>
      <c r="L444" s="151">
        <v>142</v>
      </c>
      <c r="M444" s="172">
        <v>0.93</v>
      </c>
      <c r="N444" s="153">
        <v>150500</v>
      </c>
      <c r="O444" s="153">
        <v>146550</v>
      </c>
      <c r="P444" s="153">
        <v>3950</v>
      </c>
      <c r="Q444" s="154">
        <v>0.97375415282392</v>
      </c>
      <c r="R444" s="154">
        <v>0.957065878671997</v>
      </c>
      <c r="S444" s="154">
        <v>0.962270287851683</v>
      </c>
      <c r="T444" s="154">
        <v>0.974446643872593</v>
      </c>
      <c r="U444" s="173">
        <v>-0.00520440917968601</v>
      </c>
      <c r="V444" s="158">
        <v>38307</v>
      </c>
      <c r="W444" s="158">
        <v>37264</v>
      </c>
      <c r="X444" s="158">
        <v>37583</v>
      </c>
      <c r="Y444" s="158">
        <v>36653</v>
      </c>
      <c r="Z444" s="155">
        <v>0.972772600308038</v>
      </c>
      <c r="AA444" s="155">
        <v>0.975254769443631</v>
      </c>
      <c r="AB444" s="173">
        <v>-0.00248216913559374</v>
      </c>
    </row>
    <row r="445" spans="1:28">
      <c r="A445" s="175" t="s">
        <v>375</v>
      </c>
      <c r="B445" s="176" t="s">
        <v>1810</v>
      </c>
      <c r="C445" s="176" t="s">
        <v>439</v>
      </c>
      <c r="D445" s="150">
        <v>4213</v>
      </c>
      <c r="E445" s="153">
        <v>4106</v>
      </c>
      <c r="F445" s="153">
        <v>107</v>
      </c>
      <c r="G445" s="151">
        <v>4439</v>
      </c>
      <c r="H445" s="151">
        <v>4355</v>
      </c>
      <c r="I445" s="151">
        <v>84</v>
      </c>
      <c r="J445" s="151">
        <v>4314</v>
      </c>
      <c r="K445" s="151">
        <v>4242</v>
      </c>
      <c r="L445" s="151">
        <v>72</v>
      </c>
      <c r="M445" s="172">
        <v>0.93</v>
      </c>
      <c r="N445" s="153">
        <v>118844</v>
      </c>
      <c r="O445" s="153">
        <v>117139</v>
      </c>
      <c r="P445" s="153">
        <v>1705</v>
      </c>
      <c r="Q445" s="154">
        <v>0.985653461680859</v>
      </c>
      <c r="R445" s="154">
        <v>0.974602421077617</v>
      </c>
      <c r="S445" s="154">
        <v>0.981076819103402</v>
      </c>
      <c r="T445" s="154">
        <v>0.983310152990264</v>
      </c>
      <c r="U445" s="173">
        <v>-0.00647439802578487</v>
      </c>
      <c r="V445" s="158">
        <v>28826</v>
      </c>
      <c r="W445" s="158">
        <v>28360</v>
      </c>
      <c r="X445" s="158">
        <v>29105</v>
      </c>
      <c r="Y445" s="158">
        <v>28697</v>
      </c>
      <c r="Z445" s="155">
        <v>0.983834038715049</v>
      </c>
      <c r="AA445" s="155">
        <v>0.985981790070435</v>
      </c>
      <c r="AB445" s="173">
        <v>-0.0021477513553857</v>
      </c>
    </row>
    <row r="446" spans="1:28">
      <c r="A446" s="175" t="s">
        <v>375</v>
      </c>
      <c r="B446" s="176" t="s">
        <v>1810</v>
      </c>
      <c r="C446" s="176" t="s">
        <v>440</v>
      </c>
      <c r="D446" s="150">
        <v>6620</v>
      </c>
      <c r="E446" s="153">
        <v>6395</v>
      </c>
      <c r="F446" s="153">
        <v>225</v>
      </c>
      <c r="G446" s="151">
        <v>6438</v>
      </c>
      <c r="H446" s="151">
        <v>6313</v>
      </c>
      <c r="I446" s="151">
        <v>125</v>
      </c>
      <c r="J446" s="151">
        <v>6338</v>
      </c>
      <c r="K446" s="151">
        <v>6285</v>
      </c>
      <c r="L446" s="151">
        <v>53</v>
      </c>
      <c r="M446" s="172">
        <v>0.93</v>
      </c>
      <c r="N446" s="153">
        <v>157014</v>
      </c>
      <c r="O446" s="153">
        <v>153738</v>
      </c>
      <c r="P446" s="153">
        <v>3276</v>
      </c>
      <c r="Q446" s="154">
        <v>0.979135618479881</v>
      </c>
      <c r="R446" s="154">
        <v>0.966012084592145</v>
      </c>
      <c r="S446" s="154">
        <v>0.98058403230817</v>
      </c>
      <c r="T446" s="154">
        <v>0.99163774061218</v>
      </c>
      <c r="U446" s="173">
        <v>-0.0145719477160252</v>
      </c>
      <c r="V446" s="158">
        <v>42789</v>
      </c>
      <c r="W446" s="158">
        <v>42197</v>
      </c>
      <c r="X446" s="158">
        <v>42907</v>
      </c>
      <c r="Y446" s="158">
        <v>42177</v>
      </c>
      <c r="Z446" s="155">
        <v>0.986164668489565</v>
      </c>
      <c r="AA446" s="155">
        <v>0.98298645908593</v>
      </c>
      <c r="AB446" s="173">
        <v>0.003178209403635</v>
      </c>
    </row>
    <row r="447" spans="1:28">
      <c r="A447" s="175" t="s">
        <v>375</v>
      </c>
      <c r="B447" s="176" t="s">
        <v>1810</v>
      </c>
      <c r="C447" s="176" t="s">
        <v>441</v>
      </c>
      <c r="D447" s="150">
        <v>4706</v>
      </c>
      <c r="E447" s="153">
        <v>4072</v>
      </c>
      <c r="F447" s="153">
        <v>634</v>
      </c>
      <c r="G447" s="151">
        <v>4123</v>
      </c>
      <c r="H447" s="151">
        <v>3855</v>
      </c>
      <c r="I447" s="151">
        <v>268</v>
      </c>
      <c r="J447" s="151">
        <v>4096</v>
      </c>
      <c r="K447" s="151">
        <v>3995</v>
      </c>
      <c r="L447" s="151">
        <v>101</v>
      </c>
      <c r="M447" s="172">
        <v>0.93</v>
      </c>
      <c r="N447" s="153">
        <v>106577</v>
      </c>
      <c r="O447" s="153">
        <v>102761</v>
      </c>
      <c r="P447" s="153">
        <v>3816</v>
      </c>
      <c r="Q447" s="154">
        <v>0.964194901338938</v>
      </c>
      <c r="R447" s="154">
        <v>0.865278368040799</v>
      </c>
      <c r="S447" s="154">
        <v>0.934998787290808</v>
      </c>
      <c r="T447" s="154">
        <v>0.975341796875</v>
      </c>
      <c r="U447" s="173">
        <v>-0.0697204192500087</v>
      </c>
      <c r="V447" s="158">
        <v>28537</v>
      </c>
      <c r="W447" s="158">
        <v>27106</v>
      </c>
      <c r="X447" s="158">
        <v>27385</v>
      </c>
      <c r="Y447" s="158">
        <v>26635</v>
      </c>
      <c r="Z447" s="155">
        <v>0.949854574762589</v>
      </c>
      <c r="AA447" s="155">
        <v>0.972612744203031</v>
      </c>
      <c r="AB447" s="173">
        <v>-0.022758169440442</v>
      </c>
    </row>
    <row r="448" spans="1:28">
      <c r="A448" s="175" t="s">
        <v>375</v>
      </c>
      <c r="B448" s="176" t="s">
        <v>1810</v>
      </c>
      <c r="C448" s="176" t="s">
        <v>442</v>
      </c>
      <c r="D448" s="150">
        <v>5358</v>
      </c>
      <c r="E448" s="153">
        <v>4839</v>
      </c>
      <c r="F448" s="153">
        <v>519</v>
      </c>
      <c r="G448" s="151">
        <v>5098</v>
      </c>
      <c r="H448" s="151">
        <v>4848</v>
      </c>
      <c r="I448" s="151">
        <v>250</v>
      </c>
      <c r="J448" s="151">
        <v>5066</v>
      </c>
      <c r="K448" s="151">
        <v>4915</v>
      </c>
      <c r="L448" s="151">
        <v>151</v>
      </c>
      <c r="M448" s="172">
        <v>0.93</v>
      </c>
      <c r="N448" s="153">
        <v>130428</v>
      </c>
      <c r="O448" s="153">
        <v>124190</v>
      </c>
      <c r="P448" s="153">
        <v>6238</v>
      </c>
      <c r="Q448" s="154">
        <v>0.952172846321342</v>
      </c>
      <c r="R448" s="154">
        <v>0.903135498320269</v>
      </c>
      <c r="S448" s="154">
        <v>0.950961161239702</v>
      </c>
      <c r="T448" s="154">
        <v>0.970193446506119</v>
      </c>
      <c r="U448" s="173">
        <v>-0.0478256629194331</v>
      </c>
      <c r="V448" s="158">
        <v>33844</v>
      </c>
      <c r="W448" s="158">
        <v>32349</v>
      </c>
      <c r="X448" s="158">
        <v>34730</v>
      </c>
      <c r="Y448" s="158">
        <v>33148</v>
      </c>
      <c r="Z448" s="155">
        <v>0.955826734428555</v>
      </c>
      <c r="AA448" s="155">
        <v>0.954448603512813</v>
      </c>
      <c r="AB448" s="173">
        <v>0.00137813091574146</v>
      </c>
    </row>
    <row r="449" spans="1:28">
      <c r="A449" s="175" t="s">
        <v>375</v>
      </c>
      <c r="B449" s="176" t="s">
        <v>1810</v>
      </c>
      <c r="C449" s="176" t="s">
        <v>443</v>
      </c>
      <c r="D449" s="150">
        <v>10192</v>
      </c>
      <c r="E449" s="153">
        <v>9727</v>
      </c>
      <c r="F449" s="153">
        <v>465</v>
      </c>
      <c r="G449" s="151">
        <v>10164</v>
      </c>
      <c r="H449" s="151">
        <v>9858</v>
      </c>
      <c r="I449" s="151">
        <v>306</v>
      </c>
      <c r="J449" s="151">
        <v>10143</v>
      </c>
      <c r="K449" s="151">
        <v>9908</v>
      </c>
      <c r="L449" s="151">
        <v>235</v>
      </c>
      <c r="M449" s="172">
        <v>0.93</v>
      </c>
      <c r="N449" s="153">
        <v>270819</v>
      </c>
      <c r="O449" s="153">
        <v>264091</v>
      </c>
      <c r="P449" s="153">
        <v>6728</v>
      </c>
      <c r="Q449" s="154">
        <v>0.975156839069637</v>
      </c>
      <c r="R449" s="154">
        <v>0.954375981161695</v>
      </c>
      <c r="S449" s="154">
        <v>0.969893742621015</v>
      </c>
      <c r="T449" s="154">
        <v>0.976831312235039</v>
      </c>
      <c r="U449" s="173">
        <v>-0.0155177614593199</v>
      </c>
      <c r="V449" s="158">
        <v>65080</v>
      </c>
      <c r="W449" s="158">
        <v>63362</v>
      </c>
      <c r="X449" s="158">
        <v>67537</v>
      </c>
      <c r="Y449" s="158">
        <v>65957</v>
      </c>
      <c r="Z449" s="155">
        <v>0.97360172095882</v>
      </c>
      <c r="AA449" s="155">
        <v>0.97660541629033</v>
      </c>
      <c r="AB449" s="173">
        <v>-0.00300369533150979</v>
      </c>
    </row>
    <row r="450" spans="1:28">
      <c r="A450" s="175" t="s">
        <v>375</v>
      </c>
      <c r="B450" s="176" t="s">
        <v>1810</v>
      </c>
      <c r="C450" s="176" t="s">
        <v>444</v>
      </c>
      <c r="D450" s="150">
        <v>6377</v>
      </c>
      <c r="E450" s="153">
        <v>6260</v>
      </c>
      <c r="F450" s="153">
        <v>117</v>
      </c>
      <c r="G450" s="151">
        <v>6640</v>
      </c>
      <c r="H450" s="151">
        <v>6558</v>
      </c>
      <c r="I450" s="151">
        <v>82</v>
      </c>
      <c r="J450" s="151">
        <v>6376</v>
      </c>
      <c r="K450" s="151">
        <v>6288</v>
      </c>
      <c r="L450" s="151">
        <v>88</v>
      </c>
      <c r="M450" s="172">
        <v>0.93</v>
      </c>
      <c r="N450" s="153">
        <v>181171</v>
      </c>
      <c r="O450" s="153">
        <v>179601</v>
      </c>
      <c r="P450" s="153">
        <v>1570</v>
      </c>
      <c r="Q450" s="154">
        <v>0.991334153920881</v>
      </c>
      <c r="R450" s="154">
        <v>0.981652814803199</v>
      </c>
      <c r="S450" s="154">
        <v>0.987650602409639</v>
      </c>
      <c r="T450" s="154">
        <v>0.986198243412798</v>
      </c>
      <c r="U450" s="173">
        <v>-0.00599778760643954</v>
      </c>
      <c r="V450" s="158">
        <v>43667</v>
      </c>
      <c r="W450" s="158">
        <v>43180</v>
      </c>
      <c r="X450" s="158">
        <v>44858</v>
      </c>
      <c r="Y450" s="158">
        <v>44495</v>
      </c>
      <c r="Z450" s="155">
        <v>0.988847413378524</v>
      </c>
      <c r="AA450" s="155">
        <v>0.991907797940167</v>
      </c>
      <c r="AB450" s="173">
        <v>-0.00306038456164293</v>
      </c>
    </row>
    <row r="451" spans="1:28">
      <c r="A451" s="175" t="s">
        <v>375</v>
      </c>
      <c r="B451" s="176" t="s">
        <v>1810</v>
      </c>
      <c r="C451" s="176" t="s">
        <v>445</v>
      </c>
      <c r="D451" s="150">
        <v>10872</v>
      </c>
      <c r="E451" s="153">
        <v>10404</v>
      </c>
      <c r="F451" s="153">
        <v>468</v>
      </c>
      <c r="G451" s="151">
        <v>10969</v>
      </c>
      <c r="H451" s="151">
        <v>10594</v>
      </c>
      <c r="I451" s="151">
        <v>375</v>
      </c>
      <c r="J451" s="151">
        <v>10927</v>
      </c>
      <c r="K451" s="151">
        <v>10714</v>
      </c>
      <c r="L451" s="151">
        <v>213</v>
      </c>
      <c r="M451" s="172">
        <v>0.93</v>
      </c>
      <c r="N451" s="153">
        <v>230193</v>
      </c>
      <c r="O451" s="153">
        <v>222168</v>
      </c>
      <c r="P451" s="153">
        <v>8025</v>
      </c>
      <c r="Q451" s="154">
        <v>0.965137949459801</v>
      </c>
      <c r="R451" s="154">
        <v>0.956953642384106</v>
      </c>
      <c r="S451" s="154">
        <v>0.965812745008661</v>
      </c>
      <c r="T451" s="154">
        <v>0.980507001006681</v>
      </c>
      <c r="U451" s="173">
        <v>-0.0088591026245548</v>
      </c>
      <c r="V451" s="158">
        <v>71094</v>
      </c>
      <c r="W451" s="158">
        <v>69322</v>
      </c>
      <c r="X451" s="158">
        <v>65110</v>
      </c>
      <c r="Y451" s="158">
        <v>63660</v>
      </c>
      <c r="Z451" s="155">
        <v>0.975075252482629</v>
      </c>
      <c r="AA451" s="155">
        <v>0.977729995392413</v>
      </c>
      <c r="AB451" s="173">
        <v>-0.00265474290978418</v>
      </c>
    </row>
    <row r="452" spans="1:28">
      <c r="A452" s="175" t="s">
        <v>375</v>
      </c>
      <c r="B452" s="176" t="s">
        <v>1810</v>
      </c>
      <c r="C452" s="176" t="s">
        <v>446</v>
      </c>
      <c r="D452" s="150">
        <v>6221</v>
      </c>
      <c r="E452" s="153">
        <v>5037</v>
      </c>
      <c r="F452" s="153">
        <v>1184</v>
      </c>
      <c r="G452" s="151">
        <v>5185</v>
      </c>
      <c r="H452" s="151">
        <v>4876</v>
      </c>
      <c r="I452" s="151">
        <v>309</v>
      </c>
      <c r="J452" s="151">
        <v>5674</v>
      </c>
      <c r="K452" s="151">
        <v>5393</v>
      </c>
      <c r="L452" s="151">
        <v>281</v>
      </c>
      <c r="M452" s="172">
        <v>0.93</v>
      </c>
      <c r="N452" s="153">
        <v>152407</v>
      </c>
      <c r="O452" s="153">
        <v>142075</v>
      </c>
      <c r="P452" s="153">
        <v>10332</v>
      </c>
      <c r="Q452" s="154">
        <v>0.932207838222654</v>
      </c>
      <c r="R452" s="154">
        <v>0.809676900819804</v>
      </c>
      <c r="S452" s="154">
        <v>0.940405014464802</v>
      </c>
      <c r="T452" s="154">
        <v>0.950475854776172</v>
      </c>
      <c r="U452" s="173">
        <v>-0.130728113644998</v>
      </c>
      <c r="V452" s="158">
        <v>38116</v>
      </c>
      <c r="W452" s="158">
        <v>35316</v>
      </c>
      <c r="X452" s="158">
        <v>38502</v>
      </c>
      <c r="Y452" s="158">
        <v>36361</v>
      </c>
      <c r="Z452" s="155">
        <v>0.926540035680554</v>
      </c>
      <c r="AA452" s="155">
        <v>0.944392499090956</v>
      </c>
      <c r="AB452" s="173">
        <v>-0.0178524634104023</v>
      </c>
    </row>
    <row r="453" spans="1:28">
      <c r="A453" s="175" t="s">
        <v>375</v>
      </c>
      <c r="B453" s="176" t="s">
        <v>1810</v>
      </c>
      <c r="C453" s="176" t="s">
        <v>447</v>
      </c>
      <c r="D453" s="150">
        <v>4054</v>
      </c>
      <c r="E453" s="153">
        <v>3947</v>
      </c>
      <c r="F453" s="153">
        <v>107</v>
      </c>
      <c r="G453" s="151">
        <v>4458</v>
      </c>
      <c r="H453" s="151">
        <v>4379</v>
      </c>
      <c r="I453" s="151">
        <v>79</v>
      </c>
      <c r="J453" s="151">
        <v>4055</v>
      </c>
      <c r="K453" s="151">
        <v>4003</v>
      </c>
      <c r="L453" s="151">
        <v>52</v>
      </c>
      <c r="M453" s="172">
        <v>0.93</v>
      </c>
      <c r="N453" s="153">
        <v>112137</v>
      </c>
      <c r="O453" s="153">
        <v>110447</v>
      </c>
      <c r="P453" s="153">
        <v>1690</v>
      </c>
      <c r="Q453" s="154">
        <v>0.984929149165753</v>
      </c>
      <c r="R453" s="154">
        <v>0.973606314750863</v>
      </c>
      <c r="S453" s="154">
        <v>0.982279048900852</v>
      </c>
      <c r="T453" s="154">
        <v>0.987176325524044</v>
      </c>
      <c r="U453" s="173">
        <v>-0.00867273414998904</v>
      </c>
      <c r="V453" s="158">
        <v>27756</v>
      </c>
      <c r="W453" s="158">
        <v>27342</v>
      </c>
      <c r="X453" s="158">
        <v>27154</v>
      </c>
      <c r="Y453" s="158">
        <v>26755</v>
      </c>
      <c r="Z453" s="155">
        <v>0.985084306095979</v>
      </c>
      <c r="AA453" s="155">
        <v>0.98530603226044</v>
      </c>
      <c r="AB453" s="173">
        <v>-0.000221726164461145</v>
      </c>
    </row>
    <row r="454" spans="1:28">
      <c r="A454" s="175" t="s">
        <v>375</v>
      </c>
      <c r="B454" s="176" t="s">
        <v>1810</v>
      </c>
      <c r="C454" s="176" t="s">
        <v>448</v>
      </c>
      <c r="D454" s="150">
        <v>4258</v>
      </c>
      <c r="E454" s="153">
        <v>4127</v>
      </c>
      <c r="F454" s="153">
        <v>131</v>
      </c>
      <c r="G454" s="151">
        <v>4630</v>
      </c>
      <c r="H454" s="151">
        <v>4539</v>
      </c>
      <c r="I454" s="151">
        <v>91</v>
      </c>
      <c r="J454" s="151">
        <v>4160</v>
      </c>
      <c r="K454" s="151">
        <v>4112</v>
      </c>
      <c r="L454" s="151">
        <v>48</v>
      </c>
      <c r="M454" s="172">
        <v>0.93</v>
      </c>
      <c r="N454" s="153">
        <v>111472</v>
      </c>
      <c r="O454" s="153">
        <v>110021</v>
      </c>
      <c r="P454" s="153">
        <v>1451</v>
      </c>
      <c r="Q454" s="154">
        <v>0.986983278312042</v>
      </c>
      <c r="R454" s="154">
        <v>0.969234382339126</v>
      </c>
      <c r="S454" s="154">
        <v>0.980345572354212</v>
      </c>
      <c r="T454" s="154">
        <v>0.988461538461539</v>
      </c>
      <c r="U454" s="173">
        <v>-0.0111111900150853</v>
      </c>
      <c r="V454" s="158">
        <v>28372</v>
      </c>
      <c r="W454" s="158">
        <v>27970</v>
      </c>
      <c r="X454" s="158">
        <v>28124</v>
      </c>
      <c r="Y454" s="158">
        <v>27794</v>
      </c>
      <c r="Z454" s="155">
        <v>0.985831101085577</v>
      </c>
      <c r="AA454" s="155">
        <v>0.988266249466648</v>
      </c>
      <c r="AB454" s="173">
        <v>-0.00243514838107028</v>
      </c>
    </row>
    <row r="455" spans="1:28">
      <c r="A455" s="175" t="s">
        <v>375</v>
      </c>
      <c r="B455" s="176" t="s">
        <v>1810</v>
      </c>
      <c r="C455" s="176" t="s">
        <v>449</v>
      </c>
      <c r="D455" s="150">
        <v>4378</v>
      </c>
      <c r="E455" s="153">
        <v>3983</v>
      </c>
      <c r="F455" s="153">
        <v>395</v>
      </c>
      <c r="G455" s="151">
        <v>4476</v>
      </c>
      <c r="H455" s="151">
        <v>4166</v>
      </c>
      <c r="I455" s="151">
        <v>310</v>
      </c>
      <c r="J455" s="151">
        <v>4214</v>
      </c>
      <c r="K455" s="151">
        <v>3978</v>
      </c>
      <c r="L455" s="151">
        <v>236</v>
      </c>
      <c r="M455" s="172">
        <v>0.93</v>
      </c>
      <c r="N455" s="153">
        <v>104013</v>
      </c>
      <c r="O455" s="153">
        <v>97789</v>
      </c>
      <c r="P455" s="153">
        <v>6224</v>
      </c>
      <c r="Q455" s="154">
        <v>0.940161325988098</v>
      </c>
      <c r="R455" s="154">
        <v>0.909776153494746</v>
      </c>
      <c r="S455" s="154">
        <v>0.930741733690795</v>
      </c>
      <c r="T455" s="154">
        <v>0.943996203132416</v>
      </c>
      <c r="U455" s="173">
        <v>-0.0209655801960489</v>
      </c>
      <c r="V455" s="158">
        <v>28713</v>
      </c>
      <c r="W455" s="158">
        <v>26933</v>
      </c>
      <c r="X455" s="158">
        <v>27689</v>
      </c>
      <c r="Y455" s="158">
        <v>25968</v>
      </c>
      <c r="Z455" s="155">
        <v>0.938007174450597</v>
      </c>
      <c r="AA455" s="155">
        <v>0.937845353750587</v>
      </c>
      <c r="AB455" s="173">
        <v>0.000161820700010473</v>
      </c>
    </row>
    <row r="456" spans="1:28">
      <c r="A456" s="175" t="s">
        <v>375</v>
      </c>
      <c r="B456" s="176" t="s">
        <v>1810</v>
      </c>
      <c r="C456" s="176" t="s">
        <v>450</v>
      </c>
      <c r="D456" s="150">
        <v>4462</v>
      </c>
      <c r="E456" s="153">
        <v>4137</v>
      </c>
      <c r="F456" s="153">
        <v>325</v>
      </c>
      <c r="G456" s="151">
        <v>4623</v>
      </c>
      <c r="H456" s="151">
        <v>4325</v>
      </c>
      <c r="I456" s="151">
        <v>298</v>
      </c>
      <c r="J456" s="151">
        <v>4272</v>
      </c>
      <c r="K456" s="151">
        <v>4048</v>
      </c>
      <c r="L456" s="151">
        <v>224</v>
      </c>
      <c r="M456" s="172">
        <v>0.93</v>
      </c>
      <c r="N456" s="153">
        <v>108864</v>
      </c>
      <c r="O456" s="153">
        <v>103182</v>
      </c>
      <c r="P456" s="153">
        <v>5682</v>
      </c>
      <c r="Q456" s="154">
        <v>0.947806437389771</v>
      </c>
      <c r="R456" s="154">
        <v>0.927162707306141</v>
      </c>
      <c r="S456" s="154">
        <v>0.935539692840147</v>
      </c>
      <c r="T456" s="154">
        <v>0.947565543071161</v>
      </c>
      <c r="U456" s="173">
        <v>-0.00837698553400634</v>
      </c>
      <c r="V456" s="158">
        <v>28221</v>
      </c>
      <c r="W456" s="158">
        <v>26778</v>
      </c>
      <c r="X456" s="158">
        <v>28803</v>
      </c>
      <c r="Y456" s="158">
        <v>27393</v>
      </c>
      <c r="Z456" s="155">
        <v>0.94886786435633</v>
      </c>
      <c r="AA456" s="155">
        <v>0.951046765961879</v>
      </c>
      <c r="AB456" s="173">
        <v>-0.00217890160554857</v>
      </c>
    </row>
    <row r="457" spans="1:28">
      <c r="A457" s="175" t="s">
        <v>375</v>
      </c>
      <c r="B457" s="176" t="s">
        <v>1810</v>
      </c>
      <c r="C457" s="176" t="s">
        <v>451</v>
      </c>
      <c r="D457" s="150">
        <v>3480</v>
      </c>
      <c r="E457" s="153">
        <v>3305</v>
      </c>
      <c r="F457" s="153">
        <v>175</v>
      </c>
      <c r="G457" s="151">
        <v>3648</v>
      </c>
      <c r="H457" s="151">
        <v>3443</v>
      </c>
      <c r="I457" s="151">
        <v>205</v>
      </c>
      <c r="J457" s="151">
        <v>3683</v>
      </c>
      <c r="K457" s="151">
        <v>3556</v>
      </c>
      <c r="L457" s="151">
        <v>127</v>
      </c>
      <c r="M457" s="172">
        <v>0.93</v>
      </c>
      <c r="N457" s="153">
        <v>93548</v>
      </c>
      <c r="O457" s="153">
        <v>90540</v>
      </c>
      <c r="P457" s="153">
        <v>3008</v>
      </c>
      <c r="Q457" s="154">
        <v>0.967845384187797</v>
      </c>
      <c r="R457" s="154">
        <v>0.949712643678161</v>
      </c>
      <c r="S457" s="154">
        <v>0.943804824561403</v>
      </c>
      <c r="T457" s="154">
        <v>0.96551724137931</v>
      </c>
      <c r="U457" s="173">
        <v>0.00590781911675742</v>
      </c>
      <c r="V457" s="158">
        <v>23406</v>
      </c>
      <c r="W457" s="158">
        <v>22625</v>
      </c>
      <c r="X457" s="158">
        <v>24946</v>
      </c>
      <c r="Y457" s="158">
        <v>24207</v>
      </c>
      <c r="Z457" s="155">
        <v>0.966632487396394</v>
      </c>
      <c r="AA457" s="155">
        <v>0.970376012186322</v>
      </c>
      <c r="AB457" s="173">
        <v>-0.00374352478992834</v>
      </c>
    </row>
    <row r="458" spans="1:28">
      <c r="A458" s="175" t="s">
        <v>375</v>
      </c>
      <c r="B458" s="176" t="s">
        <v>1811</v>
      </c>
      <c r="C458" s="176" t="s">
        <v>452</v>
      </c>
      <c r="D458" s="150">
        <v>4263</v>
      </c>
      <c r="E458" s="153">
        <v>4012</v>
      </c>
      <c r="F458" s="153">
        <v>251</v>
      </c>
      <c r="G458" s="151">
        <v>3819</v>
      </c>
      <c r="H458" s="151">
        <v>3642</v>
      </c>
      <c r="I458" s="151">
        <v>177</v>
      </c>
      <c r="J458" s="151">
        <v>3744</v>
      </c>
      <c r="K458" s="151">
        <v>3651</v>
      </c>
      <c r="L458" s="151">
        <v>93</v>
      </c>
      <c r="M458" s="172">
        <v>0.93</v>
      </c>
      <c r="N458" s="153">
        <v>109463</v>
      </c>
      <c r="O458" s="153">
        <v>104157</v>
      </c>
      <c r="P458" s="153">
        <v>5306</v>
      </c>
      <c r="Q458" s="154">
        <v>0.951526999990865</v>
      </c>
      <c r="R458" s="154">
        <v>0.941121276096646</v>
      </c>
      <c r="S458" s="154">
        <v>0.953652788688138</v>
      </c>
      <c r="T458" s="154">
        <v>0.975160256410256</v>
      </c>
      <c r="U458" s="173">
        <v>-0.0125315125914928</v>
      </c>
      <c r="V458" s="158">
        <v>25475</v>
      </c>
      <c r="W458" s="158">
        <v>24493</v>
      </c>
      <c r="X458" s="158">
        <v>26073</v>
      </c>
      <c r="Y458" s="158">
        <v>24991</v>
      </c>
      <c r="Z458" s="155">
        <v>0.961452404317959</v>
      </c>
      <c r="AA458" s="155">
        <v>0.958501131438653</v>
      </c>
      <c r="AB458" s="173">
        <v>0.00295127287930574</v>
      </c>
    </row>
    <row r="459" spans="1:28">
      <c r="A459" s="175" t="s">
        <v>375</v>
      </c>
      <c r="B459" s="176" t="s">
        <v>1811</v>
      </c>
      <c r="C459" s="176" t="s">
        <v>453</v>
      </c>
      <c r="D459" s="150">
        <v>9162</v>
      </c>
      <c r="E459" s="153">
        <v>8568</v>
      </c>
      <c r="F459" s="153">
        <v>594</v>
      </c>
      <c r="G459" s="151">
        <v>8325</v>
      </c>
      <c r="H459" s="151">
        <v>7910</v>
      </c>
      <c r="I459" s="151">
        <v>415</v>
      </c>
      <c r="J459" s="151">
        <v>8494</v>
      </c>
      <c r="K459" s="151">
        <v>8161</v>
      </c>
      <c r="L459" s="151">
        <v>333</v>
      </c>
      <c r="M459" s="172">
        <v>0.93</v>
      </c>
      <c r="N459" s="153">
        <v>237811</v>
      </c>
      <c r="O459" s="153">
        <v>226983</v>
      </c>
      <c r="P459" s="153">
        <v>10828</v>
      </c>
      <c r="Q459" s="154">
        <v>0.954468043950869</v>
      </c>
      <c r="R459" s="154">
        <v>0.93516699410609</v>
      </c>
      <c r="S459" s="154">
        <v>0.95015015015015</v>
      </c>
      <c r="T459" s="154">
        <v>0.960795855898281</v>
      </c>
      <c r="U459" s="173">
        <v>-0.0149831560440598</v>
      </c>
      <c r="V459" s="158">
        <v>57371</v>
      </c>
      <c r="W459" s="158">
        <v>54664</v>
      </c>
      <c r="X459" s="158">
        <v>58117</v>
      </c>
      <c r="Y459" s="158">
        <v>55583</v>
      </c>
      <c r="Z459" s="155">
        <v>0.952815882588764</v>
      </c>
      <c r="AA459" s="155">
        <v>0.956398299981073</v>
      </c>
      <c r="AB459" s="173">
        <v>-0.00358241739230825</v>
      </c>
    </row>
    <row r="460" spans="1:28">
      <c r="A460" s="175" t="s">
        <v>375</v>
      </c>
      <c r="B460" s="176" t="s">
        <v>1811</v>
      </c>
      <c r="C460" s="176" t="s">
        <v>454</v>
      </c>
      <c r="D460" s="150">
        <v>4864</v>
      </c>
      <c r="E460" s="153">
        <v>4656</v>
      </c>
      <c r="F460" s="153">
        <v>208</v>
      </c>
      <c r="G460" s="151">
        <v>4394</v>
      </c>
      <c r="H460" s="151">
        <v>4291</v>
      </c>
      <c r="I460" s="151">
        <v>103</v>
      </c>
      <c r="J460" s="151">
        <v>4497</v>
      </c>
      <c r="K460" s="151">
        <v>4359</v>
      </c>
      <c r="L460" s="151">
        <v>138</v>
      </c>
      <c r="M460" s="172">
        <v>0.93</v>
      </c>
      <c r="N460" s="153">
        <v>129403</v>
      </c>
      <c r="O460" s="153">
        <v>126576</v>
      </c>
      <c r="P460" s="153">
        <v>2827</v>
      </c>
      <c r="Q460" s="154">
        <v>0.978153520397518</v>
      </c>
      <c r="R460" s="154">
        <v>0.957236842105263</v>
      </c>
      <c r="S460" s="154">
        <v>0.976558944014565</v>
      </c>
      <c r="T460" s="154">
        <v>0.969312875250167</v>
      </c>
      <c r="U460" s="173">
        <v>-0.0193221019093022</v>
      </c>
      <c r="V460" s="158">
        <v>30989</v>
      </c>
      <c r="W460" s="158">
        <v>30054</v>
      </c>
      <c r="X460" s="158">
        <v>32105</v>
      </c>
      <c r="Y460" s="158">
        <v>31470</v>
      </c>
      <c r="Z460" s="155">
        <v>0.969828003485108</v>
      </c>
      <c r="AA460" s="155">
        <v>0.980221149353683</v>
      </c>
      <c r="AB460" s="173">
        <v>-0.0103931458685755</v>
      </c>
    </row>
    <row r="461" spans="1:28">
      <c r="A461" s="175" t="s">
        <v>375</v>
      </c>
      <c r="B461" s="176" t="s">
        <v>1811</v>
      </c>
      <c r="C461" s="176" t="s">
        <v>455</v>
      </c>
      <c r="D461" s="150">
        <v>3174</v>
      </c>
      <c r="E461" s="153">
        <v>2975</v>
      </c>
      <c r="F461" s="153">
        <v>199</v>
      </c>
      <c r="G461" s="151">
        <v>3110</v>
      </c>
      <c r="H461" s="151">
        <v>2990</v>
      </c>
      <c r="I461" s="151">
        <v>120</v>
      </c>
      <c r="J461" s="151">
        <v>3175</v>
      </c>
      <c r="K461" s="151">
        <v>3080</v>
      </c>
      <c r="L461" s="151">
        <v>95</v>
      </c>
      <c r="M461" s="172">
        <v>0.93</v>
      </c>
      <c r="N461" s="153">
        <v>87538</v>
      </c>
      <c r="O461" s="153">
        <v>85392</v>
      </c>
      <c r="P461" s="153">
        <v>2146</v>
      </c>
      <c r="Q461" s="154">
        <v>0.975484932257991</v>
      </c>
      <c r="R461" s="154">
        <v>0.937303087586641</v>
      </c>
      <c r="S461" s="154">
        <v>0.961414790996785</v>
      </c>
      <c r="T461" s="154">
        <v>0.97007874015748</v>
      </c>
      <c r="U461" s="173">
        <v>-0.0241117034101431</v>
      </c>
      <c r="V461" s="158">
        <v>21196</v>
      </c>
      <c r="W461" s="158">
        <v>20498</v>
      </c>
      <c r="X461" s="158">
        <v>21251</v>
      </c>
      <c r="Y461" s="158">
        <v>20806</v>
      </c>
      <c r="Z461" s="155">
        <v>0.967069258350632</v>
      </c>
      <c r="AA461" s="155">
        <v>0.979059808950167</v>
      </c>
      <c r="AB461" s="173">
        <v>-0.0119905505995349</v>
      </c>
    </row>
    <row r="462" spans="1:28">
      <c r="A462" s="175" t="s">
        <v>375</v>
      </c>
      <c r="B462" s="176" t="s">
        <v>1811</v>
      </c>
      <c r="C462" s="176" t="s">
        <v>456</v>
      </c>
      <c r="D462" s="150">
        <v>5027</v>
      </c>
      <c r="E462" s="153">
        <v>4645</v>
      </c>
      <c r="F462" s="153">
        <v>382</v>
      </c>
      <c r="G462" s="151">
        <v>4485</v>
      </c>
      <c r="H462" s="151">
        <v>4234</v>
      </c>
      <c r="I462" s="151">
        <v>251</v>
      </c>
      <c r="J462" s="151">
        <v>4468</v>
      </c>
      <c r="K462" s="151">
        <v>4193</v>
      </c>
      <c r="L462" s="151">
        <v>275</v>
      </c>
      <c r="M462" s="172">
        <v>0.93</v>
      </c>
      <c r="N462" s="153">
        <v>125493</v>
      </c>
      <c r="O462" s="153">
        <v>118236</v>
      </c>
      <c r="P462" s="153">
        <v>7257</v>
      </c>
      <c r="Q462" s="154">
        <v>0.942172073342736</v>
      </c>
      <c r="R462" s="154">
        <v>0.924010344141635</v>
      </c>
      <c r="S462" s="154">
        <v>0.944035674470457</v>
      </c>
      <c r="T462" s="154">
        <v>0.938451208594449</v>
      </c>
      <c r="U462" s="173">
        <v>-0.0200253303288219</v>
      </c>
      <c r="V462" s="158">
        <v>29864</v>
      </c>
      <c r="W462" s="158">
        <v>27999</v>
      </c>
      <c r="X462" s="158">
        <v>29615</v>
      </c>
      <c r="Y462" s="158">
        <v>28127</v>
      </c>
      <c r="Z462" s="155">
        <v>0.937550227698902</v>
      </c>
      <c r="AA462" s="155">
        <v>0.949755191625865</v>
      </c>
      <c r="AB462" s="173">
        <v>-0.0122049639269636</v>
      </c>
    </row>
    <row r="463" spans="1:28">
      <c r="A463" s="175" t="s">
        <v>375</v>
      </c>
      <c r="B463" s="176" t="s">
        <v>1811</v>
      </c>
      <c r="C463" s="176" t="s">
        <v>457</v>
      </c>
      <c r="D463" s="150">
        <v>5579</v>
      </c>
      <c r="E463" s="153">
        <v>5261</v>
      </c>
      <c r="F463" s="153">
        <v>318</v>
      </c>
      <c r="G463" s="151">
        <v>5058</v>
      </c>
      <c r="H463" s="151">
        <v>4724</v>
      </c>
      <c r="I463" s="151">
        <v>334</v>
      </c>
      <c r="J463" s="151">
        <v>5103</v>
      </c>
      <c r="K463" s="151">
        <v>4860</v>
      </c>
      <c r="L463" s="151">
        <v>243</v>
      </c>
      <c r="M463" s="172">
        <v>0.93</v>
      </c>
      <c r="N463" s="153">
        <v>148921</v>
      </c>
      <c r="O463" s="153">
        <v>141945</v>
      </c>
      <c r="P463" s="153">
        <v>6976</v>
      </c>
      <c r="Q463" s="154">
        <v>0.953156371498983</v>
      </c>
      <c r="R463" s="154">
        <v>0.943000537730776</v>
      </c>
      <c r="S463" s="154">
        <v>0.933965994464215</v>
      </c>
      <c r="T463" s="154">
        <v>0.952380952380952</v>
      </c>
      <c r="U463" s="173">
        <v>0.00903454326656095</v>
      </c>
      <c r="V463" s="158">
        <v>35254</v>
      </c>
      <c r="W463" s="158">
        <v>33572</v>
      </c>
      <c r="X463" s="158">
        <v>36884</v>
      </c>
      <c r="Y463" s="158">
        <v>35229</v>
      </c>
      <c r="Z463" s="155">
        <v>0.952289101945878</v>
      </c>
      <c r="AA463" s="155">
        <v>0.955129595488559</v>
      </c>
      <c r="AB463" s="173">
        <v>-0.00284049354268023</v>
      </c>
    </row>
    <row r="464" spans="1:28">
      <c r="A464" s="175" t="s">
        <v>375</v>
      </c>
      <c r="B464" s="176" t="s">
        <v>1811</v>
      </c>
      <c r="C464" s="176" t="s">
        <v>458</v>
      </c>
      <c r="D464" s="150">
        <v>4415</v>
      </c>
      <c r="E464" s="153">
        <v>4188</v>
      </c>
      <c r="F464" s="153">
        <v>227</v>
      </c>
      <c r="G464" s="151">
        <v>3961</v>
      </c>
      <c r="H464" s="151">
        <v>3852</v>
      </c>
      <c r="I464" s="151">
        <v>109</v>
      </c>
      <c r="J464" s="151">
        <v>3938</v>
      </c>
      <c r="K464" s="151">
        <v>3868</v>
      </c>
      <c r="L464" s="151">
        <v>70</v>
      </c>
      <c r="M464" s="172">
        <v>0.93</v>
      </c>
      <c r="N464" s="153">
        <v>113814</v>
      </c>
      <c r="O464" s="153">
        <v>111763</v>
      </c>
      <c r="P464" s="153">
        <v>2051</v>
      </c>
      <c r="Q464" s="154">
        <v>0.981979369849052</v>
      </c>
      <c r="R464" s="154">
        <v>0.948584371460929</v>
      </c>
      <c r="S464" s="154">
        <v>0.972481696541277</v>
      </c>
      <c r="T464" s="154">
        <v>0.982224479431183</v>
      </c>
      <c r="U464" s="173">
        <v>-0.0238973250803488</v>
      </c>
      <c r="V464" s="158">
        <v>27251</v>
      </c>
      <c r="W464" s="158">
        <v>26643</v>
      </c>
      <c r="X464" s="158">
        <v>27993</v>
      </c>
      <c r="Y464" s="158">
        <v>27587</v>
      </c>
      <c r="Z464" s="155">
        <v>0.977688892150747</v>
      </c>
      <c r="AA464" s="155">
        <v>0.985496374093523</v>
      </c>
      <c r="AB464" s="173">
        <v>-0.0078074819427767</v>
      </c>
    </row>
    <row r="465" spans="1:28">
      <c r="A465" s="175" t="s">
        <v>375</v>
      </c>
      <c r="B465" s="176" t="s">
        <v>1811</v>
      </c>
      <c r="C465" s="176" t="s">
        <v>459</v>
      </c>
      <c r="D465" s="150">
        <v>9022</v>
      </c>
      <c r="E465" s="153">
        <v>8405</v>
      </c>
      <c r="F465" s="153">
        <v>617</v>
      </c>
      <c r="G465" s="151">
        <v>8514</v>
      </c>
      <c r="H465" s="151">
        <v>8044</v>
      </c>
      <c r="I465" s="151">
        <v>470</v>
      </c>
      <c r="J465" s="151">
        <v>8132</v>
      </c>
      <c r="K465" s="151">
        <v>7847</v>
      </c>
      <c r="L465" s="151">
        <v>285</v>
      </c>
      <c r="M465" s="172">
        <v>0.93</v>
      </c>
      <c r="N465" s="153">
        <v>235994</v>
      </c>
      <c r="O465" s="153">
        <v>226511</v>
      </c>
      <c r="P465" s="153">
        <v>9483</v>
      </c>
      <c r="Q465" s="154">
        <v>0.959816775002754</v>
      </c>
      <c r="R465" s="154">
        <v>0.931611616049656</v>
      </c>
      <c r="S465" s="154">
        <v>0.944796805261922</v>
      </c>
      <c r="T465" s="154">
        <v>0.964953271028037</v>
      </c>
      <c r="U465" s="173">
        <v>-0.0131851892122652</v>
      </c>
      <c r="V465" s="158">
        <v>55413</v>
      </c>
      <c r="W465" s="158">
        <v>52734</v>
      </c>
      <c r="X465" s="158">
        <v>54933</v>
      </c>
      <c r="Y465" s="158">
        <v>53148</v>
      </c>
      <c r="Z465" s="155">
        <v>0.951653944020356</v>
      </c>
      <c r="AA465" s="155">
        <v>0.967505870788051</v>
      </c>
      <c r="AB465" s="173">
        <v>-0.0158519267676948</v>
      </c>
    </row>
    <row r="466" spans="1:28">
      <c r="A466" s="175" t="s">
        <v>375</v>
      </c>
      <c r="B466" s="176" t="s">
        <v>1811</v>
      </c>
      <c r="C466" s="176" t="s">
        <v>460</v>
      </c>
      <c r="D466" s="150">
        <v>4279</v>
      </c>
      <c r="E466" s="153">
        <v>3969</v>
      </c>
      <c r="F466" s="153">
        <v>310</v>
      </c>
      <c r="G466" s="151">
        <v>4182</v>
      </c>
      <c r="H466" s="151">
        <v>3879</v>
      </c>
      <c r="I466" s="151">
        <v>303</v>
      </c>
      <c r="J466" s="151">
        <v>4380</v>
      </c>
      <c r="K466" s="151">
        <v>4239</v>
      </c>
      <c r="L466" s="151">
        <v>141</v>
      </c>
      <c r="M466" s="172">
        <v>0.93</v>
      </c>
      <c r="N466" s="153">
        <v>123147</v>
      </c>
      <c r="O466" s="153">
        <v>115055</v>
      </c>
      <c r="P466" s="153">
        <v>8092</v>
      </c>
      <c r="Q466" s="154">
        <v>0.934289913680398</v>
      </c>
      <c r="R466" s="154">
        <v>0.927553166627717</v>
      </c>
      <c r="S466" s="154">
        <v>0.92754662840746</v>
      </c>
      <c r="T466" s="154">
        <v>0.967808219178082</v>
      </c>
      <c r="U466" s="173">
        <v>6.53822025631356e-6</v>
      </c>
      <c r="V466" s="158">
        <v>28940</v>
      </c>
      <c r="W466" s="158">
        <v>27420</v>
      </c>
      <c r="X466" s="158">
        <v>30544</v>
      </c>
      <c r="Y466" s="158">
        <v>28690</v>
      </c>
      <c r="Z466" s="155">
        <v>0.947477539737388</v>
      </c>
      <c r="AA466" s="155">
        <v>0.939300680984809</v>
      </c>
      <c r="AB466" s="173">
        <v>0.0081768587525789</v>
      </c>
    </row>
    <row r="467" spans="1:28">
      <c r="A467" s="175" t="s">
        <v>375</v>
      </c>
      <c r="B467" s="176" t="s">
        <v>1811</v>
      </c>
      <c r="C467" s="176" t="s">
        <v>461</v>
      </c>
      <c r="D467" s="150">
        <v>6648</v>
      </c>
      <c r="E467" s="153">
        <v>5863</v>
      </c>
      <c r="F467" s="153">
        <v>785</v>
      </c>
      <c r="G467" s="151">
        <v>6038</v>
      </c>
      <c r="H467" s="151">
        <v>5424</v>
      </c>
      <c r="I467" s="151">
        <v>614</v>
      </c>
      <c r="J467" s="151">
        <v>6020</v>
      </c>
      <c r="K467" s="151">
        <v>5569</v>
      </c>
      <c r="L467" s="151">
        <v>451</v>
      </c>
      <c r="M467" s="172">
        <v>0.93</v>
      </c>
      <c r="N467" s="153">
        <v>169664</v>
      </c>
      <c r="O467" s="153">
        <v>161610</v>
      </c>
      <c r="P467" s="153">
        <v>8054</v>
      </c>
      <c r="Q467" s="154">
        <v>0.952529705771407</v>
      </c>
      <c r="R467" s="154">
        <v>0.881919374247894</v>
      </c>
      <c r="S467" s="154">
        <v>0.898310698906923</v>
      </c>
      <c r="T467" s="154">
        <v>0.925083056478405</v>
      </c>
      <c r="U467" s="173">
        <v>-0.0163913246590287</v>
      </c>
      <c r="V467" s="158">
        <v>40538</v>
      </c>
      <c r="W467" s="158">
        <v>37869</v>
      </c>
      <c r="X467" s="158">
        <v>40181</v>
      </c>
      <c r="Y467" s="158">
        <v>38017</v>
      </c>
      <c r="Z467" s="155">
        <v>0.934160540727219</v>
      </c>
      <c r="AA467" s="155">
        <v>0.946143699758592</v>
      </c>
      <c r="AB467" s="173">
        <v>-0.0119831590313735</v>
      </c>
    </row>
    <row r="468" spans="1:28">
      <c r="A468" s="175" t="s">
        <v>375</v>
      </c>
      <c r="B468" s="176" t="s">
        <v>1811</v>
      </c>
      <c r="C468" s="176" t="s">
        <v>462</v>
      </c>
      <c r="D468" s="150">
        <v>5127</v>
      </c>
      <c r="E468" s="153">
        <v>4286</v>
      </c>
      <c r="F468" s="153">
        <v>841</v>
      </c>
      <c r="G468" s="151">
        <v>4664</v>
      </c>
      <c r="H468" s="151">
        <v>4036</v>
      </c>
      <c r="I468" s="151">
        <v>628</v>
      </c>
      <c r="J468" s="151">
        <v>4960</v>
      </c>
      <c r="K468" s="151">
        <v>4548</v>
      </c>
      <c r="L468" s="151">
        <v>412</v>
      </c>
      <c r="M468" s="172">
        <v>0.93</v>
      </c>
      <c r="N468" s="153">
        <v>136294</v>
      </c>
      <c r="O468" s="153">
        <v>118823</v>
      </c>
      <c r="P468" s="153">
        <v>17471</v>
      </c>
      <c r="Q468" s="154">
        <v>0.87181387295112</v>
      </c>
      <c r="R468" s="154">
        <v>0.835966452116247</v>
      </c>
      <c r="S468" s="154">
        <v>0.865351629502573</v>
      </c>
      <c r="T468" s="154">
        <v>0.916935483870968</v>
      </c>
      <c r="U468" s="173">
        <v>-0.0293851773863256</v>
      </c>
      <c r="V468" s="158">
        <v>32245</v>
      </c>
      <c r="W468" s="158">
        <v>28672</v>
      </c>
      <c r="X468" s="158">
        <v>33081</v>
      </c>
      <c r="Y468" s="158">
        <v>29186</v>
      </c>
      <c r="Z468" s="155">
        <v>0.889192122809738</v>
      </c>
      <c r="AA468" s="155">
        <v>0.882258698346483</v>
      </c>
      <c r="AB468" s="173">
        <v>0.00693342446325507</v>
      </c>
    </row>
    <row r="469" spans="1:28">
      <c r="A469" s="175" t="s">
        <v>375</v>
      </c>
      <c r="B469" s="176" t="s">
        <v>1811</v>
      </c>
      <c r="C469" s="176" t="s">
        <v>463</v>
      </c>
      <c r="D469" s="150">
        <v>6194</v>
      </c>
      <c r="E469" s="153">
        <v>5406</v>
      </c>
      <c r="F469" s="153">
        <v>788</v>
      </c>
      <c r="G469" s="151">
        <v>5939</v>
      </c>
      <c r="H469" s="151">
        <v>5430</v>
      </c>
      <c r="I469" s="151">
        <v>509</v>
      </c>
      <c r="J469" s="151">
        <v>6142</v>
      </c>
      <c r="K469" s="151">
        <v>5728</v>
      </c>
      <c r="L469" s="151">
        <v>414</v>
      </c>
      <c r="M469" s="172">
        <v>0.93</v>
      </c>
      <c r="N469" s="153">
        <v>167198</v>
      </c>
      <c r="O469" s="153">
        <v>154009</v>
      </c>
      <c r="P469" s="153">
        <v>13189</v>
      </c>
      <c r="Q469" s="154">
        <v>0.921117477481788</v>
      </c>
      <c r="R469" s="154">
        <v>0.872780109783662</v>
      </c>
      <c r="S469" s="154">
        <v>0.914295335915137</v>
      </c>
      <c r="T469" s="154">
        <v>0.932595245848258</v>
      </c>
      <c r="U469" s="173">
        <v>-0.0415152261314756</v>
      </c>
      <c r="V469" s="158">
        <v>39838</v>
      </c>
      <c r="W469" s="158">
        <v>36735</v>
      </c>
      <c r="X469" s="158">
        <v>39770</v>
      </c>
      <c r="Y469" s="158">
        <v>36994</v>
      </c>
      <c r="Z469" s="155">
        <v>0.92210954365179</v>
      </c>
      <c r="AA469" s="155">
        <v>0.930198642192608</v>
      </c>
      <c r="AB469" s="173">
        <v>-0.00808909854081774</v>
      </c>
    </row>
    <row r="470" spans="1:28">
      <c r="A470" s="175" t="s">
        <v>375</v>
      </c>
      <c r="B470" s="176" t="s">
        <v>1811</v>
      </c>
      <c r="C470" s="176" t="s">
        <v>464</v>
      </c>
      <c r="D470" s="150">
        <v>6116</v>
      </c>
      <c r="E470" s="153">
        <v>5641</v>
      </c>
      <c r="F470" s="153">
        <v>475</v>
      </c>
      <c r="G470" s="151">
        <v>5643</v>
      </c>
      <c r="H470" s="151">
        <v>5371</v>
      </c>
      <c r="I470" s="151">
        <v>272</v>
      </c>
      <c r="J470" s="151">
        <v>5565</v>
      </c>
      <c r="K470" s="151">
        <v>5289</v>
      </c>
      <c r="L470" s="151">
        <v>276</v>
      </c>
      <c r="M470" s="172">
        <v>0.93</v>
      </c>
      <c r="N470" s="153">
        <v>166636</v>
      </c>
      <c r="O470" s="153">
        <v>158490</v>
      </c>
      <c r="P470" s="153">
        <v>8146</v>
      </c>
      <c r="Q470" s="154">
        <v>0.95111500516095</v>
      </c>
      <c r="R470" s="154">
        <v>0.922334859385219</v>
      </c>
      <c r="S470" s="154">
        <v>0.951798688640794</v>
      </c>
      <c r="T470" s="154">
        <v>0.950404312668464</v>
      </c>
      <c r="U470" s="173">
        <v>-0.0294638292555748</v>
      </c>
      <c r="V470" s="158">
        <v>38546</v>
      </c>
      <c r="W470" s="158">
        <v>36754</v>
      </c>
      <c r="X470" s="158">
        <v>39501</v>
      </c>
      <c r="Y470" s="158">
        <v>37799</v>
      </c>
      <c r="Z470" s="155">
        <v>0.953510091838323</v>
      </c>
      <c r="AA470" s="155">
        <v>0.956912483228273</v>
      </c>
      <c r="AB470" s="173">
        <v>-0.00340239138994969</v>
      </c>
    </row>
    <row r="471" spans="1:28">
      <c r="A471" s="175" t="s">
        <v>375</v>
      </c>
      <c r="B471" s="176" t="s">
        <v>1811</v>
      </c>
      <c r="C471" s="176" t="s">
        <v>465</v>
      </c>
      <c r="D471" s="150">
        <v>6940</v>
      </c>
      <c r="E471" s="153">
        <v>6536</v>
      </c>
      <c r="F471" s="153">
        <v>404</v>
      </c>
      <c r="G471" s="151">
        <v>5967</v>
      </c>
      <c r="H471" s="151">
        <v>5527</v>
      </c>
      <c r="I471" s="151">
        <v>440</v>
      </c>
      <c r="J471" s="151">
        <v>5880</v>
      </c>
      <c r="K471" s="151">
        <v>5635</v>
      </c>
      <c r="L471" s="151">
        <v>245</v>
      </c>
      <c r="M471" s="172">
        <v>0.93</v>
      </c>
      <c r="N471" s="153">
        <v>174418</v>
      </c>
      <c r="O471" s="153">
        <v>165202</v>
      </c>
      <c r="P471" s="153">
        <v>9216</v>
      </c>
      <c r="Q471" s="154">
        <v>0.947161416826245</v>
      </c>
      <c r="R471" s="154">
        <v>0.94178674351585</v>
      </c>
      <c r="S471" s="154">
        <v>0.926261102731691</v>
      </c>
      <c r="T471" s="154">
        <v>0.958333333333333</v>
      </c>
      <c r="U471" s="173">
        <v>0.0155256407841592</v>
      </c>
      <c r="V471" s="158">
        <v>40530</v>
      </c>
      <c r="W471" s="158">
        <v>38763</v>
      </c>
      <c r="X471" s="158">
        <v>40529</v>
      </c>
      <c r="Y471" s="158">
        <v>39063</v>
      </c>
      <c r="Z471" s="155">
        <v>0.95640266469282</v>
      </c>
      <c r="AA471" s="155">
        <v>0.963828369809272</v>
      </c>
      <c r="AB471" s="173">
        <v>-0.00742570511645224</v>
      </c>
    </row>
    <row r="472" spans="1:28">
      <c r="A472" s="175" t="s">
        <v>375</v>
      </c>
      <c r="B472" s="176" t="s">
        <v>1811</v>
      </c>
      <c r="C472" s="176" t="s">
        <v>466</v>
      </c>
      <c r="D472" s="150">
        <v>6100</v>
      </c>
      <c r="E472" s="153">
        <v>5086</v>
      </c>
      <c r="F472" s="153">
        <v>1014</v>
      </c>
      <c r="G472" s="151">
        <v>5515</v>
      </c>
      <c r="H472" s="151">
        <v>4781</v>
      </c>
      <c r="I472" s="151">
        <v>734</v>
      </c>
      <c r="J472" s="151">
        <v>5587</v>
      </c>
      <c r="K472" s="151">
        <v>4851</v>
      </c>
      <c r="L472" s="151">
        <v>736</v>
      </c>
      <c r="M472" s="172">
        <v>0.93</v>
      </c>
      <c r="N472" s="153">
        <v>155205</v>
      </c>
      <c r="O472" s="153">
        <v>135300</v>
      </c>
      <c r="P472" s="153">
        <v>19905</v>
      </c>
      <c r="Q472" s="154">
        <v>0.87175026577752</v>
      </c>
      <c r="R472" s="154">
        <v>0.833770491803279</v>
      </c>
      <c r="S472" s="154">
        <v>0.866908431550317</v>
      </c>
      <c r="T472" s="154">
        <v>0.868265616609987</v>
      </c>
      <c r="U472" s="173">
        <v>-0.0331379397470386</v>
      </c>
      <c r="V472" s="158">
        <v>37361</v>
      </c>
      <c r="W472" s="158">
        <v>32510</v>
      </c>
      <c r="X472" s="158">
        <v>36536</v>
      </c>
      <c r="Y472" s="158">
        <v>31475</v>
      </c>
      <c r="Z472" s="155">
        <v>0.870158721661626</v>
      </c>
      <c r="AA472" s="155">
        <v>0.861479089117583</v>
      </c>
      <c r="AB472" s="173">
        <v>0.00867963254404314</v>
      </c>
    </row>
    <row r="473" spans="1:28">
      <c r="A473" s="175" t="s">
        <v>375</v>
      </c>
      <c r="B473" s="176" t="s">
        <v>1811</v>
      </c>
      <c r="C473" s="176" t="s">
        <v>467</v>
      </c>
      <c r="D473" s="150">
        <v>8847</v>
      </c>
      <c r="E473" s="153">
        <v>8353</v>
      </c>
      <c r="F473" s="153">
        <v>494</v>
      </c>
      <c r="G473" s="151">
        <v>8032</v>
      </c>
      <c r="H473" s="151">
        <v>7674</v>
      </c>
      <c r="I473" s="151">
        <v>358</v>
      </c>
      <c r="J473" s="151">
        <v>8506</v>
      </c>
      <c r="K473" s="151">
        <v>8208</v>
      </c>
      <c r="L473" s="151">
        <v>298</v>
      </c>
      <c r="M473" s="172">
        <v>0.93</v>
      </c>
      <c r="N473" s="153">
        <v>232978</v>
      </c>
      <c r="O473" s="153">
        <v>223299</v>
      </c>
      <c r="P473" s="153">
        <v>9679</v>
      </c>
      <c r="Q473" s="154">
        <v>0.958455304792727</v>
      </c>
      <c r="R473" s="154">
        <v>0.944161862778343</v>
      </c>
      <c r="S473" s="154">
        <v>0.95542828685259</v>
      </c>
      <c r="T473" s="154">
        <v>0.964965906418998</v>
      </c>
      <c r="U473" s="173">
        <v>-0.0112664240742467</v>
      </c>
      <c r="V473" s="158">
        <v>56061</v>
      </c>
      <c r="W473" s="158">
        <v>53749</v>
      </c>
      <c r="X473" s="158">
        <v>57092</v>
      </c>
      <c r="Y473" s="158">
        <v>54605</v>
      </c>
      <c r="Z473" s="155">
        <v>0.958759208719074</v>
      </c>
      <c r="AA473" s="155">
        <v>0.956438730470118</v>
      </c>
      <c r="AB473" s="173">
        <v>0.00232047824895543</v>
      </c>
    </row>
    <row r="474" spans="1:28">
      <c r="A474" s="175" t="s">
        <v>375</v>
      </c>
      <c r="B474" s="176" t="s">
        <v>1811</v>
      </c>
      <c r="C474" s="176" t="s">
        <v>468</v>
      </c>
      <c r="D474" s="150">
        <v>1673</v>
      </c>
      <c r="E474" s="153">
        <v>1663</v>
      </c>
      <c r="F474" s="153">
        <v>10</v>
      </c>
      <c r="G474" s="151">
        <v>1557</v>
      </c>
      <c r="H474" s="151">
        <v>1548</v>
      </c>
      <c r="I474" s="151">
        <v>9</v>
      </c>
      <c r="J474" s="151">
        <v>1603</v>
      </c>
      <c r="K474" s="151">
        <v>1590</v>
      </c>
      <c r="L474" s="151">
        <v>13</v>
      </c>
      <c r="M474" s="172">
        <v>0.93</v>
      </c>
      <c r="N474" s="153">
        <v>42899</v>
      </c>
      <c r="O474" s="153">
        <v>42611</v>
      </c>
      <c r="P474" s="153">
        <v>288</v>
      </c>
      <c r="Q474" s="154">
        <v>0.993286556796196</v>
      </c>
      <c r="R474" s="154">
        <v>0.994022713687986</v>
      </c>
      <c r="S474" s="154">
        <v>0.994219653179191</v>
      </c>
      <c r="T474" s="154">
        <v>0.991890205864005</v>
      </c>
      <c r="U474" s="173">
        <v>-0.000196939491205028</v>
      </c>
      <c r="V474" s="158">
        <v>10648</v>
      </c>
      <c r="W474" s="158">
        <v>10575</v>
      </c>
      <c r="X474" s="158">
        <v>10614</v>
      </c>
      <c r="Y474" s="158">
        <v>10546</v>
      </c>
      <c r="Z474" s="155">
        <v>0.993144252441773</v>
      </c>
      <c r="AA474" s="155">
        <v>0.993593367250801</v>
      </c>
      <c r="AB474" s="173">
        <v>-0.000449114809027762</v>
      </c>
    </row>
    <row r="475" spans="1:28">
      <c r="A475" s="175" t="s">
        <v>375</v>
      </c>
      <c r="B475" s="176" t="s">
        <v>1811</v>
      </c>
      <c r="C475" s="176" t="s">
        <v>469</v>
      </c>
      <c r="D475" s="150">
        <v>5923</v>
      </c>
      <c r="E475" s="153">
        <v>5344</v>
      </c>
      <c r="F475" s="153">
        <v>579</v>
      </c>
      <c r="G475" s="151">
        <v>5876</v>
      </c>
      <c r="H475" s="151">
        <v>5333</v>
      </c>
      <c r="I475" s="151">
        <v>543</v>
      </c>
      <c r="J475" s="151">
        <v>5834</v>
      </c>
      <c r="K475" s="151">
        <v>5328</v>
      </c>
      <c r="L475" s="151">
        <v>506</v>
      </c>
      <c r="M475" s="172">
        <v>0.93</v>
      </c>
      <c r="N475" s="153">
        <v>166947</v>
      </c>
      <c r="O475" s="153">
        <v>154561</v>
      </c>
      <c r="P475" s="153">
        <v>12386</v>
      </c>
      <c r="Q475" s="154">
        <v>0.925808789615866</v>
      </c>
      <c r="R475" s="154">
        <v>0.902245483707581</v>
      </c>
      <c r="S475" s="154">
        <v>0.907590197413206</v>
      </c>
      <c r="T475" s="154">
        <v>0.913267055193692</v>
      </c>
      <c r="U475" s="173">
        <v>-0.00534471370562561</v>
      </c>
      <c r="V475" s="158">
        <v>38929</v>
      </c>
      <c r="W475" s="158">
        <v>35693</v>
      </c>
      <c r="X475" s="158">
        <v>40943</v>
      </c>
      <c r="Y475" s="158">
        <v>37804</v>
      </c>
      <c r="Z475" s="155">
        <v>0.916874309640628</v>
      </c>
      <c r="AA475" s="155">
        <v>0.923332437779352</v>
      </c>
      <c r="AB475" s="173">
        <v>-0.00645812813872404</v>
      </c>
    </row>
    <row r="476" spans="1:28">
      <c r="A476" s="175" t="s">
        <v>375</v>
      </c>
      <c r="B476" s="176" t="s">
        <v>1811</v>
      </c>
      <c r="C476" s="176" t="s">
        <v>470</v>
      </c>
      <c r="D476" s="150">
        <v>6214</v>
      </c>
      <c r="E476" s="153">
        <v>5915</v>
      </c>
      <c r="F476" s="153">
        <v>299</v>
      </c>
      <c r="G476" s="151">
        <v>5871</v>
      </c>
      <c r="H476" s="151">
        <v>5632</v>
      </c>
      <c r="I476" s="151">
        <v>239</v>
      </c>
      <c r="J476" s="151">
        <v>5848</v>
      </c>
      <c r="K476" s="151">
        <v>5594</v>
      </c>
      <c r="L476" s="151">
        <v>254</v>
      </c>
      <c r="M476" s="172">
        <v>0.93</v>
      </c>
      <c r="N476" s="153">
        <v>170037</v>
      </c>
      <c r="O476" s="153">
        <v>164133</v>
      </c>
      <c r="P476" s="153">
        <v>5904</v>
      </c>
      <c r="Q476" s="154">
        <v>0.965278145344837</v>
      </c>
      <c r="R476" s="154">
        <v>0.951882845188284</v>
      </c>
      <c r="S476" s="154">
        <v>0.959291432464657</v>
      </c>
      <c r="T476" s="154">
        <v>0.95656634746922</v>
      </c>
      <c r="U476" s="173">
        <v>-0.00740858727637228</v>
      </c>
      <c r="V476" s="158">
        <v>39256</v>
      </c>
      <c r="W476" s="158">
        <v>37850</v>
      </c>
      <c r="X476" s="158">
        <v>40584</v>
      </c>
      <c r="Y476" s="158">
        <v>39231</v>
      </c>
      <c r="Z476" s="155">
        <v>0.964183819034033</v>
      </c>
      <c r="AA476" s="155">
        <v>0.966661738616203</v>
      </c>
      <c r="AB476" s="173">
        <v>-0.00247791958217036</v>
      </c>
    </row>
    <row r="477" spans="1:28">
      <c r="A477" s="175" t="s">
        <v>375</v>
      </c>
      <c r="B477" s="176" t="s">
        <v>1811</v>
      </c>
      <c r="C477" s="176" t="s">
        <v>471</v>
      </c>
      <c r="D477" s="150">
        <v>6758</v>
      </c>
      <c r="E477" s="153">
        <v>6332</v>
      </c>
      <c r="F477" s="153">
        <v>426</v>
      </c>
      <c r="G477" s="151">
        <v>6340</v>
      </c>
      <c r="H477" s="151">
        <v>6008</v>
      </c>
      <c r="I477" s="151">
        <v>332</v>
      </c>
      <c r="J477" s="151">
        <v>6291</v>
      </c>
      <c r="K477" s="151">
        <v>6030</v>
      </c>
      <c r="L477" s="151">
        <v>261</v>
      </c>
      <c r="M477" s="172">
        <v>0.93</v>
      </c>
      <c r="N477" s="153">
        <v>173267</v>
      </c>
      <c r="O477" s="153">
        <v>167030</v>
      </c>
      <c r="P477" s="153">
        <v>6237</v>
      </c>
      <c r="Q477" s="154">
        <v>0.964003532120946</v>
      </c>
      <c r="R477" s="154">
        <v>0.93696359869784</v>
      </c>
      <c r="S477" s="154">
        <v>0.947634069400631</v>
      </c>
      <c r="T477" s="154">
        <v>0.958512160228898</v>
      </c>
      <c r="U477" s="173">
        <v>-0.0106704707027913</v>
      </c>
      <c r="V477" s="158">
        <v>41188</v>
      </c>
      <c r="W477" s="158">
        <v>39503</v>
      </c>
      <c r="X477" s="158">
        <v>40670</v>
      </c>
      <c r="Y477" s="158">
        <v>39119</v>
      </c>
      <c r="Z477" s="155">
        <v>0.95909002622123</v>
      </c>
      <c r="AA477" s="155">
        <v>0.961863781657241</v>
      </c>
      <c r="AB477" s="173">
        <v>-0.00277375543601166</v>
      </c>
    </row>
    <row r="478" spans="1:28">
      <c r="A478" s="175" t="s">
        <v>375</v>
      </c>
      <c r="B478" s="176" t="s">
        <v>1812</v>
      </c>
      <c r="C478" s="176" t="s">
        <v>472</v>
      </c>
      <c r="D478" s="150">
        <v>6308</v>
      </c>
      <c r="E478" s="153">
        <v>5575</v>
      </c>
      <c r="F478" s="153">
        <v>733</v>
      </c>
      <c r="G478" s="151">
        <v>6749</v>
      </c>
      <c r="H478" s="151">
        <v>6321</v>
      </c>
      <c r="I478" s="151">
        <v>428</v>
      </c>
      <c r="J478" s="151">
        <v>6825</v>
      </c>
      <c r="K478" s="151">
        <v>6382</v>
      </c>
      <c r="L478" s="151">
        <v>443</v>
      </c>
      <c r="M478" s="172">
        <v>0.93</v>
      </c>
      <c r="N478" s="153">
        <v>177768</v>
      </c>
      <c r="O478" s="153">
        <v>164576</v>
      </c>
      <c r="P478" s="153">
        <v>13192</v>
      </c>
      <c r="Q478" s="154">
        <v>0.925790918500518</v>
      </c>
      <c r="R478" s="154">
        <v>0.883798351299937</v>
      </c>
      <c r="S478" s="154">
        <v>0.936583197510742</v>
      </c>
      <c r="T478" s="154">
        <v>0.935091575091575</v>
      </c>
      <c r="U478" s="173">
        <v>-0.0527848462108058</v>
      </c>
      <c r="V478" s="158">
        <v>43938</v>
      </c>
      <c r="W478" s="158">
        <v>40825</v>
      </c>
      <c r="X478" s="158">
        <v>44132</v>
      </c>
      <c r="Y478" s="158">
        <v>41268</v>
      </c>
      <c r="Z478" s="155">
        <v>0.929150166143202</v>
      </c>
      <c r="AA478" s="155">
        <v>0.93510377957038</v>
      </c>
      <c r="AB478" s="173">
        <v>-0.00595361342717804</v>
      </c>
    </row>
    <row r="479" spans="1:28">
      <c r="A479" s="175" t="s">
        <v>375</v>
      </c>
      <c r="B479" s="176" t="s">
        <v>1812</v>
      </c>
      <c r="C479" s="176" t="s">
        <v>473</v>
      </c>
      <c r="D479" s="150">
        <v>5336</v>
      </c>
      <c r="E479" s="153">
        <v>4844</v>
      </c>
      <c r="F479" s="153">
        <v>492</v>
      </c>
      <c r="G479" s="151">
        <v>5482</v>
      </c>
      <c r="H479" s="151">
        <v>5016</v>
      </c>
      <c r="I479" s="151">
        <v>466</v>
      </c>
      <c r="J479" s="151">
        <v>5403</v>
      </c>
      <c r="K479" s="151">
        <v>5085</v>
      </c>
      <c r="L479" s="151">
        <v>318</v>
      </c>
      <c r="M479" s="172">
        <v>0.93</v>
      </c>
      <c r="N479" s="153">
        <v>149490</v>
      </c>
      <c r="O479" s="153">
        <v>143969</v>
      </c>
      <c r="P479" s="153">
        <v>5521</v>
      </c>
      <c r="Q479" s="154">
        <v>0.963067763730015</v>
      </c>
      <c r="R479" s="154">
        <v>0.907796101949025</v>
      </c>
      <c r="S479" s="154">
        <v>0.914994527544692</v>
      </c>
      <c r="T479" s="154">
        <v>0.941143808995003</v>
      </c>
      <c r="U479" s="173">
        <v>-0.00719842559566619</v>
      </c>
      <c r="V479" s="158">
        <v>36391</v>
      </c>
      <c r="W479" s="158">
        <v>34045</v>
      </c>
      <c r="X479" s="158">
        <v>39262</v>
      </c>
      <c r="Y479" s="158">
        <v>37158</v>
      </c>
      <c r="Z479" s="155">
        <v>0.935533511032948</v>
      </c>
      <c r="AA479" s="155">
        <v>0.946411288268555</v>
      </c>
      <c r="AB479" s="173">
        <v>-0.0108777772356071</v>
      </c>
    </row>
    <row r="480" spans="1:28">
      <c r="A480" s="175" t="s">
        <v>375</v>
      </c>
      <c r="B480" s="176" t="s">
        <v>1812</v>
      </c>
      <c r="C480" s="176" t="s">
        <v>474</v>
      </c>
      <c r="D480" s="150">
        <v>5902</v>
      </c>
      <c r="E480" s="153">
        <v>5327</v>
      </c>
      <c r="F480" s="153">
        <v>575</v>
      </c>
      <c r="G480" s="151">
        <v>6325</v>
      </c>
      <c r="H480" s="151">
        <v>6103</v>
      </c>
      <c r="I480" s="151">
        <v>222</v>
      </c>
      <c r="J480" s="151">
        <v>6272</v>
      </c>
      <c r="K480" s="151">
        <v>6114</v>
      </c>
      <c r="L480" s="151">
        <v>158</v>
      </c>
      <c r="M480" s="172">
        <v>0.93</v>
      </c>
      <c r="N480" s="153">
        <v>167972</v>
      </c>
      <c r="O480" s="153">
        <v>162967</v>
      </c>
      <c r="P480" s="153">
        <v>5005</v>
      </c>
      <c r="Q480" s="154">
        <v>0.970203367227871</v>
      </c>
      <c r="R480" s="154">
        <v>0.902575398170112</v>
      </c>
      <c r="S480" s="154">
        <v>0.964901185770751</v>
      </c>
      <c r="T480" s="154">
        <v>0.974808673469388</v>
      </c>
      <c r="U480" s="173">
        <v>-0.0623257876006392</v>
      </c>
      <c r="V480" s="158">
        <v>40493</v>
      </c>
      <c r="W480" s="158">
        <v>39070</v>
      </c>
      <c r="X480" s="158">
        <v>40128</v>
      </c>
      <c r="Y480" s="158">
        <v>39248</v>
      </c>
      <c r="Z480" s="155">
        <v>0.964858123626306</v>
      </c>
      <c r="AA480" s="155">
        <v>0.978070175438597</v>
      </c>
      <c r="AB480" s="173">
        <v>-0.0132120518122908</v>
      </c>
    </row>
    <row r="481" spans="1:28">
      <c r="A481" s="175" t="s">
        <v>375</v>
      </c>
      <c r="B481" s="176" t="s">
        <v>1812</v>
      </c>
      <c r="C481" s="176" t="s">
        <v>475</v>
      </c>
      <c r="D481" s="150">
        <v>1534</v>
      </c>
      <c r="E481" s="153">
        <v>1246</v>
      </c>
      <c r="F481" s="153">
        <v>288</v>
      </c>
      <c r="G481" s="151">
        <v>1507</v>
      </c>
      <c r="H481" s="151">
        <v>1330</v>
      </c>
      <c r="I481" s="151">
        <v>177</v>
      </c>
      <c r="J481" s="151">
        <v>1611</v>
      </c>
      <c r="K481" s="151">
        <v>1403</v>
      </c>
      <c r="L481" s="151">
        <v>208</v>
      </c>
      <c r="M481" s="172">
        <v>0.93</v>
      </c>
      <c r="N481" s="153">
        <v>42532</v>
      </c>
      <c r="O481" s="153">
        <v>39844</v>
      </c>
      <c r="P481" s="153">
        <v>2688</v>
      </c>
      <c r="Q481" s="154">
        <v>0.936800526662278</v>
      </c>
      <c r="R481" s="154">
        <v>0.8122555410691</v>
      </c>
      <c r="S481" s="154">
        <v>0.882548108825481</v>
      </c>
      <c r="T481" s="154">
        <v>0.87088764742396</v>
      </c>
      <c r="U481" s="173">
        <v>-0.0702925677563807</v>
      </c>
      <c r="V481" s="158">
        <v>10356</v>
      </c>
      <c r="W481" s="158">
        <v>9109</v>
      </c>
      <c r="X481" s="158">
        <v>11115</v>
      </c>
      <c r="Y481" s="158">
        <v>9994</v>
      </c>
      <c r="Z481" s="155">
        <v>0.879586713016609</v>
      </c>
      <c r="AA481" s="155">
        <v>0.899145299145299</v>
      </c>
      <c r="AB481" s="173">
        <v>-0.0195585861286904</v>
      </c>
    </row>
    <row r="482" spans="1:28">
      <c r="A482" s="175" t="s">
        <v>375</v>
      </c>
      <c r="B482" s="176" t="s">
        <v>1812</v>
      </c>
      <c r="C482" s="176" t="s">
        <v>476</v>
      </c>
      <c r="D482" s="150">
        <v>4165</v>
      </c>
      <c r="E482" s="153">
        <v>3335</v>
      </c>
      <c r="F482" s="153">
        <v>830</v>
      </c>
      <c r="G482" s="151">
        <v>4342</v>
      </c>
      <c r="H482" s="151">
        <v>3711</v>
      </c>
      <c r="I482" s="151">
        <v>631</v>
      </c>
      <c r="J482" s="151">
        <v>4130</v>
      </c>
      <c r="K482" s="151">
        <v>3709</v>
      </c>
      <c r="L482" s="151">
        <v>421</v>
      </c>
      <c r="M482" s="172">
        <v>0.93</v>
      </c>
      <c r="N482" s="153">
        <v>115689</v>
      </c>
      <c r="O482" s="153">
        <v>105107</v>
      </c>
      <c r="P482" s="153">
        <v>10582</v>
      </c>
      <c r="Q482" s="154">
        <v>0.908530629532626</v>
      </c>
      <c r="R482" s="154">
        <v>0.800720288115246</v>
      </c>
      <c r="S482" s="154">
        <v>0.854675264854906</v>
      </c>
      <c r="T482" s="154">
        <v>0.898062953995157</v>
      </c>
      <c r="U482" s="173">
        <v>-0.0539549767396594</v>
      </c>
      <c r="V482" s="158">
        <v>27644</v>
      </c>
      <c r="W482" s="158">
        <v>23452</v>
      </c>
      <c r="X482" s="158">
        <v>30296</v>
      </c>
      <c r="Y482" s="158">
        <v>25793</v>
      </c>
      <c r="Z482" s="155">
        <v>0.848357690638113</v>
      </c>
      <c r="AA482" s="155">
        <v>0.851366517031951</v>
      </c>
      <c r="AB482" s="173">
        <v>-0.00300882639383826</v>
      </c>
    </row>
    <row r="483" spans="1:28">
      <c r="A483" s="175" t="s">
        <v>375</v>
      </c>
      <c r="B483" s="176" t="s">
        <v>1812</v>
      </c>
      <c r="C483" s="176" t="s">
        <v>477</v>
      </c>
      <c r="D483" s="150">
        <v>4531</v>
      </c>
      <c r="E483" s="153">
        <v>3589</v>
      </c>
      <c r="F483" s="153">
        <v>942</v>
      </c>
      <c r="G483" s="151">
        <v>4644</v>
      </c>
      <c r="H483" s="151">
        <v>4239</v>
      </c>
      <c r="I483" s="151">
        <v>405</v>
      </c>
      <c r="J483" s="151">
        <v>4761</v>
      </c>
      <c r="K483" s="151">
        <v>4081</v>
      </c>
      <c r="L483" s="151">
        <v>680</v>
      </c>
      <c r="M483" s="172">
        <v>0.93</v>
      </c>
      <c r="N483" s="153">
        <v>130460</v>
      </c>
      <c r="O483" s="153">
        <v>120928</v>
      </c>
      <c r="P483" s="153">
        <v>9532</v>
      </c>
      <c r="Q483" s="154">
        <v>0.926935459144565</v>
      </c>
      <c r="R483" s="154">
        <v>0.792098874420658</v>
      </c>
      <c r="S483" s="154">
        <v>0.912790697674419</v>
      </c>
      <c r="T483" s="154">
        <v>0.85717286284394</v>
      </c>
      <c r="U483" s="173">
        <v>-0.120691823253761</v>
      </c>
      <c r="V483" s="158">
        <v>32035</v>
      </c>
      <c r="W483" s="158">
        <v>27619</v>
      </c>
      <c r="X483" s="158">
        <v>34555</v>
      </c>
      <c r="Y483" s="158">
        <v>30438</v>
      </c>
      <c r="Z483" s="155">
        <v>0.862150772592477</v>
      </c>
      <c r="AA483" s="155">
        <v>0.880856605411663</v>
      </c>
      <c r="AB483" s="173">
        <v>-0.0187058328191856</v>
      </c>
    </row>
    <row r="484" spans="1:28">
      <c r="A484" s="175" t="s">
        <v>375</v>
      </c>
      <c r="B484" s="176" t="s">
        <v>1812</v>
      </c>
      <c r="C484" s="176" t="s">
        <v>478</v>
      </c>
      <c r="D484" s="150">
        <v>10429</v>
      </c>
      <c r="E484" s="153">
        <v>9463</v>
      </c>
      <c r="F484" s="153">
        <v>966</v>
      </c>
      <c r="G484" s="151">
        <v>10737</v>
      </c>
      <c r="H484" s="151">
        <v>9838</v>
      </c>
      <c r="I484" s="151">
        <v>899</v>
      </c>
      <c r="J484" s="151">
        <v>10673</v>
      </c>
      <c r="K484" s="151">
        <v>10093</v>
      </c>
      <c r="L484" s="151">
        <v>580</v>
      </c>
      <c r="M484" s="172">
        <v>0.93</v>
      </c>
      <c r="N484" s="153">
        <v>295988</v>
      </c>
      <c r="O484" s="153">
        <v>281003</v>
      </c>
      <c r="P484" s="153">
        <v>14985</v>
      </c>
      <c r="Q484" s="154">
        <v>0.949372947551928</v>
      </c>
      <c r="R484" s="154">
        <v>0.907373669575223</v>
      </c>
      <c r="S484" s="154">
        <v>0.916270839154326</v>
      </c>
      <c r="T484" s="154">
        <v>0.945657265998313</v>
      </c>
      <c r="U484" s="173">
        <v>-0.00889716957910325</v>
      </c>
      <c r="V484" s="158">
        <v>70592</v>
      </c>
      <c r="W484" s="158">
        <v>66437</v>
      </c>
      <c r="X484" s="158">
        <v>73086</v>
      </c>
      <c r="Y484" s="158">
        <v>69820</v>
      </c>
      <c r="Z484" s="155">
        <v>0.941140639165911</v>
      </c>
      <c r="AA484" s="155">
        <v>0.9553129190269</v>
      </c>
      <c r="AB484" s="173">
        <v>-0.0141722798609887</v>
      </c>
    </row>
    <row r="485" spans="1:28">
      <c r="A485" s="175" t="s">
        <v>375</v>
      </c>
      <c r="B485" s="176" t="s">
        <v>1812</v>
      </c>
      <c r="C485" s="176" t="s">
        <v>479</v>
      </c>
      <c r="D485" s="150">
        <v>5885</v>
      </c>
      <c r="E485" s="153">
        <v>5281</v>
      </c>
      <c r="F485" s="153">
        <v>604</v>
      </c>
      <c r="G485" s="151">
        <v>6129</v>
      </c>
      <c r="H485" s="151">
        <v>5869</v>
      </c>
      <c r="I485" s="151">
        <v>260</v>
      </c>
      <c r="J485" s="151">
        <v>6277</v>
      </c>
      <c r="K485" s="151">
        <v>6122</v>
      </c>
      <c r="L485" s="151">
        <v>155</v>
      </c>
      <c r="M485" s="172">
        <v>0.93</v>
      </c>
      <c r="N485" s="153">
        <v>171887</v>
      </c>
      <c r="O485" s="153">
        <v>165066</v>
      </c>
      <c r="P485" s="153">
        <v>6821</v>
      </c>
      <c r="Q485" s="154">
        <v>0.960316952416413</v>
      </c>
      <c r="R485" s="154">
        <v>0.897366185216652</v>
      </c>
      <c r="S485" s="154">
        <v>0.957578724098548</v>
      </c>
      <c r="T485" s="154">
        <v>0.975306675163295</v>
      </c>
      <c r="U485" s="173">
        <v>-0.0602125388818955</v>
      </c>
      <c r="V485" s="158">
        <v>40512</v>
      </c>
      <c r="W485" s="158">
        <v>38627</v>
      </c>
      <c r="X485" s="158">
        <v>40962</v>
      </c>
      <c r="Y485" s="158">
        <v>39584</v>
      </c>
      <c r="Z485" s="155">
        <v>0.953470576619273</v>
      </c>
      <c r="AA485" s="155">
        <v>0.966359064498804</v>
      </c>
      <c r="AB485" s="173">
        <v>-0.0128884878795306</v>
      </c>
    </row>
    <row r="486" spans="1:28">
      <c r="A486" s="175" t="s">
        <v>375</v>
      </c>
      <c r="B486" s="176" t="s">
        <v>1812</v>
      </c>
      <c r="C486" s="176" t="s">
        <v>480</v>
      </c>
      <c r="D486" s="150">
        <v>4330</v>
      </c>
      <c r="E486" s="153">
        <v>4144</v>
      </c>
      <c r="F486" s="153">
        <v>186</v>
      </c>
      <c r="G486" s="151">
        <v>4279</v>
      </c>
      <c r="H486" s="151">
        <v>4125</v>
      </c>
      <c r="I486" s="151">
        <v>154</v>
      </c>
      <c r="J486" s="151">
        <v>4027</v>
      </c>
      <c r="K486" s="151">
        <v>3943</v>
      </c>
      <c r="L486" s="151">
        <v>84</v>
      </c>
      <c r="M486" s="172">
        <v>0.93</v>
      </c>
      <c r="N486" s="153">
        <v>117193</v>
      </c>
      <c r="O486" s="153">
        <v>113892</v>
      </c>
      <c r="P486" s="153">
        <v>3301</v>
      </c>
      <c r="Q486" s="154">
        <v>0.971832788647786</v>
      </c>
      <c r="R486" s="154">
        <v>0.957043879907621</v>
      </c>
      <c r="S486" s="154">
        <v>0.96401028277635</v>
      </c>
      <c r="T486" s="154">
        <v>0.979140799602682</v>
      </c>
      <c r="U486" s="173">
        <v>-0.00696640286872829</v>
      </c>
      <c r="V486" s="158">
        <v>28517</v>
      </c>
      <c r="W486" s="158">
        <v>27809</v>
      </c>
      <c r="X486" s="158">
        <v>29862</v>
      </c>
      <c r="Y486" s="158">
        <v>28880</v>
      </c>
      <c r="Z486" s="155">
        <v>0.975172704001122</v>
      </c>
      <c r="AA486" s="155">
        <v>0.967115397495144</v>
      </c>
      <c r="AB486" s="173">
        <v>0.0080573065059778</v>
      </c>
    </row>
    <row r="487" spans="1:28">
      <c r="A487" s="175" t="s">
        <v>375</v>
      </c>
      <c r="B487" s="176" t="s">
        <v>1812</v>
      </c>
      <c r="C487" s="176" t="s">
        <v>481</v>
      </c>
      <c r="D487" s="150">
        <v>4272</v>
      </c>
      <c r="E487" s="153">
        <v>4141</v>
      </c>
      <c r="F487" s="153">
        <v>131</v>
      </c>
      <c r="G487" s="151">
        <v>4438</v>
      </c>
      <c r="H487" s="151">
        <v>4292</v>
      </c>
      <c r="I487" s="151">
        <v>146</v>
      </c>
      <c r="J487" s="151">
        <v>4364</v>
      </c>
      <c r="K487" s="151">
        <v>4238</v>
      </c>
      <c r="L487" s="151">
        <v>126</v>
      </c>
      <c r="M487" s="172">
        <v>0.93</v>
      </c>
      <c r="N487" s="153">
        <v>121335</v>
      </c>
      <c r="O487" s="153">
        <v>119873</v>
      </c>
      <c r="P487" s="153">
        <v>1462</v>
      </c>
      <c r="Q487" s="154">
        <v>0.987950714962707</v>
      </c>
      <c r="R487" s="154">
        <v>0.969335205992509</v>
      </c>
      <c r="S487" s="154">
        <v>0.967102298332582</v>
      </c>
      <c r="T487" s="154">
        <v>0.971127406049496</v>
      </c>
      <c r="U487" s="173">
        <v>0.00223290765992712</v>
      </c>
      <c r="V487" s="158">
        <v>29086</v>
      </c>
      <c r="W487" s="158">
        <v>28517</v>
      </c>
      <c r="X487" s="158">
        <v>29640</v>
      </c>
      <c r="Y487" s="158">
        <v>29363</v>
      </c>
      <c r="Z487" s="155">
        <v>0.980437323798391</v>
      </c>
      <c r="AA487" s="155">
        <v>0.990654520917679</v>
      </c>
      <c r="AB487" s="173">
        <v>-0.0102171971192878</v>
      </c>
    </row>
    <row r="488" spans="1:28">
      <c r="A488" s="175" t="s">
        <v>375</v>
      </c>
      <c r="B488" s="176" t="s">
        <v>1812</v>
      </c>
      <c r="C488" s="176" t="s">
        <v>482</v>
      </c>
      <c r="D488" s="150">
        <v>3580</v>
      </c>
      <c r="E488" s="153">
        <v>3551</v>
      </c>
      <c r="F488" s="153">
        <v>29</v>
      </c>
      <c r="G488" s="151">
        <v>3924</v>
      </c>
      <c r="H488" s="151">
        <v>3899</v>
      </c>
      <c r="I488" s="151">
        <v>25</v>
      </c>
      <c r="J488" s="151">
        <v>3762</v>
      </c>
      <c r="K488" s="151">
        <v>3752</v>
      </c>
      <c r="L488" s="151">
        <v>10</v>
      </c>
      <c r="M488" s="172">
        <v>0.93</v>
      </c>
      <c r="N488" s="153">
        <v>101640</v>
      </c>
      <c r="O488" s="153">
        <v>101090</v>
      </c>
      <c r="P488" s="153">
        <v>550</v>
      </c>
      <c r="Q488" s="154">
        <v>0.994588744588745</v>
      </c>
      <c r="R488" s="154">
        <v>0.991899441340782</v>
      </c>
      <c r="S488" s="154">
        <v>0.993628950050968</v>
      </c>
      <c r="T488" s="154">
        <v>0.997341839447103</v>
      </c>
      <c r="U488" s="173">
        <v>-0.00172950871018629</v>
      </c>
      <c r="V488" s="158">
        <v>25209</v>
      </c>
      <c r="W488" s="158">
        <v>25087</v>
      </c>
      <c r="X488" s="158">
        <v>25378</v>
      </c>
      <c r="Y488" s="158">
        <v>25211</v>
      </c>
      <c r="Z488" s="155">
        <v>0.995160458566385</v>
      </c>
      <c r="AA488" s="155">
        <v>0.993419497202301</v>
      </c>
      <c r="AB488" s="173">
        <v>0.00174096136408386</v>
      </c>
    </row>
    <row r="489" spans="1:28">
      <c r="A489" s="175" t="s">
        <v>375</v>
      </c>
      <c r="B489" s="176" t="s">
        <v>1812</v>
      </c>
      <c r="C489" s="176" t="s">
        <v>483</v>
      </c>
      <c r="D489" s="150">
        <v>5661</v>
      </c>
      <c r="E489" s="153">
        <v>5099</v>
      </c>
      <c r="F489" s="153">
        <v>562</v>
      </c>
      <c r="G489" s="151">
        <v>5827</v>
      </c>
      <c r="H489" s="151">
        <v>5404</v>
      </c>
      <c r="I489" s="151">
        <v>423</v>
      </c>
      <c r="J489" s="151">
        <v>5838</v>
      </c>
      <c r="K489" s="151">
        <v>5378</v>
      </c>
      <c r="L489" s="151">
        <v>460</v>
      </c>
      <c r="M489" s="172">
        <v>0.93</v>
      </c>
      <c r="N489" s="153">
        <v>159533</v>
      </c>
      <c r="O489" s="153">
        <v>151133</v>
      </c>
      <c r="P489" s="153">
        <v>8400</v>
      </c>
      <c r="Q489" s="154">
        <v>0.947346317062927</v>
      </c>
      <c r="R489" s="154">
        <v>0.90072425366543</v>
      </c>
      <c r="S489" s="154">
        <v>0.927406898918826</v>
      </c>
      <c r="T489" s="154">
        <v>0.921205892428914</v>
      </c>
      <c r="U489" s="173">
        <v>-0.0266826452533959</v>
      </c>
      <c r="V489" s="158">
        <v>38453</v>
      </c>
      <c r="W489" s="158">
        <v>35381</v>
      </c>
      <c r="X489" s="158">
        <v>41054</v>
      </c>
      <c r="Y489" s="158">
        <v>37831</v>
      </c>
      <c r="Z489" s="155">
        <v>0.920110264478714</v>
      </c>
      <c r="AA489" s="155">
        <v>0.921493642519608</v>
      </c>
      <c r="AB489" s="173">
        <v>-0.00138337804089406</v>
      </c>
    </row>
    <row r="490" spans="1:28">
      <c r="A490" s="175" t="s">
        <v>375</v>
      </c>
      <c r="B490" s="176" t="s">
        <v>1812</v>
      </c>
      <c r="C490" s="176" t="s">
        <v>484</v>
      </c>
      <c r="D490" s="150">
        <v>6545</v>
      </c>
      <c r="E490" s="153">
        <v>6249</v>
      </c>
      <c r="F490" s="153">
        <v>296</v>
      </c>
      <c r="G490" s="151">
        <v>6728</v>
      </c>
      <c r="H490" s="151">
        <v>6418</v>
      </c>
      <c r="I490" s="151">
        <v>310</v>
      </c>
      <c r="J490" s="151">
        <v>7057</v>
      </c>
      <c r="K490" s="151">
        <v>6800</v>
      </c>
      <c r="L490" s="151">
        <v>257</v>
      </c>
      <c r="M490" s="172">
        <v>0.93</v>
      </c>
      <c r="N490" s="153">
        <v>180952</v>
      </c>
      <c r="O490" s="153">
        <v>172762</v>
      </c>
      <c r="P490" s="153">
        <v>8190</v>
      </c>
      <c r="Q490" s="154">
        <v>0.954739378398691</v>
      </c>
      <c r="R490" s="154">
        <v>0.954774637127578</v>
      </c>
      <c r="S490" s="154">
        <v>0.953923900118906</v>
      </c>
      <c r="T490" s="154">
        <v>0.963582258750177</v>
      </c>
      <c r="U490" s="173">
        <v>0.00085073700867222</v>
      </c>
      <c r="V490" s="158">
        <v>44603</v>
      </c>
      <c r="W490" s="158">
        <v>42898</v>
      </c>
      <c r="X490" s="158">
        <v>44477</v>
      </c>
      <c r="Y490" s="158">
        <v>42641</v>
      </c>
      <c r="Z490" s="155">
        <v>0.961773871712665</v>
      </c>
      <c r="AA490" s="155">
        <v>0.958720237426085</v>
      </c>
      <c r="AB490" s="173">
        <v>0.00305363428657968</v>
      </c>
    </row>
    <row r="491" spans="1:28">
      <c r="A491" s="175" t="s">
        <v>375</v>
      </c>
      <c r="B491" s="176" t="s">
        <v>1812</v>
      </c>
      <c r="C491" s="176" t="s">
        <v>485</v>
      </c>
      <c r="D491" s="150">
        <v>5391</v>
      </c>
      <c r="E491" s="153">
        <v>4530</v>
      </c>
      <c r="F491" s="153">
        <v>861</v>
      </c>
      <c r="G491" s="151">
        <v>5732</v>
      </c>
      <c r="H491" s="151">
        <v>5292</v>
      </c>
      <c r="I491" s="151">
        <v>440</v>
      </c>
      <c r="J491" s="151">
        <v>5693</v>
      </c>
      <c r="K491" s="151">
        <v>5423</v>
      </c>
      <c r="L491" s="151">
        <v>270</v>
      </c>
      <c r="M491" s="172">
        <v>0.93</v>
      </c>
      <c r="N491" s="153">
        <v>155356</v>
      </c>
      <c r="O491" s="153">
        <v>147372</v>
      </c>
      <c r="P491" s="153">
        <v>7984</v>
      </c>
      <c r="Q491" s="154">
        <v>0.948608357578722</v>
      </c>
      <c r="R491" s="154">
        <v>0.840289371174179</v>
      </c>
      <c r="S491" s="154">
        <v>0.923237962316818</v>
      </c>
      <c r="T491" s="154">
        <v>0.952573335675391</v>
      </c>
      <c r="U491" s="173">
        <v>-0.0829485911426386</v>
      </c>
      <c r="V491" s="158">
        <v>37266</v>
      </c>
      <c r="W491" s="158">
        <v>34496</v>
      </c>
      <c r="X491" s="158">
        <v>40383</v>
      </c>
      <c r="Y491" s="158">
        <v>37600</v>
      </c>
      <c r="Z491" s="155">
        <v>0.925669511082488</v>
      </c>
      <c r="AA491" s="155">
        <v>0.931084862442117</v>
      </c>
      <c r="AB491" s="173">
        <v>-0.00541535135962867</v>
      </c>
    </row>
    <row r="492" spans="1:28">
      <c r="A492" s="175" t="s">
        <v>375</v>
      </c>
      <c r="B492" s="176" t="s">
        <v>1812</v>
      </c>
      <c r="C492" s="176" t="s">
        <v>486</v>
      </c>
      <c r="D492" s="150">
        <v>2772</v>
      </c>
      <c r="E492" s="153">
        <v>2629</v>
      </c>
      <c r="F492" s="153">
        <v>143</v>
      </c>
      <c r="G492" s="151">
        <v>2892</v>
      </c>
      <c r="H492" s="151">
        <v>2852</v>
      </c>
      <c r="I492" s="151">
        <v>40</v>
      </c>
      <c r="J492" s="151">
        <v>2748</v>
      </c>
      <c r="K492" s="151">
        <v>2707</v>
      </c>
      <c r="L492" s="151">
        <v>41</v>
      </c>
      <c r="M492" s="172">
        <v>0.93</v>
      </c>
      <c r="N492" s="153">
        <v>74933</v>
      </c>
      <c r="O492" s="153">
        <v>73679</v>
      </c>
      <c r="P492" s="153">
        <v>1254</v>
      </c>
      <c r="Q492" s="154">
        <v>0.983265050111433</v>
      </c>
      <c r="R492" s="154">
        <v>0.948412698412698</v>
      </c>
      <c r="S492" s="154">
        <v>0.986168741355463</v>
      </c>
      <c r="T492" s="154">
        <v>0.985080058224163</v>
      </c>
      <c r="U492" s="173">
        <v>-0.037756042942765</v>
      </c>
      <c r="V492" s="158">
        <v>18422</v>
      </c>
      <c r="W492" s="158">
        <v>18107</v>
      </c>
      <c r="X492" s="158">
        <v>17873</v>
      </c>
      <c r="Y492" s="158">
        <v>17567</v>
      </c>
      <c r="Z492" s="155">
        <v>0.982900879383346</v>
      </c>
      <c r="AA492" s="155">
        <v>0.982879203267498</v>
      </c>
      <c r="AB492" s="173">
        <v>2.16761158475798e-5</v>
      </c>
    </row>
    <row r="493" spans="1:28">
      <c r="A493" s="175" t="s">
        <v>375</v>
      </c>
      <c r="B493" s="176" t="s">
        <v>1813</v>
      </c>
      <c r="C493" s="176" t="s">
        <v>487</v>
      </c>
      <c r="D493" s="150">
        <v>5852</v>
      </c>
      <c r="E493" s="153">
        <v>5589</v>
      </c>
      <c r="F493" s="153">
        <v>263</v>
      </c>
      <c r="G493" s="151">
        <v>5658</v>
      </c>
      <c r="H493" s="151">
        <v>5428</v>
      </c>
      <c r="I493" s="151">
        <v>230</v>
      </c>
      <c r="J493" s="151">
        <v>6000</v>
      </c>
      <c r="K493" s="151">
        <v>5872</v>
      </c>
      <c r="L493" s="151">
        <v>128</v>
      </c>
      <c r="M493" s="172">
        <v>0.93</v>
      </c>
      <c r="N493" s="153">
        <v>160456</v>
      </c>
      <c r="O493" s="153">
        <v>155774</v>
      </c>
      <c r="P493" s="153">
        <v>4682</v>
      </c>
      <c r="Q493" s="154">
        <v>0.97082066111582</v>
      </c>
      <c r="R493" s="154">
        <v>0.955058099794942</v>
      </c>
      <c r="S493" s="154">
        <v>0.959349593495935</v>
      </c>
      <c r="T493" s="154">
        <v>0.978666666666667</v>
      </c>
      <c r="U493" s="173">
        <v>-0.00429149370099302</v>
      </c>
      <c r="V493" s="158">
        <v>39542</v>
      </c>
      <c r="W493" s="158">
        <v>38284</v>
      </c>
      <c r="X493" s="158">
        <v>39654</v>
      </c>
      <c r="Y493" s="158">
        <v>38527</v>
      </c>
      <c r="Z493" s="155">
        <v>0.968185726569218</v>
      </c>
      <c r="AA493" s="155">
        <v>0.971579159731679</v>
      </c>
      <c r="AB493" s="173">
        <v>-0.00339343316246155</v>
      </c>
    </row>
    <row r="494" spans="1:28">
      <c r="A494" s="175" t="s">
        <v>375</v>
      </c>
      <c r="B494" s="176" t="s">
        <v>1813</v>
      </c>
      <c r="C494" s="176" t="s">
        <v>488</v>
      </c>
      <c r="D494" s="150">
        <v>5004</v>
      </c>
      <c r="E494" s="153">
        <v>4809</v>
      </c>
      <c r="F494" s="153">
        <v>195</v>
      </c>
      <c r="G494" s="151">
        <v>4666</v>
      </c>
      <c r="H494" s="151">
        <v>4513</v>
      </c>
      <c r="I494" s="151">
        <v>153</v>
      </c>
      <c r="J494" s="151">
        <v>4999</v>
      </c>
      <c r="K494" s="151">
        <v>4834</v>
      </c>
      <c r="L494" s="151">
        <v>165</v>
      </c>
      <c r="M494" s="172">
        <v>0.93</v>
      </c>
      <c r="N494" s="153">
        <v>136437</v>
      </c>
      <c r="O494" s="153">
        <v>131845</v>
      </c>
      <c r="P494" s="153">
        <v>4592</v>
      </c>
      <c r="Q494" s="154">
        <v>0.966343440562311</v>
      </c>
      <c r="R494" s="154">
        <v>0.961031175059952</v>
      </c>
      <c r="S494" s="154">
        <v>0.967209601371624</v>
      </c>
      <c r="T494" s="154">
        <v>0.966993398679736</v>
      </c>
      <c r="U494" s="173">
        <v>-0.00617842631167242</v>
      </c>
      <c r="V494" s="158">
        <v>33291</v>
      </c>
      <c r="W494" s="158">
        <v>32238</v>
      </c>
      <c r="X494" s="158">
        <v>33582</v>
      </c>
      <c r="Y494" s="158">
        <v>32119</v>
      </c>
      <c r="Z494" s="155">
        <v>0.968369829683698</v>
      </c>
      <c r="AA494" s="155">
        <v>0.956434994937764</v>
      </c>
      <c r="AB494" s="173">
        <v>0.011934834745934</v>
      </c>
    </row>
    <row r="495" spans="1:28">
      <c r="A495" s="175" t="s">
        <v>375</v>
      </c>
      <c r="B495" s="176" t="s">
        <v>1813</v>
      </c>
      <c r="C495" s="176" t="s">
        <v>489</v>
      </c>
      <c r="D495" s="150">
        <v>4854</v>
      </c>
      <c r="E495" s="153">
        <v>4653</v>
      </c>
      <c r="F495" s="153">
        <v>201</v>
      </c>
      <c r="G495" s="151">
        <v>4495</v>
      </c>
      <c r="H495" s="151">
        <v>4331</v>
      </c>
      <c r="I495" s="151">
        <v>164</v>
      </c>
      <c r="J495" s="151">
        <v>4755</v>
      </c>
      <c r="K495" s="151">
        <v>4620</v>
      </c>
      <c r="L495" s="151">
        <v>135</v>
      </c>
      <c r="M495" s="172">
        <v>0.93</v>
      </c>
      <c r="N495" s="153">
        <v>130384</v>
      </c>
      <c r="O495" s="153">
        <v>126983</v>
      </c>
      <c r="P495" s="153">
        <v>3401</v>
      </c>
      <c r="Q495" s="154">
        <v>0.973915511105657</v>
      </c>
      <c r="R495" s="154">
        <v>0.958590852904821</v>
      </c>
      <c r="S495" s="154">
        <v>0.963515016685206</v>
      </c>
      <c r="T495" s="154">
        <v>0.971608832807571</v>
      </c>
      <c r="U495" s="173">
        <v>-0.00492416378038507</v>
      </c>
      <c r="V495" s="158">
        <v>31839</v>
      </c>
      <c r="W495" s="158">
        <v>30903</v>
      </c>
      <c r="X495" s="158">
        <v>32430</v>
      </c>
      <c r="Y495" s="158">
        <v>31539</v>
      </c>
      <c r="Z495" s="155">
        <v>0.970602091774239</v>
      </c>
      <c r="AA495" s="155">
        <v>0.972525439407956</v>
      </c>
      <c r="AB495" s="173">
        <v>-0.00192334763371638</v>
      </c>
    </row>
    <row r="496" spans="1:28">
      <c r="A496" s="175" t="s">
        <v>375</v>
      </c>
      <c r="B496" s="176" t="s">
        <v>1813</v>
      </c>
      <c r="C496" s="176" t="s">
        <v>490</v>
      </c>
      <c r="D496" s="150">
        <v>4436</v>
      </c>
      <c r="E496" s="153">
        <v>4240</v>
      </c>
      <c r="F496" s="153">
        <v>196</v>
      </c>
      <c r="G496" s="151">
        <v>4389</v>
      </c>
      <c r="H496" s="151">
        <v>4183</v>
      </c>
      <c r="I496" s="151">
        <v>206</v>
      </c>
      <c r="J496" s="151">
        <v>4466</v>
      </c>
      <c r="K496" s="151">
        <v>4301</v>
      </c>
      <c r="L496" s="151">
        <v>165</v>
      </c>
      <c r="M496" s="172">
        <v>0.93</v>
      </c>
      <c r="N496" s="153">
        <v>126512</v>
      </c>
      <c r="O496" s="153">
        <v>122176</v>
      </c>
      <c r="P496" s="153">
        <v>4336</v>
      </c>
      <c r="Q496" s="154">
        <v>0.965726571392437</v>
      </c>
      <c r="R496" s="154">
        <v>0.955816050495942</v>
      </c>
      <c r="S496" s="154">
        <v>0.953064479380269</v>
      </c>
      <c r="T496" s="154">
        <v>0.963054187192118</v>
      </c>
      <c r="U496" s="173">
        <v>0.00275157111567348</v>
      </c>
      <c r="V496" s="158">
        <v>29803</v>
      </c>
      <c r="W496" s="158">
        <v>28706</v>
      </c>
      <c r="X496" s="158">
        <v>31128</v>
      </c>
      <c r="Y496" s="158">
        <v>30224</v>
      </c>
      <c r="Z496" s="155">
        <v>0.963191625004194</v>
      </c>
      <c r="AA496" s="155">
        <v>0.970958622462092</v>
      </c>
      <c r="AB496" s="173">
        <v>-0.00776699745789777</v>
      </c>
    </row>
    <row r="497" spans="1:28">
      <c r="A497" s="175" t="s">
        <v>375</v>
      </c>
      <c r="B497" s="176" t="s">
        <v>1813</v>
      </c>
      <c r="C497" s="176" t="s">
        <v>491</v>
      </c>
      <c r="D497" s="150">
        <v>5100</v>
      </c>
      <c r="E497" s="153">
        <v>4918</v>
      </c>
      <c r="F497" s="153">
        <v>182</v>
      </c>
      <c r="G497" s="151">
        <v>4795</v>
      </c>
      <c r="H497" s="151">
        <v>4652</v>
      </c>
      <c r="I497" s="151">
        <v>143</v>
      </c>
      <c r="J497" s="151">
        <v>5165</v>
      </c>
      <c r="K497" s="151">
        <v>5086</v>
      </c>
      <c r="L497" s="151">
        <v>79</v>
      </c>
      <c r="M497" s="172">
        <v>0.93</v>
      </c>
      <c r="N497" s="153">
        <v>138854</v>
      </c>
      <c r="O497" s="153">
        <v>135988</v>
      </c>
      <c r="P497" s="153">
        <v>2866</v>
      </c>
      <c r="Q497" s="154">
        <v>0.979359615135322</v>
      </c>
      <c r="R497" s="154">
        <v>0.964313725490196</v>
      </c>
      <c r="S497" s="154">
        <v>0.970177267987487</v>
      </c>
      <c r="T497" s="154">
        <v>0.984704743465634</v>
      </c>
      <c r="U497" s="173">
        <v>-0.00586354249729082</v>
      </c>
      <c r="V497" s="158">
        <v>34002</v>
      </c>
      <c r="W497" s="158">
        <v>33331</v>
      </c>
      <c r="X497" s="158">
        <v>34704</v>
      </c>
      <c r="Y497" s="158">
        <v>34017</v>
      </c>
      <c r="Z497" s="155">
        <v>0.980265866713723</v>
      </c>
      <c r="AA497" s="155">
        <v>0.980204011065007</v>
      </c>
      <c r="AB497" s="173">
        <v>6.18556487158584e-5</v>
      </c>
    </row>
    <row r="498" spans="1:28">
      <c r="A498" s="175" t="s">
        <v>375</v>
      </c>
      <c r="B498" s="176" t="s">
        <v>1813</v>
      </c>
      <c r="C498" s="176" t="s">
        <v>492</v>
      </c>
      <c r="D498" s="150">
        <v>2881</v>
      </c>
      <c r="E498" s="153">
        <v>2786</v>
      </c>
      <c r="F498" s="153">
        <v>95</v>
      </c>
      <c r="G498" s="151">
        <v>2737</v>
      </c>
      <c r="H498" s="151">
        <v>2670</v>
      </c>
      <c r="I498" s="151">
        <v>67</v>
      </c>
      <c r="J498" s="151">
        <v>2968</v>
      </c>
      <c r="K498" s="151">
        <v>2919</v>
      </c>
      <c r="L498" s="151">
        <v>49</v>
      </c>
      <c r="M498" s="172">
        <v>0.93</v>
      </c>
      <c r="N498" s="153">
        <v>77974</v>
      </c>
      <c r="O498" s="153">
        <v>76620</v>
      </c>
      <c r="P498" s="153">
        <v>1354</v>
      </c>
      <c r="Q498" s="154">
        <v>0.982635237386821</v>
      </c>
      <c r="R498" s="154">
        <v>0.967025338424158</v>
      </c>
      <c r="S498" s="154">
        <v>0.975520643039825</v>
      </c>
      <c r="T498" s="154">
        <v>0.983490566037736</v>
      </c>
      <c r="U498" s="173">
        <v>-0.00849530461566639</v>
      </c>
      <c r="V498" s="158">
        <v>19351</v>
      </c>
      <c r="W498" s="158">
        <v>18942</v>
      </c>
      <c r="X498" s="158">
        <v>19461</v>
      </c>
      <c r="Y498" s="158">
        <v>19102</v>
      </c>
      <c r="Z498" s="155">
        <v>0.978864141388042</v>
      </c>
      <c r="AA498" s="155">
        <v>0.98155284928832</v>
      </c>
      <c r="AB498" s="173">
        <v>-0.0026887079002782</v>
      </c>
    </row>
    <row r="499" spans="1:28">
      <c r="A499" s="175" t="s">
        <v>375</v>
      </c>
      <c r="B499" s="176" t="s">
        <v>1813</v>
      </c>
      <c r="C499" s="176" t="s">
        <v>493</v>
      </c>
      <c r="D499" s="150">
        <v>4154</v>
      </c>
      <c r="E499" s="153">
        <v>3936</v>
      </c>
      <c r="F499" s="153">
        <v>218</v>
      </c>
      <c r="G499" s="151">
        <v>3963</v>
      </c>
      <c r="H499" s="151">
        <v>3767</v>
      </c>
      <c r="I499" s="151">
        <v>196</v>
      </c>
      <c r="J499" s="151">
        <v>4244</v>
      </c>
      <c r="K499" s="151">
        <v>4100</v>
      </c>
      <c r="L499" s="151">
        <v>144</v>
      </c>
      <c r="M499" s="172">
        <v>0.93</v>
      </c>
      <c r="N499" s="153">
        <v>111241</v>
      </c>
      <c r="O499" s="153">
        <v>106974</v>
      </c>
      <c r="P499" s="153">
        <v>4267</v>
      </c>
      <c r="Q499" s="154">
        <v>0.961641840688235</v>
      </c>
      <c r="R499" s="154">
        <v>0.947520462205104</v>
      </c>
      <c r="S499" s="154">
        <v>0.950542518294222</v>
      </c>
      <c r="T499" s="154">
        <v>0.966069745523091</v>
      </c>
      <c r="U499" s="173">
        <v>-0.00302205608911799</v>
      </c>
      <c r="V499" s="158">
        <v>27683</v>
      </c>
      <c r="W499" s="158">
        <v>26666</v>
      </c>
      <c r="X499" s="158">
        <v>27088</v>
      </c>
      <c r="Y499" s="158">
        <v>26024</v>
      </c>
      <c r="Z499" s="155">
        <v>0.963262652169201</v>
      </c>
      <c r="AA499" s="155">
        <v>0.960720614294152</v>
      </c>
      <c r="AB499" s="173">
        <v>0.00254203787504892</v>
      </c>
    </row>
    <row r="500" spans="1:28">
      <c r="A500" s="175" t="s">
        <v>375</v>
      </c>
      <c r="B500" s="176" t="s">
        <v>1813</v>
      </c>
      <c r="C500" s="176" t="s">
        <v>494</v>
      </c>
      <c r="D500" s="150">
        <v>3984</v>
      </c>
      <c r="E500" s="153">
        <v>3851</v>
      </c>
      <c r="F500" s="153">
        <v>133</v>
      </c>
      <c r="G500" s="151">
        <v>3857</v>
      </c>
      <c r="H500" s="151">
        <v>3737</v>
      </c>
      <c r="I500" s="151">
        <v>120</v>
      </c>
      <c r="J500" s="151">
        <v>4115</v>
      </c>
      <c r="K500" s="151">
        <v>3969</v>
      </c>
      <c r="L500" s="151">
        <v>146</v>
      </c>
      <c r="M500" s="172">
        <v>0.93</v>
      </c>
      <c r="N500" s="153">
        <v>112715</v>
      </c>
      <c r="O500" s="153">
        <v>109384</v>
      </c>
      <c r="P500" s="153">
        <v>3331</v>
      </c>
      <c r="Q500" s="154">
        <v>0.970447589052034</v>
      </c>
      <c r="R500" s="154">
        <v>0.966616465863454</v>
      </c>
      <c r="S500" s="154">
        <v>0.968887736582836</v>
      </c>
      <c r="T500" s="154">
        <v>0.964520048602673</v>
      </c>
      <c r="U500" s="173">
        <v>-0.0022712707193826</v>
      </c>
      <c r="V500" s="158">
        <v>27703</v>
      </c>
      <c r="W500" s="158">
        <v>26788</v>
      </c>
      <c r="X500" s="158">
        <v>27794</v>
      </c>
      <c r="Y500" s="158">
        <v>26967</v>
      </c>
      <c r="Z500" s="155">
        <v>0.966971086163953</v>
      </c>
      <c r="AA500" s="155">
        <v>0.970245376700007</v>
      </c>
      <c r="AB500" s="173">
        <v>-0.00327429053605388</v>
      </c>
    </row>
    <row r="501" spans="1:28">
      <c r="A501" s="175" t="s">
        <v>375</v>
      </c>
      <c r="B501" s="176" t="s">
        <v>1813</v>
      </c>
      <c r="C501" s="176" t="s">
        <v>495</v>
      </c>
      <c r="D501" s="150">
        <v>4655</v>
      </c>
      <c r="E501" s="153">
        <v>4469</v>
      </c>
      <c r="F501" s="153">
        <v>186</v>
      </c>
      <c r="G501" s="151">
        <v>4359</v>
      </c>
      <c r="H501" s="151">
        <v>4231</v>
      </c>
      <c r="I501" s="151">
        <v>128</v>
      </c>
      <c r="J501" s="151">
        <v>4870</v>
      </c>
      <c r="K501" s="151">
        <v>4757</v>
      </c>
      <c r="L501" s="151">
        <v>113</v>
      </c>
      <c r="M501" s="172">
        <v>0.93</v>
      </c>
      <c r="N501" s="153">
        <v>128046</v>
      </c>
      <c r="O501" s="153">
        <v>124112</v>
      </c>
      <c r="P501" s="153">
        <v>3934</v>
      </c>
      <c r="Q501" s="154">
        <v>0.969276666198085</v>
      </c>
      <c r="R501" s="154">
        <v>0.960042964554243</v>
      </c>
      <c r="S501" s="154">
        <v>0.970635466850195</v>
      </c>
      <c r="T501" s="154">
        <v>0.976796714579055</v>
      </c>
      <c r="U501" s="173">
        <v>-0.0105925022959522</v>
      </c>
      <c r="V501" s="158">
        <v>30903</v>
      </c>
      <c r="W501" s="158">
        <v>30045</v>
      </c>
      <c r="X501" s="158">
        <v>32203</v>
      </c>
      <c r="Y501" s="158">
        <v>31106</v>
      </c>
      <c r="Z501" s="155">
        <v>0.972235705271333</v>
      </c>
      <c r="AA501" s="155">
        <v>0.965934850790299</v>
      </c>
      <c r="AB501" s="173">
        <v>0.00630085448103379</v>
      </c>
    </row>
    <row r="502" spans="1:28">
      <c r="A502" s="175" t="s">
        <v>375</v>
      </c>
      <c r="B502" s="176" t="s">
        <v>1813</v>
      </c>
      <c r="C502" s="176" t="s">
        <v>496</v>
      </c>
      <c r="D502" s="150">
        <v>5443</v>
      </c>
      <c r="E502" s="153">
        <v>5303</v>
      </c>
      <c r="F502" s="153">
        <v>140</v>
      </c>
      <c r="G502" s="151">
        <v>5028</v>
      </c>
      <c r="H502" s="151">
        <v>4903</v>
      </c>
      <c r="I502" s="151">
        <v>125</v>
      </c>
      <c r="J502" s="151">
        <v>5455</v>
      </c>
      <c r="K502" s="151">
        <v>5328</v>
      </c>
      <c r="L502" s="151">
        <v>127</v>
      </c>
      <c r="M502" s="172">
        <v>0.93</v>
      </c>
      <c r="N502" s="153">
        <v>146322</v>
      </c>
      <c r="O502" s="153">
        <v>143520</v>
      </c>
      <c r="P502" s="153">
        <v>2802</v>
      </c>
      <c r="Q502" s="154">
        <v>0.980850453110264</v>
      </c>
      <c r="R502" s="154">
        <v>0.974278890317839</v>
      </c>
      <c r="S502" s="154">
        <v>0.975139220365951</v>
      </c>
      <c r="T502" s="154">
        <v>0.976718606782768</v>
      </c>
      <c r="U502" s="173">
        <v>-0.000860330048111257</v>
      </c>
      <c r="V502" s="158">
        <v>36448</v>
      </c>
      <c r="W502" s="158">
        <v>35659</v>
      </c>
      <c r="X502" s="158">
        <v>36588</v>
      </c>
      <c r="Y502" s="158">
        <v>35938</v>
      </c>
      <c r="Z502" s="155">
        <v>0.978352721685689</v>
      </c>
      <c r="AA502" s="155">
        <v>0.982234612441238</v>
      </c>
      <c r="AB502" s="173">
        <v>-0.00388189075554835</v>
      </c>
    </row>
    <row r="503" spans="1:28">
      <c r="A503" s="175" t="s">
        <v>375</v>
      </c>
      <c r="B503" s="176" t="s">
        <v>1813</v>
      </c>
      <c r="C503" s="176" t="s">
        <v>497</v>
      </c>
      <c r="D503" s="150">
        <v>1318</v>
      </c>
      <c r="E503" s="153">
        <v>1293</v>
      </c>
      <c r="F503" s="153">
        <v>25</v>
      </c>
      <c r="G503" s="151">
        <v>1285</v>
      </c>
      <c r="H503" s="151">
        <v>1262</v>
      </c>
      <c r="I503" s="151">
        <v>23</v>
      </c>
      <c r="J503" s="151">
        <v>1337</v>
      </c>
      <c r="K503" s="151">
        <v>1326</v>
      </c>
      <c r="L503" s="151">
        <v>11</v>
      </c>
      <c r="M503" s="172">
        <v>0.93</v>
      </c>
      <c r="N503" s="153">
        <v>36770</v>
      </c>
      <c r="O503" s="153">
        <v>36161</v>
      </c>
      <c r="P503" s="153">
        <v>609</v>
      </c>
      <c r="Q503" s="154">
        <v>0.983437584987762</v>
      </c>
      <c r="R503" s="154">
        <v>0.98103186646434</v>
      </c>
      <c r="S503" s="154">
        <v>0.982101167315175</v>
      </c>
      <c r="T503" s="154">
        <v>0.991772625280479</v>
      </c>
      <c r="U503" s="173">
        <v>-0.00106930085083512</v>
      </c>
      <c r="V503" s="158">
        <v>8894</v>
      </c>
      <c r="W503" s="158">
        <v>8756</v>
      </c>
      <c r="X503" s="158">
        <v>9152</v>
      </c>
      <c r="Y503" s="158">
        <v>8985</v>
      </c>
      <c r="Z503" s="155">
        <v>0.984483921744997</v>
      </c>
      <c r="AA503" s="155">
        <v>0.981752622377622</v>
      </c>
      <c r="AB503" s="173">
        <v>0.00273129936737426</v>
      </c>
    </row>
    <row r="504" spans="1:28">
      <c r="A504" s="175" t="s">
        <v>375</v>
      </c>
      <c r="B504" s="176" t="s">
        <v>1813</v>
      </c>
      <c r="C504" s="176" t="s">
        <v>498</v>
      </c>
      <c r="D504" s="150">
        <v>5423</v>
      </c>
      <c r="E504" s="153">
        <v>5201</v>
      </c>
      <c r="F504" s="153">
        <v>222</v>
      </c>
      <c r="G504" s="151">
        <v>5136</v>
      </c>
      <c r="H504" s="151">
        <v>4889</v>
      </c>
      <c r="I504" s="151">
        <v>247</v>
      </c>
      <c r="J504" s="151">
        <v>5347</v>
      </c>
      <c r="K504" s="151">
        <v>5148</v>
      </c>
      <c r="L504" s="151">
        <v>199</v>
      </c>
      <c r="M504" s="172">
        <v>0.93</v>
      </c>
      <c r="N504" s="153">
        <v>145329</v>
      </c>
      <c r="O504" s="153">
        <v>139612</v>
      </c>
      <c r="P504" s="153">
        <v>5717</v>
      </c>
      <c r="Q504" s="154">
        <v>0.960661671104872</v>
      </c>
      <c r="R504" s="154">
        <v>0.959063249124101</v>
      </c>
      <c r="S504" s="154">
        <v>0.951908099688474</v>
      </c>
      <c r="T504" s="154">
        <v>0.962782868898448</v>
      </c>
      <c r="U504" s="173">
        <v>0.00715514943562745</v>
      </c>
      <c r="V504" s="158">
        <v>36088</v>
      </c>
      <c r="W504" s="158">
        <v>34805</v>
      </c>
      <c r="X504" s="158">
        <v>35837</v>
      </c>
      <c r="Y504" s="158">
        <v>34649</v>
      </c>
      <c r="Z504" s="155">
        <v>0.964448015960984</v>
      </c>
      <c r="AA504" s="155">
        <v>0.966849903730781</v>
      </c>
      <c r="AB504" s="173">
        <v>-0.00240188776979677</v>
      </c>
    </row>
    <row r="505" spans="1:28">
      <c r="A505" s="175" t="s">
        <v>375</v>
      </c>
      <c r="B505" s="176" t="s">
        <v>1813</v>
      </c>
      <c r="C505" s="176" t="s">
        <v>499</v>
      </c>
      <c r="D505" s="150">
        <v>4524</v>
      </c>
      <c r="E505" s="153">
        <v>4410</v>
      </c>
      <c r="F505" s="153">
        <v>114</v>
      </c>
      <c r="G505" s="151">
        <v>4407</v>
      </c>
      <c r="H505" s="151">
        <v>4301</v>
      </c>
      <c r="I505" s="151">
        <v>106</v>
      </c>
      <c r="J505" s="151">
        <v>4718</v>
      </c>
      <c r="K505" s="151">
        <v>4618</v>
      </c>
      <c r="L505" s="151">
        <v>100</v>
      </c>
      <c r="M505" s="172">
        <v>0.93</v>
      </c>
      <c r="N505" s="153">
        <v>126240</v>
      </c>
      <c r="O505" s="153">
        <v>123814</v>
      </c>
      <c r="P505" s="153">
        <v>2426</v>
      </c>
      <c r="Q505" s="154">
        <v>0.980782636248416</v>
      </c>
      <c r="R505" s="154">
        <v>0.974801061007958</v>
      </c>
      <c r="S505" s="154">
        <v>0.97594735647833</v>
      </c>
      <c r="T505" s="154">
        <v>0.978804578211106</v>
      </c>
      <c r="U505" s="173">
        <v>-0.00114629547037237</v>
      </c>
      <c r="V505" s="158">
        <v>31727</v>
      </c>
      <c r="W505" s="158">
        <v>31015</v>
      </c>
      <c r="X505" s="158">
        <v>32025</v>
      </c>
      <c r="Y505" s="158">
        <v>31390</v>
      </c>
      <c r="Z505" s="155">
        <v>0.977558546348536</v>
      </c>
      <c r="AA505" s="155">
        <v>0.980171740827478</v>
      </c>
      <c r="AB505" s="173">
        <v>-0.00261319447894259</v>
      </c>
    </row>
    <row r="506" spans="1:28">
      <c r="A506" s="175" t="s">
        <v>375</v>
      </c>
      <c r="B506" s="176" t="s">
        <v>1813</v>
      </c>
      <c r="C506" s="176" t="s">
        <v>500</v>
      </c>
      <c r="D506" s="150">
        <v>3097</v>
      </c>
      <c r="E506" s="153">
        <v>2881</v>
      </c>
      <c r="F506" s="153">
        <v>216</v>
      </c>
      <c r="G506" s="151">
        <v>3020</v>
      </c>
      <c r="H506" s="151">
        <v>2878</v>
      </c>
      <c r="I506" s="151">
        <v>142</v>
      </c>
      <c r="J506" s="151">
        <v>3102</v>
      </c>
      <c r="K506" s="151">
        <v>2957</v>
      </c>
      <c r="L506" s="151">
        <v>145</v>
      </c>
      <c r="M506" s="172">
        <v>0.93</v>
      </c>
      <c r="N506" s="153">
        <v>85227</v>
      </c>
      <c r="O506" s="153">
        <v>81271</v>
      </c>
      <c r="P506" s="153">
        <v>3956</v>
      </c>
      <c r="Q506" s="154">
        <v>0.953582784798245</v>
      </c>
      <c r="R506" s="154">
        <v>0.930255085566677</v>
      </c>
      <c r="S506" s="154">
        <v>0.952980132450331</v>
      </c>
      <c r="T506" s="154">
        <v>0.953255963894262</v>
      </c>
      <c r="U506" s="173">
        <v>-0.0227250468836536</v>
      </c>
      <c r="V506" s="158">
        <v>20596</v>
      </c>
      <c r="W506" s="158">
        <v>19569</v>
      </c>
      <c r="X506" s="158">
        <v>21037</v>
      </c>
      <c r="Y506" s="158">
        <v>20099</v>
      </c>
      <c r="Z506" s="155">
        <v>0.950135948727908</v>
      </c>
      <c r="AA506" s="155">
        <v>0.955411893330798</v>
      </c>
      <c r="AB506" s="173">
        <v>-0.00527594460288983</v>
      </c>
    </row>
    <row r="507" spans="1:28">
      <c r="A507" s="175" t="s">
        <v>375</v>
      </c>
      <c r="B507" s="176" t="s">
        <v>1813</v>
      </c>
      <c r="C507" s="176" t="s">
        <v>501</v>
      </c>
      <c r="D507" s="150">
        <v>1672</v>
      </c>
      <c r="E507" s="153">
        <v>1527</v>
      </c>
      <c r="F507" s="153">
        <v>145</v>
      </c>
      <c r="G507" s="151">
        <v>1488</v>
      </c>
      <c r="H507" s="151">
        <v>1419</v>
      </c>
      <c r="I507" s="151">
        <v>69</v>
      </c>
      <c r="J507" s="151">
        <v>1490</v>
      </c>
      <c r="K507" s="151">
        <v>1423</v>
      </c>
      <c r="L507" s="151">
        <v>67</v>
      </c>
      <c r="M507" s="172">
        <v>0.93</v>
      </c>
      <c r="N507" s="153">
        <v>43865</v>
      </c>
      <c r="O507" s="153">
        <v>41707</v>
      </c>
      <c r="P507" s="153">
        <v>2158</v>
      </c>
      <c r="Q507" s="154">
        <v>0.950803601960561</v>
      </c>
      <c r="R507" s="154">
        <v>0.913277511961722</v>
      </c>
      <c r="S507" s="154">
        <v>0.953629032258065</v>
      </c>
      <c r="T507" s="154">
        <v>0.95503355704698</v>
      </c>
      <c r="U507" s="173">
        <v>-0.040351520296342</v>
      </c>
      <c r="V507" s="158">
        <v>10800</v>
      </c>
      <c r="W507" s="158">
        <v>10199</v>
      </c>
      <c r="X507" s="158">
        <v>11210</v>
      </c>
      <c r="Y507" s="158">
        <v>10654</v>
      </c>
      <c r="Z507" s="155">
        <v>0.944351851851852</v>
      </c>
      <c r="AA507" s="155">
        <v>0.950401427297056</v>
      </c>
      <c r="AB507" s="173">
        <v>-0.00604957544520435</v>
      </c>
    </row>
    <row r="508" spans="1:28">
      <c r="A508" s="175" t="s">
        <v>375</v>
      </c>
      <c r="B508" s="176" t="s">
        <v>1813</v>
      </c>
      <c r="C508" s="176" t="s">
        <v>502</v>
      </c>
      <c r="D508" s="150">
        <v>2647</v>
      </c>
      <c r="E508" s="153">
        <v>2571</v>
      </c>
      <c r="F508" s="153">
        <v>76</v>
      </c>
      <c r="G508" s="151">
        <v>2609</v>
      </c>
      <c r="H508" s="151">
        <v>2543</v>
      </c>
      <c r="I508" s="151">
        <v>66</v>
      </c>
      <c r="J508" s="151">
        <v>2842</v>
      </c>
      <c r="K508" s="151">
        <v>2797</v>
      </c>
      <c r="L508" s="151">
        <v>45</v>
      </c>
      <c r="M508" s="172">
        <v>0.93</v>
      </c>
      <c r="N508" s="153">
        <v>70025</v>
      </c>
      <c r="O508" s="153">
        <v>68674</v>
      </c>
      <c r="P508" s="153">
        <v>1351</v>
      </c>
      <c r="Q508" s="154">
        <v>0.980706890396287</v>
      </c>
      <c r="R508" s="154">
        <v>0.971288250850019</v>
      </c>
      <c r="S508" s="154">
        <v>0.974702951322346</v>
      </c>
      <c r="T508" s="154">
        <v>0.984166080225193</v>
      </c>
      <c r="U508" s="173">
        <v>-0.00341470047232684</v>
      </c>
      <c r="V508" s="158">
        <v>18334</v>
      </c>
      <c r="W508" s="158">
        <v>18002</v>
      </c>
      <c r="X508" s="158">
        <v>17679</v>
      </c>
      <c r="Y508" s="158">
        <v>17366</v>
      </c>
      <c r="Z508" s="155">
        <v>0.981891567579361</v>
      </c>
      <c r="AA508" s="155">
        <v>0.98229537869789</v>
      </c>
      <c r="AB508" s="173">
        <v>-0.000403811118529385</v>
      </c>
    </row>
    <row r="509" spans="1:28">
      <c r="A509" s="175" t="s">
        <v>375</v>
      </c>
      <c r="B509" s="176" t="s">
        <v>1813</v>
      </c>
      <c r="C509" s="176" t="s">
        <v>503</v>
      </c>
      <c r="D509" s="150">
        <v>3614</v>
      </c>
      <c r="E509" s="153">
        <v>3498</v>
      </c>
      <c r="F509" s="153">
        <v>116</v>
      </c>
      <c r="G509" s="151">
        <v>3200</v>
      </c>
      <c r="H509" s="151">
        <v>3106</v>
      </c>
      <c r="I509" s="151">
        <v>94</v>
      </c>
      <c r="J509" s="151">
        <v>3401</v>
      </c>
      <c r="K509" s="151">
        <v>3321</v>
      </c>
      <c r="L509" s="151">
        <v>80</v>
      </c>
      <c r="M509" s="172">
        <v>0.93</v>
      </c>
      <c r="N509" s="153">
        <v>94998</v>
      </c>
      <c r="O509" s="153">
        <v>92874</v>
      </c>
      <c r="P509" s="153">
        <v>2124</v>
      </c>
      <c r="Q509" s="154">
        <v>0.977641634560728</v>
      </c>
      <c r="R509" s="154">
        <v>0.967902600996126</v>
      </c>
      <c r="S509" s="154">
        <v>0.970625</v>
      </c>
      <c r="T509" s="154">
        <v>0.976477506615701</v>
      </c>
      <c r="U509" s="173">
        <v>-0.00272239900387383</v>
      </c>
      <c r="V509" s="158">
        <v>23576</v>
      </c>
      <c r="W509" s="158">
        <v>22917</v>
      </c>
      <c r="X509" s="158">
        <v>23837</v>
      </c>
      <c r="Y509" s="158">
        <v>23268</v>
      </c>
      <c r="Z509" s="155">
        <v>0.972047845266373</v>
      </c>
      <c r="AA509" s="155">
        <v>0.976129546503335</v>
      </c>
      <c r="AB509" s="173">
        <v>-0.00408170123696261</v>
      </c>
    </row>
    <row r="510" spans="1:28">
      <c r="A510" s="175" t="s">
        <v>375</v>
      </c>
      <c r="B510" s="176" t="s">
        <v>1814</v>
      </c>
      <c r="C510" s="176" t="s">
        <v>504</v>
      </c>
      <c r="D510" s="150">
        <v>3011</v>
      </c>
      <c r="E510" s="153">
        <v>2725</v>
      </c>
      <c r="F510" s="153">
        <v>286</v>
      </c>
      <c r="G510" s="151">
        <v>2314</v>
      </c>
      <c r="H510" s="151">
        <v>2187</v>
      </c>
      <c r="I510" s="151">
        <v>127</v>
      </c>
      <c r="J510" s="151">
        <v>2853</v>
      </c>
      <c r="K510" s="151">
        <v>2684</v>
      </c>
      <c r="L510" s="151">
        <v>169</v>
      </c>
      <c r="M510" s="172">
        <v>0.93</v>
      </c>
      <c r="N510" s="153">
        <v>79393</v>
      </c>
      <c r="O510" s="153">
        <v>75653</v>
      </c>
      <c r="P510" s="153">
        <v>3740</v>
      </c>
      <c r="Q510" s="154">
        <v>0.952892572393032</v>
      </c>
      <c r="R510" s="154">
        <v>0.90501494520093</v>
      </c>
      <c r="S510" s="154">
        <v>0.945116681071737</v>
      </c>
      <c r="T510" s="154">
        <v>0.940764107956537</v>
      </c>
      <c r="U510" s="173">
        <v>-0.0401017358708073</v>
      </c>
      <c r="V510" s="158">
        <v>18956</v>
      </c>
      <c r="W510" s="158">
        <v>17604</v>
      </c>
      <c r="X510" s="158">
        <v>19234</v>
      </c>
      <c r="Y510" s="158">
        <v>18326</v>
      </c>
      <c r="Z510" s="155">
        <v>0.92867693606246</v>
      </c>
      <c r="AA510" s="155">
        <v>0.952791930955599</v>
      </c>
      <c r="AB510" s="173">
        <v>-0.024114994893139</v>
      </c>
    </row>
    <row r="511" spans="1:28">
      <c r="A511" s="175" t="s">
        <v>375</v>
      </c>
      <c r="B511" s="176" t="s">
        <v>1814</v>
      </c>
      <c r="C511" s="176" t="s">
        <v>505</v>
      </c>
      <c r="D511" s="150">
        <v>2245</v>
      </c>
      <c r="E511" s="153">
        <v>2180</v>
      </c>
      <c r="F511" s="153">
        <v>65</v>
      </c>
      <c r="G511" s="151">
        <v>2071</v>
      </c>
      <c r="H511" s="151">
        <v>2025</v>
      </c>
      <c r="I511" s="151">
        <v>46</v>
      </c>
      <c r="J511" s="151">
        <v>2291</v>
      </c>
      <c r="K511" s="151">
        <v>2246</v>
      </c>
      <c r="L511" s="151">
        <v>45</v>
      </c>
      <c r="M511" s="172">
        <v>0.93</v>
      </c>
      <c r="N511" s="153">
        <v>64639</v>
      </c>
      <c r="O511" s="153">
        <v>63627</v>
      </c>
      <c r="P511" s="153">
        <v>1012</v>
      </c>
      <c r="Q511" s="154">
        <v>0.984343817200142</v>
      </c>
      <c r="R511" s="154">
        <v>0.971046770601336</v>
      </c>
      <c r="S511" s="154">
        <v>0.977788507967166</v>
      </c>
      <c r="T511" s="154">
        <v>0.98035792230467</v>
      </c>
      <c r="U511" s="173">
        <v>-0.00674173736582939</v>
      </c>
      <c r="V511" s="158">
        <v>15319</v>
      </c>
      <c r="W511" s="158">
        <v>15016</v>
      </c>
      <c r="X511" s="158">
        <v>16202</v>
      </c>
      <c r="Y511" s="158">
        <v>15933</v>
      </c>
      <c r="Z511" s="155">
        <v>0.98022064103401</v>
      </c>
      <c r="AA511" s="155">
        <v>0.98339711146772</v>
      </c>
      <c r="AB511" s="173">
        <v>-0.00317647043370994</v>
      </c>
    </row>
    <row r="512" spans="1:28">
      <c r="A512" s="175" t="s">
        <v>375</v>
      </c>
      <c r="B512" s="176" t="s">
        <v>1814</v>
      </c>
      <c r="C512" s="176" t="s">
        <v>506</v>
      </c>
      <c r="D512" s="150">
        <v>4105</v>
      </c>
      <c r="E512" s="153">
        <v>3472</v>
      </c>
      <c r="F512" s="153">
        <v>633</v>
      </c>
      <c r="G512" s="151">
        <v>3133</v>
      </c>
      <c r="H512" s="151">
        <v>2766</v>
      </c>
      <c r="I512" s="151">
        <v>367</v>
      </c>
      <c r="J512" s="151">
        <v>3589</v>
      </c>
      <c r="K512" s="151">
        <v>3235</v>
      </c>
      <c r="L512" s="151">
        <v>354</v>
      </c>
      <c r="M512" s="172">
        <v>0.93</v>
      </c>
      <c r="N512" s="153">
        <v>103444</v>
      </c>
      <c r="O512" s="153">
        <v>94830</v>
      </c>
      <c r="P512" s="153">
        <v>8614</v>
      </c>
      <c r="Q512" s="154">
        <v>0.916727891419512</v>
      </c>
      <c r="R512" s="154">
        <v>0.845797807551766</v>
      </c>
      <c r="S512" s="154">
        <v>0.882859878710501</v>
      </c>
      <c r="T512" s="154">
        <v>0.901365282808582</v>
      </c>
      <c r="U512" s="173">
        <v>-0.0370620711587349</v>
      </c>
      <c r="V512" s="158">
        <v>25146</v>
      </c>
      <c r="W512" s="158">
        <v>22585</v>
      </c>
      <c r="X512" s="158">
        <v>25967</v>
      </c>
      <c r="Y512" s="158">
        <v>23837</v>
      </c>
      <c r="Z512" s="155">
        <v>0.898154776107532</v>
      </c>
      <c r="AA512" s="155">
        <v>0.91797281164555</v>
      </c>
      <c r="AB512" s="173">
        <v>-0.0198180355380181</v>
      </c>
    </row>
    <row r="513" spans="1:28">
      <c r="A513" s="175" t="s">
        <v>375</v>
      </c>
      <c r="B513" s="176" t="s">
        <v>1814</v>
      </c>
      <c r="C513" s="176" t="s">
        <v>507</v>
      </c>
      <c r="D513" s="150">
        <v>2936</v>
      </c>
      <c r="E513" s="153">
        <v>2758</v>
      </c>
      <c r="F513" s="153">
        <v>178</v>
      </c>
      <c r="G513" s="151">
        <v>2518</v>
      </c>
      <c r="H513" s="151">
        <v>2435</v>
      </c>
      <c r="I513" s="151">
        <v>83</v>
      </c>
      <c r="J513" s="151">
        <v>2505</v>
      </c>
      <c r="K513" s="151">
        <v>2438</v>
      </c>
      <c r="L513" s="151">
        <v>67</v>
      </c>
      <c r="M513" s="172">
        <v>0.93</v>
      </c>
      <c r="N513" s="153">
        <v>75579</v>
      </c>
      <c r="O513" s="153">
        <v>73348</v>
      </c>
      <c r="P513" s="153">
        <v>2231</v>
      </c>
      <c r="Q513" s="154">
        <v>0.970481218327842</v>
      </c>
      <c r="R513" s="154">
        <v>0.939373297002725</v>
      </c>
      <c r="S513" s="154">
        <v>0.96703733121525</v>
      </c>
      <c r="T513" s="154">
        <v>0.973253493013972</v>
      </c>
      <c r="U513" s="173">
        <v>-0.0276640342125254</v>
      </c>
      <c r="V513" s="158">
        <v>17814</v>
      </c>
      <c r="W513" s="158">
        <v>17201</v>
      </c>
      <c r="X513" s="158">
        <v>18142</v>
      </c>
      <c r="Y513" s="158">
        <v>17658</v>
      </c>
      <c r="Z513" s="155">
        <v>0.965588862692265</v>
      </c>
      <c r="AA513" s="155">
        <v>0.973321574247602</v>
      </c>
      <c r="AB513" s="173">
        <v>-0.00773271155533772</v>
      </c>
    </row>
    <row r="514" spans="1:28">
      <c r="A514" s="175" t="s">
        <v>375</v>
      </c>
      <c r="B514" s="176" t="s">
        <v>1814</v>
      </c>
      <c r="C514" s="176" t="s">
        <v>508</v>
      </c>
      <c r="D514" s="150">
        <v>1581</v>
      </c>
      <c r="E514" s="153">
        <v>1547</v>
      </c>
      <c r="F514" s="153">
        <v>34</v>
      </c>
      <c r="G514" s="151">
        <v>1345</v>
      </c>
      <c r="H514" s="151">
        <v>1322</v>
      </c>
      <c r="I514" s="151">
        <v>23</v>
      </c>
      <c r="J514" s="151">
        <v>1521</v>
      </c>
      <c r="K514" s="151">
        <v>1493</v>
      </c>
      <c r="L514" s="151">
        <v>28</v>
      </c>
      <c r="M514" s="172">
        <v>0.93</v>
      </c>
      <c r="N514" s="153">
        <v>42703</v>
      </c>
      <c r="O514" s="153">
        <v>42001</v>
      </c>
      <c r="P514" s="153">
        <v>702</v>
      </c>
      <c r="Q514" s="154">
        <v>0.983560873943283</v>
      </c>
      <c r="R514" s="154">
        <v>0.978494623655914</v>
      </c>
      <c r="S514" s="154">
        <v>0.982899628252788</v>
      </c>
      <c r="T514" s="154">
        <v>0.981591058514135</v>
      </c>
      <c r="U514" s="173">
        <v>-0.0044050045968741</v>
      </c>
      <c r="V514" s="158">
        <v>10357</v>
      </c>
      <c r="W514" s="158">
        <v>10194</v>
      </c>
      <c r="X514" s="158">
        <v>10529</v>
      </c>
      <c r="Y514" s="158">
        <v>10342</v>
      </c>
      <c r="Z514" s="155">
        <v>0.984261851887612</v>
      </c>
      <c r="AA514" s="155">
        <v>0.982239528920125</v>
      </c>
      <c r="AB514" s="173">
        <v>0.00202232296748694</v>
      </c>
    </row>
    <row r="515" spans="1:28">
      <c r="A515" s="175" t="s">
        <v>375</v>
      </c>
      <c r="B515" s="176" t="s">
        <v>1814</v>
      </c>
      <c r="C515" s="176" t="s">
        <v>509</v>
      </c>
      <c r="D515" s="150">
        <v>5039</v>
      </c>
      <c r="E515" s="153">
        <v>4541</v>
      </c>
      <c r="F515" s="153">
        <v>498</v>
      </c>
      <c r="G515" s="151">
        <v>4415</v>
      </c>
      <c r="H515" s="151">
        <v>4104</v>
      </c>
      <c r="I515" s="151">
        <v>311</v>
      </c>
      <c r="J515" s="151">
        <v>4469</v>
      </c>
      <c r="K515" s="151">
        <v>4273</v>
      </c>
      <c r="L515" s="151">
        <v>196</v>
      </c>
      <c r="M515" s="172">
        <v>0.93</v>
      </c>
      <c r="N515" s="153">
        <v>128356</v>
      </c>
      <c r="O515" s="153">
        <v>120920</v>
      </c>
      <c r="P515" s="153">
        <v>7436</v>
      </c>
      <c r="Q515" s="154">
        <v>0.942067375112967</v>
      </c>
      <c r="R515" s="154">
        <v>0.901170867235563</v>
      </c>
      <c r="S515" s="154">
        <v>0.92955832389581</v>
      </c>
      <c r="T515" s="154">
        <v>0.956142313716715</v>
      </c>
      <c r="U515" s="173">
        <v>-0.0283874566602471</v>
      </c>
      <c r="V515" s="158">
        <v>31474</v>
      </c>
      <c r="W515" s="158">
        <v>29620</v>
      </c>
      <c r="X515" s="158">
        <v>31663</v>
      </c>
      <c r="Y515" s="158">
        <v>29959</v>
      </c>
      <c r="Z515" s="155">
        <v>0.941094236512677</v>
      </c>
      <c r="AA515" s="155">
        <v>0.946183242270158</v>
      </c>
      <c r="AB515" s="173">
        <v>-0.0050890057574805</v>
      </c>
    </row>
    <row r="516" spans="1:28">
      <c r="A516" s="175" t="s">
        <v>375</v>
      </c>
      <c r="B516" s="176" t="s">
        <v>1814</v>
      </c>
      <c r="C516" s="176" t="s">
        <v>510</v>
      </c>
      <c r="D516" s="150">
        <v>2811</v>
      </c>
      <c r="E516" s="153">
        <v>2603</v>
      </c>
      <c r="F516" s="153">
        <v>208</v>
      </c>
      <c r="G516" s="151">
        <v>2509</v>
      </c>
      <c r="H516" s="151">
        <v>2353</v>
      </c>
      <c r="I516" s="151">
        <v>156</v>
      </c>
      <c r="J516" s="151">
        <v>2636</v>
      </c>
      <c r="K516" s="151">
        <v>2407</v>
      </c>
      <c r="L516" s="151">
        <v>229</v>
      </c>
      <c r="M516" s="172">
        <v>0.93</v>
      </c>
      <c r="N516" s="153">
        <v>76712</v>
      </c>
      <c r="O516" s="153">
        <v>72512</v>
      </c>
      <c r="P516" s="153">
        <v>4200</v>
      </c>
      <c r="Q516" s="154">
        <v>0.945249765356137</v>
      </c>
      <c r="R516" s="154">
        <v>0.926004980434009</v>
      </c>
      <c r="S516" s="154">
        <v>0.937823834196891</v>
      </c>
      <c r="T516" s="154">
        <v>0.913125948406677</v>
      </c>
      <c r="U516" s="173">
        <v>-0.0118188537628819</v>
      </c>
      <c r="V516" s="158">
        <v>18156</v>
      </c>
      <c r="W516" s="158">
        <v>17017</v>
      </c>
      <c r="X516" s="158">
        <v>18502</v>
      </c>
      <c r="Y516" s="158">
        <v>17466</v>
      </c>
      <c r="Z516" s="155">
        <v>0.937265917602996</v>
      </c>
      <c r="AA516" s="155">
        <v>0.944006053399633</v>
      </c>
      <c r="AB516" s="173">
        <v>-0.00674013579663624</v>
      </c>
    </row>
    <row r="517" spans="1:28">
      <c r="A517" s="175" t="s">
        <v>375</v>
      </c>
      <c r="B517" s="176" t="s">
        <v>1814</v>
      </c>
      <c r="C517" s="176" t="s">
        <v>511</v>
      </c>
      <c r="D517" s="150">
        <v>4955</v>
      </c>
      <c r="E517" s="153">
        <v>4281</v>
      </c>
      <c r="F517" s="153">
        <v>674</v>
      </c>
      <c r="G517" s="151">
        <v>4212</v>
      </c>
      <c r="H517" s="151">
        <v>3756</v>
      </c>
      <c r="I517" s="151">
        <v>456</v>
      </c>
      <c r="J517" s="151">
        <v>4416</v>
      </c>
      <c r="K517" s="151">
        <v>4066</v>
      </c>
      <c r="L517" s="151">
        <v>350</v>
      </c>
      <c r="M517" s="172">
        <v>0.93</v>
      </c>
      <c r="N517" s="153">
        <v>134230</v>
      </c>
      <c r="O517" s="153">
        <v>120808</v>
      </c>
      <c r="P517" s="153">
        <v>13422</v>
      </c>
      <c r="Q517" s="154">
        <v>0.900007449899426</v>
      </c>
      <c r="R517" s="154">
        <v>0.863975782038345</v>
      </c>
      <c r="S517" s="154">
        <v>0.891737891737892</v>
      </c>
      <c r="T517" s="154">
        <v>0.920742753623188</v>
      </c>
      <c r="U517" s="173">
        <v>-0.0277621096995466</v>
      </c>
      <c r="V517" s="158">
        <v>31634</v>
      </c>
      <c r="W517" s="158">
        <v>28353</v>
      </c>
      <c r="X517" s="158">
        <v>32826</v>
      </c>
      <c r="Y517" s="158">
        <v>30237</v>
      </c>
      <c r="Z517" s="155">
        <v>0.896282480875008</v>
      </c>
      <c r="AA517" s="155">
        <v>0.921129592396271</v>
      </c>
      <c r="AB517" s="173">
        <v>-0.0248471115212633</v>
      </c>
    </row>
    <row r="518" spans="1:28">
      <c r="A518" s="175" t="s">
        <v>375</v>
      </c>
      <c r="B518" s="176" t="s">
        <v>1814</v>
      </c>
      <c r="C518" s="176" t="s">
        <v>512</v>
      </c>
      <c r="D518" s="150">
        <v>3507</v>
      </c>
      <c r="E518" s="153">
        <v>3228</v>
      </c>
      <c r="F518" s="153">
        <v>279</v>
      </c>
      <c r="G518" s="151">
        <v>3016</v>
      </c>
      <c r="H518" s="151">
        <v>2902</v>
      </c>
      <c r="I518" s="151">
        <v>114</v>
      </c>
      <c r="J518" s="151">
        <v>3191</v>
      </c>
      <c r="K518" s="151">
        <v>3073</v>
      </c>
      <c r="L518" s="151">
        <v>118</v>
      </c>
      <c r="M518" s="172">
        <v>0.93</v>
      </c>
      <c r="N518" s="153">
        <v>91595</v>
      </c>
      <c r="O518" s="153">
        <v>88267</v>
      </c>
      <c r="P518" s="153">
        <v>3328</v>
      </c>
      <c r="Q518" s="154">
        <v>0.963666138981385</v>
      </c>
      <c r="R518" s="154">
        <v>0.920444824636441</v>
      </c>
      <c r="S518" s="154">
        <v>0.962201591511936</v>
      </c>
      <c r="T518" s="154">
        <v>0.963020996552805</v>
      </c>
      <c r="U518" s="173">
        <v>-0.0417567668754949</v>
      </c>
      <c r="V518" s="158">
        <v>21686</v>
      </c>
      <c r="W518" s="158">
        <v>20755</v>
      </c>
      <c r="X518" s="158">
        <v>22259</v>
      </c>
      <c r="Y518" s="158">
        <v>21518</v>
      </c>
      <c r="Z518" s="155">
        <v>0.957069076823757</v>
      </c>
      <c r="AA518" s="155">
        <v>0.966710094793117</v>
      </c>
      <c r="AB518" s="173">
        <v>-0.00964101796936012</v>
      </c>
    </row>
    <row r="519" spans="1:28">
      <c r="A519" s="175" t="s">
        <v>375</v>
      </c>
      <c r="B519" s="176" t="s">
        <v>1814</v>
      </c>
      <c r="C519" s="176" t="s">
        <v>513</v>
      </c>
      <c r="D519" s="150">
        <v>1852</v>
      </c>
      <c r="E519" s="153">
        <v>1710</v>
      </c>
      <c r="F519" s="153">
        <v>142</v>
      </c>
      <c r="G519" s="151">
        <v>1693</v>
      </c>
      <c r="H519" s="151">
        <v>1611</v>
      </c>
      <c r="I519" s="151">
        <v>82</v>
      </c>
      <c r="J519" s="151">
        <v>1793</v>
      </c>
      <c r="K519" s="151">
        <v>1721</v>
      </c>
      <c r="L519" s="151">
        <v>72</v>
      </c>
      <c r="M519" s="172">
        <v>0.93</v>
      </c>
      <c r="N519" s="153">
        <v>50192</v>
      </c>
      <c r="O519" s="153">
        <v>47516</v>
      </c>
      <c r="P519" s="153">
        <v>2676</v>
      </c>
      <c r="Q519" s="154">
        <v>0.946684730634364</v>
      </c>
      <c r="R519" s="154">
        <v>0.923326133909287</v>
      </c>
      <c r="S519" s="154">
        <v>0.951565268753692</v>
      </c>
      <c r="T519" s="154">
        <v>0.959843837144451</v>
      </c>
      <c r="U519" s="173">
        <v>-0.0282391348444043</v>
      </c>
      <c r="V519" s="158">
        <v>12359</v>
      </c>
      <c r="W519" s="158">
        <v>11784</v>
      </c>
      <c r="X519" s="158">
        <v>12455</v>
      </c>
      <c r="Y519" s="158">
        <v>11756</v>
      </c>
      <c r="Z519" s="155">
        <v>0.953475200258921</v>
      </c>
      <c r="AA519" s="155">
        <v>0.94387796065837</v>
      </c>
      <c r="AB519" s="173">
        <v>0.00959723960055048</v>
      </c>
    </row>
    <row r="520" spans="1:28">
      <c r="A520" s="175" t="s">
        <v>375</v>
      </c>
      <c r="B520" s="176" t="s">
        <v>1814</v>
      </c>
      <c r="C520" s="176" t="s">
        <v>514</v>
      </c>
      <c r="D520" s="150">
        <v>3215</v>
      </c>
      <c r="E520" s="153">
        <v>2916</v>
      </c>
      <c r="F520" s="153">
        <v>299</v>
      </c>
      <c r="G520" s="151">
        <v>2539</v>
      </c>
      <c r="H520" s="151">
        <v>2320</v>
      </c>
      <c r="I520" s="151">
        <v>219</v>
      </c>
      <c r="J520" s="151">
        <v>2854</v>
      </c>
      <c r="K520" s="151">
        <v>2662</v>
      </c>
      <c r="L520" s="151">
        <v>192</v>
      </c>
      <c r="M520" s="172">
        <v>0.93</v>
      </c>
      <c r="N520" s="153">
        <v>78951</v>
      </c>
      <c r="O520" s="153">
        <v>73009</v>
      </c>
      <c r="P520" s="153">
        <v>5942</v>
      </c>
      <c r="Q520" s="154">
        <v>0.924738128712746</v>
      </c>
      <c r="R520" s="154">
        <v>0.906998444790047</v>
      </c>
      <c r="S520" s="154">
        <v>0.913745569121701</v>
      </c>
      <c r="T520" s="154">
        <v>0.932725998598458</v>
      </c>
      <c r="U520" s="173">
        <v>-0.00674712433165481</v>
      </c>
      <c r="V520" s="158">
        <v>19009</v>
      </c>
      <c r="W520" s="158">
        <v>17655</v>
      </c>
      <c r="X520" s="158">
        <v>19096</v>
      </c>
      <c r="Y520" s="158">
        <v>17753</v>
      </c>
      <c r="Z520" s="155">
        <v>0.928770582355726</v>
      </c>
      <c r="AA520" s="155">
        <v>0.929671135316297</v>
      </c>
      <c r="AB520" s="173">
        <v>-0.000900552960570455</v>
      </c>
    </row>
    <row r="521" spans="1:28">
      <c r="A521" s="175" t="s">
        <v>375</v>
      </c>
      <c r="B521" s="176" t="s">
        <v>1814</v>
      </c>
      <c r="C521" s="176" t="s">
        <v>515</v>
      </c>
      <c r="D521" s="150">
        <v>3591</v>
      </c>
      <c r="E521" s="153">
        <v>3280</v>
      </c>
      <c r="F521" s="153">
        <v>311</v>
      </c>
      <c r="G521" s="151">
        <v>3074</v>
      </c>
      <c r="H521" s="151">
        <v>2913</v>
      </c>
      <c r="I521" s="151">
        <v>161</v>
      </c>
      <c r="J521" s="151">
        <v>3317</v>
      </c>
      <c r="K521" s="151">
        <v>3187</v>
      </c>
      <c r="L521" s="151">
        <v>130</v>
      </c>
      <c r="M521" s="172">
        <v>0.93</v>
      </c>
      <c r="N521" s="153">
        <v>93610</v>
      </c>
      <c r="O521" s="153">
        <v>89468</v>
      </c>
      <c r="P521" s="153">
        <v>4142</v>
      </c>
      <c r="Q521" s="154">
        <v>0.955752590535199</v>
      </c>
      <c r="R521" s="154">
        <v>0.913394597605124</v>
      </c>
      <c r="S521" s="154">
        <v>0.947625243981783</v>
      </c>
      <c r="T521" s="154">
        <v>0.960807958999096</v>
      </c>
      <c r="U521" s="173">
        <v>-0.0342306463766588</v>
      </c>
      <c r="V521" s="158">
        <v>22661</v>
      </c>
      <c r="W521" s="158">
        <v>21603</v>
      </c>
      <c r="X521" s="158">
        <v>22616</v>
      </c>
      <c r="Y521" s="158">
        <v>21699</v>
      </c>
      <c r="Z521" s="155">
        <v>0.953311857376109</v>
      </c>
      <c r="AA521" s="155">
        <v>0.959453484258932</v>
      </c>
      <c r="AB521" s="173">
        <v>-0.00614162688282305</v>
      </c>
    </row>
    <row r="522" spans="1:28">
      <c r="A522" s="175" t="s">
        <v>375</v>
      </c>
      <c r="B522" s="176" t="s">
        <v>1815</v>
      </c>
      <c r="C522" s="176" t="s">
        <v>516</v>
      </c>
      <c r="D522" s="150">
        <v>4037</v>
      </c>
      <c r="E522" s="153">
        <v>3950</v>
      </c>
      <c r="F522" s="153">
        <v>87</v>
      </c>
      <c r="G522" s="151">
        <v>3750</v>
      </c>
      <c r="H522" s="151">
        <v>3684</v>
      </c>
      <c r="I522" s="151">
        <v>66</v>
      </c>
      <c r="J522" s="151">
        <v>3837</v>
      </c>
      <c r="K522" s="151">
        <v>3763</v>
      </c>
      <c r="L522" s="151">
        <v>74</v>
      </c>
      <c r="M522" s="172">
        <v>0.93</v>
      </c>
      <c r="N522" s="153">
        <v>111855</v>
      </c>
      <c r="O522" s="153">
        <v>109690</v>
      </c>
      <c r="P522" s="153">
        <v>2165</v>
      </c>
      <c r="Q522" s="154">
        <v>0.980644584506727</v>
      </c>
      <c r="R522" s="154">
        <v>0.978449343571959</v>
      </c>
      <c r="S522" s="154">
        <v>0.9824</v>
      </c>
      <c r="T522" s="154">
        <v>0.980714099556946</v>
      </c>
      <c r="U522" s="173">
        <v>-0.00395065642804071</v>
      </c>
      <c r="V522" s="158">
        <v>26529</v>
      </c>
      <c r="W522" s="158">
        <v>26032</v>
      </c>
      <c r="X522" s="158">
        <v>27288</v>
      </c>
      <c r="Y522" s="158">
        <v>26719</v>
      </c>
      <c r="Z522" s="155">
        <v>0.981265784613065</v>
      </c>
      <c r="AA522" s="155">
        <v>0.979148343594254</v>
      </c>
      <c r="AB522" s="173">
        <v>0.00211744101881106</v>
      </c>
    </row>
    <row r="523" spans="1:28">
      <c r="A523" s="175" t="s">
        <v>375</v>
      </c>
      <c r="B523" s="176" t="s">
        <v>1815</v>
      </c>
      <c r="C523" s="176" t="s">
        <v>517</v>
      </c>
      <c r="D523" s="150">
        <v>3102</v>
      </c>
      <c r="E523" s="153">
        <v>2870</v>
      </c>
      <c r="F523" s="153">
        <v>232</v>
      </c>
      <c r="G523" s="151">
        <v>2975</v>
      </c>
      <c r="H523" s="151">
        <v>2792</v>
      </c>
      <c r="I523" s="151">
        <v>183</v>
      </c>
      <c r="J523" s="151">
        <v>3360</v>
      </c>
      <c r="K523" s="151">
        <v>3123</v>
      </c>
      <c r="L523" s="151">
        <v>237</v>
      </c>
      <c r="M523" s="172">
        <v>0.93</v>
      </c>
      <c r="N523" s="153">
        <v>91731</v>
      </c>
      <c r="O523" s="153">
        <v>86910</v>
      </c>
      <c r="P523" s="153">
        <v>4821</v>
      </c>
      <c r="Q523" s="154">
        <v>0.947444157373189</v>
      </c>
      <c r="R523" s="154">
        <v>0.925209542230819</v>
      </c>
      <c r="S523" s="154">
        <v>0.938487394957983</v>
      </c>
      <c r="T523" s="154">
        <v>0.929464285714286</v>
      </c>
      <c r="U523" s="173">
        <v>-0.0132778527271643</v>
      </c>
      <c r="V523" s="158">
        <v>21686</v>
      </c>
      <c r="W523" s="158">
        <v>20169</v>
      </c>
      <c r="X523" s="158">
        <v>22078</v>
      </c>
      <c r="Y523" s="158">
        <v>21071</v>
      </c>
      <c r="Z523" s="155">
        <v>0.930047034953426</v>
      </c>
      <c r="AA523" s="155">
        <v>0.954388984509466</v>
      </c>
      <c r="AB523" s="173">
        <v>-0.0243419495560402</v>
      </c>
    </row>
    <row r="524" spans="1:28">
      <c r="A524" s="175" t="s">
        <v>375</v>
      </c>
      <c r="B524" s="176" t="s">
        <v>1815</v>
      </c>
      <c r="C524" s="176" t="s">
        <v>518</v>
      </c>
      <c r="D524" s="150">
        <v>3838</v>
      </c>
      <c r="E524" s="153">
        <v>3637</v>
      </c>
      <c r="F524" s="153">
        <v>201</v>
      </c>
      <c r="G524" s="151">
        <v>3608</v>
      </c>
      <c r="H524" s="151">
        <v>3526</v>
      </c>
      <c r="I524" s="151">
        <v>82</v>
      </c>
      <c r="J524" s="151">
        <v>3885</v>
      </c>
      <c r="K524" s="151">
        <v>3804</v>
      </c>
      <c r="L524" s="151">
        <v>81</v>
      </c>
      <c r="M524" s="172">
        <v>0.93</v>
      </c>
      <c r="N524" s="153">
        <v>112740</v>
      </c>
      <c r="O524" s="153">
        <v>110112</v>
      </c>
      <c r="P524" s="153">
        <v>2628</v>
      </c>
      <c r="Q524" s="154">
        <v>0.976689728579031</v>
      </c>
      <c r="R524" s="154">
        <v>0.947628973423658</v>
      </c>
      <c r="S524" s="154">
        <v>0.977272727272727</v>
      </c>
      <c r="T524" s="154">
        <v>0.979150579150579</v>
      </c>
      <c r="U524" s="173">
        <v>-0.0296437538490691</v>
      </c>
      <c r="V524" s="158">
        <v>26497</v>
      </c>
      <c r="W524" s="158">
        <v>25793</v>
      </c>
      <c r="X524" s="158">
        <v>28430</v>
      </c>
      <c r="Y524" s="158">
        <v>27739</v>
      </c>
      <c r="Z524" s="155">
        <v>0.973430954447673</v>
      </c>
      <c r="AA524" s="155">
        <v>0.97569468870911</v>
      </c>
      <c r="AB524" s="173">
        <v>-0.00226373426143678</v>
      </c>
    </row>
    <row r="525" spans="1:28">
      <c r="A525" s="175" t="s">
        <v>375</v>
      </c>
      <c r="B525" s="176" t="s">
        <v>1815</v>
      </c>
      <c r="C525" s="176" t="s">
        <v>519</v>
      </c>
      <c r="D525" s="150">
        <v>3790</v>
      </c>
      <c r="E525" s="153">
        <v>3481</v>
      </c>
      <c r="F525" s="153">
        <v>309</v>
      </c>
      <c r="G525" s="151">
        <v>3678</v>
      </c>
      <c r="H525" s="151">
        <v>3298</v>
      </c>
      <c r="I525" s="151">
        <v>380</v>
      </c>
      <c r="J525" s="151">
        <v>3985</v>
      </c>
      <c r="K525" s="151">
        <v>3737</v>
      </c>
      <c r="L525" s="151">
        <v>248</v>
      </c>
      <c r="M525" s="172">
        <v>0.93</v>
      </c>
      <c r="N525" s="153">
        <v>106364</v>
      </c>
      <c r="O525" s="153">
        <v>99605</v>
      </c>
      <c r="P525" s="153">
        <v>6759</v>
      </c>
      <c r="Q525" s="154">
        <v>0.936454063404911</v>
      </c>
      <c r="R525" s="154">
        <v>0.918469656992084</v>
      </c>
      <c r="S525" s="154">
        <v>0.89668297988037</v>
      </c>
      <c r="T525" s="154">
        <v>0.937766624843162</v>
      </c>
      <c r="U525" s="173">
        <v>0.0217866771117147</v>
      </c>
      <c r="V525" s="158">
        <v>26565</v>
      </c>
      <c r="W525" s="158">
        <v>24836</v>
      </c>
      <c r="X525" s="158">
        <v>27137</v>
      </c>
      <c r="Y525" s="158">
        <v>25586</v>
      </c>
      <c r="Z525" s="155">
        <v>0.934914361001318</v>
      </c>
      <c r="AA525" s="155">
        <v>0.94284556141062</v>
      </c>
      <c r="AB525" s="173">
        <v>-0.00793120040930262</v>
      </c>
    </row>
    <row r="526" spans="1:28">
      <c r="A526" s="175" t="s">
        <v>375</v>
      </c>
      <c r="B526" s="176" t="s">
        <v>1815</v>
      </c>
      <c r="C526" s="176" t="s">
        <v>520</v>
      </c>
      <c r="D526" s="150">
        <v>3015</v>
      </c>
      <c r="E526" s="153">
        <v>2695</v>
      </c>
      <c r="F526" s="153">
        <v>320</v>
      </c>
      <c r="G526" s="151">
        <v>2674</v>
      </c>
      <c r="H526" s="151">
        <v>2551</v>
      </c>
      <c r="I526" s="151">
        <v>123</v>
      </c>
      <c r="J526" s="151">
        <v>2889</v>
      </c>
      <c r="K526" s="151">
        <v>2802</v>
      </c>
      <c r="L526" s="151">
        <v>87</v>
      </c>
      <c r="M526" s="172">
        <v>0.93</v>
      </c>
      <c r="N526" s="153">
        <v>81388</v>
      </c>
      <c r="O526" s="153">
        <v>77698</v>
      </c>
      <c r="P526" s="153">
        <v>3690</v>
      </c>
      <c r="Q526" s="154">
        <v>0.954661620877771</v>
      </c>
      <c r="R526" s="154">
        <v>0.893864013266998</v>
      </c>
      <c r="S526" s="154">
        <v>0.954001495886313</v>
      </c>
      <c r="T526" s="154">
        <v>0.969885773624091</v>
      </c>
      <c r="U526" s="173">
        <v>-0.0601374826193143</v>
      </c>
      <c r="V526" s="158">
        <v>19838</v>
      </c>
      <c r="W526" s="158">
        <v>18927</v>
      </c>
      <c r="X526" s="158">
        <v>20681</v>
      </c>
      <c r="Y526" s="158">
        <v>19583</v>
      </c>
      <c r="Z526" s="155">
        <v>0.954078032059683</v>
      </c>
      <c r="AA526" s="155">
        <v>0.946907789758716</v>
      </c>
      <c r="AB526" s="173">
        <v>0.00717024230096774</v>
      </c>
    </row>
    <row r="527" spans="1:28">
      <c r="A527" s="175" t="s">
        <v>375</v>
      </c>
      <c r="B527" s="176" t="s">
        <v>1815</v>
      </c>
      <c r="C527" s="176" t="s">
        <v>521</v>
      </c>
      <c r="D527" s="150">
        <v>4104</v>
      </c>
      <c r="E527" s="153">
        <v>3826</v>
      </c>
      <c r="F527" s="153">
        <v>278</v>
      </c>
      <c r="G527" s="151">
        <v>3746</v>
      </c>
      <c r="H527" s="151">
        <v>3597</v>
      </c>
      <c r="I527" s="151">
        <v>149</v>
      </c>
      <c r="J527" s="151">
        <v>3966</v>
      </c>
      <c r="K527" s="151">
        <v>3821</v>
      </c>
      <c r="L527" s="151">
        <v>145</v>
      </c>
      <c r="M527" s="172">
        <v>0.93</v>
      </c>
      <c r="N527" s="153">
        <v>114976</v>
      </c>
      <c r="O527" s="153">
        <v>110444</v>
      </c>
      <c r="P527" s="153">
        <v>4532</v>
      </c>
      <c r="Q527" s="154">
        <v>0.960583078207626</v>
      </c>
      <c r="R527" s="154">
        <v>0.932261208576998</v>
      </c>
      <c r="S527" s="154">
        <v>0.960224239188468</v>
      </c>
      <c r="T527" s="154">
        <v>0.963439233484619</v>
      </c>
      <c r="U527" s="173">
        <v>-0.0279630306114697</v>
      </c>
      <c r="V527" s="158">
        <v>27360</v>
      </c>
      <c r="W527" s="158">
        <v>26293</v>
      </c>
      <c r="X527" s="158">
        <v>28054</v>
      </c>
      <c r="Y527" s="158">
        <v>27120</v>
      </c>
      <c r="Z527" s="155">
        <v>0.961001461988304</v>
      </c>
      <c r="AA527" s="155">
        <v>0.966707064946175</v>
      </c>
      <c r="AB527" s="173">
        <v>-0.00570560295787115</v>
      </c>
    </row>
    <row r="528" spans="1:28">
      <c r="A528" s="175" t="s">
        <v>375</v>
      </c>
      <c r="B528" s="176" t="s">
        <v>1815</v>
      </c>
      <c r="C528" s="176" t="s">
        <v>522</v>
      </c>
      <c r="D528" s="150">
        <v>3618</v>
      </c>
      <c r="E528" s="153">
        <v>3461</v>
      </c>
      <c r="F528" s="153">
        <v>157</v>
      </c>
      <c r="G528" s="151">
        <v>3231</v>
      </c>
      <c r="H528" s="151">
        <v>3123</v>
      </c>
      <c r="I528" s="151">
        <v>108</v>
      </c>
      <c r="J528" s="151">
        <v>3556</v>
      </c>
      <c r="K528" s="151">
        <v>3443</v>
      </c>
      <c r="L528" s="151">
        <v>113</v>
      </c>
      <c r="M528" s="172">
        <v>0.93</v>
      </c>
      <c r="N528" s="153">
        <v>98523</v>
      </c>
      <c r="O528" s="153">
        <v>95885</v>
      </c>
      <c r="P528" s="153">
        <v>2638</v>
      </c>
      <c r="Q528" s="154">
        <v>0.973224526252753</v>
      </c>
      <c r="R528" s="154">
        <v>0.956605859590934</v>
      </c>
      <c r="S528" s="154">
        <v>0.966573816155989</v>
      </c>
      <c r="T528" s="154">
        <v>0.96822272215973</v>
      </c>
      <c r="U528" s="173">
        <v>-0.00996795656505456</v>
      </c>
      <c r="V528" s="158">
        <v>23811</v>
      </c>
      <c r="W528" s="158">
        <v>23064</v>
      </c>
      <c r="X528" s="158">
        <v>24953</v>
      </c>
      <c r="Y528" s="158">
        <v>24310</v>
      </c>
      <c r="Z528" s="155">
        <v>0.968627945067406</v>
      </c>
      <c r="AA528" s="155">
        <v>0.974231555324009</v>
      </c>
      <c r="AB528" s="173">
        <v>-0.00560361025660339</v>
      </c>
    </row>
    <row r="529" spans="1:28">
      <c r="A529" s="175" t="s">
        <v>375</v>
      </c>
      <c r="B529" s="176" t="s">
        <v>1815</v>
      </c>
      <c r="C529" s="176" t="s">
        <v>523</v>
      </c>
      <c r="D529" s="150">
        <v>7321</v>
      </c>
      <c r="E529" s="153">
        <v>7215</v>
      </c>
      <c r="F529" s="153">
        <v>106</v>
      </c>
      <c r="G529" s="151">
        <v>6634</v>
      </c>
      <c r="H529" s="151">
        <v>6563</v>
      </c>
      <c r="I529" s="151">
        <v>71</v>
      </c>
      <c r="J529" s="151">
        <v>7267</v>
      </c>
      <c r="K529" s="151">
        <v>7161</v>
      </c>
      <c r="L529" s="151">
        <v>106</v>
      </c>
      <c r="M529" s="172">
        <v>0.93</v>
      </c>
      <c r="N529" s="153">
        <v>198822</v>
      </c>
      <c r="O529" s="153">
        <v>196070</v>
      </c>
      <c r="P529" s="153">
        <v>2752</v>
      </c>
      <c r="Q529" s="154">
        <v>0.986158473408375</v>
      </c>
      <c r="R529" s="154">
        <v>0.985521103674361</v>
      </c>
      <c r="S529" s="154">
        <v>0.989297558034368</v>
      </c>
      <c r="T529" s="154">
        <v>0.985413513141599</v>
      </c>
      <c r="U529" s="173">
        <v>-0.00377645436000695</v>
      </c>
      <c r="V529" s="158">
        <v>48611</v>
      </c>
      <c r="W529" s="158">
        <v>47936</v>
      </c>
      <c r="X529" s="158">
        <v>49466</v>
      </c>
      <c r="Y529" s="158">
        <v>48854</v>
      </c>
      <c r="Z529" s="155">
        <v>0.986114253975438</v>
      </c>
      <c r="AA529" s="155">
        <v>0.987627865604658</v>
      </c>
      <c r="AB529" s="173">
        <v>-0.00151361162922015</v>
      </c>
    </row>
    <row r="530" spans="1:28">
      <c r="A530" s="175" t="s">
        <v>375</v>
      </c>
      <c r="B530" s="176" t="s">
        <v>1815</v>
      </c>
      <c r="C530" s="176" t="s">
        <v>524</v>
      </c>
      <c r="D530" s="150">
        <v>2694</v>
      </c>
      <c r="E530" s="153">
        <v>2639</v>
      </c>
      <c r="F530" s="153">
        <v>55</v>
      </c>
      <c r="G530" s="151">
        <v>2450</v>
      </c>
      <c r="H530" s="151">
        <v>2402</v>
      </c>
      <c r="I530" s="151">
        <v>48</v>
      </c>
      <c r="J530" s="151">
        <v>2527</v>
      </c>
      <c r="K530" s="151">
        <v>2493</v>
      </c>
      <c r="L530" s="151">
        <v>34</v>
      </c>
      <c r="M530" s="172">
        <v>0.93</v>
      </c>
      <c r="N530" s="153">
        <v>74829</v>
      </c>
      <c r="O530" s="153">
        <v>73807</v>
      </c>
      <c r="P530" s="153">
        <v>1022</v>
      </c>
      <c r="Q530" s="154">
        <v>0.986342193534592</v>
      </c>
      <c r="R530" s="154">
        <v>0.979584261321455</v>
      </c>
      <c r="S530" s="154">
        <v>0.980408163265306</v>
      </c>
      <c r="T530" s="154">
        <v>0.986545310645034</v>
      </c>
      <c r="U530" s="173">
        <v>-0.000823901943851069</v>
      </c>
      <c r="V530" s="158">
        <v>17824</v>
      </c>
      <c r="W530" s="158">
        <v>17508</v>
      </c>
      <c r="X530" s="158">
        <v>18611</v>
      </c>
      <c r="Y530" s="158">
        <v>18335</v>
      </c>
      <c r="Z530" s="155">
        <v>0.982271095152603</v>
      </c>
      <c r="AA530" s="155">
        <v>0.98517006071678</v>
      </c>
      <c r="AB530" s="173">
        <v>-0.00289896556417713</v>
      </c>
    </row>
    <row r="531" spans="1:28">
      <c r="A531" s="175" t="s">
        <v>375</v>
      </c>
      <c r="B531" s="176" t="s">
        <v>1815</v>
      </c>
      <c r="C531" s="176" t="s">
        <v>525</v>
      </c>
      <c r="D531" s="150">
        <v>3357</v>
      </c>
      <c r="E531" s="153">
        <v>3144</v>
      </c>
      <c r="F531" s="153">
        <v>213</v>
      </c>
      <c r="G531" s="151">
        <v>3074</v>
      </c>
      <c r="H531" s="151">
        <v>2986</v>
      </c>
      <c r="I531" s="151">
        <v>88</v>
      </c>
      <c r="J531" s="151">
        <v>3285</v>
      </c>
      <c r="K531" s="151">
        <v>3205</v>
      </c>
      <c r="L531" s="151">
        <v>80</v>
      </c>
      <c r="M531" s="172">
        <v>0.93</v>
      </c>
      <c r="N531" s="153">
        <v>104885</v>
      </c>
      <c r="O531" s="153">
        <v>100926</v>
      </c>
      <c r="P531" s="153">
        <v>3959</v>
      </c>
      <c r="Q531" s="154">
        <v>0.962253897125423</v>
      </c>
      <c r="R531" s="154">
        <v>0.936550491510277</v>
      </c>
      <c r="S531" s="154">
        <v>0.971372804163956</v>
      </c>
      <c r="T531" s="154">
        <v>0.975646879756469</v>
      </c>
      <c r="U531" s="173">
        <v>-0.0348223126536787</v>
      </c>
      <c r="V531" s="158">
        <v>23148</v>
      </c>
      <c r="W531" s="158">
        <v>22446</v>
      </c>
      <c r="X531" s="158">
        <v>26205</v>
      </c>
      <c r="Y531" s="158">
        <v>25193</v>
      </c>
      <c r="Z531" s="155">
        <v>0.969673405909798</v>
      </c>
      <c r="AA531" s="155">
        <v>0.961381415760351</v>
      </c>
      <c r="AB531" s="173">
        <v>0.0082919901494467</v>
      </c>
    </row>
    <row r="532" spans="1:28">
      <c r="A532" s="175" t="s">
        <v>375</v>
      </c>
      <c r="B532" s="176" t="s">
        <v>1815</v>
      </c>
      <c r="C532" s="176" t="s">
        <v>526</v>
      </c>
      <c r="D532" s="150">
        <v>1815</v>
      </c>
      <c r="E532" s="153">
        <v>1712</v>
      </c>
      <c r="F532" s="153">
        <v>103</v>
      </c>
      <c r="G532" s="151">
        <v>1746</v>
      </c>
      <c r="H532" s="151">
        <v>1623</v>
      </c>
      <c r="I532" s="151">
        <v>123</v>
      </c>
      <c r="J532" s="151">
        <v>1904</v>
      </c>
      <c r="K532" s="151">
        <v>1808</v>
      </c>
      <c r="L532" s="151">
        <v>96</v>
      </c>
      <c r="M532" s="172">
        <v>0.93</v>
      </c>
      <c r="N532" s="153">
        <v>51413</v>
      </c>
      <c r="O532" s="153">
        <v>49255</v>
      </c>
      <c r="P532" s="153">
        <v>2158</v>
      </c>
      <c r="Q532" s="154">
        <v>0.95802618014899</v>
      </c>
      <c r="R532" s="154">
        <v>0.943250688705234</v>
      </c>
      <c r="S532" s="154">
        <v>0.929553264604811</v>
      </c>
      <c r="T532" s="154">
        <v>0.949579831932773</v>
      </c>
      <c r="U532" s="173">
        <v>0.0136974241004232</v>
      </c>
      <c r="V532" s="158">
        <v>12376</v>
      </c>
      <c r="W532" s="158">
        <v>11706</v>
      </c>
      <c r="X532" s="158">
        <v>12802</v>
      </c>
      <c r="Y532" s="158">
        <v>12350</v>
      </c>
      <c r="Z532" s="155">
        <v>0.945862960568843</v>
      </c>
      <c r="AA532" s="155">
        <v>0.964693016716138</v>
      </c>
      <c r="AB532" s="173">
        <v>-0.0188300561472952</v>
      </c>
    </row>
    <row r="533" spans="1:28">
      <c r="A533" s="175" t="s">
        <v>375</v>
      </c>
      <c r="B533" s="176" t="s">
        <v>1815</v>
      </c>
      <c r="C533" s="176" t="s">
        <v>527</v>
      </c>
      <c r="D533" s="150">
        <v>5206</v>
      </c>
      <c r="E533" s="153">
        <v>4980</v>
      </c>
      <c r="F533" s="153">
        <v>226</v>
      </c>
      <c r="G533" s="151">
        <v>4722</v>
      </c>
      <c r="H533" s="151">
        <v>4614</v>
      </c>
      <c r="I533" s="151">
        <v>108</v>
      </c>
      <c r="J533" s="151">
        <v>4886</v>
      </c>
      <c r="K533" s="151">
        <v>4794</v>
      </c>
      <c r="L533" s="151">
        <v>92</v>
      </c>
      <c r="M533" s="172">
        <v>0.93</v>
      </c>
      <c r="N533" s="153">
        <v>139204</v>
      </c>
      <c r="O533" s="153">
        <v>134677</v>
      </c>
      <c r="P533" s="153">
        <v>4527</v>
      </c>
      <c r="Q533" s="154">
        <v>0.967479382776357</v>
      </c>
      <c r="R533" s="154">
        <v>0.956588551671149</v>
      </c>
      <c r="S533" s="154">
        <v>0.97712833545108</v>
      </c>
      <c r="T533" s="154">
        <v>0.981170691772411</v>
      </c>
      <c r="U533" s="173">
        <v>-0.0205397837799314</v>
      </c>
      <c r="V533" s="158">
        <v>33155</v>
      </c>
      <c r="W533" s="158">
        <v>32256</v>
      </c>
      <c r="X533" s="158">
        <v>33468</v>
      </c>
      <c r="Y533" s="158">
        <v>32710</v>
      </c>
      <c r="Z533" s="155">
        <v>0.972884934399035</v>
      </c>
      <c r="AA533" s="155">
        <v>0.977351499940241</v>
      </c>
      <c r="AB533" s="173">
        <v>-0.00446656554120661</v>
      </c>
    </row>
    <row r="534" spans="1:28">
      <c r="A534" s="175" t="s">
        <v>375</v>
      </c>
      <c r="B534" s="176" t="s">
        <v>1815</v>
      </c>
      <c r="C534" s="176" t="s">
        <v>528</v>
      </c>
      <c r="D534" s="150">
        <v>2590</v>
      </c>
      <c r="E534" s="153">
        <v>2537</v>
      </c>
      <c r="F534" s="153">
        <v>53</v>
      </c>
      <c r="G534" s="151">
        <v>2513</v>
      </c>
      <c r="H534" s="151">
        <v>2484</v>
      </c>
      <c r="I534" s="151">
        <v>29</v>
      </c>
      <c r="J534" s="151">
        <v>2658</v>
      </c>
      <c r="K534" s="151">
        <v>2629</v>
      </c>
      <c r="L534" s="151">
        <v>29</v>
      </c>
      <c r="M534" s="172">
        <v>0.93</v>
      </c>
      <c r="N534" s="153">
        <v>73671</v>
      </c>
      <c r="O534" s="153">
        <v>72547</v>
      </c>
      <c r="P534" s="153">
        <v>1124</v>
      </c>
      <c r="Q534" s="154">
        <v>0.984742978919792</v>
      </c>
      <c r="R534" s="154">
        <v>0.97953667953668</v>
      </c>
      <c r="S534" s="154">
        <v>0.988460007958615</v>
      </c>
      <c r="T534" s="154">
        <v>0.989089541008277</v>
      </c>
      <c r="U534" s="173">
        <v>-0.00892332842193566</v>
      </c>
      <c r="V534" s="158">
        <v>18092</v>
      </c>
      <c r="W534" s="158">
        <v>17873</v>
      </c>
      <c r="X534" s="158">
        <v>19262</v>
      </c>
      <c r="Y534" s="158">
        <v>18901</v>
      </c>
      <c r="Z534" s="155">
        <v>0.987895202299359</v>
      </c>
      <c r="AA534" s="155">
        <v>0.98125843629945</v>
      </c>
      <c r="AB534" s="173">
        <v>0.00663676599990914</v>
      </c>
    </row>
    <row r="535" spans="1:28">
      <c r="A535" s="175" t="s">
        <v>375</v>
      </c>
      <c r="B535" s="176" t="s">
        <v>1815</v>
      </c>
      <c r="C535" s="176" t="s">
        <v>529</v>
      </c>
      <c r="D535" s="150">
        <v>2200</v>
      </c>
      <c r="E535" s="153">
        <v>2119</v>
      </c>
      <c r="F535" s="153">
        <v>81</v>
      </c>
      <c r="G535" s="151">
        <v>2030</v>
      </c>
      <c r="H535" s="151">
        <v>1975</v>
      </c>
      <c r="I535" s="151">
        <v>55</v>
      </c>
      <c r="J535" s="151">
        <v>2198</v>
      </c>
      <c r="K535" s="151">
        <v>2162</v>
      </c>
      <c r="L535" s="151">
        <v>36</v>
      </c>
      <c r="M535" s="172">
        <v>0.93</v>
      </c>
      <c r="N535" s="153">
        <v>63425</v>
      </c>
      <c r="O535" s="153">
        <v>62457</v>
      </c>
      <c r="P535" s="153">
        <v>968</v>
      </c>
      <c r="Q535" s="154">
        <v>0.9847378793851</v>
      </c>
      <c r="R535" s="154">
        <v>0.963181818181818</v>
      </c>
      <c r="S535" s="154">
        <v>0.972906403940887</v>
      </c>
      <c r="T535" s="154">
        <v>0.983621474067334</v>
      </c>
      <c r="U535" s="173">
        <v>-0.00972458575906854</v>
      </c>
      <c r="V535" s="158">
        <v>15082</v>
      </c>
      <c r="W535" s="158">
        <v>14773</v>
      </c>
      <c r="X535" s="158">
        <v>15801</v>
      </c>
      <c r="Y535" s="158">
        <v>15546</v>
      </c>
      <c r="Z535" s="155">
        <v>0.979512001060867</v>
      </c>
      <c r="AA535" s="155">
        <v>0.983861780899943</v>
      </c>
      <c r="AB535" s="173">
        <v>-0.00434977983907581</v>
      </c>
    </row>
    <row r="536" spans="1:28">
      <c r="A536" s="175" t="s">
        <v>375</v>
      </c>
      <c r="B536" s="176" t="s">
        <v>1815</v>
      </c>
      <c r="C536" s="176" t="s">
        <v>530</v>
      </c>
      <c r="D536" s="150">
        <v>3193</v>
      </c>
      <c r="E536" s="153">
        <v>3028</v>
      </c>
      <c r="F536" s="153">
        <v>165</v>
      </c>
      <c r="G536" s="151">
        <v>2956</v>
      </c>
      <c r="H536" s="151">
        <v>2853</v>
      </c>
      <c r="I536" s="151">
        <v>103</v>
      </c>
      <c r="J536" s="151">
        <v>3019</v>
      </c>
      <c r="K536" s="151">
        <v>2907</v>
      </c>
      <c r="L536" s="151">
        <v>112</v>
      </c>
      <c r="M536" s="172">
        <v>0.93</v>
      </c>
      <c r="N536" s="153">
        <v>88515</v>
      </c>
      <c r="O536" s="153">
        <v>85391</v>
      </c>
      <c r="P536" s="153">
        <v>3124</v>
      </c>
      <c r="Q536" s="154">
        <v>0.964706546912953</v>
      </c>
      <c r="R536" s="154">
        <v>0.948324459755716</v>
      </c>
      <c r="S536" s="154">
        <v>0.965155615696888</v>
      </c>
      <c r="T536" s="154">
        <v>0.962901623053991</v>
      </c>
      <c r="U536" s="173">
        <v>-0.016831155941172</v>
      </c>
      <c r="V536" s="158">
        <v>21419</v>
      </c>
      <c r="W536" s="158">
        <v>20741</v>
      </c>
      <c r="X536" s="158">
        <v>22665</v>
      </c>
      <c r="Y536" s="158">
        <v>21995</v>
      </c>
      <c r="Z536" s="155">
        <v>0.968345861151314</v>
      </c>
      <c r="AA536" s="155">
        <v>0.970439002867858</v>
      </c>
      <c r="AB536" s="173">
        <v>-0.00209314171654362</v>
      </c>
    </row>
    <row r="537" spans="1:28">
      <c r="A537" s="175" t="s">
        <v>375</v>
      </c>
      <c r="B537" s="176" t="s">
        <v>1815</v>
      </c>
      <c r="C537" s="176" t="s">
        <v>531</v>
      </c>
      <c r="D537" s="150">
        <v>4270</v>
      </c>
      <c r="E537" s="153">
        <v>4189</v>
      </c>
      <c r="F537" s="153">
        <v>81</v>
      </c>
      <c r="G537" s="151">
        <v>3643</v>
      </c>
      <c r="H537" s="151">
        <v>3569</v>
      </c>
      <c r="I537" s="151">
        <v>74</v>
      </c>
      <c r="J537" s="151">
        <v>4055</v>
      </c>
      <c r="K537" s="151">
        <v>4011</v>
      </c>
      <c r="L537" s="151">
        <v>44</v>
      </c>
      <c r="M537" s="172">
        <v>0.93</v>
      </c>
      <c r="N537" s="153">
        <v>109871</v>
      </c>
      <c r="O537" s="153">
        <v>108453</v>
      </c>
      <c r="P537" s="153">
        <v>1418</v>
      </c>
      <c r="Q537" s="154">
        <v>0.987093955638886</v>
      </c>
      <c r="R537" s="154">
        <v>0.981030444964871</v>
      </c>
      <c r="S537" s="154">
        <v>0.979687071095251</v>
      </c>
      <c r="T537" s="154">
        <v>0.989149198520345</v>
      </c>
      <c r="U537" s="173">
        <v>0.00134337386962002</v>
      </c>
      <c r="V537" s="158">
        <v>27640</v>
      </c>
      <c r="W537" s="158">
        <v>27241</v>
      </c>
      <c r="X537" s="158">
        <v>28005</v>
      </c>
      <c r="Y537" s="158">
        <v>27686</v>
      </c>
      <c r="Z537" s="155">
        <v>0.985564399421129</v>
      </c>
      <c r="AA537" s="155">
        <v>0.988609176932691</v>
      </c>
      <c r="AB537" s="173">
        <v>-0.00304477751156174</v>
      </c>
    </row>
    <row r="538" spans="1:28">
      <c r="A538" s="175" t="s">
        <v>375</v>
      </c>
      <c r="B538" s="176" t="s">
        <v>1815</v>
      </c>
      <c r="C538" s="176" t="s">
        <v>532</v>
      </c>
      <c r="D538" s="150">
        <v>2694</v>
      </c>
      <c r="E538" s="153">
        <v>2600</v>
      </c>
      <c r="F538" s="153">
        <v>94</v>
      </c>
      <c r="G538" s="151">
        <v>2445</v>
      </c>
      <c r="H538" s="151">
        <v>2388</v>
      </c>
      <c r="I538" s="151">
        <v>57</v>
      </c>
      <c r="J538" s="151">
        <v>2514</v>
      </c>
      <c r="K538" s="151">
        <v>2477</v>
      </c>
      <c r="L538" s="151">
        <v>37</v>
      </c>
      <c r="M538" s="172">
        <v>0.93</v>
      </c>
      <c r="N538" s="153">
        <v>72789</v>
      </c>
      <c r="O538" s="153">
        <v>71447</v>
      </c>
      <c r="P538" s="153">
        <v>1342</v>
      </c>
      <c r="Q538" s="154">
        <v>0.981563148277899</v>
      </c>
      <c r="R538" s="154">
        <v>0.965107646622123</v>
      </c>
      <c r="S538" s="154">
        <v>0.976687116564417</v>
      </c>
      <c r="T538" s="154">
        <v>0.985282418456643</v>
      </c>
      <c r="U538" s="173">
        <v>-0.011579469942294</v>
      </c>
      <c r="V538" s="158">
        <v>17724</v>
      </c>
      <c r="W538" s="158">
        <v>17336</v>
      </c>
      <c r="X538" s="158">
        <v>18834</v>
      </c>
      <c r="Y538" s="158">
        <v>18496</v>
      </c>
      <c r="Z538" s="155">
        <v>0.978108779056646</v>
      </c>
      <c r="AA538" s="155">
        <v>0.982053732611235</v>
      </c>
      <c r="AB538" s="173">
        <v>-0.00394495355458857</v>
      </c>
    </row>
    <row r="539" spans="1:28">
      <c r="A539" s="175" t="s">
        <v>375</v>
      </c>
      <c r="B539" s="176" t="s">
        <v>1815</v>
      </c>
      <c r="C539" s="176" t="s">
        <v>533</v>
      </c>
      <c r="D539" s="150">
        <v>4206</v>
      </c>
      <c r="E539" s="153">
        <v>4124</v>
      </c>
      <c r="F539" s="153">
        <v>82</v>
      </c>
      <c r="G539" s="151">
        <v>3882</v>
      </c>
      <c r="H539" s="151">
        <v>3812</v>
      </c>
      <c r="I539" s="151">
        <v>70</v>
      </c>
      <c r="J539" s="151">
        <v>3875</v>
      </c>
      <c r="K539" s="151">
        <v>3829</v>
      </c>
      <c r="L539" s="151">
        <v>46</v>
      </c>
      <c r="M539" s="172">
        <v>0.93</v>
      </c>
      <c r="N539" s="153">
        <v>111570</v>
      </c>
      <c r="O539" s="153">
        <v>110402</v>
      </c>
      <c r="P539" s="153">
        <v>1168</v>
      </c>
      <c r="Q539" s="154">
        <v>0.989531235995339</v>
      </c>
      <c r="R539" s="154">
        <v>0.980504041844983</v>
      </c>
      <c r="S539" s="154">
        <v>0.981968057702215</v>
      </c>
      <c r="T539" s="154">
        <v>0.988129032258064</v>
      </c>
      <c r="U539" s="173">
        <v>-0.00146401585723199</v>
      </c>
      <c r="V539" s="158">
        <v>27648</v>
      </c>
      <c r="W539" s="158">
        <v>27264</v>
      </c>
      <c r="X539" s="158">
        <v>28044</v>
      </c>
      <c r="Y539" s="158">
        <v>27777</v>
      </c>
      <c r="Z539" s="155">
        <v>0.986111111111111</v>
      </c>
      <c r="AA539" s="155">
        <v>0.990479246897732</v>
      </c>
      <c r="AB539" s="173">
        <v>-0.00436813578662099</v>
      </c>
    </row>
    <row r="540" spans="1:28">
      <c r="A540" s="175" t="s">
        <v>375</v>
      </c>
      <c r="B540" s="176" t="s">
        <v>1815</v>
      </c>
      <c r="C540" s="176" t="s">
        <v>534</v>
      </c>
      <c r="D540" s="150">
        <v>1663</v>
      </c>
      <c r="E540" s="153">
        <v>1624</v>
      </c>
      <c r="F540" s="153">
        <v>39</v>
      </c>
      <c r="G540" s="151">
        <v>1616</v>
      </c>
      <c r="H540" s="151">
        <v>1593</v>
      </c>
      <c r="I540" s="151">
        <v>23</v>
      </c>
      <c r="J540" s="151">
        <v>1557</v>
      </c>
      <c r="K540" s="151">
        <v>1539</v>
      </c>
      <c r="L540" s="151">
        <v>18</v>
      </c>
      <c r="M540" s="172">
        <v>0.93</v>
      </c>
      <c r="N540" s="153">
        <v>46509</v>
      </c>
      <c r="O540" s="153">
        <v>45864</v>
      </c>
      <c r="P540" s="153">
        <v>645</v>
      </c>
      <c r="Q540" s="154">
        <v>0.986131716441979</v>
      </c>
      <c r="R540" s="154">
        <v>0.976548406494287</v>
      </c>
      <c r="S540" s="154">
        <v>0.985767326732673</v>
      </c>
      <c r="T540" s="154">
        <v>0.988439306358382</v>
      </c>
      <c r="U540" s="173">
        <v>-0.00921892023838589</v>
      </c>
      <c r="V540" s="158">
        <v>11333</v>
      </c>
      <c r="W540" s="158">
        <v>11170</v>
      </c>
      <c r="X540" s="158">
        <v>12126</v>
      </c>
      <c r="Y540" s="158">
        <v>11970</v>
      </c>
      <c r="Z540" s="155">
        <v>0.985617224036001</v>
      </c>
      <c r="AA540" s="155">
        <v>0.987135081642751</v>
      </c>
      <c r="AB540" s="173">
        <v>-0.00151785760675005</v>
      </c>
    </row>
    <row r="541" spans="1:28">
      <c r="A541" s="175" t="s">
        <v>375</v>
      </c>
      <c r="B541" s="176" t="s">
        <v>1815</v>
      </c>
      <c r="C541" s="176" t="s">
        <v>535</v>
      </c>
      <c r="D541" s="150">
        <v>3146</v>
      </c>
      <c r="E541" s="153">
        <v>3025</v>
      </c>
      <c r="F541" s="153">
        <v>121</v>
      </c>
      <c r="G541" s="151">
        <v>2811</v>
      </c>
      <c r="H541" s="151">
        <v>2774</v>
      </c>
      <c r="I541" s="151">
        <v>37</v>
      </c>
      <c r="J541" s="151">
        <v>3114</v>
      </c>
      <c r="K541" s="151">
        <v>3059</v>
      </c>
      <c r="L541" s="151">
        <v>55</v>
      </c>
      <c r="M541" s="172">
        <v>0.93</v>
      </c>
      <c r="N541" s="153">
        <v>84070</v>
      </c>
      <c r="O541" s="153">
        <v>82719</v>
      </c>
      <c r="P541" s="153">
        <v>1351</v>
      </c>
      <c r="Q541" s="154">
        <v>0.983930058284763</v>
      </c>
      <c r="R541" s="154">
        <v>0.961538461538462</v>
      </c>
      <c r="S541" s="154">
        <v>0.986837424404127</v>
      </c>
      <c r="T541" s="154">
        <v>0.982337829158638</v>
      </c>
      <c r="U541" s="173">
        <v>-0.0252989628656651</v>
      </c>
      <c r="V541" s="158">
        <v>20532</v>
      </c>
      <c r="W541" s="158">
        <v>20126</v>
      </c>
      <c r="X541" s="158">
        <v>20958</v>
      </c>
      <c r="Y541" s="158">
        <v>20620</v>
      </c>
      <c r="Z541" s="155">
        <v>0.980225988700565</v>
      </c>
      <c r="AA541" s="155">
        <v>0.983872506918599</v>
      </c>
      <c r="AB541" s="173">
        <v>-0.00364651821803408</v>
      </c>
    </row>
    <row r="542" spans="1:28">
      <c r="A542" s="175" t="s">
        <v>375</v>
      </c>
      <c r="B542" s="176" t="s">
        <v>1815</v>
      </c>
      <c r="C542" s="176" t="s">
        <v>536</v>
      </c>
      <c r="D542" s="150">
        <v>5003</v>
      </c>
      <c r="E542" s="153">
        <v>4726</v>
      </c>
      <c r="F542" s="153">
        <v>277</v>
      </c>
      <c r="G542" s="151">
        <v>4138</v>
      </c>
      <c r="H542" s="151">
        <v>3978</v>
      </c>
      <c r="I542" s="151">
        <v>160</v>
      </c>
      <c r="J542" s="151">
        <v>4719</v>
      </c>
      <c r="K542" s="151">
        <v>4605</v>
      </c>
      <c r="L542" s="151">
        <v>114</v>
      </c>
      <c r="M542" s="172">
        <v>0.93</v>
      </c>
      <c r="N542" s="153">
        <v>127291</v>
      </c>
      <c r="O542" s="153">
        <v>122913</v>
      </c>
      <c r="P542" s="153">
        <v>4378</v>
      </c>
      <c r="Q542" s="154">
        <v>0.965606366514522</v>
      </c>
      <c r="R542" s="154">
        <v>0.944633220067959</v>
      </c>
      <c r="S542" s="154">
        <v>0.961333977767037</v>
      </c>
      <c r="T542" s="154">
        <v>0.975842339478703</v>
      </c>
      <c r="U542" s="173">
        <v>-0.016700757699078</v>
      </c>
      <c r="V542" s="158">
        <v>31607</v>
      </c>
      <c r="W542" s="158">
        <v>30395</v>
      </c>
      <c r="X542" s="158">
        <v>31658</v>
      </c>
      <c r="Y542" s="158">
        <v>30362</v>
      </c>
      <c r="Z542" s="155">
        <v>0.961654063973171</v>
      </c>
      <c r="AA542" s="155">
        <v>0.959062480257755</v>
      </c>
      <c r="AB542" s="173">
        <v>0.00259158371541579</v>
      </c>
    </row>
    <row r="543" spans="1:28">
      <c r="A543" s="175" t="s">
        <v>375</v>
      </c>
      <c r="B543" s="176" t="s">
        <v>1815</v>
      </c>
      <c r="C543" s="176" t="s">
        <v>537</v>
      </c>
      <c r="D543" s="150">
        <v>5103</v>
      </c>
      <c r="E543" s="153">
        <v>4903</v>
      </c>
      <c r="F543" s="153">
        <v>200</v>
      </c>
      <c r="G543" s="151">
        <v>4584</v>
      </c>
      <c r="H543" s="151">
        <v>4476</v>
      </c>
      <c r="I543" s="151">
        <v>108</v>
      </c>
      <c r="J543" s="151">
        <v>4839</v>
      </c>
      <c r="K543" s="151">
        <v>4757</v>
      </c>
      <c r="L543" s="151">
        <v>82</v>
      </c>
      <c r="M543" s="172">
        <v>0.93</v>
      </c>
      <c r="N543" s="153">
        <v>134914</v>
      </c>
      <c r="O543" s="153">
        <v>132459</v>
      </c>
      <c r="P543" s="153">
        <v>2455</v>
      </c>
      <c r="Q543" s="154">
        <v>0.98180322279378</v>
      </c>
      <c r="R543" s="154">
        <v>0.960807368214776</v>
      </c>
      <c r="S543" s="154">
        <v>0.976439790575916</v>
      </c>
      <c r="T543" s="154">
        <v>0.983054350072329</v>
      </c>
      <c r="U543" s="173">
        <v>-0.0156324223611406</v>
      </c>
      <c r="V543" s="158">
        <v>33698</v>
      </c>
      <c r="W543" s="158">
        <v>32974</v>
      </c>
      <c r="X543" s="158">
        <v>33641</v>
      </c>
      <c r="Y543" s="158">
        <v>33090</v>
      </c>
      <c r="Z543" s="155">
        <v>0.978515045403288</v>
      </c>
      <c r="AA543" s="155">
        <v>0.983621176540531</v>
      </c>
      <c r="AB543" s="173">
        <v>-0.0051061311372429</v>
      </c>
    </row>
    <row r="544" spans="1:28">
      <c r="A544" s="175" t="s">
        <v>375</v>
      </c>
      <c r="B544" s="176" t="s">
        <v>1815</v>
      </c>
      <c r="C544" s="176" t="s">
        <v>538</v>
      </c>
      <c r="D544" s="150">
        <v>2497</v>
      </c>
      <c r="E544" s="153">
        <v>2442</v>
      </c>
      <c r="F544" s="153">
        <v>55</v>
      </c>
      <c r="G544" s="151">
        <v>2299</v>
      </c>
      <c r="H544" s="151">
        <v>2254</v>
      </c>
      <c r="I544" s="151">
        <v>45</v>
      </c>
      <c r="J544" s="151">
        <v>2377</v>
      </c>
      <c r="K544" s="151">
        <v>2338</v>
      </c>
      <c r="L544" s="151">
        <v>39</v>
      </c>
      <c r="M544" s="172">
        <v>0.93</v>
      </c>
      <c r="N544" s="153">
        <v>65191</v>
      </c>
      <c r="O544" s="153">
        <v>64202</v>
      </c>
      <c r="P544" s="153">
        <v>989</v>
      </c>
      <c r="Q544" s="154">
        <v>0.984829194213925</v>
      </c>
      <c r="R544" s="154">
        <v>0.977973568281938</v>
      </c>
      <c r="S544" s="154">
        <v>0.980426272292301</v>
      </c>
      <c r="T544" s="154">
        <v>0.98359276398822</v>
      </c>
      <c r="U544" s="173">
        <v>-0.00245270401036257</v>
      </c>
      <c r="V544" s="158">
        <v>16340</v>
      </c>
      <c r="W544" s="158">
        <v>16069</v>
      </c>
      <c r="X544" s="158">
        <v>16659</v>
      </c>
      <c r="Y544" s="158">
        <v>16425</v>
      </c>
      <c r="Z544" s="155">
        <v>0.983414932680539</v>
      </c>
      <c r="AA544" s="155">
        <v>0.985953538627769</v>
      </c>
      <c r="AB544" s="173">
        <v>-0.00253860594723021</v>
      </c>
    </row>
    <row r="545" spans="1:28">
      <c r="A545" s="175" t="s">
        <v>375</v>
      </c>
      <c r="B545" s="176" t="s">
        <v>1815</v>
      </c>
      <c r="C545" s="176" t="s">
        <v>539</v>
      </c>
      <c r="D545" s="150">
        <v>1649</v>
      </c>
      <c r="E545" s="153">
        <v>1579</v>
      </c>
      <c r="F545" s="153">
        <v>70</v>
      </c>
      <c r="G545" s="151">
        <v>1532</v>
      </c>
      <c r="H545" s="151">
        <v>1500</v>
      </c>
      <c r="I545" s="151">
        <v>32</v>
      </c>
      <c r="J545" s="151">
        <v>1573</v>
      </c>
      <c r="K545" s="151">
        <v>1544</v>
      </c>
      <c r="L545" s="151">
        <v>29</v>
      </c>
      <c r="M545" s="172">
        <v>0.93</v>
      </c>
      <c r="N545" s="153">
        <v>51082</v>
      </c>
      <c r="O545" s="153">
        <v>50133</v>
      </c>
      <c r="P545" s="153">
        <v>949</v>
      </c>
      <c r="Q545" s="154">
        <v>0.981422027328609</v>
      </c>
      <c r="R545" s="154">
        <v>0.957550030321407</v>
      </c>
      <c r="S545" s="154">
        <v>0.97911227154047</v>
      </c>
      <c r="T545" s="154">
        <v>0.9815638906548</v>
      </c>
      <c r="U545" s="173">
        <v>-0.021562241219063</v>
      </c>
      <c r="V545" s="158">
        <v>11357</v>
      </c>
      <c r="W545" s="158">
        <v>11097</v>
      </c>
      <c r="X545" s="158">
        <v>12349</v>
      </c>
      <c r="Y545" s="158">
        <v>12129</v>
      </c>
      <c r="Z545" s="155">
        <v>0.977106630272079</v>
      </c>
      <c r="AA545" s="155">
        <v>0.982184792290874</v>
      </c>
      <c r="AB545" s="173">
        <v>-0.00507816201879485</v>
      </c>
    </row>
    <row r="546" spans="1:28">
      <c r="A546" s="175" t="s">
        <v>375</v>
      </c>
      <c r="B546" s="176" t="s">
        <v>1815</v>
      </c>
      <c r="C546" s="176" t="s">
        <v>540</v>
      </c>
      <c r="D546" s="150">
        <v>4415</v>
      </c>
      <c r="E546" s="153">
        <v>4257</v>
      </c>
      <c r="F546" s="153">
        <v>158</v>
      </c>
      <c r="G546" s="151">
        <v>4042</v>
      </c>
      <c r="H546" s="151">
        <v>3937</v>
      </c>
      <c r="I546" s="151">
        <v>105</v>
      </c>
      <c r="J546" s="151">
        <v>4521</v>
      </c>
      <c r="K546" s="151">
        <v>4444</v>
      </c>
      <c r="L546" s="151">
        <v>77</v>
      </c>
      <c r="M546" s="172">
        <v>0.93</v>
      </c>
      <c r="N546" s="153">
        <v>126570</v>
      </c>
      <c r="O546" s="153">
        <v>124019</v>
      </c>
      <c r="P546" s="153">
        <v>2551</v>
      </c>
      <c r="Q546" s="154">
        <v>0.979845144979063</v>
      </c>
      <c r="R546" s="154">
        <v>0.964212910532276</v>
      </c>
      <c r="S546" s="154">
        <v>0.974022761009401</v>
      </c>
      <c r="T546" s="154">
        <v>0.982968369829684</v>
      </c>
      <c r="U546" s="173">
        <v>-0.00980985047712501</v>
      </c>
      <c r="V546" s="158">
        <v>29698</v>
      </c>
      <c r="W546" s="158">
        <v>28841</v>
      </c>
      <c r="X546" s="158">
        <v>30980</v>
      </c>
      <c r="Y546" s="158">
        <v>30369</v>
      </c>
      <c r="Z546" s="155">
        <v>0.971142837901542</v>
      </c>
      <c r="AA546" s="155">
        <v>0.980277598450613</v>
      </c>
      <c r="AB546" s="173">
        <v>-0.00913476054907114</v>
      </c>
    </row>
    <row r="547" spans="1:28">
      <c r="A547" s="175" t="s">
        <v>375</v>
      </c>
      <c r="B547" s="176" t="s">
        <v>1815</v>
      </c>
      <c r="C547" s="176" t="s">
        <v>541</v>
      </c>
      <c r="D547" s="150">
        <v>5124</v>
      </c>
      <c r="E547" s="153">
        <v>4805</v>
      </c>
      <c r="F547" s="153">
        <v>319</v>
      </c>
      <c r="G547" s="151">
        <v>4648</v>
      </c>
      <c r="H547" s="151">
        <v>4454</v>
      </c>
      <c r="I547" s="151">
        <v>194</v>
      </c>
      <c r="J547" s="151">
        <v>4995</v>
      </c>
      <c r="K547" s="151">
        <v>4827</v>
      </c>
      <c r="L547" s="151">
        <v>168</v>
      </c>
      <c r="M547" s="172">
        <v>0.93</v>
      </c>
      <c r="N547" s="153">
        <v>136679</v>
      </c>
      <c r="O547" s="153">
        <v>130062</v>
      </c>
      <c r="P547" s="153">
        <v>6617</v>
      </c>
      <c r="Q547" s="154">
        <v>0.951587295780625</v>
      </c>
      <c r="R547" s="154">
        <v>0.937743950039032</v>
      </c>
      <c r="S547" s="154">
        <v>0.958261617900172</v>
      </c>
      <c r="T547" s="154">
        <v>0.966366366366366</v>
      </c>
      <c r="U547" s="173">
        <v>-0.0205176678611402</v>
      </c>
      <c r="V547" s="158">
        <v>33103</v>
      </c>
      <c r="W547" s="158">
        <v>31813</v>
      </c>
      <c r="X547" s="158">
        <v>33716</v>
      </c>
      <c r="Y547" s="158">
        <v>32472</v>
      </c>
      <c r="Z547" s="155">
        <v>0.961030722291031</v>
      </c>
      <c r="AA547" s="155">
        <v>0.963103571004864</v>
      </c>
      <c r="AB547" s="173">
        <v>-0.00207284871383318</v>
      </c>
    </row>
    <row r="548" spans="1:28">
      <c r="A548" s="175" t="s">
        <v>375</v>
      </c>
      <c r="B548" s="176" t="s">
        <v>1815</v>
      </c>
      <c r="C548" s="176" t="s">
        <v>542</v>
      </c>
      <c r="D548" s="150">
        <v>1767</v>
      </c>
      <c r="E548" s="153">
        <v>1670</v>
      </c>
      <c r="F548" s="153">
        <v>97</v>
      </c>
      <c r="G548" s="151">
        <v>1677</v>
      </c>
      <c r="H548" s="151">
        <v>1652</v>
      </c>
      <c r="I548" s="151">
        <v>25</v>
      </c>
      <c r="J548" s="151">
        <v>1817</v>
      </c>
      <c r="K548" s="151">
        <v>1802</v>
      </c>
      <c r="L548" s="151">
        <v>15</v>
      </c>
      <c r="M548" s="172">
        <v>0.93</v>
      </c>
      <c r="N548" s="153">
        <v>52643</v>
      </c>
      <c r="O548" s="153">
        <v>51588</v>
      </c>
      <c r="P548" s="153">
        <v>1055</v>
      </c>
      <c r="Q548" s="154">
        <v>0.979959348821306</v>
      </c>
      <c r="R548" s="154">
        <v>0.945104697226938</v>
      </c>
      <c r="S548" s="154">
        <v>0.985092426952892</v>
      </c>
      <c r="T548" s="154">
        <v>0.991744634012108</v>
      </c>
      <c r="U548" s="173">
        <v>-0.0399877297259538</v>
      </c>
      <c r="V548" s="158">
        <v>12374</v>
      </c>
      <c r="W548" s="158">
        <v>12171</v>
      </c>
      <c r="X548" s="158">
        <v>13086</v>
      </c>
      <c r="Y548" s="158">
        <v>12909</v>
      </c>
      <c r="Z548" s="155">
        <v>0.983594633909811</v>
      </c>
      <c r="AA548" s="155">
        <v>0.986474094452086</v>
      </c>
      <c r="AB548" s="173">
        <v>-0.00287946054227528</v>
      </c>
    </row>
    <row r="549" spans="1:28">
      <c r="A549" s="175" t="s">
        <v>375</v>
      </c>
      <c r="B549" s="176" t="s">
        <v>1815</v>
      </c>
      <c r="C549" s="176" t="s">
        <v>543</v>
      </c>
      <c r="D549" s="150">
        <v>3729</v>
      </c>
      <c r="E549" s="153">
        <v>3695</v>
      </c>
      <c r="F549" s="153">
        <v>34</v>
      </c>
      <c r="G549" s="151">
        <v>3319</v>
      </c>
      <c r="H549" s="151">
        <v>3296</v>
      </c>
      <c r="I549" s="151">
        <v>23</v>
      </c>
      <c r="J549" s="151">
        <v>3541</v>
      </c>
      <c r="K549" s="151">
        <v>3519</v>
      </c>
      <c r="L549" s="151">
        <v>22</v>
      </c>
      <c r="M549" s="172">
        <v>0.93</v>
      </c>
      <c r="N549" s="153">
        <v>99307</v>
      </c>
      <c r="O549" s="153">
        <v>98779</v>
      </c>
      <c r="P549" s="153">
        <v>528</v>
      </c>
      <c r="Q549" s="154">
        <v>0.994683154259015</v>
      </c>
      <c r="R549" s="154">
        <v>0.990882274068115</v>
      </c>
      <c r="S549" s="154">
        <v>0.993070201868033</v>
      </c>
      <c r="T549" s="154">
        <v>0.993787065800621</v>
      </c>
      <c r="U549" s="173">
        <v>-0.00218792779991772</v>
      </c>
      <c r="V549" s="158">
        <v>24401</v>
      </c>
      <c r="W549" s="158">
        <v>24263</v>
      </c>
      <c r="X549" s="158">
        <v>25027</v>
      </c>
      <c r="Y549" s="158">
        <v>24884</v>
      </c>
      <c r="Z549" s="155">
        <v>0.994344494078112</v>
      </c>
      <c r="AA549" s="155">
        <v>0.99428617093539</v>
      </c>
      <c r="AB549" s="173">
        <v>5.83231427218056e-5</v>
      </c>
    </row>
    <row r="550" spans="1:28">
      <c r="A550" s="175" t="s">
        <v>375</v>
      </c>
      <c r="B550" s="176" t="s">
        <v>1816</v>
      </c>
      <c r="C550" s="176" t="s">
        <v>544</v>
      </c>
      <c r="D550" s="150">
        <v>2998</v>
      </c>
      <c r="E550" s="153">
        <v>2858</v>
      </c>
      <c r="F550" s="153">
        <v>140</v>
      </c>
      <c r="G550" s="151">
        <v>2641</v>
      </c>
      <c r="H550" s="151">
        <v>2572</v>
      </c>
      <c r="I550" s="151">
        <v>69</v>
      </c>
      <c r="J550" s="151">
        <v>2780</v>
      </c>
      <c r="K550" s="151">
        <v>2698</v>
      </c>
      <c r="L550" s="151">
        <v>82</v>
      </c>
      <c r="M550" s="172">
        <v>0.93</v>
      </c>
      <c r="N550" s="153">
        <v>81785</v>
      </c>
      <c r="O550" s="153">
        <v>78669</v>
      </c>
      <c r="P550" s="153">
        <v>3116</v>
      </c>
      <c r="Q550" s="154">
        <v>0.961900103931039</v>
      </c>
      <c r="R550" s="154">
        <v>0.953302201467645</v>
      </c>
      <c r="S550" s="154">
        <v>0.973873532752745</v>
      </c>
      <c r="T550" s="154">
        <v>0.970503597122302</v>
      </c>
      <c r="U550" s="173">
        <v>-0.0205713312851</v>
      </c>
      <c r="V550" s="158">
        <v>19588</v>
      </c>
      <c r="W550" s="158">
        <v>18818</v>
      </c>
      <c r="X550" s="158">
        <v>21477</v>
      </c>
      <c r="Y550" s="158">
        <v>20736</v>
      </c>
      <c r="Z550" s="155">
        <v>0.960690218501123</v>
      </c>
      <c r="AA550" s="155">
        <v>0.965497974577455</v>
      </c>
      <c r="AB550" s="173">
        <v>-0.00480775607633177</v>
      </c>
    </row>
    <row r="551" spans="1:28">
      <c r="A551" s="175" t="s">
        <v>375</v>
      </c>
      <c r="B551" s="176" t="s">
        <v>1816</v>
      </c>
      <c r="C551" s="176" t="s">
        <v>545</v>
      </c>
      <c r="D551" s="150">
        <v>2312</v>
      </c>
      <c r="E551" s="153">
        <v>2184</v>
      </c>
      <c r="F551" s="153">
        <v>128</v>
      </c>
      <c r="G551" s="151">
        <v>2070</v>
      </c>
      <c r="H551" s="151">
        <v>1987</v>
      </c>
      <c r="I551" s="151">
        <v>83</v>
      </c>
      <c r="J551" s="151">
        <v>2078</v>
      </c>
      <c r="K551" s="151">
        <v>2026</v>
      </c>
      <c r="L551" s="151">
        <v>52</v>
      </c>
      <c r="M551" s="172">
        <v>0.93</v>
      </c>
      <c r="N551" s="153">
        <v>56640</v>
      </c>
      <c r="O551" s="153">
        <v>55191</v>
      </c>
      <c r="P551" s="153">
        <v>1449</v>
      </c>
      <c r="Q551" s="154">
        <v>0.974417372881356</v>
      </c>
      <c r="R551" s="154">
        <v>0.944636678200692</v>
      </c>
      <c r="S551" s="154">
        <v>0.959903381642512</v>
      </c>
      <c r="T551" s="154">
        <v>0.97497593840231</v>
      </c>
      <c r="U551" s="173">
        <v>-0.01526670344182</v>
      </c>
      <c r="V551" s="158">
        <v>14520</v>
      </c>
      <c r="W551" s="158">
        <v>14103</v>
      </c>
      <c r="X551" s="158">
        <v>14483</v>
      </c>
      <c r="Y551" s="158">
        <v>14121</v>
      </c>
      <c r="Z551" s="155">
        <v>0.971280991735537</v>
      </c>
      <c r="AA551" s="155">
        <v>0.97500517848512</v>
      </c>
      <c r="AB551" s="173">
        <v>-0.0037241867495833</v>
      </c>
    </row>
    <row r="552" spans="1:28">
      <c r="A552" s="175" t="s">
        <v>375</v>
      </c>
      <c r="B552" s="176" t="s">
        <v>1816</v>
      </c>
      <c r="C552" s="176" t="s">
        <v>546</v>
      </c>
      <c r="D552" s="150">
        <v>6381</v>
      </c>
      <c r="E552" s="153">
        <v>5267</v>
      </c>
      <c r="F552" s="153">
        <v>1114</v>
      </c>
      <c r="G552" s="151">
        <v>5784</v>
      </c>
      <c r="H552" s="151">
        <v>4904</v>
      </c>
      <c r="I552" s="151">
        <v>880</v>
      </c>
      <c r="J552" s="151">
        <v>5925</v>
      </c>
      <c r="K552" s="151">
        <v>5333</v>
      </c>
      <c r="L552" s="151">
        <v>592</v>
      </c>
      <c r="M552" s="172">
        <v>0.93</v>
      </c>
      <c r="N552" s="153">
        <v>171033</v>
      </c>
      <c r="O552" s="153">
        <v>152306</v>
      </c>
      <c r="P552" s="153">
        <v>18727</v>
      </c>
      <c r="Q552" s="154">
        <v>0.890506510439506</v>
      </c>
      <c r="R552" s="154">
        <v>0.825419213289453</v>
      </c>
      <c r="S552" s="154">
        <v>0.847856154910097</v>
      </c>
      <c r="T552" s="154">
        <v>0.900084388185654</v>
      </c>
      <c r="U552" s="173">
        <v>-0.0224369416206437</v>
      </c>
      <c r="V552" s="158">
        <v>41012</v>
      </c>
      <c r="W552" s="158">
        <v>36644</v>
      </c>
      <c r="X552" s="158">
        <v>43235</v>
      </c>
      <c r="Y552" s="158">
        <v>38770</v>
      </c>
      <c r="Z552" s="155">
        <v>0.893494586950161</v>
      </c>
      <c r="AA552" s="155">
        <v>0.896727188620331</v>
      </c>
      <c r="AB552" s="173">
        <v>-0.00323260167016981</v>
      </c>
    </row>
    <row r="553" spans="1:28">
      <c r="A553" s="175" t="s">
        <v>375</v>
      </c>
      <c r="B553" s="176" t="s">
        <v>1816</v>
      </c>
      <c r="C553" s="176" t="s">
        <v>547</v>
      </c>
      <c r="D553" s="150">
        <v>6768</v>
      </c>
      <c r="E553" s="153">
        <v>6099</v>
      </c>
      <c r="F553" s="153">
        <v>669</v>
      </c>
      <c r="G553" s="151">
        <v>5953</v>
      </c>
      <c r="H553" s="151">
        <v>5436</v>
      </c>
      <c r="I553" s="151">
        <v>517</v>
      </c>
      <c r="J553" s="151">
        <v>6479</v>
      </c>
      <c r="K553" s="151">
        <v>6058</v>
      </c>
      <c r="L553" s="151">
        <v>421</v>
      </c>
      <c r="M553" s="172">
        <v>0.93</v>
      </c>
      <c r="N553" s="153">
        <v>171471</v>
      </c>
      <c r="O553" s="153">
        <v>161370</v>
      </c>
      <c r="P553" s="153">
        <v>10101</v>
      </c>
      <c r="Q553" s="154">
        <v>0.941092079710272</v>
      </c>
      <c r="R553" s="154">
        <v>0.901152482269504</v>
      </c>
      <c r="S553" s="154">
        <v>0.913153032084663</v>
      </c>
      <c r="T553" s="154">
        <v>0.93502083654885</v>
      </c>
      <c r="U553" s="173">
        <v>-0.0120005498151596</v>
      </c>
      <c r="V553" s="158">
        <v>43431</v>
      </c>
      <c r="W553" s="158">
        <v>40458</v>
      </c>
      <c r="X553" s="158">
        <v>44347</v>
      </c>
      <c r="Y553" s="158">
        <v>41907</v>
      </c>
      <c r="Z553" s="155">
        <v>0.931546591144574</v>
      </c>
      <c r="AA553" s="155">
        <v>0.944979367262723</v>
      </c>
      <c r="AB553" s="173">
        <v>-0.0134327761181493</v>
      </c>
    </row>
    <row r="554" spans="1:28">
      <c r="A554" s="175" t="s">
        <v>375</v>
      </c>
      <c r="B554" s="176" t="s">
        <v>1816</v>
      </c>
      <c r="C554" s="176" t="s">
        <v>548</v>
      </c>
      <c r="D554" s="150">
        <v>4959</v>
      </c>
      <c r="E554" s="153">
        <v>4808</v>
      </c>
      <c r="F554" s="153">
        <v>151</v>
      </c>
      <c r="G554" s="151">
        <v>4428</v>
      </c>
      <c r="H554" s="151">
        <v>4350</v>
      </c>
      <c r="I554" s="151">
        <v>78</v>
      </c>
      <c r="J554" s="151">
        <v>4734</v>
      </c>
      <c r="K554" s="151">
        <v>4649</v>
      </c>
      <c r="L554" s="151">
        <v>85</v>
      </c>
      <c r="M554" s="172">
        <v>0.93</v>
      </c>
      <c r="N554" s="153">
        <v>131343</v>
      </c>
      <c r="O554" s="153">
        <v>129157</v>
      </c>
      <c r="P554" s="153">
        <v>2186</v>
      </c>
      <c r="Q554" s="154">
        <v>0.98335655497438</v>
      </c>
      <c r="R554" s="154">
        <v>0.969550312563017</v>
      </c>
      <c r="S554" s="154">
        <v>0.982384823848238</v>
      </c>
      <c r="T554" s="154">
        <v>0.982044782425011</v>
      </c>
      <c r="U554" s="173">
        <v>-0.0128345112852217</v>
      </c>
      <c r="V554" s="158">
        <v>32401</v>
      </c>
      <c r="W554" s="158">
        <v>31817</v>
      </c>
      <c r="X554" s="158">
        <v>33420</v>
      </c>
      <c r="Y554" s="158">
        <v>32902</v>
      </c>
      <c r="Z554" s="155">
        <v>0.98197586494244</v>
      </c>
      <c r="AA554" s="155">
        <v>0.984500299222023</v>
      </c>
      <c r="AB554" s="173">
        <v>-0.00252443427958271</v>
      </c>
    </row>
    <row r="555" spans="1:28">
      <c r="A555" s="175" t="s">
        <v>375</v>
      </c>
      <c r="B555" s="176" t="s">
        <v>1816</v>
      </c>
      <c r="C555" s="176" t="s">
        <v>549</v>
      </c>
      <c r="D555" s="150">
        <v>6707</v>
      </c>
      <c r="E555" s="153">
        <v>6483</v>
      </c>
      <c r="F555" s="153">
        <v>224</v>
      </c>
      <c r="G555" s="151">
        <v>6169</v>
      </c>
      <c r="H555" s="151">
        <v>6084</v>
      </c>
      <c r="I555" s="151">
        <v>85</v>
      </c>
      <c r="J555" s="151">
        <v>6382</v>
      </c>
      <c r="K555" s="151">
        <v>6331</v>
      </c>
      <c r="L555" s="151">
        <v>51</v>
      </c>
      <c r="M555" s="172">
        <v>0.93</v>
      </c>
      <c r="N555" s="153">
        <v>181039</v>
      </c>
      <c r="O555" s="153">
        <v>178940</v>
      </c>
      <c r="P555" s="153">
        <v>2099</v>
      </c>
      <c r="Q555" s="154">
        <v>0.988405813112092</v>
      </c>
      <c r="R555" s="154">
        <v>0.966602057551811</v>
      </c>
      <c r="S555" s="154">
        <v>0.986221429729292</v>
      </c>
      <c r="T555" s="154">
        <v>0.992008774678784</v>
      </c>
      <c r="U555" s="173">
        <v>-0.0196193721774801</v>
      </c>
      <c r="V555" s="158">
        <v>44398</v>
      </c>
      <c r="W555" s="158">
        <v>43839</v>
      </c>
      <c r="X555" s="158">
        <v>46934</v>
      </c>
      <c r="Y555" s="158">
        <v>46508</v>
      </c>
      <c r="Z555" s="155">
        <v>0.987409342763187</v>
      </c>
      <c r="AA555" s="155">
        <v>0.990923424383176</v>
      </c>
      <c r="AB555" s="173">
        <v>-0.0035140816199889</v>
      </c>
    </row>
    <row r="556" spans="1:28">
      <c r="A556" s="175" t="s">
        <v>375</v>
      </c>
      <c r="B556" s="176" t="s">
        <v>1816</v>
      </c>
      <c r="C556" s="176" t="s">
        <v>550</v>
      </c>
      <c r="D556" s="150">
        <v>1676</v>
      </c>
      <c r="E556" s="153">
        <v>1528</v>
      </c>
      <c r="F556" s="153">
        <v>148</v>
      </c>
      <c r="G556" s="151">
        <v>1542</v>
      </c>
      <c r="H556" s="151">
        <v>1492</v>
      </c>
      <c r="I556" s="151">
        <v>50</v>
      </c>
      <c r="J556" s="151">
        <v>1577</v>
      </c>
      <c r="K556" s="151">
        <v>1547</v>
      </c>
      <c r="L556" s="151">
        <v>30</v>
      </c>
      <c r="M556" s="172">
        <v>0.93</v>
      </c>
      <c r="N556" s="153">
        <v>42960</v>
      </c>
      <c r="O556" s="153">
        <v>41156</v>
      </c>
      <c r="P556" s="153">
        <v>1804</v>
      </c>
      <c r="Q556" s="154">
        <v>0.958007448789572</v>
      </c>
      <c r="R556" s="154">
        <v>0.911694510739857</v>
      </c>
      <c r="S556" s="154">
        <v>0.96757457846952</v>
      </c>
      <c r="T556" s="154">
        <v>0.980976537729867</v>
      </c>
      <c r="U556" s="173">
        <v>-0.0558800677296633</v>
      </c>
      <c r="V556" s="158">
        <v>11104</v>
      </c>
      <c r="W556" s="158">
        <v>10562</v>
      </c>
      <c r="X556" s="158">
        <v>10857</v>
      </c>
      <c r="Y556" s="158">
        <v>10463</v>
      </c>
      <c r="Z556" s="155">
        <v>0.951188760806916</v>
      </c>
      <c r="AA556" s="155">
        <v>0.963710048816432</v>
      </c>
      <c r="AB556" s="173">
        <v>-0.0125212880095154</v>
      </c>
    </row>
    <row r="557" spans="1:28">
      <c r="A557" s="175" t="s">
        <v>375</v>
      </c>
      <c r="B557" s="176" t="s">
        <v>1816</v>
      </c>
      <c r="C557" s="176" t="s">
        <v>551</v>
      </c>
      <c r="D557" s="150">
        <v>5459</v>
      </c>
      <c r="E557" s="153">
        <v>4942</v>
      </c>
      <c r="F557" s="153">
        <v>517</v>
      </c>
      <c r="G557" s="151">
        <v>4913</v>
      </c>
      <c r="H557" s="151">
        <v>4459</v>
      </c>
      <c r="I557" s="151">
        <v>454</v>
      </c>
      <c r="J557" s="151">
        <v>5073</v>
      </c>
      <c r="K557" s="151">
        <v>4671</v>
      </c>
      <c r="L557" s="151">
        <v>402</v>
      </c>
      <c r="M557" s="172">
        <v>0.93</v>
      </c>
      <c r="N557" s="153">
        <v>140862</v>
      </c>
      <c r="O557" s="153">
        <v>133577</v>
      </c>
      <c r="P557" s="153">
        <v>7285</v>
      </c>
      <c r="Q557" s="154">
        <v>0.948282716417487</v>
      </c>
      <c r="R557" s="154">
        <v>0.905294009891922</v>
      </c>
      <c r="S557" s="154">
        <v>0.907592102584979</v>
      </c>
      <c r="T557" s="154">
        <v>0.920756948551153</v>
      </c>
      <c r="U557" s="173">
        <v>-0.00229809269305703</v>
      </c>
      <c r="V557" s="158">
        <v>34992</v>
      </c>
      <c r="W557" s="158">
        <v>32787</v>
      </c>
      <c r="X557" s="158">
        <v>35087</v>
      </c>
      <c r="Y557" s="158">
        <v>33295</v>
      </c>
      <c r="Z557" s="155">
        <v>0.936985596707819</v>
      </c>
      <c r="AA557" s="155">
        <v>0.948926953002537</v>
      </c>
      <c r="AB557" s="173">
        <v>-0.0119413562947177</v>
      </c>
    </row>
    <row r="558" spans="1:28">
      <c r="A558" s="175" t="s">
        <v>375</v>
      </c>
      <c r="B558" s="176" t="s">
        <v>1816</v>
      </c>
      <c r="C558" s="176" t="s">
        <v>552</v>
      </c>
      <c r="D558" s="150">
        <v>1463</v>
      </c>
      <c r="E558" s="153">
        <v>1449</v>
      </c>
      <c r="F558" s="153">
        <v>14</v>
      </c>
      <c r="G558" s="151">
        <v>1192</v>
      </c>
      <c r="H558" s="151">
        <v>1187</v>
      </c>
      <c r="I558" s="151">
        <v>5</v>
      </c>
      <c r="J558" s="151">
        <v>1339</v>
      </c>
      <c r="K558" s="151">
        <v>1335</v>
      </c>
      <c r="L558" s="151">
        <v>4</v>
      </c>
      <c r="M558" s="172">
        <v>0.93</v>
      </c>
      <c r="N558" s="153">
        <v>37834</v>
      </c>
      <c r="O558" s="153">
        <v>37726</v>
      </c>
      <c r="P558" s="153">
        <v>108</v>
      </c>
      <c r="Q558" s="154">
        <v>0.997145424750225</v>
      </c>
      <c r="R558" s="154">
        <v>0.990430622009569</v>
      </c>
      <c r="S558" s="154">
        <v>0.995805369127517</v>
      </c>
      <c r="T558" s="154">
        <v>0.997012696041822</v>
      </c>
      <c r="U558" s="173">
        <v>-0.0053747471179475</v>
      </c>
      <c r="V558" s="158">
        <v>9106</v>
      </c>
      <c r="W558" s="158">
        <v>9074</v>
      </c>
      <c r="X558" s="158">
        <v>9689</v>
      </c>
      <c r="Y558" s="158">
        <v>9673</v>
      </c>
      <c r="Z558" s="155">
        <v>0.996485833516363</v>
      </c>
      <c r="AA558" s="155">
        <v>0.998348642790794</v>
      </c>
      <c r="AB558" s="173">
        <v>-0.00186280927443083</v>
      </c>
    </row>
    <row r="559" spans="1:28">
      <c r="A559" s="175" t="s">
        <v>375</v>
      </c>
      <c r="B559" s="176" t="s">
        <v>1816</v>
      </c>
      <c r="C559" s="176" t="s">
        <v>553</v>
      </c>
      <c r="D559" s="150">
        <v>3815</v>
      </c>
      <c r="E559" s="153">
        <v>3689</v>
      </c>
      <c r="F559" s="153">
        <v>126</v>
      </c>
      <c r="G559" s="151">
        <v>3447</v>
      </c>
      <c r="H559" s="151">
        <v>3334</v>
      </c>
      <c r="I559" s="151">
        <v>113</v>
      </c>
      <c r="J559" s="151">
        <v>3403</v>
      </c>
      <c r="K559" s="151">
        <v>3328</v>
      </c>
      <c r="L559" s="151">
        <v>75</v>
      </c>
      <c r="M559" s="172">
        <v>0.93</v>
      </c>
      <c r="N559" s="153">
        <v>104093</v>
      </c>
      <c r="O559" s="153">
        <v>101247</v>
      </c>
      <c r="P559" s="153">
        <v>2846</v>
      </c>
      <c r="Q559" s="154">
        <v>0.972659064490408</v>
      </c>
      <c r="R559" s="154">
        <v>0.96697247706422</v>
      </c>
      <c r="S559" s="154">
        <v>0.967217870612126</v>
      </c>
      <c r="T559" s="154">
        <v>0.977960622979724</v>
      </c>
      <c r="U559" s="173">
        <v>-0.000245393547906314</v>
      </c>
      <c r="V559" s="158">
        <v>24274</v>
      </c>
      <c r="W559" s="158">
        <v>23615</v>
      </c>
      <c r="X559" s="158">
        <v>26135</v>
      </c>
      <c r="Y559" s="158">
        <v>25373</v>
      </c>
      <c r="Z559" s="155">
        <v>0.972851610776963</v>
      </c>
      <c r="AA559" s="155">
        <v>0.970843696192845</v>
      </c>
      <c r="AB559" s="173">
        <v>0.0020079145841182</v>
      </c>
    </row>
    <row r="560" spans="1:28">
      <c r="A560" s="175" t="s">
        <v>375</v>
      </c>
      <c r="B560" s="176" t="s">
        <v>1816</v>
      </c>
      <c r="C560" s="176" t="s">
        <v>554</v>
      </c>
      <c r="D560" s="150">
        <v>2699</v>
      </c>
      <c r="E560" s="153">
        <v>2556</v>
      </c>
      <c r="F560" s="153">
        <v>143</v>
      </c>
      <c r="G560" s="151">
        <v>2108</v>
      </c>
      <c r="H560" s="151">
        <v>2047</v>
      </c>
      <c r="I560" s="151">
        <v>61</v>
      </c>
      <c r="J560" s="151">
        <v>2490</v>
      </c>
      <c r="K560" s="151">
        <v>2437</v>
      </c>
      <c r="L560" s="151">
        <v>53</v>
      </c>
      <c r="M560" s="172">
        <v>0.93</v>
      </c>
      <c r="N560" s="153">
        <v>69577</v>
      </c>
      <c r="O560" s="153">
        <v>67205</v>
      </c>
      <c r="P560" s="153">
        <v>2372</v>
      </c>
      <c r="Q560" s="154">
        <v>0.965908274286043</v>
      </c>
      <c r="R560" s="154">
        <v>0.947017413856984</v>
      </c>
      <c r="S560" s="154">
        <v>0.971062618595825</v>
      </c>
      <c r="T560" s="154">
        <v>0.978714859437751</v>
      </c>
      <c r="U560" s="173">
        <v>-0.0240452047388414</v>
      </c>
      <c r="V560" s="158">
        <v>16315</v>
      </c>
      <c r="W560" s="158">
        <v>15657</v>
      </c>
      <c r="X560" s="158">
        <v>17882</v>
      </c>
      <c r="Y560" s="158">
        <v>17259</v>
      </c>
      <c r="Z560" s="155">
        <v>0.959669016242721</v>
      </c>
      <c r="AA560" s="155">
        <v>0.965160496588748</v>
      </c>
      <c r="AB560" s="173">
        <v>-0.00549148034602709</v>
      </c>
    </row>
    <row r="561" spans="1:28">
      <c r="A561" s="175" t="s">
        <v>375</v>
      </c>
      <c r="B561" s="176" t="s">
        <v>1816</v>
      </c>
      <c r="C561" s="176" t="s">
        <v>555</v>
      </c>
      <c r="D561" s="150">
        <v>3170</v>
      </c>
      <c r="E561" s="153">
        <v>2991</v>
      </c>
      <c r="F561" s="153">
        <v>179</v>
      </c>
      <c r="G561" s="151">
        <v>2674</v>
      </c>
      <c r="H561" s="151">
        <v>2566</v>
      </c>
      <c r="I561" s="151">
        <v>108</v>
      </c>
      <c r="J561" s="151">
        <v>3160</v>
      </c>
      <c r="K561" s="151">
        <v>3060</v>
      </c>
      <c r="L561" s="151">
        <v>100</v>
      </c>
      <c r="M561" s="172">
        <v>0.93</v>
      </c>
      <c r="N561" s="153">
        <v>89420</v>
      </c>
      <c r="O561" s="153">
        <v>86335</v>
      </c>
      <c r="P561" s="153">
        <v>3085</v>
      </c>
      <c r="Q561" s="154">
        <v>0.965499888168195</v>
      </c>
      <c r="R561" s="154">
        <v>0.943533123028391</v>
      </c>
      <c r="S561" s="154">
        <v>0.959611069558714</v>
      </c>
      <c r="T561" s="154">
        <v>0.968354430379747</v>
      </c>
      <c r="U561" s="173">
        <v>-0.0160779465303224</v>
      </c>
      <c r="V561" s="158">
        <v>20701</v>
      </c>
      <c r="W561" s="158">
        <v>19937</v>
      </c>
      <c r="X561" s="158">
        <v>22724</v>
      </c>
      <c r="Y561" s="158">
        <v>22080</v>
      </c>
      <c r="Z561" s="155">
        <v>0.96309357035892</v>
      </c>
      <c r="AA561" s="155">
        <v>0.97165991902834</v>
      </c>
      <c r="AB561" s="173">
        <v>-0.00856634866942019</v>
      </c>
    </row>
    <row r="562" spans="1:28">
      <c r="A562" s="175" t="s">
        <v>375</v>
      </c>
      <c r="B562" s="176" t="s">
        <v>1816</v>
      </c>
      <c r="C562" s="176" t="s">
        <v>556</v>
      </c>
      <c r="D562" s="150">
        <v>5454</v>
      </c>
      <c r="E562" s="153">
        <v>4858</v>
      </c>
      <c r="F562" s="153">
        <v>596</v>
      </c>
      <c r="G562" s="151">
        <v>4494</v>
      </c>
      <c r="H562" s="151">
        <v>4241</v>
      </c>
      <c r="I562" s="151">
        <v>253</v>
      </c>
      <c r="J562" s="151">
        <v>5090</v>
      </c>
      <c r="K562" s="151">
        <v>4894</v>
      </c>
      <c r="L562" s="151">
        <v>196</v>
      </c>
      <c r="M562" s="172">
        <v>0.93</v>
      </c>
      <c r="N562" s="153">
        <v>141030</v>
      </c>
      <c r="O562" s="153">
        <v>134687</v>
      </c>
      <c r="P562" s="153">
        <v>6343</v>
      </c>
      <c r="Q562" s="154">
        <v>0.955023753811246</v>
      </c>
      <c r="R562" s="154">
        <v>0.890722405573891</v>
      </c>
      <c r="S562" s="154">
        <v>0.943702714730752</v>
      </c>
      <c r="T562" s="154">
        <v>0.961493123772102</v>
      </c>
      <c r="U562" s="173">
        <v>-0.0529803091568614</v>
      </c>
      <c r="V562" s="158">
        <v>33489</v>
      </c>
      <c r="W562" s="158">
        <v>31769</v>
      </c>
      <c r="X562" s="158">
        <v>35555</v>
      </c>
      <c r="Y562" s="158">
        <v>33968</v>
      </c>
      <c r="Z562" s="155">
        <v>0.948639851891666</v>
      </c>
      <c r="AA562" s="155">
        <v>0.955364927576993</v>
      </c>
      <c r="AB562" s="173">
        <v>-0.00672507568532754</v>
      </c>
    </row>
    <row r="563" spans="1:28">
      <c r="A563" s="175" t="s">
        <v>375</v>
      </c>
      <c r="B563" s="176" t="s">
        <v>1816</v>
      </c>
      <c r="C563" s="176" t="s">
        <v>557</v>
      </c>
      <c r="D563" s="150">
        <v>3580</v>
      </c>
      <c r="E563" s="153">
        <v>3395</v>
      </c>
      <c r="F563" s="153">
        <v>185</v>
      </c>
      <c r="G563" s="151">
        <v>3329</v>
      </c>
      <c r="H563" s="151">
        <v>3055</v>
      </c>
      <c r="I563" s="151">
        <v>274</v>
      </c>
      <c r="J563" s="151">
        <v>3433</v>
      </c>
      <c r="K563" s="151">
        <v>3333</v>
      </c>
      <c r="L563" s="151">
        <v>100</v>
      </c>
      <c r="M563" s="172">
        <v>0.93</v>
      </c>
      <c r="N563" s="153">
        <v>94320</v>
      </c>
      <c r="O563" s="153">
        <v>90618</v>
      </c>
      <c r="P563" s="153">
        <v>3702</v>
      </c>
      <c r="Q563" s="154">
        <v>0.960750636132315</v>
      </c>
      <c r="R563" s="154">
        <v>0.948324022346369</v>
      </c>
      <c r="S563" s="154">
        <v>0.917693000901172</v>
      </c>
      <c r="T563" s="154">
        <v>0.97087095834547</v>
      </c>
      <c r="U563" s="173">
        <v>0.0306310214451971</v>
      </c>
      <c r="V563" s="158">
        <v>23401</v>
      </c>
      <c r="W563" s="158">
        <v>22307</v>
      </c>
      <c r="X563" s="158">
        <v>23734</v>
      </c>
      <c r="Y563" s="158">
        <v>22788</v>
      </c>
      <c r="Z563" s="155">
        <v>0.953249861117046</v>
      </c>
      <c r="AA563" s="155">
        <v>0.960141569057049</v>
      </c>
      <c r="AB563" s="173">
        <v>-0.00689170794000271</v>
      </c>
    </row>
    <row r="564" spans="1:28">
      <c r="A564" s="175" t="s">
        <v>375</v>
      </c>
      <c r="B564" s="176" t="s">
        <v>1816</v>
      </c>
      <c r="C564" s="176" t="s">
        <v>558</v>
      </c>
      <c r="D564" s="150">
        <v>5631</v>
      </c>
      <c r="E564" s="153">
        <v>5507</v>
      </c>
      <c r="F564" s="153">
        <v>124</v>
      </c>
      <c r="G564" s="151">
        <v>4904</v>
      </c>
      <c r="H564" s="151">
        <v>4846</v>
      </c>
      <c r="I564" s="151">
        <v>58</v>
      </c>
      <c r="J564" s="151">
        <v>5200</v>
      </c>
      <c r="K564" s="151">
        <v>5154</v>
      </c>
      <c r="L564" s="151">
        <v>46</v>
      </c>
      <c r="M564" s="172">
        <v>0.93</v>
      </c>
      <c r="N564" s="153">
        <v>146484</v>
      </c>
      <c r="O564" s="153">
        <v>144807</v>
      </c>
      <c r="P564" s="153">
        <v>1677</v>
      </c>
      <c r="Q564" s="154">
        <v>0.988551650692226</v>
      </c>
      <c r="R564" s="154">
        <v>0.977979044574676</v>
      </c>
      <c r="S564" s="154">
        <v>0.988172920065253</v>
      </c>
      <c r="T564" s="154">
        <v>0.991153846153846</v>
      </c>
      <c r="U564" s="173">
        <v>-0.0101938754905769</v>
      </c>
      <c r="V564" s="158">
        <v>35827</v>
      </c>
      <c r="W564" s="158">
        <v>35371</v>
      </c>
      <c r="X564" s="158">
        <v>37551</v>
      </c>
      <c r="Y564" s="158">
        <v>37098</v>
      </c>
      <c r="Z564" s="155">
        <v>0.987272169034527</v>
      </c>
      <c r="AA564" s="155">
        <v>0.987936406487177</v>
      </c>
      <c r="AB564" s="173">
        <v>-0.000664237452650318</v>
      </c>
    </row>
    <row r="565" spans="1:28">
      <c r="A565" s="175" t="s">
        <v>375</v>
      </c>
      <c r="B565" s="176" t="s">
        <v>1816</v>
      </c>
      <c r="C565" s="176" t="s">
        <v>559</v>
      </c>
      <c r="D565" s="150">
        <v>6043</v>
      </c>
      <c r="E565" s="153">
        <v>5867</v>
      </c>
      <c r="F565" s="153">
        <v>176</v>
      </c>
      <c r="G565" s="151">
        <v>5309</v>
      </c>
      <c r="H565" s="151">
        <v>5184</v>
      </c>
      <c r="I565" s="151">
        <v>125</v>
      </c>
      <c r="J565" s="151">
        <v>5821</v>
      </c>
      <c r="K565" s="151">
        <v>5740</v>
      </c>
      <c r="L565" s="151">
        <v>81</v>
      </c>
      <c r="M565" s="172">
        <v>0.93</v>
      </c>
      <c r="N565" s="153">
        <v>161916</v>
      </c>
      <c r="O565" s="153">
        <v>159073</v>
      </c>
      <c r="P565" s="153">
        <v>2843</v>
      </c>
      <c r="Q565" s="154">
        <v>0.982441512883223</v>
      </c>
      <c r="R565" s="154">
        <v>0.970875393016714</v>
      </c>
      <c r="S565" s="154">
        <v>0.976455076285553</v>
      </c>
      <c r="T565" s="154">
        <v>0.986084865143446</v>
      </c>
      <c r="U565" s="173">
        <v>-0.00557968326883929</v>
      </c>
      <c r="V565" s="158">
        <v>39530</v>
      </c>
      <c r="W565" s="158">
        <v>38785</v>
      </c>
      <c r="X565" s="158">
        <v>40633</v>
      </c>
      <c r="Y565" s="158">
        <v>39894</v>
      </c>
      <c r="Z565" s="155">
        <v>0.981153554262585</v>
      </c>
      <c r="AA565" s="155">
        <v>0.981812812246204</v>
      </c>
      <c r="AB565" s="173">
        <v>-0.000659257983618544</v>
      </c>
    </row>
    <row r="566" spans="1:28">
      <c r="A566" s="175" t="s">
        <v>375</v>
      </c>
      <c r="B566" s="176" t="s">
        <v>1816</v>
      </c>
      <c r="C566" s="176" t="s">
        <v>560</v>
      </c>
      <c r="D566" s="150">
        <v>4126</v>
      </c>
      <c r="E566" s="153">
        <v>4031</v>
      </c>
      <c r="F566" s="153">
        <v>95</v>
      </c>
      <c r="G566" s="151">
        <v>3640</v>
      </c>
      <c r="H566" s="151">
        <v>3587</v>
      </c>
      <c r="I566" s="151">
        <v>53</v>
      </c>
      <c r="J566" s="151">
        <v>3684</v>
      </c>
      <c r="K566" s="151">
        <v>3648</v>
      </c>
      <c r="L566" s="151">
        <v>36</v>
      </c>
      <c r="M566" s="172">
        <v>0.93</v>
      </c>
      <c r="N566" s="153">
        <v>108087</v>
      </c>
      <c r="O566" s="153">
        <v>106248</v>
      </c>
      <c r="P566" s="153">
        <v>1839</v>
      </c>
      <c r="Q566" s="154">
        <v>0.982985928002442</v>
      </c>
      <c r="R566" s="154">
        <v>0.97697527872031</v>
      </c>
      <c r="S566" s="154">
        <v>0.98543956043956</v>
      </c>
      <c r="T566" s="154">
        <v>0.990228013029316</v>
      </c>
      <c r="U566" s="173">
        <v>-0.00846428171925029</v>
      </c>
      <c r="V566" s="158">
        <v>25757</v>
      </c>
      <c r="W566" s="158">
        <v>25361</v>
      </c>
      <c r="X566" s="158">
        <v>27074</v>
      </c>
      <c r="Y566" s="158">
        <v>26674</v>
      </c>
      <c r="Z566" s="155">
        <v>0.984625538688512</v>
      </c>
      <c r="AA566" s="155">
        <v>0.985225677772032</v>
      </c>
      <c r="AB566" s="173">
        <v>-0.000600139083520301</v>
      </c>
    </row>
    <row r="567" spans="1:28">
      <c r="A567" s="175" t="s">
        <v>375</v>
      </c>
      <c r="B567" s="176" t="s">
        <v>1817</v>
      </c>
      <c r="C567" s="176" t="s">
        <v>561</v>
      </c>
      <c r="D567" s="150">
        <v>5104</v>
      </c>
      <c r="E567" s="153">
        <v>4896</v>
      </c>
      <c r="F567" s="153">
        <v>208</v>
      </c>
      <c r="G567" s="151">
        <v>4927</v>
      </c>
      <c r="H567" s="151">
        <v>4820</v>
      </c>
      <c r="I567" s="151">
        <v>107</v>
      </c>
      <c r="J567" s="151">
        <v>5162</v>
      </c>
      <c r="K567" s="151">
        <v>5046</v>
      </c>
      <c r="L567" s="151">
        <v>116</v>
      </c>
      <c r="M567" s="172">
        <v>0.93</v>
      </c>
      <c r="N567" s="153">
        <v>151185</v>
      </c>
      <c r="O567" s="153">
        <v>147938</v>
      </c>
      <c r="P567" s="153">
        <v>3247</v>
      </c>
      <c r="Q567" s="154">
        <v>0.978523001620531</v>
      </c>
      <c r="R567" s="154">
        <v>0.959247648902821</v>
      </c>
      <c r="S567" s="154">
        <v>0.978282930789527</v>
      </c>
      <c r="T567" s="154">
        <v>0.97752808988764</v>
      </c>
      <c r="U567" s="173">
        <v>-0.0190352818867058</v>
      </c>
      <c r="V567" s="158">
        <v>35669</v>
      </c>
      <c r="W567" s="158">
        <v>34795</v>
      </c>
      <c r="X567" s="158">
        <v>37509</v>
      </c>
      <c r="Y567" s="158">
        <v>36628</v>
      </c>
      <c r="Z567" s="155">
        <v>0.975496930107376</v>
      </c>
      <c r="AA567" s="155">
        <v>0.976512303713775</v>
      </c>
      <c r="AB567" s="173">
        <v>-0.00101537360639925</v>
      </c>
    </row>
    <row r="568" spans="1:28">
      <c r="A568" s="175" t="s">
        <v>375</v>
      </c>
      <c r="B568" s="176" t="s">
        <v>1817</v>
      </c>
      <c r="C568" s="176" t="s">
        <v>562</v>
      </c>
      <c r="D568" s="150">
        <v>2451</v>
      </c>
      <c r="E568" s="153">
        <v>2370</v>
      </c>
      <c r="F568" s="153">
        <v>81</v>
      </c>
      <c r="G568" s="151">
        <v>2051</v>
      </c>
      <c r="H568" s="151">
        <v>1972</v>
      </c>
      <c r="I568" s="151">
        <v>79</v>
      </c>
      <c r="J568" s="151">
        <v>2393</v>
      </c>
      <c r="K568" s="151">
        <v>2344</v>
      </c>
      <c r="L568" s="151">
        <v>49</v>
      </c>
      <c r="M568" s="172">
        <v>0.93</v>
      </c>
      <c r="N568" s="153">
        <v>64500</v>
      </c>
      <c r="O568" s="153">
        <v>63227</v>
      </c>
      <c r="P568" s="153">
        <v>1273</v>
      </c>
      <c r="Q568" s="154">
        <v>0.980263565891473</v>
      </c>
      <c r="R568" s="154">
        <v>0.966952264381885</v>
      </c>
      <c r="S568" s="154">
        <v>0.961482203803023</v>
      </c>
      <c r="T568" s="154">
        <v>0.979523610530715</v>
      </c>
      <c r="U568" s="173">
        <v>0.00547006057886201</v>
      </c>
      <c r="V568" s="158">
        <v>15827</v>
      </c>
      <c r="W568" s="158">
        <v>15466</v>
      </c>
      <c r="X568" s="158">
        <v>16181</v>
      </c>
      <c r="Y568" s="158">
        <v>15882</v>
      </c>
      <c r="Z568" s="155">
        <v>0.97719087635054</v>
      </c>
      <c r="AA568" s="155">
        <v>0.981521537605834</v>
      </c>
      <c r="AB568" s="173">
        <v>-0.0043306612552938</v>
      </c>
    </row>
    <row r="569" spans="1:28">
      <c r="A569" s="175" t="s">
        <v>375</v>
      </c>
      <c r="B569" s="176" t="s">
        <v>1817</v>
      </c>
      <c r="C569" s="176" t="s">
        <v>563</v>
      </c>
      <c r="D569" s="150">
        <v>2484</v>
      </c>
      <c r="E569" s="153">
        <v>2299</v>
      </c>
      <c r="F569" s="153">
        <v>185</v>
      </c>
      <c r="G569" s="151">
        <v>2269</v>
      </c>
      <c r="H569" s="151">
        <v>2200</v>
      </c>
      <c r="I569" s="151">
        <v>69</v>
      </c>
      <c r="J569" s="151">
        <v>2528</v>
      </c>
      <c r="K569" s="151">
        <v>2438</v>
      </c>
      <c r="L569" s="151">
        <v>90</v>
      </c>
      <c r="M569" s="172">
        <v>0.93</v>
      </c>
      <c r="N569" s="153">
        <v>71543</v>
      </c>
      <c r="O569" s="153">
        <v>69165</v>
      </c>
      <c r="P569" s="153">
        <v>2378</v>
      </c>
      <c r="Q569" s="154">
        <v>0.966761248479935</v>
      </c>
      <c r="R569" s="154">
        <v>0.925523349436393</v>
      </c>
      <c r="S569" s="154">
        <v>0.969590127809608</v>
      </c>
      <c r="T569" s="154">
        <v>0.964398734177215</v>
      </c>
      <c r="U569" s="173">
        <v>-0.0440667783732148</v>
      </c>
      <c r="V569" s="158">
        <v>17156</v>
      </c>
      <c r="W569" s="158">
        <v>16549</v>
      </c>
      <c r="X569" s="158">
        <v>18385</v>
      </c>
      <c r="Y569" s="158">
        <v>17871</v>
      </c>
      <c r="Z569" s="155">
        <v>0.964618792259268</v>
      </c>
      <c r="AA569" s="155">
        <v>0.972042425890672</v>
      </c>
      <c r="AB569" s="173">
        <v>-0.00742363363140375</v>
      </c>
    </row>
    <row r="570" spans="1:28">
      <c r="A570" s="175" t="s">
        <v>375</v>
      </c>
      <c r="B570" s="176" t="s">
        <v>1817</v>
      </c>
      <c r="C570" s="176" t="s">
        <v>564</v>
      </c>
      <c r="D570" s="150">
        <v>4919</v>
      </c>
      <c r="E570" s="153">
        <v>4665</v>
      </c>
      <c r="F570" s="153">
        <v>254</v>
      </c>
      <c r="G570" s="151">
        <v>4523</v>
      </c>
      <c r="H570" s="151">
        <v>4380</v>
      </c>
      <c r="I570" s="151">
        <v>143</v>
      </c>
      <c r="J570" s="151">
        <v>5086</v>
      </c>
      <c r="K570" s="151">
        <v>4807</v>
      </c>
      <c r="L570" s="151">
        <v>279</v>
      </c>
      <c r="M570" s="172">
        <v>0.93</v>
      </c>
      <c r="N570" s="153">
        <v>143680</v>
      </c>
      <c r="O570" s="153">
        <v>138775</v>
      </c>
      <c r="P570" s="153">
        <v>4905</v>
      </c>
      <c r="Q570" s="154">
        <v>0.965861636971047</v>
      </c>
      <c r="R570" s="154">
        <v>0.948363488513926</v>
      </c>
      <c r="S570" s="154">
        <v>0.968383816051293</v>
      </c>
      <c r="T570" s="154">
        <v>0.945143531262289</v>
      </c>
      <c r="U570" s="173">
        <v>-0.0200203275373678</v>
      </c>
      <c r="V570" s="158">
        <v>33854</v>
      </c>
      <c r="W570" s="158">
        <v>32578</v>
      </c>
      <c r="X570" s="158">
        <v>35558</v>
      </c>
      <c r="Y570" s="158">
        <v>34360</v>
      </c>
      <c r="Z570" s="155">
        <v>0.962308737519939</v>
      </c>
      <c r="AA570" s="155">
        <v>0.966308566286068</v>
      </c>
      <c r="AB570" s="173">
        <v>-0.00399982876612937</v>
      </c>
    </row>
    <row r="571" spans="1:28">
      <c r="A571" s="175" t="s">
        <v>375</v>
      </c>
      <c r="B571" s="176" t="s">
        <v>1817</v>
      </c>
      <c r="C571" s="176" t="s">
        <v>565</v>
      </c>
      <c r="D571" s="150">
        <v>2722</v>
      </c>
      <c r="E571" s="153">
        <v>2605</v>
      </c>
      <c r="F571" s="153">
        <v>117</v>
      </c>
      <c r="G571" s="151">
        <v>2414</v>
      </c>
      <c r="H571" s="151">
        <v>2316</v>
      </c>
      <c r="I571" s="151">
        <v>98</v>
      </c>
      <c r="J571" s="151">
        <v>2788</v>
      </c>
      <c r="K571" s="151">
        <v>2702</v>
      </c>
      <c r="L571" s="151">
        <v>86</v>
      </c>
      <c r="M571" s="172">
        <v>0.93</v>
      </c>
      <c r="N571" s="153">
        <v>77256</v>
      </c>
      <c r="O571" s="153">
        <v>75305</v>
      </c>
      <c r="P571" s="153">
        <v>1951</v>
      </c>
      <c r="Q571" s="154">
        <v>0.97474629802216</v>
      </c>
      <c r="R571" s="154">
        <v>0.957016899338722</v>
      </c>
      <c r="S571" s="154">
        <v>0.95940347970174</v>
      </c>
      <c r="T571" s="154">
        <v>0.969153515064562</v>
      </c>
      <c r="U571" s="173">
        <v>-0.00238658036301831</v>
      </c>
      <c r="V571" s="158">
        <v>18334</v>
      </c>
      <c r="W571" s="158">
        <v>17757</v>
      </c>
      <c r="X571" s="158">
        <v>18635</v>
      </c>
      <c r="Y571" s="158">
        <v>18104</v>
      </c>
      <c r="Z571" s="155">
        <v>0.968528417148467</v>
      </c>
      <c r="AA571" s="155">
        <v>0.971505232090153</v>
      </c>
      <c r="AB571" s="173">
        <v>-0.00297681494168556</v>
      </c>
    </row>
    <row r="572" spans="1:28">
      <c r="A572" s="175" t="s">
        <v>375</v>
      </c>
      <c r="B572" s="176" t="s">
        <v>1817</v>
      </c>
      <c r="C572" s="176" t="s">
        <v>566</v>
      </c>
      <c r="D572" s="150">
        <v>4637</v>
      </c>
      <c r="E572" s="153">
        <v>4500</v>
      </c>
      <c r="F572" s="153">
        <v>137</v>
      </c>
      <c r="G572" s="151">
        <v>4090</v>
      </c>
      <c r="H572" s="151">
        <v>4014</v>
      </c>
      <c r="I572" s="151">
        <v>76</v>
      </c>
      <c r="J572" s="151">
        <v>4545</v>
      </c>
      <c r="K572" s="151">
        <v>4481</v>
      </c>
      <c r="L572" s="151">
        <v>64</v>
      </c>
      <c r="M572" s="172">
        <v>0.93</v>
      </c>
      <c r="N572" s="153">
        <v>140190</v>
      </c>
      <c r="O572" s="153">
        <v>137797</v>
      </c>
      <c r="P572" s="153">
        <v>2393</v>
      </c>
      <c r="Q572" s="154">
        <v>0.982930308866538</v>
      </c>
      <c r="R572" s="154">
        <v>0.970455035583351</v>
      </c>
      <c r="S572" s="154">
        <v>0.981418092909535</v>
      </c>
      <c r="T572" s="154">
        <v>0.985918591859186</v>
      </c>
      <c r="U572" s="173">
        <v>-0.0109630573261841</v>
      </c>
      <c r="V572" s="158">
        <v>30811</v>
      </c>
      <c r="W572" s="158">
        <v>30337</v>
      </c>
      <c r="X572" s="158">
        <v>32990</v>
      </c>
      <c r="Y572" s="158">
        <v>32536</v>
      </c>
      <c r="Z572" s="155">
        <v>0.984615883937555</v>
      </c>
      <c r="AA572" s="155">
        <v>0.986238254016369</v>
      </c>
      <c r="AB572" s="173">
        <v>-0.00162237007881383</v>
      </c>
    </row>
    <row r="573" spans="1:28">
      <c r="A573" s="175" t="s">
        <v>375</v>
      </c>
      <c r="B573" s="176" t="s">
        <v>1817</v>
      </c>
      <c r="C573" s="176" t="s">
        <v>567</v>
      </c>
      <c r="D573" s="150">
        <v>3128</v>
      </c>
      <c r="E573" s="153">
        <v>3043</v>
      </c>
      <c r="F573" s="153">
        <v>85</v>
      </c>
      <c r="G573" s="151">
        <v>2688</v>
      </c>
      <c r="H573" s="151">
        <v>2599</v>
      </c>
      <c r="I573" s="151">
        <v>89</v>
      </c>
      <c r="J573" s="151">
        <v>3129</v>
      </c>
      <c r="K573" s="151">
        <v>3069</v>
      </c>
      <c r="L573" s="151">
        <v>60</v>
      </c>
      <c r="M573" s="172">
        <v>0.93</v>
      </c>
      <c r="N573" s="153">
        <v>88095</v>
      </c>
      <c r="O573" s="153">
        <v>86642</v>
      </c>
      <c r="P573" s="153">
        <v>1453</v>
      </c>
      <c r="Q573" s="154">
        <v>0.983506441909302</v>
      </c>
      <c r="R573" s="154">
        <v>0.972826086956522</v>
      </c>
      <c r="S573" s="154">
        <v>0.966889880952381</v>
      </c>
      <c r="T573" s="154">
        <v>0.980824544582934</v>
      </c>
      <c r="U573" s="173">
        <v>0.0059362060041408</v>
      </c>
      <c r="V573" s="158">
        <v>20947</v>
      </c>
      <c r="W573" s="158">
        <v>20534</v>
      </c>
      <c r="X573" s="158">
        <v>22328</v>
      </c>
      <c r="Y573" s="158">
        <v>21986</v>
      </c>
      <c r="Z573" s="155">
        <v>0.980283572826658</v>
      </c>
      <c r="AA573" s="155">
        <v>0.984682909351487</v>
      </c>
      <c r="AB573" s="173">
        <v>-0.00439933652482916</v>
      </c>
    </row>
    <row r="574" spans="1:28">
      <c r="A574" s="175" t="s">
        <v>375</v>
      </c>
      <c r="B574" s="176" t="s">
        <v>1817</v>
      </c>
      <c r="C574" s="176" t="s">
        <v>568</v>
      </c>
      <c r="D574" s="150">
        <v>2839</v>
      </c>
      <c r="E574" s="153">
        <v>2708</v>
      </c>
      <c r="F574" s="153">
        <v>131</v>
      </c>
      <c r="G574" s="151">
        <v>2647</v>
      </c>
      <c r="H574" s="151">
        <v>2552</v>
      </c>
      <c r="I574" s="151">
        <v>95</v>
      </c>
      <c r="J574" s="151">
        <v>2923</v>
      </c>
      <c r="K574" s="151">
        <v>2845</v>
      </c>
      <c r="L574" s="151">
        <v>78</v>
      </c>
      <c r="M574" s="172">
        <v>0.93</v>
      </c>
      <c r="N574" s="153">
        <v>80821</v>
      </c>
      <c r="O574" s="153">
        <v>78609</v>
      </c>
      <c r="P574" s="153">
        <v>2212</v>
      </c>
      <c r="Q574" s="154">
        <v>0.972630875638757</v>
      </c>
      <c r="R574" s="154">
        <v>0.953856991898556</v>
      </c>
      <c r="S574" s="154">
        <v>0.964110313562524</v>
      </c>
      <c r="T574" s="154">
        <v>0.973315087239138</v>
      </c>
      <c r="U574" s="173">
        <v>-0.0102533216639678</v>
      </c>
      <c r="V574" s="158">
        <v>19305</v>
      </c>
      <c r="W574" s="158">
        <v>18660</v>
      </c>
      <c r="X574" s="158">
        <v>20217</v>
      </c>
      <c r="Y574" s="158">
        <v>19632</v>
      </c>
      <c r="Z574" s="155">
        <v>0.966588966588967</v>
      </c>
      <c r="AA574" s="155">
        <v>0.971063956076569</v>
      </c>
      <c r="AB574" s="173">
        <v>-0.00447498948760272</v>
      </c>
    </row>
    <row r="575" spans="1:28">
      <c r="A575" s="175" t="s">
        <v>375</v>
      </c>
      <c r="B575" s="176" t="s">
        <v>1817</v>
      </c>
      <c r="C575" s="176" t="s">
        <v>569</v>
      </c>
      <c r="D575" s="150">
        <v>4213</v>
      </c>
      <c r="E575" s="153">
        <v>4019</v>
      </c>
      <c r="F575" s="153">
        <v>194</v>
      </c>
      <c r="G575" s="151">
        <v>3623</v>
      </c>
      <c r="H575" s="151">
        <v>3485</v>
      </c>
      <c r="I575" s="151">
        <v>138</v>
      </c>
      <c r="J575" s="151">
        <v>3965</v>
      </c>
      <c r="K575" s="151">
        <v>3789</v>
      </c>
      <c r="L575" s="151">
        <v>176</v>
      </c>
      <c r="M575" s="172">
        <v>0.93</v>
      </c>
      <c r="N575" s="153">
        <v>113860</v>
      </c>
      <c r="O575" s="153">
        <v>108402</v>
      </c>
      <c r="P575" s="153">
        <v>5458</v>
      </c>
      <c r="Q575" s="154">
        <v>0.952063938169682</v>
      </c>
      <c r="R575" s="154">
        <v>0.953952053168763</v>
      </c>
      <c r="S575" s="154">
        <v>0.961910019321005</v>
      </c>
      <c r="T575" s="154">
        <v>0.955611601513241</v>
      </c>
      <c r="U575" s="173">
        <v>-0.00795796615224142</v>
      </c>
      <c r="V575" s="158">
        <v>27629</v>
      </c>
      <c r="W575" s="158">
        <v>26404</v>
      </c>
      <c r="X575" s="158">
        <v>28525</v>
      </c>
      <c r="Y575" s="158">
        <v>27060</v>
      </c>
      <c r="Z575" s="155">
        <v>0.95566252850266</v>
      </c>
      <c r="AA575" s="155">
        <v>0.948641542506573</v>
      </c>
      <c r="AB575" s="173">
        <v>0.00702098599608703</v>
      </c>
    </row>
    <row r="576" spans="1:28">
      <c r="A576" s="175" t="s">
        <v>375</v>
      </c>
      <c r="B576" s="176" t="s">
        <v>1817</v>
      </c>
      <c r="C576" s="176" t="s">
        <v>570</v>
      </c>
      <c r="D576" s="150">
        <v>2207</v>
      </c>
      <c r="E576" s="153">
        <v>2114</v>
      </c>
      <c r="F576" s="153">
        <v>93</v>
      </c>
      <c r="G576" s="151">
        <v>2061</v>
      </c>
      <c r="H576" s="151">
        <v>2014</v>
      </c>
      <c r="I576" s="151">
        <v>47</v>
      </c>
      <c r="J576" s="151">
        <v>2292</v>
      </c>
      <c r="K576" s="151">
        <v>2270</v>
      </c>
      <c r="L576" s="151">
        <v>22</v>
      </c>
      <c r="M576" s="172">
        <v>0.93</v>
      </c>
      <c r="N576" s="153">
        <v>64629</v>
      </c>
      <c r="O576" s="153">
        <v>63536</v>
      </c>
      <c r="P576" s="153">
        <v>1093</v>
      </c>
      <c r="Q576" s="154">
        <v>0.983088087391109</v>
      </c>
      <c r="R576" s="154">
        <v>0.957861350249207</v>
      </c>
      <c r="S576" s="154">
        <v>0.977195536147501</v>
      </c>
      <c r="T576" s="154">
        <v>0.990401396160558</v>
      </c>
      <c r="U576" s="173">
        <v>-0.0193341858982942</v>
      </c>
      <c r="V576" s="158">
        <v>15414</v>
      </c>
      <c r="W576" s="158">
        <v>15114</v>
      </c>
      <c r="X576" s="158">
        <v>16097</v>
      </c>
      <c r="Y576" s="158">
        <v>15818</v>
      </c>
      <c r="Z576" s="155">
        <v>0.980537173997664</v>
      </c>
      <c r="AA576" s="155">
        <v>0.98266757780953</v>
      </c>
      <c r="AB576" s="173">
        <v>-0.00213040381186524</v>
      </c>
    </row>
    <row r="577" spans="1:28">
      <c r="A577" s="175" t="s">
        <v>375</v>
      </c>
      <c r="B577" s="176" t="s">
        <v>1817</v>
      </c>
      <c r="C577" s="176" t="s">
        <v>571</v>
      </c>
      <c r="D577" s="150">
        <v>5107</v>
      </c>
      <c r="E577" s="153">
        <v>4844</v>
      </c>
      <c r="F577" s="153">
        <v>263</v>
      </c>
      <c r="G577" s="151">
        <v>4812</v>
      </c>
      <c r="H577" s="151">
        <v>4682</v>
      </c>
      <c r="I577" s="151">
        <v>130</v>
      </c>
      <c r="J577" s="151">
        <v>5204</v>
      </c>
      <c r="K577" s="151">
        <v>5027</v>
      </c>
      <c r="L577" s="151">
        <v>177</v>
      </c>
      <c r="M577" s="172">
        <v>0.93</v>
      </c>
      <c r="N577" s="153">
        <v>145929</v>
      </c>
      <c r="O577" s="153">
        <v>140513</v>
      </c>
      <c r="P577" s="153">
        <v>5416</v>
      </c>
      <c r="Q577" s="154">
        <v>0.962886061029679</v>
      </c>
      <c r="R577" s="154">
        <v>0.948502056001566</v>
      </c>
      <c r="S577" s="154">
        <v>0.972984206151288</v>
      </c>
      <c r="T577" s="154">
        <v>0.965987701767871</v>
      </c>
      <c r="U577" s="173">
        <v>-0.024482150149722</v>
      </c>
      <c r="V577" s="158">
        <v>34525</v>
      </c>
      <c r="W577" s="158">
        <v>33448</v>
      </c>
      <c r="X577" s="158">
        <v>35832</v>
      </c>
      <c r="Y577" s="158">
        <v>34757</v>
      </c>
      <c r="Z577" s="155">
        <v>0.968805213613324</v>
      </c>
      <c r="AA577" s="155">
        <v>0.969998883679393</v>
      </c>
      <c r="AB577" s="173">
        <v>-0.00119367006606896</v>
      </c>
    </row>
    <row r="578" spans="1:28">
      <c r="A578" s="175" t="s">
        <v>375</v>
      </c>
      <c r="B578" s="176" t="s">
        <v>1817</v>
      </c>
      <c r="C578" s="176" t="s">
        <v>572</v>
      </c>
      <c r="D578" s="150">
        <v>2245</v>
      </c>
      <c r="E578" s="153">
        <v>2155</v>
      </c>
      <c r="F578" s="153">
        <v>90</v>
      </c>
      <c r="G578" s="151">
        <v>1861</v>
      </c>
      <c r="H578" s="151">
        <v>1734</v>
      </c>
      <c r="I578" s="151">
        <v>127</v>
      </c>
      <c r="J578" s="151">
        <v>2192</v>
      </c>
      <c r="K578" s="151">
        <v>2115</v>
      </c>
      <c r="L578" s="151">
        <v>77</v>
      </c>
      <c r="M578" s="172">
        <v>0.93</v>
      </c>
      <c r="N578" s="153">
        <v>58437</v>
      </c>
      <c r="O578" s="153">
        <v>56794</v>
      </c>
      <c r="P578" s="153">
        <v>1643</v>
      </c>
      <c r="Q578" s="154">
        <v>0.971884251416055</v>
      </c>
      <c r="R578" s="154">
        <v>0.959910913140312</v>
      </c>
      <c r="S578" s="154">
        <v>0.931757119828049</v>
      </c>
      <c r="T578" s="154">
        <v>0.964872262773723</v>
      </c>
      <c r="U578" s="173">
        <v>0.0281537933122624</v>
      </c>
      <c r="V578" s="158">
        <v>14366</v>
      </c>
      <c r="W578" s="158">
        <v>13863</v>
      </c>
      <c r="X578" s="158">
        <v>15001</v>
      </c>
      <c r="Y578" s="158">
        <v>14546</v>
      </c>
      <c r="Z578" s="155">
        <v>0.964986774328275</v>
      </c>
      <c r="AA578" s="155">
        <v>0.969668688754083</v>
      </c>
      <c r="AB578" s="173">
        <v>-0.00468191442580801</v>
      </c>
    </row>
    <row r="579" spans="1:28">
      <c r="A579" s="175" t="s">
        <v>375</v>
      </c>
      <c r="B579" s="176" t="s">
        <v>1817</v>
      </c>
      <c r="C579" s="176" t="s">
        <v>573</v>
      </c>
      <c r="D579" s="150">
        <v>3326</v>
      </c>
      <c r="E579" s="153">
        <v>3173</v>
      </c>
      <c r="F579" s="153">
        <v>153</v>
      </c>
      <c r="G579" s="151">
        <v>2838</v>
      </c>
      <c r="H579" s="151">
        <v>2743</v>
      </c>
      <c r="I579" s="151">
        <v>95</v>
      </c>
      <c r="J579" s="151">
        <v>3102</v>
      </c>
      <c r="K579" s="151">
        <v>3015</v>
      </c>
      <c r="L579" s="151">
        <v>87</v>
      </c>
      <c r="M579" s="172">
        <v>0.93</v>
      </c>
      <c r="N579" s="153">
        <v>90582</v>
      </c>
      <c r="O579" s="153">
        <v>88135</v>
      </c>
      <c r="P579" s="153">
        <v>2447</v>
      </c>
      <c r="Q579" s="154">
        <v>0.972985802918902</v>
      </c>
      <c r="R579" s="154">
        <v>0.953998797354179</v>
      </c>
      <c r="S579" s="154">
        <v>0.966525722339676</v>
      </c>
      <c r="T579" s="154">
        <v>0.971953578336557</v>
      </c>
      <c r="U579" s="173">
        <v>-0.0125269249854967</v>
      </c>
      <c r="V579" s="158">
        <v>21663</v>
      </c>
      <c r="W579" s="158">
        <v>21038</v>
      </c>
      <c r="X579" s="158">
        <v>22599</v>
      </c>
      <c r="Y579" s="158">
        <v>22024</v>
      </c>
      <c r="Z579" s="155">
        <v>0.971148963670775</v>
      </c>
      <c r="AA579" s="155">
        <v>0.974556396300721</v>
      </c>
      <c r="AB579" s="173">
        <v>-0.00340743262994614</v>
      </c>
    </row>
    <row r="580" spans="1:28">
      <c r="A580" s="175" t="s">
        <v>375</v>
      </c>
      <c r="B580" s="176" t="s">
        <v>1817</v>
      </c>
      <c r="C580" s="176" t="s">
        <v>574</v>
      </c>
      <c r="D580" s="150">
        <v>4555</v>
      </c>
      <c r="E580" s="153">
        <v>4367</v>
      </c>
      <c r="F580" s="153">
        <v>188</v>
      </c>
      <c r="G580" s="151">
        <v>4071</v>
      </c>
      <c r="H580" s="151">
        <v>3908</v>
      </c>
      <c r="I580" s="151">
        <v>163</v>
      </c>
      <c r="J580" s="151">
        <v>4636</v>
      </c>
      <c r="K580" s="151">
        <v>4398</v>
      </c>
      <c r="L580" s="151">
        <v>238</v>
      </c>
      <c r="M580" s="172">
        <v>0.93</v>
      </c>
      <c r="N580" s="153">
        <v>125922</v>
      </c>
      <c r="O580" s="153">
        <v>120443</v>
      </c>
      <c r="P580" s="153">
        <v>5479</v>
      </c>
      <c r="Q580" s="154">
        <v>0.95648893759629</v>
      </c>
      <c r="R580" s="154">
        <v>0.958726673984632</v>
      </c>
      <c r="S580" s="154">
        <v>0.959960697617293</v>
      </c>
      <c r="T580" s="154">
        <v>0.948662640207075</v>
      </c>
      <c r="U580" s="173">
        <v>-0.00123402363266079</v>
      </c>
      <c r="V580" s="158">
        <v>30404</v>
      </c>
      <c r="W580" s="158">
        <v>28817</v>
      </c>
      <c r="X580" s="158">
        <v>31405</v>
      </c>
      <c r="Y580" s="158">
        <v>29777</v>
      </c>
      <c r="Z580" s="155">
        <v>0.947802920668333</v>
      </c>
      <c r="AA580" s="155">
        <v>0.94816112084063</v>
      </c>
      <c r="AB580" s="173">
        <v>-0.000358200172297263</v>
      </c>
    </row>
    <row r="581" spans="1:28">
      <c r="A581" s="175" t="s">
        <v>375</v>
      </c>
      <c r="B581" s="176" t="s">
        <v>1817</v>
      </c>
      <c r="C581" s="176" t="s">
        <v>575</v>
      </c>
      <c r="D581" s="150">
        <v>5196</v>
      </c>
      <c r="E581" s="153">
        <v>5020</v>
      </c>
      <c r="F581" s="153">
        <v>176</v>
      </c>
      <c r="G581" s="151">
        <v>5154</v>
      </c>
      <c r="H581" s="151">
        <v>5002</v>
      </c>
      <c r="I581" s="151">
        <v>152</v>
      </c>
      <c r="J581" s="151">
        <v>5387</v>
      </c>
      <c r="K581" s="151">
        <v>5309</v>
      </c>
      <c r="L581" s="151">
        <v>78</v>
      </c>
      <c r="M581" s="172">
        <v>0.93</v>
      </c>
      <c r="N581" s="153">
        <v>149025</v>
      </c>
      <c r="O581" s="153">
        <v>146162</v>
      </c>
      <c r="P581" s="153">
        <v>2863</v>
      </c>
      <c r="Q581" s="154">
        <v>0.980788458312364</v>
      </c>
      <c r="R581" s="154">
        <v>0.96612779060816</v>
      </c>
      <c r="S581" s="154">
        <v>0.970508343034536</v>
      </c>
      <c r="T581" s="154">
        <v>0.98552069797661</v>
      </c>
      <c r="U581" s="173">
        <v>-0.00438055242637614</v>
      </c>
      <c r="V581" s="158">
        <v>36143</v>
      </c>
      <c r="W581" s="158">
        <v>35456</v>
      </c>
      <c r="X581" s="158">
        <v>37523</v>
      </c>
      <c r="Y581" s="158">
        <v>36868</v>
      </c>
      <c r="Z581" s="155">
        <v>0.980992169991423</v>
      </c>
      <c r="AA581" s="155">
        <v>0.982544039655678</v>
      </c>
      <c r="AB581" s="173">
        <v>-0.00155186966425491</v>
      </c>
    </row>
    <row r="582" spans="1:28">
      <c r="A582" s="175" t="s">
        <v>375</v>
      </c>
      <c r="B582" s="176" t="s">
        <v>1817</v>
      </c>
      <c r="C582" s="176" t="s">
        <v>576</v>
      </c>
      <c r="D582" s="150">
        <v>6188</v>
      </c>
      <c r="E582" s="153">
        <v>5929</v>
      </c>
      <c r="F582" s="153">
        <v>259</v>
      </c>
      <c r="G582" s="151">
        <v>5711</v>
      </c>
      <c r="H582" s="151">
        <v>5460</v>
      </c>
      <c r="I582" s="151">
        <v>251</v>
      </c>
      <c r="J582" s="151">
        <v>6373</v>
      </c>
      <c r="K582" s="151">
        <v>6212</v>
      </c>
      <c r="L582" s="151">
        <v>161</v>
      </c>
      <c r="M582" s="172">
        <v>0.93</v>
      </c>
      <c r="N582" s="153">
        <v>173376</v>
      </c>
      <c r="O582" s="153">
        <v>168008</v>
      </c>
      <c r="P582" s="153">
        <v>5368</v>
      </c>
      <c r="Q582" s="154">
        <v>0.969038390550019</v>
      </c>
      <c r="R582" s="154">
        <v>0.958144796380091</v>
      </c>
      <c r="S582" s="154">
        <v>0.956049728593942</v>
      </c>
      <c r="T582" s="154">
        <v>0.974737172446258</v>
      </c>
      <c r="U582" s="173">
        <v>0.00209506778614899</v>
      </c>
      <c r="V582" s="158">
        <v>42620</v>
      </c>
      <c r="W582" s="158">
        <v>41252</v>
      </c>
      <c r="X582" s="158">
        <v>43063</v>
      </c>
      <c r="Y582" s="158">
        <v>41738</v>
      </c>
      <c r="Z582" s="155">
        <v>0.967902393242609</v>
      </c>
      <c r="AA582" s="155">
        <v>0.969231126489097</v>
      </c>
      <c r="AB582" s="173">
        <v>-0.0013287332464883</v>
      </c>
    </row>
    <row r="583" spans="1:28">
      <c r="A583" s="175" t="s">
        <v>375</v>
      </c>
      <c r="B583" s="176" t="s">
        <v>1817</v>
      </c>
      <c r="C583" s="176" t="s">
        <v>577</v>
      </c>
      <c r="D583" s="150">
        <v>2799</v>
      </c>
      <c r="E583" s="153">
        <v>2708</v>
      </c>
      <c r="F583" s="153">
        <v>91</v>
      </c>
      <c r="G583" s="151">
        <v>2510</v>
      </c>
      <c r="H583" s="151">
        <v>2439</v>
      </c>
      <c r="I583" s="151">
        <v>71</v>
      </c>
      <c r="J583" s="151">
        <v>2837</v>
      </c>
      <c r="K583" s="151">
        <v>2758</v>
      </c>
      <c r="L583" s="151">
        <v>79</v>
      </c>
      <c r="M583" s="172">
        <v>0.93</v>
      </c>
      <c r="N583" s="153">
        <v>75812</v>
      </c>
      <c r="O583" s="153">
        <v>73980</v>
      </c>
      <c r="P583" s="153">
        <v>1832</v>
      </c>
      <c r="Q583" s="154">
        <v>0.975834960164618</v>
      </c>
      <c r="R583" s="154">
        <v>0.967488388710254</v>
      </c>
      <c r="S583" s="154">
        <v>0.971713147410359</v>
      </c>
      <c r="T583" s="154">
        <v>0.972153683468453</v>
      </c>
      <c r="U583" s="173">
        <v>-0.00422475870010486</v>
      </c>
      <c r="V583" s="158">
        <v>18922</v>
      </c>
      <c r="W583" s="158">
        <v>18393</v>
      </c>
      <c r="X583" s="158">
        <v>18852</v>
      </c>
      <c r="Y583" s="158">
        <v>18387</v>
      </c>
      <c r="Z583" s="155">
        <v>0.972043124405454</v>
      </c>
      <c r="AA583" s="155">
        <v>0.97533418204965</v>
      </c>
      <c r="AB583" s="173">
        <v>-0.00329105764419602</v>
      </c>
    </row>
    <row r="584" spans="1:28">
      <c r="A584" s="175" t="s">
        <v>375</v>
      </c>
      <c r="B584" s="176" t="s">
        <v>1817</v>
      </c>
      <c r="C584" s="176" t="s">
        <v>578</v>
      </c>
      <c r="D584" s="150">
        <v>3845</v>
      </c>
      <c r="E584" s="153">
        <v>3664</v>
      </c>
      <c r="F584" s="153">
        <v>181</v>
      </c>
      <c r="G584" s="151">
        <v>3427</v>
      </c>
      <c r="H584" s="151">
        <v>3297</v>
      </c>
      <c r="I584" s="151">
        <v>130</v>
      </c>
      <c r="J584" s="151">
        <v>3862</v>
      </c>
      <c r="K584" s="151">
        <v>3706</v>
      </c>
      <c r="L584" s="151">
        <v>156</v>
      </c>
      <c r="M584" s="172">
        <v>0.93</v>
      </c>
      <c r="N584" s="153">
        <v>101870</v>
      </c>
      <c r="O584" s="153">
        <v>98629</v>
      </c>
      <c r="P584" s="153">
        <v>3241</v>
      </c>
      <c r="Q584" s="154">
        <v>0.968184941592225</v>
      </c>
      <c r="R584" s="154">
        <v>0.952925877763329</v>
      </c>
      <c r="S584" s="154">
        <v>0.962065946892326</v>
      </c>
      <c r="T584" s="154">
        <v>0.959606421543242</v>
      </c>
      <c r="U584" s="173">
        <v>-0.00914006912899656</v>
      </c>
      <c r="V584" s="158">
        <v>25473</v>
      </c>
      <c r="W584" s="158">
        <v>24580</v>
      </c>
      <c r="X584" s="158">
        <v>24863</v>
      </c>
      <c r="Y584" s="158">
        <v>24096</v>
      </c>
      <c r="Z584" s="155">
        <v>0.964943273269737</v>
      </c>
      <c r="AA584" s="155">
        <v>0.969150947190604</v>
      </c>
      <c r="AB584" s="173">
        <v>-0.00420767392086785</v>
      </c>
    </row>
    <row r="585" spans="1:28">
      <c r="A585" s="175" t="s">
        <v>375</v>
      </c>
      <c r="B585" s="176" t="s">
        <v>1817</v>
      </c>
      <c r="C585" s="176" t="s">
        <v>579</v>
      </c>
      <c r="D585" s="150">
        <v>5144</v>
      </c>
      <c r="E585" s="153">
        <v>4973</v>
      </c>
      <c r="F585" s="153">
        <v>171</v>
      </c>
      <c r="G585" s="151">
        <v>4483</v>
      </c>
      <c r="H585" s="151">
        <v>4388</v>
      </c>
      <c r="I585" s="151">
        <v>95</v>
      </c>
      <c r="J585" s="151">
        <v>5061</v>
      </c>
      <c r="K585" s="151">
        <v>4952</v>
      </c>
      <c r="L585" s="151">
        <v>109</v>
      </c>
      <c r="M585" s="172">
        <v>0.93</v>
      </c>
      <c r="N585" s="153">
        <v>140975</v>
      </c>
      <c r="O585" s="153">
        <v>138175</v>
      </c>
      <c r="P585" s="153">
        <v>2800</v>
      </c>
      <c r="Q585" s="154">
        <v>0.980138322397588</v>
      </c>
      <c r="R585" s="154">
        <v>0.966757387247278</v>
      </c>
      <c r="S585" s="154">
        <v>0.978808833370511</v>
      </c>
      <c r="T585" s="154">
        <v>0.978462754396364</v>
      </c>
      <c r="U585" s="173">
        <v>-0.0120514461232325</v>
      </c>
      <c r="V585" s="158">
        <v>34313</v>
      </c>
      <c r="W585" s="158">
        <v>33492</v>
      </c>
      <c r="X585" s="158">
        <v>35210</v>
      </c>
      <c r="Y585" s="158">
        <v>34610</v>
      </c>
      <c r="Z585" s="155">
        <v>0.976073208404978</v>
      </c>
      <c r="AA585" s="155">
        <v>0.982959386537915</v>
      </c>
      <c r="AB585" s="173">
        <v>-0.00688617813293768</v>
      </c>
    </row>
    <row r="586" spans="1:28">
      <c r="A586" s="175" t="s">
        <v>375</v>
      </c>
      <c r="B586" s="176" t="s">
        <v>1818</v>
      </c>
      <c r="C586" s="176" t="s">
        <v>580</v>
      </c>
      <c r="D586" s="150">
        <v>4519</v>
      </c>
      <c r="E586" s="153">
        <v>4214</v>
      </c>
      <c r="F586" s="153">
        <v>305</v>
      </c>
      <c r="G586" s="151">
        <v>4122</v>
      </c>
      <c r="H586" s="151">
        <v>3845</v>
      </c>
      <c r="I586" s="151">
        <v>277</v>
      </c>
      <c r="J586" s="151">
        <v>4139</v>
      </c>
      <c r="K586" s="151">
        <v>3992</v>
      </c>
      <c r="L586" s="151">
        <v>147</v>
      </c>
      <c r="M586" s="172">
        <v>0.93</v>
      </c>
      <c r="N586" s="153">
        <v>118459</v>
      </c>
      <c r="O586" s="153">
        <v>113797</v>
      </c>
      <c r="P586" s="153">
        <v>4662</v>
      </c>
      <c r="Q586" s="154">
        <v>0.960644611215695</v>
      </c>
      <c r="R586" s="154">
        <v>0.932507191856605</v>
      </c>
      <c r="S586" s="154">
        <v>0.932799611838913</v>
      </c>
      <c r="T586" s="154">
        <v>0.964484174921479</v>
      </c>
      <c r="U586" s="173">
        <v>-0.000292419982307668</v>
      </c>
      <c r="V586" s="158">
        <v>28558</v>
      </c>
      <c r="W586" s="158">
        <v>27268</v>
      </c>
      <c r="X586" s="158">
        <v>29358</v>
      </c>
      <c r="Y586" s="158">
        <v>28207</v>
      </c>
      <c r="Z586" s="155">
        <v>0.954828769521675</v>
      </c>
      <c r="AA586" s="155">
        <v>0.960794332038967</v>
      </c>
      <c r="AB586" s="173">
        <v>-0.00596556251729208</v>
      </c>
    </row>
    <row r="587" spans="1:28">
      <c r="A587" s="175" t="s">
        <v>375</v>
      </c>
      <c r="B587" s="176" t="s">
        <v>1818</v>
      </c>
      <c r="C587" s="176" t="s">
        <v>581</v>
      </c>
      <c r="D587" s="150">
        <v>6535</v>
      </c>
      <c r="E587" s="153">
        <v>6308</v>
      </c>
      <c r="F587" s="153">
        <v>227</v>
      </c>
      <c r="G587" s="151">
        <v>6282</v>
      </c>
      <c r="H587" s="151">
        <v>6091</v>
      </c>
      <c r="I587" s="151">
        <v>191</v>
      </c>
      <c r="J587" s="151">
        <v>6419</v>
      </c>
      <c r="K587" s="151">
        <v>6225</v>
      </c>
      <c r="L587" s="151">
        <v>194</v>
      </c>
      <c r="M587" s="172">
        <v>0.93</v>
      </c>
      <c r="N587" s="153">
        <v>180514</v>
      </c>
      <c r="O587" s="153">
        <v>175213</v>
      </c>
      <c r="P587" s="153">
        <v>5301</v>
      </c>
      <c r="Q587" s="154">
        <v>0.970633856653778</v>
      </c>
      <c r="R587" s="154">
        <v>0.965263963274675</v>
      </c>
      <c r="S587" s="154">
        <v>0.969595670168736</v>
      </c>
      <c r="T587" s="154">
        <v>0.969777223866646</v>
      </c>
      <c r="U587" s="173">
        <v>-0.00433170689406126</v>
      </c>
      <c r="V587" s="158">
        <v>43318</v>
      </c>
      <c r="W587" s="158">
        <v>42128</v>
      </c>
      <c r="X587" s="158">
        <v>44210</v>
      </c>
      <c r="Y587" s="158">
        <v>42532</v>
      </c>
      <c r="Z587" s="155">
        <v>0.972528740939102</v>
      </c>
      <c r="AA587" s="155">
        <v>0.962044786247455</v>
      </c>
      <c r="AB587" s="173">
        <v>0.0104839546916462</v>
      </c>
    </row>
    <row r="588" spans="1:28">
      <c r="A588" s="175" t="s">
        <v>375</v>
      </c>
      <c r="B588" s="176" t="s">
        <v>1818</v>
      </c>
      <c r="C588" s="176" t="s">
        <v>582</v>
      </c>
      <c r="D588" s="150">
        <v>4767</v>
      </c>
      <c r="E588" s="153">
        <v>4162</v>
      </c>
      <c r="F588" s="153">
        <v>605</v>
      </c>
      <c r="G588" s="151">
        <v>4467</v>
      </c>
      <c r="H588" s="151">
        <v>3994</v>
      </c>
      <c r="I588" s="151">
        <v>473</v>
      </c>
      <c r="J588" s="151">
        <v>4516</v>
      </c>
      <c r="K588" s="151">
        <v>4146</v>
      </c>
      <c r="L588" s="151">
        <v>370</v>
      </c>
      <c r="M588" s="172">
        <v>0.93</v>
      </c>
      <c r="N588" s="153">
        <v>128938</v>
      </c>
      <c r="O588" s="153">
        <v>116314</v>
      </c>
      <c r="P588" s="153">
        <v>12624</v>
      </c>
      <c r="Q588" s="154">
        <v>0.902092478555585</v>
      </c>
      <c r="R588" s="154">
        <v>0.87308579819593</v>
      </c>
      <c r="S588" s="154">
        <v>0.894112379673159</v>
      </c>
      <c r="T588" s="154">
        <v>0.91806908768822</v>
      </c>
      <c r="U588" s="173">
        <v>-0.0210265814772284</v>
      </c>
      <c r="V588" s="158">
        <v>30619</v>
      </c>
      <c r="W588" s="158">
        <v>27454</v>
      </c>
      <c r="X588" s="158">
        <v>31337</v>
      </c>
      <c r="Y588" s="158">
        <v>28190</v>
      </c>
      <c r="Z588" s="155">
        <v>0.896632809693328</v>
      </c>
      <c r="AA588" s="155">
        <v>0.899575581580879</v>
      </c>
      <c r="AB588" s="173">
        <v>-0.0029427718875511</v>
      </c>
    </row>
    <row r="589" spans="1:28">
      <c r="A589" s="175" t="s">
        <v>375</v>
      </c>
      <c r="B589" s="176" t="s">
        <v>1818</v>
      </c>
      <c r="C589" s="176" t="s">
        <v>583</v>
      </c>
      <c r="D589" s="150">
        <v>7714</v>
      </c>
      <c r="E589" s="153">
        <v>7180</v>
      </c>
      <c r="F589" s="153">
        <v>534</v>
      </c>
      <c r="G589" s="151">
        <v>7133</v>
      </c>
      <c r="H589" s="151">
        <v>6809</v>
      </c>
      <c r="I589" s="151">
        <v>324</v>
      </c>
      <c r="J589" s="151">
        <v>7074</v>
      </c>
      <c r="K589" s="151">
        <v>6858</v>
      </c>
      <c r="L589" s="151">
        <v>216</v>
      </c>
      <c r="M589" s="172">
        <v>0.93</v>
      </c>
      <c r="N589" s="153">
        <v>206476</v>
      </c>
      <c r="O589" s="153">
        <v>199608</v>
      </c>
      <c r="P589" s="153">
        <v>6868</v>
      </c>
      <c r="Q589" s="154">
        <v>0.966737054185474</v>
      </c>
      <c r="R589" s="154">
        <v>0.930775213896811</v>
      </c>
      <c r="S589" s="154">
        <v>0.954577316697042</v>
      </c>
      <c r="T589" s="154">
        <v>0.969465648854962</v>
      </c>
      <c r="U589" s="173">
        <v>-0.023802102800231</v>
      </c>
      <c r="V589" s="158">
        <v>48063</v>
      </c>
      <c r="W589" s="158">
        <v>46172</v>
      </c>
      <c r="X589" s="158">
        <v>49641</v>
      </c>
      <c r="Y589" s="158">
        <v>48086</v>
      </c>
      <c r="Z589" s="155">
        <v>0.960655805921395</v>
      </c>
      <c r="AA589" s="155">
        <v>0.968675087125561</v>
      </c>
      <c r="AB589" s="173">
        <v>-0.00801928120416662</v>
      </c>
    </row>
    <row r="590" spans="1:28">
      <c r="A590" s="175" t="s">
        <v>375</v>
      </c>
      <c r="B590" s="176" t="s">
        <v>1818</v>
      </c>
      <c r="C590" s="176" t="s">
        <v>584</v>
      </c>
      <c r="D590" s="150">
        <v>6729</v>
      </c>
      <c r="E590" s="153">
        <v>6473</v>
      </c>
      <c r="F590" s="153">
        <v>256</v>
      </c>
      <c r="G590" s="151">
        <v>5675</v>
      </c>
      <c r="H590" s="151">
        <v>5553</v>
      </c>
      <c r="I590" s="151">
        <v>122</v>
      </c>
      <c r="J590" s="151">
        <v>6140</v>
      </c>
      <c r="K590" s="151">
        <v>6034</v>
      </c>
      <c r="L590" s="151">
        <v>106</v>
      </c>
      <c r="M590" s="172">
        <v>0.93</v>
      </c>
      <c r="N590" s="153">
        <v>169482</v>
      </c>
      <c r="O590" s="153">
        <v>164594</v>
      </c>
      <c r="P590" s="153">
        <v>4888</v>
      </c>
      <c r="Q590" s="154">
        <v>0.971159179145868</v>
      </c>
      <c r="R590" s="154">
        <v>0.961955714073414</v>
      </c>
      <c r="S590" s="154">
        <v>0.978502202643172</v>
      </c>
      <c r="T590" s="154">
        <v>0.982736156351792</v>
      </c>
      <c r="U590" s="173">
        <v>-0.0165464885697582</v>
      </c>
      <c r="V590" s="158">
        <v>41625</v>
      </c>
      <c r="W590" s="158">
        <v>40829</v>
      </c>
      <c r="X590" s="158">
        <v>42662</v>
      </c>
      <c r="Y590" s="158">
        <v>41150</v>
      </c>
      <c r="Z590" s="155">
        <v>0.980876876876877</v>
      </c>
      <c r="AA590" s="155">
        <v>0.964558623599456</v>
      </c>
      <c r="AB590" s="173">
        <v>0.0163182532774206</v>
      </c>
    </row>
    <row r="591" spans="1:28">
      <c r="A591" s="175" t="s">
        <v>375</v>
      </c>
      <c r="B591" s="176" t="s">
        <v>1818</v>
      </c>
      <c r="C591" s="176" t="s">
        <v>585</v>
      </c>
      <c r="D591" s="150">
        <v>4378</v>
      </c>
      <c r="E591" s="153">
        <v>4056</v>
      </c>
      <c r="F591" s="153">
        <v>322</v>
      </c>
      <c r="G591" s="151">
        <v>4096</v>
      </c>
      <c r="H591" s="151">
        <v>3934</v>
      </c>
      <c r="I591" s="151">
        <v>162</v>
      </c>
      <c r="J591" s="151">
        <v>4020</v>
      </c>
      <c r="K591" s="151">
        <v>3875</v>
      </c>
      <c r="L591" s="151">
        <v>145</v>
      </c>
      <c r="M591" s="172">
        <v>0.93</v>
      </c>
      <c r="N591" s="153">
        <v>111775</v>
      </c>
      <c r="O591" s="153">
        <v>107579</v>
      </c>
      <c r="P591" s="153">
        <v>4196</v>
      </c>
      <c r="Q591" s="154">
        <v>0.962460299709237</v>
      </c>
      <c r="R591" s="154">
        <v>0.926450433988122</v>
      </c>
      <c r="S591" s="154">
        <v>0.96044921875</v>
      </c>
      <c r="T591" s="154">
        <v>0.963930348258706</v>
      </c>
      <c r="U591" s="173">
        <v>-0.0339987847618776</v>
      </c>
      <c r="V591" s="158">
        <v>27748</v>
      </c>
      <c r="W591" s="158">
        <v>26469</v>
      </c>
      <c r="X591" s="158">
        <v>27673</v>
      </c>
      <c r="Y591" s="158">
        <v>26743</v>
      </c>
      <c r="Z591" s="155">
        <v>0.953906587862188</v>
      </c>
      <c r="AA591" s="155">
        <v>0.966393235283489</v>
      </c>
      <c r="AB591" s="173">
        <v>-0.012486647421301</v>
      </c>
    </row>
    <row r="592" spans="1:28">
      <c r="A592" s="175" t="s">
        <v>375</v>
      </c>
      <c r="B592" s="176" t="s">
        <v>1818</v>
      </c>
      <c r="C592" s="176" t="s">
        <v>586</v>
      </c>
      <c r="D592" s="150">
        <v>3609</v>
      </c>
      <c r="E592" s="153">
        <v>3295</v>
      </c>
      <c r="F592" s="153">
        <v>314</v>
      </c>
      <c r="G592" s="151">
        <v>3326</v>
      </c>
      <c r="H592" s="151">
        <v>3024</v>
      </c>
      <c r="I592" s="151">
        <v>302</v>
      </c>
      <c r="J592" s="151">
        <v>3304</v>
      </c>
      <c r="K592" s="151">
        <v>3086</v>
      </c>
      <c r="L592" s="151">
        <v>218</v>
      </c>
      <c r="M592" s="172">
        <v>0.93</v>
      </c>
      <c r="N592" s="153">
        <v>97722</v>
      </c>
      <c r="O592" s="153">
        <v>91901</v>
      </c>
      <c r="P592" s="153">
        <v>5821</v>
      </c>
      <c r="Q592" s="154">
        <v>0.940433065225845</v>
      </c>
      <c r="R592" s="154">
        <v>0.912995289553893</v>
      </c>
      <c r="S592" s="154">
        <v>0.909200240529164</v>
      </c>
      <c r="T592" s="154">
        <v>0.934019370460048</v>
      </c>
      <c r="U592" s="173">
        <v>0.00379504902472894</v>
      </c>
      <c r="V592" s="158">
        <v>22524</v>
      </c>
      <c r="W592" s="158">
        <v>21060</v>
      </c>
      <c r="X592" s="158">
        <v>23246</v>
      </c>
      <c r="Y592" s="158">
        <v>21985</v>
      </c>
      <c r="Z592" s="155">
        <v>0.935002663825253</v>
      </c>
      <c r="AA592" s="155">
        <v>0.945754108233675</v>
      </c>
      <c r="AB592" s="173">
        <v>-0.0107514444084215</v>
      </c>
    </row>
    <row r="593" spans="1:28">
      <c r="A593" s="175" t="s">
        <v>375</v>
      </c>
      <c r="B593" s="176" t="s">
        <v>1818</v>
      </c>
      <c r="C593" s="176" t="s">
        <v>587</v>
      </c>
      <c r="D593" s="150">
        <v>3449</v>
      </c>
      <c r="E593" s="153">
        <v>3219</v>
      </c>
      <c r="F593" s="153">
        <v>230</v>
      </c>
      <c r="G593" s="151">
        <v>3106</v>
      </c>
      <c r="H593" s="151">
        <v>2829</v>
      </c>
      <c r="I593" s="151">
        <v>277</v>
      </c>
      <c r="J593" s="151">
        <v>3166</v>
      </c>
      <c r="K593" s="151">
        <v>3016</v>
      </c>
      <c r="L593" s="151">
        <v>150</v>
      </c>
      <c r="M593" s="172">
        <v>0.93</v>
      </c>
      <c r="N593" s="153">
        <v>88497</v>
      </c>
      <c r="O593" s="153">
        <v>83840</v>
      </c>
      <c r="P593" s="153">
        <v>4657</v>
      </c>
      <c r="Q593" s="154">
        <v>0.947376747234369</v>
      </c>
      <c r="R593" s="154">
        <v>0.933314004059148</v>
      </c>
      <c r="S593" s="154">
        <v>0.910817772054089</v>
      </c>
      <c r="T593" s="154">
        <v>0.952621604548326</v>
      </c>
      <c r="U593" s="173">
        <v>0.0224962320050587</v>
      </c>
      <c r="V593" s="158">
        <v>21720</v>
      </c>
      <c r="W593" s="158">
        <v>20516</v>
      </c>
      <c r="X593" s="158">
        <v>21749</v>
      </c>
      <c r="Y593" s="158">
        <v>20473</v>
      </c>
      <c r="Z593" s="155">
        <v>0.944567219152854</v>
      </c>
      <c r="AA593" s="155">
        <v>0.941330635891305</v>
      </c>
      <c r="AB593" s="173">
        <v>0.00323658326154908</v>
      </c>
    </row>
    <row r="594" spans="1:28">
      <c r="A594" s="175" t="s">
        <v>375</v>
      </c>
      <c r="B594" s="176" t="s">
        <v>1818</v>
      </c>
      <c r="C594" s="176" t="s">
        <v>588</v>
      </c>
      <c r="D594" s="150">
        <v>2196</v>
      </c>
      <c r="E594" s="153">
        <v>2038</v>
      </c>
      <c r="F594" s="153">
        <v>158</v>
      </c>
      <c r="G594" s="151">
        <v>2048</v>
      </c>
      <c r="H594" s="151">
        <v>1953</v>
      </c>
      <c r="I594" s="151">
        <v>95</v>
      </c>
      <c r="J594" s="151">
        <v>2126</v>
      </c>
      <c r="K594" s="151">
        <v>2056</v>
      </c>
      <c r="L594" s="151">
        <v>70</v>
      </c>
      <c r="M594" s="172">
        <v>0.93</v>
      </c>
      <c r="N594" s="153">
        <v>58155</v>
      </c>
      <c r="O594" s="153">
        <v>55738</v>
      </c>
      <c r="P594" s="153">
        <v>2417</v>
      </c>
      <c r="Q594" s="154">
        <v>0.958438655317685</v>
      </c>
      <c r="R594" s="154">
        <v>0.928051001821494</v>
      </c>
      <c r="S594" s="154">
        <v>0.95361328125</v>
      </c>
      <c r="T594" s="154">
        <v>0.967074317968015</v>
      </c>
      <c r="U594" s="173">
        <v>-0.0255622794285064</v>
      </c>
      <c r="V594" s="158">
        <v>13930</v>
      </c>
      <c r="W594" s="158">
        <v>13282</v>
      </c>
      <c r="X594" s="158">
        <v>14614</v>
      </c>
      <c r="Y594" s="158">
        <v>13950</v>
      </c>
      <c r="Z594" s="155">
        <v>0.953481694185212</v>
      </c>
      <c r="AA594" s="155">
        <v>0.95456411660052</v>
      </c>
      <c r="AB594" s="173">
        <v>-0.00108242241530832</v>
      </c>
    </row>
    <row r="595" spans="1:28">
      <c r="A595" s="175" t="s">
        <v>375</v>
      </c>
      <c r="B595" s="176" t="s">
        <v>1818</v>
      </c>
      <c r="C595" s="176" t="s">
        <v>589</v>
      </c>
      <c r="D595" s="150">
        <v>7922</v>
      </c>
      <c r="E595" s="153">
        <v>7737</v>
      </c>
      <c r="F595" s="153">
        <v>185</v>
      </c>
      <c r="G595" s="151">
        <v>7159</v>
      </c>
      <c r="H595" s="151">
        <v>7044</v>
      </c>
      <c r="I595" s="151">
        <v>115</v>
      </c>
      <c r="J595" s="151">
        <v>7262</v>
      </c>
      <c r="K595" s="151">
        <v>7151</v>
      </c>
      <c r="L595" s="151">
        <v>111</v>
      </c>
      <c r="M595" s="172">
        <v>0.93</v>
      </c>
      <c r="N595" s="153">
        <v>219234</v>
      </c>
      <c r="O595" s="153">
        <v>215957</v>
      </c>
      <c r="P595" s="153">
        <v>3277</v>
      </c>
      <c r="Q595" s="154">
        <v>0.985052500980687</v>
      </c>
      <c r="R595" s="154">
        <v>0.976647311285029</v>
      </c>
      <c r="S595" s="154">
        <v>0.983936303953066</v>
      </c>
      <c r="T595" s="154">
        <v>0.984714954557973</v>
      </c>
      <c r="U595" s="173">
        <v>-0.00728899266803706</v>
      </c>
      <c r="V595" s="158">
        <v>50814</v>
      </c>
      <c r="W595" s="158">
        <v>50017</v>
      </c>
      <c r="X595" s="158">
        <v>52977</v>
      </c>
      <c r="Y595" s="158">
        <v>52164</v>
      </c>
      <c r="Z595" s="155">
        <v>0.984315346164443</v>
      </c>
      <c r="AA595" s="155">
        <v>0.984653717651056</v>
      </c>
      <c r="AB595" s="173">
        <v>-0.000338371486613309</v>
      </c>
    </row>
    <row r="596" spans="1:28">
      <c r="A596" s="175" t="s">
        <v>375</v>
      </c>
      <c r="B596" s="176" t="s">
        <v>1818</v>
      </c>
      <c r="C596" s="176" t="s">
        <v>590</v>
      </c>
      <c r="D596" s="150">
        <v>5543</v>
      </c>
      <c r="E596" s="153">
        <v>5346</v>
      </c>
      <c r="F596" s="153">
        <v>197</v>
      </c>
      <c r="G596" s="151">
        <v>5059</v>
      </c>
      <c r="H596" s="151">
        <v>4957</v>
      </c>
      <c r="I596" s="151">
        <v>102</v>
      </c>
      <c r="J596" s="151">
        <v>5110</v>
      </c>
      <c r="K596" s="151">
        <v>4980</v>
      </c>
      <c r="L596" s="151">
        <v>130</v>
      </c>
      <c r="M596" s="172">
        <v>0.93</v>
      </c>
      <c r="N596" s="153">
        <v>145687</v>
      </c>
      <c r="O596" s="153">
        <v>141956</v>
      </c>
      <c r="P596" s="153">
        <v>3731</v>
      </c>
      <c r="Q596" s="154">
        <v>0.974390302497821</v>
      </c>
      <c r="R596" s="154">
        <v>0.964459678874256</v>
      </c>
      <c r="S596" s="154">
        <v>0.979837912630955</v>
      </c>
      <c r="T596" s="154">
        <v>0.974559686888454</v>
      </c>
      <c r="U596" s="173">
        <v>-0.015378233756699</v>
      </c>
      <c r="V596" s="158">
        <v>34911</v>
      </c>
      <c r="W596" s="158">
        <v>34046</v>
      </c>
      <c r="X596" s="158">
        <v>35654</v>
      </c>
      <c r="Y596" s="158">
        <v>34802</v>
      </c>
      <c r="Z596" s="155">
        <v>0.975222709174759</v>
      </c>
      <c r="AA596" s="155">
        <v>0.976103662983115</v>
      </c>
      <c r="AB596" s="173">
        <v>-0.000880953808356844</v>
      </c>
    </row>
    <row r="597" spans="1:28">
      <c r="A597" s="175" t="s">
        <v>375</v>
      </c>
      <c r="B597" s="176" t="s">
        <v>1818</v>
      </c>
      <c r="C597" s="176" t="s">
        <v>591</v>
      </c>
      <c r="D597" s="150">
        <v>2778</v>
      </c>
      <c r="E597" s="153">
        <v>2450</v>
      </c>
      <c r="F597" s="153">
        <v>328</v>
      </c>
      <c r="G597" s="151">
        <v>2622</v>
      </c>
      <c r="H597" s="151">
        <v>2427</v>
      </c>
      <c r="I597" s="151">
        <v>195</v>
      </c>
      <c r="J597" s="151">
        <v>2472</v>
      </c>
      <c r="K597" s="151">
        <v>2257</v>
      </c>
      <c r="L597" s="151">
        <v>215</v>
      </c>
      <c r="M597" s="172">
        <v>0.93</v>
      </c>
      <c r="N597" s="153">
        <v>72768</v>
      </c>
      <c r="O597" s="153">
        <v>67548</v>
      </c>
      <c r="P597" s="153">
        <v>5220</v>
      </c>
      <c r="Q597" s="154">
        <v>0.928265171503958</v>
      </c>
      <c r="R597" s="154">
        <v>0.881929445644348</v>
      </c>
      <c r="S597" s="154">
        <v>0.925629290617849</v>
      </c>
      <c r="T597" s="154">
        <v>0.913025889967638</v>
      </c>
      <c r="U597" s="173">
        <v>-0.0436998449735004</v>
      </c>
      <c r="V597" s="158">
        <v>17843</v>
      </c>
      <c r="W597" s="158">
        <v>16407</v>
      </c>
      <c r="X597" s="158">
        <v>17916</v>
      </c>
      <c r="Y597" s="158">
        <v>16961</v>
      </c>
      <c r="Z597" s="155">
        <v>0.919520260045956</v>
      </c>
      <c r="AA597" s="155">
        <v>0.946695691002456</v>
      </c>
      <c r="AB597" s="173">
        <v>-0.0271754309564994</v>
      </c>
    </row>
    <row r="598" spans="1:28">
      <c r="A598" s="175" t="s">
        <v>375</v>
      </c>
      <c r="B598" s="176" t="s">
        <v>1818</v>
      </c>
      <c r="C598" s="176" t="s">
        <v>592</v>
      </c>
      <c r="D598" s="150">
        <v>5141</v>
      </c>
      <c r="E598" s="153">
        <v>4923</v>
      </c>
      <c r="F598" s="153">
        <v>218</v>
      </c>
      <c r="G598" s="151">
        <v>4627</v>
      </c>
      <c r="H598" s="151">
        <v>4511</v>
      </c>
      <c r="I598" s="151">
        <v>116</v>
      </c>
      <c r="J598" s="151">
        <v>4541</v>
      </c>
      <c r="K598" s="151">
        <v>4446</v>
      </c>
      <c r="L598" s="151">
        <v>95</v>
      </c>
      <c r="M598" s="172">
        <v>0.93</v>
      </c>
      <c r="N598" s="153">
        <v>133776</v>
      </c>
      <c r="O598" s="153">
        <v>130283</v>
      </c>
      <c r="P598" s="153">
        <v>3493</v>
      </c>
      <c r="Q598" s="154">
        <v>0.973889187896185</v>
      </c>
      <c r="R598" s="154">
        <v>0.957595798482785</v>
      </c>
      <c r="S598" s="154">
        <v>0.974929760103739</v>
      </c>
      <c r="T598" s="154">
        <v>0.97907949790795</v>
      </c>
      <c r="U598" s="173">
        <v>-0.0173339616209535</v>
      </c>
      <c r="V598" s="158">
        <v>31980</v>
      </c>
      <c r="W598" s="158">
        <v>31132</v>
      </c>
      <c r="X598" s="158">
        <v>32245</v>
      </c>
      <c r="Y598" s="158">
        <v>31362</v>
      </c>
      <c r="Z598" s="155">
        <v>0.973483427141964</v>
      </c>
      <c r="AA598" s="155">
        <v>0.972615909443325</v>
      </c>
      <c r="AB598" s="173">
        <v>0.000867517698639131</v>
      </c>
    </row>
    <row r="599" spans="1:28">
      <c r="A599" s="175" t="s">
        <v>375</v>
      </c>
      <c r="B599" s="176" t="s">
        <v>1818</v>
      </c>
      <c r="C599" s="176" t="s">
        <v>593</v>
      </c>
      <c r="D599" s="150">
        <v>5035</v>
      </c>
      <c r="E599" s="153">
        <v>4306</v>
      </c>
      <c r="F599" s="153">
        <v>729</v>
      </c>
      <c r="G599" s="151">
        <v>4911</v>
      </c>
      <c r="H599" s="151">
        <v>4299</v>
      </c>
      <c r="I599" s="151">
        <v>612</v>
      </c>
      <c r="J599" s="151">
        <v>4781</v>
      </c>
      <c r="K599" s="151">
        <v>4375</v>
      </c>
      <c r="L599" s="151">
        <v>406</v>
      </c>
      <c r="M599" s="172">
        <v>0.93</v>
      </c>
      <c r="N599" s="153">
        <v>138248</v>
      </c>
      <c r="O599" s="153">
        <v>127416</v>
      </c>
      <c r="P599" s="153">
        <v>10832</v>
      </c>
      <c r="Q599" s="154">
        <v>0.921648052774724</v>
      </c>
      <c r="R599" s="154">
        <v>0.855213505461768</v>
      </c>
      <c r="S599" s="154">
        <v>0.875381795968235</v>
      </c>
      <c r="T599" s="154">
        <v>0.915080527086384</v>
      </c>
      <c r="U599" s="173">
        <v>-0.020168290506467</v>
      </c>
      <c r="V599" s="158">
        <v>32799</v>
      </c>
      <c r="W599" s="158">
        <v>29912</v>
      </c>
      <c r="X599" s="158">
        <v>33205</v>
      </c>
      <c r="Y599" s="158">
        <v>30137</v>
      </c>
      <c r="Z599" s="155">
        <v>0.911979023750724</v>
      </c>
      <c r="AA599" s="155">
        <v>0.907604276464388</v>
      </c>
      <c r="AB599" s="173">
        <v>0.00437474728633624</v>
      </c>
    </row>
    <row r="600" spans="1:28">
      <c r="A600" s="175" t="s">
        <v>375</v>
      </c>
      <c r="B600" s="176" t="s">
        <v>1818</v>
      </c>
      <c r="C600" s="176" t="s">
        <v>594</v>
      </c>
      <c r="D600" s="150">
        <v>7992</v>
      </c>
      <c r="E600" s="153">
        <v>7281</v>
      </c>
      <c r="F600" s="153">
        <v>711</v>
      </c>
      <c r="G600" s="151">
        <v>7507</v>
      </c>
      <c r="H600" s="151">
        <v>7088</v>
      </c>
      <c r="I600" s="151">
        <v>419</v>
      </c>
      <c r="J600" s="151">
        <v>7681</v>
      </c>
      <c r="K600" s="151">
        <v>7396</v>
      </c>
      <c r="L600" s="151">
        <v>285</v>
      </c>
      <c r="M600" s="172">
        <v>0.93</v>
      </c>
      <c r="N600" s="153">
        <v>205789</v>
      </c>
      <c r="O600" s="153">
        <v>197078</v>
      </c>
      <c r="P600" s="153">
        <v>8711</v>
      </c>
      <c r="Q600" s="154">
        <v>0.957670235046577</v>
      </c>
      <c r="R600" s="154">
        <v>0.911036036036036</v>
      </c>
      <c r="S600" s="154">
        <v>0.944185426934861</v>
      </c>
      <c r="T600" s="154">
        <v>0.962895456320792</v>
      </c>
      <c r="U600" s="173">
        <v>-0.0331493908988248</v>
      </c>
      <c r="V600" s="158">
        <v>50910</v>
      </c>
      <c r="W600" s="158">
        <v>48400</v>
      </c>
      <c r="X600" s="158">
        <v>49364</v>
      </c>
      <c r="Y600" s="158">
        <v>47427</v>
      </c>
      <c r="Z600" s="155">
        <v>0.950697308976625</v>
      </c>
      <c r="AA600" s="155">
        <v>0.960760878372903</v>
      </c>
      <c r="AB600" s="173">
        <v>-0.0100635693962779</v>
      </c>
    </row>
    <row r="601" spans="1:28">
      <c r="A601" s="175" t="s">
        <v>375</v>
      </c>
      <c r="B601" s="176" t="s">
        <v>1818</v>
      </c>
      <c r="C601" s="176" t="s">
        <v>595</v>
      </c>
      <c r="D601" s="150">
        <v>4815</v>
      </c>
      <c r="E601" s="153">
        <v>4526</v>
      </c>
      <c r="F601" s="153">
        <v>289</v>
      </c>
      <c r="G601" s="151">
        <v>4448</v>
      </c>
      <c r="H601" s="151">
        <v>4243</v>
      </c>
      <c r="I601" s="151">
        <v>205</v>
      </c>
      <c r="J601" s="151">
        <v>4489</v>
      </c>
      <c r="K601" s="151">
        <v>4325</v>
      </c>
      <c r="L601" s="151">
        <v>164</v>
      </c>
      <c r="M601" s="172">
        <v>0.93</v>
      </c>
      <c r="N601" s="153">
        <v>128756</v>
      </c>
      <c r="O601" s="153">
        <v>124098</v>
      </c>
      <c r="P601" s="153">
        <v>4658</v>
      </c>
      <c r="Q601" s="154">
        <v>0.963823045139644</v>
      </c>
      <c r="R601" s="154">
        <v>0.939979231568017</v>
      </c>
      <c r="S601" s="154">
        <v>0.953911870503597</v>
      </c>
      <c r="T601" s="154">
        <v>0.963466250835375</v>
      </c>
      <c r="U601" s="173">
        <v>-0.0139326389355805</v>
      </c>
      <c r="V601" s="158">
        <v>30557</v>
      </c>
      <c r="W601" s="158">
        <v>29366</v>
      </c>
      <c r="X601" s="158">
        <v>30932</v>
      </c>
      <c r="Y601" s="158">
        <v>29788</v>
      </c>
      <c r="Z601" s="155">
        <v>0.961023660699676</v>
      </c>
      <c r="AA601" s="155">
        <v>0.963015647226173</v>
      </c>
      <c r="AB601" s="173">
        <v>-0.00199198652649746</v>
      </c>
    </row>
    <row r="602" spans="1:28">
      <c r="A602" s="175" t="s">
        <v>375</v>
      </c>
      <c r="B602" s="176" t="s">
        <v>1818</v>
      </c>
      <c r="C602" s="176" t="s">
        <v>596</v>
      </c>
      <c r="D602" s="150">
        <v>1862</v>
      </c>
      <c r="E602" s="153">
        <v>1830</v>
      </c>
      <c r="F602" s="153">
        <v>32</v>
      </c>
      <c r="G602" s="151">
        <v>1656</v>
      </c>
      <c r="H602" s="151">
        <v>1626</v>
      </c>
      <c r="I602" s="151">
        <v>30</v>
      </c>
      <c r="J602" s="151">
        <v>1726</v>
      </c>
      <c r="K602" s="151">
        <v>1696</v>
      </c>
      <c r="L602" s="151">
        <v>30</v>
      </c>
      <c r="M602" s="172">
        <v>0.93</v>
      </c>
      <c r="N602" s="153">
        <v>48202</v>
      </c>
      <c r="O602" s="153">
        <v>47313</v>
      </c>
      <c r="P602" s="153">
        <v>889</v>
      </c>
      <c r="Q602" s="154">
        <v>0.981556781876271</v>
      </c>
      <c r="R602" s="154">
        <v>0.9828141783029</v>
      </c>
      <c r="S602" s="154">
        <v>0.981884057971015</v>
      </c>
      <c r="T602" s="154">
        <v>0.982618771726535</v>
      </c>
      <c r="U602" s="173">
        <v>0.000930120331885553</v>
      </c>
      <c r="V602" s="158">
        <v>11913</v>
      </c>
      <c r="W602" s="158">
        <v>11627</v>
      </c>
      <c r="X602" s="158">
        <v>12482</v>
      </c>
      <c r="Y602" s="158">
        <v>12274</v>
      </c>
      <c r="Z602" s="155">
        <v>0.975992613111727</v>
      </c>
      <c r="AA602" s="155">
        <v>0.983336003845538</v>
      </c>
      <c r="AB602" s="173">
        <v>-0.00734339073381085</v>
      </c>
    </row>
    <row r="603" spans="1:28">
      <c r="A603" s="175" t="s">
        <v>375</v>
      </c>
      <c r="B603" s="176" t="s">
        <v>1818</v>
      </c>
      <c r="C603" s="176" t="s">
        <v>597</v>
      </c>
      <c r="D603" s="150">
        <v>5166</v>
      </c>
      <c r="E603" s="153">
        <v>4609</v>
      </c>
      <c r="F603" s="153">
        <v>557</v>
      </c>
      <c r="G603" s="151">
        <v>4867</v>
      </c>
      <c r="H603" s="151">
        <v>4508</v>
      </c>
      <c r="I603" s="151">
        <v>359</v>
      </c>
      <c r="J603" s="151">
        <v>4602</v>
      </c>
      <c r="K603" s="151">
        <v>4338</v>
      </c>
      <c r="L603" s="151">
        <v>264</v>
      </c>
      <c r="M603" s="172">
        <v>0.93</v>
      </c>
      <c r="N603" s="153">
        <v>139881</v>
      </c>
      <c r="O603" s="153">
        <v>132722</v>
      </c>
      <c r="P603" s="153">
        <v>7159</v>
      </c>
      <c r="Q603" s="154">
        <v>0.948820783380159</v>
      </c>
      <c r="R603" s="154">
        <v>0.892179636082075</v>
      </c>
      <c r="S603" s="154">
        <v>0.926237928908979</v>
      </c>
      <c r="T603" s="154">
        <v>0.942633637548892</v>
      </c>
      <c r="U603" s="173">
        <v>-0.0340582928269038</v>
      </c>
      <c r="V603" s="158">
        <v>33127</v>
      </c>
      <c r="W603" s="158">
        <v>31106</v>
      </c>
      <c r="X603" s="158">
        <v>33348</v>
      </c>
      <c r="Y603" s="158">
        <v>31725</v>
      </c>
      <c r="Z603" s="155">
        <v>0.938992362725269</v>
      </c>
      <c r="AA603" s="155">
        <v>0.951331414177762</v>
      </c>
      <c r="AB603" s="173">
        <v>-0.0123390514524924</v>
      </c>
    </row>
    <row r="604" spans="1:28">
      <c r="A604" s="175" t="s">
        <v>375</v>
      </c>
      <c r="B604" s="176" t="s">
        <v>1819</v>
      </c>
      <c r="C604" s="176" t="s">
        <v>598</v>
      </c>
      <c r="D604" s="150">
        <v>5422</v>
      </c>
      <c r="E604" s="153">
        <v>5131</v>
      </c>
      <c r="F604" s="153">
        <v>291</v>
      </c>
      <c r="G604" s="151">
        <v>4593</v>
      </c>
      <c r="H604" s="151">
        <v>4432</v>
      </c>
      <c r="I604" s="151">
        <v>161</v>
      </c>
      <c r="J604" s="151">
        <v>5042</v>
      </c>
      <c r="K604" s="151">
        <v>4935</v>
      </c>
      <c r="L604" s="151">
        <v>107</v>
      </c>
      <c r="M604" s="172">
        <v>0.93</v>
      </c>
      <c r="N604" s="153">
        <v>131920</v>
      </c>
      <c r="O604" s="153">
        <v>127921</v>
      </c>
      <c r="P604" s="153">
        <v>3999</v>
      </c>
      <c r="Q604" s="154">
        <v>0.969686173438448</v>
      </c>
      <c r="R604" s="154">
        <v>0.946329767613427</v>
      </c>
      <c r="S604" s="154">
        <v>0.964946657957762</v>
      </c>
      <c r="T604" s="154">
        <v>0.978778262594209</v>
      </c>
      <c r="U604" s="173">
        <v>-0.018616890344335</v>
      </c>
      <c r="V604" s="158">
        <v>33791</v>
      </c>
      <c r="W604" s="158">
        <v>32728</v>
      </c>
      <c r="X604" s="158">
        <v>32879</v>
      </c>
      <c r="Y604" s="158">
        <v>31880</v>
      </c>
      <c r="Z604" s="155">
        <v>0.968541919446006</v>
      </c>
      <c r="AA604" s="155">
        <v>0.969615864229447</v>
      </c>
      <c r="AB604" s="173">
        <v>-0.00107394478344103</v>
      </c>
    </row>
    <row r="605" spans="1:28">
      <c r="A605" s="175" t="s">
        <v>375</v>
      </c>
      <c r="B605" s="176" t="s">
        <v>1819</v>
      </c>
      <c r="C605" s="176" t="s">
        <v>599</v>
      </c>
      <c r="D605" s="150">
        <v>2214</v>
      </c>
      <c r="E605" s="153">
        <v>2070</v>
      </c>
      <c r="F605" s="153">
        <v>144</v>
      </c>
      <c r="G605" s="151">
        <v>2027</v>
      </c>
      <c r="H605" s="151">
        <v>1933</v>
      </c>
      <c r="I605" s="151">
        <v>94</v>
      </c>
      <c r="J605" s="151">
        <v>2247</v>
      </c>
      <c r="K605" s="151">
        <v>2154</v>
      </c>
      <c r="L605" s="151">
        <v>93</v>
      </c>
      <c r="M605" s="172">
        <v>0.93</v>
      </c>
      <c r="N605" s="153">
        <v>59545</v>
      </c>
      <c r="O605" s="153">
        <v>57250</v>
      </c>
      <c r="P605" s="153">
        <v>2295</v>
      </c>
      <c r="Q605" s="154">
        <v>0.961457721051306</v>
      </c>
      <c r="R605" s="154">
        <v>0.934959349593496</v>
      </c>
      <c r="S605" s="154">
        <v>0.953626048347311</v>
      </c>
      <c r="T605" s="154">
        <v>0.958611481975968</v>
      </c>
      <c r="U605" s="173">
        <v>-0.0186666987538154</v>
      </c>
      <c r="V605" s="158">
        <v>14376</v>
      </c>
      <c r="W605" s="158">
        <v>13616</v>
      </c>
      <c r="X605" s="158">
        <v>14693</v>
      </c>
      <c r="Y605" s="158">
        <v>14117</v>
      </c>
      <c r="Z605" s="155">
        <v>0.947134112409571</v>
      </c>
      <c r="AA605" s="155">
        <v>0.960797658749064</v>
      </c>
      <c r="AB605" s="173">
        <v>-0.0136635463394927</v>
      </c>
    </row>
    <row r="606" spans="1:28">
      <c r="A606" s="175" t="s">
        <v>375</v>
      </c>
      <c r="B606" s="176" t="s">
        <v>1819</v>
      </c>
      <c r="C606" s="176" t="s">
        <v>600</v>
      </c>
      <c r="D606" s="150">
        <v>2430</v>
      </c>
      <c r="E606" s="153">
        <v>2363</v>
      </c>
      <c r="F606" s="153">
        <v>67</v>
      </c>
      <c r="G606" s="151">
        <v>2277</v>
      </c>
      <c r="H606" s="151">
        <v>2210</v>
      </c>
      <c r="I606" s="151">
        <v>67</v>
      </c>
      <c r="J606" s="151">
        <v>2348</v>
      </c>
      <c r="K606" s="151">
        <v>2275</v>
      </c>
      <c r="L606" s="151">
        <v>73</v>
      </c>
      <c r="M606" s="172">
        <v>0.93</v>
      </c>
      <c r="N606" s="153">
        <v>62494</v>
      </c>
      <c r="O606" s="153">
        <v>60525</v>
      </c>
      <c r="P606" s="153">
        <v>1969</v>
      </c>
      <c r="Q606" s="154">
        <v>0.968492975325631</v>
      </c>
      <c r="R606" s="154">
        <v>0.972427983539095</v>
      </c>
      <c r="S606" s="154">
        <v>0.970575318401405</v>
      </c>
      <c r="T606" s="154">
        <v>0.968909710391823</v>
      </c>
      <c r="U606" s="173">
        <v>0.00185266513768934</v>
      </c>
      <c r="V606" s="158">
        <v>15804</v>
      </c>
      <c r="W606" s="158">
        <v>15298</v>
      </c>
      <c r="X606" s="158">
        <v>15502</v>
      </c>
      <c r="Y606" s="158">
        <v>15066</v>
      </c>
      <c r="Z606" s="155">
        <v>0.967982789167299</v>
      </c>
      <c r="AA606" s="155">
        <v>0.971874596826216</v>
      </c>
      <c r="AB606" s="173">
        <v>-0.00389180765891661</v>
      </c>
    </row>
    <row r="607" spans="1:28">
      <c r="A607" s="175" t="s">
        <v>375</v>
      </c>
      <c r="B607" s="176" t="s">
        <v>1819</v>
      </c>
      <c r="C607" s="176" t="s">
        <v>601</v>
      </c>
      <c r="D607" s="150">
        <v>4137</v>
      </c>
      <c r="E607" s="153">
        <v>4020</v>
      </c>
      <c r="F607" s="153">
        <v>117</v>
      </c>
      <c r="G607" s="151">
        <v>3501</v>
      </c>
      <c r="H607" s="151">
        <v>3425</v>
      </c>
      <c r="I607" s="151">
        <v>76</v>
      </c>
      <c r="J607" s="151">
        <v>3767</v>
      </c>
      <c r="K607" s="151">
        <v>3621</v>
      </c>
      <c r="L607" s="151">
        <v>146</v>
      </c>
      <c r="M607" s="172">
        <v>0.93</v>
      </c>
      <c r="N607" s="153">
        <v>105524</v>
      </c>
      <c r="O607" s="153">
        <v>102771</v>
      </c>
      <c r="P607" s="153">
        <v>2753</v>
      </c>
      <c r="Q607" s="154">
        <v>0.973911148174823</v>
      </c>
      <c r="R607" s="154">
        <v>0.971718636693256</v>
      </c>
      <c r="S607" s="154">
        <v>0.978291916595258</v>
      </c>
      <c r="T607" s="154">
        <v>0.961242367932041</v>
      </c>
      <c r="U607" s="173">
        <v>-0.00657327990200252</v>
      </c>
      <c r="V607" s="158">
        <v>25879</v>
      </c>
      <c r="W607" s="158">
        <v>25247</v>
      </c>
      <c r="X607" s="158">
        <v>26817</v>
      </c>
      <c r="Y607" s="158">
        <v>26123</v>
      </c>
      <c r="Z607" s="155">
        <v>0.975578654507516</v>
      </c>
      <c r="AA607" s="155">
        <v>0.974120893463102</v>
      </c>
      <c r="AB607" s="173">
        <v>0.00145776104441409</v>
      </c>
    </row>
    <row r="608" spans="1:28">
      <c r="A608" s="175" t="s">
        <v>375</v>
      </c>
      <c r="B608" s="176" t="s">
        <v>1819</v>
      </c>
      <c r="C608" s="176" t="s">
        <v>602</v>
      </c>
      <c r="D608" s="150">
        <v>1554</v>
      </c>
      <c r="E608" s="153">
        <v>1379</v>
      </c>
      <c r="F608" s="153">
        <v>175</v>
      </c>
      <c r="G608" s="151">
        <v>1396</v>
      </c>
      <c r="H608" s="151">
        <v>1318</v>
      </c>
      <c r="I608" s="151">
        <v>78</v>
      </c>
      <c r="J608" s="151">
        <v>1434</v>
      </c>
      <c r="K608" s="151">
        <v>1396</v>
      </c>
      <c r="L608" s="151">
        <v>38</v>
      </c>
      <c r="M608" s="172">
        <v>0.93</v>
      </c>
      <c r="N608" s="153">
        <v>35065</v>
      </c>
      <c r="O608" s="153">
        <v>33333</v>
      </c>
      <c r="P608" s="153">
        <v>1732</v>
      </c>
      <c r="Q608" s="154">
        <v>0.950606017396264</v>
      </c>
      <c r="R608" s="154">
        <v>0.887387387387387</v>
      </c>
      <c r="S608" s="154">
        <v>0.944126074498567</v>
      </c>
      <c r="T608" s="154">
        <v>0.97350069735007</v>
      </c>
      <c r="U608" s="173">
        <v>-0.0567386871111799</v>
      </c>
      <c r="V608" s="158">
        <v>9875</v>
      </c>
      <c r="W608" s="158">
        <v>9399</v>
      </c>
      <c r="X608" s="158">
        <v>9039</v>
      </c>
      <c r="Y608" s="158">
        <v>8618</v>
      </c>
      <c r="Z608" s="155">
        <v>0.95179746835443</v>
      </c>
      <c r="AA608" s="155">
        <v>0.953424051333112</v>
      </c>
      <c r="AB608" s="173">
        <v>-0.00162658297868168</v>
      </c>
    </row>
    <row r="609" spans="1:28">
      <c r="A609" s="175" t="s">
        <v>375</v>
      </c>
      <c r="B609" s="176" t="s">
        <v>1819</v>
      </c>
      <c r="C609" s="176" t="s">
        <v>603</v>
      </c>
      <c r="D609" s="150">
        <v>2513</v>
      </c>
      <c r="E609" s="153">
        <v>2440</v>
      </c>
      <c r="F609" s="153">
        <v>73</v>
      </c>
      <c r="G609" s="151">
        <v>2292</v>
      </c>
      <c r="H609" s="151">
        <v>2250</v>
      </c>
      <c r="I609" s="151">
        <v>42</v>
      </c>
      <c r="J609" s="151">
        <v>2350</v>
      </c>
      <c r="K609" s="151">
        <v>2307</v>
      </c>
      <c r="L609" s="151">
        <v>43</v>
      </c>
      <c r="M609" s="172">
        <v>0.93</v>
      </c>
      <c r="N609" s="153">
        <v>55067</v>
      </c>
      <c r="O609" s="153">
        <v>54039</v>
      </c>
      <c r="P609" s="153">
        <v>1028</v>
      </c>
      <c r="Q609" s="154">
        <v>0.981331832131767</v>
      </c>
      <c r="R609" s="154">
        <v>0.970951054516514</v>
      </c>
      <c r="S609" s="154">
        <v>0.981675392670157</v>
      </c>
      <c r="T609" s="154">
        <v>0.981702127659574</v>
      </c>
      <c r="U609" s="173">
        <v>-0.0107243381536429</v>
      </c>
      <c r="V609" s="158">
        <v>15890</v>
      </c>
      <c r="W609" s="158">
        <v>15591</v>
      </c>
      <c r="X609" s="158">
        <v>14632</v>
      </c>
      <c r="Y609" s="158">
        <v>14407</v>
      </c>
      <c r="Z609" s="155">
        <v>0.98118313404657</v>
      </c>
      <c r="AA609" s="155">
        <v>0.984622744669218</v>
      </c>
      <c r="AB609" s="173">
        <v>-0.00343961062264797</v>
      </c>
    </row>
    <row r="610" spans="1:28">
      <c r="A610" s="175" t="s">
        <v>375</v>
      </c>
      <c r="B610" s="176" t="s">
        <v>1819</v>
      </c>
      <c r="C610" s="176" t="s">
        <v>604</v>
      </c>
      <c r="D610" s="150">
        <v>4670</v>
      </c>
      <c r="E610" s="153">
        <v>4292</v>
      </c>
      <c r="F610" s="153">
        <v>378</v>
      </c>
      <c r="G610" s="151">
        <v>4199</v>
      </c>
      <c r="H610" s="151">
        <v>3928</v>
      </c>
      <c r="I610" s="151">
        <v>271</v>
      </c>
      <c r="J610" s="151">
        <v>4708</v>
      </c>
      <c r="K610" s="151">
        <v>4455</v>
      </c>
      <c r="L610" s="151">
        <v>253</v>
      </c>
      <c r="M610" s="172">
        <v>0.93</v>
      </c>
      <c r="N610" s="153">
        <v>118297</v>
      </c>
      <c r="O610" s="153">
        <v>111249</v>
      </c>
      <c r="P610" s="153">
        <v>7048</v>
      </c>
      <c r="Q610" s="154">
        <v>0.940421143393324</v>
      </c>
      <c r="R610" s="154">
        <v>0.919057815845824</v>
      </c>
      <c r="S610" s="154">
        <v>0.935460824005716</v>
      </c>
      <c r="T610" s="154">
        <v>0.946261682242991</v>
      </c>
      <c r="U610" s="173">
        <v>-0.0164030081598912</v>
      </c>
      <c r="V610" s="158">
        <v>29897</v>
      </c>
      <c r="W610" s="158">
        <v>28182</v>
      </c>
      <c r="X610" s="158">
        <v>29844</v>
      </c>
      <c r="Y610" s="158">
        <v>28346</v>
      </c>
      <c r="Z610" s="155">
        <v>0.942636384921564</v>
      </c>
      <c r="AA610" s="155">
        <v>0.949805656078274</v>
      </c>
      <c r="AB610" s="173">
        <v>-0.00716927115670973</v>
      </c>
    </row>
    <row r="611" spans="1:28">
      <c r="A611" s="175" t="s">
        <v>375</v>
      </c>
      <c r="B611" s="176" t="s">
        <v>1819</v>
      </c>
      <c r="C611" s="176" t="s">
        <v>605</v>
      </c>
      <c r="D611" s="150">
        <v>2614</v>
      </c>
      <c r="E611" s="153">
        <v>2460</v>
      </c>
      <c r="F611" s="153">
        <v>154</v>
      </c>
      <c r="G611" s="151">
        <v>2386</v>
      </c>
      <c r="H611" s="151">
        <v>2301</v>
      </c>
      <c r="I611" s="151">
        <v>85</v>
      </c>
      <c r="J611" s="151">
        <v>2709</v>
      </c>
      <c r="K611" s="151">
        <v>2620</v>
      </c>
      <c r="L611" s="151">
        <v>89</v>
      </c>
      <c r="M611" s="172">
        <v>0.93</v>
      </c>
      <c r="N611" s="153">
        <v>66446</v>
      </c>
      <c r="O611" s="153">
        <v>64351</v>
      </c>
      <c r="P611" s="153">
        <v>2095</v>
      </c>
      <c r="Q611" s="154">
        <v>0.968470637811155</v>
      </c>
      <c r="R611" s="154">
        <v>0.941086457536343</v>
      </c>
      <c r="S611" s="154">
        <v>0.964375523889355</v>
      </c>
      <c r="T611" s="154">
        <v>0.967146548541897</v>
      </c>
      <c r="U611" s="173">
        <v>-0.0232890663530118</v>
      </c>
      <c r="V611" s="158">
        <v>17078</v>
      </c>
      <c r="W611" s="158">
        <v>16370</v>
      </c>
      <c r="X611" s="158">
        <v>16268</v>
      </c>
      <c r="Y611" s="158">
        <v>15780</v>
      </c>
      <c r="Z611" s="155">
        <v>0.958543154936175</v>
      </c>
      <c r="AA611" s="155">
        <v>0.970002458814851</v>
      </c>
      <c r="AB611" s="173">
        <v>-0.0114593038786761</v>
      </c>
    </row>
    <row r="612" spans="1:28">
      <c r="A612" s="175" t="s">
        <v>375</v>
      </c>
      <c r="B612" s="176" t="s">
        <v>1819</v>
      </c>
      <c r="C612" s="176" t="s">
        <v>606</v>
      </c>
      <c r="D612" s="150">
        <v>3669</v>
      </c>
      <c r="E612" s="153">
        <v>3373</v>
      </c>
      <c r="F612" s="153">
        <v>296</v>
      </c>
      <c r="G612" s="151">
        <v>3342</v>
      </c>
      <c r="H612" s="151">
        <v>2998</v>
      </c>
      <c r="I612" s="151">
        <v>344</v>
      </c>
      <c r="J612" s="151">
        <v>3694</v>
      </c>
      <c r="K612" s="151">
        <v>3503</v>
      </c>
      <c r="L612" s="151">
        <v>191</v>
      </c>
      <c r="M612" s="172">
        <v>0.93</v>
      </c>
      <c r="N612" s="153">
        <v>94657</v>
      </c>
      <c r="O612" s="153">
        <v>89392</v>
      </c>
      <c r="P612" s="153">
        <v>5265</v>
      </c>
      <c r="Q612" s="154">
        <v>0.944378123118206</v>
      </c>
      <c r="R612" s="154">
        <v>0.919324066503134</v>
      </c>
      <c r="S612" s="154">
        <v>0.897067624177139</v>
      </c>
      <c r="T612" s="154">
        <v>0.948294531672983</v>
      </c>
      <c r="U612" s="173">
        <v>0.0222564423259949</v>
      </c>
      <c r="V612" s="158">
        <v>24152</v>
      </c>
      <c r="W612" s="158">
        <v>22772</v>
      </c>
      <c r="X612" s="158">
        <v>24132</v>
      </c>
      <c r="Y612" s="158">
        <v>22960</v>
      </c>
      <c r="Z612" s="155">
        <v>0.942861874792978</v>
      </c>
      <c r="AA612" s="155">
        <v>0.951433780871871</v>
      </c>
      <c r="AB612" s="173">
        <v>-0.00857190607889358</v>
      </c>
    </row>
    <row r="613" spans="1:28">
      <c r="A613" s="175" t="s">
        <v>375</v>
      </c>
      <c r="B613" s="176" t="s">
        <v>1819</v>
      </c>
      <c r="C613" s="176" t="s">
        <v>607</v>
      </c>
      <c r="D613" s="150">
        <v>6452</v>
      </c>
      <c r="E613" s="153">
        <v>5964</v>
      </c>
      <c r="F613" s="153">
        <v>488</v>
      </c>
      <c r="G613" s="151">
        <v>5657</v>
      </c>
      <c r="H613" s="151">
        <v>5279</v>
      </c>
      <c r="I613" s="151">
        <v>378</v>
      </c>
      <c r="J613" s="151">
        <v>6291</v>
      </c>
      <c r="K613" s="151">
        <v>5961</v>
      </c>
      <c r="L613" s="151">
        <v>330</v>
      </c>
      <c r="M613" s="172">
        <v>0.93</v>
      </c>
      <c r="N613" s="153">
        <v>167730</v>
      </c>
      <c r="O613" s="153">
        <v>159688</v>
      </c>
      <c r="P613" s="153">
        <v>8042</v>
      </c>
      <c r="Q613" s="154">
        <v>0.95205389614261</v>
      </c>
      <c r="R613" s="154">
        <v>0.924364538127712</v>
      </c>
      <c r="S613" s="154">
        <v>0.933180130811384</v>
      </c>
      <c r="T613" s="154">
        <v>0.947544110634239</v>
      </c>
      <c r="U613" s="173">
        <v>-0.00881559268367182</v>
      </c>
      <c r="V613" s="158">
        <v>41696</v>
      </c>
      <c r="W613" s="158">
        <v>39589</v>
      </c>
      <c r="X613" s="158">
        <v>41522</v>
      </c>
      <c r="Y613" s="158">
        <v>39792</v>
      </c>
      <c r="Z613" s="155">
        <v>0.949467574827322</v>
      </c>
      <c r="AA613" s="155">
        <v>0.958335340301527</v>
      </c>
      <c r="AB613" s="173">
        <v>-0.00886776547420531</v>
      </c>
    </row>
    <row r="614" spans="1:28">
      <c r="A614" s="175" t="s">
        <v>375</v>
      </c>
      <c r="B614" s="176" t="s">
        <v>1819</v>
      </c>
      <c r="C614" s="176" t="s">
        <v>608</v>
      </c>
      <c r="D614" s="150">
        <v>2683</v>
      </c>
      <c r="E614" s="153">
        <v>2574</v>
      </c>
      <c r="F614" s="153">
        <v>109</v>
      </c>
      <c r="G614" s="151">
        <v>2331</v>
      </c>
      <c r="H614" s="151">
        <v>2253</v>
      </c>
      <c r="I614" s="151">
        <v>78</v>
      </c>
      <c r="J614" s="151">
        <v>2580</v>
      </c>
      <c r="K614" s="151">
        <v>2520</v>
      </c>
      <c r="L614" s="151">
        <v>60</v>
      </c>
      <c r="M614" s="172">
        <v>0.93</v>
      </c>
      <c r="N614" s="153">
        <v>66714</v>
      </c>
      <c r="O614" s="153">
        <v>65040</v>
      </c>
      <c r="P614" s="153">
        <v>1674</v>
      </c>
      <c r="Q614" s="154">
        <v>0.97490781545103</v>
      </c>
      <c r="R614" s="154">
        <v>0.959373835259038</v>
      </c>
      <c r="S614" s="154">
        <v>0.966537966537967</v>
      </c>
      <c r="T614" s="154">
        <v>0.976744186046512</v>
      </c>
      <c r="U614" s="173">
        <v>-0.00716413127892812</v>
      </c>
      <c r="V614" s="158">
        <v>17136</v>
      </c>
      <c r="W614" s="158">
        <v>16660</v>
      </c>
      <c r="X614" s="158">
        <v>17043</v>
      </c>
      <c r="Y614" s="158">
        <v>16607</v>
      </c>
      <c r="Z614" s="155">
        <v>0.972222222222222</v>
      </c>
      <c r="AA614" s="155">
        <v>0.974417649474858</v>
      </c>
      <c r="AB614" s="173">
        <v>-0.00219542725263555</v>
      </c>
    </row>
    <row r="615" spans="1:28">
      <c r="A615" s="175" t="s">
        <v>375</v>
      </c>
      <c r="B615" s="176" t="s">
        <v>1819</v>
      </c>
      <c r="C615" s="176" t="s">
        <v>609</v>
      </c>
      <c r="D615" s="150">
        <v>4418</v>
      </c>
      <c r="E615" s="153">
        <v>4271</v>
      </c>
      <c r="F615" s="153">
        <v>147</v>
      </c>
      <c r="G615" s="151">
        <v>4120</v>
      </c>
      <c r="H615" s="151">
        <v>4068</v>
      </c>
      <c r="I615" s="151">
        <v>52</v>
      </c>
      <c r="J615" s="151">
        <v>4371</v>
      </c>
      <c r="K615" s="151">
        <v>4306</v>
      </c>
      <c r="L615" s="151">
        <v>65</v>
      </c>
      <c r="M615" s="172">
        <v>0.93</v>
      </c>
      <c r="N615" s="153">
        <v>109647</v>
      </c>
      <c r="O615" s="153">
        <v>107475</v>
      </c>
      <c r="P615" s="153">
        <v>2172</v>
      </c>
      <c r="Q615" s="154">
        <v>0.980190976497305</v>
      </c>
      <c r="R615" s="154">
        <v>0.966727025803531</v>
      </c>
      <c r="S615" s="154">
        <v>0.987378640776699</v>
      </c>
      <c r="T615" s="154">
        <v>0.985129261038664</v>
      </c>
      <c r="U615" s="173">
        <v>-0.020651614973168</v>
      </c>
      <c r="V615" s="158">
        <v>28676</v>
      </c>
      <c r="W615" s="158">
        <v>28144</v>
      </c>
      <c r="X615" s="158">
        <v>27248</v>
      </c>
      <c r="Y615" s="158">
        <v>26731</v>
      </c>
      <c r="Z615" s="155">
        <v>0.981447900683498</v>
      </c>
      <c r="AA615" s="155">
        <v>0.981026130358191</v>
      </c>
      <c r="AB615" s="173">
        <v>0.000421770325306992</v>
      </c>
    </row>
    <row r="616" spans="1:28">
      <c r="A616" s="175" t="s">
        <v>375</v>
      </c>
      <c r="B616" s="176" t="s">
        <v>1819</v>
      </c>
      <c r="C616" s="176" t="s">
        <v>610</v>
      </c>
      <c r="D616" s="150">
        <v>4402</v>
      </c>
      <c r="E616" s="153">
        <v>4269</v>
      </c>
      <c r="F616" s="153">
        <v>133</v>
      </c>
      <c r="G616" s="151">
        <v>3924</v>
      </c>
      <c r="H616" s="151">
        <v>3852</v>
      </c>
      <c r="I616" s="151">
        <v>72</v>
      </c>
      <c r="J616" s="151">
        <v>4298</v>
      </c>
      <c r="K616" s="151">
        <v>4253</v>
      </c>
      <c r="L616" s="151">
        <v>45</v>
      </c>
      <c r="M616" s="172">
        <v>0.93</v>
      </c>
      <c r="N616" s="153">
        <v>111629</v>
      </c>
      <c r="O616" s="153">
        <v>110347</v>
      </c>
      <c r="P616" s="153">
        <v>1282</v>
      </c>
      <c r="Q616" s="154">
        <v>0.988515529118777</v>
      </c>
      <c r="R616" s="154">
        <v>0.969786460699682</v>
      </c>
      <c r="S616" s="154">
        <v>0.981651376146789</v>
      </c>
      <c r="T616" s="154">
        <v>0.989530013959981</v>
      </c>
      <c r="U616" s="173">
        <v>-0.011864915447107</v>
      </c>
      <c r="V616" s="158">
        <v>27581</v>
      </c>
      <c r="W616" s="158">
        <v>27189</v>
      </c>
      <c r="X616" s="158">
        <v>27464</v>
      </c>
      <c r="Y616" s="158">
        <v>27193</v>
      </c>
      <c r="Z616" s="155">
        <v>0.985787317356151</v>
      </c>
      <c r="AA616" s="155">
        <v>0.990132537139528</v>
      </c>
      <c r="AB616" s="173">
        <v>-0.0043452197833771</v>
      </c>
    </row>
    <row r="617" spans="1:28">
      <c r="A617" s="175" t="s">
        <v>375</v>
      </c>
      <c r="B617" s="176" t="s">
        <v>1819</v>
      </c>
      <c r="C617" s="176" t="s">
        <v>611</v>
      </c>
      <c r="D617" s="150">
        <v>5730</v>
      </c>
      <c r="E617" s="153">
        <v>5449</v>
      </c>
      <c r="F617" s="153">
        <v>281</v>
      </c>
      <c r="G617" s="151">
        <v>5113</v>
      </c>
      <c r="H617" s="151">
        <v>4610</v>
      </c>
      <c r="I617" s="151">
        <v>503</v>
      </c>
      <c r="J617" s="151">
        <v>5194</v>
      </c>
      <c r="K617" s="151">
        <v>4960</v>
      </c>
      <c r="L617" s="151">
        <v>234</v>
      </c>
      <c r="M617" s="172">
        <v>0.93</v>
      </c>
      <c r="N617" s="153">
        <v>146039</v>
      </c>
      <c r="O617" s="153">
        <v>138481</v>
      </c>
      <c r="P617" s="153">
        <v>7558</v>
      </c>
      <c r="Q617" s="154">
        <v>0.948246701223646</v>
      </c>
      <c r="R617" s="154">
        <v>0.950959860383944</v>
      </c>
      <c r="S617" s="154">
        <v>0.901623313123411</v>
      </c>
      <c r="T617" s="154">
        <v>0.954948016942626</v>
      </c>
      <c r="U617" s="173">
        <v>0.0493365472605333</v>
      </c>
      <c r="V617" s="158">
        <v>36543</v>
      </c>
      <c r="W617" s="158">
        <v>34405</v>
      </c>
      <c r="X617" s="158">
        <v>37266</v>
      </c>
      <c r="Y617" s="158">
        <v>35501</v>
      </c>
      <c r="Z617" s="155">
        <v>0.941493582902334</v>
      </c>
      <c r="AA617" s="155">
        <v>0.952637793162668</v>
      </c>
      <c r="AB617" s="173">
        <v>-0.0111442102603342</v>
      </c>
    </row>
    <row r="618" spans="1:28">
      <c r="A618" s="175" t="s">
        <v>375</v>
      </c>
      <c r="B618" s="176" t="s">
        <v>1819</v>
      </c>
      <c r="C618" s="176" t="s">
        <v>612</v>
      </c>
      <c r="D618" s="150">
        <v>2608</v>
      </c>
      <c r="E618" s="153">
        <v>2532</v>
      </c>
      <c r="F618" s="153">
        <v>76</v>
      </c>
      <c r="G618" s="151">
        <v>2507</v>
      </c>
      <c r="H618" s="151">
        <v>2471</v>
      </c>
      <c r="I618" s="151">
        <v>36</v>
      </c>
      <c r="J618" s="151">
        <v>2645</v>
      </c>
      <c r="K618" s="151">
        <v>2623</v>
      </c>
      <c r="L618" s="151">
        <v>22</v>
      </c>
      <c r="M618" s="172">
        <v>0.93</v>
      </c>
      <c r="N618" s="153">
        <v>68586</v>
      </c>
      <c r="O618" s="153">
        <v>67695</v>
      </c>
      <c r="P618" s="153">
        <v>891</v>
      </c>
      <c r="Q618" s="154">
        <v>0.987009010585251</v>
      </c>
      <c r="R618" s="154">
        <v>0.970858895705521</v>
      </c>
      <c r="S618" s="154">
        <v>0.985640207419226</v>
      </c>
      <c r="T618" s="154">
        <v>0.991682419659735</v>
      </c>
      <c r="U618" s="173">
        <v>-0.0147813117137048</v>
      </c>
      <c r="V618" s="158">
        <v>17586</v>
      </c>
      <c r="W618" s="158">
        <v>17357</v>
      </c>
      <c r="X618" s="158">
        <v>17098</v>
      </c>
      <c r="Y618" s="158">
        <v>16884</v>
      </c>
      <c r="Z618" s="155">
        <v>0.986978278175822</v>
      </c>
      <c r="AA618" s="155">
        <v>0.987483916247514</v>
      </c>
      <c r="AB618" s="173">
        <v>-0.000505638071692682</v>
      </c>
    </row>
    <row r="619" spans="1:28">
      <c r="A619" s="175" t="s">
        <v>375</v>
      </c>
      <c r="B619" s="176" t="s">
        <v>1819</v>
      </c>
      <c r="C619" s="176" t="s">
        <v>613</v>
      </c>
      <c r="D619" s="150">
        <v>3359</v>
      </c>
      <c r="E619" s="153">
        <v>3092</v>
      </c>
      <c r="F619" s="153">
        <v>267</v>
      </c>
      <c r="G619" s="151">
        <v>2728</v>
      </c>
      <c r="H619" s="151">
        <v>2492</v>
      </c>
      <c r="I619" s="151">
        <v>236</v>
      </c>
      <c r="J619" s="151">
        <v>2820</v>
      </c>
      <c r="K619" s="151">
        <v>2535</v>
      </c>
      <c r="L619" s="151">
        <v>285</v>
      </c>
      <c r="M619" s="172">
        <v>0.93</v>
      </c>
      <c r="N619" s="153">
        <v>80774</v>
      </c>
      <c r="O619" s="153">
        <v>73710</v>
      </c>
      <c r="P619" s="153">
        <v>7064</v>
      </c>
      <c r="Q619" s="154">
        <v>0.91254611632456</v>
      </c>
      <c r="R619" s="154">
        <v>0.920512057159869</v>
      </c>
      <c r="S619" s="154">
        <v>0.913489736070381</v>
      </c>
      <c r="T619" s="154">
        <v>0.898936170212766</v>
      </c>
      <c r="U619" s="173">
        <v>0.00702232108948786</v>
      </c>
      <c r="V619" s="158">
        <v>20442</v>
      </c>
      <c r="W619" s="158">
        <v>18446</v>
      </c>
      <c r="X619" s="158">
        <v>20435</v>
      </c>
      <c r="Y619" s="158">
        <v>18652</v>
      </c>
      <c r="Z619" s="155">
        <v>0.902357890617356</v>
      </c>
      <c r="AA619" s="155">
        <v>0.912747736726205</v>
      </c>
      <c r="AB619" s="173">
        <v>-0.0103898461088486</v>
      </c>
    </row>
    <row r="620" spans="1:28">
      <c r="A620" s="175" t="s">
        <v>375</v>
      </c>
      <c r="B620" s="176" t="s">
        <v>1819</v>
      </c>
      <c r="C620" s="176" t="s">
        <v>614</v>
      </c>
      <c r="D620" s="150">
        <v>2162</v>
      </c>
      <c r="E620" s="153">
        <v>2067</v>
      </c>
      <c r="F620" s="153">
        <v>95</v>
      </c>
      <c r="G620" s="151">
        <v>2162</v>
      </c>
      <c r="H620" s="151">
        <v>1980</v>
      </c>
      <c r="I620" s="151">
        <v>182</v>
      </c>
      <c r="J620" s="151">
        <v>2205</v>
      </c>
      <c r="K620" s="151">
        <v>2103</v>
      </c>
      <c r="L620" s="151">
        <v>102</v>
      </c>
      <c r="M620" s="172">
        <v>0.93</v>
      </c>
      <c r="N620" s="153">
        <v>60106</v>
      </c>
      <c r="O620" s="153">
        <v>57493</v>
      </c>
      <c r="P620" s="153">
        <v>2613</v>
      </c>
      <c r="Q620" s="154">
        <v>0.956526802648654</v>
      </c>
      <c r="R620" s="154">
        <v>0.956059204440333</v>
      </c>
      <c r="S620" s="154">
        <v>0.91581868640148</v>
      </c>
      <c r="T620" s="154">
        <v>0.953741496598639</v>
      </c>
      <c r="U620" s="173">
        <v>0.0402405180388529</v>
      </c>
      <c r="V620" s="158">
        <v>15042</v>
      </c>
      <c r="W620" s="158">
        <v>14356</v>
      </c>
      <c r="X620" s="158">
        <v>15011</v>
      </c>
      <c r="Y620" s="158">
        <v>14365</v>
      </c>
      <c r="Z620" s="155">
        <v>0.954394362451802</v>
      </c>
      <c r="AA620" s="155">
        <v>0.956964892412231</v>
      </c>
      <c r="AB620" s="173">
        <v>-0.00257052996042939</v>
      </c>
    </row>
    <row r="621" spans="1:28">
      <c r="A621" s="175" t="s">
        <v>375</v>
      </c>
      <c r="B621" s="176" t="s">
        <v>1819</v>
      </c>
      <c r="C621" s="176" t="s">
        <v>615</v>
      </c>
      <c r="D621" s="150">
        <v>3826</v>
      </c>
      <c r="E621" s="153">
        <v>3350</v>
      </c>
      <c r="F621" s="153">
        <v>476</v>
      </c>
      <c r="G621" s="151">
        <v>3422</v>
      </c>
      <c r="H621" s="151">
        <v>3214</v>
      </c>
      <c r="I621" s="151">
        <v>208</v>
      </c>
      <c r="J621" s="151">
        <v>3562</v>
      </c>
      <c r="K621" s="151">
        <v>3420</v>
      </c>
      <c r="L621" s="151">
        <v>142</v>
      </c>
      <c r="M621" s="172">
        <v>0.93</v>
      </c>
      <c r="N621" s="153">
        <v>95919</v>
      </c>
      <c r="O621" s="153">
        <v>90789</v>
      </c>
      <c r="P621" s="153">
        <v>5130</v>
      </c>
      <c r="Q621" s="154">
        <v>0.946517374034341</v>
      </c>
      <c r="R621" s="154">
        <v>0.875588081547308</v>
      </c>
      <c r="S621" s="154">
        <v>0.939216832261835</v>
      </c>
      <c r="T621" s="154">
        <v>0.960134755755194</v>
      </c>
      <c r="U621" s="173">
        <v>-0.0636287507145272</v>
      </c>
      <c r="V621" s="158">
        <v>24409</v>
      </c>
      <c r="W621" s="158">
        <v>22897</v>
      </c>
      <c r="X621" s="158">
        <v>24321</v>
      </c>
      <c r="Y621" s="158">
        <v>22975</v>
      </c>
      <c r="Z621" s="155">
        <v>0.938055635216518</v>
      </c>
      <c r="AA621" s="155">
        <v>0.944656880884832</v>
      </c>
      <c r="AB621" s="173">
        <v>-0.00660124566831355</v>
      </c>
    </row>
    <row r="622" spans="1:28">
      <c r="A622" s="175" t="s">
        <v>375</v>
      </c>
      <c r="B622" s="176" t="s">
        <v>1819</v>
      </c>
      <c r="C622" s="176" t="s">
        <v>616</v>
      </c>
      <c r="D622" s="150">
        <v>2811</v>
      </c>
      <c r="E622" s="153">
        <v>2663</v>
      </c>
      <c r="F622" s="153">
        <v>148</v>
      </c>
      <c r="G622" s="151">
        <v>2690</v>
      </c>
      <c r="H622" s="151">
        <v>2627</v>
      </c>
      <c r="I622" s="151">
        <v>63</v>
      </c>
      <c r="J622" s="151">
        <v>2778</v>
      </c>
      <c r="K622" s="151">
        <v>2724</v>
      </c>
      <c r="L622" s="151">
        <v>54</v>
      </c>
      <c r="M622" s="172">
        <v>0.93</v>
      </c>
      <c r="N622" s="153">
        <v>69248</v>
      </c>
      <c r="O622" s="153">
        <v>66746</v>
      </c>
      <c r="P622" s="153">
        <v>2502</v>
      </c>
      <c r="Q622" s="154">
        <v>0.963868992606285</v>
      </c>
      <c r="R622" s="154">
        <v>0.947349697616507</v>
      </c>
      <c r="S622" s="154">
        <v>0.976579925650558</v>
      </c>
      <c r="T622" s="154">
        <v>0.980561555075594</v>
      </c>
      <c r="U622" s="173">
        <v>-0.0292302280340511</v>
      </c>
      <c r="V622" s="158">
        <v>18601</v>
      </c>
      <c r="W622" s="158">
        <v>18048</v>
      </c>
      <c r="X622" s="158">
        <v>17902</v>
      </c>
      <c r="Y622" s="158">
        <v>17327</v>
      </c>
      <c r="Z622" s="155">
        <v>0.970270415569055</v>
      </c>
      <c r="AA622" s="155">
        <v>0.967880683722489</v>
      </c>
      <c r="AB622" s="173">
        <v>0.00238973184656632</v>
      </c>
    </row>
    <row r="623" spans="1:28">
      <c r="A623" s="175" t="s">
        <v>375</v>
      </c>
      <c r="B623" s="176" t="s">
        <v>1819</v>
      </c>
      <c r="C623" s="176" t="s">
        <v>617</v>
      </c>
      <c r="D623" s="150">
        <v>4591</v>
      </c>
      <c r="E623" s="153">
        <v>4325</v>
      </c>
      <c r="F623" s="153">
        <v>266</v>
      </c>
      <c r="G623" s="151">
        <v>4180</v>
      </c>
      <c r="H623" s="151">
        <v>3947</v>
      </c>
      <c r="I623" s="151">
        <v>233</v>
      </c>
      <c r="J623" s="151">
        <v>4564</v>
      </c>
      <c r="K623" s="151">
        <v>4343</v>
      </c>
      <c r="L623" s="151">
        <v>221</v>
      </c>
      <c r="M623" s="172">
        <v>0.93</v>
      </c>
      <c r="N623" s="153">
        <v>121120</v>
      </c>
      <c r="O623" s="153">
        <v>115403</v>
      </c>
      <c r="P623" s="153">
        <v>5717</v>
      </c>
      <c r="Q623" s="154">
        <v>0.952798877146631</v>
      </c>
      <c r="R623" s="154">
        <v>0.942060553256371</v>
      </c>
      <c r="S623" s="154">
        <v>0.944258373205742</v>
      </c>
      <c r="T623" s="154">
        <v>0.951577563540754</v>
      </c>
      <c r="U623" s="173">
        <v>-0.00219781994937041</v>
      </c>
      <c r="V623" s="158">
        <v>29930</v>
      </c>
      <c r="W623" s="158">
        <v>28396</v>
      </c>
      <c r="X623" s="158">
        <v>29679</v>
      </c>
      <c r="Y623" s="158">
        <v>28311</v>
      </c>
      <c r="Z623" s="155">
        <v>0.948747076511861</v>
      </c>
      <c r="AA623" s="155">
        <v>0.953906802789851</v>
      </c>
      <c r="AB623" s="173">
        <v>-0.00515972627799044</v>
      </c>
    </row>
    <row r="624" spans="1:28">
      <c r="A624" s="175" t="s">
        <v>375</v>
      </c>
      <c r="B624" s="176" t="s">
        <v>1819</v>
      </c>
      <c r="C624" s="176" t="s">
        <v>618</v>
      </c>
      <c r="D624" s="150">
        <v>6015</v>
      </c>
      <c r="E624" s="153">
        <v>5612</v>
      </c>
      <c r="F624" s="153">
        <v>403</v>
      </c>
      <c r="G624" s="151">
        <v>5319</v>
      </c>
      <c r="H624" s="151">
        <v>5187</v>
      </c>
      <c r="I624" s="151">
        <v>132</v>
      </c>
      <c r="J624" s="151">
        <v>6086</v>
      </c>
      <c r="K624" s="151">
        <v>5950</v>
      </c>
      <c r="L624" s="151">
        <v>136</v>
      </c>
      <c r="M624" s="172">
        <v>0.93</v>
      </c>
      <c r="N624" s="153">
        <v>153642</v>
      </c>
      <c r="O624" s="153">
        <v>149207</v>
      </c>
      <c r="P624" s="153">
        <v>4435</v>
      </c>
      <c r="Q624" s="154">
        <v>0.971134195076867</v>
      </c>
      <c r="R624" s="154">
        <v>0.933000831255195</v>
      </c>
      <c r="S624" s="154">
        <v>0.975183305132544</v>
      </c>
      <c r="T624" s="154">
        <v>0.977653631284916</v>
      </c>
      <c r="U624" s="173">
        <v>-0.0421824738773483</v>
      </c>
      <c r="V624" s="158">
        <v>38567</v>
      </c>
      <c r="W624" s="158">
        <v>37515</v>
      </c>
      <c r="X624" s="158">
        <v>37832</v>
      </c>
      <c r="Y624" s="158">
        <v>36794</v>
      </c>
      <c r="Z624" s="155">
        <v>0.972722794098582</v>
      </c>
      <c r="AA624" s="155">
        <v>0.972562909706069</v>
      </c>
      <c r="AB624" s="173">
        <v>0.000159884392512688</v>
      </c>
    </row>
    <row r="625" spans="1:28">
      <c r="A625" s="175" t="s">
        <v>375</v>
      </c>
      <c r="B625" s="176" t="s">
        <v>1819</v>
      </c>
      <c r="C625" s="176" t="s">
        <v>619</v>
      </c>
      <c r="D625" s="150">
        <v>3366</v>
      </c>
      <c r="E625" s="153">
        <v>3220</v>
      </c>
      <c r="F625" s="153">
        <v>146</v>
      </c>
      <c r="G625" s="151">
        <v>2806</v>
      </c>
      <c r="H625" s="151">
        <v>2694</v>
      </c>
      <c r="I625" s="151">
        <v>112</v>
      </c>
      <c r="J625" s="151">
        <v>2948</v>
      </c>
      <c r="K625" s="151">
        <v>2854</v>
      </c>
      <c r="L625" s="151">
        <v>94</v>
      </c>
      <c r="M625" s="172">
        <v>0.93</v>
      </c>
      <c r="N625" s="153">
        <v>81808</v>
      </c>
      <c r="O625" s="153">
        <v>78190</v>
      </c>
      <c r="P625" s="153">
        <v>3618</v>
      </c>
      <c r="Q625" s="154">
        <v>0.955774496381772</v>
      </c>
      <c r="R625" s="154">
        <v>0.956625074272133</v>
      </c>
      <c r="S625" s="154">
        <v>0.960085531004989</v>
      </c>
      <c r="T625" s="154">
        <v>0.968113975576662</v>
      </c>
      <c r="U625" s="173">
        <v>-0.00346045673285622</v>
      </c>
      <c r="V625" s="158">
        <v>20413</v>
      </c>
      <c r="W625" s="158">
        <v>19724</v>
      </c>
      <c r="X625" s="158">
        <v>20456</v>
      </c>
      <c r="Y625" s="158">
        <v>19538</v>
      </c>
      <c r="Z625" s="155">
        <v>0.966246999461128</v>
      </c>
      <c r="AA625" s="155">
        <v>0.955123191239734</v>
      </c>
      <c r="AB625" s="173">
        <v>0.0111238082213936</v>
      </c>
    </row>
    <row r="626" spans="1:28">
      <c r="A626" s="175" t="s">
        <v>375</v>
      </c>
      <c r="B626" s="176" t="s">
        <v>1820</v>
      </c>
      <c r="C626" s="176" t="s">
        <v>620</v>
      </c>
      <c r="D626" s="150">
        <v>5435</v>
      </c>
      <c r="E626" s="153">
        <v>4882</v>
      </c>
      <c r="F626" s="153">
        <v>553</v>
      </c>
      <c r="G626" s="151">
        <v>4625</v>
      </c>
      <c r="H626" s="151">
        <v>4325</v>
      </c>
      <c r="I626" s="151">
        <v>300</v>
      </c>
      <c r="J626" s="151">
        <v>4832</v>
      </c>
      <c r="K626" s="151">
        <v>4444</v>
      </c>
      <c r="L626" s="151">
        <v>388</v>
      </c>
      <c r="M626" s="172">
        <v>0.93</v>
      </c>
      <c r="N626" s="153">
        <v>133653</v>
      </c>
      <c r="O626" s="153">
        <v>126000</v>
      </c>
      <c r="P626" s="153">
        <v>7653</v>
      </c>
      <c r="Q626" s="154">
        <v>0.942739781374155</v>
      </c>
      <c r="R626" s="154">
        <v>0.898252069917203</v>
      </c>
      <c r="S626" s="154">
        <v>0.935135135135135</v>
      </c>
      <c r="T626" s="154">
        <v>0.919701986754967</v>
      </c>
      <c r="U626" s="173">
        <v>-0.0368830652179318</v>
      </c>
      <c r="V626" s="158">
        <v>33265</v>
      </c>
      <c r="W626" s="158">
        <v>31135</v>
      </c>
      <c r="X626" s="158">
        <v>35002</v>
      </c>
      <c r="Y626" s="158">
        <v>32944</v>
      </c>
      <c r="Z626" s="155">
        <v>0.935968735908613</v>
      </c>
      <c r="AA626" s="155">
        <v>0.941203359808011</v>
      </c>
      <c r="AB626" s="173">
        <v>-0.00523462389939833</v>
      </c>
    </row>
    <row r="627" spans="1:28">
      <c r="A627" s="175" t="s">
        <v>375</v>
      </c>
      <c r="B627" s="176" t="s">
        <v>1820</v>
      </c>
      <c r="C627" s="176" t="s">
        <v>621</v>
      </c>
      <c r="D627" s="150">
        <v>7084</v>
      </c>
      <c r="E627" s="153">
        <v>6761</v>
      </c>
      <c r="F627" s="153">
        <v>323</v>
      </c>
      <c r="G627" s="151">
        <v>6007</v>
      </c>
      <c r="H627" s="151">
        <v>5865</v>
      </c>
      <c r="I627" s="151">
        <v>142</v>
      </c>
      <c r="J627" s="151">
        <v>6244</v>
      </c>
      <c r="K627" s="151">
        <v>6148</v>
      </c>
      <c r="L627" s="151">
        <v>96</v>
      </c>
      <c r="M627" s="172">
        <v>0.93</v>
      </c>
      <c r="N627" s="153">
        <v>166184</v>
      </c>
      <c r="O627" s="153">
        <v>162723</v>
      </c>
      <c r="P627" s="153">
        <v>3461</v>
      </c>
      <c r="Q627" s="154">
        <v>0.979173686997545</v>
      </c>
      <c r="R627" s="154">
        <v>0.954404291360813</v>
      </c>
      <c r="S627" s="154">
        <v>0.976360912269019</v>
      </c>
      <c r="T627" s="154">
        <v>0.984625240230621</v>
      </c>
      <c r="U627" s="173">
        <v>-0.0219566209082064</v>
      </c>
      <c r="V627" s="158">
        <v>42152</v>
      </c>
      <c r="W627" s="158">
        <v>41228</v>
      </c>
      <c r="X627" s="158">
        <v>40740</v>
      </c>
      <c r="Y627" s="158">
        <v>39997</v>
      </c>
      <c r="Z627" s="155">
        <v>0.978079331941545</v>
      </c>
      <c r="AA627" s="155">
        <v>0.981762395679921</v>
      </c>
      <c r="AB627" s="173">
        <v>-0.00368306373837657</v>
      </c>
    </row>
    <row r="628" spans="1:28">
      <c r="A628" s="175" t="s">
        <v>375</v>
      </c>
      <c r="B628" s="176" t="s">
        <v>1820</v>
      </c>
      <c r="C628" s="176" t="s">
        <v>622</v>
      </c>
      <c r="D628" s="150">
        <v>10030</v>
      </c>
      <c r="E628" s="153">
        <v>7499</v>
      </c>
      <c r="F628" s="153">
        <v>2531</v>
      </c>
      <c r="G628" s="151">
        <v>8442</v>
      </c>
      <c r="H628" s="151">
        <v>7411</v>
      </c>
      <c r="I628" s="151">
        <v>1031</v>
      </c>
      <c r="J628" s="151">
        <v>8902</v>
      </c>
      <c r="K628" s="151">
        <v>7810</v>
      </c>
      <c r="L628" s="151">
        <v>1092</v>
      </c>
      <c r="M628" s="172">
        <v>0.93</v>
      </c>
      <c r="N628" s="153">
        <v>256746</v>
      </c>
      <c r="O628" s="153">
        <v>227111</v>
      </c>
      <c r="P628" s="153">
        <v>29635</v>
      </c>
      <c r="Q628" s="154">
        <v>0.884574637969043</v>
      </c>
      <c r="R628" s="154">
        <v>0.74765702891326</v>
      </c>
      <c r="S628" s="154">
        <v>0.877872542051647</v>
      </c>
      <c r="T628" s="154">
        <v>0.877330936868119</v>
      </c>
      <c r="U628" s="173">
        <v>-0.130215513138386</v>
      </c>
      <c r="V628" s="158">
        <v>61645</v>
      </c>
      <c r="W628" s="158">
        <v>52650</v>
      </c>
      <c r="X628" s="158">
        <v>62935</v>
      </c>
      <c r="Y628" s="158">
        <v>56362</v>
      </c>
      <c r="Z628" s="155">
        <v>0.854083867304729</v>
      </c>
      <c r="AA628" s="155">
        <v>0.895558909986494</v>
      </c>
      <c r="AB628" s="173">
        <v>-0.0414750426817653</v>
      </c>
    </row>
    <row r="629" spans="1:28">
      <c r="A629" s="175" t="s">
        <v>375</v>
      </c>
      <c r="B629" s="176" t="s">
        <v>1820</v>
      </c>
      <c r="C629" s="176" t="s">
        <v>623</v>
      </c>
      <c r="D629" s="150">
        <v>0</v>
      </c>
      <c r="E629" s="153">
        <v>0</v>
      </c>
      <c r="F629" s="153">
        <v>0</v>
      </c>
      <c r="G629" s="151">
        <v>0</v>
      </c>
      <c r="H629" s="151">
        <v>0</v>
      </c>
      <c r="I629" s="151">
        <v>0</v>
      </c>
      <c r="J629" s="151">
        <v>0</v>
      </c>
      <c r="K629" s="151">
        <v>0</v>
      </c>
      <c r="L629" s="151">
        <v>0</v>
      </c>
      <c r="M629" s="172">
        <v>0.93</v>
      </c>
      <c r="N629" s="153">
        <v>0</v>
      </c>
      <c r="O629" s="153">
        <v>0</v>
      </c>
      <c r="P629" s="153">
        <v>0</v>
      </c>
      <c r="Q629" s="154">
        <v>0</v>
      </c>
      <c r="R629" s="154">
        <v>0</v>
      </c>
      <c r="S629" s="154">
        <v>0</v>
      </c>
      <c r="T629" s="154">
        <v>0</v>
      </c>
      <c r="U629" s="173">
        <v>0</v>
      </c>
      <c r="V629" s="158">
        <v>0</v>
      </c>
      <c r="W629" s="158">
        <v>0</v>
      </c>
      <c r="X629" s="158">
        <v>0</v>
      </c>
      <c r="Y629" s="158">
        <v>0</v>
      </c>
      <c r="Z629" s="155">
        <v>0</v>
      </c>
      <c r="AA629" s="155">
        <v>0</v>
      </c>
      <c r="AB629" s="173">
        <v>0</v>
      </c>
    </row>
    <row r="630" spans="1:28">
      <c r="A630" s="175" t="s">
        <v>375</v>
      </c>
      <c r="B630" s="176" t="s">
        <v>1820</v>
      </c>
      <c r="C630" s="176" t="s">
        <v>624</v>
      </c>
      <c r="D630" s="150">
        <v>10660</v>
      </c>
      <c r="E630" s="153">
        <v>9073</v>
      </c>
      <c r="F630" s="153">
        <v>1587</v>
      </c>
      <c r="G630" s="151">
        <v>8595</v>
      </c>
      <c r="H630" s="151">
        <v>7965</v>
      </c>
      <c r="I630" s="151">
        <v>630</v>
      </c>
      <c r="J630" s="151">
        <v>8858</v>
      </c>
      <c r="K630" s="151">
        <v>7976</v>
      </c>
      <c r="L630" s="151">
        <v>882</v>
      </c>
      <c r="M630" s="172">
        <v>0.93</v>
      </c>
      <c r="N630" s="153">
        <v>259665</v>
      </c>
      <c r="O630" s="153">
        <v>237715</v>
      </c>
      <c r="P630" s="153">
        <v>21950</v>
      </c>
      <c r="Q630" s="154">
        <v>0.915468006854986</v>
      </c>
      <c r="R630" s="154">
        <v>0.851125703564728</v>
      </c>
      <c r="S630" s="154">
        <v>0.926701570680628</v>
      </c>
      <c r="T630" s="154">
        <v>0.900428990742831</v>
      </c>
      <c r="U630" s="173">
        <v>-0.0755758671159004</v>
      </c>
      <c r="V630" s="158">
        <v>63057</v>
      </c>
      <c r="W630" s="158">
        <v>56166</v>
      </c>
      <c r="X630" s="158">
        <v>62227</v>
      </c>
      <c r="Y630" s="158">
        <v>56765</v>
      </c>
      <c r="Z630" s="155">
        <v>0.890717921880204</v>
      </c>
      <c r="AA630" s="155">
        <v>0.91222459703987</v>
      </c>
      <c r="AB630" s="173">
        <v>-0.0215066751596665</v>
      </c>
    </row>
    <row r="631" spans="1:28">
      <c r="A631" s="175" t="s">
        <v>375</v>
      </c>
      <c r="B631" s="176" t="s">
        <v>1820</v>
      </c>
      <c r="C631" s="176" t="s">
        <v>625</v>
      </c>
      <c r="D631" s="150">
        <v>6591</v>
      </c>
      <c r="E631" s="153">
        <v>5916</v>
      </c>
      <c r="F631" s="153">
        <v>675</v>
      </c>
      <c r="G631" s="151">
        <v>5465</v>
      </c>
      <c r="H631" s="151">
        <v>5129</v>
      </c>
      <c r="I631" s="151">
        <v>336</v>
      </c>
      <c r="J631" s="151">
        <v>6174</v>
      </c>
      <c r="K631" s="151">
        <v>5646</v>
      </c>
      <c r="L631" s="151">
        <v>528</v>
      </c>
      <c r="M631" s="172">
        <v>0.93</v>
      </c>
      <c r="N631" s="153">
        <v>159315</v>
      </c>
      <c r="O631" s="153">
        <v>151163</v>
      </c>
      <c r="P631" s="153">
        <v>8152</v>
      </c>
      <c r="Q631" s="154">
        <v>0.948830932429464</v>
      </c>
      <c r="R631" s="154">
        <v>0.897587619481111</v>
      </c>
      <c r="S631" s="154">
        <v>0.938517840805123</v>
      </c>
      <c r="T631" s="154">
        <v>0.914480077745384</v>
      </c>
      <c r="U631" s="173">
        <v>-0.0409302213240128</v>
      </c>
      <c r="V631" s="158">
        <v>41290</v>
      </c>
      <c r="W631" s="158">
        <v>38660</v>
      </c>
      <c r="X631" s="158">
        <v>40086</v>
      </c>
      <c r="Y631" s="158">
        <v>37912</v>
      </c>
      <c r="Z631" s="155">
        <v>0.936304189876483</v>
      </c>
      <c r="AA631" s="155">
        <v>0.945766601806117</v>
      </c>
      <c r="AB631" s="173">
        <v>-0.00946241192963337</v>
      </c>
    </row>
    <row r="632" spans="1:28">
      <c r="A632" s="175" t="s">
        <v>375</v>
      </c>
      <c r="B632" s="176" t="s">
        <v>1820</v>
      </c>
      <c r="C632" s="176" t="s">
        <v>626</v>
      </c>
      <c r="D632" s="150">
        <v>9275</v>
      </c>
      <c r="E632" s="153">
        <v>8825</v>
      </c>
      <c r="F632" s="153">
        <v>450</v>
      </c>
      <c r="G632" s="151">
        <v>7503</v>
      </c>
      <c r="H632" s="151">
        <v>7283</v>
      </c>
      <c r="I632" s="151">
        <v>220</v>
      </c>
      <c r="J632" s="151">
        <v>7959</v>
      </c>
      <c r="K632" s="151">
        <v>7813</v>
      </c>
      <c r="L632" s="151">
        <v>146</v>
      </c>
      <c r="M632" s="172">
        <v>0.93</v>
      </c>
      <c r="N632" s="153">
        <v>231877</v>
      </c>
      <c r="O632" s="153">
        <v>227185</v>
      </c>
      <c r="P632" s="153">
        <v>4692</v>
      </c>
      <c r="Q632" s="154">
        <v>0.979765134101269</v>
      </c>
      <c r="R632" s="154">
        <v>0.951482479784367</v>
      </c>
      <c r="S632" s="154">
        <v>0.970678395308543</v>
      </c>
      <c r="T632" s="154">
        <v>0.981655986933032</v>
      </c>
      <c r="U632" s="173">
        <v>-0.0191959155241767</v>
      </c>
      <c r="V632" s="158">
        <v>55906</v>
      </c>
      <c r="W632" s="158">
        <v>54562</v>
      </c>
      <c r="X632" s="158">
        <v>56691</v>
      </c>
      <c r="Y632" s="158">
        <v>55646</v>
      </c>
      <c r="Z632" s="155">
        <v>0.975959646549565</v>
      </c>
      <c r="AA632" s="155">
        <v>0.981566738988552</v>
      </c>
      <c r="AB632" s="173">
        <v>-0.00560709243898661</v>
      </c>
    </row>
    <row r="633" spans="1:28">
      <c r="A633" s="175" t="s">
        <v>375</v>
      </c>
      <c r="B633" s="176" t="s">
        <v>1820</v>
      </c>
      <c r="C633" s="176" t="s">
        <v>627</v>
      </c>
      <c r="D633" s="150">
        <v>12362</v>
      </c>
      <c r="E633" s="153">
        <v>11052</v>
      </c>
      <c r="F633" s="153">
        <v>1310</v>
      </c>
      <c r="G633" s="151">
        <v>9877</v>
      </c>
      <c r="H633" s="151">
        <v>9270</v>
      </c>
      <c r="I633" s="151">
        <v>607</v>
      </c>
      <c r="J633" s="151">
        <v>11653</v>
      </c>
      <c r="K633" s="151">
        <v>11120</v>
      </c>
      <c r="L633" s="151">
        <v>533</v>
      </c>
      <c r="M633" s="172">
        <v>0.93</v>
      </c>
      <c r="N633" s="153">
        <v>301321</v>
      </c>
      <c r="O633" s="153">
        <v>287779</v>
      </c>
      <c r="P633" s="153">
        <v>13542</v>
      </c>
      <c r="Q633" s="154">
        <v>0.955057895068714</v>
      </c>
      <c r="R633" s="154">
        <v>0.894030092218088</v>
      </c>
      <c r="S633" s="154">
        <v>0.938544092335729</v>
      </c>
      <c r="T633" s="154">
        <v>0.954260705397752</v>
      </c>
      <c r="U633" s="173">
        <v>-0.0445140001176417</v>
      </c>
      <c r="V633" s="158">
        <v>75565</v>
      </c>
      <c r="W633" s="158">
        <v>71349</v>
      </c>
      <c r="X633" s="158">
        <v>73193</v>
      </c>
      <c r="Y633" s="158">
        <v>69897</v>
      </c>
      <c r="Z633" s="155">
        <v>0.944206974128234</v>
      </c>
      <c r="AA633" s="155">
        <v>0.954968371292337</v>
      </c>
      <c r="AB633" s="173">
        <v>-0.0107613971641027</v>
      </c>
    </row>
    <row r="634" spans="1:28">
      <c r="A634" s="175" t="s">
        <v>375</v>
      </c>
      <c r="B634" s="176" t="s">
        <v>1820</v>
      </c>
      <c r="C634" s="176" t="s">
        <v>628</v>
      </c>
      <c r="D634" s="150">
        <v>3146</v>
      </c>
      <c r="E634" s="153">
        <v>2630</v>
      </c>
      <c r="F634" s="153">
        <v>516</v>
      </c>
      <c r="G634" s="151">
        <v>2080</v>
      </c>
      <c r="H634" s="151">
        <v>1883</v>
      </c>
      <c r="I634" s="151">
        <v>197</v>
      </c>
      <c r="J634" s="151">
        <v>2823</v>
      </c>
      <c r="K634" s="151">
        <v>2663</v>
      </c>
      <c r="L634" s="151">
        <v>160</v>
      </c>
      <c r="M634" s="172">
        <v>0.93</v>
      </c>
      <c r="N634" s="153">
        <v>75228</v>
      </c>
      <c r="O634" s="153">
        <v>71249</v>
      </c>
      <c r="P634" s="153">
        <v>3979</v>
      </c>
      <c r="Q634" s="154">
        <v>0.947107459988302</v>
      </c>
      <c r="R634" s="154">
        <v>0.835982199618563</v>
      </c>
      <c r="S634" s="154">
        <v>0.905288461538462</v>
      </c>
      <c r="T634" s="154">
        <v>0.943322706340772</v>
      </c>
      <c r="U634" s="173">
        <v>-0.0693062619198983</v>
      </c>
      <c r="V634" s="158">
        <v>18722</v>
      </c>
      <c r="W634" s="158">
        <v>17391</v>
      </c>
      <c r="X634" s="158">
        <v>18235</v>
      </c>
      <c r="Y634" s="158">
        <v>17210</v>
      </c>
      <c r="Z634" s="155">
        <v>0.928907168037603</v>
      </c>
      <c r="AA634" s="155">
        <v>0.943789415958322</v>
      </c>
      <c r="AB634" s="173">
        <v>-0.014882247920719</v>
      </c>
    </row>
    <row r="635" spans="1:28">
      <c r="A635" s="175" t="s">
        <v>375</v>
      </c>
      <c r="B635" s="176" t="s">
        <v>1820</v>
      </c>
      <c r="C635" s="176" t="s">
        <v>629</v>
      </c>
      <c r="D635" s="150">
        <v>5007</v>
      </c>
      <c r="E635" s="153">
        <v>4129</v>
      </c>
      <c r="F635" s="153">
        <v>878</v>
      </c>
      <c r="G635" s="151">
        <v>4687</v>
      </c>
      <c r="H635" s="151">
        <v>4298</v>
      </c>
      <c r="I635" s="151">
        <v>389</v>
      </c>
      <c r="J635" s="151">
        <v>4450</v>
      </c>
      <c r="K635" s="151">
        <v>4162</v>
      </c>
      <c r="L635" s="151">
        <v>288</v>
      </c>
      <c r="M635" s="172">
        <v>0.93</v>
      </c>
      <c r="N635" s="153">
        <v>123142</v>
      </c>
      <c r="O635" s="153">
        <v>114279</v>
      </c>
      <c r="P635" s="153">
        <v>8863</v>
      </c>
      <c r="Q635" s="154">
        <v>0.928026181156713</v>
      </c>
      <c r="R635" s="154">
        <v>0.824645496305173</v>
      </c>
      <c r="S635" s="154">
        <v>0.917004480477918</v>
      </c>
      <c r="T635" s="154">
        <v>0.935280898876405</v>
      </c>
      <c r="U635" s="173">
        <v>-0.0923589841727448</v>
      </c>
      <c r="V635" s="158">
        <v>31375</v>
      </c>
      <c r="W635" s="158">
        <v>28416</v>
      </c>
      <c r="X635" s="158">
        <v>31523</v>
      </c>
      <c r="Y635" s="158">
        <v>29361</v>
      </c>
      <c r="Z635" s="155">
        <v>0.905689243027888</v>
      </c>
      <c r="AA635" s="155">
        <v>0.931415157186816</v>
      </c>
      <c r="AB635" s="173">
        <v>-0.0257259141589276</v>
      </c>
    </row>
    <row r="636" spans="1:28">
      <c r="A636" s="175" t="s">
        <v>375</v>
      </c>
      <c r="B636" s="176" t="s">
        <v>1820</v>
      </c>
      <c r="C636" s="176" t="s">
        <v>630</v>
      </c>
      <c r="D636" s="150">
        <v>7051</v>
      </c>
      <c r="E636" s="153">
        <v>6026</v>
      </c>
      <c r="F636" s="153">
        <v>1025</v>
      </c>
      <c r="G636" s="151">
        <v>5758</v>
      </c>
      <c r="H636" s="151">
        <v>5300</v>
      </c>
      <c r="I636" s="151">
        <v>458</v>
      </c>
      <c r="J636" s="151">
        <v>5922</v>
      </c>
      <c r="K636" s="151">
        <v>5691</v>
      </c>
      <c r="L636" s="151">
        <v>231</v>
      </c>
      <c r="M636" s="172">
        <v>0.93</v>
      </c>
      <c r="N636" s="153">
        <v>174055</v>
      </c>
      <c r="O636" s="153">
        <v>163937</v>
      </c>
      <c r="P636" s="153">
        <v>10118</v>
      </c>
      <c r="Q636" s="154">
        <v>0.941868949469995</v>
      </c>
      <c r="R636" s="154">
        <v>0.854630548858318</v>
      </c>
      <c r="S636" s="154">
        <v>0.920458492532129</v>
      </c>
      <c r="T636" s="154">
        <v>0.960992907801418</v>
      </c>
      <c r="U636" s="173">
        <v>-0.0658279436738112</v>
      </c>
      <c r="V636" s="158">
        <v>41995</v>
      </c>
      <c r="W636" s="158">
        <v>39125</v>
      </c>
      <c r="X636" s="158">
        <v>43282</v>
      </c>
      <c r="Y636" s="158">
        <v>40533</v>
      </c>
      <c r="Z636" s="155">
        <v>0.931658530777474</v>
      </c>
      <c r="AA636" s="155">
        <v>0.936486299154383</v>
      </c>
      <c r="AB636" s="173">
        <v>-0.00482776837690935</v>
      </c>
    </row>
    <row r="637" spans="1:28">
      <c r="A637" s="175" t="s">
        <v>375</v>
      </c>
      <c r="B637" s="176" t="s">
        <v>1820</v>
      </c>
      <c r="C637" s="176" t="s">
        <v>631</v>
      </c>
      <c r="D637" s="150">
        <v>5788</v>
      </c>
      <c r="E637" s="153">
        <v>5361</v>
      </c>
      <c r="F637" s="153">
        <v>427</v>
      </c>
      <c r="G637" s="151">
        <v>4882</v>
      </c>
      <c r="H637" s="151">
        <v>4656</v>
      </c>
      <c r="I637" s="151">
        <v>226</v>
      </c>
      <c r="J637" s="151">
        <v>5156</v>
      </c>
      <c r="K637" s="151">
        <v>4927</v>
      </c>
      <c r="L637" s="151">
        <v>229</v>
      </c>
      <c r="M637" s="172">
        <v>0.93</v>
      </c>
      <c r="N637" s="153">
        <v>151503</v>
      </c>
      <c r="O637" s="153">
        <v>145234</v>
      </c>
      <c r="P637" s="153">
        <v>6269</v>
      </c>
      <c r="Q637" s="154">
        <v>0.95862128142677</v>
      </c>
      <c r="R637" s="154">
        <v>0.926226675881133</v>
      </c>
      <c r="S637" s="154">
        <v>0.953707496927489</v>
      </c>
      <c r="T637" s="154">
        <v>0.955585725368503</v>
      </c>
      <c r="U637" s="173">
        <v>-0.0274808210463553</v>
      </c>
      <c r="V637" s="158">
        <v>34700</v>
      </c>
      <c r="W637" s="158">
        <v>33105</v>
      </c>
      <c r="X637" s="158">
        <v>40131</v>
      </c>
      <c r="Y637" s="158">
        <v>38359</v>
      </c>
      <c r="Z637" s="155">
        <v>0.954034582132565</v>
      </c>
      <c r="AA637" s="155">
        <v>0.955844608905833</v>
      </c>
      <c r="AB637" s="173">
        <v>-0.00181002677326858</v>
      </c>
    </row>
    <row r="638" spans="1:28">
      <c r="A638" s="175" t="s">
        <v>375</v>
      </c>
      <c r="B638" s="176" t="s">
        <v>1820</v>
      </c>
      <c r="C638" s="176" t="s">
        <v>632</v>
      </c>
      <c r="D638" s="150">
        <v>4113</v>
      </c>
      <c r="E638" s="153">
        <v>3208</v>
      </c>
      <c r="F638" s="153">
        <v>905</v>
      </c>
      <c r="G638" s="151">
        <v>3564</v>
      </c>
      <c r="H638" s="151">
        <v>3193</v>
      </c>
      <c r="I638" s="151">
        <v>371</v>
      </c>
      <c r="J638" s="151">
        <v>3503</v>
      </c>
      <c r="K638" s="151">
        <v>3239</v>
      </c>
      <c r="L638" s="151">
        <v>264</v>
      </c>
      <c r="M638" s="172">
        <v>0.93</v>
      </c>
      <c r="N638" s="153">
        <v>96002</v>
      </c>
      <c r="O638" s="153">
        <v>85619</v>
      </c>
      <c r="P638" s="153">
        <v>10383</v>
      </c>
      <c r="Q638" s="154">
        <v>0.891846003208266</v>
      </c>
      <c r="R638" s="154">
        <v>0.779965961585218</v>
      </c>
      <c r="S638" s="154">
        <v>0.895903479236813</v>
      </c>
      <c r="T638" s="154">
        <v>0.924636026263203</v>
      </c>
      <c r="U638" s="173">
        <v>-0.115937517651595</v>
      </c>
      <c r="V638" s="158">
        <v>23751</v>
      </c>
      <c r="W638" s="158">
        <v>21523</v>
      </c>
      <c r="X638" s="158">
        <v>24717</v>
      </c>
      <c r="Y638" s="158">
        <v>22031</v>
      </c>
      <c r="Z638" s="155">
        <v>0.906193423434803</v>
      </c>
      <c r="AA638" s="155">
        <v>0.891329853946676</v>
      </c>
      <c r="AB638" s="173">
        <v>0.0148635694881263</v>
      </c>
    </row>
    <row r="639" spans="1:28">
      <c r="A639" s="175" t="s">
        <v>375</v>
      </c>
      <c r="B639" s="176" t="s">
        <v>1820</v>
      </c>
      <c r="C639" s="176" t="s">
        <v>633</v>
      </c>
      <c r="D639" s="150">
        <v>7413</v>
      </c>
      <c r="E639" s="153">
        <v>6704</v>
      </c>
      <c r="F639" s="153">
        <v>709</v>
      </c>
      <c r="G639" s="151">
        <v>6441</v>
      </c>
      <c r="H639" s="151">
        <v>6156</v>
      </c>
      <c r="I639" s="151">
        <v>285</v>
      </c>
      <c r="J639" s="151">
        <v>6613</v>
      </c>
      <c r="K639" s="151">
        <v>6336</v>
      </c>
      <c r="L639" s="151">
        <v>277</v>
      </c>
      <c r="M639" s="172">
        <v>0.93</v>
      </c>
      <c r="N639" s="153">
        <v>183959</v>
      </c>
      <c r="O639" s="153">
        <v>174946</v>
      </c>
      <c r="P639" s="153">
        <v>9013</v>
      </c>
      <c r="Q639" s="154">
        <v>0.951005387069945</v>
      </c>
      <c r="R639" s="154">
        <v>0.904357210306219</v>
      </c>
      <c r="S639" s="154">
        <v>0.955752212389381</v>
      </c>
      <c r="T639" s="154">
        <v>0.958112808105247</v>
      </c>
      <c r="U639" s="173">
        <v>-0.0513950020831617</v>
      </c>
      <c r="V639" s="158">
        <v>45498</v>
      </c>
      <c r="W639" s="158">
        <v>43394</v>
      </c>
      <c r="X639" s="158">
        <v>47728</v>
      </c>
      <c r="Y639" s="158">
        <v>45059</v>
      </c>
      <c r="Z639" s="155">
        <v>0.953756209064135</v>
      </c>
      <c r="AA639" s="155">
        <v>0.944078947368421</v>
      </c>
      <c r="AB639" s="173">
        <v>0.0096772616957137</v>
      </c>
    </row>
    <row r="640" spans="1:28">
      <c r="A640" s="175" t="s">
        <v>375</v>
      </c>
      <c r="B640" s="176" t="s">
        <v>1820</v>
      </c>
      <c r="C640" s="176" t="s">
        <v>634</v>
      </c>
      <c r="D640" s="150">
        <v>9209</v>
      </c>
      <c r="E640" s="153">
        <v>7961</v>
      </c>
      <c r="F640" s="153">
        <v>1248</v>
      </c>
      <c r="G640" s="151">
        <v>7536</v>
      </c>
      <c r="H640" s="151">
        <v>7119</v>
      </c>
      <c r="I640" s="151">
        <v>417</v>
      </c>
      <c r="J640" s="151">
        <v>7858</v>
      </c>
      <c r="K640" s="151">
        <v>7494</v>
      </c>
      <c r="L640" s="151">
        <v>364</v>
      </c>
      <c r="M640" s="172">
        <v>0.93</v>
      </c>
      <c r="N640" s="153">
        <v>211695</v>
      </c>
      <c r="O640" s="153">
        <v>201343</v>
      </c>
      <c r="P640" s="153">
        <v>10352</v>
      </c>
      <c r="Q640" s="154">
        <v>0.951099459127518</v>
      </c>
      <c r="R640" s="154">
        <v>0.864480399609078</v>
      </c>
      <c r="S640" s="154">
        <v>0.944665605095541</v>
      </c>
      <c r="T640" s="154">
        <v>0.953677780605752</v>
      </c>
      <c r="U640" s="173">
        <v>-0.0801852054864634</v>
      </c>
      <c r="V640" s="158">
        <v>55131</v>
      </c>
      <c r="W640" s="158">
        <v>51893</v>
      </c>
      <c r="X640" s="158">
        <v>52551</v>
      </c>
      <c r="Y640" s="158">
        <v>50501</v>
      </c>
      <c r="Z640" s="155">
        <v>0.941267163664726</v>
      </c>
      <c r="AA640" s="155">
        <v>0.960990276112729</v>
      </c>
      <c r="AB640" s="173">
        <v>-0.0197231124480027</v>
      </c>
    </row>
    <row r="641" spans="1:28">
      <c r="A641" s="175" t="s">
        <v>375</v>
      </c>
      <c r="B641" s="176" t="s">
        <v>1821</v>
      </c>
      <c r="C641" s="176" t="s">
        <v>635</v>
      </c>
      <c r="D641" s="150">
        <v>7385</v>
      </c>
      <c r="E641" s="153">
        <v>6976</v>
      </c>
      <c r="F641" s="153">
        <v>409</v>
      </c>
      <c r="G641" s="151">
        <v>6396</v>
      </c>
      <c r="H641" s="151">
        <v>6211</v>
      </c>
      <c r="I641" s="151">
        <v>185</v>
      </c>
      <c r="J641" s="151">
        <v>6674</v>
      </c>
      <c r="K641" s="151">
        <v>6484</v>
      </c>
      <c r="L641" s="151">
        <v>190</v>
      </c>
      <c r="M641" s="172">
        <v>0.93</v>
      </c>
      <c r="N641" s="153">
        <v>189130</v>
      </c>
      <c r="O641" s="153">
        <v>183595</v>
      </c>
      <c r="P641" s="153">
        <v>5535</v>
      </c>
      <c r="Q641" s="154">
        <v>0.970734415481415</v>
      </c>
      <c r="R641" s="154">
        <v>0.944617467840217</v>
      </c>
      <c r="S641" s="154">
        <v>0.971075672295185</v>
      </c>
      <c r="T641" s="154">
        <v>0.971531315552892</v>
      </c>
      <c r="U641" s="173">
        <v>-0.0264582044549679</v>
      </c>
      <c r="V641" s="158">
        <v>46886</v>
      </c>
      <c r="W641" s="158">
        <v>45426</v>
      </c>
      <c r="X641" s="158">
        <v>46574</v>
      </c>
      <c r="Y641" s="158">
        <v>45356</v>
      </c>
      <c r="Z641" s="155">
        <v>0.968860640702982</v>
      </c>
      <c r="AA641" s="155">
        <v>0.973848069738481</v>
      </c>
      <c r="AB641" s="173">
        <v>-0.00498742903549898</v>
      </c>
    </row>
    <row r="642" spans="1:28">
      <c r="A642" s="175" t="s">
        <v>375</v>
      </c>
      <c r="B642" s="176" t="s">
        <v>1821</v>
      </c>
      <c r="C642" s="176" t="s">
        <v>636</v>
      </c>
      <c r="D642" s="150">
        <v>5951</v>
      </c>
      <c r="E642" s="153">
        <v>5813</v>
      </c>
      <c r="F642" s="153">
        <v>138</v>
      </c>
      <c r="G642" s="151">
        <v>5094</v>
      </c>
      <c r="H642" s="151">
        <v>5016</v>
      </c>
      <c r="I642" s="151">
        <v>78</v>
      </c>
      <c r="J642" s="151">
        <v>5116</v>
      </c>
      <c r="K642" s="151">
        <v>5015</v>
      </c>
      <c r="L642" s="151">
        <v>101</v>
      </c>
      <c r="M642" s="172">
        <v>0.93</v>
      </c>
      <c r="N642" s="153">
        <v>146430</v>
      </c>
      <c r="O642" s="153">
        <v>143655</v>
      </c>
      <c r="P642" s="153">
        <v>2775</v>
      </c>
      <c r="Q642" s="154">
        <v>0.981048965375948</v>
      </c>
      <c r="R642" s="154">
        <v>0.976810620063855</v>
      </c>
      <c r="S642" s="154">
        <v>0.984687868080094</v>
      </c>
      <c r="T642" s="154">
        <v>0.980258014073495</v>
      </c>
      <c r="U642" s="173">
        <v>-0.00787724801623946</v>
      </c>
      <c r="V642" s="158">
        <v>37054</v>
      </c>
      <c r="W642" s="158">
        <v>36364</v>
      </c>
      <c r="X642" s="158">
        <v>36496</v>
      </c>
      <c r="Y642" s="158">
        <v>35866</v>
      </c>
      <c r="Z642" s="155">
        <v>0.981378528633886</v>
      </c>
      <c r="AA642" s="155">
        <v>0.982737834283209</v>
      </c>
      <c r="AB642" s="173">
        <v>-0.00135930564932352</v>
      </c>
    </row>
    <row r="643" spans="1:28">
      <c r="A643" s="175" t="s">
        <v>375</v>
      </c>
      <c r="B643" s="176" t="s">
        <v>1821</v>
      </c>
      <c r="C643" s="176" t="s">
        <v>637</v>
      </c>
      <c r="D643" s="150">
        <v>4481</v>
      </c>
      <c r="E643" s="153">
        <v>4338</v>
      </c>
      <c r="F643" s="153">
        <v>143</v>
      </c>
      <c r="G643" s="151">
        <v>3590</v>
      </c>
      <c r="H643" s="151">
        <v>3427</v>
      </c>
      <c r="I643" s="151">
        <v>163</v>
      </c>
      <c r="J643" s="151">
        <v>3865</v>
      </c>
      <c r="K643" s="151">
        <v>3632</v>
      </c>
      <c r="L643" s="151">
        <v>233</v>
      </c>
      <c r="M643" s="172">
        <v>0.93</v>
      </c>
      <c r="N643" s="153">
        <v>115195</v>
      </c>
      <c r="O643" s="153">
        <v>110430</v>
      </c>
      <c r="P643" s="153">
        <v>4765</v>
      </c>
      <c r="Q643" s="154">
        <v>0.958635357437389</v>
      </c>
      <c r="R643" s="154">
        <v>0.968087480473109</v>
      </c>
      <c r="S643" s="154">
        <v>0.954596100278552</v>
      </c>
      <c r="T643" s="154">
        <v>0.939715394566624</v>
      </c>
      <c r="U643" s="173">
        <v>0.0134913801945571</v>
      </c>
      <c r="V643" s="158">
        <v>27517</v>
      </c>
      <c r="W643" s="158">
        <v>26243</v>
      </c>
      <c r="X643" s="158">
        <v>28131</v>
      </c>
      <c r="Y643" s="158">
        <v>27055</v>
      </c>
      <c r="Z643" s="155">
        <v>0.953701348257441</v>
      </c>
      <c r="AA643" s="155">
        <v>0.961750382140699</v>
      </c>
      <c r="AB643" s="173">
        <v>-0.00804903388325795</v>
      </c>
    </row>
    <row r="644" spans="1:28">
      <c r="A644" s="175" t="s">
        <v>375</v>
      </c>
      <c r="B644" s="176" t="s">
        <v>1821</v>
      </c>
      <c r="C644" s="176" t="s">
        <v>638</v>
      </c>
      <c r="D644" s="150">
        <v>4249</v>
      </c>
      <c r="E644" s="153">
        <v>4070</v>
      </c>
      <c r="F644" s="153">
        <v>179</v>
      </c>
      <c r="G644" s="151">
        <v>3289</v>
      </c>
      <c r="H644" s="151">
        <v>3213</v>
      </c>
      <c r="I644" s="151">
        <v>76</v>
      </c>
      <c r="J644" s="151">
        <v>3559</v>
      </c>
      <c r="K644" s="151">
        <v>3462</v>
      </c>
      <c r="L644" s="151">
        <v>97</v>
      </c>
      <c r="M644" s="172">
        <v>0.93</v>
      </c>
      <c r="N644" s="153">
        <v>97954</v>
      </c>
      <c r="O644" s="153">
        <v>94826</v>
      </c>
      <c r="P644" s="153">
        <v>3128</v>
      </c>
      <c r="Q644" s="154">
        <v>0.968066643526553</v>
      </c>
      <c r="R644" s="154">
        <v>0.957872440574253</v>
      </c>
      <c r="S644" s="154">
        <v>0.976892672544846</v>
      </c>
      <c r="T644" s="154">
        <v>0.972745153132903</v>
      </c>
      <c r="U644" s="173">
        <v>-0.0190202319705937</v>
      </c>
      <c r="V644" s="158">
        <v>24391</v>
      </c>
      <c r="W644" s="158">
        <v>23612</v>
      </c>
      <c r="X644" s="158">
        <v>23767</v>
      </c>
      <c r="Y644" s="158">
        <v>22998</v>
      </c>
      <c r="Z644" s="155">
        <v>0.968061990078308</v>
      </c>
      <c r="AA644" s="155">
        <v>0.967644212563639</v>
      </c>
      <c r="AB644" s="173">
        <v>0.000417777514668982</v>
      </c>
    </row>
    <row r="645" spans="1:28">
      <c r="A645" s="175" t="s">
        <v>375</v>
      </c>
      <c r="B645" s="176" t="s">
        <v>1821</v>
      </c>
      <c r="C645" s="176" t="s">
        <v>639</v>
      </c>
      <c r="D645" s="150">
        <v>2513</v>
      </c>
      <c r="E645" s="153">
        <v>2262</v>
      </c>
      <c r="F645" s="153">
        <v>251</v>
      </c>
      <c r="G645" s="151">
        <v>2252</v>
      </c>
      <c r="H645" s="151">
        <v>2064</v>
      </c>
      <c r="I645" s="151">
        <v>188</v>
      </c>
      <c r="J645" s="151">
        <v>2485</v>
      </c>
      <c r="K645" s="151">
        <v>2412</v>
      </c>
      <c r="L645" s="151">
        <v>73</v>
      </c>
      <c r="M645" s="172">
        <v>0.93</v>
      </c>
      <c r="N645" s="153">
        <v>68043</v>
      </c>
      <c r="O645" s="153">
        <v>64076</v>
      </c>
      <c r="P645" s="153">
        <v>3967</v>
      </c>
      <c r="Q645" s="154">
        <v>0.941698631747571</v>
      </c>
      <c r="R645" s="154">
        <v>0.900119379228014</v>
      </c>
      <c r="S645" s="154">
        <v>0.91651865008881</v>
      </c>
      <c r="T645" s="154">
        <v>0.970623742454728</v>
      </c>
      <c r="U645" s="173">
        <v>-0.0163992708607956</v>
      </c>
      <c r="V645" s="158">
        <v>16720</v>
      </c>
      <c r="W645" s="158">
        <v>15890</v>
      </c>
      <c r="X645" s="158">
        <v>16917</v>
      </c>
      <c r="Y645" s="158">
        <v>16067</v>
      </c>
      <c r="Z645" s="155">
        <v>0.950358851674641</v>
      </c>
      <c r="AA645" s="155">
        <v>0.949754684636756</v>
      </c>
      <c r="AB645" s="173">
        <v>0.000604167037885239</v>
      </c>
    </row>
    <row r="646" spans="1:28">
      <c r="A646" s="175" t="s">
        <v>375</v>
      </c>
      <c r="B646" s="176" t="s">
        <v>1821</v>
      </c>
      <c r="C646" s="176" t="s">
        <v>640</v>
      </c>
      <c r="D646" s="150">
        <v>7629</v>
      </c>
      <c r="E646" s="153">
        <v>7145</v>
      </c>
      <c r="F646" s="153">
        <v>484</v>
      </c>
      <c r="G646" s="151">
        <v>6554</v>
      </c>
      <c r="H646" s="151">
        <v>6296</v>
      </c>
      <c r="I646" s="151">
        <v>258</v>
      </c>
      <c r="J646" s="151">
        <v>6982</v>
      </c>
      <c r="K646" s="151">
        <v>6723</v>
      </c>
      <c r="L646" s="151">
        <v>259</v>
      </c>
      <c r="M646" s="172">
        <v>0.93</v>
      </c>
      <c r="N646" s="153">
        <v>193762</v>
      </c>
      <c r="O646" s="153">
        <v>184737</v>
      </c>
      <c r="P646" s="153">
        <v>9025</v>
      </c>
      <c r="Q646" s="154">
        <v>0.953422239654834</v>
      </c>
      <c r="R646" s="154">
        <v>0.93655787128064</v>
      </c>
      <c r="S646" s="154">
        <v>0.960634726884345</v>
      </c>
      <c r="T646" s="154">
        <v>0.962904611859066</v>
      </c>
      <c r="U646" s="173">
        <v>-0.0240768556037058</v>
      </c>
      <c r="V646" s="158">
        <v>47732</v>
      </c>
      <c r="W646" s="158">
        <v>45673</v>
      </c>
      <c r="X646" s="158">
        <v>50049</v>
      </c>
      <c r="Y646" s="158">
        <v>47952</v>
      </c>
      <c r="Z646" s="155">
        <v>0.956863320204475</v>
      </c>
      <c r="AA646" s="155">
        <v>0.958101060960259</v>
      </c>
      <c r="AB646" s="173">
        <v>-0.00123774075578398</v>
      </c>
    </row>
    <row r="647" spans="1:28">
      <c r="A647" s="175" t="s">
        <v>375</v>
      </c>
      <c r="B647" s="176" t="s">
        <v>1821</v>
      </c>
      <c r="C647" s="176" t="s">
        <v>641</v>
      </c>
      <c r="D647" s="150">
        <v>2002</v>
      </c>
      <c r="E647" s="153">
        <v>1924</v>
      </c>
      <c r="F647" s="153">
        <v>78</v>
      </c>
      <c r="G647" s="151">
        <v>1709</v>
      </c>
      <c r="H647" s="151">
        <v>1656</v>
      </c>
      <c r="I647" s="151">
        <v>53</v>
      </c>
      <c r="J647" s="151">
        <v>1763</v>
      </c>
      <c r="K647" s="151">
        <v>1717</v>
      </c>
      <c r="L647" s="151">
        <v>46</v>
      </c>
      <c r="M647" s="172">
        <v>0.93</v>
      </c>
      <c r="N647" s="153">
        <v>51994</v>
      </c>
      <c r="O647" s="153">
        <v>50466</v>
      </c>
      <c r="P647" s="153">
        <v>1528</v>
      </c>
      <c r="Q647" s="154">
        <v>0.97061199369158</v>
      </c>
      <c r="R647" s="154">
        <v>0.961038961038961</v>
      </c>
      <c r="S647" s="154">
        <v>0.968987712112346</v>
      </c>
      <c r="T647" s="154">
        <v>0.973908111174135</v>
      </c>
      <c r="U647" s="173">
        <v>-0.00794875107338533</v>
      </c>
      <c r="V647" s="158">
        <v>12591</v>
      </c>
      <c r="W647" s="158">
        <v>12197</v>
      </c>
      <c r="X647" s="158">
        <v>12648</v>
      </c>
      <c r="Y647" s="158">
        <v>12302</v>
      </c>
      <c r="Z647" s="155">
        <v>0.968707807163847</v>
      </c>
      <c r="AA647" s="155">
        <v>0.972643896268185</v>
      </c>
      <c r="AB647" s="173">
        <v>-0.00393608910433751</v>
      </c>
    </row>
    <row r="648" spans="1:28">
      <c r="A648" s="175" t="s">
        <v>375</v>
      </c>
      <c r="B648" s="176" t="s">
        <v>1821</v>
      </c>
      <c r="C648" s="176" t="s">
        <v>642</v>
      </c>
      <c r="D648" s="150">
        <v>10053</v>
      </c>
      <c r="E648" s="153">
        <v>9524</v>
      </c>
      <c r="F648" s="153">
        <v>529</v>
      </c>
      <c r="G648" s="151">
        <v>8666</v>
      </c>
      <c r="H648" s="151">
        <v>8416</v>
      </c>
      <c r="I648" s="151">
        <v>250</v>
      </c>
      <c r="J648" s="151">
        <v>9429</v>
      </c>
      <c r="K648" s="151">
        <v>9211</v>
      </c>
      <c r="L648" s="151">
        <v>218</v>
      </c>
      <c r="M648" s="172">
        <v>0.93</v>
      </c>
      <c r="N648" s="153">
        <v>243403</v>
      </c>
      <c r="O648" s="153">
        <v>236922</v>
      </c>
      <c r="P648" s="153">
        <v>6481</v>
      </c>
      <c r="Q648" s="154">
        <v>0.973373376663394</v>
      </c>
      <c r="R648" s="154">
        <v>0.947378891873073</v>
      </c>
      <c r="S648" s="154">
        <v>0.971151627048234</v>
      </c>
      <c r="T648" s="154">
        <v>0.976879838795206</v>
      </c>
      <c r="U648" s="173">
        <v>-0.0237727351751618</v>
      </c>
      <c r="V648" s="158">
        <v>63314</v>
      </c>
      <c r="W648" s="158">
        <v>61510</v>
      </c>
      <c r="X648" s="158">
        <v>62345</v>
      </c>
      <c r="Y648" s="158">
        <v>60930</v>
      </c>
      <c r="Z648" s="155">
        <v>0.9715070916385</v>
      </c>
      <c r="AA648" s="155">
        <v>0.977303713208758</v>
      </c>
      <c r="AB648" s="173">
        <v>-0.00579662157025762</v>
      </c>
    </row>
    <row r="649" spans="1:28">
      <c r="A649" s="175" t="s">
        <v>375</v>
      </c>
      <c r="B649" s="176" t="s">
        <v>1822</v>
      </c>
      <c r="C649" s="176" t="s">
        <v>643</v>
      </c>
      <c r="D649" s="150">
        <v>10461</v>
      </c>
      <c r="E649" s="153">
        <v>9881</v>
      </c>
      <c r="F649" s="153">
        <v>580</v>
      </c>
      <c r="G649" s="151">
        <v>8418</v>
      </c>
      <c r="H649" s="151">
        <v>8207</v>
      </c>
      <c r="I649" s="151">
        <v>211</v>
      </c>
      <c r="J649" s="151">
        <v>8991</v>
      </c>
      <c r="K649" s="151">
        <v>8789</v>
      </c>
      <c r="L649" s="151">
        <v>202</v>
      </c>
      <c r="M649" s="172">
        <v>0.93</v>
      </c>
      <c r="N649" s="153">
        <v>259794</v>
      </c>
      <c r="O649" s="153">
        <v>254458</v>
      </c>
      <c r="P649" s="153">
        <v>5336</v>
      </c>
      <c r="Q649" s="154">
        <v>0.9794606495916</v>
      </c>
      <c r="R649" s="154">
        <v>0.944555969792563</v>
      </c>
      <c r="S649" s="154">
        <v>0.974934663815633</v>
      </c>
      <c r="T649" s="154">
        <v>0.9775330886442</v>
      </c>
      <c r="U649" s="173">
        <v>-0.0303786940230704</v>
      </c>
      <c r="V649" s="158">
        <v>63208</v>
      </c>
      <c r="W649" s="158">
        <v>61582</v>
      </c>
      <c r="X649" s="158">
        <v>63732</v>
      </c>
      <c r="Y649" s="158">
        <v>62532</v>
      </c>
      <c r="Z649" s="155">
        <v>0.97427540817618</v>
      </c>
      <c r="AA649" s="155">
        <v>0.981171154208247</v>
      </c>
      <c r="AB649" s="173">
        <v>-0.00689574603206689</v>
      </c>
    </row>
    <row r="650" spans="1:28">
      <c r="A650" s="175" t="s">
        <v>375</v>
      </c>
      <c r="B650" s="176" t="s">
        <v>1822</v>
      </c>
      <c r="C650" s="176" t="s">
        <v>644</v>
      </c>
      <c r="D650" s="150">
        <v>6458</v>
      </c>
      <c r="E650" s="153">
        <v>5472</v>
      </c>
      <c r="F650" s="153">
        <v>986</v>
      </c>
      <c r="G650" s="151">
        <v>5442</v>
      </c>
      <c r="H650" s="151">
        <v>5203</v>
      </c>
      <c r="I650" s="151">
        <v>239</v>
      </c>
      <c r="J650" s="151">
        <v>5427</v>
      </c>
      <c r="K650" s="151">
        <v>5256</v>
      </c>
      <c r="L650" s="151">
        <v>171</v>
      </c>
      <c r="M650" s="172">
        <v>0.93</v>
      </c>
      <c r="N650" s="153">
        <v>153569</v>
      </c>
      <c r="O650" s="153">
        <v>146270</v>
      </c>
      <c r="P650" s="153">
        <v>7299</v>
      </c>
      <c r="Q650" s="154">
        <v>0.952470876283625</v>
      </c>
      <c r="R650" s="154">
        <v>0.847321152059461</v>
      </c>
      <c r="S650" s="154">
        <v>0.956082322675487</v>
      </c>
      <c r="T650" s="154">
        <v>0.96849087893864</v>
      </c>
      <c r="U650" s="173">
        <v>-0.108761170616026</v>
      </c>
      <c r="V650" s="158">
        <v>38391</v>
      </c>
      <c r="W650" s="158">
        <v>36313</v>
      </c>
      <c r="X650" s="158">
        <v>39010</v>
      </c>
      <c r="Y650" s="158">
        <v>37529</v>
      </c>
      <c r="Z650" s="155">
        <v>0.945872730587898</v>
      </c>
      <c r="AA650" s="155">
        <v>0.962035375544732</v>
      </c>
      <c r="AB650" s="173">
        <v>-0.0161626449568339</v>
      </c>
    </row>
    <row r="651" spans="1:28">
      <c r="A651" s="175" t="s">
        <v>375</v>
      </c>
      <c r="B651" s="176" t="s">
        <v>1822</v>
      </c>
      <c r="C651" s="176" t="s">
        <v>645</v>
      </c>
      <c r="D651" s="150">
        <v>10328</v>
      </c>
      <c r="E651" s="153">
        <v>9413</v>
      </c>
      <c r="F651" s="153">
        <v>915</v>
      </c>
      <c r="G651" s="151">
        <v>8669</v>
      </c>
      <c r="H651" s="151">
        <v>8145</v>
      </c>
      <c r="I651" s="151">
        <v>524</v>
      </c>
      <c r="J651" s="151">
        <v>8701</v>
      </c>
      <c r="K651" s="151">
        <v>8332</v>
      </c>
      <c r="L651" s="151">
        <v>369</v>
      </c>
      <c r="M651" s="172">
        <v>0.93</v>
      </c>
      <c r="N651" s="153">
        <v>251590</v>
      </c>
      <c r="O651" s="153">
        <v>240147</v>
      </c>
      <c r="P651" s="153">
        <v>11443</v>
      </c>
      <c r="Q651" s="154">
        <v>0.954517270161771</v>
      </c>
      <c r="R651" s="154">
        <v>0.911405886909373</v>
      </c>
      <c r="S651" s="154">
        <v>0.939554735263583</v>
      </c>
      <c r="T651" s="154">
        <v>0.957591081484887</v>
      </c>
      <c r="U651" s="173">
        <v>-0.0281488483542103</v>
      </c>
      <c r="V651" s="158">
        <v>61147</v>
      </c>
      <c r="W651" s="158">
        <v>58132</v>
      </c>
      <c r="X651" s="158">
        <v>62307</v>
      </c>
      <c r="Y651" s="158">
        <v>59520</v>
      </c>
      <c r="Z651" s="155">
        <v>0.950692593258868</v>
      </c>
      <c r="AA651" s="155">
        <v>0.955269873368963</v>
      </c>
      <c r="AB651" s="173">
        <v>-0.00457728011009539</v>
      </c>
    </row>
    <row r="652" spans="1:28">
      <c r="A652" s="175" t="s">
        <v>375</v>
      </c>
      <c r="B652" s="176" t="s">
        <v>1822</v>
      </c>
      <c r="C652" s="176" t="s">
        <v>646</v>
      </c>
      <c r="D652" s="150">
        <v>4457</v>
      </c>
      <c r="E652" s="153">
        <v>4097</v>
      </c>
      <c r="F652" s="153">
        <v>360</v>
      </c>
      <c r="G652" s="151">
        <v>3903</v>
      </c>
      <c r="H652" s="151">
        <v>3725</v>
      </c>
      <c r="I652" s="151">
        <v>178</v>
      </c>
      <c r="J652" s="151">
        <v>4055</v>
      </c>
      <c r="K652" s="151">
        <v>3869</v>
      </c>
      <c r="L652" s="151">
        <v>186</v>
      </c>
      <c r="M652" s="172">
        <v>0.93</v>
      </c>
      <c r="N652" s="153">
        <v>104393</v>
      </c>
      <c r="O652" s="153">
        <v>99450</v>
      </c>
      <c r="P652" s="153">
        <v>4943</v>
      </c>
      <c r="Q652" s="154">
        <v>0.952650081902043</v>
      </c>
      <c r="R652" s="154">
        <v>0.919228180390397</v>
      </c>
      <c r="S652" s="154">
        <v>0.954394055854471</v>
      </c>
      <c r="T652" s="154">
        <v>0.954130702836005</v>
      </c>
      <c r="U652" s="173">
        <v>-0.0351658754640738</v>
      </c>
      <c r="V652" s="158">
        <v>27812</v>
      </c>
      <c r="W652" s="158">
        <v>26524</v>
      </c>
      <c r="X652" s="158">
        <v>26455</v>
      </c>
      <c r="Y652" s="158">
        <v>25109</v>
      </c>
      <c r="Z652" s="155">
        <v>0.953689055084136</v>
      </c>
      <c r="AA652" s="155">
        <v>0.949121149121149</v>
      </c>
      <c r="AB652" s="173">
        <v>0.00456790596298728</v>
      </c>
    </row>
    <row r="653" spans="1:28">
      <c r="A653" s="175" t="s">
        <v>375</v>
      </c>
      <c r="B653" s="176" t="s">
        <v>1822</v>
      </c>
      <c r="C653" s="176" t="s">
        <v>647</v>
      </c>
      <c r="D653" s="150">
        <v>5670</v>
      </c>
      <c r="E653" s="153">
        <v>5207</v>
      </c>
      <c r="F653" s="153">
        <v>463</v>
      </c>
      <c r="G653" s="151">
        <v>4962</v>
      </c>
      <c r="H653" s="151">
        <v>4721</v>
      </c>
      <c r="I653" s="151">
        <v>241</v>
      </c>
      <c r="J653" s="151">
        <v>5021</v>
      </c>
      <c r="K653" s="151">
        <v>4809</v>
      </c>
      <c r="L653" s="151">
        <v>212</v>
      </c>
      <c r="M653" s="172">
        <v>0.93</v>
      </c>
      <c r="N653" s="153">
        <v>137938</v>
      </c>
      <c r="O653" s="153">
        <v>131055</v>
      </c>
      <c r="P653" s="153">
        <v>6883</v>
      </c>
      <c r="Q653" s="154">
        <v>0.950100769911119</v>
      </c>
      <c r="R653" s="154">
        <v>0.918342151675485</v>
      </c>
      <c r="S653" s="154">
        <v>0.95143087464732</v>
      </c>
      <c r="T653" s="154">
        <v>0.957777335192193</v>
      </c>
      <c r="U653" s="173">
        <v>-0.0330887229718346</v>
      </c>
      <c r="V653" s="158">
        <v>35091</v>
      </c>
      <c r="W653" s="158">
        <v>33403</v>
      </c>
      <c r="X653" s="158">
        <v>34695</v>
      </c>
      <c r="Y653" s="158">
        <v>33130</v>
      </c>
      <c r="Z653" s="155">
        <v>0.951896497677467</v>
      </c>
      <c r="AA653" s="155">
        <v>0.954892635826488</v>
      </c>
      <c r="AB653" s="173">
        <v>-0.00299613814902078</v>
      </c>
    </row>
    <row r="654" spans="1:28">
      <c r="A654" s="175" t="s">
        <v>375</v>
      </c>
      <c r="B654" s="176" t="s">
        <v>1822</v>
      </c>
      <c r="C654" s="176" t="s">
        <v>648</v>
      </c>
      <c r="D654" s="150">
        <v>7087</v>
      </c>
      <c r="E654" s="153">
        <v>6305</v>
      </c>
      <c r="F654" s="153">
        <v>782</v>
      </c>
      <c r="G654" s="151">
        <v>5931</v>
      </c>
      <c r="H654" s="151">
        <v>5710</v>
      </c>
      <c r="I654" s="151">
        <v>221</v>
      </c>
      <c r="J654" s="151">
        <v>6215</v>
      </c>
      <c r="K654" s="151">
        <v>5993</v>
      </c>
      <c r="L654" s="151">
        <v>222</v>
      </c>
      <c r="M654" s="172">
        <v>0.93</v>
      </c>
      <c r="N654" s="153">
        <v>179501</v>
      </c>
      <c r="O654" s="153">
        <v>172415</v>
      </c>
      <c r="P654" s="153">
        <v>7086</v>
      </c>
      <c r="Q654" s="154">
        <v>0.960523896802803</v>
      </c>
      <c r="R654" s="154">
        <v>0.889657118667984</v>
      </c>
      <c r="S654" s="154">
        <v>0.962738155454392</v>
      </c>
      <c r="T654" s="154">
        <v>0.964279967819791</v>
      </c>
      <c r="U654" s="173">
        <v>-0.0730810367864086</v>
      </c>
      <c r="V654" s="158">
        <v>42555</v>
      </c>
      <c r="W654" s="158">
        <v>40760</v>
      </c>
      <c r="X654" s="158">
        <v>44795</v>
      </c>
      <c r="Y654" s="158">
        <v>43199</v>
      </c>
      <c r="Z654" s="155">
        <v>0.957819292680061</v>
      </c>
      <c r="AA654" s="155">
        <v>0.964371023551736</v>
      </c>
      <c r="AB654" s="173">
        <v>-0.0065517308716746</v>
      </c>
    </row>
    <row r="655" spans="1:28">
      <c r="A655" s="175" t="s">
        <v>375</v>
      </c>
      <c r="B655" s="176" t="s">
        <v>1822</v>
      </c>
      <c r="C655" s="176" t="s">
        <v>649</v>
      </c>
      <c r="D655" s="150">
        <v>5175</v>
      </c>
      <c r="E655" s="153">
        <v>4923</v>
      </c>
      <c r="F655" s="153">
        <v>252</v>
      </c>
      <c r="G655" s="151">
        <v>4694</v>
      </c>
      <c r="H655" s="151">
        <v>4613</v>
      </c>
      <c r="I655" s="151">
        <v>81</v>
      </c>
      <c r="J655" s="151">
        <v>4471</v>
      </c>
      <c r="K655" s="151">
        <v>4465</v>
      </c>
      <c r="L655" s="151">
        <v>6</v>
      </c>
      <c r="M655" s="172">
        <v>0.93</v>
      </c>
      <c r="N655" s="153">
        <v>130419</v>
      </c>
      <c r="O655" s="153">
        <v>128545</v>
      </c>
      <c r="P655" s="153">
        <v>1874</v>
      </c>
      <c r="Q655" s="154">
        <v>0.985630928008956</v>
      </c>
      <c r="R655" s="154">
        <v>0.951304347826087</v>
      </c>
      <c r="S655" s="154">
        <v>0.982743928419259</v>
      </c>
      <c r="T655" s="154">
        <v>0.998658018340416</v>
      </c>
      <c r="U655" s="173">
        <v>-0.0314395805931716</v>
      </c>
      <c r="V655" s="158">
        <v>32321</v>
      </c>
      <c r="W655" s="158">
        <v>31899</v>
      </c>
      <c r="X655" s="158">
        <v>34494</v>
      </c>
      <c r="Y655" s="158">
        <v>34138</v>
      </c>
      <c r="Z655" s="155">
        <v>0.986943473283624</v>
      </c>
      <c r="AA655" s="155">
        <v>0.989679364527164</v>
      </c>
      <c r="AB655" s="173">
        <v>-0.00273589124354046</v>
      </c>
    </row>
    <row r="656" spans="1:28">
      <c r="A656" s="175" t="s">
        <v>375</v>
      </c>
      <c r="B656" s="176" t="s">
        <v>1822</v>
      </c>
      <c r="C656" s="176" t="s">
        <v>650</v>
      </c>
      <c r="D656" s="150">
        <v>3561</v>
      </c>
      <c r="E656" s="153">
        <v>3441</v>
      </c>
      <c r="F656" s="153">
        <v>120</v>
      </c>
      <c r="G656" s="151">
        <v>2875</v>
      </c>
      <c r="H656" s="151">
        <v>2828</v>
      </c>
      <c r="I656" s="151">
        <v>47</v>
      </c>
      <c r="J656" s="151">
        <v>3083</v>
      </c>
      <c r="K656" s="151">
        <v>3029</v>
      </c>
      <c r="L656" s="151">
        <v>54</v>
      </c>
      <c r="M656" s="172">
        <v>0.93</v>
      </c>
      <c r="N656" s="153">
        <v>96058</v>
      </c>
      <c r="O656" s="153">
        <v>94915</v>
      </c>
      <c r="P656" s="153">
        <v>1143</v>
      </c>
      <c r="Q656" s="154">
        <v>0.988100939016011</v>
      </c>
      <c r="R656" s="154">
        <v>0.966301600673968</v>
      </c>
      <c r="S656" s="154">
        <v>0.983652173913043</v>
      </c>
      <c r="T656" s="154">
        <v>0.982484592928965</v>
      </c>
      <c r="U656" s="173">
        <v>-0.0173505732390755</v>
      </c>
      <c r="V656" s="158">
        <v>21473</v>
      </c>
      <c r="W656" s="158">
        <v>21126</v>
      </c>
      <c r="X656" s="158">
        <v>24077</v>
      </c>
      <c r="Y656" s="158">
        <v>23838</v>
      </c>
      <c r="Z656" s="155">
        <v>0.98384017137801</v>
      </c>
      <c r="AA656" s="155">
        <v>0.990073514142127</v>
      </c>
      <c r="AB656" s="173">
        <v>-0.00623334276411769</v>
      </c>
    </row>
    <row r="657" spans="1:28">
      <c r="A657" s="175" t="s">
        <v>375</v>
      </c>
      <c r="B657" s="176" t="s">
        <v>1822</v>
      </c>
      <c r="C657" s="176" t="s">
        <v>651</v>
      </c>
      <c r="D657" s="150">
        <v>7803</v>
      </c>
      <c r="E657" s="153">
        <v>6955</v>
      </c>
      <c r="F657" s="153">
        <v>848</v>
      </c>
      <c r="G657" s="151">
        <v>7241</v>
      </c>
      <c r="H657" s="151">
        <v>6858</v>
      </c>
      <c r="I657" s="151">
        <v>383</v>
      </c>
      <c r="J657" s="151">
        <v>7220</v>
      </c>
      <c r="K657" s="151">
        <v>6898</v>
      </c>
      <c r="L657" s="151">
        <v>322</v>
      </c>
      <c r="M657" s="172">
        <v>0.93</v>
      </c>
      <c r="N657" s="153">
        <v>185485</v>
      </c>
      <c r="O657" s="153">
        <v>171778</v>
      </c>
      <c r="P657" s="153">
        <v>13707</v>
      </c>
      <c r="Q657" s="154">
        <v>0.926101841119228</v>
      </c>
      <c r="R657" s="154">
        <v>0.891323849801358</v>
      </c>
      <c r="S657" s="154">
        <v>0.947106753210882</v>
      </c>
      <c r="T657" s="154">
        <v>0.955401662049862</v>
      </c>
      <c r="U657" s="173">
        <v>-0.055782903409524</v>
      </c>
      <c r="V657" s="158">
        <v>50081</v>
      </c>
      <c r="W657" s="158">
        <v>47199</v>
      </c>
      <c r="X657" s="158">
        <v>47539</v>
      </c>
      <c r="Y657" s="158">
        <v>43673</v>
      </c>
      <c r="Z657" s="155">
        <v>0.942453225774246</v>
      </c>
      <c r="AA657" s="155">
        <v>0.918677296535476</v>
      </c>
      <c r="AB657" s="173">
        <v>0.0237759292387696</v>
      </c>
    </row>
    <row r="658" spans="1:28">
      <c r="A658" s="175" t="s">
        <v>375</v>
      </c>
      <c r="B658" s="176" t="s">
        <v>1822</v>
      </c>
      <c r="C658" s="176" t="s">
        <v>652</v>
      </c>
      <c r="D658" s="150">
        <v>7896</v>
      </c>
      <c r="E658" s="153">
        <v>6580</v>
      </c>
      <c r="F658" s="153">
        <v>1316</v>
      </c>
      <c r="G658" s="151">
        <v>6916</v>
      </c>
      <c r="H658" s="151">
        <v>6514</v>
      </c>
      <c r="I658" s="151">
        <v>402</v>
      </c>
      <c r="J658" s="151">
        <v>6752</v>
      </c>
      <c r="K658" s="151">
        <v>6402</v>
      </c>
      <c r="L658" s="151">
        <v>350</v>
      </c>
      <c r="M658" s="172">
        <v>0.93</v>
      </c>
      <c r="N658" s="153">
        <v>189772</v>
      </c>
      <c r="O658" s="153">
        <v>175891</v>
      </c>
      <c r="P658" s="153">
        <v>13881</v>
      </c>
      <c r="Q658" s="154">
        <v>0.92685433045971</v>
      </c>
      <c r="R658" s="154">
        <v>0.833333333333333</v>
      </c>
      <c r="S658" s="154">
        <v>0.941873915558126</v>
      </c>
      <c r="T658" s="154">
        <v>0.948163507109005</v>
      </c>
      <c r="U658" s="173">
        <v>-0.108540582224793</v>
      </c>
      <c r="V658" s="158">
        <v>47891</v>
      </c>
      <c r="W658" s="158">
        <v>44598</v>
      </c>
      <c r="X658" s="158">
        <v>48499</v>
      </c>
      <c r="Y658" s="158">
        <v>45477</v>
      </c>
      <c r="Z658" s="155">
        <v>0.931239690129669</v>
      </c>
      <c r="AA658" s="155">
        <v>0.937689436895606</v>
      </c>
      <c r="AB658" s="173">
        <v>-0.00644974676593668</v>
      </c>
    </row>
    <row r="659" spans="1:28">
      <c r="A659" s="175" t="s">
        <v>375</v>
      </c>
      <c r="B659" s="176" t="s">
        <v>33</v>
      </c>
      <c r="C659" s="176" t="s">
        <v>653</v>
      </c>
      <c r="D659" s="150">
        <v>4234</v>
      </c>
      <c r="E659" s="153">
        <v>4098</v>
      </c>
      <c r="F659" s="153">
        <v>136</v>
      </c>
      <c r="G659" s="151">
        <v>3546</v>
      </c>
      <c r="H659" s="151">
        <v>3458</v>
      </c>
      <c r="I659" s="151">
        <v>88</v>
      </c>
      <c r="J659" s="151">
        <v>3534</v>
      </c>
      <c r="K659" s="151">
        <v>3485</v>
      </c>
      <c r="L659" s="151">
        <v>49</v>
      </c>
      <c r="M659" s="172">
        <v>0.93</v>
      </c>
      <c r="N659" s="153">
        <v>111603</v>
      </c>
      <c r="O659" s="153">
        <v>109735</v>
      </c>
      <c r="P659" s="153">
        <v>1868</v>
      </c>
      <c r="Q659" s="154">
        <v>0.983262098689103</v>
      </c>
      <c r="R659" s="154">
        <v>0.967879074161549</v>
      </c>
      <c r="S659" s="154">
        <v>0.975183305132544</v>
      </c>
      <c r="T659" s="154">
        <v>0.986134691567629</v>
      </c>
      <c r="U659" s="173">
        <v>-0.00730423097099431</v>
      </c>
      <c r="V659" s="158">
        <v>26539</v>
      </c>
      <c r="W659" s="158">
        <v>25998</v>
      </c>
      <c r="X659" s="158">
        <v>28634</v>
      </c>
      <c r="Y659" s="158">
        <v>28174</v>
      </c>
      <c r="Z659" s="155">
        <v>0.979614906364219</v>
      </c>
      <c r="AA659" s="155">
        <v>0.983935181951526</v>
      </c>
      <c r="AB659" s="173">
        <v>-0.00432027558730752</v>
      </c>
    </row>
    <row r="660" spans="1:28">
      <c r="A660" s="175" t="s">
        <v>375</v>
      </c>
      <c r="B660" s="176" t="s">
        <v>33</v>
      </c>
      <c r="C660" s="176" t="s">
        <v>654</v>
      </c>
      <c r="D660" s="150">
        <v>7621</v>
      </c>
      <c r="E660" s="153">
        <v>7271</v>
      </c>
      <c r="F660" s="153">
        <v>350</v>
      </c>
      <c r="G660" s="151">
        <v>6653</v>
      </c>
      <c r="H660" s="151">
        <v>6439</v>
      </c>
      <c r="I660" s="151">
        <v>214</v>
      </c>
      <c r="J660" s="151">
        <v>6650</v>
      </c>
      <c r="K660" s="151">
        <v>6501</v>
      </c>
      <c r="L660" s="151">
        <v>149</v>
      </c>
      <c r="M660" s="172">
        <v>0.93</v>
      </c>
      <c r="N660" s="153">
        <v>215154</v>
      </c>
      <c r="O660" s="153">
        <v>208741</v>
      </c>
      <c r="P660" s="153">
        <v>6413</v>
      </c>
      <c r="Q660" s="154">
        <v>0.970193442836294</v>
      </c>
      <c r="R660" s="154">
        <v>0.954074268468705</v>
      </c>
      <c r="S660" s="154">
        <v>0.967834059822636</v>
      </c>
      <c r="T660" s="154">
        <v>0.977593984962406</v>
      </c>
      <c r="U660" s="173">
        <v>-0.0137597913539315</v>
      </c>
      <c r="V660" s="158">
        <v>50139</v>
      </c>
      <c r="W660" s="158">
        <v>48616</v>
      </c>
      <c r="X660" s="158">
        <v>55248</v>
      </c>
      <c r="Y660" s="158">
        <v>53576</v>
      </c>
      <c r="Z660" s="155">
        <v>0.969624444045553</v>
      </c>
      <c r="AA660" s="155">
        <v>0.969736461048364</v>
      </c>
      <c r="AB660" s="173">
        <v>-0.000112017002810383</v>
      </c>
    </row>
    <row r="661" spans="1:28">
      <c r="A661" s="175" t="s">
        <v>375</v>
      </c>
      <c r="B661" s="176" t="s">
        <v>33</v>
      </c>
      <c r="C661" s="176" t="s">
        <v>655</v>
      </c>
      <c r="D661" s="150">
        <v>7918</v>
      </c>
      <c r="E661" s="153">
        <v>6529</v>
      </c>
      <c r="F661" s="153">
        <v>1389</v>
      </c>
      <c r="G661" s="151">
        <v>6394</v>
      </c>
      <c r="H661" s="151">
        <v>5779</v>
      </c>
      <c r="I661" s="151">
        <v>615</v>
      </c>
      <c r="J661" s="151">
        <v>6511</v>
      </c>
      <c r="K661" s="151">
        <v>5978</v>
      </c>
      <c r="L661" s="151">
        <v>533</v>
      </c>
      <c r="M661" s="172">
        <v>0.93</v>
      </c>
      <c r="N661" s="153">
        <v>191429</v>
      </c>
      <c r="O661" s="153">
        <v>174377</v>
      </c>
      <c r="P661" s="153">
        <v>17052</v>
      </c>
      <c r="Q661" s="154">
        <v>0.910922587486744</v>
      </c>
      <c r="R661" s="154">
        <v>0.82457691336196</v>
      </c>
      <c r="S661" s="154">
        <v>0.903816077572724</v>
      </c>
      <c r="T661" s="154">
        <v>0.918138534787283</v>
      </c>
      <c r="U661" s="173">
        <v>-0.0792391642107644</v>
      </c>
      <c r="V661" s="158">
        <v>47420</v>
      </c>
      <c r="W661" s="158">
        <v>43164</v>
      </c>
      <c r="X661" s="158">
        <v>47537</v>
      </c>
      <c r="Y661" s="158">
        <v>43738</v>
      </c>
      <c r="Z661" s="155">
        <v>0.910248840151835</v>
      </c>
      <c r="AA661" s="155">
        <v>0.920083303531986</v>
      </c>
      <c r="AB661" s="173">
        <v>-0.00983446338015093</v>
      </c>
    </row>
    <row r="662" spans="1:28">
      <c r="A662" s="175" t="s">
        <v>375</v>
      </c>
      <c r="B662" s="176" t="s">
        <v>33</v>
      </c>
      <c r="C662" s="176" t="s">
        <v>656</v>
      </c>
      <c r="D662" s="150">
        <v>6319</v>
      </c>
      <c r="E662" s="153">
        <v>5639</v>
      </c>
      <c r="F662" s="153">
        <v>680</v>
      </c>
      <c r="G662" s="151">
        <v>5224</v>
      </c>
      <c r="H662" s="151">
        <v>4943</v>
      </c>
      <c r="I662" s="151">
        <v>281</v>
      </c>
      <c r="J662" s="151">
        <v>5272</v>
      </c>
      <c r="K662" s="151">
        <v>5074</v>
      </c>
      <c r="L662" s="151">
        <v>198</v>
      </c>
      <c r="M662" s="172">
        <v>0.93</v>
      </c>
      <c r="N662" s="153">
        <v>156087</v>
      </c>
      <c r="O662" s="153">
        <v>148325</v>
      </c>
      <c r="P662" s="153">
        <v>7762</v>
      </c>
      <c r="Q662" s="154">
        <v>0.9502713230442</v>
      </c>
      <c r="R662" s="154">
        <v>0.892388036081659</v>
      </c>
      <c r="S662" s="154">
        <v>0.946209800918836</v>
      </c>
      <c r="T662" s="154">
        <v>0.962443095599393</v>
      </c>
      <c r="U662" s="173">
        <v>-0.0538217648371776</v>
      </c>
      <c r="V662" s="158">
        <v>38621</v>
      </c>
      <c r="W662" s="158">
        <v>36543</v>
      </c>
      <c r="X662" s="158">
        <v>38577</v>
      </c>
      <c r="Y662" s="158">
        <v>36749</v>
      </c>
      <c r="Z662" s="155">
        <v>0.946195075218146</v>
      </c>
      <c r="AA662" s="155">
        <v>0.95261425201545</v>
      </c>
      <c r="AB662" s="173">
        <v>-0.00641917679730397</v>
      </c>
    </row>
    <row r="663" spans="1:28">
      <c r="A663" s="175" t="s">
        <v>375</v>
      </c>
      <c r="B663" s="176" t="s">
        <v>33</v>
      </c>
      <c r="C663" s="176" t="s">
        <v>657</v>
      </c>
      <c r="D663" s="150">
        <v>8579</v>
      </c>
      <c r="E663" s="153">
        <v>8222</v>
      </c>
      <c r="F663" s="153">
        <v>357</v>
      </c>
      <c r="G663" s="151">
        <v>7056</v>
      </c>
      <c r="H663" s="151">
        <v>6822</v>
      </c>
      <c r="I663" s="151">
        <v>234</v>
      </c>
      <c r="J663" s="151">
        <v>7082</v>
      </c>
      <c r="K663" s="151">
        <v>6862</v>
      </c>
      <c r="L663" s="151">
        <v>220</v>
      </c>
      <c r="M663" s="172">
        <v>0.93</v>
      </c>
      <c r="N663" s="153">
        <v>217909</v>
      </c>
      <c r="O663" s="153">
        <v>211381</v>
      </c>
      <c r="P663" s="153">
        <v>6528</v>
      </c>
      <c r="Q663" s="154">
        <v>0.970042540693592</v>
      </c>
      <c r="R663" s="154">
        <v>0.958386758363446</v>
      </c>
      <c r="S663" s="154">
        <v>0.966836734693878</v>
      </c>
      <c r="T663" s="154">
        <v>0.968935329003106</v>
      </c>
      <c r="U663" s="173">
        <v>-0.00844997633043187</v>
      </c>
      <c r="V663" s="158">
        <v>52277</v>
      </c>
      <c r="W663" s="158">
        <v>50544</v>
      </c>
      <c r="X663" s="158">
        <v>55739</v>
      </c>
      <c r="Y663" s="158">
        <v>53864</v>
      </c>
      <c r="Z663" s="155">
        <v>0.966849666201197</v>
      </c>
      <c r="AA663" s="155">
        <v>0.966361075727946</v>
      </c>
      <c r="AB663" s="173">
        <v>0.000488590473251227</v>
      </c>
    </row>
    <row r="664" spans="1:28">
      <c r="A664" s="175" t="s">
        <v>375</v>
      </c>
      <c r="B664" s="176" t="s">
        <v>33</v>
      </c>
      <c r="C664" s="176" t="s">
        <v>658</v>
      </c>
      <c r="D664" s="150">
        <v>3652</v>
      </c>
      <c r="E664" s="153">
        <v>3599</v>
      </c>
      <c r="F664" s="153">
        <v>53</v>
      </c>
      <c r="G664" s="151">
        <v>3052</v>
      </c>
      <c r="H664" s="151">
        <v>3009</v>
      </c>
      <c r="I664" s="151">
        <v>43</v>
      </c>
      <c r="J664" s="151">
        <v>3184</v>
      </c>
      <c r="K664" s="151">
        <v>3125</v>
      </c>
      <c r="L664" s="151">
        <v>59</v>
      </c>
      <c r="M664" s="172">
        <v>0.93</v>
      </c>
      <c r="N664" s="153">
        <v>94848</v>
      </c>
      <c r="O664" s="153">
        <v>93519</v>
      </c>
      <c r="P664" s="153">
        <v>1329</v>
      </c>
      <c r="Q664" s="154">
        <v>0.985988107287449</v>
      </c>
      <c r="R664" s="154">
        <v>0.985487404162103</v>
      </c>
      <c r="S664" s="154">
        <v>0.985910878112713</v>
      </c>
      <c r="T664" s="154">
        <v>0.981469849246231</v>
      </c>
      <c r="U664" s="173">
        <v>-0.000423473950609932</v>
      </c>
      <c r="V664" s="158">
        <v>22881</v>
      </c>
      <c r="W664" s="158">
        <v>22567</v>
      </c>
      <c r="X664" s="158">
        <v>23350</v>
      </c>
      <c r="Y664" s="158">
        <v>22978</v>
      </c>
      <c r="Z664" s="155">
        <v>0.986276823565404</v>
      </c>
      <c r="AA664" s="155">
        <v>0.98406852248394</v>
      </c>
      <c r="AB664" s="173">
        <v>0.00220830108146353</v>
      </c>
    </row>
    <row r="665" spans="1:28">
      <c r="A665" s="175" t="s">
        <v>375</v>
      </c>
      <c r="B665" s="176" t="s">
        <v>33</v>
      </c>
      <c r="C665" s="176" t="s">
        <v>659</v>
      </c>
      <c r="D665" s="150">
        <v>9758</v>
      </c>
      <c r="E665" s="153">
        <v>9126</v>
      </c>
      <c r="F665" s="153">
        <v>632</v>
      </c>
      <c r="G665" s="151">
        <v>7616</v>
      </c>
      <c r="H665" s="151">
        <v>7289</v>
      </c>
      <c r="I665" s="151">
        <v>327</v>
      </c>
      <c r="J665" s="151">
        <v>8151</v>
      </c>
      <c r="K665" s="151">
        <v>7862</v>
      </c>
      <c r="L665" s="151">
        <v>289</v>
      </c>
      <c r="M665" s="172">
        <v>0.93</v>
      </c>
      <c r="N665" s="153">
        <v>247657</v>
      </c>
      <c r="O665" s="153">
        <v>238014</v>
      </c>
      <c r="P665" s="153">
        <v>9643</v>
      </c>
      <c r="Q665" s="154">
        <v>0.961063083215899</v>
      </c>
      <c r="R665" s="154">
        <v>0.935232629637221</v>
      </c>
      <c r="S665" s="154">
        <v>0.957064075630252</v>
      </c>
      <c r="T665" s="154">
        <v>0.964544227702122</v>
      </c>
      <c r="U665" s="173">
        <v>-0.0218314459930313</v>
      </c>
      <c r="V665" s="158">
        <v>60060</v>
      </c>
      <c r="W665" s="158">
        <v>57458</v>
      </c>
      <c r="X665" s="158">
        <v>63059</v>
      </c>
      <c r="Y665" s="158">
        <v>60744</v>
      </c>
      <c r="Z665" s="155">
        <v>0.956676656676657</v>
      </c>
      <c r="AA665" s="155">
        <v>0.963288349006486</v>
      </c>
      <c r="AB665" s="173">
        <v>-0.00661169232982928</v>
      </c>
    </row>
    <row r="666" spans="1:28">
      <c r="A666" s="175" t="s">
        <v>375</v>
      </c>
      <c r="B666" s="176" t="s">
        <v>33</v>
      </c>
      <c r="C666" s="176" t="s">
        <v>660</v>
      </c>
      <c r="D666" s="150">
        <v>4116</v>
      </c>
      <c r="E666" s="153">
        <v>3499</v>
      </c>
      <c r="F666" s="153">
        <v>617</v>
      </c>
      <c r="G666" s="151">
        <v>3539</v>
      </c>
      <c r="H666" s="151">
        <v>3306</v>
      </c>
      <c r="I666" s="151">
        <v>233</v>
      </c>
      <c r="J666" s="151">
        <v>3475</v>
      </c>
      <c r="K666" s="151">
        <v>3366</v>
      </c>
      <c r="L666" s="151">
        <v>109</v>
      </c>
      <c r="M666" s="172">
        <v>0.93</v>
      </c>
      <c r="N666" s="153">
        <v>101926</v>
      </c>
      <c r="O666" s="153">
        <v>94585</v>
      </c>
      <c r="P666" s="153">
        <v>7341</v>
      </c>
      <c r="Q666" s="154">
        <v>0.92797715990032</v>
      </c>
      <c r="R666" s="154">
        <v>0.850097181729835</v>
      </c>
      <c r="S666" s="154">
        <v>0.934162192709805</v>
      </c>
      <c r="T666" s="154">
        <v>0.96863309352518</v>
      </c>
      <c r="U666" s="173">
        <v>-0.0840650109799702</v>
      </c>
      <c r="V666" s="158">
        <v>25227</v>
      </c>
      <c r="W666" s="158">
        <v>23269</v>
      </c>
      <c r="X666" s="158">
        <v>25049</v>
      </c>
      <c r="Y666" s="158">
        <v>23393</v>
      </c>
      <c r="Z666" s="155">
        <v>0.922384746501764</v>
      </c>
      <c r="AA666" s="155">
        <v>0.933889576430197</v>
      </c>
      <c r="AB666" s="173">
        <v>-0.0115048299284328</v>
      </c>
    </row>
    <row r="667" spans="1:28">
      <c r="A667" s="175" t="s">
        <v>375</v>
      </c>
      <c r="B667" s="176" t="s">
        <v>33</v>
      </c>
      <c r="C667" s="176" t="s">
        <v>661</v>
      </c>
      <c r="D667" s="150">
        <v>9788</v>
      </c>
      <c r="E667" s="153">
        <v>8793</v>
      </c>
      <c r="F667" s="153">
        <v>995</v>
      </c>
      <c r="G667" s="151">
        <v>8157</v>
      </c>
      <c r="H667" s="151">
        <v>7597</v>
      </c>
      <c r="I667" s="151">
        <v>560</v>
      </c>
      <c r="J667" s="151">
        <v>8318</v>
      </c>
      <c r="K667" s="151">
        <v>7765</v>
      </c>
      <c r="L667" s="151">
        <v>553</v>
      </c>
      <c r="M667" s="172">
        <v>0.93</v>
      </c>
      <c r="N667" s="153">
        <v>242409</v>
      </c>
      <c r="O667" s="153">
        <v>227338</v>
      </c>
      <c r="P667" s="153">
        <v>15071</v>
      </c>
      <c r="Q667" s="154">
        <v>0.937828215949078</v>
      </c>
      <c r="R667" s="154">
        <v>0.898344912137311</v>
      </c>
      <c r="S667" s="154">
        <v>0.931347309059703</v>
      </c>
      <c r="T667" s="154">
        <v>0.933517672517432</v>
      </c>
      <c r="U667" s="173">
        <v>-0.0330023969223923</v>
      </c>
      <c r="V667" s="158">
        <v>60483</v>
      </c>
      <c r="W667" s="158">
        <v>56377</v>
      </c>
      <c r="X667" s="158">
        <v>61491</v>
      </c>
      <c r="Y667" s="158">
        <v>58660</v>
      </c>
      <c r="Z667" s="155">
        <v>0.932113155762776</v>
      </c>
      <c r="AA667" s="155">
        <v>0.953960742222439</v>
      </c>
      <c r="AB667" s="173">
        <v>-0.0218475864596628</v>
      </c>
    </row>
    <row r="668" spans="1:28">
      <c r="A668" s="175" t="s">
        <v>375</v>
      </c>
      <c r="B668" s="176" t="s">
        <v>33</v>
      </c>
      <c r="C668" s="176" t="s">
        <v>662</v>
      </c>
      <c r="D668" s="150">
        <v>9920</v>
      </c>
      <c r="E668" s="153">
        <v>8678</v>
      </c>
      <c r="F668" s="153">
        <v>1242</v>
      </c>
      <c r="G668" s="151">
        <v>8262</v>
      </c>
      <c r="H668" s="151">
        <v>7582</v>
      </c>
      <c r="I668" s="151">
        <v>680</v>
      </c>
      <c r="J668" s="151">
        <v>8282</v>
      </c>
      <c r="K668" s="151">
        <v>7646</v>
      </c>
      <c r="L668" s="151">
        <v>636</v>
      </c>
      <c r="M668" s="172">
        <v>0.93</v>
      </c>
      <c r="N668" s="153">
        <v>246810</v>
      </c>
      <c r="O668" s="153">
        <v>227145</v>
      </c>
      <c r="P668" s="153">
        <v>19665</v>
      </c>
      <c r="Q668" s="154">
        <v>0.920323325635104</v>
      </c>
      <c r="R668" s="154">
        <v>0.874798387096774</v>
      </c>
      <c r="S668" s="154">
        <v>0.917695473251029</v>
      </c>
      <c r="T668" s="154">
        <v>0.923206954841826</v>
      </c>
      <c r="U668" s="173">
        <v>-0.0428970861542547</v>
      </c>
      <c r="V668" s="158">
        <v>60347</v>
      </c>
      <c r="W668" s="158">
        <v>55557</v>
      </c>
      <c r="X668" s="158">
        <v>60949</v>
      </c>
      <c r="Y668" s="158">
        <v>56382</v>
      </c>
      <c r="Z668" s="155">
        <v>0.920625714617131</v>
      </c>
      <c r="AA668" s="155">
        <v>0.925068499893353</v>
      </c>
      <c r="AB668" s="173">
        <v>-0.00444278527622255</v>
      </c>
    </row>
    <row r="669" spans="1:28">
      <c r="A669" s="175" t="s">
        <v>375</v>
      </c>
      <c r="B669" s="176" t="s">
        <v>33</v>
      </c>
      <c r="C669" s="176" t="s">
        <v>663</v>
      </c>
      <c r="D669" s="150">
        <v>8535</v>
      </c>
      <c r="E669" s="153">
        <v>7346</v>
      </c>
      <c r="F669" s="153">
        <v>1189</v>
      </c>
      <c r="G669" s="151">
        <v>6910</v>
      </c>
      <c r="H669" s="151">
        <v>6307</v>
      </c>
      <c r="I669" s="151">
        <v>603</v>
      </c>
      <c r="J669" s="151">
        <v>7002</v>
      </c>
      <c r="K669" s="151">
        <v>6588</v>
      </c>
      <c r="L669" s="151">
        <v>414</v>
      </c>
      <c r="M669" s="172">
        <v>0.93</v>
      </c>
      <c r="N669" s="153">
        <v>204249</v>
      </c>
      <c r="O669" s="153">
        <v>186672</v>
      </c>
      <c r="P669" s="153">
        <v>17577</v>
      </c>
      <c r="Q669" s="154">
        <v>0.913943275120074</v>
      </c>
      <c r="R669" s="154">
        <v>0.860691271236087</v>
      </c>
      <c r="S669" s="154">
        <v>0.91273516642547</v>
      </c>
      <c r="T669" s="154">
        <v>0.940874035989717</v>
      </c>
      <c r="U669" s="173">
        <v>-0.0520438951893837</v>
      </c>
      <c r="V669" s="158">
        <v>51072</v>
      </c>
      <c r="W669" s="158">
        <v>47017</v>
      </c>
      <c r="X669" s="158">
        <v>50246</v>
      </c>
      <c r="Y669" s="158">
        <v>46522</v>
      </c>
      <c r="Z669" s="155">
        <v>0.920602286967419</v>
      </c>
      <c r="AA669" s="155">
        <v>0.925884647534132</v>
      </c>
      <c r="AB669" s="173">
        <v>-0.0052823605667135</v>
      </c>
    </row>
    <row r="670" spans="1:28">
      <c r="A670" s="175" t="s">
        <v>375</v>
      </c>
      <c r="B670" s="176" t="s">
        <v>33</v>
      </c>
      <c r="C670" s="176" t="s">
        <v>664</v>
      </c>
      <c r="D670" s="150">
        <v>6572</v>
      </c>
      <c r="E670" s="153">
        <v>5858</v>
      </c>
      <c r="F670" s="153">
        <v>714</v>
      </c>
      <c r="G670" s="151">
        <v>5978</v>
      </c>
      <c r="H670" s="151">
        <v>5568</v>
      </c>
      <c r="I670" s="151">
        <v>410</v>
      </c>
      <c r="J670" s="151">
        <v>6297</v>
      </c>
      <c r="K670" s="151">
        <v>5992</v>
      </c>
      <c r="L670" s="151">
        <v>305</v>
      </c>
      <c r="M670" s="172">
        <v>0.93</v>
      </c>
      <c r="N670" s="153">
        <v>174904</v>
      </c>
      <c r="O670" s="153">
        <v>158237</v>
      </c>
      <c r="P670" s="153">
        <v>16667</v>
      </c>
      <c r="Q670" s="154">
        <v>0.90470772538078</v>
      </c>
      <c r="R670" s="154">
        <v>0.891357273280584</v>
      </c>
      <c r="S670" s="154">
        <v>0.93141518902643</v>
      </c>
      <c r="T670" s="154">
        <v>0.951564236938225</v>
      </c>
      <c r="U670" s="173">
        <v>-0.0400579157458459</v>
      </c>
      <c r="V670" s="158">
        <v>42653</v>
      </c>
      <c r="W670" s="158">
        <v>39472</v>
      </c>
      <c r="X670" s="158">
        <v>43186</v>
      </c>
      <c r="Y670" s="158">
        <v>38579</v>
      </c>
      <c r="Z670" s="155">
        <v>0.925421424049891</v>
      </c>
      <c r="AA670" s="155">
        <v>0.893321909878201</v>
      </c>
      <c r="AB670" s="173">
        <v>0.0320995141716898</v>
      </c>
    </row>
    <row r="671" spans="1:28">
      <c r="A671" s="175" t="s">
        <v>375</v>
      </c>
      <c r="B671" s="176" t="s">
        <v>33</v>
      </c>
      <c r="C671" s="176" t="s">
        <v>665</v>
      </c>
      <c r="D671" s="150">
        <v>8215</v>
      </c>
      <c r="E671" s="153">
        <v>7057</v>
      </c>
      <c r="F671" s="153">
        <v>1158</v>
      </c>
      <c r="G671" s="151">
        <v>7503</v>
      </c>
      <c r="H671" s="151">
        <v>6923</v>
      </c>
      <c r="I671" s="151">
        <v>580</v>
      </c>
      <c r="J671" s="151">
        <v>7868</v>
      </c>
      <c r="K671" s="151">
        <v>7252</v>
      </c>
      <c r="L671" s="151">
        <v>616</v>
      </c>
      <c r="M671" s="172">
        <v>0.93</v>
      </c>
      <c r="N671" s="153">
        <v>195421</v>
      </c>
      <c r="O671" s="153">
        <v>176441</v>
      </c>
      <c r="P671" s="153">
        <v>18980</v>
      </c>
      <c r="Q671" s="154">
        <v>0.902876354127755</v>
      </c>
      <c r="R671" s="154">
        <v>0.859038344491783</v>
      </c>
      <c r="S671" s="154">
        <v>0.922697587631614</v>
      </c>
      <c r="T671" s="154">
        <v>0.921708185053381</v>
      </c>
      <c r="U671" s="173">
        <v>-0.0636592431398307</v>
      </c>
      <c r="V671" s="158">
        <v>51631</v>
      </c>
      <c r="W671" s="158">
        <v>46654</v>
      </c>
      <c r="X671" s="158">
        <v>49678</v>
      </c>
      <c r="Y671" s="158">
        <v>45558</v>
      </c>
      <c r="Z671" s="155">
        <v>0.903604423698941</v>
      </c>
      <c r="AA671" s="155">
        <v>0.917065904424494</v>
      </c>
      <c r="AB671" s="173">
        <v>-0.0134614807255532</v>
      </c>
    </row>
    <row r="672" spans="1:28">
      <c r="A672" s="175" t="s">
        <v>375</v>
      </c>
      <c r="B672" s="176" t="s">
        <v>33</v>
      </c>
      <c r="C672" s="176" t="s">
        <v>666</v>
      </c>
      <c r="D672" s="150">
        <v>5289</v>
      </c>
      <c r="E672" s="153">
        <v>4912</v>
      </c>
      <c r="F672" s="153">
        <v>377</v>
      </c>
      <c r="G672" s="151">
        <v>4367</v>
      </c>
      <c r="H672" s="151">
        <v>4189</v>
      </c>
      <c r="I672" s="151">
        <v>178</v>
      </c>
      <c r="J672" s="151">
        <v>4441</v>
      </c>
      <c r="K672" s="151">
        <v>4258</v>
      </c>
      <c r="L672" s="151">
        <v>183</v>
      </c>
      <c r="M672" s="172">
        <v>0.93</v>
      </c>
      <c r="N672" s="153">
        <v>133147</v>
      </c>
      <c r="O672" s="153">
        <v>127462</v>
      </c>
      <c r="P672" s="153">
        <v>5685</v>
      </c>
      <c r="Q672" s="154">
        <v>0.957302830705911</v>
      </c>
      <c r="R672" s="154">
        <v>0.928719984874267</v>
      </c>
      <c r="S672" s="154">
        <v>0.959239752690634</v>
      </c>
      <c r="T672" s="154">
        <v>0.958793064625084</v>
      </c>
      <c r="U672" s="173">
        <v>-0.030519767816367</v>
      </c>
      <c r="V672" s="158">
        <v>32180</v>
      </c>
      <c r="W672" s="158">
        <v>30603</v>
      </c>
      <c r="X672" s="158">
        <v>32289</v>
      </c>
      <c r="Y672" s="158">
        <v>31117</v>
      </c>
      <c r="Z672" s="155">
        <v>0.950994406463642</v>
      </c>
      <c r="AA672" s="155">
        <v>0.963702809006163</v>
      </c>
      <c r="AB672" s="173">
        <v>-0.0127084025425211</v>
      </c>
    </row>
    <row r="673" spans="1:28">
      <c r="A673" s="175" t="s">
        <v>375</v>
      </c>
      <c r="B673" s="176" t="s">
        <v>33</v>
      </c>
      <c r="C673" s="176" t="s">
        <v>667</v>
      </c>
      <c r="D673" s="150">
        <v>6120</v>
      </c>
      <c r="E673" s="153">
        <v>5489</v>
      </c>
      <c r="F673" s="153">
        <v>631</v>
      </c>
      <c r="G673" s="151">
        <v>5240</v>
      </c>
      <c r="H673" s="151">
        <v>4906</v>
      </c>
      <c r="I673" s="151">
        <v>334</v>
      </c>
      <c r="J673" s="151">
        <v>5295</v>
      </c>
      <c r="K673" s="151">
        <v>4975</v>
      </c>
      <c r="L673" s="151">
        <v>320</v>
      </c>
      <c r="M673" s="172">
        <v>0.93</v>
      </c>
      <c r="N673" s="153">
        <v>144069</v>
      </c>
      <c r="O673" s="153">
        <v>133469</v>
      </c>
      <c r="P673" s="153">
        <v>10600</v>
      </c>
      <c r="Q673" s="154">
        <v>0.926424143986562</v>
      </c>
      <c r="R673" s="154">
        <v>0.896895424836601</v>
      </c>
      <c r="S673" s="154">
        <v>0.936259541984733</v>
      </c>
      <c r="T673" s="154">
        <v>0.939565627950897</v>
      </c>
      <c r="U673" s="173">
        <v>-0.0393641171481315</v>
      </c>
      <c r="V673" s="158">
        <v>37125</v>
      </c>
      <c r="W673" s="158">
        <v>34672</v>
      </c>
      <c r="X673" s="158">
        <v>37071</v>
      </c>
      <c r="Y673" s="158">
        <v>34302</v>
      </c>
      <c r="Z673" s="155">
        <v>0.933925925925926</v>
      </c>
      <c r="AA673" s="155">
        <v>0.925305494861212</v>
      </c>
      <c r="AB673" s="173">
        <v>0.00862043106471366</v>
      </c>
    </row>
    <row r="674" spans="1:28">
      <c r="A674" s="175" t="s">
        <v>668</v>
      </c>
      <c r="B674" s="176" t="s">
        <v>1823</v>
      </c>
      <c r="C674" s="176" t="s">
        <v>670</v>
      </c>
      <c r="D674" s="150">
        <v>2747</v>
      </c>
      <c r="E674" s="153">
        <v>2620</v>
      </c>
      <c r="F674" s="153">
        <v>127</v>
      </c>
      <c r="G674" s="151">
        <v>2433</v>
      </c>
      <c r="H674" s="151">
        <v>2358</v>
      </c>
      <c r="I674" s="151">
        <v>75</v>
      </c>
      <c r="J674" s="151">
        <v>2796</v>
      </c>
      <c r="K674" s="151">
        <v>2729</v>
      </c>
      <c r="L674" s="151">
        <v>67</v>
      </c>
      <c r="M674" s="172">
        <v>0.93</v>
      </c>
      <c r="N674" s="153">
        <v>76134</v>
      </c>
      <c r="O674" s="153">
        <v>73554</v>
      </c>
      <c r="P674" s="153">
        <v>2580</v>
      </c>
      <c r="Q674" s="154">
        <v>0.96611238080227</v>
      </c>
      <c r="R674" s="154">
        <v>0.95376774663269</v>
      </c>
      <c r="S674" s="154">
        <v>0.969173859432799</v>
      </c>
      <c r="T674" s="154">
        <v>0.976037195994278</v>
      </c>
      <c r="U674" s="173">
        <v>-0.0154061128001087</v>
      </c>
      <c r="V674" s="158">
        <v>18428</v>
      </c>
      <c r="W674" s="158">
        <v>17902</v>
      </c>
      <c r="X674" s="158">
        <v>19165</v>
      </c>
      <c r="Y674" s="158">
        <v>18462</v>
      </c>
      <c r="Z674" s="155">
        <v>0.971456479270675</v>
      </c>
      <c r="AA674" s="155">
        <v>0.963318549439082</v>
      </c>
      <c r="AB674" s="173">
        <v>0.00813792983159334</v>
      </c>
    </row>
    <row r="675" spans="1:28">
      <c r="A675" s="175" t="s">
        <v>668</v>
      </c>
      <c r="B675" s="176" t="s">
        <v>1823</v>
      </c>
      <c r="C675" s="176" t="s">
        <v>671</v>
      </c>
      <c r="D675" s="150">
        <v>2268</v>
      </c>
      <c r="E675" s="153">
        <v>2233</v>
      </c>
      <c r="F675" s="153">
        <v>35</v>
      </c>
      <c r="G675" s="151">
        <v>2088</v>
      </c>
      <c r="H675" s="151">
        <v>2048</v>
      </c>
      <c r="I675" s="151">
        <v>40</v>
      </c>
      <c r="J675" s="151">
        <v>2338</v>
      </c>
      <c r="K675" s="151">
        <v>2312</v>
      </c>
      <c r="L675" s="151">
        <v>26</v>
      </c>
      <c r="M675" s="172">
        <v>0.93</v>
      </c>
      <c r="N675" s="153">
        <v>63620</v>
      </c>
      <c r="O675" s="153">
        <v>62490</v>
      </c>
      <c r="P675" s="153">
        <v>1130</v>
      </c>
      <c r="Q675" s="154">
        <v>0.98223828984596</v>
      </c>
      <c r="R675" s="154">
        <v>0.984567901234568</v>
      </c>
      <c r="S675" s="154">
        <v>0.980842911877395</v>
      </c>
      <c r="T675" s="154">
        <v>0.988879384088965</v>
      </c>
      <c r="U675" s="173">
        <v>0.00372498935717336</v>
      </c>
      <c r="V675" s="158">
        <v>15413</v>
      </c>
      <c r="W675" s="158">
        <v>15194</v>
      </c>
      <c r="X675" s="158">
        <v>16035</v>
      </c>
      <c r="Y675" s="158">
        <v>15729</v>
      </c>
      <c r="Z675" s="155">
        <v>0.985791215207941</v>
      </c>
      <c r="AA675" s="155">
        <v>0.980916744621141</v>
      </c>
      <c r="AB675" s="173">
        <v>0.00487447058680013</v>
      </c>
    </row>
    <row r="676" spans="1:28">
      <c r="A676" s="175" t="s">
        <v>668</v>
      </c>
      <c r="B676" s="176" t="s">
        <v>1823</v>
      </c>
      <c r="C676" s="176" t="s">
        <v>672</v>
      </c>
      <c r="D676" s="150">
        <v>3457</v>
      </c>
      <c r="E676" s="153">
        <v>3210</v>
      </c>
      <c r="F676" s="153">
        <v>247</v>
      </c>
      <c r="G676" s="151">
        <v>3352</v>
      </c>
      <c r="H676" s="151">
        <v>3171</v>
      </c>
      <c r="I676" s="151">
        <v>181</v>
      </c>
      <c r="J676" s="151">
        <v>3668</v>
      </c>
      <c r="K676" s="151">
        <v>3465</v>
      </c>
      <c r="L676" s="151">
        <v>203</v>
      </c>
      <c r="M676" s="172">
        <v>0.93</v>
      </c>
      <c r="N676" s="153">
        <v>99772</v>
      </c>
      <c r="O676" s="153">
        <v>91548</v>
      </c>
      <c r="P676" s="153">
        <v>8224</v>
      </c>
      <c r="Q676" s="154">
        <v>0.917572064306619</v>
      </c>
      <c r="R676" s="154">
        <v>0.928550766560602</v>
      </c>
      <c r="S676" s="154">
        <v>0.946002386634845</v>
      </c>
      <c r="T676" s="154">
        <v>0.944656488549618</v>
      </c>
      <c r="U676" s="173">
        <v>-0.0174516200742432</v>
      </c>
      <c r="V676" s="158">
        <v>24580</v>
      </c>
      <c r="W676" s="158">
        <v>23018</v>
      </c>
      <c r="X676" s="158">
        <v>25245</v>
      </c>
      <c r="Y676" s="158">
        <v>22973</v>
      </c>
      <c r="Z676" s="155">
        <v>0.936452400325468</v>
      </c>
      <c r="AA676" s="155">
        <v>0.910001980590216</v>
      </c>
      <c r="AB676" s="173">
        <v>0.026450419735252</v>
      </c>
    </row>
    <row r="677" spans="1:28">
      <c r="A677" s="175" t="s">
        <v>668</v>
      </c>
      <c r="B677" s="176" t="s">
        <v>1823</v>
      </c>
      <c r="C677" s="176" t="s">
        <v>673</v>
      </c>
      <c r="D677" s="150">
        <v>3959</v>
      </c>
      <c r="E677" s="153">
        <v>3810</v>
      </c>
      <c r="F677" s="153">
        <v>149</v>
      </c>
      <c r="G677" s="151">
        <v>3587</v>
      </c>
      <c r="H677" s="151">
        <v>3456</v>
      </c>
      <c r="I677" s="151">
        <v>131</v>
      </c>
      <c r="J677" s="151">
        <v>4026</v>
      </c>
      <c r="K677" s="151">
        <v>3933</v>
      </c>
      <c r="L677" s="151">
        <v>93</v>
      </c>
      <c r="M677" s="172">
        <v>0.93</v>
      </c>
      <c r="N677" s="153">
        <v>108713</v>
      </c>
      <c r="O677" s="153">
        <v>104808</v>
      </c>
      <c r="P677" s="153">
        <v>3905</v>
      </c>
      <c r="Q677" s="154">
        <v>0.964079732874633</v>
      </c>
      <c r="R677" s="154">
        <v>0.962364233392271</v>
      </c>
      <c r="S677" s="154">
        <v>0.963479230554781</v>
      </c>
      <c r="T677" s="154">
        <v>0.976900149031297</v>
      </c>
      <c r="U677" s="173">
        <v>-0.0011149971625104</v>
      </c>
      <c r="V677" s="158">
        <v>26407</v>
      </c>
      <c r="W677" s="158">
        <v>25596</v>
      </c>
      <c r="X677" s="158">
        <v>26897</v>
      </c>
      <c r="Y677" s="158">
        <v>25940</v>
      </c>
      <c r="Z677" s="155">
        <v>0.969288446245314</v>
      </c>
      <c r="AA677" s="155">
        <v>0.964419823772168</v>
      </c>
      <c r="AB677" s="173">
        <v>0.00486862247314579</v>
      </c>
    </row>
    <row r="678" spans="1:28">
      <c r="A678" s="175" t="s">
        <v>668</v>
      </c>
      <c r="B678" s="176" t="s">
        <v>1823</v>
      </c>
      <c r="C678" s="176" t="s">
        <v>674</v>
      </c>
      <c r="D678" s="150">
        <v>1779</v>
      </c>
      <c r="E678" s="153">
        <v>1736</v>
      </c>
      <c r="F678" s="153">
        <v>43</v>
      </c>
      <c r="G678" s="151">
        <v>1491</v>
      </c>
      <c r="H678" s="151">
        <v>1460</v>
      </c>
      <c r="I678" s="151">
        <v>31</v>
      </c>
      <c r="J678" s="151">
        <v>1605</v>
      </c>
      <c r="K678" s="151">
        <v>1580</v>
      </c>
      <c r="L678" s="151">
        <v>25</v>
      </c>
      <c r="M678" s="172">
        <v>0.93</v>
      </c>
      <c r="N678" s="153">
        <v>46678</v>
      </c>
      <c r="O678" s="153">
        <v>45906</v>
      </c>
      <c r="P678" s="153">
        <v>772</v>
      </c>
      <c r="Q678" s="154">
        <v>0.983461159432709</v>
      </c>
      <c r="R678" s="154">
        <v>0.975829117481731</v>
      </c>
      <c r="S678" s="154">
        <v>0.979208584842388</v>
      </c>
      <c r="T678" s="154">
        <v>0.984423676012461</v>
      </c>
      <c r="U678" s="173">
        <v>-0.00337946736065642</v>
      </c>
      <c r="V678" s="158">
        <v>11266</v>
      </c>
      <c r="W678" s="158">
        <v>11078</v>
      </c>
      <c r="X678" s="158">
        <v>11611</v>
      </c>
      <c r="Y678" s="158">
        <v>11427</v>
      </c>
      <c r="Z678" s="155">
        <v>0.983312622048642</v>
      </c>
      <c r="AA678" s="155">
        <v>0.984152958401516</v>
      </c>
      <c r="AB678" s="173">
        <v>-0.000840336352873949</v>
      </c>
    </row>
    <row r="679" spans="1:28">
      <c r="A679" s="175" t="s">
        <v>668</v>
      </c>
      <c r="B679" s="176" t="s">
        <v>1823</v>
      </c>
      <c r="C679" s="176" t="s">
        <v>675</v>
      </c>
      <c r="D679" s="150">
        <v>2820</v>
      </c>
      <c r="E679" s="153">
        <v>2711</v>
      </c>
      <c r="F679" s="153">
        <v>109</v>
      </c>
      <c r="G679" s="151">
        <v>2460</v>
      </c>
      <c r="H679" s="151">
        <v>2388</v>
      </c>
      <c r="I679" s="151">
        <v>72</v>
      </c>
      <c r="J679" s="151">
        <v>2643</v>
      </c>
      <c r="K679" s="151">
        <v>2594</v>
      </c>
      <c r="L679" s="151">
        <v>49</v>
      </c>
      <c r="M679" s="172">
        <v>0.93</v>
      </c>
      <c r="N679" s="153">
        <v>74154</v>
      </c>
      <c r="O679" s="153">
        <v>72410</v>
      </c>
      <c r="P679" s="153">
        <v>1744</v>
      </c>
      <c r="Q679" s="154">
        <v>0.976481376594654</v>
      </c>
      <c r="R679" s="154">
        <v>0.961347517730496</v>
      </c>
      <c r="S679" s="154">
        <v>0.970731707317073</v>
      </c>
      <c r="T679" s="154">
        <v>0.98146046159667</v>
      </c>
      <c r="U679" s="173">
        <v>-0.00938418958657672</v>
      </c>
      <c r="V679" s="158">
        <v>18101</v>
      </c>
      <c r="W679" s="158">
        <v>17698</v>
      </c>
      <c r="X679" s="158">
        <v>18435</v>
      </c>
      <c r="Y679" s="158">
        <v>18006</v>
      </c>
      <c r="Z679" s="155">
        <v>0.977736036683056</v>
      </c>
      <c r="AA679" s="155">
        <v>0.976729048006509</v>
      </c>
      <c r="AB679" s="173">
        <v>0.00100698867654681</v>
      </c>
    </row>
    <row r="680" spans="1:28">
      <c r="A680" s="175" t="s">
        <v>668</v>
      </c>
      <c r="B680" s="176" t="s">
        <v>1823</v>
      </c>
      <c r="C680" s="176" t="s">
        <v>676</v>
      </c>
      <c r="D680" s="150">
        <v>1879</v>
      </c>
      <c r="E680" s="153">
        <v>1817</v>
      </c>
      <c r="F680" s="153">
        <v>62</v>
      </c>
      <c r="G680" s="151">
        <v>1769</v>
      </c>
      <c r="H680" s="151">
        <v>1684</v>
      </c>
      <c r="I680" s="151">
        <v>85</v>
      </c>
      <c r="J680" s="151">
        <v>1938</v>
      </c>
      <c r="K680" s="151">
        <v>1854</v>
      </c>
      <c r="L680" s="151">
        <v>84</v>
      </c>
      <c r="M680" s="172">
        <v>0.93</v>
      </c>
      <c r="N680" s="153">
        <v>52259</v>
      </c>
      <c r="O680" s="153">
        <v>50404</v>
      </c>
      <c r="P680" s="153">
        <v>1855</v>
      </c>
      <c r="Q680" s="154">
        <v>0.964503721846955</v>
      </c>
      <c r="R680" s="154">
        <v>0.967003725385844</v>
      </c>
      <c r="S680" s="154">
        <v>0.951950254381006</v>
      </c>
      <c r="T680" s="154">
        <v>0.956656346749226</v>
      </c>
      <c r="U680" s="173">
        <v>0.0150534710048373</v>
      </c>
      <c r="V680" s="158">
        <v>13055</v>
      </c>
      <c r="W680" s="158">
        <v>12576</v>
      </c>
      <c r="X680" s="158">
        <v>13129</v>
      </c>
      <c r="Y680" s="158">
        <v>12608</v>
      </c>
      <c r="Z680" s="155">
        <v>0.963309076981999</v>
      </c>
      <c r="AA680" s="155">
        <v>0.960316855815371</v>
      </c>
      <c r="AB680" s="173">
        <v>0.00299222116662867</v>
      </c>
    </row>
    <row r="681" spans="1:28">
      <c r="A681" s="175" t="s">
        <v>668</v>
      </c>
      <c r="B681" s="176" t="s">
        <v>1823</v>
      </c>
      <c r="C681" s="176" t="s">
        <v>677</v>
      </c>
      <c r="D681" s="150">
        <v>2575</v>
      </c>
      <c r="E681" s="153">
        <v>2532</v>
      </c>
      <c r="F681" s="153">
        <v>43</v>
      </c>
      <c r="G681" s="151">
        <v>2416</v>
      </c>
      <c r="H681" s="151">
        <v>2382</v>
      </c>
      <c r="I681" s="151">
        <v>34</v>
      </c>
      <c r="J681" s="151">
        <v>2547</v>
      </c>
      <c r="K681" s="151">
        <v>2527</v>
      </c>
      <c r="L681" s="151">
        <v>20</v>
      </c>
      <c r="M681" s="172">
        <v>0.93</v>
      </c>
      <c r="N681" s="153">
        <v>71834</v>
      </c>
      <c r="O681" s="153">
        <v>70608</v>
      </c>
      <c r="P681" s="153">
        <v>1226</v>
      </c>
      <c r="Q681" s="154">
        <v>0.982932873012779</v>
      </c>
      <c r="R681" s="154">
        <v>0.983300970873786</v>
      </c>
      <c r="S681" s="154">
        <v>0.985927152317881</v>
      </c>
      <c r="T681" s="154">
        <v>0.992147624656459</v>
      </c>
      <c r="U681" s="173">
        <v>-0.00262618144409432</v>
      </c>
      <c r="V681" s="158">
        <v>17324</v>
      </c>
      <c r="W681" s="158">
        <v>17097</v>
      </c>
      <c r="X681" s="158">
        <v>17798</v>
      </c>
      <c r="Y681" s="158">
        <v>17467</v>
      </c>
      <c r="Z681" s="155">
        <v>0.986896790579543</v>
      </c>
      <c r="AA681" s="155">
        <v>0.98140240476458</v>
      </c>
      <c r="AB681" s="173">
        <v>0.00549438581496253</v>
      </c>
    </row>
    <row r="682" spans="1:28">
      <c r="A682" s="175" t="s">
        <v>668</v>
      </c>
      <c r="B682" s="176" t="s">
        <v>1823</v>
      </c>
      <c r="C682" s="176" t="s">
        <v>678</v>
      </c>
      <c r="D682" s="150">
        <v>3267</v>
      </c>
      <c r="E682" s="153">
        <v>3045</v>
      </c>
      <c r="F682" s="153">
        <v>222</v>
      </c>
      <c r="G682" s="151">
        <v>2866</v>
      </c>
      <c r="H682" s="151">
        <v>2734</v>
      </c>
      <c r="I682" s="151">
        <v>132</v>
      </c>
      <c r="J682" s="151">
        <v>3256</v>
      </c>
      <c r="K682" s="151">
        <v>3100</v>
      </c>
      <c r="L682" s="151">
        <v>156</v>
      </c>
      <c r="M682" s="172">
        <v>0.93</v>
      </c>
      <c r="N682" s="153">
        <v>86724</v>
      </c>
      <c r="O682" s="153">
        <v>81712</v>
      </c>
      <c r="P682" s="153">
        <v>5012</v>
      </c>
      <c r="Q682" s="154">
        <v>0.942207462755408</v>
      </c>
      <c r="R682" s="154">
        <v>0.932047750229568</v>
      </c>
      <c r="S682" s="154">
        <v>0.953942777390091</v>
      </c>
      <c r="T682" s="154">
        <v>0.952088452088452</v>
      </c>
      <c r="U682" s="173">
        <v>-0.0218950271605223</v>
      </c>
      <c r="V682" s="158">
        <v>21540</v>
      </c>
      <c r="W682" s="158">
        <v>20436</v>
      </c>
      <c r="X682" s="158">
        <v>21580</v>
      </c>
      <c r="Y682" s="158">
        <v>20241</v>
      </c>
      <c r="Z682" s="155">
        <v>0.94874651810585</v>
      </c>
      <c r="AA682" s="155">
        <v>0.937951807228916</v>
      </c>
      <c r="AB682" s="173">
        <v>0.0107947108769338</v>
      </c>
    </row>
    <row r="683" spans="1:28">
      <c r="A683" s="175" t="s">
        <v>668</v>
      </c>
      <c r="B683" s="176" t="s">
        <v>1824</v>
      </c>
      <c r="C683" s="176" t="s">
        <v>679</v>
      </c>
      <c r="D683" s="150">
        <v>2668</v>
      </c>
      <c r="E683" s="153">
        <v>2432</v>
      </c>
      <c r="F683" s="153">
        <v>236</v>
      </c>
      <c r="G683" s="151">
        <v>2312</v>
      </c>
      <c r="H683" s="151">
        <v>2157</v>
      </c>
      <c r="I683" s="151">
        <v>155</v>
      </c>
      <c r="J683" s="151">
        <v>2539</v>
      </c>
      <c r="K683" s="151">
        <v>2428</v>
      </c>
      <c r="L683" s="151">
        <v>111</v>
      </c>
      <c r="M683" s="172">
        <v>0.93</v>
      </c>
      <c r="N683" s="153">
        <v>67931</v>
      </c>
      <c r="O683" s="153">
        <v>64223</v>
      </c>
      <c r="P683" s="153">
        <v>3708</v>
      </c>
      <c r="Q683" s="154">
        <v>0.945415200718376</v>
      </c>
      <c r="R683" s="154">
        <v>0.911544227886057</v>
      </c>
      <c r="S683" s="154">
        <v>0.932958477508651</v>
      </c>
      <c r="T683" s="154">
        <v>0.956282000787712</v>
      </c>
      <c r="U683" s="173">
        <v>-0.0214142496225936</v>
      </c>
      <c r="V683" s="158">
        <v>16895</v>
      </c>
      <c r="W683" s="158">
        <v>15983</v>
      </c>
      <c r="X683" s="158">
        <v>17119</v>
      </c>
      <c r="Y683" s="158">
        <v>16201</v>
      </c>
      <c r="Z683" s="155">
        <v>0.946019532406037</v>
      </c>
      <c r="AA683" s="155">
        <v>0.946375372393247</v>
      </c>
      <c r="AB683" s="173">
        <v>-0.000355839987210005</v>
      </c>
    </row>
    <row r="684" spans="1:28">
      <c r="A684" s="175" t="s">
        <v>668</v>
      </c>
      <c r="B684" s="176" t="s">
        <v>1824</v>
      </c>
      <c r="C684" s="176" t="s">
        <v>680</v>
      </c>
      <c r="D684" s="150">
        <v>5749</v>
      </c>
      <c r="E684" s="153">
        <v>5645</v>
      </c>
      <c r="F684" s="153">
        <v>104</v>
      </c>
      <c r="G684" s="151">
        <v>5098</v>
      </c>
      <c r="H684" s="151">
        <v>5018</v>
      </c>
      <c r="I684" s="151">
        <v>80</v>
      </c>
      <c r="J684" s="151">
        <v>5645</v>
      </c>
      <c r="K684" s="151">
        <v>5566</v>
      </c>
      <c r="L684" s="151">
        <v>79</v>
      </c>
      <c r="M684" s="172">
        <v>0.93</v>
      </c>
      <c r="N684" s="153">
        <v>134270</v>
      </c>
      <c r="O684" s="153">
        <v>132427</v>
      </c>
      <c r="P684" s="153">
        <v>1843</v>
      </c>
      <c r="Q684" s="154">
        <v>0.986273925672153</v>
      </c>
      <c r="R684" s="154">
        <v>0.981909897373456</v>
      </c>
      <c r="S684" s="154">
        <v>0.984307571596705</v>
      </c>
      <c r="T684" s="154">
        <v>0.986005314437555</v>
      </c>
      <c r="U684" s="173">
        <v>-0.00239767422324833</v>
      </c>
      <c r="V684" s="158">
        <v>36483</v>
      </c>
      <c r="W684" s="158">
        <v>36006</v>
      </c>
      <c r="X684" s="158">
        <v>35541</v>
      </c>
      <c r="Y684" s="158">
        <v>35120</v>
      </c>
      <c r="Z684" s="155">
        <v>0.986925417317655</v>
      </c>
      <c r="AA684" s="155">
        <v>0.988154525758983</v>
      </c>
      <c r="AB684" s="173">
        <v>-0.00122910844132773</v>
      </c>
    </row>
    <row r="685" spans="1:28">
      <c r="A685" s="175" t="s">
        <v>668</v>
      </c>
      <c r="B685" s="176" t="s">
        <v>1824</v>
      </c>
      <c r="C685" s="176" t="s">
        <v>681</v>
      </c>
      <c r="D685" s="150">
        <v>1954</v>
      </c>
      <c r="E685" s="153">
        <v>1793</v>
      </c>
      <c r="F685" s="153">
        <v>161</v>
      </c>
      <c r="G685" s="151">
        <v>1822</v>
      </c>
      <c r="H685" s="151">
        <v>1654</v>
      </c>
      <c r="I685" s="151">
        <v>168</v>
      </c>
      <c r="J685" s="151">
        <v>1825</v>
      </c>
      <c r="K685" s="151">
        <v>1721</v>
      </c>
      <c r="L685" s="151">
        <v>104</v>
      </c>
      <c r="M685" s="172">
        <v>0.93</v>
      </c>
      <c r="N685" s="153">
        <v>48172</v>
      </c>
      <c r="O685" s="153">
        <v>44998</v>
      </c>
      <c r="P685" s="153">
        <v>3174</v>
      </c>
      <c r="Q685" s="154">
        <v>0.934111101884912</v>
      </c>
      <c r="R685" s="154">
        <v>0.917604912998977</v>
      </c>
      <c r="S685" s="154">
        <v>0.907793633369923</v>
      </c>
      <c r="T685" s="154">
        <v>0.943013698630137</v>
      </c>
      <c r="U685" s="173">
        <v>0.00981127962905337</v>
      </c>
      <c r="V685" s="158">
        <v>12402</v>
      </c>
      <c r="W685" s="158">
        <v>11576</v>
      </c>
      <c r="X685" s="158">
        <v>12063</v>
      </c>
      <c r="Y685" s="158">
        <v>11362</v>
      </c>
      <c r="Z685" s="155">
        <v>0.933397839058216</v>
      </c>
      <c r="AA685" s="155">
        <v>0.941888419132886</v>
      </c>
      <c r="AB685" s="173">
        <v>-0.0084905800746693</v>
      </c>
    </row>
    <row r="686" spans="1:28">
      <c r="A686" s="175" t="s">
        <v>668</v>
      </c>
      <c r="B686" s="176" t="s">
        <v>1824</v>
      </c>
      <c r="C686" s="176" t="s">
        <v>682</v>
      </c>
      <c r="D686" s="150">
        <v>5148</v>
      </c>
      <c r="E686" s="153">
        <v>4720</v>
      </c>
      <c r="F686" s="153">
        <v>428</v>
      </c>
      <c r="G686" s="151">
        <v>4891</v>
      </c>
      <c r="H686" s="151">
        <v>4577</v>
      </c>
      <c r="I686" s="151">
        <v>314</v>
      </c>
      <c r="J686" s="151">
        <v>5309</v>
      </c>
      <c r="K686" s="151">
        <v>5001</v>
      </c>
      <c r="L686" s="151">
        <v>308</v>
      </c>
      <c r="M686" s="172">
        <v>0.93</v>
      </c>
      <c r="N686" s="153">
        <v>113045</v>
      </c>
      <c r="O686" s="153">
        <v>105087</v>
      </c>
      <c r="P686" s="153">
        <v>7958</v>
      </c>
      <c r="Q686" s="154">
        <v>0.929603255340793</v>
      </c>
      <c r="R686" s="154">
        <v>0.916860916860917</v>
      </c>
      <c r="S686" s="154">
        <v>0.935800449805766</v>
      </c>
      <c r="T686" s="154">
        <v>0.941985307967602</v>
      </c>
      <c r="U686" s="173">
        <v>-0.0189395329448488</v>
      </c>
      <c r="V686" s="158">
        <v>33628</v>
      </c>
      <c r="W686" s="158">
        <v>31476</v>
      </c>
      <c r="X686" s="158">
        <v>31099</v>
      </c>
      <c r="Y686" s="158">
        <v>29016</v>
      </c>
      <c r="Z686" s="155">
        <v>0.936005709527775</v>
      </c>
      <c r="AA686" s="155">
        <v>0.93302035435223</v>
      </c>
      <c r="AB686" s="173">
        <v>0.00298535517554455</v>
      </c>
    </row>
    <row r="687" spans="1:28">
      <c r="A687" s="175" t="s">
        <v>668</v>
      </c>
      <c r="B687" s="176" t="s">
        <v>1824</v>
      </c>
      <c r="C687" s="176" t="s">
        <v>683</v>
      </c>
      <c r="D687" s="150">
        <v>1129</v>
      </c>
      <c r="E687" s="153">
        <v>1066</v>
      </c>
      <c r="F687" s="153">
        <v>63</v>
      </c>
      <c r="G687" s="151">
        <v>913</v>
      </c>
      <c r="H687" s="151">
        <v>849</v>
      </c>
      <c r="I687" s="151">
        <v>64</v>
      </c>
      <c r="J687" s="151">
        <v>1045</v>
      </c>
      <c r="K687" s="151">
        <v>979</v>
      </c>
      <c r="L687" s="151">
        <v>66</v>
      </c>
      <c r="M687" s="172">
        <v>0.93</v>
      </c>
      <c r="N687" s="153">
        <v>29501</v>
      </c>
      <c r="O687" s="153">
        <v>27717</v>
      </c>
      <c r="P687" s="153">
        <v>1784</v>
      </c>
      <c r="Q687" s="154">
        <v>0.939527473644961</v>
      </c>
      <c r="R687" s="154">
        <v>0.944198405668733</v>
      </c>
      <c r="S687" s="154">
        <v>0.929901423877327</v>
      </c>
      <c r="T687" s="154">
        <v>0.936842105263158</v>
      </c>
      <c r="U687" s="173">
        <v>0.0142969817914059</v>
      </c>
      <c r="V687" s="158">
        <v>7003</v>
      </c>
      <c r="W687" s="158">
        <v>6630</v>
      </c>
      <c r="X687" s="158">
        <v>7545</v>
      </c>
      <c r="Y687" s="158">
        <v>7121</v>
      </c>
      <c r="Z687" s="155">
        <v>0.946737112666</v>
      </c>
      <c r="AA687" s="155">
        <v>0.943803843605036</v>
      </c>
      <c r="AB687" s="173">
        <v>0.00293326906096381</v>
      </c>
    </row>
    <row r="688" spans="1:28">
      <c r="A688" s="175" t="s">
        <v>668</v>
      </c>
      <c r="B688" s="176" t="s">
        <v>1824</v>
      </c>
      <c r="C688" s="176" t="s">
        <v>684</v>
      </c>
      <c r="D688" s="150">
        <v>2901</v>
      </c>
      <c r="E688" s="153">
        <v>2838</v>
      </c>
      <c r="F688" s="153">
        <v>63</v>
      </c>
      <c r="G688" s="151">
        <v>2663</v>
      </c>
      <c r="H688" s="151">
        <v>2629</v>
      </c>
      <c r="I688" s="151">
        <v>34</v>
      </c>
      <c r="J688" s="151">
        <v>2881</v>
      </c>
      <c r="K688" s="151">
        <v>2819</v>
      </c>
      <c r="L688" s="151">
        <v>62</v>
      </c>
      <c r="M688" s="172">
        <v>0.93</v>
      </c>
      <c r="N688" s="153">
        <v>67187</v>
      </c>
      <c r="O688" s="153">
        <v>66011</v>
      </c>
      <c r="P688" s="153">
        <v>1176</v>
      </c>
      <c r="Q688" s="154">
        <v>0.98249661392829</v>
      </c>
      <c r="R688" s="154">
        <v>0.978283350568769</v>
      </c>
      <c r="S688" s="154">
        <v>0.987232444611341</v>
      </c>
      <c r="T688" s="154">
        <v>0.978479694550503</v>
      </c>
      <c r="U688" s="173">
        <v>-0.00894909404257127</v>
      </c>
      <c r="V688" s="158">
        <v>18710</v>
      </c>
      <c r="W688" s="158">
        <v>18416</v>
      </c>
      <c r="X688" s="158">
        <v>17359</v>
      </c>
      <c r="Y688" s="158">
        <v>17072</v>
      </c>
      <c r="Z688" s="155">
        <v>0.984286477819348</v>
      </c>
      <c r="AA688" s="155">
        <v>0.983466789561611</v>
      </c>
      <c r="AB688" s="173">
        <v>0.000819688257737261</v>
      </c>
    </row>
    <row r="689" spans="1:28">
      <c r="A689" s="175" t="s">
        <v>668</v>
      </c>
      <c r="B689" s="176" t="s">
        <v>1824</v>
      </c>
      <c r="C689" s="176" t="s">
        <v>685</v>
      </c>
      <c r="D689" s="150">
        <v>3006</v>
      </c>
      <c r="E689" s="153">
        <v>2386</v>
      </c>
      <c r="F689" s="153">
        <v>620</v>
      </c>
      <c r="G689" s="151">
        <v>2574</v>
      </c>
      <c r="H689" s="151">
        <v>1998</v>
      </c>
      <c r="I689" s="151">
        <v>576</v>
      </c>
      <c r="J689" s="151">
        <v>2656</v>
      </c>
      <c r="K689" s="151">
        <v>2055</v>
      </c>
      <c r="L689" s="151">
        <v>601</v>
      </c>
      <c r="M689" s="172">
        <v>0.93</v>
      </c>
      <c r="N689" s="153">
        <v>71628</v>
      </c>
      <c r="O689" s="153">
        <v>57571</v>
      </c>
      <c r="P689" s="153">
        <v>14057</v>
      </c>
      <c r="Q689" s="154">
        <v>0.803749930194896</v>
      </c>
      <c r="R689" s="154">
        <v>0.793745841650033</v>
      </c>
      <c r="S689" s="154">
        <v>0.776223776223776</v>
      </c>
      <c r="T689" s="154">
        <v>0.773719879518072</v>
      </c>
      <c r="U689" s="173">
        <v>0.017522065426257</v>
      </c>
      <c r="V689" s="158">
        <v>18087</v>
      </c>
      <c r="W689" s="158">
        <v>14515</v>
      </c>
      <c r="X689" s="158">
        <v>17815</v>
      </c>
      <c r="Y689" s="158">
        <v>14454</v>
      </c>
      <c r="Z689" s="155">
        <v>0.802510090119976</v>
      </c>
      <c r="AA689" s="155">
        <v>0.811338759472355</v>
      </c>
      <c r="AB689" s="173">
        <v>-0.00882866935237914</v>
      </c>
    </row>
    <row r="690" spans="1:28">
      <c r="A690" s="175" t="s">
        <v>668</v>
      </c>
      <c r="B690" s="176" t="s">
        <v>1824</v>
      </c>
      <c r="C690" s="176" t="s">
        <v>686</v>
      </c>
      <c r="D690" s="150">
        <v>3356</v>
      </c>
      <c r="E690" s="153">
        <v>3309</v>
      </c>
      <c r="F690" s="153">
        <v>47</v>
      </c>
      <c r="G690" s="151">
        <v>3140</v>
      </c>
      <c r="H690" s="151">
        <v>3115</v>
      </c>
      <c r="I690" s="151">
        <v>25</v>
      </c>
      <c r="J690" s="151">
        <v>3237</v>
      </c>
      <c r="K690" s="151">
        <v>3203</v>
      </c>
      <c r="L690" s="151">
        <v>34</v>
      </c>
      <c r="M690" s="172">
        <v>0.93</v>
      </c>
      <c r="N690" s="153">
        <v>67601</v>
      </c>
      <c r="O690" s="153">
        <v>66584</v>
      </c>
      <c r="P690" s="153">
        <v>1017</v>
      </c>
      <c r="Q690" s="154">
        <v>0.984955843848464</v>
      </c>
      <c r="R690" s="154">
        <v>0.985995232419547</v>
      </c>
      <c r="S690" s="154">
        <v>0.99203821656051</v>
      </c>
      <c r="T690" s="154">
        <v>0.989496447327773</v>
      </c>
      <c r="U690" s="173">
        <v>-0.00604298414096238</v>
      </c>
      <c r="V690" s="158">
        <v>21299</v>
      </c>
      <c r="W690" s="158">
        <v>21049</v>
      </c>
      <c r="X690" s="158">
        <v>18717</v>
      </c>
      <c r="Y690" s="158">
        <v>18509</v>
      </c>
      <c r="Z690" s="155">
        <v>0.988262359735199</v>
      </c>
      <c r="AA690" s="155">
        <v>0.988887107976706</v>
      </c>
      <c r="AB690" s="173">
        <v>-0.000624748241506823</v>
      </c>
    </row>
    <row r="691" spans="1:28">
      <c r="A691" s="175" t="s">
        <v>668</v>
      </c>
      <c r="B691" s="176" t="s">
        <v>1824</v>
      </c>
      <c r="C691" s="176" t="s">
        <v>687</v>
      </c>
      <c r="D691" s="150">
        <v>7527</v>
      </c>
      <c r="E691" s="153">
        <v>7053</v>
      </c>
      <c r="F691" s="153">
        <v>474</v>
      </c>
      <c r="G691" s="151">
        <v>7140</v>
      </c>
      <c r="H691" s="151">
        <v>6800</v>
      </c>
      <c r="I691" s="151">
        <v>340</v>
      </c>
      <c r="J691" s="151">
        <v>7559</v>
      </c>
      <c r="K691" s="151">
        <v>7215</v>
      </c>
      <c r="L691" s="151">
        <v>344</v>
      </c>
      <c r="M691" s="172">
        <v>0.93</v>
      </c>
      <c r="N691" s="153">
        <v>156130</v>
      </c>
      <c r="O691" s="153">
        <v>147894</v>
      </c>
      <c r="P691" s="153">
        <v>8236</v>
      </c>
      <c r="Q691" s="154">
        <v>0.947249087299046</v>
      </c>
      <c r="R691" s="154">
        <v>0.937026703866082</v>
      </c>
      <c r="S691" s="154">
        <v>0.952380952380952</v>
      </c>
      <c r="T691" s="154">
        <v>0.95449133483265</v>
      </c>
      <c r="U691" s="173">
        <v>-0.0153542485148702</v>
      </c>
      <c r="V691" s="158">
        <v>48791</v>
      </c>
      <c r="W691" s="158">
        <v>46521</v>
      </c>
      <c r="X691" s="158">
        <v>43457</v>
      </c>
      <c r="Y691" s="158">
        <v>41565</v>
      </c>
      <c r="Z691" s="155">
        <v>0.953475026131869</v>
      </c>
      <c r="AA691" s="155">
        <v>0.95646271026532</v>
      </c>
      <c r="AB691" s="173">
        <v>-0.00298768413345107</v>
      </c>
    </row>
    <row r="692" spans="1:28">
      <c r="A692" s="175" t="s">
        <v>668</v>
      </c>
      <c r="B692" s="176" t="s">
        <v>1824</v>
      </c>
      <c r="C692" s="176" t="s">
        <v>688</v>
      </c>
      <c r="D692" s="150">
        <v>6655</v>
      </c>
      <c r="E692" s="153">
        <v>6479</v>
      </c>
      <c r="F692" s="153">
        <v>176</v>
      </c>
      <c r="G692" s="151">
        <v>6938</v>
      </c>
      <c r="H692" s="151">
        <v>6771</v>
      </c>
      <c r="I692" s="151">
        <v>167</v>
      </c>
      <c r="J692" s="151">
        <v>6929</v>
      </c>
      <c r="K692" s="151">
        <v>6764</v>
      </c>
      <c r="L692" s="151">
        <v>165</v>
      </c>
      <c r="M692" s="172">
        <v>0.93</v>
      </c>
      <c r="N692" s="153">
        <v>120094</v>
      </c>
      <c r="O692" s="153">
        <v>116249</v>
      </c>
      <c r="P692" s="153">
        <v>3845</v>
      </c>
      <c r="Q692" s="154">
        <v>0.967983412993155</v>
      </c>
      <c r="R692" s="154">
        <v>0.973553719008264</v>
      </c>
      <c r="S692" s="154">
        <v>0.975929662727011</v>
      </c>
      <c r="T692" s="154">
        <v>0.976187039976909</v>
      </c>
      <c r="U692" s="173">
        <v>-0.00237594371874617</v>
      </c>
      <c r="V692" s="158">
        <v>44113</v>
      </c>
      <c r="W692" s="158">
        <v>43112</v>
      </c>
      <c r="X692" s="158">
        <v>35424</v>
      </c>
      <c r="Y692" s="158">
        <v>34465</v>
      </c>
      <c r="Z692" s="155">
        <v>0.977308276471788</v>
      </c>
      <c r="AA692" s="155">
        <v>0.972927958446251</v>
      </c>
      <c r="AB692" s="173">
        <v>0.00438031802553718</v>
      </c>
    </row>
    <row r="693" spans="1:28">
      <c r="A693" s="175" t="s">
        <v>668</v>
      </c>
      <c r="B693" s="176" t="s">
        <v>1823</v>
      </c>
      <c r="C693" s="176" t="s">
        <v>689</v>
      </c>
      <c r="D693" s="150">
        <v>3203</v>
      </c>
      <c r="E693" s="153">
        <v>2928</v>
      </c>
      <c r="F693" s="153">
        <v>275</v>
      </c>
      <c r="G693" s="151">
        <v>2597</v>
      </c>
      <c r="H693" s="151">
        <v>2483</v>
      </c>
      <c r="I693" s="151">
        <v>114</v>
      </c>
      <c r="J693" s="151">
        <v>2997</v>
      </c>
      <c r="K693" s="151">
        <v>2906</v>
      </c>
      <c r="L693" s="151">
        <v>91</v>
      </c>
      <c r="M693" s="172">
        <v>0.93</v>
      </c>
      <c r="N693" s="153">
        <v>80608</v>
      </c>
      <c r="O693" s="153">
        <v>77361</v>
      </c>
      <c r="P693" s="153">
        <v>3247</v>
      </c>
      <c r="Q693" s="154">
        <v>0.959718638348551</v>
      </c>
      <c r="R693" s="154">
        <v>0.914142990945988</v>
      </c>
      <c r="S693" s="154">
        <v>0.956103195995379</v>
      </c>
      <c r="T693" s="154">
        <v>0.969636302969636</v>
      </c>
      <c r="U693" s="173">
        <v>-0.0419602050493911</v>
      </c>
      <c r="V693" s="158">
        <v>19697</v>
      </c>
      <c r="W693" s="158">
        <v>18851</v>
      </c>
      <c r="X693" s="158">
        <v>19853</v>
      </c>
      <c r="Y693" s="158">
        <v>19002</v>
      </c>
      <c r="Z693" s="155">
        <v>0.957049296847236</v>
      </c>
      <c r="AA693" s="155">
        <v>0.957134941822395</v>
      </c>
      <c r="AB693" s="173">
        <v>-8.56449751589494e-5</v>
      </c>
    </row>
    <row r="694" spans="1:28">
      <c r="A694" s="175" t="s">
        <v>668</v>
      </c>
      <c r="B694" s="176" t="s">
        <v>1823</v>
      </c>
      <c r="C694" s="176" t="s">
        <v>690</v>
      </c>
      <c r="D694" s="150">
        <v>1903</v>
      </c>
      <c r="E694" s="153">
        <v>1836</v>
      </c>
      <c r="F694" s="153">
        <v>67</v>
      </c>
      <c r="G694" s="151">
        <v>1753</v>
      </c>
      <c r="H694" s="151">
        <v>1687</v>
      </c>
      <c r="I694" s="151">
        <v>66</v>
      </c>
      <c r="J694" s="151">
        <v>1943</v>
      </c>
      <c r="K694" s="151">
        <v>1878</v>
      </c>
      <c r="L694" s="151">
        <v>65</v>
      </c>
      <c r="M694" s="172">
        <v>0.93</v>
      </c>
      <c r="N694" s="153">
        <v>51048</v>
      </c>
      <c r="O694" s="153">
        <v>49438</v>
      </c>
      <c r="P694" s="153">
        <v>1610</v>
      </c>
      <c r="Q694" s="154">
        <v>0.968461056260774</v>
      </c>
      <c r="R694" s="154">
        <v>0.964792433000526</v>
      </c>
      <c r="S694" s="154">
        <v>0.962350256702795</v>
      </c>
      <c r="T694" s="154">
        <v>0.96654657745754</v>
      </c>
      <c r="U694" s="173">
        <v>0.00244217629773036</v>
      </c>
      <c r="V694" s="158">
        <v>12631</v>
      </c>
      <c r="W694" s="158">
        <v>12255</v>
      </c>
      <c r="X694" s="158">
        <v>12784</v>
      </c>
      <c r="Y694" s="158">
        <v>12385</v>
      </c>
      <c r="Z694" s="155">
        <v>0.970231968965244</v>
      </c>
      <c r="AA694" s="155">
        <v>0.968789111389237</v>
      </c>
      <c r="AB694" s="173">
        <v>0.00144285757600771</v>
      </c>
    </row>
    <row r="695" spans="1:28">
      <c r="A695" s="175" t="s">
        <v>668</v>
      </c>
      <c r="B695" s="176" t="s">
        <v>1823</v>
      </c>
      <c r="C695" s="176" t="s">
        <v>691</v>
      </c>
      <c r="D695" s="150">
        <v>1919</v>
      </c>
      <c r="E695" s="153">
        <v>1783</v>
      </c>
      <c r="F695" s="153">
        <v>136</v>
      </c>
      <c r="G695" s="151">
        <v>1676</v>
      </c>
      <c r="H695" s="151">
        <v>1574</v>
      </c>
      <c r="I695" s="151">
        <v>102</v>
      </c>
      <c r="J695" s="151">
        <v>1850</v>
      </c>
      <c r="K695" s="151">
        <v>1773</v>
      </c>
      <c r="L695" s="151">
        <v>77</v>
      </c>
      <c r="M695" s="172">
        <v>0.93</v>
      </c>
      <c r="N695" s="153">
        <v>51302</v>
      </c>
      <c r="O695" s="153">
        <v>48829</v>
      </c>
      <c r="P695" s="153">
        <v>2473</v>
      </c>
      <c r="Q695" s="154">
        <v>0.951795251647109</v>
      </c>
      <c r="R695" s="154">
        <v>0.929129755080771</v>
      </c>
      <c r="S695" s="154">
        <v>0.939140811455847</v>
      </c>
      <c r="T695" s="154">
        <v>0.958378378378378</v>
      </c>
      <c r="U695" s="173">
        <v>-0.010011056375076</v>
      </c>
      <c r="V695" s="158">
        <v>12361</v>
      </c>
      <c r="W695" s="158">
        <v>11704</v>
      </c>
      <c r="X695" s="158">
        <v>13034</v>
      </c>
      <c r="Y695" s="158">
        <v>12414</v>
      </c>
      <c r="Z695" s="155">
        <v>0.946848960440094</v>
      </c>
      <c r="AA695" s="155">
        <v>0.952432100659813</v>
      </c>
      <c r="AB695" s="173">
        <v>-0.00558314021971895</v>
      </c>
    </row>
    <row r="696" spans="1:28">
      <c r="A696" s="175" t="s">
        <v>668</v>
      </c>
      <c r="B696" s="176" t="s">
        <v>1823</v>
      </c>
      <c r="C696" s="176" t="s">
        <v>692</v>
      </c>
      <c r="D696" s="150">
        <v>2592</v>
      </c>
      <c r="E696" s="153">
        <v>2463</v>
      </c>
      <c r="F696" s="153">
        <v>129</v>
      </c>
      <c r="G696" s="151">
        <v>2342</v>
      </c>
      <c r="H696" s="151">
        <v>2250</v>
      </c>
      <c r="I696" s="151">
        <v>92</v>
      </c>
      <c r="J696" s="151">
        <v>2583</v>
      </c>
      <c r="K696" s="151">
        <v>2517</v>
      </c>
      <c r="L696" s="151">
        <v>66</v>
      </c>
      <c r="M696" s="172">
        <v>0.93</v>
      </c>
      <c r="N696" s="153">
        <v>66920</v>
      </c>
      <c r="O696" s="153">
        <v>64413</v>
      </c>
      <c r="P696" s="153">
        <v>2507</v>
      </c>
      <c r="Q696" s="154">
        <v>0.96253735803945</v>
      </c>
      <c r="R696" s="154">
        <v>0.950231481481482</v>
      </c>
      <c r="S696" s="154">
        <v>0.960717335610589</v>
      </c>
      <c r="T696" s="154">
        <v>0.974448315911731</v>
      </c>
      <c r="U696" s="173">
        <v>-0.0104858541291077</v>
      </c>
      <c r="V696" s="158">
        <v>16815</v>
      </c>
      <c r="W696" s="158">
        <v>16285</v>
      </c>
      <c r="X696" s="158">
        <v>16828</v>
      </c>
      <c r="Y696" s="158">
        <v>16153</v>
      </c>
      <c r="Z696" s="155">
        <v>0.968480523342254</v>
      </c>
      <c r="AA696" s="155">
        <v>0.959888281435702</v>
      </c>
      <c r="AB696" s="173">
        <v>0.00859224190655161</v>
      </c>
    </row>
    <row r="697" spans="1:28">
      <c r="A697" s="175" t="s">
        <v>668</v>
      </c>
      <c r="B697" s="176" t="s">
        <v>1823</v>
      </c>
      <c r="C697" s="176" t="s">
        <v>693</v>
      </c>
      <c r="D697" s="150">
        <v>2619</v>
      </c>
      <c r="E697" s="153">
        <v>2492</v>
      </c>
      <c r="F697" s="153">
        <v>127</v>
      </c>
      <c r="G697" s="151">
        <v>2313</v>
      </c>
      <c r="H697" s="151">
        <v>2222</v>
      </c>
      <c r="I697" s="151">
        <v>91</v>
      </c>
      <c r="J697" s="151">
        <v>2483</v>
      </c>
      <c r="K697" s="151">
        <v>2395</v>
      </c>
      <c r="L697" s="151">
        <v>88</v>
      </c>
      <c r="M697" s="172">
        <v>0.93</v>
      </c>
      <c r="N697" s="153">
        <v>65922</v>
      </c>
      <c r="O697" s="153">
        <v>63923</v>
      </c>
      <c r="P697" s="153">
        <v>1999</v>
      </c>
      <c r="Q697" s="154">
        <v>0.969676284093322</v>
      </c>
      <c r="R697" s="154">
        <v>0.951508209240168</v>
      </c>
      <c r="S697" s="154">
        <v>0.960657155209684</v>
      </c>
      <c r="T697" s="154">
        <v>0.964559001208216</v>
      </c>
      <c r="U697" s="173">
        <v>-0.00914894596951643</v>
      </c>
      <c r="V697" s="158">
        <v>16381</v>
      </c>
      <c r="W697" s="158">
        <v>15812</v>
      </c>
      <c r="X697" s="158">
        <v>16176</v>
      </c>
      <c r="Y697" s="158">
        <v>15661</v>
      </c>
      <c r="Z697" s="155">
        <v>0.965264635858617</v>
      </c>
      <c r="AA697" s="155">
        <v>0.968162710187933</v>
      </c>
      <c r="AB697" s="173">
        <v>-0.0028980743293161</v>
      </c>
    </row>
    <row r="698" spans="1:28">
      <c r="A698" s="175" t="s">
        <v>668</v>
      </c>
      <c r="B698" s="176" t="s">
        <v>1823</v>
      </c>
      <c r="C698" s="176" t="s">
        <v>694</v>
      </c>
      <c r="D698" s="150">
        <v>3540</v>
      </c>
      <c r="E698" s="153">
        <v>3454</v>
      </c>
      <c r="F698" s="153">
        <v>86</v>
      </c>
      <c r="G698" s="151">
        <v>3204</v>
      </c>
      <c r="H698" s="151">
        <v>3126</v>
      </c>
      <c r="I698" s="151">
        <v>78</v>
      </c>
      <c r="J698" s="151">
        <v>3385</v>
      </c>
      <c r="K698" s="151">
        <v>3347</v>
      </c>
      <c r="L698" s="151">
        <v>38</v>
      </c>
      <c r="M698" s="172">
        <v>0.93</v>
      </c>
      <c r="N698" s="153">
        <v>87840</v>
      </c>
      <c r="O698" s="153">
        <v>86618</v>
      </c>
      <c r="P698" s="153">
        <v>1222</v>
      </c>
      <c r="Q698" s="154">
        <v>0.986088342440801</v>
      </c>
      <c r="R698" s="154">
        <v>0.975706214689266</v>
      </c>
      <c r="S698" s="154">
        <v>0.975655430711611</v>
      </c>
      <c r="T698" s="154">
        <v>0.98877400295421</v>
      </c>
      <c r="U698" s="173">
        <v>5.07839776550112e-5</v>
      </c>
      <c r="V698" s="158">
        <v>22442</v>
      </c>
      <c r="W698" s="158">
        <v>22077</v>
      </c>
      <c r="X698" s="158">
        <v>22111</v>
      </c>
      <c r="Y698" s="158">
        <v>21830</v>
      </c>
      <c r="Z698" s="155">
        <v>0.98373585241957</v>
      </c>
      <c r="AA698" s="155">
        <v>0.987291393424088</v>
      </c>
      <c r="AB698" s="173">
        <v>-0.00355554100451716</v>
      </c>
    </row>
    <row r="699" spans="1:28">
      <c r="A699" s="175" t="s">
        <v>668</v>
      </c>
      <c r="B699" s="176" t="s">
        <v>1823</v>
      </c>
      <c r="C699" s="176" t="s">
        <v>695</v>
      </c>
      <c r="D699" s="150">
        <v>3313</v>
      </c>
      <c r="E699" s="153">
        <v>3204</v>
      </c>
      <c r="F699" s="153">
        <v>109</v>
      </c>
      <c r="G699" s="151">
        <v>2933</v>
      </c>
      <c r="H699" s="151">
        <v>2864</v>
      </c>
      <c r="I699" s="151">
        <v>69</v>
      </c>
      <c r="J699" s="151">
        <v>3118</v>
      </c>
      <c r="K699" s="151">
        <v>3056</v>
      </c>
      <c r="L699" s="151">
        <v>62</v>
      </c>
      <c r="M699" s="172">
        <v>0.93</v>
      </c>
      <c r="N699" s="153">
        <v>88225</v>
      </c>
      <c r="O699" s="153">
        <v>85632</v>
      </c>
      <c r="P699" s="153">
        <v>2593</v>
      </c>
      <c r="Q699" s="154">
        <v>0.970609237744404</v>
      </c>
      <c r="R699" s="154">
        <v>0.967099305765168</v>
      </c>
      <c r="S699" s="154">
        <v>0.976474599386294</v>
      </c>
      <c r="T699" s="154">
        <v>0.980115458627325</v>
      </c>
      <c r="U699" s="173">
        <v>-0.00937529362112632</v>
      </c>
      <c r="V699" s="158">
        <v>21310</v>
      </c>
      <c r="W699" s="158">
        <v>20738</v>
      </c>
      <c r="X699" s="158">
        <v>22180</v>
      </c>
      <c r="Y699" s="158">
        <v>21514</v>
      </c>
      <c r="Z699" s="155">
        <v>0.973158141717503</v>
      </c>
      <c r="AA699" s="155">
        <v>0.969972948602345</v>
      </c>
      <c r="AB699" s="173">
        <v>0.00318519311515897</v>
      </c>
    </row>
    <row r="700" spans="1:28">
      <c r="A700" s="175" t="s">
        <v>668</v>
      </c>
      <c r="B700" s="176" t="s">
        <v>1823</v>
      </c>
      <c r="C700" s="176" t="s">
        <v>696</v>
      </c>
      <c r="D700" s="150">
        <v>1411</v>
      </c>
      <c r="E700" s="153">
        <v>1361</v>
      </c>
      <c r="F700" s="153">
        <v>50</v>
      </c>
      <c r="G700" s="151">
        <v>1281</v>
      </c>
      <c r="H700" s="151">
        <v>1246</v>
      </c>
      <c r="I700" s="151">
        <v>35</v>
      </c>
      <c r="J700" s="151">
        <v>1394</v>
      </c>
      <c r="K700" s="151">
        <v>1379</v>
      </c>
      <c r="L700" s="151">
        <v>15</v>
      </c>
      <c r="M700" s="172">
        <v>0.93</v>
      </c>
      <c r="N700" s="153">
        <v>38184</v>
      </c>
      <c r="O700" s="153">
        <v>37203</v>
      </c>
      <c r="P700" s="153">
        <v>981</v>
      </c>
      <c r="Q700" s="154">
        <v>0.974308610936518</v>
      </c>
      <c r="R700" s="154">
        <v>0.964564138908576</v>
      </c>
      <c r="S700" s="154">
        <v>0.972677595628415</v>
      </c>
      <c r="T700" s="154">
        <v>0.989239598278336</v>
      </c>
      <c r="U700" s="173">
        <v>-0.00811345671983976</v>
      </c>
      <c r="V700" s="158">
        <v>9142</v>
      </c>
      <c r="W700" s="158">
        <v>8941</v>
      </c>
      <c r="X700" s="158">
        <v>9499</v>
      </c>
      <c r="Y700" s="158">
        <v>9236</v>
      </c>
      <c r="Z700" s="155">
        <v>0.978013563771604</v>
      </c>
      <c r="AA700" s="155">
        <v>0.972312875039478</v>
      </c>
      <c r="AB700" s="173">
        <v>0.0057006887321257</v>
      </c>
    </row>
    <row r="701" spans="1:28">
      <c r="A701" s="175" t="s">
        <v>668</v>
      </c>
      <c r="B701" s="176" t="s">
        <v>33</v>
      </c>
      <c r="C701" s="176" t="s">
        <v>697</v>
      </c>
      <c r="D701" s="150">
        <v>0</v>
      </c>
      <c r="E701" s="153">
        <v>0</v>
      </c>
      <c r="F701" s="153">
        <v>0</v>
      </c>
      <c r="G701" s="151">
        <v>0</v>
      </c>
      <c r="H701" s="151">
        <v>0</v>
      </c>
      <c r="I701" s="151">
        <v>0</v>
      </c>
      <c r="J701" s="151">
        <v>0</v>
      </c>
      <c r="K701" s="151">
        <v>0</v>
      </c>
      <c r="L701" s="151">
        <v>0</v>
      </c>
      <c r="M701" s="172">
        <v>0.93</v>
      </c>
      <c r="N701" s="153">
        <v>0</v>
      </c>
      <c r="O701" s="153">
        <v>0</v>
      </c>
      <c r="P701" s="153">
        <v>0</v>
      </c>
      <c r="Q701" s="154">
        <v>0</v>
      </c>
      <c r="R701" s="154">
        <v>0</v>
      </c>
      <c r="S701" s="154">
        <v>0</v>
      </c>
      <c r="T701" s="154">
        <v>0</v>
      </c>
      <c r="U701" s="173">
        <v>0</v>
      </c>
      <c r="V701" s="158">
        <v>0</v>
      </c>
      <c r="W701" s="158">
        <v>0</v>
      </c>
      <c r="X701" s="158">
        <v>0</v>
      </c>
      <c r="Y701" s="158">
        <v>0</v>
      </c>
      <c r="Z701" s="155">
        <v>0</v>
      </c>
      <c r="AA701" s="155">
        <v>0</v>
      </c>
      <c r="AB701" s="173">
        <v>0</v>
      </c>
    </row>
    <row r="702" spans="1:28">
      <c r="A702" s="175" t="s">
        <v>668</v>
      </c>
      <c r="B702" s="176" t="s">
        <v>1825</v>
      </c>
      <c r="C702" s="176" t="s">
        <v>698</v>
      </c>
      <c r="D702" s="150">
        <v>2719</v>
      </c>
      <c r="E702" s="153">
        <v>2662</v>
      </c>
      <c r="F702" s="153">
        <v>57</v>
      </c>
      <c r="G702" s="151">
        <v>2532</v>
      </c>
      <c r="H702" s="151">
        <v>2474</v>
      </c>
      <c r="I702" s="151">
        <v>58</v>
      </c>
      <c r="J702" s="151">
        <v>2582</v>
      </c>
      <c r="K702" s="151">
        <v>2535</v>
      </c>
      <c r="L702" s="151">
        <v>47</v>
      </c>
      <c r="M702" s="172">
        <v>0.93</v>
      </c>
      <c r="N702" s="153">
        <v>72220</v>
      </c>
      <c r="O702" s="153">
        <v>70756</v>
      </c>
      <c r="P702" s="153">
        <v>1464</v>
      </c>
      <c r="Q702" s="154">
        <v>0.979728607034063</v>
      </c>
      <c r="R702" s="154">
        <v>0.979036410445017</v>
      </c>
      <c r="S702" s="154">
        <v>0.977093206951027</v>
      </c>
      <c r="T702" s="154">
        <v>0.981797056545314</v>
      </c>
      <c r="U702" s="173">
        <v>0.00194320349398969</v>
      </c>
      <c r="V702" s="158">
        <v>17913</v>
      </c>
      <c r="W702" s="158">
        <v>17558</v>
      </c>
      <c r="X702" s="158">
        <v>18365</v>
      </c>
      <c r="Y702" s="158">
        <v>17991</v>
      </c>
      <c r="Z702" s="155">
        <v>0.980181990732987</v>
      </c>
      <c r="AA702" s="155">
        <v>0.979635175605772</v>
      </c>
      <c r="AB702" s="173">
        <v>0.000546815127215328</v>
      </c>
    </row>
    <row r="703" spans="1:28">
      <c r="A703" s="175" t="s">
        <v>668</v>
      </c>
      <c r="B703" s="176" t="s">
        <v>1825</v>
      </c>
      <c r="C703" s="176" t="s">
        <v>699</v>
      </c>
      <c r="D703" s="150">
        <v>2737</v>
      </c>
      <c r="E703" s="153">
        <v>2617</v>
      </c>
      <c r="F703" s="153">
        <v>120</v>
      </c>
      <c r="G703" s="151">
        <v>2473</v>
      </c>
      <c r="H703" s="151">
        <v>2379</v>
      </c>
      <c r="I703" s="151">
        <v>94</v>
      </c>
      <c r="J703" s="151">
        <v>2693</v>
      </c>
      <c r="K703" s="151">
        <v>2612</v>
      </c>
      <c r="L703" s="151">
        <v>81</v>
      </c>
      <c r="M703" s="172">
        <v>0.93</v>
      </c>
      <c r="N703" s="153">
        <v>73988</v>
      </c>
      <c r="O703" s="153">
        <v>71588</v>
      </c>
      <c r="P703" s="153">
        <v>2400</v>
      </c>
      <c r="Q703" s="154">
        <v>0.9675623074012</v>
      </c>
      <c r="R703" s="154">
        <v>0.956156375593716</v>
      </c>
      <c r="S703" s="154">
        <v>0.9619894864537</v>
      </c>
      <c r="T703" s="154">
        <v>0.969922020051987</v>
      </c>
      <c r="U703" s="173">
        <v>-0.00583311085998417</v>
      </c>
      <c r="V703" s="158">
        <v>17910</v>
      </c>
      <c r="W703" s="158">
        <v>17272</v>
      </c>
      <c r="X703" s="158">
        <v>18403</v>
      </c>
      <c r="Y703" s="158">
        <v>17826</v>
      </c>
      <c r="Z703" s="155">
        <v>0.964377442769403</v>
      </c>
      <c r="AA703" s="155">
        <v>0.968646416345161</v>
      </c>
      <c r="AB703" s="173">
        <v>-0.00426897357575862</v>
      </c>
    </row>
    <row r="704" spans="1:28">
      <c r="A704" s="175" t="s">
        <v>668</v>
      </c>
      <c r="B704" s="176" t="s">
        <v>1825</v>
      </c>
      <c r="C704" s="176" t="s">
        <v>700</v>
      </c>
      <c r="D704" s="150">
        <v>4745</v>
      </c>
      <c r="E704" s="153">
        <v>4475</v>
      </c>
      <c r="F704" s="153">
        <v>270</v>
      </c>
      <c r="G704" s="151">
        <v>4597</v>
      </c>
      <c r="H704" s="151">
        <v>4430</v>
      </c>
      <c r="I704" s="151">
        <v>167</v>
      </c>
      <c r="J704" s="151">
        <v>4597</v>
      </c>
      <c r="K704" s="151">
        <v>4459</v>
      </c>
      <c r="L704" s="151">
        <v>138</v>
      </c>
      <c r="M704" s="172">
        <v>0.93</v>
      </c>
      <c r="N704" s="153">
        <v>126274</v>
      </c>
      <c r="O704" s="153">
        <v>121975</v>
      </c>
      <c r="P704" s="153">
        <v>4299</v>
      </c>
      <c r="Q704" s="154">
        <v>0.965954986774791</v>
      </c>
      <c r="R704" s="154">
        <v>0.943097997892518</v>
      </c>
      <c r="S704" s="154">
        <v>0.963671959973896</v>
      </c>
      <c r="T704" s="154">
        <v>0.969980422014357</v>
      </c>
      <c r="U704" s="173">
        <v>-0.0205739620813775</v>
      </c>
      <c r="V704" s="158">
        <v>31492</v>
      </c>
      <c r="W704" s="158">
        <v>30318</v>
      </c>
      <c r="X704" s="158">
        <v>32312</v>
      </c>
      <c r="Y704" s="158">
        <v>31232</v>
      </c>
      <c r="Z704" s="155">
        <v>0.962720690969135</v>
      </c>
      <c r="AA704" s="155">
        <v>0.966575885120079</v>
      </c>
      <c r="AB704" s="173">
        <v>-0.00385519415094415</v>
      </c>
    </row>
    <row r="705" spans="1:28">
      <c r="A705" s="175" t="s">
        <v>668</v>
      </c>
      <c r="B705" s="176" t="s">
        <v>1825</v>
      </c>
      <c r="C705" s="176" t="s">
        <v>701</v>
      </c>
      <c r="D705" s="150">
        <v>2996</v>
      </c>
      <c r="E705" s="153">
        <v>2803</v>
      </c>
      <c r="F705" s="153">
        <v>193</v>
      </c>
      <c r="G705" s="151">
        <v>2900</v>
      </c>
      <c r="H705" s="151">
        <v>2779</v>
      </c>
      <c r="I705" s="151">
        <v>121</v>
      </c>
      <c r="J705" s="151">
        <v>2956</v>
      </c>
      <c r="K705" s="151">
        <v>2843</v>
      </c>
      <c r="L705" s="151">
        <v>113</v>
      </c>
      <c r="M705" s="172">
        <v>0.93</v>
      </c>
      <c r="N705" s="153">
        <v>81403</v>
      </c>
      <c r="O705" s="153">
        <v>77801</v>
      </c>
      <c r="P705" s="153">
        <v>3602</v>
      </c>
      <c r="Q705" s="154">
        <v>0.955751016547302</v>
      </c>
      <c r="R705" s="154">
        <v>0.935580774365821</v>
      </c>
      <c r="S705" s="154">
        <v>0.958275862068966</v>
      </c>
      <c r="T705" s="154">
        <v>0.961772665764547</v>
      </c>
      <c r="U705" s="173">
        <v>-0.0226950877031444</v>
      </c>
      <c r="V705" s="158">
        <v>19914</v>
      </c>
      <c r="W705" s="158">
        <v>19118</v>
      </c>
      <c r="X705" s="158">
        <v>20335</v>
      </c>
      <c r="Y705" s="158">
        <v>19546</v>
      </c>
      <c r="Z705" s="155">
        <v>0.960028120919956</v>
      </c>
      <c r="AA705" s="155">
        <v>0.961199901647406</v>
      </c>
      <c r="AB705" s="173">
        <v>-0.00117178072745017</v>
      </c>
    </row>
    <row r="706" spans="1:28">
      <c r="A706" s="175" t="s">
        <v>668</v>
      </c>
      <c r="B706" s="176" t="s">
        <v>1825</v>
      </c>
      <c r="C706" s="176" t="s">
        <v>702</v>
      </c>
      <c r="D706" s="150">
        <v>2156</v>
      </c>
      <c r="E706" s="153">
        <v>2070</v>
      </c>
      <c r="F706" s="153">
        <v>86</v>
      </c>
      <c r="G706" s="151">
        <v>1964</v>
      </c>
      <c r="H706" s="151">
        <v>1901</v>
      </c>
      <c r="I706" s="151">
        <v>63</v>
      </c>
      <c r="J706" s="151">
        <v>2096</v>
      </c>
      <c r="K706" s="151">
        <v>2034</v>
      </c>
      <c r="L706" s="151">
        <v>62</v>
      </c>
      <c r="M706" s="172">
        <v>0.93</v>
      </c>
      <c r="N706" s="153">
        <v>60043</v>
      </c>
      <c r="O706" s="153">
        <v>58274</v>
      </c>
      <c r="P706" s="153">
        <v>1769</v>
      </c>
      <c r="Q706" s="154">
        <v>0.970537781256766</v>
      </c>
      <c r="R706" s="154">
        <v>0.960111317254174</v>
      </c>
      <c r="S706" s="154">
        <v>0.967922606924644</v>
      </c>
      <c r="T706" s="154">
        <v>0.970419847328244</v>
      </c>
      <c r="U706" s="173">
        <v>-0.00781128967046918</v>
      </c>
      <c r="V706" s="158">
        <v>14272</v>
      </c>
      <c r="W706" s="158">
        <v>13837</v>
      </c>
      <c r="X706" s="158">
        <v>15104</v>
      </c>
      <c r="Y706" s="158">
        <v>14685</v>
      </c>
      <c r="Z706" s="155">
        <v>0.969520739910314</v>
      </c>
      <c r="AA706" s="155">
        <v>0.972259004237288</v>
      </c>
      <c r="AB706" s="173">
        <v>-0.00273826432697422</v>
      </c>
    </row>
    <row r="707" spans="1:28">
      <c r="A707" s="175" t="s">
        <v>668</v>
      </c>
      <c r="B707" s="176" t="s">
        <v>1825</v>
      </c>
      <c r="C707" s="176" t="s">
        <v>703</v>
      </c>
      <c r="D707" s="150">
        <v>2542</v>
      </c>
      <c r="E707" s="153">
        <v>2503</v>
      </c>
      <c r="F707" s="153">
        <v>39</v>
      </c>
      <c r="G707" s="151">
        <v>2385</v>
      </c>
      <c r="H707" s="151">
        <v>2358</v>
      </c>
      <c r="I707" s="151">
        <v>27</v>
      </c>
      <c r="J707" s="151">
        <v>2385</v>
      </c>
      <c r="K707" s="151">
        <v>2351</v>
      </c>
      <c r="L707" s="151">
        <v>34</v>
      </c>
      <c r="M707" s="172">
        <v>0.93</v>
      </c>
      <c r="N707" s="153">
        <v>68752</v>
      </c>
      <c r="O707" s="153">
        <v>67958</v>
      </c>
      <c r="P707" s="153">
        <v>794</v>
      </c>
      <c r="Q707" s="154">
        <v>0.988451245054689</v>
      </c>
      <c r="R707" s="154">
        <v>0.984657749803304</v>
      </c>
      <c r="S707" s="154">
        <v>0.988679245283019</v>
      </c>
      <c r="T707" s="154">
        <v>0.985744234800839</v>
      </c>
      <c r="U707" s="173">
        <v>-0.00402149547971442</v>
      </c>
      <c r="V707" s="158">
        <v>16859</v>
      </c>
      <c r="W707" s="158">
        <v>16669</v>
      </c>
      <c r="X707" s="158">
        <v>17411</v>
      </c>
      <c r="Y707" s="158">
        <v>17214</v>
      </c>
      <c r="Z707" s="155">
        <v>0.988730055163414</v>
      </c>
      <c r="AA707" s="155">
        <v>0.988685313882029</v>
      </c>
      <c r="AB707" s="173">
        <v>4.47412813855408e-5</v>
      </c>
    </row>
    <row r="708" spans="1:28">
      <c r="A708" s="175" t="s">
        <v>668</v>
      </c>
      <c r="B708" s="176" t="s">
        <v>1825</v>
      </c>
      <c r="C708" s="176" t="s">
        <v>704</v>
      </c>
      <c r="D708" s="150">
        <v>6724</v>
      </c>
      <c r="E708" s="153">
        <v>6255</v>
      </c>
      <c r="F708" s="153">
        <v>469</v>
      </c>
      <c r="G708" s="151">
        <v>6575</v>
      </c>
      <c r="H708" s="151">
        <v>6245</v>
      </c>
      <c r="I708" s="151">
        <v>330</v>
      </c>
      <c r="J708" s="151">
        <v>6812</v>
      </c>
      <c r="K708" s="151">
        <v>6558</v>
      </c>
      <c r="L708" s="151">
        <v>254</v>
      </c>
      <c r="M708" s="172">
        <v>0.93</v>
      </c>
      <c r="N708" s="153">
        <v>184609</v>
      </c>
      <c r="O708" s="153">
        <v>176896</v>
      </c>
      <c r="P708" s="153">
        <v>7713</v>
      </c>
      <c r="Q708" s="154">
        <v>0.958219805101593</v>
      </c>
      <c r="R708" s="154">
        <v>0.930249851279001</v>
      </c>
      <c r="S708" s="154">
        <v>0.949809885931559</v>
      </c>
      <c r="T708" s="154">
        <v>0.962712859659425</v>
      </c>
      <c r="U708" s="173">
        <v>-0.0195600346525583</v>
      </c>
      <c r="V708" s="158">
        <v>45470</v>
      </c>
      <c r="W708" s="158">
        <v>43387</v>
      </c>
      <c r="X708" s="158">
        <v>45981</v>
      </c>
      <c r="Y708" s="158">
        <v>44061</v>
      </c>
      <c r="Z708" s="155">
        <v>0.954189575544315</v>
      </c>
      <c r="AA708" s="155">
        <v>0.95824362236576</v>
      </c>
      <c r="AB708" s="173">
        <v>-0.00405404682144483</v>
      </c>
    </row>
    <row r="709" spans="1:28">
      <c r="A709" s="175" t="s">
        <v>668</v>
      </c>
      <c r="B709" s="176" t="s">
        <v>1825</v>
      </c>
      <c r="C709" s="176" t="s">
        <v>705</v>
      </c>
      <c r="D709" s="150">
        <v>1469</v>
      </c>
      <c r="E709" s="153">
        <v>1388</v>
      </c>
      <c r="F709" s="153">
        <v>81</v>
      </c>
      <c r="G709" s="151">
        <v>1302</v>
      </c>
      <c r="H709" s="151">
        <v>1250</v>
      </c>
      <c r="I709" s="151">
        <v>52</v>
      </c>
      <c r="J709" s="151">
        <v>1507</v>
      </c>
      <c r="K709" s="151">
        <v>1454</v>
      </c>
      <c r="L709" s="151">
        <v>53</v>
      </c>
      <c r="M709" s="172">
        <v>0.93</v>
      </c>
      <c r="N709" s="153">
        <v>40190</v>
      </c>
      <c r="O709" s="153">
        <v>38536</v>
      </c>
      <c r="P709" s="153">
        <v>1654</v>
      </c>
      <c r="Q709" s="154">
        <v>0.958845483951232</v>
      </c>
      <c r="R709" s="154">
        <v>0.944860449285228</v>
      </c>
      <c r="S709" s="154">
        <v>0.960061443932412</v>
      </c>
      <c r="T709" s="154">
        <v>0.964830789648308</v>
      </c>
      <c r="U709" s="173">
        <v>-0.0152009946471836</v>
      </c>
      <c r="V709" s="158">
        <v>9956</v>
      </c>
      <c r="W709" s="158">
        <v>9562</v>
      </c>
      <c r="X709" s="158">
        <v>10325</v>
      </c>
      <c r="Y709" s="158">
        <v>9938</v>
      </c>
      <c r="Z709" s="155">
        <v>0.960425873844918</v>
      </c>
      <c r="AA709" s="155">
        <v>0.962518159806295</v>
      </c>
      <c r="AB709" s="173">
        <v>-0.00209228596137778</v>
      </c>
    </row>
    <row r="710" spans="1:28">
      <c r="A710" s="175" t="s">
        <v>668</v>
      </c>
      <c r="B710" s="176" t="s">
        <v>1825</v>
      </c>
      <c r="C710" s="176" t="s">
        <v>706</v>
      </c>
      <c r="D710" s="150">
        <v>2025</v>
      </c>
      <c r="E710" s="153">
        <v>1878</v>
      </c>
      <c r="F710" s="153">
        <v>147</v>
      </c>
      <c r="G710" s="151">
        <v>1877</v>
      </c>
      <c r="H710" s="151">
        <v>1755</v>
      </c>
      <c r="I710" s="151">
        <v>122</v>
      </c>
      <c r="J710" s="151">
        <v>1830</v>
      </c>
      <c r="K710" s="151">
        <v>1721</v>
      </c>
      <c r="L710" s="151">
        <v>109</v>
      </c>
      <c r="M710" s="172">
        <v>0.93</v>
      </c>
      <c r="N710" s="153">
        <v>54511</v>
      </c>
      <c r="O710" s="153">
        <v>51643</v>
      </c>
      <c r="P710" s="153">
        <v>2868</v>
      </c>
      <c r="Q710" s="154">
        <v>0.94738676597384</v>
      </c>
      <c r="R710" s="154">
        <v>0.927407407407407</v>
      </c>
      <c r="S710" s="154">
        <v>0.935002663825253</v>
      </c>
      <c r="T710" s="154">
        <v>0.940437158469945</v>
      </c>
      <c r="U710" s="173">
        <v>-0.00759525641784564</v>
      </c>
      <c r="V710" s="158">
        <v>12900</v>
      </c>
      <c r="W710" s="158">
        <v>12098</v>
      </c>
      <c r="X710" s="158">
        <v>13576</v>
      </c>
      <c r="Y710" s="158">
        <v>12919</v>
      </c>
      <c r="Z710" s="155">
        <v>0.937829457364341</v>
      </c>
      <c r="AA710" s="155">
        <v>0.951605774896877</v>
      </c>
      <c r="AB710" s="173">
        <v>-0.0137763175325357</v>
      </c>
    </row>
    <row r="711" spans="1:28">
      <c r="A711" s="175" t="s">
        <v>668</v>
      </c>
      <c r="B711" s="176" t="s">
        <v>1826</v>
      </c>
      <c r="C711" s="176" t="s">
        <v>707</v>
      </c>
      <c r="D711" s="150">
        <v>2546</v>
      </c>
      <c r="E711" s="153">
        <v>2363</v>
      </c>
      <c r="F711" s="153">
        <v>183</v>
      </c>
      <c r="G711" s="151">
        <v>2331</v>
      </c>
      <c r="H711" s="151">
        <v>2211</v>
      </c>
      <c r="I711" s="151">
        <v>120</v>
      </c>
      <c r="J711" s="151">
        <v>2701</v>
      </c>
      <c r="K711" s="151">
        <v>2562</v>
      </c>
      <c r="L711" s="151">
        <v>139</v>
      </c>
      <c r="M711" s="172">
        <v>0.93</v>
      </c>
      <c r="N711" s="153">
        <v>71847</v>
      </c>
      <c r="O711" s="153">
        <v>68754</v>
      </c>
      <c r="P711" s="153">
        <v>3093</v>
      </c>
      <c r="Q711" s="154">
        <v>0.956950185811516</v>
      </c>
      <c r="R711" s="154">
        <v>0.928122545168892</v>
      </c>
      <c r="S711" s="154">
        <v>0.948519948519948</v>
      </c>
      <c r="T711" s="154">
        <v>0.948537578674565</v>
      </c>
      <c r="U711" s="173">
        <v>-0.0203974033510561</v>
      </c>
      <c r="V711" s="158">
        <v>17310</v>
      </c>
      <c r="W711" s="158">
        <v>16478</v>
      </c>
      <c r="X711" s="158">
        <v>17808</v>
      </c>
      <c r="Y711" s="158">
        <v>17010</v>
      </c>
      <c r="Z711" s="155">
        <v>0.951935297515887</v>
      </c>
      <c r="AA711" s="155">
        <v>0.955188679245283</v>
      </c>
      <c r="AB711" s="173">
        <v>-0.00325338172939627</v>
      </c>
    </row>
    <row r="712" spans="1:28">
      <c r="A712" s="175" t="s">
        <v>668</v>
      </c>
      <c r="B712" s="176" t="s">
        <v>1826</v>
      </c>
      <c r="C712" s="176" t="s">
        <v>708</v>
      </c>
      <c r="D712" s="150">
        <v>1546</v>
      </c>
      <c r="E712" s="153">
        <v>1451</v>
      </c>
      <c r="F712" s="153">
        <v>95</v>
      </c>
      <c r="G712" s="151">
        <v>1386</v>
      </c>
      <c r="H712" s="151">
        <v>1317</v>
      </c>
      <c r="I712" s="151">
        <v>69</v>
      </c>
      <c r="J712" s="151">
        <v>1663</v>
      </c>
      <c r="K712" s="151">
        <v>1596</v>
      </c>
      <c r="L712" s="151">
        <v>67</v>
      </c>
      <c r="M712" s="172">
        <v>0.93</v>
      </c>
      <c r="N712" s="153">
        <v>45792</v>
      </c>
      <c r="O712" s="153">
        <v>44239</v>
      </c>
      <c r="P712" s="153">
        <v>1553</v>
      </c>
      <c r="Q712" s="154">
        <v>0.966085779175402</v>
      </c>
      <c r="R712" s="154">
        <v>0.938551099611902</v>
      </c>
      <c r="S712" s="154">
        <v>0.95021645021645</v>
      </c>
      <c r="T712" s="154">
        <v>0.959711365003007</v>
      </c>
      <c r="U712" s="173">
        <v>-0.0116653506045485</v>
      </c>
      <c r="V712" s="158">
        <v>10550</v>
      </c>
      <c r="W712" s="158">
        <v>10153</v>
      </c>
      <c r="X712" s="158">
        <v>11084</v>
      </c>
      <c r="Y712" s="158">
        <v>10710</v>
      </c>
      <c r="Z712" s="155">
        <v>0.962369668246446</v>
      </c>
      <c r="AA712" s="155">
        <v>0.966257668711656</v>
      </c>
      <c r="AB712" s="173">
        <v>-0.00388800046521087</v>
      </c>
    </row>
    <row r="713" spans="1:28">
      <c r="A713" s="175" t="s">
        <v>668</v>
      </c>
      <c r="B713" s="176" t="s">
        <v>1826</v>
      </c>
      <c r="C713" s="176" t="s">
        <v>709</v>
      </c>
      <c r="D713" s="150">
        <v>3640</v>
      </c>
      <c r="E713" s="153">
        <v>3339</v>
      </c>
      <c r="F713" s="153">
        <v>301</v>
      </c>
      <c r="G713" s="151">
        <v>3425</v>
      </c>
      <c r="H713" s="151">
        <v>3241</v>
      </c>
      <c r="I713" s="151">
        <v>184</v>
      </c>
      <c r="J713" s="151">
        <v>3584</v>
      </c>
      <c r="K713" s="151">
        <v>3440</v>
      </c>
      <c r="L713" s="151">
        <v>144</v>
      </c>
      <c r="M713" s="172">
        <v>0.93</v>
      </c>
      <c r="N713" s="153">
        <v>96548</v>
      </c>
      <c r="O713" s="153">
        <v>92734</v>
      </c>
      <c r="P713" s="153">
        <v>3814</v>
      </c>
      <c r="Q713" s="154">
        <v>0.960496333430004</v>
      </c>
      <c r="R713" s="154">
        <v>0.917307692307692</v>
      </c>
      <c r="S713" s="154">
        <v>0.946277372262774</v>
      </c>
      <c r="T713" s="154">
        <v>0.959821428571429</v>
      </c>
      <c r="U713" s="173">
        <v>-0.0289696799550815</v>
      </c>
      <c r="V713" s="158">
        <v>23613</v>
      </c>
      <c r="W713" s="158">
        <v>22535</v>
      </c>
      <c r="X713" s="158">
        <v>23541</v>
      </c>
      <c r="Y713" s="158">
        <v>22622</v>
      </c>
      <c r="Z713" s="155">
        <v>0.954347181637234</v>
      </c>
      <c r="AA713" s="155">
        <v>0.960961726349773</v>
      </c>
      <c r="AB713" s="173">
        <v>-0.00661454471253897</v>
      </c>
    </row>
    <row r="714" spans="1:28">
      <c r="A714" s="175" t="s">
        <v>668</v>
      </c>
      <c r="B714" s="176" t="s">
        <v>1826</v>
      </c>
      <c r="C714" s="176" t="s">
        <v>710</v>
      </c>
      <c r="D714" s="150">
        <v>1966</v>
      </c>
      <c r="E714" s="153">
        <v>1764</v>
      </c>
      <c r="F714" s="153">
        <v>202</v>
      </c>
      <c r="G714" s="151">
        <v>1681</v>
      </c>
      <c r="H714" s="151">
        <v>1577</v>
      </c>
      <c r="I714" s="151">
        <v>104</v>
      </c>
      <c r="J714" s="151">
        <v>2073</v>
      </c>
      <c r="K714" s="151">
        <v>1957</v>
      </c>
      <c r="L714" s="151">
        <v>116</v>
      </c>
      <c r="M714" s="172">
        <v>0.93</v>
      </c>
      <c r="N714" s="153">
        <v>61076</v>
      </c>
      <c r="O714" s="153">
        <v>58237</v>
      </c>
      <c r="P714" s="153">
        <v>2839</v>
      </c>
      <c r="Q714" s="154">
        <v>0.953516929726898</v>
      </c>
      <c r="R714" s="154">
        <v>0.897253306205493</v>
      </c>
      <c r="S714" s="154">
        <v>0.938132064247472</v>
      </c>
      <c r="T714" s="154">
        <v>0.944042450554752</v>
      </c>
      <c r="U714" s="173">
        <v>-0.0408787580419784</v>
      </c>
      <c r="V714" s="158">
        <v>13340</v>
      </c>
      <c r="W714" s="158">
        <v>12617</v>
      </c>
      <c r="X714" s="158">
        <v>14400</v>
      </c>
      <c r="Y714" s="158">
        <v>13672</v>
      </c>
      <c r="Z714" s="155">
        <v>0.945802098950525</v>
      </c>
      <c r="AA714" s="155">
        <v>0.949444444444444</v>
      </c>
      <c r="AB714" s="173">
        <v>-0.00364234549391973</v>
      </c>
    </row>
    <row r="715" spans="1:28">
      <c r="A715" s="175" t="s">
        <v>668</v>
      </c>
      <c r="B715" s="176" t="s">
        <v>1826</v>
      </c>
      <c r="C715" s="176" t="s">
        <v>711</v>
      </c>
      <c r="D715" s="150">
        <v>2322</v>
      </c>
      <c r="E715" s="153">
        <v>2128</v>
      </c>
      <c r="F715" s="153">
        <v>194</v>
      </c>
      <c r="G715" s="151">
        <v>2146</v>
      </c>
      <c r="H715" s="151">
        <v>2045</v>
      </c>
      <c r="I715" s="151">
        <v>101</v>
      </c>
      <c r="J715" s="151">
        <v>2482</v>
      </c>
      <c r="K715" s="151">
        <v>2398</v>
      </c>
      <c r="L715" s="151">
        <v>84</v>
      </c>
      <c r="M715" s="172">
        <v>0.93</v>
      </c>
      <c r="N715" s="153">
        <v>74997</v>
      </c>
      <c r="O715" s="153">
        <v>72226</v>
      </c>
      <c r="P715" s="153">
        <v>2771</v>
      </c>
      <c r="Q715" s="154">
        <v>0.96305185540755</v>
      </c>
      <c r="R715" s="154">
        <v>0.916451335055986</v>
      </c>
      <c r="S715" s="154">
        <v>0.952935694315005</v>
      </c>
      <c r="T715" s="154">
        <v>0.966156325543916</v>
      </c>
      <c r="U715" s="173">
        <v>-0.0364843592590185</v>
      </c>
      <c r="V715" s="158">
        <v>16111</v>
      </c>
      <c r="W715" s="158">
        <v>15457</v>
      </c>
      <c r="X715" s="158">
        <v>17407</v>
      </c>
      <c r="Y715" s="158">
        <v>16664</v>
      </c>
      <c r="Z715" s="155">
        <v>0.959406616597356</v>
      </c>
      <c r="AA715" s="155">
        <v>0.957316022289883</v>
      </c>
      <c r="AB715" s="173">
        <v>0.00209059430747249</v>
      </c>
    </row>
    <row r="716" spans="1:28">
      <c r="A716" s="175" t="s">
        <v>668</v>
      </c>
      <c r="B716" s="176" t="s">
        <v>1826</v>
      </c>
      <c r="C716" s="176" t="s">
        <v>712</v>
      </c>
      <c r="D716" s="150">
        <v>1731</v>
      </c>
      <c r="E716" s="153">
        <v>1607</v>
      </c>
      <c r="F716" s="153">
        <v>124</v>
      </c>
      <c r="G716" s="151">
        <v>1484</v>
      </c>
      <c r="H716" s="151">
        <v>1411</v>
      </c>
      <c r="I716" s="151">
        <v>73</v>
      </c>
      <c r="J716" s="151">
        <v>1639</v>
      </c>
      <c r="K716" s="151">
        <v>1569</v>
      </c>
      <c r="L716" s="151">
        <v>70</v>
      </c>
      <c r="M716" s="172">
        <v>0.93</v>
      </c>
      <c r="N716" s="153">
        <v>48095</v>
      </c>
      <c r="O716" s="153">
        <v>45950</v>
      </c>
      <c r="P716" s="153">
        <v>2145</v>
      </c>
      <c r="Q716" s="154">
        <v>0.955400769310739</v>
      </c>
      <c r="R716" s="154">
        <v>0.928365106874639</v>
      </c>
      <c r="S716" s="154">
        <v>0.950808625336927</v>
      </c>
      <c r="T716" s="154">
        <v>0.957291031116534</v>
      </c>
      <c r="U716" s="173">
        <v>-0.0224435184622883</v>
      </c>
      <c r="V716" s="158">
        <v>11127</v>
      </c>
      <c r="W716" s="158">
        <v>10568</v>
      </c>
      <c r="X716" s="158">
        <v>11604</v>
      </c>
      <c r="Y716" s="158">
        <v>11079</v>
      </c>
      <c r="Z716" s="155">
        <v>0.949761840567988</v>
      </c>
      <c r="AA716" s="155">
        <v>0.954756980351603</v>
      </c>
      <c r="AB716" s="173">
        <v>-0.00499513978361521</v>
      </c>
    </row>
    <row r="717" spans="1:28">
      <c r="A717" s="175" t="s">
        <v>668</v>
      </c>
      <c r="B717" s="176" t="s">
        <v>1826</v>
      </c>
      <c r="C717" s="176" t="s">
        <v>713</v>
      </c>
      <c r="D717" s="150">
        <v>3870</v>
      </c>
      <c r="E717" s="153">
        <v>3604</v>
      </c>
      <c r="F717" s="153">
        <v>266</v>
      </c>
      <c r="G717" s="151">
        <v>3399</v>
      </c>
      <c r="H717" s="151">
        <v>3199</v>
      </c>
      <c r="I717" s="151">
        <v>200</v>
      </c>
      <c r="J717" s="151">
        <v>3646</v>
      </c>
      <c r="K717" s="151">
        <v>3508</v>
      </c>
      <c r="L717" s="151">
        <v>138</v>
      </c>
      <c r="M717" s="172">
        <v>0.93</v>
      </c>
      <c r="N717" s="153">
        <v>103267</v>
      </c>
      <c r="O717" s="153">
        <v>99119</v>
      </c>
      <c r="P717" s="153">
        <v>4148</v>
      </c>
      <c r="Q717" s="154">
        <v>0.95983227943099</v>
      </c>
      <c r="R717" s="154">
        <v>0.931266149870801</v>
      </c>
      <c r="S717" s="154">
        <v>0.941159164460135</v>
      </c>
      <c r="T717" s="154">
        <v>0.962150301700494</v>
      </c>
      <c r="U717" s="173">
        <v>-0.00989301458933434</v>
      </c>
      <c r="V717" s="158">
        <v>24417</v>
      </c>
      <c r="W717" s="158">
        <v>23358</v>
      </c>
      <c r="X717" s="158">
        <v>25066</v>
      </c>
      <c r="Y717" s="158">
        <v>24051</v>
      </c>
      <c r="Z717" s="155">
        <v>0.956628578449441</v>
      </c>
      <c r="AA717" s="155">
        <v>0.959506901779303</v>
      </c>
      <c r="AB717" s="173">
        <v>-0.00287832332986171</v>
      </c>
    </row>
    <row r="718" spans="1:28">
      <c r="A718" s="175" t="s">
        <v>668</v>
      </c>
      <c r="B718" s="176" t="s">
        <v>1826</v>
      </c>
      <c r="C718" s="176" t="s">
        <v>714</v>
      </c>
      <c r="D718" s="150">
        <v>2539</v>
      </c>
      <c r="E718" s="153">
        <v>2408</v>
      </c>
      <c r="F718" s="153">
        <v>131</v>
      </c>
      <c r="G718" s="151">
        <v>2215</v>
      </c>
      <c r="H718" s="151">
        <v>2122</v>
      </c>
      <c r="I718" s="151">
        <v>93</v>
      </c>
      <c r="J718" s="151">
        <v>2659</v>
      </c>
      <c r="K718" s="151">
        <v>2571</v>
      </c>
      <c r="L718" s="151">
        <v>88</v>
      </c>
      <c r="M718" s="172">
        <v>0.93</v>
      </c>
      <c r="N718" s="153">
        <v>83377</v>
      </c>
      <c r="O718" s="153">
        <v>80947</v>
      </c>
      <c r="P718" s="153">
        <v>2430</v>
      </c>
      <c r="Q718" s="154">
        <v>0.970855271837557</v>
      </c>
      <c r="R718" s="154">
        <v>0.948404883812525</v>
      </c>
      <c r="S718" s="154">
        <v>0.958013544018059</v>
      </c>
      <c r="T718" s="154">
        <v>0.966904851447913</v>
      </c>
      <c r="U718" s="173">
        <v>-0.00960866020553408</v>
      </c>
      <c r="V718" s="158">
        <v>17364</v>
      </c>
      <c r="W718" s="158">
        <v>16811</v>
      </c>
      <c r="X718" s="158">
        <v>18934</v>
      </c>
      <c r="Y718" s="158">
        <v>18395</v>
      </c>
      <c r="Z718" s="155">
        <v>0.968152499424096</v>
      </c>
      <c r="AA718" s="155">
        <v>0.971532692510827</v>
      </c>
      <c r="AB718" s="173">
        <v>-0.00338019308673121</v>
      </c>
    </row>
    <row r="719" spans="1:28">
      <c r="A719" s="175" t="s">
        <v>668</v>
      </c>
      <c r="B719" s="176" t="s">
        <v>1826</v>
      </c>
      <c r="C719" s="176" t="s">
        <v>715</v>
      </c>
      <c r="D719" s="150">
        <v>5366</v>
      </c>
      <c r="E719" s="153">
        <v>4828</v>
      </c>
      <c r="F719" s="153">
        <v>538</v>
      </c>
      <c r="G719" s="151">
        <v>4777</v>
      </c>
      <c r="H719" s="151">
        <v>4491</v>
      </c>
      <c r="I719" s="151">
        <v>286</v>
      </c>
      <c r="J719" s="151">
        <v>5358</v>
      </c>
      <c r="K719" s="151">
        <v>5106</v>
      </c>
      <c r="L719" s="151">
        <v>252</v>
      </c>
      <c r="M719" s="172">
        <v>0.93</v>
      </c>
      <c r="N719" s="153">
        <v>149571</v>
      </c>
      <c r="O719" s="153">
        <v>142642</v>
      </c>
      <c r="P719" s="153">
        <v>6929</v>
      </c>
      <c r="Q719" s="154">
        <v>0.953674174806614</v>
      </c>
      <c r="R719" s="154">
        <v>0.899739098024599</v>
      </c>
      <c r="S719" s="154">
        <v>0.940129788570232</v>
      </c>
      <c r="T719" s="154">
        <v>0.952967525195969</v>
      </c>
      <c r="U719" s="173">
        <v>-0.040390690545633</v>
      </c>
      <c r="V719" s="158">
        <v>35306</v>
      </c>
      <c r="W719" s="158">
        <v>33421</v>
      </c>
      <c r="X719" s="158">
        <v>35530</v>
      </c>
      <c r="Y719" s="158">
        <v>33938</v>
      </c>
      <c r="Z719" s="155">
        <v>0.946609641420722</v>
      </c>
      <c r="AA719" s="155">
        <v>0.955192794821278</v>
      </c>
      <c r="AB719" s="173">
        <v>-0.00858315340055615</v>
      </c>
    </row>
    <row r="720" spans="1:28">
      <c r="A720" s="175" t="s">
        <v>668</v>
      </c>
      <c r="B720" s="176" t="s">
        <v>1826</v>
      </c>
      <c r="C720" s="176" t="s">
        <v>716</v>
      </c>
      <c r="D720" s="150">
        <v>2390</v>
      </c>
      <c r="E720" s="153">
        <v>2231</v>
      </c>
      <c r="F720" s="153">
        <v>159</v>
      </c>
      <c r="G720" s="151">
        <v>2168</v>
      </c>
      <c r="H720" s="151">
        <v>2039</v>
      </c>
      <c r="I720" s="151">
        <v>129</v>
      </c>
      <c r="J720" s="151">
        <v>2356</v>
      </c>
      <c r="K720" s="151">
        <v>2271</v>
      </c>
      <c r="L720" s="151">
        <v>85</v>
      </c>
      <c r="M720" s="172">
        <v>0.93</v>
      </c>
      <c r="N720" s="153">
        <v>69806</v>
      </c>
      <c r="O720" s="153">
        <v>66957</v>
      </c>
      <c r="P720" s="153">
        <v>2849</v>
      </c>
      <c r="Q720" s="154">
        <v>0.959186889379136</v>
      </c>
      <c r="R720" s="154">
        <v>0.93347280334728</v>
      </c>
      <c r="S720" s="154">
        <v>0.94049815498155</v>
      </c>
      <c r="T720" s="154">
        <v>0.963921901528014</v>
      </c>
      <c r="U720" s="173">
        <v>-0.00702535163426943</v>
      </c>
      <c r="V720" s="158">
        <v>16122</v>
      </c>
      <c r="W720" s="158">
        <v>15412</v>
      </c>
      <c r="X720" s="158">
        <v>17237</v>
      </c>
      <c r="Y720" s="158">
        <v>16562</v>
      </c>
      <c r="Z720" s="155">
        <v>0.955960798908324</v>
      </c>
      <c r="AA720" s="155">
        <v>0.960840053373557</v>
      </c>
      <c r="AB720" s="173">
        <v>-0.00487925446523285</v>
      </c>
    </row>
    <row r="721" spans="1:28">
      <c r="A721" s="175" t="s">
        <v>668</v>
      </c>
      <c r="B721" s="176" t="s">
        <v>1826</v>
      </c>
      <c r="C721" s="176" t="s">
        <v>717</v>
      </c>
      <c r="D721" s="150">
        <v>3224</v>
      </c>
      <c r="E721" s="153">
        <v>2888</v>
      </c>
      <c r="F721" s="153">
        <v>336</v>
      </c>
      <c r="G721" s="151">
        <v>2853</v>
      </c>
      <c r="H721" s="151">
        <v>2687</v>
      </c>
      <c r="I721" s="151">
        <v>166</v>
      </c>
      <c r="J721" s="151">
        <v>3157</v>
      </c>
      <c r="K721" s="151">
        <v>2999</v>
      </c>
      <c r="L721" s="151">
        <v>158</v>
      </c>
      <c r="M721" s="172">
        <v>0.93</v>
      </c>
      <c r="N721" s="153">
        <v>89346</v>
      </c>
      <c r="O721" s="153">
        <v>84506</v>
      </c>
      <c r="P721" s="153">
        <v>4840</v>
      </c>
      <c r="Q721" s="154">
        <v>0.945828576545117</v>
      </c>
      <c r="R721" s="154">
        <v>0.895781637717122</v>
      </c>
      <c r="S721" s="154">
        <v>0.941815632667368</v>
      </c>
      <c r="T721" s="154">
        <v>0.949952486537852</v>
      </c>
      <c r="U721" s="173">
        <v>-0.0460339949502461</v>
      </c>
      <c r="V721" s="158">
        <v>21118</v>
      </c>
      <c r="W721" s="158">
        <v>19895</v>
      </c>
      <c r="X721" s="158">
        <v>21506</v>
      </c>
      <c r="Y721" s="158">
        <v>20235</v>
      </c>
      <c r="Z721" s="155">
        <v>0.942087318874893</v>
      </c>
      <c r="AA721" s="155">
        <v>0.940900213893797</v>
      </c>
      <c r="AB721" s="173">
        <v>0.00118710498109642</v>
      </c>
    </row>
    <row r="722" spans="1:28">
      <c r="A722" s="175" t="s">
        <v>668</v>
      </c>
      <c r="B722" s="176" t="s">
        <v>1826</v>
      </c>
      <c r="C722" s="176" t="s">
        <v>718</v>
      </c>
      <c r="D722" s="150">
        <v>2772</v>
      </c>
      <c r="E722" s="153">
        <v>2534</v>
      </c>
      <c r="F722" s="153">
        <v>238</v>
      </c>
      <c r="G722" s="151">
        <v>2516</v>
      </c>
      <c r="H722" s="151">
        <v>2404</v>
      </c>
      <c r="I722" s="151">
        <v>112</v>
      </c>
      <c r="J722" s="151">
        <v>2754</v>
      </c>
      <c r="K722" s="151">
        <v>2646</v>
      </c>
      <c r="L722" s="151">
        <v>108</v>
      </c>
      <c r="M722" s="172">
        <v>0.93</v>
      </c>
      <c r="N722" s="153">
        <v>76930</v>
      </c>
      <c r="O722" s="153">
        <v>73442</v>
      </c>
      <c r="P722" s="153">
        <v>3488</v>
      </c>
      <c r="Q722" s="154">
        <v>0.954660080592747</v>
      </c>
      <c r="R722" s="154">
        <v>0.914141414141414</v>
      </c>
      <c r="S722" s="154">
        <v>0.955484896661367</v>
      </c>
      <c r="T722" s="154">
        <v>0.96078431372549</v>
      </c>
      <c r="U722" s="173">
        <v>-0.0413434825199531</v>
      </c>
      <c r="V722" s="158">
        <v>18103</v>
      </c>
      <c r="W722" s="158">
        <v>17265</v>
      </c>
      <c r="X722" s="158">
        <v>18288</v>
      </c>
      <c r="Y722" s="158">
        <v>17557</v>
      </c>
      <c r="Z722" s="155">
        <v>0.953709329945313</v>
      </c>
      <c r="AA722" s="155">
        <v>0.960028433945757</v>
      </c>
      <c r="AB722" s="173">
        <v>-0.00631910400044389</v>
      </c>
    </row>
    <row r="723" spans="1:28">
      <c r="A723" s="175" t="s">
        <v>668</v>
      </c>
      <c r="B723" s="176" t="s">
        <v>1826</v>
      </c>
      <c r="C723" s="176" t="s">
        <v>719</v>
      </c>
      <c r="D723" s="150">
        <v>2556</v>
      </c>
      <c r="E723" s="153">
        <v>2309</v>
      </c>
      <c r="F723" s="153">
        <v>247</v>
      </c>
      <c r="G723" s="151">
        <v>2207</v>
      </c>
      <c r="H723" s="151">
        <v>2070</v>
      </c>
      <c r="I723" s="151">
        <v>137</v>
      </c>
      <c r="J723" s="151">
        <v>2637</v>
      </c>
      <c r="K723" s="151">
        <v>2533</v>
      </c>
      <c r="L723" s="151">
        <v>104</v>
      </c>
      <c r="M723" s="172">
        <v>0.93</v>
      </c>
      <c r="N723" s="153">
        <v>73091</v>
      </c>
      <c r="O723" s="153">
        <v>69378</v>
      </c>
      <c r="P723" s="153">
        <v>3713</v>
      </c>
      <c r="Q723" s="154">
        <v>0.949200311939911</v>
      </c>
      <c r="R723" s="154">
        <v>0.903364632237872</v>
      </c>
      <c r="S723" s="154">
        <v>0.937924784775714</v>
      </c>
      <c r="T723" s="154">
        <v>0.960561243837694</v>
      </c>
      <c r="U723" s="173">
        <v>-0.0345601525378419</v>
      </c>
      <c r="V723" s="158">
        <v>17070</v>
      </c>
      <c r="W723" s="158">
        <v>16128</v>
      </c>
      <c r="X723" s="158">
        <v>18117</v>
      </c>
      <c r="Y723" s="158">
        <v>17230</v>
      </c>
      <c r="Z723" s="155">
        <v>0.94481546572935</v>
      </c>
      <c r="AA723" s="155">
        <v>0.951040459237181</v>
      </c>
      <c r="AB723" s="173">
        <v>-0.00622499350783079</v>
      </c>
    </row>
    <row r="724" spans="1:28">
      <c r="A724" s="175" t="s">
        <v>668</v>
      </c>
      <c r="B724" s="176" t="s">
        <v>1823</v>
      </c>
      <c r="C724" s="176" t="s">
        <v>720</v>
      </c>
      <c r="D724" s="150">
        <v>2599</v>
      </c>
      <c r="E724" s="153">
        <v>2444</v>
      </c>
      <c r="F724" s="153">
        <v>155</v>
      </c>
      <c r="G724" s="151">
        <v>2432</v>
      </c>
      <c r="H724" s="151">
        <v>2304</v>
      </c>
      <c r="I724" s="151">
        <v>128</v>
      </c>
      <c r="J724" s="151">
        <v>2476</v>
      </c>
      <c r="K724" s="151">
        <v>2381</v>
      </c>
      <c r="L724" s="151">
        <v>95</v>
      </c>
      <c r="M724" s="172">
        <v>0.93</v>
      </c>
      <c r="N724" s="153">
        <v>70447</v>
      </c>
      <c r="O724" s="153">
        <v>66964</v>
      </c>
      <c r="P724" s="153">
        <v>3483</v>
      </c>
      <c r="Q724" s="154">
        <v>0.950558575950715</v>
      </c>
      <c r="R724" s="154">
        <v>0.940361677568295</v>
      </c>
      <c r="S724" s="154">
        <v>0.947368421052632</v>
      </c>
      <c r="T724" s="154">
        <v>0.961631663974152</v>
      </c>
      <c r="U724" s="173">
        <v>-0.00700674348433605</v>
      </c>
      <c r="V724" s="158">
        <v>16894</v>
      </c>
      <c r="W724" s="158">
        <v>16162</v>
      </c>
      <c r="X724" s="158">
        <v>17409</v>
      </c>
      <c r="Y724" s="158">
        <v>16562</v>
      </c>
      <c r="Z724" s="155">
        <v>0.956671007458269</v>
      </c>
      <c r="AA724" s="155">
        <v>0.951347004423</v>
      </c>
      <c r="AB724" s="173">
        <v>0.00532400303526959</v>
      </c>
    </row>
    <row r="725" spans="1:28">
      <c r="A725" s="175" t="s">
        <v>668</v>
      </c>
      <c r="B725" s="176" t="s">
        <v>1823</v>
      </c>
      <c r="C725" s="176" t="s">
        <v>721</v>
      </c>
      <c r="D725" s="150">
        <v>4248</v>
      </c>
      <c r="E725" s="153">
        <v>3931</v>
      </c>
      <c r="F725" s="153">
        <v>317</v>
      </c>
      <c r="G725" s="151">
        <v>3884</v>
      </c>
      <c r="H725" s="151">
        <v>3720</v>
      </c>
      <c r="I725" s="151">
        <v>164</v>
      </c>
      <c r="J725" s="151">
        <v>4124</v>
      </c>
      <c r="K725" s="151">
        <v>3993</v>
      </c>
      <c r="L725" s="151">
        <v>131</v>
      </c>
      <c r="M725" s="172">
        <v>0.93</v>
      </c>
      <c r="N725" s="153">
        <v>115583</v>
      </c>
      <c r="O725" s="153">
        <v>109710</v>
      </c>
      <c r="P725" s="153">
        <v>5873</v>
      </c>
      <c r="Q725" s="154">
        <v>0.949188029381483</v>
      </c>
      <c r="R725" s="154">
        <v>0.925376647834275</v>
      </c>
      <c r="S725" s="154">
        <v>0.957775489186406</v>
      </c>
      <c r="T725" s="154">
        <v>0.96823472356935</v>
      </c>
      <c r="U725" s="173">
        <v>-0.0323988413521308</v>
      </c>
      <c r="V725" s="158">
        <v>27862</v>
      </c>
      <c r="W725" s="158">
        <v>26696</v>
      </c>
      <c r="X725" s="158">
        <v>28275</v>
      </c>
      <c r="Y725" s="158">
        <v>26814</v>
      </c>
      <c r="Z725" s="155">
        <v>0.958150886512095</v>
      </c>
      <c r="AA725" s="155">
        <v>0.948328912466843</v>
      </c>
      <c r="AB725" s="173">
        <v>0.00982197404525187</v>
      </c>
    </row>
    <row r="726" spans="1:28">
      <c r="A726" s="175" t="s">
        <v>668</v>
      </c>
      <c r="B726" s="176" t="s">
        <v>1823</v>
      </c>
      <c r="C726" s="176" t="s">
        <v>722</v>
      </c>
      <c r="D726" s="150">
        <v>1556</v>
      </c>
      <c r="E726" s="153">
        <v>1502</v>
      </c>
      <c r="F726" s="153">
        <v>54</v>
      </c>
      <c r="G726" s="151">
        <v>1439</v>
      </c>
      <c r="H726" s="151">
        <v>1415</v>
      </c>
      <c r="I726" s="151">
        <v>24</v>
      </c>
      <c r="J726" s="151">
        <v>1539</v>
      </c>
      <c r="K726" s="151">
        <v>1513</v>
      </c>
      <c r="L726" s="151">
        <v>26</v>
      </c>
      <c r="M726" s="172">
        <v>0.93</v>
      </c>
      <c r="N726" s="153">
        <v>42329</v>
      </c>
      <c r="O726" s="153">
        <v>41597</v>
      </c>
      <c r="P726" s="153">
        <v>732</v>
      </c>
      <c r="Q726" s="154">
        <v>0.982706891256585</v>
      </c>
      <c r="R726" s="154">
        <v>0.965295629820051</v>
      </c>
      <c r="S726" s="154">
        <v>0.983321751216122</v>
      </c>
      <c r="T726" s="154">
        <v>0.983105912930474</v>
      </c>
      <c r="U726" s="173">
        <v>-0.0180261213960708</v>
      </c>
      <c r="V726" s="158">
        <v>10388</v>
      </c>
      <c r="W726" s="158">
        <v>10217</v>
      </c>
      <c r="X726" s="158">
        <v>10391</v>
      </c>
      <c r="Y726" s="158">
        <v>10200</v>
      </c>
      <c r="Z726" s="155">
        <v>0.983538698498267</v>
      </c>
      <c r="AA726" s="155">
        <v>0.981618708497738</v>
      </c>
      <c r="AB726" s="173">
        <v>0.00191999000052878</v>
      </c>
    </row>
    <row r="727" spans="1:28">
      <c r="A727" s="175" t="s">
        <v>668</v>
      </c>
      <c r="B727" s="176" t="s">
        <v>1823</v>
      </c>
      <c r="C727" s="176" t="s">
        <v>723</v>
      </c>
      <c r="D727" s="150">
        <v>2461</v>
      </c>
      <c r="E727" s="153">
        <v>2398</v>
      </c>
      <c r="F727" s="153">
        <v>63</v>
      </c>
      <c r="G727" s="151">
        <v>2183</v>
      </c>
      <c r="H727" s="151">
        <v>2156</v>
      </c>
      <c r="I727" s="151">
        <v>27</v>
      </c>
      <c r="J727" s="151">
        <v>2348</v>
      </c>
      <c r="K727" s="151">
        <v>2310</v>
      </c>
      <c r="L727" s="151">
        <v>38</v>
      </c>
      <c r="M727" s="172">
        <v>0.93</v>
      </c>
      <c r="N727" s="153">
        <v>66031</v>
      </c>
      <c r="O727" s="153">
        <v>65017</v>
      </c>
      <c r="P727" s="153">
        <v>1014</v>
      </c>
      <c r="Q727" s="154">
        <v>0.984643576501946</v>
      </c>
      <c r="R727" s="154">
        <v>0.974400650142219</v>
      </c>
      <c r="S727" s="154">
        <v>0.987631699496106</v>
      </c>
      <c r="T727" s="154">
        <v>0.98381601362862</v>
      </c>
      <c r="U727" s="173">
        <v>-0.0132310493538876</v>
      </c>
      <c r="V727" s="158">
        <v>16078</v>
      </c>
      <c r="W727" s="158">
        <v>15864</v>
      </c>
      <c r="X727" s="158">
        <v>16325</v>
      </c>
      <c r="Y727" s="158">
        <v>16023</v>
      </c>
      <c r="Z727" s="155">
        <v>0.986689886801841</v>
      </c>
      <c r="AA727" s="155">
        <v>0.981500765696784</v>
      </c>
      <c r="AB727" s="173">
        <v>0.00518912110505687</v>
      </c>
    </row>
    <row r="728" spans="1:28">
      <c r="A728" s="175" t="s">
        <v>668</v>
      </c>
      <c r="B728" s="176" t="s">
        <v>1823</v>
      </c>
      <c r="C728" s="176" t="s">
        <v>724</v>
      </c>
      <c r="D728" s="150">
        <v>3509</v>
      </c>
      <c r="E728" s="153">
        <v>3355</v>
      </c>
      <c r="F728" s="153">
        <v>154</v>
      </c>
      <c r="G728" s="151">
        <v>3231</v>
      </c>
      <c r="H728" s="151">
        <v>3145</v>
      </c>
      <c r="I728" s="151">
        <v>86</v>
      </c>
      <c r="J728" s="151">
        <v>3314</v>
      </c>
      <c r="K728" s="151">
        <v>3212</v>
      </c>
      <c r="L728" s="151">
        <v>102</v>
      </c>
      <c r="M728" s="172">
        <v>0.93</v>
      </c>
      <c r="N728" s="153">
        <v>95473</v>
      </c>
      <c r="O728" s="153">
        <v>92656</v>
      </c>
      <c r="P728" s="153">
        <v>2817</v>
      </c>
      <c r="Q728" s="154">
        <v>0.97049427586857</v>
      </c>
      <c r="R728" s="154">
        <v>0.956112852664577</v>
      </c>
      <c r="S728" s="154">
        <v>0.973382853605695</v>
      </c>
      <c r="T728" s="154">
        <v>0.969221484610742</v>
      </c>
      <c r="U728" s="173">
        <v>-0.0172700009411181</v>
      </c>
      <c r="V728" s="158">
        <v>22646</v>
      </c>
      <c r="W728" s="158">
        <v>22068</v>
      </c>
      <c r="X728" s="158">
        <v>23194</v>
      </c>
      <c r="Y728" s="158">
        <v>22501</v>
      </c>
      <c r="Z728" s="155">
        <v>0.974476728782125</v>
      </c>
      <c r="AA728" s="155">
        <v>0.970121583168061</v>
      </c>
      <c r="AB728" s="173">
        <v>0.00435514561406414</v>
      </c>
    </row>
    <row r="729" spans="1:28">
      <c r="A729" s="175" t="s">
        <v>668</v>
      </c>
      <c r="B729" s="176" t="s">
        <v>1823</v>
      </c>
      <c r="C729" s="176" t="s">
        <v>725</v>
      </c>
      <c r="D729" s="150">
        <v>7811</v>
      </c>
      <c r="E729" s="153">
        <v>7104</v>
      </c>
      <c r="F729" s="153">
        <v>707</v>
      </c>
      <c r="G729" s="151">
        <v>7178</v>
      </c>
      <c r="H729" s="151">
        <v>6826</v>
      </c>
      <c r="I729" s="151">
        <v>352</v>
      </c>
      <c r="J729" s="151">
        <v>7572</v>
      </c>
      <c r="K729" s="151">
        <v>7344</v>
      </c>
      <c r="L729" s="151">
        <v>228</v>
      </c>
      <c r="M729" s="172">
        <v>0.93</v>
      </c>
      <c r="N729" s="153">
        <v>219233</v>
      </c>
      <c r="O729" s="153">
        <v>209135</v>
      </c>
      <c r="P729" s="153">
        <v>10098</v>
      </c>
      <c r="Q729" s="154">
        <v>0.953939416055065</v>
      </c>
      <c r="R729" s="154">
        <v>0.909486621431315</v>
      </c>
      <c r="S729" s="154">
        <v>0.950961270548899</v>
      </c>
      <c r="T729" s="154">
        <v>0.969889064976228</v>
      </c>
      <c r="U729" s="173">
        <v>-0.0414746491175846</v>
      </c>
      <c r="V729" s="158">
        <v>52144</v>
      </c>
      <c r="W729" s="158">
        <v>49899</v>
      </c>
      <c r="X729" s="158">
        <v>53978</v>
      </c>
      <c r="Y729" s="158">
        <v>51470</v>
      </c>
      <c r="Z729" s="155">
        <v>0.956946149125499</v>
      </c>
      <c r="AA729" s="155">
        <v>0.953536626032828</v>
      </c>
      <c r="AB729" s="173">
        <v>0.0034095230926704</v>
      </c>
    </row>
    <row r="730" spans="1:28">
      <c r="A730" s="175" t="s">
        <v>668</v>
      </c>
      <c r="B730" s="176" t="s">
        <v>1823</v>
      </c>
      <c r="C730" s="176" t="s">
        <v>726</v>
      </c>
      <c r="D730" s="150">
        <v>4820</v>
      </c>
      <c r="E730" s="153">
        <v>4564</v>
      </c>
      <c r="F730" s="153">
        <v>256</v>
      </c>
      <c r="G730" s="151">
        <v>4300</v>
      </c>
      <c r="H730" s="151">
        <v>4185</v>
      </c>
      <c r="I730" s="151">
        <v>115</v>
      </c>
      <c r="J730" s="151">
        <v>4736</v>
      </c>
      <c r="K730" s="151">
        <v>4614</v>
      </c>
      <c r="L730" s="151">
        <v>122</v>
      </c>
      <c r="M730" s="172">
        <v>0.93</v>
      </c>
      <c r="N730" s="153">
        <v>131507</v>
      </c>
      <c r="O730" s="153">
        <v>127872</v>
      </c>
      <c r="P730" s="153">
        <v>3635</v>
      </c>
      <c r="Q730" s="154">
        <v>0.972358885838777</v>
      </c>
      <c r="R730" s="154">
        <v>0.946887966804979</v>
      </c>
      <c r="S730" s="154">
        <v>0.973255813953488</v>
      </c>
      <c r="T730" s="154">
        <v>0.974239864864865</v>
      </c>
      <c r="U730" s="173">
        <v>-0.0263678471485091</v>
      </c>
      <c r="V730" s="158">
        <v>31490</v>
      </c>
      <c r="W730" s="158">
        <v>30630</v>
      </c>
      <c r="X730" s="158">
        <v>32370</v>
      </c>
      <c r="Y730" s="158">
        <v>31518</v>
      </c>
      <c r="Z730" s="155">
        <v>0.972689742775484</v>
      </c>
      <c r="AA730" s="155">
        <v>0.973679332715477</v>
      </c>
      <c r="AB730" s="173">
        <v>-0.000989589939992985</v>
      </c>
    </row>
    <row r="731" spans="1:28">
      <c r="A731" s="175" t="s">
        <v>668</v>
      </c>
      <c r="B731" s="176" t="s">
        <v>1823</v>
      </c>
      <c r="C731" s="176" t="s">
        <v>727</v>
      </c>
      <c r="D731" s="150">
        <v>3568</v>
      </c>
      <c r="E731" s="153">
        <v>3427</v>
      </c>
      <c r="F731" s="153">
        <v>141</v>
      </c>
      <c r="G731" s="151">
        <v>3255</v>
      </c>
      <c r="H731" s="151">
        <v>3158</v>
      </c>
      <c r="I731" s="151">
        <v>97</v>
      </c>
      <c r="J731" s="151">
        <v>3350</v>
      </c>
      <c r="K731" s="151">
        <v>3263</v>
      </c>
      <c r="L731" s="151">
        <v>87</v>
      </c>
      <c r="M731" s="172">
        <v>0.93</v>
      </c>
      <c r="N731" s="153">
        <v>94696</v>
      </c>
      <c r="O731" s="153">
        <v>92066</v>
      </c>
      <c r="P731" s="153">
        <v>2630</v>
      </c>
      <c r="Q731" s="154">
        <v>0.972226915603616</v>
      </c>
      <c r="R731" s="154">
        <v>0.960482062780269</v>
      </c>
      <c r="S731" s="154">
        <v>0.970199692780338</v>
      </c>
      <c r="T731" s="154">
        <v>0.974029850746269</v>
      </c>
      <c r="U731" s="173">
        <v>-0.00971763000006887</v>
      </c>
      <c r="V731" s="158">
        <v>23020</v>
      </c>
      <c r="W731" s="158">
        <v>22409</v>
      </c>
      <c r="X731" s="158">
        <v>23592</v>
      </c>
      <c r="Y731" s="158">
        <v>22932</v>
      </c>
      <c r="Z731" s="155">
        <v>0.973457862728063</v>
      </c>
      <c r="AA731" s="155">
        <v>0.972024415055951</v>
      </c>
      <c r="AB731" s="173">
        <v>0.0014334476721114</v>
      </c>
    </row>
    <row r="732" spans="1:28">
      <c r="A732" s="175" t="s">
        <v>668</v>
      </c>
      <c r="B732" s="176" t="s">
        <v>1823</v>
      </c>
      <c r="C732" s="176" t="s">
        <v>728</v>
      </c>
      <c r="D732" s="150">
        <v>4518</v>
      </c>
      <c r="E732" s="153">
        <v>4377</v>
      </c>
      <c r="F732" s="153">
        <v>141</v>
      </c>
      <c r="G732" s="151">
        <v>4161</v>
      </c>
      <c r="H732" s="151">
        <v>4074</v>
      </c>
      <c r="I732" s="151">
        <v>87</v>
      </c>
      <c r="J732" s="151">
        <v>4278</v>
      </c>
      <c r="K732" s="151">
        <v>4200</v>
      </c>
      <c r="L732" s="151">
        <v>78</v>
      </c>
      <c r="M732" s="172">
        <v>0.93</v>
      </c>
      <c r="N732" s="153">
        <v>122100</v>
      </c>
      <c r="O732" s="153">
        <v>119781</v>
      </c>
      <c r="P732" s="153">
        <v>2319</v>
      </c>
      <c r="Q732" s="154">
        <v>0.981007371007371</v>
      </c>
      <c r="R732" s="154">
        <v>0.968791500664011</v>
      </c>
      <c r="S732" s="154">
        <v>0.979091564527758</v>
      </c>
      <c r="T732" s="154">
        <v>0.981767180925666</v>
      </c>
      <c r="U732" s="173">
        <v>-0.010300063863747</v>
      </c>
      <c r="V732" s="158">
        <v>29521</v>
      </c>
      <c r="W732" s="158">
        <v>28967</v>
      </c>
      <c r="X732" s="158">
        <v>30444</v>
      </c>
      <c r="Y732" s="158">
        <v>29865</v>
      </c>
      <c r="Z732" s="155">
        <v>0.981233698045459</v>
      </c>
      <c r="AA732" s="155">
        <v>0.980981474182105</v>
      </c>
      <c r="AB732" s="173">
        <v>0.000252223863354328</v>
      </c>
    </row>
    <row r="733" spans="1:28">
      <c r="A733" s="175" t="s">
        <v>668</v>
      </c>
      <c r="B733" s="176" t="s">
        <v>1823</v>
      </c>
      <c r="C733" s="176" t="s">
        <v>729</v>
      </c>
      <c r="D733" s="150">
        <v>1995</v>
      </c>
      <c r="E733" s="153">
        <v>1948</v>
      </c>
      <c r="F733" s="153">
        <v>47</v>
      </c>
      <c r="G733" s="151">
        <v>1855</v>
      </c>
      <c r="H733" s="151">
        <v>1834</v>
      </c>
      <c r="I733" s="151">
        <v>21</v>
      </c>
      <c r="J733" s="151">
        <v>2058</v>
      </c>
      <c r="K733" s="151">
        <v>2022</v>
      </c>
      <c r="L733" s="151">
        <v>36</v>
      </c>
      <c r="M733" s="172">
        <v>0.93</v>
      </c>
      <c r="N733" s="153">
        <v>56762</v>
      </c>
      <c r="O733" s="153">
        <v>55993</v>
      </c>
      <c r="P733" s="153">
        <v>769</v>
      </c>
      <c r="Q733" s="154">
        <v>0.986452203939255</v>
      </c>
      <c r="R733" s="154">
        <v>0.976441102756892</v>
      </c>
      <c r="S733" s="154">
        <v>0.988679245283019</v>
      </c>
      <c r="T733" s="154">
        <v>0.982507288629738</v>
      </c>
      <c r="U733" s="173">
        <v>-0.0122381425261266</v>
      </c>
      <c r="V733" s="158">
        <v>13693</v>
      </c>
      <c r="W733" s="158">
        <v>13525</v>
      </c>
      <c r="X733" s="158">
        <v>14058</v>
      </c>
      <c r="Y733" s="158">
        <v>13869</v>
      </c>
      <c r="Z733" s="155">
        <v>0.987730957423501</v>
      </c>
      <c r="AA733" s="155">
        <v>0.986555697823303</v>
      </c>
      <c r="AB733" s="173">
        <v>0.0011752596001976</v>
      </c>
    </row>
    <row r="734" spans="1:28">
      <c r="A734" s="175" t="s">
        <v>668</v>
      </c>
      <c r="B734" s="176" t="s">
        <v>1823</v>
      </c>
      <c r="C734" s="176" t="s">
        <v>730</v>
      </c>
      <c r="D734" s="150">
        <v>4384</v>
      </c>
      <c r="E734" s="153">
        <v>4144</v>
      </c>
      <c r="F734" s="153">
        <v>240</v>
      </c>
      <c r="G734" s="151">
        <v>4069</v>
      </c>
      <c r="H734" s="151">
        <v>3903</v>
      </c>
      <c r="I734" s="151">
        <v>166</v>
      </c>
      <c r="J734" s="151">
        <v>4163</v>
      </c>
      <c r="K734" s="151">
        <v>4012</v>
      </c>
      <c r="L734" s="151">
        <v>151</v>
      </c>
      <c r="M734" s="172">
        <v>0.93</v>
      </c>
      <c r="N734" s="153">
        <v>126370</v>
      </c>
      <c r="O734" s="153">
        <v>121366</v>
      </c>
      <c r="P734" s="153">
        <v>5004</v>
      </c>
      <c r="Q734" s="154">
        <v>0.96040199414418</v>
      </c>
      <c r="R734" s="154">
        <v>0.945255474452555</v>
      </c>
      <c r="S734" s="154">
        <v>0.959203735561563</v>
      </c>
      <c r="T734" s="154">
        <v>0.963728080711026</v>
      </c>
      <c r="U734" s="173">
        <v>-0.0139482611090083</v>
      </c>
      <c r="V734" s="158">
        <v>29068</v>
      </c>
      <c r="W734" s="158">
        <v>28051</v>
      </c>
      <c r="X734" s="158">
        <v>30068</v>
      </c>
      <c r="Y734" s="158">
        <v>28825</v>
      </c>
      <c r="Z734" s="155">
        <v>0.965013072794826</v>
      </c>
      <c r="AA734" s="155">
        <v>0.958660369828389</v>
      </c>
      <c r="AB734" s="173">
        <v>0.00635270296643697</v>
      </c>
    </row>
    <row r="735" spans="1:28">
      <c r="A735" s="175" t="s">
        <v>668</v>
      </c>
      <c r="B735" s="176" t="s">
        <v>1823</v>
      </c>
      <c r="C735" s="176" t="s">
        <v>731</v>
      </c>
      <c r="D735" s="150">
        <v>2971</v>
      </c>
      <c r="E735" s="153">
        <v>2833</v>
      </c>
      <c r="F735" s="153">
        <v>138</v>
      </c>
      <c r="G735" s="151">
        <v>2585</v>
      </c>
      <c r="H735" s="151">
        <v>2485</v>
      </c>
      <c r="I735" s="151">
        <v>100</v>
      </c>
      <c r="J735" s="151">
        <v>2785</v>
      </c>
      <c r="K735" s="151">
        <v>2702</v>
      </c>
      <c r="L735" s="151">
        <v>83</v>
      </c>
      <c r="M735" s="172">
        <v>0.93</v>
      </c>
      <c r="N735" s="153">
        <v>78041</v>
      </c>
      <c r="O735" s="153">
        <v>75273</v>
      </c>
      <c r="P735" s="153">
        <v>2768</v>
      </c>
      <c r="Q735" s="154">
        <v>0.96453146423034</v>
      </c>
      <c r="R735" s="154">
        <v>0.953550992931673</v>
      </c>
      <c r="S735" s="154">
        <v>0.961315280464217</v>
      </c>
      <c r="T735" s="154">
        <v>0.970197486535009</v>
      </c>
      <c r="U735" s="173">
        <v>-0.00776428753254377</v>
      </c>
      <c r="V735" s="158">
        <v>19154</v>
      </c>
      <c r="W735" s="158">
        <v>18520</v>
      </c>
      <c r="X735" s="158">
        <v>19272</v>
      </c>
      <c r="Y735" s="158">
        <v>18567</v>
      </c>
      <c r="Z735" s="155">
        <v>0.966899864258118</v>
      </c>
      <c r="AA735" s="155">
        <v>0.963418430884184</v>
      </c>
      <c r="AB735" s="173">
        <v>0.00348143337393403</v>
      </c>
    </row>
    <row r="736" spans="1:28">
      <c r="A736" s="175" t="s">
        <v>668</v>
      </c>
      <c r="B736" s="176" t="s">
        <v>1823</v>
      </c>
      <c r="C736" s="176" t="s">
        <v>732</v>
      </c>
      <c r="D736" s="150">
        <v>2544</v>
      </c>
      <c r="E736" s="153">
        <v>2465</v>
      </c>
      <c r="F736" s="153">
        <v>79</v>
      </c>
      <c r="G736" s="151">
        <v>2322</v>
      </c>
      <c r="H736" s="151">
        <v>2239</v>
      </c>
      <c r="I736" s="151">
        <v>83</v>
      </c>
      <c r="J736" s="151">
        <v>2320</v>
      </c>
      <c r="K736" s="151">
        <v>2268</v>
      </c>
      <c r="L736" s="151">
        <v>52</v>
      </c>
      <c r="M736" s="172">
        <v>0.93</v>
      </c>
      <c r="N736" s="153">
        <v>67416</v>
      </c>
      <c r="O736" s="153">
        <v>65394</v>
      </c>
      <c r="P736" s="153">
        <v>2022</v>
      </c>
      <c r="Q736" s="154">
        <v>0.97000711997152</v>
      </c>
      <c r="R736" s="154">
        <v>0.968946540880503</v>
      </c>
      <c r="S736" s="154">
        <v>0.964254952627046</v>
      </c>
      <c r="T736" s="154">
        <v>0.977586206896552</v>
      </c>
      <c r="U736" s="173">
        <v>0.0046915882534575</v>
      </c>
      <c r="V736" s="158">
        <v>16546</v>
      </c>
      <c r="W736" s="158">
        <v>16153</v>
      </c>
      <c r="X736" s="158">
        <v>16708</v>
      </c>
      <c r="Y736" s="158">
        <v>16173</v>
      </c>
      <c r="Z736" s="155">
        <v>0.97624803577904</v>
      </c>
      <c r="AA736" s="155">
        <v>0.96797941106057</v>
      </c>
      <c r="AB736" s="173">
        <v>0.00826862471847045</v>
      </c>
    </row>
    <row r="737" spans="1:28">
      <c r="A737" s="175" t="s">
        <v>668</v>
      </c>
      <c r="B737" s="176" t="s">
        <v>1823</v>
      </c>
      <c r="C737" s="176" t="s">
        <v>733</v>
      </c>
      <c r="D737" s="150">
        <v>1687</v>
      </c>
      <c r="E737" s="153">
        <v>1658</v>
      </c>
      <c r="F737" s="153">
        <v>29</v>
      </c>
      <c r="G737" s="151">
        <v>1540</v>
      </c>
      <c r="H737" s="151">
        <v>1509</v>
      </c>
      <c r="I737" s="151">
        <v>31</v>
      </c>
      <c r="J737" s="151">
        <v>1614</v>
      </c>
      <c r="K737" s="151">
        <v>1595</v>
      </c>
      <c r="L737" s="151">
        <v>19</v>
      </c>
      <c r="M737" s="172">
        <v>0.93</v>
      </c>
      <c r="N737" s="153">
        <v>44230</v>
      </c>
      <c r="O737" s="153">
        <v>43700</v>
      </c>
      <c r="P737" s="153">
        <v>530</v>
      </c>
      <c r="Q737" s="154">
        <v>0.988017182907529</v>
      </c>
      <c r="R737" s="154">
        <v>0.982809721398933</v>
      </c>
      <c r="S737" s="154">
        <v>0.97987012987013</v>
      </c>
      <c r="T737" s="154">
        <v>0.98822800495663</v>
      </c>
      <c r="U737" s="173">
        <v>0.00293959152880308</v>
      </c>
      <c r="V737" s="158">
        <v>10883</v>
      </c>
      <c r="W737" s="158">
        <v>10749</v>
      </c>
      <c r="X737" s="158">
        <v>10903</v>
      </c>
      <c r="Y737" s="158">
        <v>10784</v>
      </c>
      <c r="Z737" s="155">
        <v>0.987687218597813</v>
      </c>
      <c r="AA737" s="155">
        <v>0.989085572778134</v>
      </c>
      <c r="AB737" s="173">
        <v>-0.00139835418032142</v>
      </c>
    </row>
    <row r="738" spans="1:28">
      <c r="A738" s="175" t="s">
        <v>668</v>
      </c>
      <c r="B738" s="176" t="s">
        <v>1825</v>
      </c>
      <c r="C738" s="176" t="s">
        <v>734</v>
      </c>
      <c r="D738" s="150">
        <v>3034</v>
      </c>
      <c r="E738" s="153">
        <v>2905</v>
      </c>
      <c r="F738" s="153">
        <v>129</v>
      </c>
      <c r="G738" s="151">
        <v>2827</v>
      </c>
      <c r="H738" s="151">
        <v>2750</v>
      </c>
      <c r="I738" s="151">
        <v>77</v>
      </c>
      <c r="J738" s="151">
        <v>2871</v>
      </c>
      <c r="K738" s="151">
        <v>2803</v>
      </c>
      <c r="L738" s="151">
        <v>68</v>
      </c>
      <c r="M738" s="172">
        <v>0.93</v>
      </c>
      <c r="N738" s="153">
        <v>80068</v>
      </c>
      <c r="O738" s="153">
        <v>77912</v>
      </c>
      <c r="P738" s="153">
        <v>2156</v>
      </c>
      <c r="Q738" s="154">
        <v>0.973072888045162</v>
      </c>
      <c r="R738" s="154">
        <v>0.957481872116018</v>
      </c>
      <c r="S738" s="154">
        <v>0.972762645914397</v>
      </c>
      <c r="T738" s="154">
        <v>0.976314872866597</v>
      </c>
      <c r="U738" s="173">
        <v>-0.0152807737983784</v>
      </c>
      <c r="V738" s="158">
        <v>19831</v>
      </c>
      <c r="W738" s="158">
        <v>19270</v>
      </c>
      <c r="X738" s="158">
        <v>20323</v>
      </c>
      <c r="Y738" s="158">
        <v>19805</v>
      </c>
      <c r="Z738" s="155">
        <v>0.971710957591649</v>
      </c>
      <c r="AA738" s="155">
        <v>0.974511637061457</v>
      </c>
      <c r="AB738" s="173">
        <v>-0.00280067946980811</v>
      </c>
    </row>
    <row r="739" spans="1:28">
      <c r="A739" s="175" t="s">
        <v>668</v>
      </c>
      <c r="B739" s="176" t="s">
        <v>1825</v>
      </c>
      <c r="C739" s="176" t="s">
        <v>735</v>
      </c>
      <c r="D739" s="150">
        <v>5517</v>
      </c>
      <c r="E739" s="153">
        <v>5210</v>
      </c>
      <c r="F739" s="153">
        <v>307</v>
      </c>
      <c r="G739" s="151">
        <v>5182</v>
      </c>
      <c r="H739" s="151">
        <v>4869</v>
      </c>
      <c r="I739" s="151">
        <v>313</v>
      </c>
      <c r="J739" s="151">
        <v>5356</v>
      </c>
      <c r="K739" s="151">
        <v>5207</v>
      </c>
      <c r="L739" s="151">
        <v>149</v>
      </c>
      <c r="M739" s="172">
        <v>0.93</v>
      </c>
      <c r="N739" s="153">
        <v>152910</v>
      </c>
      <c r="O739" s="153">
        <v>147971</v>
      </c>
      <c r="P739" s="153">
        <v>4939</v>
      </c>
      <c r="Q739" s="154">
        <v>0.967699954221437</v>
      </c>
      <c r="R739" s="154">
        <v>0.944353815479427</v>
      </c>
      <c r="S739" s="154">
        <v>0.939598610575068</v>
      </c>
      <c r="T739" s="154">
        <v>0.97218073188947</v>
      </c>
      <c r="U739" s="173">
        <v>0.00475520490435966</v>
      </c>
      <c r="V739" s="158">
        <v>37245</v>
      </c>
      <c r="W739" s="158">
        <v>35836</v>
      </c>
      <c r="X739" s="158">
        <v>38487</v>
      </c>
      <c r="Y739" s="158">
        <v>37242</v>
      </c>
      <c r="Z739" s="155">
        <v>0.962169418713921</v>
      </c>
      <c r="AA739" s="155">
        <v>0.967651414763427</v>
      </c>
      <c r="AB739" s="173">
        <v>-0.00548199604950528</v>
      </c>
    </row>
    <row r="740" spans="1:28">
      <c r="A740" s="175" t="s">
        <v>668</v>
      </c>
      <c r="B740" s="176" t="s">
        <v>1825</v>
      </c>
      <c r="C740" s="176" t="s">
        <v>736</v>
      </c>
      <c r="D740" s="150">
        <v>4073</v>
      </c>
      <c r="E740" s="153">
        <v>3862</v>
      </c>
      <c r="F740" s="153">
        <v>211</v>
      </c>
      <c r="G740" s="151">
        <v>4030</v>
      </c>
      <c r="H740" s="151">
        <v>3825</v>
      </c>
      <c r="I740" s="151">
        <v>205</v>
      </c>
      <c r="J740" s="151">
        <v>4106</v>
      </c>
      <c r="K740" s="151">
        <v>3997</v>
      </c>
      <c r="L740" s="151">
        <v>109</v>
      </c>
      <c r="M740" s="172">
        <v>0.93</v>
      </c>
      <c r="N740" s="153">
        <v>116536</v>
      </c>
      <c r="O740" s="153">
        <v>112860</v>
      </c>
      <c r="P740" s="153">
        <v>3676</v>
      </c>
      <c r="Q740" s="154">
        <v>0.96845609940276</v>
      </c>
      <c r="R740" s="154">
        <v>0.948195433341517</v>
      </c>
      <c r="S740" s="154">
        <v>0.949131513647643</v>
      </c>
      <c r="T740" s="154">
        <v>0.973453482708232</v>
      </c>
      <c r="U740" s="173">
        <v>-0.000936080306125353</v>
      </c>
      <c r="V740" s="158">
        <v>28394</v>
      </c>
      <c r="W740" s="158">
        <v>27387</v>
      </c>
      <c r="X740" s="158">
        <v>29852</v>
      </c>
      <c r="Y740" s="158">
        <v>28945</v>
      </c>
      <c r="Z740" s="155">
        <v>0.964534760864971</v>
      </c>
      <c r="AA740" s="155">
        <v>0.969616776095404</v>
      </c>
      <c r="AB740" s="173">
        <v>-0.0050820152304325</v>
      </c>
    </row>
    <row r="741" spans="1:28">
      <c r="A741" s="175" t="s">
        <v>668</v>
      </c>
      <c r="B741" s="176" t="s">
        <v>1825</v>
      </c>
      <c r="C741" s="176" t="s">
        <v>737</v>
      </c>
      <c r="D741" s="150">
        <v>5196</v>
      </c>
      <c r="E741" s="153">
        <v>5092</v>
      </c>
      <c r="F741" s="153">
        <v>104</v>
      </c>
      <c r="G741" s="151">
        <v>4866</v>
      </c>
      <c r="H741" s="151">
        <v>4752</v>
      </c>
      <c r="I741" s="151">
        <v>114</v>
      </c>
      <c r="J741" s="151">
        <v>5083</v>
      </c>
      <c r="K741" s="151">
        <v>4986</v>
      </c>
      <c r="L741" s="151">
        <v>97</v>
      </c>
      <c r="M741" s="172">
        <v>0.93</v>
      </c>
      <c r="N741" s="153">
        <v>140392</v>
      </c>
      <c r="O741" s="153">
        <v>137401</v>
      </c>
      <c r="P741" s="153">
        <v>2991</v>
      </c>
      <c r="Q741" s="154">
        <v>0.978695367257394</v>
      </c>
      <c r="R741" s="154">
        <v>0.979984603541186</v>
      </c>
      <c r="S741" s="154">
        <v>0.976572133168927</v>
      </c>
      <c r="T741" s="154">
        <v>0.98091678142829</v>
      </c>
      <c r="U741" s="173">
        <v>0.00341247037225834</v>
      </c>
      <c r="V741" s="158">
        <v>35327</v>
      </c>
      <c r="W741" s="158">
        <v>34601</v>
      </c>
      <c r="X741" s="158">
        <v>35989</v>
      </c>
      <c r="Y741" s="158">
        <v>35133</v>
      </c>
      <c r="Z741" s="155">
        <v>0.979449146545135</v>
      </c>
      <c r="AA741" s="155">
        <v>0.976214954569452</v>
      </c>
      <c r="AB741" s="173">
        <v>0.00323419197568375</v>
      </c>
    </row>
    <row r="742" spans="1:28">
      <c r="A742" s="175" t="s">
        <v>668</v>
      </c>
      <c r="B742" s="176" t="s">
        <v>1825</v>
      </c>
      <c r="C742" s="176" t="s">
        <v>738</v>
      </c>
      <c r="D742" s="150">
        <v>3007</v>
      </c>
      <c r="E742" s="153">
        <v>2869</v>
      </c>
      <c r="F742" s="153">
        <v>138</v>
      </c>
      <c r="G742" s="151">
        <v>2911</v>
      </c>
      <c r="H742" s="151">
        <v>2829</v>
      </c>
      <c r="I742" s="151">
        <v>82</v>
      </c>
      <c r="J742" s="151">
        <v>3010</v>
      </c>
      <c r="K742" s="151">
        <v>2926</v>
      </c>
      <c r="L742" s="151">
        <v>84</v>
      </c>
      <c r="M742" s="172">
        <v>0.93</v>
      </c>
      <c r="N742" s="153">
        <v>83912</v>
      </c>
      <c r="O742" s="153">
        <v>80511</v>
      </c>
      <c r="P742" s="153">
        <v>3401</v>
      </c>
      <c r="Q742" s="154">
        <v>0.959469444179617</v>
      </c>
      <c r="R742" s="154">
        <v>0.954107083471899</v>
      </c>
      <c r="S742" s="154">
        <v>0.971830985915493</v>
      </c>
      <c r="T742" s="154">
        <v>0.972093023255814</v>
      </c>
      <c r="U742" s="173">
        <v>-0.0177239024435941</v>
      </c>
      <c r="V742" s="158">
        <v>20100</v>
      </c>
      <c r="W742" s="158">
        <v>19287</v>
      </c>
      <c r="X742" s="158">
        <v>21215</v>
      </c>
      <c r="Y742" s="158">
        <v>20405</v>
      </c>
      <c r="Z742" s="155">
        <v>0.95955223880597</v>
      </c>
      <c r="AA742" s="155">
        <v>0.961819467358001</v>
      </c>
      <c r="AB742" s="173">
        <v>-0.00226722855203121</v>
      </c>
    </row>
    <row r="743" spans="1:28">
      <c r="A743" s="175" t="s">
        <v>668</v>
      </c>
      <c r="B743" s="176" t="s">
        <v>1825</v>
      </c>
      <c r="C743" s="176" t="s">
        <v>739</v>
      </c>
      <c r="D743" s="150">
        <v>4149</v>
      </c>
      <c r="E743" s="153">
        <v>4002</v>
      </c>
      <c r="F743" s="153">
        <v>147</v>
      </c>
      <c r="G743" s="151">
        <v>3962</v>
      </c>
      <c r="H743" s="151">
        <v>3859</v>
      </c>
      <c r="I743" s="151">
        <v>103</v>
      </c>
      <c r="J743" s="151">
        <v>4018</v>
      </c>
      <c r="K743" s="151">
        <v>3899</v>
      </c>
      <c r="L743" s="151">
        <v>119</v>
      </c>
      <c r="M743" s="172">
        <v>0.93</v>
      </c>
      <c r="N743" s="153">
        <v>111082</v>
      </c>
      <c r="O743" s="153">
        <v>108293</v>
      </c>
      <c r="P743" s="153">
        <v>2789</v>
      </c>
      <c r="Q743" s="154">
        <v>0.974892421814515</v>
      </c>
      <c r="R743" s="154">
        <v>0.964569775849602</v>
      </c>
      <c r="S743" s="154">
        <v>0.974003028773347</v>
      </c>
      <c r="T743" s="154">
        <v>0.970383275261324</v>
      </c>
      <c r="U743" s="173">
        <v>-0.00943325292374442</v>
      </c>
      <c r="V743" s="158">
        <v>27877</v>
      </c>
      <c r="W743" s="158">
        <v>27173</v>
      </c>
      <c r="X743" s="158">
        <v>28384</v>
      </c>
      <c r="Y743" s="158">
        <v>27765</v>
      </c>
      <c r="Z743" s="155">
        <v>0.974746206550203</v>
      </c>
      <c r="AA743" s="155">
        <v>0.978191939120631</v>
      </c>
      <c r="AB743" s="173">
        <v>-0.00344573257042857</v>
      </c>
    </row>
    <row r="744" spans="1:28">
      <c r="A744" s="175" t="s">
        <v>668</v>
      </c>
      <c r="B744" s="176" t="s">
        <v>1825</v>
      </c>
      <c r="C744" s="176" t="s">
        <v>740</v>
      </c>
      <c r="D744" s="150">
        <v>3749</v>
      </c>
      <c r="E744" s="153">
        <v>3599</v>
      </c>
      <c r="F744" s="153">
        <v>150</v>
      </c>
      <c r="G744" s="151">
        <v>3656</v>
      </c>
      <c r="H744" s="151">
        <v>3556</v>
      </c>
      <c r="I744" s="151">
        <v>100</v>
      </c>
      <c r="J744" s="151">
        <v>3664</v>
      </c>
      <c r="K744" s="151">
        <v>3560</v>
      </c>
      <c r="L744" s="151">
        <v>104</v>
      </c>
      <c r="M744" s="172">
        <v>0.93</v>
      </c>
      <c r="N744" s="153">
        <v>104580</v>
      </c>
      <c r="O744" s="153">
        <v>101615</v>
      </c>
      <c r="P744" s="153">
        <v>2965</v>
      </c>
      <c r="Q744" s="154">
        <v>0.971648498756932</v>
      </c>
      <c r="R744" s="154">
        <v>0.95998933048813</v>
      </c>
      <c r="S744" s="154">
        <v>0.972647702407002</v>
      </c>
      <c r="T744" s="154">
        <v>0.971615720524017</v>
      </c>
      <c r="U744" s="173">
        <v>-0.012658371918872</v>
      </c>
      <c r="V744" s="158">
        <v>25567</v>
      </c>
      <c r="W744" s="158">
        <v>24792</v>
      </c>
      <c r="X744" s="158">
        <v>26902</v>
      </c>
      <c r="Y744" s="158">
        <v>26194</v>
      </c>
      <c r="Z744" s="155">
        <v>0.969687487777213</v>
      </c>
      <c r="AA744" s="155">
        <v>0.973682254107501</v>
      </c>
      <c r="AB744" s="173">
        <v>-0.0039947663302885</v>
      </c>
    </row>
    <row r="745" spans="1:28">
      <c r="A745" s="175" t="s">
        <v>668</v>
      </c>
      <c r="B745" s="176" t="s">
        <v>1825</v>
      </c>
      <c r="C745" s="176" t="s">
        <v>741</v>
      </c>
      <c r="D745" s="150">
        <v>3466</v>
      </c>
      <c r="E745" s="153">
        <v>3226</v>
      </c>
      <c r="F745" s="153">
        <v>240</v>
      </c>
      <c r="G745" s="151">
        <v>3320</v>
      </c>
      <c r="H745" s="151">
        <v>3152</v>
      </c>
      <c r="I745" s="151">
        <v>168</v>
      </c>
      <c r="J745" s="151">
        <v>3422</v>
      </c>
      <c r="K745" s="151">
        <v>3207</v>
      </c>
      <c r="L745" s="151">
        <v>215</v>
      </c>
      <c r="M745" s="172">
        <v>0.93</v>
      </c>
      <c r="N745" s="153">
        <v>98469</v>
      </c>
      <c r="O745" s="153">
        <v>90494</v>
      </c>
      <c r="P745" s="153">
        <v>7975</v>
      </c>
      <c r="Q745" s="154">
        <v>0.919010043770121</v>
      </c>
      <c r="R745" s="154">
        <v>0.930755914598961</v>
      </c>
      <c r="S745" s="154">
        <v>0.949397590361446</v>
      </c>
      <c r="T745" s="154">
        <v>0.937171244886032</v>
      </c>
      <c r="U745" s="173">
        <v>-0.0186416757624844</v>
      </c>
      <c r="V745" s="158">
        <v>23453</v>
      </c>
      <c r="W745" s="158">
        <v>22009</v>
      </c>
      <c r="X745" s="158">
        <v>24875</v>
      </c>
      <c r="Y745" s="158">
        <v>23247</v>
      </c>
      <c r="Z745" s="155">
        <v>0.938430051592547</v>
      </c>
      <c r="AA745" s="155">
        <v>0.934552763819095</v>
      </c>
      <c r="AB745" s="173">
        <v>0.00387728777345131</v>
      </c>
    </row>
    <row r="746" spans="1:28">
      <c r="A746" s="175" t="s">
        <v>668</v>
      </c>
      <c r="B746" s="176" t="s">
        <v>1825</v>
      </c>
      <c r="C746" s="176" t="s">
        <v>742</v>
      </c>
      <c r="D746" s="150">
        <v>4506</v>
      </c>
      <c r="E746" s="153">
        <v>4335</v>
      </c>
      <c r="F746" s="153">
        <v>171</v>
      </c>
      <c r="G746" s="151">
        <v>4433</v>
      </c>
      <c r="H746" s="151">
        <v>4348</v>
      </c>
      <c r="I746" s="151">
        <v>85</v>
      </c>
      <c r="J746" s="151">
        <v>4448</v>
      </c>
      <c r="K746" s="151">
        <v>4364</v>
      </c>
      <c r="L746" s="151">
        <v>84</v>
      </c>
      <c r="M746" s="172">
        <v>0.93</v>
      </c>
      <c r="N746" s="153">
        <v>127808</v>
      </c>
      <c r="O746" s="153">
        <v>124796</v>
      </c>
      <c r="P746" s="153">
        <v>3012</v>
      </c>
      <c r="Q746" s="154">
        <v>0.97643340010015</v>
      </c>
      <c r="R746" s="154">
        <v>0.962050599201065</v>
      </c>
      <c r="S746" s="154">
        <v>0.980825625986916</v>
      </c>
      <c r="T746" s="154">
        <v>0.981115107913669</v>
      </c>
      <c r="U746" s="173">
        <v>-0.0187750267858511</v>
      </c>
      <c r="V746" s="158">
        <v>31134</v>
      </c>
      <c r="W746" s="158">
        <v>30410</v>
      </c>
      <c r="X746" s="158">
        <v>32708</v>
      </c>
      <c r="Y746" s="158">
        <v>31948</v>
      </c>
      <c r="Z746" s="155">
        <v>0.976745679964027</v>
      </c>
      <c r="AA746" s="155">
        <v>0.976764094411153</v>
      </c>
      <c r="AB746" s="173">
        <v>-1.84144471266912e-5</v>
      </c>
    </row>
    <row r="747" spans="1:28">
      <c r="A747" s="175" t="s">
        <v>668</v>
      </c>
      <c r="B747" s="176" t="s">
        <v>1825</v>
      </c>
      <c r="C747" s="176" t="s">
        <v>743</v>
      </c>
      <c r="D747" s="150">
        <v>2020</v>
      </c>
      <c r="E747" s="153">
        <v>1900</v>
      </c>
      <c r="F747" s="153">
        <v>120</v>
      </c>
      <c r="G747" s="151">
        <v>1960</v>
      </c>
      <c r="H747" s="151">
        <v>1856</v>
      </c>
      <c r="I747" s="151">
        <v>104</v>
      </c>
      <c r="J747" s="151">
        <v>2068</v>
      </c>
      <c r="K747" s="151">
        <v>1948</v>
      </c>
      <c r="L747" s="151">
        <v>120</v>
      </c>
      <c r="M747" s="172">
        <v>0.93</v>
      </c>
      <c r="N747" s="153">
        <v>55792</v>
      </c>
      <c r="O747" s="153">
        <v>52661</v>
      </c>
      <c r="P747" s="153">
        <v>3131</v>
      </c>
      <c r="Q747" s="154">
        <v>0.943880843131632</v>
      </c>
      <c r="R747" s="154">
        <v>0.940594059405941</v>
      </c>
      <c r="S747" s="154">
        <v>0.946938775510204</v>
      </c>
      <c r="T747" s="154">
        <v>0.941972920696325</v>
      </c>
      <c r="U747" s="173">
        <v>-0.00634471610426357</v>
      </c>
      <c r="V747" s="158">
        <v>13956</v>
      </c>
      <c r="W747" s="158">
        <v>13172</v>
      </c>
      <c r="X747" s="158">
        <v>14324</v>
      </c>
      <c r="Y747" s="158">
        <v>13514</v>
      </c>
      <c r="Z747" s="155">
        <v>0.943823445113213</v>
      </c>
      <c r="AA747" s="155">
        <v>0.943451549846412</v>
      </c>
      <c r="AB747" s="173">
        <v>0.000371895266801259</v>
      </c>
    </row>
    <row r="748" spans="1:28">
      <c r="A748" s="175" t="s">
        <v>668</v>
      </c>
      <c r="B748" s="176" t="s">
        <v>1825</v>
      </c>
      <c r="C748" s="176" t="s">
        <v>744</v>
      </c>
      <c r="D748" s="150">
        <v>1257</v>
      </c>
      <c r="E748" s="153">
        <v>1098</v>
      </c>
      <c r="F748" s="153">
        <v>159</v>
      </c>
      <c r="G748" s="151">
        <v>1085</v>
      </c>
      <c r="H748" s="151">
        <v>902</v>
      </c>
      <c r="I748" s="151">
        <v>183</v>
      </c>
      <c r="J748" s="151">
        <v>1107</v>
      </c>
      <c r="K748" s="151">
        <v>980</v>
      </c>
      <c r="L748" s="151">
        <v>127</v>
      </c>
      <c r="M748" s="172">
        <v>0.93</v>
      </c>
      <c r="N748" s="153">
        <v>33514</v>
      </c>
      <c r="O748" s="153">
        <v>29867</v>
      </c>
      <c r="P748" s="153">
        <v>3647</v>
      </c>
      <c r="Q748" s="154">
        <v>0.891179805454437</v>
      </c>
      <c r="R748" s="154">
        <v>0.873508353221957</v>
      </c>
      <c r="S748" s="154">
        <v>0.831336405529954</v>
      </c>
      <c r="T748" s="154">
        <v>0.885275519421861</v>
      </c>
      <c r="U748" s="173">
        <v>0.0421719476920032</v>
      </c>
      <c r="V748" s="158">
        <v>7905</v>
      </c>
      <c r="W748" s="158">
        <v>6852</v>
      </c>
      <c r="X748" s="158">
        <v>8313</v>
      </c>
      <c r="Y748" s="158">
        <v>7613</v>
      </c>
      <c r="Z748" s="155">
        <v>0.866793168880455</v>
      </c>
      <c r="AA748" s="155">
        <v>0.915794538674365</v>
      </c>
      <c r="AB748" s="173">
        <v>-0.04900136979391</v>
      </c>
    </row>
    <row r="749" spans="1:28">
      <c r="A749" s="175" t="s">
        <v>668</v>
      </c>
      <c r="B749" s="176" t="s">
        <v>1825</v>
      </c>
      <c r="C749" s="176" t="s">
        <v>745</v>
      </c>
      <c r="D749" s="150">
        <v>5316</v>
      </c>
      <c r="E749" s="153">
        <v>5140</v>
      </c>
      <c r="F749" s="153">
        <v>176</v>
      </c>
      <c r="G749" s="151">
        <v>5132</v>
      </c>
      <c r="H749" s="151">
        <v>4979</v>
      </c>
      <c r="I749" s="151">
        <v>153</v>
      </c>
      <c r="J749" s="151">
        <v>4949</v>
      </c>
      <c r="K749" s="151">
        <v>4810</v>
      </c>
      <c r="L749" s="151">
        <v>139</v>
      </c>
      <c r="M749" s="172">
        <v>0.93</v>
      </c>
      <c r="N749" s="153">
        <v>145944</v>
      </c>
      <c r="O749" s="153">
        <v>142025</v>
      </c>
      <c r="P749" s="153">
        <v>3919</v>
      </c>
      <c r="Q749" s="154">
        <v>0.97314723455572</v>
      </c>
      <c r="R749" s="154">
        <v>0.966892400300978</v>
      </c>
      <c r="S749" s="154">
        <v>0.970187061574435</v>
      </c>
      <c r="T749" s="154">
        <v>0.9719135178824</v>
      </c>
      <c r="U749" s="173">
        <v>-0.00329466127345668</v>
      </c>
      <c r="V749" s="158">
        <v>35895</v>
      </c>
      <c r="W749" s="158">
        <v>34790</v>
      </c>
      <c r="X749" s="158">
        <v>37215</v>
      </c>
      <c r="Y749" s="158">
        <v>36346</v>
      </c>
      <c r="Z749" s="155">
        <v>0.969215768212843</v>
      </c>
      <c r="AA749" s="155">
        <v>0.976649200591159</v>
      </c>
      <c r="AB749" s="173">
        <v>-0.0074334323783164</v>
      </c>
    </row>
    <row r="750" spans="1:28">
      <c r="A750" s="175" t="s">
        <v>668</v>
      </c>
      <c r="B750" s="176" t="s">
        <v>1826</v>
      </c>
      <c r="C750" s="176" t="s">
        <v>746</v>
      </c>
      <c r="D750" s="150">
        <v>4271</v>
      </c>
      <c r="E750" s="153">
        <v>3990</v>
      </c>
      <c r="F750" s="153">
        <v>281</v>
      </c>
      <c r="G750" s="151">
        <v>3857</v>
      </c>
      <c r="H750" s="151">
        <v>3687</v>
      </c>
      <c r="I750" s="151">
        <v>170</v>
      </c>
      <c r="J750" s="151">
        <v>4074</v>
      </c>
      <c r="K750" s="151">
        <v>3932</v>
      </c>
      <c r="L750" s="151">
        <v>142</v>
      </c>
      <c r="M750" s="172">
        <v>0.93</v>
      </c>
      <c r="N750" s="153">
        <v>111546</v>
      </c>
      <c r="O750" s="153">
        <v>107130</v>
      </c>
      <c r="P750" s="153">
        <v>4416</v>
      </c>
      <c r="Q750" s="154">
        <v>0.960410951535689</v>
      </c>
      <c r="R750" s="154">
        <v>0.9342074455631</v>
      </c>
      <c r="S750" s="154">
        <v>0.955924293492352</v>
      </c>
      <c r="T750" s="154">
        <v>0.965144820814924</v>
      </c>
      <c r="U750" s="173">
        <v>-0.0217168479292515</v>
      </c>
      <c r="V750" s="158">
        <v>27555</v>
      </c>
      <c r="W750" s="158">
        <v>26454</v>
      </c>
      <c r="X750" s="158">
        <v>28348</v>
      </c>
      <c r="Y750" s="158">
        <v>27197</v>
      </c>
      <c r="Z750" s="155">
        <v>0.960043549265106</v>
      </c>
      <c r="AA750" s="155">
        <v>0.959397488358967</v>
      </c>
      <c r="AB750" s="173">
        <v>0.000646060906139057</v>
      </c>
    </row>
    <row r="751" spans="1:28">
      <c r="A751" s="175" t="s">
        <v>668</v>
      </c>
      <c r="B751" s="176" t="s">
        <v>1826</v>
      </c>
      <c r="C751" s="176" t="s">
        <v>747</v>
      </c>
      <c r="D751" s="150">
        <v>7510</v>
      </c>
      <c r="E751" s="153">
        <v>7076</v>
      </c>
      <c r="F751" s="153">
        <v>434</v>
      </c>
      <c r="G751" s="151">
        <v>6489</v>
      </c>
      <c r="H751" s="151">
        <v>6251</v>
      </c>
      <c r="I751" s="151">
        <v>238</v>
      </c>
      <c r="J751" s="151">
        <v>7067</v>
      </c>
      <c r="K751" s="151">
        <v>6874</v>
      </c>
      <c r="L751" s="151">
        <v>193</v>
      </c>
      <c r="M751" s="172">
        <v>0.93</v>
      </c>
      <c r="N751" s="153">
        <v>199769</v>
      </c>
      <c r="O751" s="153">
        <v>194313</v>
      </c>
      <c r="P751" s="153">
        <v>5456</v>
      </c>
      <c r="Q751" s="154">
        <v>0.972688455165716</v>
      </c>
      <c r="R751" s="154">
        <v>0.942210386151798</v>
      </c>
      <c r="S751" s="154">
        <v>0.963322545846818</v>
      </c>
      <c r="T751" s="154">
        <v>0.972689967454365</v>
      </c>
      <c r="U751" s="173">
        <v>-0.02111215969502</v>
      </c>
      <c r="V751" s="158">
        <v>48193</v>
      </c>
      <c r="W751" s="158">
        <v>46704</v>
      </c>
      <c r="X751" s="158">
        <v>50150</v>
      </c>
      <c r="Y751" s="158">
        <v>48772</v>
      </c>
      <c r="Z751" s="155">
        <v>0.969103396758865</v>
      </c>
      <c r="AA751" s="155">
        <v>0.972522432701894</v>
      </c>
      <c r="AB751" s="173">
        <v>-0.00341903594302895</v>
      </c>
    </row>
    <row r="752" spans="1:28">
      <c r="A752" s="175" t="s">
        <v>668</v>
      </c>
      <c r="B752" s="176" t="s">
        <v>1826</v>
      </c>
      <c r="C752" s="176" t="s">
        <v>748</v>
      </c>
      <c r="D752" s="150">
        <v>3938</v>
      </c>
      <c r="E752" s="153">
        <v>3634</v>
      </c>
      <c r="F752" s="153">
        <v>304</v>
      </c>
      <c r="G752" s="151">
        <v>3381</v>
      </c>
      <c r="H752" s="151">
        <v>3213</v>
      </c>
      <c r="I752" s="151">
        <v>168</v>
      </c>
      <c r="J752" s="151">
        <v>3832</v>
      </c>
      <c r="K752" s="151">
        <v>3665</v>
      </c>
      <c r="L752" s="151">
        <v>167</v>
      </c>
      <c r="M752" s="172">
        <v>0.93</v>
      </c>
      <c r="N752" s="153">
        <v>103819</v>
      </c>
      <c r="O752" s="153">
        <v>98877</v>
      </c>
      <c r="P752" s="153">
        <v>4942</v>
      </c>
      <c r="Q752" s="154">
        <v>0.952397923308836</v>
      </c>
      <c r="R752" s="154">
        <v>0.92280345352971</v>
      </c>
      <c r="S752" s="154">
        <v>0.950310559006211</v>
      </c>
      <c r="T752" s="154">
        <v>0.956419624217119</v>
      </c>
      <c r="U752" s="173">
        <v>-0.0275071054765007</v>
      </c>
      <c r="V752" s="158">
        <v>25454</v>
      </c>
      <c r="W752" s="158">
        <v>24233</v>
      </c>
      <c r="X752" s="158">
        <v>25991</v>
      </c>
      <c r="Y752" s="158">
        <v>24780</v>
      </c>
      <c r="Z752" s="155">
        <v>0.952031114952463</v>
      </c>
      <c r="AA752" s="155">
        <v>0.953406948559117</v>
      </c>
      <c r="AB752" s="173">
        <v>-0.00137583360665328</v>
      </c>
    </row>
    <row r="753" spans="1:28">
      <c r="A753" s="175" t="s">
        <v>668</v>
      </c>
      <c r="B753" s="176" t="s">
        <v>1826</v>
      </c>
      <c r="C753" s="176" t="s">
        <v>749</v>
      </c>
      <c r="D753" s="150">
        <v>3922</v>
      </c>
      <c r="E753" s="153">
        <v>3727</v>
      </c>
      <c r="F753" s="153">
        <v>195</v>
      </c>
      <c r="G753" s="151">
        <v>3295</v>
      </c>
      <c r="H753" s="151">
        <v>3190</v>
      </c>
      <c r="I753" s="151">
        <v>105</v>
      </c>
      <c r="J753" s="151">
        <v>3796</v>
      </c>
      <c r="K753" s="151">
        <v>3679</v>
      </c>
      <c r="L753" s="151">
        <v>117</v>
      </c>
      <c r="M753" s="172">
        <v>0.93</v>
      </c>
      <c r="N753" s="153">
        <v>102532</v>
      </c>
      <c r="O753" s="153">
        <v>99484</v>
      </c>
      <c r="P753" s="153">
        <v>3048</v>
      </c>
      <c r="Q753" s="154">
        <v>0.970272695353646</v>
      </c>
      <c r="R753" s="154">
        <v>0.950280469148394</v>
      </c>
      <c r="S753" s="154">
        <v>0.968133535660091</v>
      </c>
      <c r="T753" s="154">
        <v>0.969178082191781</v>
      </c>
      <c r="U753" s="173">
        <v>-0.0178530665116974</v>
      </c>
      <c r="V753" s="158">
        <v>24528</v>
      </c>
      <c r="W753" s="158">
        <v>23772</v>
      </c>
      <c r="X753" s="158">
        <v>25324</v>
      </c>
      <c r="Y753" s="158">
        <v>24585</v>
      </c>
      <c r="Z753" s="155">
        <v>0.969178082191781</v>
      </c>
      <c r="AA753" s="155">
        <v>0.970818196177539</v>
      </c>
      <c r="AB753" s="173">
        <v>-0.00164011398575825</v>
      </c>
    </row>
    <row r="754" spans="1:28">
      <c r="A754" s="175" t="s">
        <v>668</v>
      </c>
      <c r="B754" s="176" t="s">
        <v>1826</v>
      </c>
      <c r="C754" s="176" t="s">
        <v>750</v>
      </c>
      <c r="D754" s="150">
        <v>3482</v>
      </c>
      <c r="E754" s="153">
        <v>3245</v>
      </c>
      <c r="F754" s="153">
        <v>237</v>
      </c>
      <c r="G754" s="151">
        <v>3100</v>
      </c>
      <c r="H754" s="151">
        <v>2949</v>
      </c>
      <c r="I754" s="151">
        <v>151</v>
      </c>
      <c r="J754" s="151">
        <v>3294</v>
      </c>
      <c r="K754" s="151">
        <v>3138</v>
      </c>
      <c r="L754" s="151">
        <v>156</v>
      </c>
      <c r="M754" s="172">
        <v>0.93</v>
      </c>
      <c r="N754" s="153">
        <v>89848</v>
      </c>
      <c r="O754" s="153">
        <v>85936</v>
      </c>
      <c r="P754" s="153">
        <v>3912</v>
      </c>
      <c r="Q754" s="154">
        <v>0.956459798771258</v>
      </c>
      <c r="R754" s="154">
        <v>0.931935669155658</v>
      </c>
      <c r="S754" s="154">
        <v>0.951290322580645</v>
      </c>
      <c r="T754" s="154">
        <v>0.95264116575592</v>
      </c>
      <c r="U754" s="173">
        <v>-0.0193546534249875</v>
      </c>
      <c r="V754" s="158">
        <v>21873</v>
      </c>
      <c r="W754" s="158">
        <v>20854</v>
      </c>
      <c r="X754" s="158">
        <v>22250</v>
      </c>
      <c r="Y754" s="158">
        <v>21216</v>
      </c>
      <c r="Z754" s="155">
        <v>0.953412883463631</v>
      </c>
      <c r="AA754" s="155">
        <v>0.95352808988764</v>
      </c>
      <c r="AB754" s="173">
        <v>-0.000115206424009529</v>
      </c>
    </row>
    <row r="755" spans="1:28">
      <c r="A755" s="175" t="s">
        <v>668</v>
      </c>
      <c r="B755" s="176" t="s">
        <v>1826</v>
      </c>
      <c r="C755" s="176" t="s">
        <v>751</v>
      </c>
      <c r="D755" s="150">
        <v>5491</v>
      </c>
      <c r="E755" s="153">
        <v>5003</v>
      </c>
      <c r="F755" s="153">
        <v>488</v>
      </c>
      <c r="G755" s="151">
        <v>4720</v>
      </c>
      <c r="H755" s="151">
        <v>4374</v>
      </c>
      <c r="I755" s="151">
        <v>346</v>
      </c>
      <c r="J755" s="151">
        <v>5442</v>
      </c>
      <c r="K755" s="151">
        <v>5125</v>
      </c>
      <c r="L755" s="151">
        <v>317</v>
      </c>
      <c r="M755" s="172">
        <v>0.93</v>
      </c>
      <c r="N755" s="153">
        <v>149597</v>
      </c>
      <c r="O755" s="153">
        <v>141323</v>
      </c>
      <c r="P755" s="153">
        <v>8274</v>
      </c>
      <c r="Q755" s="154">
        <v>0.94469140423939</v>
      </c>
      <c r="R755" s="154">
        <v>0.9111272992169</v>
      </c>
      <c r="S755" s="154">
        <v>0.926694915254237</v>
      </c>
      <c r="T755" s="154">
        <v>0.941749356854098</v>
      </c>
      <c r="U755" s="173">
        <v>-0.0155676160373369</v>
      </c>
      <c r="V755" s="158">
        <v>35889</v>
      </c>
      <c r="W755" s="158">
        <v>33707</v>
      </c>
      <c r="X755" s="158">
        <v>37702</v>
      </c>
      <c r="Y755" s="158">
        <v>35615</v>
      </c>
      <c r="Z755" s="155">
        <v>0.93920142662097</v>
      </c>
      <c r="AA755" s="155">
        <v>0.944644846427245</v>
      </c>
      <c r="AB755" s="173">
        <v>-0.00544341980627505</v>
      </c>
    </row>
    <row r="756" spans="1:28">
      <c r="A756" s="175" t="s">
        <v>668</v>
      </c>
      <c r="B756" s="176" t="s">
        <v>1826</v>
      </c>
      <c r="C756" s="176" t="s">
        <v>752</v>
      </c>
      <c r="D756" s="150">
        <v>2803</v>
      </c>
      <c r="E756" s="153">
        <v>2628</v>
      </c>
      <c r="F756" s="153">
        <v>175</v>
      </c>
      <c r="G756" s="151">
        <v>2488</v>
      </c>
      <c r="H756" s="151">
        <v>2364</v>
      </c>
      <c r="I756" s="151">
        <v>124</v>
      </c>
      <c r="J756" s="151">
        <v>2721</v>
      </c>
      <c r="K756" s="151">
        <v>2634</v>
      </c>
      <c r="L756" s="151">
        <v>87</v>
      </c>
      <c r="M756" s="172">
        <v>0.93</v>
      </c>
      <c r="N756" s="153">
        <v>78230</v>
      </c>
      <c r="O756" s="153">
        <v>74902</v>
      </c>
      <c r="P756" s="153">
        <v>3328</v>
      </c>
      <c r="Q756" s="154">
        <v>0.957458775405855</v>
      </c>
      <c r="R756" s="154">
        <v>0.937566892615055</v>
      </c>
      <c r="S756" s="154">
        <v>0.95016077170418</v>
      </c>
      <c r="T756" s="154">
        <v>0.968026460859978</v>
      </c>
      <c r="U756" s="173">
        <v>-0.0125938790891248</v>
      </c>
      <c r="V756" s="158">
        <v>18491</v>
      </c>
      <c r="W756" s="158">
        <v>17611</v>
      </c>
      <c r="X756" s="158">
        <v>19878</v>
      </c>
      <c r="Y756" s="158">
        <v>18981</v>
      </c>
      <c r="Z756" s="155">
        <v>0.952409280190363</v>
      </c>
      <c r="AA756" s="155">
        <v>0.954874735888922</v>
      </c>
      <c r="AB756" s="173">
        <v>-0.0024654556985596</v>
      </c>
    </row>
    <row r="757" spans="1:28">
      <c r="A757" s="175" t="s">
        <v>668</v>
      </c>
      <c r="B757" s="176" t="s">
        <v>1826</v>
      </c>
      <c r="C757" s="176" t="s">
        <v>753</v>
      </c>
      <c r="D757" s="150">
        <v>3781</v>
      </c>
      <c r="E757" s="153">
        <v>3508</v>
      </c>
      <c r="F757" s="153">
        <v>273</v>
      </c>
      <c r="G757" s="151">
        <v>3083</v>
      </c>
      <c r="H757" s="151">
        <v>2919</v>
      </c>
      <c r="I757" s="151">
        <v>164</v>
      </c>
      <c r="J757" s="151">
        <v>3515</v>
      </c>
      <c r="K757" s="151">
        <v>3375</v>
      </c>
      <c r="L757" s="151">
        <v>140</v>
      </c>
      <c r="M757" s="172">
        <v>0.93</v>
      </c>
      <c r="N757" s="153">
        <v>96132</v>
      </c>
      <c r="O757" s="153">
        <v>91296</v>
      </c>
      <c r="P757" s="153">
        <v>4836</v>
      </c>
      <c r="Q757" s="154">
        <v>0.949694170515541</v>
      </c>
      <c r="R757" s="154">
        <v>0.927796879132505</v>
      </c>
      <c r="S757" s="154">
        <v>0.946805060006487</v>
      </c>
      <c r="T757" s="154">
        <v>0.960170697012802</v>
      </c>
      <c r="U757" s="173">
        <v>-0.0190081808739826</v>
      </c>
      <c r="V757" s="158">
        <v>23064</v>
      </c>
      <c r="W757" s="158">
        <v>21847</v>
      </c>
      <c r="X757" s="158">
        <v>23742</v>
      </c>
      <c r="Y757" s="158">
        <v>22488</v>
      </c>
      <c r="Z757" s="155">
        <v>0.947233784252515</v>
      </c>
      <c r="AA757" s="155">
        <v>0.947182208743998</v>
      </c>
      <c r="AB757" s="173">
        <v>5.15755085167546e-5</v>
      </c>
    </row>
    <row r="758" spans="1:28">
      <c r="A758" s="175" t="s">
        <v>668</v>
      </c>
      <c r="B758" s="176" t="s">
        <v>1826</v>
      </c>
      <c r="C758" s="176" t="s">
        <v>754</v>
      </c>
      <c r="D758" s="150">
        <v>1894</v>
      </c>
      <c r="E758" s="153">
        <v>1768</v>
      </c>
      <c r="F758" s="153">
        <v>126</v>
      </c>
      <c r="G758" s="151">
        <v>1571</v>
      </c>
      <c r="H758" s="151">
        <v>1507</v>
      </c>
      <c r="I758" s="151">
        <v>64</v>
      </c>
      <c r="J758" s="151">
        <v>1762</v>
      </c>
      <c r="K758" s="151">
        <v>1696</v>
      </c>
      <c r="L758" s="151">
        <v>66</v>
      </c>
      <c r="M758" s="172">
        <v>0.93</v>
      </c>
      <c r="N758" s="153">
        <v>48619</v>
      </c>
      <c r="O758" s="153">
        <v>46375</v>
      </c>
      <c r="P758" s="153">
        <v>2244</v>
      </c>
      <c r="Q758" s="154">
        <v>0.953845204549662</v>
      </c>
      <c r="R758" s="154">
        <v>0.933474128827878</v>
      </c>
      <c r="S758" s="154">
        <v>0.959261616804583</v>
      </c>
      <c r="T758" s="154">
        <v>0.962542565266742</v>
      </c>
      <c r="U758" s="173">
        <v>-0.0257874879767056</v>
      </c>
      <c r="V758" s="158">
        <v>11559</v>
      </c>
      <c r="W758" s="158">
        <v>11031</v>
      </c>
      <c r="X758" s="158">
        <v>11930</v>
      </c>
      <c r="Y758" s="158">
        <v>11355</v>
      </c>
      <c r="Z758" s="155">
        <v>0.954321308071633</v>
      </c>
      <c r="AA758" s="155">
        <v>0.951802179379715</v>
      </c>
      <c r="AB758" s="173">
        <v>0.0025191286919175</v>
      </c>
    </row>
    <row r="759" spans="1:28">
      <c r="A759" s="175" t="s">
        <v>668</v>
      </c>
      <c r="B759" s="176" t="s">
        <v>1827</v>
      </c>
      <c r="C759" s="176" t="s">
        <v>755</v>
      </c>
      <c r="D759" s="150">
        <v>3070</v>
      </c>
      <c r="E759" s="153">
        <v>2956</v>
      </c>
      <c r="F759" s="153">
        <v>114</v>
      </c>
      <c r="G759" s="151">
        <v>2812</v>
      </c>
      <c r="H759" s="151">
        <v>2743</v>
      </c>
      <c r="I759" s="151">
        <v>69</v>
      </c>
      <c r="J759" s="151">
        <v>3026</v>
      </c>
      <c r="K759" s="151">
        <v>2972</v>
      </c>
      <c r="L759" s="151">
        <v>54</v>
      </c>
      <c r="M759" s="172">
        <v>0.93</v>
      </c>
      <c r="N759" s="153">
        <v>81810</v>
      </c>
      <c r="O759" s="153">
        <v>79865</v>
      </c>
      <c r="P759" s="153">
        <v>1945</v>
      </c>
      <c r="Q759" s="154">
        <v>0.97622540031781</v>
      </c>
      <c r="R759" s="154">
        <v>0.962866449511401</v>
      </c>
      <c r="S759" s="154">
        <v>0.975462304409673</v>
      </c>
      <c r="T759" s="154">
        <v>0.982154659616656</v>
      </c>
      <c r="U759" s="173">
        <v>-0.0125958548982722</v>
      </c>
      <c r="V759" s="158">
        <v>20250</v>
      </c>
      <c r="W759" s="158">
        <v>19763</v>
      </c>
      <c r="X759" s="158">
        <v>20424</v>
      </c>
      <c r="Y759" s="158">
        <v>19986</v>
      </c>
      <c r="Z759" s="155">
        <v>0.975950617283951</v>
      </c>
      <c r="AA759" s="155">
        <v>0.97855464159812</v>
      </c>
      <c r="AB759" s="173">
        <v>-0.00260402431416928</v>
      </c>
    </row>
    <row r="760" spans="1:28">
      <c r="A760" s="175" t="s">
        <v>668</v>
      </c>
      <c r="B760" s="176" t="s">
        <v>1827</v>
      </c>
      <c r="C760" s="176" t="s">
        <v>756</v>
      </c>
      <c r="D760" s="150">
        <v>7934</v>
      </c>
      <c r="E760" s="153">
        <v>7476</v>
      </c>
      <c r="F760" s="153">
        <v>458</v>
      </c>
      <c r="G760" s="151">
        <v>7384</v>
      </c>
      <c r="H760" s="151">
        <v>7126</v>
      </c>
      <c r="I760" s="151">
        <v>258</v>
      </c>
      <c r="J760" s="151">
        <v>7641</v>
      </c>
      <c r="K760" s="151">
        <v>7472</v>
      </c>
      <c r="L760" s="151">
        <v>169</v>
      </c>
      <c r="M760" s="172">
        <v>0.93</v>
      </c>
      <c r="N760" s="153">
        <v>211422</v>
      </c>
      <c r="O760" s="153">
        <v>205515</v>
      </c>
      <c r="P760" s="153">
        <v>5907</v>
      </c>
      <c r="Q760" s="154">
        <v>0.972060618100292</v>
      </c>
      <c r="R760" s="154">
        <v>0.942273758507688</v>
      </c>
      <c r="S760" s="154">
        <v>0.965059588299025</v>
      </c>
      <c r="T760" s="154">
        <v>0.977882476115692</v>
      </c>
      <c r="U760" s="173">
        <v>-0.0227858297913365</v>
      </c>
      <c r="V760" s="158">
        <v>52780</v>
      </c>
      <c r="W760" s="158">
        <v>51195</v>
      </c>
      <c r="X760" s="158">
        <v>52613</v>
      </c>
      <c r="Y760" s="158">
        <v>51145</v>
      </c>
      <c r="Z760" s="155">
        <v>0.969969685486927</v>
      </c>
      <c r="AA760" s="155">
        <v>0.972098150647178</v>
      </c>
      <c r="AB760" s="173">
        <v>-0.00212846516025156</v>
      </c>
    </row>
    <row r="761" spans="1:28">
      <c r="A761" s="175" t="s">
        <v>668</v>
      </c>
      <c r="B761" s="176" t="s">
        <v>1827</v>
      </c>
      <c r="C761" s="176" t="s">
        <v>757</v>
      </c>
      <c r="D761" s="150">
        <v>4402</v>
      </c>
      <c r="E761" s="153">
        <v>4291</v>
      </c>
      <c r="F761" s="153">
        <v>111</v>
      </c>
      <c r="G761" s="151">
        <v>4269</v>
      </c>
      <c r="H761" s="151">
        <v>4185</v>
      </c>
      <c r="I761" s="151">
        <v>84</v>
      </c>
      <c r="J761" s="151">
        <v>4408</v>
      </c>
      <c r="K761" s="151">
        <v>4301</v>
      </c>
      <c r="L761" s="151">
        <v>107</v>
      </c>
      <c r="M761" s="172">
        <v>0.93</v>
      </c>
      <c r="N761" s="153">
        <v>122181</v>
      </c>
      <c r="O761" s="153">
        <v>120246</v>
      </c>
      <c r="P761" s="153">
        <v>1935</v>
      </c>
      <c r="Q761" s="154">
        <v>0.984162840376163</v>
      </c>
      <c r="R761" s="154">
        <v>0.974784189004998</v>
      </c>
      <c r="S761" s="154">
        <v>0.980323260716796</v>
      </c>
      <c r="T761" s="154">
        <v>0.975725952813067</v>
      </c>
      <c r="U761" s="173">
        <v>-0.00553907171179779</v>
      </c>
      <c r="V761" s="158">
        <v>30153</v>
      </c>
      <c r="W761" s="158">
        <v>29594</v>
      </c>
      <c r="X761" s="158">
        <v>30780</v>
      </c>
      <c r="Y761" s="158">
        <v>30319</v>
      </c>
      <c r="Z761" s="155">
        <v>0.981461214472855</v>
      </c>
      <c r="AA761" s="155">
        <v>0.985022742040286</v>
      </c>
      <c r="AB761" s="173">
        <v>-0.00356152756743089</v>
      </c>
    </row>
    <row r="762" spans="1:28">
      <c r="A762" s="175" t="s">
        <v>668</v>
      </c>
      <c r="B762" s="176" t="s">
        <v>1827</v>
      </c>
      <c r="C762" s="176" t="s">
        <v>758</v>
      </c>
      <c r="D762" s="150">
        <v>5599</v>
      </c>
      <c r="E762" s="153">
        <v>5279</v>
      </c>
      <c r="F762" s="153">
        <v>320</v>
      </c>
      <c r="G762" s="151">
        <v>4991</v>
      </c>
      <c r="H762" s="151">
        <v>4798</v>
      </c>
      <c r="I762" s="151">
        <v>193</v>
      </c>
      <c r="J762" s="151">
        <v>5401</v>
      </c>
      <c r="K762" s="151">
        <v>5217</v>
      </c>
      <c r="L762" s="151">
        <v>184</v>
      </c>
      <c r="M762" s="172">
        <v>0.93</v>
      </c>
      <c r="N762" s="153">
        <v>143614</v>
      </c>
      <c r="O762" s="153">
        <v>138385</v>
      </c>
      <c r="P762" s="153">
        <v>5229</v>
      </c>
      <c r="Q762" s="154">
        <v>0.963589900706059</v>
      </c>
      <c r="R762" s="154">
        <v>0.942846936953027</v>
      </c>
      <c r="S762" s="154">
        <v>0.961330394710479</v>
      </c>
      <c r="T762" s="154">
        <v>0.965932234771339</v>
      </c>
      <c r="U762" s="173">
        <v>-0.0184834577574515</v>
      </c>
      <c r="V762" s="158">
        <v>35883</v>
      </c>
      <c r="W762" s="158">
        <v>34490</v>
      </c>
      <c r="X762" s="158">
        <v>36391</v>
      </c>
      <c r="Y762" s="158">
        <v>35310</v>
      </c>
      <c r="Z762" s="155">
        <v>0.961179388568403</v>
      </c>
      <c r="AA762" s="155">
        <v>0.970294853123025</v>
      </c>
      <c r="AB762" s="173">
        <v>-0.00911546455462198</v>
      </c>
    </row>
    <row r="763" spans="1:28">
      <c r="A763" s="175" t="s">
        <v>668</v>
      </c>
      <c r="B763" s="176" t="s">
        <v>1827</v>
      </c>
      <c r="C763" s="176" t="s">
        <v>759</v>
      </c>
      <c r="D763" s="150">
        <v>3110</v>
      </c>
      <c r="E763" s="153">
        <v>2986</v>
      </c>
      <c r="F763" s="153">
        <v>124</v>
      </c>
      <c r="G763" s="151">
        <v>2987</v>
      </c>
      <c r="H763" s="151">
        <v>2839</v>
      </c>
      <c r="I763" s="151">
        <v>148</v>
      </c>
      <c r="J763" s="151">
        <v>3059</v>
      </c>
      <c r="K763" s="151">
        <v>2968</v>
      </c>
      <c r="L763" s="151">
        <v>91</v>
      </c>
      <c r="M763" s="172">
        <v>0.93</v>
      </c>
      <c r="N763" s="153">
        <v>70254</v>
      </c>
      <c r="O763" s="153">
        <v>67652</v>
      </c>
      <c r="P763" s="153">
        <v>2602</v>
      </c>
      <c r="Q763" s="154">
        <v>0.962962962962963</v>
      </c>
      <c r="R763" s="154">
        <v>0.960128617363344</v>
      </c>
      <c r="S763" s="154">
        <v>0.950451958486776</v>
      </c>
      <c r="T763" s="154">
        <v>0.97025171624714</v>
      </c>
      <c r="U763" s="173">
        <v>0.0096766588765681</v>
      </c>
      <c r="V763" s="158">
        <v>20453</v>
      </c>
      <c r="W763" s="158">
        <v>19770</v>
      </c>
      <c r="X763" s="158">
        <v>18714</v>
      </c>
      <c r="Y763" s="158">
        <v>18068</v>
      </c>
      <c r="Z763" s="155">
        <v>0.966606365814306</v>
      </c>
      <c r="AA763" s="155">
        <v>0.965480389013573</v>
      </c>
      <c r="AB763" s="173">
        <v>0.00112597680073323</v>
      </c>
    </row>
    <row r="764" spans="1:28">
      <c r="A764" s="175" t="s">
        <v>668</v>
      </c>
      <c r="B764" s="176" t="s">
        <v>1827</v>
      </c>
      <c r="C764" s="176" t="s">
        <v>760</v>
      </c>
      <c r="D764" s="150">
        <v>3000</v>
      </c>
      <c r="E764" s="153">
        <v>2927</v>
      </c>
      <c r="F764" s="153">
        <v>73</v>
      </c>
      <c r="G764" s="151">
        <v>2633</v>
      </c>
      <c r="H764" s="151">
        <v>2582</v>
      </c>
      <c r="I764" s="151">
        <v>51</v>
      </c>
      <c r="J764" s="151">
        <v>2986</v>
      </c>
      <c r="K764" s="151">
        <v>2948</v>
      </c>
      <c r="L764" s="151">
        <v>38</v>
      </c>
      <c r="M764" s="172">
        <v>0.93</v>
      </c>
      <c r="N764" s="153">
        <v>80562</v>
      </c>
      <c r="O764" s="153">
        <v>79206</v>
      </c>
      <c r="P764" s="153">
        <v>1356</v>
      </c>
      <c r="Q764" s="154">
        <v>0.983168243092277</v>
      </c>
      <c r="R764" s="154">
        <v>0.975666666666667</v>
      </c>
      <c r="S764" s="154">
        <v>0.980630459551842</v>
      </c>
      <c r="T764" s="154">
        <v>0.987273945077026</v>
      </c>
      <c r="U764" s="173">
        <v>-0.00496379288517534</v>
      </c>
      <c r="V764" s="158">
        <v>19811</v>
      </c>
      <c r="W764" s="158">
        <v>19488</v>
      </c>
      <c r="X764" s="158">
        <v>20683</v>
      </c>
      <c r="Y764" s="158">
        <v>20344</v>
      </c>
      <c r="Z764" s="155">
        <v>0.983695926505477</v>
      </c>
      <c r="AA764" s="155">
        <v>0.983609727795774</v>
      </c>
      <c r="AB764" s="173">
        <v>8.61987097025008e-5</v>
      </c>
    </row>
    <row r="765" spans="1:28">
      <c r="A765" s="175" t="s">
        <v>668</v>
      </c>
      <c r="B765" s="176" t="s">
        <v>1827</v>
      </c>
      <c r="C765" s="176" t="s">
        <v>761</v>
      </c>
      <c r="D765" s="150">
        <v>4102</v>
      </c>
      <c r="E765" s="153">
        <v>3913</v>
      </c>
      <c r="F765" s="153">
        <v>189</v>
      </c>
      <c r="G765" s="151">
        <v>3805</v>
      </c>
      <c r="H765" s="151">
        <v>3701</v>
      </c>
      <c r="I765" s="151">
        <v>104</v>
      </c>
      <c r="J765" s="151">
        <v>4057</v>
      </c>
      <c r="K765" s="151">
        <v>3950</v>
      </c>
      <c r="L765" s="151">
        <v>107</v>
      </c>
      <c r="M765" s="172">
        <v>0.93</v>
      </c>
      <c r="N765" s="153">
        <v>114277</v>
      </c>
      <c r="O765" s="153">
        <v>110763</v>
      </c>
      <c r="P765" s="153">
        <v>3514</v>
      </c>
      <c r="Q765" s="154">
        <v>0.969250155324343</v>
      </c>
      <c r="R765" s="154">
        <v>0.953924914675768</v>
      </c>
      <c r="S765" s="154">
        <v>0.972667542706965</v>
      </c>
      <c r="T765" s="154">
        <v>0.973625831895489</v>
      </c>
      <c r="U765" s="173">
        <v>-0.0187426280311966</v>
      </c>
      <c r="V765" s="158">
        <v>27672</v>
      </c>
      <c r="W765" s="158">
        <v>26865</v>
      </c>
      <c r="X765" s="158">
        <v>28663</v>
      </c>
      <c r="Y765" s="158">
        <v>27792</v>
      </c>
      <c r="Z765" s="155">
        <v>0.970836947094536</v>
      </c>
      <c r="AA765" s="155">
        <v>0.969612392282734</v>
      </c>
      <c r="AB765" s="173">
        <v>0.00122455481180206</v>
      </c>
    </row>
    <row r="766" spans="1:28">
      <c r="A766" s="175" t="s">
        <v>668</v>
      </c>
      <c r="B766" s="176" t="s">
        <v>1827</v>
      </c>
      <c r="C766" s="176" t="s">
        <v>762</v>
      </c>
      <c r="D766" s="150">
        <v>3583</v>
      </c>
      <c r="E766" s="153">
        <v>3427</v>
      </c>
      <c r="F766" s="153">
        <v>156</v>
      </c>
      <c r="G766" s="151">
        <v>3339</v>
      </c>
      <c r="H766" s="151">
        <v>3250</v>
      </c>
      <c r="I766" s="151">
        <v>89</v>
      </c>
      <c r="J766" s="151">
        <v>3394</v>
      </c>
      <c r="K766" s="151">
        <v>3313</v>
      </c>
      <c r="L766" s="151">
        <v>81</v>
      </c>
      <c r="M766" s="172">
        <v>0.93</v>
      </c>
      <c r="N766" s="153">
        <v>95490</v>
      </c>
      <c r="O766" s="153">
        <v>93285</v>
      </c>
      <c r="P766" s="153">
        <v>2205</v>
      </c>
      <c r="Q766" s="154">
        <v>0.976908576814326</v>
      </c>
      <c r="R766" s="154">
        <v>0.956461066145688</v>
      </c>
      <c r="S766" s="154">
        <v>0.973345312967954</v>
      </c>
      <c r="T766" s="154">
        <v>0.976134354743665</v>
      </c>
      <c r="U766" s="173">
        <v>-0.0168842468222665</v>
      </c>
      <c r="V766" s="158">
        <v>23400</v>
      </c>
      <c r="W766" s="158">
        <v>22755</v>
      </c>
      <c r="X766" s="158">
        <v>24611</v>
      </c>
      <c r="Y766" s="158">
        <v>24065</v>
      </c>
      <c r="Z766" s="155">
        <v>0.972435897435897</v>
      </c>
      <c r="AA766" s="155">
        <v>0.97781479826094</v>
      </c>
      <c r="AB766" s="173">
        <v>-0.00537890082504278</v>
      </c>
    </row>
    <row r="767" spans="1:28">
      <c r="A767" s="175" t="s">
        <v>668</v>
      </c>
      <c r="B767" s="176" t="s">
        <v>1827</v>
      </c>
      <c r="C767" s="176" t="s">
        <v>763</v>
      </c>
      <c r="D767" s="150">
        <v>2046</v>
      </c>
      <c r="E767" s="153">
        <v>1956</v>
      </c>
      <c r="F767" s="153">
        <v>90</v>
      </c>
      <c r="G767" s="151">
        <v>1917</v>
      </c>
      <c r="H767" s="151">
        <v>1856</v>
      </c>
      <c r="I767" s="151">
        <v>61</v>
      </c>
      <c r="J767" s="151">
        <v>2018</v>
      </c>
      <c r="K767" s="151">
        <v>1970</v>
      </c>
      <c r="L767" s="151">
        <v>48</v>
      </c>
      <c r="M767" s="172">
        <v>0.93</v>
      </c>
      <c r="N767" s="153">
        <v>54768</v>
      </c>
      <c r="O767" s="153">
        <v>53219</v>
      </c>
      <c r="P767" s="153">
        <v>1549</v>
      </c>
      <c r="Q767" s="154">
        <v>0.971717061057552</v>
      </c>
      <c r="R767" s="154">
        <v>0.956011730205279</v>
      </c>
      <c r="S767" s="154">
        <v>0.968179447052686</v>
      </c>
      <c r="T767" s="154">
        <v>0.97621407333994</v>
      </c>
      <c r="U767" s="173">
        <v>-0.0121677168474078</v>
      </c>
      <c r="V767" s="158">
        <v>13517</v>
      </c>
      <c r="W767" s="158">
        <v>13147</v>
      </c>
      <c r="X767" s="158">
        <v>13545</v>
      </c>
      <c r="Y767" s="158">
        <v>13192</v>
      </c>
      <c r="Z767" s="155">
        <v>0.972627062217948</v>
      </c>
      <c r="AA767" s="155">
        <v>0.973938722775932</v>
      </c>
      <c r="AB767" s="173">
        <v>-0.00131166055798426</v>
      </c>
    </row>
    <row r="768" spans="1:28">
      <c r="A768" s="175" t="s">
        <v>668</v>
      </c>
      <c r="B768" s="176" t="s">
        <v>1827</v>
      </c>
      <c r="C768" s="176" t="s">
        <v>764</v>
      </c>
      <c r="D768" s="150">
        <v>2024</v>
      </c>
      <c r="E768" s="153">
        <v>1947</v>
      </c>
      <c r="F768" s="153">
        <v>77</v>
      </c>
      <c r="G768" s="151">
        <v>1743</v>
      </c>
      <c r="H768" s="151">
        <v>1695</v>
      </c>
      <c r="I768" s="151">
        <v>48</v>
      </c>
      <c r="J768" s="151">
        <v>1966</v>
      </c>
      <c r="K768" s="151">
        <v>1919</v>
      </c>
      <c r="L768" s="151">
        <v>47</v>
      </c>
      <c r="M768" s="172">
        <v>0.93</v>
      </c>
      <c r="N768" s="153">
        <v>54379</v>
      </c>
      <c r="O768" s="153">
        <v>52448</v>
      </c>
      <c r="P768" s="153">
        <v>1931</v>
      </c>
      <c r="Q768" s="154">
        <v>0.964489968554037</v>
      </c>
      <c r="R768" s="154">
        <v>0.96195652173913</v>
      </c>
      <c r="S768" s="154">
        <v>0.972461273666093</v>
      </c>
      <c r="T768" s="154">
        <v>0.976093591047813</v>
      </c>
      <c r="U768" s="173">
        <v>-0.0105047519269624</v>
      </c>
      <c r="V768" s="158">
        <v>12734</v>
      </c>
      <c r="W768" s="158">
        <v>12325</v>
      </c>
      <c r="X768" s="158">
        <v>13600</v>
      </c>
      <c r="Y768" s="158">
        <v>13144</v>
      </c>
      <c r="Z768" s="155">
        <v>0.967881262761112</v>
      </c>
      <c r="AA768" s="155">
        <v>0.966470588235294</v>
      </c>
      <c r="AB768" s="173">
        <v>0.00141067452581789</v>
      </c>
    </row>
    <row r="769" spans="1:28">
      <c r="A769" s="175" t="s">
        <v>668</v>
      </c>
      <c r="B769" s="176" t="s">
        <v>1827</v>
      </c>
      <c r="C769" s="176" t="s">
        <v>765</v>
      </c>
      <c r="D769" s="150">
        <v>3799</v>
      </c>
      <c r="E769" s="153">
        <v>3515</v>
      </c>
      <c r="F769" s="153">
        <v>284</v>
      </c>
      <c r="G769" s="151">
        <v>3405</v>
      </c>
      <c r="H769" s="151">
        <v>3249</v>
      </c>
      <c r="I769" s="151">
        <v>156</v>
      </c>
      <c r="J769" s="151">
        <v>3649</v>
      </c>
      <c r="K769" s="151">
        <v>3521</v>
      </c>
      <c r="L769" s="151">
        <v>128</v>
      </c>
      <c r="M769" s="172">
        <v>0.93</v>
      </c>
      <c r="N769" s="153">
        <v>99266</v>
      </c>
      <c r="O769" s="153">
        <v>95235</v>
      </c>
      <c r="P769" s="153">
        <v>4031</v>
      </c>
      <c r="Q769" s="154">
        <v>0.959391936816231</v>
      </c>
      <c r="R769" s="154">
        <v>0.925243485127665</v>
      </c>
      <c r="S769" s="154">
        <v>0.954185022026432</v>
      </c>
      <c r="T769" s="154">
        <v>0.964921896409975</v>
      </c>
      <c r="U769" s="173">
        <v>-0.0289415368987666</v>
      </c>
      <c r="V769" s="158">
        <v>24520</v>
      </c>
      <c r="W769" s="158">
        <v>23517</v>
      </c>
      <c r="X769" s="158">
        <v>24855</v>
      </c>
      <c r="Y769" s="158">
        <v>23781</v>
      </c>
      <c r="Z769" s="155">
        <v>0.959094616639478</v>
      </c>
      <c r="AA769" s="155">
        <v>0.956789378394689</v>
      </c>
      <c r="AB769" s="173">
        <v>0.00230523824478868</v>
      </c>
    </row>
    <row r="770" spans="1:28">
      <c r="A770" s="175" t="s">
        <v>668</v>
      </c>
      <c r="B770" s="176" t="s">
        <v>1827</v>
      </c>
      <c r="C770" s="176" t="s">
        <v>766</v>
      </c>
      <c r="D770" s="150">
        <v>6902</v>
      </c>
      <c r="E770" s="153">
        <v>6607</v>
      </c>
      <c r="F770" s="153">
        <v>295</v>
      </c>
      <c r="G770" s="151">
        <v>5943</v>
      </c>
      <c r="H770" s="151">
        <v>5711</v>
      </c>
      <c r="I770" s="151">
        <v>232</v>
      </c>
      <c r="J770" s="151">
        <v>6433</v>
      </c>
      <c r="K770" s="151">
        <v>6234</v>
      </c>
      <c r="L770" s="151">
        <v>199</v>
      </c>
      <c r="M770" s="172">
        <v>0.93</v>
      </c>
      <c r="N770" s="153">
        <v>159293</v>
      </c>
      <c r="O770" s="153">
        <v>153383</v>
      </c>
      <c r="P770" s="153">
        <v>5910</v>
      </c>
      <c r="Q770" s="154">
        <v>0.962898558003177</v>
      </c>
      <c r="R770" s="154">
        <v>0.957258765575196</v>
      </c>
      <c r="S770" s="154">
        <v>0.960962476863537</v>
      </c>
      <c r="T770" s="154">
        <v>0.969065754702316</v>
      </c>
      <c r="U770" s="173">
        <v>-0.00370371128834135</v>
      </c>
      <c r="V770" s="158">
        <v>43155</v>
      </c>
      <c r="W770" s="158">
        <v>41657</v>
      </c>
      <c r="X770" s="158">
        <v>39552</v>
      </c>
      <c r="Y770" s="158">
        <v>38078</v>
      </c>
      <c r="Z770" s="155">
        <v>0.965287915652879</v>
      </c>
      <c r="AA770" s="155">
        <v>0.962732605177994</v>
      </c>
      <c r="AB770" s="173">
        <v>0.00255531047488566</v>
      </c>
    </row>
    <row r="771" spans="1:28">
      <c r="A771" s="175" t="s">
        <v>668</v>
      </c>
      <c r="B771" s="176" t="s">
        <v>1827</v>
      </c>
      <c r="C771" s="176" t="s">
        <v>767</v>
      </c>
      <c r="D771" s="150">
        <v>3248</v>
      </c>
      <c r="E771" s="153">
        <v>3148</v>
      </c>
      <c r="F771" s="153">
        <v>100</v>
      </c>
      <c r="G771" s="151">
        <v>2786</v>
      </c>
      <c r="H771" s="151">
        <v>2709</v>
      </c>
      <c r="I771" s="151">
        <v>77</v>
      </c>
      <c r="J771" s="151">
        <v>2908</v>
      </c>
      <c r="K771" s="151">
        <v>2793</v>
      </c>
      <c r="L771" s="151">
        <v>115</v>
      </c>
      <c r="M771" s="172">
        <v>0.93</v>
      </c>
      <c r="N771" s="153">
        <v>83892</v>
      </c>
      <c r="O771" s="153">
        <v>81785</v>
      </c>
      <c r="P771" s="153">
        <v>2107</v>
      </c>
      <c r="Q771" s="154">
        <v>0.974884375149001</v>
      </c>
      <c r="R771" s="154">
        <v>0.969211822660099</v>
      </c>
      <c r="S771" s="154">
        <v>0.972361809045226</v>
      </c>
      <c r="T771" s="154">
        <v>0.960453920220083</v>
      </c>
      <c r="U771" s="173">
        <v>-0.00314998638512765</v>
      </c>
      <c r="V771" s="158">
        <v>20509</v>
      </c>
      <c r="W771" s="158">
        <v>19931</v>
      </c>
      <c r="X771" s="158">
        <v>21310</v>
      </c>
      <c r="Y771" s="158">
        <v>20794</v>
      </c>
      <c r="Z771" s="155">
        <v>0.971817250962992</v>
      </c>
      <c r="AA771" s="155">
        <v>0.975786015954951</v>
      </c>
      <c r="AB771" s="173">
        <v>-0.00396876499195886</v>
      </c>
    </row>
    <row r="772" spans="1:28">
      <c r="A772" s="175" t="s">
        <v>668</v>
      </c>
      <c r="B772" s="176" t="s">
        <v>1827</v>
      </c>
      <c r="C772" s="176" t="s">
        <v>768</v>
      </c>
      <c r="D772" s="150">
        <v>5599</v>
      </c>
      <c r="E772" s="153">
        <v>5341</v>
      </c>
      <c r="F772" s="153">
        <v>258</v>
      </c>
      <c r="G772" s="151">
        <v>4880</v>
      </c>
      <c r="H772" s="151">
        <v>4617</v>
      </c>
      <c r="I772" s="151">
        <v>263</v>
      </c>
      <c r="J772" s="151">
        <v>5326</v>
      </c>
      <c r="K772" s="151">
        <v>5137</v>
      </c>
      <c r="L772" s="151">
        <v>189</v>
      </c>
      <c r="M772" s="172">
        <v>0.93</v>
      </c>
      <c r="N772" s="153">
        <v>138326</v>
      </c>
      <c r="O772" s="153">
        <v>133074</v>
      </c>
      <c r="P772" s="153">
        <v>5252</v>
      </c>
      <c r="Q772" s="154">
        <v>0.962031722163585</v>
      </c>
      <c r="R772" s="154">
        <v>0.953920342918378</v>
      </c>
      <c r="S772" s="154">
        <v>0.946106557377049</v>
      </c>
      <c r="T772" s="154">
        <v>0.964513706346226</v>
      </c>
      <c r="U772" s="173">
        <v>0.00781378554132905</v>
      </c>
      <c r="V772" s="158">
        <v>34707</v>
      </c>
      <c r="W772" s="158">
        <v>33336</v>
      </c>
      <c r="X772" s="158">
        <v>34560</v>
      </c>
      <c r="Y772" s="158">
        <v>33278</v>
      </c>
      <c r="Z772" s="155">
        <v>0.960497882271588</v>
      </c>
      <c r="AA772" s="155">
        <v>0.962905092592593</v>
      </c>
      <c r="AB772" s="173">
        <v>-0.00240721032100477</v>
      </c>
    </row>
    <row r="773" spans="1:28">
      <c r="A773" s="175" t="s">
        <v>668</v>
      </c>
      <c r="B773" s="176" t="s">
        <v>1827</v>
      </c>
      <c r="C773" s="176" t="s">
        <v>769</v>
      </c>
      <c r="D773" s="150">
        <v>3649</v>
      </c>
      <c r="E773" s="153">
        <v>3483</v>
      </c>
      <c r="F773" s="153">
        <v>166</v>
      </c>
      <c r="G773" s="151">
        <v>3283</v>
      </c>
      <c r="H773" s="151">
        <v>3160</v>
      </c>
      <c r="I773" s="151">
        <v>123</v>
      </c>
      <c r="J773" s="151">
        <v>3653</v>
      </c>
      <c r="K773" s="151">
        <v>3507</v>
      </c>
      <c r="L773" s="151">
        <v>146</v>
      </c>
      <c r="M773" s="172">
        <v>0.93</v>
      </c>
      <c r="N773" s="153">
        <v>108150</v>
      </c>
      <c r="O773" s="153">
        <v>104640</v>
      </c>
      <c r="P773" s="153">
        <v>3510</v>
      </c>
      <c r="Q773" s="154">
        <v>0.96754507628294</v>
      </c>
      <c r="R773" s="154">
        <v>0.954508084406687</v>
      </c>
      <c r="S773" s="154">
        <v>0.962534267438319</v>
      </c>
      <c r="T773" s="154">
        <v>0.960032849712565</v>
      </c>
      <c r="U773" s="173">
        <v>-0.00802618303163183</v>
      </c>
      <c r="V773" s="158">
        <v>24935</v>
      </c>
      <c r="W773" s="158">
        <v>24055</v>
      </c>
      <c r="X773" s="158">
        <v>27665</v>
      </c>
      <c r="Y773" s="158">
        <v>26783</v>
      </c>
      <c r="Z773" s="155">
        <v>0.964708241427712</v>
      </c>
      <c r="AA773" s="155">
        <v>0.968118561359118</v>
      </c>
      <c r="AB773" s="173">
        <v>-0.00341031993140595</v>
      </c>
    </row>
    <row r="774" spans="1:28">
      <c r="A774" s="175" t="s">
        <v>668</v>
      </c>
      <c r="B774" s="176" t="s">
        <v>1827</v>
      </c>
      <c r="C774" s="176" t="s">
        <v>770</v>
      </c>
      <c r="D774" s="150">
        <v>3447</v>
      </c>
      <c r="E774" s="153">
        <v>3269</v>
      </c>
      <c r="F774" s="153">
        <v>178</v>
      </c>
      <c r="G774" s="151">
        <v>3078</v>
      </c>
      <c r="H774" s="151">
        <v>2934</v>
      </c>
      <c r="I774" s="151">
        <v>144</v>
      </c>
      <c r="J774" s="151">
        <v>3170</v>
      </c>
      <c r="K774" s="151">
        <v>3042</v>
      </c>
      <c r="L774" s="151">
        <v>128</v>
      </c>
      <c r="M774" s="172">
        <v>0.93</v>
      </c>
      <c r="N774" s="153">
        <v>90642</v>
      </c>
      <c r="O774" s="153">
        <v>86892</v>
      </c>
      <c r="P774" s="153">
        <v>3750</v>
      </c>
      <c r="Q774" s="154">
        <v>0.958628450387238</v>
      </c>
      <c r="R774" s="154">
        <v>0.948360893530606</v>
      </c>
      <c r="S774" s="154">
        <v>0.953216374269006</v>
      </c>
      <c r="T774" s="154">
        <v>0.959621451104101</v>
      </c>
      <c r="U774" s="173">
        <v>-0.00485548073839948</v>
      </c>
      <c r="V774" s="158">
        <v>21836</v>
      </c>
      <c r="W774" s="158">
        <v>20918</v>
      </c>
      <c r="X774" s="158">
        <v>22800</v>
      </c>
      <c r="Y774" s="158">
        <v>21872</v>
      </c>
      <c r="Z774" s="155">
        <v>0.957959333211211</v>
      </c>
      <c r="AA774" s="155">
        <v>0.959298245614035</v>
      </c>
      <c r="AB774" s="173">
        <v>-0.00133891240282424</v>
      </c>
    </row>
    <row r="775" spans="1:28">
      <c r="A775" s="175" t="s">
        <v>668</v>
      </c>
      <c r="B775" s="176" t="s">
        <v>1827</v>
      </c>
      <c r="C775" s="176" t="s">
        <v>771</v>
      </c>
      <c r="D775" s="150">
        <v>4456</v>
      </c>
      <c r="E775" s="153">
        <v>3956</v>
      </c>
      <c r="F775" s="153">
        <v>500</v>
      </c>
      <c r="G775" s="151">
        <v>3634</v>
      </c>
      <c r="H775" s="151">
        <v>3389</v>
      </c>
      <c r="I775" s="151">
        <v>245</v>
      </c>
      <c r="J775" s="151">
        <v>4283</v>
      </c>
      <c r="K775" s="151">
        <v>4036</v>
      </c>
      <c r="L775" s="151">
        <v>247</v>
      </c>
      <c r="M775" s="172">
        <v>0.93</v>
      </c>
      <c r="N775" s="153">
        <v>112650</v>
      </c>
      <c r="O775" s="153">
        <v>105340</v>
      </c>
      <c r="P775" s="153">
        <v>7310</v>
      </c>
      <c r="Q775" s="154">
        <v>0.935108743897026</v>
      </c>
      <c r="R775" s="154">
        <v>0.887791741472172</v>
      </c>
      <c r="S775" s="154">
        <v>0.932581177765548</v>
      </c>
      <c r="T775" s="154">
        <v>0.942330142423535</v>
      </c>
      <c r="U775" s="173">
        <v>-0.0447894362933753</v>
      </c>
      <c r="V775" s="158">
        <v>27962</v>
      </c>
      <c r="W775" s="158">
        <v>26170</v>
      </c>
      <c r="X775" s="158">
        <v>28556</v>
      </c>
      <c r="Y775" s="158">
        <v>26681</v>
      </c>
      <c r="Z775" s="155">
        <v>0.935913024819398</v>
      </c>
      <c r="AA775" s="155">
        <v>0.934339543353411</v>
      </c>
      <c r="AB775" s="173">
        <v>0.0015734814659869</v>
      </c>
    </row>
    <row r="776" spans="1:28">
      <c r="A776" s="175" t="s">
        <v>668</v>
      </c>
      <c r="B776" s="176" t="s">
        <v>1827</v>
      </c>
      <c r="C776" s="176" t="s">
        <v>772</v>
      </c>
      <c r="D776" s="150">
        <v>2901</v>
      </c>
      <c r="E776" s="153">
        <v>2744</v>
      </c>
      <c r="F776" s="153">
        <v>157</v>
      </c>
      <c r="G776" s="151">
        <v>2760</v>
      </c>
      <c r="H776" s="151">
        <v>2665</v>
      </c>
      <c r="I776" s="151">
        <v>95</v>
      </c>
      <c r="J776" s="151">
        <v>2852</v>
      </c>
      <c r="K776" s="151">
        <v>2762</v>
      </c>
      <c r="L776" s="151">
        <v>90</v>
      </c>
      <c r="M776" s="172">
        <v>0.93</v>
      </c>
      <c r="N776" s="153">
        <v>67285</v>
      </c>
      <c r="O776" s="153">
        <v>64572</v>
      </c>
      <c r="P776" s="153">
        <v>2713</v>
      </c>
      <c r="Q776" s="154">
        <v>0.959678977483837</v>
      </c>
      <c r="R776" s="154">
        <v>0.945880730782489</v>
      </c>
      <c r="S776" s="154">
        <v>0.965579710144927</v>
      </c>
      <c r="T776" s="154">
        <v>0.968443197755961</v>
      </c>
      <c r="U776" s="173">
        <v>-0.0196989793624387</v>
      </c>
      <c r="V776" s="158">
        <v>19175</v>
      </c>
      <c r="W776" s="158">
        <v>18487</v>
      </c>
      <c r="X776" s="158">
        <v>18051</v>
      </c>
      <c r="Y776" s="158">
        <v>17314</v>
      </c>
      <c r="Z776" s="155">
        <v>0.964119947848761</v>
      </c>
      <c r="AA776" s="155">
        <v>0.959171237050579</v>
      </c>
      <c r="AB776" s="173">
        <v>0.00494871079818249</v>
      </c>
    </row>
    <row r="777" spans="1:28">
      <c r="A777" s="175" t="s">
        <v>668</v>
      </c>
      <c r="B777" s="176" t="s">
        <v>1827</v>
      </c>
      <c r="C777" s="176" t="s">
        <v>773</v>
      </c>
      <c r="D777" s="150">
        <v>3255</v>
      </c>
      <c r="E777" s="153">
        <v>3059</v>
      </c>
      <c r="F777" s="153">
        <v>196</v>
      </c>
      <c r="G777" s="151">
        <v>2812</v>
      </c>
      <c r="H777" s="151">
        <v>2692</v>
      </c>
      <c r="I777" s="151">
        <v>120</v>
      </c>
      <c r="J777" s="151">
        <v>2937</v>
      </c>
      <c r="K777" s="151">
        <v>2862</v>
      </c>
      <c r="L777" s="151">
        <v>75</v>
      </c>
      <c r="M777" s="172">
        <v>0.93</v>
      </c>
      <c r="N777" s="153">
        <v>77952</v>
      </c>
      <c r="O777" s="153">
        <v>75116</v>
      </c>
      <c r="P777" s="153">
        <v>2836</v>
      </c>
      <c r="Q777" s="154">
        <v>0.963618637110016</v>
      </c>
      <c r="R777" s="154">
        <v>0.939784946236559</v>
      </c>
      <c r="S777" s="154">
        <v>0.957325746799431</v>
      </c>
      <c r="T777" s="154">
        <v>0.974463738508682</v>
      </c>
      <c r="U777" s="173">
        <v>-0.0175408005628719</v>
      </c>
      <c r="V777" s="158">
        <v>20406</v>
      </c>
      <c r="W777" s="158">
        <v>19687</v>
      </c>
      <c r="X777" s="158">
        <v>20819</v>
      </c>
      <c r="Y777" s="158">
        <v>20144</v>
      </c>
      <c r="Z777" s="155">
        <v>0.964765265118103</v>
      </c>
      <c r="AA777" s="155">
        <v>0.967577693453096</v>
      </c>
      <c r="AB777" s="173">
        <v>-0.00281242833499318</v>
      </c>
    </row>
    <row r="778" spans="1:28">
      <c r="A778" s="175" t="s">
        <v>668</v>
      </c>
      <c r="B778" s="176" t="s">
        <v>1827</v>
      </c>
      <c r="C778" s="176" t="s">
        <v>774</v>
      </c>
      <c r="D778" s="150">
        <v>3293</v>
      </c>
      <c r="E778" s="153">
        <v>3237</v>
      </c>
      <c r="F778" s="153">
        <v>56</v>
      </c>
      <c r="G778" s="151">
        <v>2935</v>
      </c>
      <c r="H778" s="151">
        <v>2918</v>
      </c>
      <c r="I778" s="151">
        <v>17</v>
      </c>
      <c r="J778" s="151">
        <v>3173</v>
      </c>
      <c r="K778" s="151">
        <v>3162</v>
      </c>
      <c r="L778" s="151">
        <v>11</v>
      </c>
      <c r="M778" s="172">
        <v>0.93</v>
      </c>
      <c r="N778" s="153">
        <v>85583</v>
      </c>
      <c r="O778" s="153">
        <v>84962</v>
      </c>
      <c r="P778" s="153">
        <v>621</v>
      </c>
      <c r="Q778" s="154">
        <v>0.992743886052136</v>
      </c>
      <c r="R778" s="154">
        <v>0.982994230185241</v>
      </c>
      <c r="S778" s="154">
        <v>0.994207836456559</v>
      </c>
      <c r="T778" s="154">
        <v>0.996533249290892</v>
      </c>
      <c r="U778" s="173">
        <v>-0.0112136062713173</v>
      </c>
      <c r="V778" s="158">
        <v>21094</v>
      </c>
      <c r="W778" s="158">
        <v>20944</v>
      </c>
      <c r="X778" s="158">
        <v>21425</v>
      </c>
      <c r="Y778" s="158">
        <v>21315</v>
      </c>
      <c r="Z778" s="155">
        <v>0.992888973167725</v>
      </c>
      <c r="AA778" s="155">
        <v>0.994865810968495</v>
      </c>
      <c r="AB778" s="173">
        <v>-0.0019768378007694</v>
      </c>
    </row>
    <row r="779" spans="1:28">
      <c r="A779" s="175" t="s">
        <v>668</v>
      </c>
      <c r="B779" s="176" t="s">
        <v>1827</v>
      </c>
      <c r="C779" s="176" t="s">
        <v>775</v>
      </c>
      <c r="D779" s="150">
        <v>2445</v>
      </c>
      <c r="E779" s="153">
        <v>2306</v>
      </c>
      <c r="F779" s="153">
        <v>139</v>
      </c>
      <c r="G779" s="151">
        <v>2112</v>
      </c>
      <c r="H779" s="151">
        <v>2016</v>
      </c>
      <c r="I779" s="151">
        <v>96</v>
      </c>
      <c r="J779" s="151">
        <v>2274</v>
      </c>
      <c r="K779" s="151">
        <v>2205</v>
      </c>
      <c r="L779" s="151">
        <v>69</v>
      </c>
      <c r="M779" s="172">
        <v>0.93</v>
      </c>
      <c r="N779" s="153">
        <v>63242</v>
      </c>
      <c r="O779" s="153">
        <v>60817</v>
      </c>
      <c r="P779" s="153">
        <v>2425</v>
      </c>
      <c r="Q779" s="154">
        <v>0.961655229119889</v>
      </c>
      <c r="R779" s="154">
        <v>0.943149284253579</v>
      </c>
      <c r="S779" s="154">
        <v>0.954545454545455</v>
      </c>
      <c r="T779" s="154">
        <v>0.969656992084433</v>
      </c>
      <c r="U779" s="173">
        <v>-0.0113961702918759</v>
      </c>
      <c r="V779" s="158">
        <v>15441</v>
      </c>
      <c r="W779" s="158">
        <v>14787</v>
      </c>
      <c r="X779" s="158">
        <v>16058</v>
      </c>
      <c r="Y779" s="158">
        <v>15499</v>
      </c>
      <c r="Z779" s="155">
        <v>0.957645230231203</v>
      </c>
      <c r="AA779" s="155">
        <v>0.965188690995143</v>
      </c>
      <c r="AB779" s="173">
        <v>-0.00754346076393997</v>
      </c>
    </row>
    <row r="780" spans="1:28">
      <c r="A780" s="175" t="s">
        <v>668</v>
      </c>
      <c r="B780" s="176" t="s">
        <v>1824</v>
      </c>
      <c r="C780" s="176" t="s">
        <v>776</v>
      </c>
      <c r="D780" s="150">
        <v>3434</v>
      </c>
      <c r="E780" s="153">
        <v>3267</v>
      </c>
      <c r="F780" s="153">
        <v>167</v>
      </c>
      <c r="G780" s="151">
        <v>3010</v>
      </c>
      <c r="H780" s="151">
        <v>2906</v>
      </c>
      <c r="I780" s="151">
        <v>104</v>
      </c>
      <c r="J780" s="151">
        <v>3366</v>
      </c>
      <c r="K780" s="151">
        <v>3281</v>
      </c>
      <c r="L780" s="151">
        <v>85</v>
      </c>
      <c r="M780" s="172">
        <v>0.93</v>
      </c>
      <c r="N780" s="153">
        <v>93927</v>
      </c>
      <c r="O780" s="153">
        <v>91079</v>
      </c>
      <c r="P780" s="153">
        <v>2848</v>
      </c>
      <c r="Q780" s="154">
        <v>0.969678580173965</v>
      </c>
      <c r="R780" s="154">
        <v>0.951368666278393</v>
      </c>
      <c r="S780" s="154">
        <v>0.965448504983389</v>
      </c>
      <c r="T780" s="154">
        <v>0.974747474747475</v>
      </c>
      <c r="U780" s="173">
        <v>-0.0140798387049962</v>
      </c>
      <c r="V780" s="158">
        <v>22660</v>
      </c>
      <c r="W780" s="158">
        <v>21960</v>
      </c>
      <c r="X780" s="158">
        <v>23939</v>
      </c>
      <c r="Y780" s="158">
        <v>23165</v>
      </c>
      <c r="Z780" s="155">
        <v>0.969108561341571</v>
      </c>
      <c r="AA780" s="155">
        <v>0.967667822381887</v>
      </c>
      <c r="AB780" s="173">
        <v>0.00144073895968377</v>
      </c>
    </row>
    <row r="781" spans="1:28">
      <c r="A781" s="175" t="s">
        <v>668</v>
      </c>
      <c r="B781" s="176" t="s">
        <v>1824</v>
      </c>
      <c r="C781" s="176" t="s">
        <v>777</v>
      </c>
      <c r="D781" s="150">
        <v>3342</v>
      </c>
      <c r="E781" s="153">
        <v>3124</v>
      </c>
      <c r="F781" s="153">
        <v>218</v>
      </c>
      <c r="G781" s="151">
        <v>2923</v>
      </c>
      <c r="H781" s="151">
        <v>2815</v>
      </c>
      <c r="I781" s="151">
        <v>108</v>
      </c>
      <c r="J781" s="151">
        <v>3212</v>
      </c>
      <c r="K781" s="151">
        <v>3089</v>
      </c>
      <c r="L781" s="151">
        <v>123</v>
      </c>
      <c r="M781" s="172">
        <v>0.93</v>
      </c>
      <c r="N781" s="153">
        <v>84836</v>
      </c>
      <c r="O781" s="153">
        <v>81379</v>
      </c>
      <c r="P781" s="153">
        <v>3457</v>
      </c>
      <c r="Q781" s="154">
        <v>0.959250789759065</v>
      </c>
      <c r="R781" s="154">
        <v>0.93476959904249</v>
      </c>
      <c r="S781" s="154">
        <v>0.963051659254191</v>
      </c>
      <c r="T781" s="154">
        <v>0.961706102117061</v>
      </c>
      <c r="U781" s="173">
        <v>-0.0282820602117013</v>
      </c>
      <c r="V781" s="158">
        <v>21312</v>
      </c>
      <c r="W781" s="158">
        <v>20393</v>
      </c>
      <c r="X781" s="158">
        <v>21601</v>
      </c>
      <c r="Y781" s="158">
        <v>20704</v>
      </c>
      <c r="Z781" s="155">
        <v>0.956878753753754</v>
      </c>
      <c r="AA781" s="155">
        <v>0.958474144715522</v>
      </c>
      <c r="AB781" s="173">
        <v>-0.00159539096176864</v>
      </c>
    </row>
    <row r="782" spans="1:28">
      <c r="A782" s="175" t="s">
        <v>668</v>
      </c>
      <c r="B782" s="176" t="s">
        <v>1824</v>
      </c>
      <c r="C782" s="176" t="s">
        <v>778</v>
      </c>
      <c r="D782" s="150">
        <v>2978</v>
      </c>
      <c r="E782" s="153">
        <v>2903</v>
      </c>
      <c r="F782" s="153">
        <v>75</v>
      </c>
      <c r="G782" s="151">
        <v>2406</v>
      </c>
      <c r="H782" s="151">
        <v>2351</v>
      </c>
      <c r="I782" s="151">
        <v>55</v>
      </c>
      <c r="J782" s="151">
        <v>2994</v>
      </c>
      <c r="K782" s="151">
        <v>2946</v>
      </c>
      <c r="L782" s="151">
        <v>48</v>
      </c>
      <c r="M782" s="172">
        <v>0.93</v>
      </c>
      <c r="N782" s="153">
        <v>81687</v>
      </c>
      <c r="O782" s="153">
        <v>80046</v>
      </c>
      <c r="P782" s="153">
        <v>1641</v>
      </c>
      <c r="Q782" s="154">
        <v>0.979911124169084</v>
      </c>
      <c r="R782" s="154">
        <v>0.974815312290128</v>
      </c>
      <c r="S782" s="154">
        <v>0.977140482128013</v>
      </c>
      <c r="T782" s="154">
        <v>0.983967935871743</v>
      </c>
      <c r="U782" s="173">
        <v>-0.00232516983788567</v>
      </c>
      <c r="V782" s="158">
        <v>19536</v>
      </c>
      <c r="W782" s="158">
        <v>19153</v>
      </c>
      <c r="X782" s="158">
        <v>20437</v>
      </c>
      <c r="Y782" s="158">
        <v>20002</v>
      </c>
      <c r="Z782" s="155">
        <v>0.980395167895168</v>
      </c>
      <c r="AA782" s="155">
        <v>0.97871507559818</v>
      </c>
      <c r="AB782" s="173">
        <v>0.00168009229698818</v>
      </c>
    </row>
    <row r="783" spans="1:28">
      <c r="A783" s="175" t="s">
        <v>668</v>
      </c>
      <c r="B783" s="176" t="s">
        <v>1824</v>
      </c>
      <c r="C783" s="176" t="s">
        <v>779</v>
      </c>
      <c r="D783" s="150">
        <v>2770</v>
      </c>
      <c r="E783" s="153">
        <v>2643</v>
      </c>
      <c r="F783" s="153">
        <v>127</v>
      </c>
      <c r="G783" s="151">
        <v>2408</v>
      </c>
      <c r="H783" s="151">
        <v>2304</v>
      </c>
      <c r="I783" s="151">
        <v>104</v>
      </c>
      <c r="J783" s="151">
        <v>2780</v>
      </c>
      <c r="K783" s="151">
        <v>2704</v>
      </c>
      <c r="L783" s="151">
        <v>76</v>
      </c>
      <c r="M783" s="172">
        <v>0.93</v>
      </c>
      <c r="N783" s="153">
        <v>74966</v>
      </c>
      <c r="O783" s="153">
        <v>73018</v>
      </c>
      <c r="P783" s="153">
        <v>1948</v>
      </c>
      <c r="Q783" s="154">
        <v>0.974014886748659</v>
      </c>
      <c r="R783" s="154">
        <v>0.954151624548736</v>
      </c>
      <c r="S783" s="154">
        <v>0.956810631229236</v>
      </c>
      <c r="T783" s="154">
        <v>0.972661870503597</v>
      </c>
      <c r="U783" s="173">
        <v>-0.00265900668049945</v>
      </c>
      <c r="V783" s="158">
        <v>18072</v>
      </c>
      <c r="W783" s="158">
        <v>17470</v>
      </c>
      <c r="X783" s="158">
        <v>18900</v>
      </c>
      <c r="Y783" s="158">
        <v>18483</v>
      </c>
      <c r="Z783" s="155">
        <v>0.966688800354139</v>
      </c>
      <c r="AA783" s="155">
        <v>0.977936507936508</v>
      </c>
      <c r="AB783" s="173">
        <v>-0.0112477075823689</v>
      </c>
    </row>
    <row r="784" spans="1:28">
      <c r="A784" s="175" t="s">
        <v>668</v>
      </c>
      <c r="B784" s="176" t="s">
        <v>1824</v>
      </c>
      <c r="C784" s="176" t="s">
        <v>780</v>
      </c>
      <c r="D784" s="150">
        <v>3002</v>
      </c>
      <c r="E784" s="153">
        <v>2792</v>
      </c>
      <c r="F784" s="153">
        <v>210</v>
      </c>
      <c r="G784" s="151">
        <v>2428</v>
      </c>
      <c r="H784" s="151">
        <v>2344</v>
      </c>
      <c r="I784" s="151">
        <v>84</v>
      </c>
      <c r="J784" s="151">
        <v>2759</v>
      </c>
      <c r="K784" s="151">
        <v>2648</v>
      </c>
      <c r="L784" s="151">
        <v>111</v>
      </c>
      <c r="M784" s="172">
        <v>0.93</v>
      </c>
      <c r="N784" s="153">
        <v>73152</v>
      </c>
      <c r="O784" s="153">
        <v>70468</v>
      </c>
      <c r="P784" s="153">
        <v>2684</v>
      </c>
      <c r="Q784" s="154">
        <v>0.96330927384077</v>
      </c>
      <c r="R784" s="154">
        <v>0.930046635576283</v>
      </c>
      <c r="S784" s="154">
        <v>0.965403624382208</v>
      </c>
      <c r="T784" s="154">
        <v>0.959768031895614</v>
      </c>
      <c r="U784" s="173">
        <v>-0.0353569888059251</v>
      </c>
      <c r="V784" s="158">
        <v>18735</v>
      </c>
      <c r="W784" s="158">
        <v>18018</v>
      </c>
      <c r="X784" s="158">
        <v>18812</v>
      </c>
      <c r="Y784" s="158">
        <v>18111</v>
      </c>
      <c r="Z784" s="155">
        <v>0.961729383506805</v>
      </c>
      <c r="AA784" s="155">
        <v>0.962736551137572</v>
      </c>
      <c r="AB784" s="173">
        <v>-0.00100716763076625</v>
      </c>
    </row>
    <row r="785" spans="1:28">
      <c r="A785" s="175" t="s">
        <v>668</v>
      </c>
      <c r="B785" s="176" t="s">
        <v>1824</v>
      </c>
      <c r="C785" s="176" t="s">
        <v>781</v>
      </c>
      <c r="D785" s="150">
        <v>3296</v>
      </c>
      <c r="E785" s="153">
        <v>3104</v>
      </c>
      <c r="F785" s="153">
        <v>192</v>
      </c>
      <c r="G785" s="151">
        <v>3075</v>
      </c>
      <c r="H785" s="151">
        <v>2954</v>
      </c>
      <c r="I785" s="151">
        <v>121</v>
      </c>
      <c r="J785" s="151">
        <v>3307</v>
      </c>
      <c r="K785" s="151">
        <v>3196</v>
      </c>
      <c r="L785" s="151">
        <v>111</v>
      </c>
      <c r="M785" s="172">
        <v>0.93</v>
      </c>
      <c r="N785" s="153">
        <v>81534</v>
      </c>
      <c r="O785" s="153">
        <v>78754</v>
      </c>
      <c r="P785" s="153">
        <v>2780</v>
      </c>
      <c r="Q785" s="154">
        <v>0.965903794735938</v>
      </c>
      <c r="R785" s="154">
        <v>0.941747572815534</v>
      </c>
      <c r="S785" s="154">
        <v>0.960650406504065</v>
      </c>
      <c r="T785" s="154">
        <v>0.966434835198065</v>
      </c>
      <c r="U785" s="173">
        <v>-0.0189028336885311</v>
      </c>
      <c r="V785" s="158">
        <v>21674</v>
      </c>
      <c r="W785" s="158">
        <v>20915</v>
      </c>
      <c r="X785" s="158">
        <v>21234</v>
      </c>
      <c r="Y785" s="158">
        <v>20539</v>
      </c>
      <c r="Z785" s="155">
        <v>0.964981083325644</v>
      </c>
      <c r="AA785" s="155">
        <v>0.967269473485919</v>
      </c>
      <c r="AB785" s="173">
        <v>-0.00228839016027527</v>
      </c>
    </row>
    <row r="786" spans="1:28">
      <c r="A786" s="175" t="s">
        <v>668</v>
      </c>
      <c r="B786" s="176" t="s">
        <v>1824</v>
      </c>
      <c r="C786" s="176" t="s">
        <v>782</v>
      </c>
      <c r="D786" s="150">
        <v>3668</v>
      </c>
      <c r="E786" s="153">
        <v>3520</v>
      </c>
      <c r="F786" s="153">
        <v>148</v>
      </c>
      <c r="G786" s="151">
        <v>3204</v>
      </c>
      <c r="H786" s="151">
        <v>3097</v>
      </c>
      <c r="I786" s="151">
        <v>107</v>
      </c>
      <c r="J786" s="151">
        <v>3575</v>
      </c>
      <c r="K786" s="151">
        <v>3488</v>
      </c>
      <c r="L786" s="151">
        <v>87</v>
      </c>
      <c r="M786" s="172">
        <v>0.93</v>
      </c>
      <c r="N786" s="153">
        <v>97843</v>
      </c>
      <c r="O786" s="153">
        <v>95193</v>
      </c>
      <c r="P786" s="153">
        <v>2650</v>
      </c>
      <c r="Q786" s="154">
        <v>0.97291579366945</v>
      </c>
      <c r="R786" s="154">
        <v>0.959651035986914</v>
      </c>
      <c r="S786" s="154">
        <v>0.966604244694132</v>
      </c>
      <c r="T786" s="154">
        <v>0.975664335664336</v>
      </c>
      <c r="U786" s="173">
        <v>-0.00695320870721849</v>
      </c>
      <c r="V786" s="158">
        <v>24039</v>
      </c>
      <c r="W786" s="158">
        <v>23390</v>
      </c>
      <c r="X786" s="158">
        <v>24729</v>
      </c>
      <c r="Y786" s="158">
        <v>24022</v>
      </c>
      <c r="Z786" s="155">
        <v>0.973002204750614</v>
      </c>
      <c r="AA786" s="155">
        <v>0.971410085324922</v>
      </c>
      <c r="AB786" s="173">
        <v>0.00159211942569149</v>
      </c>
    </row>
    <row r="787" spans="1:28">
      <c r="A787" s="175" t="s">
        <v>668</v>
      </c>
      <c r="B787" s="176" t="s">
        <v>1824</v>
      </c>
      <c r="C787" s="176" t="s">
        <v>783</v>
      </c>
      <c r="D787" s="150">
        <v>3507</v>
      </c>
      <c r="E787" s="153">
        <v>3234</v>
      </c>
      <c r="F787" s="153">
        <v>273</v>
      </c>
      <c r="G787" s="151">
        <v>3031</v>
      </c>
      <c r="H787" s="151">
        <v>2888</v>
      </c>
      <c r="I787" s="151">
        <v>143</v>
      </c>
      <c r="J787" s="151">
        <v>3467</v>
      </c>
      <c r="K787" s="151">
        <v>3296</v>
      </c>
      <c r="L787" s="151">
        <v>171</v>
      </c>
      <c r="M787" s="172">
        <v>0.93</v>
      </c>
      <c r="N787" s="153">
        <v>95153</v>
      </c>
      <c r="O787" s="153">
        <v>91380</v>
      </c>
      <c r="P787" s="153">
        <v>3773</v>
      </c>
      <c r="Q787" s="154">
        <v>0.96034807100144</v>
      </c>
      <c r="R787" s="154">
        <v>0.922155688622755</v>
      </c>
      <c r="S787" s="154">
        <v>0.952820851204223</v>
      </c>
      <c r="T787" s="154">
        <v>0.950677819440438</v>
      </c>
      <c r="U787" s="173">
        <v>-0.0306651625814685</v>
      </c>
      <c r="V787" s="158">
        <v>22800</v>
      </c>
      <c r="W787" s="158">
        <v>21720</v>
      </c>
      <c r="X787" s="158">
        <v>23940</v>
      </c>
      <c r="Y787" s="158">
        <v>22961</v>
      </c>
      <c r="Z787" s="155">
        <v>0.952631578947368</v>
      </c>
      <c r="AA787" s="155">
        <v>0.959106098579783</v>
      </c>
      <c r="AB787" s="173">
        <v>-0.00647451963241441</v>
      </c>
    </row>
    <row r="788" spans="1:28">
      <c r="A788" s="175" t="s">
        <v>668</v>
      </c>
      <c r="B788" s="176" t="s">
        <v>1824</v>
      </c>
      <c r="C788" s="176" t="s">
        <v>784</v>
      </c>
      <c r="D788" s="150">
        <v>2167</v>
      </c>
      <c r="E788" s="153">
        <v>2037</v>
      </c>
      <c r="F788" s="153">
        <v>130</v>
      </c>
      <c r="G788" s="151">
        <v>1811</v>
      </c>
      <c r="H788" s="151">
        <v>1728</v>
      </c>
      <c r="I788" s="151">
        <v>83</v>
      </c>
      <c r="J788" s="151">
        <v>2142</v>
      </c>
      <c r="K788" s="151">
        <v>2052</v>
      </c>
      <c r="L788" s="151">
        <v>90</v>
      </c>
      <c r="M788" s="172">
        <v>0.93</v>
      </c>
      <c r="N788" s="153">
        <v>58257</v>
      </c>
      <c r="O788" s="153">
        <v>56204</v>
      </c>
      <c r="P788" s="153">
        <v>2053</v>
      </c>
      <c r="Q788" s="154">
        <v>0.964759599704757</v>
      </c>
      <c r="R788" s="154">
        <v>0.940009229349331</v>
      </c>
      <c r="S788" s="154">
        <v>0.954168967421314</v>
      </c>
      <c r="T788" s="154">
        <v>0.957983193277311</v>
      </c>
      <c r="U788" s="173">
        <v>-0.0141597380719833</v>
      </c>
      <c r="V788" s="158">
        <v>14106</v>
      </c>
      <c r="W788" s="158">
        <v>13554</v>
      </c>
      <c r="X788" s="158">
        <v>14691</v>
      </c>
      <c r="Y788" s="158">
        <v>14229</v>
      </c>
      <c r="Z788" s="155">
        <v>0.960867715865589</v>
      </c>
      <c r="AA788" s="155">
        <v>0.968552174800899</v>
      </c>
      <c r="AB788" s="173">
        <v>-0.00768445893530945</v>
      </c>
    </row>
    <row r="789" spans="1:28">
      <c r="A789" s="175" t="s">
        <v>668</v>
      </c>
      <c r="B789" s="176" t="s">
        <v>1824</v>
      </c>
      <c r="C789" s="176" t="s">
        <v>785</v>
      </c>
      <c r="D789" s="150">
        <v>1165</v>
      </c>
      <c r="E789" s="153">
        <v>1112</v>
      </c>
      <c r="F789" s="153">
        <v>53</v>
      </c>
      <c r="G789" s="151">
        <v>1048</v>
      </c>
      <c r="H789" s="151">
        <v>1019</v>
      </c>
      <c r="I789" s="151">
        <v>29</v>
      </c>
      <c r="J789" s="151">
        <v>1098</v>
      </c>
      <c r="K789" s="151">
        <v>1086</v>
      </c>
      <c r="L789" s="151">
        <v>12</v>
      </c>
      <c r="M789" s="172">
        <v>0.93</v>
      </c>
      <c r="N789" s="153">
        <v>32051</v>
      </c>
      <c r="O789" s="153">
        <v>31238</v>
      </c>
      <c r="P789" s="153">
        <v>813</v>
      </c>
      <c r="Q789" s="154">
        <v>0.974634176780756</v>
      </c>
      <c r="R789" s="154">
        <v>0.95450643776824</v>
      </c>
      <c r="S789" s="154">
        <v>0.972328244274809</v>
      </c>
      <c r="T789" s="154">
        <v>0.989071038251366</v>
      </c>
      <c r="U789" s="173">
        <v>-0.0178218065065688</v>
      </c>
      <c r="V789" s="158">
        <v>7661</v>
      </c>
      <c r="W789" s="158">
        <v>7427</v>
      </c>
      <c r="X789" s="158">
        <v>8060</v>
      </c>
      <c r="Y789" s="158">
        <v>7767</v>
      </c>
      <c r="Z789" s="155">
        <v>0.96945568463647</v>
      </c>
      <c r="AA789" s="155">
        <v>0.963647642679901</v>
      </c>
      <c r="AB789" s="173">
        <v>0.0058080419565697</v>
      </c>
    </row>
    <row r="790" spans="1:28">
      <c r="A790" s="175" t="s">
        <v>668</v>
      </c>
      <c r="B790" s="176" t="s">
        <v>1824</v>
      </c>
      <c r="C790" s="176" t="s">
        <v>786</v>
      </c>
      <c r="D790" s="150">
        <v>1455</v>
      </c>
      <c r="E790" s="153">
        <v>1398</v>
      </c>
      <c r="F790" s="153">
        <v>57</v>
      </c>
      <c r="G790" s="151">
        <v>1194</v>
      </c>
      <c r="H790" s="151">
        <v>1164</v>
      </c>
      <c r="I790" s="151">
        <v>30</v>
      </c>
      <c r="J790" s="151">
        <v>1410</v>
      </c>
      <c r="K790" s="151">
        <v>1387</v>
      </c>
      <c r="L790" s="151">
        <v>23</v>
      </c>
      <c r="M790" s="172">
        <v>0.93</v>
      </c>
      <c r="N790" s="153">
        <v>38335</v>
      </c>
      <c r="O790" s="153">
        <v>37690</v>
      </c>
      <c r="P790" s="153">
        <v>645</v>
      </c>
      <c r="Q790" s="154">
        <v>0.98317464458067</v>
      </c>
      <c r="R790" s="154">
        <v>0.960824742268041</v>
      </c>
      <c r="S790" s="154">
        <v>0.974874371859296</v>
      </c>
      <c r="T790" s="154">
        <v>0.983687943262411</v>
      </c>
      <c r="U790" s="173">
        <v>-0.0140496295912552</v>
      </c>
      <c r="V790" s="158">
        <v>9220</v>
      </c>
      <c r="W790" s="158">
        <v>9031</v>
      </c>
      <c r="X790" s="158">
        <v>9776</v>
      </c>
      <c r="Y790" s="158">
        <v>9593</v>
      </c>
      <c r="Z790" s="155">
        <v>0.979501084598698</v>
      </c>
      <c r="AA790" s="155">
        <v>0.981280687397709</v>
      </c>
      <c r="AB790" s="173">
        <v>-0.00177960279901024</v>
      </c>
    </row>
    <row r="791" spans="1:28">
      <c r="A791" s="175" t="s">
        <v>668</v>
      </c>
      <c r="B791" s="176" t="s">
        <v>1824</v>
      </c>
      <c r="C791" s="176" t="s">
        <v>787</v>
      </c>
      <c r="D791" s="150">
        <v>2903</v>
      </c>
      <c r="E791" s="153">
        <v>2524</v>
      </c>
      <c r="F791" s="153">
        <v>379</v>
      </c>
      <c r="G791" s="151">
        <v>2581</v>
      </c>
      <c r="H791" s="151">
        <v>2398</v>
      </c>
      <c r="I791" s="151">
        <v>183</v>
      </c>
      <c r="J791" s="151">
        <v>2805</v>
      </c>
      <c r="K791" s="151">
        <v>2637</v>
      </c>
      <c r="L791" s="151">
        <v>168</v>
      </c>
      <c r="M791" s="172">
        <v>0.93</v>
      </c>
      <c r="N791" s="153">
        <v>67167</v>
      </c>
      <c r="O791" s="153">
        <v>62697</v>
      </c>
      <c r="P791" s="153">
        <v>4470</v>
      </c>
      <c r="Q791" s="154">
        <v>0.933449461789271</v>
      </c>
      <c r="R791" s="154">
        <v>0.869445401308991</v>
      </c>
      <c r="S791" s="154">
        <v>0.929097249128245</v>
      </c>
      <c r="T791" s="154">
        <v>0.940106951871658</v>
      </c>
      <c r="U791" s="173">
        <v>-0.0596518478192541</v>
      </c>
      <c r="V791" s="158">
        <v>18479</v>
      </c>
      <c r="W791" s="158">
        <v>17322</v>
      </c>
      <c r="X791" s="158">
        <v>17873</v>
      </c>
      <c r="Y791" s="158">
        <v>16655</v>
      </c>
      <c r="Z791" s="155">
        <v>0.937388386817468</v>
      </c>
      <c r="AA791" s="155">
        <v>0.93185251496671</v>
      </c>
      <c r="AB791" s="173">
        <v>0.00553587185075899</v>
      </c>
    </row>
    <row r="792" spans="1:28">
      <c r="A792" s="175" t="s">
        <v>668</v>
      </c>
      <c r="B792" s="176" t="s">
        <v>1824</v>
      </c>
      <c r="C792" s="176" t="s">
        <v>788</v>
      </c>
      <c r="D792" s="150">
        <v>2645</v>
      </c>
      <c r="E792" s="153">
        <v>2599</v>
      </c>
      <c r="F792" s="153">
        <v>46</v>
      </c>
      <c r="G792" s="151">
        <v>2460</v>
      </c>
      <c r="H792" s="151">
        <v>2421</v>
      </c>
      <c r="I792" s="151">
        <v>39</v>
      </c>
      <c r="J792" s="151">
        <v>2615</v>
      </c>
      <c r="K792" s="151">
        <v>2570</v>
      </c>
      <c r="L792" s="151">
        <v>45</v>
      </c>
      <c r="M792" s="172">
        <v>0.93</v>
      </c>
      <c r="N792" s="153">
        <v>60776</v>
      </c>
      <c r="O792" s="153">
        <v>59148</v>
      </c>
      <c r="P792" s="153">
        <v>1628</v>
      </c>
      <c r="Q792" s="154">
        <v>0.973213110438331</v>
      </c>
      <c r="R792" s="154">
        <v>0.982608695652174</v>
      </c>
      <c r="S792" s="154">
        <v>0.984146341463415</v>
      </c>
      <c r="T792" s="154">
        <v>0.982791586998088</v>
      </c>
      <c r="U792" s="173">
        <v>-0.00153764581124072</v>
      </c>
      <c r="V792" s="158">
        <v>17124</v>
      </c>
      <c r="W792" s="158">
        <v>16846</v>
      </c>
      <c r="X792" s="158">
        <v>15912</v>
      </c>
      <c r="Y792" s="158">
        <v>15574</v>
      </c>
      <c r="Z792" s="155">
        <v>0.983765475356225</v>
      </c>
      <c r="AA792" s="155">
        <v>0.97875816993464</v>
      </c>
      <c r="AB792" s="173">
        <v>0.00500730542158467</v>
      </c>
    </row>
    <row r="793" spans="1:28">
      <c r="A793" s="175" t="s">
        <v>668</v>
      </c>
      <c r="B793" s="176" t="s">
        <v>1824</v>
      </c>
      <c r="C793" s="176" t="s">
        <v>789</v>
      </c>
      <c r="D793" s="150">
        <v>5842</v>
      </c>
      <c r="E793" s="153">
        <v>5725</v>
      </c>
      <c r="F793" s="153">
        <v>117</v>
      </c>
      <c r="G793" s="151">
        <v>5935</v>
      </c>
      <c r="H793" s="151">
        <v>5842</v>
      </c>
      <c r="I793" s="151">
        <v>93</v>
      </c>
      <c r="J793" s="151">
        <v>6087</v>
      </c>
      <c r="K793" s="151">
        <v>5984</v>
      </c>
      <c r="L793" s="151">
        <v>103</v>
      </c>
      <c r="M793" s="172">
        <v>0.93</v>
      </c>
      <c r="N793" s="153">
        <v>117365</v>
      </c>
      <c r="O793" s="153">
        <v>115164</v>
      </c>
      <c r="P793" s="153">
        <v>2201</v>
      </c>
      <c r="Q793" s="154">
        <v>0.981246538576237</v>
      </c>
      <c r="R793" s="154">
        <v>0.979972612119137</v>
      </c>
      <c r="S793" s="154">
        <v>0.984330244313395</v>
      </c>
      <c r="T793" s="154">
        <v>0.983078692295055</v>
      </c>
      <c r="U793" s="173">
        <v>-0.00435763219425778</v>
      </c>
      <c r="V793" s="158">
        <v>39632</v>
      </c>
      <c r="W793" s="158">
        <v>39043</v>
      </c>
      <c r="X793" s="158">
        <v>33338</v>
      </c>
      <c r="Y793" s="158">
        <v>32741</v>
      </c>
      <c r="Z793" s="155">
        <v>0.985138272103351</v>
      </c>
      <c r="AA793" s="155">
        <v>0.982092507049013</v>
      </c>
      <c r="AB793" s="173">
        <v>0.00304576505433762</v>
      </c>
    </row>
    <row r="794" spans="1:28">
      <c r="A794" s="175" t="s">
        <v>668</v>
      </c>
      <c r="B794" s="176" t="s">
        <v>1824</v>
      </c>
      <c r="C794" s="176" t="s">
        <v>790</v>
      </c>
      <c r="D794" s="150">
        <v>2030</v>
      </c>
      <c r="E794" s="153">
        <v>1989</v>
      </c>
      <c r="F794" s="153">
        <v>41</v>
      </c>
      <c r="G794" s="151">
        <v>1947</v>
      </c>
      <c r="H794" s="151">
        <v>1911</v>
      </c>
      <c r="I794" s="151">
        <v>36</v>
      </c>
      <c r="J794" s="151">
        <v>2026</v>
      </c>
      <c r="K794" s="151">
        <v>1994</v>
      </c>
      <c r="L794" s="151">
        <v>32</v>
      </c>
      <c r="M794" s="172">
        <v>0.93</v>
      </c>
      <c r="N794" s="153">
        <v>40073</v>
      </c>
      <c r="O794" s="153">
        <v>39274</v>
      </c>
      <c r="P794" s="153">
        <v>799</v>
      </c>
      <c r="Q794" s="154">
        <v>0.98006138796696</v>
      </c>
      <c r="R794" s="154">
        <v>0.979802955665025</v>
      </c>
      <c r="S794" s="154">
        <v>0.981510015408321</v>
      </c>
      <c r="T794" s="154">
        <v>0.984205330700888</v>
      </c>
      <c r="U794" s="173">
        <v>-0.00170705974329588</v>
      </c>
      <c r="V794" s="158">
        <v>13297</v>
      </c>
      <c r="W794" s="158">
        <v>13084</v>
      </c>
      <c r="X794" s="158">
        <v>11407</v>
      </c>
      <c r="Y794" s="158">
        <v>11213</v>
      </c>
      <c r="Z794" s="155">
        <v>0.983981349176506</v>
      </c>
      <c r="AA794" s="155">
        <v>0.982992899097046</v>
      </c>
      <c r="AB794" s="173">
        <v>0.000988450079460246</v>
      </c>
    </row>
    <row r="795" spans="1:28">
      <c r="A795" s="175" t="s">
        <v>668</v>
      </c>
      <c r="B795" s="176" t="s">
        <v>1824</v>
      </c>
      <c r="C795" s="176" t="s">
        <v>791</v>
      </c>
      <c r="D795" s="150">
        <v>2933</v>
      </c>
      <c r="E795" s="153">
        <v>2853</v>
      </c>
      <c r="F795" s="153">
        <v>80</v>
      </c>
      <c r="G795" s="151">
        <v>2528</v>
      </c>
      <c r="H795" s="151">
        <v>2467</v>
      </c>
      <c r="I795" s="151">
        <v>61</v>
      </c>
      <c r="J795" s="151">
        <v>2802</v>
      </c>
      <c r="K795" s="151">
        <v>2759</v>
      </c>
      <c r="L795" s="151">
        <v>43</v>
      </c>
      <c r="M795" s="172">
        <v>0.93</v>
      </c>
      <c r="N795" s="153">
        <v>69283</v>
      </c>
      <c r="O795" s="153">
        <v>67730</v>
      </c>
      <c r="P795" s="153">
        <v>1553</v>
      </c>
      <c r="Q795" s="154">
        <v>0.977584688884719</v>
      </c>
      <c r="R795" s="154">
        <v>0.9727241732015</v>
      </c>
      <c r="S795" s="154">
        <v>0.975870253164557</v>
      </c>
      <c r="T795" s="154">
        <v>0.984653818700928</v>
      </c>
      <c r="U795" s="173">
        <v>-0.00314607996305682</v>
      </c>
      <c r="V795" s="158">
        <v>18200</v>
      </c>
      <c r="W795" s="158">
        <v>17857</v>
      </c>
      <c r="X795" s="158">
        <v>17849</v>
      </c>
      <c r="Y795" s="158">
        <v>17491</v>
      </c>
      <c r="Z795" s="155">
        <v>0.981153846153846</v>
      </c>
      <c r="AA795" s="155">
        <v>0.979942853941397</v>
      </c>
      <c r="AB795" s="173">
        <v>0.00121099221244891</v>
      </c>
    </row>
    <row r="796" spans="1:28">
      <c r="A796" s="175" t="s">
        <v>668</v>
      </c>
      <c r="B796" s="176" t="s">
        <v>1824</v>
      </c>
      <c r="C796" s="176" t="s">
        <v>792</v>
      </c>
      <c r="D796" s="150">
        <v>2220</v>
      </c>
      <c r="E796" s="153">
        <v>2065</v>
      </c>
      <c r="F796" s="153">
        <v>155</v>
      </c>
      <c r="G796" s="151">
        <v>1903</v>
      </c>
      <c r="H796" s="151">
        <v>1807</v>
      </c>
      <c r="I796" s="151">
        <v>96</v>
      </c>
      <c r="J796" s="151">
        <v>2091</v>
      </c>
      <c r="K796" s="151">
        <v>2003</v>
      </c>
      <c r="L796" s="151">
        <v>88</v>
      </c>
      <c r="M796" s="172">
        <v>0.93</v>
      </c>
      <c r="N796" s="153">
        <v>53996</v>
      </c>
      <c r="O796" s="153">
        <v>51652</v>
      </c>
      <c r="P796" s="153">
        <v>2344</v>
      </c>
      <c r="Q796" s="154">
        <v>0.956589376990888</v>
      </c>
      <c r="R796" s="154">
        <v>0.93018018018018</v>
      </c>
      <c r="S796" s="154">
        <v>0.949553336836574</v>
      </c>
      <c r="T796" s="154">
        <v>0.95791487326638</v>
      </c>
      <c r="U796" s="173">
        <v>-0.0193731566563936</v>
      </c>
      <c r="V796" s="158">
        <v>13683</v>
      </c>
      <c r="W796" s="158">
        <v>13097</v>
      </c>
      <c r="X796" s="158">
        <v>13761</v>
      </c>
      <c r="Y796" s="158">
        <v>13143</v>
      </c>
      <c r="Z796" s="155">
        <v>0.957173134546518</v>
      </c>
      <c r="AA796" s="155">
        <v>0.955090473076085</v>
      </c>
      <c r="AB796" s="173">
        <v>0.0020826614704329</v>
      </c>
    </row>
    <row r="797" spans="1:28">
      <c r="A797" s="175" t="s">
        <v>668</v>
      </c>
      <c r="B797" s="176" t="s">
        <v>1824</v>
      </c>
      <c r="C797" s="176" t="s">
        <v>793</v>
      </c>
      <c r="D797" s="150">
        <v>4564</v>
      </c>
      <c r="E797" s="153">
        <v>4423</v>
      </c>
      <c r="F797" s="153">
        <v>141</v>
      </c>
      <c r="G797" s="151">
        <v>4182</v>
      </c>
      <c r="H797" s="151">
        <v>4092</v>
      </c>
      <c r="I797" s="151">
        <v>90</v>
      </c>
      <c r="J797" s="151">
        <v>4413</v>
      </c>
      <c r="K797" s="151">
        <v>4292</v>
      </c>
      <c r="L797" s="151">
        <v>121</v>
      </c>
      <c r="M797" s="172">
        <v>0.93</v>
      </c>
      <c r="N797" s="153">
        <v>94981</v>
      </c>
      <c r="O797" s="153">
        <v>92041</v>
      </c>
      <c r="P797" s="153">
        <v>2940</v>
      </c>
      <c r="Q797" s="154">
        <v>0.969046440867121</v>
      </c>
      <c r="R797" s="154">
        <v>0.969106047326906</v>
      </c>
      <c r="S797" s="154">
        <v>0.978479196556671</v>
      </c>
      <c r="T797" s="154">
        <v>0.972581010650351</v>
      </c>
      <c r="U797" s="173">
        <v>-0.00937314922976529</v>
      </c>
      <c r="V797" s="158">
        <v>29414</v>
      </c>
      <c r="W797" s="158">
        <v>28662</v>
      </c>
      <c r="X797" s="158">
        <v>25943</v>
      </c>
      <c r="Y797" s="158">
        <v>25195</v>
      </c>
      <c r="Z797" s="155">
        <v>0.97443394302033</v>
      </c>
      <c r="AA797" s="155">
        <v>0.971167559650002</v>
      </c>
      <c r="AB797" s="173">
        <v>0.00326638337032858</v>
      </c>
    </row>
    <row r="798" spans="1:28">
      <c r="A798" s="175" t="s">
        <v>668</v>
      </c>
      <c r="B798" s="176" t="s">
        <v>33</v>
      </c>
      <c r="C798" s="176" t="s">
        <v>794</v>
      </c>
      <c r="D798" s="150">
        <v>0</v>
      </c>
      <c r="E798" s="153">
        <v>0</v>
      </c>
      <c r="F798" s="153">
        <v>0</v>
      </c>
      <c r="G798" s="151">
        <v>0</v>
      </c>
      <c r="H798" s="151">
        <v>0</v>
      </c>
      <c r="I798" s="151">
        <v>0</v>
      </c>
      <c r="J798" s="151">
        <v>0</v>
      </c>
      <c r="K798" s="151">
        <v>0</v>
      </c>
      <c r="L798" s="151">
        <v>0</v>
      </c>
      <c r="M798" s="172">
        <v>0.93</v>
      </c>
      <c r="N798" s="153">
        <v>0</v>
      </c>
      <c r="O798" s="153">
        <v>0</v>
      </c>
      <c r="P798" s="153">
        <v>0</v>
      </c>
      <c r="Q798" s="154">
        <v>0</v>
      </c>
      <c r="R798" s="154">
        <v>0</v>
      </c>
      <c r="S798" s="154">
        <v>0</v>
      </c>
      <c r="T798" s="154">
        <v>0</v>
      </c>
      <c r="U798" s="173">
        <v>0</v>
      </c>
      <c r="V798" s="158">
        <v>0</v>
      </c>
      <c r="W798" s="158">
        <v>0</v>
      </c>
      <c r="X798" s="158">
        <v>0</v>
      </c>
      <c r="Y798" s="158">
        <v>0</v>
      </c>
      <c r="Z798" s="155">
        <v>0</v>
      </c>
      <c r="AA798" s="155">
        <v>0</v>
      </c>
      <c r="AB798" s="173">
        <v>0</v>
      </c>
    </row>
    <row r="799" spans="1:28">
      <c r="A799" s="175" t="s">
        <v>668</v>
      </c>
      <c r="B799" s="176" t="s">
        <v>1824</v>
      </c>
      <c r="C799" s="176" t="s">
        <v>795</v>
      </c>
      <c r="D799" s="150">
        <v>1422</v>
      </c>
      <c r="E799" s="153">
        <v>1357</v>
      </c>
      <c r="F799" s="153">
        <v>65</v>
      </c>
      <c r="G799" s="151">
        <v>1278</v>
      </c>
      <c r="H799" s="151">
        <v>1238</v>
      </c>
      <c r="I799" s="151">
        <v>40</v>
      </c>
      <c r="J799" s="151">
        <v>1437</v>
      </c>
      <c r="K799" s="151">
        <v>1396</v>
      </c>
      <c r="L799" s="151">
        <v>41</v>
      </c>
      <c r="M799" s="172">
        <v>0.93</v>
      </c>
      <c r="N799" s="153">
        <v>36347</v>
      </c>
      <c r="O799" s="153">
        <v>35329</v>
      </c>
      <c r="P799" s="153">
        <v>1018</v>
      </c>
      <c r="Q799" s="154">
        <v>0.97199218642529</v>
      </c>
      <c r="R799" s="154">
        <v>0.954289732770745</v>
      </c>
      <c r="S799" s="154">
        <v>0.968701095461659</v>
      </c>
      <c r="T799" s="154">
        <v>0.971468336812804</v>
      </c>
      <c r="U799" s="173">
        <v>-0.0144113626909134</v>
      </c>
      <c r="V799" s="158">
        <v>9285</v>
      </c>
      <c r="W799" s="158">
        <v>8998</v>
      </c>
      <c r="X799" s="158">
        <v>9183</v>
      </c>
      <c r="Y799" s="158">
        <v>8959</v>
      </c>
      <c r="Z799" s="155">
        <v>0.969089929994615</v>
      </c>
      <c r="AA799" s="155">
        <v>0.975607100076228</v>
      </c>
      <c r="AB799" s="173">
        <v>-0.0065171700816129</v>
      </c>
    </row>
    <row r="800" spans="1:28">
      <c r="A800" s="175" t="s">
        <v>668</v>
      </c>
      <c r="B800" s="176" t="s">
        <v>1826</v>
      </c>
      <c r="C800" s="176" t="s">
        <v>796</v>
      </c>
      <c r="D800" s="150">
        <v>1733</v>
      </c>
      <c r="E800" s="153">
        <v>1524</v>
      </c>
      <c r="F800" s="153">
        <v>209</v>
      </c>
      <c r="G800" s="151">
        <v>1615</v>
      </c>
      <c r="H800" s="151">
        <v>1464</v>
      </c>
      <c r="I800" s="151">
        <v>151</v>
      </c>
      <c r="J800" s="151">
        <v>1787</v>
      </c>
      <c r="K800" s="151">
        <v>1682</v>
      </c>
      <c r="L800" s="151">
        <v>105</v>
      </c>
      <c r="M800" s="172">
        <v>0.93</v>
      </c>
      <c r="N800" s="153">
        <v>53231</v>
      </c>
      <c r="O800" s="153">
        <v>50077</v>
      </c>
      <c r="P800" s="153">
        <v>3154</v>
      </c>
      <c r="Q800" s="154">
        <v>0.940748811782608</v>
      </c>
      <c r="R800" s="154">
        <v>0.879399884593191</v>
      </c>
      <c r="S800" s="154">
        <v>0.906501547987616</v>
      </c>
      <c r="T800" s="154">
        <v>0.941242305540011</v>
      </c>
      <c r="U800" s="173">
        <v>-0.0271016633944251</v>
      </c>
      <c r="V800" s="158">
        <v>11933</v>
      </c>
      <c r="W800" s="158">
        <v>11102</v>
      </c>
      <c r="X800" s="158">
        <v>12514</v>
      </c>
      <c r="Y800" s="158">
        <v>11806</v>
      </c>
      <c r="Z800" s="155">
        <v>0.930361183273276</v>
      </c>
      <c r="AA800" s="155">
        <v>0.94342336583027</v>
      </c>
      <c r="AB800" s="173">
        <v>-0.0130621825569943</v>
      </c>
    </row>
    <row r="801" spans="1:28">
      <c r="A801" s="175" t="s">
        <v>668</v>
      </c>
      <c r="B801" s="176" t="s">
        <v>1826</v>
      </c>
      <c r="C801" s="176" t="s">
        <v>797</v>
      </c>
      <c r="D801" s="150">
        <v>1353</v>
      </c>
      <c r="E801" s="153">
        <v>1054</v>
      </c>
      <c r="F801" s="153">
        <v>299</v>
      </c>
      <c r="G801" s="151">
        <v>1433</v>
      </c>
      <c r="H801" s="151">
        <v>1074</v>
      </c>
      <c r="I801" s="151">
        <v>359</v>
      </c>
      <c r="J801" s="151">
        <v>1470</v>
      </c>
      <c r="K801" s="151">
        <v>1312</v>
      </c>
      <c r="L801" s="151">
        <v>158</v>
      </c>
      <c r="M801" s="172">
        <v>0.93</v>
      </c>
      <c r="N801" s="153">
        <v>42659</v>
      </c>
      <c r="O801" s="153">
        <v>35408</v>
      </c>
      <c r="P801" s="153">
        <v>7251</v>
      </c>
      <c r="Q801" s="154">
        <v>0.830024144963548</v>
      </c>
      <c r="R801" s="154">
        <v>0.779009608277901</v>
      </c>
      <c r="S801" s="154">
        <v>0.749476622470342</v>
      </c>
      <c r="T801" s="154">
        <v>0.892517006802721</v>
      </c>
      <c r="U801" s="173">
        <v>0.029532985807559</v>
      </c>
      <c r="V801" s="158">
        <v>9798</v>
      </c>
      <c r="W801" s="158">
        <v>8282</v>
      </c>
      <c r="X801" s="158">
        <v>9844</v>
      </c>
      <c r="Y801" s="158">
        <v>8020</v>
      </c>
      <c r="Z801" s="155">
        <v>0.845274545825679</v>
      </c>
      <c r="AA801" s="155">
        <v>0.814709467696059</v>
      </c>
      <c r="AB801" s="173">
        <v>0.0305650781296202</v>
      </c>
    </row>
    <row r="802" spans="1:28">
      <c r="A802" s="175" t="s">
        <v>668</v>
      </c>
      <c r="B802" s="176" t="s">
        <v>1826</v>
      </c>
      <c r="C802" s="176" t="s">
        <v>798</v>
      </c>
      <c r="D802" s="150">
        <v>3397</v>
      </c>
      <c r="E802" s="153">
        <v>3081</v>
      </c>
      <c r="F802" s="153">
        <v>316</v>
      </c>
      <c r="G802" s="151">
        <v>3181</v>
      </c>
      <c r="H802" s="151">
        <v>2991</v>
      </c>
      <c r="I802" s="151">
        <v>190</v>
      </c>
      <c r="J802" s="151">
        <v>3496</v>
      </c>
      <c r="K802" s="151">
        <v>3324</v>
      </c>
      <c r="L802" s="151">
        <v>172</v>
      </c>
      <c r="M802" s="172">
        <v>0.93</v>
      </c>
      <c r="N802" s="153">
        <v>94478</v>
      </c>
      <c r="O802" s="153">
        <v>89699</v>
      </c>
      <c r="P802" s="153">
        <v>4779</v>
      </c>
      <c r="Q802" s="154">
        <v>0.949416795444442</v>
      </c>
      <c r="R802" s="154">
        <v>0.906976744186046</v>
      </c>
      <c r="S802" s="154">
        <v>0.940270355234203</v>
      </c>
      <c r="T802" s="154">
        <v>0.950800915331808</v>
      </c>
      <c r="U802" s="173">
        <v>-0.0332936110481566</v>
      </c>
      <c r="V802" s="158">
        <v>22773</v>
      </c>
      <c r="W802" s="158">
        <v>21530</v>
      </c>
      <c r="X802" s="158">
        <v>22567</v>
      </c>
      <c r="Y802" s="158">
        <v>21431</v>
      </c>
      <c r="Z802" s="155">
        <v>0.945417819347473</v>
      </c>
      <c r="AA802" s="155">
        <v>0.949661009438561</v>
      </c>
      <c r="AB802" s="173">
        <v>-0.00424319009108776</v>
      </c>
    </row>
    <row r="803" spans="1:28">
      <c r="A803" s="175" t="s">
        <v>668</v>
      </c>
      <c r="B803" s="176" t="s">
        <v>1826</v>
      </c>
      <c r="C803" s="176" t="s">
        <v>799</v>
      </c>
      <c r="D803" s="150">
        <v>2442</v>
      </c>
      <c r="E803" s="153">
        <v>2197</v>
      </c>
      <c r="F803" s="153">
        <v>245</v>
      </c>
      <c r="G803" s="151">
        <v>2243</v>
      </c>
      <c r="H803" s="151">
        <v>2107</v>
      </c>
      <c r="I803" s="151">
        <v>136</v>
      </c>
      <c r="J803" s="151">
        <v>2538</v>
      </c>
      <c r="K803" s="151">
        <v>2402</v>
      </c>
      <c r="L803" s="151">
        <v>136</v>
      </c>
      <c r="M803" s="172">
        <v>0.93</v>
      </c>
      <c r="N803" s="153">
        <v>71612</v>
      </c>
      <c r="O803" s="153">
        <v>66684</v>
      </c>
      <c r="P803" s="153">
        <v>4928</v>
      </c>
      <c r="Q803" s="154">
        <v>0.931184717645087</v>
      </c>
      <c r="R803" s="154">
        <v>0.8996723996724</v>
      </c>
      <c r="S803" s="154">
        <v>0.939366919304503</v>
      </c>
      <c r="T803" s="154">
        <v>0.946414499605989</v>
      </c>
      <c r="U803" s="173">
        <v>-0.0396945196321032</v>
      </c>
      <c r="V803" s="158">
        <v>16765</v>
      </c>
      <c r="W803" s="158">
        <v>15708</v>
      </c>
      <c r="X803" s="158">
        <v>17060</v>
      </c>
      <c r="Y803" s="158">
        <v>16075</v>
      </c>
      <c r="Z803" s="155">
        <v>0.936951983298539</v>
      </c>
      <c r="AA803" s="155">
        <v>0.942262602579133</v>
      </c>
      <c r="AB803" s="173">
        <v>-0.00531061928059395</v>
      </c>
    </row>
    <row r="804" spans="1:28">
      <c r="A804" s="175" t="s">
        <v>668</v>
      </c>
      <c r="B804" s="176" t="s">
        <v>1826</v>
      </c>
      <c r="C804" s="176" t="s">
        <v>800</v>
      </c>
      <c r="D804" s="150">
        <v>3441</v>
      </c>
      <c r="E804" s="153">
        <v>2797</v>
      </c>
      <c r="F804" s="153">
        <v>644</v>
      </c>
      <c r="G804" s="151">
        <v>3193</v>
      </c>
      <c r="H804" s="151">
        <v>2869</v>
      </c>
      <c r="I804" s="151">
        <v>324</v>
      </c>
      <c r="J804" s="151">
        <v>3185</v>
      </c>
      <c r="K804" s="151">
        <v>3020</v>
      </c>
      <c r="L804" s="151">
        <v>165</v>
      </c>
      <c r="M804" s="172">
        <v>0.93</v>
      </c>
      <c r="N804" s="153">
        <v>97460</v>
      </c>
      <c r="O804" s="153">
        <v>90374</v>
      </c>
      <c r="P804" s="153">
        <v>7086</v>
      </c>
      <c r="Q804" s="154">
        <v>0.92729324851221</v>
      </c>
      <c r="R804" s="154">
        <v>0.812845103167684</v>
      </c>
      <c r="S804" s="154">
        <v>0.898528030065769</v>
      </c>
      <c r="T804" s="154">
        <v>0.948194662480377</v>
      </c>
      <c r="U804" s="173">
        <v>-0.0856829268980851</v>
      </c>
      <c r="V804" s="158">
        <v>22644</v>
      </c>
      <c r="W804" s="158">
        <v>20588</v>
      </c>
      <c r="X804" s="158">
        <v>22790</v>
      </c>
      <c r="Y804" s="158">
        <v>21116</v>
      </c>
      <c r="Z804" s="155">
        <v>0.909203320968027</v>
      </c>
      <c r="AA804" s="155">
        <v>0.926546731022378</v>
      </c>
      <c r="AB804" s="173">
        <v>-0.0173434100543515</v>
      </c>
    </row>
    <row r="805" spans="1:28">
      <c r="A805" s="175" t="s">
        <v>668</v>
      </c>
      <c r="B805" s="176" t="s">
        <v>1826</v>
      </c>
      <c r="C805" s="176" t="s">
        <v>801</v>
      </c>
      <c r="D805" s="150">
        <v>2995</v>
      </c>
      <c r="E805" s="153">
        <v>2659</v>
      </c>
      <c r="F805" s="153">
        <v>336</v>
      </c>
      <c r="G805" s="151">
        <v>2633</v>
      </c>
      <c r="H805" s="151">
        <v>2298</v>
      </c>
      <c r="I805" s="151">
        <v>335</v>
      </c>
      <c r="J805" s="151">
        <v>2910</v>
      </c>
      <c r="K805" s="151">
        <v>2744</v>
      </c>
      <c r="L805" s="151">
        <v>166</v>
      </c>
      <c r="M805" s="172">
        <v>0.93</v>
      </c>
      <c r="N805" s="153">
        <v>86011</v>
      </c>
      <c r="O805" s="153">
        <v>80025</v>
      </c>
      <c r="P805" s="153">
        <v>5986</v>
      </c>
      <c r="Q805" s="154">
        <v>0.930404250619107</v>
      </c>
      <c r="R805" s="154">
        <v>0.887813021702838</v>
      </c>
      <c r="S805" s="154">
        <v>0.872768704899354</v>
      </c>
      <c r="T805" s="154">
        <v>0.942955326460481</v>
      </c>
      <c r="U805" s="173">
        <v>0.0150443168034837</v>
      </c>
      <c r="V805" s="158">
        <v>19919</v>
      </c>
      <c r="W805" s="158">
        <v>18351</v>
      </c>
      <c r="X805" s="158">
        <v>20606</v>
      </c>
      <c r="Y805" s="158">
        <v>19069</v>
      </c>
      <c r="Z805" s="155">
        <v>0.9212811888147</v>
      </c>
      <c r="AA805" s="155">
        <v>0.925410074735514</v>
      </c>
      <c r="AB805" s="173">
        <v>-0.0041288859208144</v>
      </c>
    </row>
    <row r="806" spans="1:28">
      <c r="A806" s="175" t="s">
        <v>668</v>
      </c>
      <c r="B806" s="176" t="s">
        <v>1826</v>
      </c>
      <c r="C806" s="176" t="s">
        <v>802</v>
      </c>
      <c r="D806" s="150">
        <v>2478</v>
      </c>
      <c r="E806" s="153">
        <v>2145</v>
      </c>
      <c r="F806" s="153">
        <v>333</v>
      </c>
      <c r="G806" s="151">
        <v>2277</v>
      </c>
      <c r="H806" s="151">
        <v>2193</v>
      </c>
      <c r="I806" s="151">
        <v>84</v>
      </c>
      <c r="J806" s="151">
        <v>2542</v>
      </c>
      <c r="K806" s="151">
        <v>2484</v>
      </c>
      <c r="L806" s="151">
        <v>58</v>
      </c>
      <c r="M806" s="172">
        <v>0.93</v>
      </c>
      <c r="N806" s="153">
        <v>71940</v>
      </c>
      <c r="O806" s="153">
        <v>69545</v>
      </c>
      <c r="P806" s="153">
        <v>2395</v>
      </c>
      <c r="Q806" s="154">
        <v>0.966708368084515</v>
      </c>
      <c r="R806" s="154">
        <v>0.865617433414044</v>
      </c>
      <c r="S806" s="154">
        <v>0.963109354413702</v>
      </c>
      <c r="T806" s="154">
        <v>0.977183320220299</v>
      </c>
      <c r="U806" s="173">
        <v>-0.0974919209996586</v>
      </c>
      <c r="V806" s="158">
        <v>16464</v>
      </c>
      <c r="W806" s="158">
        <v>15852</v>
      </c>
      <c r="X806" s="158">
        <v>17419</v>
      </c>
      <c r="Y806" s="158">
        <v>16891</v>
      </c>
      <c r="Z806" s="155">
        <v>0.962827988338192</v>
      </c>
      <c r="AA806" s="155">
        <v>0.969688271427751</v>
      </c>
      <c r="AB806" s="173">
        <v>-0.00686028308955888</v>
      </c>
    </row>
    <row r="807" spans="1:28">
      <c r="A807" s="175" t="s">
        <v>668</v>
      </c>
      <c r="B807" s="176" t="s">
        <v>1826</v>
      </c>
      <c r="C807" s="176" t="s">
        <v>803</v>
      </c>
      <c r="D807" s="150">
        <v>3006</v>
      </c>
      <c r="E807" s="153">
        <v>2826</v>
      </c>
      <c r="F807" s="153">
        <v>180</v>
      </c>
      <c r="G807" s="151">
        <v>2880</v>
      </c>
      <c r="H807" s="151">
        <v>2773</v>
      </c>
      <c r="I807" s="151">
        <v>107</v>
      </c>
      <c r="J807" s="151">
        <v>3059</v>
      </c>
      <c r="K807" s="151">
        <v>2965</v>
      </c>
      <c r="L807" s="151">
        <v>94</v>
      </c>
      <c r="M807" s="172">
        <v>0.93</v>
      </c>
      <c r="N807" s="153">
        <v>85121</v>
      </c>
      <c r="O807" s="153">
        <v>82751</v>
      </c>
      <c r="P807" s="153">
        <v>2370</v>
      </c>
      <c r="Q807" s="154">
        <v>0.972157281986819</v>
      </c>
      <c r="R807" s="154">
        <v>0.940119760479042</v>
      </c>
      <c r="S807" s="154">
        <v>0.962847222222222</v>
      </c>
      <c r="T807" s="154">
        <v>0.969271003595946</v>
      </c>
      <c r="U807" s="173">
        <v>-0.0227274617431803</v>
      </c>
      <c r="V807" s="158">
        <v>20179</v>
      </c>
      <c r="W807" s="158">
        <v>19562</v>
      </c>
      <c r="X807" s="158">
        <v>20345</v>
      </c>
      <c r="Y807" s="158">
        <v>19853</v>
      </c>
      <c r="Z807" s="155">
        <v>0.969423658258586</v>
      </c>
      <c r="AA807" s="155">
        <v>0.975817154091914</v>
      </c>
      <c r="AB807" s="173">
        <v>-0.00639349583332882</v>
      </c>
    </row>
    <row r="808" spans="1:28">
      <c r="A808" s="175" t="s">
        <v>668</v>
      </c>
      <c r="B808" s="176" t="s">
        <v>1826</v>
      </c>
      <c r="C808" s="176" t="s">
        <v>804</v>
      </c>
      <c r="D808" s="150">
        <v>5153</v>
      </c>
      <c r="E808" s="153">
        <v>4071</v>
      </c>
      <c r="F808" s="153">
        <v>1082</v>
      </c>
      <c r="G808" s="151">
        <v>4911</v>
      </c>
      <c r="H808" s="151">
        <v>4370</v>
      </c>
      <c r="I808" s="151">
        <v>541</v>
      </c>
      <c r="J808" s="151">
        <v>5021</v>
      </c>
      <c r="K808" s="151">
        <v>4685</v>
      </c>
      <c r="L808" s="151">
        <v>336</v>
      </c>
      <c r="M808" s="172">
        <v>0.93</v>
      </c>
      <c r="N808" s="153">
        <v>143465</v>
      </c>
      <c r="O808" s="153">
        <v>132275</v>
      </c>
      <c r="P808" s="153">
        <v>11190</v>
      </c>
      <c r="Q808" s="154">
        <v>0.922001881992124</v>
      </c>
      <c r="R808" s="154">
        <v>0.790025228022511</v>
      </c>
      <c r="S808" s="154">
        <v>0.88983913663205</v>
      </c>
      <c r="T808" s="154">
        <v>0.933081059549891</v>
      </c>
      <c r="U808" s="173">
        <v>-0.0998139086095393</v>
      </c>
      <c r="V808" s="158">
        <v>33916</v>
      </c>
      <c r="W808" s="158">
        <v>30629</v>
      </c>
      <c r="X808" s="158">
        <v>33950</v>
      </c>
      <c r="Y808" s="158">
        <v>31521</v>
      </c>
      <c r="Z808" s="155">
        <v>0.903084090104965</v>
      </c>
      <c r="AA808" s="155">
        <v>0.928453608247423</v>
      </c>
      <c r="AB808" s="173">
        <v>-0.0253695181424576</v>
      </c>
    </row>
    <row r="809" spans="1:28">
      <c r="A809" s="175" t="s">
        <v>668</v>
      </c>
      <c r="B809" s="176" t="s">
        <v>1826</v>
      </c>
      <c r="C809" s="176" t="s">
        <v>805</v>
      </c>
      <c r="D809" s="150">
        <v>2536</v>
      </c>
      <c r="E809" s="153">
        <v>2294</v>
      </c>
      <c r="F809" s="153">
        <v>242</v>
      </c>
      <c r="G809" s="151">
        <v>2299</v>
      </c>
      <c r="H809" s="151">
        <v>2183</v>
      </c>
      <c r="I809" s="151">
        <v>116</v>
      </c>
      <c r="J809" s="151">
        <v>2486</v>
      </c>
      <c r="K809" s="151">
        <v>2369</v>
      </c>
      <c r="L809" s="151">
        <v>117</v>
      </c>
      <c r="M809" s="172">
        <v>0.93</v>
      </c>
      <c r="N809" s="153">
        <v>69740</v>
      </c>
      <c r="O809" s="153">
        <v>66559</v>
      </c>
      <c r="P809" s="153">
        <v>3181</v>
      </c>
      <c r="Q809" s="154">
        <v>0.95438772583883</v>
      </c>
      <c r="R809" s="154">
        <v>0.904574132492114</v>
      </c>
      <c r="S809" s="154">
        <v>0.94954327968682</v>
      </c>
      <c r="T809" s="154">
        <v>0.952936444086887</v>
      </c>
      <c r="U809" s="173">
        <v>-0.0449691471947068</v>
      </c>
      <c r="V809" s="158">
        <v>16449</v>
      </c>
      <c r="W809" s="158">
        <v>15603</v>
      </c>
      <c r="X809" s="158">
        <v>16262</v>
      </c>
      <c r="Y809" s="158">
        <v>15477</v>
      </c>
      <c r="Z809" s="155">
        <v>0.948568302024439</v>
      </c>
      <c r="AA809" s="155">
        <v>0.951727954741114</v>
      </c>
      <c r="AB809" s="173">
        <v>-0.00315965271667507</v>
      </c>
    </row>
    <row r="810" spans="1:28">
      <c r="A810" s="175" t="s">
        <v>668</v>
      </c>
      <c r="B810" s="176" t="s">
        <v>1826</v>
      </c>
      <c r="C810" s="176" t="s">
        <v>806</v>
      </c>
      <c r="D810" s="150">
        <v>7</v>
      </c>
      <c r="E810" s="153">
        <v>7</v>
      </c>
      <c r="F810" s="153">
        <v>0</v>
      </c>
      <c r="G810" s="151">
        <v>3</v>
      </c>
      <c r="H810" s="151">
        <v>3</v>
      </c>
      <c r="I810" s="151">
        <v>0</v>
      </c>
      <c r="J810" s="151">
        <v>9</v>
      </c>
      <c r="K810" s="151">
        <v>9</v>
      </c>
      <c r="L810" s="151">
        <v>0</v>
      </c>
      <c r="M810" s="172">
        <v>0.93</v>
      </c>
      <c r="N810" s="153">
        <v>107</v>
      </c>
      <c r="O810" s="153">
        <v>102</v>
      </c>
      <c r="P810" s="153">
        <v>5</v>
      </c>
      <c r="Q810" s="154">
        <v>0.953271028037383</v>
      </c>
      <c r="R810" s="154">
        <v>1</v>
      </c>
      <c r="S810" s="154">
        <v>1</v>
      </c>
      <c r="T810" s="154">
        <v>1</v>
      </c>
      <c r="U810" s="173">
        <v>0</v>
      </c>
      <c r="V810" s="158">
        <v>46</v>
      </c>
      <c r="W810" s="158">
        <v>45</v>
      </c>
      <c r="X810" s="158">
        <v>42</v>
      </c>
      <c r="Y810" s="158">
        <v>42</v>
      </c>
      <c r="Z810" s="155">
        <v>0.978260869565217</v>
      </c>
      <c r="AA810" s="155">
        <v>1</v>
      </c>
      <c r="AB810" s="173">
        <v>-0.0217391304347826</v>
      </c>
    </row>
    <row r="811" spans="1:28">
      <c r="A811" s="175" t="s">
        <v>668</v>
      </c>
      <c r="B811" s="176" t="s">
        <v>1826</v>
      </c>
      <c r="C811" s="176" t="s">
        <v>807</v>
      </c>
      <c r="D811" s="150">
        <v>6</v>
      </c>
      <c r="E811" s="153">
        <v>6</v>
      </c>
      <c r="F811" s="153">
        <v>0</v>
      </c>
      <c r="G811" s="151">
        <v>11</v>
      </c>
      <c r="H811" s="151">
        <v>11</v>
      </c>
      <c r="I811" s="151">
        <v>0</v>
      </c>
      <c r="J811" s="151">
        <v>12</v>
      </c>
      <c r="K811" s="151">
        <v>12</v>
      </c>
      <c r="L811" s="151">
        <v>0</v>
      </c>
      <c r="M811" s="172">
        <v>0.93</v>
      </c>
      <c r="N811" s="153">
        <v>139</v>
      </c>
      <c r="O811" s="153">
        <v>136</v>
      </c>
      <c r="P811" s="153">
        <v>3</v>
      </c>
      <c r="Q811" s="154">
        <v>0.97841726618705</v>
      </c>
      <c r="R811" s="154">
        <v>1</v>
      </c>
      <c r="S811" s="154">
        <v>1</v>
      </c>
      <c r="T811" s="154">
        <v>1</v>
      </c>
      <c r="U811" s="173">
        <v>0</v>
      </c>
      <c r="V811" s="158">
        <v>70</v>
      </c>
      <c r="W811" s="158">
        <v>69</v>
      </c>
      <c r="X811" s="158">
        <v>47</v>
      </c>
      <c r="Y811" s="158">
        <v>45</v>
      </c>
      <c r="Z811" s="155">
        <v>0.985714285714286</v>
      </c>
      <c r="AA811" s="155">
        <v>0.957446808510638</v>
      </c>
      <c r="AB811" s="173">
        <v>0.0282674772036474</v>
      </c>
    </row>
    <row r="812" spans="1:28">
      <c r="A812" s="175" t="s">
        <v>668</v>
      </c>
      <c r="B812" s="176" t="s">
        <v>1825</v>
      </c>
      <c r="C812" s="176" t="s">
        <v>808</v>
      </c>
      <c r="D812" s="150">
        <v>6204</v>
      </c>
      <c r="E812" s="153">
        <v>5878</v>
      </c>
      <c r="F812" s="153">
        <v>326</v>
      </c>
      <c r="G812" s="151">
        <v>6111</v>
      </c>
      <c r="H812" s="151">
        <v>5832</v>
      </c>
      <c r="I812" s="151">
        <v>279</v>
      </c>
      <c r="J812" s="151">
        <v>5803</v>
      </c>
      <c r="K812" s="151">
        <v>5577</v>
      </c>
      <c r="L812" s="151">
        <v>226</v>
      </c>
      <c r="M812" s="172">
        <v>0.93</v>
      </c>
      <c r="N812" s="153">
        <v>171229</v>
      </c>
      <c r="O812" s="153">
        <v>164009</v>
      </c>
      <c r="P812" s="153">
        <v>7220</v>
      </c>
      <c r="Q812" s="154">
        <v>0.957834245367315</v>
      </c>
      <c r="R812" s="154">
        <v>0.947453255963894</v>
      </c>
      <c r="S812" s="154">
        <v>0.954344624447717</v>
      </c>
      <c r="T812" s="154">
        <v>0.961054626917112</v>
      </c>
      <c r="U812" s="173">
        <v>-0.00689136848382299</v>
      </c>
      <c r="V812" s="158">
        <v>41651</v>
      </c>
      <c r="W812" s="158">
        <v>39905</v>
      </c>
      <c r="X812" s="158">
        <v>42340</v>
      </c>
      <c r="Y812" s="158">
        <v>40695</v>
      </c>
      <c r="Z812" s="155">
        <v>0.958080238169552</v>
      </c>
      <c r="AA812" s="155">
        <v>0.961147850732168</v>
      </c>
      <c r="AB812" s="173">
        <v>-0.00306761256261634</v>
      </c>
    </row>
    <row r="813" spans="1:28">
      <c r="A813" s="175" t="s">
        <v>668</v>
      </c>
      <c r="B813" s="176" t="s">
        <v>1825</v>
      </c>
      <c r="C813" s="176" t="s">
        <v>809</v>
      </c>
      <c r="D813" s="150">
        <v>3253</v>
      </c>
      <c r="E813" s="153">
        <v>3016</v>
      </c>
      <c r="F813" s="153">
        <v>237</v>
      </c>
      <c r="G813" s="151">
        <v>3125</v>
      </c>
      <c r="H813" s="151">
        <v>3020</v>
      </c>
      <c r="I813" s="151">
        <v>105</v>
      </c>
      <c r="J813" s="151">
        <v>3113</v>
      </c>
      <c r="K813" s="151">
        <v>3010</v>
      </c>
      <c r="L813" s="151">
        <v>103</v>
      </c>
      <c r="M813" s="172">
        <v>0.93</v>
      </c>
      <c r="N813" s="153">
        <v>84886</v>
      </c>
      <c r="O813" s="153">
        <v>81965</v>
      </c>
      <c r="P813" s="153">
        <v>2921</v>
      </c>
      <c r="Q813" s="154">
        <v>0.965589143086021</v>
      </c>
      <c r="R813" s="154">
        <v>0.927144174608054</v>
      </c>
      <c r="S813" s="154">
        <v>0.9664</v>
      </c>
      <c r="T813" s="154">
        <v>0.966912945711532</v>
      </c>
      <c r="U813" s="173">
        <v>-0.0392558253919459</v>
      </c>
      <c r="V813" s="158">
        <v>21529</v>
      </c>
      <c r="W813" s="158">
        <v>20762</v>
      </c>
      <c r="X813" s="158">
        <v>21547</v>
      </c>
      <c r="Y813" s="158">
        <v>20814</v>
      </c>
      <c r="Z813" s="155">
        <v>0.964373635561336</v>
      </c>
      <c r="AA813" s="155">
        <v>0.96598134311041</v>
      </c>
      <c r="AB813" s="173">
        <v>-0.00160770754907402</v>
      </c>
    </row>
    <row r="814" spans="1:28">
      <c r="A814" s="175" t="s">
        <v>668</v>
      </c>
      <c r="B814" s="176" t="s">
        <v>1825</v>
      </c>
      <c r="C814" s="176" t="s">
        <v>810</v>
      </c>
      <c r="D814" s="150">
        <v>2637</v>
      </c>
      <c r="E814" s="153">
        <v>2566</v>
      </c>
      <c r="F814" s="153">
        <v>71</v>
      </c>
      <c r="G814" s="151">
        <v>2538</v>
      </c>
      <c r="H814" s="151">
        <v>2472</v>
      </c>
      <c r="I814" s="151">
        <v>66</v>
      </c>
      <c r="J814" s="151">
        <v>2451</v>
      </c>
      <c r="K814" s="151">
        <v>2384</v>
      </c>
      <c r="L814" s="151">
        <v>67</v>
      </c>
      <c r="M814" s="172">
        <v>0.93</v>
      </c>
      <c r="N814" s="153">
        <v>68288</v>
      </c>
      <c r="O814" s="153">
        <v>66191</v>
      </c>
      <c r="P814" s="153">
        <v>2097</v>
      </c>
      <c r="Q814" s="154">
        <v>0.969291822867854</v>
      </c>
      <c r="R814" s="154">
        <v>0.973075464543041</v>
      </c>
      <c r="S814" s="154">
        <v>0.973995271867612</v>
      </c>
      <c r="T814" s="154">
        <v>0.972664218686251</v>
      </c>
      <c r="U814" s="173">
        <v>-0.000919807324570976</v>
      </c>
      <c r="V814" s="158">
        <v>17418</v>
      </c>
      <c r="W814" s="158">
        <v>16973</v>
      </c>
      <c r="X814" s="158">
        <v>17525</v>
      </c>
      <c r="Y814" s="158">
        <v>16995</v>
      </c>
      <c r="Z814" s="155">
        <v>0.974451716614996</v>
      </c>
      <c r="AA814" s="155">
        <v>0.969757489300999</v>
      </c>
      <c r="AB814" s="173">
        <v>0.00469422731399738</v>
      </c>
    </row>
    <row r="815" spans="1:28">
      <c r="A815" s="175" t="s">
        <v>668</v>
      </c>
      <c r="B815" s="176" t="s">
        <v>1825</v>
      </c>
      <c r="C815" s="176" t="s">
        <v>811</v>
      </c>
      <c r="D815" s="150">
        <v>4552</v>
      </c>
      <c r="E815" s="153">
        <v>4333</v>
      </c>
      <c r="F815" s="153">
        <v>219</v>
      </c>
      <c r="G815" s="151">
        <v>4341</v>
      </c>
      <c r="H815" s="151">
        <v>4192</v>
      </c>
      <c r="I815" s="151">
        <v>149</v>
      </c>
      <c r="J815" s="151">
        <v>4300</v>
      </c>
      <c r="K815" s="151">
        <v>4159</v>
      </c>
      <c r="L815" s="151">
        <v>141</v>
      </c>
      <c r="M815" s="172">
        <v>0.93</v>
      </c>
      <c r="N815" s="153">
        <v>119033</v>
      </c>
      <c r="O815" s="153">
        <v>114695</v>
      </c>
      <c r="P815" s="153">
        <v>4338</v>
      </c>
      <c r="Q815" s="154">
        <v>0.963556324716675</v>
      </c>
      <c r="R815" s="154">
        <v>0.95188927943761</v>
      </c>
      <c r="S815" s="154">
        <v>0.965676111495047</v>
      </c>
      <c r="T815" s="154">
        <v>0.967209302325581</v>
      </c>
      <c r="U815" s="173">
        <v>-0.0137868320574374</v>
      </c>
      <c r="V815" s="158">
        <v>29769</v>
      </c>
      <c r="W815" s="158">
        <v>28709</v>
      </c>
      <c r="X815" s="158">
        <v>30552</v>
      </c>
      <c r="Y815" s="158">
        <v>29548</v>
      </c>
      <c r="Z815" s="155">
        <v>0.964392488830663</v>
      </c>
      <c r="AA815" s="155">
        <v>0.96713799423933</v>
      </c>
      <c r="AB815" s="173">
        <v>-0.00274550540866692</v>
      </c>
    </row>
    <row r="816" spans="1:28">
      <c r="A816" s="175" t="s">
        <v>668</v>
      </c>
      <c r="B816" s="176" t="s">
        <v>1825</v>
      </c>
      <c r="C816" s="176" t="s">
        <v>812</v>
      </c>
      <c r="D816" s="150">
        <v>2824</v>
      </c>
      <c r="E816" s="153">
        <v>2638</v>
      </c>
      <c r="F816" s="153">
        <v>186</v>
      </c>
      <c r="G816" s="151">
        <v>2729</v>
      </c>
      <c r="H816" s="151">
        <v>2592</v>
      </c>
      <c r="I816" s="151">
        <v>137</v>
      </c>
      <c r="J816" s="151">
        <v>2733</v>
      </c>
      <c r="K816" s="151">
        <v>2637</v>
      </c>
      <c r="L816" s="151">
        <v>96</v>
      </c>
      <c r="M816" s="172">
        <v>0.93</v>
      </c>
      <c r="N816" s="153">
        <v>74048</v>
      </c>
      <c r="O816" s="153">
        <v>70840</v>
      </c>
      <c r="P816" s="153">
        <v>3208</v>
      </c>
      <c r="Q816" s="154">
        <v>0.956676750216076</v>
      </c>
      <c r="R816" s="154">
        <v>0.934135977337111</v>
      </c>
      <c r="S816" s="154">
        <v>0.949798460974716</v>
      </c>
      <c r="T816" s="154">
        <v>0.964873765093304</v>
      </c>
      <c r="U816" s="173">
        <v>-0.0156624836376055</v>
      </c>
      <c r="V816" s="158">
        <v>18582</v>
      </c>
      <c r="W816" s="158">
        <v>17733</v>
      </c>
      <c r="X816" s="158">
        <v>18845</v>
      </c>
      <c r="Y816" s="158">
        <v>18109</v>
      </c>
      <c r="Z816" s="155">
        <v>0.954310623183726</v>
      </c>
      <c r="AA816" s="155">
        <v>0.960944547625365</v>
      </c>
      <c r="AB816" s="173">
        <v>-0.00663392444163868</v>
      </c>
    </row>
    <row r="817" spans="1:28">
      <c r="A817" s="175" t="s">
        <v>668</v>
      </c>
      <c r="B817" s="176" t="s">
        <v>1825</v>
      </c>
      <c r="C817" s="176" t="s">
        <v>813</v>
      </c>
      <c r="D817" s="150">
        <v>4350</v>
      </c>
      <c r="E817" s="153">
        <v>4138</v>
      </c>
      <c r="F817" s="153">
        <v>212</v>
      </c>
      <c r="G817" s="151">
        <v>4074</v>
      </c>
      <c r="H817" s="151">
        <v>3875</v>
      </c>
      <c r="I817" s="151">
        <v>199</v>
      </c>
      <c r="J817" s="151">
        <v>3974</v>
      </c>
      <c r="K817" s="151">
        <v>3830</v>
      </c>
      <c r="L817" s="151">
        <v>144</v>
      </c>
      <c r="M817" s="172">
        <v>0.93</v>
      </c>
      <c r="N817" s="153">
        <v>110341</v>
      </c>
      <c r="O817" s="153">
        <v>105826</v>
      </c>
      <c r="P817" s="153">
        <v>4515</v>
      </c>
      <c r="Q817" s="154">
        <v>0.959081393135824</v>
      </c>
      <c r="R817" s="154">
        <v>0.951264367816092</v>
      </c>
      <c r="S817" s="154">
        <v>0.951153657339224</v>
      </c>
      <c r="T817" s="154">
        <v>0.963764469048817</v>
      </c>
      <c r="U817" s="173">
        <v>0.000110710476867615</v>
      </c>
      <c r="V817" s="158">
        <v>29297</v>
      </c>
      <c r="W817" s="158">
        <v>28171</v>
      </c>
      <c r="X817" s="158">
        <v>27887</v>
      </c>
      <c r="Y817" s="158">
        <v>26845</v>
      </c>
      <c r="Z817" s="155">
        <v>0.961566030651603</v>
      </c>
      <c r="AA817" s="155">
        <v>0.96263491949654</v>
      </c>
      <c r="AB817" s="173">
        <v>-0.00106888884493705</v>
      </c>
    </row>
    <row r="818" spans="1:28">
      <c r="A818" s="175" t="s">
        <v>668</v>
      </c>
      <c r="B818" s="176" t="s">
        <v>1825</v>
      </c>
      <c r="C818" s="176" t="s">
        <v>814</v>
      </c>
      <c r="D818" s="150">
        <v>3131</v>
      </c>
      <c r="E818" s="153">
        <v>2973</v>
      </c>
      <c r="F818" s="153">
        <v>158</v>
      </c>
      <c r="G818" s="151">
        <v>3120</v>
      </c>
      <c r="H818" s="151">
        <v>2988</v>
      </c>
      <c r="I818" s="151">
        <v>132</v>
      </c>
      <c r="J818" s="151">
        <v>3025</v>
      </c>
      <c r="K818" s="151">
        <v>2933</v>
      </c>
      <c r="L818" s="151">
        <v>92</v>
      </c>
      <c r="M818" s="172">
        <v>0.93</v>
      </c>
      <c r="N818" s="153">
        <v>86367</v>
      </c>
      <c r="O818" s="153">
        <v>83264</v>
      </c>
      <c r="P818" s="153">
        <v>3103</v>
      </c>
      <c r="Q818" s="154">
        <v>0.964071925619739</v>
      </c>
      <c r="R818" s="154">
        <v>0.949536889172788</v>
      </c>
      <c r="S818" s="154">
        <v>0.957692307692308</v>
      </c>
      <c r="T818" s="154">
        <v>0.969586776859504</v>
      </c>
      <c r="U818" s="173">
        <v>-0.00815541851951951</v>
      </c>
      <c r="V818" s="158">
        <v>21121</v>
      </c>
      <c r="W818" s="158">
        <v>20380</v>
      </c>
      <c r="X818" s="158">
        <v>21862</v>
      </c>
      <c r="Y818" s="158">
        <v>21081</v>
      </c>
      <c r="Z818" s="155">
        <v>0.964916433880972</v>
      </c>
      <c r="AA818" s="155">
        <v>0.964275912542311</v>
      </c>
      <c r="AB818" s="173">
        <v>0.000640521338660771</v>
      </c>
    </row>
    <row r="819" spans="1:28">
      <c r="A819" s="175" t="s">
        <v>668</v>
      </c>
      <c r="B819" s="176" t="s">
        <v>1825</v>
      </c>
      <c r="C819" s="176" t="s">
        <v>815</v>
      </c>
      <c r="D819" s="150">
        <v>2350</v>
      </c>
      <c r="E819" s="153">
        <v>2253</v>
      </c>
      <c r="F819" s="153">
        <v>97</v>
      </c>
      <c r="G819" s="151">
        <v>2183</v>
      </c>
      <c r="H819" s="151">
        <v>2080</v>
      </c>
      <c r="I819" s="151">
        <v>103</v>
      </c>
      <c r="J819" s="151">
        <v>2339</v>
      </c>
      <c r="K819" s="151">
        <v>2243</v>
      </c>
      <c r="L819" s="151">
        <v>96</v>
      </c>
      <c r="M819" s="172">
        <v>0.93</v>
      </c>
      <c r="N819" s="153">
        <v>61958</v>
      </c>
      <c r="O819" s="153">
        <v>59543</v>
      </c>
      <c r="P819" s="153">
        <v>2415</v>
      </c>
      <c r="Q819" s="154">
        <v>0.961021982633397</v>
      </c>
      <c r="R819" s="154">
        <v>0.958723404255319</v>
      </c>
      <c r="S819" s="154">
        <v>0.952817224003665</v>
      </c>
      <c r="T819" s="154">
        <v>0.958956819153484</v>
      </c>
      <c r="U819" s="173">
        <v>0.00590618025165446</v>
      </c>
      <c r="V819" s="158">
        <v>15480</v>
      </c>
      <c r="W819" s="158">
        <v>14871</v>
      </c>
      <c r="X819" s="158">
        <v>15407</v>
      </c>
      <c r="Y819" s="158">
        <v>14875</v>
      </c>
      <c r="Z819" s="155">
        <v>0.960658914728682</v>
      </c>
      <c r="AA819" s="155">
        <v>0.965470240799637</v>
      </c>
      <c r="AB819" s="173">
        <v>-0.00481132607095436</v>
      </c>
    </row>
    <row r="820" spans="1:28">
      <c r="A820" s="175" t="s">
        <v>668</v>
      </c>
      <c r="B820" s="176" t="s">
        <v>1825</v>
      </c>
      <c r="C820" s="176" t="s">
        <v>816</v>
      </c>
      <c r="D820" s="150">
        <v>4262</v>
      </c>
      <c r="E820" s="153">
        <v>4064</v>
      </c>
      <c r="F820" s="153">
        <v>198</v>
      </c>
      <c r="G820" s="151">
        <v>3430</v>
      </c>
      <c r="H820" s="151">
        <v>3317</v>
      </c>
      <c r="I820" s="151">
        <v>113</v>
      </c>
      <c r="J820" s="151">
        <v>3350</v>
      </c>
      <c r="K820" s="151">
        <v>3277</v>
      </c>
      <c r="L820" s="151">
        <v>73</v>
      </c>
      <c r="M820" s="172">
        <v>0.93</v>
      </c>
      <c r="N820" s="153">
        <v>99200</v>
      </c>
      <c r="O820" s="153">
        <v>96175</v>
      </c>
      <c r="P820" s="153">
        <v>3025</v>
      </c>
      <c r="Q820" s="154">
        <v>0.969506048387097</v>
      </c>
      <c r="R820" s="154">
        <v>0.953542937587987</v>
      </c>
      <c r="S820" s="154">
        <v>0.967055393586006</v>
      </c>
      <c r="T820" s="154">
        <v>0.978208955223881</v>
      </c>
      <c r="U820" s="173">
        <v>-0.013512455998019</v>
      </c>
      <c r="V820" s="158">
        <v>24206</v>
      </c>
      <c r="W820" s="158">
        <v>23464</v>
      </c>
      <c r="X820" s="158">
        <v>24529</v>
      </c>
      <c r="Y820" s="158">
        <v>23779</v>
      </c>
      <c r="Z820" s="155">
        <v>0.969346443030654</v>
      </c>
      <c r="AA820" s="155">
        <v>0.969423947164581</v>
      </c>
      <c r="AB820" s="173">
        <v>-7.75041339271532e-5</v>
      </c>
    </row>
    <row r="821" spans="1:28">
      <c r="A821" s="175" t="s">
        <v>668</v>
      </c>
      <c r="B821" s="176" t="s">
        <v>1825</v>
      </c>
      <c r="C821" s="176" t="s">
        <v>817</v>
      </c>
      <c r="D821" s="150">
        <v>3903</v>
      </c>
      <c r="E821" s="153">
        <v>3501</v>
      </c>
      <c r="F821" s="153">
        <v>402</v>
      </c>
      <c r="G821" s="151">
        <v>3596</v>
      </c>
      <c r="H821" s="151">
        <v>3358</v>
      </c>
      <c r="I821" s="151">
        <v>238</v>
      </c>
      <c r="J821" s="151">
        <v>3498</v>
      </c>
      <c r="K821" s="151">
        <v>3311</v>
      </c>
      <c r="L821" s="151">
        <v>187</v>
      </c>
      <c r="M821" s="172">
        <v>0.93</v>
      </c>
      <c r="N821" s="153">
        <v>99683</v>
      </c>
      <c r="O821" s="153">
        <v>92877</v>
      </c>
      <c r="P821" s="153">
        <v>6806</v>
      </c>
      <c r="Q821" s="154">
        <v>0.931723563696919</v>
      </c>
      <c r="R821" s="154">
        <v>0.897002305918524</v>
      </c>
      <c r="S821" s="154">
        <v>0.933815350389322</v>
      </c>
      <c r="T821" s="154">
        <v>0.946540880503145</v>
      </c>
      <c r="U821" s="173">
        <v>-0.0368130444707973</v>
      </c>
      <c r="V821" s="158">
        <v>24674</v>
      </c>
      <c r="W821" s="158">
        <v>23080</v>
      </c>
      <c r="X821" s="158">
        <v>25019</v>
      </c>
      <c r="Y821" s="158">
        <v>23033</v>
      </c>
      <c r="Z821" s="155">
        <v>0.935397584501905</v>
      </c>
      <c r="AA821" s="155">
        <v>0.920620328550302</v>
      </c>
      <c r="AB821" s="173">
        <v>0.0147772559516031</v>
      </c>
    </row>
    <row r="822" spans="1:28">
      <c r="A822" s="175" t="s">
        <v>668</v>
      </c>
      <c r="B822" s="176" t="s">
        <v>1825</v>
      </c>
      <c r="C822" s="176" t="s">
        <v>818</v>
      </c>
      <c r="D822" s="150">
        <v>2987</v>
      </c>
      <c r="E822" s="153">
        <v>2880</v>
      </c>
      <c r="F822" s="153">
        <v>107</v>
      </c>
      <c r="G822" s="151">
        <v>2853</v>
      </c>
      <c r="H822" s="151">
        <v>2717</v>
      </c>
      <c r="I822" s="151">
        <v>136</v>
      </c>
      <c r="J822" s="151">
        <v>2814</v>
      </c>
      <c r="K822" s="151">
        <v>2720</v>
      </c>
      <c r="L822" s="151">
        <v>94</v>
      </c>
      <c r="M822" s="172">
        <v>0.93</v>
      </c>
      <c r="N822" s="153">
        <v>72728</v>
      </c>
      <c r="O822" s="153">
        <v>69981</v>
      </c>
      <c r="P822" s="153">
        <v>2747</v>
      </c>
      <c r="Q822" s="154">
        <v>0.962229127708723</v>
      </c>
      <c r="R822" s="154">
        <v>0.964178105122196</v>
      </c>
      <c r="S822" s="154">
        <v>0.952330879775675</v>
      </c>
      <c r="T822" s="154">
        <v>0.966595593461265</v>
      </c>
      <c r="U822" s="173">
        <v>0.0118472253465214</v>
      </c>
      <c r="V822" s="158">
        <v>19733</v>
      </c>
      <c r="W822" s="158">
        <v>19004</v>
      </c>
      <c r="X822" s="158">
        <v>18736</v>
      </c>
      <c r="Y822" s="158">
        <v>18013</v>
      </c>
      <c r="Z822" s="155">
        <v>0.963056808392034</v>
      </c>
      <c r="AA822" s="155">
        <v>0.961411187019641</v>
      </c>
      <c r="AB822" s="173">
        <v>0.00164562137239233</v>
      </c>
    </row>
    <row r="823" spans="1:28">
      <c r="A823" s="175" t="s">
        <v>668</v>
      </c>
      <c r="B823" s="176" t="s">
        <v>1825</v>
      </c>
      <c r="C823" s="176" t="s">
        <v>819</v>
      </c>
      <c r="D823" s="150">
        <v>2268</v>
      </c>
      <c r="E823" s="153">
        <v>2123</v>
      </c>
      <c r="F823" s="153">
        <v>145</v>
      </c>
      <c r="G823" s="151">
        <v>2055</v>
      </c>
      <c r="H823" s="151">
        <v>1967</v>
      </c>
      <c r="I823" s="151">
        <v>88</v>
      </c>
      <c r="J823" s="151">
        <v>2018</v>
      </c>
      <c r="K823" s="151">
        <v>1922</v>
      </c>
      <c r="L823" s="151">
        <v>96</v>
      </c>
      <c r="M823" s="172">
        <v>0.93</v>
      </c>
      <c r="N823" s="153">
        <v>58635</v>
      </c>
      <c r="O823" s="153">
        <v>56094</v>
      </c>
      <c r="P823" s="153">
        <v>2541</v>
      </c>
      <c r="Q823" s="154">
        <v>0.956664108467639</v>
      </c>
      <c r="R823" s="154">
        <v>0.936067019400353</v>
      </c>
      <c r="S823" s="154">
        <v>0.957177615571776</v>
      </c>
      <c r="T823" s="154">
        <v>0.952428146679881</v>
      </c>
      <c r="U823" s="173">
        <v>-0.0211105961714234</v>
      </c>
      <c r="V823" s="158">
        <v>14502</v>
      </c>
      <c r="W823" s="158">
        <v>13860</v>
      </c>
      <c r="X823" s="158">
        <v>14700</v>
      </c>
      <c r="Y823" s="158">
        <v>14061</v>
      </c>
      <c r="Z823" s="155">
        <v>0.955730244104261</v>
      </c>
      <c r="AA823" s="155">
        <v>0.956530612244898</v>
      </c>
      <c r="AB823" s="173">
        <v>-0.000800368140636554</v>
      </c>
    </row>
    <row r="824" spans="1:28">
      <c r="A824" s="175" t="s">
        <v>668</v>
      </c>
      <c r="B824" s="176" t="s">
        <v>1825</v>
      </c>
      <c r="C824" s="176" t="s">
        <v>820</v>
      </c>
      <c r="D824" s="150">
        <v>2172</v>
      </c>
      <c r="E824" s="153">
        <v>1997</v>
      </c>
      <c r="F824" s="153">
        <v>175</v>
      </c>
      <c r="G824" s="151">
        <v>2272</v>
      </c>
      <c r="H824" s="151">
        <v>2147</v>
      </c>
      <c r="I824" s="151">
        <v>125</v>
      </c>
      <c r="J824" s="151">
        <v>2232</v>
      </c>
      <c r="K824" s="151">
        <v>2144</v>
      </c>
      <c r="L824" s="151">
        <v>88</v>
      </c>
      <c r="M824" s="172">
        <v>0.93</v>
      </c>
      <c r="N824" s="153">
        <v>61238</v>
      </c>
      <c r="O824" s="153">
        <v>57797</v>
      </c>
      <c r="P824" s="153">
        <v>3441</v>
      </c>
      <c r="Q824" s="154">
        <v>0.943809399392534</v>
      </c>
      <c r="R824" s="154">
        <v>0.919429097605893</v>
      </c>
      <c r="S824" s="154">
        <v>0.944982394366197</v>
      </c>
      <c r="T824" s="154">
        <v>0.960573476702509</v>
      </c>
      <c r="U824" s="173">
        <v>-0.0255532967603039</v>
      </c>
      <c r="V824" s="158">
        <v>15179</v>
      </c>
      <c r="W824" s="158">
        <v>14423</v>
      </c>
      <c r="X824" s="158">
        <v>15515</v>
      </c>
      <c r="Y824" s="158">
        <v>14525</v>
      </c>
      <c r="Z824" s="155">
        <v>0.950194347453719</v>
      </c>
      <c r="AA824" s="155">
        <v>0.936190783113116</v>
      </c>
      <c r="AB824" s="173">
        <v>0.0140035643406027</v>
      </c>
    </row>
    <row r="825" spans="1:28">
      <c r="A825" s="175" t="s">
        <v>668</v>
      </c>
      <c r="B825" s="176" t="s">
        <v>1825</v>
      </c>
      <c r="C825" s="176" t="s">
        <v>821</v>
      </c>
      <c r="D825" s="150">
        <v>2983</v>
      </c>
      <c r="E825" s="153">
        <v>2836</v>
      </c>
      <c r="F825" s="153">
        <v>147</v>
      </c>
      <c r="G825" s="151">
        <v>2872</v>
      </c>
      <c r="H825" s="151">
        <v>2768</v>
      </c>
      <c r="I825" s="151">
        <v>104</v>
      </c>
      <c r="J825" s="151">
        <v>2711</v>
      </c>
      <c r="K825" s="151">
        <v>2606</v>
      </c>
      <c r="L825" s="151">
        <v>105</v>
      </c>
      <c r="M825" s="172">
        <v>0.93</v>
      </c>
      <c r="N825" s="153">
        <v>82673</v>
      </c>
      <c r="O825" s="153">
        <v>79384</v>
      </c>
      <c r="P825" s="153">
        <v>3289</v>
      </c>
      <c r="Q825" s="154">
        <v>0.96021675758712</v>
      </c>
      <c r="R825" s="154">
        <v>0.950720750921891</v>
      </c>
      <c r="S825" s="154">
        <v>0.963788300835655</v>
      </c>
      <c r="T825" s="154">
        <v>0.961268904463298</v>
      </c>
      <c r="U825" s="173">
        <v>-0.0130675499137639</v>
      </c>
      <c r="V825" s="158">
        <v>19933</v>
      </c>
      <c r="W825" s="158">
        <v>19154</v>
      </c>
      <c r="X825" s="158">
        <v>20529</v>
      </c>
      <c r="Y825" s="158">
        <v>19746</v>
      </c>
      <c r="Z825" s="155">
        <v>0.960919078914363</v>
      </c>
      <c r="AA825" s="155">
        <v>0.961858833844805</v>
      </c>
      <c r="AB825" s="173">
        <v>-0.000939754930441739</v>
      </c>
    </row>
    <row r="826" spans="1:28">
      <c r="A826" s="175" t="s">
        <v>668</v>
      </c>
      <c r="B826" s="176" t="s">
        <v>1825</v>
      </c>
      <c r="C826" s="176" t="s">
        <v>822</v>
      </c>
      <c r="D826" s="150">
        <v>2482</v>
      </c>
      <c r="E826" s="153">
        <v>2321</v>
      </c>
      <c r="F826" s="153">
        <v>161</v>
      </c>
      <c r="G826" s="151">
        <v>2342</v>
      </c>
      <c r="H826" s="151">
        <v>2250</v>
      </c>
      <c r="I826" s="151">
        <v>92</v>
      </c>
      <c r="J826" s="151">
        <v>2346</v>
      </c>
      <c r="K826" s="151">
        <v>2253</v>
      </c>
      <c r="L826" s="151">
        <v>93</v>
      </c>
      <c r="M826" s="172">
        <v>0.93</v>
      </c>
      <c r="N826" s="153">
        <v>64139</v>
      </c>
      <c r="O826" s="153">
        <v>61121</v>
      </c>
      <c r="P826" s="153">
        <v>3018</v>
      </c>
      <c r="Q826" s="154">
        <v>0.952945945524564</v>
      </c>
      <c r="R826" s="154">
        <v>0.935132957292506</v>
      </c>
      <c r="S826" s="154">
        <v>0.960717335610589</v>
      </c>
      <c r="T826" s="154">
        <v>0.960358056265985</v>
      </c>
      <c r="U826" s="173">
        <v>-0.0255843783180832</v>
      </c>
      <c r="V826" s="158">
        <v>16148</v>
      </c>
      <c r="W826" s="158">
        <v>15448</v>
      </c>
      <c r="X826" s="158">
        <v>16163</v>
      </c>
      <c r="Y826" s="158">
        <v>15381</v>
      </c>
      <c r="Z826" s="155">
        <v>0.956650978449344</v>
      </c>
      <c r="AA826" s="155">
        <v>0.951617892717936</v>
      </c>
      <c r="AB826" s="173">
        <v>0.00503308573140748</v>
      </c>
    </row>
    <row r="827" spans="1:28">
      <c r="A827" s="175" t="s">
        <v>668</v>
      </c>
      <c r="B827" s="176" t="s">
        <v>1825</v>
      </c>
      <c r="C827" s="176" t="s">
        <v>823</v>
      </c>
      <c r="D827" s="150">
        <v>2472</v>
      </c>
      <c r="E827" s="153">
        <v>2345</v>
      </c>
      <c r="F827" s="153">
        <v>127</v>
      </c>
      <c r="G827" s="151">
        <v>2340</v>
      </c>
      <c r="H827" s="151">
        <v>2243</v>
      </c>
      <c r="I827" s="151">
        <v>97</v>
      </c>
      <c r="J827" s="151">
        <v>2338</v>
      </c>
      <c r="K827" s="151">
        <v>2254</v>
      </c>
      <c r="L827" s="151">
        <v>84</v>
      </c>
      <c r="M827" s="172">
        <v>0.93</v>
      </c>
      <c r="N827" s="153">
        <v>64519</v>
      </c>
      <c r="O827" s="153">
        <v>62131</v>
      </c>
      <c r="P827" s="153">
        <v>2388</v>
      </c>
      <c r="Q827" s="154">
        <v>0.962987647049706</v>
      </c>
      <c r="R827" s="154">
        <v>0.948624595469256</v>
      </c>
      <c r="S827" s="154">
        <v>0.958547008547009</v>
      </c>
      <c r="T827" s="154">
        <v>0.964071856287425</v>
      </c>
      <c r="U827" s="173">
        <v>-0.00992241307775288</v>
      </c>
      <c r="V827" s="158">
        <v>16251</v>
      </c>
      <c r="W827" s="158">
        <v>15618</v>
      </c>
      <c r="X827" s="158">
        <v>16110</v>
      </c>
      <c r="Y827" s="158">
        <v>15555</v>
      </c>
      <c r="Z827" s="155">
        <v>0.961048550858409</v>
      </c>
      <c r="AA827" s="155">
        <v>0.965549348230912</v>
      </c>
      <c r="AB827" s="173">
        <v>-0.00450079737250375</v>
      </c>
    </row>
    <row r="828" spans="1:28">
      <c r="A828" s="175" t="s">
        <v>668</v>
      </c>
      <c r="B828" s="176" t="s">
        <v>1825</v>
      </c>
      <c r="C828" s="176" t="s">
        <v>824</v>
      </c>
      <c r="D828" s="150">
        <v>1675</v>
      </c>
      <c r="E828" s="153">
        <v>1575</v>
      </c>
      <c r="F828" s="153">
        <v>100</v>
      </c>
      <c r="G828" s="151">
        <v>1627</v>
      </c>
      <c r="H828" s="151">
        <v>1562</v>
      </c>
      <c r="I828" s="151">
        <v>65</v>
      </c>
      <c r="J828" s="151">
        <v>1568</v>
      </c>
      <c r="K828" s="151">
        <v>1507</v>
      </c>
      <c r="L828" s="151">
        <v>61</v>
      </c>
      <c r="M828" s="172">
        <v>0.93</v>
      </c>
      <c r="N828" s="153">
        <v>43695</v>
      </c>
      <c r="O828" s="153">
        <v>41703</v>
      </c>
      <c r="P828" s="153">
        <v>1992</v>
      </c>
      <c r="Q828" s="154">
        <v>0.95441125986955</v>
      </c>
      <c r="R828" s="154">
        <v>0.940298507462687</v>
      </c>
      <c r="S828" s="154">
        <v>0.960049170251998</v>
      </c>
      <c r="T828" s="154">
        <v>0.96109693877551</v>
      </c>
      <c r="U828" s="173">
        <v>-0.0197506627893109</v>
      </c>
      <c r="V828" s="158">
        <v>10780</v>
      </c>
      <c r="W828" s="158">
        <v>10351</v>
      </c>
      <c r="X828" s="158">
        <v>10919</v>
      </c>
      <c r="Y828" s="158">
        <v>10412</v>
      </c>
      <c r="Z828" s="155">
        <v>0.960204081632653</v>
      </c>
      <c r="AA828" s="155">
        <v>0.953567176481363</v>
      </c>
      <c r="AB828" s="173">
        <v>0.00663690515129023</v>
      </c>
    </row>
    <row r="829" spans="1:28">
      <c r="A829" s="175" t="s">
        <v>668</v>
      </c>
      <c r="B829" s="176" t="s">
        <v>1825</v>
      </c>
      <c r="C829" s="176" t="s">
        <v>825</v>
      </c>
      <c r="D829" s="150">
        <v>1753</v>
      </c>
      <c r="E829" s="153">
        <v>1652</v>
      </c>
      <c r="F829" s="153">
        <v>101</v>
      </c>
      <c r="G829" s="151">
        <v>1611</v>
      </c>
      <c r="H829" s="151">
        <v>1547</v>
      </c>
      <c r="I829" s="151">
        <v>64</v>
      </c>
      <c r="J829" s="151">
        <v>1734</v>
      </c>
      <c r="K829" s="151">
        <v>1704</v>
      </c>
      <c r="L829" s="151">
        <v>30</v>
      </c>
      <c r="M829" s="172">
        <v>0.93</v>
      </c>
      <c r="N829" s="153">
        <v>44505</v>
      </c>
      <c r="O829" s="153">
        <v>43277</v>
      </c>
      <c r="P829" s="153">
        <v>1228</v>
      </c>
      <c r="Q829" s="154">
        <v>0.972407594652286</v>
      </c>
      <c r="R829" s="154">
        <v>0.942384483742156</v>
      </c>
      <c r="S829" s="154">
        <v>0.960273122284296</v>
      </c>
      <c r="T829" s="154">
        <v>0.982698961937716</v>
      </c>
      <c r="U829" s="173">
        <v>-0.0178886385421392</v>
      </c>
      <c r="V829" s="158">
        <v>11326</v>
      </c>
      <c r="W829" s="158">
        <v>10990</v>
      </c>
      <c r="X829" s="158">
        <v>11173</v>
      </c>
      <c r="Y829" s="158">
        <v>10919</v>
      </c>
      <c r="Z829" s="155">
        <v>0.970333745364648</v>
      </c>
      <c r="AA829" s="155">
        <v>0.977266624899311</v>
      </c>
      <c r="AB829" s="173">
        <v>-0.00693287953466315</v>
      </c>
    </row>
    <row r="830" spans="1:28">
      <c r="A830" s="175" t="s">
        <v>668</v>
      </c>
      <c r="B830" s="176" t="s">
        <v>1825</v>
      </c>
      <c r="C830" s="176" t="s">
        <v>826</v>
      </c>
      <c r="D830" s="150">
        <v>7294</v>
      </c>
      <c r="E830" s="153">
        <v>6771</v>
      </c>
      <c r="F830" s="153">
        <v>523</v>
      </c>
      <c r="G830" s="151">
        <v>6905</v>
      </c>
      <c r="H830" s="151">
        <v>6552</v>
      </c>
      <c r="I830" s="151">
        <v>353</v>
      </c>
      <c r="J830" s="151">
        <v>7191</v>
      </c>
      <c r="K830" s="151">
        <v>6889</v>
      </c>
      <c r="L830" s="151">
        <v>302</v>
      </c>
      <c r="M830" s="172">
        <v>0.93</v>
      </c>
      <c r="N830" s="153">
        <v>199491</v>
      </c>
      <c r="O830" s="153">
        <v>191236</v>
      </c>
      <c r="P830" s="153">
        <v>8255</v>
      </c>
      <c r="Q830" s="154">
        <v>0.958619687103679</v>
      </c>
      <c r="R830" s="154">
        <v>0.928297230600494</v>
      </c>
      <c r="S830" s="154">
        <v>0.948877624909486</v>
      </c>
      <c r="T830" s="154">
        <v>0.95800305937978</v>
      </c>
      <c r="U830" s="173">
        <v>-0.0205803943089924</v>
      </c>
      <c r="V830" s="158">
        <v>48335</v>
      </c>
      <c r="W830" s="158">
        <v>46202</v>
      </c>
      <c r="X830" s="158">
        <v>50361</v>
      </c>
      <c r="Y830" s="158">
        <v>48059</v>
      </c>
      <c r="Z830" s="155">
        <v>0.955870487224578</v>
      </c>
      <c r="AA830" s="155">
        <v>0.954290026012192</v>
      </c>
      <c r="AB830" s="173">
        <v>0.00158046121238653</v>
      </c>
    </row>
    <row r="831" spans="1:28">
      <c r="A831" s="175" t="s">
        <v>668</v>
      </c>
      <c r="B831" s="176" t="s">
        <v>1825</v>
      </c>
      <c r="C831" s="176" t="s">
        <v>827</v>
      </c>
      <c r="D831" s="150">
        <v>2154</v>
      </c>
      <c r="E831" s="153">
        <v>2064</v>
      </c>
      <c r="F831" s="153">
        <v>90</v>
      </c>
      <c r="G831" s="151">
        <v>2023</v>
      </c>
      <c r="H831" s="151">
        <v>1925</v>
      </c>
      <c r="I831" s="151">
        <v>98</v>
      </c>
      <c r="J831" s="151">
        <v>2197</v>
      </c>
      <c r="K831" s="151">
        <v>2114</v>
      </c>
      <c r="L831" s="151">
        <v>83</v>
      </c>
      <c r="M831" s="172">
        <v>0.93</v>
      </c>
      <c r="N831" s="153">
        <v>60415</v>
      </c>
      <c r="O831" s="153">
        <v>58150</v>
      </c>
      <c r="P831" s="153">
        <v>2265</v>
      </c>
      <c r="Q831" s="154">
        <v>0.962509310601672</v>
      </c>
      <c r="R831" s="154">
        <v>0.958217270194986</v>
      </c>
      <c r="S831" s="154">
        <v>0.951557093425606</v>
      </c>
      <c r="T831" s="154">
        <v>0.962221210741921</v>
      </c>
      <c r="U831" s="173">
        <v>0.00666017676938047</v>
      </c>
      <c r="V831" s="158">
        <v>14505</v>
      </c>
      <c r="W831" s="158">
        <v>13941</v>
      </c>
      <c r="X831" s="158">
        <v>15369</v>
      </c>
      <c r="Y831" s="158">
        <v>14801</v>
      </c>
      <c r="Z831" s="155">
        <v>0.961116856256463</v>
      </c>
      <c r="AA831" s="155">
        <v>0.963042488125447</v>
      </c>
      <c r="AB831" s="173">
        <v>-0.00192563186898409</v>
      </c>
    </row>
    <row r="832" spans="1:28">
      <c r="A832" s="175" t="s">
        <v>668</v>
      </c>
      <c r="B832" s="176" t="s">
        <v>1825</v>
      </c>
      <c r="C832" s="176" t="s">
        <v>828</v>
      </c>
      <c r="D832" s="150">
        <v>2685</v>
      </c>
      <c r="E832" s="153">
        <v>2513</v>
      </c>
      <c r="F832" s="153">
        <v>172</v>
      </c>
      <c r="G832" s="151">
        <v>2616</v>
      </c>
      <c r="H832" s="151">
        <v>2482</v>
      </c>
      <c r="I832" s="151">
        <v>134</v>
      </c>
      <c r="J832" s="151">
        <v>2660</v>
      </c>
      <c r="K832" s="151">
        <v>2528</v>
      </c>
      <c r="L832" s="151">
        <v>132</v>
      </c>
      <c r="M832" s="172">
        <v>0.93</v>
      </c>
      <c r="N832" s="153">
        <v>70873</v>
      </c>
      <c r="O832" s="153">
        <v>66738</v>
      </c>
      <c r="P832" s="153">
        <v>4135</v>
      </c>
      <c r="Q832" s="154">
        <v>0.941656201938679</v>
      </c>
      <c r="R832" s="154">
        <v>0.935940409683426</v>
      </c>
      <c r="S832" s="154">
        <v>0.948776758409786</v>
      </c>
      <c r="T832" s="154">
        <v>0.950375939849624</v>
      </c>
      <c r="U832" s="173">
        <v>-0.0128363487263595</v>
      </c>
      <c r="V832" s="158">
        <v>17892</v>
      </c>
      <c r="W832" s="158">
        <v>16986</v>
      </c>
      <c r="X832" s="158">
        <v>18140</v>
      </c>
      <c r="Y832" s="158">
        <v>16806</v>
      </c>
      <c r="Z832" s="155">
        <v>0.949362843729041</v>
      </c>
      <c r="AA832" s="155">
        <v>0.926460859977949</v>
      </c>
      <c r="AB832" s="173">
        <v>0.0229019837510916</v>
      </c>
    </row>
    <row r="833" spans="1:28">
      <c r="A833" s="175" t="s">
        <v>668</v>
      </c>
      <c r="B833" s="176" t="s">
        <v>1825</v>
      </c>
      <c r="C833" s="176" t="s">
        <v>829</v>
      </c>
      <c r="D833" s="150">
        <v>2553</v>
      </c>
      <c r="E833" s="153">
        <v>2333</v>
      </c>
      <c r="F833" s="153">
        <v>220</v>
      </c>
      <c r="G833" s="151">
        <v>2442</v>
      </c>
      <c r="H833" s="151">
        <v>2218</v>
      </c>
      <c r="I833" s="151">
        <v>224</v>
      </c>
      <c r="J833" s="151">
        <v>2445</v>
      </c>
      <c r="K833" s="151">
        <v>2262</v>
      </c>
      <c r="L833" s="151">
        <v>183</v>
      </c>
      <c r="M833" s="172">
        <v>0.93</v>
      </c>
      <c r="N833" s="153">
        <v>71150</v>
      </c>
      <c r="O833" s="153">
        <v>66375</v>
      </c>
      <c r="P833" s="153">
        <v>4775</v>
      </c>
      <c r="Q833" s="154">
        <v>0.932888264230499</v>
      </c>
      <c r="R833" s="154">
        <v>0.913826870348609</v>
      </c>
      <c r="S833" s="154">
        <v>0.908271908271908</v>
      </c>
      <c r="T833" s="154">
        <v>0.925153374233129</v>
      </c>
      <c r="U833" s="173">
        <v>0.00555496207670114</v>
      </c>
      <c r="V833" s="158">
        <v>16873</v>
      </c>
      <c r="W833" s="158">
        <v>15578</v>
      </c>
      <c r="X833" s="158">
        <v>18169</v>
      </c>
      <c r="Y833" s="158">
        <v>16835</v>
      </c>
      <c r="Z833" s="155">
        <v>0.923250162982279</v>
      </c>
      <c r="AA833" s="155">
        <v>0.926578237657549</v>
      </c>
      <c r="AB833" s="173">
        <v>-0.00332807467526919</v>
      </c>
    </row>
    <row r="834" spans="1:28">
      <c r="A834" s="175" t="s">
        <v>668</v>
      </c>
      <c r="B834" s="176" t="s">
        <v>1825</v>
      </c>
      <c r="C834" s="176" t="s">
        <v>830</v>
      </c>
      <c r="D834" s="150">
        <v>3121</v>
      </c>
      <c r="E834" s="153">
        <v>2970</v>
      </c>
      <c r="F834" s="153">
        <v>151</v>
      </c>
      <c r="G834" s="151">
        <v>2905</v>
      </c>
      <c r="H834" s="151">
        <v>2813</v>
      </c>
      <c r="I834" s="151">
        <v>92</v>
      </c>
      <c r="J834" s="151">
        <v>2983</v>
      </c>
      <c r="K834" s="151">
        <v>2882</v>
      </c>
      <c r="L834" s="151">
        <v>101</v>
      </c>
      <c r="M834" s="172">
        <v>0.93</v>
      </c>
      <c r="N834" s="153">
        <v>83766</v>
      </c>
      <c r="O834" s="153">
        <v>80616</v>
      </c>
      <c r="P834" s="153">
        <v>3150</v>
      </c>
      <c r="Q834" s="154">
        <v>0.962395243893704</v>
      </c>
      <c r="R834" s="154">
        <v>0.951618071131048</v>
      </c>
      <c r="S834" s="154">
        <v>0.968330464716007</v>
      </c>
      <c r="T834" s="154">
        <v>0.966141468320483</v>
      </c>
      <c r="U834" s="173">
        <v>-0.0167123935849591</v>
      </c>
      <c r="V834" s="158">
        <v>20072</v>
      </c>
      <c r="W834" s="158">
        <v>19364</v>
      </c>
      <c r="X834" s="158">
        <v>21589</v>
      </c>
      <c r="Y834" s="158">
        <v>20657</v>
      </c>
      <c r="Z834" s="155">
        <v>0.964726982861698</v>
      </c>
      <c r="AA834" s="155">
        <v>0.95682986706193</v>
      </c>
      <c r="AB834" s="173">
        <v>0.00789711579976815</v>
      </c>
    </row>
    <row r="835" spans="1:28">
      <c r="A835" s="175" t="s">
        <v>668</v>
      </c>
      <c r="B835" s="176" t="s">
        <v>1825</v>
      </c>
      <c r="C835" s="176" t="s">
        <v>831</v>
      </c>
      <c r="D835" s="150">
        <v>2338</v>
      </c>
      <c r="E835" s="153">
        <v>2009</v>
      </c>
      <c r="F835" s="153">
        <v>329</v>
      </c>
      <c r="G835" s="151">
        <v>2086</v>
      </c>
      <c r="H835" s="151">
        <v>1915</v>
      </c>
      <c r="I835" s="151">
        <v>171</v>
      </c>
      <c r="J835" s="151">
        <v>2173</v>
      </c>
      <c r="K835" s="151">
        <v>2021</v>
      </c>
      <c r="L835" s="151">
        <v>152</v>
      </c>
      <c r="M835" s="172">
        <v>0.93</v>
      </c>
      <c r="N835" s="153">
        <v>61874</v>
      </c>
      <c r="O835" s="153">
        <v>57322</v>
      </c>
      <c r="P835" s="153">
        <v>4552</v>
      </c>
      <c r="Q835" s="154">
        <v>0.926431134240553</v>
      </c>
      <c r="R835" s="154">
        <v>0.859281437125748</v>
      </c>
      <c r="S835" s="154">
        <v>0.918024928092042</v>
      </c>
      <c r="T835" s="154">
        <v>0.93005062126093</v>
      </c>
      <c r="U835" s="173">
        <v>-0.0587434909662937</v>
      </c>
      <c r="V835" s="158">
        <v>15013</v>
      </c>
      <c r="W835" s="158">
        <v>13768</v>
      </c>
      <c r="X835" s="158">
        <v>15645</v>
      </c>
      <c r="Y835" s="158">
        <v>14297</v>
      </c>
      <c r="Z835" s="155">
        <v>0.917071871045094</v>
      </c>
      <c r="AA835" s="155">
        <v>0.913838286992649</v>
      </c>
      <c r="AB835" s="173">
        <v>0.00323358405244478</v>
      </c>
    </row>
    <row r="836" spans="1:28">
      <c r="A836" s="175" t="s">
        <v>668</v>
      </c>
      <c r="B836" s="176" t="s">
        <v>1825</v>
      </c>
      <c r="C836" s="176" t="s">
        <v>832</v>
      </c>
      <c r="D836" s="150">
        <v>1063</v>
      </c>
      <c r="E836" s="153">
        <v>995</v>
      </c>
      <c r="F836" s="153">
        <v>68</v>
      </c>
      <c r="G836" s="151">
        <v>1016</v>
      </c>
      <c r="H836" s="151">
        <v>979</v>
      </c>
      <c r="I836" s="151">
        <v>37</v>
      </c>
      <c r="J836" s="151">
        <v>1057</v>
      </c>
      <c r="K836" s="151">
        <v>1016</v>
      </c>
      <c r="L836" s="151">
        <v>41</v>
      </c>
      <c r="M836" s="172">
        <v>0.93</v>
      </c>
      <c r="N836" s="153">
        <v>29486</v>
      </c>
      <c r="O836" s="153">
        <v>28441</v>
      </c>
      <c r="P836" s="153">
        <v>1045</v>
      </c>
      <c r="Q836" s="154">
        <v>0.964559451943295</v>
      </c>
      <c r="R836" s="154">
        <v>0.936030103480715</v>
      </c>
      <c r="S836" s="154">
        <v>0.963582677165354</v>
      </c>
      <c r="T836" s="154">
        <v>0.961210974456008</v>
      </c>
      <c r="U836" s="173">
        <v>-0.0275525736846394</v>
      </c>
      <c r="V836" s="158">
        <v>7008</v>
      </c>
      <c r="W836" s="158">
        <v>6745</v>
      </c>
      <c r="X836" s="158">
        <v>7520</v>
      </c>
      <c r="Y836" s="158">
        <v>7232</v>
      </c>
      <c r="Z836" s="155">
        <v>0.962471461187215</v>
      </c>
      <c r="AA836" s="155">
        <v>0.961702127659574</v>
      </c>
      <c r="AB836" s="173">
        <v>0.000769333527640192</v>
      </c>
    </row>
    <row r="837" spans="1:28">
      <c r="A837" s="175" t="s">
        <v>668</v>
      </c>
      <c r="B837" s="176" t="s">
        <v>1825</v>
      </c>
      <c r="C837" s="176" t="s">
        <v>833</v>
      </c>
      <c r="D837" s="150">
        <v>2132</v>
      </c>
      <c r="E837" s="153">
        <v>1965</v>
      </c>
      <c r="F837" s="153">
        <v>167</v>
      </c>
      <c r="G837" s="151">
        <v>2082</v>
      </c>
      <c r="H837" s="151">
        <v>1947</v>
      </c>
      <c r="I837" s="151">
        <v>135</v>
      </c>
      <c r="J837" s="151">
        <v>2050</v>
      </c>
      <c r="K837" s="151">
        <v>1942</v>
      </c>
      <c r="L837" s="151">
        <v>108</v>
      </c>
      <c r="M837" s="172">
        <v>0.93</v>
      </c>
      <c r="N837" s="153">
        <v>56519</v>
      </c>
      <c r="O837" s="153">
        <v>53407</v>
      </c>
      <c r="P837" s="153">
        <v>3112</v>
      </c>
      <c r="Q837" s="154">
        <v>0.944938870114475</v>
      </c>
      <c r="R837" s="154">
        <v>0.921669793621013</v>
      </c>
      <c r="S837" s="154">
        <v>0.935158501440922</v>
      </c>
      <c r="T837" s="154">
        <v>0.947317073170732</v>
      </c>
      <c r="U837" s="173">
        <v>-0.0134887078199091</v>
      </c>
      <c r="V837" s="158">
        <v>14102</v>
      </c>
      <c r="W837" s="158">
        <v>13233</v>
      </c>
      <c r="X837" s="158">
        <v>13810</v>
      </c>
      <c r="Y837" s="158">
        <v>13046</v>
      </c>
      <c r="Z837" s="155">
        <v>0.938377535101404</v>
      </c>
      <c r="AA837" s="155">
        <v>0.944677769732078</v>
      </c>
      <c r="AB837" s="173">
        <v>-0.00630023463067408</v>
      </c>
    </row>
    <row r="838" spans="1:28">
      <c r="A838" s="175" t="s">
        <v>668</v>
      </c>
      <c r="B838" s="176" t="s">
        <v>1825</v>
      </c>
      <c r="C838" s="176" t="s">
        <v>834</v>
      </c>
      <c r="D838" s="150">
        <v>1137</v>
      </c>
      <c r="E838" s="153">
        <v>1110</v>
      </c>
      <c r="F838" s="153">
        <v>27</v>
      </c>
      <c r="G838" s="151">
        <v>1094</v>
      </c>
      <c r="H838" s="151">
        <v>1076</v>
      </c>
      <c r="I838" s="151">
        <v>18</v>
      </c>
      <c r="J838" s="151">
        <v>1164</v>
      </c>
      <c r="K838" s="151">
        <v>1138</v>
      </c>
      <c r="L838" s="151">
        <v>26</v>
      </c>
      <c r="M838" s="172">
        <v>0.93</v>
      </c>
      <c r="N838" s="153">
        <v>34357</v>
      </c>
      <c r="O838" s="153">
        <v>33669</v>
      </c>
      <c r="P838" s="153">
        <v>688</v>
      </c>
      <c r="Q838" s="154">
        <v>0.979974968710889</v>
      </c>
      <c r="R838" s="154">
        <v>0.976253298153034</v>
      </c>
      <c r="S838" s="154">
        <v>0.983546617915905</v>
      </c>
      <c r="T838" s="154">
        <v>0.97766323024055</v>
      </c>
      <c r="U838" s="173">
        <v>-0.00729331976287062</v>
      </c>
      <c r="V838" s="158">
        <v>7865</v>
      </c>
      <c r="W838" s="158">
        <v>7695</v>
      </c>
      <c r="X838" s="158">
        <v>8978</v>
      </c>
      <c r="Y838" s="158">
        <v>8811</v>
      </c>
      <c r="Z838" s="155">
        <v>0.978385251112524</v>
      </c>
      <c r="AA838" s="155">
        <v>0.981398975272889</v>
      </c>
      <c r="AB838" s="173">
        <v>-0.00301372416036549</v>
      </c>
    </row>
    <row r="839" spans="1:28">
      <c r="A839" s="175" t="s">
        <v>668</v>
      </c>
      <c r="B839" s="176" t="s">
        <v>1826</v>
      </c>
      <c r="C839" s="176" t="s">
        <v>835</v>
      </c>
      <c r="D839" s="150">
        <v>5058</v>
      </c>
      <c r="E839" s="153">
        <v>4783</v>
      </c>
      <c r="F839" s="153">
        <v>275</v>
      </c>
      <c r="G839" s="151">
        <v>4651</v>
      </c>
      <c r="H839" s="151">
        <v>4461</v>
      </c>
      <c r="I839" s="151">
        <v>190</v>
      </c>
      <c r="J839" s="151">
        <v>4866</v>
      </c>
      <c r="K839" s="151">
        <v>4738</v>
      </c>
      <c r="L839" s="151">
        <v>128</v>
      </c>
      <c r="M839" s="172">
        <v>0.93</v>
      </c>
      <c r="N839" s="153">
        <v>145415</v>
      </c>
      <c r="O839" s="153">
        <v>141923</v>
      </c>
      <c r="P839" s="153">
        <v>3492</v>
      </c>
      <c r="Q839" s="154">
        <v>0.975985971185916</v>
      </c>
      <c r="R839" s="154">
        <v>0.945630684064848</v>
      </c>
      <c r="S839" s="154">
        <v>0.959148570199957</v>
      </c>
      <c r="T839" s="154">
        <v>0.973695026715989</v>
      </c>
      <c r="U839" s="173">
        <v>-0.0135178861351093</v>
      </c>
      <c r="V839" s="158">
        <v>33402</v>
      </c>
      <c r="W839" s="158">
        <v>32431</v>
      </c>
      <c r="X839" s="158">
        <v>33871</v>
      </c>
      <c r="Y839" s="158">
        <v>33176</v>
      </c>
      <c r="Z839" s="155">
        <v>0.970929884438058</v>
      </c>
      <c r="AA839" s="155">
        <v>0.979480971922884</v>
      </c>
      <c r="AB839" s="173">
        <v>-0.00855108748482625</v>
      </c>
    </row>
    <row r="840" spans="1:28">
      <c r="A840" s="175" t="s">
        <v>668</v>
      </c>
      <c r="B840" s="176" t="s">
        <v>1826</v>
      </c>
      <c r="C840" s="176" t="s">
        <v>836</v>
      </c>
      <c r="D840" s="150">
        <v>2201</v>
      </c>
      <c r="E840" s="153">
        <v>1994</v>
      </c>
      <c r="F840" s="153">
        <v>207</v>
      </c>
      <c r="G840" s="151">
        <v>2090</v>
      </c>
      <c r="H840" s="151">
        <v>1982</v>
      </c>
      <c r="I840" s="151">
        <v>108</v>
      </c>
      <c r="J840" s="151">
        <v>2177</v>
      </c>
      <c r="K840" s="151">
        <v>2124</v>
      </c>
      <c r="L840" s="151">
        <v>53</v>
      </c>
      <c r="M840" s="172">
        <v>0.93</v>
      </c>
      <c r="N840" s="153">
        <v>62223</v>
      </c>
      <c r="O840" s="153">
        <v>60309</v>
      </c>
      <c r="P840" s="153">
        <v>1914</v>
      </c>
      <c r="Q840" s="154">
        <v>0.969239670218408</v>
      </c>
      <c r="R840" s="154">
        <v>0.905951840072694</v>
      </c>
      <c r="S840" s="154">
        <v>0.948325358851675</v>
      </c>
      <c r="T840" s="154">
        <v>0.975654570509876</v>
      </c>
      <c r="U840" s="173">
        <v>-0.0423735187789804</v>
      </c>
      <c r="V840" s="158">
        <v>14581</v>
      </c>
      <c r="W840" s="158">
        <v>14021</v>
      </c>
      <c r="X840" s="158">
        <v>14633</v>
      </c>
      <c r="Y840" s="158">
        <v>14260</v>
      </c>
      <c r="Z840" s="155">
        <v>0.961593855016803</v>
      </c>
      <c r="AA840" s="155">
        <v>0.974509669924144</v>
      </c>
      <c r="AB840" s="173">
        <v>-0.0129158149073413</v>
      </c>
    </row>
    <row r="841" spans="1:28">
      <c r="A841" s="175" t="s">
        <v>668</v>
      </c>
      <c r="B841" s="176" t="s">
        <v>1826</v>
      </c>
      <c r="C841" s="176" t="s">
        <v>837</v>
      </c>
      <c r="D841" s="150">
        <v>2148</v>
      </c>
      <c r="E841" s="153">
        <v>1983</v>
      </c>
      <c r="F841" s="153">
        <v>165</v>
      </c>
      <c r="G841" s="151">
        <v>2143</v>
      </c>
      <c r="H841" s="151">
        <v>2064</v>
      </c>
      <c r="I841" s="151">
        <v>79</v>
      </c>
      <c r="J841" s="151">
        <v>2246</v>
      </c>
      <c r="K841" s="151">
        <v>2179</v>
      </c>
      <c r="L841" s="151">
        <v>67</v>
      </c>
      <c r="M841" s="172">
        <v>0.93</v>
      </c>
      <c r="N841" s="153">
        <v>63486</v>
      </c>
      <c r="O841" s="153">
        <v>61591</v>
      </c>
      <c r="P841" s="153">
        <v>1895</v>
      </c>
      <c r="Q841" s="154">
        <v>0.970150899410894</v>
      </c>
      <c r="R841" s="154">
        <v>0.923184357541899</v>
      </c>
      <c r="S841" s="154">
        <v>0.96313579094727</v>
      </c>
      <c r="T841" s="154">
        <v>0.970169189670525</v>
      </c>
      <c r="U841" s="173">
        <v>-0.0399514334053708</v>
      </c>
      <c r="V841" s="158">
        <v>14421</v>
      </c>
      <c r="W841" s="158">
        <v>13918</v>
      </c>
      <c r="X841" s="158">
        <v>14947</v>
      </c>
      <c r="Y841" s="158">
        <v>14511</v>
      </c>
      <c r="Z841" s="155">
        <v>0.965120310658068</v>
      </c>
      <c r="AA841" s="155">
        <v>0.970830266943199</v>
      </c>
      <c r="AB841" s="173">
        <v>-0.00570995628513116</v>
      </c>
    </row>
    <row r="842" spans="1:28">
      <c r="A842" s="175" t="s">
        <v>668</v>
      </c>
      <c r="B842" s="176" t="s">
        <v>1826</v>
      </c>
      <c r="C842" s="176" t="s">
        <v>838</v>
      </c>
      <c r="D842" s="150">
        <v>4716</v>
      </c>
      <c r="E842" s="153">
        <v>4479</v>
      </c>
      <c r="F842" s="153">
        <v>237</v>
      </c>
      <c r="G842" s="151">
        <v>4477</v>
      </c>
      <c r="H842" s="151">
        <v>4333</v>
      </c>
      <c r="I842" s="151">
        <v>144</v>
      </c>
      <c r="J842" s="151">
        <v>4865</v>
      </c>
      <c r="K842" s="151">
        <v>4774</v>
      </c>
      <c r="L842" s="151">
        <v>91</v>
      </c>
      <c r="M842" s="172">
        <v>0.93</v>
      </c>
      <c r="N842" s="153">
        <v>140891</v>
      </c>
      <c r="O842" s="153">
        <v>138234</v>
      </c>
      <c r="P842" s="153">
        <v>2657</v>
      </c>
      <c r="Q842" s="154">
        <v>0.981141449773229</v>
      </c>
      <c r="R842" s="154">
        <v>0.949745547073791</v>
      </c>
      <c r="S842" s="154">
        <v>0.967835604199241</v>
      </c>
      <c r="T842" s="154">
        <v>0.981294964028777</v>
      </c>
      <c r="U842" s="173">
        <v>-0.0180900571254492</v>
      </c>
      <c r="V842" s="158">
        <v>32968</v>
      </c>
      <c r="W842" s="158">
        <v>32157</v>
      </c>
      <c r="X842" s="158">
        <v>33272</v>
      </c>
      <c r="Y842" s="158">
        <v>32682</v>
      </c>
      <c r="Z842" s="155">
        <v>0.975400388255278</v>
      </c>
      <c r="AA842" s="155">
        <v>0.982267371964414</v>
      </c>
      <c r="AB842" s="173">
        <v>-0.00686698370913663</v>
      </c>
    </row>
    <row r="843" spans="1:28">
      <c r="A843" s="175" t="s">
        <v>668</v>
      </c>
      <c r="B843" s="176" t="s">
        <v>1826</v>
      </c>
      <c r="C843" s="176" t="s">
        <v>839</v>
      </c>
      <c r="D843" s="150">
        <v>3424</v>
      </c>
      <c r="E843" s="153">
        <v>3210</v>
      </c>
      <c r="F843" s="153">
        <v>214</v>
      </c>
      <c r="G843" s="151">
        <v>3340</v>
      </c>
      <c r="H843" s="151">
        <v>3191</v>
      </c>
      <c r="I843" s="151">
        <v>149</v>
      </c>
      <c r="J843" s="151">
        <v>3417</v>
      </c>
      <c r="K843" s="151">
        <v>3286</v>
      </c>
      <c r="L843" s="151">
        <v>131</v>
      </c>
      <c r="M843" s="172">
        <v>0.93</v>
      </c>
      <c r="N843" s="153">
        <v>96787</v>
      </c>
      <c r="O843" s="153">
        <v>92946</v>
      </c>
      <c r="P843" s="153">
        <v>3841</v>
      </c>
      <c r="Q843" s="154">
        <v>0.960314918325808</v>
      </c>
      <c r="R843" s="154">
        <v>0.9375</v>
      </c>
      <c r="S843" s="154">
        <v>0.955389221556886</v>
      </c>
      <c r="T843" s="154">
        <v>0.961662276851039</v>
      </c>
      <c r="U843" s="173">
        <v>-0.0178892215568862</v>
      </c>
      <c r="V843" s="158">
        <v>23034</v>
      </c>
      <c r="W843" s="158">
        <v>22079</v>
      </c>
      <c r="X843" s="158">
        <v>23108</v>
      </c>
      <c r="Y843" s="158">
        <v>22219</v>
      </c>
      <c r="Z843" s="155">
        <v>0.958539550230095</v>
      </c>
      <c r="AA843" s="155">
        <v>0.961528474987017</v>
      </c>
      <c r="AB843" s="173">
        <v>-0.00298892475692281</v>
      </c>
    </row>
    <row r="844" spans="1:28">
      <c r="A844" s="175" t="s">
        <v>668</v>
      </c>
      <c r="B844" s="176" t="s">
        <v>1826</v>
      </c>
      <c r="C844" s="176" t="s">
        <v>840</v>
      </c>
      <c r="D844" s="150">
        <v>3639</v>
      </c>
      <c r="E844" s="153">
        <v>3256</v>
      </c>
      <c r="F844" s="153">
        <v>383</v>
      </c>
      <c r="G844" s="151">
        <v>3540</v>
      </c>
      <c r="H844" s="151">
        <v>3309</v>
      </c>
      <c r="I844" s="151">
        <v>231</v>
      </c>
      <c r="J844" s="151">
        <v>3634</v>
      </c>
      <c r="K844" s="151">
        <v>3480</v>
      </c>
      <c r="L844" s="151">
        <v>154</v>
      </c>
      <c r="M844" s="172">
        <v>0.93</v>
      </c>
      <c r="N844" s="153">
        <v>97555</v>
      </c>
      <c r="O844" s="153">
        <v>93217</v>
      </c>
      <c r="P844" s="153">
        <v>4338</v>
      </c>
      <c r="Q844" s="154">
        <v>0.955532776382553</v>
      </c>
      <c r="R844" s="154">
        <v>0.894751305303655</v>
      </c>
      <c r="S844" s="154">
        <v>0.934745762711864</v>
      </c>
      <c r="T844" s="154">
        <v>0.957622454595487</v>
      </c>
      <c r="U844" s="173">
        <v>-0.0399944574082095</v>
      </c>
      <c r="V844" s="158">
        <v>24657</v>
      </c>
      <c r="W844" s="158">
        <v>23379</v>
      </c>
      <c r="X844" s="158">
        <v>23700</v>
      </c>
      <c r="Y844" s="158">
        <v>22824</v>
      </c>
      <c r="Z844" s="155">
        <v>0.948168876992335</v>
      </c>
      <c r="AA844" s="155">
        <v>0.963037974683544</v>
      </c>
      <c r="AB844" s="173">
        <v>-0.0148690976912095</v>
      </c>
    </row>
    <row r="845" spans="1:28">
      <c r="A845" s="175" t="s">
        <v>668</v>
      </c>
      <c r="B845" s="176" t="s">
        <v>1826</v>
      </c>
      <c r="C845" s="176" t="s">
        <v>841</v>
      </c>
      <c r="D845" s="150">
        <v>2384</v>
      </c>
      <c r="E845" s="153">
        <v>2175</v>
      </c>
      <c r="F845" s="153">
        <v>209</v>
      </c>
      <c r="G845" s="151">
        <v>2332</v>
      </c>
      <c r="H845" s="151">
        <v>2248</v>
      </c>
      <c r="I845" s="151">
        <v>84</v>
      </c>
      <c r="J845" s="151">
        <v>2453</v>
      </c>
      <c r="K845" s="151">
        <v>2391</v>
      </c>
      <c r="L845" s="151">
        <v>62</v>
      </c>
      <c r="M845" s="172">
        <v>0.93</v>
      </c>
      <c r="N845" s="153">
        <v>62200</v>
      </c>
      <c r="O845" s="153">
        <v>60254</v>
      </c>
      <c r="P845" s="153">
        <v>1946</v>
      </c>
      <c r="Q845" s="154">
        <v>0.968713826366559</v>
      </c>
      <c r="R845" s="154">
        <v>0.912332214765101</v>
      </c>
      <c r="S845" s="154">
        <v>0.963979416809606</v>
      </c>
      <c r="T845" s="154">
        <v>0.974724826742764</v>
      </c>
      <c r="U845" s="173">
        <v>-0.0516472020445049</v>
      </c>
      <c r="V845" s="158">
        <v>16203</v>
      </c>
      <c r="W845" s="158">
        <v>15643</v>
      </c>
      <c r="X845" s="158">
        <v>14906</v>
      </c>
      <c r="Y845" s="158">
        <v>14477</v>
      </c>
      <c r="Z845" s="155">
        <v>0.965438499043387</v>
      </c>
      <c r="AA845" s="155">
        <v>0.97121964309674</v>
      </c>
      <c r="AB845" s="173">
        <v>-0.0057811440533525</v>
      </c>
    </row>
    <row r="846" spans="1:28">
      <c r="A846" s="175" t="s">
        <v>668</v>
      </c>
      <c r="B846" s="176" t="s">
        <v>1826</v>
      </c>
      <c r="C846" s="176" t="s">
        <v>842</v>
      </c>
      <c r="D846" s="150">
        <v>1256</v>
      </c>
      <c r="E846" s="153">
        <v>1131</v>
      </c>
      <c r="F846" s="153">
        <v>125</v>
      </c>
      <c r="G846" s="151">
        <v>1203</v>
      </c>
      <c r="H846" s="151">
        <v>1145</v>
      </c>
      <c r="I846" s="151">
        <v>58</v>
      </c>
      <c r="J846" s="151">
        <v>1186</v>
      </c>
      <c r="K846" s="151">
        <v>1127</v>
      </c>
      <c r="L846" s="151">
        <v>59</v>
      </c>
      <c r="M846" s="172">
        <v>0.93</v>
      </c>
      <c r="N846" s="153">
        <v>33697</v>
      </c>
      <c r="O846" s="153">
        <v>32145</v>
      </c>
      <c r="P846" s="153">
        <v>1552</v>
      </c>
      <c r="Q846" s="154">
        <v>0.953942487461792</v>
      </c>
      <c r="R846" s="154">
        <v>0.900477707006369</v>
      </c>
      <c r="S846" s="154">
        <v>0.951787198669992</v>
      </c>
      <c r="T846" s="154">
        <v>0.950252951096121</v>
      </c>
      <c r="U846" s="173">
        <v>-0.0513094916636223</v>
      </c>
      <c r="V846" s="158">
        <v>8233</v>
      </c>
      <c r="W846" s="158">
        <v>7793</v>
      </c>
      <c r="X846" s="158">
        <v>8104</v>
      </c>
      <c r="Y846" s="158">
        <v>7765</v>
      </c>
      <c r="Z846" s="155">
        <v>0.946556540750638</v>
      </c>
      <c r="AA846" s="155">
        <v>0.958168805528134</v>
      </c>
      <c r="AB846" s="173">
        <v>-0.0116122647774966</v>
      </c>
    </row>
    <row r="847" spans="1:28">
      <c r="A847" s="175" t="s">
        <v>668</v>
      </c>
      <c r="B847" s="176" t="s">
        <v>1826</v>
      </c>
      <c r="C847" s="176" t="s">
        <v>843</v>
      </c>
      <c r="D847" s="150">
        <v>4510</v>
      </c>
      <c r="E847" s="153">
        <v>4096</v>
      </c>
      <c r="F847" s="153">
        <v>414</v>
      </c>
      <c r="G847" s="151">
        <v>4211</v>
      </c>
      <c r="H847" s="151">
        <v>4027</v>
      </c>
      <c r="I847" s="151">
        <v>184</v>
      </c>
      <c r="J847" s="151">
        <v>4451</v>
      </c>
      <c r="K847" s="151">
        <v>4349</v>
      </c>
      <c r="L847" s="151">
        <v>102</v>
      </c>
      <c r="M847" s="172">
        <v>0.93</v>
      </c>
      <c r="N847" s="153">
        <v>122913</v>
      </c>
      <c r="O847" s="153">
        <v>119448</v>
      </c>
      <c r="P847" s="153">
        <v>3465</v>
      </c>
      <c r="Q847" s="154">
        <v>0.971809328549462</v>
      </c>
      <c r="R847" s="154">
        <v>0.90820399113082</v>
      </c>
      <c r="S847" s="154">
        <v>0.956304915696984</v>
      </c>
      <c r="T847" s="154">
        <v>0.977083801392945</v>
      </c>
      <c r="U847" s="173">
        <v>-0.0481009245661637</v>
      </c>
      <c r="V847" s="158">
        <v>29580</v>
      </c>
      <c r="W847" s="158">
        <v>28604</v>
      </c>
      <c r="X847" s="158">
        <v>29146</v>
      </c>
      <c r="Y847" s="158">
        <v>28395</v>
      </c>
      <c r="Z847" s="155">
        <v>0.967004732927654</v>
      </c>
      <c r="AA847" s="155">
        <v>0.974233170932546</v>
      </c>
      <c r="AB847" s="173">
        <v>-0.0072284380048927</v>
      </c>
    </row>
    <row r="848" spans="1:28">
      <c r="A848" s="175" t="s">
        <v>668</v>
      </c>
      <c r="B848" s="176" t="s">
        <v>1826</v>
      </c>
      <c r="C848" s="176" t="s">
        <v>844</v>
      </c>
      <c r="D848" s="150">
        <v>5342</v>
      </c>
      <c r="E848" s="153">
        <v>4826</v>
      </c>
      <c r="F848" s="153">
        <v>516</v>
      </c>
      <c r="G848" s="151">
        <v>5048</v>
      </c>
      <c r="H848" s="151">
        <v>4770</v>
      </c>
      <c r="I848" s="151">
        <v>278</v>
      </c>
      <c r="J848" s="151">
        <v>5114</v>
      </c>
      <c r="K848" s="151">
        <v>4900</v>
      </c>
      <c r="L848" s="151">
        <v>214</v>
      </c>
      <c r="M848" s="172">
        <v>0.93</v>
      </c>
      <c r="N848" s="153">
        <v>144139</v>
      </c>
      <c r="O848" s="153">
        <v>137662</v>
      </c>
      <c r="P848" s="153">
        <v>6477</v>
      </c>
      <c r="Q848" s="154">
        <v>0.955064208853953</v>
      </c>
      <c r="R848" s="154">
        <v>0.903406963684014</v>
      </c>
      <c r="S848" s="154">
        <v>0.944928684627575</v>
      </c>
      <c r="T848" s="154">
        <v>0.958154086820493</v>
      </c>
      <c r="U848" s="173">
        <v>-0.0415217209435618</v>
      </c>
      <c r="V848" s="158">
        <v>35022</v>
      </c>
      <c r="W848" s="158">
        <v>33333</v>
      </c>
      <c r="X848" s="158">
        <v>35033</v>
      </c>
      <c r="Y848" s="158">
        <v>33404</v>
      </c>
      <c r="Z848" s="155">
        <v>0.951773171149563</v>
      </c>
      <c r="AA848" s="155">
        <v>0.953500984785773</v>
      </c>
      <c r="AB848" s="173">
        <v>-0.00172781363621022</v>
      </c>
    </row>
    <row r="849" spans="1:28">
      <c r="A849" s="175" t="s">
        <v>668</v>
      </c>
      <c r="B849" s="176" t="s">
        <v>1823</v>
      </c>
      <c r="C849" s="176" t="s">
        <v>845</v>
      </c>
      <c r="D849" s="150">
        <v>3721</v>
      </c>
      <c r="E849" s="153">
        <v>3611</v>
      </c>
      <c r="F849" s="153">
        <v>110</v>
      </c>
      <c r="G849" s="151">
        <v>3196</v>
      </c>
      <c r="H849" s="151">
        <v>3119</v>
      </c>
      <c r="I849" s="151">
        <v>77</v>
      </c>
      <c r="J849" s="151">
        <v>3123</v>
      </c>
      <c r="K849" s="151">
        <v>3064</v>
      </c>
      <c r="L849" s="151">
        <v>59</v>
      </c>
      <c r="M849" s="172">
        <v>0.93</v>
      </c>
      <c r="N849" s="153">
        <v>83538</v>
      </c>
      <c r="O849" s="153">
        <v>81602</v>
      </c>
      <c r="P849" s="153">
        <v>1936</v>
      </c>
      <c r="Q849" s="154">
        <v>0.976824918001389</v>
      </c>
      <c r="R849" s="154">
        <v>0.970438054286482</v>
      </c>
      <c r="S849" s="154">
        <v>0.975907384230288</v>
      </c>
      <c r="T849" s="154">
        <v>0.9811079090618</v>
      </c>
      <c r="U849" s="173">
        <v>-0.00546932994380578</v>
      </c>
      <c r="V849" s="158">
        <v>21376</v>
      </c>
      <c r="W849" s="158">
        <v>20901</v>
      </c>
      <c r="X849" s="158">
        <v>20235</v>
      </c>
      <c r="Y849" s="158">
        <v>19707</v>
      </c>
      <c r="Z849" s="155">
        <v>0.97777881736527</v>
      </c>
      <c r="AA849" s="155">
        <v>0.973906597479614</v>
      </c>
      <c r="AB849" s="173">
        <v>0.003872219885655</v>
      </c>
    </row>
    <row r="850" spans="1:28">
      <c r="A850" s="175" t="s">
        <v>668</v>
      </c>
      <c r="B850" s="176" t="s">
        <v>1823</v>
      </c>
      <c r="C850" s="176" t="s">
        <v>846</v>
      </c>
      <c r="D850" s="150">
        <v>2157</v>
      </c>
      <c r="E850" s="153">
        <v>2063</v>
      </c>
      <c r="F850" s="153">
        <v>94</v>
      </c>
      <c r="G850" s="151">
        <v>2080</v>
      </c>
      <c r="H850" s="151">
        <v>2017</v>
      </c>
      <c r="I850" s="151">
        <v>63</v>
      </c>
      <c r="J850" s="151">
        <v>2054</v>
      </c>
      <c r="K850" s="151">
        <v>1995</v>
      </c>
      <c r="L850" s="151">
        <v>59</v>
      </c>
      <c r="M850" s="172">
        <v>0.93</v>
      </c>
      <c r="N850" s="153">
        <v>57921</v>
      </c>
      <c r="O850" s="153">
        <v>56272</v>
      </c>
      <c r="P850" s="153">
        <v>1649</v>
      </c>
      <c r="Q850" s="154">
        <v>0.971530187669412</v>
      </c>
      <c r="R850" s="154">
        <v>0.956420955030134</v>
      </c>
      <c r="S850" s="154">
        <v>0.969711538461538</v>
      </c>
      <c r="T850" s="154">
        <v>0.971275559883155</v>
      </c>
      <c r="U850" s="173">
        <v>-0.013290583431404</v>
      </c>
      <c r="V850" s="158">
        <v>14445</v>
      </c>
      <c r="W850" s="158">
        <v>14087</v>
      </c>
      <c r="X850" s="158">
        <v>14425</v>
      </c>
      <c r="Y850" s="158">
        <v>14076</v>
      </c>
      <c r="Z850" s="155">
        <v>0.97521633783316</v>
      </c>
      <c r="AA850" s="155">
        <v>0.97580589254766</v>
      </c>
      <c r="AB850" s="173">
        <v>-0.000589554714499951</v>
      </c>
    </row>
    <row r="851" spans="1:28">
      <c r="A851" s="175" t="s">
        <v>668</v>
      </c>
      <c r="B851" s="176" t="s">
        <v>1823</v>
      </c>
      <c r="C851" s="176" t="s">
        <v>847</v>
      </c>
      <c r="D851" s="150">
        <v>3835</v>
      </c>
      <c r="E851" s="153">
        <v>3652</v>
      </c>
      <c r="F851" s="153">
        <v>183</v>
      </c>
      <c r="G851" s="151">
        <v>3476</v>
      </c>
      <c r="H851" s="151">
        <v>3320</v>
      </c>
      <c r="I851" s="151">
        <v>156</v>
      </c>
      <c r="J851" s="151">
        <v>3754</v>
      </c>
      <c r="K851" s="151">
        <v>3615</v>
      </c>
      <c r="L851" s="151">
        <v>139</v>
      </c>
      <c r="M851" s="172">
        <v>0.93</v>
      </c>
      <c r="N851" s="153">
        <v>100739</v>
      </c>
      <c r="O851" s="153">
        <v>96992</v>
      </c>
      <c r="P851" s="153">
        <v>3747</v>
      </c>
      <c r="Q851" s="154">
        <v>0.96280487199595</v>
      </c>
      <c r="R851" s="154">
        <v>0.952281616688396</v>
      </c>
      <c r="S851" s="154">
        <v>0.95512082853855</v>
      </c>
      <c r="T851" s="154">
        <v>0.962972828982419</v>
      </c>
      <c r="U851" s="173">
        <v>-0.00283921185015368</v>
      </c>
      <c r="V851" s="158">
        <v>25260</v>
      </c>
      <c r="W851" s="158">
        <v>24373</v>
      </c>
      <c r="X851" s="158">
        <v>24896</v>
      </c>
      <c r="Y851" s="158">
        <v>24006</v>
      </c>
      <c r="Z851" s="155">
        <v>0.964885193982581</v>
      </c>
      <c r="AA851" s="155">
        <v>0.964251285347044</v>
      </c>
      <c r="AB851" s="173">
        <v>0.000633908635537361</v>
      </c>
    </row>
    <row r="852" spans="1:28">
      <c r="A852" s="175" t="s">
        <v>668</v>
      </c>
      <c r="B852" s="176" t="s">
        <v>1823</v>
      </c>
      <c r="C852" s="176" t="s">
        <v>848</v>
      </c>
      <c r="D852" s="150">
        <v>3631</v>
      </c>
      <c r="E852" s="153">
        <v>3507</v>
      </c>
      <c r="F852" s="153">
        <v>124</v>
      </c>
      <c r="G852" s="151">
        <v>3304</v>
      </c>
      <c r="H852" s="151">
        <v>3226</v>
      </c>
      <c r="I852" s="151">
        <v>78</v>
      </c>
      <c r="J852" s="151">
        <v>3436</v>
      </c>
      <c r="K852" s="151">
        <v>3364</v>
      </c>
      <c r="L852" s="151">
        <v>72</v>
      </c>
      <c r="M852" s="172">
        <v>0.93</v>
      </c>
      <c r="N852" s="153">
        <v>93091</v>
      </c>
      <c r="O852" s="153">
        <v>91049</v>
      </c>
      <c r="P852" s="153">
        <v>2042</v>
      </c>
      <c r="Q852" s="154">
        <v>0.978064474546412</v>
      </c>
      <c r="R852" s="154">
        <v>0.965849628201597</v>
      </c>
      <c r="S852" s="154">
        <v>0.976392251815981</v>
      </c>
      <c r="T852" s="154">
        <v>0.979045401629802</v>
      </c>
      <c r="U852" s="173">
        <v>-0.0105426236143833</v>
      </c>
      <c r="V852" s="158">
        <v>23535</v>
      </c>
      <c r="W852" s="158">
        <v>23068</v>
      </c>
      <c r="X852" s="158">
        <v>23734</v>
      </c>
      <c r="Y852" s="158">
        <v>23176</v>
      </c>
      <c r="Z852" s="155">
        <v>0.980157212661993</v>
      </c>
      <c r="AA852" s="155">
        <v>0.976489424454369</v>
      </c>
      <c r="AB852" s="173">
        <v>0.00366778820762348</v>
      </c>
    </row>
    <row r="853" spans="1:28">
      <c r="A853" s="175" t="s">
        <v>668</v>
      </c>
      <c r="B853" s="176" t="s">
        <v>1823</v>
      </c>
      <c r="C853" s="176" t="s">
        <v>849</v>
      </c>
      <c r="D853" s="150">
        <v>3632</v>
      </c>
      <c r="E853" s="153">
        <v>3445</v>
      </c>
      <c r="F853" s="153">
        <v>187</v>
      </c>
      <c r="G853" s="151">
        <v>3274</v>
      </c>
      <c r="H853" s="151">
        <v>3189</v>
      </c>
      <c r="I853" s="151">
        <v>85</v>
      </c>
      <c r="J853" s="151">
        <v>3477</v>
      </c>
      <c r="K853" s="151">
        <v>3409</v>
      </c>
      <c r="L853" s="151">
        <v>68</v>
      </c>
      <c r="M853" s="172">
        <v>0.93</v>
      </c>
      <c r="N853" s="153">
        <v>95255</v>
      </c>
      <c r="O853" s="153">
        <v>93325</v>
      </c>
      <c r="P853" s="153">
        <v>1930</v>
      </c>
      <c r="Q853" s="154">
        <v>0.979738596399139</v>
      </c>
      <c r="R853" s="154">
        <v>0.948513215859031</v>
      </c>
      <c r="S853" s="154">
        <v>0.974037874160049</v>
      </c>
      <c r="T853" s="154">
        <v>0.980442910555076</v>
      </c>
      <c r="U853" s="173">
        <v>-0.025524658301018</v>
      </c>
      <c r="V853" s="158">
        <v>23349</v>
      </c>
      <c r="W853" s="158">
        <v>22794</v>
      </c>
      <c r="X853" s="158">
        <v>23955</v>
      </c>
      <c r="Y853" s="158">
        <v>23546</v>
      </c>
      <c r="Z853" s="155">
        <v>0.976230245406655</v>
      </c>
      <c r="AA853" s="155">
        <v>0.982926320183678</v>
      </c>
      <c r="AB853" s="173">
        <v>-0.00669607477702228</v>
      </c>
    </row>
    <row r="854" spans="1:28">
      <c r="A854" s="175" t="s">
        <v>668</v>
      </c>
      <c r="B854" s="176" t="s">
        <v>1823</v>
      </c>
      <c r="C854" s="176" t="s">
        <v>850</v>
      </c>
      <c r="D854" s="150">
        <v>3785</v>
      </c>
      <c r="E854" s="153">
        <v>3539</v>
      </c>
      <c r="F854" s="153">
        <v>246</v>
      </c>
      <c r="G854" s="151">
        <v>3678</v>
      </c>
      <c r="H854" s="151">
        <v>3515</v>
      </c>
      <c r="I854" s="151">
        <v>163</v>
      </c>
      <c r="J854" s="151">
        <v>3977</v>
      </c>
      <c r="K854" s="151">
        <v>3854</v>
      </c>
      <c r="L854" s="151">
        <v>123</v>
      </c>
      <c r="M854" s="172">
        <v>0.93</v>
      </c>
      <c r="N854" s="153">
        <v>105607</v>
      </c>
      <c r="O854" s="153">
        <v>102063</v>
      </c>
      <c r="P854" s="153">
        <v>3544</v>
      </c>
      <c r="Q854" s="154">
        <v>0.966441618453322</v>
      </c>
      <c r="R854" s="154">
        <v>0.935006605019815</v>
      </c>
      <c r="S854" s="154">
        <v>0.95568243610658</v>
      </c>
      <c r="T854" s="154">
        <v>0.969072164948454</v>
      </c>
      <c r="U854" s="173">
        <v>-0.0206758310867646</v>
      </c>
      <c r="V854" s="158">
        <v>26449</v>
      </c>
      <c r="W854" s="158">
        <v>25539</v>
      </c>
      <c r="X854" s="158">
        <v>26564</v>
      </c>
      <c r="Y854" s="158">
        <v>25621</v>
      </c>
      <c r="Z854" s="155">
        <v>0.965594162350183</v>
      </c>
      <c r="AA854" s="155">
        <v>0.964500828188526</v>
      </c>
      <c r="AB854" s="173">
        <v>0.00109333416165758</v>
      </c>
    </row>
    <row r="855" spans="1:28">
      <c r="A855" s="175" t="s">
        <v>668</v>
      </c>
      <c r="B855" s="176" t="s">
        <v>1823</v>
      </c>
      <c r="C855" s="176" t="s">
        <v>851</v>
      </c>
      <c r="D855" s="150">
        <v>3551</v>
      </c>
      <c r="E855" s="153">
        <v>3359</v>
      </c>
      <c r="F855" s="153">
        <v>192</v>
      </c>
      <c r="G855" s="151">
        <v>3216</v>
      </c>
      <c r="H855" s="151">
        <v>2995</v>
      </c>
      <c r="I855" s="151">
        <v>221</v>
      </c>
      <c r="J855" s="151">
        <v>3395</v>
      </c>
      <c r="K855" s="151">
        <v>3263</v>
      </c>
      <c r="L855" s="151">
        <v>132</v>
      </c>
      <c r="M855" s="172">
        <v>0.93</v>
      </c>
      <c r="N855" s="153">
        <v>94976</v>
      </c>
      <c r="O855" s="153">
        <v>90464</v>
      </c>
      <c r="P855" s="153">
        <v>4512</v>
      </c>
      <c r="Q855" s="154">
        <v>0.952493261455526</v>
      </c>
      <c r="R855" s="154">
        <v>0.945930723739792</v>
      </c>
      <c r="S855" s="154">
        <v>0.931281094527363</v>
      </c>
      <c r="T855" s="154">
        <v>0.961119293078056</v>
      </c>
      <c r="U855" s="173">
        <v>0.0146496292124284</v>
      </c>
      <c r="V855" s="158">
        <v>23097</v>
      </c>
      <c r="W855" s="158">
        <v>22092</v>
      </c>
      <c r="X855" s="158">
        <v>23772</v>
      </c>
      <c r="Y855" s="158">
        <v>22579</v>
      </c>
      <c r="Z855" s="155">
        <v>0.956487855565658</v>
      </c>
      <c r="AA855" s="155">
        <v>0.949814908295474</v>
      </c>
      <c r="AB855" s="173">
        <v>0.00667294727018419</v>
      </c>
    </row>
    <row r="856" spans="1:28">
      <c r="A856" s="175" t="s">
        <v>668</v>
      </c>
      <c r="B856" s="176" t="s">
        <v>1823</v>
      </c>
      <c r="C856" s="176" t="s">
        <v>852</v>
      </c>
      <c r="D856" s="150">
        <v>1953</v>
      </c>
      <c r="E856" s="153">
        <v>1838</v>
      </c>
      <c r="F856" s="153">
        <v>115</v>
      </c>
      <c r="G856" s="151">
        <v>1980</v>
      </c>
      <c r="H856" s="151">
        <v>1885</v>
      </c>
      <c r="I856" s="151">
        <v>95</v>
      </c>
      <c r="J856" s="151">
        <v>1927</v>
      </c>
      <c r="K856" s="151">
        <v>1842</v>
      </c>
      <c r="L856" s="151">
        <v>85</v>
      </c>
      <c r="M856" s="172">
        <v>0.93</v>
      </c>
      <c r="N856" s="153">
        <v>51959</v>
      </c>
      <c r="O856" s="153">
        <v>49898</v>
      </c>
      <c r="P856" s="153">
        <v>2061</v>
      </c>
      <c r="Q856" s="154">
        <v>0.960334109586405</v>
      </c>
      <c r="R856" s="154">
        <v>0.941116231438812</v>
      </c>
      <c r="S856" s="154">
        <v>0.952020202020202</v>
      </c>
      <c r="T856" s="154">
        <v>0.955889984431759</v>
      </c>
      <c r="U856" s="173">
        <v>-0.0109039705813899</v>
      </c>
      <c r="V856" s="158">
        <v>12968</v>
      </c>
      <c r="W856" s="158">
        <v>12457</v>
      </c>
      <c r="X856" s="158">
        <v>12685</v>
      </c>
      <c r="Y856" s="158">
        <v>12130</v>
      </c>
      <c r="Z856" s="155">
        <v>0.960595311536089</v>
      </c>
      <c r="AA856" s="155">
        <v>0.956247536460386</v>
      </c>
      <c r="AB856" s="173">
        <v>0.0043477750757025</v>
      </c>
    </row>
    <row r="857" spans="1:28">
      <c r="A857" s="175" t="s">
        <v>668</v>
      </c>
      <c r="B857" s="176" t="s">
        <v>1823</v>
      </c>
      <c r="C857" s="176" t="s">
        <v>853</v>
      </c>
      <c r="D857" s="150">
        <v>3196</v>
      </c>
      <c r="E857" s="153">
        <v>3037</v>
      </c>
      <c r="F857" s="153">
        <v>159</v>
      </c>
      <c r="G857" s="151">
        <v>2751</v>
      </c>
      <c r="H857" s="151">
        <v>2659</v>
      </c>
      <c r="I857" s="151">
        <v>92</v>
      </c>
      <c r="J857" s="151">
        <v>3041</v>
      </c>
      <c r="K857" s="151">
        <v>2951</v>
      </c>
      <c r="L857" s="151">
        <v>90</v>
      </c>
      <c r="M857" s="172">
        <v>0.93</v>
      </c>
      <c r="N857" s="153">
        <v>85531</v>
      </c>
      <c r="O857" s="153">
        <v>82351</v>
      </c>
      <c r="P857" s="153">
        <v>3180</v>
      </c>
      <c r="Q857" s="154">
        <v>0.962820497831196</v>
      </c>
      <c r="R857" s="154">
        <v>0.950250312891114</v>
      </c>
      <c r="S857" s="154">
        <v>0.966557615412577</v>
      </c>
      <c r="T857" s="154">
        <v>0.970404472213088</v>
      </c>
      <c r="U857" s="173">
        <v>-0.0163073025214633</v>
      </c>
      <c r="V857" s="158">
        <v>20578</v>
      </c>
      <c r="W857" s="158">
        <v>19879</v>
      </c>
      <c r="X857" s="158">
        <v>21700</v>
      </c>
      <c r="Y857" s="158">
        <v>20843</v>
      </c>
      <c r="Z857" s="155">
        <v>0.966031684323063</v>
      </c>
      <c r="AA857" s="155">
        <v>0.960506912442396</v>
      </c>
      <c r="AB857" s="173">
        <v>0.00552477188066713</v>
      </c>
    </row>
    <row r="858" spans="1:28">
      <c r="A858" s="175" t="s">
        <v>668</v>
      </c>
      <c r="B858" s="176" t="s">
        <v>1823</v>
      </c>
      <c r="C858" s="176" t="s">
        <v>854</v>
      </c>
      <c r="D858" s="150">
        <v>2285</v>
      </c>
      <c r="E858" s="153">
        <v>2137</v>
      </c>
      <c r="F858" s="153">
        <v>148</v>
      </c>
      <c r="G858" s="151">
        <v>2073</v>
      </c>
      <c r="H858" s="151">
        <v>1949</v>
      </c>
      <c r="I858" s="151">
        <v>124</v>
      </c>
      <c r="J858" s="151">
        <v>2251</v>
      </c>
      <c r="K858" s="151">
        <v>2155</v>
      </c>
      <c r="L858" s="151">
        <v>96</v>
      </c>
      <c r="M858" s="172">
        <v>0.93</v>
      </c>
      <c r="N858" s="153">
        <v>61140</v>
      </c>
      <c r="O858" s="153">
        <v>58573</v>
      </c>
      <c r="P858" s="153">
        <v>2567</v>
      </c>
      <c r="Q858" s="154">
        <v>0.958014393195944</v>
      </c>
      <c r="R858" s="154">
        <v>0.935229759299781</v>
      </c>
      <c r="S858" s="154">
        <v>0.9401833092137</v>
      </c>
      <c r="T858" s="154">
        <v>0.957352287872057</v>
      </c>
      <c r="U858" s="173">
        <v>-0.00495354991391883</v>
      </c>
      <c r="V858" s="158">
        <v>14915</v>
      </c>
      <c r="W858" s="158">
        <v>14238</v>
      </c>
      <c r="X858" s="158">
        <v>15289</v>
      </c>
      <c r="Y858" s="158">
        <v>14651</v>
      </c>
      <c r="Z858" s="155">
        <v>0.954609453570231</v>
      </c>
      <c r="AA858" s="155">
        <v>0.958270652102819</v>
      </c>
      <c r="AB858" s="173">
        <v>-0.00366119853258773</v>
      </c>
    </row>
    <row r="859" spans="1:28">
      <c r="A859" s="175" t="s">
        <v>668</v>
      </c>
      <c r="B859" s="176" t="s">
        <v>1823</v>
      </c>
      <c r="C859" s="176" t="s">
        <v>855</v>
      </c>
      <c r="D859" s="150">
        <v>2436</v>
      </c>
      <c r="E859" s="153">
        <v>2201</v>
      </c>
      <c r="F859" s="153">
        <v>235</v>
      </c>
      <c r="G859" s="151">
        <v>2135</v>
      </c>
      <c r="H859" s="151">
        <v>1958</v>
      </c>
      <c r="I859" s="151">
        <v>177</v>
      </c>
      <c r="J859" s="151">
        <v>2359</v>
      </c>
      <c r="K859" s="151">
        <v>2220</v>
      </c>
      <c r="L859" s="151">
        <v>139</v>
      </c>
      <c r="M859" s="172">
        <v>0.93</v>
      </c>
      <c r="N859" s="153">
        <v>64540</v>
      </c>
      <c r="O859" s="153">
        <v>59333</v>
      </c>
      <c r="P859" s="153">
        <v>5207</v>
      </c>
      <c r="Q859" s="154">
        <v>0.919321351100093</v>
      </c>
      <c r="R859" s="154">
        <v>0.903530377668309</v>
      </c>
      <c r="S859" s="154">
        <v>0.917096018735363</v>
      </c>
      <c r="T859" s="154">
        <v>0.941076727426876</v>
      </c>
      <c r="U859" s="173">
        <v>-0.0135656410670543</v>
      </c>
      <c r="V859" s="158">
        <v>15814</v>
      </c>
      <c r="W859" s="158">
        <v>14704</v>
      </c>
      <c r="X859" s="158">
        <v>16460</v>
      </c>
      <c r="Y859" s="158">
        <v>15126</v>
      </c>
      <c r="Z859" s="155">
        <v>0.929809029973441</v>
      </c>
      <c r="AA859" s="155">
        <v>0.918955042527339</v>
      </c>
      <c r="AB859" s="173">
        <v>0.0108539874461023</v>
      </c>
    </row>
    <row r="860" spans="1:28">
      <c r="A860" s="175" t="s">
        <v>668</v>
      </c>
      <c r="B860" s="176" t="s">
        <v>1823</v>
      </c>
      <c r="C860" s="176" t="s">
        <v>856</v>
      </c>
      <c r="D860" s="150">
        <v>4119</v>
      </c>
      <c r="E860" s="153">
        <v>3548</v>
      </c>
      <c r="F860" s="153">
        <v>571</v>
      </c>
      <c r="G860" s="151">
        <v>3587</v>
      </c>
      <c r="H860" s="151">
        <v>3248</v>
      </c>
      <c r="I860" s="151">
        <v>339</v>
      </c>
      <c r="J860" s="151">
        <v>3817</v>
      </c>
      <c r="K860" s="151">
        <v>3495</v>
      </c>
      <c r="L860" s="151">
        <v>322</v>
      </c>
      <c r="M860" s="172">
        <v>0.93</v>
      </c>
      <c r="N860" s="153">
        <v>104619</v>
      </c>
      <c r="O860" s="153">
        <v>95966</v>
      </c>
      <c r="P860" s="153">
        <v>8653</v>
      </c>
      <c r="Q860" s="154">
        <v>0.91729035834791</v>
      </c>
      <c r="R860" s="154">
        <v>0.861374119932022</v>
      </c>
      <c r="S860" s="154">
        <v>0.905492054641762</v>
      </c>
      <c r="T860" s="154">
        <v>0.915640555410008</v>
      </c>
      <c r="U860" s="173">
        <v>-0.0441179347097397</v>
      </c>
      <c r="V860" s="158">
        <v>25716</v>
      </c>
      <c r="W860" s="158">
        <v>23233</v>
      </c>
      <c r="X860" s="158">
        <v>26049</v>
      </c>
      <c r="Y860" s="158">
        <v>23676</v>
      </c>
      <c r="Z860" s="155">
        <v>0.903445325867164</v>
      </c>
      <c r="AA860" s="155">
        <v>0.908902453069216</v>
      </c>
      <c r="AB860" s="173">
        <v>-0.00545712720205127</v>
      </c>
    </row>
    <row r="861" spans="1:28">
      <c r="A861" s="175" t="s">
        <v>668</v>
      </c>
      <c r="B861" s="176" t="s">
        <v>1823</v>
      </c>
      <c r="C861" s="176" t="s">
        <v>857</v>
      </c>
      <c r="D861" s="150">
        <v>2694</v>
      </c>
      <c r="E861" s="153">
        <v>2512</v>
      </c>
      <c r="F861" s="153">
        <v>182</v>
      </c>
      <c r="G861" s="151">
        <v>2473</v>
      </c>
      <c r="H861" s="151">
        <v>2359</v>
      </c>
      <c r="I861" s="151">
        <v>114</v>
      </c>
      <c r="J861" s="151">
        <v>2682</v>
      </c>
      <c r="K861" s="151">
        <v>2591</v>
      </c>
      <c r="L861" s="151">
        <v>91</v>
      </c>
      <c r="M861" s="172">
        <v>0.93</v>
      </c>
      <c r="N861" s="153">
        <v>73232</v>
      </c>
      <c r="O861" s="153">
        <v>69365</v>
      </c>
      <c r="P861" s="153">
        <v>3867</v>
      </c>
      <c r="Q861" s="154">
        <v>0.947195215206467</v>
      </c>
      <c r="R861" s="154">
        <v>0.932442464736451</v>
      </c>
      <c r="S861" s="154">
        <v>0.953902143145977</v>
      </c>
      <c r="T861" s="154">
        <v>0.96607009694258</v>
      </c>
      <c r="U861" s="173">
        <v>-0.0214596784095251</v>
      </c>
      <c r="V861" s="158">
        <v>17653</v>
      </c>
      <c r="W861" s="158">
        <v>16842</v>
      </c>
      <c r="X861" s="158">
        <v>18868</v>
      </c>
      <c r="Y861" s="158">
        <v>17771</v>
      </c>
      <c r="Z861" s="155">
        <v>0.954058800203931</v>
      </c>
      <c r="AA861" s="155">
        <v>0.94185923256307</v>
      </c>
      <c r="AB861" s="173">
        <v>0.0121995676408616</v>
      </c>
    </row>
    <row r="862" spans="1:28">
      <c r="A862" s="175" t="s">
        <v>668</v>
      </c>
      <c r="B862" s="176" t="s">
        <v>1823</v>
      </c>
      <c r="C862" s="176" t="s">
        <v>858</v>
      </c>
      <c r="D862" s="150">
        <v>3065</v>
      </c>
      <c r="E862" s="153">
        <v>2875</v>
      </c>
      <c r="F862" s="153">
        <v>190</v>
      </c>
      <c r="G862" s="151">
        <v>2584</v>
      </c>
      <c r="H862" s="151">
        <v>2460</v>
      </c>
      <c r="I862" s="151">
        <v>124</v>
      </c>
      <c r="J862" s="151">
        <v>2984</v>
      </c>
      <c r="K862" s="151">
        <v>2859</v>
      </c>
      <c r="L862" s="151">
        <v>125</v>
      </c>
      <c r="M862" s="172">
        <v>0.93</v>
      </c>
      <c r="N862" s="153">
        <v>80935</v>
      </c>
      <c r="O862" s="153">
        <v>77120</v>
      </c>
      <c r="P862" s="153">
        <v>3815</v>
      </c>
      <c r="Q862" s="154">
        <v>0.952863408908383</v>
      </c>
      <c r="R862" s="154">
        <v>0.938009787928222</v>
      </c>
      <c r="S862" s="154">
        <v>0.952012383900929</v>
      </c>
      <c r="T862" s="154">
        <v>0.958109919571046</v>
      </c>
      <c r="U862" s="173">
        <v>-0.0140025959727069</v>
      </c>
      <c r="V862" s="158">
        <v>19876</v>
      </c>
      <c r="W862" s="158">
        <v>19039</v>
      </c>
      <c r="X862" s="158">
        <v>20223</v>
      </c>
      <c r="Y862" s="158">
        <v>19313</v>
      </c>
      <c r="Z862" s="155">
        <v>0.957888911249748</v>
      </c>
      <c r="AA862" s="155">
        <v>0.955001730702665</v>
      </c>
      <c r="AB862" s="173">
        <v>0.00288718054708315</v>
      </c>
    </row>
    <row r="863" spans="1:28">
      <c r="A863" s="175" t="s">
        <v>668</v>
      </c>
      <c r="B863" s="176" t="s">
        <v>1823</v>
      </c>
      <c r="C863" s="176" t="s">
        <v>859</v>
      </c>
      <c r="D863" s="150">
        <v>3474</v>
      </c>
      <c r="E863" s="153">
        <v>3251</v>
      </c>
      <c r="F863" s="153">
        <v>223</v>
      </c>
      <c r="G863" s="151">
        <v>3166</v>
      </c>
      <c r="H863" s="151">
        <v>2999</v>
      </c>
      <c r="I863" s="151">
        <v>167</v>
      </c>
      <c r="J863" s="151">
        <v>3362</v>
      </c>
      <c r="K863" s="151">
        <v>3215</v>
      </c>
      <c r="L863" s="151">
        <v>147</v>
      </c>
      <c r="M863" s="172">
        <v>0.93</v>
      </c>
      <c r="N863" s="153">
        <v>92104</v>
      </c>
      <c r="O863" s="153">
        <v>87275</v>
      </c>
      <c r="P863" s="153">
        <v>4829</v>
      </c>
      <c r="Q863" s="154">
        <v>0.947570138104751</v>
      </c>
      <c r="R863" s="154">
        <v>0.935808865860679</v>
      </c>
      <c r="S863" s="154">
        <v>0.947252053063803</v>
      </c>
      <c r="T863" s="154">
        <v>0.956276026174896</v>
      </c>
      <c r="U863" s="173">
        <v>-0.0114431872031235</v>
      </c>
      <c r="V863" s="158">
        <v>22766</v>
      </c>
      <c r="W863" s="158">
        <v>21631</v>
      </c>
      <c r="X863" s="158">
        <v>23315</v>
      </c>
      <c r="Y863" s="158">
        <v>22103</v>
      </c>
      <c r="Z863" s="155">
        <v>0.950144953000088</v>
      </c>
      <c r="AA863" s="155">
        <v>0.948016298520266</v>
      </c>
      <c r="AB863" s="173">
        <v>0.00212865447982191</v>
      </c>
    </row>
    <row r="864" spans="1:28">
      <c r="A864" s="175" t="s">
        <v>668</v>
      </c>
      <c r="B864" s="176" t="s">
        <v>1828</v>
      </c>
      <c r="C864" s="176" t="s">
        <v>860</v>
      </c>
      <c r="D864" s="150">
        <v>7422</v>
      </c>
      <c r="E864" s="153">
        <v>6888</v>
      </c>
      <c r="F864" s="153">
        <v>534</v>
      </c>
      <c r="G864" s="151">
        <v>6620</v>
      </c>
      <c r="H864" s="151">
        <v>6336</v>
      </c>
      <c r="I864" s="151">
        <v>284</v>
      </c>
      <c r="J864" s="151">
        <v>7077</v>
      </c>
      <c r="K864" s="151">
        <v>6835</v>
      </c>
      <c r="L864" s="151">
        <v>242</v>
      </c>
      <c r="M864" s="172">
        <v>0.93</v>
      </c>
      <c r="N864" s="153">
        <v>187442</v>
      </c>
      <c r="O864" s="153">
        <v>180569</v>
      </c>
      <c r="P864" s="153">
        <v>6873</v>
      </c>
      <c r="Q864" s="154">
        <v>0.963332657568741</v>
      </c>
      <c r="R864" s="154">
        <v>0.92805173807599</v>
      </c>
      <c r="S864" s="154">
        <v>0.957099697885196</v>
      </c>
      <c r="T864" s="154">
        <v>0.965804719513918</v>
      </c>
      <c r="U864" s="173">
        <v>-0.029047959809206</v>
      </c>
      <c r="V864" s="158">
        <v>47295</v>
      </c>
      <c r="W864" s="158">
        <v>45372</v>
      </c>
      <c r="X864" s="158">
        <v>47837</v>
      </c>
      <c r="Y864" s="158">
        <v>46086</v>
      </c>
      <c r="Z864" s="155">
        <v>0.959340310815097</v>
      </c>
      <c r="AA864" s="155">
        <v>0.963396534063591</v>
      </c>
      <c r="AB864" s="173">
        <v>-0.0040562232484942</v>
      </c>
    </row>
    <row r="865" spans="1:28">
      <c r="A865" s="175" t="s">
        <v>668</v>
      </c>
      <c r="B865" s="176" t="s">
        <v>1828</v>
      </c>
      <c r="C865" s="176" t="s">
        <v>861</v>
      </c>
      <c r="D865" s="150">
        <v>4817</v>
      </c>
      <c r="E865" s="153">
        <v>4618</v>
      </c>
      <c r="F865" s="153">
        <v>199</v>
      </c>
      <c r="G865" s="151">
        <v>4430</v>
      </c>
      <c r="H865" s="151">
        <v>4278</v>
      </c>
      <c r="I865" s="151">
        <v>152</v>
      </c>
      <c r="J865" s="151">
        <v>4616</v>
      </c>
      <c r="K865" s="151">
        <v>4476</v>
      </c>
      <c r="L865" s="151">
        <v>140</v>
      </c>
      <c r="M865" s="172">
        <v>0.93</v>
      </c>
      <c r="N865" s="153">
        <v>131692</v>
      </c>
      <c r="O865" s="153">
        <v>127670</v>
      </c>
      <c r="P865" s="153">
        <v>4022</v>
      </c>
      <c r="Q865" s="154">
        <v>0.969459040792151</v>
      </c>
      <c r="R865" s="154">
        <v>0.958687980070583</v>
      </c>
      <c r="S865" s="154">
        <v>0.96568848758465</v>
      </c>
      <c r="T865" s="154">
        <v>0.969670710571924</v>
      </c>
      <c r="U865" s="173">
        <v>-0.00700050751406678</v>
      </c>
      <c r="V865" s="158">
        <v>31568</v>
      </c>
      <c r="W865" s="158">
        <v>30588</v>
      </c>
      <c r="X865" s="158">
        <v>33672</v>
      </c>
      <c r="Y865" s="158">
        <v>32610</v>
      </c>
      <c r="Z865" s="155">
        <v>0.968955904713634</v>
      </c>
      <c r="AA865" s="155">
        <v>0.968460441910192</v>
      </c>
      <c r="AB865" s="173">
        <v>0.000495462803441593</v>
      </c>
    </row>
    <row r="866" spans="1:28">
      <c r="A866" s="175" t="s">
        <v>668</v>
      </c>
      <c r="B866" s="176" t="s">
        <v>1828</v>
      </c>
      <c r="C866" s="176" t="s">
        <v>862</v>
      </c>
      <c r="D866" s="150">
        <v>2276</v>
      </c>
      <c r="E866" s="153">
        <v>2180</v>
      </c>
      <c r="F866" s="153">
        <v>96</v>
      </c>
      <c r="G866" s="151">
        <v>1949</v>
      </c>
      <c r="H866" s="151">
        <v>1920</v>
      </c>
      <c r="I866" s="151">
        <v>29</v>
      </c>
      <c r="J866" s="151">
        <v>2147</v>
      </c>
      <c r="K866" s="151">
        <v>2114</v>
      </c>
      <c r="L866" s="151">
        <v>33</v>
      </c>
      <c r="M866" s="172">
        <v>0.93</v>
      </c>
      <c r="N866" s="153">
        <v>58952</v>
      </c>
      <c r="O866" s="153">
        <v>57935</v>
      </c>
      <c r="P866" s="153">
        <v>1017</v>
      </c>
      <c r="Q866" s="154">
        <v>0.982748676889673</v>
      </c>
      <c r="R866" s="154">
        <v>0.957820738137083</v>
      </c>
      <c r="S866" s="154">
        <v>0.985120574653669</v>
      </c>
      <c r="T866" s="154">
        <v>0.984629715882627</v>
      </c>
      <c r="U866" s="173">
        <v>-0.027299836516586</v>
      </c>
      <c r="V866" s="158">
        <v>14494</v>
      </c>
      <c r="W866" s="158">
        <v>14200</v>
      </c>
      <c r="X866" s="158">
        <v>15033</v>
      </c>
      <c r="Y866" s="158">
        <v>14756</v>
      </c>
      <c r="Z866" s="155">
        <v>0.979715744445978</v>
      </c>
      <c r="AA866" s="155">
        <v>0.981573870817535</v>
      </c>
      <c r="AB866" s="173">
        <v>-0.00185812637155713</v>
      </c>
    </row>
    <row r="867" spans="1:28">
      <c r="A867" s="175" t="s">
        <v>668</v>
      </c>
      <c r="B867" s="176" t="s">
        <v>1828</v>
      </c>
      <c r="C867" s="176" t="s">
        <v>863</v>
      </c>
      <c r="D867" s="150">
        <v>3839</v>
      </c>
      <c r="E867" s="153">
        <v>3733</v>
      </c>
      <c r="F867" s="153">
        <v>106</v>
      </c>
      <c r="G867" s="151">
        <v>3484</v>
      </c>
      <c r="H867" s="151">
        <v>3441</v>
      </c>
      <c r="I867" s="151">
        <v>43</v>
      </c>
      <c r="J867" s="151">
        <v>3671</v>
      </c>
      <c r="K867" s="151">
        <v>3626</v>
      </c>
      <c r="L867" s="151">
        <v>45</v>
      </c>
      <c r="M867" s="172">
        <v>0.93</v>
      </c>
      <c r="N867" s="153">
        <v>104482</v>
      </c>
      <c r="O867" s="153">
        <v>102834</v>
      </c>
      <c r="P867" s="153">
        <v>1648</v>
      </c>
      <c r="Q867" s="154">
        <v>0.984226948182462</v>
      </c>
      <c r="R867" s="154">
        <v>0.972388642875749</v>
      </c>
      <c r="S867" s="154">
        <v>0.987657864523536</v>
      </c>
      <c r="T867" s="154">
        <v>0.987741759738491</v>
      </c>
      <c r="U867" s="173">
        <v>-0.0152692216477873</v>
      </c>
      <c r="V867" s="158">
        <v>25103</v>
      </c>
      <c r="W867" s="158">
        <v>24728</v>
      </c>
      <c r="X867" s="158">
        <v>26830</v>
      </c>
      <c r="Y867" s="158">
        <v>26423</v>
      </c>
      <c r="Z867" s="155">
        <v>0.985061546428714</v>
      </c>
      <c r="AA867" s="155">
        <v>0.98483041371599</v>
      </c>
      <c r="AB867" s="173">
        <v>0.000231132712724125</v>
      </c>
    </row>
    <row r="868" spans="1:28">
      <c r="A868" s="175" t="s">
        <v>668</v>
      </c>
      <c r="B868" s="176" t="s">
        <v>1828</v>
      </c>
      <c r="C868" s="176" t="s">
        <v>864</v>
      </c>
      <c r="D868" s="150">
        <v>4567</v>
      </c>
      <c r="E868" s="153">
        <v>4269</v>
      </c>
      <c r="F868" s="153">
        <v>298</v>
      </c>
      <c r="G868" s="151">
        <v>4242</v>
      </c>
      <c r="H868" s="151">
        <v>4035</v>
      </c>
      <c r="I868" s="151">
        <v>207</v>
      </c>
      <c r="J868" s="151">
        <v>4379</v>
      </c>
      <c r="K868" s="151">
        <v>4112</v>
      </c>
      <c r="L868" s="151">
        <v>267</v>
      </c>
      <c r="M868" s="172">
        <v>0.93</v>
      </c>
      <c r="N868" s="153">
        <v>129686</v>
      </c>
      <c r="O868" s="153">
        <v>122668</v>
      </c>
      <c r="P868" s="153">
        <v>7018</v>
      </c>
      <c r="Q868" s="154">
        <v>0.94588467529263</v>
      </c>
      <c r="R868" s="154">
        <v>0.934749288373111</v>
      </c>
      <c r="S868" s="154">
        <v>0.951202263083451</v>
      </c>
      <c r="T868" s="154">
        <v>0.939027175154145</v>
      </c>
      <c r="U868" s="173">
        <v>-0.0164529747103398</v>
      </c>
      <c r="V868" s="158">
        <v>30688</v>
      </c>
      <c r="W868" s="158">
        <v>28959</v>
      </c>
      <c r="X868" s="158">
        <v>33980</v>
      </c>
      <c r="Y868" s="158">
        <v>32097</v>
      </c>
      <c r="Z868" s="155">
        <v>0.943658759124088</v>
      </c>
      <c r="AA868" s="155">
        <v>0.944585050029429</v>
      </c>
      <c r="AB868" s="173">
        <v>-0.000926290905341465</v>
      </c>
    </row>
    <row r="869" spans="1:28">
      <c r="A869" s="175" t="s">
        <v>668</v>
      </c>
      <c r="B869" s="176" t="s">
        <v>1828</v>
      </c>
      <c r="C869" s="176" t="s">
        <v>865</v>
      </c>
      <c r="D869" s="150">
        <v>4495</v>
      </c>
      <c r="E869" s="153">
        <v>4277</v>
      </c>
      <c r="F869" s="153">
        <v>218</v>
      </c>
      <c r="G869" s="151">
        <v>4001</v>
      </c>
      <c r="H869" s="151">
        <v>3844</v>
      </c>
      <c r="I869" s="151">
        <v>157</v>
      </c>
      <c r="J869" s="151">
        <v>4339</v>
      </c>
      <c r="K869" s="151">
        <v>4186</v>
      </c>
      <c r="L869" s="151">
        <v>153</v>
      </c>
      <c r="M869" s="172">
        <v>0.93</v>
      </c>
      <c r="N869" s="153">
        <v>116067</v>
      </c>
      <c r="O869" s="153">
        <v>111667</v>
      </c>
      <c r="P869" s="153">
        <v>4400</v>
      </c>
      <c r="Q869" s="154">
        <v>0.962090861312862</v>
      </c>
      <c r="R869" s="154">
        <v>0.951501668520578</v>
      </c>
      <c r="S869" s="154">
        <v>0.960759810047488</v>
      </c>
      <c r="T869" s="154">
        <v>0.964738418990551</v>
      </c>
      <c r="U869" s="173">
        <v>-0.00925814152690974</v>
      </c>
      <c r="V869" s="158">
        <v>28703</v>
      </c>
      <c r="W869" s="158">
        <v>27670</v>
      </c>
      <c r="X869" s="158">
        <v>29136</v>
      </c>
      <c r="Y869" s="158">
        <v>28039</v>
      </c>
      <c r="Z869" s="155">
        <v>0.964010730585653</v>
      </c>
      <c r="AA869" s="155">
        <v>0.962348984074684</v>
      </c>
      <c r="AB869" s="173">
        <v>0.00166174651096884</v>
      </c>
    </row>
    <row r="870" spans="1:28">
      <c r="A870" s="175" t="s">
        <v>668</v>
      </c>
      <c r="B870" s="176" t="s">
        <v>1828</v>
      </c>
      <c r="C870" s="176" t="s">
        <v>866</v>
      </c>
      <c r="D870" s="150">
        <v>4356</v>
      </c>
      <c r="E870" s="153">
        <v>4192</v>
      </c>
      <c r="F870" s="153">
        <v>164</v>
      </c>
      <c r="G870" s="151">
        <v>3827</v>
      </c>
      <c r="H870" s="151">
        <v>3699</v>
      </c>
      <c r="I870" s="151">
        <v>128</v>
      </c>
      <c r="J870" s="151">
        <v>4062</v>
      </c>
      <c r="K870" s="151">
        <v>3958</v>
      </c>
      <c r="L870" s="151">
        <v>104</v>
      </c>
      <c r="M870" s="172">
        <v>0.93</v>
      </c>
      <c r="N870" s="153">
        <v>120866</v>
      </c>
      <c r="O870" s="153">
        <v>117039</v>
      </c>
      <c r="P870" s="153">
        <v>3827</v>
      </c>
      <c r="Q870" s="154">
        <v>0.968336835834726</v>
      </c>
      <c r="R870" s="154">
        <v>0.962350780532599</v>
      </c>
      <c r="S870" s="154">
        <v>0.966553436111837</v>
      </c>
      <c r="T870" s="154">
        <v>0.974396848842935</v>
      </c>
      <c r="U870" s="173">
        <v>-0.00420265557923827</v>
      </c>
      <c r="V870" s="158">
        <v>28148</v>
      </c>
      <c r="W870" s="158">
        <v>27415</v>
      </c>
      <c r="X870" s="158">
        <v>31410</v>
      </c>
      <c r="Y870" s="158">
        <v>30399</v>
      </c>
      <c r="Z870" s="155">
        <v>0.973959073468808</v>
      </c>
      <c r="AA870" s="155">
        <v>0.967812798471824</v>
      </c>
      <c r="AB870" s="173">
        <v>0.0061462749969835</v>
      </c>
    </row>
    <row r="871" spans="1:28">
      <c r="A871" s="175" t="s">
        <v>668</v>
      </c>
      <c r="B871" s="176" t="s">
        <v>1828</v>
      </c>
      <c r="C871" s="176" t="s">
        <v>867</v>
      </c>
      <c r="D871" s="150">
        <v>3342</v>
      </c>
      <c r="E871" s="153">
        <v>3197</v>
      </c>
      <c r="F871" s="153">
        <v>145</v>
      </c>
      <c r="G871" s="151">
        <v>3054</v>
      </c>
      <c r="H871" s="151">
        <v>2963</v>
      </c>
      <c r="I871" s="151">
        <v>91</v>
      </c>
      <c r="J871" s="151">
        <v>3282</v>
      </c>
      <c r="K871" s="151">
        <v>3208</v>
      </c>
      <c r="L871" s="151">
        <v>74</v>
      </c>
      <c r="M871" s="172">
        <v>0.93</v>
      </c>
      <c r="N871" s="153">
        <v>82484</v>
      </c>
      <c r="O871" s="153">
        <v>80461</v>
      </c>
      <c r="P871" s="153">
        <v>2023</v>
      </c>
      <c r="Q871" s="154">
        <v>0.975474031327288</v>
      </c>
      <c r="R871" s="154">
        <v>0.956612806702573</v>
      </c>
      <c r="S871" s="154">
        <v>0.970203012442698</v>
      </c>
      <c r="T871" s="154">
        <v>0.977452772699573</v>
      </c>
      <c r="U871" s="173">
        <v>-0.0135902057401248</v>
      </c>
      <c r="V871" s="158">
        <v>21782</v>
      </c>
      <c r="W871" s="158">
        <v>21235</v>
      </c>
      <c r="X871" s="158">
        <v>21363</v>
      </c>
      <c r="Y871" s="158">
        <v>20872</v>
      </c>
      <c r="Z871" s="155">
        <v>0.974887521806997</v>
      </c>
      <c r="AA871" s="155">
        <v>0.977016336656837</v>
      </c>
      <c r="AB871" s="173">
        <v>-0.00212881484984007</v>
      </c>
    </row>
    <row r="872" spans="1:28">
      <c r="A872" s="175" t="s">
        <v>668</v>
      </c>
      <c r="B872" s="176" t="s">
        <v>1828</v>
      </c>
      <c r="C872" s="176" t="s">
        <v>868</v>
      </c>
      <c r="D872" s="150">
        <v>2172</v>
      </c>
      <c r="E872" s="153">
        <v>2124</v>
      </c>
      <c r="F872" s="153">
        <v>48</v>
      </c>
      <c r="G872" s="151">
        <v>2062</v>
      </c>
      <c r="H872" s="151">
        <v>2003</v>
      </c>
      <c r="I872" s="151">
        <v>59</v>
      </c>
      <c r="J872" s="151">
        <v>2231</v>
      </c>
      <c r="K872" s="151">
        <v>2203</v>
      </c>
      <c r="L872" s="151">
        <v>28</v>
      </c>
      <c r="M872" s="172">
        <v>0.93</v>
      </c>
      <c r="N872" s="153">
        <v>60053</v>
      </c>
      <c r="O872" s="153">
        <v>59104</v>
      </c>
      <c r="P872" s="153">
        <v>949</v>
      </c>
      <c r="Q872" s="154">
        <v>0.984197292391721</v>
      </c>
      <c r="R872" s="154">
        <v>0.977900552486188</v>
      </c>
      <c r="S872" s="154">
        <v>0.971387002909796</v>
      </c>
      <c r="T872" s="154">
        <v>0.987449574181981</v>
      </c>
      <c r="U872" s="173">
        <v>0.0065135495763915</v>
      </c>
      <c r="V872" s="158">
        <v>14963</v>
      </c>
      <c r="W872" s="158">
        <v>14705</v>
      </c>
      <c r="X872" s="158">
        <v>14973</v>
      </c>
      <c r="Y872" s="158">
        <v>14764</v>
      </c>
      <c r="Z872" s="155">
        <v>0.982757468422108</v>
      </c>
      <c r="AA872" s="155">
        <v>0.986041541441261</v>
      </c>
      <c r="AB872" s="173">
        <v>-0.00328407301915301</v>
      </c>
    </row>
    <row r="873" spans="1:28">
      <c r="A873" s="175" t="s">
        <v>668</v>
      </c>
      <c r="B873" s="176" t="s">
        <v>1828</v>
      </c>
      <c r="C873" s="176" t="s">
        <v>869</v>
      </c>
      <c r="D873" s="150">
        <v>1961</v>
      </c>
      <c r="E873" s="153">
        <v>1857</v>
      </c>
      <c r="F873" s="153">
        <v>104</v>
      </c>
      <c r="G873" s="151">
        <v>1713</v>
      </c>
      <c r="H873" s="151">
        <v>1681</v>
      </c>
      <c r="I873" s="151">
        <v>32</v>
      </c>
      <c r="J873" s="151">
        <v>1858</v>
      </c>
      <c r="K873" s="151">
        <v>1812</v>
      </c>
      <c r="L873" s="151">
        <v>46</v>
      </c>
      <c r="M873" s="172">
        <v>0.93</v>
      </c>
      <c r="N873" s="153">
        <v>51099</v>
      </c>
      <c r="O873" s="153">
        <v>49586</v>
      </c>
      <c r="P873" s="153">
        <v>1513</v>
      </c>
      <c r="Q873" s="154">
        <v>0.970390809996282</v>
      </c>
      <c r="R873" s="154">
        <v>0.946965833758287</v>
      </c>
      <c r="S873" s="154">
        <v>0.981319322825452</v>
      </c>
      <c r="T873" s="154">
        <v>0.97524219590958</v>
      </c>
      <c r="U873" s="173">
        <v>-0.0343534890671658</v>
      </c>
      <c r="V873" s="158">
        <v>12416</v>
      </c>
      <c r="W873" s="158">
        <v>12019</v>
      </c>
      <c r="X873" s="158">
        <v>12711</v>
      </c>
      <c r="Y873" s="158">
        <v>12329</v>
      </c>
      <c r="Z873" s="155">
        <v>0.968025128865979</v>
      </c>
      <c r="AA873" s="155">
        <v>0.969947289749036</v>
      </c>
      <c r="AB873" s="173">
        <v>-0.00192216088305697</v>
      </c>
    </row>
    <row r="874" spans="1:28">
      <c r="A874" s="175" t="s">
        <v>668</v>
      </c>
      <c r="B874" s="176" t="s">
        <v>1828</v>
      </c>
      <c r="C874" s="176" t="s">
        <v>870</v>
      </c>
      <c r="D874" s="150">
        <v>1382</v>
      </c>
      <c r="E874" s="153">
        <v>1306</v>
      </c>
      <c r="F874" s="153">
        <v>76</v>
      </c>
      <c r="G874" s="151">
        <v>1160</v>
      </c>
      <c r="H874" s="151">
        <v>1096</v>
      </c>
      <c r="I874" s="151">
        <v>64</v>
      </c>
      <c r="J874" s="151">
        <v>1272</v>
      </c>
      <c r="K874" s="151">
        <v>1196</v>
      </c>
      <c r="L874" s="151">
        <v>76</v>
      </c>
      <c r="M874" s="172">
        <v>0.93</v>
      </c>
      <c r="N874" s="153">
        <v>35095</v>
      </c>
      <c r="O874" s="153">
        <v>33545</v>
      </c>
      <c r="P874" s="153">
        <v>1550</v>
      </c>
      <c r="Q874" s="154">
        <v>0.955834164410885</v>
      </c>
      <c r="R874" s="154">
        <v>0.945007235890014</v>
      </c>
      <c r="S874" s="154">
        <v>0.944827586206897</v>
      </c>
      <c r="T874" s="154">
        <v>0.940251572327044</v>
      </c>
      <c r="U874" s="173">
        <v>0.0001796496831179</v>
      </c>
      <c r="V874" s="158">
        <v>8712</v>
      </c>
      <c r="W874" s="158">
        <v>8250</v>
      </c>
      <c r="X874" s="158">
        <v>8803</v>
      </c>
      <c r="Y874" s="158">
        <v>8443</v>
      </c>
      <c r="Z874" s="155">
        <v>0.946969696969697</v>
      </c>
      <c r="AA874" s="155">
        <v>0.959104850619107</v>
      </c>
      <c r="AB874" s="173">
        <v>-0.0121351536494101</v>
      </c>
    </row>
    <row r="875" spans="1:28">
      <c r="A875" s="175" t="s">
        <v>668</v>
      </c>
      <c r="B875" s="176" t="s">
        <v>1828</v>
      </c>
      <c r="C875" s="176" t="s">
        <v>871</v>
      </c>
      <c r="D875" s="150">
        <v>2521</v>
      </c>
      <c r="E875" s="153">
        <v>2384</v>
      </c>
      <c r="F875" s="153">
        <v>137</v>
      </c>
      <c r="G875" s="151">
        <v>2215</v>
      </c>
      <c r="H875" s="151">
        <v>2112</v>
      </c>
      <c r="I875" s="151">
        <v>103</v>
      </c>
      <c r="J875" s="151">
        <v>2389</v>
      </c>
      <c r="K875" s="151">
        <v>2242</v>
      </c>
      <c r="L875" s="151">
        <v>147</v>
      </c>
      <c r="M875" s="172">
        <v>0.93</v>
      </c>
      <c r="N875" s="153">
        <v>66382</v>
      </c>
      <c r="O875" s="153">
        <v>63177</v>
      </c>
      <c r="P875" s="153">
        <v>3205</v>
      </c>
      <c r="Q875" s="154">
        <v>0.951718839444428</v>
      </c>
      <c r="R875" s="154">
        <v>0.945656485521618</v>
      </c>
      <c r="S875" s="154">
        <v>0.953498871331828</v>
      </c>
      <c r="T875" s="154">
        <v>0.938467978233571</v>
      </c>
      <c r="U875" s="173">
        <v>-0.00784238581021002</v>
      </c>
      <c r="V875" s="158">
        <v>16187</v>
      </c>
      <c r="W875" s="158">
        <v>15411</v>
      </c>
      <c r="X875" s="158">
        <v>16902</v>
      </c>
      <c r="Y875" s="158">
        <v>15983</v>
      </c>
      <c r="Z875" s="155">
        <v>0.952060295298697</v>
      </c>
      <c r="AA875" s="155">
        <v>0.945627736362561</v>
      </c>
      <c r="AB875" s="173">
        <v>0.00643255893613592</v>
      </c>
    </row>
    <row r="876" spans="1:28">
      <c r="A876" s="175" t="s">
        <v>668</v>
      </c>
      <c r="B876" s="176" t="s">
        <v>1827</v>
      </c>
      <c r="C876" s="176" t="s">
        <v>872</v>
      </c>
      <c r="D876" s="150">
        <v>3641</v>
      </c>
      <c r="E876" s="153">
        <v>3298</v>
      </c>
      <c r="F876" s="153">
        <v>343</v>
      </c>
      <c r="G876" s="151">
        <v>3419</v>
      </c>
      <c r="H876" s="151">
        <v>3304</v>
      </c>
      <c r="I876" s="151">
        <v>115</v>
      </c>
      <c r="J876" s="151">
        <v>3871</v>
      </c>
      <c r="K876" s="151">
        <v>3697</v>
      </c>
      <c r="L876" s="151">
        <v>174</v>
      </c>
      <c r="M876" s="172">
        <v>0.93</v>
      </c>
      <c r="N876" s="153">
        <v>105920</v>
      </c>
      <c r="O876" s="153">
        <v>101735</v>
      </c>
      <c r="P876" s="153">
        <v>4185</v>
      </c>
      <c r="Q876" s="154">
        <v>0.960489048338369</v>
      </c>
      <c r="R876" s="154">
        <v>0.905795111233178</v>
      </c>
      <c r="S876" s="154">
        <v>0.966364434045042</v>
      </c>
      <c r="T876" s="154">
        <v>0.955050374580212</v>
      </c>
      <c r="U876" s="173">
        <v>-0.0605693228118648</v>
      </c>
      <c r="V876" s="158">
        <v>25344</v>
      </c>
      <c r="W876" s="158">
        <v>24192</v>
      </c>
      <c r="X876" s="158">
        <v>26134</v>
      </c>
      <c r="Y876" s="158">
        <v>25176</v>
      </c>
      <c r="Z876" s="155">
        <v>0.954545454545455</v>
      </c>
      <c r="AA876" s="155">
        <v>0.963342771868065</v>
      </c>
      <c r="AB876" s="173">
        <v>-0.00879731732261002</v>
      </c>
    </row>
    <row r="877" spans="1:28">
      <c r="A877" s="175" t="s">
        <v>668</v>
      </c>
      <c r="B877" s="176" t="s">
        <v>1827</v>
      </c>
      <c r="C877" s="176" t="s">
        <v>873</v>
      </c>
      <c r="D877" s="150">
        <v>2888</v>
      </c>
      <c r="E877" s="153">
        <v>2650</v>
      </c>
      <c r="F877" s="153">
        <v>238</v>
      </c>
      <c r="G877" s="151">
        <v>2746</v>
      </c>
      <c r="H877" s="151">
        <v>2573</v>
      </c>
      <c r="I877" s="151">
        <v>173</v>
      </c>
      <c r="J877" s="151">
        <v>3045</v>
      </c>
      <c r="K877" s="151">
        <v>2882</v>
      </c>
      <c r="L877" s="151">
        <v>163</v>
      </c>
      <c r="M877" s="172">
        <v>0.93</v>
      </c>
      <c r="N877" s="153">
        <v>83028</v>
      </c>
      <c r="O877" s="153">
        <v>78483</v>
      </c>
      <c r="P877" s="153">
        <v>4545</v>
      </c>
      <c r="Q877" s="154">
        <v>0.945259430553548</v>
      </c>
      <c r="R877" s="154">
        <v>0.917590027700831</v>
      </c>
      <c r="S877" s="154">
        <v>0.936999271667881</v>
      </c>
      <c r="T877" s="154">
        <v>0.946469622331691</v>
      </c>
      <c r="U877" s="173">
        <v>-0.0194092439670496</v>
      </c>
      <c r="V877" s="158">
        <v>19861</v>
      </c>
      <c r="W877" s="158">
        <v>18683</v>
      </c>
      <c r="X877" s="158">
        <v>20306</v>
      </c>
      <c r="Y877" s="158">
        <v>19107</v>
      </c>
      <c r="Z877" s="155">
        <v>0.940687780071497</v>
      </c>
      <c r="AA877" s="155">
        <v>0.940953412784399</v>
      </c>
      <c r="AB877" s="173">
        <v>-0.000265632712901809</v>
      </c>
    </row>
    <row r="878" spans="1:28">
      <c r="A878" s="175" t="s">
        <v>668</v>
      </c>
      <c r="B878" s="176" t="s">
        <v>1827</v>
      </c>
      <c r="C878" s="176" t="s">
        <v>874</v>
      </c>
      <c r="D878" s="150">
        <v>4550</v>
      </c>
      <c r="E878" s="153">
        <v>4219</v>
      </c>
      <c r="F878" s="153">
        <v>331</v>
      </c>
      <c r="G878" s="151">
        <v>3924</v>
      </c>
      <c r="H878" s="151">
        <v>3727</v>
      </c>
      <c r="I878" s="151">
        <v>197</v>
      </c>
      <c r="J878" s="151">
        <v>4399</v>
      </c>
      <c r="K878" s="151">
        <v>4231</v>
      </c>
      <c r="L878" s="151">
        <v>168</v>
      </c>
      <c r="M878" s="172">
        <v>0.93</v>
      </c>
      <c r="N878" s="153">
        <v>119830</v>
      </c>
      <c r="O878" s="153">
        <v>114458</v>
      </c>
      <c r="P878" s="153">
        <v>5372</v>
      </c>
      <c r="Q878" s="154">
        <v>0.955169823917216</v>
      </c>
      <c r="R878" s="154">
        <v>0.927252747252747</v>
      </c>
      <c r="S878" s="154">
        <v>0.949796126401631</v>
      </c>
      <c r="T878" s="154">
        <v>0.961809502159582</v>
      </c>
      <c r="U878" s="173">
        <v>-0.0225433791488838</v>
      </c>
      <c r="V878" s="158">
        <v>29027</v>
      </c>
      <c r="W878" s="158">
        <v>27706</v>
      </c>
      <c r="X878" s="158">
        <v>28806</v>
      </c>
      <c r="Y878" s="158">
        <v>27452</v>
      </c>
      <c r="Z878" s="155">
        <v>0.954490646639336</v>
      </c>
      <c r="AA878" s="155">
        <v>0.952995903631188</v>
      </c>
      <c r="AB878" s="173">
        <v>0.00149474300814789</v>
      </c>
    </row>
    <row r="879" spans="1:28">
      <c r="A879" s="175" t="s">
        <v>668</v>
      </c>
      <c r="B879" s="176" t="s">
        <v>1827</v>
      </c>
      <c r="C879" s="176" t="s">
        <v>875</v>
      </c>
      <c r="D879" s="150">
        <v>3525</v>
      </c>
      <c r="E879" s="153">
        <v>3444</v>
      </c>
      <c r="F879" s="153">
        <v>81</v>
      </c>
      <c r="G879" s="151">
        <v>3034</v>
      </c>
      <c r="H879" s="151">
        <v>2991</v>
      </c>
      <c r="I879" s="151">
        <v>43</v>
      </c>
      <c r="J879" s="151">
        <v>3313</v>
      </c>
      <c r="K879" s="151">
        <v>3266</v>
      </c>
      <c r="L879" s="151">
        <v>47</v>
      </c>
      <c r="M879" s="172">
        <v>0.93</v>
      </c>
      <c r="N879" s="153">
        <v>91458</v>
      </c>
      <c r="O879" s="153">
        <v>90147</v>
      </c>
      <c r="P879" s="153">
        <v>1311</v>
      </c>
      <c r="Q879" s="154">
        <v>0.985665551400643</v>
      </c>
      <c r="R879" s="154">
        <v>0.977021276595745</v>
      </c>
      <c r="S879" s="154">
        <v>0.985827290705339</v>
      </c>
      <c r="T879" s="154">
        <v>0.985813462118925</v>
      </c>
      <c r="U879" s="173">
        <v>-0.00880601410959481</v>
      </c>
      <c r="V879" s="158">
        <v>22210</v>
      </c>
      <c r="W879" s="158">
        <v>21886</v>
      </c>
      <c r="X879" s="158">
        <v>22894</v>
      </c>
      <c r="Y879" s="158">
        <v>22551</v>
      </c>
      <c r="Z879" s="155">
        <v>0.985411976587123</v>
      </c>
      <c r="AA879" s="155">
        <v>0.985017908622347</v>
      </c>
      <c r="AB879" s="173">
        <v>0.000394067964776368</v>
      </c>
    </row>
    <row r="880" spans="1:28">
      <c r="A880" s="175" t="s">
        <v>668</v>
      </c>
      <c r="B880" s="176" t="s">
        <v>1827</v>
      </c>
      <c r="C880" s="176" t="s">
        <v>876</v>
      </c>
      <c r="D880" s="150">
        <v>2099</v>
      </c>
      <c r="E880" s="153">
        <v>1981</v>
      </c>
      <c r="F880" s="153">
        <v>118</v>
      </c>
      <c r="G880" s="151">
        <v>1786</v>
      </c>
      <c r="H880" s="151">
        <v>1703</v>
      </c>
      <c r="I880" s="151">
        <v>83</v>
      </c>
      <c r="J880" s="151">
        <v>1935</v>
      </c>
      <c r="K880" s="151">
        <v>1850</v>
      </c>
      <c r="L880" s="151">
        <v>85</v>
      </c>
      <c r="M880" s="172">
        <v>0.93</v>
      </c>
      <c r="N880" s="153">
        <v>54531</v>
      </c>
      <c r="O880" s="153">
        <v>52365</v>
      </c>
      <c r="P880" s="153">
        <v>2166</v>
      </c>
      <c r="Q880" s="154">
        <v>0.960279474060626</v>
      </c>
      <c r="R880" s="154">
        <v>0.943782753692234</v>
      </c>
      <c r="S880" s="154">
        <v>0.953527435610302</v>
      </c>
      <c r="T880" s="154">
        <v>0.956072351421189</v>
      </c>
      <c r="U880" s="173">
        <v>-0.00974468191806799</v>
      </c>
      <c r="V880" s="158">
        <v>13208</v>
      </c>
      <c r="W880" s="158">
        <v>12654</v>
      </c>
      <c r="X880" s="158">
        <v>13552</v>
      </c>
      <c r="Y880" s="158">
        <v>12987</v>
      </c>
      <c r="Z880" s="155">
        <v>0.958055723803755</v>
      </c>
      <c r="AA880" s="155">
        <v>0.958308736717828</v>
      </c>
      <c r="AB880" s="173">
        <v>-0.000253012914072426</v>
      </c>
    </row>
    <row r="881" spans="1:28">
      <c r="A881" s="175" t="s">
        <v>668</v>
      </c>
      <c r="B881" s="176" t="s">
        <v>1827</v>
      </c>
      <c r="C881" s="176" t="s">
        <v>877</v>
      </c>
      <c r="D881" s="150">
        <v>3409</v>
      </c>
      <c r="E881" s="153">
        <v>3235</v>
      </c>
      <c r="F881" s="153">
        <v>174</v>
      </c>
      <c r="G881" s="151">
        <v>2976</v>
      </c>
      <c r="H881" s="151">
        <v>2824</v>
      </c>
      <c r="I881" s="151">
        <v>152</v>
      </c>
      <c r="J881" s="151">
        <v>3305</v>
      </c>
      <c r="K881" s="151">
        <v>3207</v>
      </c>
      <c r="L881" s="151">
        <v>98</v>
      </c>
      <c r="M881" s="172">
        <v>0.93</v>
      </c>
      <c r="N881" s="153">
        <v>87605</v>
      </c>
      <c r="O881" s="153">
        <v>84253</v>
      </c>
      <c r="P881" s="153">
        <v>3352</v>
      </c>
      <c r="Q881" s="154">
        <v>0.961737343758918</v>
      </c>
      <c r="R881" s="154">
        <v>0.948958638897037</v>
      </c>
      <c r="S881" s="154">
        <v>0.948924731182796</v>
      </c>
      <c r="T881" s="154">
        <v>0.97034795763994</v>
      </c>
      <c r="U881" s="173">
        <v>3.3907714241499e-5</v>
      </c>
      <c r="V881" s="158">
        <v>21777</v>
      </c>
      <c r="W881" s="158">
        <v>21002</v>
      </c>
      <c r="X881" s="158">
        <v>21935</v>
      </c>
      <c r="Y881" s="158">
        <v>20824</v>
      </c>
      <c r="Z881" s="155">
        <v>0.964411994305919</v>
      </c>
      <c r="AA881" s="155">
        <v>0.949350353316617</v>
      </c>
      <c r="AB881" s="173">
        <v>0.0150616409893017</v>
      </c>
    </row>
    <row r="882" spans="1:28">
      <c r="A882" s="175" t="s">
        <v>668</v>
      </c>
      <c r="B882" s="176" t="s">
        <v>1827</v>
      </c>
      <c r="C882" s="176" t="s">
        <v>878</v>
      </c>
      <c r="D882" s="150">
        <v>4187</v>
      </c>
      <c r="E882" s="153">
        <v>2433</v>
      </c>
      <c r="F882" s="153">
        <v>1754</v>
      </c>
      <c r="G882" s="151">
        <v>3691</v>
      </c>
      <c r="H882" s="151">
        <v>2788</v>
      </c>
      <c r="I882" s="151">
        <v>903</v>
      </c>
      <c r="J882" s="151">
        <v>4068</v>
      </c>
      <c r="K882" s="151">
        <v>2349</v>
      </c>
      <c r="L882" s="151">
        <v>1719</v>
      </c>
      <c r="M882" s="172">
        <v>0.93</v>
      </c>
      <c r="N882" s="153">
        <v>111748</v>
      </c>
      <c r="O882" s="153">
        <v>89142</v>
      </c>
      <c r="P882" s="153">
        <v>22606</v>
      </c>
      <c r="Q882" s="154">
        <v>0.797705551777213</v>
      </c>
      <c r="R882" s="154">
        <v>0.581084308574158</v>
      </c>
      <c r="S882" s="154">
        <v>0.755350853427255</v>
      </c>
      <c r="T882" s="154">
        <v>0.577433628318584</v>
      </c>
      <c r="U882" s="173">
        <v>-0.174266544853097</v>
      </c>
      <c r="V882" s="158">
        <v>26887</v>
      </c>
      <c r="W882" s="158">
        <v>19646</v>
      </c>
      <c r="X882" s="158">
        <v>27664</v>
      </c>
      <c r="Y882" s="158">
        <v>22701</v>
      </c>
      <c r="Z882" s="155">
        <v>0.730687692937107</v>
      </c>
      <c r="AA882" s="155">
        <v>0.820597165991903</v>
      </c>
      <c r="AB882" s="173">
        <v>-0.0899094730547957</v>
      </c>
    </row>
    <row r="883" spans="1:28">
      <c r="A883" s="175" t="s">
        <v>668</v>
      </c>
      <c r="B883" s="176" t="s">
        <v>33</v>
      </c>
      <c r="C883" s="176" t="s">
        <v>879</v>
      </c>
      <c r="D883" s="150">
        <v>0</v>
      </c>
      <c r="E883" s="153">
        <v>0</v>
      </c>
      <c r="F883" s="153">
        <v>0</v>
      </c>
      <c r="G883" s="151">
        <v>0</v>
      </c>
      <c r="H883" s="151">
        <v>0</v>
      </c>
      <c r="I883" s="151">
        <v>0</v>
      </c>
      <c r="J883" s="151">
        <v>0</v>
      </c>
      <c r="K883" s="151">
        <v>0</v>
      </c>
      <c r="L883" s="151">
        <v>0</v>
      </c>
      <c r="M883" s="172">
        <v>0.93</v>
      </c>
      <c r="N883" s="153">
        <v>0</v>
      </c>
      <c r="O883" s="153">
        <v>0</v>
      </c>
      <c r="P883" s="153">
        <v>0</v>
      </c>
      <c r="Q883" s="154">
        <v>0</v>
      </c>
      <c r="R883" s="154">
        <v>0</v>
      </c>
      <c r="S883" s="154">
        <v>0</v>
      </c>
      <c r="T883" s="154">
        <v>0</v>
      </c>
      <c r="U883" s="173">
        <v>0</v>
      </c>
      <c r="V883" s="158">
        <v>0</v>
      </c>
      <c r="W883" s="158">
        <v>0</v>
      </c>
      <c r="X883" s="158">
        <v>0</v>
      </c>
      <c r="Y883" s="158">
        <v>0</v>
      </c>
      <c r="Z883" s="155">
        <v>0</v>
      </c>
      <c r="AA883" s="155">
        <v>0</v>
      </c>
      <c r="AB883" s="173">
        <v>0</v>
      </c>
    </row>
    <row r="884" spans="1:28">
      <c r="A884" s="175" t="s">
        <v>668</v>
      </c>
      <c r="B884" s="176" t="s">
        <v>1827</v>
      </c>
      <c r="C884" s="176" t="s">
        <v>880</v>
      </c>
      <c r="D884" s="150">
        <v>4443</v>
      </c>
      <c r="E884" s="153">
        <v>4188</v>
      </c>
      <c r="F884" s="153">
        <v>255</v>
      </c>
      <c r="G884" s="151">
        <v>3948</v>
      </c>
      <c r="H884" s="151">
        <v>3749</v>
      </c>
      <c r="I884" s="151">
        <v>199</v>
      </c>
      <c r="J884" s="151">
        <v>4134</v>
      </c>
      <c r="K884" s="151">
        <v>3973</v>
      </c>
      <c r="L884" s="151">
        <v>161</v>
      </c>
      <c r="M884" s="172">
        <v>0.93</v>
      </c>
      <c r="N884" s="153">
        <v>128879</v>
      </c>
      <c r="O884" s="153">
        <v>122843</v>
      </c>
      <c r="P884" s="153">
        <v>6036</v>
      </c>
      <c r="Q884" s="154">
        <v>0.953165372170796</v>
      </c>
      <c r="R884" s="154">
        <v>0.942606347062795</v>
      </c>
      <c r="S884" s="154">
        <v>0.949594731509625</v>
      </c>
      <c r="T884" s="154">
        <v>0.961054668601838</v>
      </c>
      <c r="U884" s="173">
        <v>-0.0069883844468297</v>
      </c>
      <c r="V884" s="158">
        <v>28827</v>
      </c>
      <c r="W884" s="158">
        <v>27527</v>
      </c>
      <c r="X884" s="158">
        <v>32055</v>
      </c>
      <c r="Y884" s="158">
        <v>30456</v>
      </c>
      <c r="Z884" s="155">
        <v>0.954903389183751</v>
      </c>
      <c r="AA884" s="155">
        <v>0.950116986429574</v>
      </c>
      <c r="AB884" s="173">
        <v>0.00478640275417719</v>
      </c>
    </row>
    <row r="885" spans="1:28">
      <c r="A885" s="175" t="s">
        <v>668</v>
      </c>
      <c r="B885" s="176" t="s">
        <v>1827</v>
      </c>
      <c r="C885" s="176" t="s">
        <v>881</v>
      </c>
      <c r="D885" s="150">
        <v>2812</v>
      </c>
      <c r="E885" s="153">
        <v>2646</v>
      </c>
      <c r="F885" s="153">
        <v>166</v>
      </c>
      <c r="G885" s="151">
        <v>2322</v>
      </c>
      <c r="H885" s="151">
        <v>2236</v>
      </c>
      <c r="I885" s="151">
        <v>86</v>
      </c>
      <c r="J885" s="151">
        <v>2635</v>
      </c>
      <c r="K885" s="151">
        <v>2548</v>
      </c>
      <c r="L885" s="151">
        <v>87</v>
      </c>
      <c r="M885" s="172">
        <v>0.93</v>
      </c>
      <c r="N885" s="153">
        <v>76574</v>
      </c>
      <c r="O885" s="153">
        <v>74028</v>
      </c>
      <c r="P885" s="153">
        <v>2546</v>
      </c>
      <c r="Q885" s="154">
        <v>0.966751116566981</v>
      </c>
      <c r="R885" s="154">
        <v>0.940967283072546</v>
      </c>
      <c r="S885" s="154">
        <v>0.962962962962963</v>
      </c>
      <c r="T885" s="154">
        <v>0.966982922201139</v>
      </c>
      <c r="U885" s="173">
        <v>-0.0219956798904167</v>
      </c>
      <c r="V885" s="158">
        <v>17614</v>
      </c>
      <c r="W885" s="158">
        <v>16973</v>
      </c>
      <c r="X885" s="158">
        <v>19270</v>
      </c>
      <c r="Y885" s="158">
        <v>18593</v>
      </c>
      <c r="Z885" s="155">
        <v>0.96360849324401</v>
      </c>
      <c r="AA885" s="155">
        <v>0.964867669953295</v>
      </c>
      <c r="AB885" s="173">
        <v>-0.00125917670928488</v>
      </c>
    </row>
    <row r="886" spans="1:28">
      <c r="A886" s="175" t="s">
        <v>668</v>
      </c>
      <c r="B886" s="176" t="s">
        <v>1827</v>
      </c>
      <c r="C886" s="176" t="s">
        <v>882</v>
      </c>
      <c r="D886" s="150">
        <v>2852</v>
      </c>
      <c r="E886" s="153">
        <v>2723</v>
      </c>
      <c r="F886" s="153">
        <v>129</v>
      </c>
      <c r="G886" s="151">
        <v>2433</v>
      </c>
      <c r="H886" s="151">
        <v>2324</v>
      </c>
      <c r="I886" s="151">
        <v>109</v>
      </c>
      <c r="J886" s="151">
        <v>2595</v>
      </c>
      <c r="K886" s="151">
        <v>2491</v>
      </c>
      <c r="L886" s="151">
        <v>104</v>
      </c>
      <c r="M886" s="172">
        <v>0.93</v>
      </c>
      <c r="N886" s="153">
        <v>73610</v>
      </c>
      <c r="O886" s="153">
        <v>70721</v>
      </c>
      <c r="P886" s="153">
        <v>2889</v>
      </c>
      <c r="Q886" s="154">
        <v>0.960752615133813</v>
      </c>
      <c r="R886" s="154">
        <v>0.95476858345021</v>
      </c>
      <c r="S886" s="154">
        <v>0.955199342375668</v>
      </c>
      <c r="T886" s="154">
        <v>0.959922928709056</v>
      </c>
      <c r="U886" s="173">
        <v>-0.000430758925457519</v>
      </c>
      <c r="V886" s="158">
        <v>18171</v>
      </c>
      <c r="W886" s="158">
        <v>17381</v>
      </c>
      <c r="X886" s="158">
        <v>18763</v>
      </c>
      <c r="Y886" s="158">
        <v>17993</v>
      </c>
      <c r="Z886" s="155">
        <v>0.956524131858456</v>
      </c>
      <c r="AA886" s="155">
        <v>0.958961786494697</v>
      </c>
      <c r="AB886" s="173">
        <v>-0.00243765463624124</v>
      </c>
    </row>
    <row r="887" spans="1:28">
      <c r="A887" s="175" t="s">
        <v>668</v>
      </c>
      <c r="B887" s="176" t="s">
        <v>1828</v>
      </c>
      <c r="C887" s="176" t="s">
        <v>883</v>
      </c>
      <c r="D887" s="150">
        <v>5288</v>
      </c>
      <c r="E887" s="153">
        <v>4858</v>
      </c>
      <c r="F887" s="153">
        <v>430</v>
      </c>
      <c r="G887" s="151">
        <v>4915</v>
      </c>
      <c r="H887" s="151">
        <v>4685</v>
      </c>
      <c r="I887" s="151">
        <v>230</v>
      </c>
      <c r="J887" s="151">
        <v>5185</v>
      </c>
      <c r="K887" s="151">
        <v>5008</v>
      </c>
      <c r="L887" s="151">
        <v>177</v>
      </c>
      <c r="M887" s="172">
        <v>0.93</v>
      </c>
      <c r="N887" s="153">
        <v>143366</v>
      </c>
      <c r="O887" s="153">
        <v>137150</v>
      </c>
      <c r="P887" s="153">
        <v>6216</v>
      </c>
      <c r="Q887" s="154">
        <v>0.956642439630038</v>
      </c>
      <c r="R887" s="154">
        <v>0.918683812405446</v>
      </c>
      <c r="S887" s="154">
        <v>0.953204476093591</v>
      </c>
      <c r="T887" s="154">
        <v>0.965863066538091</v>
      </c>
      <c r="U887" s="173">
        <v>-0.0345206636881448</v>
      </c>
      <c r="V887" s="158">
        <v>35383</v>
      </c>
      <c r="W887" s="158">
        <v>33740</v>
      </c>
      <c r="X887" s="158">
        <v>36058</v>
      </c>
      <c r="Y887" s="158">
        <v>34563</v>
      </c>
      <c r="Z887" s="155">
        <v>0.953565271458045</v>
      </c>
      <c r="AA887" s="155">
        <v>0.958539020467025</v>
      </c>
      <c r="AB887" s="173">
        <v>-0.00497374900898051</v>
      </c>
    </row>
    <row r="888" spans="1:28">
      <c r="A888" s="175" t="s">
        <v>668</v>
      </c>
      <c r="B888" s="176" t="s">
        <v>1828</v>
      </c>
      <c r="C888" s="176" t="s">
        <v>884</v>
      </c>
      <c r="D888" s="150">
        <v>2621</v>
      </c>
      <c r="E888" s="153">
        <v>2452</v>
      </c>
      <c r="F888" s="153">
        <v>169</v>
      </c>
      <c r="G888" s="151">
        <v>2457</v>
      </c>
      <c r="H888" s="151">
        <v>2210</v>
      </c>
      <c r="I888" s="151">
        <v>247</v>
      </c>
      <c r="J888" s="151">
        <v>2566</v>
      </c>
      <c r="K888" s="151">
        <v>2431</v>
      </c>
      <c r="L888" s="151">
        <v>135</v>
      </c>
      <c r="M888" s="172">
        <v>0.93</v>
      </c>
      <c r="N888" s="153">
        <v>73242</v>
      </c>
      <c r="O888" s="153">
        <v>69568</v>
      </c>
      <c r="P888" s="153">
        <v>3674</v>
      </c>
      <c r="Q888" s="154">
        <v>0.949837524917397</v>
      </c>
      <c r="R888" s="154">
        <v>0.935520793590233</v>
      </c>
      <c r="S888" s="154">
        <v>0.899470899470899</v>
      </c>
      <c r="T888" s="154">
        <v>0.947388932190179</v>
      </c>
      <c r="U888" s="173">
        <v>0.0360498941193333</v>
      </c>
      <c r="V888" s="158">
        <v>17452</v>
      </c>
      <c r="W888" s="158">
        <v>16445</v>
      </c>
      <c r="X888" s="158">
        <v>18694</v>
      </c>
      <c r="Y888" s="158">
        <v>17773</v>
      </c>
      <c r="Z888" s="155">
        <v>0.942298876919551</v>
      </c>
      <c r="AA888" s="155">
        <v>0.950732855461645</v>
      </c>
      <c r="AB888" s="173">
        <v>-0.00843397854209471</v>
      </c>
    </row>
    <row r="889" spans="1:28">
      <c r="A889" s="175" t="s">
        <v>668</v>
      </c>
      <c r="B889" s="176" t="s">
        <v>1828</v>
      </c>
      <c r="C889" s="176" t="s">
        <v>885</v>
      </c>
      <c r="D889" s="150">
        <v>3736</v>
      </c>
      <c r="E889" s="153">
        <v>2905</v>
      </c>
      <c r="F889" s="153">
        <v>831</v>
      </c>
      <c r="G889" s="151">
        <v>3404</v>
      </c>
      <c r="H889" s="151">
        <v>2952</v>
      </c>
      <c r="I889" s="151">
        <v>452</v>
      </c>
      <c r="J889" s="151">
        <v>3575</v>
      </c>
      <c r="K889" s="151">
        <v>3049</v>
      </c>
      <c r="L889" s="151">
        <v>526</v>
      </c>
      <c r="M889" s="172">
        <v>0.93</v>
      </c>
      <c r="N889" s="153">
        <v>102347</v>
      </c>
      <c r="O889" s="153">
        <v>90757</v>
      </c>
      <c r="P889" s="153">
        <v>11590</v>
      </c>
      <c r="Q889" s="154">
        <v>0.886757794561638</v>
      </c>
      <c r="R889" s="154">
        <v>0.777569593147752</v>
      </c>
      <c r="S889" s="154">
        <v>0.867215041128085</v>
      </c>
      <c r="T889" s="154">
        <v>0.852867132867133</v>
      </c>
      <c r="U889" s="173">
        <v>-0.0896454479803329</v>
      </c>
      <c r="V889" s="158">
        <v>24474</v>
      </c>
      <c r="W889" s="158">
        <v>20924</v>
      </c>
      <c r="X889" s="158">
        <v>25708</v>
      </c>
      <c r="Y889" s="158">
        <v>22982</v>
      </c>
      <c r="Z889" s="155">
        <v>0.854948108196453</v>
      </c>
      <c r="AA889" s="155">
        <v>0.893962968725688</v>
      </c>
      <c r="AB889" s="173">
        <v>-0.0390148605292351</v>
      </c>
    </row>
    <row r="890" spans="1:28">
      <c r="A890" s="175" t="s">
        <v>668</v>
      </c>
      <c r="B890" s="176" t="s">
        <v>1828</v>
      </c>
      <c r="C890" s="176" t="s">
        <v>886</v>
      </c>
      <c r="D890" s="150">
        <v>3758</v>
      </c>
      <c r="E890" s="153">
        <v>3544</v>
      </c>
      <c r="F890" s="153">
        <v>214</v>
      </c>
      <c r="G890" s="151">
        <v>3493</v>
      </c>
      <c r="H890" s="151">
        <v>3361</v>
      </c>
      <c r="I890" s="151">
        <v>132</v>
      </c>
      <c r="J890" s="151">
        <v>3608</v>
      </c>
      <c r="K890" s="151">
        <v>3508</v>
      </c>
      <c r="L890" s="151">
        <v>100</v>
      </c>
      <c r="M890" s="172">
        <v>0.93</v>
      </c>
      <c r="N890" s="153">
        <v>105855</v>
      </c>
      <c r="O890" s="153">
        <v>102521</v>
      </c>
      <c r="P890" s="153">
        <v>3334</v>
      </c>
      <c r="Q890" s="154">
        <v>0.968504085777715</v>
      </c>
      <c r="R890" s="154">
        <v>0.943054816391698</v>
      </c>
      <c r="S890" s="154">
        <v>0.962210134554824</v>
      </c>
      <c r="T890" s="154">
        <v>0.972283813747228</v>
      </c>
      <c r="U890" s="173">
        <v>-0.0191553181631262</v>
      </c>
      <c r="V890" s="158">
        <v>25185</v>
      </c>
      <c r="W890" s="158">
        <v>24303</v>
      </c>
      <c r="X890" s="158">
        <v>27707</v>
      </c>
      <c r="Y890" s="158">
        <v>26909</v>
      </c>
      <c r="Z890" s="155">
        <v>0.964979154258487</v>
      </c>
      <c r="AA890" s="155">
        <v>0.971198614068647</v>
      </c>
      <c r="AB890" s="173">
        <v>-0.0062194598101597</v>
      </c>
    </row>
    <row r="891" spans="1:28">
      <c r="A891" s="175" t="s">
        <v>668</v>
      </c>
      <c r="B891" s="176" t="s">
        <v>1828</v>
      </c>
      <c r="C891" s="176" t="s">
        <v>887</v>
      </c>
      <c r="D891" s="150">
        <v>4373</v>
      </c>
      <c r="E891" s="153">
        <v>4135</v>
      </c>
      <c r="F891" s="153">
        <v>238</v>
      </c>
      <c r="G891" s="151">
        <v>4074</v>
      </c>
      <c r="H891" s="151">
        <v>3894</v>
      </c>
      <c r="I891" s="151">
        <v>180</v>
      </c>
      <c r="J891" s="151">
        <v>4377</v>
      </c>
      <c r="K891" s="151">
        <v>4203</v>
      </c>
      <c r="L891" s="151">
        <v>174</v>
      </c>
      <c r="M891" s="172">
        <v>0.93</v>
      </c>
      <c r="N891" s="153">
        <v>119906</v>
      </c>
      <c r="O891" s="153">
        <v>115508</v>
      </c>
      <c r="P891" s="153">
        <v>4398</v>
      </c>
      <c r="Q891" s="154">
        <v>0.963321268326856</v>
      </c>
      <c r="R891" s="154">
        <v>0.945575120054882</v>
      </c>
      <c r="S891" s="154">
        <v>0.955817378497791</v>
      </c>
      <c r="T891" s="154">
        <v>0.960246744345442</v>
      </c>
      <c r="U891" s="173">
        <v>-0.0102422584429087</v>
      </c>
      <c r="V891" s="158">
        <v>29027</v>
      </c>
      <c r="W891" s="158">
        <v>27765</v>
      </c>
      <c r="X891" s="158">
        <v>30618</v>
      </c>
      <c r="Y891" s="158">
        <v>29376</v>
      </c>
      <c r="Z891" s="155">
        <v>0.956523236986254</v>
      </c>
      <c r="AA891" s="155">
        <v>0.959435626102293</v>
      </c>
      <c r="AB891" s="173">
        <v>-0.00291238911603853</v>
      </c>
    </row>
    <row r="892" spans="1:28">
      <c r="A892" s="175" t="s">
        <v>668</v>
      </c>
      <c r="B892" s="176" t="s">
        <v>1828</v>
      </c>
      <c r="C892" s="176" t="s">
        <v>888</v>
      </c>
      <c r="D892" s="150">
        <v>4753</v>
      </c>
      <c r="E892" s="153">
        <v>4478</v>
      </c>
      <c r="F892" s="153">
        <v>275</v>
      </c>
      <c r="G892" s="151">
        <v>4539</v>
      </c>
      <c r="H892" s="151">
        <v>4338</v>
      </c>
      <c r="I892" s="151">
        <v>201</v>
      </c>
      <c r="J892" s="151">
        <v>4536</v>
      </c>
      <c r="K892" s="151">
        <v>4362</v>
      </c>
      <c r="L892" s="151">
        <v>174</v>
      </c>
      <c r="M892" s="172">
        <v>0.93</v>
      </c>
      <c r="N892" s="153">
        <v>137255</v>
      </c>
      <c r="O892" s="153">
        <v>131296</v>
      </c>
      <c r="P892" s="153">
        <v>5959</v>
      </c>
      <c r="Q892" s="154">
        <v>0.956584459582529</v>
      </c>
      <c r="R892" s="154">
        <v>0.942141805175678</v>
      </c>
      <c r="S892" s="154">
        <v>0.955717118307997</v>
      </c>
      <c r="T892" s="154">
        <v>0.961640211640212</v>
      </c>
      <c r="U892" s="173">
        <v>-0.0135753131323189</v>
      </c>
      <c r="V892" s="158">
        <v>32445</v>
      </c>
      <c r="W892" s="158">
        <v>31113</v>
      </c>
      <c r="X892" s="158">
        <v>34236</v>
      </c>
      <c r="Y892" s="158">
        <v>32775</v>
      </c>
      <c r="Z892" s="155">
        <v>0.958945908460472</v>
      </c>
      <c r="AA892" s="155">
        <v>0.957325622152121</v>
      </c>
      <c r="AB892" s="173">
        <v>0.00162028630835098</v>
      </c>
    </row>
    <row r="893" spans="1:28">
      <c r="A893" s="175" t="s">
        <v>668</v>
      </c>
      <c r="B893" s="176" t="s">
        <v>1828</v>
      </c>
      <c r="C893" s="176" t="s">
        <v>889</v>
      </c>
      <c r="D893" s="150">
        <v>3914</v>
      </c>
      <c r="E893" s="153">
        <v>3714</v>
      </c>
      <c r="F893" s="153">
        <v>200</v>
      </c>
      <c r="G893" s="151">
        <v>3477</v>
      </c>
      <c r="H893" s="151">
        <v>3342</v>
      </c>
      <c r="I893" s="151">
        <v>135</v>
      </c>
      <c r="J893" s="151">
        <v>3728</v>
      </c>
      <c r="K893" s="151">
        <v>3615</v>
      </c>
      <c r="L893" s="151">
        <v>113</v>
      </c>
      <c r="M893" s="172">
        <v>0.93</v>
      </c>
      <c r="N893" s="153">
        <v>105172</v>
      </c>
      <c r="O893" s="153">
        <v>101572</v>
      </c>
      <c r="P893" s="153">
        <v>3600</v>
      </c>
      <c r="Q893" s="154">
        <v>0.965770357129274</v>
      </c>
      <c r="R893" s="154">
        <v>0.948901379662749</v>
      </c>
      <c r="S893" s="154">
        <v>0.961173425366695</v>
      </c>
      <c r="T893" s="154">
        <v>0.969688841201717</v>
      </c>
      <c r="U893" s="173">
        <v>-0.0122720457039464</v>
      </c>
      <c r="V893" s="158">
        <v>25336</v>
      </c>
      <c r="W893" s="158">
        <v>24440</v>
      </c>
      <c r="X893" s="158">
        <v>26485</v>
      </c>
      <c r="Y893" s="158">
        <v>25626</v>
      </c>
      <c r="Z893" s="155">
        <v>0.964635301547206</v>
      </c>
      <c r="AA893" s="155">
        <v>0.967566547102133</v>
      </c>
      <c r="AB893" s="173">
        <v>-0.00293124555492774</v>
      </c>
    </row>
    <row r="894" spans="1:28">
      <c r="A894" s="175" t="s">
        <v>668</v>
      </c>
      <c r="B894" s="176" t="s">
        <v>1828</v>
      </c>
      <c r="C894" s="176" t="s">
        <v>890</v>
      </c>
      <c r="D894" s="150">
        <v>4753</v>
      </c>
      <c r="E894" s="153">
        <v>4438</v>
      </c>
      <c r="F894" s="153">
        <v>315</v>
      </c>
      <c r="G894" s="151">
        <v>4308</v>
      </c>
      <c r="H894" s="151">
        <v>4101</v>
      </c>
      <c r="I894" s="151">
        <v>207</v>
      </c>
      <c r="J894" s="151">
        <v>4516</v>
      </c>
      <c r="K894" s="151">
        <v>4344</v>
      </c>
      <c r="L894" s="151">
        <v>172</v>
      </c>
      <c r="M894" s="172">
        <v>0.93</v>
      </c>
      <c r="N894" s="153">
        <v>127703</v>
      </c>
      <c r="O894" s="153">
        <v>122803</v>
      </c>
      <c r="P894" s="153">
        <v>4900</v>
      </c>
      <c r="Q894" s="154">
        <v>0.961629718957268</v>
      </c>
      <c r="R894" s="154">
        <v>0.933726067746686</v>
      </c>
      <c r="S894" s="154">
        <v>0.951949860724234</v>
      </c>
      <c r="T894" s="154">
        <v>0.961913197519929</v>
      </c>
      <c r="U894" s="173">
        <v>-0.0182237929775476</v>
      </c>
      <c r="V894" s="158">
        <v>30968</v>
      </c>
      <c r="W894" s="158">
        <v>29642</v>
      </c>
      <c r="X894" s="158">
        <v>31973</v>
      </c>
      <c r="Y894" s="158">
        <v>30761</v>
      </c>
      <c r="Z894" s="155">
        <v>0.957181606819943</v>
      </c>
      <c r="AA894" s="155">
        <v>0.962093015982235</v>
      </c>
      <c r="AB894" s="173">
        <v>-0.00491140916229182</v>
      </c>
    </row>
    <row r="895" spans="1:28">
      <c r="A895" s="175" t="s">
        <v>668</v>
      </c>
      <c r="B895" s="176" t="s">
        <v>1828</v>
      </c>
      <c r="C895" s="176" t="s">
        <v>891</v>
      </c>
      <c r="D895" s="150">
        <v>5499</v>
      </c>
      <c r="E895" s="153">
        <v>5213</v>
      </c>
      <c r="F895" s="153">
        <v>286</v>
      </c>
      <c r="G895" s="151">
        <v>4753</v>
      </c>
      <c r="H895" s="151">
        <v>4574</v>
      </c>
      <c r="I895" s="151">
        <v>179</v>
      </c>
      <c r="J895" s="151">
        <v>5123</v>
      </c>
      <c r="K895" s="151">
        <v>4908</v>
      </c>
      <c r="L895" s="151">
        <v>215</v>
      </c>
      <c r="M895" s="172">
        <v>0.93</v>
      </c>
      <c r="N895" s="153">
        <v>147614</v>
      </c>
      <c r="O895" s="153">
        <v>140645</v>
      </c>
      <c r="P895" s="153">
        <v>6969</v>
      </c>
      <c r="Q895" s="154">
        <v>0.952789030850732</v>
      </c>
      <c r="R895" s="154">
        <v>0.947990543735225</v>
      </c>
      <c r="S895" s="154">
        <v>0.96233957500526</v>
      </c>
      <c r="T895" s="154">
        <v>0.958032402888932</v>
      </c>
      <c r="U895" s="173">
        <v>-0.0143490312700352</v>
      </c>
      <c r="V895" s="158">
        <v>34929</v>
      </c>
      <c r="W895" s="158">
        <v>33201</v>
      </c>
      <c r="X895" s="158">
        <v>37462</v>
      </c>
      <c r="Y895" s="158">
        <v>35680</v>
      </c>
      <c r="Z895" s="155">
        <v>0.950528214377738</v>
      </c>
      <c r="AA895" s="155">
        <v>0.952431797554856</v>
      </c>
      <c r="AB895" s="173">
        <v>-0.00190358317711792</v>
      </c>
    </row>
    <row r="896" spans="1:28">
      <c r="A896" s="175" t="s">
        <v>668</v>
      </c>
      <c r="B896" s="176" t="s">
        <v>1828</v>
      </c>
      <c r="C896" s="176" t="s">
        <v>892</v>
      </c>
      <c r="D896" s="150">
        <v>1821</v>
      </c>
      <c r="E896" s="153">
        <v>1730</v>
      </c>
      <c r="F896" s="153">
        <v>91</v>
      </c>
      <c r="G896" s="151">
        <v>1665</v>
      </c>
      <c r="H896" s="151">
        <v>1583</v>
      </c>
      <c r="I896" s="151">
        <v>82</v>
      </c>
      <c r="J896" s="151">
        <v>1762</v>
      </c>
      <c r="K896" s="151">
        <v>1676</v>
      </c>
      <c r="L896" s="151">
        <v>86</v>
      </c>
      <c r="M896" s="172">
        <v>0.93</v>
      </c>
      <c r="N896" s="153">
        <v>48607</v>
      </c>
      <c r="O896" s="153">
        <v>46650</v>
      </c>
      <c r="P896" s="153">
        <v>1957</v>
      </c>
      <c r="Q896" s="154">
        <v>0.959738309297015</v>
      </c>
      <c r="R896" s="154">
        <v>0.950027457440967</v>
      </c>
      <c r="S896" s="154">
        <v>0.950750750750751</v>
      </c>
      <c r="T896" s="154">
        <v>0.951191827468785</v>
      </c>
      <c r="U896" s="173">
        <v>-0.000723293309784268</v>
      </c>
      <c r="V896" s="158">
        <v>11754</v>
      </c>
      <c r="W896" s="158">
        <v>11252</v>
      </c>
      <c r="X896" s="158">
        <v>12452</v>
      </c>
      <c r="Y896" s="158">
        <v>11961</v>
      </c>
      <c r="Z896" s="155">
        <v>0.957291134932789</v>
      </c>
      <c r="AA896" s="155">
        <v>0.960568583360103</v>
      </c>
      <c r="AB896" s="173">
        <v>-0.00327744842731392</v>
      </c>
    </row>
    <row r="897" spans="1:28">
      <c r="A897" s="175" t="s">
        <v>668</v>
      </c>
      <c r="B897" s="176" t="s">
        <v>1828</v>
      </c>
      <c r="C897" s="176" t="s">
        <v>893</v>
      </c>
      <c r="D897" s="150">
        <v>2110</v>
      </c>
      <c r="E897" s="153">
        <v>2030</v>
      </c>
      <c r="F897" s="153">
        <v>80</v>
      </c>
      <c r="G897" s="151">
        <v>1988</v>
      </c>
      <c r="H897" s="151">
        <v>1917</v>
      </c>
      <c r="I897" s="151">
        <v>71</v>
      </c>
      <c r="J897" s="151">
        <v>2043</v>
      </c>
      <c r="K897" s="151">
        <v>1981</v>
      </c>
      <c r="L897" s="151">
        <v>62</v>
      </c>
      <c r="M897" s="172">
        <v>0.93</v>
      </c>
      <c r="N897" s="153">
        <v>54773</v>
      </c>
      <c r="O897" s="153">
        <v>52816</v>
      </c>
      <c r="P897" s="153">
        <v>1957</v>
      </c>
      <c r="Q897" s="154">
        <v>0.964270717324229</v>
      </c>
      <c r="R897" s="154">
        <v>0.962085308056872</v>
      </c>
      <c r="S897" s="154">
        <v>0.964285714285714</v>
      </c>
      <c r="T897" s="154">
        <v>0.969652471855115</v>
      </c>
      <c r="U897" s="173">
        <v>-0.00220040622884221</v>
      </c>
      <c r="V897" s="158">
        <v>14037</v>
      </c>
      <c r="W897" s="158">
        <v>13592</v>
      </c>
      <c r="X897" s="158">
        <v>13566</v>
      </c>
      <c r="Y897" s="158">
        <v>13186</v>
      </c>
      <c r="Z897" s="155">
        <v>0.968298069388046</v>
      </c>
      <c r="AA897" s="155">
        <v>0.971988795518207</v>
      </c>
      <c r="AB897" s="173">
        <v>-0.00369072613016141</v>
      </c>
    </row>
    <row r="898" spans="1:28">
      <c r="A898" s="175" t="s">
        <v>668</v>
      </c>
      <c r="B898" s="176" t="s">
        <v>1828</v>
      </c>
      <c r="C898" s="176" t="s">
        <v>894</v>
      </c>
      <c r="D898" s="150">
        <v>2380</v>
      </c>
      <c r="E898" s="153">
        <v>2287</v>
      </c>
      <c r="F898" s="153">
        <v>93</v>
      </c>
      <c r="G898" s="151">
        <v>2186</v>
      </c>
      <c r="H898" s="151">
        <v>2090</v>
      </c>
      <c r="I898" s="151">
        <v>96</v>
      </c>
      <c r="J898" s="151">
        <v>2408</v>
      </c>
      <c r="K898" s="151">
        <v>2332</v>
      </c>
      <c r="L898" s="151">
        <v>76</v>
      </c>
      <c r="M898" s="172">
        <v>0.93</v>
      </c>
      <c r="N898" s="153">
        <v>63389</v>
      </c>
      <c r="O898" s="153">
        <v>61409</v>
      </c>
      <c r="P898" s="153">
        <v>1980</v>
      </c>
      <c r="Q898" s="154">
        <v>0.968764296644528</v>
      </c>
      <c r="R898" s="154">
        <v>0.960924369747899</v>
      </c>
      <c r="S898" s="154">
        <v>0.95608417200366</v>
      </c>
      <c r="T898" s="154">
        <v>0.96843853820598</v>
      </c>
      <c r="U898" s="173">
        <v>0.00484019774423949</v>
      </c>
      <c r="V898" s="158">
        <v>15679</v>
      </c>
      <c r="W898" s="158">
        <v>15175</v>
      </c>
      <c r="X898" s="158">
        <v>15790</v>
      </c>
      <c r="Y898" s="158">
        <v>15299</v>
      </c>
      <c r="Z898" s="155">
        <v>0.967855092799286</v>
      </c>
      <c r="AA898" s="155">
        <v>0.968904369854338</v>
      </c>
      <c r="AB898" s="173">
        <v>-0.00104927705505242</v>
      </c>
    </row>
    <row r="899" spans="1:28">
      <c r="A899" s="175" t="s">
        <v>668</v>
      </c>
      <c r="B899" s="176" t="s">
        <v>1828</v>
      </c>
      <c r="C899" s="176" t="s">
        <v>895</v>
      </c>
      <c r="D899" s="150">
        <v>2675</v>
      </c>
      <c r="E899" s="153">
        <v>2539</v>
      </c>
      <c r="F899" s="153">
        <v>136</v>
      </c>
      <c r="G899" s="151">
        <v>2479</v>
      </c>
      <c r="H899" s="151">
        <v>2377</v>
      </c>
      <c r="I899" s="151">
        <v>102</v>
      </c>
      <c r="J899" s="151">
        <v>2621</v>
      </c>
      <c r="K899" s="151">
        <v>2490</v>
      </c>
      <c r="L899" s="151">
        <v>131</v>
      </c>
      <c r="M899" s="172">
        <v>0.93</v>
      </c>
      <c r="N899" s="153">
        <v>69924</v>
      </c>
      <c r="O899" s="153">
        <v>66671</v>
      </c>
      <c r="P899" s="153">
        <v>3253</v>
      </c>
      <c r="Q899" s="154">
        <v>0.953478061895773</v>
      </c>
      <c r="R899" s="154">
        <v>0.949158878504673</v>
      </c>
      <c r="S899" s="154">
        <v>0.958854376764825</v>
      </c>
      <c r="T899" s="154">
        <v>0.950019076688287</v>
      </c>
      <c r="U899" s="173">
        <v>-0.0096954982601517</v>
      </c>
      <c r="V899" s="158">
        <v>17372</v>
      </c>
      <c r="W899" s="158">
        <v>16548</v>
      </c>
      <c r="X899" s="158">
        <v>17524</v>
      </c>
      <c r="Y899" s="158">
        <v>16779</v>
      </c>
      <c r="Z899" s="155">
        <v>0.952567349758232</v>
      </c>
      <c r="AA899" s="155">
        <v>0.957486875142662</v>
      </c>
      <c r="AB899" s="173">
        <v>-0.00491952538442986</v>
      </c>
    </row>
    <row r="900" spans="1:28">
      <c r="A900" s="175" t="s">
        <v>668</v>
      </c>
      <c r="B900" s="176" t="s">
        <v>1828</v>
      </c>
      <c r="C900" s="176" t="s">
        <v>896</v>
      </c>
      <c r="D900" s="150">
        <v>3220</v>
      </c>
      <c r="E900" s="153">
        <v>3052</v>
      </c>
      <c r="F900" s="153">
        <v>168</v>
      </c>
      <c r="G900" s="151">
        <v>2954</v>
      </c>
      <c r="H900" s="151">
        <v>2829</v>
      </c>
      <c r="I900" s="151">
        <v>125</v>
      </c>
      <c r="J900" s="151">
        <v>3131</v>
      </c>
      <c r="K900" s="151">
        <v>2996</v>
      </c>
      <c r="L900" s="151">
        <v>135</v>
      </c>
      <c r="M900" s="172">
        <v>0.93</v>
      </c>
      <c r="N900" s="153">
        <v>97301</v>
      </c>
      <c r="O900" s="153">
        <v>94289</v>
      </c>
      <c r="P900" s="153">
        <v>3012</v>
      </c>
      <c r="Q900" s="154">
        <v>0.969044511361651</v>
      </c>
      <c r="R900" s="154">
        <v>0.947826086956522</v>
      </c>
      <c r="S900" s="154">
        <v>0.957684495599188</v>
      </c>
      <c r="T900" s="154">
        <v>0.956882785052699</v>
      </c>
      <c r="U900" s="173">
        <v>-0.00985840864266585</v>
      </c>
      <c r="V900" s="158">
        <v>22371</v>
      </c>
      <c r="W900" s="158">
        <v>21588</v>
      </c>
      <c r="X900" s="158">
        <v>25369</v>
      </c>
      <c r="Y900" s="158">
        <v>24573</v>
      </c>
      <c r="Z900" s="155">
        <v>0.964999329489071</v>
      </c>
      <c r="AA900" s="155">
        <v>0.968623122708818</v>
      </c>
      <c r="AB900" s="173">
        <v>-0.00362379321974726</v>
      </c>
    </row>
    <row r="901" spans="1:28">
      <c r="A901" s="175" t="s">
        <v>668</v>
      </c>
      <c r="B901" s="176" t="s">
        <v>1828</v>
      </c>
      <c r="C901" s="176" t="s">
        <v>897</v>
      </c>
      <c r="D901" s="150">
        <v>1957</v>
      </c>
      <c r="E901" s="153">
        <v>1825</v>
      </c>
      <c r="F901" s="153">
        <v>132</v>
      </c>
      <c r="G901" s="151">
        <v>1738</v>
      </c>
      <c r="H901" s="151">
        <v>1661</v>
      </c>
      <c r="I901" s="151">
        <v>77</v>
      </c>
      <c r="J901" s="151">
        <v>1800</v>
      </c>
      <c r="K901" s="151">
        <v>1751</v>
      </c>
      <c r="L901" s="151">
        <v>49</v>
      </c>
      <c r="M901" s="172">
        <v>0.93</v>
      </c>
      <c r="N901" s="153">
        <v>50274</v>
      </c>
      <c r="O901" s="153">
        <v>48930</v>
      </c>
      <c r="P901" s="153">
        <v>1344</v>
      </c>
      <c r="Q901" s="154">
        <v>0.973266499582289</v>
      </c>
      <c r="R901" s="154">
        <v>0.932549821154829</v>
      </c>
      <c r="S901" s="154">
        <v>0.955696202531646</v>
      </c>
      <c r="T901" s="154">
        <v>0.972777777777778</v>
      </c>
      <c r="U901" s="173">
        <v>-0.0231463813768167</v>
      </c>
      <c r="V901" s="158">
        <v>12534</v>
      </c>
      <c r="W901" s="158">
        <v>12129</v>
      </c>
      <c r="X901" s="158">
        <v>12859</v>
      </c>
      <c r="Y901" s="158">
        <v>12504</v>
      </c>
      <c r="Z901" s="155">
        <v>0.967687888942078</v>
      </c>
      <c r="AA901" s="155">
        <v>0.972392876584493</v>
      </c>
      <c r="AB901" s="173">
        <v>-0.00470498764241578</v>
      </c>
    </row>
    <row r="902" spans="1:28">
      <c r="A902" s="175" t="s">
        <v>668</v>
      </c>
      <c r="B902" s="176" t="s">
        <v>1824</v>
      </c>
      <c r="C902" s="176" t="s">
        <v>898</v>
      </c>
      <c r="D902" s="150">
        <v>4030</v>
      </c>
      <c r="E902" s="153">
        <v>3720</v>
      </c>
      <c r="F902" s="153">
        <v>310</v>
      </c>
      <c r="G902" s="151">
        <v>3616</v>
      </c>
      <c r="H902" s="151">
        <v>3478</v>
      </c>
      <c r="I902" s="151">
        <v>138</v>
      </c>
      <c r="J902" s="151">
        <v>3927</v>
      </c>
      <c r="K902" s="151">
        <v>3828</v>
      </c>
      <c r="L902" s="151">
        <v>99</v>
      </c>
      <c r="M902" s="172">
        <v>0.93</v>
      </c>
      <c r="N902" s="153">
        <v>107822</v>
      </c>
      <c r="O902" s="153">
        <v>104362</v>
      </c>
      <c r="P902" s="153">
        <v>3460</v>
      </c>
      <c r="Q902" s="154">
        <v>0.96791007401087</v>
      </c>
      <c r="R902" s="154">
        <v>0.923076923076923</v>
      </c>
      <c r="S902" s="154">
        <v>0.961836283185841</v>
      </c>
      <c r="T902" s="154">
        <v>0.974789915966387</v>
      </c>
      <c r="U902" s="173">
        <v>-0.0387593601089176</v>
      </c>
      <c r="V902" s="158">
        <v>26405</v>
      </c>
      <c r="W902" s="158">
        <v>25554</v>
      </c>
      <c r="X902" s="158">
        <v>27246</v>
      </c>
      <c r="Y902" s="158">
        <v>26448</v>
      </c>
      <c r="Z902" s="155">
        <v>0.967771255444045</v>
      </c>
      <c r="AA902" s="155">
        <v>0.97071129707113</v>
      </c>
      <c r="AB902" s="173">
        <v>-0.00294004162708494</v>
      </c>
    </row>
    <row r="903" spans="1:28">
      <c r="A903" s="175" t="s">
        <v>668</v>
      </c>
      <c r="B903" s="176" t="s">
        <v>1824</v>
      </c>
      <c r="C903" s="176" t="s">
        <v>899</v>
      </c>
      <c r="D903" s="150">
        <v>4023</v>
      </c>
      <c r="E903" s="153">
        <v>3853</v>
      </c>
      <c r="F903" s="153">
        <v>170</v>
      </c>
      <c r="G903" s="151">
        <v>3686</v>
      </c>
      <c r="H903" s="151">
        <v>3572</v>
      </c>
      <c r="I903" s="151">
        <v>114</v>
      </c>
      <c r="J903" s="151">
        <v>4060</v>
      </c>
      <c r="K903" s="151">
        <v>3939</v>
      </c>
      <c r="L903" s="151">
        <v>121</v>
      </c>
      <c r="M903" s="172">
        <v>0.93</v>
      </c>
      <c r="N903" s="153">
        <v>105947</v>
      </c>
      <c r="O903" s="153">
        <v>103037</v>
      </c>
      <c r="P903" s="153">
        <v>2910</v>
      </c>
      <c r="Q903" s="154">
        <v>0.972533436529586</v>
      </c>
      <c r="R903" s="154">
        <v>0.957742977877206</v>
      </c>
      <c r="S903" s="154">
        <v>0.969072164948454</v>
      </c>
      <c r="T903" s="154">
        <v>0.970197044334975</v>
      </c>
      <c r="U903" s="173">
        <v>-0.0113291870712475</v>
      </c>
      <c r="V903" s="158">
        <v>26688</v>
      </c>
      <c r="W903" s="158">
        <v>25959</v>
      </c>
      <c r="X903" s="158">
        <v>26848</v>
      </c>
      <c r="Y903" s="158">
        <v>26167</v>
      </c>
      <c r="Z903" s="155">
        <v>0.972684352517986</v>
      </c>
      <c r="AA903" s="155">
        <v>0.974634982121573</v>
      </c>
      <c r="AB903" s="173">
        <v>-0.00195062960358772</v>
      </c>
    </row>
    <row r="904" spans="1:28">
      <c r="A904" s="175" t="s">
        <v>668</v>
      </c>
      <c r="B904" s="176" t="s">
        <v>1824</v>
      </c>
      <c r="C904" s="176" t="s">
        <v>900</v>
      </c>
      <c r="D904" s="150">
        <v>4745</v>
      </c>
      <c r="E904" s="153">
        <v>4543</v>
      </c>
      <c r="F904" s="153">
        <v>202</v>
      </c>
      <c r="G904" s="151">
        <v>4306</v>
      </c>
      <c r="H904" s="151">
        <v>4173</v>
      </c>
      <c r="I904" s="151">
        <v>133</v>
      </c>
      <c r="J904" s="151">
        <v>4655</v>
      </c>
      <c r="K904" s="151">
        <v>4536</v>
      </c>
      <c r="L904" s="151">
        <v>119</v>
      </c>
      <c r="M904" s="172">
        <v>0.93</v>
      </c>
      <c r="N904" s="153">
        <v>118597</v>
      </c>
      <c r="O904" s="153">
        <v>115373</v>
      </c>
      <c r="P904" s="153">
        <v>3224</v>
      </c>
      <c r="Q904" s="154">
        <v>0.972815501235276</v>
      </c>
      <c r="R904" s="154">
        <v>0.957428872497366</v>
      </c>
      <c r="S904" s="154">
        <v>0.969112865768695</v>
      </c>
      <c r="T904" s="154">
        <v>0.974436090225564</v>
      </c>
      <c r="U904" s="173">
        <v>-0.0116839932713292</v>
      </c>
      <c r="V904" s="158">
        <v>30551</v>
      </c>
      <c r="W904" s="158">
        <v>29734</v>
      </c>
      <c r="X904" s="158">
        <v>29795</v>
      </c>
      <c r="Y904" s="158">
        <v>29018</v>
      </c>
      <c r="Z904" s="155">
        <v>0.973257831167556</v>
      </c>
      <c r="AA904" s="155">
        <v>0.973921798959557</v>
      </c>
      <c r="AB904" s="173">
        <v>-0.000663967792001063</v>
      </c>
    </row>
    <row r="905" spans="1:28">
      <c r="A905" s="175" t="s">
        <v>668</v>
      </c>
      <c r="B905" s="176" t="s">
        <v>1824</v>
      </c>
      <c r="C905" s="176" t="s">
        <v>901</v>
      </c>
      <c r="D905" s="150">
        <v>4495</v>
      </c>
      <c r="E905" s="153">
        <v>4391</v>
      </c>
      <c r="F905" s="153">
        <v>104</v>
      </c>
      <c r="G905" s="151">
        <v>4238</v>
      </c>
      <c r="H905" s="151">
        <v>4172</v>
      </c>
      <c r="I905" s="151">
        <v>66</v>
      </c>
      <c r="J905" s="151">
        <v>4477</v>
      </c>
      <c r="K905" s="151">
        <v>4406</v>
      </c>
      <c r="L905" s="151">
        <v>71</v>
      </c>
      <c r="M905" s="172">
        <v>0.93</v>
      </c>
      <c r="N905" s="153">
        <v>108592</v>
      </c>
      <c r="O905" s="153">
        <v>106435</v>
      </c>
      <c r="P905" s="153">
        <v>2157</v>
      </c>
      <c r="Q905" s="154">
        <v>0.980136658317371</v>
      </c>
      <c r="R905" s="154">
        <v>0.97686318131257</v>
      </c>
      <c r="S905" s="154">
        <v>0.984426616328457</v>
      </c>
      <c r="T905" s="154">
        <v>0.984141165959348</v>
      </c>
      <c r="U905" s="173">
        <v>-0.0075634350158873</v>
      </c>
      <c r="V905" s="158">
        <v>29652</v>
      </c>
      <c r="W905" s="158">
        <v>29203</v>
      </c>
      <c r="X905" s="158">
        <v>28515</v>
      </c>
      <c r="Y905" s="158">
        <v>28022</v>
      </c>
      <c r="Z905" s="155">
        <v>0.98485768244975</v>
      </c>
      <c r="AA905" s="155">
        <v>0.982710853936525</v>
      </c>
      <c r="AB905" s="173">
        <v>0.00214682851322578</v>
      </c>
    </row>
    <row r="906" spans="1:28">
      <c r="A906" s="175" t="s">
        <v>668</v>
      </c>
      <c r="B906" s="176" t="s">
        <v>1824</v>
      </c>
      <c r="C906" s="176" t="s">
        <v>902</v>
      </c>
      <c r="D906" s="150">
        <v>3353</v>
      </c>
      <c r="E906" s="153">
        <v>3228</v>
      </c>
      <c r="F906" s="153">
        <v>125</v>
      </c>
      <c r="G906" s="151">
        <v>2924</v>
      </c>
      <c r="H906" s="151">
        <v>2853</v>
      </c>
      <c r="I906" s="151">
        <v>71</v>
      </c>
      <c r="J906" s="151">
        <v>3288</v>
      </c>
      <c r="K906" s="151">
        <v>3216</v>
      </c>
      <c r="L906" s="151">
        <v>72</v>
      </c>
      <c r="M906" s="172">
        <v>0.93</v>
      </c>
      <c r="N906" s="153">
        <v>92000</v>
      </c>
      <c r="O906" s="153">
        <v>89477</v>
      </c>
      <c r="P906" s="153">
        <v>2523</v>
      </c>
      <c r="Q906" s="154">
        <v>0.972576086956522</v>
      </c>
      <c r="R906" s="154">
        <v>0.962719952281539</v>
      </c>
      <c r="S906" s="154">
        <v>0.975718194254446</v>
      </c>
      <c r="T906" s="154">
        <v>0.978102189781022</v>
      </c>
      <c r="U906" s="173">
        <v>-0.012998241972907</v>
      </c>
      <c r="V906" s="158">
        <v>22176</v>
      </c>
      <c r="W906" s="158">
        <v>21599</v>
      </c>
      <c r="X906" s="158">
        <v>23139</v>
      </c>
      <c r="Y906" s="158">
        <v>22573</v>
      </c>
      <c r="Z906" s="155">
        <v>0.97398088023088</v>
      </c>
      <c r="AA906" s="155">
        <v>0.975539133065387</v>
      </c>
      <c r="AB906" s="173">
        <v>-0.00155825283450717</v>
      </c>
    </row>
    <row r="907" spans="1:28">
      <c r="A907" s="175" t="s">
        <v>668</v>
      </c>
      <c r="B907" s="176" t="s">
        <v>1824</v>
      </c>
      <c r="C907" s="176" t="s">
        <v>903</v>
      </c>
      <c r="D907" s="150">
        <v>5784</v>
      </c>
      <c r="E907" s="153">
        <v>5485</v>
      </c>
      <c r="F907" s="153">
        <v>299</v>
      </c>
      <c r="G907" s="151">
        <v>5150</v>
      </c>
      <c r="H907" s="151">
        <v>4962</v>
      </c>
      <c r="I907" s="151">
        <v>188</v>
      </c>
      <c r="J907" s="151">
        <v>5682</v>
      </c>
      <c r="K907" s="151">
        <v>5505</v>
      </c>
      <c r="L907" s="151">
        <v>177</v>
      </c>
      <c r="M907" s="172">
        <v>0.93</v>
      </c>
      <c r="N907" s="153">
        <v>156760</v>
      </c>
      <c r="O907" s="153">
        <v>151556</v>
      </c>
      <c r="P907" s="153">
        <v>5204</v>
      </c>
      <c r="Q907" s="154">
        <v>0.966802755805052</v>
      </c>
      <c r="R907" s="154">
        <v>0.948305670816044</v>
      </c>
      <c r="S907" s="154">
        <v>0.963495145631068</v>
      </c>
      <c r="T907" s="154">
        <v>0.968848996832101</v>
      </c>
      <c r="U907" s="173">
        <v>-0.0151894748150238</v>
      </c>
      <c r="V907" s="158">
        <v>37674</v>
      </c>
      <c r="W907" s="158">
        <v>36357</v>
      </c>
      <c r="X907" s="158">
        <v>39588</v>
      </c>
      <c r="Y907" s="158">
        <v>38362</v>
      </c>
      <c r="Z907" s="155">
        <v>0.965042204172639</v>
      </c>
      <c r="AA907" s="155">
        <v>0.969031019500859</v>
      </c>
      <c r="AB907" s="173">
        <v>-0.00398881532821982</v>
      </c>
    </row>
    <row r="908" spans="1:28">
      <c r="A908" s="175" t="s">
        <v>668</v>
      </c>
      <c r="B908" s="176" t="s">
        <v>1824</v>
      </c>
      <c r="C908" s="176" t="s">
        <v>904</v>
      </c>
      <c r="D908" s="150">
        <v>4553</v>
      </c>
      <c r="E908" s="153">
        <v>4392</v>
      </c>
      <c r="F908" s="153">
        <v>161</v>
      </c>
      <c r="G908" s="151">
        <v>4090</v>
      </c>
      <c r="H908" s="151">
        <v>3969</v>
      </c>
      <c r="I908" s="151">
        <v>121</v>
      </c>
      <c r="J908" s="151">
        <v>4548</v>
      </c>
      <c r="K908" s="151">
        <v>4435</v>
      </c>
      <c r="L908" s="151">
        <v>113</v>
      </c>
      <c r="M908" s="172">
        <v>0.93</v>
      </c>
      <c r="N908" s="153">
        <v>124232</v>
      </c>
      <c r="O908" s="153">
        <v>120676</v>
      </c>
      <c r="P908" s="153">
        <v>3556</v>
      </c>
      <c r="Q908" s="154">
        <v>0.971376134973276</v>
      </c>
      <c r="R908" s="154">
        <v>0.964638699758401</v>
      </c>
      <c r="S908" s="154">
        <v>0.97041564792176</v>
      </c>
      <c r="T908" s="154">
        <v>0.975153913808267</v>
      </c>
      <c r="U908" s="173">
        <v>-0.00577694816335927</v>
      </c>
      <c r="V908" s="158">
        <v>29994</v>
      </c>
      <c r="W908" s="158">
        <v>29194</v>
      </c>
      <c r="X908" s="158">
        <v>31042</v>
      </c>
      <c r="Y908" s="158">
        <v>30192</v>
      </c>
      <c r="Z908" s="155">
        <v>0.97332799893312</v>
      </c>
      <c r="AA908" s="155">
        <v>0.972617743702081</v>
      </c>
      <c r="AB908" s="173">
        <v>0.000710255231038848</v>
      </c>
    </row>
    <row r="909" spans="1:28">
      <c r="A909" s="175" t="s">
        <v>668</v>
      </c>
      <c r="B909" s="176" t="s">
        <v>1824</v>
      </c>
      <c r="C909" s="176" t="s">
        <v>905</v>
      </c>
      <c r="D909" s="150">
        <v>1502</v>
      </c>
      <c r="E909" s="153">
        <v>1447</v>
      </c>
      <c r="F909" s="153">
        <v>55</v>
      </c>
      <c r="G909" s="151">
        <v>1326</v>
      </c>
      <c r="H909" s="151">
        <v>1287</v>
      </c>
      <c r="I909" s="151">
        <v>39</v>
      </c>
      <c r="J909" s="151">
        <v>1496</v>
      </c>
      <c r="K909" s="151">
        <v>1466</v>
      </c>
      <c r="L909" s="151">
        <v>30</v>
      </c>
      <c r="M909" s="172">
        <v>0.93</v>
      </c>
      <c r="N909" s="153">
        <v>39936</v>
      </c>
      <c r="O909" s="153">
        <v>38945</v>
      </c>
      <c r="P909" s="153">
        <v>991</v>
      </c>
      <c r="Q909" s="154">
        <v>0.975185296474359</v>
      </c>
      <c r="R909" s="154">
        <v>0.963382157123835</v>
      </c>
      <c r="S909" s="154">
        <v>0.970588235294118</v>
      </c>
      <c r="T909" s="154">
        <v>0.979946524064171</v>
      </c>
      <c r="U909" s="173">
        <v>-0.00720607817028274</v>
      </c>
      <c r="V909" s="158">
        <v>9686</v>
      </c>
      <c r="W909" s="158">
        <v>9460</v>
      </c>
      <c r="X909" s="158">
        <v>10056</v>
      </c>
      <c r="Y909" s="158">
        <v>9783</v>
      </c>
      <c r="Z909" s="155">
        <v>0.976667354945282</v>
      </c>
      <c r="AA909" s="155">
        <v>0.972852028639618</v>
      </c>
      <c r="AB909" s="173">
        <v>0.00381532630566372</v>
      </c>
    </row>
    <row r="910" spans="1:28">
      <c r="A910" s="175" t="s">
        <v>668</v>
      </c>
      <c r="B910" s="176" t="s">
        <v>1824</v>
      </c>
      <c r="C910" s="176" t="s">
        <v>906</v>
      </c>
      <c r="D910" s="150">
        <v>3322</v>
      </c>
      <c r="E910" s="153">
        <v>3275</v>
      </c>
      <c r="F910" s="153">
        <v>47</v>
      </c>
      <c r="G910" s="151">
        <v>2733</v>
      </c>
      <c r="H910" s="151">
        <v>2705</v>
      </c>
      <c r="I910" s="151">
        <v>28</v>
      </c>
      <c r="J910" s="151">
        <v>3128</v>
      </c>
      <c r="K910" s="151">
        <v>3098</v>
      </c>
      <c r="L910" s="151">
        <v>30</v>
      </c>
      <c r="M910" s="172">
        <v>0.93</v>
      </c>
      <c r="N910" s="153">
        <v>87018</v>
      </c>
      <c r="O910" s="153">
        <v>85978</v>
      </c>
      <c r="P910" s="153">
        <v>1040</v>
      </c>
      <c r="Q910" s="154">
        <v>0.98804844974603</v>
      </c>
      <c r="R910" s="154">
        <v>0.985851896447923</v>
      </c>
      <c r="S910" s="154">
        <v>0.989754848152214</v>
      </c>
      <c r="T910" s="154">
        <v>0.990409207161125</v>
      </c>
      <c r="U910" s="173">
        <v>-0.00390295170429078</v>
      </c>
      <c r="V910" s="158">
        <v>21249</v>
      </c>
      <c r="W910" s="158">
        <v>21043</v>
      </c>
      <c r="X910" s="158">
        <v>22446</v>
      </c>
      <c r="Y910" s="158">
        <v>22219</v>
      </c>
      <c r="Z910" s="155">
        <v>0.990305426137701</v>
      </c>
      <c r="AA910" s="155">
        <v>0.989886839525973</v>
      </c>
      <c r="AB910" s="173">
        <v>0.000418586611727112</v>
      </c>
    </row>
    <row r="911" spans="1:28">
      <c r="A911" s="175" t="s">
        <v>668</v>
      </c>
      <c r="B911" s="176" t="s">
        <v>1824</v>
      </c>
      <c r="C911" s="176" t="s">
        <v>907</v>
      </c>
      <c r="D911" s="150">
        <v>2031</v>
      </c>
      <c r="E911" s="153">
        <v>1969</v>
      </c>
      <c r="F911" s="153">
        <v>62</v>
      </c>
      <c r="G911" s="151">
        <v>1769</v>
      </c>
      <c r="H911" s="151">
        <v>1728</v>
      </c>
      <c r="I911" s="151">
        <v>41</v>
      </c>
      <c r="J911" s="151">
        <v>1873</v>
      </c>
      <c r="K911" s="151">
        <v>1850</v>
      </c>
      <c r="L911" s="151">
        <v>23</v>
      </c>
      <c r="M911" s="172">
        <v>0.93</v>
      </c>
      <c r="N911" s="153">
        <v>53165</v>
      </c>
      <c r="O911" s="153">
        <v>51939</v>
      </c>
      <c r="P911" s="153">
        <v>1226</v>
      </c>
      <c r="Q911" s="154">
        <v>0.976939715978557</v>
      </c>
      <c r="R911" s="154">
        <v>0.969473165928114</v>
      </c>
      <c r="S911" s="154">
        <v>0.976823063877897</v>
      </c>
      <c r="T911" s="154">
        <v>0.987720234917245</v>
      </c>
      <c r="U911" s="173">
        <v>-0.0073498979497828</v>
      </c>
      <c r="V911" s="158">
        <v>13232</v>
      </c>
      <c r="W911" s="158">
        <v>12945</v>
      </c>
      <c r="X911" s="158">
        <v>13598</v>
      </c>
      <c r="Y911" s="158">
        <v>13280</v>
      </c>
      <c r="Z911" s="155">
        <v>0.97831015719468</v>
      </c>
      <c r="AA911" s="155">
        <v>0.976614207971761</v>
      </c>
      <c r="AB911" s="173">
        <v>0.00169594922291905</v>
      </c>
    </row>
    <row r="912" spans="1:28">
      <c r="A912" s="175" t="s">
        <v>668</v>
      </c>
      <c r="B912" s="176" t="s">
        <v>1824</v>
      </c>
      <c r="C912" s="176" t="s">
        <v>908</v>
      </c>
      <c r="D912" s="150">
        <v>1975</v>
      </c>
      <c r="E912" s="153">
        <v>1925</v>
      </c>
      <c r="F912" s="153">
        <v>50</v>
      </c>
      <c r="G912" s="151">
        <v>1886</v>
      </c>
      <c r="H912" s="151">
        <v>1836</v>
      </c>
      <c r="I912" s="151">
        <v>50</v>
      </c>
      <c r="J912" s="151">
        <v>1993</v>
      </c>
      <c r="K912" s="151">
        <v>1945</v>
      </c>
      <c r="L912" s="151">
        <v>48</v>
      </c>
      <c r="M912" s="172">
        <v>0.93</v>
      </c>
      <c r="N912" s="153">
        <v>56770</v>
      </c>
      <c r="O912" s="153">
        <v>55440</v>
      </c>
      <c r="P912" s="153">
        <v>1330</v>
      </c>
      <c r="Q912" s="154">
        <v>0.976572133168927</v>
      </c>
      <c r="R912" s="154">
        <v>0.974683544303797</v>
      </c>
      <c r="S912" s="154">
        <v>0.973488865323436</v>
      </c>
      <c r="T912" s="154">
        <v>0.975915704967386</v>
      </c>
      <c r="U912" s="173">
        <v>0.00119467898036163</v>
      </c>
      <c r="V912" s="158">
        <v>13440</v>
      </c>
      <c r="W912" s="158">
        <v>13168</v>
      </c>
      <c r="X912" s="158">
        <v>14386</v>
      </c>
      <c r="Y912" s="158">
        <v>14030</v>
      </c>
      <c r="Z912" s="155">
        <v>0.979761904761905</v>
      </c>
      <c r="AA912" s="155">
        <v>0.975253718893369</v>
      </c>
      <c r="AB912" s="173">
        <v>0.00450818586853619</v>
      </c>
    </row>
    <row r="913" spans="1:28">
      <c r="A913" s="175" t="s">
        <v>668</v>
      </c>
      <c r="B913" s="176" t="s">
        <v>1824</v>
      </c>
      <c r="C913" s="176" t="s">
        <v>909</v>
      </c>
      <c r="D913" s="150">
        <v>2903</v>
      </c>
      <c r="E913" s="153">
        <v>2731</v>
      </c>
      <c r="F913" s="153">
        <v>172</v>
      </c>
      <c r="G913" s="151">
        <v>2516</v>
      </c>
      <c r="H913" s="151">
        <v>2415</v>
      </c>
      <c r="I913" s="151">
        <v>101</v>
      </c>
      <c r="J913" s="151">
        <v>2829</v>
      </c>
      <c r="K913" s="151">
        <v>2725</v>
      </c>
      <c r="L913" s="151">
        <v>104</v>
      </c>
      <c r="M913" s="172">
        <v>0.93</v>
      </c>
      <c r="N913" s="153">
        <v>78099</v>
      </c>
      <c r="O913" s="153">
        <v>75147</v>
      </c>
      <c r="P913" s="153">
        <v>2952</v>
      </c>
      <c r="Q913" s="154">
        <v>0.962201820765951</v>
      </c>
      <c r="R913" s="154">
        <v>0.940750947295901</v>
      </c>
      <c r="S913" s="154">
        <v>0.959856915739269</v>
      </c>
      <c r="T913" s="154">
        <v>0.963237893248498</v>
      </c>
      <c r="U913" s="173">
        <v>-0.0191059684433679</v>
      </c>
      <c r="V913" s="158">
        <v>18840</v>
      </c>
      <c r="W913" s="158">
        <v>18123</v>
      </c>
      <c r="X913" s="158">
        <v>19723</v>
      </c>
      <c r="Y913" s="158">
        <v>19005</v>
      </c>
      <c r="Z913" s="155">
        <v>0.961942675159236</v>
      </c>
      <c r="AA913" s="155">
        <v>0.963595801855701</v>
      </c>
      <c r="AB913" s="173">
        <v>-0.00165312669646578</v>
      </c>
    </row>
    <row r="914" spans="1:28">
      <c r="A914" s="175" t="s">
        <v>668</v>
      </c>
      <c r="B914" s="176" t="s">
        <v>1828</v>
      </c>
      <c r="C914" s="176" t="s">
        <v>910</v>
      </c>
      <c r="D914" s="150">
        <v>6021</v>
      </c>
      <c r="E914" s="153">
        <v>5672</v>
      </c>
      <c r="F914" s="153">
        <v>349</v>
      </c>
      <c r="G914" s="151">
        <v>5648</v>
      </c>
      <c r="H914" s="151">
        <v>5470</v>
      </c>
      <c r="I914" s="151">
        <v>178</v>
      </c>
      <c r="J914" s="151">
        <v>5706</v>
      </c>
      <c r="K914" s="151">
        <v>5571</v>
      </c>
      <c r="L914" s="151">
        <v>135</v>
      </c>
      <c r="M914" s="172">
        <v>0.93</v>
      </c>
      <c r="N914" s="153">
        <v>165451</v>
      </c>
      <c r="O914" s="153">
        <v>160735</v>
      </c>
      <c r="P914" s="153">
        <v>4716</v>
      </c>
      <c r="Q914" s="154">
        <v>0.971496092498685</v>
      </c>
      <c r="R914" s="154">
        <v>0.942036206610198</v>
      </c>
      <c r="S914" s="154">
        <v>0.968484419263456</v>
      </c>
      <c r="T914" s="154">
        <v>0.976340694006309</v>
      </c>
      <c r="U914" s="173">
        <v>-0.0264482126532585</v>
      </c>
      <c r="V914" s="158">
        <v>39705</v>
      </c>
      <c r="W914" s="158">
        <v>38551</v>
      </c>
      <c r="X914" s="158">
        <v>41776</v>
      </c>
      <c r="Y914" s="158">
        <v>40560</v>
      </c>
      <c r="Z914" s="155">
        <v>0.970935650421861</v>
      </c>
      <c r="AA914" s="155">
        <v>0.970892378399081</v>
      </c>
      <c r="AB914" s="173">
        <v>4.32720227804273e-5</v>
      </c>
    </row>
    <row r="915" spans="1:28">
      <c r="A915" s="175" t="s">
        <v>668</v>
      </c>
      <c r="B915" s="176" t="s">
        <v>33</v>
      </c>
      <c r="C915" s="176" t="s">
        <v>911</v>
      </c>
      <c r="D915" s="150">
        <v>0</v>
      </c>
      <c r="E915" s="153">
        <v>0</v>
      </c>
      <c r="F915" s="153">
        <v>0</v>
      </c>
      <c r="G915" s="151">
        <v>0</v>
      </c>
      <c r="H915" s="151">
        <v>0</v>
      </c>
      <c r="I915" s="151">
        <v>0</v>
      </c>
      <c r="J915" s="151">
        <v>0</v>
      </c>
      <c r="K915" s="151">
        <v>0</v>
      </c>
      <c r="L915" s="151">
        <v>0</v>
      </c>
      <c r="M915" s="172">
        <v>0.93</v>
      </c>
      <c r="N915" s="153">
        <v>0</v>
      </c>
      <c r="O915" s="153">
        <v>0</v>
      </c>
      <c r="P915" s="153">
        <v>0</v>
      </c>
      <c r="Q915" s="154">
        <v>0</v>
      </c>
      <c r="R915" s="154">
        <v>0</v>
      </c>
      <c r="S915" s="154">
        <v>0</v>
      </c>
      <c r="T915" s="154">
        <v>0</v>
      </c>
      <c r="U915" s="173">
        <v>0</v>
      </c>
      <c r="V915" s="158">
        <v>0</v>
      </c>
      <c r="W915" s="158">
        <v>0</v>
      </c>
      <c r="X915" s="158">
        <v>0</v>
      </c>
      <c r="Y915" s="158">
        <v>0</v>
      </c>
      <c r="Z915" s="155">
        <v>0</v>
      </c>
      <c r="AA915" s="155">
        <v>0</v>
      </c>
      <c r="AB915" s="173">
        <v>0</v>
      </c>
    </row>
    <row r="916" spans="1:28">
      <c r="A916" s="175" t="s">
        <v>668</v>
      </c>
      <c r="B916" s="176" t="s">
        <v>1828</v>
      </c>
      <c r="C916" s="176" t="s">
        <v>912</v>
      </c>
      <c r="D916" s="150">
        <v>1892</v>
      </c>
      <c r="E916" s="153">
        <v>1814</v>
      </c>
      <c r="F916" s="153">
        <v>78</v>
      </c>
      <c r="G916" s="151">
        <v>1793</v>
      </c>
      <c r="H916" s="151">
        <v>1736</v>
      </c>
      <c r="I916" s="151">
        <v>57</v>
      </c>
      <c r="J916" s="151">
        <v>1800</v>
      </c>
      <c r="K916" s="151">
        <v>1730</v>
      </c>
      <c r="L916" s="151">
        <v>70</v>
      </c>
      <c r="M916" s="172">
        <v>0.93</v>
      </c>
      <c r="N916" s="153">
        <v>50987</v>
      </c>
      <c r="O916" s="153">
        <v>49589</v>
      </c>
      <c r="P916" s="153">
        <v>1398</v>
      </c>
      <c r="Q916" s="154">
        <v>0.972581246200012</v>
      </c>
      <c r="R916" s="154">
        <v>0.95877378435518</v>
      </c>
      <c r="S916" s="154">
        <v>0.968209704406023</v>
      </c>
      <c r="T916" s="154">
        <v>0.961111111111111</v>
      </c>
      <c r="U916" s="173">
        <v>-0.0094359200508437</v>
      </c>
      <c r="V916" s="158">
        <v>12459</v>
      </c>
      <c r="W916" s="158">
        <v>12092</v>
      </c>
      <c r="X916" s="158">
        <v>12714</v>
      </c>
      <c r="Y916" s="158">
        <v>12334</v>
      </c>
      <c r="Z916" s="155">
        <v>0.970543382293924</v>
      </c>
      <c r="AA916" s="155">
        <v>0.970111687903099</v>
      </c>
      <c r="AB916" s="173">
        <v>0.000431694390825133</v>
      </c>
    </row>
    <row r="917" spans="1:28">
      <c r="A917" s="175" t="s">
        <v>668</v>
      </c>
      <c r="B917" s="176" t="s">
        <v>1828</v>
      </c>
      <c r="C917" s="176" t="s">
        <v>913</v>
      </c>
      <c r="D917" s="150">
        <v>4692</v>
      </c>
      <c r="E917" s="153">
        <v>4445</v>
      </c>
      <c r="F917" s="153">
        <v>247</v>
      </c>
      <c r="G917" s="151">
        <v>4178</v>
      </c>
      <c r="H917" s="151">
        <v>4000</v>
      </c>
      <c r="I917" s="151">
        <v>178</v>
      </c>
      <c r="J917" s="151">
        <v>4330</v>
      </c>
      <c r="K917" s="151">
        <v>4176</v>
      </c>
      <c r="L917" s="151">
        <v>154</v>
      </c>
      <c r="M917" s="172">
        <v>0.93</v>
      </c>
      <c r="N917" s="153">
        <v>124738</v>
      </c>
      <c r="O917" s="153">
        <v>120403</v>
      </c>
      <c r="P917" s="153">
        <v>4335</v>
      </c>
      <c r="Q917" s="154">
        <v>0.965247158043259</v>
      </c>
      <c r="R917" s="154">
        <v>0.947357203751066</v>
      </c>
      <c r="S917" s="154">
        <v>0.957395883197702</v>
      </c>
      <c r="T917" s="154">
        <v>0.964434180138568</v>
      </c>
      <c r="U917" s="173">
        <v>-0.0100386794466366</v>
      </c>
      <c r="V917" s="158">
        <v>29864</v>
      </c>
      <c r="W917" s="158">
        <v>28721</v>
      </c>
      <c r="X917" s="158">
        <v>30710</v>
      </c>
      <c r="Y917" s="158">
        <v>29601</v>
      </c>
      <c r="Z917" s="155">
        <v>0.961726493436914</v>
      </c>
      <c r="AA917" s="155">
        <v>0.963887984369912</v>
      </c>
      <c r="AB917" s="173">
        <v>-0.00216149093299811</v>
      </c>
    </row>
    <row r="918" spans="1:28">
      <c r="A918" s="175" t="s">
        <v>668</v>
      </c>
      <c r="B918" s="176" t="s">
        <v>1823</v>
      </c>
      <c r="C918" s="176" t="s">
        <v>914</v>
      </c>
      <c r="D918" s="150">
        <v>0</v>
      </c>
      <c r="E918" s="153">
        <v>0</v>
      </c>
      <c r="F918" s="153">
        <v>0</v>
      </c>
      <c r="G918" s="151">
        <v>0</v>
      </c>
      <c r="H918" s="151">
        <v>0</v>
      </c>
      <c r="I918" s="151">
        <v>0</v>
      </c>
      <c r="J918" s="151">
        <v>0</v>
      </c>
      <c r="K918" s="151">
        <v>0</v>
      </c>
      <c r="L918" s="151">
        <v>0</v>
      </c>
      <c r="M918" s="172">
        <v>0.93</v>
      </c>
      <c r="N918" s="153">
        <v>7</v>
      </c>
      <c r="O918" s="153">
        <v>7</v>
      </c>
      <c r="P918" s="153">
        <v>0</v>
      </c>
      <c r="Q918" s="154">
        <v>1</v>
      </c>
      <c r="R918" s="154">
        <v>0</v>
      </c>
      <c r="S918" s="154">
        <v>0</v>
      </c>
      <c r="T918" s="154">
        <v>0</v>
      </c>
      <c r="U918" s="173">
        <v>0</v>
      </c>
      <c r="V918" s="158">
        <v>0</v>
      </c>
      <c r="W918" s="158">
        <v>0</v>
      </c>
      <c r="X918" s="158">
        <v>2</v>
      </c>
      <c r="Y918" s="158">
        <v>2</v>
      </c>
      <c r="Z918" s="155">
        <v>0</v>
      </c>
      <c r="AA918" s="155">
        <v>1</v>
      </c>
      <c r="AB918" s="173">
        <v>-1</v>
      </c>
    </row>
    <row r="919" spans="1:28">
      <c r="A919" s="175" t="s">
        <v>668</v>
      </c>
      <c r="B919" s="176" t="s">
        <v>1823</v>
      </c>
      <c r="C919" s="176" t="s">
        <v>915</v>
      </c>
      <c r="D919" s="150">
        <v>0</v>
      </c>
      <c r="E919" s="153">
        <v>0</v>
      </c>
      <c r="F919" s="153">
        <v>0</v>
      </c>
      <c r="G919" s="151">
        <v>2</v>
      </c>
      <c r="H919" s="151">
        <v>2</v>
      </c>
      <c r="I919" s="151">
        <v>0</v>
      </c>
      <c r="J919" s="151">
        <v>0</v>
      </c>
      <c r="K919" s="151">
        <v>0</v>
      </c>
      <c r="L919" s="151">
        <v>0</v>
      </c>
      <c r="M919" s="172">
        <v>0.93</v>
      </c>
      <c r="N919" s="153">
        <v>12</v>
      </c>
      <c r="O919" s="153">
        <v>12</v>
      </c>
      <c r="P919" s="153">
        <v>0</v>
      </c>
      <c r="Q919" s="154">
        <v>1</v>
      </c>
      <c r="R919" s="154">
        <v>0</v>
      </c>
      <c r="S919" s="154">
        <v>1</v>
      </c>
      <c r="T919" s="154">
        <v>0</v>
      </c>
      <c r="U919" s="173">
        <v>-1</v>
      </c>
      <c r="V919" s="158">
        <v>3</v>
      </c>
      <c r="W919" s="158">
        <v>3</v>
      </c>
      <c r="X919" s="158">
        <v>1</v>
      </c>
      <c r="Y919" s="158">
        <v>1</v>
      </c>
      <c r="Z919" s="155">
        <v>1</v>
      </c>
      <c r="AA919" s="155">
        <v>1</v>
      </c>
      <c r="AB919" s="173">
        <v>0</v>
      </c>
    </row>
    <row r="920" spans="1:28">
      <c r="A920" s="175" t="s">
        <v>668</v>
      </c>
      <c r="B920" s="176" t="s">
        <v>1826</v>
      </c>
      <c r="C920" s="176" t="s">
        <v>916</v>
      </c>
      <c r="D920" s="150">
        <v>45</v>
      </c>
      <c r="E920" s="153">
        <v>43</v>
      </c>
      <c r="F920" s="153">
        <v>2</v>
      </c>
      <c r="G920" s="151">
        <v>41</v>
      </c>
      <c r="H920" s="151">
        <v>38</v>
      </c>
      <c r="I920" s="151">
        <v>3</v>
      </c>
      <c r="J920" s="151">
        <v>37</v>
      </c>
      <c r="K920" s="151">
        <v>37</v>
      </c>
      <c r="L920" s="151">
        <v>0</v>
      </c>
      <c r="M920" s="172">
        <v>0.93</v>
      </c>
      <c r="N920" s="153">
        <v>1486</v>
      </c>
      <c r="O920" s="153">
        <v>1464</v>
      </c>
      <c r="P920" s="153">
        <v>22</v>
      </c>
      <c r="Q920" s="154">
        <v>0.985195154777927</v>
      </c>
      <c r="R920" s="154">
        <v>0.955555555555556</v>
      </c>
      <c r="S920" s="154">
        <v>0.926829268292683</v>
      </c>
      <c r="T920" s="154">
        <v>1</v>
      </c>
      <c r="U920" s="173">
        <v>0.0287262872628726</v>
      </c>
      <c r="V920" s="158">
        <v>296</v>
      </c>
      <c r="W920" s="158">
        <v>288</v>
      </c>
      <c r="X920" s="158">
        <v>350</v>
      </c>
      <c r="Y920" s="158">
        <v>341</v>
      </c>
      <c r="Z920" s="155">
        <v>0.972972972972973</v>
      </c>
      <c r="AA920" s="155">
        <v>0.974285714285714</v>
      </c>
      <c r="AB920" s="173">
        <v>-0.00131274131274128</v>
      </c>
    </row>
    <row r="921" spans="1:28">
      <c r="A921" s="175" t="s">
        <v>668</v>
      </c>
      <c r="B921" s="176" t="s">
        <v>33</v>
      </c>
      <c r="C921" s="176" t="s">
        <v>917</v>
      </c>
      <c r="D921" s="150">
        <v>0</v>
      </c>
      <c r="E921" s="153">
        <v>0</v>
      </c>
      <c r="F921" s="153">
        <v>0</v>
      </c>
      <c r="G921" s="151">
        <v>0</v>
      </c>
      <c r="H921" s="151">
        <v>0</v>
      </c>
      <c r="I921" s="151">
        <v>0</v>
      </c>
      <c r="J921" s="151">
        <v>0</v>
      </c>
      <c r="K921" s="151">
        <v>0</v>
      </c>
      <c r="L921" s="151">
        <v>0</v>
      </c>
      <c r="M921" s="172">
        <v>0.93</v>
      </c>
      <c r="N921" s="153">
        <v>0</v>
      </c>
      <c r="O921" s="153">
        <v>0</v>
      </c>
      <c r="P921" s="153">
        <v>0</v>
      </c>
      <c r="Q921" s="154">
        <v>0</v>
      </c>
      <c r="R921" s="154">
        <v>0</v>
      </c>
      <c r="S921" s="154">
        <v>0</v>
      </c>
      <c r="T921" s="154">
        <v>0</v>
      </c>
      <c r="U921" s="173">
        <v>0</v>
      </c>
      <c r="V921" s="158">
        <v>0</v>
      </c>
      <c r="W921" s="158">
        <v>0</v>
      </c>
      <c r="X921" s="158">
        <v>0</v>
      </c>
      <c r="Y921" s="158">
        <v>0</v>
      </c>
      <c r="Z921" s="155">
        <v>0</v>
      </c>
      <c r="AA921" s="155">
        <v>0</v>
      </c>
      <c r="AB921" s="173">
        <v>0</v>
      </c>
    </row>
    <row r="922" spans="1:28">
      <c r="A922" s="175" t="s">
        <v>668</v>
      </c>
      <c r="B922" s="176" t="s">
        <v>1826</v>
      </c>
      <c r="C922" s="176" t="s">
        <v>918</v>
      </c>
      <c r="D922" s="150">
        <v>1</v>
      </c>
      <c r="E922" s="153">
        <v>1</v>
      </c>
      <c r="F922" s="153">
        <v>0</v>
      </c>
      <c r="G922" s="151">
        <v>1</v>
      </c>
      <c r="H922" s="151">
        <v>1</v>
      </c>
      <c r="I922" s="151">
        <v>0</v>
      </c>
      <c r="J922" s="151">
        <v>2</v>
      </c>
      <c r="K922" s="151">
        <v>2</v>
      </c>
      <c r="L922" s="151">
        <v>0</v>
      </c>
      <c r="M922" s="172">
        <v>0.93</v>
      </c>
      <c r="N922" s="153">
        <v>45</v>
      </c>
      <c r="O922" s="153">
        <v>44</v>
      </c>
      <c r="P922" s="153">
        <v>1</v>
      </c>
      <c r="Q922" s="154">
        <v>0.977777777777778</v>
      </c>
      <c r="R922" s="154">
        <v>1</v>
      </c>
      <c r="S922" s="154">
        <v>1</v>
      </c>
      <c r="T922" s="154">
        <v>1</v>
      </c>
      <c r="U922" s="173">
        <v>0</v>
      </c>
      <c r="V922" s="158">
        <v>16</v>
      </c>
      <c r="W922" s="158">
        <v>16</v>
      </c>
      <c r="X922" s="158">
        <v>19</v>
      </c>
      <c r="Y922" s="158">
        <v>19</v>
      </c>
      <c r="Z922" s="155">
        <v>1</v>
      </c>
      <c r="AA922" s="155">
        <v>1</v>
      </c>
      <c r="AB922" s="173">
        <v>0</v>
      </c>
    </row>
    <row r="923" spans="1:28">
      <c r="A923" s="175" t="s">
        <v>668</v>
      </c>
      <c r="B923" s="176" t="s">
        <v>1826</v>
      </c>
      <c r="C923" s="176" t="s">
        <v>919</v>
      </c>
      <c r="D923" s="150">
        <v>0</v>
      </c>
      <c r="E923" s="153">
        <v>0</v>
      </c>
      <c r="F923" s="153">
        <v>0</v>
      </c>
      <c r="G923" s="151">
        <v>0</v>
      </c>
      <c r="H923" s="151">
        <v>0</v>
      </c>
      <c r="I923" s="151">
        <v>0</v>
      </c>
      <c r="J923" s="151">
        <v>0</v>
      </c>
      <c r="K923" s="151">
        <v>0</v>
      </c>
      <c r="L923" s="151">
        <v>0</v>
      </c>
      <c r="M923" s="172">
        <v>0.93</v>
      </c>
      <c r="N923" s="153">
        <v>3</v>
      </c>
      <c r="O923" s="153">
        <v>3</v>
      </c>
      <c r="P923" s="153">
        <v>0</v>
      </c>
      <c r="Q923" s="154">
        <v>1</v>
      </c>
      <c r="R923" s="154">
        <v>0</v>
      </c>
      <c r="S923" s="154">
        <v>0</v>
      </c>
      <c r="T923" s="154">
        <v>0</v>
      </c>
      <c r="U923" s="173">
        <v>0</v>
      </c>
      <c r="V923" s="158">
        <v>0</v>
      </c>
      <c r="W923" s="158">
        <v>0</v>
      </c>
      <c r="X923" s="158">
        <v>1</v>
      </c>
      <c r="Y923" s="158">
        <v>1</v>
      </c>
      <c r="Z923" s="155">
        <v>0</v>
      </c>
      <c r="AA923" s="155">
        <v>1</v>
      </c>
      <c r="AB923" s="173">
        <v>-1</v>
      </c>
    </row>
    <row r="924" spans="1:28">
      <c r="A924" s="175" t="s">
        <v>668</v>
      </c>
      <c r="B924" s="176" t="s">
        <v>1826</v>
      </c>
      <c r="C924" s="176" t="s">
        <v>920</v>
      </c>
      <c r="D924" s="150">
        <v>1</v>
      </c>
      <c r="E924" s="153">
        <v>1</v>
      </c>
      <c r="F924" s="153">
        <v>0</v>
      </c>
      <c r="G924" s="151">
        <v>0</v>
      </c>
      <c r="H924" s="151">
        <v>0</v>
      </c>
      <c r="I924" s="151">
        <v>0</v>
      </c>
      <c r="J924" s="151">
        <v>0</v>
      </c>
      <c r="K924" s="151">
        <v>0</v>
      </c>
      <c r="L924" s="151">
        <v>0</v>
      </c>
      <c r="M924" s="172">
        <v>0.93</v>
      </c>
      <c r="N924" s="153">
        <v>1</v>
      </c>
      <c r="O924" s="153">
        <v>1</v>
      </c>
      <c r="P924" s="153">
        <v>0</v>
      </c>
      <c r="Q924" s="154">
        <v>1</v>
      </c>
      <c r="R924" s="154">
        <v>1</v>
      </c>
      <c r="S924" s="154">
        <v>0</v>
      </c>
      <c r="T924" s="154">
        <v>0</v>
      </c>
      <c r="U924" s="173">
        <v>1</v>
      </c>
      <c r="V924" s="158">
        <v>1</v>
      </c>
      <c r="W924" s="158">
        <v>1</v>
      </c>
      <c r="X924" s="158">
        <v>0</v>
      </c>
      <c r="Y924" s="158">
        <v>0</v>
      </c>
      <c r="Z924" s="155">
        <v>1</v>
      </c>
      <c r="AA924" s="155">
        <v>0</v>
      </c>
      <c r="AB924" s="173">
        <v>1</v>
      </c>
    </row>
    <row r="925" spans="1:28">
      <c r="A925" s="175" t="s">
        <v>668</v>
      </c>
      <c r="B925" s="176" t="s">
        <v>1826</v>
      </c>
      <c r="C925" s="176" t="s">
        <v>921</v>
      </c>
      <c r="D925" s="150">
        <v>11</v>
      </c>
      <c r="E925" s="153">
        <v>11</v>
      </c>
      <c r="F925" s="153">
        <v>0</v>
      </c>
      <c r="G925" s="151">
        <v>9</v>
      </c>
      <c r="H925" s="151">
        <v>9</v>
      </c>
      <c r="I925" s="151">
        <v>0</v>
      </c>
      <c r="J925" s="151">
        <v>8</v>
      </c>
      <c r="K925" s="151">
        <v>8</v>
      </c>
      <c r="L925" s="151">
        <v>0</v>
      </c>
      <c r="M925" s="172">
        <v>0.93</v>
      </c>
      <c r="N925" s="153">
        <v>135</v>
      </c>
      <c r="O925" s="153">
        <v>135</v>
      </c>
      <c r="P925" s="153">
        <v>0</v>
      </c>
      <c r="Q925" s="154">
        <v>1</v>
      </c>
      <c r="R925" s="154">
        <v>1</v>
      </c>
      <c r="S925" s="154">
        <v>1</v>
      </c>
      <c r="T925" s="154">
        <v>1</v>
      </c>
      <c r="U925" s="173">
        <v>0</v>
      </c>
      <c r="V925" s="158">
        <v>66</v>
      </c>
      <c r="W925" s="158">
        <v>66</v>
      </c>
      <c r="X925" s="158">
        <v>45</v>
      </c>
      <c r="Y925" s="158">
        <v>45</v>
      </c>
      <c r="Z925" s="155">
        <v>1</v>
      </c>
      <c r="AA925" s="155">
        <v>1</v>
      </c>
      <c r="AB925" s="173">
        <v>0</v>
      </c>
    </row>
    <row r="926" spans="1:28">
      <c r="A926" s="175" t="s">
        <v>668</v>
      </c>
      <c r="B926" s="176" t="s">
        <v>33</v>
      </c>
      <c r="C926" s="176" t="s">
        <v>923</v>
      </c>
      <c r="D926" s="150">
        <v>0</v>
      </c>
      <c r="E926" s="153">
        <v>0</v>
      </c>
      <c r="F926" s="153">
        <v>0</v>
      </c>
      <c r="G926" s="151">
        <v>0</v>
      </c>
      <c r="H926" s="151">
        <v>0</v>
      </c>
      <c r="I926" s="151">
        <v>0</v>
      </c>
      <c r="J926" s="151">
        <v>0</v>
      </c>
      <c r="K926" s="151">
        <v>0</v>
      </c>
      <c r="L926" s="151">
        <v>0</v>
      </c>
      <c r="M926" s="172">
        <v>0.93</v>
      </c>
      <c r="N926" s="153">
        <v>0</v>
      </c>
      <c r="O926" s="153">
        <v>0</v>
      </c>
      <c r="P926" s="153">
        <v>0</v>
      </c>
      <c r="Q926" s="154">
        <v>0</v>
      </c>
      <c r="R926" s="154">
        <v>0</v>
      </c>
      <c r="S926" s="154">
        <v>0</v>
      </c>
      <c r="T926" s="154">
        <v>0</v>
      </c>
      <c r="U926" s="173">
        <v>0</v>
      </c>
      <c r="V926" s="158">
        <v>0</v>
      </c>
      <c r="W926" s="158">
        <v>0</v>
      </c>
      <c r="X926" s="158">
        <v>0</v>
      </c>
      <c r="Y926" s="158">
        <v>0</v>
      </c>
      <c r="Z926" s="155">
        <v>0</v>
      </c>
      <c r="AA926" s="155">
        <v>0</v>
      </c>
      <c r="AB926" s="173">
        <v>0</v>
      </c>
    </row>
    <row r="927" spans="1:28">
      <c r="A927" s="175" t="s">
        <v>668</v>
      </c>
      <c r="B927" s="176" t="s">
        <v>33</v>
      </c>
      <c r="C927" s="176" t="s">
        <v>924</v>
      </c>
      <c r="D927" s="150">
        <v>0</v>
      </c>
      <c r="E927" s="153">
        <v>0</v>
      </c>
      <c r="F927" s="153">
        <v>0</v>
      </c>
      <c r="G927" s="151">
        <v>0</v>
      </c>
      <c r="H927" s="151">
        <v>0</v>
      </c>
      <c r="I927" s="151">
        <v>0</v>
      </c>
      <c r="J927" s="151">
        <v>0</v>
      </c>
      <c r="K927" s="151">
        <v>0</v>
      </c>
      <c r="L927" s="151">
        <v>0</v>
      </c>
      <c r="M927" s="172">
        <v>0.93</v>
      </c>
      <c r="N927" s="153">
        <v>0</v>
      </c>
      <c r="O927" s="153">
        <v>0</v>
      </c>
      <c r="P927" s="153">
        <v>0</v>
      </c>
      <c r="Q927" s="154">
        <v>0</v>
      </c>
      <c r="R927" s="154">
        <v>0</v>
      </c>
      <c r="S927" s="154">
        <v>0</v>
      </c>
      <c r="T927" s="154">
        <v>0</v>
      </c>
      <c r="U927" s="173">
        <v>0</v>
      </c>
      <c r="V927" s="158">
        <v>0</v>
      </c>
      <c r="W927" s="158">
        <v>0</v>
      </c>
      <c r="X927" s="158">
        <v>0</v>
      </c>
      <c r="Y927" s="158">
        <v>0</v>
      </c>
      <c r="Z927" s="155">
        <v>0</v>
      </c>
      <c r="AA927" s="155">
        <v>0</v>
      </c>
      <c r="AB927" s="173">
        <v>0</v>
      </c>
    </row>
    <row r="928" spans="1:28">
      <c r="A928" s="175" t="s">
        <v>668</v>
      </c>
      <c r="B928" s="176" t="s">
        <v>33</v>
      </c>
      <c r="C928" s="176" t="s">
        <v>925</v>
      </c>
      <c r="D928" s="150">
        <v>0</v>
      </c>
      <c r="E928" s="153">
        <v>0</v>
      </c>
      <c r="F928" s="153">
        <v>0</v>
      </c>
      <c r="G928" s="151">
        <v>0</v>
      </c>
      <c r="H928" s="151">
        <v>0</v>
      </c>
      <c r="I928" s="151">
        <v>0</v>
      </c>
      <c r="J928" s="151">
        <v>0</v>
      </c>
      <c r="K928" s="151">
        <v>0</v>
      </c>
      <c r="L928" s="151">
        <v>0</v>
      </c>
      <c r="M928" s="172">
        <v>0.93</v>
      </c>
      <c r="N928" s="153">
        <v>0</v>
      </c>
      <c r="O928" s="153">
        <v>0</v>
      </c>
      <c r="P928" s="153">
        <v>0</v>
      </c>
      <c r="Q928" s="154">
        <v>0</v>
      </c>
      <c r="R928" s="154">
        <v>0</v>
      </c>
      <c r="S928" s="154">
        <v>0</v>
      </c>
      <c r="T928" s="154">
        <v>0</v>
      </c>
      <c r="U928" s="173">
        <v>0</v>
      </c>
      <c r="V928" s="158">
        <v>0</v>
      </c>
      <c r="W928" s="158">
        <v>0</v>
      </c>
      <c r="X928" s="158">
        <v>0</v>
      </c>
      <c r="Y928" s="158">
        <v>0</v>
      </c>
      <c r="Z928" s="155">
        <v>0</v>
      </c>
      <c r="AA928" s="155">
        <v>0</v>
      </c>
      <c r="AB928" s="173">
        <v>0</v>
      </c>
    </row>
    <row r="929" spans="1:28">
      <c r="A929" s="175" t="s">
        <v>668</v>
      </c>
      <c r="B929" s="176" t="s">
        <v>1828</v>
      </c>
      <c r="C929" s="176" t="s">
        <v>926</v>
      </c>
      <c r="D929" s="150">
        <v>0</v>
      </c>
      <c r="E929" s="153">
        <v>0</v>
      </c>
      <c r="F929" s="153">
        <v>0</v>
      </c>
      <c r="G929" s="151">
        <v>0</v>
      </c>
      <c r="H929" s="151">
        <v>0</v>
      </c>
      <c r="I929" s="151">
        <v>0</v>
      </c>
      <c r="J929" s="151">
        <v>0</v>
      </c>
      <c r="K929" s="151">
        <v>0</v>
      </c>
      <c r="L929" s="151">
        <v>0</v>
      </c>
      <c r="M929" s="172">
        <v>0.93</v>
      </c>
      <c r="N929" s="153">
        <v>0</v>
      </c>
      <c r="O929" s="153">
        <v>0</v>
      </c>
      <c r="P929" s="153">
        <v>0</v>
      </c>
      <c r="Q929" s="154">
        <v>0</v>
      </c>
      <c r="R929" s="154">
        <v>0</v>
      </c>
      <c r="S929" s="154">
        <v>0</v>
      </c>
      <c r="T929" s="154">
        <v>0</v>
      </c>
      <c r="U929" s="173">
        <v>0</v>
      </c>
      <c r="V929" s="158">
        <v>0</v>
      </c>
      <c r="W929" s="158">
        <v>0</v>
      </c>
      <c r="X929" s="158">
        <v>0</v>
      </c>
      <c r="Y929" s="158">
        <v>0</v>
      </c>
      <c r="Z929" s="155">
        <v>0</v>
      </c>
      <c r="AA929" s="155">
        <v>0</v>
      </c>
      <c r="AB929" s="173">
        <v>0</v>
      </c>
    </row>
    <row r="930" spans="1:28">
      <c r="A930" s="175" t="s">
        <v>927</v>
      </c>
      <c r="B930" s="177" t="s">
        <v>1829</v>
      </c>
      <c r="C930" s="177" t="s">
        <v>929</v>
      </c>
      <c r="D930" s="150">
        <v>1414</v>
      </c>
      <c r="E930" s="153">
        <v>1344</v>
      </c>
      <c r="F930" s="153">
        <v>70</v>
      </c>
      <c r="G930" s="151">
        <v>1354</v>
      </c>
      <c r="H930" s="151">
        <v>1305</v>
      </c>
      <c r="I930" s="151">
        <v>49</v>
      </c>
      <c r="J930" s="151">
        <v>1356</v>
      </c>
      <c r="K930" s="151">
        <v>1319</v>
      </c>
      <c r="L930" s="151">
        <v>37</v>
      </c>
      <c r="M930" s="172">
        <v>0.93</v>
      </c>
      <c r="N930" s="153">
        <v>36484</v>
      </c>
      <c r="O930" s="153">
        <v>35399</v>
      </c>
      <c r="P930" s="153">
        <v>1085</v>
      </c>
      <c r="Q930" s="154">
        <v>0.970260936300844</v>
      </c>
      <c r="R930" s="154">
        <v>0.95049504950495</v>
      </c>
      <c r="S930" s="154">
        <v>0.963810930576071</v>
      </c>
      <c r="T930" s="154">
        <v>0.972713864306785</v>
      </c>
      <c r="U930" s="173">
        <v>-0.0133158810711205</v>
      </c>
      <c r="V930" s="158">
        <v>9647</v>
      </c>
      <c r="W930" s="158">
        <v>9340</v>
      </c>
      <c r="X930" s="158">
        <v>9214</v>
      </c>
      <c r="Y930" s="158">
        <v>8933</v>
      </c>
      <c r="Z930" s="155">
        <v>0.968176635223385</v>
      </c>
      <c r="AA930" s="155">
        <v>0.969502930323421</v>
      </c>
      <c r="AB930" s="173">
        <v>-0.00132629510003535</v>
      </c>
    </row>
    <row r="931" spans="1:28">
      <c r="A931" s="175" t="s">
        <v>927</v>
      </c>
      <c r="B931" s="177" t="s">
        <v>1829</v>
      </c>
      <c r="C931" s="177" t="s">
        <v>930</v>
      </c>
      <c r="D931" s="150">
        <v>4432</v>
      </c>
      <c r="E931" s="153">
        <v>3825</v>
      </c>
      <c r="F931" s="153">
        <v>607</v>
      </c>
      <c r="G931" s="151">
        <v>4918</v>
      </c>
      <c r="H931" s="151">
        <v>4522</v>
      </c>
      <c r="I931" s="151">
        <v>396</v>
      </c>
      <c r="J931" s="151">
        <v>4960</v>
      </c>
      <c r="K931" s="151">
        <v>4567</v>
      </c>
      <c r="L931" s="151">
        <v>393</v>
      </c>
      <c r="M931" s="172">
        <v>0.93</v>
      </c>
      <c r="N931" s="153">
        <v>135142</v>
      </c>
      <c r="O931" s="153">
        <v>125938</v>
      </c>
      <c r="P931" s="153">
        <v>9204</v>
      </c>
      <c r="Q931" s="154">
        <v>0.931893859791923</v>
      </c>
      <c r="R931" s="154">
        <v>0.863041516245487</v>
      </c>
      <c r="S931" s="154">
        <v>0.919479463196421</v>
      </c>
      <c r="T931" s="154">
        <v>0.920766129032258</v>
      </c>
      <c r="U931" s="173">
        <v>-0.0564379469509338</v>
      </c>
      <c r="V931" s="158">
        <v>34881</v>
      </c>
      <c r="W931" s="158">
        <v>32172</v>
      </c>
      <c r="X931" s="158">
        <v>33023</v>
      </c>
      <c r="Y931" s="158">
        <v>30998</v>
      </c>
      <c r="Z931" s="155">
        <v>0.922335942203492</v>
      </c>
      <c r="AA931" s="155">
        <v>0.938679102443751</v>
      </c>
      <c r="AB931" s="173">
        <v>-0.0163431602402594</v>
      </c>
    </row>
    <row r="932" spans="1:28">
      <c r="A932" s="175" t="s">
        <v>927</v>
      </c>
      <c r="B932" s="177" t="s">
        <v>1829</v>
      </c>
      <c r="C932" s="177" t="s">
        <v>931</v>
      </c>
      <c r="D932" s="150">
        <v>3202</v>
      </c>
      <c r="E932" s="153">
        <v>2823</v>
      </c>
      <c r="F932" s="153">
        <v>379</v>
      </c>
      <c r="G932" s="151">
        <v>3440</v>
      </c>
      <c r="H932" s="151">
        <v>3270</v>
      </c>
      <c r="I932" s="151">
        <v>170</v>
      </c>
      <c r="J932" s="151">
        <v>3296</v>
      </c>
      <c r="K932" s="151">
        <v>3118</v>
      </c>
      <c r="L932" s="151">
        <v>178</v>
      </c>
      <c r="M932" s="172">
        <v>0.93</v>
      </c>
      <c r="N932" s="153">
        <v>93311</v>
      </c>
      <c r="O932" s="153">
        <v>88111</v>
      </c>
      <c r="P932" s="153">
        <v>5200</v>
      </c>
      <c r="Q932" s="154">
        <v>0.944272379462228</v>
      </c>
      <c r="R932" s="154">
        <v>0.881636477201749</v>
      </c>
      <c r="S932" s="154">
        <v>0.950581395348837</v>
      </c>
      <c r="T932" s="154">
        <v>0.945995145631068</v>
      </c>
      <c r="U932" s="173">
        <v>-0.0689449181470884</v>
      </c>
      <c r="V932" s="158">
        <v>23590</v>
      </c>
      <c r="W932" s="158">
        <v>22273</v>
      </c>
      <c r="X932" s="158">
        <v>22693</v>
      </c>
      <c r="Y932" s="158">
        <v>21425</v>
      </c>
      <c r="Z932" s="155">
        <v>0.944171259008054</v>
      </c>
      <c r="AA932" s="155">
        <v>0.944123738597806</v>
      </c>
      <c r="AB932" s="173">
        <v>4.75204102486915e-5</v>
      </c>
    </row>
    <row r="933" spans="1:28">
      <c r="A933" s="175" t="s">
        <v>927</v>
      </c>
      <c r="B933" s="177" t="s">
        <v>1829</v>
      </c>
      <c r="C933" s="177" t="s">
        <v>932</v>
      </c>
      <c r="D933" s="150">
        <v>3777</v>
      </c>
      <c r="E933" s="153">
        <v>3650</v>
      </c>
      <c r="F933" s="153">
        <v>127</v>
      </c>
      <c r="G933" s="151">
        <v>4192</v>
      </c>
      <c r="H933" s="151">
        <v>4061</v>
      </c>
      <c r="I933" s="151">
        <v>131</v>
      </c>
      <c r="J933" s="151">
        <v>4186</v>
      </c>
      <c r="K933" s="151">
        <v>4041</v>
      </c>
      <c r="L933" s="151">
        <v>145</v>
      </c>
      <c r="M933" s="172">
        <v>0.93</v>
      </c>
      <c r="N933" s="153">
        <v>89801</v>
      </c>
      <c r="O933" s="153">
        <v>87033</v>
      </c>
      <c r="P933" s="153">
        <v>2768</v>
      </c>
      <c r="Q933" s="154">
        <v>0.969176289796327</v>
      </c>
      <c r="R933" s="154">
        <v>0.966375430235637</v>
      </c>
      <c r="S933" s="154">
        <v>0.96875</v>
      </c>
      <c r="T933" s="154">
        <v>0.965360726230291</v>
      </c>
      <c r="U933" s="173">
        <v>-0.00237456976436323</v>
      </c>
      <c r="V933" s="158">
        <v>26219</v>
      </c>
      <c r="W933" s="158">
        <v>25431</v>
      </c>
      <c r="X933" s="158">
        <v>22441</v>
      </c>
      <c r="Y933" s="158">
        <v>21773</v>
      </c>
      <c r="Z933" s="155">
        <v>0.969945459399672</v>
      </c>
      <c r="AA933" s="155">
        <v>0.970233055567934</v>
      </c>
      <c r="AB933" s="173">
        <v>-0.000287596168261683</v>
      </c>
    </row>
    <row r="934" spans="1:28">
      <c r="A934" s="175" t="s">
        <v>927</v>
      </c>
      <c r="B934" s="177" t="s">
        <v>1829</v>
      </c>
      <c r="C934" s="177" t="s">
        <v>933</v>
      </c>
      <c r="D934" s="150">
        <v>2959</v>
      </c>
      <c r="E934" s="153">
        <v>2811</v>
      </c>
      <c r="F934" s="153">
        <v>148</v>
      </c>
      <c r="G934" s="151">
        <v>3159</v>
      </c>
      <c r="H934" s="151">
        <v>2937</v>
      </c>
      <c r="I934" s="151">
        <v>222</v>
      </c>
      <c r="J934" s="151">
        <v>3276</v>
      </c>
      <c r="K934" s="151">
        <v>3158</v>
      </c>
      <c r="L934" s="151">
        <v>118</v>
      </c>
      <c r="M934" s="172">
        <v>0.93</v>
      </c>
      <c r="N934" s="153">
        <v>85681</v>
      </c>
      <c r="O934" s="153">
        <v>83146</v>
      </c>
      <c r="P934" s="153">
        <v>2535</v>
      </c>
      <c r="Q934" s="154">
        <v>0.970413510579942</v>
      </c>
      <c r="R934" s="154">
        <v>0.949983102399459</v>
      </c>
      <c r="S934" s="154">
        <v>0.929724596391263</v>
      </c>
      <c r="T934" s="154">
        <v>0.963980463980464</v>
      </c>
      <c r="U934" s="173">
        <v>0.0202585060081962</v>
      </c>
      <c r="V934" s="158">
        <v>21651</v>
      </c>
      <c r="W934" s="158">
        <v>20743</v>
      </c>
      <c r="X934" s="158">
        <v>20834</v>
      </c>
      <c r="Y934" s="158">
        <v>20343</v>
      </c>
      <c r="Z934" s="155">
        <v>0.958061983280218</v>
      </c>
      <c r="AA934" s="155">
        <v>0.976432754151867</v>
      </c>
      <c r="AB934" s="173">
        <v>-0.0183707708716492</v>
      </c>
    </row>
    <row r="935" spans="1:28">
      <c r="A935" s="175" t="s">
        <v>927</v>
      </c>
      <c r="B935" s="177" t="s">
        <v>1829</v>
      </c>
      <c r="C935" s="177" t="s">
        <v>934</v>
      </c>
      <c r="D935" s="150">
        <v>0</v>
      </c>
      <c r="E935" s="153">
        <v>0</v>
      </c>
      <c r="F935" s="153">
        <v>0</v>
      </c>
      <c r="G935" s="151">
        <v>0</v>
      </c>
      <c r="H935" s="151">
        <v>0</v>
      </c>
      <c r="I935" s="151">
        <v>0</v>
      </c>
      <c r="J935" s="151">
        <v>0</v>
      </c>
      <c r="K935" s="151">
        <v>0</v>
      </c>
      <c r="L935" s="151">
        <v>0</v>
      </c>
      <c r="M935" s="172">
        <v>0.93</v>
      </c>
      <c r="N935" s="153">
        <v>10</v>
      </c>
      <c r="O935" s="153">
        <v>10</v>
      </c>
      <c r="P935" s="153">
        <v>0</v>
      </c>
      <c r="Q935" s="154">
        <v>1</v>
      </c>
      <c r="R935" s="154">
        <v>0</v>
      </c>
      <c r="S935" s="154">
        <v>0</v>
      </c>
      <c r="T935" s="154">
        <v>0</v>
      </c>
      <c r="U935" s="173">
        <v>0</v>
      </c>
      <c r="V935" s="158">
        <v>2</v>
      </c>
      <c r="W935" s="158">
        <v>2</v>
      </c>
      <c r="X935" s="158">
        <v>5</v>
      </c>
      <c r="Y935" s="158">
        <v>5</v>
      </c>
      <c r="Z935" s="155">
        <v>1</v>
      </c>
      <c r="AA935" s="155">
        <v>1</v>
      </c>
      <c r="AB935" s="173">
        <v>0</v>
      </c>
    </row>
    <row r="936" spans="1:28">
      <c r="A936" s="175" t="s">
        <v>927</v>
      </c>
      <c r="B936" s="177" t="s">
        <v>1829</v>
      </c>
      <c r="C936" s="177" t="s">
        <v>935</v>
      </c>
      <c r="D936" s="150">
        <v>4202</v>
      </c>
      <c r="E936" s="153">
        <v>3417</v>
      </c>
      <c r="F936" s="153">
        <v>785</v>
      </c>
      <c r="G936" s="151">
        <v>4161</v>
      </c>
      <c r="H936" s="151">
        <v>3636</v>
      </c>
      <c r="I936" s="151">
        <v>525</v>
      </c>
      <c r="J936" s="151">
        <v>4277</v>
      </c>
      <c r="K936" s="151">
        <v>3944</v>
      </c>
      <c r="L936" s="151">
        <v>333</v>
      </c>
      <c r="M936" s="172">
        <v>0.93</v>
      </c>
      <c r="N936" s="153">
        <v>113816</v>
      </c>
      <c r="O936" s="153">
        <v>103094</v>
      </c>
      <c r="P936" s="153">
        <v>10722</v>
      </c>
      <c r="Q936" s="154">
        <v>0.905795318760104</v>
      </c>
      <c r="R936" s="154">
        <v>0.813184198000952</v>
      </c>
      <c r="S936" s="154">
        <v>0.873828406633021</v>
      </c>
      <c r="T936" s="154">
        <v>0.922141688099135</v>
      </c>
      <c r="U936" s="173">
        <v>-0.060644208632069</v>
      </c>
      <c r="V936" s="158">
        <v>28727</v>
      </c>
      <c r="W936" s="158">
        <v>25936</v>
      </c>
      <c r="X936" s="158">
        <v>27861</v>
      </c>
      <c r="Y936" s="158">
        <v>24942</v>
      </c>
      <c r="Z936" s="155">
        <v>0.902844014341908</v>
      </c>
      <c r="AA936" s="155">
        <v>0.895229891245828</v>
      </c>
      <c r="AB936" s="173">
        <v>0.00761412309608078</v>
      </c>
    </row>
    <row r="937" spans="1:28">
      <c r="A937" s="175" t="s">
        <v>927</v>
      </c>
      <c r="B937" s="177" t="s">
        <v>1829</v>
      </c>
      <c r="C937" s="177" t="s">
        <v>936</v>
      </c>
      <c r="D937" s="150">
        <v>0</v>
      </c>
      <c r="E937" s="153">
        <v>0</v>
      </c>
      <c r="F937" s="153">
        <v>0</v>
      </c>
      <c r="G937" s="151">
        <v>0</v>
      </c>
      <c r="H937" s="151">
        <v>0</v>
      </c>
      <c r="I937" s="151">
        <v>0</v>
      </c>
      <c r="J937" s="151">
        <v>0</v>
      </c>
      <c r="K937" s="151">
        <v>0</v>
      </c>
      <c r="L937" s="151">
        <v>0</v>
      </c>
      <c r="M937" s="172">
        <v>0.93</v>
      </c>
      <c r="N937" s="153">
        <v>1</v>
      </c>
      <c r="O937" s="153">
        <v>1</v>
      </c>
      <c r="P937" s="153">
        <v>0</v>
      </c>
      <c r="Q937" s="154">
        <v>1</v>
      </c>
      <c r="R937" s="154">
        <v>0</v>
      </c>
      <c r="S937" s="154">
        <v>0</v>
      </c>
      <c r="T937" s="154">
        <v>0</v>
      </c>
      <c r="U937" s="173">
        <v>0</v>
      </c>
      <c r="V937" s="158">
        <v>0</v>
      </c>
      <c r="W937" s="158">
        <v>0</v>
      </c>
      <c r="X937" s="158">
        <v>0</v>
      </c>
      <c r="Y937" s="158">
        <v>0</v>
      </c>
      <c r="Z937" s="155">
        <v>0</v>
      </c>
      <c r="AA937" s="155">
        <v>0</v>
      </c>
      <c r="AB937" s="173">
        <v>0</v>
      </c>
    </row>
    <row r="938" spans="1:28">
      <c r="A938" s="175" t="s">
        <v>927</v>
      </c>
      <c r="B938" s="177" t="s">
        <v>1829</v>
      </c>
      <c r="C938" s="177" t="s">
        <v>937</v>
      </c>
      <c r="D938" s="150">
        <v>2143</v>
      </c>
      <c r="E938" s="153">
        <v>1965</v>
      </c>
      <c r="F938" s="153">
        <v>178</v>
      </c>
      <c r="G938" s="151">
        <v>2098</v>
      </c>
      <c r="H938" s="151">
        <v>2003</v>
      </c>
      <c r="I938" s="151">
        <v>95</v>
      </c>
      <c r="J938" s="151">
        <v>2287</v>
      </c>
      <c r="K938" s="151">
        <v>2158</v>
      </c>
      <c r="L938" s="151">
        <v>129</v>
      </c>
      <c r="M938" s="172">
        <v>0.93</v>
      </c>
      <c r="N938" s="153">
        <v>58673</v>
      </c>
      <c r="O938" s="153">
        <v>55558</v>
      </c>
      <c r="P938" s="153">
        <v>3115</v>
      </c>
      <c r="Q938" s="154">
        <v>0.946909140490515</v>
      </c>
      <c r="R938" s="154">
        <v>0.916938870741951</v>
      </c>
      <c r="S938" s="154">
        <v>0.954718779790276</v>
      </c>
      <c r="T938" s="154">
        <v>0.943594228246611</v>
      </c>
      <c r="U938" s="173">
        <v>-0.0377799090483258</v>
      </c>
      <c r="V938" s="158">
        <v>15141</v>
      </c>
      <c r="W938" s="158">
        <v>14381</v>
      </c>
      <c r="X938" s="158">
        <v>14960</v>
      </c>
      <c r="Y938" s="158">
        <v>14210</v>
      </c>
      <c r="Z938" s="155">
        <v>0.94980516478436</v>
      </c>
      <c r="AA938" s="155">
        <v>0.949866310160428</v>
      </c>
      <c r="AB938" s="173">
        <v>-6.11453760673841e-5</v>
      </c>
    </row>
    <row r="939" spans="1:28">
      <c r="A939" s="175" t="s">
        <v>927</v>
      </c>
      <c r="B939" s="177" t="s">
        <v>1830</v>
      </c>
      <c r="C939" s="177" t="s">
        <v>938</v>
      </c>
      <c r="D939" s="150">
        <v>0</v>
      </c>
      <c r="E939" s="153">
        <v>0</v>
      </c>
      <c r="F939" s="153">
        <v>0</v>
      </c>
      <c r="G939" s="151">
        <v>0</v>
      </c>
      <c r="H939" s="151">
        <v>0</v>
      </c>
      <c r="I939" s="151">
        <v>0</v>
      </c>
      <c r="J939" s="151">
        <v>0</v>
      </c>
      <c r="K939" s="151">
        <v>0</v>
      </c>
      <c r="L939" s="151">
        <v>0</v>
      </c>
      <c r="M939" s="172">
        <v>0.93</v>
      </c>
      <c r="N939" s="153">
        <v>1</v>
      </c>
      <c r="O939" s="153">
        <v>0</v>
      </c>
      <c r="P939" s="153">
        <v>1</v>
      </c>
      <c r="Q939" s="154">
        <v>0</v>
      </c>
      <c r="R939" s="154">
        <v>0</v>
      </c>
      <c r="S939" s="154">
        <v>0</v>
      </c>
      <c r="T939" s="154">
        <v>0</v>
      </c>
      <c r="U939" s="173">
        <v>0</v>
      </c>
      <c r="V939" s="158">
        <v>0</v>
      </c>
      <c r="W939" s="158">
        <v>0</v>
      </c>
      <c r="X939" s="158">
        <v>1</v>
      </c>
      <c r="Y939" s="158">
        <v>0</v>
      </c>
      <c r="Z939" s="155">
        <v>0</v>
      </c>
      <c r="AA939" s="155">
        <v>0</v>
      </c>
      <c r="AB939" s="173">
        <v>0</v>
      </c>
    </row>
    <row r="940" spans="1:28">
      <c r="A940" s="175" t="s">
        <v>927</v>
      </c>
      <c r="B940" s="177" t="s">
        <v>1830</v>
      </c>
      <c r="C940" s="177" t="s">
        <v>939</v>
      </c>
      <c r="D940" s="150">
        <v>4029</v>
      </c>
      <c r="E940" s="153">
        <v>3569</v>
      </c>
      <c r="F940" s="153">
        <v>460</v>
      </c>
      <c r="G940" s="151">
        <v>2106</v>
      </c>
      <c r="H940" s="151">
        <v>2006</v>
      </c>
      <c r="I940" s="151">
        <v>100</v>
      </c>
      <c r="J940" s="151">
        <v>2263</v>
      </c>
      <c r="K940" s="151">
        <v>2168</v>
      </c>
      <c r="L940" s="151">
        <v>95</v>
      </c>
      <c r="M940" s="172">
        <v>0.93</v>
      </c>
      <c r="N940" s="153">
        <v>71824</v>
      </c>
      <c r="O940" s="153">
        <v>66058</v>
      </c>
      <c r="P940" s="153">
        <v>5766</v>
      </c>
      <c r="Q940" s="154">
        <v>0.919720427712185</v>
      </c>
      <c r="R940" s="154">
        <v>0.885827748821047</v>
      </c>
      <c r="S940" s="154">
        <v>0.952516619183286</v>
      </c>
      <c r="T940" s="154">
        <v>0.958020326999558</v>
      </c>
      <c r="U940" s="173">
        <v>-0.0666888703622385</v>
      </c>
      <c r="V940" s="158">
        <v>17031</v>
      </c>
      <c r="W940" s="158">
        <v>15867</v>
      </c>
      <c r="X940" s="158">
        <v>16305</v>
      </c>
      <c r="Y940" s="158">
        <v>15054</v>
      </c>
      <c r="Z940" s="155">
        <v>0.931654042628149</v>
      </c>
      <c r="AA940" s="155">
        <v>0.92327506899724</v>
      </c>
      <c r="AB940" s="173">
        <v>0.00837897363090856</v>
      </c>
    </row>
    <row r="941" spans="1:28">
      <c r="A941" s="175" t="s">
        <v>927</v>
      </c>
      <c r="B941" s="177" t="s">
        <v>1830</v>
      </c>
      <c r="C941" s="177" t="s">
        <v>940</v>
      </c>
      <c r="D941" s="150">
        <v>2818</v>
      </c>
      <c r="E941" s="153">
        <v>2582</v>
      </c>
      <c r="F941" s="153">
        <v>236</v>
      </c>
      <c r="G941" s="151">
        <v>2786</v>
      </c>
      <c r="H941" s="151">
        <v>2649</v>
      </c>
      <c r="I941" s="151">
        <v>137</v>
      </c>
      <c r="J941" s="151">
        <v>2970</v>
      </c>
      <c r="K941" s="151">
        <v>2857</v>
      </c>
      <c r="L941" s="151">
        <v>113</v>
      </c>
      <c r="M941" s="172">
        <v>0.93</v>
      </c>
      <c r="N941" s="153">
        <v>82358</v>
      </c>
      <c r="O941" s="153">
        <v>78997</v>
      </c>
      <c r="P941" s="153">
        <v>3361</v>
      </c>
      <c r="Q941" s="154">
        <v>0.959190364020496</v>
      </c>
      <c r="R941" s="154">
        <v>0.91625266146203</v>
      </c>
      <c r="S941" s="154">
        <v>0.950825556353195</v>
      </c>
      <c r="T941" s="154">
        <v>0.961952861952862</v>
      </c>
      <c r="U941" s="173">
        <v>-0.0345728948911648</v>
      </c>
      <c r="V941" s="158">
        <v>19714</v>
      </c>
      <c r="W941" s="158">
        <v>18851</v>
      </c>
      <c r="X941" s="158">
        <v>21344</v>
      </c>
      <c r="Y941" s="158">
        <v>20467</v>
      </c>
      <c r="Z941" s="155">
        <v>0.956224003246424</v>
      </c>
      <c r="AA941" s="155">
        <v>0.958911169415292</v>
      </c>
      <c r="AB941" s="173">
        <v>-0.00268716616886844</v>
      </c>
    </row>
    <row r="942" spans="1:28">
      <c r="A942" s="175" t="s">
        <v>927</v>
      </c>
      <c r="B942" s="179" t="s">
        <v>1830</v>
      </c>
      <c r="C942" s="179" t="s">
        <v>941</v>
      </c>
      <c r="D942" s="150">
        <v>1970</v>
      </c>
      <c r="E942" s="153">
        <v>1839</v>
      </c>
      <c r="F942" s="153">
        <v>131</v>
      </c>
      <c r="G942" s="151">
        <v>1740</v>
      </c>
      <c r="H942" s="151">
        <v>1667</v>
      </c>
      <c r="I942" s="151">
        <v>73</v>
      </c>
      <c r="J942" s="151">
        <v>1925</v>
      </c>
      <c r="K942" s="151">
        <v>1848</v>
      </c>
      <c r="L942" s="151">
        <v>77</v>
      </c>
      <c r="M942" s="172">
        <v>0.93</v>
      </c>
      <c r="N942" s="153">
        <v>51830</v>
      </c>
      <c r="O942" s="153">
        <v>49195</v>
      </c>
      <c r="P942" s="153">
        <v>2635</v>
      </c>
      <c r="Q942" s="154">
        <v>0.949160717731044</v>
      </c>
      <c r="R942" s="154">
        <v>0.933502538071066</v>
      </c>
      <c r="S942" s="154">
        <v>0.958045977011494</v>
      </c>
      <c r="T942" s="154">
        <v>0.96</v>
      </c>
      <c r="U942" s="173">
        <v>-0.0245434389404283</v>
      </c>
      <c r="V942" s="158">
        <v>12746</v>
      </c>
      <c r="W942" s="158">
        <v>12153</v>
      </c>
      <c r="X942" s="158">
        <v>13511</v>
      </c>
      <c r="Y942" s="158">
        <v>12846</v>
      </c>
      <c r="Z942" s="155">
        <v>0.953475600188294</v>
      </c>
      <c r="AA942" s="155">
        <v>0.950780845237214</v>
      </c>
      <c r="AB942" s="173">
        <v>0.00269475495108029</v>
      </c>
    </row>
    <row r="943" spans="1:28">
      <c r="A943" s="175" t="s">
        <v>927</v>
      </c>
      <c r="B943" s="177" t="s">
        <v>1830</v>
      </c>
      <c r="C943" s="177" t="s">
        <v>942</v>
      </c>
      <c r="D943" s="150">
        <v>3109</v>
      </c>
      <c r="E943" s="153">
        <v>2919</v>
      </c>
      <c r="F943" s="153">
        <v>190</v>
      </c>
      <c r="G943" s="151">
        <v>3114</v>
      </c>
      <c r="H943" s="151">
        <v>2997</v>
      </c>
      <c r="I943" s="151">
        <v>117</v>
      </c>
      <c r="J943" s="151">
        <v>3325</v>
      </c>
      <c r="K943" s="151">
        <v>3206</v>
      </c>
      <c r="L943" s="151">
        <v>119</v>
      </c>
      <c r="M943" s="172">
        <v>0.93</v>
      </c>
      <c r="N943" s="153">
        <v>93320</v>
      </c>
      <c r="O943" s="153">
        <v>90308</v>
      </c>
      <c r="P943" s="153">
        <v>3012</v>
      </c>
      <c r="Q943" s="154">
        <v>0.967723960565795</v>
      </c>
      <c r="R943" s="154">
        <v>0.938887101962046</v>
      </c>
      <c r="S943" s="154">
        <v>0.96242774566474</v>
      </c>
      <c r="T943" s="154">
        <v>0.96421052631579</v>
      </c>
      <c r="U943" s="173">
        <v>-0.0235406437026942</v>
      </c>
      <c r="V943" s="158">
        <v>21984</v>
      </c>
      <c r="W943" s="158">
        <v>21043</v>
      </c>
      <c r="X943" s="158">
        <v>23333</v>
      </c>
      <c r="Y943" s="158">
        <v>22632</v>
      </c>
      <c r="Z943" s="155">
        <v>0.957196142649199</v>
      </c>
      <c r="AA943" s="155">
        <v>0.969956713667338</v>
      </c>
      <c r="AB943" s="173">
        <v>-0.0127605710181388</v>
      </c>
    </row>
    <row r="944" spans="1:28">
      <c r="A944" s="175" t="s">
        <v>927</v>
      </c>
      <c r="B944" s="179" t="s">
        <v>1830</v>
      </c>
      <c r="C944" s="179" t="s">
        <v>943</v>
      </c>
      <c r="D944" s="150">
        <v>1469</v>
      </c>
      <c r="E944" s="153">
        <v>1388</v>
      </c>
      <c r="F944" s="153">
        <v>81</v>
      </c>
      <c r="G944" s="151">
        <v>1332</v>
      </c>
      <c r="H944" s="151">
        <v>1179</v>
      </c>
      <c r="I944" s="151">
        <v>153</v>
      </c>
      <c r="J944" s="151">
        <v>1543</v>
      </c>
      <c r="K944" s="151">
        <v>1422</v>
      </c>
      <c r="L944" s="151">
        <v>121</v>
      </c>
      <c r="M944" s="172">
        <v>0.93</v>
      </c>
      <c r="N944" s="153">
        <v>41507</v>
      </c>
      <c r="O944" s="153">
        <v>39323</v>
      </c>
      <c r="P944" s="153">
        <v>2184</v>
      </c>
      <c r="Q944" s="154">
        <v>0.947382369238924</v>
      </c>
      <c r="R944" s="154">
        <v>0.944860449285228</v>
      </c>
      <c r="S944" s="154">
        <v>0.885135135135135</v>
      </c>
      <c r="T944" s="154">
        <v>0.921581335061568</v>
      </c>
      <c r="U944" s="173">
        <v>0.059725314150093</v>
      </c>
      <c r="V944" s="158">
        <v>9841</v>
      </c>
      <c r="W944" s="158">
        <v>9189</v>
      </c>
      <c r="X944" s="158">
        <v>10428</v>
      </c>
      <c r="Y944" s="158">
        <v>9875</v>
      </c>
      <c r="Z944" s="155">
        <v>0.933746570470481</v>
      </c>
      <c r="AA944" s="155">
        <v>0.946969696969697</v>
      </c>
      <c r="AB944" s="173">
        <v>-0.0132231264992164</v>
      </c>
    </row>
    <row r="945" spans="1:28">
      <c r="A945" s="175" t="s">
        <v>927</v>
      </c>
      <c r="B945" s="177" t="s">
        <v>1830</v>
      </c>
      <c r="C945" s="177" t="s">
        <v>944</v>
      </c>
      <c r="D945" s="150">
        <v>2015</v>
      </c>
      <c r="E945" s="153">
        <v>1822</v>
      </c>
      <c r="F945" s="153">
        <v>193</v>
      </c>
      <c r="G945" s="151">
        <v>2099</v>
      </c>
      <c r="H945" s="151">
        <v>1969</v>
      </c>
      <c r="I945" s="151">
        <v>130</v>
      </c>
      <c r="J945" s="151">
        <v>2133</v>
      </c>
      <c r="K945" s="151">
        <v>2002</v>
      </c>
      <c r="L945" s="151">
        <v>131</v>
      </c>
      <c r="M945" s="172">
        <v>0.93</v>
      </c>
      <c r="N945" s="153">
        <v>58072</v>
      </c>
      <c r="O945" s="153">
        <v>54840</v>
      </c>
      <c r="P945" s="153">
        <v>3232</v>
      </c>
      <c r="Q945" s="154">
        <v>0.944344951095192</v>
      </c>
      <c r="R945" s="154">
        <v>0.904218362282878</v>
      </c>
      <c r="S945" s="154">
        <v>0.93806574559314</v>
      </c>
      <c r="T945" s="154">
        <v>0.938584153774027</v>
      </c>
      <c r="U945" s="173">
        <v>-0.0338473833102612</v>
      </c>
      <c r="V945" s="158">
        <v>13891</v>
      </c>
      <c r="W945" s="158">
        <v>13078</v>
      </c>
      <c r="X945" s="158">
        <v>14234</v>
      </c>
      <c r="Y945" s="158">
        <v>13426</v>
      </c>
      <c r="Z945" s="155">
        <v>0.94147289611979</v>
      </c>
      <c r="AA945" s="155">
        <v>0.943234508922299</v>
      </c>
      <c r="AB945" s="173">
        <v>-0.00176161280250897</v>
      </c>
    </row>
    <row r="946" spans="1:28">
      <c r="A946" s="175" t="s">
        <v>927</v>
      </c>
      <c r="B946" s="177" t="s">
        <v>1830</v>
      </c>
      <c r="C946" s="177" t="s">
        <v>945</v>
      </c>
      <c r="D946" s="150">
        <v>3312</v>
      </c>
      <c r="E946" s="153">
        <v>2964</v>
      </c>
      <c r="F946" s="153">
        <v>348</v>
      </c>
      <c r="G946" s="151">
        <v>3333</v>
      </c>
      <c r="H946" s="151">
        <v>3071</v>
      </c>
      <c r="I946" s="151">
        <v>262</v>
      </c>
      <c r="J946" s="151">
        <v>3470</v>
      </c>
      <c r="K946" s="151">
        <v>3315</v>
      </c>
      <c r="L946" s="151">
        <v>155</v>
      </c>
      <c r="M946" s="172">
        <v>0.93</v>
      </c>
      <c r="N946" s="153">
        <v>99518</v>
      </c>
      <c r="O946" s="153">
        <v>94854</v>
      </c>
      <c r="P946" s="153">
        <v>4664</v>
      </c>
      <c r="Q946" s="154">
        <v>0.953134106392813</v>
      </c>
      <c r="R946" s="154">
        <v>0.894927536231884</v>
      </c>
      <c r="S946" s="154">
        <v>0.921392139213921</v>
      </c>
      <c r="T946" s="154">
        <v>0.955331412103746</v>
      </c>
      <c r="U946" s="173">
        <v>-0.0264646029820373</v>
      </c>
      <c r="V946" s="158">
        <v>22890</v>
      </c>
      <c r="W946" s="158">
        <v>21581</v>
      </c>
      <c r="X946" s="158">
        <v>24690</v>
      </c>
      <c r="Y946" s="158">
        <v>23649</v>
      </c>
      <c r="Z946" s="155">
        <v>0.942813455657492</v>
      </c>
      <c r="AA946" s="155">
        <v>0.957837181044958</v>
      </c>
      <c r="AB946" s="173">
        <v>-0.0150237253874652</v>
      </c>
    </row>
    <row r="947" spans="1:28">
      <c r="A947" s="175" t="s">
        <v>927</v>
      </c>
      <c r="B947" s="177" t="s">
        <v>1830</v>
      </c>
      <c r="C947" s="177" t="s">
        <v>946</v>
      </c>
      <c r="D947" s="150">
        <v>3793</v>
      </c>
      <c r="E947" s="153">
        <v>3601</v>
      </c>
      <c r="F947" s="153">
        <v>192</v>
      </c>
      <c r="G947" s="151">
        <v>3307</v>
      </c>
      <c r="H947" s="151">
        <v>3161</v>
      </c>
      <c r="I947" s="151">
        <v>146</v>
      </c>
      <c r="J947" s="151">
        <v>3517</v>
      </c>
      <c r="K947" s="151">
        <v>3380</v>
      </c>
      <c r="L947" s="151">
        <v>137</v>
      </c>
      <c r="M947" s="172">
        <v>0.93</v>
      </c>
      <c r="N947" s="153">
        <v>92766</v>
      </c>
      <c r="O947" s="153">
        <v>88928</v>
      </c>
      <c r="P947" s="153">
        <v>3838</v>
      </c>
      <c r="Q947" s="154">
        <v>0.958627083198586</v>
      </c>
      <c r="R947" s="154">
        <v>0.949380437648299</v>
      </c>
      <c r="S947" s="154">
        <v>0.955851224674932</v>
      </c>
      <c r="T947" s="154">
        <v>0.961046346317885</v>
      </c>
      <c r="U947" s="173">
        <v>-0.00647078702663251</v>
      </c>
      <c r="V947" s="158">
        <v>23521</v>
      </c>
      <c r="W947" s="158">
        <v>22566</v>
      </c>
      <c r="X947" s="158">
        <v>23436</v>
      </c>
      <c r="Y947" s="158">
        <v>22367</v>
      </c>
      <c r="Z947" s="155">
        <v>0.959397984779559</v>
      </c>
      <c r="AA947" s="155">
        <v>0.954386414063833</v>
      </c>
      <c r="AB947" s="173">
        <v>0.00501157071572533</v>
      </c>
    </row>
    <row r="948" spans="1:28">
      <c r="A948" s="175" t="s">
        <v>927</v>
      </c>
      <c r="B948" s="177" t="s">
        <v>1830</v>
      </c>
      <c r="C948" s="177" t="s">
        <v>947</v>
      </c>
      <c r="D948" s="150">
        <v>560</v>
      </c>
      <c r="E948" s="153">
        <v>517</v>
      </c>
      <c r="F948" s="153">
        <v>43</v>
      </c>
      <c r="G948" s="151">
        <v>547</v>
      </c>
      <c r="H948" s="151">
        <v>520</v>
      </c>
      <c r="I948" s="151">
        <v>27</v>
      </c>
      <c r="J948" s="151">
        <v>623</v>
      </c>
      <c r="K948" s="151">
        <v>579</v>
      </c>
      <c r="L948" s="151">
        <v>44</v>
      </c>
      <c r="M948" s="172">
        <v>0.93</v>
      </c>
      <c r="N948" s="153">
        <v>16202</v>
      </c>
      <c r="O948" s="153">
        <v>15183</v>
      </c>
      <c r="P948" s="153">
        <v>1019</v>
      </c>
      <c r="Q948" s="154">
        <v>0.937106530058018</v>
      </c>
      <c r="R948" s="154">
        <v>0.923214285714286</v>
      </c>
      <c r="S948" s="154">
        <v>0.950639853747715</v>
      </c>
      <c r="T948" s="154">
        <v>0.929373996789727</v>
      </c>
      <c r="U948" s="173">
        <v>-0.027425568033429</v>
      </c>
      <c r="V948" s="158">
        <v>3827</v>
      </c>
      <c r="W948" s="158">
        <v>3578</v>
      </c>
      <c r="X948" s="158">
        <v>3932</v>
      </c>
      <c r="Y948" s="158">
        <v>3628</v>
      </c>
      <c r="Z948" s="155">
        <v>0.934935981186308</v>
      </c>
      <c r="AA948" s="155">
        <v>0.922685656154629</v>
      </c>
      <c r="AB948" s="173">
        <v>0.0122503250316791</v>
      </c>
    </row>
    <row r="949" spans="1:28">
      <c r="A949" s="175" t="s">
        <v>927</v>
      </c>
      <c r="B949" s="177" t="s">
        <v>1830</v>
      </c>
      <c r="C949" s="177" t="s">
        <v>948</v>
      </c>
      <c r="D949" s="150">
        <v>2775</v>
      </c>
      <c r="E949" s="153">
        <v>2583</v>
      </c>
      <c r="F949" s="153">
        <v>192</v>
      </c>
      <c r="G949" s="151">
        <v>2769</v>
      </c>
      <c r="H949" s="151">
        <v>2594</v>
      </c>
      <c r="I949" s="151">
        <v>175</v>
      </c>
      <c r="J949" s="151">
        <v>2907</v>
      </c>
      <c r="K949" s="151">
        <v>2739</v>
      </c>
      <c r="L949" s="151">
        <v>168</v>
      </c>
      <c r="M949" s="172">
        <v>0.93</v>
      </c>
      <c r="N949" s="153">
        <v>79567</v>
      </c>
      <c r="O949" s="153">
        <v>75394</v>
      </c>
      <c r="P949" s="153">
        <v>4173</v>
      </c>
      <c r="Q949" s="154">
        <v>0.947553634044265</v>
      </c>
      <c r="R949" s="154">
        <v>0.930810810810811</v>
      </c>
      <c r="S949" s="154">
        <v>0.936800288912965</v>
      </c>
      <c r="T949" s="154">
        <v>0.942208462332301</v>
      </c>
      <c r="U949" s="173">
        <v>-0.00598947810215411</v>
      </c>
      <c r="V949" s="158">
        <v>19226</v>
      </c>
      <c r="W949" s="158">
        <v>18144</v>
      </c>
      <c r="X949" s="158">
        <v>19731</v>
      </c>
      <c r="Y949" s="158">
        <v>18721</v>
      </c>
      <c r="Z949" s="155">
        <v>0.943722043066681</v>
      </c>
      <c r="AA949" s="155">
        <v>0.94881151487507</v>
      </c>
      <c r="AB949" s="173">
        <v>-0.00508947180838915</v>
      </c>
    </row>
    <row r="950" spans="1:28">
      <c r="A950" s="175" t="s">
        <v>927</v>
      </c>
      <c r="B950" s="179" t="s">
        <v>1830</v>
      </c>
      <c r="C950" s="179" t="s">
        <v>949</v>
      </c>
      <c r="D950" s="150">
        <v>1736</v>
      </c>
      <c r="E950" s="153">
        <v>1611</v>
      </c>
      <c r="F950" s="153">
        <v>125</v>
      </c>
      <c r="G950" s="151">
        <v>1714</v>
      </c>
      <c r="H950" s="151">
        <v>1590</v>
      </c>
      <c r="I950" s="151">
        <v>124</v>
      </c>
      <c r="J950" s="151">
        <v>1904</v>
      </c>
      <c r="K950" s="151">
        <v>1809</v>
      </c>
      <c r="L950" s="151">
        <v>95</v>
      </c>
      <c r="M950" s="172">
        <v>0.93</v>
      </c>
      <c r="N950" s="153">
        <v>49850</v>
      </c>
      <c r="O950" s="153">
        <v>46909</v>
      </c>
      <c r="P950" s="153">
        <v>2941</v>
      </c>
      <c r="Q950" s="154">
        <v>0.941003009027081</v>
      </c>
      <c r="R950" s="154">
        <v>0.927995391705069</v>
      </c>
      <c r="S950" s="154">
        <v>0.927654609101517</v>
      </c>
      <c r="T950" s="154">
        <v>0.950105042016807</v>
      </c>
      <c r="U950" s="173">
        <v>0.000340782603552303</v>
      </c>
      <c r="V950" s="158">
        <v>12181</v>
      </c>
      <c r="W950" s="158">
        <v>11363</v>
      </c>
      <c r="X950" s="158">
        <v>12377</v>
      </c>
      <c r="Y950" s="158">
        <v>11607</v>
      </c>
      <c r="Z950" s="155">
        <v>0.93284623594122</v>
      </c>
      <c r="AA950" s="155">
        <v>0.937787832269532</v>
      </c>
      <c r="AB950" s="173">
        <v>-0.00494159632831226</v>
      </c>
    </row>
    <row r="951" spans="1:28">
      <c r="A951" s="175" t="s">
        <v>927</v>
      </c>
      <c r="B951" s="177" t="s">
        <v>1831</v>
      </c>
      <c r="C951" s="177" t="s">
        <v>950</v>
      </c>
      <c r="D951" s="150">
        <v>5971</v>
      </c>
      <c r="E951" s="153">
        <v>5318</v>
      </c>
      <c r="F951" s="153">
        <v>653</v>
      </c>
      <c r="G951" s="151">
        <v>5399</v>
      </c>
      <c r="H951" s="151">
        <v>5067</v>
      </c>
      <c r="I951" s="151">
        <v>332</v>
      </c>
      <c r="J951" s="151">
        <v>6399</v>
      </c>
      <c r="K951" s="151">
        <v>6116</v>
      </c>
      <c r="L951" s="151">
        <v>283</v>
      </c>
      <c r="M951" s="172">
        <v>0.93</v>
      </c>
      <c r="N951" s="153">
        <v>161752</v>
      </c>
      <c r="O951" s="153">
        <v>152645</v>
      </c>
      <c r="P951" s="153">
        <v>9107</v>
      </c>
      <c r="Q951" s="154">
        <v>0.943697759533112</v>
      </c>
      <c r="R951" s="154">
        <v>0.89063808407302</v>
      </c>
      <c r="S951" s="154">
        <v>0.938507130950176</v>
      </c>
      <c r="T951" s="154">
        <v>0.955774339740584</v>
      </c>
      <c r="U951" s="173">
        <v>-0.0478690468771563</v>
      </c>
      <c r="V951" s="158">
        <v>39285</v>
      </c>
      <c r="W951" s="158">
        <v>36909</v>
      </c>
      <c r="X951" s="158">
        <v>41268</v>
      </c>
      <c r="Y951" s="158">
        <v>38867</v>
      </c>
      <c r="Z951" s="155">
        <v>0.939518900343643</v>
      </c>
      <c r="AA951" s="155">
        <v>0.941819327323834</v>
      </c>
      <c r="AB951" s="173">
        <v>-0.00230042698019184</v>
      </c>
    </row>
    <row r="952" spans="1:28">
      <c r="A952" s="175" t="s">
        <v>927</v>
      </c>
      <c r="B952" s="177" t="s">
        <v>1831</v>
      </c>
      <c r="C952" s="177" t="s">
        <v>951</v>
      </c>
      <c r="D952" s="150">
        <v>4252</v>
      </c>
      <c r="E952" s="153">
        <v>4138</v>
      </c>
      <c r="F952" s="153">
        <v>114</v>
      </c>
      <c r="G952" s="151">
        <v>3830</v>
      </c>
      <c r="H952" s="151">
        <v>3745</v>
      </c>
      <c r="I952" s="151">
        <v>85</v>
      </c>
      <c r="J952" s="151">
        <v>4261</v>
      </c>
      <c r="K952" s="151">
        <v>4216</v>
      </c>
      <c r="L952" s="151">
        <v>45</v>
      </c>
      <c r="M952" s="172">
        <v>0.93</v>
      </c>
      <c r="N952" s="153">
        <v>114911</v>
      </c>
      <c r="O952" s="153">
        <v>112898</v>
      </c>
      <c r="P952" s="153">
        <v>2013</v>
      </c>
      <c r="Q952" s="154">
        <v>0.982482094838614</v>
      </c>
      <c r="R952" s="154">
        <v>0.973189087488241</v>
      </c>
      <c r="S952" s="154">
        <v>0.977806788511749</v>
      </c>
      <c r="T952" s="154">
        <v>0.989439098803098</v>
      </c>
      <c r="U952" s="173">
        <v>-0.00461770102350845</v>
      </c>
      <c r="V952" s="158">
        <v>28303</v>
      </c>
      <c r="W952" s="158">
        <v>27818</v>
      </c>
      <c r="X952" s="158">
        <v>29349</v>
      </c>
      <c r="Y952" s="158">
        <v>28925</v>
      </c>
      <c r="Z952" s="155">
        <v>0.982864007349044</v>
      </c>
      <c r="AA952" s="155">
        <v>0.985553170465774</v>
      </c>
      <c r="AB952" s="173">
        <v>-0.00268916311672973</v>
      </c>
    </row>
    <row r="953" spans="1:28">
      <c r="A953" s="175" t="s">
        <v>927</v>
      </c>
      <c r="B953" s="177" t="s">
        <v>1831</v>
      </c>
      <c r="C953" s="177" t="s">
        <v>952</v>
      </c>
      <c r="D953" s="150">
        <v>3475</v>
      </c>
      <c r="E953" s="153">
        <v>3251</v>
      </c>
      <c r="F953" s="153">
        <v>224</v>
      </c>
      <c r="G953" s="151">
        <v>3140</v>
      </c>
      <c r="H953" s="151">
        <v>2970</v>
      </c>
      <c r="I953" s="151">
        <v>170</v>
      </c>
      <c r="J953" s="151">
        <v>3663</v>
      </c>
      <c r="K953" s="151">
        <v>3484</v>
      </c>
      <c r="L953" s="151">
        <v>179</v>
      </c>
      <c r="M953" s="172">
        <v>0.93</v>
      </c>
      <c r="N953" s="153">
        <v>91132</v>
      </c>
      <c r="O953" s="153">
        <v>86855</v>
      </c>
      <c r="P953" s="153">
        <v>4277</v>
      </c>
      <c r="Q953" s="154">
        <v>0.953068077075012</v>
      </c>
      <c r="R953" s="154">
        <v>0.935539568345324</v>
      </c>
      <c r="S953" s="154">
        <v>0.945859872611465</v>
      </c>
      <c r="T953" s="154">
        <v>0.951132951132951</v>
      </c>
      <c r="U953" s="173">
        <v>-0.0103203042661413</v>
      </c>
      <c r="V953" s="158">
        <v>22858</v>
      </c>
      <c r="W953" s="158">
        <v>21692</v>
      </c>
      <c r="X953" s="158">
        <v>22955</v>
      </c>
      <c r="Y953" s="158">
        <v>21889</v>
      </c>
      <c r="Z953" s="155">
        <v>0.948989412897016</v>
      </c>
      <c r="AA953" s="155">
        <v>0.953561315617513</v>
      </c>
      <c r="AB953" s="173">
        <v>-0.00457190272049623</v>
      </c>
    </row>
    <row r="954" spans="1:28">
      <c r="A954" s="175" t="s">
        <v>927</v>
      </c>
      <c r="B954" s="179" t="s">
        <v>1831</v>
      </c>
      <c r="C954" s="179" t="s">
        <v>953</v>
      </c>
      <c r="D954" s="150">
        <v>3648</v>
      </c>
      <c r="E954" s="153">
        <v>3380</v>
      </c>
      <c r="F954" s="153">
        <v>268</v>
      </c>
      <c r="G954" s="151">
        <v>3332</v>
      </c>
      <c r="H954" s="151">
        <v>3178</v>
      </c>
      <c r="I954" s="151">
        <v>154</v>
      </c>
      <c r="J954" s="151">
        <v>3865</v>
      </c>
      <c r="K954" s="151">
        <v>3722</v>
      </c>
      <c r="L954" s="151">
        <v>143</v>
      </c>
      <c r="M954" s="172">
        <v>0.93</v>
      </c>
      <c r="N954" s="153">
        <v>98143</v>
      </c>
      <c r="O954" s="153">
        <v>94835</v>
      </c>
      <c r="P954" s="153">
        <v>3308</v>
      </c>
      <c r="Q954" s="154">
        <v>0.966294081085763</v>
      </c>
      <c r="R954" s="154">
        <v>0.926535087719298</v>
      </c>
      <c r="S954" s="154">
        <v>0.953781512605042</v>
      </c>
      <c r="T954" s="154">
        <v>0.963001293661061</v>
      </c>
      <c r="U954" s="173">
        <v>-0.0272464248857438</v>
      </c>
      <c r="V954" s="158">
        <v>24257</v>
      </c>
      <c r="W954" s="158">
        <v>23352</v>
      </c>
      <c r="X954" s="158">
        <v>24922</v>
      </c>
      <c r="Y954" s="158">
        <v>24097</v>
      </c>
      <c r="Z954" s="155">
        <v>0.962691181926866</v>
      </c>
      <c r="AA954" s="155">
        <v>0.966896717759409</v>
      </c>
      <c r="AB954" s="173">
        <v>-0.00420553583254291</v>
      </c>
    </row>
    <row r="955" spans="1:28">
      <c r="A955" s="175" t="s">
        <v>927</v>
      </c>
      <c r="B955" s="177" t="s">
        <v>1831</v>
      </c>
      <c r="C955" s="177" t="s">
        <v>954</v>
      </c>
      <c r="D955" s="150">
        <v>6528</v>
      </c>
      <c r="E955" s="153">
        <v>6399</v>
      </c>
      <c r="F955" s="153">
        <v>129</v>
      </c>
      <c r="G955" s="151">
        <v>6050</v>
      </c>
      <c r="H955" s="151">
        <v>5971</v>
      </c>
      <c r="I955" s="151">
        <v>79</v>
      </c>
      <c r="J955" s="151">
        <v>6572</v>
      </c>
      <c r="K955" s="151">
        <v>6488</v>
      </c>
      <c r="L955" s="151">
        <v>84</v>
      </c>
      <c r="M955" s="172">
        <v>0.93</v>
      </c>
      <c r="N955" s="153">
        <v>172391</v>
      </c>
      <c r="O955" s="153">
        <v>170014</v>
      </c>
      <c r="P955" s="153">
        <v>2377</v>
      </c>
      <c r="Q955" s="154">
        <v>0.986211577170502</v>
      </c>
      <c r="R955" s="154">
        <v>0.980238970588235</v>
      </c>
      <c r="S955" s="154">
        <v>0.986942148760331</v>
      </c>
      <c r="T955" s="154">
        <v>0.987218502738892</v>
      </c>
      <c r="U955" s="173">
        <v>-0.00670317817209531</v>
      </c>
      <c r="V955" s="158">
        <v>43065</v>
      </c>
      <c r="W955" s="158">
        <v>42418</v>
      </c>
      <c r="X955" s="158">
        <v>43355</v>
      </c>
      <c r="Y955" s="158">
        <v>42782</v>
      </c>
      <c r="Z955" s="155">
        <v>0.984976198769302</v>
      </c>
      <c r="AA955" s="155">
        <v>0.986783531311267</v>
      </c>
      <c r="AB955" s="173">
        <v>-0.00180733254196519</v>
      </c>
    </row>
    <row r="956" spans="1:28">
      <c r="A956" s="175" t="s">
        <v>927</v>
      </c>
      <c r="B956" s="177" t="s">
        <v>1831</v>
      </c>
      <c r="C956" s="177" t="s">
        <v>955</v>
      </c>
      <c r="D956" s="150">
        <v>5024</v>
      </c>
      <c r="E956" s="153">
        <v>4905</v>
      </c>
      <c r="F956" s="153">
        <v>119</v>
      </c>
      <c r="G956" s="151">
        <v>4751</v>
      </c>
      <c r="H956" s="151">
        <v>4663</v>
      </c>
      <c r="I956" s="151">
        <v>88</v>
      </c>
      <c r="J956" s="151">
        <v>5352</v>
      </c>
      <c r="K956" s="151">
        <v>5280</v>
      </c>
      <c r="L956" s="151">
        <v>72</v>
      </c>
      <c r="M956" s="172">
        <v>0.93</v>
      </c>
      <c r="N956" s="153">
        <v>134795</v>
      </c>
      <c r="O956" s="153">
        <v>132707</v>
      </c>
      <c r="P956" s="153">
        <v>2088</v>
      </c>
      <c r="Q956" s="154">
        <v>0.984509811194777</v>
      </c>
      <c r="R956" s="154">
        <v>0.976313694267516</v>
      </c>
      <c r="S956" s="154">
        <v>0.981477583666597</v>
      </c>
      <c r="T956" s="154">
        <v>0.986547085201794</v>
      </c>
      <c r="U956" s="173">
        <v>-0.00516388939908063</v>
      </c>
      <c r="V956" s="158">
        <v>34062</v>
      </c>
      <c r="W956" s="158">
        <v>33543</v>
      </c>
      <c r="X956" s="158">
        <v>35175</v>
      </c>
      <c r="Y956" s="158">
        <v>34647</v>
      </c>
      <c r="Z956" s="155">
        <v>0.984763079091069</v>
      </c>
      <c r="AA956" s="155">
        <v>0.98498933901919</v>
      </c>
      <c r="AB956" s="173">
        <v>-0.000226259928120531</v>
      </c>
    </row>
    <row r="957" spans="1:28">
      <c r="A957" s="175" t="s">
        <v>927</v>
      </c>
      <c r="B957" s="177" t="s">
        <v>1831</v>
      </c>
      <c r="C957" s="177" t="s">
        <v>956</v>
      </c>
      <c r="D957" s="150">
        <v>4579</v>
      </c>
      <c r="E957" s="153">
        <v>4504</v>
      </c>
      <c r="F957" s="153">
        <v>75</v>
      </c>
      <c r="G957" s="151">
        <v>4159</v>
      </c>
      <c r="H957" s="151">
        <v>4118</v>
      </c>
      <c r="I957" s="151">
        <v>41</v>
      </c>
      <c r="J957" s="151">
        <v>4561</v>
      </c>
      <c r="K957" s="151">
        <v>4527</v>
      </c>
      <c r="L957" s="151">
        <v>34</v>
      </c>
      <c r="M957" s="172">
        <v>0.93</v>
      </c>
      <c r="N957" s="153">
        <v>117641</v>
      </c>
      <c r="O957" s="153">
        <v>116517</v>
      </c>
      <c r="P957" s="153">
        <v>1124</v>
      </c>
      <c r="Q957" s="154">
        <v>0.990445507943659</v>
      </c>
      <c r="R957" s="154">
        <v>0.983620877920943</v>
      </c>
      <c r="S957" s="154">
        <v>0.990141861024285</v>
      </c>
      <c r="T957" s="154">
        <v>0.992545494409121</v>
      </c>
      <c r="U957" s="173">
        <v>-0.00652098310334126</v>
      </c>
      <c r="V957" s="158">
        <v>29589</v>
      </c>
      <c r="W957" s="158">
        <v>29288</v>
      </c>
      <c r="X957" s="158">
        <v>30349</v>
      </c>
      <c r="Y957" s="158">
        <v>30070</v>
      </c>
      <c r="Z957" s="155">
        <v>0.989827300686066</v>
      </c>
      <c r="AA957" s="155">
        <v>0.990806945863126</v>
      </c>
      <c r="AB957" s="173">
        <v>-0.000979645177059951</v>
      </c>
    </row>
    <row r="958" spans="1:28">
      <c r="A958" s="175" t="s">
        <v>927</v>
      </c>
      <c r="B958" s="177" t="s">
        <v>1831</v>
      </c>
      <c r="C958" s="177" t="s">
        <v>957</v>
      </c>
      <c r="D958" s="150">
        <v>3811</v>
      </c>
      <c r="E958" s="153">
        <v>3630</v>
      </c>
      <c r="F958" s="153">
        <v>181</v>
      </c>
      <c r="G958" s="151">
        <v>3485</v>
      </c>
      <c r="H958" s="151">
        <v>3319</v>
      </c>
      <c r="I958" s="151">
        <v>166</v>
      </c>
      <c r="J958" s="151">
        <v>3661</v>
      </c>
      <c r="K958" s="151">
        <v>3526</v>
      </c>
      <c r="L958" s="151">
        <v>135</v>
      </c>
      <c r="M958" s="172">
        <v>0.93</v>
      </c>
      <c r="N958" s="153">
        <v>100362</v>
      </c>
      <c r="O958" s="153">
        <v>96511</v>
      </c>
      <c r="P958" s="153">
        <v>3851</v>
      </c>
      <c r="Q958" s="154">
        <v>0.961628903369801</v>
      </c>
      <c r="R958" s="154">
        <v>0.952505903962215</v>
      </c>
      <c r="S958" s="154">
        <v>0.952367288378766</v>
      </c>
      <c r="T958" s="154">
        <v>0.963124829281617</v>
      </c>
      <c r="U958" s="173">
        <v>0.00013861558344852</v>
      </c>
      <c r="V958" s="158">
        <v>24630</v>
      </c>
      <c r="W958" s="158">
        <v>23612</v>
      </c>
      <c r="X958" s="158">
        <v>25045</v>
      </c>
      <c r="Y958" s="158">
        <v>24039</v>
      </c>
      <c r="Z958" s="155">
        <v>0.958668290702395</v>
      </c>
      <c r="AA958" s="155">
        <v>0.959832301856658</v>
      </c>
      <c r="AB958" s="173">
        <v>-0.00116401115426257</v>
      </c>
    </row>
    <row r="959" spans="1:28">
      <c r="A959" s="175" t="s">
        <v>927</v>
      </c>
      <c r="B959" s="177" t="s">
        <v>1831</v>
      </c>
      <c r="C959" s="177" t="s">
        <v>958</v>
      </c>
      <c r="D959" s="150">
        <v>3748</v>
      </c>
      <c r="E959" s="153">
        <v>3632</v>
      </c>
      <c r="F959" s="153">
        <v>116</v>
      </c>
      <c r="G959" s="151">
        <v>3615</v>
      </c>
      <c r="H959" s="151">
        <v>3527</v>
      </c>
      <c r="I959" s="151">
        <v>88</v>
      </c>
      <c r="J959" s="151">
        <v>4206</v>
      </c>
      <c r="K959" s="151">
        <v>4122</v>
      </c>
      <c r="L959" s="151">
        <v>84</v>
      </c>
      <c r="M959" s="172">
        <v>0.93</v>
      </c>
      <c r="N959" s="153">
        <v>99753</v>
      </c>
      <c r="O959" s="153">
        <v>97363</v>
      </c>
      <c r="P959" s="153">
        <v>2390</v>
      </c>
      <c r="Q959" s="154">
        <v>0.976040820827444</v>
      </c>
      <c r="R959" s="154">
        <v>0.969050160085379</v>
      </c>
      <c r="S959" s="154">
        <v>0.975656984785615</v>
      </c>
      <c r="T959" s="154">
        <v>0.980028530670471</v>
      </c>
      <c r="U959" s="173">
        <v>-0.00660682470023655</v>
      </c>
      <c r="V959" s="158">
        <v>25643</v>
      </c>
      <c r="W959" s="158">
        <v>25061</v>
      </c>
      <c r="X959" s="158">
        <v>25304</v>
      </c>
      <c r="Y959" s="158">
        <v>24721</v>
      </c>
      <c r="Z959" s="155">
        <v>0.977303747611434</v>
      </c>
      <c r="AA959" s="155">
        <v>0.976960164400885</v>
      </c>
      <c r="AB959" s="173">
        <v>0.000343583210548615</v>
      </c>
    </row>
    <row r="960" spans="1:28">
      <c r="A960" s="175" t="s">
        <v>927</v>
      </c>
      <c r="B960" s="177" t="s">
        <v>1831</v>
      </c>
      <c r="C960" s="177" t="s">
        <v>959</v>
      </c>
      <c r="D960" s="150">
        <v>2374</v>
      </c>
      <c r="E960" s="153">
        <v>2252</v>
      </c>
      <c r="F960" s="153">
        <v>122</v>
      </c>
      <c r="G960" s="151">
        <v>2332</v>
      </c>
      <c r="H960" s="151">
        <v>2191</v>
      </c>
      <c r="I960" s="151">
        <v>141</v>
      </c>
      <c r="J960" s="151">
        <v>2117</v>
      </c>
      <c r="K960" s="151">
        <v>2045</v>
      </c>
      <c r="L960" s="151">
        <v>72</v>
      </c>
      <c r="M960" s="172">
        <v>0.93</v>
      </c>
      <c r="N960" s="153">
        <v>64869</v>
      </c>
      <c r="O960" s="153">
        <v>61873</v>
      </c>
      <c r="P960" s="153">
        <v>2996</v>
      </c>
      <c r="Q960" s="154">
        <v>0.953814610985216</v>
      </c>
      <c r="R960" s="154">
        <v>0.948609941027801</v>
      </c>
      <c r="S960" s="154">
        <v>0.939536878216124</v>
      </c>
      <c r="T960" s="154">
        <v>0.965989607935758</v>
      </c>
      <c r="U960" s="173">
        <v>0.00907306281167763</v>
      </c>
      <c r="V960" s="158">
        <v>15802</v>
      </c>
      <c r="W960" s="158">
        <v>15095</v>
      </c>
      <c r="X960" s="158">
        <v>16435</v>
      </c>
      <c r="Y960" s="158">
        <v>15696</v>
      </c>
      <c r="Z960" s="155">
        <v>0.955258827996456</v>
      </c>
      <c r="AA960" s="155">
        <v>0.955034986309705</v>
      </c>
      <c r="AB960" s="173">
        <v>0.000223841686751269</v>
      </c>
    </row>
    <row r="961" spans="1:28">
      <c r="A961" s="175" t="s">
        <v>927</v>
      </c>
      <c r="B961" s="177" t="s">
        <v>1831</v>
      </c>
      <c r="C961" s="177" t="s">
        <v>960</v>
      </c>
      <c r="D961" s="150">
        <v>4398</v>
      </c>
      <c r="E961" s="153">
        <v>4116</v>
      </c>
      <c r="F961" s="153">
        <v>282</v>
      </c>
      <c r="G961" s="151">
        <v>4062</v>
      </c>
      <c r="H961" s="151">
        <v>3912</v>
      </c>
      <c r="I961" s="151">
        <v>150</v>
      </c>
      <c r="J961" s="151">
        <v>4729</v>
      </c>
      <c r="K961" s="151">
        <v>4579</v>
      </c>
      <c r="L961" s="151">
        <v>150</v>
      </c>
      <c r="M961" s="172">
        <v>0.93</v>
      </c>
      <c r="N961" s="153">
        <v>113957</v>
      </c>
      <c r="O961" s="153">
        <v>109584</v>
      </c>
      <c r="P961" s="153">
        <v>4373</v>
      </c>
      <c r="Q961" s="154">
        <v>0.961625876427073</v>
      </c>
      <c r="R961" s="154">
        <v>0.935879945429741</v>
      </c>
      <c r="S961" s="154">
        <v>0.963072378138848</v>
      </c>
      <c r="T961" s="154">
        <v>0.968280820469444</v>
      </c>
      <c r="U961" s="173">
        <v>-0.027192432709107</v>
      </c>
      <c r="V961" s="158">
        <v>29251</v>
      </c>
      <c r="W961" s="158">
        <v>28065</v>
      </c>
      <c r="X961" s="158">
        <v>29676</v>
      </c>
      <c r="Y961" s="158">
        <v>28543</v>
      </c>
      <c r="Z961" s="155">
        <v>0.959454377628115</v>
      </c>
      <c r="AA961" s="155">
        <v>0.961821000134789</v>
      </c>
      <c r="AB961" s="173">
        <v>-0.00236662250667385</v>
      </c>
    </row>
    <row r="962" spans="1:28">
      <c r="A962" s="175" t="s">
        <v>927</v>
      </c>
      <c r="B962" s="179" t="s">
        <v>1831</v>
      </c>
      <c r="C962" s="179" t="s">
        <v>961</v>
      </c>
      <c r="D962" s="150">
        <v>2099</v>
      </c>
      <c r="E962" s="153">
        <v>2044</v>
      </c>
      <c r="F962" s="153">
        <v>55</v>
      </c>
      <c r="G962" s="151">
        <v>2859</v>
      </c>
      <c r="H962" s="151">
        <v>2811</v>
      </c>
      <c r="I962" s="151">
        <v>48</v>
      </c>
      <c r="J962" s="151">
        <v>1935</v>
      </c>
      <c r="K962" s="151">
        <v>1918</v>
      </c>
      <c r="L962" s="151">
        <v>17</v>
      </c>
      <c r="M962" s="172">
        <v>0.93</v>
      </c>
      <c r="N962" s="153">
        <v>66992</v>
      </c>
      <c r="O962" s="153">
        <v>65450</v>
      </c>
      <c r="P962" s="153">
        <v>1542</v>
      </c>
      <c r="Q962" s="154">
        <v>0.97698232624791</v>
      </c>
      <c r="R962" s="154">
        <v>0.973797046212482</v>
      </c>
      <c r="S962" s="154">
        <v>0.983210912906611</v>
      </c>
      <c r="T962" s="154">
        <v>0.991214470284238</v>
      </c>
      <c r="U962" s="173">
        <v>-0.00941386669412858</v>
      </c>
      <c r="V962" s="158">
        <v>16440</v>
      </c>
      <c r="W962" s="158">
        <v>16119</v>
      </c>
      <c r="X962" s="158">
        <v>16850</v>
      </c>
      <c r="Y962" s="158">
        <v>16447</v>
      </c>
      <c r="Z962" s="155">
        <v>0.980474452554745</v>
      </c>
      <c r="AA962" s="155">
        <v>0.976083086053412</v>
      </c>
      <c r="AB962" s="173">
        <v>0.00439136650133209</v>
      </c>
    </row>
    <row r="963" spans="1:28">
      <c r="A963" s="175" t="s">
        <v>927</v>
      </c>
      <c r="B963" s="177" t="s">
        <v>1831</v>
      </c>
      <c r="C963" s="177" t="s">
        <v>962</v>
      </c>
      <c r="D963" s="150">
        <v>4568</v>
      </c>
      <c r="E963" s="153">
        <v>4290</v>
      </c>
      <c r="F963" s="153">
        <v>278</v>
      </c>
      <c r="G963" s="151">
        <v>4068</v>
      </c>
      <c r="H963" s="151">
        <v>3880</v>
      </c>
      <c r="I963" s="151">
        <v>188</v>
      </c>
      <c r="J963" s="151">
        <v>4175</v>
      </c>
      <c r="K963" s="151">
        <v>3944</v>
      </c>
      <c r="L963" s="151">
        <v>231</v>
      </c>
      <c r="M963" s="172">
        <v>0.93</v>
      </c>
      <c r="N963" s="153">
        <v>116268</v>
      </c>
      <c r="O963" s="153">
        <v>110925</v>
      </c>
      <c r="P963" s="153">
        <v>5343</v>
      </c>
      <c r="Q963" s="154">
        <v>0.954045825162555</v>
      </c>
      <c r="R963" s="154">
        <v>0.939141856392294</v>
      </c>
      <c r="S963" s="154">
        <v>0.953785644051131</v>
      </c>
      <c r="T963" s="154">
        <v>0.944670658682635</v>
      </c>
      <c r="U963" s="173">
        <v>-0.0146437876588366</v>
      </c>
      <c r="V963" s="158">
        <v>29141</v>
      </c>
      <c r="W963" s="158">
        <v>27597</v>
      </c>
      <c r="X963" s="158">
        <v>29352</v>
      </c>
      <c r="Y963" s="158">
        <v>27988</v>
      </c>
      <c r="Z963" s="155">
        <v>0.947016231426512</v>
      </c>
      <c r="AA963" s="155">
        <v>0.953529572090488</v>
      </c>
      <c r="AB963" s="173">
        <v>-0.00651334066397535</v>
      </c>
    </row>
    <row r="964" spans="1:28">
      <c r="A964" s="175" t="s">
        <v>927</v>
      </c>
      <c r="B964" s="177" t="s">
        <v>1829</v>
      </c>
      <c r="C964" s="177" t="s">
        <v>963</v>
      </c>
      <c r="D964" s="150">
        <v>3275</v>
      </c>
      <c r="E964" s="153">
        <v>2780</v>
      </c>
      <c r="F964" s="153">
        <v>495</v>
      </c>
      <c r="G964" s="151">
        <v>3012</v>
      </c>
      <c r="H964" s="151">
        <v>2815</v>
      </c>
      <c r="I964" s="151">
        <v>197</v>
      </c>
      <c r="J964" s="151">
        <v>3103</v>
      </c>
      <c r="K964" s="151">
        <v>2926</v>
      </c>
      <c r="L964" s="151">
        <v>177</v>
      </c>
      <c r="M964" s="172">
        <v>0.93</v>
      </c>
      <c r="N964" s="153">
        <v>84794</v>
      </c>
      <c r="O964" s="153">
        <v>79609</v>
      </c>
      <c r="P964" s="153">
        <v>5185</v>
      </c>
      <c r="Q964" s="154">
        <v>0.93885180555228</v>
      </c>
      <c r="R964" s="154">
        <v>0.848854961832061</v>
      </c>
      <c r="S964" s="154">
        <v>0.934594953519256</v>
      </c>
      <c r="T964" s="154">
        <v>0.942958427328392</v>
      </c>
      <c r="U964" s="173">
        <v>-0.0857399916871951</v>
      </c>
      <c r="V964" s="158">
        <v>21034</v>
      </c>
      <c r="W964" s="158">
        <v>19619</v>
      </c>
      <c r="X964" s="158">
        <v>20083</v>
      </c>
      <c r="Y964" s="158">
        <v>18971</v>
      </c>
      <c r="Z964" s="155">
        <v>0.93272796424836</v>
      </c>
      <c r="AA964" s="155">
        <v>0.944629786386496</v>
      </c>
      <c r="AB964" s="173">
        <v>-0.0119018221381363</v>
      </c>
    </row>
    <row r="965" spans="1:28">
      <c r="A965" s="175" t="s">
        <v>927</v>
      </c>
      <c r="B965" s="177" t="s">
        <v>1829</v>
      </c>
      <c r="C965" s="177" t="s">
        <v>964</v>
      </c>
      <c r="D965" s="150">
        <v>2175</v>
      </c>
      <c r="E965" s="153">
        <v>1857</v>
      </c>
      <c r="F965" s="153">
        <v>318</v>
      </c>
      <c r="G965" s="151">
        <v>2057</v>
      </c>
      <c r="H965" s="151">
        <v>1906</v>
      </c>
      <c r="I965" s="151">
        <v>151</v>
      </c>
      <c r="J965" s="151">
        <v>1913</v>
      </c>
      <c r="K965" s="151">
        <v>1808</v>
      </c>
      <c r="L965" s="151">
        <v>105</v>
      </c>
      <c r="M965" s="172">
        <v>0.93</v>
      </c>
      <c r="N965" s="153">
        <v>52440</v>
      </c>
      <c r="O965" s="153">
        <v>48883</v>
      </c>
      <c r="P965" s="153">
        <v>3557</v>
      </c>
      <c r="Q965" s="154">
        <v>0.932170099160946</v>
      </c>
      <c r="R965" s="154">
        <v>0.853793103448276</v>
      </c>
      <c r="S965" s="154">
        <v>0.926592124453087</v>
      </c>
      <c r="T965" s="154">
        <v>0.94511238891793</v>
      </c>
      <c r="U965" s="173">
        <v>-0.0727990210048112</v>
      </c>
      <c r="V965" s="158">
        <v>13130</v>
      </c>
      <c r="W965" s="158">
        <v>12251</v>
      </c>
      <c r="X965" s="158">
        <v>12370</v>
      </c>
      <c r="Y965" s="158">
        <v>11642</v>
      </c>
      <c r="Z965" s="155">
        <v>0.933054074638233</v>
      </c>
      <c r="AA965" s="155">
        <v>0.941147938561035</v>
      </c>
      <c r="AB965" s="173">
        <v>-0.00809386392280165</v>
      </c>
    </row>
    <row r="966" spans="1:28">
      <c r="A966" s="175" t="s">
        <v>927</v>
      </c>
      <c r="B966" s="177" t="s">
        <v>1829</v>
      </c>
      <c r="C966" s="177" t="s">
        <v>965</v>
      </c>
      <c r="D966" s="150">
        <v>0</v>
      </c>
      <c r="E966" s="153">
        <v>0</v>
      </c>
      <c r="F966" s="153">
        <v>0</v>
      </c>
      <c r="G966" s="151">
        <v>0</v>
      </c>
      <c r="H966" s="151">
        <v>0</v>
      </c>
      <c r="I966" s="151">
        <v>0</v>
      </c>
      <c r="J966" s="151">
        <v>0</v>
      </c>
      <c r="K966" s="151">
        <v>0</v>
      </c>
      <c r="L966" s="151">
        <v>0</v>
      </c>
      <c r="M966" s="172">
        <v>0.93</v>
      </c>
      <c r="N966" s="153">
        <v>4</v>
      </c>
      <c r="O966" s="153">
        <v>4</v>
      </c>
      <c r="P966" s="153">
        <v>0</v>
      </c>
      <c r="Q966" s="154">
        <v>1</v>
      </c>
      <c r="R966" s="154">
        <v>0</v>
      </c>
      <c r="S966" s="154">
        <v>0</v>
      </c>
      <c r="T966" s="154">
        <v>0</v>
      </c>
      <c r="U966" s="173">
        <v>0</v>
      </c>
      <c r="V966" s="158">
        <v>0</v>
      </c>
      <c r="W966" s="158">
        <v>0</v>
      </c>
      <c r="X966" s="158">
        <v>1</v>
      </c>
      <c r="Y966" s="158">
        <v>1</v>
      </c>
      <c r="Z966" s="155">
        <v>0</v>
      </c>
      <c r="AA966" s="155">
        <v>1</v>
      </c>
      <c r="AB966" s="173">
        <v>-1</v>
      </c>
    </row>
    <row r="967" spans="1:28">
      <c r="A967" s="175" t="s">
        <v>927</v>
      </c>
      <c r="B967" s="179" t="s">
        <v>1829</v>
      </c>
      <c r="C967" s="179" t="s">
        <v>966</v>
      </c>
      <c r="D967" s="150">
        <v>3707</v>
      </c>
      <c r="E967" s="153">
        <v>3059</v>
      </c>
      <c r="F967" s="153">
        <v>648</v>
      </c>
      <c r="G967" s="151">
        <v>3473</v>
      </c>
      <c r="H967" s="151">
        <v>3175</v>
      </c>
      <c r="I967" s="151">
        <v>298</v>
      </c>
      <c r="J967" s="151">
        <v>3673</v>
      </c>
      <c r="K967" s="151">
        <v>3442</v>
      </c>
      <c r="L967" s="151">
        <v>231</v>
      </c>
      <c r="M967" s="172">
        <v>0.93</v>
      </c>
      <c r="N967" s="153">
        <v>84799</v>
      </c>
      <c r="O967" s="153">
        <v>78541</v>
      </c>
      <c r="P967" s="153">
        <v>6258</v>
      </c>
      <c r="Q967" s="154">
        <v>0.926201959928773</v>
      </c>
      <c r="R967" s="154">
        <v>0.825195575937416</v>
      </c>
      <c r="S967" s="154">
        <v>0.914195220270659</v>
      </c>
      <c r="T967" s="154">
        <v>0.937108630547237</v>
      </c>
      <c r="U967" s="173">
        <v>-0.0889996443332437</v>
      </c>
      <c r="V967" s="158">
        <v>23467</v>
      </c>
      <c r="W967" s="158">
        <v>21705</v>
      </c>
      <c r="X967" s="158">
        <v>21470</v>
      </c>
      <c r="Y967" s="158">
        <v>19981</v>
      </c>
      <c r="Z967" s="155">
        <v>0.924915839263647</v>
      </c>
      <c r="AA967" s="155">
        <v>0.930647414997671</v>
      </c>
      <c r="AB967" s="173">
        <v>-0.00573157573402427</v>
      </c>
    </row>
    <row r="968" spans="1:28">
      <c r="A968" s="175" t="s">
        <v>927</v>
      </c>
      <c r="B968" s="179" t="s">
        <v>1829</v>
      </c>
      <c r="C968" s="179" t="s">
        <v>967</v>
      </c>
      <c r="D968" s="150">
        <v>2358</v>
      </c>
      <c r="E968" s="153">
        <v>2060</v>
      </c>
      <c r="F968" s="153">
        <v>298</v>
      </c>
      <c r="G968" s="151">
        <v>2130</v>
      </c>
      <c r="H968" s="151">
        <v>1979</v>
      </c>
      <c r="I968" s="151">
        <v>151</v>
      </c>
      <c r="J968" s="151">
        <v>2214</v>
      </c>
      <c r="K968" s="151">
        <v>2041</v>
      </c>
      <c r="L968" s="151">
        <v>173</v>
      </c>
      <c r="M968" s="172">
        <v>0.93</v>
      </c>
      <c r="N968" s="153">
        <v>58112</v>
      </c>
      <c r="O968" s="153">
        <v>54263</v>
      </c>
      <c r="P968" s="153">
        <v>3849</v>
      </c>
      <c r="Q968" s="154">
        <v>0.933765831497797</v>
      </c>
      <c r="R968" s="154">
        <v>0.87362171331637</v>
      </c>
      <c r="S968" s="154">
        <v>0.929107981220657</v>
      </c>
      <c r="T968" s="154">
        <v>0.921860885275519</v>
      </c>
      <c r="U968" s="173">
        <v>-0.0554862679042875</v>
      </c>
      <c r="V968" s="158">
        <v>15061</v>
      </c>
      <c r="W968" s="158">
        <v>13940</v>
      </c>
      <c r="X968" s="158">
        <v>13710</v>
      </c>
      <c r="Y968" s="158">
        <v>12703</v>
      </c>
      <c r="Z968" s="155">
        <v>0.925569351304694</v>
      </c>
      <c r="AA968" s="155">
        <v>0.92654996353027</v>
      </c>
      <c r="AB968" s="173">
        <v>-0.000980612225575661</v>
      </c>
    </row>
    <row r="969" spans="1:28">
      <c r="A969" s="175" t="s">
        <v>927</v>
      </c>
      <c r="B969" s="177" t="s">
        <v>1829</v>
      </c>
      <c r="C969" s="177" t="s">
        <v>968</v>
      </c>
      <c r="D969" s="150">
        <v>0</v>
      </c>
      <c r="E969" s="153">
        <v>0</v>
      </c>
      <c r="F969" s="153">
        <v>0</v>
      </c>
      <c r="G969" s="151">
        <v>0</v>
      </c>
      <c r="H969" s="151">
        <v>0</v>
      </c>
      <c r="I969" s="151">
        <v>0</v>
      </c>
      <c r="J969" s="151">
        <v>0</v>
      </c>
      <c r="K969" s="151">
        <v>0</v>
      </c>
      <c r="L969" s="151">
        <v>0</v>
      </c>
      <c r="M969" s="172">
        <v>0.93</v>
      </c>
      <c r="N969" s="153">
        <v>0</v>
      </c>
      <c r="O969" s="153">
        <v>0</v>
      </c>
      <c r="P969" s="153">
        <v>0</v>
      </c>
      <c r="Q969" s="154">
        <v>0</v>
      </c>
      <c r="R969" s="154">
        <v>0</v>
      </c>
      <c r="S969" s="154">
        <v>0</v>
      </c>
      <c r="T969" s="154">
        <v>0</v>
      </c>
      <c r="U969" s="173">
        <v>0</v>
      </c>
      <c r="V969" s="158">
        <v>0</v>
      </c>
      <c r="W969" s="158">
        <v>0</v>
      </c>
      <c r="X969" s="158">
        <v>0</v>
      </c>
      <c r="Y969" s="158">
        <v>0</v>
      </c>
      <c r="Z969" s="155">
        <v>0</v>
      </c>
      <c r="AA969" s="155">
        <v>0</v>
      </c>
      <c r="AB969" s="173">
        <v>0</v>
      </c>
    </row>
    <row r="970" spans="1:28">
      <c r="A970" s="175" t="s">
        <v>927</v>
      </c>
      <c r="B970" s="177" t="s">
        <v>1830</v>
      </c>
      <c r="C970" s="177" t="s">
        <v>969</v>
      </c>
      <c r="D970" s="150">
        <v>0</v>
      </c>
      <c r="E970" s="153">
        <v>0</v>
      </c>
      <c r="F970" s="153">
        <v>0</v>
      </c>
      <c r="G970" s="151">
        <v>0</v>
      </c>
      <c r="H970" s="151">
        <v>0</v>
      </c>
      <c r="I970" s="151">
        <v>0</v>
      </c>
      <c r="J970" s="151">
        <v>0</v>
      </c>
      <c r="K970" s="151">
        <v>0</v>
      </c>
      <c r="L970" s="151">
        <v>0</v>
      </c>
      <c r="M970" s="172">
        <v>0.93</v>
      </c>
      <c r="N970" s="153">
        <v>0</v>
      </c>
      <c r="O970" s="153">
        <v>0</v>
      </c>
      <c r="P970" s="153">
        <v>0</v>
      </c>
      <c r="Q970" s="154">
        <v>0</v>
      </c>
      <c r="R970" s="154">
        <v>0</v>
      </c>
      <c r="S970" s="154">
        <v>0</v>
      </c>
      <c r="T970" s="154">
        <v>0</v>
      </c>
      <c r="U970" s="173">
        <v>0</v>
      </c>
      <c r="V970" s="158">
        <v>0</v>
      </c>
      <c r="W970" s="158">
        <v>0</v>
      </c>
      <c r="X970" s="158">
        <v>0</v>
      </c>
      <c r="Y970" s="158">
        <v>0</v>
      </c>
      <c r="Z970" s="155">
        <v>0</v>
      </c>
      <c r="AA970" s="155">
        <v>0</v>
      </c>
      <c r="AB970" s="173">
        <v>0</v>
      </c>
    </row>
    <row r="971" spans="1:28">
      <c r="A971" s="175" t="s">
        <v>927</v>
      </c>
      <c r="B971" s="177" t="s">
        <v>1830</v>
      </c>
      <c r="C971" s="177" t="s">
        <v>970</v>
      </c>
      <c r="D971" s="150">
        <v>2086</v>
      </c>
      <c r="E971" s="153">
        <v>1981</v>
      </c>
      <c r="F971" s="153">
        <v>105</v>
      </c>
      <c r="G971" s="151">
        <v>1817</v>
      </c>
      <c r="H971" s="151">
        <v>1746</v>
      </c>
      <c r="I971" s="151">
        <v>71</v>
      </c>
      <c r="J971" s="151">
        <v>1955</v>
      </c>
      <c r="K971" s="151">
        <v>1895</v>
      </c>
      <c r="L971" s="151">
        <v>60</v>
      </c>
      <c r="M971" s="172">
        <v>0.93</v>
      </c>
      <c r="N971" s="153">
        <v>55183</v>
      </c>
      <c r="O971" s="153">
        <v>53466</v>
      </c>
      <c r="P971" s="153">
        <v>1717</v>
      </c>
      <c r="Q971" s="154">
        <v>0.968885345124404</v>
      </c>
      <c r="R971" s="154">
        <v>0.949664429530201</v>
      </c>
      <c r="S971" s="154">
        <v>0.960924600990644</v>
      </c>
      <c r="T971" s="154">
        <v>0.969309462915601</v>
      </c>
      <c r="U971" s="173">
        <v>-0.0112601714604426</v>
      </c>
      <c r="V971" s="158">
        <v>13326</v>
      </c>
      <c r="W971" s="158">
        <v>12881</v>
      </c>
      <c r="X971" s="158">
        <v>14094</v>
      </c>
      <c r="Y971" s="158">
        <v>13663</v>
      </c>
      <c r="Z971" s="155">
        <v>0.966606633648507</v>
      </c>
      <c r="AA971" s="155">
        <v>0.969419611182063</v>
      </c>
      <c r="AB971" s="173">
        <v>-0.00281297753355669</v>
      </c>
    </row>
    <row r="972" spans="1:28">
      <c r="A972" s="175" t="s">
        <v>927</v>
      </c>
      <c r="B972" s="177" t="s">
        <v>1830</v>
      </c>
      <c r="C972" s="177" t="s">
        <v>971</v>
      </c>
      <c r="D972" s="150">
        <v>3605</v>
      </c>
      <c r="E972" s="153">
        <v>3476</v>
      </c>
      <c r="F972" s="153">
        <v>129</v>
      </c>
      <c r="G972" s="151">
        <v>3276</v>
      </c>
      <c r="H972" s="151">
        <v>3193</v>
      </c>
      <c r="I972" s="151">
        <v>83</v>
      </c>
      <c r="J972" s="151">
        <v>3433</v>
      </c>
      <c r="K972" s="151">
        <v>3369</v>
      </c>
      <c r="L972" s="151">
        <v>64</v>
      </c>
      <c r="M972" s="172">
        <v>0.93</v>
      </c>
      <c r="N972" s="153">
        <v>92390</v>
      </c>
      <c r="O972" s="153">
        <v>90226</v>
      </c>
      <c r="P972" s="153">
        <v>2164</v>
      </c>
      <c r="Q972" s="154">
        <v>0.976577551683083</v>
      </c>
      <c r="R972" s="154">
        <v>0.964216366158114</v>
      </c>
      <c r="S972" s="154">
        <v>0.974664224664225</v>
      </c>
      <c r="T972" s="154">
        <v>0.981357413341101</v>
      </c>
      <c r="U972" s="173">
        <v>-0.010447858506111</v>
      </c>
      <c r="V972" s="158">
        <v>23162</v>
      </c>
      <c r="W972" s="158">
        <v>22654</v>
      </c>
      <c r="X972" s="158">
        <v>22692</v>
      </c>
      <c r="Y972" s="158">
        <v>22255</v>
      </c>
      <c r="Z972" s="155">
        <v>0.978067524393403</v>
      </c>
      <c r="AA972" s="155">
        <v>0.980742111757448</v>
      </c>
      <c r="AB972" s="173">
        <v>-0.00267458736404458</v>
      </c>
    </row>
    <row r="973" spans="1:28">
      <c r="A973" s="175" t="s">
        <v>927</v>
      </c>
      <c r="B973" s="177" t="s">
        <v>1830</v>
      </c>
      <c r="C973" s="177" t="s">
        <v>972</v>
      </c>
      <c r="D973" s="150">
        <v>4499</v>
      </c>
      <c r="E973" s="153">
        <v>3983</v>
      </c>
      <c r="F973" s="153">
        <v>516</v>
      </c>
      <c r="G973" s="151">
        <v>4169</v>
      </c>
      <c r="H973" s="151">
        <v>3813</v>
      </c>
      <c r="I973" s="151">
        <v>356</v>
      </c>
      <c r="J973" s="151">
        <v>4250</v>
      </c>
      <c r="K973" s="151">
        <v>3888</v>
      </c>
      <c r="L973" s="151">
        <v>362</v>
      </c>
      <c r="M973" s="172">
        <v>0.93</v>
      </c>
      <c r="N973" s="153">
        <v>118012</v>
      </c>
      <c r="O973" s="153">
        <v>109935</v>
      </c>
      <c r="P973" s="153">
        <v>8077</v>
      </c>
      <c r="Q973" s="154">
        <v>0.931557807680575</v>
      </c>
      <c r="R973" s="154">
        <v>0.885307846188042</v>
      </c>
      <c r="S973" s="154">
        <v>0.914607819621012</v>
      </c>
      <c r="T973" s="154">
        <v>0.914823529411765</v>
      </c>
      <c r="U973" s="173">
        <v>-0.0292999734329704</v>
      </c>
      <c r="V973" s="158">
        <v>28977</v>
      </c>
      <c r="W973" s="158">
        <v>26600</v>
      </c>
      <c r="X973" s="158">
        <v>29627</v>
      </c>
      <c r="Y973" s="158">
        <v>27546</v>
      </c>
      <c r="Z973" s="155">
        <v>0.917969424025952</v>
      </c>
      <c r="AA973" s="155">
        <v>0.929760016201438</v>
      </c>
      <c r="AB973" s="173">
        <v>-0.0117905921754863</v>
      </c>
    </row>
    <row r="974" spans="1:28">
      <c r="A974" s="175" t="s">
        <v>927</v>
      </c>
      <c r="B974" s="177" t="s">
        <v>1830</v>
      </c>
      <c r="C974" s="177" t="s">
        <v>973</v>
      </c>
      <c r="D974" s="150">
        <v>2186</v>
      </c>
      <c r="E974" s="153">
        <v>2008</v>
      </c>
      <c r="F974" s="153">
        <v>178</v>
      </c>
      <c r="G974" s="151">
        <v>1998</v>
      </c>
      <c r="H974" s="151">
        <v>1886</v>
      </c>
      <c r="I974" s="151">
        <v>112</v>
      </c>
      <c r="J974" s="151">
        <v>2093</v>
      </c>
      <c r="K974" s="151">
        <v>1961</v>
      </c>
      <c r="L974" s="151">
        <v>132</v>
      </c>
      <c r="M974" s="172">
        <v>0.93</v>
      </c>
      <c r="N974" s="153">
        <v>55603</v>
      </c>
      <c r="O974" s="153">
        <v>52065</v>
      </c>
      <c r="P974" s="153">
        <v>3538</v>
      </c>
      <c r="Q974" s="154">
        <v>0.936370339729871</v>
      </c>
      <c r="R974" s="154">
        <v>0.918572735590119</v>
      </c>
      <c r="S974" s="154">
        <v>0.943943943943944</v>
      </c>
      <c r="T974" s="154">
        <v>0.936932632584807</v>
      </c>
      <c r="U974" s="173">
        <v>-0.025371208353825</v>
      </c>
      <c r="V974" s="158">
        <v>14074</v>
      </c>
      <c r="W974" s="158">
        <v>13222</v>
      </c>
      <c r="X974" s="158">
        <v>13791</v>
      </c>
      <c r="Y974" s="158">
        <v>13034</v>
      </c>
      <c r="Z974" s="155">
        <v>0.939462839278101</v>
      </c>
      <c r="AA974" s="155">
        <v>0.945109129142194</v>
      </c>
      <c r="AB974" s="173">
        <v>-0.00564628986409266</v>
      </c>
    </row>
    <row r="975" spans="1:28">
      <c r="A975" s="175" t="s">
        <v>927</v>
      </c>
      <c r="B975" s="177" t="s">
        <v>1830</v>
      </c>
      <c r="C975" s="177" t="s">
        <v>974</v>
      </c>
      <c r="D975" s="150">
        <v>4177</v>
      </c>
      <c r="E975" s="153">
        <v>3930</v>
      </c>
      <c r="F975" s="153">
        <v>247</v>
      </c>
      <c r="G975" s="151">
        <v>3730</v>
      </c>
      <c r="H975" s="151">
        <v>3574</v>
      </c>
      <c r="I975" s="151">
        <v>156</v>
      </c>
      <c r="J975" s="151">
        <v>3815</v>
      </c>
      <c r="K975" s="151">
        <v>3690</v>
      </c>
      <c r="L975" s="151">
        <v>125</v>
      </c>
      <c r="M975" s="172">
        <v>0.93</v>
      </c>
      <c r="N975" s="153">
        <v>108890</v>
      </c>
      <c r="O975" s="153">
        <v>103768</v>
      </c>
      <c r="P975" s="153">
        <v>5122</v>
      </c>
      <c r="Q975" s="154">
        <v>0.952961704472403</v>
      </c>
      <c r="R975" s="154">
        <v>0.940866650706249</v>
      </c>
      <c r="S975" s="154">
        <v>0.958176943699732</v>
      </c>
      <c r="T975" s="154">
        <v>0.967234600262123</v>
      </c>
      <c r="U975" s="173">
        <v>-0.0173102929934834</v>
      </c>
      <c r="V975" s="158">
        <v>26145</v>
      </c>
      <c r="W975" s="158">
        <v>25114</v>
      </c>
      <c r="X975" s="158">
        <v>26708</v>
      </c>
      <c r="Y975" s="158">
        <v>25382</v>
      </c>
      <c r="Z975" s="155">
        <v>0.960566073819086</v>
      </c>
      <c r="AA975" s="155">
        <v>0.950351954470571</v>
      </c>
      <c r="AB975" s="173">
        <v>0.0102141193485152</v>
      </c>
    </row>
    <row r="976" spans="1:28">
      <c r="A976" s="175" t="s">
        <v>927</v>
      </c>
      <c r="B976" s="177" t="s">
        <v>1830</v>
      </c>
      <c r="C976" s="177" t="s">
        <v>975</v>
      </c>
      <c r="D976" s="150">
        <v>3225</v>
      </c>
      <c r="E976" s="153">
        <v>3149</v>
      </c>
      <c r="F976" s="153">
        <v>76</v>
      </c>
      <c r="G976" s="151">
        <v>2821</v>
      </c>
      <c r="H976" s="151">
        <v>2763</v>
      </c>
      <c r="I976" s="151">
        <v>58</v>
      </c>
      <c r="J976" s="151">
        <v>3033</v>
      </c>
      <c r="K976" s="151">
        <v>3005</v>
      </c>
      <c r="L976" s="151">
        <v>28</v>
      </c>
      <c r="M976" s="172">
        <v>0.93</v>
      </c>
      <c r="N976" s="153">
        <v>82558</v>
      </c>
      <c r="O976" s="153">
        <v>81578</v>
      </c>
      <c r="P976" s="153">
        <v>980</v>
      </c>
      <c r="Q976" s="154">
        <v>0.988129557402069</v>
      </c>
      <c r="R976" s="154">
        <v>0.976434108527132</v>
      </c>
      <c r="S976" s="154">
        <v>0.979439914923786</v>
      </c>
      <c r="T976" s="154">
        <v>0.990768216287504</v>
      </c>
      <c r="U976" s="173">
        <v>-0.00300580639665415</v>
      </c>
      <c r="V976" s="158">
        <v>20047</v>
      </c>
      <c r="W976" s="158">
        <v>19780</v>
      </c>
      <c r="X976" s="158">
        <v>20164</v>
      </c>
      <c r="Y976" s="158">
        <v>19923</v>
      </c>
      <c r="Z976" s="155">
        <v>0.986681298947473</v>
      </c>
      <c r="AA976" s="155">
        <v>0.988048006347947</v>
      </c>
      <c r="AB976" s="173">
        <v>-0.0013667074004734</v>
      </c>
    </row>
    <row r="977" spans="1:28">
      <c r="A977" s="175" t="s">
        <v>927</v>
      </c>
      <c r="B977" s="177" t="s">
        <v>1830</v>
      </c>
      <c r="C977" s="177" t="s">
        <v>976</v>
      </c>
      <c r="D977" s="150">
        <v>2711</v>
      </c>
      <c r="E977" s="153">
        <v>2578</v>
      </c>
      <c r="F977" s="153">
        <v>133</v>
      </c>
      <c r="G977" s="151">
        <v>2624</v>
      </c>
      <c r="H977" s="151">
        <v>2525</v>
      </c>
      <c r="I977" s="151">
        <v>99</v>
      </c>
      <c r="J977" s="151">
        <v>2753</v>
      </c>
      <c r="K977" s="151">
        <v>2671</v>
      </c>
      <c r="L977" s="151">
        <v>82</v>
      </c>
      <c r="M977" s="172">
        <v>0.93</v>
      </c>
      <c r="N977" s="153">
        <v>77436</v>
      </c>
      <c r="O977" s="153">
        <v>74286</v>
      </c>
      <c r="P977" s="153">
        <v>3150</v>
      </c>
      <c r="Q977" s="154">
        <v>0.959321245932125</v>
      </c>
      <c r="R977" s="154">
        <v>0.950940612320177</v>
      </c>
      <c r="S977" s="154">
        <v>0.962271341463415</v>
      </c>
      <c r="T977" s="154">
        <v>0.970214311660007</v>
      </c>
      <c r="U977" s="173">
        <v>-0.0113307291432376</v>
      </c>
      <c r="V977" s="158">
        <v>18185</v>
      </c>
      <c r="W977" s="158">
        <v>17471</v>
      </c>
      <c r="X977" s="158">
        <v>19455</v>
      </c>
      <c r="Y977" s="158">
        <v>18613</v>
      </c>
      <c r="Z977" s="155">
        <v>0.960736871047567</v>
      </c>
      <c r="AA977" s="155">
        <v>0.956720637368286</v>
      </c>
      <c r="AB977" s="173">
        <v>0.00401623367928083</v>
      </c>
    </row>
    <row r="978" spans="1:28">
      <c r="A978" s="175" t="s">
        <v>927</v>
      </c>
      <c r="B978" s="177" t="s">
        <v>1830</v>
      </c>
      <c r="C978" s="177" t="s">
        <v>977</v>
      </c>
      <c r="D978" s="150">
        <v>4025</v>
      </c>
      <c r="E978" s="153">
        <v>3759</v>
      </c>
      <c r="F978" s="153">
        <v>266</v>
      </c>
      <c r="G978" s="151">
        <v>3562</v>
      </c>
      <c r="H978" s="151">
        <v>3341</v>
      </c>
      <c r="I978" s="151">
        <v>221</v>
      </c>
      <c r="J978" s="151">
        <v>3885</v>
      </c>
      <c r="K978" s="151">
        <v>3743</v>
      </c>
      <c r="L978" s="151">
        <v>142</v>
      </c>
      <c r="M978" s="172">
        <v>0.93</v>
      </c>
      <c r="N978" s="153">
        <v>99859</v>
      </c>
      <c r="O978" s="153">
        <v>95133</v>
      </c>
      <c r="P978" s="153">
        <v>4726</v>
      </c>
      <c r="Q978" s="154">
        <v>0.952673269309727</v>
      </c>
      <c r="R978" s="154">
        <v>0.933913043478261</v>
      </c>
      <c r="S978" s="154">
        <v>0.937956204379562</v>
      </c>
      <c r="T978" s="154">
        <v>0.963449163449163</v>
      </c>
      <c r="U978" s="173">
        <v>-0.00404316090130119</v>
      </c>
      <c r="V978" s="158">
        <v>25621</v>
      </c>
      <c r="W978" s="158">
        <v>24367</v>
      </c>
      <c r="X978" s="158">
        <v>25021</v>
      </c>
      <c r="Y978" s="158">
        <v>23854</v>
      </c>
      <c r="Z978" s="155">
        <v>0.951055774559931</v>
      </c>
      <c r="AA978" s="155">
        <v>0.953359178290236</v>
      </c>
      <c r="AB978" s="173">
        <v>-0.00230340373030491</v>
      </c>
    </row>
    <row r="979" spans="1:28">
      <c r="A979" s="175" t="s">
        <v>927</v>
      </c>
      <c r="B979" s="177" t="s">
        <v>1830</v>
      </c>
      <c r="C979" s="177" t="s">
        <v>978</v>
      </c>
      <c r="D979" s="150">
        <v>1656</v>
      </c>
      <c r="E979" s="153">
        <v>1568</v>
      </c>
      <c r="F979" s="153">
        <v>88</v>
      </c>
      <c r="G979" s="151">
        <v>1609</v>
      </c>
      <c r="H979" s="151">
        <v>1539</v>
      </c>
      <c r="I979" s="151">
        <v>70</v>
      </c>
      <c r="J979" s="151">
        <v>1738</v>
      </c>
      <c r="K979" s="151">
        <v>1680</v>
      </c>
      <c r="L979" s="151">
        <v>58</v>
      </c>
      <c r="M979" s="172">
        <v>0.93</v>
      </c>
      <c r="N979" s="153">
        <v>46859</v>
      </c>
      <c r="O979" s="153">
        <v>45243</v>
      </c>
      <c r="P979" s="153">
        <v>1616</v>
      </c>
      <c r="Q979" s="154">
        <v>0.965513561962483</v>
      </c>
      <c r="R979" s="154">
        <v>0.946859903381642</v>
      </c>
      <c r="S979" s="154">
        <v>0.956494717215662</v>
      </c>
      <c r="T979" s="154">
        <v>0.96662830840046</v>
      </c>
      <c r="U979" s="173">
        <v>-0.00963481383401943</v>
      </c>
      <c r="V979" s="158">
        <v>11497</v>
      </c>
      <c r="W979" s="158">
        <v>11074</v>
      </c>
      <c r="X979" s="158">
        <v>11334</v>
      </c>
      <c r="Y979" s="158">
        <v>10970</v>
      </c>
      <c r="Z979" s="155">
        <v>0.963207793337392</v>
      </c>
      <c r="AA979" s="155">
        <v>0.967884242103406</v>
      </c>
      <c r="AB979" s="173">
        <v>-0.00467644876601336</v>
      </c>
    </row>
    <row r="980" spans="1:28">
      <c r="A980" s="175" t="s">
        <v>927</v>
      </c>
      <c r="B980" s="177" t="s">
        <v>1830</v>
      </c>
      <c r="C980" s="177" t="s">
        <v>979</v>
      </c>
      <c r="D980" s="150">
        <v>2195</v>
      </c>
      <c r="E980" s="153">
        <v>2124</v>
      </c>
      <c r="F980" s="153">
        <v>71</v>
      </c>
      <c r="G980" s="151">
        <v>1944</v>
      </c>
      <c r="H980" s="151">
        <v>1904</v>
      </c>
      <c r="I980" s="151">
        <v>40</v>
      </c>
      <c r="J980" s="151">
        <v>1976</v>
      </c>
      <c r="K980" s="151">
        <v>1945</v>
      </c>
      <c r="L980" s="151">
        <v>31</v>
      </c>
      <c r="M980" s="172">
        <v>0.93</v>
      </c>
      <c r="N980" s="153">
        <v>55789</v>
      </c>
      <c r="O980" s="153">
        <v>54820</v>
      </c>
      <c r="P980" s="153">
        <v>969</v>
      </c>
      <c r="Q980" s="154">
        <v>0.982630984602699</v>
      </c>
      <c r="R980" s="154">
        <v>0.967653758542141</v>
      </c>
      <c r="S980" s="154">
        <v>0.979423868312757</v>
      </c>
      <c r="T980" s="154">
        <v>0.984311740890688</v>
      </c>
      <c r="U980" s="173">
        <v>-0.011770109770616</v>
      </c>
      <c r="V980" s="158">
        <v>13879</v>
      </c>
      <c r="W980" s="158">
        <v>13628</v>
      </c>
      <c r="X980" s="158">
        <v>13826</v>
      </c>
      <c r="Y980" s="158">
        <v>13578</v>
      </c>
      <c r="Z980" s="155">
        <v>0.98191512356798</v>
      </c>
      <c r="AA980" s="155">
        <v>0.982062780269058</v>
      </c>
      <c r="AB980" s="173">
        <v>-0.000147656701077858</v>
      </c>
    </row>
    <row r="981" spans="1:28">
      <c r="A981" s="175" t="s">
        <v>927</v>
      </c>
      <c r="B981" s="177" t="s">
        <v>1831</v>
      </c>
      <c r="C981" s="177" t="s">
        <v>980</v>
      </c>
      <c r="D981" s="150">
        <v>2586</v>
      </c>
      <c r="E981" s="153">
        <v>2335</v>
      </c>
      <c r="F981" s="153">
        <v>251</v>
      </c>
      <c r="G981" s="151">
        <v>2879</v>
      </c>
      <c r="H981" s="151">
        <v>2582</v>
      </c>
      <c r="I981" s="151">
        <v>297</v>
      </c>
      <c r="J981" s="151">
        <v>2852</v>
      </c>
      <c r="K981" s="151">
        <v>2519</v>
      </c>
      <c r="L981" s="151">
        <v>333</v>
      </c>
      <c r="M981" s="172">
        <v>0.93</v>
      </c>
      <c r="N981" s="153">
        <v>77761</v>
      </c>
      <c r="O981" s="153">
        <v>70986</v>
      </c>
      <c r="P981" s="153">
        <v>6775</v>
      </c>
      <c r="Q981" s="154">
        <v>0.912874062833554</v>
      </c>
      <c r="R981" s="154">
        <v>0.902938901778809</v>
      </c>
      <c r="S981" s="154">
        <v>0.896839180270927</v>
      </c>
      <c r="T981" s="154">
        <v>0.883239831697055</v>
      </c>
      <c r="U981" s="173">
        <v>0.00609972150788152</v>
      </c>
      <c r="V981" s="158">
        <v>19315</v>
      </c>
      <c r="W981" s="158">
        <v>17344</v>
      </c>
      <c r="X981" s="158">
        <v>19814</v>
      </c>
      <c r="Y981" s="158">
        <v>17965</v>
      </c>
      <c r="Z981" s="155">
        <v>0.897954957287083</v>
      </c>
      <c r="AA981" s="155">
        <v>0.906682143938629</v>
      </c>
      <c r="AB981" s="173">
        <v>-0.00872718665154659</v>
      </c>
    </row>
    <row r="982" spans="1:28">
      <c r="A982" s="175" t="s">
        <v>927</v>
      </c>
      <c r="B982" s="180" t="s">
        <v>1831</v>
      </c>
      <c r="C982" s="180" t="s">
        <v>981</v>
      </c>
      <c r="D982" s="150">
        <v>1297</v>
      </c>
      <c r="E982" s="153">
        <v>1208</v>
      </c>
      <c r="F982" s="153">
        <v>89</v>
      </c>
      <c r="G982" s="151">
        <v>1352</v>
      </c>
      <c r="H982" s="151">
        <v>1263</v>
      </c>
      <c r="I982" s="151">
        <v>89</v>
      </c>
      <c r="J982" s="151">
        <v>1337</v>
      </c>
      <c r="K982" s="151">
        <v>1277</v>
      </c>
      <c r="L982" s="151">
        <v>60</v>
      </c>
      <c r="M982" s="172">
        <v>0.93</v>
      </c>
      <c r="N982" s="153">
        <v>37430</v>
      </c>
      <c r="O982" s="153">
        <v>35164</v>
      </c>
      <c r="P982" s="153">
        <v>2266</v>
      </c>
      <c r="Q982" s="154">
        <v>0.939460325941758</v>
      </c>
      <c r="R982" s="154">
        <v>0.931380107941403</v>
      </c>
      <c r="S982" s="154">
        <v>0.934171597633136</v>
      </c>
      <c r="T982" s="154">
        <v>0.955123410620793</v>
      </c>
      <c r="U982" s="173">
        <v>-0.00279148969173282</v>
      </c>
      <c r="V982" s="158">
        <v>9219</v>
      </c>
      <c r="W982" s="158">
        <v>8710</v>
      </c>
      <c r="X982" s="158">
        <v>9588</v>
      </c>
      <c r="Y982" s="158">
        <v>8962</v>
      </c>
      <c r="Z982" s="155">
        <v>0.944787937954225</v>
      </c>
      <c r="AA982" s="155">
        <v>0.93471005423446</v>
      </c>
      <c r="AB982" s="173">
        <v>0.0100778837197653</v>
      </c>
    </row>
    <row r="983" spans="1:28">
      <c r="A983" s="175" t="s">
        <v>927</v>
      </c>
      <c r="B983" s="177" t="s">
        <v>1831</v>
      </c>
      <c r="C983" s="177" t="s">
        <v>982</v>
      </c>
      <c r="D983" s="150">
        <v>2287</v>
      </c>
      <c r="E983" s="153">
        <v>2171</v>
      </c>
      <c r="F983" s="153">
        <v>116</v>
      </c>
      <c r="G983" s="151">
        <v>2228</v>
      </c>
      <c r="H983" s="151">
        <v>2157</v>
      </c>
      <c r="I983" s="151">
        <v>71</v>
      </c>
      <c r="J983" s="151">
        <v>2214</v>
      </c>
      <c r="K983" s="151">
        <v>2150</v>
      </c>
      <c r="L983" s="151">
        <v>64</v>
      </c>
      <c r="M983" s="172">
        <v>0.93</v>
      </c>
      <c r="N983" s="153">
        <v>59681</v>
      </c>
      <c r="O983" s="153">
        <v>57856</v>
      </c>
      <c r="P983" s="153">
        <v>1825</v>
      </c>
      <c r="Q983" s="154">
        <v>0.969420753673699</v>
      </c>
      <c r="R983" s="154">
        <v>0.94927853082641</v>
      </c>
      <c r="S983" s="154">
        <v>0.968132854578097</v>
      </c>
      <c r="T983" s="154">
        <v>0.971093044263776</v>
      </c>
      <c r="U983" s="173">
        <v>-0.0188543237516868</v>
      </c>
      <c r="V983" s="158">
        <v>15127</v>
      </c>
      <c r="W983" s="158">
        <v>14608</v>
      </c>
      <c r="X983" s="158">
        <v>15431</v>
      </c>
      <c r="Y983" s="158">
        <v>14991</v>
      </c>
      <c r="Z983" s="155">
        <v>0.965690487208303</v>
      </c>
      <c r="AA983" s="155">
        <v>0.97148596980105</v>
      </c>
      <c r="AB983" s="173">
        <v>-0.00579548259274676</v>
      </c>
    </row>
    <row r="984" spans="1:28">
      <c r="A984" s="175" t="s">
        <v>927</v>
      </c>
      <c r="B984" s="177" t="s">
        <v>1831</v>
      </c>
      <c r="C984" s="177" t="s">
        <v>983</v>
      </c>
      <c r="D984" s="150">
        <v>4778</v>
      </c>
      <c r="E984" s="153">
        <v>4237</v>
      </c>
      <c r="F984" s="153">
        <v>541</v>
      </c>
      <c r="G984" s="151">
        <v>5248</v>
      </c>
      <c r="H984" s="151">
        <v>4856</v>
      </c>
      <c r="I984" s="151">
        <v>392</v>
      </c>
      <c r="J984" s="151">
        <v>4825</v>
      </c>
      <c r="K984" s="151">
        <v>4545</v>
      </c>
      <c r="L984" s="151">
        <v>280</v>
      </c>
      <c r="M984" s="172">
        <v>0.93</v>
      </c>
      <c r="N984" s="153">
        <v>132940</v>
      </c>
      <c r="O984" s="153">
        <v>124764</v>
      </c>
      <c r="P984" s="153">
        <v>8176</v>
      </c>
      <c r="Q984" s="154">
        <v>0.938498570783812</v>
      </c>
      <c r="R984" s="154">
        <v>0.886772708246128</v>
      </c>
      <c r="S984" s="154">
        <v>0.92530487804878</v>
      </c>
      <c r="T984" s="154">
        <v>0.941968911917098</v>
      </c>
      <c r="U984" s="173">
        <v>-0.0385321698026524</v>
      </c>
      <c r="V984" s="158">
        <v>34205</v>
      </c>
      <c r="W984" s="158">
        <v>31727</v>
      </c>
      <c r="X984" s="158">
        <v>33640</v>
      </c>
      <c r="Y984" s="158">
        <v>31492</v>
      </c>
      <c r="Z984" s="155">
        <v>0.92755445110364</v>
      </c>
      <c r="AA984" s="155">
        <v>0.93614744351962</v>
      </c>
      <c r="AB984" s="173">
        <v>-0.00859299241597977</v>
      </c>
    </row>
    <row r="985" spans="1:28">
      <c r="A985" s="175" t="s">
        <v>927</v>
      </c>
      <c r="B985" s="177" t="s">
        <v>1831</v>
      </c>
      <c r="C985" s="177" t="s">
        <v>984</v>
      </c>
      <c r="D985" s="150">
        <v>2770</v>
      </c>
      <c r="E985" s="153">
        <v>2621</v>
      </c>
      <c r="F985" s="153">
        <v>149</v>
      </c>
      <c r="G985" s="151">
        <v>2855</v>
      </c>
      <c r="H985" s="151">
        <v>2763</v>
      </c>
      <c r="I985" s="151">
        <v>92</v>
      </c>
      <c r="J985" s="151">
        <v>2838</v>
      </c>
      <c r="K985" s="151">
        <v>2757</v>
      </c>
      <c r="L985" s="151">
        <v>81</v>
      </c>
      <c r="M985" s="172">
        <v>0.93</v>
      </c>
      <c r="N985" s="153">
        <v>73791</v>
      </c>
      <c r="O985" s="153">
        <v>71275</v>
      </c>
      <c r="P985" s="153">
        <v>2516</v>
      </c>
      <c r="Q985" s="154">
        <v>0.965903700993346</v>
      </c>
      <c r="R985" s="154">
        <v>0.946209386281588</v>
      </c>
      <c r="S985" s="154">
        <v>0.967775831873905</v>
      </c>
      <c r="T985" s="154">
        <v>0.971458773784355</v>
      </c>
      <c r="U985" s="173">
        <v>-0.021566445592317</v>
      </c>
      <c r="V985" s="158">
        <v>18821</v>
      </c>
      <c r="W985" s="158">
        <v>18141</v>
      </c>
      <c r="X985" s="158">
        <v>18807</v>
      </c>
      <c r="Y985" s="158">
        <v>18136</v>
      </c>
      <c r="Z985" s="155">
        <v>0.963870145050741</v>
      </c>
      <c r="AA985" s="155">
        <v>0.964321795076301</v>
      </c>
      <c r="AB985" s="173">
        <v>-0.000451650025560135</v>
      </c>
    </row>
    <row r="986" spans="1:28">
      <c r="A986" s="175" t="s">
        <v>927</v>
      </c>
      <c r="B986" s="177" t="s">
        <v>1831</v>
      </c>
      <c r="C986" s="177" t="s">
        <v>985</v>
      </c>
      <c r="D986" s="150">
        <v>3408</v>
      </c>
      <c r="E986" s="153">
        <v>3181</v>
      </c>
      <c r="F986" s="153">
        <v>227</v>
      </c>
      <c r="G986" s="151">
        <v>3252</v>
      </c>
      <c r="H986" s="151">
        <v>3053</v>
      </c>
      <c r="I986" s="151">
        <v>199</v>
      </c>
      <c r="J986" s="151">
        <v>3660</v>
      </c>
      <c r="K986" s="151">
        <v>3487</v>
      </c>
      <c r="L986" s="151">
        <v>173</v>
      </c>
      <c r="M986" s="172">
        <v>0.93</v>
      </c>
      <c r="N986" s="153">
        <v>91821</v>
      </c>
      <c r="O986" s="153">
        <v>87616</v>
      </c>
      <c r="P986" s="153">
        <v>4205</v>
      </c>
      <c r="Q986" s="154">
        <v>0.954204375905294</v>
      </c>
      <c r="R986" s="154">
        <v>0.933392018779343</v>
      </c>
      <c r="S986" s="154">
        <v>0.938806888068881</v>
      </c>
      <c r="T986" s="154">
        <v>0.952732240437158</v>
      </c>
      <c r="U986" s="173">
        <v>-0.00541486928953794</v>
      </c>
      <c r="V986" s="158">
        <v>23040</v>
      </c>
      <c r="W986" s="158">
        <v>21765</v>
      </c>
      <c r="X986" s="158">
        <v>23520</v>
      </c>
      <c r="Y986" s="158">
        <v>22473</v>
      </c>
      <c r="Z986" s="155">
        <v>0.944661458333333</v>
      </c>
      <c r="AA986" s="155">
        <v>0.955484693877551</v>
      </c>
      <c r="AB986" s="173">
        <v>-0.0108232355442176</v>
      </c>
    </row>
    <row r="987" spans="1:28">
      <c r="A987" s="175" t="s">
        <v>927</v>
      </c>
      <c r="B987" s="177" t="s">
        <v>1831</v>
      </c>
      <c r="C987" s="177" t="s">
        <v>986</v>
      </c>
      <c r="D987" s="150">
        <v>4416</v>
      </c>
      <c r="E987" s="153">
        <v>4097</v>
      </c>
      <c r="F987" s="153">
        <v>319</v>
      </c>
      <c r="G987" s="151">
        <v>4327</v>
      </c>
      <c r="H987" s="151">
        <v>4097</v>
      </c>
      <c r="I987" s="151">
        <v>230</v>
      </c>
      <c r="J987" s="151">
        <v>4393</v>
      </c>
      <c r="K987" s="151">
        <v>4144</v>
      </c>
      <c r="L987" s="151">
        <v>249</v>
      </c>
      <c r="M987" s="172">
        <v>0.93</v>
      </c>
      <c r="N987" s="153">
        <v>115696</v>
      </c>
      <c r="O987" s="153">
        <v>109399</v>
      </c>
      <c r="P987" s="153">
        <v>6297</v>
      </c>
      <c r="Q987" s="154">
        <v>0.945572880652745</v>
      </c>
      <c r="R987" s="154">
        <v>0.92776268115942</v>
      </c>
      <c r="S987" s="154">
        <v>0.946845389415299</v>
      </c>
      <c r="T987" s="154">
        <v>0.943318916458001</v>
      </c>
      <c r="U987" s="173">
        <v>-0.019082708255879</v>
      </c>
      <c r="V987" s="158">
        <v>28986</v>
      </c>
      <c r="W987" s="158">
        <v>27404</v>
      </c>
      <c r="X987" s="158">
        <v>29407</v>
      </c>
      <c r="Y987" s="158">
        <v>27767</v>
      </c>
      <c r="Z987" s="155">
        <v>0.945421927827227</v>
      </c>
      <c r="AA987" s="155">
        <v>0.944230965416398</v>
      </c>
      <c r="AB987" s="173">
        <v>0.00119096241082939</v>
      </c>
    </row>
    <row r="988" spans="1:28">
      <c r="A988" s="175" t="s">
        <v>927</v>
      </c>
      <c r="B988" s="177" t="s">
        <v>1831</v>
      </c>
      <c r="C988" s="177" t="s">
        <v>987</v>
      </c>
      <c r="D988" s="150">
        <v>2968</v>
      </c>
      <c r="E988" s="153">
        <v>2788</v>
      </c>
      <c r="F988" s="153">
        <v>180</v>
      </c>
      <c r="G988" s="151">
        <v>3149</v>
      </c>
      <c r="H988" s="151">
        <v>3024</v>
      </c>
      <c r="I988" s="151">
        <v>125</v>
      </c>
      <c r="J988" s="151">
        <v>3084</v>
      </c>
      <c r="K988" s="151">
        <v>2966</v>
      </c>
      <c r="L988" s="151">
        <v>118</v>
      </c>
      <c r="M988" s="172">
        <v>0.93</v>
      </c>
      <c r="N988" s="153">
        <v>82418</v>
      </c>
      <c r="O988" s="153">
        <v>79055</v>
      </c>
      <c r="P988" s="153">
        <v>3363</v>
      </c>
      <c r="Q988" s="154">
        <v>0.959195806741246</v>
      </c>
      <c r="R988" s="154">
        <v>0.939353099730458</v>
      </c>
      <c r="S988" s="154">
        <v>0.960304858685297</v>
      </c>
      <c r="T988" s="154">
        <v>0.961738002594034</v>
      </c>
      <c r="U988" s="173">
        <v>-0.0209517589548387</v>
      </c>
      <c r="V988" s="158">
        <v>20349</v>
      </c>
      <c r="W988" s="158">
        <v>19477</v>
      </c>
      <c r="X988" s="158">
        <v>21021</v>
      </c>
      <c r="Y988" s="158">
        <v>20171</v>
      </c>
      <c r="Z988" s="155">
        <v>0.957147771389257</v>
      </c>
      <c r="AA988" s="155">
        <v>0.959564245278531</v>
      </c>
      <c r="AB988" s="173">
        <v>-0.00241647388927357</v>
      </c>
    </row>
    <row r="989" spans="1:28">
      <c r="A989" s="175" t="s">
        <v>927</v>
      </c>
      <c r="B989" s="179" t="s">
        <v>1831</v>
      </c>
      <c r="C989" s="179" t="s">
        <v>988</v>
      </c>
      <c r="D989" s="150">
        <v>3496</v>
      </c>
      <c r="E989" s="153">
        <v>3214</v>
      </c>
      <c r="F989" s="153">
        <v>282</v>
      </c>
      <c r="G989" s="151">
        <v>3246</v>
      </c>
      <c r="H989" s="151">
        <v>3133</v>
      </c>
      <c r="I989" s="151">
        <v>113</v>
      </c>
      <c r="J989" s="151">
        <v>3684</v>
      </c>
      <c r="K989" s="151">
        <v>3549</v>
      </c>
      <c r="L989" s="151">
        <v>135</v>
      </c>
      <c r="M989" s="172">
        <v>0.93</v>
      </c>
      <c r="N989" s="153">
        <v>86879</v>
      </c>
      <c r="O989" s="153">
        <v>83360</v>
      </c>
      <c r="P989" s="153">
        <v>3519</v>
      </c>
      <c r="Q989" s="154">
        <v>0.95949539014031</v>
      </c>
      <c r="R989" s="154">
        <v>0.919336384439359</v>
      </c>
      <c r="S989" s="154">
        <v>0.965187923598275</v>
      </c>
      <c r="T989" s="154">
        <v>0.963355048859935</v>
      </c>
      <c r="U989" s="173">
        <v>-0.0458515391589155</v>
      </c>
      <c r="V989" s="158">
        <v>22702</v>
      </c>
      <c r="W989" s="158">
        <v>21580</v>
      </c>
      <c r="X989" s="158">
        <v>22077</v>
      </c>
      <c r="Y989" s="158">
        <v>21374</v>
      </c>
      <c r="Z989" s="155">
        <v>0.950577041670337</v>
      </c>
      <c r="AA989" s="155">
        <v>0.968156905376636</v>
      </c>
      <c r="AB989" s="173">
        <v>-0.0175798637062989</v>
      </c>
    </row>
    <row r="990" spans="1:28">
      <c r="A990" s="175" t="s">
        <v>927</v>
      </c>
      <c r="B990" s="177" t="s">
        <v>1829</v>
      </c>
      <c r="C990" s="177" t="s">
        <v>989</v>
      </c>
      <c r="D990" s="150">
        <v>2039</v>
      </c>
      <c r="E990" s="153">
        <v>1876</v>
      </c>
      <c r="F990" s="153">
        <v>163</v>
      </c>
      <c r="G990" s="151">
        <v>2093</v>
      </c>
      <c r="H990" s="151">
        <v>1984</v>
      </c>
      <c r="I990" s="151">
        <v>109</v>
      </c>
      <c r="J990" s="151">
        <v>1764</v>
      </c>
      <c r="K990" s="151">
        <v>1700</v>
      </c>
      <c r="L990" s="151">
        <v>64</v>
      </c>
      <c r="M990" s="172">
        <v>0.93</v>
      </c>
      <c r="N990" s="153">
        <v>52467</v>
      </c>
      <c r="O990" s="153">
        <v>50198</v>
      </c>
      <c r="P990" s="153">
        <v>2269</v>
      </c>
      <c r="Q990" s="154">
        <v>0.956753769035775</v>
      </c>
      <c r="R990" s="154">
        <v>0.920058852378617</v>
      </c>
      <c r="S990" s="154">
        <v>0.947921643573817</v>
      </c>
      <c r="T990" s="154">
        <v>0.963718820861678</v>
      </c>
      <c r="U990" s="173">
        <v>-0.0278627911952005</v>
      </c>
      <c r="V990" s="158">
        <v>13947</v>
      </c>
      <c r="W990" s="158">
        <v>13345</v>
      </c>
      <c r="X990" s="158">
        <v>13468</v>
      </c>
      <c r="Y990" s="158">
        <v>12917</v>
      </c>
      <c r="Z990" s="155">
        <v>0.95683659568366</v>
      </c>
      <c r="AA990" s="155">
        <v>0.959088209088209</v>
      </c>
      <c r="AB990" s="173">
        <v>-0.0022516134045496</v>
      </c>
    </row>
    <row r="991" spans="1:28">
      <c r="A991" s="175" t="s">
        <v>927</v>
      </c>
      <c r="B991" s="177" t="s">
        <v>1829</v>
      </c>
      <c r="C991" s="177" t="s">
        <v>990</v>
      </c>
      <c r="D991" s="150">
        <v>1932</v>
      </c>
      <c r="E991" s="153">
        <v>1871</v>
      </c>
      <c r="F991" s="153">
        <v>61</v>
      </c>
      <c r="G991" s="151">
        <v>2133</v>
      </c>
      <c r="H991" s="151">
        <v>2078</v>
      </c>
      <c r="I991" s="151">
        <v>55</v>
      </c>
      <c r="J991" s="151">
        <v>1676</v>
      </c>
      <c r="K991" s="151">
        <v>1646</v>
      </c>
      <c r="L991" s="151">
        <v>30</v>
      </c>
      <c r="M991" s="172">
        <v>0.93</v>
      </c>
      <c r="N991" s="153">
        <v>48299</v>
      </c>
      <c r="O991" s="153">
        <v>47092</v>
      </c>
      <c r="P991" s="153">
        <v>1207</v>
      </c>
      <c r="Q991" s="154">
        <v>0.975009834572144</v>
      </c>
      <c r="R991" s="154">
        <v>0.968426501035197</v>
      </c>
      <c r="S991" s="154">
        <v>0.974214721050164</v>
      </c>
      <c r="T991" s="154">
        <v>0.982100238663485</v>
      </c>
      <c r="U991" s="173">
        <v>-0.00578822001496737</v>
      </c>
      <c r="V991" s="158">
        <v>12586</v>
      </c>
      <c r="W991" s="158">
        <v>12272</v>
      </c>
      <c r="X991" s="158">
        <v>11768</v>
      </c>
      <c r="Y991" s="158">
        <v>11488</v>
      </c>
      <c r="Z991" s="155">
        <v>0.97505164468457</v>
      </c>
      <c r="AA991" s="155">
        <v>0.976206662134602</v>
      </c>
      <c r="AB991" s="173">
        <v>-0.0011550174500321</v>
      </c>
    </row>
    <row r="992" spans="1:28">
      <c r="A992" s="175" t="s">
        <v>927</v>
      </c>
      <c r="B992" s="177" t="s">
        <v>1829</v>
      </c>
      <c r="C992" s="177" t="s">
        <v>991</v>
      </c>
      <c r="D992" s="150">
        <v>4727</v>
      </c>
      <c r="E992" s="153">
        <v>4486</v>
      </c>
      <c r="F992" s="153">
        <v>241</v>
      </c>
      <c r="G992" s="151">
        <v>4900</v>
      </c>
      <c r="H992" s="151">
        <v>4688</v>
      </c>
      <c r="I992" s="151">
        <v>212</v>
      </c>
      <c r="J992" s="151">
        <v>3935</v>
      </c>
      <c r="K992" s="151">
        <v>3790</v>
      </c>
      <c r="L992" s="151">
        <v>145</v>
      </c>
      <c r="M992" s="172">
        <v>0.93</v>
      </c>
      <c r="N992" s="153">
        <v>112374</v>
      </c>
      <c r="O992" s="153">
        <v>107878</v>
      </c>
      <c r="P992" s="153">
        <v>4496</v>
      </c>
      <c r="Q992" s="154">
        <v>0.959990745190169</v>
      </c>
      <c r="R992" s="154">
        <v>0.949016289401312</v>
      </c>
      <c r="S992" s="154">
        <v>0.956734693877551</v>
      </c>
      <c r="T992" s="154">
        <v>0.963151207115629</v>
      </c>
      <c r="U992" s="173">
        <v>-0.00771840447623939</v>
      </c>
      <c r="V992" s="158">
        <v>30124</v>
      </c>
      <c r="W992" s="158">
        <v>28861</v>
      </c>
      <c r="X992" s="158">
        <v>28610</v>
      </c>
      <c r="Y992" s="158">
        <v>27555</v>
      </c>
      <c r="Z992" s="155">
        <v>0.958073297038906</v>
      </c>
      <c r="AA992" s="155">
        <v>0.963124781544914</v>
      </c>
      <c r="AB992" s="173">
        <v>-0.00505148450600845</v>
      </c>
    </row>
    <row r="993" spans="1:28">
      <c r="A993" s="175" t="s">
        <v>927</v>
      </c>
      <c r="B993" s="177" t="s">
        <v>1829</v>
      </c>
      <c r="C993" s="177" t="s">
        <v>992</v>
      </c>
      <c r="D993" s="150">
        <v>1396</v>
      </c>
      <c r="E993" s="153">
        <v>1274</v>
      </c>
      <c r="F993" s="153">
        <v>122</v>
      </c>
      <c r="G993" s="151">
        <v>1406</v>
      </c>
      <c r="H993" s="151">
        <v>1374</v>
      </c>
      <c r="I993" s="151">
        <v>32</v>
      </c>
      <c r="J993" s="151">
        <v>1170</v>
      </c>
      <c r="K993" s="151">
        <v>1136</v>
      </c>
      <c r="L993" s="151">
        <v>34</v>
      </c>
      <c r="M993" s="172">
        <v>0.93</v>
      </c>
      <c r="N993" s="153">
        <v>34997</v>
      </c>
      <c r="O993" s="153">
        <v>33867</v>
      </c>
      <c r="P993" s="153">
        <v>1130</v>
      </c>
      <c r="Q993" s="154">
        <v>0.967711518130125</v>
      </c>
      <c r="R993" s="154">
        <v>0.912607449856733</v>
      </c>
      <c r="S993" s="154">
        <v>0.97724039829303</v>
      </c>
      <c r="T993" s="154">
        <v>0.970940170940171</v>
      </c>
      <c r="U993" s="173">
        <v>-0.0646329484362964</v>
      </c>
      <c r="V993" s="158">
        <v>9027</v>
      </c>
      <c r="W993" s="158">
        <v>8661</v>
      </c>
      <c r="X993" s="158">
        <v>8848</v>
      </c>
      <c r="Y993" s="158">
        <v>8580</v>
      </c>
      <c r="Z993" s="155">
        <v>0.959454968428049</v>
      </c>
      <c r="AA993" s="155">
        <v>0.969710669077758</v>
      </c>
      <c r="AB993" s="173">
        <v>-0.0102557006497085</v>
      </c>
    </row>
    <row r="994" spans="1:28">
      <c r="A994" s="175" t="s">
        <v>927</v>
      </c>
      <c r="B994" s="177" t="s">
        <v>1830</v>
      </c>
      <c r="C994" s="177" t="s">
        <v>993</v>
      </c>
      <c r="D994" s="150">
        <v>3379</v>
      </c>
      <c r="E994" s="153">
        <v>3148</v>
      </c>
      <c r="F994" s="153">
        <v>231</v>
      </c>
      <c r="G994" s="151">
        <v>3206</v>
      </c>
      <c r="H994" s="151">
        <v>3076</v>
      </c>
      <c r="I994" s="151">
        <v>130</v>
      </c>
      <c r="J994" s="151">
        <v>3488</v>
      </c>
      <c r="K994" s="151">
        <v>3387</v>
      </c>
      <c r="L994" s="151">
        <v>101</v>
      </c>
      <c r="M994" s="172">
        <v>0.93</v>
      </c>
      <c r="N994" s="153">
        <v>91735</v>
      </c>
      <c r="O994" s="153">
        <v>88395</v>
      </c>
      <c r="P994" s="153">
        <v>3340</v>
      </c>
      <c r="Q994" s="154">
        <v>0.963590777783834</v>
      </c>
      <c r="R994" s="154">
        <v>0.931636578869488</v>
      </c>
      <c r="S994" s="154">
        <v>0.959451029320025</v>
      </c>
      <c r="T994" s="154">
        <v>0.971043577981651</v>
      </c>
      <c r="U994" s="173">
        <v>-0.0278144504505369</v>
      </c>
      <c r="V994" s="158">
        <v>22384</v>
      </c>
      <c r="W994" s="158">
        <v>21519</v>
      </c>
      <c r="X994" s="158">
        <v>22691</v>
      </c>
      <c r="Y994" s="158">
        <v>21896</v>
      </c>
      <c r="Z994" s="155">
        <v>0.961356325947105</v>
      </c>
      <c r="AA994" s="155">
        <v>0.964964082675951</v>
      </c>
      <c r="AB994" s="173">
        <v>-0.00360775672884572</v>
      </c>
    </row>
    <row r="995" spans="1:28">
      <c r="A995" s="175" t="s">
        <v>927</v>
      </c>
      <c r="B995" s="177" t="s">
        <v>1830</v>
      </c>
      <c r="C995" s="177" t="s">
        <v>994</v>
      </c>
      <c r="D995" s="150">
        <v>4299</v>
      </c>
      <c r="E995" s="153">
        <v>3922</v>
      </c>
      <c r="F995" s="153">
        <v>377</v>
      </c>
      <c r="G995" s="151">
        <v>3980</v>
      </c>
      <c r="H995" s="151">
        <v>3751</v>
      </c>
      <c r="I995" s="151">
        <v>229</v>
      </c>
      <c r="J995" s="151">
        <v>4232</v>
      </c>
      <c r="K995" s="151">
        <v>4030</v>
      </c>
      <c r="L995" s="151">
        <v>202</v>
      </c>
      <c r="M995" s="172">
        <v>0.93</v>
      </c>
      <c r="N995" s="153">
        <v>113764</v>
      </c>
      <c r="O995" s="153">
        <v>107829</v>
      </c>
      <c r="P995" s="153">
        <v>5935</v>
      </c>
      <c r="Q995" s="154">
        <v>0.947830596673816</v>
      </c>
      <c r="R995" s="154">
        <v>0.912305187252849</v>
      </c>
      <c r="S995" s="154">
        <v>0.942462311557789</v>
      </c>
      <c r="T995" s="154">
        <v>0.95226843100189</v>
      </c>
      <c r="U995" s="173">
        <v>-0.0301571243049394</v>
      </c>
      <c r="V995" s="158">
        <v>27928</v>
      </c>
      <c r="W995" s="158">
        <v>26487</v>
      </c>
      <c r="X995" s="158">
        <v>28127</v>
      </c>
      <c r="Y995" s="158">
        <v>26690</v>
      </c>
      <c r="Z995" s="155">
        <v>0.948403036379261</v>
      </c>
      <c r="AA995" s="155">
        <v>0.94891029971202</v>
      </c>
      <c r="AB995" s="173">
        <v>-0.000507263332759522</v>
      </c>
    </row>
    <row r="996" spans="1:28">
      <c r="A996" s="175" t="s">
        <v>927</v>
      </c>
      <c r="B996" s="177" t="s">
        <v>1830</v>
      </c>
      <c r="C996" s="177" t="s">
        <v>995</v>
      </c>
      <c r="D996" s="150">
        <v>2250</v>
      </c>
      <c r="E996" s="153">
        <v>2056</v>
      </c>
      <c r="F996" s="153">
        <v>194</v>
      </c>
      <c r="G996" s="151">
        <v>2042</v>
      </c>
      <c r="H996" s="151">
        <v>1965</v>
      </c>
      <c r="I996" s="151">
        <v>77</v>
      </c>
      <c r="J996" s="151">
        <v>2120</v>
      </c>
      <c r="K996" s="151">
        <v>2056</v>
      </c>
      <c r="L996" s="151">
        <v>64</v>
      </c>
      <c r="M996" s="172">
        <v>0.93</v>
      </c>
      <c r="N996" s="153">
        <v>56253</v>
      </c>
      <c r="O996" s="153">
        <v>54242</v>
      </c>
      <c r="P996" s="153">
        <v>2011</v>
      </c>
      <c r="Q996" s="154">
        <v>0.964250795513128</v>
      </c>
      <c r="R996" s="154">
        <v>0.913777777777778</v>
      </c>
      <c r="S996" s="154">
        <v>0.962291870714985</v>
      </c>
      <c r="T996" s="154">
        <v>0.969811320754717</v>
      </c>
      <c r="U996" s="173">
        <v>-0.0485140929372075</v>
      </c>
      <c r="V996" s="158">
        <v>14158</v>
      </c>
      <c r="W996" s="158">
        <v>13562</v>
      </c>
      <c r="X996" s="158">
        <v>13871</v>
      </c>
      <c r="Y996" s="158">
        <v>13389</v>
      </c>
      <c r="Z996" s="155">
        <v>0.957903658708857</v>
      </c>
      <c r="AA996" s="155">
        <v>0.965251243601759</v>
      </c>
      <c r="AB996" s="173">
        <v>-0.00734758489290188</v>
      </c>
    </row>
    <row r="997" spans="1:28">
      <c r="A997" s="175" t="s">
        <v>927</v>
      </c>
      <c r="B997" s="177" t="s">
        <v>1830</v>
      </c>
      <c r="C997" s="177" t="s">
        <v>996</v>
      </c>
      <c r="D997" s="150">
        <v>3321</v>
      </c>
      <c r="E997" s="153">
        <v>3069</v>
      </c>
      <c r="F997" s="153">
        <v>252</v>
      </c>
      <c r="G997" s="151">
        <v>3094</v>
      </c>
      <c r="H997" s="151">
        <v>2905</v>
      </c>
      <c r="I997" s="151">
        <v>189</v>
      </c>
      <c r="J997" s="151">
        <v>3395</v>
      </c>
      <c r="K997" s="151">
        <v>3219</v>
      </c>
      <c r="L997" s="151">
        <v>176</v>
      </c>
      <c r="M997" s="172">
        <v>0.93</v>
      </c>
      <c r="N997" s="153">
        <v>89061</v>
      </c>
      <c r="O997" s="153">
        <v>84588</v>
      </c>
      <c r="P997" s="153">
        <v>4473</v>
      </c>
      <c r="Q997" s="154">
        <v>0.949775996227305</v>
      </c>
      <c r="R997" s="154">
        <v>0.924119241192412</v>
      </c>
      <c r="S997" s="154">
        <v>0.938914027149321</v>
      </c>
      <c r="T997" s="154">
        <v>0.948159057437408</v>
      </c>
      <c r="U997" s="173">
        <v>-0.0147947859569093</v>
      </c>
      <c r="V997" s="158">
        <v>21849</v>
      </c>
      <c r="W997" s="158">
        <v>20707</v>
      </c>
      <c r="X997" s="158">
        <v>21925</v>
      </c>
      <c r="Y997" s="158">
        <v>20776</v>
      </c>
      <c r="Z997" s="155">
        <v>0.947732161654996</v>
      </c>
      <c r="AA997" s="155">
        <v>0.947594070695553</v>
      </c>
      <c r="AB997" s="173">
        <v>0.000138090959442616</v>
      </c>
    </row>
    <row r="998" spans="1:28">
      <c r="A998" s="175" t="s">
        <v>927</v>
      </c>
      <c r="B998" s="177" t="s">
        <v>1830</v>
      </c>
      <c r="C998" s="177" t="s">
        <v>997</v>
      </c>
      <c r="D998" s="150">
        <v>2754</v>
      </c>
      <c r="E998" s="153">
        <v>2637</v>
      </c>
      <c r="F998" s="153">
        <v>117</v>
      </c>
      <c r="G998" s="151">
        <v>2562</v>
      </c>
      <c r="H998" s="151">
        <v>2504</v>
      </c>
      <c r="I998" s="151">
        <v>58</v>
      </c>
      <c r="J998" s="151">
        <v>2656</v>
      </c>
      <c r="K998" s="151">
        <v>2608</v>
      </c>
      <c r="L998" s="151">
        <v>48</v>
      </c>
      <c r="M998" s="172">
        <v>0.93</v>
      </c>
      <c r="N998" s="153">
        <v>69098</v>
      </c>
      <c r="O998" s="153">
        <v>67476</v>
      </c>
      <c r="P998" s="153">
        <v>1622</v>
      </c>
      <c r="Q998" s="154">
        <v>0.976526093374627</v>
      </c>
      <c r="R998" s="154">
        <v>0.957516339869281</v>
      </c>
      <c r="S998" s="154">
        <v>0.97736143637783</v>
      </c>
      <c r="T998" s="154">
        <v>0.981927710843373</v>
      </c>
      <c r="U998" s="173">
        <v>-0.0198450965085487</v>
      </c>
      <c r="V998" s="158">
        <v>17760</v>
      </c>
      <c r="W998" s="158">
        <v>17339</v>
      </c>
      <c r="X998" s="158">
        <v>18118</v>
      </c>
      <c r="Y998" s="158">
        <v>17660</v>
      </c>
      <c r="Z998" s="155">
        <v>0.976295045045045</v>
      </c>
      <c r="AA998" s="155">
        <v>0.974721271663539</v>
      </c>
      <c r="AB998" s="173">
        <v>0.00157377338150599</v>
      </c>
    </row>
    <row r="999" spans="1:28">
      <c r="A999" s="175" t="s">
        <v>927</v>
      </c>
      <c r="B999" s="177" t="s">
        <v>1830</v>
      </c>
      <c r="C999" s="177" t="s">
        <v>998</v>
      </c>
      <c r="D999" s="150">
        <v>0</v>
      </c>
      <c r="E999" s="153">
        <v>0</v>
      </c>
      <c r="F999" s="153">
        <v>0</v>
      </c>
      <c r="G999" s="151">
        <v>0</v>
      </c>
      <c r="H999" s="151">
        <v>0</v>
      </c>
      <c r="I999" s="151">
        <v>0</v>
      </c>
      <c r="J999" s="151">
        <v>0</v>
      </c>
      <c r="K999" s="151">
        <v>0</v>
      </c>
      <c r="L999" s="151">
        <v>0</v>
      </c>
      <c r="M999" s="172">
        <v>0.93</v>
      </c>
      <c r="N999" s="153">
        <v>1</v>
      </c>
      <c r="O999" s="153">
        <v>1</v>
      </c>
      <c r="P999" s="153">
        <v>0</v>
      </c>
      <c r="Q999" s="154">
        <v>1</v>
      </c>
      <c r="R999" s="154">
        <v>0</v>
      </c>
      <c r="S999" s="154">
        <v>0</v>
      </c>
      <c r="T999" s="154">
        <v>0</v>
      </c>
      <c r="U999" s="173">
        <v>0</v>
      </c>
      <c r="V999" s="158">
        <v>0</v>
      </c>
      <c r="W999" s="158">
        <v>0</v>
      </c>
      <c r="X999" s="158">
        <v>1</v>
      </c>
      <c r="Y999" s="158">
        <v>1</v>
      </c>
      <c r="Z999" s="155">
        <v>0</v>
      </c>
      <c r="AA999" s="155">
        <v>1</v>
      </c>
      <c r="AB999" s="173">
        <v>-1</v>
      </c>
    </row>
    <row r="1000" spans="1:28">
      <c r="A1000" s="175" t="s">
        <v>927</v>
      </c>
      <c r="B1000" s="177" t="s">
        <v>1830</v>
      </c>
      <c r="C1000" s="177" t="s">
        <v>999</v>
      </c>
      <c r="D1000" s="150">
        <v>2950</v>
      </c>
      <c r="E1000" s="153">
        <v>2863</v>
      </c>
      <c r="F1000" s="153">
        <v>87</v>
      </c>
      <c r="G1000" s="151">
        <v>2824</v>
      </c>
      <c r="H1000" s="151">
        <v>2766</v>
      </c>
      <c r="I1000" s="151">
        <v>58</v>
      </c>
      <c r="J1000" s="151">
        <v>3179</v>
      </c>
      <c r="K1000" s="151">
        <v>3120</v>
      </c>
      <c r="L1000" s="151">
        <v>59</v>
      </c>
      <c r="M1000" s="172">
        <v>0.93</v>
      </c>
      <c r="N1000" s="153">
        <v>75233</v>
      </c>
      <c r="O1000" s="153">
        <v>73493</v>
      </c>
      <c r="P1000" s="153">
        <v>1740</v>
      </c>
      <c r="Q1000" s="154">
        <v>0.976871851448168</v>
      </c>
      <c r="R1000" s="154">
        <v>0.970508474576271</v>
      </c>
      <c r="S1000" s="154">
        <v>0.979461756373938</v>
      </c>
      <c r="T1000" s="154">
        <v>0.981440704624096</v>
      </c>
      <c r="U1000" s="173">
        <v>-0.00895328179766652</v>
      </c>
      <c r="V1000" s="158">
        <v>19167</v>
      </c>
      <c r="W1000" s="158">
        <v>18795</v>
      </c>
      <c r="X1000" s="158">
        <v>19412</v>
      </c>
      <c r="Y1000" s="158">
        <v>18991</v>
      </c>
      <c r="Z1000" s="155">
        <v>0.980591641884489</v>
      </c>
      <c r="AA1000" s="155">
        <v>0.978312384092314</v>
      </c>
      <c r="AB1000" s="173">
        <v>0.00227925779217497</v>
      </c>
    </row>
    <row r="1001" spans="1:28">
      <c r="A1001" s="175" t="s">
        <v>927</v>
      </c>
      <c r="B1001" s="177" t="s">
        <v>1830</v>
      </c>
      <c r="C1001" s="177" t="s">
        <v>1000</v>
      </c>
      <c r="D1001" s="150">
        <v>0</v>
      </c>
      <c r="E1001" s="153">
        <v>0</v>
      </c>
      <c r="F1001" s="153">
        <v>0</v>
      </c>
      <c r="G1001" s="151">
        <v>0</v>
      </c>
      <c r="H1001" s="151">
        <v>0</v>
      </c>
      <c r="I1001" s="151">
        <v>0</v>
      </c>
      <c r="J1001" s="151">
        <v>0</v>
      </c>
      <c r="K1001" s="151">
        <v>0</v>
      </c>
      <c r="L1001" s="151">
        <v>0</v>
      </c>
      <c r="M1001" s="172">
        <v>0.93</v>
      </c>
      <c r="N1001" s="153">
        <v>0</v>
      </c>
      <c r="O1001" s="153">
        <v>0</v>
      </c>
      <c r="P1001" s="153">
        <v>0</v>
      </c>
      <c r="Q1001" s="154">
        <v>0</v>
      </c>
      <c r="R1001" s="154">
        <v>0</v>
      </c>
      <c r="S1001" s="154">
        <v>0</v>
      </c>
      <c r="T1001" s="154">
        <v>0</v>
      </c>
      <c r="U1001" s="173">
        <v>0</v>
      </c>
      <c r="V1001" s="158">
        <v>0</v>
      </c>
      <c r="W1001" s="158">
        <v>0</v>
      </c>
      <c r="X1001" s="158">
        <v>0</v>
      </c>
      <c r="Y1001" s="158">
        <v>0</v>
      </c>
      <c r="Z1001" s="155">
        <v>0</v>
      </c>
      <c r="AA1001" s="155">
        <v>0</v>
      </c>
      <c r="AB1001" s="173">
        <v>0</v>
      </c>
    </row>
    <row r="1002" spans="1:28">
      <c r="A1002" s="175" t="s">
        <v>927</v>
      </c>
      <c r="B1002" s="177" t="s">
        <v>1830</v>
      </c>
      <c r="C1002" s="177" t="s">
        <v>1001</v>
      </c>
      <c r="D1002" s="150">
        <v>2813</v>
      </c>
      <c r="E1002" s="153">
        <v>2605</v>
      </c>
      <c r="F1002" s="153">
        <v>208</v>
      </c>
      <c r="G1002" s="151">
        <v>2627</v>
      </c>
      <c r="H1002" s="151">
        <v>2469</v>
      </c>
      <c r="I1002" s="151">
        <v>158</v>
      </c>
      <c r="J1002" s="151">
        <v>2801</v>
      </c>
      <c r="K1002" s="151">
        <v>2698</v>
      </c>
      <c r="L1002" s="151">
        <v>103</v>
      </c>
      <c r="M1002" s="172">
        <v>0.93</v>
      </c>
      <c r="N1002" s="153">
        <v>71258</v>
      </c>
      <c r="O1002" s="153">
        <v>67254</v>
      </c>
      <c r="P1002" s="153">
        <v>4004</v>
      </c>
      <c r="Q1002" s="154">
        <v>0.943809817845014</v>
      </c>
      <c r="R1002" s="154">
        <v>0.92605758976182</v>
      </c>
      <c r="S1002" s="154">
        <v>0.939855348306053</v>
      </c>
      <c r="T1002" s="154">
        <v>0.963227418779008</v>
      </c>
      <c r="U1002" s="173">
        <v>-0.0137977585442325</v>
      </c>
      <c r="V1002" s="158">
        <v>17916</v>
      </c>
      <c r="W1002" s="158">
        <v>17012</v>
      </c>
      <c r="X1002" s="158">
        <v>17400</v>
      </c>
      <c r="Y1002" s="158">
        <v>16519</v>
      </c>
      <c r="Z1002" s="155">
        <v>0.949542308551016</v>
      </c>
      <c r="AA1002" s="155">
        <v>0.949367816091954</v>
      </c>
      <c r="AB1002" s="173">
        <v>0.00017449245906187</v>
      </c>
    </row>
    <row r="1003" spans="1:28">
      <c r="A1003" s="175" t="s">
        <v>927</v>
      </c>
      <c r="B1003" s="177" t="s">
        <v>1830</v>
      </c>
      <c r="C1003" s="177" t="s">
        <v>1002</v>
      </c>
      <c r="D1003" s="150">
        <v>1851</v>
      </c>
      <c r="E1003" s="153">
        <v>1676</v>
      </c>
      <c r="F1003" s="153">
        <v>175</v>
      </c>
      <c r="G1003" s="151">
        <v>1721</v>
      </c>
      <c r="H1003" s="151">
        <v>1649</v>
      </c>
      <c r="I1003" s="151">
        <v>72</v>
      </c>
      <c r="J1003" s="151">
        <v>1879</v>
      </c>
      <c r="K1003" s="151">
        <v>1832</v>
      </c>
      <c r="L1003" s="151">
        <v>47</v>
      </c>
      <c r="M1003" s="172">
        <v>0.93</v>
      </c>
      <c r="N1003" s="153">
        <v>50006</v>
      </c>
      <c r="O1003" s="153">
        <v>47646</v>
      </c>
      <c r="P1003" s="153">
        <v>2360</v>
      </c>
      <c r="Q1003" s="154">
        <v>0.952805663320402</v>
      </c>
      <c r="R1003" s="154">
        <v>0.905456509994597</v>
      </c>
      <c r="S1003" s="154">
        <v>0.958163858221964</v>
      </c>
      <c r="T1003" s="154">
        <v>0.974986695050559</v>
      </c>
      <c r="U1003" s="173">
        <v>-0.0527073482273664</v>
      </c>
      <c r="V1003" s="158">
        <v>12109</v>
      </c>
      <c r="W1003" s="158">
        <v>11531</v>
      </c>
      <c r="X1003" s="158">
        <v>12529</v>
      </c>
      <c r="Y1003" s="158">
        <v>11924</v>
      </c>
      <c r="Z1003" s="155">
        <v>0.952266908910728</v>
      </c>
      <c r="AA1003" s="155">
        <v>0.95171202809482</v>
      </c>
      <c r="AB1003" s="173">
        <v>0.000554880815907488</v>
      </c>
    </row>
    <row r="1004" spans="1:28">
      <c r="A1004" s="175" t="s">
        <v>927</v>
      </c>
      <c r="B1004" s="177" t="s">
        <v>1830</v>
      </c>
      <c r="C1004" s="177" t="s">
        <v>1003</v>
      </c>
      <c r="D1004" s="150">
        <v>1396</v>
      </c>
      <c r="E1004" s="153">
        <v>1319</v>
      </c>
      <c r="F1004" s="153">
        <v>77</v>
      </c>
      <c r="G1004" s="151">
        <v>1377</v>
      </c>
      <c r="H1004" s="151">
        <v>1337</v>
      </c>
      <c r="I1004" s="151">
        <v>40</v>
      </c>
      <c r="J1004" s="151">
        <v>1462</v>
      </c>
      <c r="K1004" s="151">
        <v>1432</v>
      </c>
      <c r="L1004" s="151">
        <v>30</v>
      </c>
      <c r="M1004" s="172">
        <v>0.93</v>
      </c>
      <c r="N1004" s="153">
        <v>42096</v>
      </c>
      <c r="O1004" s="153">
        <v>40874</v>
      </c>
      <c r="P1004" s="153">
        <v>1222</v>
      </c>
      <c r="Q1004" s="154">
        <v>0.970971113645002</v>
      </c>
      <c r="R1004" s="154">
        <v>0.944842406876791</v>
      </c>
      <c r="S1004" s="154">
        <v>0.970951343500363</v>
      </c>
      <c r="T1004" s="154">
        <v>0.979480164158687</v>
      </c>
      <c r="U1004" s="173">
        <v>-0.0261089366235723</v>
      </c>
      <c r="V1004" s="158">
        <v>9747</v>
      </c>
      <c r="W1004" s="158">
        <v>9453</v>
      </c>
      <c r="X1004" s="158">
        <v>10263</v>
      </c>
      <c r="Y1004" s="158">
        <v>9976</v>
      </c>
      <c r="Z1004" s="155">
        <v>0.969836872883964</v>
      </c>
      <c r="AA1004" s="155">
        <v>0.972035467212316</v>
      </c>
      <c r="AB1004" s="173">
        <v>-0.00219859432835179</v>
      </c>
    </row>
    <row r="1005" spans="1:28">
      <c r="A1005" s="175" t="s">
        <v>927</v>
      </c>
      <c r="B1005" s="179" t="s">
        <v>1830</v>
      </c>
      <c r="C1005" s="179" t="s">
        <v>1004</v>
      </c>
      <c r="D1005" s="150">
        <v>1371</v>
      </c>
      <c r="E1005" s="153">
        <v>1284</v>
      </c>
      <c r="F1005" s="153">
        <v>87</v>
      </c>
      <c r="G1005" s="151">
        <v>1355</v>
      </c>
      <c r="H1005" s="151">
        <v>1295</v>
      </c>
      <c r="I1005" s="151">
        <v>60</v>
      </c>
      <c r="J1005" s="151">
        <v>1490</v>
      </c>
      <c r="K1005" s="151">
        <v>1438</v>
      </c>
      <c r="L1005" s="151">
        <v>52</v>
      </c>
      <c r="M1005" s="172">
        <v>0.93</v>
      </c>
      <c r="N1005" s="153">
        <v>38940</v>
      </c>
      <c r="O1005" s="153">
        <v>37499</v>
      </c>
      <c r="P1005" s="153">
        <v>1441</v>
      </c>
      <c r="Q1005" s="154">
        <v>0.962994350282486</v>
      </c>
      <c r="R1005" s="154">
        <v>0.936542669584245</v>
      </c>
      <c r="S1005" s="154">
        <v>0.955719557195572</v>
      </c>
      <c r="T1005" s="154">
        <v>0.96510067114094</v>
      </c>
      <c r="U1005" s="173">
        <v>-0.019176887611327</v>
      </c>
      <c r="V1005" s="158">
        <v>9401</v>
      </c>
      <c r="W1005" s="158">
        <v>9031</v>
      </c>
      <c r="X1005" s="158">
        <v>9303</v>
      </c>
      <c r="Y1005" s="158">
        <v>8947</v>
      </c>
      <c r="Z1005" s="155">
        <v>0.960642484842038</v>
      </c>
      <c r="AA1005" s="155">
        <v>0.961732774373858</v>
      </c>
      <c r="AB1005" s="173">
        <v>-0.00109028953181978</v>
      </c>
    </row>
    <row r="1006" spans="1:28">
      <c r="A1006" s="175" t="s">
        <v>927</v>
      </c>
      <c r="B1006" s="177" t="s">
        <v>1829</v>
      </c>
      <c r="C1006" s="177" t="s">
        <v>1005</v>
      </c>
      <c r="D1006" s="150">
        <v>3810</v>
      </c>
      <c r="E1006" s="153">
        <v>3233</v>
      </c>
      <c r="F1006" s="153">
        <v>577</v>
      </c>
      <c r="G1006" s="151">
        <v>4020</v>
      </c>
      <c r="H1006" s="151">
        <v>3711</v>
      </c>
      <c r="I1006" s="151">
        <v>309</v>
      </c>
      <c r="J1006" s="151">
        <v>3031</v>
      </c>
      <c r="K1006" s="151">
        <v>2849</v>
      </c>
      <c r="L1006" s="151">
        <v>182</v>
      </c>
      <c r="M1006" s="172">
        <v>0.93</v>
      </c>
      <c r="N1006" s="153">
        <v>103832</v>
      </c>
      <c r="O1006" s="153">
        <v>95691</v>
      </c>
      <c r="P1006" s="153">
        <v>8141</v>
      </c>
      <c r="Q1006" s="154">
        <v>0.921594498805763</v>
      </c>
      <c r="R1006" s="154">
        <v>0.848556430446194</v>
      </c>
      <c r="S1006" s="154">
        <v>0.923134328358209</v>
      </c>
      <c r="T1006" s="154">
        <v>0.939953810623557</v>
      </c>
      <c r="U1006" s="173">
        <v>-0.0745778979120147</v>
      </c>
      <c r="V1006" s="158">
        <v>25248</v>
      </c>
      <c r="W1006" s="158">
        <v>23398</v>
      </c>
      <c r="X1006" s="158">
        <v>26365</v>
      </c>
      <c r="Y1006" s="158">
        <v>24393</v>
      </c>
      <c r="Z1006" s="155">
        <v>0.926726869455006</v>
      </c>
      <c r="AA1006" s="155">
        <v>0.925203868765409</v>
      </c>
      <c r="AB1006" s="173">
        <v>0.00152300068959765</v>
      </c>
    </row>
    <row r="1007" spans="1:28">
      <c r="A1007" s="175" t="s">
        <v>927</v>
      </c>
      <c r="B1007" s="177" t="s">
        <v>1829</v>
      </c>
      <c r="C1007" s="177" t="s">
        <v>1006</v>
      </c>
      <c r="D1007" s="150">
        <v>3887</v>
      </c>
      <c r="E1007" s="153">
        <v>3623</v>
      </c>
      <c r="F1007" s="153">
        <v>264</v>
      </c>
      <c r="G1007" s="151">
        <v>4019</v>
      </c>
      <c r="H1007" s="151">
        <v>3828</v>
      </c>
      <c r="I1007" s="151">
        <v>191</v>
      </c>
      <c r="J1007" s="151">
        <v>3312</v>
      </c>
      <c r="K1007" s="151">
        <v>3170</v>
      </c>
      <c r="L1007" s="151">
        <v>142</v>
      </c>
      <c r="M1007" s="172">
        <v>0.93</v>
      </c>
      <c r="N1007" s="153">
        <v>100551</v>
      </c>
      <c r="O1007" s="153">
        <v>95620</v>
      </c>
      <c r="P1007" s="153">
        <v>4931</v>
      </c>
      <c r="Q1007" s="154">
        <v>0.950960209247049</v>
      </c>
      <c r="R1007" s="154">
        <v>0.932081296629792</v>
      </c>
      <c r="S1007" s="154">
        <v>0.952475740233889</v>
      </c>
      <c r="T1007" s="154">
        <v>0.957125603864734</v>
      </c>
      <c r="U1007" s="173">
        <v>-0.0203944436040974</v>
      </c>
      <c r="V1007" s="158">
        <v>25281</v>
      </c>
      <c r="W1007" s="158">
        <v>24050</v>
      </c>
      <c r="X1007" s="158">
        <v>25565</v>
      </c>
      <c r="Y1007" s="158">
        <v>24364</v>
      </c>
      <c r="Z1007" s="155">
        <v>0.951307305881888</v>
      </c>
      <c r="AA1007" s="155">
        <v>0.953021709368277</v>
      </c>
      <c r="AB1007" s="173">
        <v>-0.00171440348638929</v>
      </c>
    </row>
    <row r="1008" spans="1:28">
      <c r="A1008" s="175" t="s">
        <v>927</v>
      </c>
      <c r="B1008" s="177" t="s">
        <v>1829</v>
      </c>
      <c r="C1008" s="177" t="s">
        <v>1007</v>
      </c>
      <c r="D1008" s="150">
        <v>4577</v>
      </c>
      <c r="E1008" s="153">
        <v>4171</v>
      </c>
      <c r="F1008" s="153">
        <v>406</v>
      </c>
      <c r="G1008" s="151">
        <v>4657</v>
      </c>
      <c r="H1008" s="151">
        <v>4312</v>
      </c>
      <c r="I1008" s="151">
        <v>345</v>
      </c>
      <c r="J1008" s="151">
        <v>3897</v>
      </c>
      <c r="K1008" s="151">
        <v>3669</v>
      </c>
      <c r="L1008" s="151">
        <v>228</v>
      </c>
      <c r="M1008" s="172">
        <v>0.93</v>
      </c>
      <c r="N1008" s="153">
        <v>123528</v>
      </c>
      <c r="O1008" s="153">
        <v>115908</v>
      </c>
      <c r="P1008" s="153">
        <v>7620</v>
      </c>
      <c r="Q1008" s="154">
        <v>0.938313580726637</v>
      </c>
      <c r="R1008" s="154">
        <v>0.911295608477169</v>
      </c>
      <c r="S1008" s="154">
        <v>0.925917972943955</v>
      </c>
      <c r="T1008" s="154">
        <v>0.941493456505004</v>
      </c>
      <c r="U1008" s="173">
        <v>-0.0146223644667868</v>
      </c>
      <c r="V1008" s="158">
        <v>30260</v>
      </c>
      <c r="W1008" s="158">
        <v>28339</v>
      </c>
      <c r="X1008" s="158">
        <v>31120</v>
      </c>
      <c r="Y1008" s="158">
        <v>29300</v>
      </c>
      <c r="Z1008" s="155">
        <v>0.936516853932584</v>
      </c>
      <c r="AA1008" s="155">
        <v>0.941516709511568</v>
      </c>
      <c r="AB1008" s="173">
        <v>-0.00499985557898386</v>
      </c>
    </row>
    <row r="1009" spans="1:28">
      <c r="A1009" s="175" t="s">
        <v>927</v>
      </c>
      <c r="B1009" s="177" t="s">
        <v>1829</v>
      </c>
      <c r="C1009" s="177" t="s">
        <v>1008</v>
      </c>
      <c r="D1009" s="150">
        <v>2920</v>
      </c>
      <c r="E1009" s="153">
        <v>2775</v>
      </c>
      <c r="F1009" s="153">
        <v>145</v>
      </c>
      <c r="G1009" s="151">
        <v>2979</v>
      </c>
      <c r="H1009" s="151">
        <v>2879</v>
      </c>
      <c r="I1009" s="151">
        <v>100</v>
      </c>
      <c r="J1009" s="151">
        <v>2503</v>
      </c>
      <c r="K1009" s="151">
        <v>2411</v>
      </c>
      <c r="L1009" s="151">
        <v>92</v>
      </c>
      <c r="M1009" s="172">
        <v>0.93</v>
      </c>
      <c r="N1009" s="153">
        <v>79203</v>
      </c>
      <c r="O1009" s="153">
        <v>75964</v>
      </c>
      <c r="P1009" s="153">
        <v>3239</v>
      </c>
      <c r="Q1009" s="154">
        <v>0.959105084403369</v>
      </c>
      <c r="R1009" s="154">
        <v>0.950342465753425</v>
      </c>
      <c r="S1009" s="154">
        <v>0.966431688486069</v>
      </c>
      <c r="T1009" s="154">
        <v>0.963244107071514</v>
      </c>
      <c r="U1009" s="173">
        <v>-0.0160892227326446</v>
      </c>
      <c r="V1009" s="158">
        <v>19597</v>
      </c>
      <c r="W1009" s="158">
        <v>18841</v>
      </c>
      <c r="X1009" s="158">
        <v>20108</v>
      </c>
      <c r="Y1009" s="158">
        <v>19282</v>
      </c>
      <c r="Z1009" s="155">
        <v>0.961422666734704</v>
      </c>
      <c r="AA1009" s="155">
        <v>0.958921822160334</v>
      </c>
      <c r="AB1009" s="173">
        <v>0.00250084457437016</v>
      </c>
    </row>
    <row r="1010" spans="1:28">
      <c r="A1010" s="175" t="s">
        <v>927</v>
      </c>
      <c r="B1010" s="177" t="s">
        <v>1829</v>
      </c>
      <c r="C1010" s="177" t="s">
        <v>1009</v>
      </c>
      <c r="D1010" s="150">
        <v>3169</v>
      </c>
      <c r="E1010" s="153">
        <v>2991</v>
      </c>
      <c r="F1010" s="153">
        <v>178</v>
      </c>
      <c r="G1010" s="151">
        <v>3103</v>
      </c>
      <c r="H1010" s="151">
        <v>2950</v>
      </c>
      <c r="I1010" s="151">
        <v>153</v>
      </c>
      <c r="J1010" s="151">
        <v>2668</v>
      </c>
      <c r="K1010" s="151">
        <v>2542</v>
      </c>
      <c r="L1010" s="151">
        <v>126</v>
      </c>
      <c r="M1010" s="172">
        <v>0.93</v>
      </c>
      <c r="N1010" s="153">
        <v>84114</v>
      </c>
      <c r="O1010" s="153">
        <v>80022</v>
      </c>
      <c r="P1010" s="153">
        <v>4092</v>
      </c>
      <c r="Q1010" s="154">
        <v>0.951351736928454</v>
      </c>
      <c r="R1010" s="154">
        <v>0.943830861470495</v>
      </c>
      <c r="S1010" s="154">
        <v>0.950692877860135</v>
      </c>
      <c r="T1010" s="154">
        <v>0.952773613193403</v>
      </c>
      <c r="U1010" s="173">
        <v>-0.0068620163896399</v>
      </c>
      <c r="V1010" s="158">
        <v>20594</v>
      </c>
      <c r="W1010" s="158">
        <v>19540</v>
      </c>
      <c r="X1010" s="158">
        <v>21460</v>
      </c>
      <c r="Y1010" s="158">
        <v>20419</v>
      </c>
      <c r="Z1010" s="155">
        <v>0.948820044673206</v>
      </c>
      <c r="AA1010" s="155">
        <v>0.951491146318733</v>
      </c>
      <c r="AB1010" s="173">
        <v>-0.00267110164552675</v>
      </c>
    </row>
    <row r="1011" spans="1:28">
      <c r="A1011" s="175" t="s">
        <v>927</v>
      </c>
      <c r="B1011" s="177" t="s">
        <v>1829</v>
      </c>
      <c r="C1011" s="177" t="s">
        <v>1010</v>
      </c>
      <c r="D1011" s="150">
        <v>3217</v>
      </c>
      <c r="E1011" s="153">
        <v>2960</v>
      </c>
      <c r="F1011" s="153">
        <v>257</v>
      </c>
      <c r="G1011" s="151">
        <v>3144</v>
      </c>
      <c r="H1011" s="151">
        <v>2990</v>
      </c>
      <c r="I1011" s="151">
        <v>154</v>
      </c>
      <c r="J1011" s="151">
        <v>2711</v>
      </c>
      <c r="K1011" s="151">
        <v>2570</v>
      </c>
      <c r="L1011" s="151">
        <v>141</v>
      </c>
      <c r="M1011" s="172">
        <v>0.93</v>
      </c>
      <c r="N1011" s="153">
        <v>85079</v>
      </c>
      <c r="O1011" s="153">
        <v>80891</v>
      </c>
      <c r="P1011" s="153">
        <v>4188</v>
      </c>
      <c r="Q1011" s="154">
        <v>0.950775161908344</v>
      </c>
      <c r="R1011" s="154">
        <v>0.92011190550202</v>
      </c>
      <c r="S1011" s="154">
        <v>0.951017811704835</v>
      </c>
      <c r="T1011" s="154">
        <v>0.947989671707857</v>
      </c>
      <c r="U1011" s="173">
        <v>-0.0309059062028141</v>
      </c>
      <c r="V1011" s="158">
        <v>20974</v>
      </c>
      <c r="W1011" s="158">
        <v>19825</v>
      </c>
      <c r="X1011" s="158">
        <v>21378</v>
      </c>
      <c r="Y1011" s="158">
        <v>20361</v>
      </c>
      <c r="Z1011" s="155">
        <v>0.945217888814723</v>
      </c>
      <c r="AA1011" s="155">
        <v>0.952427729441482</v>
      </c>
      <c r="AB1011" s="173">
        <v>-0.00720984062675889</v>
      </c>
    </row>
    <row r="1012" spans="1:28">
      <c r="A1012" s="175" t="s">
        <v>927</v>
      </c>
      <c r="B1012" s="177" t="s">
        <v>1829</v>
      </c>
      <c r="C1012" s="177" t="s">
        <v>1011</v>
      </c>
      <c r="D1012" s="150">
        <v>0</v>
      </c>
      <c r="E1012" s="153">
        <v>0</v>
      </c>
      <c r="F1012" s="153">
        <v>0</v>
      </c>
      <c r="G1012" s="151">
        <v>2</v>
      </c>
      <c r="H1012" s="151">
        <v>1</v>
      </c>
      <c r="I1012" s="151">
        <v>1</v>
      </c>
      <c r="J1012" s="151">
        <v>0</v>
      </c>
      <c r="K1012" s="151">
        <v>0</v>
      </c>
      <c r="L1012" s="151">
        <v>0</v>
      </c>
      <c r="M1012" s="172">
        <v>0.93</v>
      </c>
      <c r="N1012" s="153">
        <v>4</v>
      </c>
      <c r="O1012" s="153">
        <v>3</v>
      </c>
      <c r="P1012" s="153">
        <v>1</v>
      </c>
      <c r="Q1012" s="154">
        <v>0.75</v>
      </c>
      <c r="R1012" s="154">
        <v>0</v>
      </c>
      <c r="S1012" s="154">
        <v>0.5</v>
      </c>
      <c r="T1012" s="154">
        <v>0</v>
      </c>
      <c r="U1012" s="173">
        <v>-0.5</v>
      </c>
      <c r="V1012" s="158">
        <v>2</v>
      </c>
      <c r="W1012" s="158">
        <v>1</v>
      </c>
      <c r="X1012" s="158">
        <v>0</v>
      </c>
      <c r="Y1012" s="158">
        <v>0</v>
      </c>
      <c r="Z1012" s="155">
        <v>0.5</v>
      </c>
      <c r="AA1012" s="155">
        <v>0</v>
      </c>
      <c r="AB1012" s="173">
        <v>0.5</v>
      </c>
    </row>
    <row r="1013" spans="1:28">
      <c r="A1013" s="175" t="s">
        <v>927</v>
      </c>
      <c r="B1013" s="177" t="s">
        <v>1829</v>
      </c>
      <c r="C1013" s="177" t="s">
        <v>1012</v>
      </c>
      <c r="D1013" s="150">
        <v>3309</v>
      </c>
      <c r="E1013" s="153">
        <v>3075</v>
      </c>
      <c r="F1013" s="153">
        <v>234</v>
      </c>
      <c r="G1013" s="151">
        <v>3389</v>
      </c>
      <c r="H1013" s="151">
        <v>3211</v>
      </c>
      <c r="I1013" s="151">
        <v>178</v>
      </c>
      <c r="J1013" s="151">
        <v>2788</v>
      </c>
      <c r="K1013" s="151">
        <v>2706</v>
      </c>
      <c r="L1013" s="151">
        <v>82</v>
      </c>
      <c r="M1013" s="172">
        <v>0.93</v>
      </c>
      <c r="N1013" s="153">
        <v>87739</v>
      </c>
      <c r="O1013" s="153">
        <v>84116</v>
      </c>
      <c r="P1013" s="153">
        <v>3623</v>
      </c>
      <c r="Q1013" s="154">
        <v>0.958707074391092</v>
      </c>
      <c r="R1013" s="154">
        <v>0.929283771532185</v>
      </c>
      <c r="S1013" s="154">
        <v>0.947477131897315</v>
      </c>
      <c r="T1013" s="154">
        <v>0.970588235294118</v>
      </c>
      <c r="U1013" s="173">
        <v>-0.0181933603651299</v>
      </c>
      <c r="V1013" s="158">
        <v>21634</v>
      </c>
      <c r="W1013" s="158">
        <v>20734</v>
      </c>
      <c r="X1013" s="158">
        <v>22346</v>
      </c>
      <c r="Y1013" s="158">
        <v>21434</v>
      </c>
      <c r="Z1013" s="155">
        <v>0.958398816677452</v>
      </c>
      <c r="AA1013" s="155">
        <v>0.959187326590889</v>
      </c>
      <c r="AB1013" s="173">
        <v>-0.000788509913436597</v>
      </c>
    </row>
    <row r="1014" spans="1:28">
      <c r="A1014" s="175" t="s">
        <v>927</v>
      </c>
      <c r="B1014" s="177" t="s">
        <v>1829</v>
      </c>
      <c r="C1014" s="177" t="s">
        <v>1013</v>
      </c>
      <c r="D1014" s="150">
        <v>4823</v>
      </c>
      <c r="E1014" s="153">
        <v>4533</v>
      </c>
      <c r="F1014" s="153">
        <v>290</v>
      </c>
      <c r="G1014" s="151">
        <v>5158</v>
      </c>
      <c r="H1014" s="151">
        <v>5022</v>
      </c>
      <c r="I1014" s="151">
        <v>136</v>
      </c>
      <c r="J1014" s="151">
        <v>4308</v>
      </c>
      <c r="K1014" s="151">
        <v>4212</v>
      </c>
      <c r="L1014" s="151">
        <v>96</v>
      </c>
      <c r="M1014" s="172">
        <v>0.93</v>
      </c>
      <c r="N1014" s="153">
        <v>130120</v>
      </c>
      <c r="O1014" s="153">
        <v>126631</v>
      </c>
      <c r="P1014" s="153">
        <v>3489</v>
      </c>
      <c r="Q1014" s="154">
        <v>0.97318628957885</v>
      </c>
      <c r="R1014" s="154">
        <v>0.939871449305412</v>
      </c>
      <c r="S1014" s="154">
        <v>0.973633191159364</v>
      </c>
      <c r="T1014" s="154">
        <v>0.977715877437326</v>
      </c>
      <c r="U1014" s="173">
        <v>-0.0337617418539525</v>
      </c>
      <c r="V1014" s="158">
        <v>32023</v>
      </c>
      <c r="W1014" s="158">
        <v>31117</v>
      </c>
      <c r="X1014" s="158">
        <v>32776</v>
      </c>
      <c r="Y1014" s="158">
        <v>31881</v>
      </c>
      <c r="Z1014" s="155">
        <v>0.971707834993598</v>
      </c>
      <c r="AA1014" s="155">
        <v>0.972693434220161</v>
      </c>
      <c r="AB1014" s="173">
        <v>-0.000985599226562717</v>
      </c>
    </row>
    <row r="1015" spans="1:28">
      <c r="A1015" s="175" t="s">
        <v>927</v>
      </c>
      <c r="B1015" s="177" t="s">
        <v>1829</v>
      </c>
      <c r="C1015" s="177" t="s">
        <v>1014</v>
      </c>
      <c r="D1015" s="150">
        <v>2409</v>
      </c>
      <c r="E1015" s="153">
        <v>2243</v>
      </c>
      <c r="F1015" s="153">
        <v>166</v>
      </c>
      <c r="G1015" s="151">
        <v>2417</v>
      </c>
      <c r="H1015" s="151">
        <v>2326</v>
      </c>
      <c r="I1015" s="151">
        <v>91</v>
      </c>
      <c r="J1015" s="151">
        <v>1993</v>
      </c>
      <c r="K1015" s="151">
        <v>1931</v>
      </c>
      <c r="L1015" s="151">
        <v>62</v>
      </c>
      <c r="M1015" s="172">
        <v>0.93</v>
      </c>
      <c r="N1015" s="153">
        <v>64072</v>
      </c>
      <c r="O1015" s="153">
        <v>61820</v>
      </c>
      <c r="P1015" s="153">
        <v>2252</v>
      </c>
      <c r="Q1015" s="154">
        <v>0.964852041453365</v>
      </c>
      <c r="R1015" s="154">
        <v>0.931091739310917</v>
      </c>
      <c r="S1015" s="154">
        <v>0.962350020686802</v>
      </c>
      <c r="T1015" s="154">
        <v>0.968891118916207</v>
      </c>
      <c r="U1015" s="173">
        <v>-0.0312582813758845</v>
      </c>
      <c r="V1015" s="158">
        <v>15667</v>
      </c>
      <c r="W1015" s="158">
        <v>15042</v>
      </c>
      <c r="X1015" s="158">
        <v>16407</v>
      </c>
      <c r="Y1015" s="158">
        <v>15899</v>
      </c>
      <c r="Z1015" s="155">
        <v>0.960107231761026</v>
      </c>
      <c r="AA1015" s="155">
        <v>0.969037605899921</v>
      </c>
      <c r="AB1015" s="173">
        <v>-0.0089303741388943</v>
      </c>
    </row>
    <row r="1016" spans="1:28">
      <c r="A1016" s="175" t="s">
        <v>927</v>
      </c>
      <c r="B1016" s="177" t="s">
        <v>1829</v>
      </c>
      <c r="C1016" s="177" t="s">
        <v>1015</v>
      </c>
      <c r="D1016" s="150">
        <v>2980</v>
      </c>
      <c r="E1016" s="153">
        <v>2836</v>
      </c>
      <c r="F1016" s="153">
        <v>144</v>
      </c>
      <c r="G1016" s="151">
        <v>3252</v>
      </c>
      <c r="H1016" s="151">
        <v>3119</v>
      </c>
      <c r="I1016" s="151">
        <v>133</v>
      </c>
      <c r="J1016" s="151">
        <v>2548</v>
      </c>
      <c r="K1016" s="151">
        <v>2444</v>
      </c>
      <c r="L1016" s="151">
        <v>104</v>
      </c>
      <c r="M1016" s="172">
        <v>0.93</v>
      </c>
      <c r="N1016" s="153">
        <v>84095</v>
      </c>
      <c r="O1016" s="153">
        <v>80599</v>
      </c>
      <c r="P1016" s="153">
        <v>3496</v>
      </c>
      <c r="Q1016" s="154">
        <v>0.958427968369106</v>
      </c>
      <c r="R1016" s="154">
        <v>0.951677852348993</v>
      </c>
      <c r="S1016" s="154">
        <v>0.95910209102091</v>
      </c>
      <c r="T1016" s="154">
        <v>0.959183673469388</v>
      </c>
      <c r="U1016" s="173">
        <v>-0.00742423867191699</v>
      </c>
      <c r="V1016" s="158">
        <v>19962</v>
      </c>
      <c r="W1016" s="158">
        <v>19086</v>
      </c>
      <c r="X1016" s="158">
        <v>21013</v>
      </c>
      <c r="Y1016" s="158">
        <v>20118</v>
      </c>
      <c r="Z1016" s="155">
        <v>0.956116621581004</v>
      </c>
      <c r="AA1016" s="155">
        <v>0.957407319278542</v>
      </c>
      <c r="AB1016" s="173">
        <v>-0.00129069769753798</v>
      </c>
    </row>
    <row r="1017" spans="1:28">
      <c r="A1017" s="175" t="s">
        <v>927</v>
      </c>
      <c r="B1017" s="177" t="s">
        <v>1831</v>
      </c>
      <c r="C1017" s="177" t="s">
        <v>1016</v>
      </c>
      <c r="D1017" s="150">
        <v>2879</v>
      </c>
      <c r="E1017" s="153">
        <v>2673</v>
      </c>
      <c r="F1017" s="153">
        <v>206</v>
      </c>
      <c r="G1017" s="151">
        <v>2781</v>
      </c>
      <c r="H1017" s="151">
        <v>2654</v>
      </c>
      <c r="I1017" s="151">
        <v>127</v>
      </c>
      <c r="J1017" s="151">
        <v>2604</v>
      </c>
      <c r="K1017" s="151">
        <v>2491</v>
      </c>
      <c r="L1017" s="151">
        <v>113</v>
      </c>
      <c r="M1017" s="172">
        <v>0.93</v>
      </c>
      <c r="N1017" s="153">
        <v>77724</v>
      </c>
      <c r="O1017" s="153">
        <v>73887</v>
      </c>
      <c r="P1017" s="153">
        <v>3837</v>
      </c>
      <c r="Q1017" s="154">
        <v>0.950633009109155</v>
      </c>
      <c r="R1017" s="154">
        <v>0.928447377561653</v>
      </c>
      <c r="S1017" s="154">
        <v>0.954332973750449</v>
      </c>
      <c r="T1017" s="154">
        <v>0.956605222734255</v>
      </c>
      <c r="U1017" s="173">
        <v>-0.0258855961887962</v>
      </c>
      <c r="V1017" s="158">
        <v>19018</v>
      </c>
      <c r="W1017" s="158">
        <v>17976</v>
      </c>
      <c r="X1017" s="158">
        <v>19810</v>
      </c>
      <c r="Y1017" s="158">
        <v>18957</v>
      </c>
      <c r="Z1017" s="155">
        <v>0.94520980124093</v>
      </c>
      <c r="AA1017" s="155">
        <v>0.956940938919738</v>
      </c>
      <c r="AB1017" s="173">
        <v>-0.0117311376788078</v>
      </c>
    </row>
    <row r="1018" spans="1:28">
      <c r="A1018" s="175" t="s">
        <v>927</v>
      </c>
      <c r="B1018" s="177" t="s">
        <v>1831</v>
      </c>
      <c r="C1018" s="177" t="s">
        <v>1017</v>
      </c>
      <c r="D1018" s="150">
        <v>1877</v>
      </c>
      <c r="E1018" s="153">
        <v>1786</v>
      </c>
      <c r="F1018" s="153">
        <v>91</v>
      </c>
      <c r="G1018" s="151">
        <v>1876</v>
      </c>
      <c r="H1018" s="151">
        <v>1797</v>
      </c>
      <c r="I1018" s="151">
        <v>79</v>
      </c>
      <c r="J1018" s="151">
        <v>1758</v>
      </c>
      <c r="K1018" s="151">
        <v>1688</v>
      </c>
      <c r="L1018" s="151">
        <v>70</v>
      </c>
      <c r="M1018" s="172">
        <v>0.93</v>
      </c>
      <c r="N1018" s="153">
        <v>48927</v>
      </c>
      <c r="O1018" s="153">
        <v>46866</v>
      </c>
      <c r="P1018" s="153">
        <v>2061</v>
      </c>
      <c r="Q1018" s="154">
        <v>0.957876019375805</v>
      </c>
      <c r="R1018" s="154">
        <v>0.951518380394246</v>
      </c>
      <c r="S1018" s="154">
        <v>0.957889125799574</v>
      </c>
      <c r="T1018" s="154">
        <v>0.960182025028441</v>
      </c>
      <c r="U1018" s="173">
        <v>-0.00637074540532734</v>
      </c>
      <c r="V1018" s="158">
        <v>12055</v>
      </c>
      <c r="W1018" s="158">
        <v>11529</v>
      </c>
      <c r="X1018" s="158">
        <v>12418</v>
      </c>
      <c r="Y1018" s="158">
        <v>11957</v>
      </c>
      <c r="Z1018" s="155">
        <v>0.956366652841145</v>
      </c>
      <c r="AA1018" s="155">
        <v>0.962876469640844</v>
      </c>
      <c r="AB1018" s="173">
        <v>-0.0065098167996992</v>
      </c>
    </row>
    <row r="1019" spans="1:28">
      <c r="A1019" s="175" t="s">
        <v>927</v>
      </c>
      <c r="B1019" s="177" t="s">
        <v>1831</v>
      </c>
      <c r="C1019" s="177" t="s">
        <v>1018</v>
      </c>
      <c r="D1019" s="150">
        <v>2679</v>
      </c>
      <c r="E1019" s="153">
        <v>2518</v>
      </c>
      <c r="F1019" s="153">
        <v>161</v>
      </c>
      <c r="G1019" s="151">
        <v>2605</v>
      </c>
      <c r="H1019" s="151">
        <v>2380</v>
      </c>
      <c r="I1019" s="151">
        <v>225</v>
      </c>
      <c r="J1019" s="151">
        <v>2726</v>
      </c>
      <c r="K1019" s="151">
        <v>2601</v>
      </c>
      <c r="L1019" s="151">
        <v>125</v>
      </c>
      <c r="M1019" s="172">
        <v>0.93</v>
      </c>
      <c r="N1019" s="153">
        <v>71272</v>
      </c>
      <c r="O1019" s="153">
        <v>67822</v>
      </c>
      <c r="P1019" s="153">
        <v>3450</v>
      </c>
      <c r="Q1019" s="154">
        <v>0.951593893815243</v>
      </c>
      <c r="R1019" s="154">
        <v>0.939902948861515</v>
      </c>
      <c r="S1019" s="154">
        <v>0.91362763915547</v>
      </c>
      <c r="T1019" s="154">
        <v>0.954145267791636</v>
      </c>
      <c r="U1019" s="173">
        <v>0.0262753097060452</v>
      </c>
      <c r="V1019" s="158">
        <v>17779</v>
      </c>
      <c r="W1019" s="158">
        <v>16807</v>
      </c>
      <c r="X1019" s="158">
        <v>18245</v>
      </c>
      <c r="Y1019" s="158">
        <v>17398</v>
      </c>
      <c r="Z1019" s="155">
        <v>0.945328758647843</v>
      </c>
      <c r="AA1019" s="155">
        <v>0.953576322280077</v>
      </c>
      <c r="AB1019" s="173">
        <v>-0.00824756363223378</v>
      </c>
    </row>
    <row r="1020" spans="1:28">
      <c r="A1020" s="175" t="s">
        <v>927</v>
      </c>
      <c r="B1020" s="179" t="s">
        <v>1831</v>
      </c>
      <c r="C1020" s="179" t="s">
        <v>1019</v>
      </c>
      <c r="D1020" s="150">
        <v>2192</v>
      </c>
      <c r="E1020" s="153">
        <v>2072</v>
      </c>
      <c r="F1020" s="153">
        <v>120</v>
      </c>
      <c r="G1020" s="151">
        <v>2279</v>
      </c>
      <c r="H1020" s="151">
        <v>2173</v>
      </c>
      <c r="I1020" s="151">
        <v>106</v>
      </c>
      <c r="J1020" s="151">
        <v>2131</v>
      </c>
      <c r="K1020" s="151">
        <v>2057</v>
      </c>
      <c r="L1020" s="151">
        <v>74</v>
      </c>
      <c r="M1020" s="172">
        <v>0.93</v>
      </c>
      <c r="N1020" s="153">
        <v>61842</v>
      </c>
      <c r="O1020" s="153">
        <v>59436</v>
      </c>
      <c r="P1020" s="153">
        <v>2406</v>
      </c>
      <c r="Q1020" s="154">
        <v>0.961094401862812</v>
      </c>
      <c r="R1020" s="154">
        <v>0.945255474452555</v>
      </c>
      <c r="S1020" s="154">
        <v>0.953488372093023</v>
      </c>
      <c r="T1020" s="154">
        <v>0.965274519005162</v>
      </c>
      <c r="U1020" s="173">
        <v>-0.00823289764046853</v>
      </c>
      <c r="V1020" s="158">
        <v>15402</v>
      </c>
      <c r="W1020" s="158">
        <v>14775</v>
      </c>
      <c r="X1020" s="158">
        <v>15682</v>
      </c>
      <c r="Y1020" s="158">
        <v>15049</v>
      </c>
      <c r="Z1020" s="155">
        <v>0.959291001168679</v>
      </c>
      <c r="AA1020" s="155">
        <v>0.95963525060579</v>
      </c>
      <c r="AB1020" s="173">
        <v>-0.000344249437110644</v>
      </c>
    </row>
    <row r="1021" spans="1:28">
      <c r="A1021" s="175" t="s">
        <v>927</v>
      </c>
      <c r="B1021" s="177" t="s">
        <v>1831</v>
      </c>
      <c r="C1021" s="177" t="s">
        <v>1020</v>
      </c>
      <c r="D1021" s="150">
        <v>2463</v>
      </c>
      <c r="E1021" s="153">
        <v>2109</v>
      </c>
      <c r="F1021" s="153">
        <v>354</v>
      </c>
      <c r="G1021" s="151">
        <v>2399</v>
      </c>
      <c r="H1021" s="151">
        <v>2241</v>
      </c>
      <c r="I1021" s="151">
        <v>158</v>
      </c>
      <c r="J1021" s="151">
        <v>2299</v>
      </c>
      <c r="K1021" s="151">
        <v>2132</v>
      </c>
      <c r="L1021" s="151">
        <v>167</v>
      </c>
      <c r="M1021" s="172">
        <v>0.93</v>
      </c>
      <c r="N1021" s="153">
        <v>65137</v>
      </c>
      <c r="O1021" s="153">
        <v>56932</v>
      </c>
      <c r="P1021" s="153">
        <v>8205</v>
      </c>
      <c r="Q1021" s="154">
        <v>0.874034726806577</v>
      </c>
      <c r="R1021" s="154">
        <v>0.856272838002436</v>
      </c>
      <c r="S1021" s="154">
        <v>0.934139224676949</v>
      </c>
      <c r="T1021" s="154">
        <v>0.927359721618095</v>
      </c>
      <c r="U1021" s="173">
        <v>-0.0778663866745127</v>
      </c>
      <c r="V1021" s="158">
        <v>16418</v>
      </c>
      <c r="W1021" s="158">
        <v>15003</v>
      </c>
      <c r="X1021" s="158">
        <v>16489</v>
      </c>
      <c r="Y1021" s="158">
        <v>14074</v>
      </c>
      <c r="Z1021" s="155">
        <v>0.91381410646851</v>
      </c>
      <c r="AA1021" s="155">
        <v>0.853538722784887</v>
      </c>
      <c r="AB1021" s="173">
        <v>0.0602753836836233</v>
      </c>
    </row>
    <row r="1022" spans="1:28">
      <c r="A1022" s="175" t="s">
        <v>927</v>
      </c>
      <c r="B1022" s="179" t="s">
        <v>1831</v>
      </c>
      <c r="C1022" s="179" t="s">
        <v>1021</v>
      </c>
      <c r="D1022" s="150">
        <v>4065</v>
      </c>
      <c r="E1022" s="153">
        <v>3839</v>
      </c>
      <c r="F1022" s="153">
        <v>226</v>
      </c>
      <c r="G1022" s="151">
        <v>4326</v>
      </c>
      <c r="H1022" s="151">
        <v>4127</v>
      </c>
      <c r="I1022" s="151">
        <v>199</v>
      </c>
      <c r="J1022" s="151">
        <v>3931</v>
      </c>
      <c r="K1022" s="151">
        <v>3791</v>
      </c>
      <c r="L1022" s="151">
        <v>140</v>
      </c>
      <c r="M1022" s="172">
        <v>0.93</v>
      </c>
      <c r="N1022" s="153">
        <v>114819</v>
      </c>
      <c r="O1022" s="153">
        <v>110367</v>
      </c>
      <c r="P1022" s="153">
        <v>4452</v>
      </c>
      <c r="Q1022" s="154">
        <v>0.961225929506441</v>
      </c>
      <c r="R1022" s="154">
        <v>0.94440344403444</v>
      </c>
      <c r="S1022" s="154">
        <v>0.953999075358299</v>
      </c>
      <c r="T1022" s="154">
        <v>0.964385652505724</v>
      </c>
      <c r="U1022" s="173">
        <v>-0.00959563132385832</v>
      </c>
      <c r="V1022" s="158">
        <v>28217</v>
      </c>
      <c r="W1022" s="158">
        <v>27128</v>
      </c>
      <c r="X1022" s="158">
        <v>29024</v>
      </c>
      <c r="Y1022" s="158">
        <v>27986</v>
      </c>
      <c r="Z1022" s="155">
        <v>0.961406244462558</v>
      </c>
      <c r="AA1022" s="155">
        <v>0.964236493936053</v>
      </c>
      <c r="AB1022" s="173">
        <v>-0.00283024947349486</v>
      </c>
    </row>
    <row r="1023" spans="1:28">
      <c r="A1023" s="175" t="s">
        <v>927</v>
      </c>
      <c r="B1023" s="179" t="s">
        <v>1829</v>
      </c>
      <c r="C1023" s="179" t="s">
        <v>1022</v>
      </c>
      <c r="D1023" s="150">
        <v>3979</v>
      </c>
      <c r="E1023" s="153">
        <v>3755</v>
      </c>
      <c r="F1023" s="153">
        <v>224</v>
      </c>
      <c r="G1023" s="151">
        <v>3776</v>
      </c>
      <c r="H1023" s="151">
        <v>3657</v>
      </c>
      <c r="I1023" s="151">
        <v>119</v>
      </c>
      <c r="J1023" s="151">
        <v>3904</v>
      </c>
      <c r="K1023" s="151">
        <v>3786</v>
      </c>
      <c r="L1023" s="151">
        <v>118</v>
      </c>
      <c r="M1023" s="172">
        <v>0.93</v>
      </c>
      <c r="N1023" s="153">
        <v>105969</v>
      </c>
      <c r="O1023" s="153">
        <v>103047</v>
      </c>
      <c r="P1023" s="153">
        <v>2922</v>
      </c>
      <c r="Q1023" s="154">
        <v>0.972425898140022</v>
      </c>
      <c r="R1023" s="154">
        <v>0.943704448353858</v>
      </c>
      <c r="S1023" s="154">
        <v>0.968485169491525</v>
      </c>
      <c r="T1023" s="154">
        <v>0.969774590163934</v>
      </c>
      <c r="U1023" s="173">
        <v>-0.0247807211376676</v>
      </c>
      <c r="V1023" s="158">
        <v>26541</v>
      </c>
      <c r="W1023" s="158">
        <v>25685</v>
      </c>
      <c r="X1023" s="158">
        <v>26240</v>
      </c>
      <c r="Y1023" s="158">
        <v>25622</v>
      </c>
      <c r="Z1023" s="155">
        <v>0.967748012508948</v>
      </c>
      <c r="AA1023" s="155">
        <v>0.976448170731707</v>
      </c>
      <c r="AB1023" s="173">
        <v>-0.00870015822275894</v>
      </c>
    </row>
    <row r="1024" spans="1:28">
      <c r="A1024" s="175" t="s">
        <v>927</v>
      </c>
      <c r="B1024" s="177" t="s">
        <v>1829</v>
      </c>
      <c r="C1024" s="177" t="s">
        <v>1023</v>
      </c>
      <c r="D1024" s="150">
        <v>2286</v>
      </c>
      <c r="E1024" s="153">
        <v>2019</v>
      </c>
      <c r="F1024" s="153">
        <v>267</v>
      </c>
      <c r="G1024" s="151">
        <v>2344</v>
      </c>
      <c r="H1024" s="151">
        <v>2229</v>
      </c>
      <c r="I1024" s="151">
        <v>115</v>
      </c>
      <c r="J1024" s="151">
        <v>2461</v>
      </c>
      <c r="K1024" s="151">
        <v>2337</v>
      </c>
      <c r="L1024" s="151">
        <v>124</v>
      </c>
      <c r="M1024" s="172">
        <v>0.93</v>
      </c>
      <c r="N1024" s="153">
        <v>61823</v>
      </c>
      <c r="O1024" s="153">
        <v>57187</v>
      </c>
      <c r="P1024" s="153">
        <v>4636</v>
      </c>
      <c r="Q1024" s="154">
        <v>0.925011727027158</v>
      </c>
      <c r="R1024" s="154">
        <v>0.883202099737533</v>
      </c>
      <c r="S1024" s="154">
        <v>0.950938566552901</v>
      </c>
      <c r="T1024" s="154">
        <v>0.9496139780577</v>
      </c>
      <c r="U1024" s="173">
        <v>-0.0677364668153682</v>
      </c>
      <c r="V1024" s="158">
        <v>15486</v>
      </c>
      <c r="W1024" s="158">
        <v>14674</v>
      </c>
      <c r="X1024" s="158">
        <v>15118</v>
      </c>
      <c r="Y1024" s="158">
        <v>14019</v>
      </c>
      <c r="Z1024" s="155">
        <v>0.947565543071161</v>
      </c>
      <c r="AA1024" s="155">
        <v>0.92730519910041</v>
      </c>
      <c r="AB1024" s="173">
        <v>0.0202603439707509</v>
      </c>
    </row>
    <row r="1025" spans="1:28">
      <c r="A1025" s="175" t="s">
        <v>927</v>
      </c>
      <c r="B1025" s="177" t="s">
        <v>1829</v>
      </c>
      <c r="C1025" s="177" t="s">
        <v>1024</v>
      </c>
      <c r="D1025" s="150">
        <v>2356</v>
      </c>
      <c r="E1025" s="153">
        <v>2214</v>
      </c>
      <c r="F1025" s="153">
        <v>142</v>
      </c>
      <c r="G1025" s="151">
        <v>2269</v>
      </c>
      <c r="H1025" s="151">
        <v>2188</v>
      </c>
      <c r="I1025" s="151">
        <v>81</v>
      </c>
      <c r="J1025" s="151">
        <v>2285</v>
      </c>
      <c r="K1025" s="151">
        <v>2216</v>
      </c>
      <c r="L1025" s="151">
        <v>69</v>
      </c>
      <c r="M1025" s="172">
        <v>0.93</v>
      </c>
      <c r="N1025" s="153">
        <v>61183</v>
      </c>
      <c r="O1025" s="153">
        <v>59094</v>
      </c>
      <c r="P1025" s="153">
        <v>2089</v>
      </c>
      <c r="Q1025" s="154">
        <v>0.965856528774333</v>
      </c>
      <c r="R1025" s="154">
        <v>0.939728353140917</v>
      </c>
      <c r="S1025" s="154">
        <v>0.964301454385192</v>
      </c>
      <c r="T1025" s="154">
        <v>0.96980306345733</v>
      </c>
      <c r="U1025" s="173">
        <v>-0.0245731012442749</v>
      </c>
      <c r="V1025" s="158">
        <v>15837</v>
      </c>
      <c r="W1025" s="158">
        <v>15187</v>
      </c>
      <c r="X1025" s="158">
        <v>15462</v>
      </c>
      <c r="Y1025" s="158">
        <v>15007</v>
      </c>
      <c r="Z1025" s="155">
        <v>0.958956873145166</v>
      </c>
      <c r="AA1025" s="155">
        <v>0.970573017720864</v>
      </c>
      <c r="AB1025" s="173">
        <v>-0.0116161445756976</v>
      </c>
    </row>
    <row r="1026" spans="1:28">
      <c r="A1026" s="175" t="s">
        <v>927</v>
      </c>
      <c r="B1026" s="179" t="s">
        <v>1829</v>
      </c>
      <c r="C1026" s="179" t="s">
        <v>1025</v>
      </c>
      <c r="D1026" s="150">
        <v>1415</v>
      </c>
      <c r="E1026" s="153">
        <v>1242</v>
      </c>
      <c r="F1026" s="153">
        <v>173</v>
      </c>
      <c r="G1026" s="151">
        <v>1299</v>
      </c>
      <c r="H1026" s="151">
        <v>1227</v>
      </c>
      <c r="I1026" s="151">
        <v>72</v>
      </c>
      <c r="J1026" s="151">
        <v>1358</v>
      </c>
      <c r="K1026" s="151">
        <v>1283</v>
      </c>
      <c r="L1026" s="151">
        <v>75</v>
      </c>
      <c r="M1026" s="172">
        <v>0.93</v>
      </c>
      <c r="N1026" s="153">
        <v>37925</v>
      </c>
      <c r="O1026" s="153">
        <v>34878</v>
      </c>
      <c r="P1026" s="153">
        <v>3047</v>
      </c>
      <c r="Q1026" s="154">
        <v>0.919657218193804</v>
      </c>
      <c r="R1026" s="154">
        <v>0.87773851590106</v>
      </c>
      <c r="S1026" s="154">
        <v>0.944572748267898</v>
      </c>
      <c r="T1026" s="154">
        <v>0.944771723122239</v>
      </c>
      <c r="U1026" s="173">
        <v>-0.0668342323668383</v>
      </c>
      <c r="V1026" s="158">
        <v>9574</v>
      </c>
      <c r="W1026" s="158">
        <v>9000</v>
      </c>
      <c r="X1026" s="158">
        <v>9509</v>
      </c>
      <c r="Y1026" s="158">
        <v>8641</v>
      </c>
      <c r="Z1026" s="155">
        <v>0.940045957802381</v>
      </c>
      <c r="AA1026" s="155">
        <v>0.908718056577979</v>
      </c>
      <c r="AB1026" s="173">
        <v>0.0313279012244027</v>
      </c>
    </row>
    <row r="1027" spans="1:28">
      <c r="A1027" s="175" t="s">
        <v>927</v>
      </c>
      <c r="B1027" s="177" t="s">
        <v>1829</v>
      </c>
      <c r="C1027" s="177" t="s">
        <v>1026</v>
      </c>
      <c r="D1027" s="150">
        <v>0</v>
      </c>
      <c r="E1027" s="153">
        <v>0</v>
      </c>
      <c r="F1027" s="153">
        <v>0</v>
      </c>
      <c r="G1027" s="151">
        <v>0</v>
      </c>
      <c r="H1027" s="151">
        <v>0</v>
      </c>
      <c r="I1027" s="151">
        <v>0</v>
      </c>
      <c r="J1027" s="151">
        <v>0</v>
      </c>
      <c r="K1027" s="151">
        <v>0</v>
      </c>
      <c r="L1027" s="151">
        <v>0</v>
      </c>
      <c r="M1027" s="172">
        <v>0.93</v>
      </c>
      <c r="N1027" s="153">
        <v>0</v>
      </c>
      <c r="O1027" s="153">
        <v>0</v>
      </c>
      <c r="P1027" s="153">
        <v>0</v>
      </c>
      <c r="Q1027" s="154">
        <v>0</v>
      </c>
      <c r="R1027" s="154">
        <v>0</v>
      </c>
      <c r="S1027" s="154">
        <v>0</v>
      </c>
      <c r="T1027" s="154">
        <v>0</v>
      </c>
      <c r="U1027" s="173">
        <v>0</v>
      </c>
      <c r="V1027" s="158">
        <v>0</v>
      </c>
      <c r="W1027" s="158">
        <v>0</v>
      </c>
      <c r="X1027" s="158">
        <v>0</v>
      </c>
      <c r="Y1027" s="158">
        <v>0</v>
      </c>
      <c r="Z1027" s="155">
        <v>0</v>
      </c>
      <c r="AA1027" s="155">
        <v>0</v>
      </c>
      <c r="AB1027" s="173">
        <v>0</v>
      </c>
    </row>
    <row r="1028" spans="1:28">
      <c r="A1028" s="175" t="s">
        <v>927</v>
      </c>
      <c r="B1028" s="177" t="s">
        <v>1829</v>
      </c>
      <c r="C1028" s="177" t="s">
        <v>1027</v>
      </c>
      <c r="D1028" s="150">
        <v>4499</v>
      </c>
      <c r="E1028" s="153">
        <v>3966</v>
      </c>
      <c r="F1028" s="153">
        <v>533</v>
      </c>
      <c r="G1028" s="151">
        <v>4100</v>
      </c>
      <c r="H1028" s="151">
        <v>3784</v>
      </c>
      <c r="I1028" s="151">
        <v>316</v>
      </c>
      <c r="J1028" s="151">
        <v>4467</v>
      </c>
      <c r="K1028" s="151">
        <v>4193</v>
      </c>
      <c r="L1028" s="151">
        <v>274</v>
      </c>
      <c r="M1028" s="172">
        <v>0.93</v>
      </c>
      <c r="N1028" s="153">
        <v>119886</v>
      </c>
      <c r="O1028" s="153">
        <v>112820</v>
      </c>
      <c r="P1028" s="153">
        <v>7066</v>
      </c>
      <c r="Q1028" s="154">
        <v>0.941060674307259</v>
      </c>
      <c r="R1028" s="154">
        <v>0.881529228717493</v>
      </c>
      <c r="S1028" s="154">
        <v>0.922926829268293</v>
      </c>
      <c r="T1028" s="154">
        <v>0.938661293933289</v>
      </c>
      <c r="U1028" s="173">
        <v>-0.0413976005508</v>
      </c>
      <c r="V1028" s="158">
        <v>30113</v>
      </c>
      <c r="W1028" s="158">
        <v>28199</v>
      </c>
      <c r="X1028" s="158">
        <v>29715</v>
      </c>
      <c r="Y1028" s="158">
        <v>28227</v>
      </c>
      <c r="Z1028" s="155">
        <v>0.936439411549829</v>
      </c>
      <c r="AA1028" s="155">
        <v>0.94992428066633</v>
      </c>
      <c r="AB1028" s="173">
        <v>-0.0134848691165012</v>
      </c>
    </row>
    <row r="1029" spans="1:28">
      <c r="A1029" s="175" t="s">
        <v>927</v>
      </c>
      <c r="B1029" s="177" t="s">
        <v>1829</v>
      </c>
      <c r="C1029" s="177" t="s">
        <v>1028</v>
      </c>
      <c r="D1029" s="150">
        <v>0</v>
      </c>
      <c r="E1029" s="153">
        <v>0</v>
      </c>
      <c r="F1029" s="153">
        <v>0</v>
      </c>
      <c r="G1029" s="151">
        <v>0</v>
      </c>
      <c r="H1029" s="151">
        <v>0</v>
      </c>
      <c r="I1029" s="151">
        <v>0</v>
      </c>
      <c r="J1029" s="151">
        <v>0</v>
      </c>
      <c r="K1029" s="151">
        <v>0</v>
      </c>
      <c r="L1029" s="151">
        <v>0</v>
      </c>
      <c r="M1029" s="172">
        <v>0.93</v>
      </c>
      <c r="N1029" s="153">
        <v>4</v>
      </c>
      <c r="O1029" s="153">
        <v>4</v>
      </c>
      <c r="P1029" s="153">
        <v>0</v>
      </c>
      <c r="Q1029" s="154">
        <v>1</v>
      </c>
      <c r="R1029" s="154">
        <v>0</v>
      </c>
      <c r="S1029" s="154">
        <v>0</v>
      </c>
      <c r="T1029" s="154">
        <v>0</v>
      </c>
      <c r="U1029" s="173">
        <v>0</v>
      </c>
      <c r="V1029" s="158">
        <v>0</v>
      </c>
      <c r="W1029" s="158">
        <v>0</v>
      </c>
      <c r="X1029" s="158">
        <v>0</v>
      </c>
      <c r="Y1029" s="158">
        <v>0</v>
      </c>
      <c r="Z1029" s="155">
        <v>0</v>
      </c>
      <c r="AA1029" s="155">
        <v>0</v>
      </c>
      <c r="AB1029" s="173">
        <v>0</v>
      </c>
    </row>
    <row r="1030" spans="1:28">
      <c r="A1030" s="175" t="s">
        <v>927</v>
      </c>
      <c r="B1030" s="177" t="s">
        <v>1829</v>
      </c>
      <c r="C1030" s="177" t="s">
        <v>1029</v>
      </c>
      <c r="D1030" s="150">
        <v>0</v>
      </c>
      <c r="E1030" s="153">
        <v>0</v>
      </c>
      <c r="F1030" s="153">
        <v>0</v>
      </c>
      <c r="G1030" s="151">
        <v>1</v>
      </c>
      <c r="H1030" s="151">
        <v>1</v>
      </c>
      <c r="I1030" s="151">
        <v>0</v>
      </c>
      <c r="J1030" s="151">
        <v>0</v>
      </c>
      <c r="K1030" s="151">
        <v>0</v>
      </c>
      <c r="L1030" s="151">
        <v>0</v>
      </c>
      <c r="M1030" s="172">
        <v>0.93</v>
      </c>
      <c r="N1030" s="153">
        <v>6</v>
      </c>
      <c r="O1030" s="153">
        <v>6</v>
      </c>
      <c r="P1030" s="153">
        <v>0</v>
      </c>
      <c r="Q1030" s="154">
        <v>1</v>
      </c>
      <c r="R1030" s="154">
        <v>0</v>
      </c>
      <c r="S1030" s="154">
        <v>1</v>
      </c>
      <c r="T1030" s="154">
        <v>0</v>
      </c>
      <c r="U1030" s="173">
        <v>-1</v>
      </c>
      <c r="V1030" s="158">
        <v>2</v>
      </c>
      <c r="W1030" s="158">
        <v>2</v>
      </c>
      <c r="X1030" s="158">
        <v>1</v>
      </c>
      <c r="Y1030" s="158">
        <v>1</v>
      </c>
      <c r="Z1030" s="155">
        <v>1</v>
      </c>
      <c r="AA1030" s="155">
        <v>1</v>
      </c>
      <c r="AB1030" s="173">
        <v>0</v>
      </c>
    </row>
    <row r="1031" spans="1:28">
      <c r="A1031" s="175" t="s">
        <v>927</v>
      </c>
      <c r="B1031" s="177" t="s">
        <v>1829</v>
      </c>
      <c r="C1031" s="177" t="s">
        <v>1030</v>
      </c>
      <c r="D1031" s="150">
        <v>3124</v>
      </c>
      <c r="E1031" s="153">
        <v>2945</v>
      </c>
      <c r="F1031" s="153">
        <v>179</v>
      </c>
      <c r="G1031" s="151">
        <v>2897</v>
      </c>
      <c r="H1031" s="151">
        <v>2803</v>
      </c>
      <c r="I1031" s="151">
        <v>94</v>
      </c>
      <c r="J1031" s="151">
        <v>3027</v>
      </c>
      <c r="K1031" s="151">
        <v>2948</v>
      </c>
      <c r="L1031" s="151">
        <v>79</v>
      </c>
      <c r="M1031" s="172">
        <v>0.93</v>
      </c>
      <c r="N1031" s="153">
        <v>72141</v>
      </c>
      <c r="O1031" s="153">
        <v>69788</v>
      </c>
      <c r="P1031" s="153">
        <v>2353</v>
      </c>
      <c r="Q1031" s="154">
        <v>0.967383318778503</v>
      </c>
      <c r="R1031" s="154">
        <v>0.94270166453265</v>
      </c>
      <c r="S1031" s="154">
        <v>0.967552640662755</v>
      </c>
      <c r="T1031" s="154">
        <v>0.973901552692435</v>
      </c>
      <c r="U1031" s="173">
        <v>-0.0248509761301041</v>
      </c>
      <c r="V1031" s="158">
        <v>20148</v>
      </c>
      <c r="W1031" s="158">
        <v>19482</v>
      </c>
      <c r="X1031" s="158">
        <v>17904</v>
      </c>
      <c r="Y1031" s="158">
        <v>17335</v>
      </c>
      <c r="Z1031" s="155">
        <v>0.966944609886837</v>
      </c>
      <c r="AA1031" s="155">
        <v>0.968219392314567</v>
      </c>
      <c r="AB1031" s="173">
        <v>-0.00127478242772916</v>
      </c>
    </row>
    <row r="1032" spans="1:28">
      <c r="A1032" s="175" t="s">
        <v>927</v>
      </c>
      <c r="B1032" s="179" t="s">
        <v>1829</v>
      </c>
      <c r="C1032" s="179" t="s">
        <v>1031</v>
      </c>
      <c r="D1032" s="150">
        <v>0</v>
      </c>
      <c r="E1032" s="153">
        <v>0</v>
      </c>
      <c r="F1032" s="153">
        <v>0</v>
      </c>
      <c r="G1032" s="151">
        <v>1</v>
      </c>
      <c r="H1032" s="151">
        <v>1</v>
      </c>
      <c r="I1032" s="151">
        <v>0</v>
      </c>
      <c r="J1032" s="151">
        <v>0</v>
      </c>
      <c r="K1032" s="151">
        <v>0</v>
      </c>
      <c r="L1032" s="151">
        <v>0</v>
      </c>
      <c r="M1032" s="172">
        <v>0.93</v>
      </c>
      <c r="N1032" s="153">
        <v>22</v>
      </c>
      <c r="O1032" s="153">
        <v>22</v>
      </c>
      <c r="P1032" s="153">
        <v>0</v>
      </c>
      <c r="Q1032" s="154">
        <v>1</v>
      </c>
      <c r="R1032" s="154">
        <v>0</v>
      </c>
      <c r="S1032" s="154">
        <v>1</v>
      </c>
      <c r="T1032" s="154">
        <v>0</v>
      </c>
      <c r="U1032" s="173">
        <v>-1</v>
      </c>
      <c r="V1032" s="158">
        <v>6</v>
      </c>
      <c r="W1032" s="158">
        <v>6</v>
      </c>
      <c r="X1032" s="158">
        <v>3</v>
      </c>
      <c r="Y1032" s="158">
        <v>3</v>
      </c>
      <c r="Z1032" s="155">
        <v>1</v>
      </c>
      <c r="AA1032" s="155">
        <v>1</v>
      </c>
      <c r="AB1032" s="173">
        <v>0</v>
      </c>
    </row>
    <row r="1033" spans="1:28">
      <c r="A1033" s="175" t="s">
        <v>927</v>
      </c>
      <c r="B1033" s="179" t="s">
        <v>1829</v>
      </c>
      <c r="C1033" s="179" t="s">
        <v>1032</v>
      </c>
      <c r="D1033" s="150">
        <v>1304</v>
      </c>
      <c r="E1033" s="153">
        <v>992</v>
      </c>
      <c r="F1033" s="153">
        <v>312</v>
      </c>
      <c r="G1033" s="151">
        <v>1256</v>
      </c>
      <c r="H1033" s="151">
        <v>1188</v>
      </c>
      <c r="I1033" s="151">
        <v>68</v>
      </c>
      <c r="J1033" s="151">
        <v>1285</v>
      </c>
      <c r="K1033" s="151">
        <v>1240</v>
      </c>
      <c r="L1033" s="151">
        <v>45</v>
      </c>
      <c r="M1033" s="172">
        <v>0.93</v>
      </c>
      <c r="N1033" s="153">
        <v>35573</v>
      </c>
      <c r="O1033" s="153">
        <v>32998</v>
      </c>
      <c r="P1033" s="153">
        <v>2575</v>
      </c>
      <c r="Q1033" s="154">
        <v>0.927613639558092</v>
      </c>
      <c r="R1033" s="154">
        <v>0.760736196319018</v>
      </c>
      <c r="S1033" s="154">
        <v>0.945859872611465</v>
      </c>
      <c r="T1033" s="154">
        <v>0.964980544747082</v>
      </c>
      <c r="U1033" s="173">
        <v>-0.185123676292447</v>
      </c>
      <c r="V1033" s="158">
        <v>8890</v>
      </c>
      <c r="W1033" s="158">
        <v>8345</v>
      </c>
      <c r="X1033" s="158">
        <v>8489</v>
      </c>
      <c r="Y1033" s="158">
        <v>7957</v>
      </c>
      <c r="Z1033" s="155">
        <v>0.938695163104612</v>
      </c>
      <c r="AA1033" s="155">
        <v>0.937330663211214</v>
      </c>
      <c r="AB1033" s="173">
        <v>0.00136449989339738</v>
      </c>
    </row>
    <row r="1034" spans="1:28">
      <c r="A1034" s="175" t="s">
        <v>927</v>
      </c>
      <c r="B1034" s="177" t="s">
        <v>1829</v>
      </c>
      <c r="C1034" s="177" t="s">
        <v>1033</v>
      </c>
      <c r="D1034" s="150">
        <v>3738</v>
      </c>
      <c r="E1034" s="153">
        <v>3475</v>
      </c>
      <c r="F1034" s="153">
        <v>263</v>
      </c>
      <c r="G1034" s="151">
        <v>3541</v>
      </c>
      <c r="H1034" s="151">
        <v>3357</v>
      </c>
      <c r="I1034" s="151">
        <v>184</v>
      </c>
      <c r="J1034" s="151">
        <v>3717</v>
      </c>
      <c r="K1034" s="151">
        <v>3559</v>
      </c>
      <c r="L1034" s="151">
        <v>158</v>
      </c>
      <c r="M1034" s="172">
        <v>0.93</v>
      </c>
      <c r="N1034" s="153">
        <v>103164</v>
      </c>
      <c r="O1034" s="153">
        <v>98626</v>
      </c>
      <c r="P1034" s="153">
        <v>4538</v>
      </c>
      <c r="Q1034" s="154">
        <v>0.956011787057501</v>
      </c>
      <c r="R1034" s="154">
        <v>0.92964151952916</v>
      </c>
      <c r="S1034" s="154">
        <v>0.948037277605196</v>
      </c>
      <c r="T1034" s="154">
        <v>0.957492601560398</v>
      </c>
      <c r="U1034" s="173">
        <v>-0.0183957580760363</v>
      </c>
      <c r="V1034" s="158">
        <v>25580</v>
      </c>
      <c r="W1034" s="158">
        <v>24441</v>
      </c>
      <c r="X1034" s="158">
        <v>24613</v>
      </c>
      <c r="Y1034" s="158">
        <v>23609</v>
      </c>
      <c r="Z1034" s="155">
        <v>0.955473025801407</v>
      </c>
      <c r="AA1034" s="155">
        <v>0.959208548328119</v>
      </c>
      <c r="AB1034" s="173">
        <v>-0.00373552252671194</v>
      </c>
    </row>
    <row r="1035" spans="1:28">
      <c r="A1035" s="175" t="s">
        <v>927</v>
      </c>
      <c r="B1035" s="177" t="s">
        <v>1829</v>
      </c>
      <c r="C1035" s="177" t="s">
        <v>1034</v>
      </c>
      <c r="D1035" s="150">
        <v>1415</v>
      </c>
      <c r="E1035" s="153">
        <v>1343</v>
      </c>
      <c r="F1035" s="153">
        <v>72</v>
      </c>
      <c r="G1035" s="151">
        <v>1511</v>
      </c>
      <c r="H1035" s="151">
        <v>1464</v>
      </c>
      <c r="I1035" s="151">
        <v>47</v>
      </c>
      <c r="J1035" s="151">
        <v>1271</v>
      </c>
      <c r="K1035" s="151">
        <v>1231</v>
      </c>
      <c r="L1035" s="151">
        <v>40</v>
      </c>
      <c r="M1035" s="172">
        <v>0.93</v>
      </c>
      <c r="N1035" s="153">
        <v>39688</v>
      </c>
      <c r="O1035" s="153">
        <v>38285</v>
      </c>
      <c r="P1035" s="153">
        <v>1403</v>
      </c>
      <c r="Q1035" s="154">
        <v>0.964649264261238</v>
      </c>
      <c r="R1035" s="154">
        <v>0.949116607773852</v>
      </c>
      <c r="S1035" s="154">
        <v>0.968894771674388</v>
      </c>
      <c r="T1035" s="154">
        <v>0.96852871754524</v>
      </c>
      <c r="U1035" s="173">
        <v>-0.0197781639005363</v>
      </c>
      <c r="V1035" s="158">
        <v>9756</v>
      </c>
      <c r="W1035" s="158">
        <v>9432</v>
      </c>
      <c r="X1035" s="158">
        <v>9774</v>
      </c>
      <c r="Y1035" s="158">
        <v>9458</v>
      </c>
      <c r="Z1035" s="155">
        <v>0.966789667896679</v>
      </c>
      <c r="AA1035" s="155">
        <v>0.967669326785349</v>
      </c>
      <c r="AB1035" s="173">
        <v>-0.000879658888669921</v>
      </c>
    </row>
    <row r="1036" spans="1:28">
      <c r="A1036" s="175" t="s">
        <v>927</v>
      </c>
      <c r="B1036" s="179" t="s">
        <v>1829</v>
      </c>
      <c r="C1036" s="179" t="s">
        <v>1035</v>
      </c>
      <c r="D1036" s="150">
        <v>2806</v>
      </c>
      <c r="E1036" s="153">
        <v>2650</v>
      </c>
      <c r="F1036" s="153">
        <v>156</v>
      </c>
      <c r="G1036" s="151">
        <v>2692</v>
      </c>
      <c r="H1036" s="151">
        <v>2567</v>
      </c>
      <c r="I1036" s="151">
        <v>125</v>
      </c>
      <c r="J1036" s="151">
        <v>2679</v>
      </c>
      <c r="K1036" s="151">
        <v>2537</v>
      </c>
      <c r="L1036" s="151">
        <v>142</v>
      </c>
      <c r="M1036" s="172">
        <v>0.93</v>
      </c>
      <c r="N1036" s="153">
        <v>71271</v>
      </c>
      <c r="O1036" s="153">
        <v>68254</v>
      </c>
      <c r="P1036" s="153">
        <v>3017</v>
      </c>
      <c r="Q1036" s="154">
        <v>0.957668616969034</v>
      </c>
      <c r="R1036" s="154">
        <v>0.944404846756949</v>
      </c>
      <c r="S1036" s="154">
        <v>0.953566121842496</v>
      </c>
      <c r="T1036" s="154">
        <v>0.946995147443076</v>
      </c>
      <c r="U1036" s="173">
        <v>-0.00916127508554698</v>
      </c>
      <c r="V1036" s="158">
        <v>18548</v>
      </c>
      <c r="W1036" s="158">
        <v>17647</v>
      </c>
      <c r="X1036" s="158">
        <v>17587</v>
      </c>
      <c r="Y1036" s="158">
        <v>16969</v>
      </c>
      <c r="Z1036" s="155">
        <v>0.951423334052189</v>
      </c>
      <c r="AA1036" s="155">
        <v>0.964860408256098</v>
      </c>
      <c r="AB1036" s="173">
        <v>-0.0134370742039093</v>
      </c>
    </row>
    <row r="1037" spans="1:28">
      <c r="A1037" s="175" t="s">
        <v>927</v>
      </c>
      <c r="B1037" s="177" t="s">
        <v>1829</v>
      </c>
      <c r="C1037" s="177" t="s">
        <v>1036</v>
      </c>
      <c r="D1037" s="150">
        <v>3425</v>
      </c>
      <c r="E1037" s="153">
        <v>2745</v>
      </c>
      <c r="F1037" s="153">
        <v>680</v>
      </c>
      <c r="G1037" s="151">
        <v>3237</v>
      </c>
      <c r="H1037" s="151">
        <v>2966</v>
      </c>
      <c r="I1037" s="151">
        <v>271</v>
      </c>
      <c r="J1037" s="151">
        <v>3439</v>
      </c>
      <c r="K1037" s="151">
        <v>3189</v>
      </c>
      <c r="L1037" s="151">
        <v>250</v>
      </c>
      <c r="M1037" s="172">
        <v>0.93</v>
      </c>
      <c r="N1037" s="153">
        <v>92674</v>
      </c>
      <c r="O1037" s="153">
        <v>82125</v>
      </c>
      <c r="P1037" s="153">
        <v>10549</v>
      </c>
      <c r="Q1037" s="154">
        <v>0.886170878563567</v>
      </c>
      <c r="R1037" s="154">
        <v>0.801459854014599</v>
      </c>
      <c r="S1037" s="154">
        <v>0.916280506641952</v>
      </c>
      <c r="T1037" s="154">
        <v>0.927304448967723</v>
      </c>
      <c r="U1037" s="173">
        <v>-0.114820652627354</v>
      </c>
      <c r="V1037" s="158">
        <v>22798</v>
      </c>
      <c r="W1037" s="158">
        <v>20739</v>
      </c>
      <c r="X1037" s="158">
        <v>22474</v>
      </c>
      <c r="Y1037" s="158">
        <v>19541</v>
      </c>
      <c r="Z1037" s="155">
        <v>0.909685060092991</v>
      </c>
      <c r="AA1037" s="155">
        <v>0.86949363709175</v>
      </c>
      <c r="AB1037" s="173">
        <v>0.0401914230012402</v>
      </c>
    </row>
    <row r="1038" spans="1:28">
      <c r="A1038" s="175" t="s">
        <v>927</v>
      </c>
      <c r="B1038" s="177" t="s">
        <v>1829</v>
      </c>
      <c r="C1038" s="177" t="s">
        <v>1037</v>
      </c>
      <c r="D1038" s="150">
        <v>2512</v>
      </c>
      <c r="E1038" s="153">
        <v>1833</v>
      </c>
      <c r="F1038" s="153">
        <v>679</v>
      </c>
      <c r="G1038" s="151">
        <v>2484</v>
      </c>
      <c r="H1038" s="151">
        <v>2253</v>
      </c>
      <c r="I1038" s="151">
        <v>231</v>
      </c>
      <c r="J1038" s="151">
        <v>2579</v>
      </c>
      <c r="K1038" s="151">
        <v>2295</v>
      </c>
      <c r="L1038" s="151">
        <v>284</v>
      </c>
      <c r="M1038" s="172">
        <v>0.93</v>
      </c>
      <c r="N1038" s="153">
        <v>68730</v>
      </c>
      <c r="O1038" s="153">
        <v>61286</v>
      </c>
      <c r="P1038" s="153">
        <v>7444</v>
      </c>
      <c r="Q1038" s="154">
        <v>0.891692128619235</v>
      </c>
      <c r="R1038" s="154">
        <v>0.729697452229299</v>
      </c>
      <c r="S1038" s="154">
        <v>0.907004830917874</v>
      </c>
      <c r="T1038" s="154">
        <v>0.889879798371462</v>
      </c>
      <c r="U1038" s="173">
        <v>-0.177307378688575</v>
      </c>
      <c r="V1038" s="158">
        <v>17022</v>
      </c>
      <c r="W1038" s="158">
        <v>15241</v>
      </c>
      <c r="X1038" s="158">
        <v>16333</v>
      </c>
      <c r="Y1038" s="158">
        <v>14687</v>
      </c>
      <c r="Z1038" s="155">
        <v>0.895370696745388</v>
      </c>
      <c r="AA1038" s="155">
        <v>0.89922243311088</v>
      </c>
      <c r="AB1038" s="173">
        <v>-0.00385173636549152</v>
      </c>
    </row>
    <row r="1039" spans="1:28">
      <c r="A1039" s="175" t="s">
        <v>927</v>
      </c>
      <c r="B1039" s="177" t="s">
        <v>1829</v>
      </c>
      <c r="C1039" s="177" t="s">
        <v>1038</v>
      </c>
      <c r="D1039" s="150">
        <v>2058</v>
      </c>
      <c r="E1039" s="153">
        <v>1487</v>
      </c>
      <c r="F1039" s="153">
        <v>571</v>
      </c>
      <c r="G1039" s="151">
        <v>1905</v>
      </c>
      <c r="H1039" s="151">
        <v>1780</v>
      </c>
      <c r="I1039" s="151">
        <v>125</v>
      </c>
      <c r="J1039" s="151">
        <v>1954</v>
      </c>
      <c r="K1039" s="151">
        <v>1828</v>
      </c>
      <c r="L1039" s="151">
        <v>126</v>
      </c>
      <c r="M1039" s="172">
        <v>0.93</v>
      </c>
      <c r="N1039" s="153">
        <v>54409</v>
      </c>
      <c r="O1039" s="153">
        <v>49420</v>
      </c>
      <c r="P1039" s="153">
        <v>4989</v>
      </c>
      <c r="Q1039" s="154">
        <v>0.908305611204029</v>
      </c>
      <c r="R1039" s="154">
        <v>0.722546161321671</v>
      </c>
      <c r="S1039" s="154">
        <v>0.934383202099738</v>
      </c>
      <c r="T1039" s="154">
        <v>0.935516888433982</v>
      </c>
      <c r="U1039" s="173">
        <v>-0.211837040778066</v>
      </c>
      <c r="V1039" s="158">
        <v>13726</v>
      </c>
      <c r="W1039" s="158">
        <v>12556</v>
      </c>
      <c r="X1039" s="158">
        <v>13541</v>
      </c>
      <c r="Y1039" s="158">
        <v>12337</v>
      </c>
      <c r="Z1039" s="155">
        <v>0.914760308902812</v>
      </c>
      <c r="AA1039" s="155">
        <v>0.911084853408168</v>
      </c>
      <c r="AB1039" s="173">
        <v>0.00367545549464443</v>
      </c>
    </row>
    <row r="1040" spans="1:28">
      <c r="A1040" s="175" t="s">
        <v>927</v>
      </c>
      <c r="B1040" s="177" t="s">
        <v>1829</v>
      </c>
      <c r="C1040" s="177" t="s">
        <v>1039</v>
      </c>
      <c r="D1040" s="150">
        <v>636</v>
      </c>
      <c r="E1040" s="153">
        <v>597</v>
      </c>
      <c r="F1040" s="153">
        <v>39</v>
      </c>
      <c r="G1040" s="151">
        <v>599</v>
      </c>
      <c r="H1040" s="151">
        <v>575</v>
      </c>
      <c r="I1040" s="151">
        <v>24</v>
      </c>
      <c r="J1040" s="151">
        <v>561</v>
      </c>
      <c r="K1040" s="151">
        <v>547</v>
      </c>
      <c r="L1040" s="151">
        <v>14</v>
      </c>
      <c r="M1040" s="172">
        <v>0.93</v>
      </c>
      <c r="N1040" s="153">
        <v>17242</v>
      </c>
      <c r="O1040" s="153">
        <v>16743</v>
      </c>
      <c r="P1040" s="153">
        <v>499</v>
      </c>
      <c r="Q1040" s="154">
        <v>0.971059041874493</v>
      </c>
      <c r="R1040" s="154">
        <v>0.938679245283019</v>
      </c>
      <c r="S1040" s="154">
        <v>0.959933222036728</v>
      </c>
      <c r="T1040" s="154">
        <v>0.975044563279857</v>
      </c>
      <c r="U1040" s="173">
        <v>-0.0212539767537091</v>
      </c>
      <c r="V1040" s="158">
        <v>4211</v>
      </c>
      <c r="W1040" s="158">
        <v>4061</v>
      </c>
      <c r="X1040" s="158">
        <v>4195</v>
      </c>
      <c r="Y1040" s="158">
        <v>4105</v>
      </c>
      <c r="Z1040" s="155">
        <v>0.964379007361672</v>
      </c>
      <c r="AA1040" s="155">
        <v>0.978545887961859</v>
      </c>
      <c r="AB1040" s="173">
        <v>-0.0141668806001876</v>
      </c>
    </row>
    <row r="1041" spans="1:28">
      <c r="A1041" s="175" t="s">
        <v>927</v>
      </c>
      <c r="B1041" s="177" t="s">
        <v>1830</v>
      </c>
      <c r="C1041" s="177" t="s">
        <v>1040</v>
      </c>
      <c r="D1041" s="150">
        <v>4978</v>
      </c>
      <c r="E1041" s="153">
        <v>4542</v>
      </c>
      <c r="F1041" s="153">
        <v>436</v>
      </c>
      <c r="G1041" s="151">
        <v>3793</v>
      </c>
      <c r="H1041" s="151">
        <v>3634</v>
      </c>
      <c r="I1041" s="151">
        <v>159</v>
      </c>
      <c r="J1041" s="151">
        <v>3780</v>
      </c>
      <c r="K1041" s="151">
        <v>3655</v>
      </c>
      <c r="L1041" s="151">
        <v>125</v>
      </c>
      <c r="M1041" s="172">
        <v>0.93</v>
      </c>
      <c r="N1041" s="153">
        <v>88688</v>
      </c>
      <c r="O1041" s="153">
        <v>84652</v>
      </c>
      <c r="P1041" s="153">
        <v>4036</v>
      </c>
      <c r="Q1041" s="154">
        <v>0.954492152264117</v>
      </c>
      <c r="R1041" s="154">
        <v>0.912414624347127</v>
      </c>
      <c r="S1041" s="154">
        <v>0.958080674927498</v>
      </c>
      <c r="T1041" s="154">
        <v>0.966931216931217</v>
      </c>
      <c r="U1041" s="173">
        <v>-0.0456660505803707</v>
      </c>
      <c r="V1041" s="158">
        <v>26002</v>
      </c>
      <c r="W1041" s="158">
        <v>24905</v>
      </c>
      <c r="X1041" s="158">
        <v>22347</v>
      </c>
      <c r="Y1041" s="158">
        <v>21450</v>
      </c>
      <c r="Z1041" s="155">
        <v>0.957810937620183</v>
      </c>
      <c r="AA1041" s="155">
        <v>0.959860383944154</v>
      </c>
      <c r="AB1041" s="173">
        <v>-0.00204944632397053</v>
      </c>
    </row>
    <row r="1042" spans="1:28">
      <c r="A1042" s="175" t="s">
        <v>927</v>
      </c>
      <c r="B1042" s="177" t="s">
        <v>1830</v>
      </c>
      <c r="C1042" s="177" t="s">
        <v>1041</v>
      </c>
      <c r="D1042" s="150">
        <v>0</v>
      </c>
      <c r="E1042" s="153">
        <v>0</v>
      </c>
      <c r="F1042" s="153">
        <v>0</v>
      </c>
      <c r="G1042" s="151">
        <v>0</v>
      </c>
      <c r="H1042" s="151">
        <v>0</v>
      </c>
      <c r="I1042" s="151">
        <v>0</v>
      </c>
      <c r="J1042" s="151">
        <v>0</v>
      </c>
      <c r="K1042" s="151">
        <v>0</v>
      </c>
      <c r="L1042" s="151">
        <v>0</v>
      </c>
      <c r="M1042" s="172">
        <v>0.93</v>
      </c>
      <c r="N1042" s="153">
        <v>0</v>
      </c>
      <c r="O1042" s="153">
        <v>0</v>
      </c>
      <c r="P1042" s="153">
        <v>0</v>
      </c>
      <c r="Q1042" s="154">
        <v>0</v>
      </c>
      <c r="R1042" s="154">
        <v>0</v>
      </c>
      <c r="S1042" s="154">
        <v>0</v>
      </c>
      <c r="T1042" s="154">
        <v>0</v>
      </c>
      <c r="U1042" s="173">
        <v>0</v>
      </c>
      <c r="V1042" s="158">
        <v>0</v>
      </c>
      <c r="W1042" s="158">
        <v>0</v>
      </c>
      <c r="X1042" s="158">
        <v>0</v>
      </c>
      <c r="Y1042" s="158">
        <v>0</v>
      </c>
      <c r="Z1042" s="155">
        <v>0</v>
      </c>
      <c r="AA1042" s="155">
        <v>0</v>
      </c>
      <c r="AB1042" s="173">
        <v>0</v>
      </c>
    </row>
    <row r="1043" spans="1:28">
      <c r="A1043" s="175" t="s">
        <v>927</v>
      </c>
      <c r="B1043" s="177" t="s">
        <v>1830</v>
      </c>
      <c r="C1043" s="177" t="s">
        <v>1042</v>
      </c>
      <c r="D1043" s="150">
        <v>0</v>
      </c>
      <c r="E1043" s="153">
        <v>0</v>
      </c>
      <c r="F1043" s="153">
        <v>0</v>
      </c>
      <c r="G1043" s="151">
        <v>0</v>
      </c>
      <c r="H1043" s="151">
        <v>0</v>
      </c>
      <c r="I1043" s="151">
        <v>0</v>
      </c>
      <c r="J1043" s="151">
        <v>0</v>
      </c>
      <c r="K1043" s="151">
        <v>0</v>
      </c>
      <c r="L1043" s="151">
        <v>0</v>
      </c>
      <c r="M1043" s="172">
        <v>0.93</v>
      </c>
      <c r="N1043" s="153">
        <v>1</v>
      </c>
      <c r="O1043" s="153">
        <v>1</v>
      </c>
      <c r="P1043" s="153">
        <v>0</v>
      </c>
      <c r="Q1043" s="154">
        <v>1</v>
      </c>
      <c r="R1043" s="154">
        <v>0</v>
      </c>
      <c r="S1043" s="154">
        <v>0</v>
      </c>
      <c r="T1043" s="154">
        <v>0</v>
      </c>
      <c r="U1043" s="173">
        <v>0</v>
      </c>
      <c r="V1043" s="158">
        <v>0</v>
      </c>
      <c r="W1043" s="158">
        <v>0</v>
      </c>
      <c r="X1043" s="158">
        <v>0</v>
      </c>
      <c r="Y1043" s="158">
        <v>0</v>
      </c>
      <c r="Z1043" s="155">
        <v>0</v>
      </c>
      <c r="AA1043" s="155">
        <v>0</v>
      </c>
      <c r="AB1043" s="173">
        <v>0</v>
      </c>
    </row>
    <row r="1044" spans="1:28">
      <c r="A1044" s="175" t="s">
        <v>927</v>
      </c>
      <c r="B1044" s="177" t="s">
        <v>1830</v>
      </c>
      <c r="C1044" s="177" t="s">
        <v>1043</v>
      </c>
      <c r="D1044" s="150">
        <v>0</v>
      </c>
      <c r="E1044" s="153">
        <v>0</v>
      </c>
      <c r="F1044" s="153">
        <v>0</v>
      </c>
      <c r="G1044" s="151">
        <v>0</v>
      </c>
      <c r="H1044" s="151">
        <v>0</v>
      </c>
      <c r="I1044" s="151">
        <v>0</v>
      </c>
      <c r="J1044" s="151">
        <v>0</v>
      </c>
      <c r="K1044" s="151">
        <v>0</v>
      </c>
      <c r="L1044" s="151">
        <v>0</v>
      </c>
      <c r="M1044" s="172">
        <v>0.93</v>
      </c>
      <c r="N1044" s="153">
        <v>7</v>
      </c>
      <c r="O1044" s="153">
        <v>6</v>
      </c>
      <c r="P1044" s="153">
        <v>1</v>
      </c>
      <c r="Q1044" s="154">
        <v>0.857142857142857</v>
      </c>
      <c r="R1044" s="154">
        <v>0</v>
      </c>
      <c r="S1044" s="154">
        <v>0</v>
      </c>
      <c r="T1044" s="154">
        <v>0</v>
      </c>
      <c r="U1044" s="173">
        <v>0</v>
      </c>
      <c r="V1044" s="158">
        <v>0</v>
      </c>
      <c r="W1044" s="158">
        <v>0</v>
      </c>
      <c r="X1044" s="158">
        <v>4</v>
      </c>
      <c r="Y1044" s="158">
        <v>3</v>
      </c>
      <c r="Z1044" s="155">
        <v>0</v>
      </c>
      <c r="AA1044" s="155">
        <v>0.75</v>
      </c>
      <c r="AB1044" s="173">
        <v>-0.75</v>
      </c>
    </row>
    <row r="1045" spans="1:28">
      <c r="A1045" s="175" t="s">
        <v>927</v>
      </c>
      <c r="B1045" s="177" t="s">
        <v>1830</v>
      </c>
      <c r="C1045" s="177" t="s">
        <v>1044</v>
      </c>
      <c r="D1045" s="150">
        <v>6163</v>
      </c>
      <c r="E1045" s="153">
        <v>5421</v>
      </c>
      <c r="F1045" s="153">
        <v>742</v>
      </c>
      <c r="G1045" s="151">
        <v>5287</v>
      </c>
      <c r="H1045" s="151">
        <v>4977</v>
      </c>
      <c r="I1045" s="151">
        <v>310</v>
      </c>
      <c r="J1045" s="151">
        <v>5447</v>
      </c>
      <c r="K1045" s="151">
        <v>5204</v>
      </c>
      <c r="L1045" s="151">
        <v>243</v>
      </c>
      <c r="M1045" s="172">
        <v>0.93</v>
      </c>
      <c r="N1045" s="153">
        <v>140601</v>
      </c>
      <c r="O1045" s="153">
        <v>131921</v>
      </c>
      <c r="P1045" s="153">
        <v>8680</v>
      </c>
      <c r="Q1045" s="154">
        <v>0.938265019452209</v>
      </c>
      <c r="R1045" s="154">
        <v>0.879604088917735</v>
      </c>
      <c r="S1045" s="154">
        <v>0.941365613769624</v>
      </c>
      <c r="T1045" s="154">
        <v>0.955388287130531</v>
      </c>
      <c r="U1045" s="173">
        <v>-0.0617615248518887</v>
      </c>
      <c r="V1045" s="158">
        <v>37297</v>
      </c>
      <c r="W1045" s="158">
        <v>35206</v>
      </c>
      <c r="X1045" s="158">
        <v>35105</v>
      </c>
      <c r="Y1045" s="158">
        <v>33242</v>
      </c>
      <c r="Z1045" s="155">
        <v>0.943936509638845</v>
      </c>
      <c r="AA1045" s="155">
        <v>0.946930636661444</v>
      </c>
      <c r="AB1045" s="173">
        <v>-0.00299412702259938</v>
      </c>
    </row>
    <row r="1046" spans="1:28">
      <c r="A1046" s="175" t="s">
        <v>927</v>
      </c>
      <c r="B1046" s="177" t="s">
        <v>1830</v>
      </c>
      <c r="C1046" s="177" t="s">
        <v>1045</v>
      </c>
      <c r="D1046" s="150">
        <v>0</v>
      </c>
      <c r="E1046" s="153">
        <v>0</v>
      </c>
      <c r="F1046" s="153">
        <v>0</v>
      </c>
      <c r="G1046" s="151">
        <v>1</v>
      </c>
      <c r="H1046" s="151">
        <v>1</v>
      </c>
      <c r="I1046" s="151">
        <v>0</v>
      </c>
      <c r="J1046" s="151">
        <v>0</v>
      </c>
      <c r="K1046" s="151">
        <v>0</v>
      </c>
      <c r="L1046" s="151">
        <v>0</v>
      </c>
      <c r="M1046" s="172">
        <v>0.93</v>
      </c>
      <c r="N1046" s="153">
        <v>3</v>
      </c>
      <c r="O1046" s="153">
        <v>3</v>
      </c>
      <c r="P1046" s="153">
        <v>0</v>
      </c>
      <c r="Q1046" s="154">
        <v>1</v>
      </c>
      <c r="R1046" s="154">
        <v>0</v>
      </c>
      <c r="S1046" s="154">
        <v>1</v>
      </c>
      <c r="T1046" s="154">
        <v>0</v>
      </c>
      <c r="U1046" s="173">
        <v>-1</v>
      </c>
      <c r="V1046" s="158">
        <v>1</v>
      </c>
      <c r="W1046" s="158">
        <v>1</v>
      </c>
      <c r="X1046" s="158">
        <v>0</v>
      </c>
      <c r="Y1046" s="158">
        <v>0</v>
      </c>
      <c r="Z1046" s="155">
        <v>1</v>
      </c>
      <c r="AA1046" s="155">
        <v>0</v>
      </c>
      <c r="AB1046" s="173">
        <v>1</v>
      </c>
    </row>
    <row r="1047" spans="1:28">
      <c r="A1047" s="175" t="s">
        <v>927</v>
      </c>
      <c r="B1047" s="177" t="s">
        <v>1830</v>
      </c>
      <c r="C1047" s="177" t="s">
        <v>1046</v>
      </c>
      <c r="D1047" s="150">
        <v>4903</v>
      </c>
      <c r="E1047" s="153">
        <v>4338</v>
      </c>
      <c r="F1047" s="153">
        <v>565</v>
      </c>
      <c r="G1047" s="151">
        <v>4549</v>
      </c>
      <c r="H1047" s="151">
        <v>4166</v>
      </c>
      <c r="I1047" s="151">
        <v>383</v>
      </c>
      <c r="J1047" s="151">
        <v>4676</v>
      </c>
      <c r="K1047" s="151">
        <v>4463</v>
      </c>
      <c r="L1047" s="151">
        <v>213</v>
      </c>
      <c r="M1047" s="172">
        <v>0.93</v>
      </c>
      <c r="N1047" s="153">
        <v>126806</v>
      </c>
      <c r="O1047" s="153">
        <v>117548</v>
      </c>
      <c r="P1047" s="153">
        <v>9258</v>
      </c>
      <c r="Q1047" s="154">
        <v>0.926990836395754</v>
      </c>
      <c r="R1047" s="154">
        <v>0.884764429940853</v>
      </c>
      <c r="S1047" s="154">
        <v>0.915805671576171</v>
      </c>
      <c r="T1047" s="154">
        <v>0.954448246364414</v>
      </c>
      <c r="U1047" s="173">
        <v>-0.031041241635318</v>
      </c>
      <c r="V1047" s="158">
        <v>32002</v>
      </c>
      <c r="W1047" s="158">
        <v>30031</v>
      </c>
      <c r="X1047" s="158">
        <v>31594</v>
      </c>
      <c r="Y1047" s="158">
        <v>29445</v>
      </c>
      <c r="Z1047" s="155">
        <v>0.938410099368789</v>
      </c>
      <c r="AA1047" s="155">
        <v>0.931980755839716</v>
      </c>
      <c r="AB1047" s="173">
        <v>0.00642934352907309</v>
      </c>
    </row>
    <row r="1048" spans="1:28">
      <c r="A1048" s="175" t="s">
        <v>927</v>
      </c>
      <c r="B1048" s="177" t="s">
        <v>1830</v>
      </c>
      <c r="C1048" s="177" t="s">
        <v>1047</v>
      </c>
      <c r="D1048" s="150">
        <v>0</v>
      </c>
      <c r="E1048" s="153">
        <v>0</v>
      </c>
      <c r="F1048" s="153">
        <v>0</v>
      </c>
      <c r="G1048" s="151">
        <v>0</v>
      </c>
      <c r="H1048" s="151">
        <v>0</v>
      </c>
      <c r="I1048" s="151">
        <v>0</v>
      </c>
      <c r="J1048" s="151">
        <v>0</v>
      </c>
      <c r="K1048" s="151">
        <v>0</v>
      </c>
      <c r="L1048" s="151">
        <v>0</v>
      </c>
      <c r="M1048" s="172">
        <v>0.93</v>
      </c>
      <c r="N1048" s="153">
        <v>2</v>
      </c>
      <c r="O1048" s="153">
        <v>2</v>
      </c>
      <c r="P1048" s="153">
        <v>0</v>
      </c>
      <c r="Q1048" s="154">
        <v>1</v>
      </c>
      <c r="R1048" s="154">
        <v>0</v>
      </c>
      <c r="S1048" s="154">
        <v>0</v>
      </c>
      <c r="T1048" s="154">
        <v>0</v>
      </c>
      <c r="U1048" s="173">
        <v>0</v>
      </c>
      <c r="V1048" s="158">
        <v>0</v>
      </c>
      <c r="W1048" s="158">
        <v>0</v>
      </c>
      <c r="X1048" s="158">
        <v>2</v>
      </c>
      <c r="Y1048" s="158">
        <v>2</v>
      </c>
      <c r="Z1048" s="155">
        <v>0</v>
      </c>
      <c r="AA1048" s="155">
        <v>1</v>
      </c>
      <c r="AB1048" s="173">
        <v>-1</v>
      </c>
    </row>
    <row r="1049" spans="1:28">
      <c r="A1049" s="175" t="s">
        <v>927</v>
      </c>
      <c r="B1049" s="177" t="s">
        <v>1830</v>
      </c>
      <c r="C1049" s="177" t="s">
        <v>1048</v>
      </c>
      <c r="D1049" s="150">
        <v>0</v>
      </c>
      <c r="E1049" s="153">
        <v>0</v>
      </c>
      <c r="F1049" s="153">
        <v>0</v>
      </c>
      <c r="G1049" s="151">
        <v>0</v>
      </c>
      <c r="H1049" s="151">
        <v>0</v>
      </c>
      <c r="I1049" s="151">
        <v>0</v>
      </c>
      <c r="J1049" s="151">
        <v>0</v>
      </c>
      <c r="K1049" s="151">
        <v>0</v>
      </c>
      <c r="L1049" s="151">
        <v>0</v>
      </c>
      <c r="M1049" s="172">
        <v>0.93</v>
      </c>
      <c r="N1049" s="153">
        <v>3</v>
      </c>
      <c r="O1049" s="153">
        <v>3</v>
      </c>
      <c r="P1049" s="153">
        <v>0</v>
      </c>
      <c r="Q1049" s="154">
        <v>1</v>
      </c>
      <c r="R1049" s="154">
        <v>0</v>
      </c>
      <c r="S1049" s="154">
        <v>0</v>
      </c>
      <c r="T1049" s="154">
        <v>0</v>
      </c>
      <c r="U1049" s="173">
        <v>0</v>
      </c>
      <c r="V1049" s="158">
        <v>1</v>
      </c>
      <c r="W1049" s="158">
        <v>1</v>
      </c>
      <c r="X1049" s="158">
        <v>0</v>
      </c>
      <c r="Y1049" s="158">
        <v>0</v>
      </c>
      <c r="Z1049" s="155">
        <v>1</v>
      </c>
      <c r="AA1049" s="155">
        <v>0</v>
      </c>
      <c r="AB1049" s="173">
        <v>1</v>
      </c>
    </row>
    <row r="1050" spans="1:28">
      <c r="A1050" s="175" t="s">
        <v>927</v>
      </c>
      <c r="B1050" s="177" t="s">
        <v>1830</v>
      </c>
      <c r="C1050" s="177" t="s">
        <v>1049</v>
      </c>
      <c r="D1050" s="150">
        <v>0</v>
      </c>
      <c r="E1050" s="153">
        <v>0</v>
      </c>
      <c r="F1050" s="153">
        <v>0</v>
      </c>
      <c r="G1050" s="151">
        <v>0</v>
      </c>
      <c r="H1050" s="151">
        <v>0</v>
      </c>
      <c r="I1050" s="151">
        <v>0</v>
      </c>
      <c r="J1050" s="151">
        <v>0</v>
      </c>
      <c r="K1050" s="151">
        <v>0</v>
      </c>
      <c r="L1050" s="151">
        <v>0</v>
      </c>
      <c r="M1050" s="172">
        <v>0.93</v>
      </c>
      <c r="N1050" s="153">
        <v>0</v>
      </c>
      <c r="O1050" s="153">
        <v>0</v>
      </c>
      <c r="P1050" s="153">
        <v>0</v>
      </c>
      <c r="Q1050" s="154">
        <v>0</v>
      </c>
      <c r="R1050" s="154">
        <v>0</v>
      </c>
      <c r="S1050" s="154">
        <v>0</v>
      </c>
      <c r="T1050" s="154">
        <v>0</v>
      </c>
      <c r="U1050" s="173">
        <v>0</v>
      </c>
      <c r="V1050" s="158">
        <v>0</v>
      </c>
      <c r="W1050" s="158">
        <v>0</v>
      </c>
      <c r="X1050" s="158">
        <v>0</v>
      </c>
      <c r="Y1050" s="158">
        <v>0</v>
      </c>
      <c r="Z1050" s="155">
        <v>0</v>
      </c>
      <c r="AA1050" s="155">
        <v>0</v>
      </c>
      <c r="AB1050" s="173">
        <v>0</v>
      </c>
    </row>
    <row r="1051" spans="1:28">
      <c r="A1051" s="175" t="s">
        <v>927</v>
      </c>
      <c r="B1051" s="177" t="s">
        <v>1830</v>
      </c>
      <c r="C1051" s="177" t="s">
        <v>1050</v>
      </c>
      <c r="D1051" s="150">
        <v>1834</v>
      </c>
      <c r="E1051" s="153">
        <v>1435</v>
      </c>
      <c r="F1051" s="153">
        <v>399</v>
      </c>
      <c r="G1051" s="151">
        <v>1583</v>
      </c>
      <c r="H1051" s="151">
        <v>1474</v>
      </c>
      <c r="I1051" s="151">
        <v>109</v>
      </c>
      <c r="J1051" s="151">
        <v>1603</v>
      </c>
      <c r="K1051" s="151">
        <v>1515</v>
      </c>
      <c r="L1051" s="151">
        <v>88</v>
      </c>
      <c r="M1051" s="172">
        <v>0.93</v>
      </c>
      <c r="N1051" s="153">
        <v>39426</v>
      </c>
      <c r="O1051" s="153">
        <v>35709</v>
      </c>
      <c r="P1051" s="153">
        <v>3717</v>
      </c>
      <c r="Q1051" s="154">
        <v>0.905722112311673</v>
      </c>
      <c r="R1051" s="154">
        <v>0.782442748091603</v>
      </c>
      <c r="S1051" s="154">
        <v>0.931143398610234</v>
      </c>
      <c r="T1051" s="154">
        <v>0.945102932002495</v>
      </c>
      <c r="U1051" s="173">
        <v>-0.148700650518631</v>
      </c>
      <c r="V1051" s="158">
        <v>11259</v>
      </c>
      <c r="W1051" s="158">
        <v>10308</v>
      </c>
      <c r="X1051" s="158">
        <v>10648</v>
      </c>
      <c r="Y1051" s="158">
        <v>9694</v>
      </c>
      <c r="Z1051" s="155">
        <v>0.915534239275246</v>
      </c>
      <c r="AA1051" s="155">
        <v>0.910405709992487</v>
      </c>
      <c r="AB1051" s="173">
        <v>0.00512852928275964</v>
      </c>
    </row>
    <row r="1052" spans="1:28">
      <c r="A1052" s="175" t="s">
        <v>927</v>
      </c>
      <c r="B1052" s="177" t="s">
        <v>1830</v>
      </c>
      <c r="C1052" s="177" t="s">
        <v>1051</v>
      </c>
      <c r="D1052" s="150">
        <v>0</v>
      </c>
      <c r="E1052" s="153">
        <v>0</v>
      </c>
      <c r="F1052" s="153">
        <v>0</v>
      </c>
      <c r="G1052" s="151">
        <v>0</v>
      </c>
      <c r="H1052" s="151">
        <v>0</v>
      </c>
      <c r="I1052" s="151">
        <v>0</v>
      </c>
      <c r="J1052" s="151">
        <v>0</v>
      </c>
      <c r="K1052" s="151">
        <v>0</v>
      </c>
      <c r="L1052" s="151">
        <v>0</v>
      </c>
      <c r="M1052" s="172">
        <v>0.93</v>
      </c>
      <c r="N1052" s="153">
        <v>3</v>
      </c>
      <c r="O1052" s="153">
        <v>3</v>
      </c>
      <c r="P1052" s="153">
        <v>0</v>
      </c>
      <c r="Q1052" s="154">
        <v>1</v>
      </c>
      <c r="R1052" s="154">
        <v>0</v>
      </c>
      <c r="S1052" s="154">
        <v>0</v>
      </c>
      <c r="T1052" s="154">
        <v>0</v>
      </c>
      <c r="U1052" s="173">
        <v>0</v>
      </c>
      <c r="V1052" s="158">
        <v>0</v>
      </c>
      <c r="W1052" s="158">
        <v>0</v>
      </c>
      <c r="X1052" s="158">
        <v>3</v>
      </c>
      <c r="Y1052" s="158">
        <v>3</v>
      </c>
      <c r="Z1052" s="155">
        <v>0</v>
      </c>
      <c r="AA1052" s="155">
        <v>1</v>
      </c>
      <c r="AB1052" s="173">
        <v>-1</v>
      </c>
    </row>
    <row r="1053" spans="1:28">
      <c r="A1053" s="175" t="s">
        <v>927</v>
      </c>
      <c r="B1053" s="177" t="s">
        <v>1830</v>
      </c>
      <c r="C1053" s="177" t="s">
        <v>1052</v>
      </c>
      <c r="D1053" s="150">
        <v>0</v>
      </c>
      <c r="E1053" s="153">
        <v>0</v>
      </c>
      <c r="F1053" s="153">
        <v>0</v>
      </c>
      <c r="G1053" s="151">
        <v>0</v>
      </c>
      <c r="H1053" s="151">
        <v>0</v>
      </c>
      <c r="I1053" s="151">
        <v>0</v>
      </c>
      <c r="J1053" s="151">
        <v>0</v>
      </c>
      <c r="K1053" s="151">
        <v>0</v>
      </c>
      <c r="L1053" s="151">
        <v>0</v>
      </c>
      <c r="M1053" s="172">
        <v>0.93</v>
      </c>
      <c r="N1053" s="153">
        <v>17</v>
      </c>
      <c r="O1053" s="153">
        <v>16</v>
      </c>
      <c r="P1053" s="153">
        <v>1</v>
      </c>
      <c r="Q1053" s="154">
        <v>0.941176470588235</v>
      </c>
      <c r="R1053" s="154">
        <v>0</v>
      </c>
      <c r="S1053" s="154">
        <v>0</v>
      </c>
      <c r="T1053" s="154">
        <v>0</v>
      </c>
      <c r="U1053" s="173">
        <v>0</v>
      </c>
      <c r="V1053" s="158">
        <v>0</v>
      </c>
      <c r="W1053" s="158">
        <v>0</v>
      </c>
      <c r="X1053" s="158">
        <v>1</v>
      </c>
      <c r="Y1053" s="158">
        <v>1</v>
      </c>
      <c r="Z1053" s="155">
        <v>0</v>
      </c>
      <c r="AA1053" s="155">
        <v>1</v>
      </c>
      <c r="AB1053" s="173">
        <v>-1</v>
      </c>
    </row>
    <row r="1054" spans="1:28">
      <c r="A1054" s="175" t="s">
        <v>927</v>
      </c>
      <c r="B1054" s="177" t="s">
        <v>1830</v>
      </c>
      <c r="C1054" s="177" t="s">
        <v>1053</v>
      </c>
      <c r="D1054" s="150">
        <v>0</v>
      </c>
      <c r="E1054" s="153">
        <v>0</v>
      </c>
      <c r="F1054" s="153">
        <v>0</v>
      </c>
      <c r="G1054" s="151">
        <v>4</v>
      </c>
      <c r="H1054" s="151">
        <v>4</v>
      </c>
      <c r="I1054" s="151">
        <v>0</v>
      </c>
      <c r="J1054" s="151">
        <v>0</v>
      </c>
      <c r="K1054" s="151">
        <v>0</v>
      </c>
      <c r="L1054" s="151">
        <v>0</v>
      </c>
      <c r="M1054" s="172">
        <v>0.93</v>
      </c>
      <c r="N1054" s="153">
        <v>13</v>
      </c>
      <c r="O1054" s="153">
        <v>13</v>
      </c>
      <c r="P1054" s="153">
        <v>0</v>
      </c>
      <c r="Q1054" s="154">
        <v>1</v>
      </c>
      <c r="R1054" s="154">
        <v>0</v>
      </c>
      <c r="S1054" s="154">
        <v>1</v>
      </c>
      <c r="T1054" s="154">
        <v>0</v>
      </c>
      <c r="U1054" s="173">
        <v>-1</v>
      </c>
      <c r="V1054" s="158">
        <v>4</v>
      </c>
      <c r="W1054" s="158">
        <v>4</v>
      </c>
      <c r="X1054" s="158">
        <v>1</v>
      </c>
      <c r="Y1054" s="158">
        <v>1</v>
      </c>
      <c r="Z1054" s="155">
        <v>1</v>
      </c>
      <c r="AA1054" s="155">
        <v>1</v>
      </c>
      <c r="AB1054" s="173">
        <v>0</v>
      </c>
    </row>
    <row r="1055" spans="1:28">
      <c r="A1055" s="175" t="s">
        <v>927</v>
      </c>
      <c r="B1055" s="177" t="s">
        <v>1830</v>
      </c>
      <c r="C1055" s="177" t="s">
        <v>1054</v>
      </c>
      <c r="D1055" s="150">
        <v>0</v>
      </c>
      <c r="E1055" s="153">
        <v>0</v>
      </c>
      <c r="F1055" s="153">
        <v>0</v>
      </c>
      <c r="G1055" s="151">
        <v>0</v>
      </c>
      <c r="H1055" s="151">
        <v>0</v>
      </c>
      <c r="I1055" s="151">
        <v>0</v>
      </c>
      <c r="J1055" s="151">
        <v>0</v>
      </c>
      <c r="K1055" s="151">
        <v>0</v>
      </c>
      <c r="L1055" s="151">
        <v>0</v>
      </c>
      <c r="M1055" s="172">
        <v>0.93</v>
      </c>
      <c r="N1055" s="153">
        <v>1</v>
      </c>
      <c r="O1055" s="153">
        <v>1</v>
      </c>
      <c r="P1055" s="153">
        <v>0</v>
      </c>
      <c r="Q1055" s="154">
        <v>1</v>
      </c>
      <c r="R1055" s="154">
        <v>0</v>
      </c>
      <c r="S1055" s="154">
        <v>0</v>
      </c>
      <c r="T1055" s="154">
        <v>0</v>
      </c>
      <c r="U1055" s="173">
        <v>0</v>
      </c>
      <c r="V1055" s="158">
        <v>0</v>
      </c>
      <c r="W1055" s="158">
        <v>0</v>
      </c>
      <c r="X1055" s="158">
        <v>0</v>
      </c>
      <c r="Y1055" s="158">
        <v>0</v>
      </c>
      <c r="Z1055" s="155">
        <v>0</v>
      </c>
      <c r="AA1055" s="155">
        <v>0</v>
      </c>
      <c r="AB1055" s="173">
        <v>0</v>
      </c>
    </row>
    <row r="1056" spans="1:28">
      <c r="A1056" s="175" t="s">
        <v>927</v>
      </c>
      <c r="B1056" s="177" t="s">
        <v>1830</v>
      </c>
      <c r="C1056" s="177" t="s">
        <v>1055</v>
      </c>
      <c r="D1056" s="150">
        <v>2627</v>
      </c>
      <c r="E1056" s="153">
        <v>2163</v>
      </c>
      <c r="F1056" s="153">
        <v>464</v>
      </c>
      <c r="G1056" s="151">
        <v>2370</v>
      </c>
      <c r="H1056" s="151">
        <v>2208</v>
      </c>
      <c r="I1056" s="151">
        <v>162</v>
      </c>
      <c r="J1056" s="151">
        <v>2433</v>
      </c>
      <c r="K1056" s="151">
        <v>2313</v>
      </c>
      <c r="L1056" s="151">
        <v>120</v>
      </c>
      <c r="M1056" s="172">
        <v>0.93</v>
      </c>
      <c r="N1056" s="153">
        <v>60808</v>
      </c>
      <c r="O1056" s="153">
        <v>56166</v>
      </c>
      <c r="P1056" s="153">
        <v>4642</v>
      </c>
      <c r="Q1056" s="154">
        <v>0.923661360347323</v>
      </c>
      <c r="R1056" s="154">
        <v>0.823372668443091</v>
      </c>
      <c r="S1056" s="154">
        <v>0.931645569620253</v>
      </c>
      <c r="T1056" s="154">
        <v>0.950678175092478</v>
      </c>
      <c r="U1056" s="173">
        <v>-0.108272901177162</v>
      </c>
      <c r="V1056" s="158">
        <v>16394</v>
      </c>
      <c r="W1056" s="158">
        <v>15208</v>
      </c>
      <c r="X1056" s="158">
        <v>15296</v>
      </c>
      <c r="Y1056" s="158">
        <v>14206</v>
      </c>
      <c r="Z1056" s="155">
        <v>0.927656459680371</v>
      </c>
      <c r="AA1056" s="155">
        <v>0.928739539748954</v>
      </c>
      <c r="AB1056" s="173">
        <v>-0.00108308006858304</v>
      </c>
    </row>
    <row r="1057" spans="1:28">
      <c r="A1057" s="175" t="s">
        <v>927</v>
      </c>
      <c r="B1057" s="177" t="s">
        <v>1830</v>
      </c>
      <c r="C1057" s="177" t="s">
        <v>1056</v>
      </c>
      <c r="D1057" s="150">
        <v>3106</v>
      </c>
      <c r="E1057" s="153">
        <v>2834</v>
      </c>
      <c r="F1057" s="153">
        <v>272</v>
      </c>
      <c r="G1057" s="151">
        <v>2856</v>
      </c>
      <c r="H1057" s="151">
        <v>2718</v>
      </c>
      <c r="I1057" s="151">
        <v>138</v>
      </c>
      <c r="J1057" s="151">
        <v>3066</v>
      </c>
      <c r="K1057" s="151">
        <v>2963</v>
      </c>
      <c r="L1057" s="151">
        <v>103</v>
      </c>
      <c r="M1057" s="172">
        <v>0.93</v>
      </c>
      <c r="N1057" s="153">
        <v>82187</v>
      </c>
      <c r="O1057" s="153">
        <v>79501</v>
      </c>
      <c r="P1057" s="153">
        <v>2686</v>
      </c>
      <c r="Q1057" s="154">
        <v>0.967318432355482</v>
      </c>
      <c r="R1057" s="154">
        <v>0.912427559562138</v>
      </c>
      <c r="S1057" s="154">
        <v>0.951680672268908</v>
      </c>
      <c r="T1057" s="154">
        <v>0.966405740378343</v>
      </c>
      <c r="U1057" s="173">
        <v>-0.0392531127067697</v>
      </c>
      <c r="V1057" s="158">
        <v>20244</v>
      </c>
      <c r="W1057" s="158">
        <v>19452</v>
      </c>
      <c r="X1057" s="158">
        <v>20320</v>
      </c>
      <c r="Y1057" s="158">
        <v>19729</v>
      </c>
      <c r="Z1057" s="155">
        <v>0.960877296976882</v>
      </c>
      <c r="AA1057" s="155">
        <v>0.970915354330709</v>
      </c>
      <c r="AB1057" s="173">
        <v>-0.0100380573538266</v>
      </c>
    </row>
    <row r="1058" spans="1:28">
      <c r="A1058" s="175" t="s">
        <v>927</v>
      </c>
      <c r="B1058" s="177" t="s">
        <v>1830</v>
      </c>
      <c r="C1058" s="177" t="s">
        <v>1057</v>
      </c>
      <c r="D1058" s="150">
        <v>4114</v>
      </c>
      <c r="E1058" s="153">
        <v>3451</v>
      </c>
      <c r="F1058" s="153">
        <v>663</v>
      </c>
      <c r="G1058" s="151">
        <v>3682</v>
      </c>
      <c r="H1058" s="151">
        <v>3085</v>
      </c>
      <c r="I1058" s="151">
        <v>597</v>
      </c>
      <c r="J1058" s="151">
        <v>3830</v>
      </c>
      <c r="K1058" s="151">
        <v>3278</v>
      </c>
      <c r="L1058" s="151">
        <v>552</v>
      </c>
      <c r="M1058" s="172">
        <v>0.93</v>
      </c>
      <c r="N1058" s="153">
        <v>102686</v>
      </c>
      <c r="O1058" s="153">
        <v>87277</v>
      </c>
      <c r="P1058" s="153">
        <v>15409</v>
      </c>
      <c r="Q1058" s="154">
        <v>0.849940595602127</v>
      </c>
      <c r="R1058" s="154">
        <v>0.838842975206612</v>
      </c>
      <c r="S1058" s="154">
        <v>0.837859858772406</v>
      </c>
      <c r="T1058" s="154">
        <v>0.855874673629243</v>
      </c>
      <c r="U1058" s="173">
        <v>0.000983116434205233</v>
      </c>
      <c r="V1058" s="158">
        <v>25808</v>
      </c>
      <c r="W1058" s="158">
        <v>22340</v>
      </c>
      <c r="X1058" s="158">
        <v>25848</v>
      </c>
      <c r="Y1058" s="158">
        <v>22155</v>
      </c>
      <c r="Z1058" s="155">
        <v>0.865623062616243</v>
      </c>
      <c r="AA1058" s="155">
        <v>0.857126276694522</v>
      </c>
      <c r="AB1058" s="173">
        <v>0.00849678592172121</v>
      </c>
    </row>
    <row r="1059" spans="1:28">
      <c r="A1059" s="175" t="s">
        <v>927</v>
      </c>
      <c r="B1059" s="177" t="s">
        <v>1830</v>
      </c>
      <c r="C1059" s="177" t="s">
        <v>1058</v>
      </c>
      <c r="D1059" s="150">
        <v>3109</v>
      </c>
      <c r="E1059" s="153">
        <v>2815</v>
      </c>
      <c r="F1059" s="153">
        <v>294</v>
      </c>
      <c r="G1059" s="151">
        <v>2961</v>
      </c>
      <c r="H1059" s="151">
        <v>2839</v>
      </c>
      <c r="I1059" s="151">
        <v>122</v>
      </c>
      <c r="J1059" s="151">
        <v>3066</v>
      </c>
      <c r="K1059" s="151">
        <v>2930</v>
      </c>
      <c r="L1059" s="151">
        <v>136</v>
      </c>
      <c r="M1059" s="172">
        <v>0.93</v>
      </c>
      <c r="N1059" s="153">
        <v>82599</v>
      </c>
      <c r="O1059" s="153">
        <v>78660</v>
      </c>
      <c r="P1059" s="153">
        <v>3939</v>
      </c>
      <c r="Q1059" s="154">
        <v>0.952311771328951</v>
      </c>
      <c r="R1059" s="154">
        <v>0.90543583145706</v>
      </c>
      <c r="S1059" s="154">
        <v>0.958797703478555</v>
      </c>
      <c r="T1059" s="154">
        <v>0.955642530984997</v>
      </c>
      <c r="U1059" s="173">
        <v>-0.0533618720214943</v>
      </c>
      <c r="V1059" s="158">
        <v>20425</v>
      </c>
      <c r="W1059" s="158">
        <v>19342</v>
      </c>
      <c r="X1059" s="158">
        <v>20406</v>
      </c>
      <c r="Y1059" s="158">
        <v>19495</v>
      </c>
      <c r="Z1059" s="155">
        <v>0.946976744186046</v>
      </c>
      <c r="AA1059" s="155">
        <v>0.955356267764383</v>
      </c>
      <c r="AB1059" s="173">
        <v>-0.00837952357833649</v>
      </c>
    </row>
    <row r="1060" spans="1:28">
      <c r="A1060" s="175" t="s">
        <v>927</v>
      </c>
      <c r="B1060" s="177" t="s">
        <v>1830</v>
      </c>
      <c r="C1060" s="177" t="s">
        <v>1059</v>
      </c>
      <c r="D1060" s="150">
        <v>3431</v>
      </c>
      <c r="E1060" s="153">
        <v>3297</v>
      </c>
      <c r="F1060" s="153">
        <v>134</v>
      </c>
      <c r="G1060" s="151">
        <v>3240</v>
      </c>
      <c r="H1060" s="151">
        <v>3140</v>
      </c>
      <c r="I1060" s="151">
        <v>100</v>
      </c>
      <c r="J1060" s="151">
        <v>3578</v>
      </c>
      <c r="K1060" s="151">
        <v>3472</v>
      </c>
      <c r="L1060" s="151">
        <v>106</v>
      </c>
      <c r="M1060" s="172">
        <v>0.93</v>
      </c>
      <c r="N1060" s="153">
        <v>96931</v>
      </c>
      <c r="O1060" s="153">
        <v>93950</v>
      </c>
      <c r="P1060" s="153">
        <v>2981</v>
      </c>
      <c r="Q1060" s="154">
        <v>0.96924616479764</v>
      </c>
      <c r="R1060" s="154">
        <v>0.960944331098805</v>
      </c>
      <c r="S1060" s="154">
        <v>0.969135802469136</v>
      </c>
      <c r="T1060" s="154">
        <v>0.970374510899944</v>
      </c>
      <c r="U1060" s="173">
        <v>-0.00819147137033072</v>
      </c>
      <c r="V1060" s="158">
        <v>23356</v>
      </c>
      <c r="W1060" s="158">
        <v>22578</v>
      </c>
      <c r="X1060" s="158">
        <v>24073</v>
      </c>
      <c r="Y1060" s="158">
        <v>23317</v>
      </c>
      <c r="Z1060" s="155">
        <v>0.966689501626991</v>
      </c>
      <c r="AA1060" s="155">
        <v>0.968595521954056</v>
      </c>
      <c r="AB1060" s="173">
        <v>-0.00190602032706544</v>
      </c>
    </row>
    <row r="1061" spans="1:28">
      <c r="A1061" s="175" t="s">
        <v>927</v>
      </c>
      <c r="B1061" s="177" t="s">
        <v>1830</v>
      </c>
      <c r="C1061" s="177" t="s">
        <v>1060</v>
      </c>
      <c r="D1061" s="150">
        <v>4354</v>
      </c>
      <c r="E1061" s="153">
        <v>4274</v>
      </c>
      <c r="F1061" s="153">
        <v>80</v>
      </c>
      <c r="G1061" s="151">
        <v>4117</v>
      </c>
      <c r="H1061" s="151">
        <v>4066</v>
      </c>
      <c r="I1061" s="151">
        <v>51</v>
      </c>
      <c r="J1061" s="151">
        <v>4488</v>
      </c>
      <c r="K1061" s="151">
        <v>4456</v>
      </c>
      <c r="L1061" s="151">
        <v>32</v>
      </c>
      <c r="M1061" s="172">
        <v>0.93</v>
      </c>
      <c r="N1061" s="153">
        <v>119187</v>
      </c>
      <c r="O1061" s="153">
        <v>118020</v>
      </c>
      <c r="P1061" s="153">
        <v>1167</v>
      </c>
      <c r="Q1061" s="154">
        <v>0.990208663696544</v>
      </c>
      <c r="R1061" s="154">
        <v>0.98162609095085</v>
      </c>
      <c r="S1061" s="154">
        <v>0.987612339081856</v>
      </c>
      <c r="T1061" s="154">
        <v>0.992869875222816</v>
      </c>
      <c r="U1061" s="173">
        <v>-0.00598624813100601</v>
      </c>
      <c r="V1061" s="158">
        <v>29329</v>
      </c>
      <c r="W1061" s="158">
        <v>29019</v>
      </c>
      <c r="X1061" s="158">
        <v>29822</v>
      </c>
      <c r="Y1061" s="158">
        <v>29588</v>
      </c>
      <c r="Z1061" s="155">
        <v>0.989430256742473</v>
      </c>
      <c r="AA1061" s="155">
        <v>0.992153443766347</v>
      </c>
      <c r="AB1061" s="173">
        <v>-0.00272318702387364</v>
      </c>
    </row>
    <row r="1062" spans="1:28">
      <c r="A1062" s="175" t="s">
        <v>927</v>
      </c>
      <c r="B1062" s="177" t="s">
        <v>1830</v>
      </c>
      <c r="C1062" s="177" t="s">
        <v>1061</v>
      </c>
      <c r="D1062" s="150">
        <v>3756</v>
      </c>
      <c r="E1062" s="153">
        <v>3498</v>
      </c>
      <c r="F1062" s="153">
        <v>258</v>
      </c>
      <c r="G1062" s="151">
        <v>3619</v>
      </c>
      <c r="H1062" s="151">
        <v>3447</v>
      </c>
      <c r="I1062" s="151">
        <v>172</v>
      </c>
      <c r="J1062" s="151">
        <v>3999</v>
      </c>
      <c r="K1062" s="151">
        <v>3853</v>
      </c>
      <c r="L1062" s="151">
        <v>146</v>
      </c>
      <c r="M1062" s="172">
        <v>0.93</v>
      </c>
      <c r="N1062" s="153">
        <v>101581</v>
      </c>
      <c r="O1062" s="153">
        <v>98033</v>
      </c>
      <c r="P1062" s="153">
        <v>3548</v>
      </c>
      <c r="Q1062" s="154">
        <v>0.965072208385426</v>
      </c>
      <c r="R1062" s="154">
        <v>0.931309904153355</v>
      </c>
      <c r="S1062" s="154">
        <v>0.952473058856038</v>
      </c>
      <c r="T1062" s="154">
        <v>0.96349087271818</v>
      </c>
      <c r="U1062" s="173">
        <v>-0.0211631547026829</v>
      </c>
      <c r="V1062" s="158">
        <v>25362</v>
      </c>
      <c r="W1062" s="158">
        <v>24325</v>
      </c>
      <c r="X1062" s="158">
        <v>25501</v>
      </c>
      <c r="Y1062" s="158">
        <v>24653</v>
      </c>
      <c r="Z1062" s="155">
        <v>0.959112057408722</v>
      </c>
      <c r="AA1062" s="155">
        <v>0.966746402101878</v>
      </c>
      <c r="AB1062" s="173">
        <v>-0.0076343446931566</v>
      </c>
    </row>
    <row r="1063" spans="1:28">
      <c r="A1063" s="175" t="s">
        <v>927</v>
      </c>
      <c r="B1063" s="179" t="s">
        <v>1830</v>
      </c>
      <c r="C1063" s="179" t="s">
        <v>1062</v>
      </c>
      <c r="D1063" s="150">
        <v>3193</v>
      </c>
      <c r="E1063" s="153">
        <v>3041</v>
      </c>
      <c r="F1063" s="153">
        <v>152</v>
      </c>
      <c r="G1063" s="151">
        <v>2827</v>
      </c>
      <c r="H1063" s="151">
        <v>2714</v>
      </c>
      <c r="I1063" s="151">
        <v>113</v>
      </c>
      <c r="J1063" s="151">
        <v>2873</v>
      </c>
      <c r="K1063" s="151">
        <v>2753</v>
      </c>
      <c r="L1063" s="151">
        <v>120</v>
      </c>
      <c r="M1063" s="172">
        <v>0.93</v>
      </c>
      <c r="N1063" s="153">
        <v>75987</v>
      </c>
      <c r="O1063" s="153">
        <v>72791</v>
      </c>
      <c r="P1063" s="153">
        <v>3196</v>
      </c>
      <c r="Q1063" s="154">
        <v>0.957940173977128</v>
      </c>
      <c r="R1063" s="154">
        <v>0.95239586595678</v>
      </c>
      <c r="S1063" s="154">
        <v>0.960028298549699</v>
      </c>
      <c r="T1063" s="154">
        <v>0.958231813435433</v>
      </c>
      <c r="U1063" s="173">
        <v>-0.00763243259291879</v>
      </c>
      <c r="V1063" s="158">
        <v>20017</v>
      </c>
      <c r="W1063" s="158">
        <v>19200</v>
      </c>
      <c r="X1063" s="158">
        <v>18971</v>
      </c>
      <c r="Y1063" s="158">
        <v>18159</v>
      </c>
      <c r="Z1063" s="155">
        <v>0.959184693010941</v>
      </c>
      <c r="AA1063" s="155">
        <v>0.957197828264193</v>
      </c>
      <c r="AB1063" s="173">
        <v>0.00198686474674792</v>
      </c>
    </row>
    <row r="1064" spans="1:28">
      <c r="A1064" s="175" t="s">
        <v>927</v>
      </c>
      <c r="B1064" s="177" t="s">
        <v>1830</v>
      </c>
      <c r="C1064" s="177" t="s">
        <v>1063</v>
      </c>
      <c r="D1064" s="150">
        <v>4093</v>
      </c>
      <c r="E1064" s="153">
        <v>3908</v>
      </c>
      <c r="F1064" s="153">
        <v>185</v>
      </c>
      <c r="G1064" s="151">
        <v>3824</v>
      </c>
      <c r="H1064" s="151">
        <v>3700</v>
      </c>
      <c r="I1064" s="151">
        <v>124</v>
      </c>
      <c r="J1064" s="151">
        <v>4088</v>
      </c>
      <c r="K1064" s="151">
        <v>3987</v>
      </c>
      <c r="L1064" s="151">
        <v>101</v>
      </c>
      <c r="M1064" s="172">
        <v>0.93</v>
      </c>
      <c r="N1064" s="153">
        <v>108492</v>
      </c>
      <c r="O1064" s="153">
        <v>105665</v>
      </c>
      <c r="P1064" s="153">
        <v>2827</v>
      </c>
      <c r="Q1064" s="154">
        <v>0.973942779191092</v>
      </c>
      <c r="R1064" s="154">
        <v>0.954800879550452</v>
      </c>
      <c r="S1064" s="154">
        <v>0.967573221757322</v>
      </c>
      <c r="T1064" s="154">
        <v>0.975293542074364</v>
      </c>
      <c r="U1064" s="173">
        <v>-0.0127723422068702</v>
      </c>
      <c r="V1064" s="158">
        <v>27317</v>
      </c>
      <c r="W1064" s="158">
        <v>26549</v>
      </c>
      <c r="X1064" s="158">
        <v>26986</v>
      </c>
      <c r="Y1064" s="158">
        <v>26277</v>
      </c>
      <c r="Z1064" s="155">
        <v>0.97188563897939</v>
      </c>
      <c r="AA1064" s="155">
        <v>0.973727117764767</v>
      </c>
      <c r="AB1064" s="173">
        <v>-0.00184147878537677</v>
      </c>
    </row>
    <row r="1065" spans="1:28">
      <c r="A1065" s="175" t="s">
        <v>927</v>
      </c>
      <c r="B1065" s="177" t="s">
        <v>1830</v>
      </c>
      <c r="C1065" s="177" t="s">
        <v>1064</v>
      </c>
      <c r="D1065" s="150">
        <v>0</v>
      </c>
      <c r="E1065" s="153">
        <v>0</v>
      </c>
      <c r="F1065" s="153">
        <v>0</v>
      </c>
      <c r="G1065" s="151">
        <v>0</v>
      </c>
      <c r="H1065" s="151">
        <v>0</v>
      </c>
      <c r="I1065" s="151">
        <v>0</v>
      </c>
      <c r="J1065" s="151">
        <v>0</v>
      </c>
      <c r="K1065" s="151">
        <v>0</v>
      </c>
      <c r="L1065" s="151">
        <v>0</v>
      </c>
      <c r="M1065" s="172">
        <v>0.93</v>
      </c>
      <c r="N1065" s="153">
        <v>19</v>
      </c>
      <c r="O1065" s="153">
        <v>19</v>
      </c>
      <c r="P1065" s="153">
        <v>0</v>
      </c>
      <c r="Q1065" s="154">
        <v>1</v>
      </c>
      <c r="R1065" s="154">
        <v>0</v>
      </c>
      <c r="S1065" s="154">
        <v>0</v>
      </c>
      <c r="T1065" s="154">
        <v>0</v>
      </c>
      <c r="U1065" s="173">
        <v>0</v>
      </c>
      <c r="V1065" s="158">
        <v>0</v>
      </c>
      <c r="W1065" s="158">
        <v>0</v>
      </c>
      <c r="X1065" s="158">
        <v>9</v>
      </c>
      <c r="Y1065" s="158">
        <v>9</v>
      </c>
      <c r="Z1065" s="155">
        <v>0</v>
      </c>
      <c r="AA1065" s="155">
        <v>1</v>
      </c>
      <c r="AB1065" s="173">
        <v>-1</v>
      </c>
    </row>
    <row r="1066" spans="1:28">
      <c r="A1066" s="175" t="s">
        <v>927</v>
      </c>
      <c r="B1066" s="177" t="s">
        <v>1830</v>
      </c>
      <c r="C1066" s="177" t="s">
        <v>1065</v>
      </c>
      <c r="D1066" s="150">
        <v>2054</v>
      </c>
      <c r="E1066" s="153">
        <v>1995</v>
      </c>
      <c r="F1066" s="153">
        <v>59</v>
      </c>
      <c r="G1066" s="151">
        <v>1820</v>
      </c>
      <c r="H1066" s="151">
        <v>1776</v>
      </c>
      <c r="I1066" s="151">
        <v>44</v>
      </c>
      <c r="J1066" s="151">
        <v>1939</v>
      </c>
      <c r="K1066" s="151">
        <v>1901</v>
      </c>
      <c r="L1066" s="151">
        <v>38</v>
      </c>
      <c r="M1066" s="172">
        <v>0.93</v>
      </c>
      <c r="N1066" s="153">
        <v>48259</v>
      </c>
      <c r="O1066" s="153">
        <v>47158</v>
      </c>
      <c r="P1066" s="153">
        <v>1101</v>
      </c>
      <c r="Q1066" s="154">
        <v>0.977185602685509</v>
      </c>
      <c r="R1066" s="154">
        <v>0.971275559883155</v>
      </c>
      <c r="S1066" s="154">
        <v>0.975824175824176</v>
      </c>
      <c r="T1066" s="154">
        <v>0.980402269210933</v>
      </c>
      <c r="U1066" s="173">
        <v>-0.00454861594102096</v>
      </c>
      <c r="V1066" s="158">
        <v>12983</v>
      </c>
      <c r="W1066" s="158">
        <v>12704</v>
      </c>
      <c r="X1066" s="158">
        <v>11874</v>
      </c>
      <c r="Y1066" s="158">
        <v>11631</v>
      </c>
      <c r="Z1066" s="155">
        <v>0.978510359701148</v>
      </c>
      <c r="AA1066" s="155">
        <v>0.979535118746842</v>
      </c>
      <c r="AB1066" s="173">
        <v>-0.00102475904569421</v>
      </c>
    </row>
    <row r="1067" spans="1:28">
      <c r="A1067" s="175" t="s">
        <v>927</v>
      </c>
      <c r="B1067" s="177" t="s">
        <v>1830</v>
      </c>
      <c r="C1067" s="177" t="s">
        <v>1066</v>
      </c>
      <c r="D1067" s="150">
        <v>4023</v>
      </c>
      <c r="E1067" s="153">
        <v>3669</v>
      </c>
      <c r="F1067" s="153">
        <v>354</v>
      </c>
      <c r="G1067" s="151">
        <v>3718</v>
      </c>
      <c r="H1067" s="151">
        <v>3563</v>
      </c>
      <c r="I1067" s="151">
        <v>155</v>
      </c>
      <c r="J1067" s="151">
        <v>3974</v>
      </c>
      <c r="K1067" s="151">
        <v>3817</v>
      </c>
      <c r="L1067" s="151">
        <v>157</v>
      </c>
      <c r="M1067" s="172">
        <v>0.93</v>
      </c>
      <c r="N1067" s="153">
        <v>102539</v>
      </c>
      <c r="O1067" s="153">
        <v>97272</v>
      </c>
      <c r="P1067" s="153">
        <v>5267</v>
      </c>
      <c r="Q1067" s="154">
        <v>0.948634178215118</v>
      </c>
      <c r="R1067" s="154">
        <v>0.912005965697241</v>
      </c>
      <c r="S1067" s="154">
        <v>0.958310919849381</v>
      </c>
      <c r="T1067" s="154">
        <v>0.960493205837947</v>
      </c>
      <c r="U1067" s="173">
        <v>-0.0463049541521405</v>
      </c>
      <c r="V1067" s="158">
        <v>26255</v>
      </c>
      <c r="W1067" s="158">
        <v>25035</v>
      </c>
      <c r="X1067" s="158">
        <v>25219</v>
      </c>
      <c r="Y1067" s="158">
        <v>23956</v>
      </c>
      <c r="Z1067" s="155">
        <v>0.953532660445629</v>
      </c>
      <c r="AA1067" s="155">
        <v>0.94991871208216</v>
      </c>
      <c r="AB1067" s="173">
        <v>0.00361394836346918</v>
      </c>
    </row>
    <row r="1068" spans="1:28">
      <c r="A1068" s="175" t="s">
        <v>927</v>
      </c>
      <c r="B1068" s="177" t="s">
        <v>1830</v>
      </c>
      <c r="C1068" s="177" t="s">
        <v>1067</v>
      </c>
      <c r="D1068" s="150">
        <v>2907</v>
      </c>
      <c r="E1068" s="153">
        <v>2649</v>
      </c>
      <c r="F1068" s="153">
        <v>258</v>
      </c>
      <c r="G1068" s="151">
        <v>2550</v>
      </c>
      <c r="H1068" s="151">
        <v>2428</v>
      </c>
      <c r="I1068" s="151">
        <v>122</v>
      </c>
      <c r="J1068" s="151">
        <v>2784</v>
      </c>
      <c r="K1068" s="151">
        <v>2626</v>
      </c>
      <c r="L1068" s="151">
        <v>158</v>
      </c>
      <c r="M1068" s="172">
        <v>0.93</v>
      </c>
      <c r="N1068" s="153">
        <v>69029</v>
      </c>
      <c r="O1068" s="153">
        <v>64474</v>
      </c>
      <c r="P1068" s="153">
        <v>4555</v>
      </c>
      <c r="Q1068" s="154">
        <v>0.934013240811833</v>
      </c>
      <c r="R1068" s="154">
        <v>0.91124871001032</v>
      </c>
      <c r="S1068" s="154">
        <v>0.952156862745098</v>
      </c>
      <c r="T1068" s="154">
        <v>0.943247126436782</v>
      </c>
      <c r="U1068" s="173">
        <v>-0.0409081527347781</v>
      </c>
      <c r="V1068" s="158">
        <v>18262</v>
      </c>
      <c r="W1068" s="158">
        <v>17120</v>
      </c>
      <c r="X1068" s="158">
        <v>17286</v>
      </c>
      <c r="Y1068" s="158">
        <v>16390</v>
      </c>
      <c r="Z1068" s="155">
        <v>0.937465775928157</v>
      </c>
      <c r="AA1068" s="155">
        <v>0.948166146014115</v>
      </c>
      <c r="AB1068" s="173">
        <v>-0.0107003700859586</v>
      </c>
    </row>
    <row r="1069" spans="1:28">
      <c r="A1069" s="175" t="s">
        <v>927</v>
      </c>
      <c r="B1069" s="177" t="s">
        <v>1830</v>
      </c>
      <c r="C1069" s="177" t="s">
        <v>1068</v>
      </c>
      <c r="D1069" s="150">
        <v>0</v>
      </c>
      <c r="E1069" s="153">
        <v>0</v>
      </c>
      <c r="F1069" s="153">
        <v>0</v>
      </c>
      <c r="G1069" s="151">
        <v>0</v>
      </c>
      <c r="H1069" s="151">
        <v>0</v>
      </c>
      <c r="I1069" s="151">
        <v>0</v>
      </c>
      <c r="J1069" s="151">
        <v>0</v>
      </c>
      <c r="K1069" s="151">
        <v>0</v>
      </c>
      <c r="L1069" s="151">
        <v>0</v>
      </c>
      <c r="M1069" s="172">
        <v>0.93</v>
      </c>
      <c r="N1069" s="153">
        <v>0</v>
      </c>
      <c r="O1069" s="153">
        <v>0</v>
      </c>
      <c r="P1069" s="153">
        <v>0</v>
      </c>
      <c r="Q1069" s="154">
        <v>0</v>
      </c>
      <c r="R1069" s="154">
        <v>0</v>
      </c>
      <c r="S1069" s="154">
        <v>0</v>
      </c>
      <c r="T1069" s="154">
        <v>0</v>
      </c>
      <c r="U1069" s="173">
        <v>0</v>
      </c>
      <c r="V1069" s="158">
        <v>0</v>
      </c>
      <c r="W1069" s="158">
        <v>0</v>
      </c>
      <c r="X1069" s="158">
        <v>0</v>
      </c>
      <c r="Y1069" s="158">
        <v>0</v>
      </c>
      <c r="Z1069" s="155">
        <v>0</v>
      </c>
      <c r="AA1069" s="155">
        <v>0</v>
      </c>
      <c r="AB1069" s="173">
        <v>0</v>
      </c>
    </row>
    <row r="1070" spans="1:28">
      <c r="A1070" s="175" t="s">
        <v>927</v>
      </c>
      <c r="B1070" s="177" t="s">
        <v>1830</v>
      </c>
      <c r="C1070" s="177" t="s">
        <v>1069</v>
      </c>
      <c r="D1070" s="150">
        <v>4875</v>
      </c>
      <c r="E1070" s="153">
        <v>4265</v>
      </c>
      <c r="F1070" s="153">
        <v>610</v>
      </c>
      <c r="G1070" s="151">
        <v>4540</v>
      </c>
      <c r="H1070" s="151">
        <v>4250</v>
      </c>
      <c r="I1070" s="151">
        <v>290</v>
      </c>
      <c r="J1070" s="151">
        <v>4789</v>
      </c>
      <c r="K1070" s="151">
        <v>4593</v>
      </c>
      <c r="L1070" s="151">
        <v>196</v>
      </c>
      <c r="M1070" s="172">
        <v>0.93</v>
      </c>
      <c r="N1070" s="153">
        <v>126443</v>
      </c>
      <c r="O1070" s="153">
        <v>118388</v>
      </c>
      <c r="P1070" s="153">
        <v>8055</v>
      </c>
      <c r="Q1070" s="154">
        <v>0.93629540583504</v>
      </c>
      <c r="R1070" s="154">
        <v>0.874871794871795</v>
      </c>
      <c r="S1070" s="154">
        <v>0.936123348017621</v>
      </c>
      <c r="T1070" s="154">
        <v>0.959072875339319</v>
      </c>
      <c r="U1070" s="173">
        <v>-0.0612515531458262</v>
      </c>
      <c r="V1070" s="158">
        <v>32381</v>
      </c>
      <c r="W1070" s="158">
        <v>30459</v>
      </c>
      <c r="X1070" s="158">
        <v>31410</v>
      </c>
      <c r="Y1070" s="158">
        <v>29399</v>
      </c>
      <c r="Z1070" s="155">
        <v>0.940644204934993</v>
      </c>
      <c r="AA1070" s="155">
        <v>0.935975803884113</v>
      </c>
      <c r="AB1070" s="173">
        <v>0.0046684010508794</v>
      </c>
    </row>
    <row r="1071" spans="1:28">
      <c r="A1071" s="175" t="s">
        <v>927</v>
      </c>
      <c r="B1071" s="177" t="s">
        <v>1830</v>
      </c>
      <c r="C1071" s="177" t="s">
        <v>1070</v>
      </c>
      <c r="D1071" s="150">
        <v>2561</v>
      </c>
      <c r="E1071" s="153">
        <v>2394</v>
      </c>
      <c r="F1071" s="153">
        <v>167</v>
      </c>
      <c r="G1071" s="151">
        <v>2315</v>
      </c>
      <c r="H1071" s="151">
        <v>2222</v>
      </c>
      <c r="I1071" s="151">
        <v>93</v>
      </c>
      <c r="J1071" s="151">
        <v>2610</v>
      </c>
      <c r="K1071" s="151">
        <v>2539</v>
      </c>
      <c r="L1071" s="151">
        <v>71</v>
      </c>
      <c r="M1071" s="172">
        <v>0.93</v>
      </c>
      <c r="N1071" s="153">
        <v>66886</v>
      </c>
      <c r="O1071" s="153">
        <v>64453</v>
      </c>
      <c r="P1071" s="153">
        <v>2433</v>
      </c>
      <c r="Q1071" s="154">
        <v>0.963624674819843</v>
      </c>
      <c r="R1071" s="154">
        <v>0.934791097227645</v>
      </c>
      <c r="S1071" s="154">
        <v>0.959827213822894</v>
      </c>
      <c r="T1071" s="154">
        <v>0.9727969348659</v>
      </c>
      <c r="U1071" s="173">
        <v>-0.0250361165952487</v>
      </c>
      <c r="V1071" s="158">
        <v>16642</v>
      </c>
      <c r="W1071" s="158">
        <v>16076</v>
      </c>
      <c r="X1071" s="158">
        <v>16426</v>
      </c>
      <c r="Y1071" s="158">
        <v>15920</v>
      </c>
      <c r="Z1071" s="155">
        <v>0.965989664703762</v>
      </c>
      <c r="AA1071" s="155">
        <v>0.969195178375746</v>
      </c>
      <c r="AB1071" s="173">
        <v>-0.00320551367198418</v>
      </c>
    </row>
    <row r="1072" spans="1:28">
      <c r="A1072" s="175" t="s">
        <v>927</v>
      </c>
      <c r="B1072" s="177" t="s">
        <v>1830</v>
      </c>
      <c r="C1072" s="177" t="s">
        <v>1071</v>
      </c>
      <c r="D1072" s="150">
        <v>4700</v>
      </c>
      <c r="E1072" s="153">
        <v>4023</v>
      </c>
      <c r="F1072" s="153">
        <v>677</v>
      </c>
      <c r="G1072" s="151">
        <v>4300</v>
      </c>
      <c r="H1072" s="151">
        <v>4075</v>
      </c>
      <c r="I1072" s="151">
        <v>225</v>
      </c>
      <c r="J1072" s="151">
        <v>4543</v>
      </c>
      <c r="K1072" s="151">
        <v>4322</v>
      </c>
      <c r="L1072" s="151">
        <v>221</v>
      </c>
      <c r="M1072" s="172">
        <v>0.93</v>
      </c>
      <c r="N1072" s="153">
        <v>115892</v>
      </c>
      <c r="O1072" s="153">
        <v>108759</v>
      </c>
      <c r="P1072" s="153">
        <v>7133</v>
      </c>
      <c r="Q1072" s="154">
        <v>0.938451316743175</v>
      </c>
      <c r="R1072" s="154">
        <v>0.855957446808511</v>
      </c>
      <c r="S1072" s="154">
        <v>0.947674418604651</v>
      </c>
      <c r="T1072" s="154">
        <v>0.951353731014748</v>
      </c>
      <c r="U1072" s="173">
        <v>-0.0917169717961406</v>
      </c>
      <c r="V1072" s="158">
        <v>30341</v>
      </c>
      <c r="W1072" s="158">
        <v>28558</v>
      </c>
      <c r="X1072" s="158">
        <v>28936</v>
      </c>
      <c r="Y1072" s="158">
        <v>27392</v>
      </c>
      <c r="Z1072" s="155">
        <v>0.941234633004845</v>
      </c>
      <c r="AA1072" s="155">
        <v>0.946640862593309</v>
      </c>
      <c r="AB1072" s="173">
        <v>-0.00540622958846448</v>
      </c>
    </row>
    <row r="1073" spans="1:28">
      <c r="A1073" s="175" t="s">
        <v>927</v>
      </c>
      <c r="B1073" s="177" t="s">
        <v>1830</v>
      </c>
      <c r="C1073" s="177" t="s">
        <v>1072</v>
      </c>
      <c r="D1073" s="150">
        <v>4703</v>
      </c>
      <c r="E1073" s="153">
        <v>4212</v>
      </c>
      <c r="F1073" s="153">
        <v>491</v>
      </c>
      <c r="G1073" s="151">
        <v>4317</v>
      </c>
      <c r="H1073" s="151">
        <v>4162</v>
      </c>
      <c r="I1073" s="151">
        <v>155</v>
      </c>
      <c r="J1073" s="151">
        <v>4665</v>
      </c>
      <c r="K1073" s="151">
        <v>4526</v>
      </c>
      <c r="L1073" s="151">
        <v>139</v>
      </c>
      <c r="M1073" s="172">
        <v>0.93</v>
      </c>
      <c r="N1073" s="153">
        <v>124669</v>
      </c>
      <c r="O1073" s="153">
        <v>118035</v>
      </c>
      <c r="P1073" s="153">
        <v>6634</v>
      </c>
      <c r="Q1073" s="154">
        <v>0.946787092220199</v>
      </c>
      <c r="R1073" s="154">
        <v>0.895598554114395</v>
      </c>
      <c r="S1073" s="154">
        <v>0.964095436645819</v>
      </c>
      <c r="T1073" s="154">
        <v>0.970203644158628</v>
      </c>
      <c r="U1073" s="173">
        <v>-0.0684968825314238</v>
      </c>
      <c r="V1073" s="158">
        <v>31069</v>
      </c>
      <c r="W1073" s="158">
        <v>29451</v>
      </c>
      <c r="X1073" s="158">
        <v>30653</v>
      </c>
      <c r="Y1073" s="158">
        <v>29041</v>
      </c>
      <c r="Z1073" s="155">
        <v>0.947922366345875</v>
      </c>
      <c r="AA1073" s="155">
        <v>0.947411346360878</v>
      </c>
      <c r="AB1073" s="173">
        <v>0.000511019984997141</v>
      </c>
    </row>
    <row r="1074" spans="1:28">
      <c r="A1074" s="175" t="s">
        <v>927</v>
      </c>
      <c r="B1074" s="177" t="s">
        <v>1830</v>
      </c>
      <c r="C1074" s="177" t="s">
        <v>1073</v>
      </c>
      <c r="D1074" s="150">
        <v>2026</v>
      </c>
      <c r="E1074" s="153">
        <v>1934</v>
      </c>
      <c r="F1074" s="153">
        <v>92</v>
      </c>
      <c r="G1074" s="151">
        <v>2103</v>
      </c>
      <c r="H1074" s="151">
        <v>1985</v>
      </c>
      <c r="I1074" s="151">
        <v>118</v>
      </c>
      <c r="J1074" s="151">
        <v>2287</v>
      </c>
      <c r="K1074" s="151">
        <v>2190</v>
      </c>
      <c r="L1074" s="151">
        <v>97</v>
      </c>
      <c r="M1074" s="172">
        <v>0.93</v>
      </c>
      <c r="N1074" s="153">
        <v>58832</v>
      </c>
      <c r="O1074" s="153">
        <v>56226</v>
      </c>
      <c r="P1074" s="153">
        <v>2606</v>
      </c>
      <c r="Q1074" s="154">
        <v>0.955704378569486</v>
      </c>
      <c r="R1074" s="154">
        <v>0.954590325765054</v>
      </c>
      <c r="S1074" s="154">
        <v>0.943889681407513</v>
      </c>
      <c r="T1074" s="154">
        <v>0.957586357673809</v>
      </c>
      <c r="U1074" s="173">
        <v>0.0107006443575413</v>
      </c>
      <c r="V1074" s="158">
        <v>14673</v>
      </c>
      <c r="W1074" s="158">
        <v>14072</v>
      </c>
      <c r="X1074" s="158">
        <v>14411</v>
      </c>
      <c r="Y1074" s="158">
        <v>13811</v>
      </c>
      <c r="Z1074" s="155">
        <v>0.959040414366524</v>
      </c>
      <c r="AA1074" s="155">
        <v>0.958365137742003</v>
      </c>
      <c r="AB1074" s="173">
        <v>0.000675276624520937</v>
      </c>
    </row>
    <row r="1075" spans="1:28">
      <c r="A1075" s="175" t="s">
        <v>927</v>
      </c>
      <c r="B1075" s="177" t="s">
        <v>1830</v>
      </c>
      <c r="C1075" s="177" t="s">
        <v>1074</v>
      </c>
      <c r="D1075" s="150">
        <v>2869</v>
      </c>
      <c r="E1075" s="153">
        <v>2708</v>
      </c>
      <c r="F1075" s="153">
        <v>161</v>
      </c>
      <c r="G1075" s="151">
        <v>2715</v>
      </c>
      <c r="H1075" s="151">
        <v>2628</v>
      </c>
      <c r="I1075" s="151">
        <v>87</v>
      </c>
      <c r="J1075" s="151">
        <v>2996</v>
      </c>
      <c r="K1075" s="151">
        <v>2900</v>
      </c>
      <c r="L1075" s="151">
        <v>96</v>
      </c>
      <c r="M1075" s="172">
        <v>0.93</v>
      </c>
      <c r="N1075" s="153">
        <v>75858</v>
      </c>
      <c r="O1075" s="153">
        <v>73603</v>
      </c>
      <c r="P1075" s="153">
        <v>2255</v>
      </c>
      <c r="Q1075" s="154">
        <v>0.970273405573572</v>
      </c>
      <c r="R1075" s="154">
        <v>0.943882886023005</v>
      </c>
      <c r="S1075" s="154">
        <v>0.967955801104972</v>
      </c>
      <c r="T1075" s="154">
        <v>0.967957276368491</v>
      </c>
      <c r="U1075" s="173">
        <v>-0.0240729150819678</v>
      </c>
      <c r="V1075" s="158">
        <v>19264</v>
      </c>
      <c r="W1075" s="158">
        <v>18693</v>
      </c>
      <c r="X1075" s="158">
        <v>18865</v>
      </c>
      <c r="Y1075" s="158">
        <v>18328</v>
      </c>
      <c r="Z1075" s="155">
        <v>0.970359219269103</v>
      </c>
      <c r="AA1075" s="155">
        <v>0.971534587861118</v>
      </c>
      <c r="AB1075" s="173">
        <v>-0.0011753685920155</v>
      </c>
    </row>
    <row r="1076" spans="1:28">
      <c r="A1076" s="175" t="s">
        <v>927</v>
      </c>
      <c r="B1076" s="179" t="s">
        <v>1830</v>
      </c>
      <c r="C1076" s="179" t="s">
        <v>1075</v>
      </c>
      <c r="D1076" s="150">
        <v>3526</v>
      </c>
      <c r="E1076" s="153">
        <v>3361</v>
      </c>
      <c r="F1076" s="153">
        <v>165</v>
      </c>
      <c r="G1076" s="151">
        <v>3486</v>
      </c>
      <c r="H1076" s="151">
        <v>3386</v>
      </c>
      <c r="I1076" s="151">
        <v>100</v>
      </c>
      <c r="J1076" s="151">
        <v>3862</v>
      </c>
      <c r="K1076" s="151">
        <v>3774</v>
      </c>
      <c r="L1076" s="151">
        <v>88</v>
      </c>
      <c r="M1076" s="172">
        <v>0.93</v>
      </c>
      <c r="N1076" s="153">
        <v>101256</v>
      </c>
      <c r="O1076" s="153">
        <v>98240</v>
      </c>
      <c r="P1076" s="153">
        <v>3016</v>
      </c>
      <c r="Q1076" s="154">
        <v>0.970214110768745</v>
      </c>
      <c r="R1076" s="154">
        <v>0.953204764605786</v>
      </c>
      <c r="S1076" s="154">
        <v>0.971313826735513</v>
      </c>
      <c r="T1076" s="154">
        <v>0.977213878819265</v>
      </c>
      <c r="U1076" s="173">
        <v>-0.0181090621297278</v>
      </c>
      <c r="V1076" s="158">
        <v>24955</v>
      </c>
      <c r="W1076" s="158">
        <v>24204</v>
      </c>
      <c r="X1076" s="158">
        <v>25690</v>
      </c>
      <c r="Y1076" s="158">
        <v>24940</v>
      </c>
      <c r="Z1076" s="155">
        <v>0.969905830494891</v>
      </c>
      <c r="AA1076" s="155">
        <v>0.970805760996497</v>
      </c>
      <c r="AB1076" s="173">
        <v>-0.000899930501605972</v>
      </c>
    </row>
    <row r="1077" spans="1:28">
      <c r="A1077" s="175" t="s">
        <v>927</v>
      </c>
      <c r="B1077" s="177" t="s">
        <v>1830</v>
      </c>
      <c r="C1077" s="177" t="s">
        <v>1076</v>
      </c>
      <c r="D1077" s="150">
        <v>2084</v>
      </c>
      <c r="E1077" s="153">
        <v>1890</v>
      </c>
      <c r="F1077" s="153">
        <v>194</v>
      </c>
      <c r="G1077" s="151">
        <v>1941</v>
      </c>
      <c r="H1077" s="151">
        <v>1856</v>
      </c>
      <c r="I1077" s="151">
        <v>85</v>
      </c>
      <c r="J1077" s="151">
        <v>2306</v>
      </c>
      <c r="K1077" s="151">
        <v>2218</v>
      </c>
      <c r="L1077" s="151">
        <v>88</v>
      </c>
      <c r="M1077" s="172">
        <v>0.93</v>
      </c>
      <c r="N1077" s="153">
        <v>56583</v>
      </c>
      <c r="O1077" s="153">
        <v>54564</v>
      </c>
      <c r="P1077" s="153">
        <v>2019</v>
      </c>
      <c r="Q1077" s="154">
        <v>0.964317904671014</v>
      </c>
      <c r="R1077" s="154">
        <v>0.906909788867562</v>
      </c>
      <c r="S1077" s="154">
        <v>0.956208140133952</v>
      </c>
      <c r="T1077" s="154">
        <v>0.961838681699913</v>
      </c>
      <c r="U1077" s="173">
        <v>-0.0492983512663893</v>
      </c>
      <c r="V1077" s="158">
        <v>14350</v>
      </c>
      <c r="W1077" s="158">
        <v>13767</v>
      </c>
      <c r="X1077" s="158">
        <v>13811</v>
      </c>
      <c r="Y1077" s="158">
        <v>13409</v>
      </c>
      <c r="Z1077" s="155">
        <v>0.959372822299652</v>
      </c>
      <c r="AA1077" s="155">
        <v>0.970892766635291</v>
      </c>
      <c r="AB1077" s="173">
        <v>-0.0115199443356391</v>
      </c>
    </row>
    <row r="1078" spans="1:28">
      <c r="A1078" s="175" t="s">
        <v>927</v>
      </c>
      <c r="B1078" s="177" t="s">
        <v>1830</v>
      </c>
      <c r="C1078" s="177" t="s">
        <v>1077</v>
      </c>
      <c r="D1078" s="150">
        <v>2273</v>
      </c>
      <c r="E1078" s="153">
        <v>2182</v>
      </c>
      <c r="F1078" s="153">
        <v>91</v>
      </c>
      <c r="G1078" s="151">
        <v>2187</v>
      </c>
      <c r="H1078" s="151">
        <v>2106</v>
      </c>
      <c r="I1078" s="151">
        <v>81</v>
      </c>
      <c r="J1078" s="151">
        <v>2371</v>
      </c>
      <c r="K1078" s="151">
        <v>2287</v>
      </c>
      <c r="L1078" s="151">
        <v>84</v>
      </c>
      <c r="M1078" s="172">
        <v>0.93</v>
      </c>
      <c r="N1078" s="153">
        <v>58516</v>
      </c>
      <c r="O1078" s="153">
        <v>56486</v>
      </c>
      <c r="P1078" s="153">
        <v>2030</v>
      </c>
      <c r="Q1078" s="154">
        <v>0.965308633536127</v>
      </c>
      <c r="R1078" s="154">
        <v>0.959964804223493</v>
      </c>
      <c r="S1078" s="154">
        <v>0.962962962962963</v>
      </c>
      <c r="T1078" s="154">
        <v>0.964571910586251</v>
      </c>
      <c r="U1078" s="173">
        <v>-0.00299815873946974</v>
      </c>
      <c r="V1078" s="158">
        <v>15116</v>
      </c>
      <c r="W1078" s="158">
        <v>14577</v>
      </c>
      <c r="X1078" s="158">
        <v>14715</v>
      </c>
      <c r="Y1078" s="158">
        <v>14226</v>
      </c>
      <c r="Z1078" s="155">
        <v>0.964342418629267</v>
      </c>
      <c r="AA1078" s="155">
        <v>0.966768603465851</v>
      </c>
      <c r="AB1078" s="173">
        <v>-0.00242618483658419</v>
      </c>
    </row>
    <row r="1079" spans="1:28">
      <c r="A1079" s="175" t="s">
        <v>927</v>
      </c>
      <c r="B1079" s="177" t="s">
        <v>1830</v>
      </c>
      <c r="C1079" s="177" t="s">
        <v>1078</v>
      </c>
      <c r="D1079" s="150">
        <v>3966</v>
      </c>
      <c r="E1079" s="153">
        <v>3664</v>
      </c>
      <c r="F1079" s="153">
        <v>302</v>
      </c>
      <c r="G1079" s="151">
        <v>3781</v>
      </c>
      <c r="H1079" s="151">
        <v>3588</v>
      </c>
      <c r="I1079" s="151">
        <v>193</v>
      </c>
      <c r="J1079" s="151">
        <v>4158</v>
      </c>
      <c r="K1079" s="151">
        <v>4028</v>
      </c>
      <c r="L1079" s="151">
        <v>130</v>
      </c>
      <c r="M1079" s="172">
        <v>0.93</v>
      </c>
      <c r="N1079" s="153">
        <v>110396</v>
      </c>
      <c r="O1079" s="153">
        <v>106262</v>
      </c>
      <c r="P1079" s="153">
        <v>4134</v>
      </c>
      <c r="Q1079" s="154">
        <v>0.9625529910504</v>
      </c>
      <c r="R1079" s="154">
        <v>0.923852748361069</v>
      </c>
      <c r="S1079" s="154">
        <v>0.948955302829939</v>
      </c>
      <c r="T1079" s="154">
        <v>0.968734968734969</v>
      </c>
      <c r="U1079" s="173">
        <v>-0.02510255446887</v>
      </c>
      <c r="V1079" s="158">
        <v>26810</v>
      </c>
      <c r="W1079" s="158">
        <v>25813</v>
      </c>
      <c r="X1079" s="158">
        <v>26915</v>
      </c>
      <c r="Y1079" s="158">
        <v>26063</v>
      </c>
      <c r="Z1079" s="155">
        <v>0.962812383439015</v>
      </c>
      <c r="AA1079" s="155">
        <v>0.968344789151031</v>
      </c>
      <c r="AB1079" s="173">
        <v>-0.00553240571201574</v>
      </c>
    </row>
    <row r="1080" spans="1:28">
      <c r="A1080" s="175" t="s">
        <v>927</v>
      </c>
      <c r="B1080" s="177" t="s">
        <v>1830</v>
      </c>
      <c r="C1080" s="177" t="s">
        <v>1079</v>
      </c>
      <c r="D1080" s="150">
        <v>3006</v>
      </c>
      <c r="E1080" s="153">
        <v>2850</v>
      </c>
      <c r="F1080" s="153">
        <v>156</v>
      </c>
      <c r="G1080" s="151">
        <v>2736</v>
      </c>
      <c r="H1080" s="151">
        <v>2632</v>
      </c>
      <c r="I1080" s="151">
        <v>104</v>
      </c>
      <c r="J1080" s="151">
        <v>3118</v>
      </c>
      <c r="K1080" s="151">
        <v>3006</v>
      </c>
      <c r="L1080" s="151">
        <v>112</v>
      </c>
      <c r="M1080" s="172">
        <v>0.93</v>
      </c>
      <c r="N1080" s="153">
        <v>76911</v>
      </c>
      <c r="O1080" s="153">
        <v>74132</v>
      </c>
      <c r="P1080" s="153">
        <v>2779</v>
      </c>
      <c r="Q1080" s="154">
        <v>0.963867327170366</v>
      </c>
      <c r="R1080" s="154">
        <v>0.94810379241517</v>
      </c>
      <c r="S1080" s="154">
        <v>0.961988304093567</v>
      </c>
      <c r="T1080" s="154">
        <v>0.964079538165491</v>
      </c>
      <c r="U1080" s="173">
        <v>-0.0138845116783977</v>
      </c>
      <c r="V1080" s="158">
        <v>19775</v>
      </c>
      <c r="W1080" s="158">
        <v>19044</v>
      </c>
      <c r="X1080" s="158">
        <v>19418</v>
      </c>
      <c r="Y1080" s="158">
        <v>18774</v>
      </c>
      <c r="Z1080" s="155">
        <v>0.963034134007585</v>
      </c>
      <c r="AA1080" s="155">
        <v>0.966834895457823</v>
      </c>
      <c r="AB1080" s="173">
        <v>-0.00380076145023733</v>
      </c>
    </row>
    <row r="1081" spans="1:28">
      <c r="A1081" s="175" t="s">
        <v>927</v>
      </c>
      <c r="B1081" s="179" t="s">
        <v>1830</v>
      </c>
      <c r="C1081" s="179" t="s">
        <v>1080</v>
      </c>
      <c r="D1081" s="150">
        <v>1810</v>
      </c>
      <c r="E1081" s="153">
        <v>1703</v>
      </c>
      <c r="F1081" s="153">
        <v>107</v>
      </c>
      <c r="G1081" s="151">
        <v>1688</v>
      </c>
      <c r="H1081" s="151">
        <v>1620</v>
      </c>
      <c r="I1081" s="151">
        <v>68</v>
      </c>
      <c r="J1081" s="151">
        <v>1974</v>
      </c>
      <c r="K1081" s="151">
        <v>1900</v>
      </c>
      <c r="L1081" s="151">
        <v>74</v>
      </c>
      <c r="M1081" s="172">
        <v>0.93</v>
      </c>
      <c r="N1081" s="153">
        <v>48307</v>
      </c>
      <c r="O1081" s="153">
        <v>46320</v>
      </c>
      <c r="P1081" s="153">
        <v>1987</v>
      </c>
      <c r="Q1081" s="154">
        <v>0.958867244912746</v>
      </c>
      <c r="R1081" s="154">
        <v>0.940883977900552</v>
      </c>
      <c r="S1081" s="154">
        <v>0.959715639810427</v>
      </c>
      <c r="T1081" s="154">
        <v>0.962512664640324</v>
      </c>
      <c r="U1081" s="173">
        <v>-0.0188316619098741</v>
      </c>
      <c r="V1081" s="158">
        <v>12224</v>
      </c>
      <c r="W1081" s="158">
        <v>11738</v>
      </c>
      <c r="X1081" s="158">
        <v>11899</v>
      </c>
      <c r="Y1081" s="158">
        <v>11372</v>
      </c>
      <c r="Z1081" s="155">
        <v>0.960242146596859</v>
      </c>
      <c r="AA1081" s="155">
        <v>0.955710563912934</v>
      </c>
      <c r="AB1081" s="173">
        <v>0.00453158268392484</v>
      </c>
    </row>
    <row r="1082" spans="1:28">
      <c r="A1082" s="175" t="s">
        <v>927</v>
      </c>
      <c r="B1082" s="177" t="s">
        <v>1830</v>
      </c>
      <c r="C1082" s="177" t="s">
        <v>1081</v>
      </c>
      <c r="D1082" s="150">
        <v>3255</v>
      </c>
      <c r="E1082" s="153">
        <v>3175</v>
      </c>
      <c r="F1082" s="153">
        <v>80</v>
      </c>
      <c r="G1082" s="151">
        <v>3339</v>
      </c>
      <c r="H1082" s="151">
        <v>3274</v>
      </c>
      <c r="I1082" s="151">
        <v>65</v>
      </c>
      <c r="J1082" s="151">
        <v>3852</v>
      </c>
      <c r="K1082" s="151">
        <v>3765</v>
      </c>
      <c r="L1082" s="151">
        <v>87</v>
      </c>
      <c r="M1082" s="172">
        <v>0.93</v>
      </c>
      <c r="N1082" s="153">
        <v>92186</v>
      </c>
      <c r="O1082" s="153">
        <v>90295</v>
      </c>
      <c r="P1082" s="153">
        <v>1891</v>
      </c>
      <c r="Q1082" s="154">
        <v>0.979487123858287</v>
      </c>
      <c r="R1082" s="154">
        <v>0.97542242703533</v>
      </c>
      <c r="S1082" s="154">
        <v>0.980533093740641</v>
      </c>
      <c r="T1082" s="154">
        <v>0.977414330218069</v>
      </c>
      <c r="U1082" s="173">
        <v>-0.00511066670531068</v>
      </c>
      <c r="V1082" s="158">
        <v>24483</v>
      </c>
      <c r="W1082" s="158">
        <v>23978</v>
      </c>
      <c r="X1082" s="158">
        <v>22879</v>
      </c>
      <c r="Y1082" s="158">
        <v>22429</v>
      </c>
      <c r="Z1082" s="155">
        <v>0.979373442797043</v>
      </c>
      <c r="AA1082" s="155">
        <v>0.980331308186547</v>
      </c>
      <c r="AB1082" s="173">
        <v>-0.000957865389503709</v>
      </c>
    </row>
    <row r="1083" spans="1:28">
      <c r="A1083" s="175" t="s">
        <v>927</v>
      </c>
      <c r="B1083" s="177" t="s">
        <v>1829</v>
      </c>
      <c r="C1083" s="177" t="s">
        <v>1082</v>
      </c>
      <c r="D1083" s="150">
        <v>5855</v>
      </c>
      <c r="E1083" s="153">
        <v>5277</v>
      </c>
      <c r="F1083" s="153">
        <v>578</v>
      </c>
      <c r="G1083" s="151">
        <v>6670</v>
      </c>
      <c r="H1083" s="151">
        <v>6254</v>
      </c>
      <c r="I1083" s="151">
        <v>416</v>
      </c>
      <c r="J1083" s="151">
        <v>4915</v>
      </c>
      <c r="K1083" s="151">
        <v>4658</v>
      </c>
      <c r="L1083" s="151">
        <v>257</v>
      </c>
      <c r="M1083" s="172">
        <v>0.93</v>
      </c>
      <c r="N1083" s="153">
        <v>154194</v>
      </c>
      <c r="O1083" s="153">
        <v>144365</v>
      </c>
      <c r="P1083" s="153">
        <v>9829</v>
      </c>
      <c r="Q1083" s="154">
        <v>0.936255626029547</v>
      </c>
      <c r="R1083" s="154">
        <v>0.901280956447481</v>
      </c>
      <c r="S1083" s="154">
        <v>0.937631184407796</v>
      </c>
      <c r="T1083" s="154">
        <v>0.947711088504578</v>
      </c>
      <c r="U1083" s="173">
        <v>-0.0363502279603154</v>
      </c>
      <c r="V1083" s="158">
        <v>40707</v>
      </c>
      <c r="W1083" s="158">
        <v>38289</v>
      </c>
      <c r="X1083" s="158">
        <v>38777</v>
      </c>
      <c r="Y1083" s="158">
        <v>36818</v>
      </c>
      <c r="Z1083" s="155">
        <v>0.940599896823642</v>
      </c>
      <c r="AA1083" s="155">
        <v>0.949480362070299</v>
      </c>
      <c r="AB1083" s="173">
        <v>-0.00888046524665731</v>
      </c>
    </row>
    <row r="1084" spans="1:28">
      <c r="A1084" s="175" t="s">
        <v>927</v>
      </c>
      <c r="B1084" s="177" t="s">
        <v>1829</v>
      </c>
      <c r="C1084" s="177" t="s">
        <v>1083</v>
      </c>
      <c r="D1084" s="150">
        <v>4571</v>
      </c>
      <c r="E1084" s="153">
        <v>4293</v>
      </c>
      <c r="F1084" s="153">
        <v>278</v>
      </c>
      <c r="G1084" s="151">
        <v>5053</v>
      </c>
      <c r="H1084" s="151">
        <v>4807</v>
      </c>
      <c r="I1084" s="151">
        <v>246</v>
      </c>
      <c r="J1084" s="151">
        <v>3766</v>
      </c>
      <c r="K1084" s="151">
        <v>3616</v>
      </c>
      <c r="L1084" s="151">
        <v>150</v>
      </c>
      <c r="M1084" s="172">
        <v>0.93</v>
      </c>
      <c r="N1084" s="153">
        <v>120787</v>
      </c>
      <c r="O1084" s="153">
        <v>115781</v>
      </c>
      <c r="P1084" s="153">
        <v>5006</v>
      </c>
      <c r="Q1084" s="154">
        <v>0.958555142523616</v>
      </c>
      <c r="R1084" s="154">
        <v>0.93918179829359</v>
      </c>
      <c r="S1084" s="154">
        <v>0.951316049871364</v>
      </c>
      <c r="T1084" s="154">
        <v>0.960169941582581</v>
      </c>
      <c r="U1084" s="173">
        <v>-0.0121342515777735</v>
      </c>
      <c r="V1084" s="158">
        <v>31693</v>
      </c>
      <c r="W1084" s="158">
        <v>30346</v>
      </c>
      <c r="X1084" s="158">
        <v>30284</v>
      </c>
      <c r="Y1084" s="158">
        <v>29057</v>
      </c>
      <c r="Z1084" s="155">
        <v>0.957498501246332</v>
      </c>
      <c r="AA1084" s="155">
        <v>0.959483555672963</v>
      </c>
      <c r="AB1084" s="173">
        <v>-0.00198505442663066</v>
      </c>
    </row>
    <row r="1085" spans="1:28">
      <c r="A1085" s="175" t="s">
        <v>927</v>
      </c>
      <c r="B1085" s="177" t="s">
        <v>1829</v>
      </c>
      <c r="C1085" s="177" t="s">
        <v>1084</v>
      </c>
      <c r="D1085" s="150">
        <v>2641</v>
      </c>
      <c r="E1085" s="153">
        <v>2514</v>
      </c>
      <c r="F1085" s="153">
        <v>127</v>
      </c>
      <c r="G1085" s="151">
        <v>2866</v>
      </c>
      <c r="H1085" s="151">
        <v>2765</v>
      </c>
      <c r="I1085" s="151">
        <v>101</v>
      </c>
      <c r="J1085" s="151">
        <v>2129</v>
      </c>
      <c r="K1085" s="151">
        <v>2061</v>
      </c>
      <c r="L1085" s="151">
        <v>68</v>
      </c>
      <c r="M1085" s="172">
        <v>0.93</v>
      </c>
      <c r="N1085" s="153">
        <v>70762</v>
      </c>
      <c r="O1085" s="153">
        <v>68476</v>
      </c>
      <c r="P1085" s="153">
        <v>2286</v>
      </c>
      <c r="Q1085" s="154">
        <v>0.967694525310195</v>
      </c>
      <c r="R1085" s="154">
        <v>0.951912154486937</v>
      </c>
      <c r="S1085" s="154">
        <v>0.964759246336357</v>
      </c>
      <c r="T1085" s="154">
        <v>0.968060122123062</v>
      </c>
      <c r="U1085" s="173">
        <v>-0.0128470918494206</v>
      </c>
      <c r="V1085" s="158">
        <v>18251</v>
      </c>
      <c r="W1085" s="158">
        <v>17608</v>
      </c>
      <c r="X1085" s="158">
        <v>18107</v>
      </c>
      <c r="Y1085" s="158">
        <v>17523</v>
      </c>
      <c r="Z1085" s="155">
        <v>0.964769053750479</v>
      </c>
      <c r="AA1085" s="155">
        <v>0.967747280057436</v>
      </c>
      <c r="AB1085" s="173">
        <v>-0.00297822630695699</v>
      </c>
    </row>
    <row r="1086" spans="1:28">
      <c r="A1086" s="175" t="s">
        <v>1085</v>
      </c>
      <c r="B1086" s="181" t="s">
        <v>1832</v>
      </c>
      <c r="C1086" s="181" t="s">
        <v>1087</v>
      </c>
      <c r="D1086" s="150">
        <v>2642</v>
      </c>
      <c r="E1086" s="153">
        <v>2543</v>
      </c>
      <c r="F1086" s="153">
        <v>99</v>
      </c>
      <c r="G1086" s="151">
        <v>2482</v>
      </c>
      <c r="H1086" s="151">
        <v>2405</v>
      </c>
      <c r="I1086" s="151">
        <v>77</v>
      </c>
      <c r="J1086" s="151">
        <v>2933</v>
      </c>
      <c r="K1086" s="151">
        <v>2859</v>
      </c>
      <c r="L1086" s="151">
        <v>74</v>
      </c>
      <c r="M1086" s="172">
        <v>0.93</v>
      </c>
      <c r="N1086" s="153">
        <v>74558</v>
      </c>
      <c r="O1086" s="153">
        <v>72967</v>
      </c>
      <c r="P1086" s="153">
        <v>1591</v>
      </c>
      <c r="Q1086" s="154">
        <v>0.978660908286166</v>
      </c>
      <c r="R1086" s="154">
        <v>0.962528387585163</v>
      </c>
      <c r="S1086" s="154">
        <v>0.96897663174859</v>
      </c>
      <c r="T1086" s="154">
        <v>0.974769860211388</v>
      </c>
      <c r="U1086" s="173">
        <v>-0.00644824416342704</v>
      </c>
      <c r="V1086" s="158">
        <v>18332</v>
      </c>
      <c r="W1086" s="158">
        <v>17883</v>
      </c>
      <c r="X1086" s="158">
        <v>18774</v>
      </c>
      <c r="Y1086" s="158">
        <v>18397</v>
      </c>
      <c r="Z1086" s="155">
        <v>0.975507309622518</v>
      </c>
      <c r="AA1086" s="155">
        <v>0.979919036966017</v>
      </c>
      <c r="AB1086" s="173">
        <v>-0.00441172734349882</v>
      </c>
    </row>
    <row r="1087" spans="1:28">
      <c r="A1087" s="175" t="s">
        <v>1085</v>
      </c>
      <c r="B1087" s="181" t="s">
        <v>1832</v>
      </c>
      <c r="C1087" s="181" t="s">
        <v>1088</v>
      </c>
      <c r="D1087" s="150">
        <v>3929</v>
      </c>
      <c r="E1087" s="153">
        <v>3760</v>
      </c>
      <c r="F1087" s="153">
        <v>169</v>
      </c>
      <c r="G1087" s="151">
        <v>3948</v>
      </c>
      <c r="H1087" s="151">
        <v>3830</v>
      </c>
      <c r="I1087" s="151">
        <v>118</v>
      </c>
      <c r="J1087" s="151">
        <v>4547</v>
      </c>
      <c r="K1087" s="151">
        <v>4437</v>
      </c>
      <c r="L1087" s="151">
        <v>110</v>
      </c>
      <c r="M1087" s="172">
        <v>0.93</v>
      </c>
      <c r="N1087" s="153">
        <v>111278</v>
      </c>
      <c r="O1087" s="153">
        <v>107888</v>
      </c>
      <c r="P1087" s="153">
        <v>3390</v>
      </c>
      <c r="Q1087" s="154">
        <v>0.969535757292547</v>
      </c>
      <c r="R1087" s="154">
        <v>0.956986510562484</v>
      </c>
      <c r="S1087" s="154">
        <v>0.970111448834853</v>
      </c>
      <c r="T1087" s="154">
        <v>0.975808225203431</v>
      </c>
      <c r="U1087" s="173">
        <v>-0.013124938272369</v>
      </c>
      <c r="V1087" s="158">
        <v>28266</v>
      </c>
      <c r="W1087" s="158">
        <v>27453</v>
      </c>
      <c r="X1087" s="158">
        <v>27999</v>
      </c>
      <c r="Y1087" s="158">
        <v>26920</v>
      </c>
      <c r="Z1087" s="155">
        <v>0.971237529187009</v>
      </c>
      <c r="AA1087" s="155">
        <v>0.961462909389621</v>
      </c>
      <c r="AB1087" s="173">
        <v>0.00977461979738803</v>
      </c>
    </row>
    <row r="1088" spans="1:28">
      <c r="A1088" s="175" t="s">
        <v>1085</v>
      </c>
      <c r="B1088" s="181" t="s">
        <v>1832</v>
      </c>
      <c r="C1088" s="181" t="s">
        <v>1089</v>
      </c>
      <c r="D1088" s="150">
        <v>4021</v>
      </c>
      <c r="E1088" s="153">
        <v>3891</v>
      </c>
      <c r="F1088" s="153">
        <v>130</v>
      </c>
      <c r="G1088" s="151">
        <v>3641</v>
      </c>
      <c r="H1088" s="151">
        <v>3557</v>
      </c>
      <c r="I1088" s="151">
        <v>84</v>
      </c>
      <c r="J1088" s="151">
        <v>4227</v>
      </c>
      <c r="K1088" s="151">
        <v>4118</v>
      </c>
      <c r="L1088" s="151">
        <v>109</v>
      </c>
      <c r="M1088" s="172">
        <v>0.93</v>
      </c>
      <c r="N1088" s="153">
        <v>104419</v>
      </c>
      <c r="O1088" s="153">
        <v>102032</v>
      </c>
      <c r="P1088" s="153">
        <v>2387</v>
      </c>
      <c r="Q1088" s="154">
        <v>0.977140175638533</v>
      </c>
      <c r="R1088" s="154">
        <v>0.967669733897041</v>
      </c>
      <c r="S1088" s="154">
        <v>0.97692941499588</v>
      </c>
      <c r="T1088" s="154">
        <v>0.97421339011119</v>
      </c>
      <c r="U1088" s="173">
        <v>-0.00925968109883968</v>
      </c>
      <c r="V1088" s="158">
        <v>26305</v>
      </c>
      <c r="W1088" s="158">
        <v>25677</v>
      </c>
      <c r="X1088" s="158">
        <v>26390</v>
      </c>
      <c r="Y1088" s="158">
        <v>25803</v>
      </c>
      <c r="Z1088" s="155">
        <v>0.976126211746816</v>
      </c>
      <c r="AA1088" s="155">
        <v>0.977756726032588</v>
      </c>
      <c r="AB1088" s="173">
        <v>-0.00163051428577188</v>
      </c>
    </row>
    <row r="1089" spans="1:28">
      <c r="A1089" s="175" t="s">
        <v>1085</v>
      </c>
      <c r="B1089" s="181" t="s">
        <v>1832</v>
      </c>
      <c r="C1089" s="181" t="s">
        <v>1090</v>
      </c>
      <c r="D1089" s="150">
        <v>4780</v>
      </c>
      <c r="E1089" s="153">
        <v>4565</v>
      </c>
      <c r="F1089" s="153">
        <v>215</v>
      </c>
      <c r="G1089" s="151">
        <v>4619</v>
      </c>
      <c r="H1089" s="151">
        <v>4489</v>
      </c>
      <c r="I1089" s="151">
        <v>130</v>
      </c>
      <c r="J1089" s="151">
        <v>5473</v>
      </c>
      <c r="K1089" s="151">
        <v>5334</v>
      </c>
      <c r="L1089" s="151">
        <v>139</v>
      </c>
      <c r="M1089" s="172">
        <v>0.93</v>
      </c>
      <c r="N1089" s="153">
        <v>128234</v>
      </c>
      <c r="O1089" s="153">
        <v>125137</v>
      </c>
      <c r="P1089" s="153">
        <v>3097</v>
      </c>
      <c r="Q1089" s="154">
        <v>0.975848838841493</v>
      </c>
      <c r="R1089" s="154">
        <v>0.955020920502092</v>
      </c>
      <c r="S1089" s="154">
        <v>0.971855379952371</v>
      </c>
      <c r="T1089" s="154">
        <v>0.974602594555089</v>
      </c>
      <c r="U1089" s="173">
        <v>-0.0168344594502785</v>
      </c>
      <c r="V1089" s="158">
        <v>33151</v>
      </c>
      <c r="W1089" s="158">
        <v>32244</v>
      </c>
      <c r="X1089" s="158">
        <v>32490</v>
      </c>
      <c r="Y1089" s="158">
        <v>31720</v>
      </c>
      <c r="Z1089" s="155">
        <v>0.972640342674429</v>
      </c>
      <c r="AA1089" s="155">
        <v>0.976300400123115</v>
      </c>
      <c r="AB1089" s="173">
        <v>-0.00366005744868569</v>
      </c>
    </row>
    <row r="1090" spans="1:28">
      <c r="A1090" s="175" t="s">
        <v>1085</v>
      </c>
      <c r="B1090" s="181" t="s">
        <v>1832</v>
      </c>
      <c r="C1090" s="181" t="s">
        <v>1091</v>
      </c>
      <c r="D1090" s="150">
        <v>5127</v>
      </c>
      <c r="E1090" s="153">
        <v>4659</v>
      </c>
      <c r="F1090" s="153">
        <v>468</v>
      </c>
      <c r="G1090" s="151">
        <v>4900</v>
      </c>
      <c r="H1090" s="151">
        <v>4692</v>
      </c>
      <c r="I1090" s="151">
        <v>208</v>
      </c>
      <c r="J1090" s="151">
        <v>5789</v>
      </c>
      <c r="K1090" s="151">
        <v>5599</v>
      </c>
      <c r="L1090" s="151">
        <v>190</v>
      </c>
      <c r="M1090" s="172">
        <v>0.93</v>
      </c>
      <c r="N1090" s="153">
        <v>145418</v>
      </c>
      <c r="O1090" s="153">
        <v>139952</v>
      </c>
      <c r="P1090" s="153">
        <v>5466</v>
      </c>
      <c r="Q1090" s="154">
        <v>0.962411805966249</v>
      </c>
      <c r="R1090" s="154">
        <v>0.908718548858982</v>
      </c>
      <c r="S1090" s="154">
        <v>0.957551020408163</v>
      </c>
      <c r="T1090" s="154">
        <v>0.967179132838141</v>
      </c>
      <c r="U1090" s="173">
        <v>-0.0488324715491815</v>
      </c>
      <c r="V1090" s="158">
        <v>35439</v>
      </c>
      <c r="W1090" s="158">
        <v>33982</v>
      </c>
      <c r="X1090" s="158">
        <v>36539</v>
      </c>
      <c r="Y1090" s="158">
        <v>35173</v>
      </c>
      <c r="Z1090" s="155">
        <v>0.958887101780524</v>
      </c>
      <c r="AA1090" s="155">
        <v>0.962615287774707</v>
      </c>
      <c r="AB1090" s="173">
        <v>-0.00372818599418223</v>
      </c>
    </row>
    <row r="1091" spans="1:28">
      <c r="A1091" s="175" t="s">
        <v>1085</v>
      </c>
      <c r="B1091" s="181" t="s">
        <v>1832</v>
      </c>
      <c r="C1091" s="181" t="s">
        <v>1092</v>
      </c>
      <c r="D1091" s="150">
        <v>2026</v>
      </c>
      <c r="E1091" s="153">
        <v>1949</v>
      </c>
      <c r="F1091" s="153">
        <v>77</v>
      </c>
      <c r="G1091" s="151">
        <v>2014</v>
      </c>
      <c r="H1091" s="151">
        <v>1968</v>
      </c>
      <c r="I1091" s="151">
        <v>46</v>
      </c>
      <c r="J1091" s="151">
        <v>2388</v>
      </c>
      <c r="K1091" s="151">
        <v>2330</v>
      </c>
      <c r="L1091" s="151">
        <v>58</v>
      </c>
      <c r="M1091" s="172">
        <v>0.93</v>
      </c>
      <c r="N1091" s="153">
        <v>58821</v>
      </c>
      <c r="O1091" s="153">
        <v>57544</v>
      </c>
      <c r="P1091" s="153">
        <v>1277</v>
      </c>
      <c r="Q1091" s="154">
        <v>0.978290066472858</v>
      </c>
      <c r="R1091" s="154">
        <v>0.961994076999013</v>
      </c>
      <c r="S1091" s="154">
        <v>0.977159880834161</v>
      </c>
      <c r="T1091" s="154">
        <v>0.97571189279732</v>
      </c>
      <c r="U1091" s="173">
        <v>-0.015165803835148</v>
      </c>
      <c r="V1091" s="158">
        <v>14900</v>
      </c>
      <c r="W1091" s="158">
        <v>14545</v>
      </c>
      <c r="X1091" s="158">
        <v>14846</v>
      </c>
      <c r="Y1091" s="158">
        <v>14588</v>
      </c>
      <c r="Z1091" s="155">
        <v>0.976174496644295</v>
      </c>
      <c r="AA1091" s="155">
        <v>0.982621581570793</v>
      </c>
      <c r="AB1091" s="173">
        <v>-0.00644708492649815</v>
      </c>
    </row>
    <row r="1092" spans="1:28">
      <c r="A1092" s="175" t="s">
        <v>1085</v>
      </c>
      <c r="B1092" s="181" t="s">
        <v>1832</v>
      </c>
      <c r="C1092" s="181" t="s">
        <v>1093</v>
      </c>
      <c r="D1092" s="150">
        <v>3257</v>
      </c>
      <c r="E1092" s="153">
        <v>3173</v>
      </c>
      <c r="F1092" s="153">
        <v>84</v>
      </c>
      <c r="G1092" s="151">
        <v>3172</v>
      </c>
      <c r="H1092" s="151">
        <v>3105</v>
      </c>
      <c r="I1092" s="151">
        <v>67</v>
      </c>
      <c r="J1092" s="151">
        <v>3386</v>
      </c>
      <c r="K1092" s="151">
        <v>3329</v>
      </c>
      <c r="L1092" s="151">
        <v>57</v>
      </c>
      <c r="M1092" s="172">
        <v>0.93</v>
      </c>
      <c r="N1092" s="153">
        <v>88847</v>
      </c>
      <c r="O1092" s="153">
        <v>87471</v>
      </c>
      <c r="P1092" s="153">
        <v>1376</v>
      </c>
      <c r="Q1092" s="154">
        <v>0.984512701610634</v>
      </c>
      <c r="R1092" s="154">
        <v>0.97420939514891</v>
      </c>
      <c r="S1092" s="154">
        <v>0.978877679697352</v>
      </c>
      <c r="T1092" s="154">
        <v>0.983165977554637</v>
      </c>
      <c r="U1092" s="173">
        <v>-0.00466828454844181</v>
      </c>
      <c r="V1092" s="158">
        <v>22201</v>
      </c>
      <c r="W1092" s="158">
        <v>21811</v>
      </c>
      <c r="X1092" s="158">
        <v>22467</v>
      </c>
      <c r="Y1092" s="158">
        <v>22137</v>
      </c>
      <c r="Z1092" s="155">
        <v>0.982433223728661</v>
      </c>
      <c r="AA1092" s="155">
        <v>0.985311790626252</v>
      </c>
      <c r="AB1092" s="173">
        <v>-0.00287856689759103</v>
      </c>
    </row>
    <row r="1093" spans="1:28">
      <c r="A1093" s="175" t="s">
        <v>1085</v>
      </c>
      <c r="B1093" s="181" t="s">
        <v>1832</v>
      </c>
      <c r="C1093" s="181" t="s">
        <v>1094</v>
      </c>
      <c r="D1093" s="150">
        <v>7239</v>
      </c>
      <c r="E1093" s="153">
        <v>6829</v>
      </c>
      <c r="F1093" s="153">
        <v>410</v>
      </c>
      <c r="G1093" s="151">
        <v>6275</v>
      </c>
      <c r="H1093" s="151">
        <v>5944</v>
      </c>
      <c r="I1093" s="151">
        <v>331</v>
      </c>
      <c r="J1093" s="151">
        <v>6906</v>
      </c>
      <c r="K1093" s="151">
        <v>6684</v>
      </c>
      <c r="L1093" s="151">
        <v>222</v>
      </c>
      <c r="M1093" s="172">
        <v>0.93</v>
      </c>
      <c r="N1093" s="153">
        <v>180696</v>
      </c>
      <c r="O1093" s="153">
        <v>173395</v>
      </c>
      <c r="P1093" s="153">
        <v>7301</v>
      </c>
      <c r="Q1093" s="154">
        <v>0.959595121087351</v>
      </c>
      <c r="R1093" s="154">
        <v>0.943362342865037</v>
      </c>
      <c r="S1093" s="154">
        <v>0.947250996015936</v>
      </c>
      <c r="T1093" s="154">
        <v>0.967854039965248</v>
      </c>
      <c r="U1093" s="173">
        <v>-0.00388865315089959</v>
      </c>
      <c r="V1093" s="158">
        <v>45424</v>
      </c>
      <c r="W1093" s="158">
        <v>43304</v>
      </c>
      <c r="X1093" s="158">
        <v>44778</v>
      </c>
      <c r="Y1093" s="158">
        <v>43087</v>
      </c>
      <c r="Z1093" s="155">
        <v>0.953328636843959</v>
      </c>
      <c r="AA1093" s="155">
        <v>0.962235919424718</v>
      </c>
      <c r="AB1093" s="173">
        <v>-0.00890728258075835</v>
      </c>
    </row>
    <row r="1094" spans="1:28">
      <c r="A1094" s="175" t="s">
        <v>1085</v>
      </c>
      <c r="B1094" s="181" t="s">
        <v>1832</v>
      </c>
      <c r="C1094" s="181" t="s">
        <v>1095</v>
      </c>
      <c r="D1094" s="150">
        <v>5091</v>
      </c>
      <c r="E1094" s="153">
        <v>4943</v>
      </c>
      <c r="F1094" s="153">
        <v>148</v>
      </c>
      <c r="G1094" s="151">
        <v>4880</v>
      </c>
      <c r="H1094" s="151">
        <v>4746</v>
      </c>
      <c r="I1094" s="151">
        <v>134</v>
      </c>
      <c r="J1094" s="151">
        <v>5715</v>
      </c>
      <c r="K1094" s="151">
        <v>5584</v>
      </c>
      <c r="L1094" s="151">
        <v>131</v>
      </c>
      <c r="M1094" s="172">
        <v>0.93</v>
      </c>
      <c r="N1094" s="153">
        <v>140299</v>
      </c>
      <c r="O1094" s="153">
        <v>137205</v>
      </c>
      <c r="P1094" s="153">
        <v>3094</v>
      </c>
      <c r="Q1094" s="154">
        <v>0.977947098696356</v>
      </c>
      <c r="R1094" s="154">
        <v>0.970929090551954</v>
      </c>
      <c r="S1094" s="154">
        <v>0.972540983606557</v>
      </c>
      <c r="T1094" s="154">
        <v>0.977077865266842</v>
      </c>
      <c r="U1094" s="173">
        <v>-0.00161189305460296</v>
      </c>
      <c r="V1094" s="158">
        <v>34906</v>
      </c>
      <c r="W1094" s="158">
        <v>34086</v>
      </c>
      <c r="X1094" s="158">
        <v>35479</v>
      </c>
      <c r="Y1094" s="158">
        <v>34668</v>
      </c>
      <c r="Z1094" s="155">
        <v>0.976508336675643</v>
      </c>
      <c r="AA1094" s="155">
        <v>0.977141407593224</v>
      </c>
      <c r="AB1094" s="173">
        <v>-0.000633070917581025</v>
      </c>
    </row>
    <row r="1095" spans="1:28">
      <c r="A1095" s="175" t="s">
        <v>1085</v>
      </c>
      <c r="B1095" s="181" t="s">
        <v>1832</v>
      </c>
      <c r="C1095" s="181" t="s">
        <v>1096</v>
      </c>
      <c r="D1095" s="150">
        <v>4112</v>
      </c>
      <c r="E1095" s="153">
        <v>3912</v>
      </c>
      <c r="F1095" s="153">
        <v>200</v>
      </c>
      <c r="G1095" s="151">
        <v>3895</v>
      </c>
      <c r="H1095" s="151">
        <v>3826</v>
      </c>
      <c r="I1095" s="151">
        <v>69</v>
      </c>
      <c r="J1095" s="151">
        <v>4482</v>
      </c>
      <c r="K1095" s="151">
        <v>4391</v>
      </c>
      <c r="L1095" s="151">
        <v>91</v>
      </c>
      <c r="M1095" s="172">
        <v>0.93</v>
      </c>
      <c r="N1095" s="153">
        <v>108864</v>
      </c>
      <c r="O1095" s="153">
        <v>106583</v>
      </c>
      <c r="P1095" s="153">
        <v>2281</v>
      </c>
      <c r="Q1095" s="154">
        <v>0.979047251616696</v>
      </c>
      <c r="R1095" s="154">
        <v>0.95136186770428</v>
      </c>
      <c r="S1095" s="154">
        <v>0.982284980744544</v>
      </c>
      <c r="T1095" s="154">
        <v>0.979696564033913</v>
      </c>
      <c r="U1095" s="173">
        <v>-0.0309231130402642</v>
      </c>
      <c r="V1095" s="158">
        <v>28176</v>
      </c>
      <c r="W1095" s="158">
        <v>27514</v>
      </c>
      <c r="X1095" s="158">
        <v>27785</v>
      </c>
      <c r="Y1095" s="158">
        <v>27348</v>
      </c>
      <c r="Z1095" s="155">
        <v>0.976504826802953</v>
      </c>
      <c r="AA1095" s="155">
        <v>0.984272089256793</v>
      </c>
      <c r="AB1095" s="173">
        <v>-0.0077672624538403</v>
      </c>
    </row>
    <row r="1096" spans="1:28">
      <c r="A1096" s="175" t="s">
        <v>1085</v>
      </c>
      <c r="B1096" s="181" t="s">
        <v>1832</v>
      </c>
      <c r="C1096" s="181" t="s">
        <v>1097</v>
      </c>
      <c r="D1096" s="150">
        <v>3929</v>
      </c>
      <c r="E1096" s="153">
        <v>3716</v>
      </c>
      <c r="F1096" s="153">
        <v>213</v>
      </c>
      <c r="G1096" s="151">
        <v>3526</v>
      </c>
      <c r="H1096" s="151">
        <v>3428</v>
      </c>
      <c r="I1096" s="151">
        <v>98</v>
      </c>
      <c r="J1096" s="151">
        <v>4148</v>
      </c>
      <c r="K1096" s="151">
        <v>4032</v>
      </c>
      <c r="L1096" s="151">
        <v>116</v>
      </c>
      <c r="M1096" s="172">
        <v>0.93</v>
      </c>
      <c r="N1096" s="153">
        <v>103735</v>
      </c>
      <c r="O1096" s="153">
        <v>100645</v>
      </c>
      <c r="P1096" s="153">
        <v>3090</v>
      </c>
      <c r="Q1096" s="154">
        <v>0.970212560852171</v>
      </c>
      <c r="R1096" s="154">
        <v>0.945787732247391</v>
      </c>
      <c r="S1096" s="154">
        <v>0.972206466250709</v>
      </c>
      <c r="T1096" s="154">
        <v>0.972034715525555</v>
      </c>
      <c r="U1096" s="173">
        <v>-0.0264187340033178</v>
      </c>
      <c r="V1096" s="158">
        <v>25145</v>
      </c>
      <c r="W1096" s="158">
        <v>24389</v>
      </c>
      <c r="X1096" s="158">
        <v>26338</v>
      </c>
      <c r="Y1096" s="158">
        <v>25523</v>
      </c>
      <c r="Z1096" s="155">
        <v>0.969934380592563</v>
      </c>
      <c r="AA1096" s="155">
        <v>0.969056116637558</v>
      </c>
      <c r="AB1096" s="173">
        <v>0.000878263955005232</v>
      </c>
    </row>
    <row r="1097" spans="1:28">
      <c r="A1097" s="175" t="s">
        <v>1085</v>
      </c>
      <c r="B1097" s="181" t="s">
        <v>1832</v>
      </c>
      <c r="C1097" s="181" t="s">
        <v>1098</v>
      </c>
      <c r="D1097" s="150">
        <v>4563</v>
      </c>
      <c r="E1097" s="153">
        <v>4449</v>
      </c>
      <c r="F1097" s="153">
        <v>114</v>
      </c>
      <c r="G1097" s="151">
        <v>4278</v>
      </c>
      <c r="H1097" s="151">
        <v>4192</v>
      </c>
      <c r="I1097" s="151">
        <v>86</v>
      </c>
      <c r="J1097" s="151">
        <v>4917</v>
      </c>
      <c r="K1097" s="151">
        <v>4833</v>
      </c>
      <c r="L1097" s="151">
        <v>84</v>
      </c>
      <c r="M1097" s="172">
        <v>0.93</v>
      </c>
      <c r="N1097" s="153">
        <v>124195</v>
      </c>
      <c r="O1097" s="153">
        <v>121972</v>
      </c>
      <c r="P1097" s="153">
        <v>2223</v>
      </c>
      <c r="Q1097" s="154">
        <v>0.982100728692782</v>
      </c>
      <c r="R1097" s="154">
        <v>0.975016436554898</v>
      </c>
      <c r="S1097" s="154">
        <v>0.979897148200094</v>
      </c>
      <c r="T1097" s="154">
        <v>0.982916412446614</v>
      </c>
      <c r="U1097" s="173">
        <v>-0.00488071164519543</v>
      </c>
      <c r="V1097" s="158">
        <v>30732</v>
      </c>
      <c r="W1097" s="158">
        <v>30154</v>
      </c>
      <c r="X1097" s="158">
        <v>31368</v>
      </c>
      <c r="Y1097" s="158">
        <v>30814</v>
      </c>
      <c r="Z1097" s="155">
        <v>0.981192242613562</v>
      </c>
      <c r="AA1097" s="155">
        <v>0.982338689109921</v>
      </c>
      <c r="AB1097" s="173">
        <v>-0.00114644649635853</v>
      </c>
    </row>
    <row r="1098" spans="1:28">
      <c r="A1098" s="175" t="s">
        <v>1085</v>
      </c>
      <c r="B1098" s="181" t="s">
        <v>1832</v>
      </c>
      <c r="C1098" s="181" t="s">
        <v>1099</v>
      </c>
      <c r="D1098" s="150">
        <v>2864</v>
      </c>
      <c r="E1098" s="153">
        <v>2807</v>
      </c>
      <c r="F1098" s="153">
        <v>57</v>
      </c>
      <c r="G1098" s="151">
        <v>2627</v>
      </c>
      <c r="H1098" s="151">
        <v>2582</v>
      </c>
      <c r="I1098" s="151">
        <v>45</v>
      </c>
      <c r="J1098" s="151">
        <v>3066</v>
      </c>
      <c r="K1098" s="151">
        <v>3021</v>
      </c>
      <c r="L1098" s="151">
        <v>45</v>
      </c>
      <c r="M1098" s="172">
        <v>0.93</v>
      </c>
      <c r="N1098" s="153">
        <v>78147</v>
      </c>
      <c r="O1098" s="153">
        <v>76867</v>
      </c>
      <c r="P1098" s="153">
        <v>1280</v>
      </c>
      <c r="Q1098" s="154">
        <v>0.983620612435538</v>
      </c>
      <c r="R1098" s="154">
        <v>0.980097765363129</v>
      </c>
      <c r="S1098" s="154">
        <v>0.9828701941378</v>
      </c>
      <c r="T1098" s="154">
        <v>0.9853228962818</v>
      </c>
      <c r="U1098" s="173">
        <v>-0.00277242877467121</v>
      </c>
      <c r="V1098" s="158">
        <v>19243</v>
      </c>
      <c r="W1098" s="158">
        <v>18945</v>
      </c>
      <c r="X1098" s="158">
        <v>19598</v>
      </c>
      <c r="Y1098" s="158">
        <v>19218</v>
      </c>
      <c r="Z1098" s="155">
        <v>0.984513849191914</v>
      </c>
      <c r="AA1098" s="155">
        <v>0.98061026635371</v>
      </c>
      <c r="AB1098" s="173">
        <v>0.00390358283820447</v>
      </c>
    </row>
    <row r="1099" spans="1:28">
      <c r="A1099" s="175" t="s">
        <v>1085</v>
      </c>
      <c r="B1099" s="181" t="s">
        <v>1832</v>
      </c>
      <c r="C1099" s="181" t="s">
        <v>1100</v>
      </c>
      <c r="D1099" s="150">
        <v>4233</v>
      </c>
      <c r="E1099" s="153">
        <v>4123</v>
      </c>
      <c r="F1099" s="153">
        <v>110</v>
      </c>
      <c r="G1099" s="151">
        <v>3970</v>
      </c>
      <c r="H1099" s="151">
        <v>3890</v>
      </c>
      <c r="I1099" s="151">
        <v>80</v>
      </c>
      <c r="J1099" s="151">
        <v>4479</v>
      </c>
      <c r="K1099" s="151">
        <v>4395</v>
      </c>
      <c r="L1099" s="151">
        <v>84</v>
      </c>
      <c r="M1099" s="172">
        <v>0.93</v>
      </c>
      <c r="N1099" s="153">
        <v>107388</v>
      </c>
      <c r="O1099" s="153">
        <v>105369</v>
      </c>
      <c r="P1099" s="153">
        <v>2019</v>
      </c>
      <c r="Q1099" s="154">
        <v>0.981199016649905</v>
      </c>
      <c r="R1099" s="154">
        <v>0.974013701866289</v>
      </c>
      <c r="S1099" s="154">
        <v>0.979848866498741</v>
      </c>
      <c r="T1099" s="154">
        <v>0.981245813797723</v>
      </c>
      <c r="U1099" s="173">
        <v>-0.00583516463245193</v>
      </c>
      <c r="V1099" s="158">
        <v>27860</v>
      </c>
      <c r="W1099" s="158">
        <v>27311</v>
      </c>
      <c r="X1099" s="158">
        <v>27820</v>
      </c>
      <c r="Y1099" s="158">
        <v>27291</v>
      </c>
      <c r="Z1099" s="155">
        <v>0.980294328786791</v>
      </c>
      <c r="AA1099" s="155">
        <v>0.98098490294752</v>
      </c>
      <c r="AB1099" s="173">
        <v>-0.000690574160728596</v>
      </c>
    </row>
    <row r="1100" spans="1:28">
      <c r="A1100" s="175" t="s">
        <v>1085</v>
      </c>
      <c r="B1100" s="181" t="s">
        <v>1832</v>
      </c>
      <c r="C1100" s="181" t="s">
        <v>1101</v>
      </c>
      <c r="D1100" s="150">
        <v>2886</v>
      </c>
      <c r="E1100" s="153">
        <v>2803</v>
      </c>
      <c r="F1100" s="153">
        <v>83</v>
      </c>
      <c r="G1100" s="151">
        <v>2653</v>
      </c>
      <c r="H1100" s="151">
        <v>2595</v>
      </c>
      <c r="I1100" s="151">
        <v>58</v>
      </c>
      <c r="J1100" s="151">
        <v>2977</v>
      </c>
      <c r="K1100" s="151">
        <v>2919</v>
      </c>
      <c r="L1100" s="151">
        <v>58</v>
      </c>
      <c r="M1100" s="172">
        <v>0.93</v>
      </c>
      <c r="N1100" s="153">
        <v>71383</v>
      </c>
      <c r="O1100" s="153">
        <v>69816</v>
      </c>
      <c r="P1100" s="153">
        <v>1567</v>
      </c>
      <c r="Q1100" s="154">
        <v>0.978047994620568</v>
      </c>
      <c r="R1100" s="154">
        <v>0.971240471240471</v>
      </c>
      <c r="S1100" s="154">
        <v>0.978137957029778</v>
      </c>
      <c r="T1100" s="154">
        <v>0.980517299294592</v>
      </c>
      <c r="U1100" s="173">
        <v>-0.00689748578930638</v>
      </c>
      <c r="V1100" s="158">
        <v>18171</v>
      </c>
      <c r="W1100" s="158">
        <v>17786</v>
      </c>
      <c r="X1100" s="158">
        <v>18033</v>
      </c>
      <c r="Y1100" s="158">
        <v>17571</v>
      </c>
      <c r="Z1100" s="155">
        <v>0.978812393374058</v>
      </c>
      <c r="AA1100" s="155">
        <v>0.97438030277824</v>
      </c>
      <c r="AB1100" s="173">
        <v>0.00443209059581762</v>
      </c>
    </row>
    <row r="1101" spans="1:28">
      <c r="A1101" s="175" t="s">
        <v>1085</v>
      </c>
      <c r="B1101" s="181" t="s">
        <v>1832</v>
      </c>
      <c r="C1101" s="181" t="s">
        <v>1102</v>
      </c>
      <c r="D1101" s="150">
        <v>3070</v>
      </c>
      <c r="E1101" s="153">
        <v>2922</v>
      </c>
      <c r="F1101" s="153">
        <v>148</v>
      </c>
      <c r="G1101" s="151">
        <v>2802</v>
      </c>
      <c r="H1101" s="151">
        <v>2740</v>
      </c>
      <c r="I1101" s="151">
        <v>62</v>
      </c>
      <c r="J1101" s="151">
        <v>3088</v>
      </c>
      <c r="K1101" s="151">
        <v>3018</v>
      </c>
      <c r="L1101" s="151">
        <v>70</v>
      </c>
      <c r="M1101" s="172">
        <v>0.93</v>
      </c>
      <c r="N1101" s="153">
        <v>79863</v>
      </c>
      <c r="O1101" s="153">
        <v>78336</v>
      </c>
      <c r="P1101" s="153">
        <v>1527</v>
      </c>
      <c r="Q1101" s="154">
        <v>0.980879756583149</v>
      </c>
      <c r="R1101" s="154">
        <v>0.951791530944625</v>
      </c>
      <c r="S1101" s="154">
        <v>0.977872947894361</v>
      </c>
      <c r="T1101" s="154">
        <v>0.977331606217617</v>
      </c>
      <c r="U1101" s="173">
        <v>-0.0260814169497358</v>
      </c>
      <c r="V1101" s="158">
        <v>19586</v>
      </c>
      <c r="W1101" s="158">
        <v>19094</v>
      </c>
      <c r="X1101" s="158">
        <v>20570</v>
      </c>
      <c r="Y1101" s="158">
        <v>20210</v>
      </c>
      <c r="Z1101" s="155">
        <v>0.974880016338201</v>
      </c>
      <c r="AA1101" s="155">
        <v>0.982498784637822</v>
      </c>
      <c r="AB1101" s="173">
        <v>-0.00761876829962127</v>
      </c>
    </row>
    <row r="1102" spans="1:28">
      <c r="A1102" s="175" t="s">
        <v>1085</v>
      </c>
      <c r="B1102" s="181" t="s">
        <v>1832</v>
      </c>
      <c r="C1102" s="181" t="s">
        <v>1103</v>
      </c>
      <c r="D1102" s="150">
        <v>4940</v>
      </c>
      <c r="E1102" s="153">
        <v>4787</v>
      </c>
      <c r="F1102" s="153">
        <v>153</v>
      </c>
      <c r="G1102" s="151">
        <v>5049</v>
      </c>
      <c r="H1102" s="151">
        <v>4932</v>
      </c>
      <c r="I1102" s="151">
        <v>117</v>
      </c>
      <c r="J1102" s="151">
        <v>5315</v>
      </c>
      <c r="K1102" s="151">
        <v>5195</v>
      </c>
      <c r="L1102" s="151">
        <v>120</v>
      </c>
      <c r="M1102" s="172">
        <v>0.93</v>
      </c>
      <c r="N1102" s="153">
        <v>133811</v>
      </c>
      <c r="O1102" s="153">
        <v>130902</v>
      </c>
      <c r="P1102" s="153">
        <v>2909</v>
      </c>
      <c r="Q1102" s="154">
        <v>0.978260382180837</v>
      </c>
      <c r="R1102" s="154">
        <v>0.969028340080972</v>
      </c>
      <c r="S1102" s="154">
        <v>0.976827094474153</v>
      </c>
      <c r="T1102" s="154">
        <v>0.977422389463782</v>
      </c>
      <c r="U1102" s="173">
        <v>-0.00779875439318167</v>
      </c>
      <c r="V1102" s="158">
        <v>33927</v>
      </c>
      <c r="W1102" s="158">
        <v>33160</v>
      </c>
      <c r="X1102" s="158">
        <v>33593</v>
      </c>
      <c r="Y1102" s="158">
        <v>32787</v>
      </c>
      <c r="Z1102" s="155">
        <v>0.977392637132667</v>
      </c>
      <c r="AA1102" s="155">
        <v>0.976006906200697</v>
      </c>
      <c r="AB1102" s="173">
        <v>0.0013857309319707</v>
      </c>
    </row>
    <row r="1103" spans="1:28">
      <c r="A1103" s="175" t="s">
        <v>1085</v>
      </c>
      <c r="B1103" s="181" t="s">
        <v>1832</v>
      </c>
      <c r="C1103" s="181" t="s">
        <v>1104</v>
      </c>
      <c r="D1103" s="150">
        <v>3699</v>
      </c>
      <c r="E1103" s="153">
        <v>3571</v>
      </c>
      <c r="F1103" s="153">
        <v>128</v>
      </c>
      <c r="G1103" s="151">
        <v>3540</v>
      </c>
      <c r="H1103" s="151">
        <v>3461</v>
      </c>
      <c r="I1103" s="151">
        <v>79</v>
      </c>
      <c r="J1103" s="151">
        <v>3935</v>
      </c>
      <c r="K1103" s="151">
        <v>3839</v>
      </c>
      <c r="L1103" s="151">
        <v>96</v>
      </c>
      <c r="M1103" s="172">
        <v>0.93</v>
      </c>
      <c r="N1103" s="153">
        <v>101210</v>
      </c>
      <c r="O1103" s="153">
        <v>99224</v>
      </c>
      <c r="P1103" s="153">
        <v>1986</v>
      </c>
      <c r="Q1103" s="154">
        <v>0.980377433059974</v>
      </c>
      <c r="R1103" s="154">
        <v>0.965396052987294</v>
      </c>
      <c r="S1103" s="154">
        <v>0.977683615819209</v>
      </c>
      <c r="T1103" s="154">
        <v>0.975603557814485</v>
      </c>
      <c r="U1103" s="173">
        <v>-0.0122875628319151</v>
      </c>
      <c r="V1103" s="158">
        <v>25062</v>
      </c>
      <c r="W1103" s="158">
        <v>24525</v>
      </c>
      <c r="X1103" s="158">
        <v>25457</v>
      </c>
      <c r="Y1103" s="158">
        <v>24987</v>
      </c>
      <c r="Z1103" s="155">
        <v>0.978573138616232</v>
      </c>
      <c r="AA1103" s="155">
        <v>0.981537494598735</v>
      </c>
      <c r="AB1103" s="173">
        <v>-0.00296435598250333</v>
      </c>
    </row>
    <row r="1104" spans="1:28">
      <c r="A1104" s="175" t="s">
        <v>1085</v>
      </c>
      <c r="B1104" s="181" t="s">
        <v>1832</v>
      </c>
      <c r="C1104" s="181" t="s">
        <v>1105</v>
      </c>
      <c r="D1104" s="150">
        <v>3177</v>
      </c>
      <c r="E1104" s="153">
        <v>3036</v>
      </c>
      <c r="F1104" s="153">
        <v>141</v>
      </c>
      <c r="G1104" s="151">
        <v>3027</v>
      </c>
      <c r="H1104" s="151">
        <v>2943</v>
      </c>
      <c r="I1104" s="151">
        <v>84</v>
      </c>
      <c r="J1104" s="151">
        <v>3446</v>
      </c>
      <c r="K1104" s="151">
        <v>3391</v>
      </c>
      <c r="L1104" s="151">
        <v>55</v>
      </c>
      <c r="M1104" s="172">
        <v>0.93</v>
      </c>
      <c r="N1104" s="153">
        <v>87314</v>
      </c>
      <c r="O1104" s="153">
        <v>85890</v>
      </c>
      <c r="P1104" s="153">
        <v>1424</v>
      </c>
      <c r="Q1104" s="154">
        <v>0.983691046109444</v>
      </c>
      <c r="R1104" s="154">
        <v>0.95561850802644</v>
      </c>
      <c r="S1104" s="154">
        <v>0.972249752229931</v>
      </c>
      <c r="T1104" s="154">
        <v>0.984039466047591</v>
      </c>
      <c r="U1104" s="173">
        <v>-0.0166312442034906</v>
      </c>
      <c r="V1104" s="158">
        <v>21364</v>
      </c>
      <c r="W1104" s="158">
        <v>20938</v>
      </c>
      <c r="X1104" s="158">
        <v>21897</v>
      </c>
      <c r="Y1104" s="158">
        <v>21570</v>
      </c>
      <c r="Z1104" s="155">
        <v>0.980059913873806</v>
      </c>
      <c r="AA1104" s="155">
        <v>0.985066447458556</v>
      </c>
      <c r="AB1104" s="173">
        <v>-0.00500653358474956</v>
      </c>
    </row>
    <row r="1105" spans="1:28">
      <c r="A1105" s="175" t="s">
        <v>1085</v>
      </c>
      <c r="B1105" s="181" t="s">
        <v>1832</v>
      </c>
      <c r="C1105" s="181" t="s">
        <v>1106</v>
      </c>
      <c r="D1105" s="150">
        <v>2758</v>
      </c>
      <c r="E1105" s="153">
        <v>2592</v>
      </c>
      <c r="F1105" s="153">
        <v>166</v>
      </c>
      <c r="G1105" s="151">
        <v>2504</v>
      </c>
      <c r="H1105" s="151">
        <v>2392</v>
      </c>
      <c r="I1105" s="151">
        <v>112</v>
      </c>
      <c r="J1105" s="151">
        <v>2816</v>
      </c>
      <c r="K1105" s="151">
        <v>2715</v>
      </c>
      <c r="L1105" s="151">
        <v>101</v>
      </c>
      <c r="M1105" s="172">
        <v>0.93</v>
      </c>
      <c r="N1105" s="153">
        <v>71420</v>
      </c>
      <c r="O1105" s="153">
        <v>69038</v>
      </c>
      <c r="P1105" s="153">
        <v>2382</v>
      </c>
      <c r="Q1105" s="154">
        <v>0.966647997759731</v>
      </c>
      <c r="R1105" s="154">
        <v>0.939811457577955</v>
      </c>
      <c r="S1105" s="154">
        <v>0.955271565495208</v>
      </c>
      <c r="T1105" s="154">
        <v>0.964133522727273</v>
      </c>
      <c r="U1105" s="173">
        <v>-0.0154601079172526</v>
      </c>
      <c r="V1105" s="158">
        <v>17888</v>
      </c>
      <c r="W1105" s="158">
        <v>17194</v>
      </c>
      <c r="X1105" s="158">
        <v>18353</v>
      </c>
      <c r="Y1105" s="158">
        <v>17770</v>
      </c>
      <c r="Z1105" s="155">
        <v>0.961203041144902</v>
      </c>
      <c r="AA1105" s="155">
        <v>0.968234076172833</v>
      </c>
      <c r="AB1105" s="173">
        <v>-0.00703103502793112</v>
      </c>
    </row>
    <row r="1106" spans="1:28">
      <c r="A1106" s="175" t="s">
        <v>1085</v>
      </c>
      <c r="B1106" s="181" t="s">
        <v>1833</v>
      </c>
      <c r="C1106" s="181" t="s">
        <v>1107</v>
      </c>
      <c r="D1106" s="150">
        <v>7031</v>
      </c>
      <c r="E1106" s="153">
        <v>6530</v>
      </c>
      <c r="F1106" s="153">
        <v>501</v>
      </c>
      <c r="G1106" s="151">
        <v>6512</v>
      </c>
      <c r="H1106" s="151">
        <v>6145</v>
      </c>
      <c r="I1106" s="151">
        <v>367</v>
      </c>
      <c r="J1106" s="151">
        <v>6783</v>
      </c>
      <c r="K1106" s="151">
        <v>6545</v>
      </c>
      <c r="L1106" s="151">
        <v>238</v>
      </c>
      <c r="M1106" s="172">
        <v>0.93</v>
      </c>
      <c r="N1106" s="153">
        <v>191521</v>
      </c>
      <c r="O1106" s="153">
        <v>184363</v>
      </c>
      <c r="P1106" s="153">
        <v>7158</v>
      </c>
      <c r="Q1106" s="154">
        <v>0.962625508429885</v>
      </c>
      <c r="R1106" s="154">
        <v>0.928744133124733</v>
      </c>
      <c r="S1106" s="154">
        <v>0.943642506142506</v>
      </c>
      <c r="T1106" s="154">
        <v>0.964912280701754</v>
      </c>
      <c r="U1106" s="173">
        <v>-0.0148983730177727</v>
      </c>
      <c r="V1106" s="158">
        <v>45651</v>
      </c>
      <c r="W1106" s="158">
        <v>43717</v>
      </c>
      <c r="X1106" s="158">
        <v>47551</v>
      </c>
      <c r="Y1106" s="158">
        <v>45939</v>
      </c>
      <c r="Z1106" s="155">
        <v>0.957635101093076</v>
      </c>
      <c r="AA1106" s="155">
        <v>0.966099556265904</v>
      </c>
      <c r="AB1106" s="173">
        <v>-0.00846445517282823</v>
      </c>
    </row>
    <row r="1107" spans="1:28">
      <c r="A1107" s="175" t="s">
        <v>1085</v>
      </c>
      <c r="B1107" s="181" t="s">
        <v>1833</v>
      </c>
      <c r="C1107" s="181" t="s">
        <v>1108</v>
      </c>
      <c r="D1107" s="150">
        <v>3489</v>
      </c>
      <c r="E1107" s="153">
        <v>3401</v>
      </c>
      <c r="F1107" s="153">
        <v>88</v>
      </c>
      <c r="G1107" s="151">
        <v>3363</v>
      </c>
      <c r="H1107" s="151">
        <v>3288</v>
      </c>
      <c r="I1107" s="151">
        <v>75</v>
      </c>
      <c r="J1107" s="151">
        <v>3481</v>
      </c>
      <c r="K1107" s="151">
        <v>3412</v>
      </c>
      <c r="L1107" s="151">
        <v>69</v>
      </c>
      <c r="M1107" s="172">
        <v>0.93</v>
      </c>
      <c r="N1107" s="153">
        <v>91661</v>
      </c>
      <c r="O1107" s="153">
        <v>90132</v>
      </c>
      <c r="P1107" s="153">
        <v>1529</v>
      </c>
      <c r="Q1107" s="154">
        <v>0.983318968808981</v>
      </c>
      <c r="R1107" s="154">
        <v>0.974777873316136</v>
      </c>
      <c r="S1107" s="154">
        <v>0.977698483496878</v>
      </c>
      <c r="T1107" s="154">
        <v>0.980178109738581</v>
      </c>
      <c r="U1107" s="173">
        <v>-0.00292061018074141</v>
      </c>
      <c r="V1107" s="158">
        <v>23084</v>
      </c>
      <c r="W1107" s="158">
        <v>22670</v>
      </c>
      <c r="X1107" s="158">
        <v>23288</v>
      </c>
      <c r="Y1107" s="158">
        <v>22920</v>
      </c>
      <c r="Z1107" s="155">
        <v>0.98206549991336</v>
      </c>
      <c r="AA1107" s="155">
        <v>0.984197870147716</v>
      </c>
      <c r="AB1107" s="173">
        <v>-0.00213237023435564</v>
      </c>
    </row>
    <row r="1108" spans="1:28">
      <c r="A1108" s="175" t="s">
        <v>1085</v>
      </c>
      <c r="B1108" s="181" t="s">
        <v>1833</v>
      </c>
      <c r="C1108" s="181" t="s">
        <v>1109</v>
      </c>
      <c r="D1108" s="150">
        <v>7498</v>
      </c>
      <c r="E1108" s="153">
        <v>7034</v>
      </c>
      <c r="F1108" s="153">
        <v>464</v>
      </c>
      <c r="G1108" s="151">
        <v>6655</v>
      </c>
      <c r="H1108" s="151">
        <v>6333</v>
      </c>
      <c r="I1108" s="151">
        <v>322</v>
      </c>
      <c r="J1108" s="151">
        <v>6752</v>
      </c>
      <c r="K1108" s="151">
        <v>6496</v>
      </c>
      <c r="L1108" s="151">
        <v>256</v>
      </c>
      <c r="M1108" s="172">
        <v>0.93</v>
      </c>
      <c r="N1108" s="153">
        <v>182594</v>
      </c>
      <c r="O1108" s="153">
        <v>174813</v>
      </c>
      <c r="P1108" s="153">
        <v>7781</v>
      </c>
      <c r="Q1108" s="154">
        <v>0.957386332519141</v>
      </c>
      <c r="R1108" s="154">
        <v>0.938116831154975</v>
      </c>
      <c r="S1108" s="154">
        <v>0.951615326821938</v>
      </c>
      <c r="T1108" s="154">
        <v>0.962085308056872</v>
      </c>
      <c r="U1108" s="173">
        <v>-0.0134984956669637</v>
      </c>
      <c r="V1108" s="158">
        <v>45186</v>
      </c>
      <c r="W1108" s="158">
        <v>42923</v>
      </c>
      <c r="X1108" s="158">
        <v>44748</v>
      </c>
      <c r="Y1108" s="158">
        <v>42962</v>
      </c>
      <c r="Z1108" s="155">
        <v>0.949918116230691</v>
      </c>
      <c r="AA1108" s="155">
        <v>0.960087601680522</v>
      </c>
      <c r="AB1108" s="173">
        <v>-0.0101694854498311</v>
      </c>
    </row>
    <row r="1109" spans="1:28">
      <c r="A1109" s="175" t="s">
        <v>1085</v>
      </c>
      <c r="B1109" s="181" t="s">
        <v>1833</v>
      </c>
      <c r="C1109" s="181" t="s">
        <v>1110</v>
      </c>
      <c r="D1109" s="150">
        <v>3190</v>
      </c>
      <c r="E1109" s="153">
        <v>74</v>
      </c>
      <c r="F1109" s="153">
        <v>3116</v>
      </c>
      <c r="G1109" s="151">
        <v>3369</v>
      </c>
      <c r="H1109" s="151">
        <v>158</v>
      </c>
      <c r="I1109" s="151">
        <v>3211</v>
      </c>
      <c r="J1109" s="151">
        <v>3393</v>
      </c>
      <c r="K1109" s="151">
        <v>148</v>
      </c>
      <c r="L1109" s="151">
        <v>3245</v>
      </c>
      <c r="M1109" s="172">
        <v>0.93</v>
      </c>
      <c r="N1109" s="153">
        <v>83761</v>
      </c>
      <c r="O1109" s="153">
        <v>8014</v>
      </c>
      <c r="P1109" s="153">
        <v>75747</v>
      </c>
      <c r="Q1109" s="154">
        <v>0.0956769857093397</v>
      </c>
      <c r="R1109" s="154">
        <v>0.0231974921630094</v>
      </c>
      <c r="S1109" s="154">
        <v>0.0468981893737014</v>
      </c>
      <c r="T1109" s="154">
        <v>0.0436192160330091</v>
      </c>
      <c r="U1109" s="173">
        <v>-0.023700697210692</v>
      </c>
      <c r="V1109" s="158">
        <v>21715</v>
      </c>
      <c r="W1109" s="158">
        <v>1455</v>
      </c>
      <c r="X1109" s="158">
        <v>20988</v>
      </c>
      <c r="Y1109" s="158">
        <v>1649</v>
      </c>
      <c r="Z1109" s="155">
        <v>0.0670043748560903</v>
      </c>
      <c r="AA1109" s="155">
        <v>0.0785687059271965</v>
      </c>
      <c r="AB1109" s="173">
        <v>-0.0115643310711062</v>
      </c>
    </row>
    <row r="1110" spans="1:28">
      <c r="A1110" s="175" t="s">
        <v>1085</v>
      </c>
      <c r="B1110" s="181" t="s">
        <v>1833</v>
      </c>
      <c r="C1110" s="181" t="s">
        <v>1111</v>
      </c>
      <c r="D1110" s="150">
        <v>3624</v>
      </c>
      <c r="E1110" s="153">
        <v>3481</v>
      </c>
      <c r="F1110" s="153">
        <v>143</v>
      </c>
      <c r="G1110" s="151">
        <v>2989</v>
      </c>
      <c r="H1110" s="151">
        <v>2943</v>
      </c>
      <c r="I1110" s="151">
        <v>46</v>
      </c>
      <c r="J1110" s="151">
        <v>3278</v>
      </c>
      <c r="K1110" s="151">
        <v>3240</v>
      </c>
      <c r="L1110" s="151">
        <v>38</v>
      </c>
      <c r="M1110" s="172">
        <v>0.93</v>
      </c>
      <c r="N1110" s="153">
        <v>85725</v>
      </c>
      <c r="O1110" s="153">
        <v>83207</v>
      </c>
      <c r="P1110" s="153">
        <v>2518</v>
      </c>
      <c r="Q1110" s="154">
        <v>0.970627004957714</v>
      </c>
      <c r="R1110" s="154">
        <v>0.960540838852097</v>
      </c>
      <c r="S1110" s="154">
        <v>0.984610237537638</v>
      </c>
      <c r="T1110" s="154">
        <v>0.988407565588774</v>
      </c>
      <c r="U1110" s="173">
        <v>-0.0240693986855408</v>
      </c>
      <c r="V1110" s="158">
        <v>21854</v>
      </c>
      <c r="W1110" s="158">
        <v>21456</v>
      </c>
      <c r="X1110" s="158">
        <v>21036</v>
      </c>
      <c r="Y1110" s="158">
        <v>20594</v>
      </c>
      <c r="Z1110" s="155">
        <v>0.981788230987462</v>
      </c>
      <c r="AA1110" s="155">
        <v>0.978988400836661</v>
      </c>
      <c r="AB1110" s="173">
        <v>0.00279983015080132</v>
      </c>
    </row>
    <row r="1111" spans="1:28">
      <c r="A1111" s="175" t="s">
        <v>1085</v>
      </c>
      <c r="B1111" s="181" t="s">
        <v>1833</v>
      </c>
      <c r="C1111" s="181" t="s">
        <v>1112</v>
      </c>
      <c r="D1111" s="150">
        <v>2860</v>
      </c>
      <c r="E1111" s="153">
        <v>2685</v>
      </c>
      <c r="F1111" s="153">
        <v>175</v>
      </c>
      <c r="G1111" s="151">
        <v>2559</v>
      </c>
      <c r="H1111" s="151">
        <v>2475</v>
      </c>
      <c r="I1111" s="151">
        <v>84</v>
      </c>
      <c r="J1111" s="151">
        <v>2719</v>
      </c>
      <c r="K1111" s="151">
        <v>2674</v>
      </c>
      <c r="L1111" s="151">
        <v>45</v>
      </c>
      <c r="M1111" s="172">
        <v>0.93</v>
      </c>
      <c r="N1111" s="153">
        <v>72469</v>
      </c>
      <c r="O1111" s="153">
        <v>71023</v>
      </c>
      <c r="P1111" s="153">
        <v>1446</v>
      </c>
      <c r="Q1111" s="154">
        <v>0.980046640632546</v>
      </c>
      <c r="R1111" s="154">
        <v>0.938811188811189</v>
      </c>
      <c r="S1111" s="154">
        <v>0.967174677608441</v>
      </c>
      <c r="T1111" s="154">
        <v>0.98344979771975</v>
      </c>
      <c r="U1111" s="173">
        <v>-0.0283634887972519</v>
      </c>
      <c r="V1111" s="158">
        <v>17528</v>
      </c>
      <c r="W1111" s="158">
        <v>17065</v>
      </c>
      <c r="X1111" s="158">
        <v>17575</v>
      </c>
      <c r="Y1111" s="158">
        <v>17222</v>
      </c>
      <c r="Z1111" s="155">
        <v>0.973585120949338</v>
      </c>
      <c r="AA1111" s="155">
        <v>0.979914651493599</v>
      </c>
      <c r="AB1111" s="173">
        <v>-0.00632953054426066</v>
      </c>
    </row>
    <row r="1112" spans="1:28">
      <c r="A1112" s="175" t="s">
        <v>1085</v>
      </c>
      <c r="B1112" s="181" t="s">
        <v>1833</v>
      </c>
      <c r="C1112" s="181" t="s">
        <v>1113</v>
      </c>
      <c r="D1112" s="150">
        <v>8854</v>
      </c>
      <c r="E1112" s="153">
        <v>8467</v>
      </c>
      <c r="F1112" s="153">
        <v>387</v>
      </c>
      <c r="G1112" s="151">
        <v>8145</v>
      </c>
      <c r="H1112" s="151">
        <v>7941</v>
      </c>
      <c r="I1112" s="151">
        <v>204</v>
      </c>
      <c r="J1112" s="151">
        <v>8534</v>
      </c>
      <c r="K1112" s="151">
        <v>8284</v>
      </c>
      <c r="L1112" s="151">
        <v>250</v>
      </c>
      <c r="M1112" s="172">
        <v>0.93</v>
      </c>
      <c r="N1112" s="153">
        <v>238206</v>
      </c>
      <c r="O1112" s="153">
        <v>232292</v>
      </c>
      <c r="P1112" s="153">
        <v>5914</v>
      </c>
      <c r="Q1112" s="154">
        <v>0.975172749636869</v>
      </c>
      <c r="R1112" s="154">
        <v>0.956290941947142</v>
      </c>
      <c r="S1112" s="154">
        <v>0.974953959484346</v>
      </c>
      <c r="T1112" s="154">
        <v>0.970705413639559</v>
      </c>
      <c r="U1112" s="173">
        <v>-0.0186630175372038</v>
      </c>
      <c r="V1112" s="158">
        <v>57257</v>
      </c>
      <c r="W1112" s="158">
        <v>55600</v>
      </c>
      <c r="X1112" s="158">
        <v>59598</v>
      </c>
      <c r="Y1112" s="158">
        <v>58148</v>
      </c>
      <c r="Z1112" s="155">
        <v>0.971060307036694</v>
      </c>
      <c r="AA1112" s="155">
        <v>0.975670324507534</v>
      </c>
      <c r="AB1112" s="173">
        <v>-0.00461001747083956</v>
      </c>
    </row>
    <row r="1113" spans="1:28">
      <c r="A1113" s="175" t="s">
        <v>1085</v>
      </c>
      <c r="B1113" s="181" t="s">
        <v>1833</v>
      </c>
      <c r="C1113" s="181" t="s">
        <v>1114</v>
      </c>
      <c r="D1113" s="150">
        <v>2490</v>
      </c>
      <c r="E1113" s="153">
        <v>2397</v>
      </c>
      <c r="F1113" s="153">
        <v>93</v>
      </c>
      <c r="G1113" s="151">
        <v>2307</v>
      </c>
      <c r="H1113" s="151">
        <v>2252</v>
      </c>
      <c r="I1113" s="151">
        <v>55</v>
      </c>
      <c r="J1113" s="151">
        <v>2464</v>
      </c>
      <c r="K1113" s="151">
        <v>2414</v>
      </c>
      <c r="L1113" s="151">
        <v>50</v>
      </c>
      <c r="M1113" s="172">
        <v>0.93</v>
      </c>
      <c r="N1113" s="153">
        <v>66974</v>
      </c>
      <c r="O1113" s="153">
        <v>65476</v>
      </c>
      <c r="P1113" s="153">
        <v>1498</v>
      </c>
      <c r="Q1113" s="154">
        <v>0.977633111356646</v>
      </c>
      <c r="R1113" s="154">
        <v>0.962650602409639</v>
      </c>
      <c r="S1113" s="154">
        <v>0.976159514521023</v>
      </c>
      <c r="T1113" s="154">
        <v>0.979707792207792</v>
      </c>
      <c r="U1113" s="173">
        <v>-0.0135089121113845</v>
      </c>
      <c r="V1113" s="158">
        <v>16264</v>
      </c>
      <c r="W1113" s="158">
        <v>15889</v>
      </c>
      <c r="X1113" s="158">
        <v>16588</v>
      </c>
      <c r="Y1113" s="158">
        <v>16123</v>
      </c>
      <c r="Z1113" s="155">
        <v>0.976942941465814</v>
      </c>
      <c r="AA1113" s="155">
        <v>0.971967687484929</v>
      </c>
      <c r="AB1113" s="173">
        <v>0.00497525398088516</v>
      </c>
    </row>
    <row r="1114" spans="1:28">
      <c r="A1114" s="175" t="s">
        <v>1085</v>
      </c>
      <c r="B1114" s="181" t="s">
        <v>1833</v>
      </c>
      <c r="C1114" s="181" t="s">
        <v>1115</v>
      </c>
      <c r="D1114" s="150">
        <v>0</v>
      </c>
      <c r="E1114" s="153">
        <v>0</v>
      </c>
      <c r="F1114" s="153">
        <v>0</v>
      </c>
      <c r="G1114" s="151">
        <v>0</v>
      </c>
      <c r="H1114" s="151">
        <v>0</v>
      </c>
      <c r="I1114" s="151">
        <v>0</v>
      </c>
      <c r="J1114" s="151">
        <v>0</v>
      </c>
      <c r="K1114" s="151">
        <v>0</v>
      </c>
      <c r="L1114" s="151">
        <v>0</v>
      </c>
      <c r="M1114" s="172">
        <v>0.93</v>
      </c>
      <c r="N1114" s="153">
        <v>20</v>
      </c>
      <c r="O1114" s="153">
        <v>20</v>
      </c>
      <c r="P1114" s="153">
        <v>0</v>
      </c>
      <c r="Q1114" s="154">
        <v>1</v>
      </c>
      <c r="R1114" s="154">
        <v>0</v>
      </c>
      <c r="S1114" s="154">
        <v>0</v>
      </c>
      <c r="T1114" s="154">
        <v>0</v>
      </c>
      <c r="U1114" s="173">
        <v>0</v>
      </c>
      <c r="V1114" s="158">
        <v>0</v>
      </c>
      <c r="W1114" s="158">
        <v>0</v>
      </c>
      <c r="X1114" s="158">
        <v>0</v>
      </c>
      <c r="Y1114" s="158">
        <v>0</v>
      </c>
      <c r="Z1114" s="155">
        <v>0</v>
      </c>
      <c r="AA1114" s="155">
        <v>0</v>
      </c>
      <c r="AB1114" s="173">
        <v>0</v>
      </c>
    </row>
    <row r="1115" spans="1:28">
      <c r="A1115" s="175" t="s">
        <v>1085</v>
      </c>
      <c r="B1115" s="181" t="s">
        <v>1833</v>
      </c>
      <c r="C1115" s="181" t="s">
        <v>1116</v>
      </c>
      <c r="D1115" s="150">
        <v>3693</v>
      </c>
      <c r="E1115" s="153">
        <v>3568</v>
      </c>
      <c r="F1115" s="153">
        <v>125</v>
      </c>
      <c r="G1115" s="151">
        <v>3627</v>
      </c>
      <c r="H1115" s="151">
        <v>3554</v>
      </c>
      <c r="I1115" s="151">
        <v>73</v>
      </c>
      <c r="J1115" s="151">
        <v>3653</v>
      </c>
      <c r="K1115" s="151">
        <v>3570</v>
      </c>
      <c r="L1115" s="151">
        <v>83</v>
      </c>
      <c r="M1115" s="172">
        <v>0.93</v>
      </c>
      <c r="N1115" s="153">
        <v>94850</v>
      </c>
      <c r="O1115" s="153">
        <v>92681</v>
      </c>
      <c r="P1115" s="153">
        <v>2169</v>
      </c>
      <c r="Q1115" s="154">
        <v>0.977132314180285</v>
      </c>
      <c r="R1115" s="154">
        <v>0.966152179799621</v>
      </c>
      <c r="S1115" s="154">
        <v>0.979873173421561</v>
      </c>
      <c r="T1115" s="154">
        <v>0.977278948809198</v>
      </c>
      <c r="U1115" s="173">
        <v>-0.0137209936219397</v>
      </c>
      <c r="V1115" s="158">
        <v>24828</v>
      </c>
      <c r="W1115" s="158">
        <v>24253</v>
      </c>
      <c r="X1115" s="158">
        <v>24524</v>
      </c>
      <c r="Y1115" s="158">
        <v>23980</v>
      </c>
      <c r="Z1115" s="155">
        <v>0.976840663766715</v>
      </c>
      <c r="AA1115" s="155">
        <v>0.977817648018268</v>
      </c>
      <c r="AB1115" s="173">
        <v>-0.000976984251552904</v>
      </c>
    </row>
    <row r="1116" spans="1:28">
      <c r="A1116" s="175" t="s">
        <v>1085</v>
      </c>
      <c r="B1116" s="181" t="s">
        <v>1833</v>
      </c>
      <c r="C1116" s="181" t="s">
        <v>1117</v>
      </c>
      <c r="D1116" s="150">
        <v>3180</v>
      </c>
      <c r="E1116" s="153">
        <v>2969</v>
      </c>
      <c r="F1116" s="153">
        <v>211</v>
      </c>
      <c r="G1116" s="151">
        <v>3118</v>
      </c>
      <c r="H1116" s="151">
        <v>2948</v>
      </c>
      <c r="I1116" s="151">
        <v>170</v>
      </c>
      <c r="J1116" s="151">
        <v>3245</v>
      </c>
      <c r="K1116" s="151">
        <v>3119</v>
      </c>
      <c r="L1116" s="151">
        <v>126</v>
      </c>
      <c r="M1116" s="172">
        <v>0.93</v>
      </c>
      <c r="N1116" s="153">
        <v>90964</v>
      </c>
      <c r="O1116" s="153">
        <v>87352</v>
      </c>
      <c r="P1116" s="153">
        <v>3612</v>
      </c>
      <c r="Q1116" s="154">
        <v>0.96029198364188</v>
      </c>
      <c r="R1116" s="154">
        <v>0.933647798742138</v>
      </c>
      <c r="S1116" s="154">
        <v>0.945477870429763</v>
      </c>
      <c r="T1116" s="154">
        <v>0.961171032357473</v>
      </c>
      <c r="U1116" s="173">
        <v>-0.0118300716876244</v>
      </c>
      <c r="V1116" s="158">
        <v>22012</v>
      </c>
      <c r="W1116" s="158">
        <v>20974</v>
      </c>
      <c r="X1116" s="158">
        <v>22594</v>
      </c>
      <c r="Y1116" s="158">
        <v>21771</v>
      </c>
      <c r="Z1116" s="155">
        <v>0.952843903325459</v>
      </c>
      <c r="AA1116" s="155">
        <v>0.963574400283261</v>
      </c>
      <c r="AB1116" s="173">
        <v>-0.0107304969578021</v>
      </c>
    </row>
    <row r="1117" spans="1:28">
      <c r="A1117" s="175" t="s">
        <v>1085</v>
      </c>
      <c r="B1117" s="181" t="s">
        <v>1833</v>
      </c>
      <c r="C1117" s="181" t="s">
        <v>1118</v>
      </c>
      <c r="D1117" s="150">
        <v>5944</v>
      </c>
      <c r="E1117" s="153">
        <v>5601</v>
      </c>
      <c r="F1117" s="153">
        <v>343</v>
      </c>
      <c r="G1117" s="151">
        <v>5230</v>
      </c>
      <c r="H1117" s="151">
        <v>5024</v>
      </c>
      <c r="I1117" s="151">
        <v>206</v>
      </c>
      <c r="J1117" s="151">
        <v>5204</v>
      </c>
      <c r="K1117" s="151">
        <v>5052</v>
      </c>
      <c r="L1117" s="151">
        <v>152</v>
      </c>
      <c r="M1117" s="172">
        <v>0.93</v>
      </c>
      <c r="N1117" s="153">
        <v>138843</v>
      </c>
      <c r="O1117" s="153">
        <v>134386</v>
      </c>
      <c r="P1117" s="153">
        <v>4457</v>
      </c>
      <c r="Q1117" s="154">
        <v>0.967898993827561</v>
      </c>
      <c r="R1117" s="154">
        <v>0.942294751009421</v>
      </c>
      <c r="S1117" s="154">
        <v>0.960611854684512</v>
      </c>
      <c r="T1117" s="154">
        <v>0.970791698693313</v>
      </c>
      <c r="U1117" s="173">
        <v>-0.0183171036750911</v>
      </c>
      <c r="V1117" s="158">
        <v>35178</v>
      </c>
      <c r="W1117" s="158">
        <v>33941</v>
      </c>
      <c r="X1117" s="158">
        <v>33587</v>
      </c>
      <c r="Y1117" s="158">
        <v>32699</v>
      </c>
      <c r="Z1117" s="155">
        <v>0.964835977031099</v>
      </c>
      <c r="AA1117" s="155">
        <v>0.973561199273528</v>
      </c>
      <c r="AB1117" s="173">
        <v>-0.00872522224242944</v>
      </c>
    </row>
    <row r="1118" spans="1:28">
      <c r="A1118" s="175" t="s">
        <v>1085</v>
      </c>
      <c r="B1118" s="181" t="s">
        <v>1833</v>
      </c>
      <c r="C1118" s="181" t="s">
        <v>1119</v>
      </c>
      <c r="D1118" s="150">
        <v>4401</v>
      </c>
      <c r="E1118" s="153">
        <v>4241</v>
      </c>
      <c r="F1118" s="153">
        <v>160</v>
      </c>
      <c r="G1118" s="151">
        <v>4011</v>
      </c>
      <c r="H1118" s="151">
        <v>3930</v>
      </c>
      <c r="I1118" s="151">
        <v>81</v>
      </c>
      <c r="J1118" s="151">
        <v>4256</v>
      </c>
      <c r="K1118" s="151">
        <v>4175</v>
      </c>
      <c r="L1118" s="151">
        <v>81</v>
      </c>
      <c r="M1118" s="172">
        <v>0.93</v>
      </c>
      <c r="N1118" s="153">
        <v>115203</v>
      </c>
      <c r="O1118" s="153">
        <v>112610</v>
      </c>
      <c r="P1118" s="153">
        <v>2593</v>
      </c>
      <c r="Q1118" s="154">
        <v>0.977491905592736</v>
      </c>
      <c r="R1118" s="154">
        <v>0.963644626221313</v>
      </c>
      <c r="S1118" s="154">
        <v>0.979805534779357</v>
      </c>
      <c r="T1118" s="154">
        <v>0.980968045112782</v>
      </c>
      <c r="U1118" s="173">
        <v>-0.0161609085580434</v>
      </c>
      <c r="V1118" s="158">
        <v>28372</v>
      </c>
      <c r="W1118" s="158">
        <v>27746</v>
      </c>
      <c r="X1118" s="158">
        <v>29128</v>
      </c>
      <c r="Y1118" s="158">
        <v>28545</v>
      </c>
      <c r="Z1118" s="155">
        <v>0.977935993232765</v>
      </c>
      <c r="AA1118" s="155">
        <v>0.979984894259819</v>
      </c>
      <c r="AB1118" s="173">
        <v>-0.00204890102705402</v>
      </c>
    </row>
    <row r="1119" spans="1:28">
      <c r="A1119" s="175" t="s">
        <v>1085</v>
      </c>
      <c r="B1119" s="181" t="s">
        <v>1833</v>
      </c>
      <c r="C1119" s="181" t="s">
        <v>1120</v>
      </c>
      <c r="D1119" s="150">
        <v>1555</v>
      </c>
      <c r="E1119" s="153">
        <v>1505</v>
      </c>
      <c r="F1119" s="153">
        <v>50</v>
      </c>
      <c r="G1119" s="151">
        <v>1470</v>
      </c>
      <c r="H1119" s="151">
        <v>1433</v>
      </c>
      <c r="I1119" s="151">
        <v>37</v>
      </c>
      <c r="J1119" s="151">
        <v>1597</v>
      </c>
      <c r="K1119" s="151">
        <v>1551</v>
      </c>
      <c r="L1119" s="151">
        <v>46</v>
      </c>
      <c r="M1119" s="172">
        <v>0.93</v>
      </c>
      <c r="N1119" s="153">
        <v>44489</v>
      </c>
      <c r="O1119" s="153">
        <v>43444</v>
      </c>
      <c r="P1119" s="153">
        <v>1045</v>
      </c>
      <c r="Q1119" s="154">
        <v>0.976511047674706</v>
      </c>
      <c r="R1119" s="154">
        <v>0.967845659163987</v>
      </c>
      <c r="S1119" s="154">
        <v>0.974829931972789</v>
      </c>
      <c r="T1119" s="154">
        <v>0.971195992485911</v>
      </c>
      <c r="U1119" s="173">
        <v>-0.00698427280880198</v>
      </c>
      <c r="V1119" s="158">
        <v>10541</v>
      </c>
      <c r="W1119" s="158">
        <v>10300</v>
      </c>
      <c r="X1119" s="158">
        <v>11117</v>
      </c>
      <c r="Y1119" s="158">
        <v>10809</v>
      </c>
      <c r="Z1119" s="155">
        <v>0.977136894032824</v>
      </c>
      <c r="AA1119" s="155">
        <v>0.972294683817577</v>
      </c>
      <c r="AB1119" s="173">
        <v>0.00484221021524756</v>
      </c>
    </row>
    <row r="1120" spans="1:28">
      <c r="A1120" s="175" t="s">
        <v>1085</v>
      </c>
      <c r="B1120" s="181" t="s">
        <v>1833</v>
      </c>
      <c r="C1120" s="181" t="s">
        <v>1121</v>
      </c>
      <c r="D1120" s="150">
        <v>2713</v>
      </c>
      <c r="E1120" s="153">
        <v>2518</v>
      </c>
      <c r="F1120" s="153">
        <v>195</v>
      </c>
      <c r="G1120" s="151">
        <v>2610</v>
      </c>
      <c r="H1120" s="151">
        <v>2491</v>
      </c>
      <c r="I1120" s="151">
        <v>119</v>
      </c>
      <c r="J1120" s="151">
        <v>3025</v>
      </c>
      <c r="K1120" s="151">
        <v>2854</v>
      </c>
      <c r="L1120" s="151">
        <v>171</v>
      </c>
      <c r="M1120" s="172">
        <v>0.93</v>
      </c>
      <c r="N1120" s="153">
        <v>73747</v>
      </c>
      <c r="O1120" s="153">
        <v>69986</v>
      </c>
      <c r="P1120" s="153">
        <v>3761</v>
      </c>
      <c r="Q1120" s="154">
        <v>0.949001315307741</v>
      </c>
      <c r="R1120" s="154">
        <v>0.928123848138592</v>
      </c>
      <c r="S1120" s="154">
        <v>0.954406130268199</v>
      </c>
      <c r="T1120" s="154">
        <v>0.943471074380165</v>
      </c>
      <c r="U1120" s="173">
        <v>-0.0262822821296073</v>
      </c>
      <c r="V1120" s="158">
        <v>18320</v>
      </c>
      <c r="W1120" s="158">
        <v>17249</v>
      </c>
      <c r="X1120" s="158">
        <v>18547</v>
      </c>
      <c r="Y1120" s="158">
        <v>17483</v>
      </c>
      <c r="Z1120" s="155">
        <v>0.941539301310044</v>
      </c>
      <c r="AA1120" s="155">
        <v>0.942632231627757</v>
      </c>
      <c r="AB1120" s="173">
        <v>-0.00109293031771285</v>
      </c>
    </row>
    <row r="1121" spans="1:28">
      <c r="A1121" s="175" t="s">
        <v>1085</v>
      </c>
      <c r="B1121" s="181" t="s">
        <v>1833</v>
      </c>
      <c r="C1121" s="181" t="s">
        <v>1122</v>
      </c>
      <c r="D1121" s="150">
        <v>3122</v>
      </c>
      <c r="E1121" s="153">
        <v>3010</v>
      </c>
      <c r="F1121" s="153">
        <v>112</v>
      </c>
      <c r="G1121" s="151">
        <v>2964</v>
      </c>
      <c r="H1121" s="151">
        <v>2850</v>
      </c>
      <c r="I1121" s="151">
        <v>114</v>
      </c>
      <c r="J1121" s="151">
        <v>3488</v>
      </c>
      <c r="K1121" s="151">
        <v>3309</v>
      </c>
      <c r="L1121" s="151">
        <v>179</v>
      </c>
      <c r="M1121" s="172">
        <v>0.93</v>
      </c>
      <c r="N1121" s="153">
        <v>87114</v>
      </c>
      <c r="O1121" s="153">
        <v>84230</v>
      </c>
      <c r="P1121" s="153">
        <v>2884</v>
      </c>
      <c r="Q1121" s="154">
        <v>0.966893955047409</v>
      </c>
      <c r="R1121" s="154">
        <v>0.964125560538117</v>
      </c>
      <c r="S1121" s="154">
        <v>0.961538461538462</v>
      </c>
      <c r="T1121" s="154">
        <v>0.948681192660551</v>
      </c>
      <c r="U1121" s="173">
        <v>0.00258709899965504</v>
      </c>
      <c r="V1121" s="158">
        <v>21654</v>
      </c>
      <c r="W1121" s="158">
        <v>20772</v>
      </c>
      <c r="X1121" s="158">
        <v>22023</v>
      </c>
      <c r="Y1121" s="158">
        <v>21312</v>
      </c>
      <c r="Z1121" s="155">
        <v>0.959268495428096</v>
      </c>
      <c r="AA1121" s="155">
        <v>0.967715570085819</v>
      </c>
      <c r="AB1121" s="173">
        <v>-0.00844707465772288</v>
      </c>
    </row>
    <row r="1122" spans="1:28">
      <c r="A1122" s="175" t="s">
        <v>1085</v>
      </c>
      <c r="B1122" s="181" t="s">
        <v>1833</v>
      </c>
      <c r="C1122" s="181" t="s">
        <v>1123</v>
      </c>
      <c r="D1122" s="150">
        <v>3308</v>
      </c>
      <c r="E1122" s="153">
        <v>3112</v>
      </c>
      <c r="F1122" s="153">
        <v>196</v>
      </c>
      <c r="G1122" s="151">
        <v>3098</v>
      </c>
      <c r="H1122" s="151">
        <v>2955</v>
      </c>
      <c r="I1122" s="151">
        <v>143</v>
      </c>
      <c r="J1122" s="151">
        <v>3610</v>
      </c>
      <c r="K1122" s="151">
        <v>3442</v>
      </c>
      <c r="L1122" s="151">
        <v>168</v>
      </c>
      <c r="M1122" s="172">
        <v>0.93</v>
      </c>
      <c r="N1122" s="153">
        <v>87554</v>
      </c>
      <c r="O1122" s="153">
        <v>83730</v>
      </c>
      <c r="P1122" s="153">
        <v>3824</v>
      </c>
      <c r="Q1122" s="154">
        <v>0.956324097128629</v>
      </c>
      <c r="R1122" s="154">
        <v>0.940749697702539</v>
      </c>
      <c r="S1122" s="154">
        <v>0.953841187863138</v>
      </c>
      <c r="T1122" s="154">
        <v>0.953462603878116</v>
      </c>
      <c r="U1122" s="173">
        <v>-0.0130914901605983</v>
      </c>
      <c r="V1122" s="158">
        <v>22237</v>
      </c>
      <c r="W1122" s="158">
        <v>21247</v>
      </c>
      <c r="X1122" s="158">
        <v>22286</v>
      </c>
      <c r="Y1122" s="158">
        <v>21065</v>
      </c>
      <c r="Z1122" s="155">
        <v>0.955479606061969</v>
      </c>
      <c r="AA1122" s="155">
        <v>0.945212240868707</v>
      </c>
      <c r="AB1122" s="173">
        <v>0.010267365193262</v>
      </c>
    </row>
    <row r="1123" spans="1:28">
      <c r="A1123" s="175" t="s">
        <v>1085</v>
      </c>
      <c r="B1123" s="181" t="s">
        <v>1833</v>
      </c>
      <c r="C1123" s="181" t="s">
        <v>1124</v>
      </c>
      <c r="D1123" s="150">
        <v>2783</v>
      </c>
      <c r="E1123" s="153">
        <v>2571</v>
      </c>
      <c r="F1123" s="153">
        <v>212</v>
      </c>
      <c r="G1123" s="151">
        <v>2477</v>
      </c>
      <c r="H1123" s="151">
        <v>2443</v>
      </c>
      <c r="I1123" s="151">
        <v>34</v>
      </c>
      <c r="J1123" s="151">
        <v>2856</v>
      </c>
      <c r="K1123" s="151">
        <v>2809</v>
      </c>
      <c r="L1123" s="151">
        <v>47</v>
      </c>
      <c r="M1123" s="172">
        <v>0.93</v>
      </c>
      <c r="N1123" s="153">
        <v>72900</v>
      </c>
      <c r="O1123" s="153">
        <v>71669</v>
      </c>
      <c r="P1123" s="153">
        <v>1231</v>
      </c>
      <c r="Q1123" s="154">
        <v>0.983113854595336</v>
      </c>
      <c r="R1123" s="154">
        <v>0.923823212360762</v>
      </c>
      <c r="S1123" s="154">
        <v>0.986273718207509</v>
      </c>
      <c r="T1123" s="154">
        <v>0.983543417366947</v>
      </c>
      <c r="U1123" s="173">
        <v>-0.0624505058467473</v>
      </c>
      <c r="V1123" s="158">
        <v>18274</v>
      </c>
      <c r="W1123" s="158">
        <v>17793</v>
      </c>
      <c r="X1123" s="158">
        <v>18477</v>
      </c>
      <c r="Y1123" s="158">
        <v>18214</v>
      </c>
      <c r="Z1123" s="155">
        <v>0.973678450257196</v>
      </c>
      <c r="AA1123" s="155">
        <v>0.985766087568328</v>
      </c>
      <c r="AB1123" s="173">
        <v>-0.0120876373111322</v>
      </c>
    </row>
    <row r="1124" spans="1:28">
      <c r="A1124" s="175" t="s">
        <v>1085</v>
      </c>
      <c r="B1124" s="181" t="s">
        <v>1833</v>
      </c>
      <c r="C1124" s="181" t="s">
        <v>1125</v>
      </c>
      <c r="D1124" s="150">
        <v>2765</v>
      </c>
      <c r="E1124" s="153">
        <v>2604</v>
      </c>
      <c r="F1124" s="153">
        <v>161</v>
      </c>
      <c r="G1124" s="151">
        <v>2639</v>
      </c>
      <c r="H1124" s="151">
        <v>2557</v>
      </c>
      <c r="I1124" s="151">
        <v>82</v>
      </c>
      <c r="J1124" s="151">
        <v>2920</v>
      </c>
      <c r="K1124" s="151">
        <v>2836</v>
      </c>
      <c r="L1124" s="151">
        <v>84</v>
      </c>
      <c r="M1124" s="172">
        <v>0.93</v>
      </c>
      <c r="N1124" s="153">
        <v>73710</v>
      </c>
      <c r="O1124" s="153">
        <v>71541</v>
      </c>
      <c r="P1124" s="153">
        <v>2169</v>
      </c>
      <c r="Q1124" s="154">
        <v>0.970573870573871</v>
      </c>
      <c r="R1124" s="154">
        <v>0.941772151898734</v>
      </c>
      <c r="S1124" s="154">
        <v>0.968927624100038</v>
      </c>
      <c r="T1124" s="154">
        <v>0.971232876712329</v>
      </c>
      <c r="U1124" s="173">
        <v>-0.0271554722013037</v>
      </c>
      <c r="V1124" s="158">
        <v>18342</v>
      </c>
      <c r="W1124" s="158">
        <v>17752</v>
      </c>
      <c r="X1124" s="158">
        <v>18727</v>
      </c>
      <c r="Y1124" s="158">
        <v>17935</v>
      </c>
      <c r="Z1124" s="155">
        <v>0.967833387853015</v>
      </c>
      <c r="AA1124" s="155">
        <v>0.957708121962941</v>
      </c>
      <c r="AB1124" s="173">
        <v>0.0101252658900738</v>
      </c>
    </row>
    <row r="1125" spans="1:28">
      <c r="A1125" s="175" t="s">
        <v>1085</v>
      </c>
      <c r="B1125" s="181" t="s">
        <v>1833</v>
      </c>
      <c r="C1125" s="181" t="s">
        <v>1126</v>
      </c>
      <c r="D1125" s="150">
        <v>4797</v>
      </c>
      <c r="E1125" s="153">
        <v>4345</v>
      </c>
      <c r="F1125" s="153">
        <v>452</v>
      </c>
      <c r="G1125" s="151">
        <v>4483</v>
      </c>
      <c r="H1125" s="151">
        <v>4331</v>
      </c>
      <c r="I1125" s="151">
        <v>152</v>
      </c>
      <c r="J1125" s="151">
        <v>5127</v>
      </c>
      <c r="K1125" s="151">
        <v>5016</v>
      </c>
      <c r="L1125" s="151">
        <v>111</v>
      </c>
      <c r="M1125" s="172">
        <v>0.93</v>
      </c>
      <c r="N1125" s="153">
        <v>130399</v>
      </c>
      <c r="O1125" s="153">
        <v>126484</v>
      </c>
      <c r="P1125" s="153">
        <v>3915</v>
      </c>
      <c r="Q1125" s="154">
        <v>0.969976763625488</v>
      </c>
      <c r="R1125" s="154">
        <v>0.905774442359808</v>
      </c>
      <c r="S1125" s="154">
        <v>0.966094133392817</v>
      </c>
      <c r="T1125" s="154">
        <v>0.978349912229374</v>
      </c>
      <c r="U1125" s="173">
        <v>-0.0603196910330092</v>
      </c>
      <c r="V1125" s="158">
        <v>32298</v>
      </c>
      <c r="W1125" s="158">
        <v>31238</v>
      </c>
      <c r="X1125" s="158">
        <v>33196</v>
      </c>
      <c r="Y1125" s="158">
        <v>32152</v>
      </c>
      <c r="Z1125" s="155">
        <v>0.96718063037959</v>
      </c>
      <c r="AA1125" s="155">
        <v>0.968550427762381</v>
      </c>
      <c r="AB1125" s="173">
        <v>-0.00136979738279086</v>
      </c>
    </row>
    <row r="1126" spans="1:28">
      <c r="A1126" s="175" t="s">
        <v>1085</v>
      </c>
      <c r="B1126" s="181" t="s">
        <v>1833</v>
      </c>
      <c r="C1126" s="181" t="s">
        <v>1127</v>
      </c>
      <c r="D1126" s="150">
        <v>4225</v>
      </c>
      <c r="E1126" s="153">
        <v>4062</v>
      </c>
      <c r="F1126" s="153">
        <v>163</v>
      </c>
      <c r="G1126" s="151">
        <v>3999</v>
      </c>
      <c r="H1126" s="151">
        <v>3872</v>
      </c>
      <c r="I1126" s="151">
        <v>127</v>
      </c>
      <c r="J1126" s="151">
        <v>4520</v>
      </c>
      <c r="K1126" s="151">
        <v>4382</v>
      </c>
      <c r="L1126" s="151">
        <v>138</v>
      </c>
      <c r="M1126" s="172">
        <v>0.93</v>
      </c>
      <c r="N1126" s="153">
        <v>114444</v>
      </c>
      <c r="O1126" s="153">
        <v>111891</v>
      </c>
      <c r="P1126" s="153">
        <v>2553</v>
      </c>
      <c r="Q1126" s="154">
        <v>0.977692146377268</v>
      </c>
      <c r="R1126" s="154">
        <v>0.961420118343195</v>
      </c>
      <c r="S1126" s="154">
        <v>0.968242060515129</v>
      </c>
      <c r="T1126" s="154">
        <v>0.969469026548673</v>
      </c>
      <c r="U1126" s="173">
        <v>-0.00682194217193344</v>
      </c>
      <c r="V1126" s="158">
        <v>28509</v>
      </c>
      <c r="W1126" s="158">
        <v>27685</v>
      </c>
      <c r="X1126" s="158">
        <v>29286</v>
      </c>
      <c r="Y1126" s="158">
        <v>28687</v>
      </c>
      <c r="Z1126" s="155">
        <v>0.971096846609843</v>
      </c>
      <c r="AA1126" s="155">
        <v>0.979546541009356</v>
      </c>
      <c r="AB1126" s="173">
        <v>-0.00844969439951349</v>
      </c>
    </row>
    <row r="1127" spans="1:28">
      <c r="A1127" s="175" t="s">
        <v>1085</v>
      </c>
      <c r="B1127" s="181" t="s">
        <v>1833</v>
      </c>
      <c r="C1127" s="181" t="s">
        <v>1128</v>
      </c>
      <c r="D1127" s="150">
        <v>2126</v>
      </c>
      <c r="E1127" s="153">
        <v>2072</v>
      </c>
      <c r="F1127" s="153">
        <v>54</v>
      </c>
      <c r="G1127" s="151">
        <v>2039</v>
      </c>
      <c r="H1127" s="151">
        <v>1998</v>
      </c>
      <c r="I1127" s="151">
        <v>41</v>
      </c>
      <c r="J1127" s="151">
        <v>2364</v>
      </c>
      <c r="K1127" s="151">
        <v>2324</v>
      </c>
      <c r="L1127" s="151">
        <v>40</v>
      </c>
      <c r="M1127" s="172">
        <v>0.93</v>
      </c>
      <c r="N1127" s="153">
        <v>58429</v>
      </c>
      <c r="O1127" s="153">
        <v>57400</v>
      </c>
      <c r="P1127" s="153">
        <v>1029</v>
      </c>
      <c r="Q1127" s="154">
        <v>0.982388882233138</v>
      </c>
      <c r="R1127" s="154">
        <v>0.974600188146754</v>
      </c>
      <c r="S1127" s="154">
        <v>0.979892103972536</v>
      </c>
      <c r="T1127" s="154">
        <v>0.983079526226734</v>
      </c>
      <c r="U1127" s="173">
        <v>-0.00529191582578115</v>
      </c>
      <c r="V1127" s="158">
        <v>14399</v>
      </c>
      <c r="W1127" s="158">
        <v>14151</v>
      </c>
      <c r="X1127" s="158">
        <v>14981</v>
      </c>
      <c r="Y1127" s="158">
        <v>14750</v>
      </c>
      <c r="Z1127" s="155">
        <v>0.982776581707063</v>
      </c>
      <c r="AA1127" s="155">
        <v>0.984580468593552</v>
      </c>
      <c r="AB1127" s="173">
        <v>-0.00180388688648891</v>
      </c>
    </row>
    <row r="1128" spans="1:28">
      <c r="A1128" s="175" t="s">
        <v>1085</v>
      </c>
      <c r="B1128" s="181" t="s">
        <v>1833</v>
      </c>
      <c r="C1128" s="181" t="s">
        <v>1129</v>
      </c>
      <c r="D1128" s="150">
        <v>4388</v>
      </c>
      <c r="E1128" s="153">
        <v>4145</v>
      </c>
      <c r="F1128" s="153">
        <v>243</v>
      </c>
      <c r="G1128" s="151">
        <v>4198</v>
      </c>
      <c r="H1128" s="151">
        <v>4081</v>
      </c>
      <c r="I1128" s="151">
        <v>117</v>
      </c>
      <c r="J1128" s="151">
        <v>4692</v>
      </c>
      <c r="K1128" s="151">
        <v>4533</v>
      </c>
      <c r="L1128" s="151">
        <v>159</v>
      </c>
      <c r="M1128" s="172">
        <v>0.93</v>
      </c>
      <c r="N1128" s="153">
        <v>115900</v>
      </c>
      <c r="O1128" s="153">
        <v>111683</v>
      </c>
      <c r="P1128" s="153">
        <v>4217</v>
      </c>
      <c r="Q1128" s="154">
        <v>0.963615185504745</v>
      </c>
      <c r="R1128" s="154">
        <v>0.944621695533273</v>
      </c>
      <c r="S1128" s="154">
        <v>0.972129585516913</v>
      </c>
      <c r="T1128" s="154">
        <v>0.966112531969309</v>
      </c>
      <c r="U1128" s="173">
        <v>-0.0275078899836403</v>
      </c>
      <c r="V1128" s="158">
        <v>29963</v>
      </c>
      <c r="W1128" s="158">
        <v>28816</v>
      </c>
      <c r="X1128" s="158">
        <v>29687</v>
      </c>
      <c r="Y1128" s="158">
        <v>28801</v>
      </c>
      <c r="Z1128" s="155">
        <v>0.961719453993258</v>
      </c>
      <c r="AA1128" s="155">
        <v>0.970155286825883</v>
      </c>
      <c r="AB1128" s="173">
        <v>-0.00843583283262506</v>
      </c>
    </row>
    <row r="1129" spans="1:28">
      <c r="A1129" s="175" t="s">
        <v>1085</v>
      </c>
      <c r="B1129" s="181" t="s">
        <v>1833</v>
      </c>
      <c r="C1129" s="181" t="s">
        <v>1130</v>
      </c>
      <c r="D1129" s="150">
        <v>3218</v>
      </c>
      <c r="E1129" s="153">
        <v>2872</v>
      </c>
      <c r="F1129" s="153">
        <v>346</v>
      </c>
      <c r="G1129" s="151">
        <v>2925</v>
      </c>
      <c r="H1129" s="151">
        <v>2844</v>
      </c>
      <c r="I1129" s="151">
        <v>81</v>
      </c>
      <c r="J1129" s="151">
        <v>3453</v>
      </c>
      <c r="K1129" s="151">
        <v>3376</v>
      </c>
      <c r="L1129" s="151">
        <v>77</v>
      </c>
      <c r="M1129" s="172">
        <v>0.93</v>
      </c>
      <c r="N1129" s="153">
        <v>87793</v>
      </c>
      <c r="O1129" s="153">
        <v>83959</v>
      </c>
      <c r="P1129" s="153">
        <v>3834</v>
      </c>
      <c r="Q1129" s="154">
        <v>0.956329092296652</v>
      </c>
      <c r="R1129" s="154">
        <v>0.892479801118707</v>
      </c>
      <c r="S1129" s="154">
        <v>0.972307692307692</v>
      </c>
      <c r="T1129" s="154">
        <v>0.977700550246163</v>
      </c>
      <c r="U1129" s="173">
        <v>-0.079827891188985</v>
      </c>
      <c r="V1129" s="158">
        <v>21454</v>
      </c>
      <c r="W1129" s="158">
        <v>20612</v>
      </c>
      <c r="X1129" s="158">
        <v>22175</v>
      </c>
      <c r="Y1129" s="158">
        <v>21403</v>
      </c>
      <c r="Z1129" s="155">
        <v>0.96075323948914</v>
      </c>
      <c r="AA1129" s="155">
        <v>0.965186020293123</v>
      </c>
      <c r="AB1129" s="173">
        <v>-0.00443278080398324</v>
      </c>
    </row>
    <row r="1130" spans="1:28">
      <c r="A1130" s="175" t="s">
        <v>1085</v>
      </c>
      <c r="B1130" s="181" t="s">
        <v>1833</v>
      </c>
      <c r="C1130" s="181" t="s">
        <v>1131</v>
      </c>
      <c r="D1130" s="150">
        <v>3173</v>
      </c>
      <c r="E1130" s="153">
        <v>3041</v>
      </c>
      <c r="F1130" s="153">
        <v>132</v>
      </c>
      <c r="G1130" s="151">
        <v>2954</v>
      </c>
      <c r="H1130" s="151">
        <v>2827</v>
      </c>
      <c r="I1130" s="151">
        <v>127</v>
      </c>
      <c r="J1130" s="151">
        <v>3356</v>
      </c>
      <c r="K1130" s="151">
        <v>3265</v>
      </c>
      <c r="L1130" s="151">
        <v>91</v>
      </c>
      <c r="M1130" s="172">
        <v>0.93</v>
      </c>
      <c r="N1130" s="153">
        <v>87147</v>
      </c>
      <c r="O1130" s="153">
        <v>84503</v>
      </c>
      <c r="P1130" s="153">
        <v>2644</v>
      </c>
      <c r="Q1130" s="154">
        <v>0.969660458765075</v>
      </c>
      <c r="R1130" s="154">
        <v>0.958398991490703</v>
      </c>
      <c r="S1130" s="154">
        <v>0.957007447528775</v>
      </c>
      <c r="T1130" s="154">
        <v>0.972884386174017</v>
      </c>
      <c r="U1130" s="173">
        <v>0.00139154396192831</v>
      </c>
      <c r="V1130" s="158">
        <v>21200</v>
      </c>
      <c r="W1130" s="158">
        <v>20555</v>
      </c>
      <c r="X1130" s="158">
        <v>21965</v>
      </c>
      <c r="Y1130" s="158">
        <v>21354</v>
      </c>
      <c r="Z1130" s="155">
        <v>0.969575471698113</v>
      </c>
      <c r="AA1130" s="155">
        <v>0.972183018438425</v>
      </c>
      <c r="AB1130" s="173">
        <v>-0.00260754674031161</v>
      </c>
    </row>
    <row r="1131" spans="1:28">
      <c r="A1131" s="175" t="s">
        <v>1085</v>
      </c>
      <c r="B1131" s="181" t="s">
        <v>1833</v>
      </c>
      <c r="C1131" s="181" t="s">
        <v>1132</v>
      </c>
      <c r="D1131" s="150">
        <v>1934</v>
      </c>
      <c r="E1131" s="153">
        <v>1850</v>
      </c>
      <c r="F1131" s="153">
        <v>84</v>
      </c>
      <c r="G1131" s="151">
        <v>1957</v>
      </c>
      <c r="H1131" s="151">
        <v>1892</v>
      </c>
      <c r="I1131" s="151">
        <v>65</v>
      </c>
      <c r="J1131" s="151">
        <v>2244</v>
      </c>
      <c r="K1131" s="151">
        <v>2170</v>
      </c>
      <c r="L1131" s="151">
        <v>74</v>
      </c>
      <c r="M1131" s="172">
        <v>0.93</v>
      </c>
      <c r="N1131" s="153">
        <v>58985</v>
      </c>
      <c r="O1131" s="153">
        <v>57272</v>
      </c>
      <c r="P1131" s="153">
        <v>1713</v>
      </c>
      <c r="Q1131" s="154">
        <v>0.970958718318216</v>
      </c>
      <c r="R1131" s="154">
        <v>0.956566701137539</v>
      </c>
      <c r="S1131" s="154">
        <v>0.966785896780787</v>
      </c>
      <c r="T1131" s="154">
        <v>0.967023172905526</v>
      </c>
      <c r="U1131" s="173">
        <v>-0.0102191956432481</v>
      </c>
      <c r="V1131" s="158">
        <v>14017</v>
      </c>
      <c r="W1131" s="158">
        <v>13564</v>
      </c>
      <c r="X1131" s="158">
        <v>14943</v>
      </c>
      <c r="Y1131" s="158">
        <v>14517</v>
      </c>
      <c r="Z1131" s="155">
        <v>0.96768210030677</v>
      </c>
      <c r="AA1131" s="155">
        <v>0.971491668339691</v>
      </c>
      <c r="AB1131" s="173">
        <v>-0.00380956803292043</v>
      </c>
    </row>
    <row r="1132" spans="1:28">
      <c r="A1132" s="175" t="s">
        <v>1085</v>
      </c>
      <c r="B1132" s="181" t="s">
        <v>1834</v>
      </c>
      <c r="C1132" s="181" t="s">
        <v>1133</v>
      </c>
      <c r="D1132" s="150">
        <v>2066</v>
      </c>
      <c r="E1132" s="153">
        <v>1980</v>
      </c>
      <c r="F1132" s="153">
        <v>86</v>
      </c>
      <c r="G1132" s="151">
        <v>2220</v>
      </c>
      <c r="H1132" s="151">
        <v>2149</v>
      </c>
      <c r="I1132" s="151">
        <v>71</v>
      </c>
      <c r="J1132" s="151">
        <v>2477</v>
      </c>
      <c r="K1132" s="151">
        <v>2424</v>
      </c>
      <c r="L1132" s="151">
        <v>53</v>
      </c>
      <c r="M1132" s="172">
        <v>0.93</v>
      </c>
      <c r="N1132" s="153">
        <v>61826</v>
      </c>
      <c r="O1132" s="153">
        <v>60324</v>
      </c>
      <c r="P1132" s="153">
        <v>1502</v>
      </c>
      <c r="Q1132" s="154">
        <v>0.975706013651215</v>
      </c>
      <c r="R1132" s="154">
        <v>0.95837366892546</v>
      </c>
      <c r="S1132" s="154">
        <v>0.968018018018018</v>
      </c>
      <c r="T1132" s="154">
        <v>0.978603148970529</v>
      </c>
      <c r="U1132" s="173">
        <v>-0.00964434909255818</v>
      </c>
      <c r="V1132" s="158">
        <v>14830</v>
      </c>
      <c r="W1132" s="158">
        <v>14432</v>
      </c>
      <c r="X1132" s="158">
        <v>15715</v>
      </c>
      <c r="Y1132" s="158">
        <v>15397</v>
      </c>
      <c r="Z1132" s="155">
        <v>0.97316250842886</v>
      </c>
      <c r="AA1132" s="155">
        <v>0.979764556156538</v>
      </c>
      <c r="AB1132" s="173">
        <v>-0.00660204772767792</v>
      </c>
    </row>
    <row r="1133" spans="1:28">
      <c r="A1133" s="175" t="s">
        <v>1085</v>
      </c>
      <c r="B1133" s="181" t="s">
        <v>1834</v>
      </c>
      <c r="C1133" s="181" t="s">
        <v>1134</v>
      </c>
      <c r="D1133" s="150">
        <v>3530</v>
      </c>
      <c r="E1133" s="153">
        <v>3392</v>
      </c>
      <c r="F1133" s="153">
        <v>138</v>
      </c>
      <c r="G1133" s="151">
        <v>3427</v>
      </c>
      <c r="H1133" s="151">
        <v>3298</v>
      </c>
      <c r="I1133" s="151">
        <v>129</v>
      </c>
      <c r="J1133" s="151">
        <v>3803</v>
      </c>
      <c r="K1133" s="151">
        <v>3658</v>
      </c>
      <c r="L1133" s="151">
        <v>145</v>
      </c>
      <c r="M1133" s="172">
        <v>0.93</v>
      </c>
      <c r="N1133" s="153">
        <v>101335</v>
      </c>
      <c r="O1133" s="153">
        <v>97658</v>
      </c>
      <c r="P1133" s="153">
        <v>3677</v>
      </c>
      <c r="Q1133" s="154">
        <v>0.963714412591898</v>
      </c>
      <c r="R1133" s="154">
        <v>0.960906515580737</v>
      </c>
      <c r="S1133" s="154">
        <v>0.962357747300846</v>
      </c>
      <c r="T1133" s="154">
        <v>0.961872206153037</v>
      </c>
      <c r="U1133" s="173">
        <v>-0.00145123172010964</v>
      </c>
      <c r="V1133" s="158">
        <v>24190</v>
      </c>
      <c r="W1133" s="158">
        <v>23299</v>
      </c>
      <c r="X1133" s="158">
        <v>25709</v>
      </c>
      <c r="Y1133" s="158">
        <v>24809</v>
      </c>
      <c r="Z1133" s="155">
        <v>0.963166597767673</v>
      </c>
      <c r="AA1133" s="155">
        <v>0.964992804076393</v>
      </c>
      <c r="AB1133" s="173">
        <v>-0.00182620630872088</v>
      </c>
    </row>
    <row r="1134" spans="1:28">
      <c r="A1134" s="175" t="s">
        <v>1085</v>
      </c>
      <c r="B1134" s="181" t="s">
        <v>1834</v>
      </c>
      <c r="C1134" s="181" t="s">
        <v>1135</v>
      </c>
      <c r="D1134" s="150">
        <v>4880</v>
      </c>
      <c r="E1134" s="153">
        <v>4685</v>
      </c>
      <c r="F1134" s="153">
        <v>195</v>
      </c>
      <c r="G1134" s="151">
        <v>4835</v>
      </c>
      <c r="H1134" s="151">
        <v>4752</v>
      </c>
      <c r="I1134" s="151">
        <v>83</v>
      </c>
      <c r="J1134" s="151">
        <v>5555</v>
      </c>
      <c r="K1134" s="151">
        <v>5502</v>
      </c>
      <c r="L1134" s="151">
        <v>53</v>
      </c>
      <c r="M1134" s="172">
        <v>0.93</v>
      </c>
      <c r="N1134" s="153">
        <v>139891</v>
      </c>
      <c r="O1134" s="153">
        <v>137679</v>
      </c>
      <c r="P1134" s="153">
        <v>2212</v>
      </c>
      <c r="Q1134" s="154">
        <v>0.984187688986425</v>
      </c>
      <c r="R1134" s="154">
        <v>0.960040983606557</v>
      </c>
      <c r="S1134" s="154">
        <v>0.982833505687694</v>
      </c>
      <c r="T1134" s="154">
        <v>0.99045904590459</v>
      </c>
      <c r="U1134" s="173">
        <v>-0.0227925220811365</v>
      </c>
      <c r="V1134" s="158">
        <v>34179</v>
      </c>
      <c r="W1134" s="158">
        <v>33593</v>
      </c>
      <c r="X1134" s="158">
        <v>35573</v>
      </c>
      <c r="Y1134" s="158">
        <v>35020</v>
      </c>
      <c r="Z1134" s="155">
        <v>0.982854969425671</v>
      </c>
      <c r="AA1134" s="155">
        <v>0.984454502009951</v>
      </c>
      <c r="AB1134" s="173">
        <v>-0.00159953258428058</v>
      </c>
    </row>
    <row r="1135" spans="1:28">
      <c r="A1135" s="175" t="s">
        <v>1085</v>
      </c>
      <c r="B1135" s="181" t="s">
        <v>1834</v>
      </c>
      <c r="C1135" s="181" t="s">
        <v>1136</v>
      </c>
      <c r="D1135" s="150">
        <v>4725</v>
      </c>
      <c r="E1135" s="153">
        <v>4358</v>
      </c>
      <c r="F1135" s="153">
        <v>367</v>
      </c>
      <c r="G1135" s="151">
        <v>4807</v>
      </c>
      <c r="H1135" s="151">
        <v>4559</v>
      </c>
      <c r="I1135" s="151">
        <v>248</v>
      </c>
      <c r="J1135" s="151">
        <v>5172</v>
      </c>
      <c r="K1135" s="151">
        <v>4962</v>
      </c>
      <c r="L1135" s="151">
        <v>210</v>
      </c>
      <c r="M1135" s="172">
        <v>0.93</v>
      </c>
      <c r="N1135" s="153">
        <v>140731</v>
      </c>
      <c r="O1135" s="153">
        <v>133713</v>
      </c>
      <c r="P1135" s="153">
        <v>7018</v>
      </c>
      <c r="Q1135" s="154">
        <v>0.95013181175434</v>
      </c>
      <c r="R1135" s="154">
        <v>0.922328042328042</v>
      </c>
      <c r="S1135" s="154">
        <v>0.9484085708342</v>
      </c>
      <c r="T1135" s="154">
        <v>0.959396751740139</v>
      </c>
      <c r="U1135" s="173">
        <v>-0.0260805285061578</v>
      </c>
      <c r="V1135" s="158">
        <v>34350</v>
      </c>
      <c r="W1135" s="158">
        <v>32788</v>
      </c>
      <c r="X1135" s="158">
        <v>35936</v>
      </c>
      <c r="Y1135" s="158">
        <v>34497</v>
      </c>
      <c r="Z1135" s="155">
        <v>0.9545269286754</v>
      </c>
      <c r="AA1135" s="155">
        <v>0.959956589492431</v>
      </c>
      <c r="AB1135" s="173">
        <v>-0.00542966081703067</v>
      </c>
    </row>
    <row r="1136" spans="1:28">
      <c r="A1136" s="175" t="s">
        <v>1085</v>
      </c>
      <c r="B1136" s="181" t="s">
        <v>1834</v>
      </c>
      <c r="C1136" s="181" t="s">
        <v>1137</v>
      </c>
      <c r="D1136" s="150">
        <v>3292</v>
      </c>
      <c r="E1136" s="153">
        <v>3066</v>
      </c>
      <c r="F1136" s="153">
        <v>226</v>
      </c>
      <c r="G1136" s="151">
        <v>3262</v>
      </c>
      <c r="H1136" s="151">
        <v>3117</v>
      </c>
      <c r="I1136" s="151">
        <v>145</v>
      </c>
      <c r="J1136" s="151">
        <v>3602</v>
      </c>
      <c r="K1136" s="151">
        <v>3420</v>
      </c>
      <c r="L1136" s="151">
        <v>182</v>
      </c>
      <c r="M1136" s="172">
        <v>0.93</v>
      </c>
      <c r="N1136" s="153">
        <v>93924</v>
      </c>
      <c r="O1136" s="153">
        <v>90068</v>
      </c>
      <c r="P1136" s="153">
        <v>3856</v>
      </c>
      <c r="Q1136" s="154">
        <v>0.958945530428857</v>
      </c>
      <c r="R1136" s="154">
        <v>0.93134872417983</v>
      </c>
      <c r="S1136" s="154">
        <v>0.955548743102391</v>
      </c>
      <c r="T1136" s="154">
        <v>0.949472515269295</v>
      </c>
      <c r="U1136" s="173">
        <v>-0.0242000189225612</v>
      </c>
      <c r="V1136" s="158">
        <v>22298</v>
      </c>
      <c r="W1136" s="158">
        <v>21364</v>
      </c>
      <c r="X1136" s="158">
        <v>23260</v>
      </c>
      <c r="Y1136" s="158">
        <v>22181</v>
      </c>
      <c r="Z1136" s="155">
        <v>0.958112835231859</v>
      </c>
      <c r="AA1136" s="155">
        <v>0.953611349957008</v>
      </c>
      <c r="AB1136" s="173">
        <v>0.00450148527485161</v>
      </c>
    </row>
    <row r="1137" spans="1:28">
      <c r="A1137" s="175" t="s">
        <v>1085</v>
      </c>
      <c r="B1137" s="181" t="s">
        <v>1834</v>
      </c>
      <c r="C1137" s="181" t="s">
        <v>1138</v>
      </c>
      <c r="D1137" s="150">
        <v>3644</v>
      </c>
      <c r="E1137" s="153">
        <v>3357</v>
      </c>
      <c r="F1137" s="153">
        <v>287</v>
      </c>
      <c r="G1137" s="151">
        <v>3861</v>
      </c>
      <c r="H1137" s="151">
        <v>3671</v>
      </c>
      <c r="I1137" s="151">
        <v>190</v>
      </c>
      <c r="J1137" s="151">
        <v>4174</v>
      </c>
      <c r="K1137" s="151">
        <v>3986</v>
      </c>
      <c r="L1137" s="151">
        <v>188</v>
      </c>
      <c r="M1137" s="172">
        <v>0.93</v>
      </c>
      <c r="N1137" s="153">
        <v>104633</v>
      </c>
      <c r="O1137" s="153">
        <v>100280</v>
      </c>
      <c r="P1137" s="153">
        <v>4353</v>
      </c>
      <c r="Q1137" s="154">
        <v>0.958397446312349</v>
      </c>
      <c r="R1137" s="154">
        <v>0.921240395170143</v>
      </c>
      <c r="S1137" s="154">
        <v>0.950789950789951</v>
      </c>
      <c r="T1137" s="154">
        <v>0.95495927168184</v>
      </c>
      <c r="U1137" s="173">
        <v>-0.0295495556198081</v>
      </c>
      <c r="V1137" s="158">
        <v>25300</v>
      </c>
      <c r="W1137" s="158">
        <v>24194</v>
      </c>
      <c r="X1137" s="158">
        <v>26159</v>
      </c>
      <c r="Y1137" s="158">
        <v>25142</v>
      </c>
      <c r="Z1137" s="155">
        <v>0.956284584980237</v>
      </c>
      <c r="AA1137" s="155">
        <v>0.961122367062961</v>
      </c>
      <c r="AB1137" s="173">
        <v>-0.00483778208272401</v>
      </c>
    </row>
    <row r="1138" spans="1:28">
      <c r="A1138" s="175" t="s">
        <v>1085</v>
      </c>
      <c r="B1138" s="181" t="s">
        <v>1834</v>
      </c>
      <c r="C1138" s="181" t="s">
        <v>1139</v>
      </c>
      <c r="D1138" s="150">
        <v>3700</v>
      </c>
      <c r="E1138" s="153">
        <v>3215</v>
      </c>
      <c r="F1138" s="153">
        <v>485</v>
      </c>
      <c r="G1138" s="151">
        <v>3513</v>
      </c>
      <c r="H1138" s="151">
        <v>3087</v>
      </c>
      <c r="I1138" s="151">
        <v>426</v>
      </c>
      <c r="J1138" s="151">
        <v>3653</v>
      </c>
      <c r="K1138" s="151">
        <v>3344</v>
      </c>
      <c r="L1138" s="151">
        <v>309</v>
      </c>
      <c r="M1138" s="172">
        <v>0.93</v>
      </c>
      <c r="N1138" s="153">
        <v>99161</v>
      </c>
      <c r="O1138" s="153">
        <v>91003</v>
      </c>
      <c r="P1138" s="153">
        <v>8158</v>
      </c>
      <c r="Q1138" s="154">
        <v>0.91772975262452</v>
      </c>
      <c r="R1138" s="154">
        <v>0.868918918918919</v>
      </c>
      <c r="S1138" s="154">
        <v>0.878736122971819</v>
      </c>
      <c r="T1138" s="154">
        <v>0.915411990145086</v>
      </c>
      <c r="U1138" s="173">
        <v>-0.00981720405289999</v>
      </c>
      <c r="V1138" s="158">
        <v>24161</v>
      </c>
      <c r="W1138" s="158">
        <v>21724</v>
      </c>
      <c r="X1138" s="158">
        <v>24796</v>
      </c>
      <c r="Y1138" s="158">
        <v>23056</v>
      </c>
      <c r="Z1138" s="155">
        <v>0.899134969579074</v>
      </c>
      <c r="AA1138" s="155">
        <v>0.92982739151476</v>
      </c>
      <c r="AB1138" s="173">
        <v>-0.0306924219356868</v>
      </c>
    </row>
    <row r="1139" spans="1:28">
      <c r="A1139" s="175" t="s">
        <v>1085</v>
      </c>
      <c r="B1139" s="181" t="s">
        <v>1834</v>
      </c>
      <c r="C1139" s="181" t="s">
        <v>1140</v>
      </c>
      <c r="D1139" s="150">
        <v>3347</v>
      </c>
      <c r="E1139" s="153">
        <v>3199</v>
      </c>
      <c r="F1139" s="153">
        <v>148</v>
      </c>
      <c r="G1139" s="151">
        <v>3711</v>
      </c>
      <c r="H1139" s="151">
        <v>3615</v>
      </c>
      <c r="I1139" s="151">
        <v>96</v>
      </c>
      <c r="J1139" s="151">
        <v>4051</v>
      </c>
      <c r="K1139" s="151">
        <v>3906</v>
      </c>
      <c r="L1139" s="151">
        <v>145</v>
      </c>
      <c r="M1139" s="172">
        <v>0.93</v>
      </c>
      <c r="N1139" s="153">
        <v>107036</v>
      </c>
      <c r="O1139" s="153">
        <v>104218</v>
      </c>
      <c r="P1139" s="153">
        <v>2818</v>
      </c>
      <c r="Q1139" s="154">
        <v>0.973672409282858</v>
      </c>
      <c r="R1139" s="154">
        <v>0.955781296683597</v>
      </c>
      <c r="S1139" s="154">
        <v>0.97413096200485</v>
      </c>
      <c r="T1139" s="154">
        <v>0.964206368797828</v>
      </c>
      <c r="U1139" s="173">
        <v>-0.0183496653212533</v>
      </c>
      <c r="V1139" s="158">
        <v>25204</v>
      </c>
      <c r="W1139" s="158">
        <v>24513</v>
      </c>
      <c r="X1139" s="158">
        <v>27218</v>
      </c>
      <c r="Y1139" s="158">
        <v>26492</v>
      </c>
      <c r="Z1139" s="155">
        <v>0.972583716870338</v>
      </c>
      <c r="AA1139" s="155">
        <v>0.973326475126754</v>
      </c>
      <c r="AB1139" s="173">
        <v>-0.000742758256416343</v>
      </c>
    </row>
    <row r="1140" spans="1:28">
      <c r="A1140" s="175" t="s">
        <v>1085</v>
      </c>
      <c r="B1140" s="181" t="s">
        <v>1834</v>
      </c>
      <c r="C1140" s="181" t="s">
        <v>1141</v>
      </c>
      <c r="D1140" s="150">
        <v>1832</v>
      </c>
      <c r="E1140" s="153">
        <v>1657</v>
      </c>
      <c r="F1140" s="153">
        <v>175</v>
      </c>
      <c r="G1140" s="151">
        <v>2003</v>
      </c>
      <c r="H1140" s="151">
        <v>1909</v>
      </c>
      <c r="I1140" s="151">
        <v>94</v>
      </c>
      <c r="J1140" s="151">
        <v>2016</v>
      </c>
      <c r="K1140" s="151">
        <v>1941</v>
      </c>
      <c r="L1140" s="151">
        <v>75</v>
      </c>
      <c r="M1140" s="172">
        <v>0.93</v>
      </c>
      <c r="N1140" s="153">
        <v>53950</v>
      </c>
      <c r="O1140" s="153">
        <v>51512</v>
      </c>
      <c r="P1140" s="153">
        <v>2438</v>
      </c>
      <c r="Q1140" s="154">
        <v>0.954810009267841</v>
      </c>
      <c r="R1140" s="154">
        <v>0.904475982532751</v>
      </c>
      <c r="S1140" s="154">
        <v>0.953070394408387</v>
      </c>
      <c r="T1140" s="154">
        <v>0.962797619047619</v>
      </c>
      <c r="U1140" s="173">
        <v>-0.0485944118756363</v>
      </c>
      <c r="V1140" s="158">
        <v>13092</v>
      </c>
      <c r="W1140" s="158">
        <v>12409</v>
      </c>
      <c r="X1140" s="158">
        <v>13559</v>
      </c>
      <c r="Y1140" s="158">
        <v>12918</v>
      </c>
      <c r="Z1140" s="155">
        <v>0.947830736327528</v>
      </c>
      <c r="AA1140" s="155">
        <v>0.952725127221771</v>
      </c>
      <c r="AB1140" s="173">
        <v>-0.00489439089424326</v>
      </c>
    </row>
    <row r="1141" spans="1:28">
      <c r="A1141" s="175" t="s">
        <v>1085</v>
      </c>
      <c r="B1141" s="181" t="s">
        <v>1834</v>
      </c>
      <c r="C1141" s="181" t="s">
        <v>1142</v>
      </c>
      <c r="D1141" s="150">
        <v>2155</v>
      </c>
      <c r="E1141" s="153">
        <v>2051</v>
      </c>
      <c r="F1141" s="153">
        <v>104</v>
      </c>
      <c r="G1141" s="151">
        <v>2145</v>
      </c>
      <c r="H1141" s="151">
        <v>2063</v>
      </c>
      <c r="I1141" s="151">
        <v>82</v>
      </c>
      <c r="J1141" s="151">
        <v>2381</v>
      </c>
      <c r="K1141" s="151">
        <v>2306</v>
      </c>
      <c r="L1141" s="151">
        <v>75</v>
      </c>
      <c r="M1141" s="172">
        <v>0.93</v>
      </c>
      <c r="N1141" s="153">
        <v>62579</v>
      </c>
      <c r="O1141" s="153">
        <v>60227</v>
      </c>
      <c r="P1141" s="153">
        <v>2352</v>
      </c>
      <c r="Q1141" s="154">
        <v>0.962415506799406</v>
      </c>
      <c r="R1141" s="154">
        <v>0.951740139211137</v>
      </c>
      <c r="S1141" s="154">
        <v>0.961771561771562</v>
      </c>
      <c r="T1141" s="154">
        <v>0.9685006299874</v>
      </c>
      <c r="U1141" s="173">
        <v>-0.0100314225604249</v>
      </c>
      <c r="V1141" s="158">
        <v>14747</v>
      </c>
      <c r="W1141" s="158">
        <v>14181</v>
      </c>
      <c r="X1141" s="158">
        <v>15759</v>
      </c>
      <c r="Y1141" s="158">
        <v>15226</v>
      </c>
      <c r="Z1141" s="155">
        <v>0.961619312402523</v>
      </c>
      <c r="AA1141" s="155">
        <v>0.966178056983311</v>
      </c>
      <c r="AB1141" s="173">
        <v>-0.00455874458078864</v>
      </c>
    </row>
    <row r="1142" spans="1:28">
      <c r="A1142" s="175" t="s">
        <v>1085</v>
      </c>
      <c r="B1142" s="181" t="s">
        <v>1835</v>
      </c>
      <c r="C1142" s="181" t="s">
        <v>1143</v>
      </c>
      <c r="D1142" s="150">
        <v>11441</v>
      </c>
      <c r="E1142" s="153">
        <v>10184</v>
      </c>
      <c r="F1142" s="153">
        <v>1257</v>
      </c>
      <c r="G1142" s="151">
        <v>11589</v>
      </c>
      <c r="H1142" s="151">
        <v>10650</v>
      </c>
      <c r="I1142" s="151">
        <v>939</v>
      </c>
      <c r="J1142" s="151">
        <v>11855</v>
      </c>
      <c r="K1142" s="151">
        <v>11241</v>
      </c>
      <c r="L1142" s="151">
        <v>614</v>
      </c>
      <c r="M1142" s="172">
        <v>0.93</v>
      </c>
      <c r="N1142" s="153">
        <v>311285</v>
      </c>
      <c r="O1142" s="153">
        <v>292082</v>
      </c>
      <c r="P1142" s="153">
        <v>19203</v>
      </c>
      <c r="Q1142" s="154">
        <v>0.938310551423936</v>
      </c>
      <c r="R1142" s="154">
        <v>0.890131981470151</v>
      </c>
      <c r="S1142" s="154">
        <v>0.918974889981879</v>
      </c>
      <c r="T1142" s="154">
        <v>0.948207507380852</v>
      </c>
      <c r="U1142" s="173">
        <v>-0.0288429085117282</v>
      </c>
      <c r="V1142" s="158">
        <v>78165</v>
      </c>
      <c r="W1142" s="158">
        <v>73079</v>
      </c>
      <c r="X1142" s="158">
        <v>79286</v>
      </c>
      <c r="Y1142" s="158">
        <v>74852</v>
      </c>
      <c r="Z1142" s="155">
        <v>0.934932514552549</v>
      </c>
      <c r="AA1142" s="155">
        <v>0.944075877204046</v>
      </c>
      <c r="AB1142" s="173">
        <v>-0.00914336265149696</v>
      </c>
    </row>
    <row r="1143" spans="1:28">
      <c r="A1143" s="175" t="s">
        <v>1085</v>
      </c>
      <c r="B1143" s="181" t="s">
        <v>1835</v>
      </c>
      <c r="C1143" s="181" t="s">
        <v>1144</v>
      </c>
      <c r="D1143" s="150">
        <v>3385</v>
      </c>
      <c r="E1143" s="153">
        <v>2770</v>
      </c>
      <c r="F1143" s="153">
        <v>615</v>
      </c>
      <c r="G1143" s="151">
        <v>3384</v>
      </c>
      <c r="H1143" s="151">
        <v>2999</v>
      </c>
      <c r="I1143" s="151">
        <v>385</v>
      </c>
      <c r="J1143" s="151">
        <v>3612</v>
      </c>
      <c r="K1143" s="151">
        <v>3181</v>
      </c>
      <c r="L1143" s="151">
        <v>431</v>
      </c>
      <c r="M1143" s="172">
        <v>0.93</v>
      </c>
      <c r="N1143" s="153">
        <v>92903</v>
      </c>
      <c r="O1143" s="153">
        <v>81485</v>
      </c>
      <c r="P1143" s="153">
        <v>11418</v>
      </c>
      <c r="Q1143" s="154">
        <v>0.877097617945599</v>
      </c>
      <c r="R1143" s="154">
        <v>0.818316100443131</v>
      </c>
      <c r="S1143" s="154">
        <v>0.886229314420804</v>
      </c>
      <c r="T1143" s="154">
        <v>0.880675526024363</v>
      </c>
      <c r="U1143" s="173">
        <v>-0.0679132139776724</v>
      </c>
      <c r="V1143" s="158">
        <v>23375</v>
      </c>
      <c r="W1143" s="158">
        <v>20398</v>
      </c>
      <c r="X1143" s="158">
        <v>23642</v>
      </c>
      <c r="Y1143" s="158">
        <v>20753</v>
      </c>
      <c r="Z1143" s="155">
        <v>0.872641711229946</v>
      </c>
      <c r="AA1143" s="155">
        <v>0.877802216394552</v>
      </c>
      <c r="AB1143" s="173">
        <v>-0.00516050516460553</v>
      </c>
    </row>
    <row r="1144" spans="1:28">
      <c r="A1144" s="175" t="s">
        <v>1085</v>
      </c>
      <c r="B1144" s="181" t="s">
        <v>1835</v>
      </c>
      <c r="C1144" s="181" t="s">
        <v>1145</v>
      </c>
      <c r="D1144" s="150">
        <v>4308</v>
      </c>
      <c r="E1144" s="153">
        <v>4115</v>
      </c>
      <c r="F1144" s="153">
        <v>193</v>
      </c>
      <c r="G1144" s="151">
        <v>4342</v>
      </c>
      <c r="H1144" s="151">
        <v>4146</v>
      </c>
      <c r="I1144" s="151">
        <v>196</v>
      </c>
      <c r="J1144" s="151">
        <v>4580</v>
      </c>
      <c r="K1144" s="151">
        <v>4516</v>
      </c>
      <c r="L1144" s="151">
        <v>64</v>
      </c>
      <c r="M1144" s="172">
        <v>0.93</v>
      </c>
      <c r="N1144" s="153">
        <v>117328</v>
      </c>
      <c r="O1144" s="153">
        <v>114857</v>
      </c>
      <c r="P1144" s="153">
        <v>2471</v>
      </c>
      <c r="Q1144" s="154">
        <v>0.978939383608346</v>
      </c>
      <c r="R1144" s="154">
        <v>0.955199628597957</v>
      </c>
      <c r="S1144" s="154">
        <v>0.954859511745739</v>
      </c>
      <c r="T1144" s="154">
        <v>0.986026200873362</v>
      </c>
      <c r="U1144" s="173">
        <v>0.00034011685221802</v>
      </c>
      <c r="V1144" s="158">
        <v>29938</v>
      </c>
      <c r="W1144" s="158">
        <v>29158</v>
      </c>
      <c r="X1144" s="158">
        <v>29756</v>
      </c>
      <c r="Y1144" s="158">
        <v>29145</v>
      </c>
      <c r="Z1144" s="155">
        <v>0.973946155387801</v>
      </c>
      <c r="AA1144" s="155">
        <v>0.979466326119102</v>
      </c>
      <c r="AB1144" s="173">
        <v>-0.00552017073130051</v>
      </c>
    </row>
    <row r="1145" spans="1:28">
      <c r="A1145" s="175" t="s">
        <v>1085</v>
      </c>
      <c r="B1145" s="181" t="s">
        <v>1835</v>
      </c>
      <c r="C1145" s="181" t="s">
        <v>1146</v>
      </c>
      <c r="D1145" s="150">
        <v>5642</v>
      </c>
      <c r="E1145" s="153">
        <v>4991</v>
      </c>
      <c r="F1145" s="153">
        <v>651</v>
      </c>
      <c r="G1145" s="151">
        <v>5616</v>
      </c>
      <c r="H1145" s="151">
        <v>5071</v>
      </c>
      <c r="I1145" s="151">
        <v>545</v>
      </c>
      <c r="J1145" s="151">
        <v>5720</v>
      </c>
      <c r="K1145" s="151">
        <v>5323</v>
      </c>
      <c r="L1145" s="151">
        <v>397</v>
      </c>
      <c r="M1145" s="172">
        <v>0.93</v>
      </c>
      <c r="N1145" s="153">
        <v>152232</v>
      </c>
      <c r="O1145" s="153">
        <v>142509</v>
      </c>
      <c r="P1145" s="153">
        <v>9723</v>
      </c>
      <c r="Q1145" s="154">
        <v>0.936130379946398</v>
      </c>
      <c r="R1145" s="154">
        <v>0.884615384615385</v>
      </c>
      <c r="S1145" s="154">
        <v>0.90295584045584</v>
      </c>
      <c r="T1145" s="154">
        <v>0.930594405594406</v>
      </c>
      <c r="U1145" s="173">
        <v>-0.0183404558404558</v>
      </c>
      <c r="V1145" s="158">
        <v>38574</v>
      </c>
      <c r="W1145" s="158">
        <v>35901</v>
      </c>
      <c r="X1145" s="158">
        <v>39401</v>
      </c>
      <c r="Y1145" s="158">
        <v>37154</v>
      </c>
      <c r="Z1145" s="155">
        <v>0.930704619692021</v>
      </c>
      <c r="AA1145" s="155">
        <v>0.942970990583995</v>
      </c>
      <c r="AB1145" s="173">
        <v>-0.0122663708919748</v>
      </c>
    </row>
    <row r="1146" spans="1:28">
      <c r="A1146" s="175" t="s">
        <v>1085</v>
      </c>
      <c r="B1146" s="181" t="s">
        <v>1835</v>
      </c>
      <c r="C1146" s="181" t="s">
        <v>1147</v>
      </c>
      <c r="D1146" s="150">
        <v>3852</v>
      </c>
      <c r="E1146" s="153">
        <v>3196</v>
      </c>
      <c r="F1146" s="153">
        <v>656</v>
      </c>
      <c r="G1146" s="151">
        <v>3846</v>
      </c>
      <c r="H1146" s="151">
        <v>3269</v>
      </c>
      <c r="I1146" s="151">
        <v>577</v>
      </c>
      <c r="J1146" s="151">
        <v>3809</v>
      </c>
      <c r="K1146" s="151">
        <v>3347</v>
      </c>
      <c r="L1146" s="151">
        <v>462</v>
      </c>
      <c r="M1146" s="172">
        <v>0.93</v>
      </c>
      <c r="N1146" s="153">
        <v>103961</v>
      </c>
      <c r="O1146" s="153">
        <v>91442</v>
      </c>
      <c r="P1146" s="153">
        <v>12519</v>
      </c>
      <c r="Q1146" s="154">
        <v>0.879579842440915</v>
      </c>
      <c r="R1146" s="154">
        <v>0.829698857736241</v>
      </c>
      <c r="S1146" s="154">
        <v>0.849973998959958</v>
      </c>
      <c r="T1146" s="154">
        <v>0.878708322394329</v>
      </c>
      <c r="U1146" s="173">
        <v>-0.0202751412237174</v>
      </c>
      <c r="V1146" s="158">
        <v>26075</v>
      </c>
      <c r="W1146" s="158">
        <v>22369</v>
      </c>
      <c r="X1146" s="158">
        <v>26333</v>
      </c>
      <c r="Y1146" s="158">
        <v>23245</v>
      </c>
      <c r="Z1146" s="155">
        <v>0.857871524448706</v>
      </c>
      <c r="AA1146" s="155">
        <v>0.882732692818896</v>
      </c>
      <c r="AB1146" s="173">
        <v>-0.0248611683701908</v>
      </c>
    </row>
    <row r="1147" spans="1:28">
      <c r="A1147" s="175" t="s">
        <v>1085</v>
      </c>
      <c r="B1147" s="181" t="s">
        <v>1835</v>
      </c>
      <c r="C1147" s="181" t="s">
        <v>1148</v>
      </c>
      <c r="D1147" s="150">
        <v>2943</v>
      </c>
      <c r="E1147" s="153">
        <v>2419</v>
      </c>
      <c r="F1147" s="153">
        <v>524</v>
      </c>
      <c r="G1147" s="151">
        <v>3115</v>
      </c>
      <c r="H1147" s="151">
        <v>2427</v>
      </c>
      <c r="I1147" s="151">
        <v>688</v>
      </c>
      <c r="J1147" s="151">
        <v>3079</v>
      </c>
      <c r="K1147" s="151">
        <v>2425</v>
      </c>
      <c r="L1147" s="151">
        <v>654</v>
      </c>
      <c r="M1147" s="172">
        <v>0.93</v>
      </c>
      <c r="N1147" s="153">
        <v>79930</v>
      </c>
      <c r="O1147" s="153">
        <v>67505</v>
      </c>
      <c r="P1147" s="153">
        <v>12425</v>
      </c>
      <c r="Q1147" s="154">
        <v>0.844551482547229</v>
      </c>
      <c r="R1147" s="154">
        <v>0.82195039075773</v>
      </c>
      <c r="S1147" s="154">
        <v>0.779133226324238</v>
      </c>
      <c r="T1147" s="154">
        <v>0.787593374472231</v>
      </c>
      <c r="U1147" s="173">
        <v>0.0428171644334927</v>
      </c>
      <c r="V1147" s="158">
        <v>20452</v>
      </c>
      <c r="W1147" s="158">
        <v>16855</v>
      </c>
      <c r="X1147" s="158">
        <v>19653</v>
      </c>
      <c r="Y1147" s="158">
        <v>16939</v>
      </c>
      <c r="Z1147" s="155">
        <v>0.824124779972619</v>
      </c>
      <c r="AA1147" s="155">
        <v>0.861904035007378</v>
      </c>
      <c r="AB1147" s="173">
        <v>-0.0377792550347592</v>
      </c>
    </row>
    <row r="1148" spans="1:28">
      <c r="A1148" s="175" t="s">
        <v>1085</v>
      </c>
      <c r="B1148" s="181" t="s">
        <v>1835</v>
      </c>
      <c r="C1148" s="181" t="s">
        <v>1149</v>
      </c>
      <c r="D1148" s="150">
        <v>6124</v>
      </c>
      <c r="E1148" s="153">
        <v>5674</v>
      </c>
      <c r="F1148" s="153">
        <v>450</v>
      </c>
      <c r="G1148" s="151">
        <v>6188</v>
      </c>
      <c r="H1148" s="151">
        <v>5845</v>
      </c>
      <c r="I1148" s="151">
        <v>343</v>
      </c>
      <c r="J1148" s="151">
        <v>6412</v>
      </c>
      <c r="K1148" s="151">
        <v>6063</v>
      </c>
      <c r="L1148" s="151">
        <v>349</v>
      </c>
      <c r="M1148" s="172">
        <v>0.93</v>
      </c>
      <c r="N1148" s="153">
        <v>165542</v>
      </c>
      <c r="O1148" s="153">
        <v>157270</v>
      </c>
      <c r="P1148" s="153">
        <v>8272</v>
      </c>
      <c r="Q1148" s="154">
        <v>0.950030807891653</v>
      </c>
      <c r="R1148" s="154">
        <v>0.926518615284128</v>
      </c>
      <c r="S1148" s="154">
        <v>0.944570135746606</v>
      </c>
      <c r="T1148" s="154">
        <v>0.94557080474111</v>
      </c>
      <c r="U1148" s="173">
        <v>-0.0180515204624783</v>
      </c>
      <c r="V1148" s="158">
        <v>42210</v>
      </c>
      <c r="W1148" s="158">
        <v>39781</v>
      </c>
      <c r="X1148" s="158">
        <v>41930</v>
      </c>
      <c r="Y1148" s="158">
        <v>40066</v>
      </c>
      <c r="Z1148" s="155">
        <v>0.942454394693201</v>
      </c>
      <c r="AA1148" s="155">
        <v>0.955544955878846</v>
      </c>
      <c r="AB1148" s="173">
        <v>-0.013090561185645</v>
      </c>
    </row>
    <row r="1149" spans="1:28">
      <c r="A1149" s="175" t="s">
        <v>1085</v>
      </c>
      <c r="B1149" s="181" t="s">
        <v>1835</v>
      </c>
      <c r="C1149" s="181" t="s">
        <v>1150</v>
      </c>
      <c r="D1149" s="150">
        <v>7069</v>
      </c>
      <c r="E1149" s="153">
        <v>6203</v>
      </c>
      <c r="F1149" s="153">
        <v>866</v>
      </c>
      <c r="G1149" s="151">
        <v>7106</v>
      </c>
      <c r="H1149" s="151">
        <v>6496</v>
      </c>
      <c r="I1149" s="151">
        <v>610</v>
      </c>
      <c r="J1149" s="151">
        <v>7083</v>
      </c>
      <c r="K1149" s="151">
        <v>6674</v>
      </c>
      <c r="L1149" s="151">
        <v>409</v>
      </c>
      <c r="M1149" s="172">
        <v>0.93</v>
      </c>
      <c r="N1149" s="153">
        <v>185550</v>
      </c>
      <c r="O1149" s="153">
        <v>171933</v>
      </c>
      <c r="P1149" s="153">
        <v>13617</v>
      </c>
      <c r="Q1149" s="154">
        <v>0.92661277283751</v>
      </c>
      <c r="R1149" s="154">
        <v>0.877493280520583</v>
      </c>
      <c r="S1149" s="154">
        <v>0.914157050379961</v>
      </c>
      <c r="T1149" s="154">
        <v>0.942256106169702</v>
      </c>
      <c r="U1149" s="173">
        <v>-0.0366637698593778</v>
      </c>
      <c r="V1149" s="158">
        <v>47191</v>
      </c>
      <c r="W1149" s="158">
        <v>43478</v>
      </c>
      <c r="X1149" s="158">
        <v>46982</v>
      </c>
      <c r="Y1149" s="158">
        <v>43537</v>
      </c>
      <c r="Z1149" s="155">
        <v>0.921319743171367</v>
      </c>
      <c r="AA1149" s="155">
        <v>0.926674045379081</v>
      </c>
      <c r="AB1149" s="173">
        <v>-0.00535430220771393</v>
      </c>
    </row>
    <row r="1150" spans="1:28">
      <c r="A1150" s="175" t="s">
        <v>1085</v>
      </c>
      <c r="B1150" s="181" t="s">
        <v>1835</v>
      </c>
      <c r="C1150" s="181" t="s">
        <v>1151</v>
      </c>
      <c r="D1150" s="150">
        <v>1293</v>
      </c>
      <c r="E1150" s="153">
        <v>24</v>
      </c>
      <c r="F1150" s="153">
        <v>1269</v>
      </c>
      <c r="G1150" s="151">
        <v>1434</v>
      </c>
      <c r="H1150" s="151">
        <v>48</v>
      </c>
      <c r="I1150" s="151">
        <v>1386</v>
      </c>
      <c r="J1150" s="151">
        <v>1554</v>
      </c>
      <c r="K1150" s="151">
        <v>50</v>
      </c>
      <c r="L1150" s="151">
        <v>1504</v>
      </c>
      <c r="M1150" s="172">
        <v>0.93</v>
      </c>
      <c r="N1150" s="153">
        <v>32344</v>
      </c>
      <c r="O1150" s="153">
        <v>1173</v>
      </c>
      <c r="P1150" s="153">
        <v>31171</v>
      </c>
      <c r="Q1150" s="154">
        <v>0.0362663863467722</v>
      </c>
      <c r="R1150" s="154">
        <v>0.0185614849187935</v>
      </c>
      <c r="S1150" s="154">
        <v>0.0334728033472803</v>
      </c>
      <c r="T1150" s="154">
        <v>0.0321750321750322</v>
      </c>
      <c r="U1150" s="173">
        <v>-0.0149113184284868</v>
      </c>
      <c r="V1150" s="158">
        <v>9405</v>
      </c>
      <c r="W1150" s="158">
        <v>412</v>
      </c>
      <c r="X1150" s="158">
        <v>8265</v>
      </c>
      <c r="Y1150" s="158">
        <v>243</v>
      </c>
      <c r="Z1150" s="155">
        <v>0.0438064859117491</v>
      </c>
      <c r="AA1150" s="155">
        <v>0.0294010889292196</v>
      </c>
      <c r="AB1150" s="173">
        <v>0.0144053969825295</v>
      </c>
    </row>
    <row r="1151" spans="1:28">
      <c r="A1151" s="175" t="s">
        <v>1085</v>
      </c>
      <c r="B1151" s="181" t="s">
        <v>1835</v>
      </c>
      <c r="C1151" s="181" t="s">
        <v>1152</v>
      </c>
      <c r="D1151" s="150">
        <v>5801</v>
      </c>
      <c r="E1151" s="153">
        <v>4832</v>
      </c>
      <c r="F1151" s="153">
        <v>969</v>
      </c>
      <c r="G1151" s="151">
        <v>5859</v>
      </c>
      <c r="H1151" s="151">
        <v>5333</v>
      </c>
      <c r="I1151" s="151">
        <v>526</v>
      </c>
      <c r="J1151" s="151">
        <v>6784</v>
      </c>
      <c r="K1151" s="151">
        <v>5965</v>
      </c>
      <c r="L1151" s="151">
        <v>819</v>
      </c>
      <c r="M1151" s="172">
        <v>0.93</v>
      </c>
      <c r="N1151" s="153">
        <v>152878</v>
      </c>
      <c r="O1151" s="153">
        <v>136365</v>
      </c>
      <c r="P1151" s="153">
        <v>16513</v>
      </c>
      <c r="Q1151" s="154">
        <v>0.891985766428132</v>
      </c>
      <c r="R1151" s="154">
        <v>0.832959834511291</v>
      </c>
      <c r="S1151" s="154">
        <v>0.910223587642943</v>
      </c>
      <c r="T1151" s="154">
        <v>0.879274764150943</v>
      </c>
      <c r="U1151" s="173">
        <v>-0.0772637531316513</v>
      </c>
      <c r="V1151" s="158">
        <v>39784</v>
      </c>
      <c r="W1151" s="158">
        <v>35191</v>
      </c>
      <c r="X1151" s="158">
        <v>39759</v>
      </c>
      <c r="Y1151" s="158">
        <v>35528</v>
      </c>
      <c r="Z1151" s="155">
        <v>0.88455157852403</v>
      </c>
      <c r="AA1151" s="155">
        <v>0.893583842651978</v>
      </c>
      <c r="AB1151" s="173">
        <v>-0.00903226412794844</v>
      </c>
    </row>
    <row r="1152" spans="1:28">
      <c r="A1152" s="175" t="s">
        <v>1085</v>
      </c>
      <c r="B1152" s="181" t="s">
        <v>1835</v>
      </c>
      <c r="C1152" s="181" t="s">
        <v>1153</v>
      </c>
      <c r="D1152" s="150">
        <v>4612</v>
      </c>
      <c r="E1152" s="153">
        <v>4155</v>
      </c>
      <c r="F1152" s="153">
        <v>457</v>
      </c>
      <c r="G1152" s="151">
        <v>4771</v>
      </c>
      <c r="H1152" s="151">
        <v>4493</v>
      </c>
      <c r="I1152" s="151">
        <v>278</v>
      </c>
      <c r="J1152" s="151">
        <v>5181</v>
      </c>
      <c r="K1152" s="151">
        <v>4644</v>
      </c>
      <c r="L1152" s="151">
        <v>537</v>
      </c>
      <c r="M1152" s="172">
        <v>0.93</v>
      </c>
      <c r="N1152" s="153">
        <v>127555</v>
      </c>
      <c r="O1152" s="153">
        <v>118129</v>
      </c>
      <c r="P1152" s="153">
        <v>9426</v>
      </c>
      <c r="Q1152" s="154">
        <v>0.926102465603073</v>
      </c>
      <c r="R1152" s="154">
        <v>0.90091066782307</v>
      </c>
      <c r="S1152" s="154">
        <v>0.941731293229931</v>
      </c>
      <c r="T1152" s="154">
        <v>0.896352055587724</v>
      </c>
      <c r="U1152" s="173">
        <v>-0.0408206254068606</v>
      </c>
      <c r="V1152" s="158">
        <v>32745</v>
      </c>
      <c r="W1152" s="158">
        <v>30137</v>
      </c>
      <c r="X1152" s="158">
        <v>32652</v>
      </c>
      <c r="Y1152" s="158">
        <v>30173</v>
      </c>
      <c r="Z1152" s="155">
        <v>0.920354252557642</v>
      </c>
      <c r="AA1152" s="155">
        <v>0.92407815754012</v>
      </c>
      <c r="AB1152" s="173">
        <v>-0.00372390498247765</v>
      </c>
    </row>
    <row r="1153" spans="1:28">
      <c r="A1153" s="175" t="s">
        <v>1085</v>
      </c>
      <c r="B1153" s="181" t="s">
        <v>1835</v>
      </c>
      <c r="C1153" s="181" t="s">
        <v>1154</v>
      </c>
      <c r="D1153" s="150">
        <v>3288</v>
      </c>
      <c r="E1153" s="153">
        <v>3051</v>
      </c>
      <c r="F1153" s="153">
        <v>237</v>
      </c>
      <c r="G1153" s="151">
        <v>3485</v>
      </c>
      <c r="H1153" s="151">
        <v>3272</v>
      </c>
      <c r="I1153" s="151">
        <v>213</v>
      </c>
      <c r="J1153" s="151">
        <v>3787</v>
      </c>
      <c r="K1153" s="151">
        <v>3639</v>
      </c>
      <c r="L1153" s="151">
        <v>148</v>
      </c>
      <c r="M1153" s="172">
        <v>0.93</v>
      </c>
      <c r="N1153" s="153">
        <v>96649</v>
      </c>
      <c r="O1153" s="153">
        <v>92133</v>
      </c>
      <c r="P1153" s="153">
        <v>4516</v>
      </c>
      <c r="Q1153" s="154">
        <v>0.953274219081418</v>
      </c>
      <c r="R1153" s="154">
        <v>0.927919708029197</v>
      </c>
      <c r="S1153" s="154">
        <v>0.938880918220947</v>
      </c>
      <c r="T1153" s="154">
        <v>0.960918933192501</v>
      </c>
      <c r="U1153" s="173">
        <v>-0.0109612101917498</v>
      </c>
      <c r="V1153" s="158">
        <v>24054</v>
      </c>
      <c r="W1153" s="158">
        <v>22864</v>
      </c>
      <c r="X1153" s="158">
        <v>24683</v>
      </c>
      <c r="Y1153" s="158">
        <v>23584</v>
      </c>
      <c r="Z1153" s="155">
        <v>0.950527978714559</v>
      </c>
      <c r="AA1153" s="155">
        <v>0.955475428432524</v>
      </c>
      <c r="AB1153" s="173">
        <v>-0.00494744971796546</v>
      </c>
    </row>
    <row r="1154" spans="1:28">
      <c r="A1154" s="175" t="s">
        <v>1085</v>
      </c>
      <c r="B1154" s="181" t="s">
        <v>1835</v>
      </c>
      <c r="C1154" s="181" t="s">
        <v>1155</v>
      </c>
      <c r="D1154" s="150">
        <v>4095</v>
      </c>
      <c r="E1154" s="153">
        <v>3539</v>
      </c>
      <c r="F1154" s="153">
        <v>556</v>
      </c>
      <c r="G1154" s="151">
        <v>4325</v>
      </c>
      <c r="H1154" s="151">
        <v>3927</v>
      </c>
      <c r="I1154" s="151">
        <v>398</v>
      </c>
      <c r="J1154" s="151">
        <v>4591</v>
      </c>
      <c r="K1154" s="151">
        <v>4068</v>
      </c>
      <c r="L1154" s="151">
        <v>523</v>
      </c>
      <c r="M1154" s="172">
        <v>0.93</v>
      </c>
      <c r="N1154" s="153">
        <v>109783</v>
      </c>
      <c r="O1154" s="153">
        <v>99273</v>
      </c>
      <c r="P1154" s="153">
        <v>10510</v>
      </c>
      <c r="Q1154" s="154">
        <v>0.904265687765865</v>
      </c>
      <c r="R1154" s="154">
        <v>0.864224664224664</v>
      </c>
      <c r="S1154" s="154">
        <v>0.907976878612717</v>
      </c>
      <c r="T1154" s="154">
        <v>0.886081463733391</v>
      </c>
      <c r="U1154" s="173">
        <v>-0.0437522143880525</v>
      </c>
      <c r="V1154" s="158">
        <v>28626</v>
      </c>
      <c r="W1154" s="158">
        <v>25480</v>
      </c>
      <c r="X1154" s="158">
        <v>27898</v>
      </c>
      <c r="Y1154" s="158">
        <v>25404</v>
      </c>
      <c r="Z1154" s="155">
        <v>0.890099909173479</v>
      </c>
      <c r="AA1154" s="155">
        <v>0.910602910602911</v>
      </c>
      <c r="AB1154" s="173">
        <v>-0.020503001429432</v>
      </c>
    </row>
    <row r="1155" spans="1:28">
      <c r="A1155" s="175" t="s">
        <v>1085</v>
      </c>
      <c r="B1155" s="181" t="s">
        <v>1835</v>
      </c>
      <c r="C1155" s="181" t="s">
        <v>1156</v>
      </c>
      <c r="D1155" s="150">
        <v>4171</v>
      </c>
      <c r="E1155" s="153">
        <v>3847</v>
      </c>
      <c r="F1155" s="153">
        <v>324</v>
      </c>
      <c r="G1155" s="151">
        <v>4335</v>
      </c>
      <c r="H1155" s="151">
        <v>4156</v>
      </c>
      <c r="I1155" s="151">
        <v>179</v>
      </c>
      <c r="J1155" s="151">
        <v>4684</v>
      </c>
      <c r="K1155" s="151">
        <v>4445</v>
      </c>
      <c r="L1155" s="151">
        <v>239</v>
      </c>
      <c r="M1155" s="172">
        <v>0.93</v>
      </c>
      <c r="N1155" s="153">
        <v>115751</v>
      </c>
      <c r="O1155" s="153">
        <v>109975</v>
      </c>
      <c r="P1155" s="153">
        <v>5776</v>
      </c>
      <c r="Q1155" s="154">
        <v>0.950099783155221</v>
      </c>
      <c r="R1155" s="154">
        <v>0.922320786382163</v>
      </c>
      <c r="S1155" s="154">
        <v>0.958708189158016</v>
      </c>
      <c r="T1155" s="154">
        <v>0.948975234842015</v>
      </c>
      <c r="U1155" s="173">
        <v>-0.0363874027758536</v>
      </c>
      <c r="V1155" s="158">
        <v>30066</v>
      </c>
      <c r="W1155" s="158">
        <v>28486</v>
      </c>
      <c r="X1155" s="158">
        <v>29052</v>
      </c>
      <c r="Y1155" s="158">
        <v>27604</v>
      </c>
      <c r="Z1155" s="155">
        <v>0.947448945652897</v>
      </c>
      <c r="AA1155" s="155">
        <v>0.950158336775437</v>
      </c>
      <c r="AB1155" s="173">
        <v>-0.00270939112254021</v>
      </c>
    </row>
    <row r="1156" spans="1:28">
      <c r="A1156" s="175" t="s">
        <v>1085</v>
      </c>
      <c r="B1156" s="181" t="s">
        <v>1835</v>
      </c>
      <c r="C1156" s="181" t="s">
        <v>1157</v>
      </c>
      <c r="D1156" s="150">
        <v>3970</v>
      </c>
      <c r="E1156" s="153">
        <v>3776</v>
      </c>
      <c r="F1156" s="153">
        <v>194</v>
      </c>
      <c r="G1156" s="151">
        <v>3889</v>
      </c>
      <c r="H1156" s="151">
        <v>3690</v>
      </c>
      <c r="I1156" s="151">
        <v>199</v>
      </c>
      <c r="J1156" s="151">
        <v>4011</v>
      </c>
      <c r="K1156" s="151">
        <v>3760</v>
      </c>
      <c r="L1156" s="151">
        <v>251</v>
      </c>
      <c r="M1156" s="172">
        <v>0.93</v>
      </c>
      <c r="N1156" s="153">
        <v>102981</v>
      </c>
      <c r="O1156" s="153">
        <v>99008</v>
      </c>
      <c r="P1156" s="153">
        <v>3973</v>
      </c>
      <c r="Q1156" s="154">
        <v>0.961420067779493</v>
      </c>
      <c r="R1156" s="154">
        <v>0.951133501259446</v>
      </c>
      <c r="S1156" s="154">
        <v>0.948830033427616</v>
      </c>
      <c r="T1156" s="154">
        <v>0.93742208925455</v>
      </c>
      <c r="U1156" s="173">
        <v>0.00230346783182944</v>
      </c>
      <c r="V1156" s="158">
        <v>26794</v>
      </c>
      <c r="W1156" s="158">
        <v>25361</v>
      </c>
      <c r="X1156" s="158">
        <v>26560</v>
      </c>
      <c r="Y1156" s="158">
        <v>25728</v>
      </c>
      <c r="Z1156" s="155">
        <v>0.946517877136672</v>
      </c>
      <c r="AA1156" s="155">
        <v>0.968674698795181</v>
      </c>
      <c r="AB1156" s="173">
        <v>-0.0221568216585084</v>
      </c>
    </row>
    <row r="1157" spans="1:28">
      <c r="A1157" s="175" t="s">
        <v>1085</v>
      </c>
      <c r="B1157" s="181" t="s">
        <v>1835</v>
      </c>
      <c r="C1157" s="181" t="s">
        <v>1158</v>
      </c>
      <c r="D1157" s="150">
        <v>2912</v>
      </c>
      <c r="E1157" s="153">
        <v>2300</v>
      </c>
      <c r="F1157" s="153">
        <v>612</v>
      </c>
      <c r="G1157" s="151">
        <v>2859</v>
      </c>
      <c r="H1157" s="151">
        <v>2574</v>
      </c>
      <c r="I1157" s="151">
        <v>285</v>
      </c>
      <c r="J1157" s="151">
        <v>3130</v>
      </c>
      <c r="K1157" s="151">
        <v>2620</v>
      </c>
      <c r="L1157" s="151">
        <v>510</v>
      </c>
      <c r="M1157" s="172">
        <v>0.93</v>
      </c>
      <c r="N1157" s="153">
        <v>76422</v>
      </c>
      <c r="O1157" s="153">
        <v>67366</v>
      </c>
      <c r="P1157" s="153">
        <v>9056</v>
      </c>
      <c r="Q1157" s="154">
        <v>0.881500091596661</v>
      </c>
      <c r="R1157" s="154">
        <v>0.789835164835165</v>
      </c>
      <c r="S1157" s="154">
        <v>0.900314795383001</v>
      </c>
      <c r="T1157" s="154">
        <v>0.837060702875399</v>
      </c>
      <c r="U1157" s="173">
        <v>-0.110479630547836</v>
      </c>
      <c r="V1157" s="158">
        <v>19884</v>
      </c>
      <c r="W1157" s="158">
        <v>16919</v>
      </c>
      <c r="X1157" s="158">
        <v>19846</v>
      </c>
      <c r="Y1157" s="158">
        <v>17742</v>
      </c>
      <c r="Z1157" s="155">
        <v>0.8508851337759</v>
      </c>
      <c r="AA1157" s="155">
        <v>0.893983674292049</v>
      </c>
      <c r="AB1157" s="173">
        <v>-0.0430985405161485</v>
      </c>
    </row>
    <row r="1158" spans="1:28">
      <c r="A1158" s="175" t="s">
        <v>1085</v>
      </c>
      <c r="B1158" s="181" t="s">
        <v>1834</v>
      </c>
      <c r="C1158" s="181" t="s">
        <v>1159</v>
      </c>
      <c r="D1158" s="150">
        <v>6737</v>
      </c>
      <c r="E1158" s="153">
        <v>6042</v>
      </c>
      <c r="F1158" s="153">
        <v>695</v>
      </c>
      <c r="G1158" s="151">
        <v>7079</v>
      </c>
      <c r="H1158" s="151">
        <v>6581</v>
      </c>
      <c r="I1158" s="151">
        <v>498</v>
      </c>
      <c r="J1158" s="151">
        <v>6890</v>
      </c>
      <c r="K1158" s="151">
        <v>6499</v>
      </c>
      <c r="L1158" s="151">
        <v>391</v>
      </c>
      <c r="M1158" s="172">
        <v>0.93</v>
      </c>
      <c r="N1158" s="153">
        <v>185513</v>
      </c>
      <c r="O1158" s="153">
        <v>174899</v>
      </c>
      <c r="P1158" s="153">
        <v>10614</v>
      </c>
      <c r="Q1158" s="154">
        <v>0.942785680787869</v>
      </c>
      <c r="R1158" s="154">
        <v>0.896838355351047</v>
      </c>
      <c r="S1158" s="154">
        <v>0.92965108066111</v>
      </c>
      <c r="T1158" s="154">
        <v>0.943251088534107</v>
      </c>
      <c r="U1158" s="173">
        <v>-0.0328127253100639</v>
      </c>
      <c r="V1158" s="158">
        <v>46369</v>
      </c>
      <c r="W1158" s="158">
        <v>43322</v>
      </c>
      <c r="X1158" s="158">
        <v>46596</v>
      </c>
      <c r="Y1158" s="158">
        <v>43976</v>
      </c>
      <c r="Z1158" s="155">
        <v>0.934287994134012</v>
      </c>
      <c r="AA1158" s="155">
        <v>0.94377199759636</v>
      </c>
      <c r="AB1158" s="173">
        <v>-0.00948400346234823</v>
      </c>
    </row>
    <row r="1159" spans="1:28">
      <c r="A1159" s="175" t="s">
        <v>1085</v>
      </c>
      <c r="B1159" s="181" t="s">
        <v>1834</v>
      </c>
      <c r="C1159" s="181" t="s">
        <v>1160</v>
      </c>
      <c r="D1159" s="150">
        <v>3130</v>
      </c>
      <c r="E1159" s="153">
        <v>2531</v>
      </c>
      <c r="F1159" s="153">
        <v>599</v>
      </c>
      <c r="G1159" s="151">
        <v>3178</v>
      </c>
      <c r="H1159" s="151">
        <v>2786</v>
      </c>
      <c r="I1159" s="151">
        <v>392</v>
      </c>
      <c r="J1159" s="151">
        <v>3220</v>
      </c>
      <c r="K1159" s="151">
        <v>2768</v>
      </c>
      <c r="L1159" s="151">
        <v>452</v>
      </c>
      <c r="M1159" s="172">
        <v>0.93</v>
      </c>
      <c r="N1159" s="153">
        <v>84405</v>
      </c>
      <c r="O1159" s="153">
        <v>73370</v>
      </c>
      <c r="P1159" s="153">
        <v>11035</v>
      </c>
      <c r="Q1159" s="154">
        <v>0.869261299686038</v>
      </c>
      <c r="R1159" s="154">
        <v>0.808626198083067</v>
      </c>
      <c r="S1159" s="154">
        <v>0.876651982378855</v>
      </c>
      <c r="T1159" s="154">
        <v>0.859627329192547</v>
      </c>
      <c r="U1159" s="173">
        <v>-0.0680257842957875</v>
      </c>
      <c r="V1159" s="158">
        <v>21163</v>
      </c>
      <c r="W1159" s="158">
        <v>18468</v>
      </c>
      <c r="X1159" s="158">
        <v>21536</v>
      </c>
      <c r="Y1159" s="158">
        <v>18867</v>
      </c>
      <c r="Z1159" s="155">
        <v>0.872655105608846</v>
      </c>
      <c r="AA1159" s="155">
        <v>0.876067979197623</v>
      </c>
      <c r="AB1159" s="173">
        <v>-0.00341287358877695</v>
      </c>
    </row>
    <row r="1160" spans="1:28">
      <c r="A1160" s="175" t="s">
        <v>1085</v>
      </c>
      <c r="B1160" s="181" t="s">
        <v>1834</v>
      </c>
      <c r="C1160" s="181" t="s">
        <v>1161</v>
      </c>
      <c r="D1160" s="150">
        <v>2632</v>
      </c>
      <c r="E1160" s="153">
        <v>2392</v>
      </c>
      <c r="F1160" s="153">
        <v>240</v>
      </c>
      <c r="G1160" s="151">
        <v>2455</v>
      </c>
      <c r="H1160" s="151">
        <v>2332</v>
      </c>
      <c r="I1160" s="151">
        <v>123</v>
      </c>
      <c r="J1160" s="151">
        <v>2571</v>
      </c>
      <c r="K1160" s="151">
        <v>2449</v>
      </c>
      <c r="L1160" s="151">
        <v>122</v>
      </c>
      <c r="M1160" s="172">
        <v>0.93</v>
      </c>
      <c r="N1160" s="153">
        <v>72719</v>
      </c>
      <c r="O1160" s="153">
        <v>67102</v>
      </c>
      <c r="P1160" s="153">
        <v>5617</v>
      </c>
      <c r="Q1160" s="154">
        <v>0.922757463661491</v>
      </c>
      <c r="R1160" s="154">
        <v>0.908814589665654</v>
      </c>
      <c r="S1160" s="154">
        <v>0.94989816700611</v>
      </c>
      <c r="T1160" s="154">
        <v>0.952547646830027</v>
      </c>
      <c r="U1160" s="173">
        <v>-0.0410835773404564</v>
      </c>
      <c r="V1160" s="158">
        <v>17573</v>
      </c>
      <c r="W1160" s="158">
        <v>16429</v>
      </c>
      <c r="X1160" s="158">
        <v>18329</v>
      </c>
      <c r="Y1160" s="158">
        <v>16931</v>
      </c>
      <c r="Z1160" s="155">
        <v>0.934900130882604</v>
      </c>
      <c r="AA1160" s="155">
        <v>0.923727426482623</v>
      </c>
      <c r="AB1160" s="173">
        <v>0.0111727043999809</v>
      </c>
    </row>
    <row r="1161" spans="1:28">
      <c r="A1161" s="175" t="s">
        <v>1085</v>
      </c>
      <c r="B1161" s="181" t="s">
        <v>1834</v>
      </c>
      <c r="C1161" s="181" t="s">
        <v>1162</v>
      </c>
      <c r="D1161" s="150">
        <v>4195</v>
      </c>
      <c r="E1161" s="153">
        <v>3939</v>
      </c>
      <c r="F1161" s="153">
        <v>256</v>
      </c>
      <c r="G1161" s="151">
        <v>4535</v>
      </c>
      <c r="H1161" s="151">
        <v>4374</v>
      </c>
      <c r="I1161" s="151">
        <v>161</v>
      </c>
      <c r="J1161" s="151">
        <v>5237</v>
      </c>
      <c r="K1161" s="151">
        <v>4961</v>
      </c>
      <c r="L1161" s="151">
        <v>276</v>
      </c>
      <c r="M1161" s="172">
        <v>0.93</v>
      </c>
      <c r="N1161" s="153">
        <v>129033</v>
      </c>
      <c r="O1161" s="153">
        <v>123998</v>
      </c>
      <c r="P1161" s="153">
        <v>5035</v>
      </c>
      <c r="Q1161" s="154">
        <v>0.960978974370897</v>
      </c>
      <c r="R1161" s="154">
        <v>0.938974970202622</v>
      </c>
      <c r="S1161" s="154">
        <v>0.964498346196251</v>
      </c>
      <c r="T1161" s="154">
        <v>0.947298071414932</v>
      </c>
      <c r="U1161" s="173">
        <v>-0.0255233759936292</v>
      </c>
      <c r="V1161" s="158">
        <v>31639</v>
      </c>
      <c r="W1161" s="158">
        <v>30417</v>
      </c>
      <c r="X1161" s="158">
        <v>32640</v>
      </c>
      <c r="Y1161" s="158">
        <v>31478</v>
      </c>
      <c r="Z1161" s="155">
        <v>0.961376781819906</v>
      </c>
      <c r="AA1161" s="155">
        <v>0.964399509803922</v>
      </c>
      <c r="AB1161" s="173">
        <v>-0.00302272798401571</v>
      </c>
    </row>
    <row r="1162" spans="1:28">
      <c r="A1162" s="175" t="s">
        <v>1085</v>
      </c>
      <c r="B1162" s="181" t="s">
        <v>1834</v>
      </c>
      <c r="C1162" s="181" t="s">
        <v>1163</v>
      </c>
      <c r="D1162" s="150">
        <v>3833</v>
      </c>
      <c r="E1162" s="153">
        <v>3373</v>
      </c>
      <c r="F1162" s="153">
        <v>460</v>
      </c>
      <c r="G1162" s="151">
        <v>4193</v>
      </c>
      <c r="H1162" s="151">
        <v>3902</v>
      </c>
      <c r="I1162" s="151">
        <v>291</v>
      </c>
      <c r="J1162" s="151">
        <v>4405</v>
      </c>
      <c r="K1162" s="151">
        <v>4047</v>
      </c>
      <c r="L1162" s="151">
        <v>358</v>
      </c>
      <c r="M1162" s="172">
        <v>0.93</v>
      </c>
      <c r="N1162" s="153">
        <v>111391</v>
      </c>
      <c r="O1162" s="153">
        <v>104558</v>
      </c>
      <c r="P1162" s="153">
        <v>6833</v>
      </c>
      <c r="Q1162" s="154">
        <v>0.938657521702831</v>
      </c>
      <c r="R1162" s="154">
        <v>0.87998956430994</v>
      </c>
      <c r="S1162" s="154">
        <v>0.930598616742189</v>
      </c>
      <c r="T1162" s="154">
        <v>0.918728717366629</v>
      </c>
      <c r="U1162" s="173">
        <v>-0.0506090524322493</v>
      </c>
      <c r="V1162" s="158">
        <v>27803</v>
      </c>
      <c r="W1162" s="158">
        <v>25941</v>
      </c>
      <c r="X1162" s="158">
        <v>28066</v>
      </c>
      <c r="Y1162" s="158">
        <v>26325</v>
      </c>
      <c r="Z1162" s="155">
        <v>0.933028809840665</v>
      </c>
      <c r="AA1162" s="155">
        <v>0.937967647687594</v>
      </c>
      <c r="AB1162" s="173">
        <v>-0.00493883784692883</v>
      </c>
    </row>
    <row r="1163" spans="1:28">
      <c r="A1163" s="175" t="s">
        <v>1085</v>
      </c>
      <c r="B1163" s="181" t="s">
        <v>1834</v>
      </c>
      <c r="C1163" s="181" t="s">
        <v>1164</v>
      </c>
      <c r="D1163" s="150">
        <v>3594</v>
      </c>
      <c r="E1163" s="153">
        <v>3368</v>
      </c>
      <c r="F1163" s="153">
        <v>226</v>
      </c>
      <c r="G1163" s="151">
        <v>3686</v>
      </c>
      <c r="H1163" s="151">
        <v>3474</v>
      </c>
      <c r="I1163" s="151">
        <v>212</v>
      </c>
      <c r="J1163" s="151">
        <v>3654</v>
      </c>
      <c r="K1163" s="151">
        <v>3488</v>
      </c>
      <c r="L1163" s="151">
        <v>166</v>
      </c>
      <c r="M1163" s="172">
        <v>0.93</v>
      </c>
      <c r="N1163" s="153">
        <v>98621</v>
      </c>
      <c r="O1163" s="153">
        <v>94773</v>
      </c>
      <c r="P1163" s="153">
        <v>3848</v>
      </c>
      <c r="Q1163" s="154">
        <v>0.96098194096592</v>
      </c>
      <c r="R1163" s="154">
        <v>0.937117417918753</v>
      </c>
      <c r="S1163" s="154">
        <v>0.942485078676072</v>
      </c>
      <c r="T1163" s="154">
        <v>0.954570333880679</v>
      </c>
      <c r="U1163" s="173">
        <v>-0.0053676607573182</v>
      </c>
      <c r="V1163" s="158">
        <v>24733</v>
      </c>
      <c r="W1163" s="158">
        <v>23694</v>
      </c>
      <c r="X1163" s="158">
        <v>25351</v>
      </c>
      <c r="Y1163" s="158">
        <v>24487</v>
      </c>
      <c r="Z1163" s="155">
        <v>0.957991347592286</v>
      </c>
      <c r="AA1163" s="155">
        <v>0.965918504201018</v>
      </c>
      <c r="AB1163" s="173">
        <v>-0.007927156608732</v>
      </c>
    </row>
    <row r="1164" spans="1:28">
      <c r="A1164" s="175" t="s">
        <v>1085</v>
      </c>
      <c r="B1164" s="181" t="s">
        <v>1834</v>
      </c>
      <c r="C1164" s="181" t="s">
        <v>1165</v>
      </c>
      <c r="D1164" s="150">
        <v>2769</v>
      </c>
      <c r="E1164" s="153">
        <v>2597</v>
      </c>
      <c r="F1164" s="153">
        <v>172</v>
      </c>
      <c r="G1164" s="151">
        <v>2861</v>
      </c>
      <c r="H1164" s="151">
        <v>2685</v>
      </c>
      <c r="I1164" s="151">
        <v>176</v>
      </c>
      <c r="J1164" s="151">
        <v>2800</v>
      </c>
      <c r="K1164" s="151">
        <v>2658</v>
      </c>
      <c r="L1164" s="151">
        <v>142</v>
      </c>
      <c r="M1164" s="172">
        <v>0.93</v>
      </c>
      <c r="N1164" s="153">
        <v>76336</v>
      </c>
      <c r="O1164" s="153">
        <v>71458</v>
      </c>
      <c r="P1164" s="153">
        <v>4878</v>
      </c>
      <c r="Q1164" s="154">
        <v>0.936098302242716</v>
      </c>
      <c r="R1164" s="154">
        <v>0.9378837125316</v>
      </c>
      <c r="S1164" s="154">
        <v>0.938483047885355</v>
      </c>
      <c r="T1164" s="154">
        <v>0.949285714285714</v>
      </c>
      <c r="U1164" s="173">
        <v>-0.000599335353754893</v>
      </c>
      <c r="V1164" s="158">
        <v>19369</v>
      </c>
      <c r="W1164" s="158">
        <v>18363</v>
      </c>
      <c r="X1164" s="158">
        <v>19091</v>
      </c>
      <c r="Y1164" s="158">
        <v>18091</v>
      </c>
      <c r="Z1164" s="155">
        <v>0.948061335123135</v>
      </c>
      <c r="AA1164" s="155">
        <v>0.947619297050966</v>
      </c>
      <c r="AB1164" s="173">
        <v>0.000442038072168582</v>
      </c>
    </row>
    <row r="1165" spans="1:28">
      <c r="A1165" s="175" t="s">
        <v>1085</v>
      </c>
      <c r="B1165" s="181" t="s">
        <v>1834</v>
      </c>
      <c r="C1165" s="181" t="s">
        <v>1166</v>
      </c>
      <c r="D1165" s="150">
        <v>1713</v>
      </c>
      <c r="E1165" s="153">
        <v>1578</v>
      </c>
      <c r="F1165" s="153">
        <v>135</v>
      </c>
      <c r="G1165" s="151">
        <v>1829</v>
      </c>
      <c r="H1165" s="151">
        <v>1784</v>
      </c>
      <c r="I1165" s="151">
        <v>45</v>
      </c>
      <c r="J1165" s="151">
        <v>1734</v>
      </c>
      <c r="K1165" s="151">
        <v>1630</v>
      </c>
      <c r="L1165" s="151">
        <v>104</v>
      </c>
      <c r="M1165" s="172">
        <v>0.93</v>
      </c>
      <c r="N1165" s="153">
        <v>47948</v>
      </c>
      <c r="O1165" s="153">
        <v>45592</v>
      </c>
      <c r="P1165" s="153">
        <v>2356</v>
      </c>
      <c r="Q1165" s="154">
        <v>0.950863435388337</v>
      </c>
      <c r="R1165" s="154">
        <v>0.921190893169877</v>
      </c>
      <c r="S1165" s="154">
        <v>0.975396391470749</v>
      </c>
      <c r="T1165" s="154">
        <v>0.94002306805075</v>
      </c>
      <c r="U1165" s="173">
        <v>-0.0542054983008716</v>
      </c>
      <c r="V1165" s="158">
        <v>12060</v>
      </c>
      <c r="W1165" s="158">
        <v>11486</v>
      </c>
      <c r="X1165" s="158">
        <v>12023</v>
      </c>
      <c r="Y1165" s="158">
        <v>11453</v>
      </c>
      <c r="Z1165" s="155">
        <v>0.95240464344942</v>
      </c>
      <c r="AA1165" s="155">
        <v>0.952590867503951</v>
      </c>
      <c r="AB1165" s="173">
        <v>-0.00018622405453117</v>
      </c>
    </row>
    <row r="1166" spans="1:28">
      <c r="A1166" s="175" t="s">
        <v>1085</v>
      </c>
      <c r="B1166" s="181" t="s">
        <v>1834</v>
      </c>
      <c r="C1166" s="181" t="s">
        <v>1167</v>
      </c>
      <c r="D1166" s="150">
        <v>2667</v>
      </c>
      <c r="E1166" s="153">
        <v>2489</v>
      </c>
      <c r="F1166" s="153">
        <v>178</v>
      </c>
      <c r="G1166" s="151">
        <v>2882</v>
      </c>
      <c r="H1166" s="151">
        <v>2774</v>
      </c>
      <c r="I1166" s="151">
        <v>108</v>
      </c>
      <c r="J1166" s="151">
        <v>3105</v>
      </c>
      <c r="K1166" s="151">
        <v>2984</v>
      </c>
      <c r="L1166" s="151">
        <v>121</v>
      </c>
      <c r="M1166" s="172">
        <v>0.93</v>
      </c>
      <c r="N1166" s="153">
        <v>80186</v>
      </c>
      <c r="O1166" s="153">
        <v>76485</v>
      </c>
      <c r="P1166" s="153">
        <v>3701</v>
      </c>
      <c r="Q1166" s="154">
        <v>0.953844810814856</v>
      </c>
      <c r="R1166" s="154">
        <v>0.933258342707162</v>
      </c>
      <c r="S1166" s="154">
        <v>0.962526023594726</v>
      </c>
      <c r="T1166" s="154">
        <v>0.961030595813204</v>
      </c>
      <c r="U1166" s="173">
        <v>-0.0292676808875643</v>
      </c>
      <c r="V1166" s="158">
        <v>19479</v>
      </c>
      <c r="W1166" s="158">
        <v>18587</v>
      </c>
      <c r="X1166" s="158">
        <v>20140</v>
      </c>
      <c r="Y1166" s="158">
        <v>19207</v>
      </c>
      <c r="Z1166" s="155">
        <v>0.954207094820063</v>
      </c>
      <c r="AA1166" s="155">
        <v>0.953674280039722</v>
      </c>
      <c r="AB1166" s="173">
        <v>0.000532814780340618</v>
      </c>
    </row>
    <row r="1167" spans="1:28">
      <c r="A1167" s="175" t="s">
        <v>1085</v>
      </c>
      <c r="B1167" s="181" t="s">
        <v>1834</v>
      </c>
      <c r="C1167" s="181" t="s">
        <v>1168</v>
      </c>
      <c r="D1167" s="150">
        <v>2368</v>
      </c>
      <c r="E1167" s="153">
        <v>2152</v>
      </c>
      <c r="F1167" s="153">
        <v>216</v>
      </c>
      <c r="G1167" s="151">
        <v>2496</v>
      </c>
      <c r="H1167" s="151">
        <v>2273</v>
      </c>
      <c r="I1167" s="151">
        <v>223</v>
      </c>
      <c r="J1167" s="151">
        <v>2597</v>
      </c>
      <c r="K1167" s="151">
        <v>2349</v>
      </c>
      <c r="L1167" s="151">
        <v>248</v>
      </c>
      <c r="M1167" s="172">
        <v>0.93</v>
      </c>
      <c r="N1167" s="153">
        <v>69728</v>
      </c>
      <c r="O1167" s="153">
        <v>65131</v>
      </c>
      <c r="P1167" s="153">
        <v>4597</v>
      </c>
      <c r="Q1167" s="154">
        <v>0.934072395594309</v>
      </c>
      <c r="R1167" s="154">
        <v>0.908783783783784</v>
      </c>
      <c r="S1167" s="154">
        <v>0.910657051282051</v>
      </c>
      <c r="T1167" s="154">
        <v>0.904505198305737</v>
      </c>
      <c r="U1167" s="173">
        <v>-0.00187326749826755</v>
      </c>
      <c r="V1167" s="158">
        <v>17092</v>
      </c>
      <c r="W1167" s="158">
        <v>15838</v>
      </c>
      <c r="X1167" s="158">
        <v>17711</v>
      </c>
      <c r="Y1167" s="158">
        <v>16700</v>
      </c>
      <c r="Z1167" s="155">
        <v>0.926632342616429</v>
      </c>
      <c r="AA1167" s="155">
        <v>0.94291683134775</v>
      </c>
      <c r="AB1167" s="173">
        <v>-0.0162844887313213</v>
      </c>
    </row>
    <row r="1168" spans="1:28">
      <c r="A1168" s="175" t="s">
        <v>1085</v>
      </c>
      <c r="B1168" s="181" t="s">
        <v>1834</v>
      </c>
      <c r="C1168" s="181" t="s">
        <v>1169</v>
      </c>
      <c r="D1168" s="150">
        <v>1521</v>
      </c>
      <c r="E1168" s="153">
        <v>1374</v>
      </c>
      <c r="F1168" s="153">
        <v>147</v>
      </c>
      <c r="G1168" s="151">
        <v>1440</v>
      </c>
      <c r="H1168" s="151">
        <v>1379</v>
      </c>
      <c r="I1168" s="151">
        <v>61</v>
      </c>
      <c r="J1168" s="151">
        <v>1609</v>
      </c>
      <c r="K1168" s="151">
        <v>1523</v>
      </c>
      <c r="L1168" s="151">
        <v>86</v>
      </c>
      <c r="M1168" s="172">
        <v>0.93</v>
      </c>
      <c r="N1168" s="153">
        <v>42447</v>
      </c>
      <c r="O1168" s="153">
        <v>39428</v>
      </c>
      <c r="P1168" s="153">
        <v>3019</v>
      </c>
      <c r="Q1168" s="154">
        <v>0.928876010083163</v>
      </c>
      <c r="R1168" s="154">
        <v>0.903353057199211</v>
      </c>
      <c r="S1168" s="154">
        <v>0.957638888888889</v>
      </c>
      <c r="T1168" s="154">
        <v>0.946550652579242</v>
      </c>
      <c r="U1168" s="173">
        <v>-0.0542858316896779</v>
      </c>
      <c r="V1168" s="158">
        <v>10328</v>
      </c>
      <c r="W1168" s="158">
        <v>9636</v>
      </c>
      <c r="X1168" s="158">
        <v>10581</v>
      </c>
      <c r="Y1168" s="158">
        <v>9787</v>
      </c>
      <c r="Z1168" s="155">
        <v>0.932997676219985</v>
      </c>
      <c r="AA1168" s="155">
        <v>0.924959833664115</v>
      </c>
      <c r="AB1168" s="173">
        <v>0.00803784255586959</v>
      </c>
    </row>
    <row r="1169" spans="1:28">
      <c r="A1169" s="175" t="s">
        <v>1085</v>
      </c>
      <c r="B1169" s="181" t="s">
        <v>1836</v>
      </c>
      <c r="C1169" s="181" t="s">
        <v>1170</v>
      </c>
      <c r="D1169" s="150">
        <v>1602</v>
      </c>
      <c r="E1169" s="153">
        <v>1552</v>
      </c>
      <c r="F1169" s="153">
        <v>50</v>
      </c>
      <c r="G1169" s="151">
        <v>1394</v>
      </c>
      <c r="H1169" s="151">
        <v>1369</v>
      </c>
      <c r="I1169" s="151">
        <v>25</v>
      </c>
      <c r="J1169" s="151">
        <v>1598</v>
      </c>
      <c r="K1169" s="151">
        <v>1580</v>
      </c>
      <c r="L1169" s="151">
        <v>18</v>
      </c>
      <c r="M1169" s="172">
        <v>0.93</v>
      </c>
      <c r="N1169" s="153">
        <v>41233</v>
      </c>
      <c r="O1169" s="153">
        <v>40560</v>
      </c>
      <c r="P1169" s="153">
        <v>673</v>
      </c>
      <c r="Q1169" s="154">
        <v>0.983678121892659</v>
      </c>
      <c r="R1169" s="154">
        <v>0.968789013732834</v>
      </c>
      <c r="S1169" s="154">
        <v>0.98206599713056</v>
      </c>
      <c r="T1169" s="154">
        <v>0.988735919899875</v>
      </c>
      <c r="U1169" s="173">
        <v>-0.0132769833977255</v>
      </c>
      <c r="V1169" s="158">
        <v>10338</v>
      </c>
      <c r="W1169" s="158">
        <v>10185</v>
      </c>
      <c r="X1169" s="158">
        <v>10094</v>
      </c>
      <c r="Y1169" s="158">
        <v>9961</v>
      </c>
      <c r="Z1169" s="155">
        <v>0.985200232153221</v>
      </c>
      <c r="AA1169" s="155">
        <v>0.986823855755895</v>
      </c>
      <c r="AB1169" s="173">
        <v>-0.00162362360267343</v>
      </c>
    </row>
    <row r="1170" spans="1:28">
      <c r="A1170" s="175" t="s">
        <v>1085</v>
      </c>
      <c r="B1170" s="181" t="s">
        <v>1836</v>
      </c>
      <c r="C1170" s="181" t="s">
        <v>1171</v>
      </c>
      <c r="D1170" s="150">
        <v>6168</v>
      </c>
      <c r="E1170" s="153">
        <v>5976</v>
      </c>
      <c r="F1170" s="153">
        <v>192</v>
      </c>
      <c r="G1170" s="151">
        <v>5531</v>
      </c>
      <c r="H1170" s="151">
        <v>5406</v>
      </c>
      <c r="I1170" s="151">
        <v>125</v>
      </c>
      <c r="J1170" s="151">
        <v>5381</v>
      </c>
      <c r="K1170" s="151">
        <v>5258</v>
      </c>
      <c r="L1170" s="151">
        <v>123</v>
      </c>
      <c r="M1170" s="172">
        <v>0.93</v>
      </c>
      <c r="N1170" s="153">
        <v>159416</v>
      </c>
      <c r="O1170" s="153">
        <v>155550</v>
      </c>
      <c r="P1170" s="153">
        <v>3866</v>
      </c>
      <c r="Q1170" s="154">
        <v>0.975748983790837</v>
      </c>
      <c r="R1170" s="154">
        <v>0.968871595330739</v>
      </c>
      <c r="S1170" s="154">
        <v>0.977400108479479</v>
      </c>
      <c r="T1170" s="154">
        <v>0.977141795205352</v>
      </c>
      <c r="U1170" s="173">
        <v>-0.00852851314874004</v>
      </c>
      <c r="V1170" s="158">
        <v>39741</v>
      </c>
      <c r="W1170" s="158">
        <v>38802</v>
      </c>
      <c r="X1170" s="158">
        <v>40019</v>
      </c>
      <c r="Y1170" s="158">
        <v>39043</v>
      </c>
      <c r="Z1170" s="155">
        <v>0.9763720087567</v>
      </c>
      <c r="AA1170" s="155">
        <v>0.975611584497364</v>
      </c>
      <c r="AB1170" s="173">
        <v>0.000760424259335868</v>
      </c>
    </row>
    <row r="1171" spans="1:28">
      <c r="A1171" s="175" t="s">
        <v>1085</v>
      </c>
      <c r="B1171" s="181" t="s">
        <v>1836</v>
      </c>
      <c r="C1171" s="181" t="s">
        <v>1172</v>
      </c>
      <c r="D1171" s="150">
        <v>6253</v>
      </c>
      <c r="E1171" s="153">
        <v>6001</v>
      </c>
      <c r="F1171" s="153">
        <v>252</v>
      </c>
      <c r="G1171" s="151">
        <v>5518</v>
      </c>
      <c r="H1171" s="151">
        <v>5397</v>
      </c>
      <c r="I1171" s="151">
        <v>121</v>
      </c>
      <c r="J1171" s="151">
        <v>5786</v>
      </c>
      <c r="K1171" s="151">
        <v>5690</v>
      </c>
      <c r="L1171" s="151">
        <v>96</v>
      </c>
      <c r="M1171" s="172">
        <v>0.93</v>
      </c>
      <c r="N1171" s="153">
        <v>165773</v>
      </c>
      <c r="O1171" s="153">
        <v>162189</v>
      </c>
      <c r="P1171" s="153">
        <v>3584</v>
      </c>
      <c r="Q1171" s="154">
        <v>0.978380073956555</v>
      </c>
      <c r="R1171" s="154">
        <v>0.959699344314729</v>
      </c>
      <c r="S1171" s="154">
        <v>0.978071765132294</v>
      </c>
      <c r="T1171" s="154">
        <v>0.983408226754234</v>
      </c>
      <c r="U1171" s="173">
        <v>-0.0183724208175654</v>
      </c>
      <c r="V1171" s="158">
        <v>40799</v>
      </c>
      <c r="W1171" s="158">
        <v>39851</v>
      </c>
      <c r="X1171" s="158">
        <v>41091</v>
      </c>
      <c r="Y1171" s="158">
        <v>39983</v>
      </c>
      <c r="Z1171" s="155">
        <v>0.976764136375892</v>
      </c>
      <c r="AA1171" s="155">
        <v>0.973035457886155</v>
      </c>
      <c r="AB1171" s="173">
        <v>0.00372867848973646</v>
      </c>
    </row>
    <row r="1172" spans="1:28">
      <c r="A1172" s="175" t="s">
        <v>1085</v>
      </c>
      <c r="B1172" s="181" t="s">
        <v>1836</v>
      </c>
      <c r="C1172" s="181" t="s">
        <v>1173</v>
      </c>
      <c r="D1172" s="150">
        <v>4500</v>
      </c>
      <c r="E1172" s="153">
        <v>4350</v>
      </c>
      <c r="F1172" s="153">
        <v>150</v>
      </c>
      <c r="G1172" s="151">
        <v>3927</v>
      </c>
      <c r="H1172" s="151">
        <v>3845</v>
      </c>
      <c r="I1172" s="151">
        <v>82</v>
      </c>
      <c r="J1172" s="151">
        <v>4344</v>
      </c>
      <c r="K1172" s="151">
        <v>4291</v>
      </c>
      <c r="L1172" s="151">
        <v>53</v>
      </c>
      <c r="M1172" s="172">
        <v>0.93</v>
      </c>
      <c r="N1172" s="153">
        <v>121686</v>
      </c>
      <c r="O1172" s="153">
        <v>119787</v>
      </c>
      <c r="P1172" s="153">
        <v>1899</v>
      </c>
      <c r="Q1172" s="154">
        <v>0.984394260638036</v>
      </c>
      <c r="R1172" s="154">
        <v>0.966666666666667</v>
      </c>
      <c r="S1172" s="154">
        <v>0.979118920295391</v>
      </c>
      <c r="T1172" s="154">
        <v>0.98779926335175</v>
      </c>
      <c r="U1172" s="173">
        <v>-0.0124522536287243</v>
      </c>
      <c r="V1172" s="158">
        <v>29265</v>
      </c>
      <c r="W1172" s="158">
        <v>28745</v>
      </c>
      <c r="X1172" s="158">
        <v>29994</v>
      </c>
      <c r="Y1172" s="158">
        <v>29559</v>
      </c>
      <c r="Z1172" s="155">
        <v>0.982231334358449</v>
      </c>
      <c r="AA1172" s="155">
        <v>0.985497099419884</v>
      </c>
      <c r="AB1172" s="173">
        <v>-0.00326576506143528</v>
      </c>
    </row>
    <row r="1173" spans="1:28">
      <c r="A1173" s="175" t="s">
        <v>1085</v>
      </c>
      <c r="B1173" s="181" t="s">
        <v>1836</v>
      </c>
      <c r="C1173" s="181" t="s">
        <v>1174</v>
      </c>
      <c r="D1173" s="150">
        <v>2147</v>
      </c>
      <c r="E1173" s="153">
        <v>2035</v>
      </c>
      <c r="F1173" s="153">
        <v>112</v>
      </c>
      <c r="G1173" s="151">
        <v>1782</v>
      </c>
      <c r="H1173" s="151">
        <v>1704</v>
      </c>
      <c r="I1173" s="151">
        <v>78</v>
      </c>
      <c r="J1173" s="151">
        <v>1929</v>
      </c>
      <c r="K1173" s="151">
        <v>1858</v>
      </c>
      <c r="L1173" s="151">
        <v>71</v>
      </c>
      <c r="M1173" s="172">
        <v>0.93</v>
      </c>
      <c r="N1173" s="153">
        <v>54311</v>
      </c>
      <c r="O1173" s="153">
        <v>52649</v>
      </c>
      <c r="P1173" s="153">
        <v>1662</v>
      </c>
      <c r="Q1173" s="154">
        <v>0.969398464399477</v>
      </c>
      <c r="R1173" s="154">
        <v>0.947834187238006</v>
      </c>
      <c r="S1173" s="154">
        <v>0.956228956228956</v>
      </c>
      <c r="T1173" s="154">
        <v>0.963193364437532</v>
      </c>
      <c r="U1173" s="173">
        <v>-0.00839476899094971</v>
      </c>
      <c r="V1173" s="158">
        <v>13481</v>
      </c>
      <c r="W1173" s="158">
        <v>12986</v>
      </c>
      <c r="X1173" s="158">
        <v>13394</v>
      </c>
      <c r="Y1173" s="158">
        <v>13011</v>
      </c>
      <c r="Z1173" s="155">
        <v>0.963281655663526</v>
      </c>
      <c r="AA1173" s="155">
        <v>0.971405106764223</v>
      </c>
      <c r="AB1173" s="173">
        <v>-0.00812345110069634</v>
      </c>
    </row>
    <row r="1174" spans="1:28">
      <c r="A1174" s="175" t="s">
        <v>1085</v>
      </c>
      <c r="B1174" s="181" t="s">
        <v>1836</v>
      </c>
      <c r="C1174" s="181" t="s">
        <v>1175</v>
      </c>
      <c r="D1174" s="150">
        <v>2735</v>
      </c>
      <c r="E1174" s="153">
        <v>2649</v>
      </c>
      <c r="F1174" s="153">
        <v>86</v>
      </c>
      <c r="G1174" s="151">
        <v>2417</v>
      </c>
      <c r="H1174" s="151">
        <v>2352</v>
      </c>
      <c r="I1174" s="151">
        <v>65</v>
      </c>
      <c r="J1174" s="151">
        <v>2563</v>
      </c>
      <c r="K1174" s="151">
        <v>2515</v>
      </c>
      <c r="L1174" s="151">
        <v>48</v>
      </c>
      <c r="M1174" s="172">
        <v>0.93</v>
      </c>
      <c r="N1174" s="153">
        <v>72204</v>
      </c>
      <c r="O1174" s="153">
        <v>70883</v>
      </c>
      <c r="P1174" s="153">
        <v>1321</v>
      </c>
      <c r="Q1174" s="154">
        <v>0.981704614702787</v>
      </c>
      <c r="R1174" s="154">
        <v>0.968555758683729</v>
      </c>
      <c r="S1174" s="154">
        <v>0.97310715763343</v>
      </c>
      <c r="T1174" s="154">
        <v>0.981271946937183</v>
      </c>
      <c r="U1174" s="173">
        <v>-0.00455139894970047</v>
      </c>
      <c r="V1174" s="158">
        <v>17913</v>
      </c>
      <c r="W1174" s="158">
        <v>17530</v>
      </c>
      <c r="X1174" s="158">
        <v>18117</v>
      </c>
      <c r="Y1174" s="158">
        <v>17813</v>
      </c>
      <c r="Z1174" s="155">
        <v>0.978618880142913</v>
      </c>
      <c r="AA1174" s="155">
        <v>0.983220179941491</v>
      </c>
      <c r="AB1174" s="173">
        <v>-0.00460129979857848</v>
      </c>
    </row>
    <row r="1175" spans="1:28">
      <c r="A1175" s="175" t="s">
        <v>1085</v>
      </c>
      <c r="B1175" s="181" t="s">
        <v>1836</v>
      </c>
      <c r="C1175" s="181" t="s">
        <v>1176</v>
      </c>
      <c r="D1175" s="150">
        <v>6447</v>
      </c>
      <c r="E1175" s="153">
        <v>5959</v>
      </c>
      <c r="F1175" s="153">
        <v>488</v>
      </c>
      <c r="G1175" s="151">
        <v>5629</v>
      </c>
      <c r="H1175" s="151">
        <v>5366</v>
      </c>
      <c r="I1175" s="151">
        <v>263</v>
      </c>
      <c r="J1175" s="151">
        <v>6004</v>
      </c>
      <c r="K1175" s="151">
        <v>5757</v>
      </c>
      <c r="L1175" s="151">
        <v>247</v>
      </c>
      <c r="M1175" s="172">
        <v>0.93</v>
      </c>
      <c r="N1175" s="153">
        <v>172129</v>
      </c>
      <c r="O1175" s="153">
        <v>166206</v>
      </c>
      <c r="P1175" s="153">
        <v>5923</v>
      </c>
      <c r="Q1175" s="154">
        <v>0.965589761167497</v>
      </c>
      <c r="R1175" s="154">
        <v>0.924305878703273</v>
      </c>
      <c r="S1175" s="154">
        <v>0.953277669213004</v>
      </c>
      <c r="T1175" s="154">
        <v>0.958860759493671</v>
      </c>
      <c r="U1175" s="173">
        <v>-0.0289717905097312</v>
      </c>
      <c r="V1175" s="158">
        <v>41789</v>
      </c>
      <c r="W1175" s="158">
        <v>40116</v>
      </c>
      <c r="X1175" s="158">
        <v>42266</v>
      </c>
      <c r="Y1175" s="158">
        <v>40799</v>
      </c>
      <c r="Z1175" s="155">
        <v>0.959965541171122</v>
      </c>
      <c r="AA1175" s="155">
        <v>0.965291250650641</v>
      </c>
      <c r="AB1175" s="173">
        <v>-0.0053257094795196</v>
      </c>
    </row>
    <row r="1176" spans="1:28">
      <c r="A1176" s="175" t="s">
        <v>1085</v>
      </c>
      <c r="B1176" s="181" t="s">
        <v>1836</v>
      </c>
      <c r="C1176" s="181" t="s">
        <v>1177</v>
      </c>
      <c r="D1176" s="150">
        <v>5312</v>
      </c>
      <c r="E1176" s="153">
        <v>5164</v>
      </c>
      <c r="F1176" s="153">
        <v>148</v>
      </c>
      <c r="G1176" s="151">
        <v>4544</v>
      </c>
      <c r="H1176" s="151">
        <v>4462</v>
      </c>
      <c r="I1176" s="151">
        <v>82</v>
      </c>
      <c r="J1176" s="151">
        <v>5085</v>
      </c>
      <c r="K1176" s="151">
        <v>5033</v>
      </c>
      <c r="L1176" s="151">
        <v>52</v>
      </c>
      <c r="M1176" s="172">
        <v>0.93</v>
      </c>
      <c r="N1176" s="153">
        <v>136467</v>
      </c>
      <c r="O1176" s="153">
        <v>134818</v>
      </c>
      <c r="P1176" s="153">
        <v>1649</v>
      </c>
      <c r="Q1176" s="154">
        <v>0.987916492631918</v>
      </c>
      <c r="R1176" s="154">
        <v>0.972138554216867</v>
      </c>
      <c r="S1176" s="154">
        <v>0.981954225352113</v>
      </c>
      <c r="T1176" s="154">
        <v>0.989773844641101</v>
      </c>
      <c r="U1176" s="173">
        <v>-0.00981567113524517</v>
      </c>
      <c r="V1176" s="158">
        <v>33970</v>
      </c>
      <c r="W1176" s="158">
        <v>33464</v>
      </c>
      <c r="X1176" s="158">
        <v>33556</v>
      </c>
      <c r="Y1176" s="158">
        <v>33118</v>
      </c>
      <c r="Z1176" s="155">
        <v>0.985104503974095</v>
      </c>
      <c r="AA1176" s="155">
        <v>0.986947192752414</v>
      </c>
      <c r="AB1176" s="173">
        <v>-0.00184268877831906</v>
      </c>
    </row>
    <row r="1177" spans="1:28">
      <c r="A1177" s="175" t="s">
        <v>1085</v>
      </c>
      <c r="B1177" s="181" t="s">
        <v>1836</v>
      </c>
      <c r="C1177" s="181" t="s">
        <v>1178</v>
      </c>
      <c r="D1177" s="150">
        <v>5980</v>
      </c>
      <c r="E1177" s="153">
        <v>5792</v>
      </c>
      <c r="F1177" s="153">
        <v>188</v>
      </c>
      <c r="G1177" s="151">
        <v>5015</v>
      </c>
      <c r="H1177" s="151">
        <v>4905</v>
      </c>
      <c r="I1177" s="151">
        <v>110</v>
      </c>
      <c r="J1177" s="151">
        <v>5285</v>
      </c>
      <c r="K1177" s="151">
        <v>5196</v>
      </c>
      <c r="L1177" s="151">
        <v>89</v>
      </c>
      <c r="M1177" s="172">
        <v>0.93</v>
      </c>
      <c r="N1177" s="153">
        <v>153065</v>
      </c>
      <c r="O1177" s="153">
        <v>150777</v>
      </c>
      <c r="P1177" s="153">
        <v>2288</v>
      </c>
      <c r="Q1177" s="154">
        <v>0.98505210204815</v>
      </c>
      <c r="R1177" s="154">
        <v>0.968561872909699</v>
      </c>
      <c r="S1177" s="154">
        <v>0.978065802592223</v>
      </c>
      <c r="T1177" s="154">
        <v>0.983159886471145</v>
      </c>
      <c r="U1177" s="173">
        <v>-0.00950392968252434</v>
      </c>
      <c r="V1177" s="158">
        <v>37214</v>
      </c>
      <c r="W1177" s="158">
        <v>36574</v>
      </c>
      <c r="X1177" s="158">
        <v>37590</v>
      </c>
      <c r="Y1177" s="158">
        <v>37028</v>
      </c>
      <c r="Z1177" s="155">
        <v>0.982802171225883</v>
      </c>
      <c r="AA1177" s="155">
        <v>0.985049215216813</v>
      </c>
      <c r="AB1177" s="173">
        <v>-0.00224704399093023</v>
      </c>
    </row>
    <row r="1178" spans="1:28">
      <c r="A1178" s="175" t="s">
        <v>1085</v>
      </c>
      <c r="B1178" s="181" t="s">
        <v>1836</v>
      </c>
      <c r="C1178" s="181" t="s">
        <v>1179</v>
      </c>
      <c r="D1178" s="150">
        <v>4719</v>
      </c>
      <c r="E1178" s="153">
        <v>4658</v>
      </c>
      <c r="F1178" s="153">
        <v>61</v>
      </c>
      <c r="G1178" s="151">
        <v>4037</v>
      </c>
      <c r="H1178" s="151">
        <v>4002</v>
      </c>
      <c r="I1178" s="151">
        <v>35</v>
      </c>
      <c r="J1178" s="151">
        <v>4427</v>
      </c>
      <c r="K1178" s="151">
        <v>4403</v>
      </c>
      <c r="L1178" s="151">
        <v>24</v>
      </c>
      <c r="M1178" s="172">
        <v>0.93</v>
      </c>
      <c r="N1178" s="153">
        <v>124243</v>
      </c>
      <c r="O1178" s="153">
        <v>123396</v>
      </c>
      <c r="P1178" s="153">
        <v>847</v>
      </c>
      <c r="Q1178" s="154">
        <v>0.993182714519128</v>
      </c>
      <c r="R1178" s="154">
        <v>0.987073532528078</v>
      </c>
      <c r="S1178" s="154">
        <v>0.991330195689869</v>
      </c>
      <c r="T1178" s="154">
        <v>0.994578721481816</v>
      </c>
      <c r="U1178" s="173">
        <v>-0.00425666316179074</v>
      </c>
      <c r="V1178" s="158">
        <v>30423</v>
      </c>
      <c r="W1178" s="158">
        <v>30218</v>
      </c>
      <c r="X1178" s="158">
        <v>30266</v>
      </c>
      <c r="Y1178" s="158">
        <v>30105</v>
      </c>
      <c r="Z1178" s="155">
        <v>0.993261677020675</v>
      </c>
      <c r="AA1178" s="155">
        <v>0.994680499570475</v>
      </c>
      <c r="AB1178" s="173">
        <v>-0.00141882254979997</v>
      </c>
    </row>
    <row r="1179" spans="1:28">
      <c r="A1179" s="175" t="s">
        <v>1085</v>
      </c>
      <c r="B1179" s="181" t="s">
        <v>1836</v>
      </c>
      <c r="C1179" s="181" t="s">
        <v>1180</v>
      </c>
      <c r="D1179" s="150">
        <v>2826</v>
      </c>
      <c r="E1179" s="153">
        <v>2768</v>
      </c>
      <c r="F1179" s="153">
        <v>58</v>
      </c>
      <c r="G1179" s="151">
        <v>2453</v>
      </c>
      <c r="H1179" s="151">
        <v>2407</v>
      </c>
      <c r="I1179" s="151">
        <v>46</v>
      </c>
      <c r="J1179" s="151">
        <v>2628</v>
      </c>
      <c r="K1179" s="151">
        <v>2590</v>
      </c>
      <c r="L1179" s="151">
        <v>38</v>
      </c>
      <c r="M1179" s="172">
        <v>0.93</v>
      </c>
      <c r="N1179" s="153">
        <v>71958</v>
      </c>
      <c r="O1179" s="153">
        <v>70829</v>
      </c>
      <c r="P1179" s="153">
        <v>1129</v>
      </c>
      <c r="Q1179" s="154">
        <v>0.984310292114845</v>
      </c>
      <c r="R1179" s="154">
        <v>0.979476291578202</v>
      </c>
      <c r="S1179" s="154">
        <v>0.98124745209947</v>
      </c>
      <c r="T1179" s="154">
        <v>0.985540334855403</v>
      </c>
      <c r="U1179" s="173">
        <v>-0.00177116052126769</v>
      </c>
      <c r="V1179" s="158">
        <v>18346</v>
      </c>
      <c r="W1179" s="158">
        <v>18050</v>
      </c>
      <c r="X1179" s="158">
        <v>17894</v>
      </c>
      <c r="Y1179" s="158">
        <v>17692</v>
      </c>
      <c r="Z1179" s="155">
        <v>0.98386569279407</v>
      </c>
      <c r="AA1179" s="155">
        <v>0.988711299877054</v>
      </c>
      <c r="AB1179" s="173">
        <v>-0.0048456070829842</v>
      </c>
    </row>
    <row r="1180" spans="1:28">
      <c r="A1180" s="175" t="s">
        <v>1085</v>
      </c>
      <c r="B1180" s="181" t="s">
        <v>1836</v>
      </c>
      <c r="C1180" s="181" t="s">
        <v>1181</v>
      </c>
      <c r="D1180" s="150">
        <v>7631</v>
      </c>
      <c r="E1180" s="153">
        <v>7192</v>
      </c>
      <c r="F1180" s="153">
        <v>439</v>
      </c>
      <c r="G1180" s="151">
        <v>6627</v>
      </c>
      <c r="H1180" s="151">
        <v>6411</v>
      </c>
      <c r="I1180" s="151">
        <v>216</v>
      </c>
      <c r="J1180" s="151">
        <v>7262</v>
      </c>
      <c r="K1180" s="151">
        <v>7119</v>
      </c>
      <c r="L1180" s="151">
        <v>143</v>
      </c>
      <c r="M1180" s="172">
        <v>0.93</v>
      </c>
      <c r="N1180" s="153">
        <v>200394</v>
      </c>
      <c r="O1180" s="153">
        <v>195645</v>
      </c>
      <c r="P1180" s="153">
        <v>4749</v>
      </c>
      <c r="Q1180" s="154">
        <v>0.976301685679212</v>
      </c>
      <c r="R1180" s="154">
        <v>0.942471497837767</v>
      </c>
      <c r="S1180" s="154">
        <v>0.967406066093255</v>
      </c>
      <c r="T1180" s="154">
        <v>0.980308454971082</v>
      </c>
      <c r="U1180" s="173">
        <v>-0.0249345682554879</v>
      </c>
      <c r="V1180" s="158">
        <v>49091</v>
      </c>
      <c r="W1180" s="158">
        <v>47819</v>
      </c>
      <c r="X1180" s="158">
        <v>49840</v>
      </c>
      <c r="Y1180" s="158">
        <v>48543</v>
      </c>
      <c r="Z1180" s="155">
        <v>0.974088936872339</v>
      </c>
      <c r="AA1180" s="155">
        <v>0.973976725521669</v>
      </c>
      <c r="AB1180" s="173">
        <v>0.000112211350669744</v>
      </c>
    </row>
    <row r="1181" spans="1:28">
      <c r="A1181" s="175" t="s">
        <v>1085</v>
      </c>
      <c r="B1181" s="181" t="s">
        <v>1836</v>
      </c>
      <c r="C1181" s="181" t="s">
        <v>1182</v>
      </c>
      <c r="D1181" s="150">
        <v>5556</v>
      </c>
      <c r="E1181" s="153">
        <v>5026</v>
      </c>
      <c r="F1181" s="153">
        <v>530</v>
      </c>
      <c r="G1181" s="151">
        <v>4572</v>
      </c>
      <c r="H1181" s="151">
        <v>4382</v>
      </c>
      <c r="I1181" s="151">
        <v>190</v>
      </c>
      <c r="J1181" s="151">
        <v>4920</v>
      </c>
      <c r="K1181" s="151">
        <v>4723</v>
      </c>
      <c r="L1181" s="151">
        <v>197</v>
      </c>
      <c r="M1181" s="172">
        <v>0.93</v>
      </c>
      <c r="N1181" s="153">
        <v>146823</v>
      </c>
      <c r="O1181" s="153">
        <v>140829</v>
      </c>
      <c r="P1181" s="153">
        <v>5994</v>
      </c>
      <c r="Q1181" s="154">
        <v>0.959175333564905</v>
      </c>
      <c r="R1181" s="154">
        <v>0.904607631389489</v>
      </c>
      <c r="S1181" s="154">
        <v>0.958442694663167</v>
      </c>
      <c r="T1181" s="154">
        <v>0.959959349593496</v>
      </c>
      <c r="U1181" s="173">
        <v>-0.0538350632736783</v>
      </c>
      <c r="V1181" s="158">
        <v>35313</v>
      </c>
      <c r="W1181" s="158">
        <v>33705</v>
      </c>
      <c r="X1181" s="158">
        <v>36377</v>
      </c>
      <c r="Y1181" s="158">
        <v>35026</v>
      </c>
      <c r="Z1181" s="155">
        <v>0.954464361566562</v>
      </c>
      <c r="AA1181" s="155">
        <v>0.962861148527916</v>
      </c>
      <c r="AB1181" s="173">
        <v>-0.00839678696135415</v>
      </c>
    </row>
    <row r="1182" spans="1:28">
      <c r="A1182" s="175" t="s">
        <v>1085</v>
      </c>
      <c r="B1182" s="181" t="s">
        <v>1836</v>
      </c>
      <c r="C1182" s="181" t="s">
        <v>1183</v>
      </c>
      <c r="D1182" s="150">
        <v>4457</v>
      </c>
      <c r="E1182" s="153">
        <v>4297</v>
      </c>
      <c r="F1182" s="153">
        <v>160</v>
      </c>
      <c r="G1182" s="151">
        <v>3824</v>
      </c>
      <c r="H1182" s="151">
        <v>3705</v>
      </c>
      <c r="I1182" s="151">
        <v>119</v>
      </c>
      <c r="J1182" s="151">
        <v>4030</v>
      </c>
      <c r="K1182" s="151">
        <v>3932</v>
      </c>
      <c r="L1182" s="151">
        <v>98</v>
      </c>
      <c r="M1182" s="172">
        <v>0.93</v>
      </c>
      <c r="N1182" s="153">
        <v>112699</v>
      </c>
      <c r="O1182" s="153">
        <v>109880</v>
      </c>
      <c r="P1182" s="153">
        <v>2819</v>
      </c>
      <c r="Q1182" s="154">
        <v>0.974986468380376</v>
      </c>
      <c r="R1182" s="154">
        <v>0.964101413506843</v>
      </c>
      <c r="S1182" s="154">
        <v>0.968880753138075</v>
      </c>
      <c r="T1182" s="154">
        <v>0.975682382133995</v>
      </c>
      <c r="U1182" s="173">
        <v>-0.00477933963123212</v>
      </c>
      <c r="V1182" s="158">
        <v>28251</v>
      </c>
      <c r="W1182" s="158">
        <v>27456</v>
      </c>
      <c r="X1182" s="158">
        <v>27790</v>
      </c>
      <c r="Y1182" s="158">
        <v>26996</v>
      </c>
      <c r="Z1182" s="155">
        <v>0.971859403206966</v>
      </c>
      <c r="AA1182" s="155">
        <v>0.971428571428571</v>
      </c>
      <c r="AB1182" s="173">
        <v>0.000430831778394758</v>
      </c>
    </row>
    <row r="1183" spans="1:28">
      <c r="A1183" s="175" t="s">
        <v>1085</v>
      </c>
      <c r="B1183" s="181" t="s">
        <v>1836</v>
      </c>
      <c r="C1183" s="181" t="s">
        <v>1184</v>
      </c>
      <c r="D1183" s="150">
        <v>6183</v>
      </c>
      <c r="E1183" s="153">
        <v>5913</v>
      </c>
      <c r="F1183" s="153">
        <v>270</v>
      </c>
      <c r="G1183" s="151">
        <v>5519</v>
      </c>
      <c r="H1183" s="151">
        <v>5339</v>
      </c>
      <c r="I1183" s="151">
        <v>180</v>
      </c>
      <c r="J1183" s="151">
        <v>5839</v>
      </c>
      <c r="K1183" s="151">
        <v>5604</v>
      </c>
      <c r="L1183" s="151">
        <v>235</v>
      </c>
      <c r="M1183" s="172">
        <v>0.93</v>
      </c>
      <c r="N1183" s="153">
        <v>166634</v>
      </c>
      <c r="O1183" s="153">
        <v>161642</v>
      </c>
      <c r="P1183" s="153">
        <v>4992</v>
      </c>
      <c r="Q1183" s="154">
        <v>0.970042128257138</v>
      </c>
      <c r="R1183" s="154">
        <v>0.956331877729258</v>
      </c>
      <c r="S1183" s="154">
        <v>0.967385395905055</v>
      </c>
      <c r="T1183" s="154">
        <v>0.959753382428498</v>
      </c>
      <c r="U1183" s="173">
        <v>-0.0110535181757976</v>
      </c>
      <c r="V1183" s="158">
        <v>40489</v>
      </c>
      <c r="W1183" s="158">
        <v>39091</v>
      </c>
      <c r="X1183" s="158">
        <v>41138</v>
      </c>
      <c r="Y1183" s="158">
        <v>39938</v>
      </c>
      <c r="Z1183" s="155">
        <v>0.965472103534293</v>
      </c>
      <c r="AA1183" s="155">
        <v>0.970829889639749</v>
      </c>
      <c r="AB1183" s="173">
        <v>-0.0053577861054559</v>
      </c>
    </row>
    <row r="1184" spans="1:28">
      <c r="A1184" s="175" t="s">
        <v>1085</v>
      </c>
      <c r="B1184" s="181" t="s">
        <v>1836</v>
      </c>
      <c r="C1184" s="181" t="s">
        <v>1185</v>
      </c>
      <c r="D1184" s="150">
        <v>4440</v>
      </c>
      <c r="E1184" s="153">
        <v>4239</v>
      </c>
      <c r="F1184" s="153">
        <v>201</v>
      </c>
      <c r="G1184" s="151">
        <v>4015</v>
      </c>
      <c r="H1184" s="151">
        <v>3903</v>
      </c>
      <c r="I1184" s="151">
        <v>112</v>
      </c>
      <c r="J1184" s="151">
        <v>4079</v>
      </c>
      <c r="K1184" s="151">
        <v>3978</v>
      </c>
      <c r="L1184" s="151">
        <v>101</v>
      </c>
      <c r="M1184" s="172">
        <v>0.93</v>
      </c>
      <c r="N1184" s="153">
        <v>113711</v>
      </c>
      <c r="O1184" s="153">
        <v>111789</v>
      </c>
      <c r="P1184" s="153">
        <v>1922</v>
      </c>
      <c r="Q1184" s="154">
        <v>0.983097501560975</v>
      </c>
      <c r="R1184" s="154">
        <v>0.95472972972973</v>
      </c>
      <c r="S1184" s="154">
        <v>0.972104607721046</v>
      </c>
      <c r="T1184" s="154">
        <v>0.975239029173817</v>
      </c>
      <c r="U1184" s="173">
        <v>-0.0173748779913164</v>
      </c>
      <c r="V1184" s="158">
        <v>28535</v>
      </c>
      <c r="W1184" s="158">
        <v>27888</v>
      </c>
      <c r="X1184" s="158">
        <v>28278</v>
      </c>
      <c r="Y1184" s="158">
        <v>27847</v>
      </c>
      <c r="Z1184" s="155">
        <v>0.977326090765726</v>
      </c>
      <c r="AA1184" s="155">
        <v>0.984758469481576</v>
      </c>
      <c r="AB1184" s="173">
        <v>-0.00743237871584945</v>
      </c>
    </row>
    <row r="1185" spans="1:28">
      <c r="A1185" s="175" t="s">
        <v>1085</v>
      </c>
      <c r="B1185" s="181" t="s">
        <v>1836</v>
      </c>
      <c r="C1185" s="181" t="s">
        <v>1186</v>
      </c>
      <c r="D1185" s="150">
        <v>2308</v>
      </c>
      <c r="E1185" s="153">
        <v>2165</v>
      </c>
      <c r="F1185" s="153">
        <v>143</v>
      </c>
      <c r="G1185" s="151">
        <v>1786</v>
      </c>
      <c r="H1185" s="151">
        <v>1724</v>
      </c>
      <c r="I1185" s="151">
        <v>62</v>
      </c>
      <c r="J1185" s="151">
        <v>2016</v>
      </c>
      <c r="K1185" s="151">
        <v>1939</v>
      </c>
      <c r="L1185" s="151">
        <v>77</v>
      </c>
      <c r="M1185" s="172">
        <v>0.93</v>
      </c>
      <c r="N1185" s="153">
        <v>56750</v>
      </c>
      <c r="O1185" s="153">
        <v>54883</v>
      </c>
      <c r="P1185" s="153">
        <v>1867</v>
      </c>
      <c r="Q1185" s="154">
        <v>0.967101321585903</v>
      </c>
      <c r="R1185" s="154">
        <v>0.938041594454073</v>
      </c>
      <c r="S1185" s="154">
        <v>0.96528555431131</v>
      </c>
      <c r="T1185" s="154">
        <v>0.961805555555556</v>
      </c>
      <c r="U1185" s="173">
        <v>-0.0272439598572375</v>
      </c>
      <c r="V1185" s="158">
        <v>13991</v>
      </c>
      <c r="W1185" s="158">
        <v>13274</v>
      </c>
      <c r="X1185" s="158">
        <v>14526</v>
      </c>
      <c r="Y1185" s="158">
        <v>14095</v>
      </c>
      <c r="Z1185" s="155">
        <v>0.948752769637624</v>
      </c>
      <c r="AA1185" s="155">
        <v>0.970329065124604</v>
      </c>
      <c r="AB1185" s="173">
        <v>-0.0215762954869799</v>
      </c>
    </row>
    <row r="1186" spans="1:28">
      <c r="A1186" s="175" t="s">
        <v>1085</v>
      </c>
      <c r="B1186" s="181" t="s">
        <v>1836</v>
      </c>
      <c r="C1186" s="181" t="s">
        <v>1187</v>
      </c>
      <c r="D1186" s="150">
        <v>3497</v>
      </c>
      <c r="E1186" s="153">
        <v>3335</v>
      </c>
      <c r="F1186" s="153">
        <v>162</v>
      </c>
      <c r="G1186" s="151">
        <v>3184</v>
      </c>
      <c r="H1186" s="151">
        <v>3043</v>
      </c>
      <c r="I1186" s="151">
        <v>141</v>
      </c>
      <c r="J1186" s="151">
        <v>3202</v>
      </c>
      <c r="K1186" s="151">
        <v>3139</v>
      </c>
      <c r="L1186" s="151">
        <v>63</v>
      </c>
      <c r="M1186" s="172">
        <v>0.93</v>
      </c>
      <c r="N1186" s="153">
        <v>90097</v>
      </c>
      <c r="O1186" s="153">
        <v>87854</v>
      </c>
      <c r="P1186" s="153">
        <v>2243</v>
      </c>
      <c r="Q1186" s="154">
        <v>0.975104609476453</v>
      </c>
      <c r="R1186" s="154">
        <v>0.953674578209894</v>
      </c>
      <c r="S1186" s="154">
        <v>0.95571608040201</v>
      </c>
      <c r="T1186" s="154">
        <v>0.980324797001874</v>
      </c>
      <c r="U1186" s="173">
        <v>-0.00204150219211585</v>
      </c>
      <c r="V1186" s="158">
        <v>22495</v>
      </c>
      <c r="W1186" s="158">
        <v>21877</v>
      </c>
      <c r="X1186" s="158">
        <v>22497</v>
      </c>
      <c r="Y1186" s="158">
        <v>21961</v>
      </c>
      <c r="Z1186" s="155">
        <v>0.97252722827295</v>
      </c>
      <c r="AA1186" s="155">
        <v>0.976174601057919</v>
      </c>
      <c r="AB1186" s="173">
        <v>-0.00364737278496929</v>
      </c>
    </row>
    <row r="1187" spans="1:28">
      <c r="A1187" s="175" t="s">
        <v>1085</v>
      </c>
      <c r="B1187" s="181" t="s">
        <v>1836</v>
      </c>
      <c r="C1187" s="181" t="s">
        <v>1188</v>
      </c>
      <c r="D1187" s="150">
        <v>3414</v>
      </c>
      <c r="E1187" s="153">
        <v>3231</v>
      </c>
      <c r="F1187" s="153">
        <v>183</v>
      </c>
      <c r="G1187" s="151">
        <v>3096</v>
      </c>
      <c r="H1187" s="151">
        <v>2968</v>
      </c>
      <c r="I1187" s="151">
        <v>128</v>
      </c>
      <c r="J1187" s="151">
        <v>3294</v>
      </c>
      <c r="K1187" s="151">
        <v>3179</v>
      </c>
      <c r="L1187" s="151">
        <v>115</v>
      </c>
      <c r="M1187" s="172">
        <v>0.93</v>
      </c>
      <c r="N1187" s="153">
        <v>89805</v>
      </c>
      <c r="O1187" s="153">
        <v>86359</v>
      </c>
      <c r="P1187" s="153">
        <v>3446</v>
      </c>
      <c r="Q1187" s="154">
        <v>0.961627971716497</v>
      </c>
      <c r="R1187" s="154">
        <v>0.946397188049209</v>
      </c>
      <c r="S1187" s="154">
        <v>0.958656330749354</v>
      </c>
      <c r="T1187" s="154">
        <v>0.965088038858531</v>
      </c>
      <c r="U1187" s="173">
        <v>-0.0122591427001448</v>
      </c>
      <c r="V1187" s="158">
        <v>22701</v>
      </c>
      <c r="W1187" s="158">
        <v>21816</v>
      </c>
      <c r="X1187" s="158">
        <v>22817</v>
      </c>
      <c r="Y1187" s="158">
        <v>21981</v>
      </c>
      <c r="Z1187" s="155">
        <v>0.961014933262852</v>
      </c>
      <c r="AA1187" s="155">
        <v>0.96336065214533</v>
      </c>
      <c r="AB1187" s="173">
        <v>-0.00234571888247848</v>
      </c>
    </row>
    <row r="1188" spans="1:28">
      <c r="A1188" s="175" t="s">
        <v>1085</v>
      </c>
      <c r="B1188" s="181" t="s">
        <v>1836</v>
      </c>
      <c r="C1188" s="181" t="s">
        <v>1189</v>
      </c>
      <c r="D1188" s="150">
        <v>6999</v>
      </c>
      <c r="E1188" s="153">
        <v>6625</v>
      </c>
      <c r="F1188" s="153">
        <v>374</v>
      </c>
      <c r="G1188" s="151">
        <v>6142</v>
      </c>
      <c r="H1188" s="151">
        <v>5953</v>
      </c>
      <c r="I1188" s="151">
        <v>189</v>
      </c>
      <c r="J1188" s="151">
        <v>6752</v>
      </c>
      <c r="K1188" s="151">
        <v>6618</v>
      </c>
      <c r="L1188" s="151">
        <v>134</v>
      </c>
      <c r="M1188" s="172">
        <v>0.93</v>
      </c>
      <c r="N1188" s="153">
        <v>180831</v>
      </c>
      <c r="O1188" s="153">
        <v>175924</v>
      </c>
      <c r="P1188" s="153">
        <v>4907</v>
      </c>
      <c r="Q1188" s="154">
        <v>0.972864165989239</v>
      </c>
      <c r="R1188" s="154">
        <v>0.946563794827833</v>
      </c>
      <c r="S1188" s="154">
        <v>0.969228264408987</v>
      </c>
      <c r="T1188" s="154">
        <v>0.980154028436019</v>
      </c>
      <c r="U1188" s="173">
        <v>-0.0226644695811548</v>
      </c>
      <c r="V1188" s="158">
        <v>44765</v>
      </c>
      <c r="W1188" s="158">
        <v>43465</v>
      </c>
      <c r="X1188" s="158">
        <v>44941</v>
      </c>
      <c r="Y1188" s="158">
        <v>43700</v>
      </c>
      <c r="Z1188" s="155">
        <v>0.970959454931308</v>
      </c>
      <c r="AA1188" s="155">
        <v>0.972386017222581</v>
      </c>
      <c r="AB1188" s="173">
        <v>-0.00142656229127269</v>
      </c>
    </row>
    <row r="1189" spans="1:28">
      <c r="A1189" s="175" t="s">
        <v>1085</v>
      </c>
      <c r="B1189" s="181" t="s">
        <v>1836</v>
      </c>
      <c r="C1189" s="181" t="s">
        <v>1190</v>
      </c>
      <c r="D1189" s="150">
        <v>5506</v>
      </c>
      <c r="E1189" s="153">
        <v>5328</v>
      </c>
      <c r="F1189" s="153">
        <v>178</v>
      </c>
      <c r="G1189" s="151">
        <v>4556</v>
      </c>
      <c r="H1189" s="151">
        <v>4458</v>
      </c>
      <c r="I1189" s="151">
        <v>98</v>
      </c>
      <c r="J1189" s="151">
        <v>5255</v>
      </c>
      <c r="K1189" s="151">
        <v>5175</v>
      </c>
      <c r="L1189" s="151">
        <v>80</v>
      </c>
      <c r="M1189" s="172">
        <v>0.93</v>
      </c>
      <c r="N1189" s="153">
        <v>136801</v>
      </c>
      <c r="O1189" s="153">
        <v>134099</v>
      </c>
      <c r="P1189" s="153">
        <v>2702</v>
      </c>
      <c r="Q1189" s="154">
        <v>0.980248682392673</v>
      </c>
      <c r="R1189" s="154">
        <v>0.967671630948057</v>
      </c>
      <c r="S1189" s="154">
        <v>0.978489903424056</v>
      </c>
      <c r="T1189" s="154">
        <v>0.984776403425309</v>
      </c>
      <c r="U1189" s="173">
        <v>-0.0108182724759995</v>
      </c>
      <c r="V1189" s="158">
        <v>34507</v>
      </c>
      <c r="W1189" s="158">
        <v>33817</v>
      </c>
      <c r="X1189" s="158">
        <v>34386</v>
      </c>
      <c r="Y1189" s="158">
        <v>33719</v>
      </c>
      <c r="Z1189" s="155">
        <v>0.980004057147825</v>
      </c>
      <c r="AA1189" s="155">
        <v>0.980602570813703</v>
      </c>
      <c r="AB1189" s="173">
        <v>-0.000598513665878153</v>
      </c>
    </row>
    <row r="1190" spans="1:28">
      <c r="A1190" s="175" t="s">
        <v>1085</v>
      </c>
      <c r="B1190" s="181" t="s">
        <v>1836</v>
      </c>
      <c r="C1190" s="181" t="s">
        <v>1191</v>
      </c>
      <c r="D1190" s="150">
        <v>5516</v>
      </c>
      <c r="E1190" s="153">
        <v>5154</v>
      </c>
      <c r="F1190" s="153">
        <v>362</v>
      </c>
      <c r="G1190" s="151">
        <v>4596</v>
      </c>
      <c r="H1190" s="151">
        <v>4344</v>
      </c>
      <c r="I1190" s="151">
        <v>252</v>
      </c>
      <c r="J1190" s="151">
        <v>5108</v>
      </c>
      <c r="K1190" s="151">
        <v>4878</v>
      </c>
      <c r="L1190" s="151">
        <v>230</v>
      </c>
      <c r="M1190" s="172">
        <v>0.93</v>
      </c>
      <c r="N1190" s="153">
        <v>133422</v>
      </c>
      <c r="O1190" s="153">
        <v>126718</v>
      </c>
      <c r="P1190" s="153">
        <v>6704</v>
      </c>
      <c r="Q1190" s="154">
        <v>0.949753413979703</v>
      </c>
      <c r="R1190" s="154">
        <v>0.93437273386512</v>
      </c>
      <c r="S1190" s="154">
        <v>0.945169712793734</v>
      </c>
      <c r="T1190" s="154">
        <v>0.954972592012529</v>
      </c>
      <c r="U1190" s="173">
        <v>-0.010796978928614</v>
      </c>
      <c r="V1190" s="158">
        <v>33432</v>
      </c>
      <c r="W1190" s="158">
        <v>31767</v>
      </c>
      <c r="X1190" s="158">
        <v>33256</v>
      </c>
      <c r="Y1190" s="158">
        <v>31562</v>
      </c>
      <c r="Z1190" s="155">
        <v>0.950197415649677</v>
      </c>
      <c r="AA1190" s="155">
        <v>0.949061823430358</v>
      </c>
      <c r="AB1190" s="173">
        <v>0.00113559221931858</v>
      </c>
    </row>
    <row r="1191" spans="1:28">
      <c r="A1191" s="175" t="s">
        <v>1085</v>
      </c>
      <c r="B1191" s="181" t="s">
        <v>1836</v>
      </c>
      <c r="C1191" s="181" t="s">
        <v>1192</v>
      </c>
      <c r="D1191" s="150">
        <v>4221</v>
      </c>
      <c r="E1191" s="153">
        <v>3996</v>
      </c>
      <c r="F1191" s="153">
        <v>225</v>
      </c>
      <c r="G1191" s="151">
        <v>3660</v>
      </c>
      <c r="H1191" s="151">
        <v>3553</v>
      </c>
      <c r="I1191" s="151">
        <v>107</v>
      </c>
      <c r="J1191" s="151">
        <v>4179</v>
      </c>
      <c r="K1191" s="151">
        <v>4067</v>
      </c>
      <c r="L1191" s="151">
        <v>112</v>
      </c>
      <c r="M1191" s="172">
        <v>0.93</v>
      </c>
      <c r="N1191" s="153">
        <v>109312</v>
      </c>
      <c r="O1191" s="153">
        <v>106039</v>
      </c>
      <c r="P1191" s="153">
        <v>3273</v>
      </c>
      <c r="Q1191" s="154">
        <v>0.970058182084309</v>
      </c>
      <c r="R1191" s="154">
        <v>0.946695095948827</v>
      </c>
      <c r="S1191" s="154">
        <v>0.970765027322404</v>
      </c>
      <c r="T1191" s="154">
        <v>0.97319932998325</v>
      </c>
      <c r="U1191" s="173">
        <v>-0.024069931373577</v>
      </c>
      <c r="V1191" s="158">
        <v>27268</v>
      </c>
      <c r="W1191" s="158">
        <v>26408</v>
      </c>
      <c r="X1191" s="158">
        <v>27002</v>
      </c>
      <c r="Y1191" s="158">
        <v>26193</v>
      </c>
      <c r="Z1191" s="155">
        <v>0.968461199941323</v>
      </c>
      <c r="AA1191" s="155">
        <v>0.970039256351381</v>
      </c>
      <c r="AB1191" s="173">
        <v>-0.00157805641005815</v>
      </c>
    </row>
    <row r="1192" spans="1:28">
      <c r="A1192" s="175" t="s">
        <v>1085</v>
      </c>
      <c r="B1192" s="181" t="s">
        <v>1836</v>
      </c>
      <c r="C1192" s="181" t="s">
        <v>1193</v>
      </c>
      <c r="D1192" s="150">
        <v>3512</v>
      </c>
      <c r="E1192" s="153">
        <v>3451</v>
      </c>
      <c r="F1192" s="153">
        <v>61</v>
      </c>
      <c r="G1192" s="151">
        <v>2920</v>
      </c>
      <c r="H1192" s="151">
        <v>2879</v>
      </c>
      <c r="I1192" s="151">
        <v>41</v>
      </c>
      <c r="J1192" s="151">
        <v>3189</v>
      </c>
      <c r="K1192" s="151">
        <v>3164</v>
      </c>
      <c r="L1192" s="151">
        <v>25</v>
      </c>
      <c r="M1192" s="172">
        <v>0.93</v>
      </c>
      <c r="N1192" s="153">
        <v>88125</v>
      </c>
      <c r="O1192" s="153">
        <v>87237</v>
      </c>
      <c r="P1192" s="153">
        <v>888</v>
      </c>
      <c r="Q1192" s="154">
        <v>0.989923404255319</v>
      </c>
      <c r="R1192" s="154">
        <v>0.982630979498861</v>
      </c>
      <c r="S1192" s="154">
        <v>0.985958904109589</v>
      </c>
      <c r="T1192" s="154">
        <v>0.992160551897146</v>
      </c>
      <c r="U1192" s="173">
        <v>-0.00332792461072806</v>
      </c>
      <c r="V1192" s="158">
        <v>22053</v>
      </c>
      <c r="W1192" s="158">
        <v>21819</v>
      </c>
      <c r="X1192" s="158">
        <v>21866</v>
      </c>
      <c r="Y1192" s="158">
        <v>21628</v>
      </c>
      <c r="Z1192" s="155">
        <v>0.98938919874847</v>
      </c>
      <c r="AA1192" s="155">
        <v>0.989115521814689</v>
      </c>
      <c r="AB1192" s="173">
        <v>0.00027367693378022</v>
      </c>
    </row>
    <row r="1193" spans="1:28">
      <c r="A1193" s="175" t="s">
        <v>1085</v>
      </c>
      <c r="B1193" s="181" t="s">
        <v>1837</v>
      </c>
      <c r="C1193" s="181" t="s">
        <v>1194</v>
      </c>
      <c r="D1193" s="150">
        <v>3822</v>
      </c>
      <c r="E1193" s="153">
        <v>3540</v>
      </c>
      <c r="F1193" s="153">
        <v>282</v>
      </c>
      <c r="G1193" s="151">
        <v>3439</v>
      </c>
      <c r="H1193" s="151">
        <v>3288</v>
      </c>
      <c r="I1193" s="151">
        <v>151</v>
      </c>
      <c r="J1193" s="151">
        <v>3826</v>
      </c>
      <c r="K1193" s="151">
        <v>3666</v>
      </c>
      <c r="L1193" s="151">
        <v>160</v>
      </c>
      <c r="M1193" s="172">
        <v>0.93</v>
      </c>
      <c r="N1193" s="153">
        <v>103618</v>
      </c>
      <c r="O1193" s="153">
        <v>100192</v>
      </c>
      <c r="P1193" s="153">
        <v>3426</v>
      </c>
      <c r="Q1193" s="154">
        <v>0.966936246598081</v>
      </c>
      <c r="R1193" s="154">
        <v>0.926216640502355</v>
      </c>
      <c r="S1193" s="154">
        <v>0.956091887176505</v>
      </c>
      <c r="T1193" s="154">
        <v>0.958180867746994</v>
      </c>
      <c r="U1193" s="173">
        <v>-0.0298752466741501</v>
      </c>
      <c r="V1193" s="158">
        <v>25564</v>
      </c>
      <c r="W1193" s="158">
        <v>24585</v>
      </c>
      <c r="X1193" s="158">
        <v>25810</v>
      </c>
      <c r="Y1193" s="158">
        <v>24980</v>
      </c>
      <c r="Z1193" s="155">
        <v>0.96170395869191</v>
      </c>
      <c r="AA1193" s="155">
        <v>0.967841921735761</v>
      </c>
      <c r="AB1193" s="173">
        <v>-0.00613796304385084</v>
      </c>
    </row>
    <row r="1194" spans="1:28">
      <c r="A1194" s="175" t="s">
        <v>1085</v>
      </c>
      <c r="B1194" s="181" t="s">
        <v>1837</v>
      </c>
      <c r="C1194" s="181" t="s">
        <v>1195</v>
      </c>
      <c r="D1194" s="150">
        <v>5104</v>
      </c>
      <c r="E1194" s="153">
        <v>4937</v>
      </c>
      <c r="F1194" s="153">
        <v>167</v>
      </c>
      <c r="G1194" s="151">
        <v>4455</v>
      </c>
      <c r="H1194" s="151">
        <v>4304</v>
      </c>
      <c r="I1194" s="151">
        <v>151</v>
      </c>
      <c r="J1194" s="151">
        <v>4775</v>
      </c>
      <c r="K1194" s="151">
        <v>4666</v>
      </c>
      <c r="L1194" s="151">
        <v>109</v>
      </c>
      <c r="M1194" s="172">
        <v>0.93</v>
      </c>
      <c r="N1194" s="153">
        <v>132808</v>
      </c>
      <c r="O1194" s="153">
        <v>128871</v>
      </c>
      <c r="P1194" s="153">
        <v>3937</v>
      </c>
      <c r="Q1194" s="154">
        <v>0.970355701463767</v>
      </c>
      <c r="R1194" s="154">
        <v>0.967280564263323</v>
      </c>
      <c r="S1194" s="154">
        <v>0.966105499438833</v>
      </c>
      <c r="T1194" s="154">
        <v>0.97717277486911</v>
      </c>
      <c r="U1194" s="173">
        <v>0.00117506482449015</v>
      </c>
      <c r="V1194" s="158">
        <v>32617</v>
      </c>
      <c r="W1194" s="158">
        <v>31695</v>
      </c>
      <c r="X1194" s="158">
        <v>33678</v>
      </c>
      <c r="Y1194" s="158">
        <v>32842</v>
      </c>
      <c r="Z1194" s="155">
        <v>0.971732532115155</v>
      </c>
      <c r="AA1194" s="155">
        <v>0.975176673199121</v>
      </c>
      <c r="AB1194" s="173">
        <v>-0.0034441410839664</v>
      </c>
    </row>
    <row r="1195" spans="1:28">
      <c r="A1195" s="175" t="s">
        <v>1085</v>
      </c>
      <c r="B1195" s="181" t="s">
        <v>1837</v>
      </c>
      <c r="C1195" s="181" t="s">
        <v>1196</v>
      </c>
      <c r="D1195" s="150">
        <v>2669</v>
      </c>
      <c r="E1195" s="153">
        <v>2465</v>
      </c>
      <c r="F1195" s="153">
        <v>204</v>
      </c>
      <c r="G1195" s="151">
        <v>2359</v>
      </c>
      <c r="H1195" s="151">
        <v>2257</v>
      </c>
      <c r="I1195" s="151">
        <v>102</v>
      </c>
      <c r="J1195" s="151">
        <v>2584</v>
      </c>
      <c r="K1195" s="151">
        <v>2526</v>
      </c>
      <c r="L1195" s="151">
        <v>58</v>
      </c>
      <c r="M1195" s="172">
        <v>0.93</v>
      </c>
      <c r="N1195" s="153">
        <v>72653</v>
      </c>
      <c r="O1195" s="153">
        <v>70142</v>
      </c>
      <c r="P1195" s="153">
        <v>2511</v>
      </c>
      <c r="Q1195" s="154">
        <v>0.965438454021169</v>
      </c>
      <c r="R1195" s="154">
        <v>0.923566878980892</v>
      </c>
      <c r="S1195" s="154">
        <v>0.956761339550657</v>
      </c>
      <c r="T1195" s="154">
        <v>0.977554179566563</v>
      </c>
      <c r="U1195" s="173">
        <v>-0.0331944605697653</v>
      </c>
      <c r="V1195" s="158">
        <v>17761</v>
      </c>
      <c r="W1195" s="158">
        <v>17172</v>
      </c>
      <c r="X1195" s="158">
        <v>18018</v>
      </c>
      <c r="Y1195" s="158">
        <v>17376</v>
      </c>
      <c r="Z1195" s="155">
        <v>0.966837452846124</v>
      </c>
      <c r="AA1195" s="155">
        <v>0.964368964368964</v>
      </c>
      <c r="AB1195" s="173">
        <v>0.00246848847715919</v>
      </c>
    </row>
    <row r="1196" spans="1:28">
      <c r="A1196" s="175" t="s">
        <v>1085</v>
      </c>
      <c r="B1196" s="181" t="s">
        <v>1837</v>
      </c>
      <c r="C1196" s="181" t="s">
        <v>1197</v>
      </c>
      <c r="D1196" s="150">
        <v>4232</v>
      </c>
      <c r="E1196" s="153">
        <v>4047</v>
      </c>
      <c r="F1196" s="153">
        <v>185</v>
      </c>
      <c r="G1196" s="151">
        <v>3575</v>
      </c>
      <c r="H1196" s="151">
        <v>3467</v>
      </c>
      <c r="I1196" s="151">
        <v>108</v>
      </c>
      <c r="J1196" s="151">
        <v>3798</v>
      </c>
      <c r="K1196" s="151">
        <v>3720</v>
      </c>
      <c r="L1196" s="151">
        <v>78</v>
      </c>
      <c r="M1196" s="172">
        <v>0.93</v>
      </c>
      <c r="N1196" s="153">
        <v>98260</v>
      </c>
      <c r="O1196" s="153">
        <v>95857</v>
      </c>
      <c r="P1196" s="153">
        <v>2403</v>
      </c>
      <c r="Q1196" s="154">
        <v>0.975544473844901</v>
      </c>
      <c r="R1196" s="154">
        <v>0.956285444234405</v>
      </c>
      <c r="S1196" s="154">
        <v>0.96979020979021</v>
      </c>
      <c r="T1196" s="154">
        <v>0.979462875197472</v>
      </c>
      <c r="U1196" s="173">
        <v>-0.0135047655558053</v>
      </c>
      <c r="V1196" s="158">
        <v>25218</v>
      </c>
      <c r="W1196" s="158">
        <v>24548</v>
      </c>
      <c r="X1196" s="158">
        <v>24432</v>
      </c>
      <c r="Y1196" s="158">
        <v>23901</v>
      </c>
      <c r="Z1196" s="155">
        <v>0.973431675787136</v>
      </c>
      <c r="AA1196" s="155">
        <v>0.978266208251473</v>
      </c>
      <c r="AB1196" s="173">
        <v>-0.00483453246433729</v>
      </c>
    </row>
    <row r="1197" spans="1:28">
      <c r="A1197" s="175" t="s">
        <v>1085</v>
      </c>
      <c r="B1197" s="181" t="s">
        <v>1837</v>
      </c>
      <c r="C1197" s="181" t="s">
        <v>1198</v>
      </c>
      <c r="D1197" s="150">
        <v>2627</v>
      </c>
      <c r="E1197" s="153">
        <v>2331</v>
      </c>
      <c r="F1197" s="153">
        <v>296</v>
      </c>
      <c r="G1197" s="151">
        <v>2628</v>
      </c>
      <c r="H1197" s="151">
        <v>2516</v>
      </c>
      <c r="I1197" s="151">
        <v>112</v>
      </c>
      <c r="J1197" s="151">
        <v>2777</v>
      </c>
      <c r="K1197" s="151">
        <v>2720</v>
      </c>
      <c r="L1197" s="151">
        <v>57</v>
      </c>
      <c r="M1197" s="172">
        <v>0.93</v>
      </c>
      <c r="N1197" s="153">
        <v>78706</v>
      </c>
      <c r="O1197" s="153">
        <v>76183</v>
      </c>
      <c r="P1197" s="153">
        <v>2523</v>
      </c>
      <c r="Q1197" s="154">
        <v>0.967943994104643</v>
      </c>
      <c r="R1197" s="154">
        <v>0.887323943661972</v>
      </c>
      <c r="S1197" s="154">
        <v>0.95738203957382</v>
      </c>
      <c r="T1197" s="154">
        <v>0.979474252790781</v>
      </c>
      <c r="U1197" s="173">
        <v>-0.0700580959118485</v>
      </c>
      <c r="V1197" s="158">
        <v>18769</v>
      </c>
      <c r="W1197" s="158">
        <v>18047</v>
      </c>
      <c r="X1197" s="158">
        <v>18996</v>
      </c>
      <c r="Y1197" s="158">
        <v>18434</v>
      </c>
      <c r="Z1197" s="155">
        <v>0.961532313921893</v>
      </c>
      <c r="AA1197" s="155">
        <v>0.97041482417351</v>
      </c>
      <c r="AB1197" s="173">
        <v>-0.00888251025161768</v>
      </c>
    </row>
    <row r="1198" spans="1:28">
      <c r="A1198" s="175" t="s">
        <v>1085</v>
      </c>
      <c r="B1198" s="181" t="s">
        <v>1837</v>
      </c>
      <c r="C1198" s="181" t="s">
        <v>1199</v>
      </c>
      <c r="D1198" s="150">
        <v>5713</v>
      </c>
      <c r="E1198" s="153">
        <v>5525</v>
      </c>
      <c r="F1198" s="153">
        <v>188</v>
      </c>
      <c r="G1198" s="151">
        <v>5044</v>
      </c>
      <c r="H1198" s="151">
        <v>4861</v>
      </c>
      <c r="I1198" s="151">
        <v>183</v>
      </c>
      <c r="J1198" s="151">
        <v>5102</v>
      </c>
      <c r="K1198" s="151">
        <v>4987</v>
      </c>
      <c r="L1198" s="151">
        <v>115</v>
      </c>
      <c r="M1198" s="172">
        <v>0.93</v>
      </c>
      <c r="N1198" s="153">
        <v>138731</v>
      </c>
      <c r="O1198" s="153">
        <v>135234</v>
      </c>
      <c r="P1198" s="153">
        <v>3497</v>
      </c>
      <c r="Q1198" s="154">
        <v>0.974792944619443</v>
      </c>
      <c r="R1198" s="154">
        <v>0.967092595834063</v>
      </c>
      <c r="S1198" s="154">
        <v>0.963719270420301</v>
      </c>
      <c r="T1198" s="154">
        <v>0.977459819678557</v>
      </c>
      <c r="U1198" s="173">
        <v>0.00337332541376134</v>
      </c>
      <c r="V1198" s="158">
        <v>34623</v>
      </c>
      <c r="W1198" s="158">
        <v>33678</v>
      </c>
      <c r="X1198" s="158">
        <v>34617</v>
      </c>
      <c r="Y1198" s="158">
        <v>33731</v>
      </c>
      <c r="Z1198" s="155">
        <v>0.972706004678971</v>
      </c>
      <c r="AA1198" s="155">
        <v>0.974405638847965</v>
      </c>
      <c r="AB1198" s="173">
        <v>-0.00169963416899421</v>
      </c>
    </row>
    <row r="1199" spans="1:28">
      <c r="A1199" s="175" t="s">
        <v>1085</v>
      </c>
      <c r="B1199" s="181" t="s">
        <v>1837</v>
      </c>
      <c r="C1199" s="181" t="s">
        <v>1200</v>
      </c>
      <c r="D1199" s="150">
        <v>3586</v>
      </c>
      <c r="E1199" s="153">
        <v>3327</v>
      </c>
      <c r="F1199" s="153">
        <v>259</v>
      </c>
      <c r="G1199" s="151">
        <v>3086</v>
      </c>
      <c r="H1199" s="151">
        <v>2974</v>
      </c>
      <c r="I1199" s="151">
        <v>112</v>
      </c>
      <c r="J1199" s="151">
        <v>3164</v>
      </c>
      <c r="K1199" s="151">
        <v>3087</v>
      </c>
      <c r="L1199" s="151">
        <v>77</v>
      </c>
      <c r="M1199" s="172">
        <v>0.93</v>
      </c>
      <c r="N1199" s="153">
        <v>84644</v>
      </c>
      <c r="O1199" s="153">
        <v>81744</v>
      </c>
      <c r="P1199" s="153">
        <v>2900</v>
      </c>
      <c r="Q1199" s="154">
        <v>0.965738859222154</v>
      </c>
      <c r="R1199" s="154">
        <v>0.927774679308422</v>
      </c>
      <c r="S1199" s="154">
        <v>0.963707064160726</v>
      </c>
      <c r="T1199" s="154">
        <v>0.975663716814159</v>
      </c>
      <c r="U1199" s="173">
        <v>-0.0359323848523042</v>
      </c>
      <c r="V1199" s="158">
        <v>21971</v>
      </c>
      <c r="W1199" s="158">
        <v>21158</v>
      </c>
      <c r="X1199" s="158">
        <v>21144</v>
      </c>
      <c r="Y1199" s="158">
        <v>20485</v>
      </c>
      <c r="Z1199" s="155">
        <v>0.962996677438442</v>
      </c>
      <c r="AA1199" s="155">
        <v>0.968832765796443</v>
      </c>
      <c r="AB1199" s="173">
        <v>-0.00583608835800187</v>
      </c>
    </row>
    <row r="1200" spans="1:28">
      <c r="A1200" s="175" t="s">
        <v>1085</v>
      </c>
      <c r="B1200" s="181" t="s">
        <v>1837</v>
      </c>
      <c r="C1200" s="181" t="s">
        <v>1201</v>
      </c>
      <c r="D1200" s="150">
        <v>4985</v>
      </c>
      <c r="E1200" s="153">
        <v>4769</v>
      </c>
      <c r="F1200" s="153">
        <v>216</v>
      </c>
      <c r="G1200" s="151">
        <v>4292</v>
      </c>
      <c r="H1200" s="151">
        <v>4059</v>
      </c>
      <c r="I1200" s="151">
        <v>233</v>
      </c>
      <c r="J1200" s="151">
        <v>4736</v>
      </c>
      <c r="K1200" s="151">
        <v>4638</v>
      </c>
      <c r="L1200" s="151">
        <v>98</v>
      </c>
      <c r="M1200" s="172">
        <v>0.93</v>
      </c>
      <c r="N1200" s="153">
        <v>121611</v>
      </c>
      <c r="O1200" s="153">
        <v>118689</v>
      </c>
      <c r="P1200" s="153">
        <v>2922</v>
      </c>
      <c r="Q1200" s="154">
        <v>0.975972568270962</v>
      </c>
      <c r="R1200" s="154">
        <v>0.95667001003009</v>
      </c>
      <c r="S1200" s="154">
        <v>0.945712954333644</v>
      </c>
      <c r="T1200" s="154">
        <v>0.979307432432432</v>
      </c>
      <c r="U1200" s="173">
        <v>0.0109570556964462</v>
      </c>
      <c r="V1200" s="158">
        <v>30531</v>
      </c>
      <c r="W1200" s="158">
        <v>29680</v>
      </c>
      <c r="X1200" s="158">
        <v>29749</v>
      </c>
      <c r="Y1200" s="158">
        <v>29140</v>
      </c>
      <c r="Z1200" s="155">
        <v>0.972126690904327</v>
      </c>
      <c r="AA1200" s="155">
        <v>0.979528723654577</v>
      </c>
      <c r="AB1200" s="173">
        <v>-0.00740203275024987</v>
      </c>
    </row>
    <row r="1201" spans="1:28">
      <c r="A1201" s="175" t="s">
        <v>1085</v>
      </c>
      <c r="B1201" s="181" t="s">
        <v>1837</v>
      </c>
      <c r="C1201" s="181" t="s">
        <v>1202</v>
      </c>
      <c r="D1201" s="150">
        <v>5</v>
      </c>
      <c r="E1201" s="153">
        <v>4</v>
      </c>
      <c r="F1201" s="153">
        <v>1</v>
      </c>
      <c r="G1201" s="151">
        <v>4</v>
      </c>
      <c r="H1201" s="151">
        <v>4</v>
      </c>
      <c r="I1201" s="151">
        <v>0</v>
      </c>
      <c r="J1201" s="151">
        <v>7</v>
      </c>
      <c r="K1201" s="151">
        <v>7</v>
      </c>
      <c r="L1201" s="151">
        <v>0</v>
      </c>
      <c r="M1201" s="172">
        <v>0.93</v>
      </c>
      <c r="N1201" s="153">
        <v>158</v>
      </c>
      <c r="O1201" s="153">
        <v>152</v>
      </c>
      <c r="P1201" s="153">
        <v>6</v>
      </c>
      <c r="Q1201" s="154">
        <v>0.962025316455696</v>
      </c>
      <c r="R1201" s="154">
        <v>0.8</v>
      </c>
      <c r="S1201" s="154">
        <v>1</v>
      </c>
      <c r="T1201" s="154">
        <v>1</v>
      </c>
      <c r="U1201" s="173">
        <v>-0.2</v>
      </c>
      <c r="V1201" s="158">
        <v>35</v>
      </c>
      <c r="W1201" s="158">
        <v>32</v>
      </c>
      <c r="X1201" s="158">
        <v>34</v>
      </c>
      <c r="Y1201" s="158">
        <v>33</v>
      </c>
      <c r="Z1201" s="155">
        <v>0.914285714285714</v>
      </c>
      <c r="AA1201" s="155">
        <v>0.970588235294118</v>
      </c>
      <c r="AB1201" s="173">
        <v>-0.0563025210084034</v>
      </c>
    </row>
    <row r="1202" spans="1:28">
      <c r="A1202" s="175" t="s">
        <v>1085</v>
      </c>
      <c r="B1202" s="181" t="s">
        <v>1837</v>
      </c>
      <c r="C1202" s="181" t="s">
        <v>1203</v>
      </c>
      <c r="D1202" s="150">
        <v>4355</v>
      </c>
      <c r="E1202" s="153">
        <v>3970</v>
      </c>
      <c r="F1202" s="153">
        <v>385</v>
      </c>
      <c r="G1202" s="151">
        <v>3869</v>
      </c>
      <c r="H1202" s="151">
        <v>3736</v>
      </c>
      <c r="I1202" s="151">
        <v>133</v>
      </c>
      <c r="J1202" s="151">
        <v>4258</v>
      </c>
      <c r="K1202" s="151">
        <v>4123</v>
      </c>
      <c r="L1202" s="151">
        <v>135</v>
      </c>
      <c r="M1202" s="172">
        <v>0.93</v>
      </c>
      <c r="N1202" s="153">
        <v>114094</v>
      </c>
      <c r="O1202" s="153">
        <v>110780</v>
      </c>
      <c r="P1202" s="153">
        <v>3314</v>
      </c>
      <c r="Q1202" s="154">
        <v>0.970953774957491</v>
      </c>
      <c r="R1202" s="154">
        <v>0.911595866819747</v>
      </c>
      <c r="S1202" s="154">
        <v>0.965624192297751</v>
      </c>
      <c r="T1202" s="154">
        <v>0.968294974166275</v>
      </c>
      <c r="U1202" s="173">
        <v>-0.0540283254780038</v>
      </c>
      <c r="V1202" s="158">
        <v>28523</v>
      </c>
      <c r="W1202" s="158">
        <v>27514</v>
      </c>
      <c r="X1202" s="158">
        <v>28473</v>
      </c>
      <c r="Y1202" s="158">
        <v>27773</v>
      </c>
      <c r="Z1202" s="155">
        <v>0.964625039441854</v>
      </c>
      <c r="AA1202" s="155">
        <v>0.975415305728234</v>
      </c>
      <c r="AB1202" s="173">
        <v>-0.0107902662863798</v>
      </c>
    </row>
    <row r="1203" spans="1:28">
      <c r="A1203" s="175" t="s">
        <v>1085</v>
      </c>
      <c r="B1203" s="181" t="s">
        <v>1837</v>
      </c>
      <c r="C1203" s="181" t="s">
        <v>1204</v>
      </c>
      <c r="D1203" s="150">
        <v>5190</v>
      </c>
      <c r="E1203" s="153">
        <v>4995</v>
      </c>
      <c r="F1203" s="153">
        <v>195</v>
      </c>
      <c r="G1203" s="151">
        <v>4321</v>
      </c>
      <c r="H1203" s="151">
        <v>4204</v>
      </c>
      <c r="I1203" s="151">
        <v>117</v>
      </c>
      <c r="J1203" s="151">
        <v>4292</v>
      </c>
      <c r="K1203" s="151">
        <v>4170</v>
      </c>
      <c r="L1203" s="151">
        <v>122</v>
      </c>
      <c r="M1203" s="172">
        <v>0.93</v>
      </c>
      <c r="N1203" s="153">
        <v>123663</v>
      </c>
      <c r="O1203" s="153">
        <v>120621</v>
      </c>
      <c r="P1203" s="153">
        <v>3042</v>
      </c>
      <c r="Q1203" s="154">
        <v>0.975400887896946</v>
      </c>
      <c r="R1203" s="154">
        <v>0.96242774566474</v>
      </c>
      <c r="S1203" s="154">
        <v>0.972922934505901</v>
      </c>
      <c r="T1203" s="154">
        <v>0.971575023299161</v>
      </c>
      <c r="U1203" s="173">
        <v>-0.0104951888411615</v>
      </c>
      <c r="V1203" s="158">
        <v>31156</v>
      </c>
      <c r="W1203" s="158">
        <v>30219</v>
      </c>
      <c r="X1203" s="158">
        <v>30351</v>
      </c>
      <c r="Y1203" s="158">
        <v>29677</v>
      </c>
      <c r="Z1203" s="155">
        <v>0.969925536012325</v>
      </c>
      <c r="AA1203" s="155">
        <v>0.977793153438107</v>
      </c>
      <c r="AB1203" s="173">
        <v>-0.00786761742578235</v>
      </c>
    </row>
    <row r="1204" spans="1:28">
      <c r="A1204" s="175" t="s">
        <v>1085</v>
      </c>
      <c r="B1204" s="181" t="s">
        <v>1837</v>
      </c>
      <c r="C1204" s="181" t="s">
        <v>1205</v>
      </c>
      <c r="D1204" s="150">
        <v>3409</v>
      </c>
      <c r="E1204" s="153">
        <v>3283</v>
      </c>
      <c r="F1204" s="153">
        <v>126</v>
      </c>
      <c r="G1204" s="151">
        <v>2960</v>
      </c>
      <c r="H1204" s="151">
        <v>2904</v>
      </c>
      <c r="I1204" s="151">
        <v>56</v>
      </c>
      <c r="J1204" s="151">
        <v>3147</v>
      </c>
      <c r="K1204" s="151">
        <v>3075</v>
      </c>
      <c r="L1204" s="151">
        <v>72</v>
      </c>
      <c r="M1204" s="172">
        <v>0.93</v>
      </c>
      <c r="N1204" s="153">
        <v>82123</v>
      </c>
      <c r="O1204" s="153">
        <v>80211</v>
      </c>
      <c r="P1204" s="153">
        <v>1912</v>
      </c>
      <c r="Q1204" s="154">
        <v>0.976717850054187</v>
      </c>
      <c r="R1204" s="154">
        <v>0.963039014373717</v>
      </c>
      <c r="S1204" s="154">
        <v>0.981081081081081</v>
      </c>
      <c r="T1204" s="154">
        <v>0.977121067683508</v>
      </c>
      <c r="U1204" s="173">
        <v>-0.0180420667073644</v>
      </c>
      <c r="V1204" s="158">
        <v>21293</v>
      </c>
      <c r="W1204" s="158">
        <v>20826</v>
      </c>
      <c r="X1204" s="158">
        <v>20836</v>
      </c>
      <c r="Y1204" s="158">
        <v>20410</v>
      </c>
      <c r="Z1204" s="155">
        <v>0.978067909641666</v>
      </c>
      <c r="AA1204" s="155">
        <v>0.979554617009023</v>
      </c>
      <c r="AB1204" s="173">
        <v>-0.00148670736735657</v>
      </c>
    </row>
    <row r="1205" spans="1:28">
      <c r="A1205" s="175" t="s">
        <v>1085</v>
      </c>
      <c r="B1205" s="181" t="s">
        <v>1837</v>
      </c>
      <c r="C1205" s="181" t="s">
        <v>1206</v>
      </c>
      <c r="D1205" s="150">
        <v>5918</v>
      </c>
      <c r="E1205" s="153">
        <v>5572</v>
      </c>
      <c r="F1205" s="153">
        <v>346</v>
      </c>
      <c r="G1205" s="151">
        <v>5021</v>
      </c>
      <c r="H1205" s="151">
        <v>4823</v>
      </c>
      <c r="I1205" s="151">
        <v>198</v>
      </c>
      <c r="J1205" s="151">
        <v>5299</v>
      </c>
      <c r="K1205" s="151">
        <v>5123</v>
      </c>
      <c r="L1205" s="151">
        <v>176</v>
      </c>
      <c r="M1205" s="172">
        <v>0.93</v>
      </c>
      <c r="N1205" s="153">
        <v>143214</v>
      </c>
      <c r="O1205" s="153">
        <v>138333</v>
      </c>
      <c r="P1205" s="153">
        <v>4881</v>
      </c>
      <c r="Q1205" s="154">
        <v>0.965918136495035</v>
      </c>
      <c r="R1205" s="154">
        <v>0.941534302129098</v>
      </c>
      <c r="S1205" s="154">
        <v>0.960565624377614</v>
      </c>
      <c r="T1205" s="154">
        <v>0.966786186072844</v>
      </c>
      <c r="U1205" s="173">
        <v>-0.0190313222485163</v>
      </c>
      <c r="V1205" s="158">
        <v>36206</v>
      </c>
      <c r="W1205" s="158">
        <v>34843</v>
      </c>
      <c r="X1205" s="158">
        <v>34622</v>
      </c>
      <c r="Y1205" s="158">
        <v>33530</v>
      </c>
      <c r="Z1205" s="155">
        <v>0.962354305916146</v>
      </c>
      <c r="AA1205" s="155">
        <v>0.968459361099879</v>
      </c>
      <c r="AB1205" s="173">
        <v>-0.00610505518373228</v>
      </c>
    </row>
    <row r="1206" spans="1:28">
      <c r="A1206" s="175" t="s">
        <v>1085</v>
      </c>
      <c r="B1206" s="181" t="s">
        <v>1837</v>
      </c>
      <c r="C1206" s="181" t="s">
        <v>1207</v>
      </c>
      <c r="D1206" s="150">
        <v>5629</v>
      </c>
      <c r="E1206" s="153">
        <v>5257</v>
      </c>
      <c r="F1206" s="153">
        <v>372</v>
      </c>
      <c r="G1206" s="151">
        <v>4899</v>
      </c>
      <c r="H1206" s="151">
        <v>4654</v>
      </c>
      <c r="I1206" s="151">
        <v>245</v>
      </c>
      <c r="J1206" s="151">
        <v>5007</v>
      </c>
      <c r="K1206" s="151">
        <v>4834</v>
      </c>
      <c r="L1206" s="151">
        <v>173</v>
      </c>
      <c r="M1206" s="172">
        <v>0.93</v>
      </c>
      <c r="N1206" s="153">
        <v>138770</v>
      </c>
      <c r="O1206" s="153">
        <v>133963</v>
      </c>
      <c r="P1206" s="153">
        <v>4807</v>
      </c>
      <c r="Q1206" s="154">
        <v>0.965359948115587</v>
      </c>
      <c r="R1206" s="154">
        <v>0.93391366139634</v>
      </c>
      <c r="S1206" s="154">
        <v>0.949989793835477</v>
      </c>
      <c r="T1206" s="154">
        <v>0.96544837227881</v>
      </c>
      <c r="U1206" s="173">
        <v>-0.0160761324391363</v>
      </c>
      <c r="V1206" s="158">
        <v>34283</v>
      </c>
      <c r="W1206" s="158">
        <v>32816</v>
      </c>
      <c r="X1206" s="158">
        <v>34429</v>
      </c>
      <c r="Y1206" s="158">
        <v>33283</v>
      </c>
      <c r="Z1206" s="155">
        <v>0.957209112388064</v>
      </c>
      <c r="AA1206" s="155">
        <v>0.96671410729327</v>
      </c>
      <c r="AB1206" s="173">
        <v>-0.00950499490520618</v>
      </c>
    </row>
    <row r="1207" spans="1:28">
      <c r="A1207" s="175" t="s">
        <v>1085</v>
      </c>
      <c r="B1207" s="181" t="s">
        <v>1838</v>
      </c>
      <c r="C1207" s="181" t="s">
        <v>1208</v>
      </c>
      <c r="D1207" s="150">
        <v>6947</v>
      </c>
      <c r="E1207" s="153">
        <v>6351</v>
      </c>
      <c r="F1207" s="153">
        <v>596</v>
      </c>
      <c r="G1207" s="151">
        <v>5920</v>
      </c>
      <c r="H1207" s="151">
        <v>5648</v>
      </c>
      <c r="I1207" s="151">
        <v>272</v>
      </c>
      <c r="J1207" s="151">
        <v>6504</v>
      </c>
      <c r="K1207" s="151">
        <v>6325</v>
      </c>
      <c r="L1207" s="151">
        <v>179</v>
      </c>
      <c r="M1207" s="172">
        <v>0.93</v>
      </c>
      <c r="N1207" s="153">
        <v>174916</v>
      </c>
      <c r="O1207" s="153">
        <v>169017</v>
      </c>
      <c r="P1207" s="153">
        <v>5899</v>
      </c>
      <c r="Q1207" s="154">
        <v>0.966275240686958</v>
      </c>
      <c r="R1207" s="154">
        <v>0.914207571613646</v>
      </c>
      <c r="S1207" s="154">
        <v>0.954054054054054</v>
      </c>
      <c r="T1207" s="154">
        <v>0.972478474784748</v>
      </c>
      <c r="U1207" s="173">
        <v>-0.0398464824404079</v>
      </c>
      <c r="V1207" s="158">
        <v>43721</v>
      </c>
      <c r="W1207" s="158">
        <v>42060</v>
      </c>
      <c r="X1207" s="158">
        <v>42686</v>
      </c>
      <c r="Y1207" s="158">
        <v>41553</v>
      </c>
      <c r="Z1207" s="155">
        <v>0.962009103176963</v>
      </c>
      <c r="AA1207" s="155">
        <v>0.973457339642974</v>
      </c>
      <c r="AB1207" s="173">
        <v>-0.0114482364660113</v>
      </c>
    </row>
    <row r="1208" spans="1:28">
      <c r="A1208" s="175" t="s">
        <v>1085</v>
      </c>
      <c r="B1208" s="181" t="s">
        <v>1838</v>
      </c>
      <c r="C1208" s="181" t="s">
        <v>1209</v>
      </c>
      <c r="D1208" s="150">
        <v>4696</v>
      </c>
      <c r="E1208" s="153">
        <v>4562</v>
      </c>
      <c r="F1208" s="153">
        <v>134</v>
      </c>
      <c r="G1208" s="151">
        <v>4169</v>
      </c>
      <c r="H1208" s="151">
        <v>4029</v>
      </c>
      <c r="I1208" s="151">
        <v>140</v>
      </c>
      <c r="J1208" s="151">
        <v>4312</v>
      </c>
      <c r="K1208" s="151">
        <v>4191</v>
      </c>
      <c r="L1208" s="151">
        <v>121</v>
      </c>
      <c r="M1208" s="172">
        <v>0.93</v>
      </c>
      <c r="N1208" s="153">
        <v>115155</v>
      </c>
      <c r="O1208" s="153">
        <v>112284</v>
      </c>
      <c r="P1208" s="153">
        <v>2871</v>
      </c>
      <c r="Q1208" s="154">
        <v>0.975068386088316</v>
      </c>
      <c r="R1208" s="154">
        <v>0.971465076660988</v>
      </c>
      <c r="S1208" s="154">
        <v>0.966418805468937</v>
      </c>
      <c r="T1208" s="154">
        <v>0.971938775510204</v>
      </c>
      <c r="U1208" s="173">
        <v>0.00504627119205059</v>
      </c>
      <c r="V1208" s="158">
        <v>29565</v>
      </c>
      <c r="W1208" s="158">
        <v>28745</v>
      </c>
      <c r="X1208" s="158">
        <v>28617</v>
      </c>
      <c r="Y1208" s="158">
        <v>27926</v>
      </c>
      <c r="Z1208" s="155">
        <v>0.972264501944867</v>
      </c>
      <c r="AA1208" s="155">
        <v>0.975853513645735</v>
      </c>
      <c r="AB1208" s="173">
        <v>-0.00358901170086778</v>
      </c>
    </row>
    <row r="1209" spans="1:28">
      <c r="A1209" s="175" t="s">
        <v>1085</v>
      </c>
      <c r="B1209" s="181" t="s">
        <v>1838</v>
      </c>
      <c r="C1209" s="181" t="s">
        <v>1210</v>
      </c>
      <c r="D1209" s="150">
        <v>8492</v>
      </c>
      <c r="E1209" s="153">
        <v>8057</v>
      </c>
      <c r="F1209" s="153">
        <v>435</v>
      </c>
      <c r="G1209" s="151">
        <v>6989</v>
      </c>
      <c r="H1209" s="151">
        <v>6715</v>
      </c>
      <c r="I1209" s="151">
        <v>274</v>
      </c>
      <c r="J1209" s="151">
        <v>7779</v>
      </c>
      <c r="K1209" s="151">
        <v>7469</v>
      </c>
      <c r="L1209" s="151">
        <v>310</v>
      </c>
      <c r="M1209" s="172">
        <v>0.93</v>
      </c>
      <c r="N1209" s="153">
        <v>208694</v>
      </c>
      <c r="O1209" s="153">
        <v>201164</v>
      </c>
      <c r="P1209" s="153">
        <v>7530</v>
      </c>
      <c r="Q1209" s="154">
        <v>0.963918464354509</v>
      </c>
      <c r="R1209" s="154">
        <v>0.948775317946302</v>
      </c>
      <c r="S1209" s="154">
        <v>0.960795535842037</v>
      </c>
      <c r="T1209" s="154">
        <v>0.960149119424091</v>
      </c>
      <c r="U1209" s="173">
        <v>-0.012020217895735</v>
      </c>
      <c r="V1209" s="158">
        <v>53098</v>
      </c>
      <c r="W1209" s="158">
        <v>51083</v>
      </c>
      <c r="X1209" s="158">
        <v>52875</v>
      </c>
      <c r="Y1209" s="158">
        <v>51251</v>
      </c>
      <c r="Z1209" s="155">
        <v>0.962051301367283</v>
      </c>
      <c r="AA1209" s="155">
        <v>0.969286052009456</v>
      </c>
      <c r="AB1209" s="173">
        <v>-0.00723475064217316</v>
      </c>
    </row>
    <row r="1210" spans="1:28">
      <c r="A1210" s="175" t="s">
        <v>1085</v>
      </c>
      <c r="B1210" s="181" t="s">
        <v>1838</v>
      </c>
      <c r="C1210" s="181" t="s">
        <v>1211</v>
      </c>
      <c r="D1210" s="150">
        <v>2400</v>
      </c>
      <c r="E1210" s="153">
        <v>2296</v>
      </c>
      <c r="F1210" s="153">
        <v>104</v>
      </c>
      <c r="G1210" s="151">
        <v>2079</v>
      </c>
      <c r="H1210" s="151">
        <v>2027</v>
      </c>
      <c r="I1210" s="151">
        <v>52</v>
      </c>
      <c r="J1210" s="151">
        <v>2313</v>
      </c>
      <c r="K1210" s="151">
        <v>2262</v>
      </c>
      <c r="L1210" s="151">
        <v>51</v>
      </c>
      <c r="M1210" s="172">
        <v>0.93</v>
      </c>
      <c r="N1210" s="153">
        <v>63789</v>
      </c>
      <c r="O1210" s="153">
        <v>62224</v>
      </c>
      <c r="P1210" s="153">
        <v>1565</v>
      </c>
      <c r="Q1210" s="154">
        <v>0.975465989433915</v>
      </c>
      <c r="R1210" s="154">
        <v>0.956666666666667</v>
      </c>
      <c r="S1210" s="154">
        <v>0.974987974987975</v>
      </c>
      <c r="T1210" s="154">
        <v>0.977950713359274</v>
      </c>
      <c r="U1210" s="173">
        <v>-0.0183213083213083</v>
      </c>
      <c r="V1210" s="158">
        <v>15578</v>
      </c>
      <c r="W1210" s="158">
        <v>15172</v>
      </c>
      <c r="X1210" s="158">
        <v>16163</v>
      </c>
      <c r="Y1210" s="158">
        <v>15802</v>
      </c>
      <c r="Z1210" s="155">
        <v>0.973937604313776</v>
      </c>
      <c r="AA1210" s="155">
        <v>0.97766503743117</v>
      </c>
      <c r="AB1210" s="173">
        <v>-0.0037274331173941</v>
      </c>
    </row>
    <row r="1211" spans="1:28">
      <c r="A1211" s="175" t="s">
        <v>1085</v>
      </c>
      <c r="B1211" s="181" t="s">
        <v>1838</v>
      </c>
      <c r="C1211" s="181" t="s">
        <v>1212</v>
      </c>
      <c r="D1211" s="150">
        <v>4726</v>
      </c>
      <c r="E1211" s="153">
        <v>4468</v>
      </c>
      <c r="F1211" s="153">
        <v>258</v>
      </c>
      <c r="G1211" s="151">
        <v>4056</v>
      </c>
      <c r="H1211" s="151">
        <v>3931</v>
      </c>
      <c r="I1211" s="151">
        <v>125</v>
      </c>
      <c r="J1211" s="151">
        <v>4371</v>
      </c>
      <c r="K1211" s="151">
        <v>4262</v>
      </c>
      <c r="L1211" s="151">
        <v>109</v>
      </c>
      <c r="M1211" s="172">
        <v>0.93</v>
      </c>
      <c r="N1211" s="153">
        <v>119497</v>
      </c>
      <c r="O1211" s="153">
        <v>116259</v>
      </c>
      <c r="P1211" s="153">
        <v>3238</v>
      </c>
      <c r="Q1211" s="154">
        <v>0.972903085433107</v>
      </c>
      <c r="R1211" s="154">
        <v>0.94540837917901</v>
      </c>
      <c r="S1211" s="154">
        <v>0.969181459566075</v>
      </c>
      <c r="T1211" s="154">
        <v>0.975062914664836</v>
      </c>
      <c r="U1211" s="173">
        <v>-0.0237730803870652</v>
      </c>
      <c r="V1211" s="158">
        <v>29970</v>
      </c>
      <c r="W1211" s="158">
        <v>29032</v>
      </c>
      <c r="X1211" s="158">
        <v>29845</v>
      </c>
      <c r="Y1211" s="158">
        <v>29074</v>
      </c>
      <c r="Z1211" s="155">
        <v>0.968702035368702</v>
      </c>
      <c r="AA1211" s="155">
        <v>0.974166527056458</v>
      </c>
      <c r="AB1211" s="173">
        <v>-0.00546449168775631</v>
      </c>
    </row>
    <row r="1212" spans="1:28">
      <c r="A1212" s="175" t="s">
        <v>1085</v>
      </c>
      <c r="B1212" s="181" t="s">
        <v>1838</v>
      </c>
      <c r="C1212" s="181" t="s">
        <v>1213</v>
      </c>
      <c r="D1212" s="150">
        <v>3547</v>
      </c>
      <c r="E1212" s="153">
        <v>3251</v>
      </c>
      <c r="F1212" s="153">
        <v>296</v>
      </c>
      <c r="G1212" s="151">
        <v>2864</v>
      </c>
      <c r="H1212" s="151">
        <v>2792</v>
      </c>
      <c r="I1212" s="151">
        <v>72</v>
      </c>
      <c r="J1212" s="151">
        <v>3134</v>
      </c>
      <c r="K1212" s="151">
        <v>3064</v>
      </c>
      <c r="L1212" s="151">
        <v>70</v>
      </c>
      <c r="M1212" s="172">
        <v>0.93</v>
      </c>
      <c r="N1212" s="153">
        <v>85356</v>
      </c>
      <c r="O1212" s="153">
        <v>83167</v>
      </c>
      <c r="P1212" s="153">
        <v>2189</v>
      </c>
      <c r="Q1212" s="154">
        <v>0.974354468344346</v>
      </c>
      <c r="R1212" s="154">
        <v>0.916549196504088</v>
      </c>
      <c r="S1212" s="154">
        <v>0.974860335195531</v>
      </c>
      <c r="T1212" s="154">
        <v>0.977664326738992</v>
      </c>
      <c r="U1212" s="173">
        <v>-0.0583111386914428</v>
      </c>
      <c r="V1212" s="158">
        <v>21282</v>
      </c>
      <c r="W1212" s="158">
        <v>20560</v>
      </c>
      <c r="X1212" s="158">
        <v>20785</v>
      </c>
      <c r="Y1212" s="158">
        <v>20392</v>
      </c>
      <c r="Z1212" s="155">
        <v>0.96607461704727</v>
      </c>
      <c r="AA1212" s="155">
        <v>0.981092133750301</v>
      </c>
      <c r="AB1212" s="173">
        <v>-0.0150175167030306</v>
      </c>
    </row>
    <row r="1213" spans="1:28">
      <c r="A1213" s="175" t="s">
        <v>1085</v>
      </c>
      <c r="B1213" s="181" t="s">
        <v>1838</v>
      </c>
      <c r="C1213" s="181" t="s">
        <v>1214</v>
      </c>
      <c r="D1213" s="150">
        <v>1866</v>
      </c>
      <c r="E1213" s="153">
        <v>1804</v>
      </c>
      <c r="F1213" s="153">
        <v>62</v>
      </c>
      <c r="G1213" s="151">
        <v>1425</v>
      </c>
      <c r="H1213" s="151">
        <v>1393</v>
      </c>
      <c r="I1213" s="151">
        <v>32</v>
      </c>
      <c r="J1213" s="151">
        <v>1761</v>
      </c>
      <c r="K1213" s="151">
        <v>1732</v>
      </c>
      <c r="L1213" s="151">
        <v>29</v>
      </c>
      <c r="M1213" s="172">
        <v>0.93</v>
      </c>
      <c r="N1213" s="153">
        <v>44888</v>
      </c>
      <c r="O1213" s="153">
        <v>44027</v>
      </c>
      <c r="P1213" s="153">
        <v>861</v>
      </c>
      <c r="Q1213" s="154">
        <v>0.980818927107467</v>
      </c>
      <c r="R1213" s="154">
        <v>0.966773847802787</v>
      </c>
      <c r="S1213" s="154">
        <v>0.977543859649123</v>
      </c>
      <c r="T1213" s="154">
        <v>0.983532084043157</v>
      </c>
      <c r="U1213" s="173">
        <v>-0.0107700118463361</v>
      </c>
      <c r="V1213" s="158">
        <v>11556</v>
      </c>
      <c r="W1213" s="158">
        <v>11346</v>
      </c>
      <c r="X1213" s="158">
        <v>11061</v>
      </c>
      <c r="Y1213" s="158">
        <v>10887</v>
      </c>
      <c r="Z1213" s="155">
        <v>0.981827622014538</v>
      </c>
      <c r="AA1213" s="155">
        <v>0.984269053430974</v>
      </c>
      <c r="AB1213" s="173">
        <v>-0.00244143141643582</v>
      </c>
    </row>
    <row r="1214" spans="1:28">
      <c r="A1214" s="175" t="s">
        <v>1085</v>
      </c>
      <c r="B1214" s="181" t="s">
        <v>1838</v>
      </c>
      <c r="C1214" s="181" t="s">
        <v>1215</v>
      </c>
      <c r="D1214" s="150">
        <v>4520</v>
      </c>
      <c r="E1214" s="153">
        <v>4379</v>
      </c>
      <c r="F1214" s="153">
        <v>141</v>
      </c>
      <c r="G1214" s="151">
        <v>3910</v>
      </c>
      <c r="H1214" s="151">
        <v>3840</v>
      </c>
      <c r="I1214" s="151">
        <v>70</v>
      </c>
      <c r="J1214" s="151">
        <v>4163</v>
      </c>
      <c r="K1214" s="151">
        <v>4111</v>
      </c>
      <c r="L1214" s="151">
        <v>52</v>
      </c>
      <c r="M1214" s="172">
        <v>0.93</v>
      </c>
      <c r="N1214" s="153">
        <v>113324</v>
      </c>
      <c r="O1214" s="153">
        <v>111672</v>
      </c>
      <c r="P1214" s="153">
        <v>1652</v>
      </c>
      <c r="Q1214" s="154">
        <v>0.985422328897674</v>
      </c>
      <c r="R1214" s="154">
        <v>0.968805309734513</v>
      </c>
      <c r="S1214" s="154">
        <v>0.982097186700767</v>
      </c>
      <c r="T1214" s="154">
        <v>0.987509007926976</v>
      </c>
      <c r="U1214" s="173">
        <v>-0.013291876966254</v>
      </c>
      <c r="V1214" s="158">
        <v>28499</v>
      </c>
      <c r="W1214" s="158">
        <v>28012</v>
      </c>
      <c r="X1214" s="158">
        <v>28460</v>
      </c>
      <c r="Y1214" s="158">
        <v>28073</v>
      </c>
      <c r="Z1214" s="155">
        <v>0.982911681111618</v>
      </c>
      <c r="AA1214" s="155">
        <v>0.986401967673928</v>
      </c>
      <c r="AB1214" s="173">
        <v>-0.00349028656231032</v>
      </c>
    </row>
    <row r="1215" spans="1:28">
      <c r="A1215" s="175" t="s">
        <v>1085</v>
      </c>
      <c r="B1215" s="181" t="s">
        <v>1838</v>
      </c>
      <c r="C1215" s="181" t="s">
        <v>1216</v>
      </c>
      <c r="D1215" s="150">
        <v>6936</v>
      </c>
      <c r="E1215" s="153">
        <v>6497</v>
      </c>
      <c r="F1215" s="153">
        <v>439</v>
      </c>
      <c r="G1215" s="151">
        <v>6450</v>
      </c>
      <c r="H1215" s="151">
        <v>6183</v>
      </c>
      <c r="I1215" s="151">
        <v>267</v>
      </c>
      <c r="J1215" s="151">
        <v>6663</v>
      </c>
      <c r="K1215" s="151">
        <v>6434</v>
      </c>
      <c r="L1215" s="151">
        <v>229</v>
      </c>
      <c r="M1215" s="172">
        <v>0.93</v>
      </c>
      <c r="N1215" s="153">
        <v>178546</v>
      </c>
      <c r="O1215" s="153">
        <v>172561</v>
      </c>
      <c r="P1215" s="153">
        <v>5985</v>
      </c>
      <c r="Q1215" s="154">
        <v>0.966479226641874</v>
      </c>
      <c r="R1215" s="154">
        <v>0.936707035755479</v>
      </c>
      <c r="S1215" s="154">
        <v>0.958604651162791</v>
      </c>
      <c r="T1215" s="154">
        <v>0.965631097103407</v>
      </c>
      <c r="U1215" s="173">
        <v>-0.0218976154073121</v>
      </c>
      <c r="V1215" s="158">
        <v>45001</v>
      </c>
      <c r="W1215" s="158">
        <v>43229</v>
      </c>
      <c r="X1215" s="158">
        <v>45589</v>
      </c>
      <c r="Y1215" s="158">
        <v>44083</v>
      </c>
      <c r="Z1215" s="155">
        <v>0.960623097264505</v>
      </c>
      <c r="AA1215" s="155">
        <v>0.966965715413806</v>
      </c>
      <c r="AB1215" s="173">
        <v>-0.0063426181493007</v>
      </c>
    </row>
    <row r="1216" spans="1:28">
      <c r="A1216" s="175" t="s">
        <v>1085</v>
      </c>
      <c r="B1216" s="181" t="s">
        <v>1838</v>
      </c>
      <c r="C1216" s="181" t="s">
        <v>1217</v>
      </c>
      <c r="D1216" s="150">
        <v>2752</v>
      </c>
      <c r="E1216" s="153">
        <v>2698</v>
      </c>
      <c r="F1216" s="153">
        <v>54</v>
      </c>
      <c r="G1216" s="151">
        <v>2532</v>
      </c>
      <c r="H1216" s="151">
        <v>2503</v>
      </c>
      <c r="I1216" s="151">
        <v>29</v>
      </c>
      <c r="J1216" s="151">
        <v>2631</v>
      </c>
      <c r="K1216" s="151">
        <v>2612</v>
      </c>
      <c r="L1216" s="151">
        <v>19</v>
      </c>
      <c r="M1216" s="172">
        <v>0.93</v>
      </c>
      <c r="N1216" s="153">
        <v>71442</v>
      </c>
      <c r="O1216" s="153">
        <v>70791</v>
      </c>
      <c r="P1216" s="153">
        <v>651</v>
      </c>
      <c r="Q1216" s="154">
        <v>0.990887713109935</v>
      </c>
      <c r="R1216" s="154">
        <v>0.980377906976744</v>
      </c>
      <c r="S1216" s="154">
        <v>0.988546603475513</v>
      </c>
      <c r="T1216" s="154">
        <v>0.992778411250475</v>
      </c>
      <c r="U1216" s="173">
        <v>-0.00816869649876917</v>
      </c>
      <c r="V1216" s="158">
        <v>18306</v>
      </c>
      <c r="W1216" s="158">
        <v>18110</v>
      </c>
      <c r="X1216" s="158">
        <v>17865</v>
      </c>
      <c r="Y1216" s="158">
        <v>17724</v>
      </c>
      <c r="Z1216" s="155">
        <v>0.989293127936196</v>
      </c>
      <c r="AA1216" s="155">
        <v>0.992107472712007</v>
      </c>
      <c r="AB1216" s="173">
        <v>-0.00281434477581088</v>
      </c>
    </row>
    <row r="1217" spans="1:28">
      <c r="A1217" s="175" t="s">
        <v>1085</v>
      </c>
      <c r="B1217" s="181" t="s">
        <v>1838</v>
      </c>
      <c r="C1217" s="181" t="s">
        <v>1218</v>
      </c>
      <c r="D1217" s="150">
        <v>6817</v>
      </c>
      <c r="E1217" s="153">
        <v>6471</v>
      </c>
      <c r="F1217" s="153">
        <v>346</v>
      </c>
      <c r="G1217" s="151">
        <v>6376</v>
      </c>
      <c r="H1217" s="151">
        <v>6131</v>
      </c>
      <c r="I1217" s="151">
        <v>245</v>
      </c>
      <c r="J1217" s="151">
        <v>6348</v>
      </c>
      <c r="K1217" s="151">
        <v>6163</v>
      </c>
      <c r="L1217" s="151">
        <v>185</v>
      </c>
      <c r="M1217" s="172">
        <v>0.93</v>
      </c>
      <c r="N1217" s="153">
        <v>175790</v>
      </c>
      <c r="O1217" s="153">
        <v>171154</v>
      </c>
      <c r="P1217" s="153">
        <v>4636</v>
      </c>
      <c r="Q1217" s="154">
        <v>0.97362762386939</v>
      </c>
      <c r="R1217" s="154">
        <v>0.949244535719525</v>
      </c>
      <c r="S1217" s="154">
        <v>0.961574654956085</v>
      </c>
      <c r="T1217" s="154">
        <v>0.970856962822936</v>
      </c>
      <c r="U1217" s="173">
        <v>-0.0123301192365606</v>
      </c>
      <c r="V1217" s="158">
        <v>44579</v>
      </c>
      <c r="W1217" s="158">
        <v>43200</v>
      </c>
      <c r="X1217" s="158">
        <v>43970</v>
      </c>
      <c r="Y1217" s="158">
        <v>42855</v>
      </c>
      <c r="Z1217" s="155">
        <v>0.969066152224141</v>
      </c>
      <c r="AA1217" s="155">
        <v>0.97464180122811</v>
      </c>
      <c r="AB1217" s="173">
        <v>-0.00557564900396867</v>
      </c>
    </row>
    <row r="1218" spans="1:28">
      <c r="A1218" s="175" t="s">
        <v>1085</v>
      </c>
      <c r="B1218" s="181" t="s">
        <v>1839</v>
      </c>
      <c r="C1218" s="181" t="s">
        <v>1219</v>
      </c>
      <c r="D1218" s="150">
        <v>2647</v>
      </c>
      <c r="E1218" s="153">
        <v>2580</v>
      </c>
      <c r="F1218" s="153">
        <v>67</v>
      </c>
      <c r="G1218" s="151">
        <v>2396</v>
      </c>
      <c r="H1218" s="151">
        <v>2346</v>
      </c>
      <c r="I1218" s="151">
        <v>50</v>
      </c>
      <c r="J1218" s="151">
        <v>2662</v>
      </c>
      <c r="K1218" s="151">
        <v>2641</v>
      </c>
      <c r="L1218" s="151">
        <v>21</v>
      </c>
      <c r="M1218" s="172">
        <v>0.93</v>
      </c>
      <c r="N1218" s="153">
        <v>69582</v>
      </c>
      <c r="O1218" s="153">
        <v>68842</v>
      </c>
      <c r="P1218" s="153">
        <v>740</v>
      </c>
      <c r="Q1218" s="154">
        <v>0.989365065677905</v>
      </c>
      <c r="R1218" s="154">
        <v>0.974688326407253</v>
      </c>
      <c r="S1218" s="154">
        <v>0.979131886477462</v>
      </c>
      <c r="T1218" s="154">
        <v>0.992111194590533</v>
      </c>
      <c r="U1218" s="173">
        <v>-0.00444356007020896</v>
      </c>
      <c r="V1218" s="158">
        <v>17430</v>
      </c>
      <c r="W1218" s="158">
        <v>17206</v>
      </c>
      <c r="X1218" s="158">
        <v>17151</v>
      </c>
      <c r="Y1218" s="158">
        <v>16998</v>
      </c>
      <c r="Z1218" s="155">
        <v>0.98714859437751</v>
      </c>
      <c r="AA1218" s="155">
        <v>0.991079237362253</v>
      </c>
      <c r="AB1218" s="173">
        <v>-0.00393064298474288</v>
      </c>
    </row>
    <row r="1219" spans="1:28">
      <c r="A1219" s="175" t="s">
        <v>1085</v>
      </c>
      <c r="B1219" s="181" t="s">
        <v>1839</v>
      </c>
      <c r="C1219" s="181" t="s">
        <v>1220</v>
      </c>
      <c r="D1219" s="150">
        <v>7552</v>
      </c>
      <c r="E1219" s="153">
        <v>7074</v>
      </c>
      <c r="F1219" s="153">
        <v>478</v>
      </c>
      <c r="G1219" s="151">
        <v>6630</v>
      </c>
      <c r="H1219" s="151">
        <v>6348</v>
      </c>
      <c r="I1219" s="151">
        <v>282</v>
      </c>
      <c r="J1219" s="151">
        <v>6882</v>
      </c>
      <c r="K1219" s="151">
        <v>6567</v>
      </c>
      <c r="L1219" s="151">
        <v>315</v>
      </c>
      <c r="M1219" s="172">
        <v>0.93</v>
      </c>
      <c r="N1219" s="153">
        <v>185668</v>
      </c>
      <c r="O1219" s="153">
        <v>179432</v>
      </c>
      <c r="P1219" s="153">
        <v>6236</v>
      </c>
      <c r="Q1219" s="154">
        <v>0.966413167589461</v>
      </c>
      <c r="R1219" s="154">
        <v>0.936705508474576</v>
      </c>
      <c r="S1219" s="154">
        <v>0.957466063348416</v>
      </c>
      <c r="T1219" s="154">
        <v>0.954228421970357</v>
      </c>
      <c r="U1219" s="173">
        <v>-0.0207605548738401</v>
      </c>
      <c r="V1219" s="158">
        <v>47062</v>
      </c>
      <c r="W1219" s="158">
        <v>45066</v>
      </c>
      <c r="X1219" s="158">
        <v>45942</v>
      </c>
      <c r="Y1219" s="158">
        <v>44632</v>
      </c>
      <c r="Z1219" s="155">
        <v>0.95758786281926</v>
      </c>
      <c r="AA1219" s="155">
        <v>0.971485786426364</v>
      </c>
      <c r="AB1219" s="173">
        <v>-0.013897923607104</v>
      </c>
    </row>
    <row r="1220" spans="1:28">
      <c r="A1220" s="175" t="s">
        <v>1085</v>
      </c>
      <c r="B1220" s="181" t="s">
        <v>1839</v>
      </c>
      <c r="C1220" s="181" t="s">
        <v>1221</v>
      </c>
      <c r="D1220" s="150">
        <v>3422</v>
      </c>
      <c r="E1220" s="153">
        <v>3263</v>
      </c>
      <c r="F1220" s="153">
        <v>159</v>
      </c>
      <c r="G1220" s="151">
        <v>2960</v>
      </c>
      <c r="H1220" s="151">
        <v>2857</v>
      </c>
      <c r="I1220" s="151">
        <v>103</v>
      </c>
      <c r="J1220" s="151">
        <v>3295</v>
      </c>
      <c r="K1220" s="151">
        <v>3240</v>
      </c>
      <c r="L1220" s="151">
        <v>55</v>
      </c>
      <c r="M1220" s="172">
        <v>0.93</v>
      </c>
      <c r="N1220" s="153">
        <v>89757</v>
      </c>
      <c r="O1220" s="153">
        <v>87929</v>
      </c>
      <c r="P1220" s="153">
        <v>1828</v>
      </c>
      <c r="Q1220" s="154">
        <v>0.979633900420023</v>
      </c>
      <c r="R1220" s="154">
        <v>0.953535943892461</v>
      </c>
      <c r="S1220" s="154">
        <v>0.965202702702703</v>
      </c>
      <c r="T1220" s="154">
        <v>0.983308042488619</v>
      </c>
      <c r="U1220" s="173">
        <v>-0.0116667588102422</v>
      </c>
      <c r="V1220" s="158">
        <v>21788</v>
      </c>
      <c r="W1220" s="158">
        <v>21263</v>
      </c>
      <c r="X1220" s="158">
        <v>22141</v>
      </c>
      <c r="Y1220" s="158">
        <v>21705</v>
      </c>
      <c r="Z1220" s="155">
        <v>0.975904167431614</v>
      </c>
      <c r="AA1220" s="155">
        <v>0.980308025834425</v>
      </c>
      <c r="AB1220" s="173">
        <v>-0.0044038584028111</v>
      </c>
    </row>
    <row r="1221" spans="1:28">
      <c r="A1221" s="175" t="s">
        <v>1085</v>
      </c>
      <c r="B1221" s="181" t="s">
        <v>1839</v>
      </c>
      <c r="C1221" s="181" t="s">
        <v>1222</v>
      </c>
      <c r="D1221" s="150">
        <v>6046</v>
      </c>
      <c r="E1221" s="153">
        <v>5723</v>
      </c>
      <c r="F1221" s="153">
        <v>323</v>
      </c>
      <c r="G1221" s="151">
        <v>5358</v>
      </c>
      <c r="H1221" s="151">
        <v>5159</v>
      </c>
      <c r="I1221" s="151">
        <v>199</v>
      </c>
      <c r="J1221" s="151">
        <v>5866</v>
      </c>
      <c r="K1221" s="151">
        <v>5729</v>
      </c>
      <c r="L1221" s="151">
        <v>137</v>
      </c>
      <c r="M1221" s="172">
        <v>0.93</v>
      </c>
      <c r="N1221" s="153">
        <v>158457</v>
      </c>
      <c r="O1221" s="153">
        <v>154277</v>
      </c>
      <c r="P1221" s="153">
        <v>4180</v>
      </c>
      <c r="Q1221" s="154">
        <v>0.973620603696902</v>
      </c>
      <c r="R1221" s="154">
        <v>0.94657624875951</v>
      </c>
      <c r="S1221" s="154">
        <v>0.962859275849198</v>
      </c>
      <c r="T1221" s="154">
        <v>0.976645073303784</v>
      </c>
      <c r="U1221" s="173">
        <v>-0.0162830270896871</v>
      </c>
      <c r="V1221" s="158">
        <v>38814</v>
      </c>
      <c r="W1221" s="158">
        <v>37662</v>
      </c>
      <c r="X1221" s="158">
        <v>39328</v>
      </c>
      <c r="Y1221" s="158">
        <v>38341</v>
      </c>
      <c r="Z1221" s="155">
        <v>0.970319987633328</v>
      </c>
      <c r="AA1221" s="155">
        <v>0.974903376729048</v>
      </c>
      <c r="AB1221" s="173">
        <v>-0.00458338909571987</v>
      </c>
    </row>
    <row r="1222" spans="1:28">
      <c r="A1222" s="175" t="s">
        <v>1085</v>
      </c>
      <c r="B1222" s="181" t="s">
        <v>1839</v>
      </c>
      <c r="C1222" s="181" t="s">
        <v>1223</v>
      </c>
      <c r="D1222" s="150">
        <v>2152</v>
      </c>
      <c r="E1222" s="153">
        <v>2055</v>
      </c>
      <c r="F1222" s="153">
        <v>97</v>
      </c>
      <c r="G1222" s="151">
        <v>1854</v>
      </c>
      <c r="H1222" s="151">
        <v>1804</v>
      </c>
      <c r="I1222" s="151">
        <v>50</v>
      </c>
      <c r="J1222" s="151">
        <v>1948</v>
      </c>
      <c r="K1222" s="151">
        <v>1887</v>
      </c>
      <c r="L1222" s="151">
        <v>61</v>
      </c>
      <c r="M1222" s="172">
        <v>0.93</v>
      </c>
      <c r="N1222" s="153">
        <v>54966</v>
      </c>
      <c r="O1222" s="153">
        <v>53484</v>
      </c>
      <c r="P1222" s="153">
        <v>1482</v>
      </c>
      <c r="Q1222" s="154">
        <v>0.973037877960921</v>
      </c>
      <c r="R1222" s="154">
        <v>0.954925650557621</v>
      </c>
      <c r="S1222" s="154">
        <v>0.973031283710895</v>
      </c>
      <c r="T1222" s="154">
        <v>0.968685831622177</v>
      </c>
      <c r="U1222" s="173">
        <v>-0.0181056331532745</v>
      </c>
      <c r="V1222" s="158">
        <v>13200</v>
      </c>
      <c r="W1222" s="158">
        <v>12841</v>
      </c>
      <c r="X1222" s="158">
        <v>13177</v>
      </c>
      <c r="Y1222" s="158">
        <v>12742</v>
      </c>
      <c r="Z1222" s="155">
        <v>0.97280303030303</v>
      </c>
      <c r="AA1222" s="155">
        <v>0.966987933520528</v>
      </c>
      <c r="AB1222" s="173">
        <v>0.00581509678250214</v>
      </c>
    </row>
    <row r="1223" spans="1:28">
      <c r="A1223" s="175" t="s">
        <v>1085</v>
      </c>
      <c r="B1223" s="181" t="s">
        <v>1839</v>
      </c>
      <c r="C1223" s="181" t="s">
        <v>1224</v>
      </c>
      <c r="D1223" s="150">
        <v>4759</v>
      </c>
      <c r="E1223" s="153">
        <v>4457</v>
      </c>
      <c r="F1223" s="153">
        <v>302</v>
      </c>
      <c r="G1223" s="151">
        <v>4067</v>
      </c>
      <c r="H1223" s="151">
        <v>3770</v>
      </c>
      <c r="I1223" s="151">
        <v>297</v>
      </c>
      <c r="J1223" s="151">
        <v>4459</v>
      </c>
      <c r="K1223" s="151">
        <v>4196</v>
      </c>
      <c r="L1223" s="151">
        <v>263</v>
      </c>
      <c r="M1223" s="172">
        <v>0.93</v>
      </c>
      <c r="N1223" s="153">
        <v>114368</v>
      </c>
      <c r="O1223" s="153">
        <v>108453</v>
      </c>
      <c r="P1223" s="153">
        <v>5915</v>
      </c>
      <c r="Q1223" s="154">
        <v>0.948280987688864</v>
      </c>
      <c r="R1223" s="154">
        <v>0.936541290187014</v>
      </c>
      <c r="S1223" s="154">
        <v>0.926973198918121</v>
      </c>
      <c r="T1223" s="154">
        <v>0.941018165507961</v>
      </c>
      <c r="U1223" s="173">
        <v>0.00956809126889258</v>
      </c>
      <c r="V1223" s="158">
        <v>29406</v>
      </c>
      <c r="W1223" s="158">
        <v>27602</v>
      </c>
      <c r="X1223" s="158">
        <v>28268</v>
      </c>
      <c r="Y1223" s="158">
        <v>27031</v>
      </c>
      <c r="Z1223" s="155">
        <v>0.938651975787254</v>
      </c>
      <c r="AA1223" s="155">
        <v>0.956240271685298</v>
      </c>
      <c r="AB1223" s="173">
        <v>-0.0175882958980436</v>
      </c>
    </row>
    <row r="1224" spans="1:28">
      <c r="A1224" s="175" t="s">
        <v>1085</v>
      </c>
      <c r="B1224" s="181" t="s">
        <v>1839</v>
      </c>
      <c r="C1224" s="181" t="s">
        <v>1225</v>
      </c>
      <c r="D1224" s="150">
        <v>6367</v>
      </c>
      <c r="E1224" s="153">
        <v>6071</v>
      </c>
      <c r="F1224" s="153">
        <v>296</v>
      </c>
      <c r="G1224" s="151">
        <v>5434</v>
      </c>
      <c r="H1224" s="151">
        <v>5219</v>
      </c>
      <c r="I1224" s="151">
        <v>215</v>
      </c>
      <c r="J1224" s="151">
        <v>5854</v>
      </c>
      <c r="K1224" s="151">
        <v>5620</v>
      </c>
      <c r="L1224" s="151">
        <v>234</v>
      </c>
      <c r="M1224" s="172">
        <v>0.93</v>
      </c>
      <c r="N1224" s="153">
        <v>158128</v>
      </c>
      <c r="O1224" s="153">
        <v>152648</v>
      </c>
      <c r="P1224" s="153">
        <v>5480</v>
      </c>
      <c r="Q1224" s="154">
        <v>0.96534453101285</v>
      </c>
      <c r="R1224" s="154">
        <v>0.953510287419507</v>
      </c>
      <c r="S1224" s="154">
        <v>0.960434302539566</v>
      </c>
      <c r="T1224" s="154">
        <v>0.960027331738982</v>
      </c>
      <c r="U1224" s="173">
        <v>-0.00692401512005891</v>
      </c>
      <c r="V1224" s="158">
        <v>39494</v>
      </c>
      <c r="W1224" s="158">
        <v>37898</v>
      </c>
      <c r="X1224" s="158">
        <v>39129</v>
      </c>
      <c r="Y1224" s="158">
        <v>37886</v>
      </c>
      <c r="Z1224" s="155">
        <v>0.959588798298476</v>
      </c>
      <c r="AA1224" s="155">
        <v>0.968233279664699</v>
      </c>
      <c r="AB1224" s="173">
        <v>-0.00864448136622309</v>
      </c>
    </row>
    <row r="1225" spans="1:28">
      <c r="A1225" s="175" t="s">
        <v>1085</v>
      </c>
      <c r="B1225" s="181" t="s">
        <v>1837</v>
      </c>
      <c r="C1225" s="181" t="s">
        <v>1226</v>
      </c>
      <c r="D1225" s="150">
        <v>4546</v>
      </c>
      <c r="E1225" s="153">
        <v>4278</v>
      </c>
      <c r="F1225" s="153">
        <v>268</v>
      </c>
      <c r="G1225" s="151">
        <v>3888</v>
      </c>
      <c r="H1225" s="151">
        <v>3737</v>
      </c>
      <c r="I1225" s="151">
        <v>151</v>
      </c>
      <c r="J1225" s="151">
        <v>4111</v>
      </c>
      <c r="K1225" s="151">
        <v>3968</v>
      </c>
      <c r="L1225" s="151">
        <v>143</v>
      </c>
      <c r="M1225" s="172">
        <v>0.93</v>
      </c>
      <c r="N1225" s="153">
        <v>115466</v>
      </c>
      <c r="O1225" s="153">
        <v>111473</v>
      </c>
      <c r="P1225" s="153">
        <v>3993</v>
      </c>
      <c r="Q1225" s="154">
        <v>0.965418391561152</v>
      </c>
      <c r="R1225" s="154">
        <v>0.941047074351078</v>
      </c>
      <c r="S1225" s="154">
        <v>0.961162551440329</v>
      </c>
      <c r="T1225" s="154">
        <v>0.965215276088543</v>
      </c>
      <c r="U1225" s="173">
        <v>-0.0201154770892514</v>
      </c>
      <c r="V1225" s="158">
        <v>29164</v>
      </c>
      <c r="W1225" s="158">
        <v>28029</v>
      </c>
      <c r="X1225" s="158">
        <v>28947</v>
      </c>
      <c r="Y1225" s="158">
        <v>27932</v>
      </c>
      <c r="Z1225" s="155">
        <v>0.961082156082842</v>
      </c>
      <c r="AA1225" s="155">
        <v>0.964935917366221</v>
      </c>
      <c r="AB1225" s="173">
        <v>-0.00385376128337911</v>
      </c>
    </row>
    <row r="1226" spans="1:28">
      <c r="A1226" s="175" t="s">
        <v>1085</v>
      </c>
      <c r="B1226" s="181" t="s">
        <v>1837</v>
      </c>
      <c r="C1226" s="181" t="s">
        <v>1227</v>
      </c>
      <c r="D1226" s="150">
        <v>6193</v>
      </c>
      <c r="E1226" s="153">
        <v>5911</v>
      </c>
      <c r="F1226" s="153">
        <v>282</v>
      </c>
      <c r="G1226" s="151">
        <v>5195</v>
      </c>
      <c r="H1226" s="151">
        <v>5080</v>
      </c>
      <c r="I1226" s="151">
        <v>115</v>
      </c>
      <c r="J1226" s="151">
        <v>5539</v>
      </c>
      <c r="K1226" s="151">
        <v>5417</v>
      </c>
      <c r="L1226" s="151">
        <v>122</v>
      </c>
      <c r="M1226" s="172">
        <v>0.93</v>
      </c>
      <c r="N1226" s="153">
        <v>157655</v>
      </c>
      <c r="O1226" s="153">
        <v>153962</v>
      </c>
      <c r="P1226" s="153">
        <v>3693</v>
      </c>
      <c r="Q1226" s="154">
        <v>0.976575433700168</v>
      </c>
      <c r="R1226" s="154">
        <v>0.95446471823026</v>
      </c>
      <c r="S1226" s="154">
        <v>0.97786333012512</v>
      </c>
      <c r="T1226" s="154">
        <v>0.977974363603539</v>
      </c>
      <c r="U1226" s="173">
        <v>-0.0233986118948603</v>
      </c>
      <c r="V1226" s="158">
        <v>38800</v>
      </c>
      <c r="W1226" s="158">
        <v>37839</v>
      </c>
      <c r="X1226" s="158">
        <v>39011</v>
      </c>
      <c r="Y1226" s="158">
        <v>38236</v>
      </c>
      <c r="Z1226" s="155">
        <v>0.975231958762887</v>
      </c>
      <c r="AA1226" s="155">
        <v>0.980133808413012</v>
      </c>
      <c r="AB1226" s="173">
        <v>-0.00490184965012508</v>
      </c>
    </row>
    <row r="1227" spans="1:28">
      <c r="A1227" s="175" t="s">
        <v>1085</v>
      </c>
      <c r="B1227" s="181" t="s">
        <v>1837</v>
      </c>
      <c r="C1227" s="181" t="s">
        <v>1228</v>
      </c>
      <c r="D1227" s="150">
        <v>7217</v>
      </c>
      <c r="E1227" s="153">
        <v>6982</v>
      </c>
      <c r="F1227" s="153">
        <v>235</v>
      </c>
      <c r="G1227" s="151">
        <v>6170</v>
      </c>
      <c r="H1227" s="151">
        <v>6052</v>
      </c>
      <c r="I1227" s="151">
        <v>118</v>
      </c>
      <c r="J1227" s="151">
        <v>6787</v>
      </c>
      <c r="K1227" s="151">
        <v>6637</v>
      </c>
      <c r="L1227" s="151">
        <v>150</v>
      </c>
      <c r="M1227" s="172">
        <v>0.93</v>
      </c>
      <c r="N1227" s="153">
        <v>185743</v>
      </c>
      <c r="O1227" s="153">
        <v>182200</v>
      </c>
      <c r="P1227" s="153">
        <v>3543</v>
      </c>
      <c r="Q1227" s="154">
        <v>0.980925256941042</v>
      </c>
      <c r="R1227" s="154">
        <v>0.96743799362616</v>
      </c>
      <c r="S1227" s="154">
        <v>0.980875202593193</v>
      </c>
      <c r="T1227" s="154">
        <v>0.977898924414321</v>
      </c>
      <c r="U1227" s="173">
        <v>-0.0134372089670324</v>
      </c>
      <c r="V1227" s="158">
        <v>46098</v>
      </c>
      <c r="W1227" s="158">
        <v>45021</v>
      </c>
      <c r="X1227" s="158">
        <v>46461</v>
      </c>
      <c r="Y1227" s="158">
        <v>45673</v>
      </c>
      <c r="Z1227" s="155">
        <v>0.976636730443837</v>
      </c>
      <c r="AA1227" s="155">
        <v>0.983039538537698</v>
      </c>
      <c r="AB1227" s="173">
        <v>-0.00640280809386129</v>
      </c>
    </row>
    <row r="1228" spans="1:28">
      <c r="A1228" s="175" t="s">
        <v>1085</v>
      </c>
      <c r="B1228" s="181" t="s">
        <v>1837</v>
      </c>
      <c r="C1228" s="181" t="s">
        <v>1229</v>
      </c>
      <c r="D1228" s="150">
        <v>3362</v>
      </c>
      <c r="E1228" s="153">
        <v>3185</v>
      </c>
      <c r="F1228" s="153">
        <v>177</v>
      </c>
      <c r="G1228" s="151">
        <v>2990</v>
      </c>
      <c r="H1228" s="151">
        <v>2853</v>
      </c>
      <c r="I1228" s="151">
        <v>137</v>
      </c>
      <c r="J1228" s="151">
        <v>3112</v>
      </c>
      <c r="K1228" s="151">
        <v>3019</v>
      </c>
      <c r="L1228" s="151">
        <v>93</v>
      </c>
      <c r="M1228" s="172">
        <v>0.93</v>
      </c>
      <c r="N1228" s="153">
        <v>89511</v>
      </c>
      <c r="O1228" s="153">
        <v>86819</v>
      </c>
      <c r="P1228" s="153">
        <v>2692</v>
      </c>
      <c r="Q1228" s="154">
        <v>0.969925484018724</v>
      </c>
      <c r="R1228" s="154">
        <v>0.947352766210589</v>
      </c>
      <c r="S1228" s="154">
        <v>0.954180602006689</v>
      </c>
      <c r="T1228" s="154">
        <v>0.970115681233933</v>
      </c>
      <c r="U1228" s="173">
        <v>-0.00682783579610002</v>
      </c>
      <c r="V1228" s="158">
        <v>22011</v>
      </c>
      <c r="W1228" s="158">
        <v>21310</v>
      </c>
      <c r="X1228" s="158">
        <v>21980</v>
      </c>
      <c r="Y1228" s="158">
        <v>21402</v>
      </c>
      <c r="Z1228" s="155">
        <v>0.968152287492617</v>
      </c>
      <c r="AA1228" s="155">
        <v>0.973703366696997</v>
      </c>
      <c r="AB1228" s="173">
        <v>-0.00555107920438003</v>
      </c>
    </row>
    <row r="1229" spans="1:28">
      <c r="A1229" s="175" t="s">
        <v>1085</v>
      </c>
      <c r="B1229" s="181" t="s">
        <v>1837</v>
      </c>
      <c r="C1229" s="181" t="s">
        <v>1230</v>
      </c>
      <c r="D1229" s="150">
        <v>4390</v>
      </c>
      <c r="E1229" s="153">
        <v>4232</v>
      </c>
      <c r="F1229" s="153">
        <v>158</v>
      </c>
      <c r="G1229" s="151">
        <v>3836</v>
      </c>
      <c r="H1229" s="151">
        <v>3739</v>
      </c>
      <c r="I1229" s="151">
        <v>97</v>
      </c>
      <c r="J1229" s="151">
        <v>4047</v>
      </c>
      <c r="K1229" s="151">
        <v>3930</v>
      </c>
      <c r="L1229" s="151">
        <v>117</v>
      </c>
      <c r="M1229" s="172">
        <v>0.93</v>
      </c>
      <c r="N1229" s="153">
        <v>110204</v>
      </c>
      <c r="O1229" s="153">
        <v>107107</v>
      </c>
      <c r="P1229" s="153">
        <v>3097</v>
      </c>
      <c r="Q1229" s="154">
        <v>0.971897571775979</v>
      </c>
      <c r="R1229" s="154">
        <v>0.964009111617312</v>
      </c>
      <c r="S1229" s="154">
        <v>0.974713242961418</v>
      </c>
      <c r="T1229" s="154">
        <v>0.971089696071164</v>
      </c>
      <c r="U1229" s="173">
        <v>-0.0107041313441061</v>
      </c>
      <c r="V1229" s="158">
        <v>28038</v>
      </c>
      <c r="W1229" s="158">
        <v>27344</v>
      </c>
      <c r="X1229" s="158">
        <v>26901</v>
      </c>
      <c r="Y1229" s="158">
        <v>26269</v>
      </c>
      <c r="Z1229" s="155">
        <v>0.97524787788002</v>
      </c>
      <c r="AA1229" s="155">
        <v>0.976506449574365</v>
      </c>
      <c r="AB1229" s="173">
        <v>-0.00125857169434529</v>
      </c>
    </row>
    <row r="1230" spans="1:28">
      <c r="A1230" s="175" t="s">
        <v>1085</v>
      </c>
      <c r="B1230" s="181" t="s">
        <v>1837</v>
      </c>
      <c r="C1230" s="181" t="s">
        <v>1231</v>
      </c>
      <c r="D1230" s="150">
        <v>7907</v>
      </c>
      <c r="E1230" s="153">
        <v>7583</v>
      </c>
      <c r="F1230" s="153">
        <v>324</v>
      </c>
      <c r="G1230" s="151">
        <v>6653</v>
      </c>
      <c r="H1230" s="151">
        <v>6471</v>
      </c>
      <c r="I1230" s="151">
        <v>182</v>
      </c>
      <c r="J1230" s="151">
        <v>7222</v>
      </c>
      <c r="K1230" s="151">
        <v>7061</v>
      </c>
      <c r="L1230" s="151">
        <v>161</v>
      </c>
      <c r="M1230" s="172">
        <v>0.93</v>
      </c>
      <c r="N1230" s="153">
        <v>204230</v>
      </c>
      <c r="O1230" s="153">
        <v>199285</v>
      </c>
      <c r="P1230" s="153">
        <v>4945</v>
      </c>
      <c r="Q1230" s="154">
        <v>0.975787102776282</v>
      </c>
      <c r="R1230" s="154">
        <v>0.959023649930441</v>
      </c>
      <c r="S1230" s="154">
        <v>0.972643920036074</v>
      </c>
      <c r="T1230" s="154">
        <v>0.977707006369427</v>
      </c>
      <c r="U1230" s="173">
        <v>-0.0136202701056325</v>
      </c>
      <c r="V1230" s="158">
        <v>51219</v>
      </c>
      <c r="W1230" s="158">
        <v>49906</v>
      </c>
      <c r="X1230" s="158">
        <v>51325</v>
      </c>
      <c r="Y1230" s="158">
        <v>50118</v>
      </c>
      <c r="Z1230" s="155">
        <v>0.974364981745056</v>
      </c>
      <c r="AA1230" s="155">
        <v>0.976483195323916</v>
      </c>
      <c r="AB1230" s="173">
        <v>-0.00211821357886066</v>
      </c>
    </row>
    <row r="1231" spans="1:28">
      <c r="A1231" s="175" t="s">
        <v>1085</v>
      </c>
      <c r="B1231" s="181" t="s">
        <v>1839</v>
      </c>
      <c r="C1231" s="181" t="s">
        <v>1232</v>
      </c>
      <c r="D1231" s="150">
        <v>5423</v>
      </c>
      <c r="E1231" s="153">
        <v>5263</v>
      </c>
      <c r="F1231" s="153">
        <v>160</v>
      </c>
      <c r="G1231" s="151">
        <v>4932</v>
      </c>
      <c r="H1231" s="151">
        <v>4832</v>
      </c>
      <c r="I1231" s="151">
        <v>100</v>
      </c>
      <c r="J1231" s="151">
        <v>5257</v>
      </c>
      <c r="K1231" s="151">
        <v>5162</v>
      </c>
      <c r="L1231" s="151">
        <v>95</v>
      </c>
      <c r="M1231" s="172">
        <v>0.93</v>
      </c>
      <c r="N1231" s="153">
        <v>146194</v>
      </c>
      <c r="O1231" s="153">
        <v>143734</v>
      </c>
      <c r="P1231" s="153">
        <v>2460</v>
      </c>
      <c r="Q1231" s="154">
        <v>0.983173044037375</v>
      </c>
      <c r="R1231" s="154">
        <v>0.970496035404757</v>
      </c>
      <c r="S1231" s="154">
        <v>0.979724249797242</v>
      </c>
      <c r="T1231" s="154">
        <v>0.981928856762412</v>
      </c>
      <c r="U1231" s="173">
        <v>-0.009228214392485</v>
      </c>
      <c r="V1231" s="158">
        <v>35422</v>
      </c>
      <c r="W1231" s="158">
        <v>34760</v>
      </c>
      <c r="X1231" s="158">
        <v>35245</v>
      </c>
      <c r="Y1231" s="158">
        <v>34669</v>
      </c>
      <c r="Z1231" s="155">
        <v>0.981311049630173</v>
      </c>
      <c r="AA1231" s="155">
        <v>0.983657256348418</v>
      </c>
      <c r="AB1231" s="173">
        <v>-0.00234620671824481</v>
      </c>
    </row>
    <row r="1232" spans="1:28">
      <c r="A1232" s="175" t="s">
        <v>1085</v>
      </c>
      <c r="B1232" s="181" t="s">
        <v>1839</v>
      </c>
      <c r="C1232" s="181" t="s">
        <v>1233</v>
      </c>
      <c r="D1232" s="150">
        <v>6756</v>
      </c>
      <c r="E1232" s="153">
        <v>6441</v>
      </c>
      <c r="F1232" s="153">
        <v>315</v>
      </c>
      <c r="G1232" s="151">
        <v>6215</v>
      </c>
      <c r="H1232" s="151">
        <v>6054</v>
      </c>
      <c r="I1232" s="151">
        <v>161</v>
      </c>
      <c r="J1232" s="151">
        <v>6500</v>
      </c>
      <c r="K1232" s="151">
        <v>6337</v>
      </c>
      <c r="L1232" s="151">
        <v>163</v>
      </c>
      <c r="M1232" s="172">
        <v>0.93</v>
      </c>
      <c r="N1232" s="153">
        <v>179198</v>
      </c>
      <c r="O1232" s="153">
        <v>174676</v>
      </c>
      <c r="P1232" s="153">
        <v>4522</v>
      </c>
      <c r="Q1232" s="154">
        <v>0.974765343363207</v>
      </c>
      <c r="R1232" s="154">
        <v>0.953374777975133</v>
      </c>
      <c r="S1232" s="154">
        <v>0.974094931617056</v>
      </c>
      <c r="T1232" s="154">
        <v>0.974923076923077</v>
      </c>
      <c r="U1232" s="173">
        <v>-0.0207201536419223</v>
      </c>
      <c r="V1232" s="158">
        <v>44910</v>
      </c>
      <c r="W1232" s="158">
        <v>43788</v>
      </c>
      <c r="X1232" s="158">
        <v>44165</v>
      </c>
      <c r="Y1232" s="158">
        <v>43217</v>
      </c>
      <c r="Z1232" s="155">
        <v>0.9750167000668</v>
      </c>
      <c r="AA1232" s="155">
        <v>0.978535039058078</v>
      </c>
      <c r="AB1232" s="173">
        <v>-0.0035183389912774</v>
      </c>
    </row>
    <row r="1233" spans="1:28">
      <c r="A1233" s="175" t="s">
        <v>1085</v>
      </c>
      <c r="B1233" s="181" t="s">
        <v>1839</v>
      </c>
      <c r="C1233" s="181" t="s">
        <v>1234</v>
      </c>
      <c r="D1233" s="150">
        <v>3138</v>
      </c>
      <c r="E1233" s="153">
        <v>3048</v>
      </c>
      <c r="F1233" s="153">
        <v>90</v>
      </c>
      <c r="G1233" s="151">
        <v>2747</v>
      </c>
      <c r="H1233" s="151">
        <v>2693</v>
      </c>
      <c r="I1233" s="151">
        <v>54</v>
      </c>
      <c r="J1233" s="151">
        <v>2872</v>
      </c>
      <c r="K1233" s="151">
        <v>2841</v>
      </c>
      <c r="L1233" s="151">
        <v>31</v>
      </c>
      <c r="M1233" s="172">
        <v>0.93</v>
      </c>
      <c r="N1233" s="153">
        <v>70784</v>
      </c>
      <c r="O1233" s="153">
        <v>69740</v>
      </c>
      <c r="P1233" s="153">
        <v>1044</v>
      </c>
      <c r="Q1233" s="154">
        <v>0.985250904159132</v>
      </c>
      <c r="R1233" s="154">
        <v>0.97131931166348</v>
      </c>
      <c r="S1233" s="154">
        <v>0.980342191481616</v>
      </c>
      <c r="T1233" s="154">
        <v>0.989206128133705</v>
      </c>
      <c r="U1233" s="173">
        <v>-0.00902287981813632</v>
      </c>
      <c r="V1233" s="158">
        <v>19433</v>
      </c>
      <c r="W1233" s="158">
        <v>19155</v>
      </c>
      <c r="X1233" s="158">
        <v>18148</v>
      </c>
      <c r="Y1233" s="158">
        <v>17883</v>
      </c>
      <c r="Z1233" s="155">
        <v>0.985694437297381</v>
      </c>
      <c r="AA1233" s="155">
        <v>0.985397839982367</v>
      </c>
      <c r="AB1233" s="173">
        <v>0.000296597315013525</v>
      </c>
    </row>
    <row r="1234" spans="1:28">
      <c r="A1234" s="175" t="s">
        <v>1085</v>
      </c>
      <c r="B1234" s="181" t="s">
        <v>1839</v>
      </c>
      <c r="C1234" s="181" t="s">
        <v>1235</v>
      </c>
      <c r="D1234" s="150">
        <v>3316</v>
      </c>
      <c r="E1234" s="153">
        <v>3205</v>
      </c>
      <c r="F1234" s="153">
        <v>111</v>
      </c>
      <c r="G1234" s="151">
        <v>3058</v>
      </c>
      <c r="H1234" s="151">
        <v>2993</v>
      </c>
      <c r="I1234" s="151">
        <v>65</v>
      </c>
      <c r="J1234" s="151">
        <v>3171</v>
      </c>
      <c r="K1234" s="151">
        <v>3094</v>
      </c>
      <c r="L1234" s="151">
        <v>77</v>
      </c>
      <c r="M1234" s="172">
        <v>0.93</v>
      </c>
      <c r="N1234" s="153">
        <v>85030</v>
      </c>
      <c r="O1234" s="153">
        <v>83277</v>
      </c>
      <c r="P1234" s="153">
        <v>1753</v>
      </c>
      <c r="Q1234" s="154">
        <v>0.979383746912854</v>
      </c>
      <c r="R1234" s="154">
        <v>0.966525934861279</v>
      </c>
      <c r="S1234" s="154">
        <v>0.978744277305428</v>
      </c>
      <c r="T1234" s="154">
        <v>0.975717439293598</v>
      </c>
      <c r="U1234" s="173">
        <v>-0.0122183424441497</v>
      </c>
      <c r="V1234" s="158">
        <v>21149</v>
      </c>
      <c r="W1234" s="158">
        <v>20677</v>
      </c>
      <c r="X1234" s="158">
        <v>21018</v>
      </c>
      <c r="Y1234" s="158">
        <v>20584</v>
      </c>
      <c r="Z1234" s="155">
        <v>0.977682159912998</v>
      </c>
      <c r="AA1234" s="155">
        <v>0.979351032448378</v>
      </c>
      <c r="AB1234" s="173">
        <v>-0.0016688725353794</v>
      </c>
    </row>
    <row r="1235" spans="1:28">
      <c r="A1235" s="175" t="s">
        <v>1085</v>
      </c>
      <c r="B1235" s="181" t="s">
        <v>1839</v>
      </c>
      <c r="C1235" s="181" t="s">
        <v>1236</v>
      </c>
      <c r="D1235" s="150">
        <v>3963</v>
      </c>
      <c r="E1235" s="153">
        <v>3852</v>
      </c>
      <c r="F1235" s="153">
        <v>111</v>
      </c>
      <c r="G1235" s="151">
        <v>3493</v>
      </c>
      <c r="H1235" s="151">
        <v>3422</v>
      </c>
      <c r="I1235" s="151">
        <v>71</v>
      </c>
      <c r="J1235" s="151">
        <v>3741</v>
      </c>
      <c r="K1235" s="151">
        <v>3689</v>
      </c>
      <c r="L1235" s="151">
        <v>52</v>
      </c>
      <c r="M1235" s="172">
        <v>0.93</v>
      </c>
      <c r="N1235" s="153">
        <v>99226</v>
      </c>
      <c r="O1235" s="153">
        <v>97556</v>
      </c>
      <c r="P1235" s="153">
        <v>1670</v>
      </c>
      <c r="Q1235" s="154">
        <v>0.983169733739141</v>
      </c>
      <c r="R1235" s="154">
        <v>0.971990915972748</v>
      </c>
      <c r="S1235" s="154">
        <v>0.979673632980246</v>
      </c>
      <c r="T1235" s="154">
        <v>0.986099973269179</v>
      </c>
      <c r="U1235" s="173">
        <v>-0.00768271700749834</v>
      </c>
      <c r="V1235" s="158">
        <v>25407</v>
      </c>
      <c r="W1235" s="158">
        <v>24944</v>
      </c>
      <c r="X1235" s="158">
        <v>24625</v>
      </c>
      <c r="Y1235" s="158">
        <v>24246</v>
      </c>
      <c r="Z1235" s="155">
        <v>0.98177667571929</v>
      </c>
      <c r="AA1235" s="155">
        <v>0.984609137055838</v>
      </c>
      <c r="AB1235" s="173">
        <v>-0.00283246133654758</v>
      </c>
    </row>
    <row r="1236" spans="1:28">
      <c r="A1236" s="175" t="s">
        <v>1085</v>
      </c>
      <c r="B1236" s="181" t="s">
        <v>1839</v>
      </c>
      <c r="C1236" s="181" t="s">
        <v>1237</v>
      </c>
      <c r="D1236" s="150">
        <v>2596</v>
      </c>
      <c r="E1236" s="153">
        <v>2467</v>
      </c>
      <c r="F1236" s="153">
        <v>129</v>
      </c>
      <c r="G1236" s="151">
        <v>2227</v>
      </c>
      <c r="H1236" s="151">
        <v>2147</v>
      </c>
      <c r="I1236" s="151">
        <v>80</v>
      </c>
      <c r="J1236" s="151">
        <v>2627</v>
      </c>
      <c r="K1236" s="151">
        <v>2546</v>
      </c>
      <c r="L1236" s="151">
        <v>81</v>
      </c>
      <c r="M1236" s="172">
        <v>0.93</v>
      </c>
      <c r="N1236" s="153">
        <v>68422</v>
      </c>
      <c r="O1236" s="153">
        <v>66379</v>
      </c>
      <c r="P1236" s="153">
        <v>2043</v>
      </c>
      <c r="Q1236" s="154">
        <v>0.970141182660548</v>
      </c>
      <c r="R1236" s="154">
        <v>0.950308166409861</v>
      </c>
      <c r="S1236" s="154">
        <v>0.964077233947014</v>
      </c>
      <c r="T1236" s="154">
        <v>0.96916634944804</v>
      </c>
      <c r="U1236" s="173">
        <v>-0.0137690675371526</v>
      </c>
      <c r="V1236" s="158">
        <v>17029</v>
      </c>
      <c r="W1236" s="158">
        <v>16454</v>
      </c>
      <c r="X1236" s="158">
        <v>16693</v>
      </c>
      <c r="Y1236" s="158">
        <v>16211</v>
      </c>
      <c r="Z1236" s="155">
        <v>0.966234071290152</v>
      </c>
      <c r="AA1236" s="155">
        <v>0.971125621518002</v>
      </c>
      <c r="AB1236" s="173">
        <v>-0.00489155022784948</v>
      </c>
    </row>
    <row r="1237" spans="1:28">
      <c r="A1237" s="175" t="s">
        <v>1085</v>
      </c>
      <c r="B1237" s="181" t="s">
        <v>1839</v>
      </c>
      <c r="C1237" s="181" t="s">
        <v>1238</v>
      </c>
      <c r="D1237" s="150">
        <v>4736</v>
      </c>
      <c r="E1237" s="153">
        <v>4476</v>
      </c>
      <c r="F1237" s="153">
        <v>260</v>
      </c>
      <c r="G1237" s="151">
        <v>4255</v>
      </c>
      <c r="H1237" s="151">
        <v>4103</v>
      </c>
      <c r="I1237" s="151">
        <v>152</v>
      </c>
      <c r="J1237" s="151">
        <v>4497</v>
      </c>
      <c r="K1237" s="151">
        <v>4385</v>
      </c>
      <c r="L1237" s="151">
        <v>112</v>
      </c>
      <c r="M1237" s="172">
        <v>0.93</v>
      </c>
      <c r="N1237" s="153">
        <v>123553</v>
      </c>
      <c r="O1237" s="153">
        <v>120263</v>
      </c>
      <c r="P1237" s="153">
        <v>3290</v>
      </c>
      <c r="Q1237" s="154">
        <v>0.973371751394139</v>
      </c>
      <c r="R1237" s="154">
        <v>0.945101351351351</v>
      </c>
      <c r="S1237" s="154">
        <v>0.96427732079906</v>
      </c>
      <c r="T1237" s="154">
        <v>0.975094507449411</v>
      </c>
      <c r="U1237" s="173">
        <v>-0.0191759694477086</v>
      </c>
      <c r="V1237" s="158">
        <v>30356</v>
      </c>
      <c r="W1237" s="158">
        <v>29413</v>
      </c>
      <c r="X1237" s="158">
        <v>30181</v>
      </c>
      <c r="Y1237" s="158">
        <v>29446</v>
      </c>
      <c r="Z1237" s="155">
        <v>0.968935301093688</v>
      </c>
      <c r="AA1237" s="155">
        <v>0.975646930187867</v>
      </c>
      <c r="AB1237" s="173">
        <v>-0.00671162909417833</v>
      </c>
    </row>
    <row r="1238" spans="1:28">
      <c r="A1238" s="175" t="s">
        <v>1085</v>
      </c>
      <c r="B1238" s="181" t="s">
        <v>1839</v>
      </c>
      <c r="C1238" s="181" t="s">
        <v>1239</v>
      </c>
      <c r="D1238" s="150">
        <v>3195</v>
      </c>
      <c r="E1238" s="153">
        <v>3105</v>
      </c>
      <c r="F1238" s="153">
        <v>90</v>
      </c>
      <c r="G1238" s="151">
        <v>2817</v>
      </c>
      <c r="H1238" s="151">
        <v>2741</v>
      </c>
      <c r="I1238" s="151">
        <v>76</v>
      </c>
      <c r="J1238" s="151">
        <v>3253</v>
      </c>
      <c r="K1238" s="151">
        <v>3193</v>
      </c>
      <c r="L1238" s="151">
        <v>60</v>
      </c>
      <c r="M1238" s="172">
        <v>0.93</v>
      </c>
      <c r="N1238" s="153">
        <v>91317</v>
      </c>
      <c r="O1238" s="153">
        <v>89907</v>
      </c>
      <c r="P1238" s="153">
        <v>1410</v>
      </c>
      <c r="Q1238" s="154">
        <v>0.984559282499425</v>
      </c>
      <c r="R1238" s="154">
        <v>0.971830985915493</v>
      </c>
      <c r="S1238" s="154">
        <v>0.973020944266951</v>
      </c>
      <c r="T1238" s="154">
        <v>0.981555487242545</v>
      </c>
      <c r="U1238" s="173">
        <v>-0.00118995835145763</v>
      </c>
      <c r="V1238" s="158">
        <v>21860</v>
      </c>
      <c r="W1238" s="158">
        <v>21460</v>
      </c>
      <c r="X1238" s="158">
        <v>21559</v>
      </c>
      <c r="Y1238" s="158">
        <v>21276</v>
      </c>
      <c r="Z1238" s="155">
        <v>0.981701738334858</v>
      </c>
      <c r="AA1238" s="155">
        <v>0.986873231597013</v>
      </c>
      <c r="AB1238" s="173">
        <v>-0.00517149326215471</v>
      </c>
    </row>
    <row r="1239" spans="1:28">
      <c r="A1239" s="175" t="s">
        <v>1085</v>
      </c>
      <c r="B1239" s="181" t="s">
        <v>1839</v>
      </c>
      <c r="C1239" s="181" t="s">
        <v>1240</v>
      </c>
      <c r="D1239" s="150">
        <v>3054</v>
      </c>
      <c r="E1239" s="153">
        <v>2916</v>
      </c>
      <c r="F1239" s="153">
        <v>138</v>
      </c>
      <c r="G1239" s="151">
        <v>2861</v>
      </c>
      <c r="H1239" s="151">
        <v>2787</v>
      </c>
      <c r="I1239" s="151">
        <v>74</v>
      </c>
      <c r="J1239" s="151">
        <v>2866</v>
      </c>
      <c r="K1239" s="151">
        <v>2823</v>
      </c>
      <c r="L1239" s="151">
        <v>43</v>
      </c>
      <c r="M1239" s="172">
        <v>0.93</v>
      </c>
      <c r="N1239" s="153">
        <v>80828</v>
      </c>
      <c r="O1239" s="153">
        <v>79311</v>
      </c>
      <c r="P1239" s="153">
        <v>1517</v>
      </c>
      <c r="Q1239" s="154">
        <v>0.981231751373286</v>
      </c>
      <c r="R1239" s="154">
        <v>0.954813359528487</v>
      </c>
      <c r="S1239" s="154">
        <v>0.974134917860888</v>
      </c>
      <c r="T1239" s="154">
        <v>0.984996510816469</v>
      </c>
      <c r="U1239" s="173">
        <v>-0.0193215583324006</v>
      </c>
      <c r="V1239" s="158">
        <v>19796</v>
      </c>
      <c r="W1239" s="158">
        <v>19342</v>
      </c>
      <c r="X1239" s="158">
        <v>19226</v>
      </c>
      <c r="Y1239" s="158">
        <v>18860</v>
      </c>
      <c r="Z1239" s="155">
        <v>0.977066073954334</v>
      </c>
      <c r="AA1239" s="155">
        <v>0.980963278893165</v>
      </c>
      <c r="AB1239" s="173">
        <v>-0.00389720493883128</v>
      </c>
    </row>
    <row r="1240" spans="1:28">
      <c r="A1240" s="175" t="s">
        <v>1085</v>
      </c>
      <c r="B1240" s="181" t="s">
        <v>1839</v>
      </c>
      <c r="C1240" s="181" t="s">
        <v>1241</v>
      </c>
      <c r="D1240" s="150">
        <v>5293</v>
      </c>
      <c r="E1240" s="153">
        <v>4994</v>
      </c>
      <c r="F1240" s="153">
        <v>299</v>
      </c>
      <c r="G1240" s="151">
        <v>4761</v>
      </c>
      <c r="H1240" s="151">
        <v>4600</v>
      </c>
      <c r="I1240" s="151">
        <v>161</v>
      </c>
      <c r="J1240" s="151">
        <v>5168</v>
      </c>
      <c r="K1240" s="151">
        <v>5016</v>
      </c>
      <c r="L1240" s="151">
        <v>152</v>
      </c>
      <c r="M1240" s="172">
        <v>0.93</v>
      </c>
      <c r="N1240" s="153">
        <v>141417</v>
      </c>
      <c r="O1240" s="153">
        <v>137634</v>
      </c>
      <c r="P1240" s="153">
        <v>3783</v>
      </c>
      <c r="Q1240" s="154">
        <v>0.973249326460044</v>
      </c>
      <c r="R1240" s="154">
        <v>0.943510296618175</v>
      </c>
      <c r="S1240" s="154">
        <v>0.966183574879227</v>
      </c>
      <c r="T1240" s="154">
        <v>0.970588235294118</v>
      </c>
      <c r="U1240" s="173">
        <v>-0.022673278261052</v>
      </c>
      <c r="V1240" s="158">
        <v>34752</v>
      </c>
      <c r="W1240" s="158">
        <v>33655</v>
      </c>
      <c r="X1240" s="158">
        <v>34649</v>
      </c>
      <c r="Y1240" s="158">
        <v>33749</v>
      </c>
      <c r="Z1240" s="155">
        <v>0.96843347145488</v>
      </c>
      <c r="AA1240" s="155">
        <v>0.9740252243932</v>
      </c>
      <c r="AB1240" s="173">
        <v>-0.00559175293832004</v>
      </c>
    </row>
    <row r="1241" spans="1:28">
      <c r="A1241" s="175" t="s">
        <v>1085</v>
      </c>
      <c r="B1241" s="181" t="s">
        <v>1840</v>
      </c>
      <c r="C1241" s="181" t="s">
        <v>1242</v>
      </c>
      <c r="D1241" s="150">
        <v>3860</v>
      </c>
      <c r="E1241" s="153">
        <v>3524</v>
      </c>
      <c r="F1241" s="153">
        <v>336</v>
      </c>
      <c r="G1241" s="151">
        <v>3432</v>
      </c>
      <c r="H1241" s="151">
        <v>3236</v>
      </c>
      <c r="I1241" s="151">
        <v>196</v>
      </c>
      <c r="J1241" s="151">
        <v>3499</v>
      </c>
      <c r="K1241" s="151">
        <v>3340</v>
      </c>
      <c r="L1241" s="151">
        <v>159</v>
      </c>
      <c r="M1241" s="172">
        <v>0.93</v>
      </c>
      <c r="N1241" s="153">
        <v>98344</v>
      </c>
      <c r="O1241" s="153">
        <v>94712</v>
      </c>
      <c r="P1241" s="153">
        <v>3632</v>
      </c>
      <c r="Q1241" s="154">
        <v>0.963068412917921</v>
      </c>
      <c r="R1241" s="154">
        <v>0.912953367875648</v>
      </c>
      <c r="S1241" s="154">
        <v>0.942890442890443</v>
      </c>
      <c r="T1241" s="154">
        <v>0.954558445270077</v>
      </c>
      <c r="U1241" s="173">
        <v>-0.0299370750147953</v>
      </c>
      <c r="V1241" s="158">
        <v>23775</v>
      </c>
      <c r="W1241" s="158">
        <v>22731</v>
      </c>
      <c r="X1241" s="158">
        <v>23803</v>
      </c>
      <c r="Y1241" s="158">
        <v>22954</v>
      </c>
      <c r="Z1241" s="155">
        <v>0.95608832807571</v>
      </c>
      <c r="AA1241" s="155">
        <v>0.964332227030206</v>
      </c>
      <c r="AB1241" s="173">
        <v>-0.00824389895449651</v>
      </c>
    </row>
    <row r="1242" spans="1:28">
      <c r="A1242" s="175" t="s">
        <v>1085</v>
      </c>
      <c r="B1242" s="181" t="s">
        <v>1840</v>
      </c>
      <c r="C1242" s="181" t="s">
        <v>1243</v>
      </c>
      <c r="D1242" s="150">
        <v>4900</v>
      </c>
      <c r="E1242" s="153">
        <v>4040</v>
      </c>
      <c r="F1242" s="153">
        <v>860</v>
      </c>
      <c r="G1242" s="151">
        <v>4377</v>
      </c>
      <c r="H1242" s="151">
        <v>3987</v>
      </c>
      <c r="I1242" s="151">
        <v>390</v>
      </c>
      <c r="J1242" s="151">
        <v>4471</v>
      </c>
      <c r="K1242" s="151">
        <v>4133</v>
      </c>
      <c r="L1242" s="151">
        <v>338</v>
      </c>
      <c r="M1242" s="172">
        <v>0.93</v>
      </c>
      <c r="N1242" s="153">
        <v>123661</v>
      </c>
      <c r="O1242" s="153">
        <v>113046</v>
      </c>
      <c r="P1242" s="153">
        <v>10615</v>
      </c>
      <c r="Q1242" s="154">
        <v>0.914160487138225</v>
      </c>
      <c r="R1242" s="154">
        <v>0.824489795918367</v>
      </c>
      <c r="S1242" s="154">
        <v>0.910897875257025</v>
      </c>
      <c r="T1242" s="154">
        <v>0.924401699843435</v>
      </c>
      <c r="U1242" s="173">
        <v>-0.086408079338658</v>
      </c>
      <c r="V1242" s="158">
        <v>29955</v>
      </c>
      <c r="W1242" s="158">
        <v>27044</v>
      </c>
      <c r="X1242" s="158">
        <v>30059</v>
      </c>
      <c r="Y1242" s="158">
        <v>27329</v>
      </c>
      <c r="Z1242" s="155">
        <v>0.902820898013687</v>
      </c>
      <c r="AA1242" s="155">
        <v>0.909178615389734</v>
      </c>
      <c r="AB1242" s="173">
        <v>-0.0063577173760464</v>
      </c>
    </row>
    <row r="1243" spans="1:28">
      <c r="A1243" s="175" t="s">
        <v>1085</v>
      </c>
      <c r="B1243" s="181" t="s">
        <v>1840</v>
      </c>
      <c r="C1243" s="181" t="s">
        <v>1244</v>
      </c>
      <c r="D1243" s="150">
        <v>4580</v>
      </c>
      <c r="E1243" s="153">
        <v>4234</v>
      </c>
      <c r="F1243" s="153">
        <v>346</v>
      </c>
      <c r="G1243" s="151">
        <v>4049</v>
      </c>
      <c r="H1243" s="151">
        <v>3949</v>
      </c>
      <c r="I1243" s="151">
        <v>100</v>
      </c>
      <c r="J1243" s="151">
        <v>4077</v>
      </c>
      <c r="K1243" s="151">
        <v>3981</v>
      </c>
      <c r="L1243" s="151">
        <v>96</v>
      </c>
      <c r="M1243" s="172">
        <v>0.93</v>
      </c>
      <c r="N1243" s="153">
        <v>115889</v>
      </c>
      <c r="O1243" s="153">
        <v>112640</v>
      </c>
      <c r="P1243" s="153">
        <v>3249</v>
      </c>
      <c r="Q1243" s="154">
        <v>0.971964552287102</v>
      </c>
      <c r="R1243" s="154">
        <v>0.924454148471616</v>
      </c>
      <c r="S1243" s="154">
        <v>0.975302543837985</v>
      </c>
      <c r="T1243" s="154">
        <v>0.97645327446652</v>
      </c>
      <c r="U1243" s="173">
        <v>-0.050848395366369</v>
      </c>
      <c r="V1243" s="158">
        <v>27885</v>
      </c>
      <c r="W1243" s="158">
        <v>27066</v>
      </c>
      <c r="X1243" s="158">
        <v>28347</v>
      </c>
      <c r="Y1243" s="158">
        <v>27507</v>
      </c>
      <c r="Z1243" s="155">
        <v>0.970629370629371</v>
      </c>
      <c r="AA1243" s="155">
        <v>0.970367234628003</v>
      </c>
      <c r="AB1243" s="173">
        <v>0.000262136001367597</v>
      </c>
    </row>
    <row r="1244" spans="1:28">
      <c r="A1244" s="175" t="s">
        <v>1085</v>
      </c>
      <c r="B1244" s="181" t="s">
        <v>1840</v>
      </c>
      <c r="C1244" s="181" t="s">
        <v>1245</v>
      </c>
      <c r="D1244" s="150">
        <v>2</v>
      </c>
      <c r="E1244" s="153">
        <v>1</v>
      </c>
      <c r="F1244" s="153">
        <v>1</v>
      </c>
      <c r="G1244" s="151">
        <v>1</v>
      </c>
      <c r="H1244" s="151">
        <v>0</v>
      </c>
      <c r="I1244" s="151">
        <v>1</v>
      </c>
      <c r="J1244" s="151">
        <v>1</v>
      </c>
      <c r="K1244" s="151">
        <v>1</v>
      </c>
      <c r="L1244" s="151">
        <v>0</v>
      </c>
      <c r="M1244" s="172">
        <v>0.93</v>
      </c>
      <c r="N1244" s="153">
        <v>22</v>
      </c>
      <c r="O1244" s="153">
        <v>20</v>
      </c>
      <c r="P1244" s="153">
        <v>2</v>
      </c>
      <c r="Q1244" s="154">
        <v>0.909090909090909</v>
      </c>
      <c r="R1244" s="154">
        <v>0.5</v>
      </c>
      <c r="S1244" s="154">
        <v>0</v>
      </c>
      <c r="T1244" s="154">
        <v>1</v>
      </c>
      <c r="U1244" s="173">
        <v>0.5</v>
      </c>
      <c r="V1244" s="158">
        <v>7</v>
      </c>
      <c r="W1244" s="158">
        <v>5</v>
      </c>
      <c r="X1244" s="158">
        <v>6</v>
      </c>
      <c r="Y1244" s="158">
        <v>6</v>
      </c>
      <c r="Z1244" s="155">
        <v>0.714285714285714</v>
      </c>
      <c r="AA1244" s="155">
        <v>1</v>
      </c>
      <c r="AB1244" s="173">
        <v>-0.285714285714286</v>
      </c>
    </row>
    <row r="1245" spans="1:28">
      <c r="A1245" s="175" t="s">
        <v>1085</v>
      </c>
      <c r="B1245" s="181" t="s">
        <v>1840</v>
      </c>
      <c r="C1245" s="181" t="s">
        <v>1246</v>
      </c>
      <c r="D1245" s="150">
        <v>5588</v>
      </c>
      <c r="E1245" s="153">
        <v>4914</v>
      </c>
      <c r="F1245" s="153">
        <v>674</v>
      </c>
      <c r="G1245" s="151">
        <v>4926</v>
      </c>
      <c r="H1245" s="151">
        <v>4657</v>
      </c>
      <c r="I1245" s="151">
        <v>269</v>
      </c>
      <c r="J1245" s="151">
        <v>5149</v>
      </c>
      <c r="K1245" s="151">
        <v>4936</v>
      </c>
      <c r="L1245" s="151">
        <v>213</v>
      </c>
      <c r="M1245" s="172">
        <v>0.93</v>
      </c>
      <c r="N1245" s="153">
        <v>141316</v>
      </c>
      <c r="O1245" s="153">
        <v>134701</v>
      </c>
      <c r="P1245" s="153">
        <v>6615</v>
      </c>
      <c r="Q1245" s="154">
        <v>0.953190013869626</v>
      </c>
      <c r="R1245" s="154">
        <v>0.879384395132427</v>
      </c>
      <c r="S1245" s="154">
        <v>0.94539179861957</v>
      </c>
      <c r="T1245" s="154">
        <v>0.958632744222179</v>
      </c>
      <c r="U1245" s="173">
        <v>-0.0660074034871431</v>
      </c>
      <c r="V1245" s="158">
        <v>34563</v>
      </c>
      <c r="W1245" s="158">
        <v>32776</v>
      </c>
      <c r="X1245" s="158">
        <v>34488</v>
      </c>
      <c r="Y1245" s="158">
        <v>33027</v>
      </c>
      <c r="Z1245" s="155">
        <v>0.948297312154616</v>
      </c>
      <c r="AA1245" s="155">
        <v>0.957637439109255</v>
      </c>
      <c r="AB1245" s="173">
        <v>-0.00934012695463915</v>
      </c>
    </row>
    <row r="1246" spans="1:28">
      <c r="A1246" s="175" t="s">
        <v>1085</v>
      </c>
      <c r="B1246" s="177" t="s">
        <v>1840</v>
      </c>
      <c r="C1246" s="177" t="s">
        <v>1247</v>
      </c>
      <c r="D1246" s="150">
        <v>2832</v>
      </c>
      <c r="E1246" s="153">
        <v>2401</v>
      </c>
      <c r="F1246" s="153">
        <v>431</v>
      </c>
      <c r="G1246" s="151">
        <v>2645</v>
      </c>
      <c r="H1246" s="151">
        <v>2406</v>
      </c>
      <c r="I1246" s="151">
        <v>239</v>
      </c>
      <c r="J1246" s="151">
        <v>2756</v>
      </c>
      <c r="K1246" s="151">
        <v>2642</v>
      </c>
      <c r="L1246" s="151">
        <v>114</v>
      </c>
      <c r="M1246" s="172">
        <v>0.93</v>
      </c>
      <c r="N1246" s="153">
        <v>74599</v>
      </c>
      <c r="O1246" s="153">
        <v>70024</v>
      </c>
      <c r="P1246" s="153">
        <v>4575</v>
      </c>
      <c r="Q1246" s="154">
        <v>0.938672100162201</v>
      </c>
      <c r="R1246" s="154">
        <v>0.847810734463277</v>
      </c>
      <c r="S1246" s="154">
        <v>0.909640831758034</v>
      </c>
      <c r="T1246" s="154">
        <v>0.958635703918723</v>
      </c>
      <c r="U1246" s="173">
        <v>-0.0618300972947572</v>
      </c>
      <c r="V1246" s="158">
        <v>17993</v>
      </c>
      <c r="W1246" s="158">
        <v>16796</v>
      </c>
      <c r="X1246" s="158">
        <v>17899</v>
      </c>
      <c r="Y1246" s="158">
        <v>16907</v>
      </c>
      <c r="Z1246" s="155">
        <v>0.933474128827878</v>
      </c>
      <c r="AA1246" s="155">
        <v>0.944577909380412</v>
      </c>
      <c r="AB1246" s="173">
        <v>-0.0111037805525348</v>
      </c>
    </row>
    <row r="1247" spans="1:28">
      <c r="A1247" s="175" t="s">
        <v>1085</v>
      </c>
      <c r="B1247" s="181" t="s">
        <v>1840</v>
      </c>
      <c r="C1247" s="181" t="s">
        <v>1248</v>
      </c>
      <c r="D1247" s="150">
        <v>0</v>
      </c>
      <c r="E1247" s="153">
        <v>0</v>
      </c>
      <c r="F1247" s="153">
        <v>0</v>
      </c>
      <c r="G1247" s="151">
        <v>1</v>
      </c>
      <c r="H1247" s="151">
        <v>1</v>
      </c>
      <c r="I1247" s="151">
        <v>0</v>
      </c>
      <c r="J1247" s="151">
        <v>2</v>
      </c>
      <c r="K1247" s="151">
        <v>2</v>
      </c>
      <c r="L1247" s="151">
        <v>0</v>
      </c>
      <c r="M1247" s="172">
        <v>0.93</v>
      </c>
      <c r="N1247" s="153">
        <v>68</v>
      </c>
      <c r="O1247" s="153">
        <v>68</v>
      </c>
      <c r="P1247" s="153">
        <v>0</v>
      </c>
      <c r="Q1247" s="154">
        <v>1</v>
      </c>
      <c r="R1247" s="154">
        <v>0</v>
      </c>
      <c r="S1247" s="154">
        <v>1</v>
      </c>
      <c r="T1247" s="154">
        <v>1</v>
      </c>
      <c r="U1247" s="173">
        <v>-1</v>
      </c>
      <c r="V1247" s="158">
        <v>15</v>
      </c>
      <c r="W1247" s="158">
        <v>15</v>
      </c>
      <c r="X1247" s="158">
        <v>19</v>
      </c>
      <c r="Y1247" s="158">
        <v>19</v>
      </c>
      <c r="Z1247" s="155">
        <v>1</v>
      </c>
      <c r="AA1247" s="155">
        <v>1</v>
      </c>
      <c r="AB1247" s="173">
        <v>0</v>
      </c>
    </row>
    <row r="1248" spans="1:28">
      <c r="A1248" s="175" t="s">
        <v>1085</v>
      </c>
      <c r="B1248" s="181" t="s">
        <v>1840</v>
      </c>
      <c r="C1248" s="181" t="s">
        <v>1249</v>
      </c>
      <c r="D1248" s="150">
        <v>613</v>
      </c>
      <c r="E1248" s="153">
        <v>610</v>
      </c>
      <c r="F1248" s="153">
        <v>3</v>
      </c>
      <c r="G1248" s="151">
        <v>681</v>
      </c>
      <c r="H1248" s="151">
        <v>680</v>
      </c>
      <c r="I1248" s="151">
        <v>1</v>
      </c>
      <c r="J1248" s="151">
        <v>506</v>
      </c>
      <c r="K1248" s="151">
        <v>504</v>
      </c>
      <c r="L1248" s="151">
        <v>2</v>
      </c>
      <c r="M1248" s="172">
        <v>0.93</v>
      </c>
      <c r="N1248" s="153">
        <v>7785</v>
      </c>
      <c r="O1248" s="153">
        <v>7756</v>
      </c>
      <c r="P1248" s="153">
        <v>29</v>
      </c>
      <c r="Q1248" s="154">
        <v>0.996274887604367</v>
      </c>
      <c r="R1248" s="154">
        <v>0.99510603588907</v>
      </c>
      <c r="S1248" s="154">
        <v>0.998531571218796</v>
      </c>
      <c r="T1248" s="154">
        <v>0.99604743083004</v>
      </c>
      <c r="U1248" s="173">
        <v>-0.00342553532972578</v>
      </c>
      <c r="V1248" s="158">
        <v>3859</v>
      </c>
      <c r="W1248" s="158">
        <v>3845</v>
      </c>
      <c r="X1248" s="158">
        <v>2821</v>
      </c>
      <c r="Y1248" s="158">
        <v>2810</v>
      </c>
      <c r="Z1248" s="155">
        <v>0.99637211712879</v>
      </c>
      <c r="AA1248" s="155">
        <v>0.996100673520028</v>
      </c>
      <c r="AB1248" s="173">
        <v>0.000271443608761412</v>
      </c>
    </row>
    <row r="1249" spans="1:28">
      <c r="A1249" s="175" t="s">
        <v>1085</v>
      </c>
      <c r="B1249" s="182" t="s">
        <v>1841</v>
      </c>
      <c r="C1249" s="182" t="s">
        <v>1250</v>
      </c>
      <c r="D1249" s="150">
        <v>2019</v>
      </c>
      <c r="E1249" s="153">
        <v>1793</v>
      </c>
      <c r="F1249" s="153">
        <v>226</v>
      </c>
      <c r="G1249" s="151">
        <v>1855</v>
      </c>
      <c r="H1249" s="151">
        <v>1735</v>
      </c>
      <c r="I1249" s="151">
        <v>120</v>
      </c>
      <c r="J1249" s="151">
        <v>1797</v>
      </c>
      <c r="K1249" s="151">
        <v>1708</v>
      </c>
      <c r="L1249" s="151">
        <v>89</v>
      </c>
      <c r="M1249" s="172">
        <v>0.93</v>
      </c>
      <c r="N1249" s="153">
        <v>42557</v>
      </c>
      <c r="O1249" s="153">
        <v>40123</v>
      </c>
      <c r="P1249" s="153">
        <v>2434</v>
      </c>
      <c r="Q1249" s="154">
        <v>0.942806118852363</v>
      </c>
      <c r="R1249" s="154">
        <v>0.888063397721644</v>
      </c>
      <c r="S1249" s="154">
        <v>0.935309973045822</v>
      </c>
      <c r="T1249" s="154">
        <v>0.950473010573178</v>
      </c>
      <c r="U1249" s="173">
        <v>-0.0472465753241778</v>
      </c>
      <c r="V1249" s="158">
        <v>12393</v>
      </c>
      <c r="W1249" s="158">
        <v>11647</v>
      </c>
      <c r="X1249" s="158">
        <v>11421</v>
      </c>
      <c r="Y1249" s="158">
        <v>10928</v>
      </c>
      <c r="Z1249" s="155">
        <v>0.939804728475752</v>
      </c>
      <c r="AA1249" s="155">
        <v>0.95683390246038</v>
      </c>
      <c r="AB1249" s="173">
        <v>-0.0170291739846276</v>
      </c>
    </row>
    <row r="1250" spans="1:28">
      <c r="A1250" s="175" t="s">
        <v>1085</v>
      </c>
      <c r="B1250" s="181" t="s">
        <v>1841</v>
      </c>
      <c r="C1250" s="181" t="s">
        <v>1251</v>
      </c>
      <c r="D1250" s="150">
        <v>0</v>
      </c>
      <c r="E1250" s="153">
        <v>0</v>
      </c>
      <c r="F1250" s="153">
        <v>0</v>
      </c>
      <c r="G1250" s="151">
        <v>0</v>
      </c>
      <c r="H1250" s="151">
        <v>0</v>
      </c>
      <c r="I1250" s="151">
        <v>0</v>
      </c>
      <c r="J1250" s="151">
        <v>0</v>
      </c>
      <c r="K1250" s="151">
        <v>0</v>
      </c>
      <c r="L1250" s="151">
        <v>0</v>
      </c>
      <c r="M1250" s="172">
        <v>0.93</v>
      </c>
      <c r="N1250" s="153">
        <v>16</v>
      </c>
      <c r="O1250" s="153">
        <v>15</v>
      </c>
      <c r="P1250" s="153">
        <v>1</v>
      </c>
      <c r="Q1250" s="154">
        <v>0.9375</v>
      </c>
      <c r="R1250" s="154">
        <v>0</v>
      </c>
      <c r="S1250" s="154">
        <v>0</v>
      </c>
      <c r="T1250" s="154">
        <v>0</v>
      </c>
      <c r="U1250" s="173">
        <v>0</v>
      </c>
      <c r="V1250" s="158">
        <v>0</v>
      </c>
      <c r="W1250" s="158">
        <v>0</v>
      </c>
      <c r="X1250" s="158">
        <v>5</v>
      </c>
      <c r="Y1250" s="158">
        <v>4</v>
      </c>
      <c r="Z1250" s="155">
        <v>0</v>
      </c>
      <c r="AA1250" s="155">
        <v>0.8</v>
      </c>
      <c r="AB1250" s="173">
        <v>-0.8</v>
      </c>
    </row>
    <row r="1251" spans="1:28">
      <c r="A1251" s="175" t="s">
        <v>1085</v>
      </c>
      <c r="B1251" s="181" t="s">
        <v>1841</v>
      </c>
      <c r="C1251" s="181" t="s">
        <v>1252</v>
      </c>
      <c r="D1251" s="150">
        <v>10092</v>
      </c>
      <c r="E1251" s="153">
        <v>9446</v>
      </c>
      <c r="F1251" s="153">
        <v>646</v>
      </c>
      <c r="G1251" s="151">
        <v>9402</v>
      </c>
      <c r="H1251" s="151">
        <v>8998</v>
      </c>
      <c r="I1251" s="151">
        <v>404</v>
      </c>
      <c r="J1251" s="151">
        <v>8505</v>
      </c>
      <c r="K1251" s="151">
        <v>8302</v>
      </c>
      <c r="L1251" s="151">
        <v>203</v>
      </c>
      <c r="M1251" s="172">
        <v>0.93</v>
      </c>
      <c r="N1251" s="153">
        <v>216748</v>
      </c>
      <c r="O1251" s="153">
        <v>208815</v>
      </c>
      <c r="P1251" s="153">
        <v>7933</v>
      </c>
      <c r="Q1251" s="154">
        <v>0.963399892963257</v>
      </c>
      <c r="R1251" s="154">
        <v>0.935988902100674</v>
      </c>
      <c r="S1251" s="154">
        <v>0.957030419059774</v>
      </c>
      <c r="T1251" s="154">
        <v>0.976131687242798</v>
      </c>
      <c r="U1251" s="173">
        <v>-0.0210415169591007</v>
      </c>
      <c r="V1251" s="158">
        <v>61516</v>
      </c>
      <c r="W1251" s="158">
        <v>59533</v>
      </c>
      <c r="X1251" s="158">
        <v>56667</v>
      </c>
      <c r="Y1251" s="158">
        <v>54907</v>
      </c>
      <c r="Z1251" s="155">
        <v>0.967764484036673</v>
      </c>
      <c r="AA1251" s="155">
        <v>0.968941359168475</v>
      </c>
      <c r="AB1251" s="173">
        <v>-0.00117687513180209</v>
      </c>
    </row>
    <row r="1252" spans="1:28">
      <c r="A1252" s="175" t="s">
        <v>1085</v>
      </c>
      <c r="B1252" s="181" t="s">
        <v>1841</v>
      </c>
      <c r="C1252" s="181" t="s">
        <v>1253</v>
      </c>
      <c r="D1252" s="150">
        <v>7604</v>
      </c>
      <c r="E1252" s="153">
        <v>6985</v>
      </c>
      <c r="F1252" s="153">
        <v>619</v>
      </c>
      <c r="G1252" s="151">
        <v>6719</v>
      </c>
      <c r="H1252" s="151">
        <v>6366</v>
      </c>
      <c r="I1252" s="151">
        <v>353</v>
      </c>
      <c r="J1252" s="151">
        <v>6752</v>
      </c>
      <c r="K1252" s="151">
        <v>6472</v>
      </c>
      <c r="L1252" s="151">
        <v>280</v>
      </c>
      <c r="M1252" s="172">
        <v>0.93</v>
      </c>
      <c r="N1252" s="153">
        <v>182634</v>
      </c>
      <c r="O1252" s="153">
        <v>175239</v>
      </c>
      <c r="P1252" s="153">
        <v>7395</v>
      </c>
      <c r="Q1252" s="154">
        <v>0.959509182299024</v>
      </c>
      <c r="R1252" s="154">
        <v>0.918595476065229</v>
      </c>
      <c r="S1252" s="154">
        <v>0.947462420002977</v>
      </c>
      <c r="T1252" s="154">
        <v>0.958530805687204</v>
      </c>
      <c r="U1252" s="173">
        <v>-0.0288669439377478</v>
      </c>
      <c r="V1252" s="158">
        <v>45719</v>
      </c>
      <c r="W1252" s="158">
        <v>43570</v>
      </c>
      <c r="X1252" s="158">
        <v>44989</v>
      </c>
      <c r="Y1252" s="158">
        <v>43178</v>
      </c>
      <c r="Z1252" s="155">
        <v>0.952995472341915</v>
      </c>
      <c r="AA1252" s="155">
        <v>0.959745715619374</v>
      </c>
      <c r="AB1252" s="173">
        <v>-0.00675024327745888</v>
      </c>
    </row>
    <row r="1253" spans="1:28">
      <c r="A1253" s="175" t="s">
        <v>1085</v>
      </c>
      <c r="B1253" s="181" t="s">
        <v>1841</v>
      </c>
      <c r="C1253" s="181" t="s">
        <v>1254</v>
      </c>
      <c r="D1253" s="150">
        <v>1</v>
      </c>
      <c r="E1253" s="153">
        <v>1</v>
      </c>
      <c r="F1253" s="153">
        <v>0</v>
      </c>
      <c r="G1253" s="151">
        <v>0</v>
      </c>
      <c r="H1253" s="151">
        <v>0</v>
      </c>
      <c r="I1253" s="151">
        <v>0</v>
      </c>
      <c r="J1253" s="151">
        <v>0</v>
      </c>
      <c r="K1253" s="151">
        <v>0</v>
      </c>
      <c r="L1253" s="151">
        <v>0</v>
      </c>
      <c r="M1253" s="172">
        <v>0.93</v>
      </c>
      <c r="N1253" s="153">
        <v>15</v>
      </c>
      <c r="O1253" s="153">
        <v>15</v>
      </c>
      <c r="P1253" s="153">
        <v>0</v>
      </c>
      <c r="Q1253" s="154">
        <v>1</v>
      </c>
      <c r="R1253" s="154">
        <v>1</v>
      </c>
      <c r="S1253" s="154">
        <v>0</v>
      </c>
      <c r="T1253" s="154">
        <v>0</v>
      </c>
      <c r="U1253" s="173">
        <v>1</v>
      </c>
      <c r="V1253" s="158">
        <v>1</v>
      </c>
      <c r="W1253" s="158">
        <v>1</v>
      </c>
      <c r="X1253" s="158">
        <v>7</v>
      </c>
      <c r="Y1253" s="158">
        <v>7</v>
      </c>
      <c r="Z1253" s="155">
        <v>1</v>
      </c>
      <c r="AA1253" s="155">
        <v>1</v>
      </c>
      <c r="AB1253" s="173">
        <v>0</v>
      </c>
    </row>
    <row r="1254" spans="1:28">
      <c r="A1254" s="175" t="s">
        <v>1085</v>
      </c>
      <c r="B1254" s="181" t="s">
        <v>1841</v>
      </c>
      <c r="C1254" s="181" t="s">
        <v>1255</v>
      </c>
      <c r="D1254" s="150">
        <v>5774</v>
      </c>
      <c r="E1254" s="153">
        <v>5424</v>
      </c>
      <c r="F1254" s="153">
        <v>350</v>
      </c>
      <c r="G1254" s="151">
        <v>5329</v>
      </c>
      <c r="H1254" s="151">
        <v>5177</v>
      </c>
      <c r="I1254" s="151">
        <v>152</v>
      </c>
      <c r="J1254" s="151">
        <v>5496</v>
      </c>
      <c r="K1254" s="151">
        <v>5371</v>
      </c>
      <c r="L1254" s="151">
        <v>125</v>
      </c>
      <c r="M1254" s="172">
        <v>0.93</v>
      </c>
      <c r="N1254" s="153">
        <v>153242</v>
      </c>
      <c r="O1254" s="153">
        <v>149370</v>
      </c>
      <c r="P1254" s="153">
        <v>3872</v>
      </c>
      <c r="Q1254" s="154">
        <v>0.97473277560982</v>
      </c>
      <c r="R1254" s="154">
        <v>0.939383443020436</v>
      </c>
      <c r="S1254" s="154">
        <v>0.971476824920248</v>
      </c>
      <c r="T1254" s="154">
        <v>0.977256186317322</v>
      </c>
      <c r="U1254" s="173">
        <v>-0.0320933818998113</v>
      </c>
      <c r="V1254" s="158">
        <v>36561</v>
      </c>
      <c r="W1254" s="158">
        <v>35529</v>
      </c>
      <c r="X1254" s="158">
        <v>37049</v>
      </c>
      <c r="Y1254" s="158">
        <v>36114</v>
      </c>
      <c r="Z1254" s="155">
        <v>0.971773200951834</v>
      </c>
      <c r="AA1254" s="155">
        <v>0.974763151502065</v>
      </c>
      <c r="AB1254" s="173">
        <v>-0.00298995055023088</v>
      </c>
    </row>
    <row r="1255" spans="1:28">
      <c r="A1255" s="175" t="s">
        <v>1085</v>
      </c>
      <c r="B1255" s="181" t="s">
        <v>1841</v>
      </c>
      <c r="C1255" s="181" t="s">
        <v>1256</v>
      </c>
      <c r="D1255" s="150">
        <v>2</v>
      </c>
      <c r="E1255" s="153">
        <v>1</v>
      </c>
      <c r="F1255" s="153">
        <v>1</v>
      </c>
      <c r="G1255" s="151">
        <v>3</v>
      </c>
      <c r="H1255" s="151">
        <v>3</v>
      </c>
      <c r="I1255" s="151">
        <v>0</v>
      </c>
      <c r="J1255" s="151">
        <v>2</v>
      </c>
      <c r="K1255" s="151">
        <v>2</v>
      </c>
      <c r="L1255" s="151">
        <v>0</v>
      </c>
      <c r="M1255" s="172">
        <v>0.93</v>
      </c>
      <c r="N1255" s="153">
        <v>123</v>
      </c>
      <c r="O1255" s="153">
        <v>117</v>
      </c>
      <c r="P1255" s="153">
        <v>6</v>
      </c>
      <c r="Q1255" s="154">
        <v>0.951219512195122</v>
      </c>
      <c r="R1255" s="154">
        <v>0.5</v>
      </c>
      <c r="S1255" s="154">
        <v>1</v>
      </c>
      <c r="T1255" s="154">
        <v>1</v>
      </c>
      <c r="U1255" s="173">
        <v>-0.5</v>
      </c>
      <c r="V1255" s="158">
        <v>8</v>
      </c>
      <c r="W1255" s="158">
        <v>6</v>
      </c>
      <c r="X1255" s="158">
        <v>21</v>
      </c>
      <c r="Y1255" s="158">
        <v>21</v>
      </c>
      <c r="Z1255" s="155">
        <v>0.75</v>
      </c>
      <c r="AA1255" s="155">
        <v>1</v>
      </c>
      <c r="AB1255" s="173">
        <v>-0.25</v>
      </c>
    </row>
    <row r="1256" spans="1:28">
      <c r="A1256" s="175" t="s">
        <v>1085</v>
      </c>
      <c r="B1256" s="181" t="s">
        <v>1840</v>
      </c>
      <c r="C1256" s="181" t="s">
        <v>1257</v>
      </c>
      <c r="D1256" s="150">
        <v>1</v>
      </c>
      <c r="E1256" s="153">
        <v>0</v>
      </c>
      <c r="F1256" s="153">
        <v>1</v>
      </c>
      <c r="G1256" s="151">
        <v>0</v>
      </c>
      <c r="H1256" s="151">
        <v>0</v>
      </c>
      <c r="I1256" s="151">
        <v>0</v>
      </c>
      <c r="J1256" s="151">
        <v>0</v>
      </c>
      <c r="K1256" s="151">
        <v>0</v>
      </c>
      <c r="L1256" s="151">
        <v>0</v>
      </c>
      <c r="M1256" s="172">
        <v>0.93</v>
      </c>
      <c r="N1256" s="153">
        <v>19</v>
      </c>
      <c r="O1256" s="153">
        <v>18</v>
      </c>
      <c r="P1256" s="153">
        <v>1</v>
      </c>
      <c r="Q1256" s="154">
        <v>0.947368421052632</v>
      </c>
      <c r="R1256" s="154">
        <v>0</v>
      </c>
      <c r="S1256" s="154">
        <v>0</v>
      </c>
      <c r="T1256" s="154">
        <v>0</v>
      </c>
      <c r="U1256" s="173">
        <v>0</v>
      </c>
      <c r="V1256" s="158">
        <v>5</v>
      </c>
      <c r="W1256" s="158">
        <v>4</v>
      </c>
      <c r="X1256" s="158">
        <v>7</v>
      </c>
      <c r="Y1256" s="158">
        <v>7</v>
      </c>
      <c r="Z1256" s="155">
        <v>0.8</v>
      </c>
      <c r="AA1256" s="155">
        <v>1</v>
      </c>
      <c r="AB1256" s="173">
        <v>-0.2</v>
      </c>
    </row>
    <row r="1257" spans="1:28">
      <c r="A1257" s="175" t="s">
        <v>1085</v>
      </c>
      <c r="B1257" s="181" t="s">
        <v>1840</v>
      </c>
      <c r="C1257" s="181" t="s">
        <v>1258</v>
      </c>
      <c r="D1257" s="150">
        <v>2788</v>
      </c>
      <c r="E1257" s="153">
        <v>2591</v>
      </c>
      <c r="F1257" s="153">
        <v>197</v>
      </c>
      <c r="G1257" s="151">
        <v>2383</v>
      </c>
      <c r="H1257" s="151">
        <v>2292</v>
      </c>
      <c r="I1257" s="151">
        <v>91</v>
      </c>
      <c r="J1257" s="151">
        <v>2537</v>
      </c>
      <c r="K1257" s="151">
        <v>2456</v>
      </c>
      <c r="L1257" s="151">
        <v>81</v>
      </c>
      <c r="M1257" s="172">
        <v>0.93</v>
      </c>
      <c r="N1257" s="153">
        <v>70156</v>
      </c>
      <c r="O1257" s="153">
        <v>67681</v>
      </c>
      <c r="P1257" s="153">
        <v>2475</v>
      </c>
      <c r="Q1257" s="154">
        <v>0.964721477849364</v>
      </c>
      <c r="R1257" s="154">
        <v>0.929340028694405</v>
      </c>
      <c r="S1257" s="154">
        <v>0.961812840956777</v>
      </c>
      <c r="T1257" s="154">
        <v>0.968072526606228</v>
      </c>
      <c r="U1257" s="173">
        <v>-0.0324728122623726</v>
      </c>
      <c r="V1257" s="158">
        <v>16835</v>
      </c>
      <c r="W1257" s="158">
        <v>16184</v>
      </c>
      <c r="X1257" s="158">
        <v>17119</v>
      </c>
      <c r="Y1257" s="158">
        <v>16561</v>
      </c>
      <c r="Z1257" s="155">
        <v>0.961330561330561</v>
      </c>
      <c r="AA1257" s="155">
        <v>0.967404638121386</v>
      </c>
      <c r="AB1257" s="173">
        <v>-0.00607407679082417</v>
      </c>
    </row>
    <row r="1258" spans="1:28">
      <c r="A1258" s="175" t="s">
        <v>1085</v>
      </c>
      <c r="B1258" s="181" t="s">
        <v>1840</v>
      </c>
      <c r="C1258" s="181" t="s">
        <v>1259</v>
      </c>
      <c r="D1258" s="150">
        <v>3376</v>
      </c>
      <c r="E1258" s="153">
        <v>3230</v>
      </c>
      <c r="F1258" s="153">
        <v>146</v>
      </c>
      <c r="G1258" s="151">
        <v>3268</v>
      </c>
      <c r="H1258" s="151">
        <v>3161</v>
      </c>
      <c r="I1258" s="151">
        <v>107</v>
      </c>
      <c r="J1258" s="151">
        <v>3370</v>
      </c>
      <c r="K1258" s="151">
        <v>3298</v>
      </c>
      <c r="L1258" s="151">
        <v>72</v>
      </c>
      <c r="M1258" s="172">
        <v>0.93</v>
      </c>
      <c r="N1258" s="153">
        <v>84026</v>
      </c>
      <c r="O1258" s="153">
        <v>82481</v>
      </c>
      <c r="P1258" s="153">
        <v>1545</v>
      </c>
      <c r="Q1258" s="154">
        <v>0.981612834122772</v>
      </c>
      <c r="R1258" s="154">
        <v>0.95675355450237</v>
      </c>
      <c r="S1258" s="154">
        <v>0.967258261933905</v>
      </c>
      <c r="T1258" s="154">
        <v>0.978635014836795</v>
      </c>
      <c r="U1258" s="173">
        <v>-0.0105047074315349</v>
      </c>
      <c r="V1258" s="158">
        <v>21784</v>
      </c>
      <c r="W1258" s="158">
        <v>21288</v>
      </c>
      <c r="X1258" s="158">
        <v>20996</v>
      </c>
      <c r="Y1258" s="158">
        <v>20654</v>
      </c>
      <c r="Z1258" s="155">
        <v>0.977230995225854</v>
      </c>
      <c r="AA1258" s="155">
        <v>0.983711183082492</v>
      </c>
      <c r="AB1258" s="173">
        <v>-0.00648018785663806</v>
      </c>
    </row>
    <row r="1259" spans="1:28">
      <c r="A1259" s="175" t="s">
        <v>1085</v>
      </c>
      <c r="B1259" s="181" t="s">
        <v>1840</v>
      </c>
      <c r="C1259" s="181" t="s">
        <v>1260</v>
      </c>
      <c r="D1259" s="150">
        <v>8408</v>
      </c>
      <c r="E1259" s="153">
        <v>7479</v>
      </c>
      <c r="F1259" s="153">
        <v>929</v>
      </c>
      <c r="G1259" s="151">
        <v>7574</v>
      </c>
      <c r="H1259" s="151">
        <v>7176</v>
      </c>
      <c r="I1259" s="151">
        <v>398</v>
      </c>
      <c r="J1259" s="151">
        <v>7751</v>
      </c>
      <c r="K1259" s="151">
        <v>7490</v>
      </c>
      <c r="L1259" s="151">
        <v>261</v>
      </c>
      <c r="M1259" s="172">
        <v>0.93</v>
      </c>
      <c r="N1259" s="153">
        <v>220252</v>
      </c>
      <c r="O1259" s="153">
        <v>210404</v>
      </c>
      <c r="P1259" s="153">
        <v>9848</v>
      </c>
      <c r="Q1259" s="154">
        <v>0.955287579681456</v>
      </c>
      <c r="R1259" s="154">
        <v>0.889509990485252</v>
      </c>
      <c r="S1259" s="154">
        <v>0.947451808819646</v>
      </c>
      <c r="T1259" s="154">
        <v>0.966326925557992</v>
      </c>
      <c r="U1259" s="173">
        <v>-0.057941818334394</v>
      </c>
      <c r="V1259" s="158">
        <v>53020</v>
      </c>
      <c r="W1259" s="158">
        <v>50428</v>
      </c>
      <c r="X1259" s="158">
        <v>52631</v>
      </c>
      <c r="Y1259" s="158">
        <v>50315</v>
      </c>
      <c r="Z1259" s="155">
        <v>0.95111278762731</v>
      </c>
      <c r="AA1259" s="155">
        <v>0.955995515950675</v>
      </c>
      <c r="AB1259" s="173">
        <v>-0.004882728323365</v>
      </c>
    </row>
    <row r="1260" spans="1:28">
      <c r="A1260" s="175" t="s">
        <v>1085</v>
      </c>
      <c r="B1260" s="181" t="s">
        <v>1840</v>
      </c>
      <c r="C1260" s="181" t="s">
        <v>1261</v>
      </c>
      <c r="D1260" s="150">
        <v>0</v>
      </c>
      <c r="E1260" s="153">
        <v>0</v>
      </c>
      <c r="F1260" s="153">
        <v>0</v>
      </c>
      <c r="G1260" s="151">
        <v>0</v>
      </c>
      <c r="H1260" s="151">
        <v>0</v>
      </c>
      <c r="I1260" s="151">
        <v>0</v>
      </c>
      <c r="J1260" s="151">
        <v>0</v>
      </c>
      <c r="K1260" s="151">
        <v>0</v>
      </c>
      <c r="L1260" s="151">
        <v>0</v>
      </c>
      <c r="M1260" s="172">
        <v>0.93</v>
      </c>
      <c r="N1260" s="153">
        <v>0</v>
      </c>
      <c r="O1260" s="153">
        <v>0</v>
      </c>
      <c r="P1260" s="153">
        <v>0</v>
      </c>
      <c r="Q1260" s="154">
        <v>0</v>
      </c>
      <c r="R1260" s="154">
        <v>0</v>
      </c>
      <c r="S1260" s="154">
        <v>0</v>
      </c>
      <c r="T1260" s="154">
        <v>0</v>
      </c>
      <c r="U1260" s="173">
        <v>0</v>
      </c>
      <c r="V1260" s="158">
        <v>0</v>
      </c>
      <c r="W1260" s="158">
        <v>0</v>
      </c>
      <c r="X1260" s="158">
        <v>0</v>
      </c>
      <c r="Y1260" s="158">
        <v>0</v>
      </c>
      <c r="Z1260" s="155">
        <v>0</v>
      </c>
      <c r="AA1260" s="155">
        <v>0</v>
      </c>
      <c r="AB1260" s="173">
        <v>0</v>
      </c>
    </row>
    <row r="1261" spans="1:28">
      <c r="A1261" s="175" t="s">
        <v>1085</v>
      </c>
      <c r="B1261" s="181" t="s">
        <v>1840</v>
      </c>
      <c r="C1261" s="181" t="s">
        <v>1262</v>
      </c>
      <c r="D1261" s="150">
        <v>3961</v>
      </c>
      <c r="E1261" s="153">
        <v>3621</v>
      </c>
      <c r="F1261" s="153">
        <v>340</v>
      </c>
      <c r="G1261" s="151">
        <v>3661</v>
      </c>
      <c r="H1261" s="151">
        <v>3499</v>
      </c>
      <c r="I1261" s="151">
        <v>162</v>
      </c>
      <c r="J1261" s="151">
        <v>3846</v>
      </c>
      <c r="K1261" s="151">
        <v>3774</v>
      </c>
      <c r="L1261" s="151">
        <v>72</v>
      </c>
      <c r="M1261" s="172">
        <v>0.93</v>
      </c>
      <c r="N1261" s="153">
        <v>104474</v>
      </c>
      <c r="O1261" s="153">
        <v>100993</v>
      </c>
      <c r="P1261" s="153">
        <v>3481</v>
      </c>
      <c r="Q1261" s="154">
        <v>0.966680705247239</v>
      </c>
      <c r="R1261" s="154">
        <v>0.914163090128755</v>
      </c>
      <c r="S1261" s="154">
        <v>0.95574979513794</v>
      </c>
      <c r="T1261" s="154">
        <v>0.981279251170047</v>
      </c>
      <c r="U1261" s="173">
        <v>-0.041586705009185</v>
      </c>
      <c r="V1261" s="158">
        <v>25205</v>
      </c>
      <c r="W1261" s="158">
        <v>24308</v>
      </c>
      <c r="X1261" s="158">
        <v>25661</v>
      </c>
      <c r="Y1261" s="158">
        <v>24775</v>
      </c>
      <c r="Z1261" s="155">
        <v>0.964411823050982</v>
      </c>
      <c r="AA1261" s="155">
        <v>0.965472896613538</v>
      </c>
      <c r="AB1261" s="173">
        <v>-0.00106107356255614</v>
      </c>
    </row>
    <row r="1262" spans="1:28">
      <c r="A1262" s="175" t="s">
        <v>1085</v>
      </c>
      <c r="B1262" s="181" t="s">
        <v>1840</v>
      </c>
      <c r="C1262" s="181" t="s">
        <v>1263</v>
      </c>
      <c r="D1262" s="150">
        <v>2</v>
      </c>
      <c r="E1262" s="153">
        <v>0</v>
      </c>
      <c r="F1262" s="153">
        <v>2</v>
      </c>
      <c r="G1262" s="151">
        <v>2</v>
      </c>
      <c r="H1262" s="151">
        <v>0</v>
      </c>
      <c r="I1262" s="151">
        <v>2</v>
      </c>
      <c r="J1262" s="151">
        <v>0</v>
      </c>
      <c r="K1262" s="151">
        <v>0</v>
      </c>
      <c r="L1262" s="151">
        <v>0</v>
      </c>
      <c r="M1262" s="172">
        <v>0.93</v>
      </c>
      <c r="N1262" s="153">
        <v>14</v>
      </c>
      <c r="O1262" s="153">
        <v>9</v>
      </c>
      <c r="P1262" s="153">
        <v>5</v>
      </c>
      <c r="Q1262" s="154">
        <v>0.642857142857143</v>
      </c>
      <c r="R1262" s="154">
        <v>0</v>
      </c>
      <c r="S1262" s="154">
        <v>0</v>
      </c>
      <c r="T1262" s="154">
        <v>0</v>
      </c>
      <c r="U1262" s="173">
        <v>0</v>
      </c>
      <c r="V1262" s="158">
        <v>4</v>
      </c>
      <c r="W1262" s="158">
        <v>0</v>
      </c>
      <c r="X1262" s="158">
        <v>3</v>
      </c>
      <c r="Y1262" s="158">
        <v>2</v>
      </c>
      <c r="Z1262" s="155">
        <v>0</v>
      </c>
      <c r="AA1262" s="155">
        <v>0.666666666666667</v>
      </c>
      <c r="AB1262" s="173">
        <v>-0.666666666666667</v>
      </c>
    </row>
    <row r="1263" spans="1:28">
      <c r="A1263" s="175" t="s">
        <v>1085</v>
      </c>
      <c r="B1263" s="181" t="s">
        <v>1840</v>
      </c>
      <c r="C1263" s="181" t="s">
        <v>1264</v>
      </c>
      <c r="D1263" s="150">
        <v>7532</v>
      </c>
      <c r="E1263" s="153">
        <v>6957</v>
      </c>
      <c r="F1263" s="153">
        <v>575</v>
      </c>
      <c r="G1263" s="151">
        <v>6807</v>
      </c>
      <c r="H1263" s="151">
        <v>6640</v>
      </c>
      <c r="I1263" s="151">
        <v>167</v>
      </c>
      <c r="J1263" s="151">
        <v>6994</v>
      </c>
      <c r="K1263" s="151">
        <v>6814</v>
      </c>
      <c r="L1263" s="151">
        <v>180</v>
      </c>
      <c r="M1263" s="172">
        <v>0.93</v>
      </c>
      <c r="N1263" s="153">
        <v>189843</v>
      </c>
      <c r="O1263" s="153">
        <v>185030</v>
      </c>
      <c r="P1263" s="153">
        <v>4813</v>
      </c>
      <c r="Q1263" s="154">
        <v>0.974647471858325</v>
      </c>
      <c r="R1263" s="154">
        <v>0.923659054699947</v>
      </c>
      <c r="S1263" s="154">
        <v>0.975466431614515</v>
      </c>
      <c r="T1263" s="154">
        <v>0.974263654561052</v>
      </c>
      <c r="U1263" s="173">
        <v>-0.0518073769145676</v>
      </c>
      <c r="V1263" s="158">
        <v>46626</v>
      </c>
      <c r="W1263" s="158">
        <v>45251</v>
      </c>
      <c r="X1263" s="158">
        <v>46206</v>
      </c>
      <c r="Y1263" s="158">
        <v>45111</v>
      </c>
      <c r="Z1263" s="155">
        <v>0.970510015870973</v>
      </c>
      <c r="AA1263" s="155">
        <v>0.976301778989742</v>
      </c>
      <c r="AB1263" s="173">
        <v>-0.00579176311876828</v>
      </c>
    </row>
    <row r="1264" spans="1:28">
      <c r="A1264" s="175" t="s">
        <v>1085</v>
      </c>
      <c r="B1264" s="181" t="s">
        <v>1840</v>
      </c>
      <c r="C1264" s="181" t="s">
        <v>1265</v>
      </c>
      <c r="D1264" s="150">
        <v>4514</v>
      </c>
      <c r="E1264" s="153">
        <v>4238</v>
      </c>
      <c r="F1264" s="153">
        <v>276</v>
      </c>
      <c r="G1264" s="151">
        <v>3998</v>
      </c>
      <c r="H1264" s="151">
        <v>3845</v>
      </c>
      <c r="I1264" s="151">
        <v>153</v>
      </c>
      <c r="J1264" s="151">
        <v>4052</v>
      </c>
      <c r="K1264" s="151">
        <v>3953</v>
      </c>
      <c r="L1264" s="151">
        <v>99</v>
      </c>
      <c r="M1264" s="172">
        <v>0.93</v>
      </c>
      <c r="N1264" s="153">
        <v>111409</v>
      </c>
      <c r="O1264" s="153">
        <v>108012</v>
      </c>
      <c r="P1264" s="153">
        <v>3397</v>
      </c>
      <c r="Q1264" s="154">
        <v>0.969508747049161</v>
      </c>
      <c r="R1264" s="154">
        <v>0.938856889676562</v>
      </c>
      <c r="S1264" s="154">
        <v>0.961730865432716</v>
      </c>
      <c r="T1264" s="154">
        <v>0.975567620927937</v>
      </c>
      <c r="U1264" s="173">
        <v>-0.0228739757561546</v>
      </c>
      <c r="V1264" s="158">
        <v>27786</v>
      </c>
      <c r="W1264" s="158">
        <v>26883</v>
      </c>
      <c r="X1264" s="158">
        <v>27474</v>
      </c>
      <c r="Y1264" s="158">
        <v>26626</v>
      </c>
      <c r="Z1264" s="155">
        <v>0.967501619520622</v>
      </c>
      <c r="AA1264" s="155">
        <v>0.969134454393245</v>
      </c>
      <c r="AB1264" s="173">
        <v>-0.00163283487262267</v>
      </c>
    </row>
    <row r="1265" spans="1:28">
      <c r="A1265" s="175" t="s">
        <v>1085</v>
      </c>
      <c r="B1265" s="181" t="s">
        <v>1840</v>
      </c>
      <c r="C1265" s="181" t="s">
        <v>1266</v>
      </c>
      <c r="D1265" s="150">
        <v>2</v>
      </c>
      <c r="E1265" s="153">
        <v>1</v>
      </c>
      <c r="F1265" s="153">
        <v>1</v>
      </c>
      <c r="G1265" s="151">
        <v>0</v>
      </c>
      <c r="H1265" s="151">
        <v>0</v>
      </c>
      <c r="I1265" s="151">
        <v>0</v>
      </c>
      <c r="J1265" s="151">
        <v>2</v>
      </c>
      <c r="K1265" s="151">
        <v>2</v>
      </c>
      <c r="L1265" s="151">
        <v>0</v>
      </c>
      <c r="M1265" s="172">
        <v>0.93</v>
      </c>
      <c r="N1265" s="153">
        <v>112</v>
      </c>
      <c r="O1265" s="153">
        <v>106</v>
      </c>
      <c r="P1265" s="153">
        <v>6</v>
      </c>
      <c r="Q1265" s="154">
        <v>0.946428571428571</v>
      </c>
      <c r="R1265" s="154">
        <v>0.5</v>
      </c>
      <c r="S1265" s="154">
        <v>0</v>
      </c>
      <c r="T1265" s="154">
        <v>1</v>
      </c>
      <c r="U1265" s="173">
        <v>0.5</v>
      </c>
      <c r="V1265" s="158">
        <v>17</v>
      </c>
      <c r="W1265" s="158">
        <v>16</v>
      </c>
      <c r="X1265" s="158">
        <v>33</v>
      </c>
      <c r="Y1265" s="158">
        <v>33</v>
      </c>
      <c r="Z1265" s="155">
        <v>0.941176470588235</v>
      </c>
      <c r="AA1265" s="155">
        <v>1</v>
      </c>
      <c r="AB1265" s="173">
        <v>-0.0588235294117647</v>
      </c>
    </row>
    <row r="1266" spans="1:28">
      <c r="A1266" s="175" t="s">
        <v>1085</v>
      </c>
      <c r="B1266" s="181" t="s">
        <v>1842</v>
      </c>
      <c r="C1266" s="181" t="s">
        <v>1267</v>
      </c>
      <c r="D1266" s="150">
        <v>7012</v>
      </c>
      <c r="E1266" s="153">
        <v>6433</v>
      </c>
      <c r="F1266" s="153">
        <v>579</v>
      </c>
      <c r="G1266" s="151">
        <v>6324</v>
      </c>
      <c r="H1266" s="151">
        <v>6029</v>
      </c>
      <c r="I1266" s="151">
        <v>295</v>
      </c>
      <c r="J1266" s="151">
        <v>6217</v>
      </c>
      <c r="K1266" s="151">
        <v>5985</v>
      </c>
      <c r="L1266" s="151">
        <v>232</v>
      </c>
      <c r="M1266" s="172">
        <v>0.93</v>
      </c>
      <c r="N1266" s="153">
        <v>163285</v>
      </c>
      <c r="O1266" s="153">
        <v>156694</v>
      </c>
      <c r="P1266" s="153">
        <v>6591</v>
      </c>
      <c r="Q1266" s="154">
        <v>0.959634994028845</v>
      </c>
      <c r="R1266" s="154">
        <v>0.917427267541358</v>
      </c>
      <c r="S1266" s="154">
        <v>0.953352308665402</v>
      </c>
      <c r="T1266" s="154">
        <v>0.962682966060801</v>
      </c>
      <c r="U1266" s="173">
        <v>-0.0359250411240439</v>
      </c>
      <c r="V1266" s="158">
        <v>42579</v>
      </c>
      <c r="W1266" s="158">
        <v>40753</v>
      </c>
      <c r="X1266" s="158">
        <v>40315</v>
      </c>
      <c r="Y1266" s="158">
        <v>38672</v>
      </c>
      <c r="Z1266" s="155">
        <v>0.957115009746589</v>
      </c>
      <c r="AA1266" s="155">
        <v>0.959245938236388</v>
      </c>
      <c r="AB1266" s="173">
        <v>-0.00213092848979979</v>
      </c>
    </row>
    <row r="1267" spans="1:28">
      <c r="A1267" s="175" t="s">
        <v>1085</v>
      </c>
      <c r="B1267" s="181" t="s">
        <v>1841</v>
      </c>
      <c r="C1267" s="181" t="s">
        <v>1268</v>
      </c>
      <c r="D1267" s="150">
        <v>0</v>
      </c>
      <c r="E1267" s="153">
        <v>0</v>
      </c>
      <c r="F1267" s="153">
        <v>0</v>
      </c>
      <c r="G1267" s="151">
        <v>0</v>
      </c>
      <c r="H1267" s="151">
        <v>0</v>
      </c>
      <c r="I1267" s="151">
        <v>0</v>
      </c>
      <c r="J1267" s="151">
        <v>0</v>
      </c>
      <c r="K1267" s="151">
        <v>0</v>
      </c>
      <c r="L1267" s="151">
        <v>0</v>
      </c>
      <c r="M1267" s="172">
        <v>0.93</v>
      </c>
      <c r="N1267" s="153">
        <v>2</v>
      </c>
      <c r="O1267" s="153">
        <v>2</v>
      </c>
      <c r="P1267" s="153">
        <v>0</v>
      </c>
      <c r="Q1267" s="154">
        <v>1</v>
      </c>
      <c r="R1267" s="154">
        <v>0</v>
      </c>
      <c r="S1267" s="154">
        <v>0</v>
      </c>
      <c r="T1267" s="154">
        <v>0</v>
      </c>
      <c r="U1267" s="173">
        <v>0</v>
      </c>
      <c r="V1267" s="158">
        <v>0</v>
      </c>
      <c r="W1267" s="158">
        <v>0</v>
      </c>
      <c r="X1267" s="158">
        <v>0</v>
      </c>
      <c r="Y1267" s="158">
        <v>0</v>
      </c>
      <c r="Z1267" s="155">
        <v>0</v>
      </c>
      <c r="AA1267" s="155">
        <v>0</v>
      </c>
      <c r="AB1267" s="173">
        <v>0</v>
      </c>
    </row>
    <row r="1268" spans="1:28">
      <c r="A1268" s="175" t="s">
        <v>1085</v>
      </c>
      <c r="B1268" s="181" t="s">
        <v>1841</v>
      </c>
      <c r="C1268" s="181" t="s">
        <v>1269</v>
      </c>
      <c r="D1268" s="150">
        <v>1</v>
      </c>
      <c r="E1268" s="153">
        <v>1</v>
      </c>
      <c r="F1268" s="153">
        <v>0</v>
      </c>
      <c r="G1268" s="151">
        <v>7</v>
      </c>
      <c r="H1268" s="151">
        <v>7</v>
      </c>
      <c r="I1268" s="151">
        <v>0</v>
      </c>
      <c r="J1268" s="151">
        <v>3</v>
      </c>
      <c r="K1268" s="151">
        <v>3</v>
      </c>
      <c r="L1268" s="151">
        <v>0</v>
      </c>
      <c r="M1268" s="172">
        <v>0.93</v>
      </c>
      <c r="N1268" s="153">
        <v>116</v>
      </c>
      <c r="O1268" s="153">
        <v>115</v>
      </c>
      <c r="P1268" s="153">
        <v>1</v>
      </c>
      <c r="Q1268" s="154">
        <v>0.991379310344828</v>
      </c>
      <c r="R1268" s="154">
        <v>1</v>
      </c>
      <c r="S1268" s="154">
        <v>1</v>
      </c>
      <c r="T1268" s="154">
        <v>1</v>
      </c>
      <c r="U1268" s="173">
        <v>0</v>
      </c>
      <c r="V1268" s="158">
        <v>26</v>
      </c>
      <c r="W1268" s="158">
        <v>25</v>
      </c>
      <c r="X1268" s="158">
        <v>26</v>
      </c>
      <c r="Y1268" s="158">
        <v>26</v>
      </c>
      <c r="Z1268" s="155">
        <v>0.961538461538462</v>
      </c>
      <c r="AA1268" s="155">
        <v>1</v>
      </c>
      <c r="AB1268" s="173">
        <v>-0.0384615384615384</v>
      </c>
    </row>
    <row r="1269" spans="1:28">
      <c r="A1269" s="175" t="s">
        <v>1085</v>
      </c>
      <c r="B1269" s="181" t="s">
        <v>1841</v>
      </c>
      <c r="C1269" s="181" t="s">
        <v>1270</v>
      </c>
      <c r="D1269" s="150">
        <v>2</v>
      </c>
      <c r="E1269" s="153">
        <v>1</v>
      </c>
      <c r="F1269" s="153">
        <v>1</v>
      </c>
      <c r="G1269" s="151">
        <v>2</v>
      </c>
      <c r="H1269" s="151">
        <v>0</v>
      </c>
      <c r="I1269" s="151">
        <v>2</v>
      </c>
      <c r="J1269" s="151">
        <v>2</v>
      </c>
      <c r="K1269" s="151">
        <v>1</v>
      </c>
      <c r="L1269" s="151">
        <v>1</v>
      </c>
      <c r="M1269" s="172">
        <v>0.93</v>
      </c>
      <c r="N1269" s="153">
        <v>45</v>
      </c>
      <c r="O1269" s="153">
        <v>41</v>
      </c>
      <c r="P1269" s="153">
        <v>4</v>
      </c>
      <c r="Q1269" s="154">
        <v>0.911111111111111</v>
      </c>
      <c r="R1269" s="154">
        <v>0.5</v>
      </c>
      <c r="S1269" s="154">
        <v>0</v>
      </c>
      <c r="T1269" s="154">
        <v>0.5</v>
      </c>
      <c r="U1269" s="173">
        <v>0.5</v>
      </c>
      <c r="V1269" s="158">
        <v>11</v>
      </c>
      <c r="W1269" s="158">
        <v>7</v>
      </c>
      <c r="X1269" s="158">
        <v>15</v>
      </c>
      <c r="Y1269" s="158">
        <v>15</v>
      </c>
      <c r="Z1269" s="155">
        <v>0.636363636363636</v>
      </c>
      <c r="AA1269" s="155">
        <v>1</v>
      </c>
      <c r="AB1269" s="173">
        <v>-0.363636363636364</v>
      </c>
    </row>
    <row r="1270" spans="1:28">
      <c r="A1270" s="175" t="s">
        <v>1085</v>
      </c>
      <c r="B1270" s="181" t="s">
        <v>1841</v>
      </c>
      <c r="C1270" s="181" t="s">
        <v>1271</v>
      </c>
      <c r="D1270" s="150">
        <v>9229</v>
      </c>
      <c r="E1270" s="153">
        <v>8077</v>
      </c>
      <c r="F1270" s="153">
        <v>1152</v>
      </c>
      <c r="G1270" s="151">
        <v>8329</v>
      </c>
      <c r="H1270" s="151">
        <v>7812</v>
      </c>
      <c r="I1270" s="151">
        <v>517</v>
      </c>
      <c r="J1270" s="151">
        <v>8639</v>
      </c>
      <c r="K1270" s="151">
        <v>8117</v>
      </c>
      <c r="L1270" s="151">
        <v>522</v>
      </c>
      <c r="M1270" s="172">
        <v>0.93</v>
      </c>
      <c r="N1270" s="153">
        <v>237905</v>
      </c>
      <c r="O1270" s="153">
        <v>226602</v>
      </c>
      <c r="P1270" s="153">
        <v>11303</v>
      </c>
      <c r="Q1270" s="154">
        <v>0.95248943906181</v>
      </c>
      <c r="R1270" s="154">
        <v>0.875176075414454</v>
      </c>
      <c r="S1270" s="154">
        <v>0.937927722415656</v>
      </c>
      <c r="T1270" s="154">
        <v>0.93957633985415</v>
      </c>
      <c r="U1270" s="173">
        <v>-0.0627516470012017</v>
      </c>
      <c r="V1270" s="158">
        <v>57518</v>
      </c>
      <c r="W1270" s="158">
        <v>54216</v>
      </c>
      <c r="X1270" s="158">
        <v>56996</v>
      </c>
      <c r="Y1270" s="158">
        <v>54306</v>
      </c>
      <c r="Z1270" s="155">
        <v>0.942591884279704</v>
      </c>
      <c r="AA1270" s="155">
        <v>0.952803705523195</v>
      </c>
      <c r="AB1270" s="173">
        <v>-0.0102118212434908</v>
      </c>
    </row>
    <row r="1271" spans="1:28">
      <c r="A1271" s="175" t="s">
        <v>1085</v>
      </c>
      <c r="B1271" s="177" t="s">
        <v>1841</v>
      </c>
      <c r="C1271" s="177" t="s">
        <v>1272</v>
      </c>
      <c r="D1271" s="150">
        <v>85</v>
      </c>
      <c r="E1271" s="153">
        <v>85</v>
      </c>
      <c r="F1271" s="153">
        <v>0</v>
      </c>
      <c r="G1271" s="151">
        <v>106</v>
      </c>
      <c r="H1271" s="151">
        <v>106</v>
      </c>
      <c r="I1271" s="151">
        <v>0</v>
      </c>
      <c r="J1271" s="151">
        <v>85</v>
      </c>
      <c r="K1271" s="151">
        <v>85</v>
      </c>
      <c r="L1271" s="151">
        <v>0</v>
      </c>
      <c r="M1271" s="172">
        <v>0.93</v>
      </c>
      <c r="N1271" s="153">
        <v>1214</v>
      </c>
      <c r="O1271" s="153">
        <v>1212</v>
      </c>
      <c r="P1271" s="153">
        <v>2</v>
      </c>
      <c r="Q1271" s="154">
        <v>0.99835255354201</v>
      </c>
      <c r="R1271" s="154">
        <v>1</v>
      </c>
      <c r="S1271" s="154">
        <v>1</v>
      </c>
      <c r="T1271" s="154">
        <v>1</v>
      </c>
      <c r="U1271" s="173">
        <v>0</v>
      </c>
      <c r="V1271" s="158">
        <v>574</v>
      </c>
      <c r="W1271" s="158">
        <v>572</v>
      </c>
      <c r="X1271" s="158">
        <v>412</v>
      </c>
      <c r="Y1271" s="158">
        <v>412</v>
      </c>
      <c r="Z1271" s="155">
        <v>0.996515679442509</v>
      </c>
      <c r="AA1271" s="155">
        <v>1</v>
      </c>
      <c r="AB1271" s="173">
        <v>-0.00348432055749126</v>
      </c>
    </row>
    <row r="1272" spans="1:28">
      <c r="A1272" s="175" t="s">
        <v>1085</v>
      </c>
      <c r="B1272" s="181" t="s">
        <v>1842</v>
      </c>
      <c r="C1272" s="181" t="s">
        <v>1273</v>
      </c>
      <c r="D1272" s="150">
        <v>5015</v>
      </c>
      <c r="E1272" s="153">
        <v>4249</v>
      </c>
      <c r="F1272" s="153">
        <v>766</v>
      </c>
      <c r="G1272" s="151">
        <v>4441</v>
      </c>
      <c r="H1272" s="151">
        <v>4281</v>
      </c>
      <c r="I1272" s="151">
        <v>160</v>
      </c>
      <c r="J1272" s="151">
        <v>4354</v>
      </c>
      <c r="K1272" s="151">
        <v>4247</v>
      </c>
      <c r="L1272" s="151">
        <v>107</v>
      </c>
      <c r="M1272" s="172">
        <v>0.93</v>
      </c>
      <c r="N1272" s="153">
        <v>113502</v>
      </c>
      <c r="O1272" s="153">
        <v>107505</v>
      </c>
      <c r="P1272" s="153">
        <v>5997</v>
      </c>
      <c r="Q1272" s="154">
        <v>0.947163926626844</v>
      </c>
      <c r="R1272" s="154">
        <v>0.847258225324028</v>
      </c>
      <c r="S1272" s="154">
        <v>0.96397207836073</v>
      </c>
      <c r="T1272" s="154">
        <v>0.975424896646762</v>
      </c>
      <c r="U1272" s="173">
        <v>-0.116713853036702</v>
      </c>
      <c r="V1272" s="158">
        <v>30225</v>
      </c>
      <c r="W1272" s="158">
        <v>28734</v>
      </c>
      <c r="X1272" s="158">
        <v>28310</v>
      </c>
      <c r="Y1272" s="158">
        <v>26808</v>
      </c>
      <c r="Z1272" s="155">
        <v>0.950669975186104</v>
      </c>
      <c r="AA1272" s="155">
        <v>0.946944542564465</v>
      </c>
      <c r="AB1272" s="173">
        <v>0.00372543262163938</v>
      </c>
    </row>
    <row r="1273" spans="1:28">
      <c r="A1273" s="175" t="s">
        <v>1085</v>
      </c>
      <c r="B1273" s="181" t="s">
        <v>1842</v>
      </c>
      <c r="C1273" s="181" t="s">
        <v>1274</v>
      </c>
      <c r="D1273" s="150">
        <v>5697</v>
      </c>
      <c r="E1273" s="153">
        <v>5071</v>
      </c>
      <c r="F1273" s="153">
        <v>626</v>
      </c>
      <c r="G1273" s="151">
        <v>5361</v>
      </c>
      <c r="H1273" s="151">
        <v>5069</v>
      </c>
      <c r="I1273" s="151">
        <v>292</v>
      </c>
      <c r="J1273" s="151">
        <v>5364</v>
      </c>
      <c r="K1273" s="151">
        <v>5156</v>
      </c>
      <c r="L1273" s="151">
        <v>208</v>
      </c>
      <c r="M1273" s="172">
        <v>0.93</v>
      </c>
      <c r="N1273" s="153">
        <v>150165</v>
      </c>
      <c r="O1273" s="153">
        <v>143530</v>
      </c>
      <c r="P1273" s="153">
        <v>6635</v>
      </c>
      <c r="Q1273" s="154">
        <v>0.95581526986981</v>
      </c>
      <c r="R1273" s="154">
        <v>0.890117605757416</v>
      </c>
      <c r="S1273" s="154">
        <v>0.945532549897407</v>
      </c>
      <c r="T1273" s="154">
        <v>0.961222967934377</v>
      </c>
      <c r="U1273" s="173">
        <v>-0.055414944139991</v>
      </c>
      <c r="V1273" s="158">
        <v>36978</v>
      </c>
      <c r="W1273" s="158">
        <v>35184</v>
      </c>
      <c r="X1273" s="158">
        <v>36205</v>
      </c>
      <c r="Y1273" s="158">
        <v>34637</v>
      </c>
      <c r="Z1273" s="155">
        <v>0.951484666558494</v>
      </c>
      <c r="AA1273" s="155">
        <v>0.956691064770059</v>
      </c>
      <c r="AB1273" s="173">
        <v>-0.0052063982115651</v>
      </c>
    </row>
    <row r="1274" spans="1:28">
      <c r="A1274" s="175" t="s">
        <v>1085</v>
      </c>
      <c r="B1274" s="181" t="s">
        <v>1842</v>
      </c>
      <c r="C1274" s="181" t="s">
        <v>1275</v>
      </c>
      <c r="D1274" s="150">
        <v>3353</v>
      </c>
      <c r="E1274" s="153">
        <v>3148</v>
      </c>
      <c r="F1274" s="153">
        <v>205</v>
      </c>
      <c r="G1274" s="151">
        <v>3071</v>
      </c>
      <c r="H1274" s="151">
        <v>2968</v>
      </c>
      <c r="I1274" s="151">
        <v>103</v>
      </c>
      <c r="J1274" s="151">
        <v>3030</v>
      </c>
      <c r="K1274" s="151">
        <v>2939</v>
      </c>
      <c r="L1274" s="151">
        <v>91</v>
      </c>
      <c r="M1274" s="172">
        <v>0.93</v>
      </c>
      <c r="N1274" s="153">
        <v>84765</v>
      </c>
      <c r="O1274" s="153">
        <v>81850</v>
      </c>
      <c r="P1274" s="153">
        <v>2915</v>
      </c>
      <c r="Q1274" s="154">
        <v>0.965610806346959</v>
      </c>
      <c r="R1274" s="154">
        <v>0.938860721741724</v>
      </c>
      <c r="S1274" s="154">
        <v>0.966460436339954</v>
      </c>
      <c r="T1274" s="154">
        <v>0.96996699669967</v>
      </c>
      <c r="U1274" s="173">
        <v>-0.0275997145982305</v>
      </c>
      <c r="V1274" s="158">
        <v>21196</v>
      </c>
      <c r="W1274" s="158">
        <v>20495</v>
      </c>
      <c r="X1274" s="158">
        <v>20910</v>
      </c>
      <c r="Y1274" s="158">
        <v>20309</v>
      </c>
      <c r="Z1274" s="155">
        <v>0.966927722211738</v>
      </c>
      <c r="AA1274" s="155">
        <v>0.971257771401243</v>
      </c>
      <c r="AB1274" s="173">
        <v>-0.00433004918950541</v>
      </c>
    </row>
    <row r="1275" spans="1:28">
      <c r="A1275" s="175" t="s">
        <v>1085</v>
      </c>
      <c r="B1275" s="181" t="s">
        <v>1842</v>
      </c>
      <c r="C1275" s="181" t="s">
        <v>1276</v>
      </c>
      <c r="D1275" s="150">
        <v>318</v>
      </c>
      <c r="E1275" s="153">
        <v>317</v>
      </c>
      <c r="F1275" s="153">
        <v>1</v>
      </c>
      <c r="G1275" s="151">
        <v>339</v>
      </c>
      <c r="H1275" s="151">
        <v>338</v>
      </c>
      <c r="I1275" s="151">
        <v>1</v>
      </c>
      <c r="J1275" s="151">
        <v>262</v>
      </c>
      <c r="K1275" s="151">
        <v>262</v>
      </c>
      <c r="L1275" s="151">
        <v>0</v>
      </c>
      <c r="M1275" s="172">
        <v>0.93</v>
      </c>
      <c r="N1275" s="153">
        <v>4119</v>
      </c>
      <c r="O1275" s="153">
        <v>4111</v>
      </c>
      <c r="P1275" s="153">
        <v>8</v>
      </c>
      <c r="Q1275" s="154">
        <v>0.998057781014809</v>
      </c>
      <c r="R1275" s="154">
        <v>0.99685534591195</v>
      </c>
      <c r="S1275" s="154">
        <v>0.997050147492625</v>
      </c>
      <c r="T1275" s="154">
        <v>1</v>
      </c>
      <c r="U1275" s="173">
        <v>-0.000194801580675641</v>
      </c>
      <c r="V1275" s="158">
        <v>1989</v>
      </c>
      <c r="W1275" s="158">
        <v>1985</v>
      </c>
      <c r="X1275" s="158">
        <v>1490</v>
      </c>
      <c r="Y1275" s="158">
        <v>1488</v>
      </c>
      <c r="Z1275" s="155">
        <v>0.99798893916541</v>
      </c>
      <c r="AA1275" s="155">
        <v>0.998657718120805</v>
      </c>
      <c r="AB1275" s="173">
        <v>-0.000668778955395632</v>
      </c>
    </row>
    <row r="1276" spans="1:28">
      <c r="A1276" s="175" t="s">
        <v>1085</v>
      </c>
      <c r="B1276" s="181" t="s">
        <v>1842</v>
      </c>
      <c r="C1276" s="181" t="s">
        <v>1277</v>
      </c>
      <c r="D1276" s="150">
        <v>1</v>
      </c>
      <c r="E1276" s="153">
        <v>1</v>
      </c>
      <c r="F1276" s="153">
        <v>0</v>
      </c>
      <c r="G1276" s="151">
        <v>0</v>
      </c>
      <c r="H1276" s="151">
        <v>0</v>
      </c>
      <c r="I1276" s="151">
        <v>0</v>
      </c>
      <c r="J1276" s="151">
        <v>2</v>
      </c>
      <c r="K1276" s="151">
        <v>2</v>
      </c>
      <c r="L1276" s="151">
        <v>0</v>
      </c>
      <c r="M1276" s="172">
        <v>0.93</v>
      </c>
      <c r="N1276" s="153">
        <v>35</v>
      </c>
      <c r="O1276" s="153">
        <v>34</v>
      </c>
      <c r="P1276" s="153">
        <v>1</v>
      </c>
      <c r="Q1276" s="154">
        <v>0.971428571428571</v>
      </c>
      <c r="R1276" s="154">
        <v>1</v>
      </c>
      <c r="S1276" s="154">
        <v>0</v>
      </c>
      <c r="T1276" s="154">
        <v>1</v>
      </c>
      <c r="U1276" s="173">
        <v>1</v>
      </c>
      <c r="V1276" s="158">
        <v>8</v>
      </c>
      <c r="W1276" s="158">
        <v>8</v>
      </c>
      <c r="X1276" s="158">
        <v>12</v>
      </c>
      <c r="Y1276" s="158">
        <v>11</v>
      </c>
      <c r="Z1276" s="155">
        <v>1</v>
      </c>
      <c r="AA1276" s="155">
        <v>0.916666666666667</v>
      </c>
      <c r="AB1276" s="173">
        <v>0.0833333333333334</v>
      </c>
    </row>
    <row r="1277" spans="1:28">
      <c r="A1277" s="175" t="s">
        <v>1085</v>
      </c>
      <c r="B1277" s="181" t="s">
        <v>1842</v>
      </c>
      <c r="C1277" s="181" t="s">
        <v>1278</v>
      </c>
      <c r="D1277" s="150">
        <v>6261</v>
      </c>
      <c r="E1277" s="153">
        <v>5561</v>
      </c>
      <c r="F1277" s="153">
        <v>700</v>
      </c>
      <c r="G1277" s="151">
        <v>5819</v>
      </c>
      <c r="H1277" s="151">
        <v>5452</v>
      </c>
      <c r="I1277" s="151">
        <v>367</v>
      </c>
      <c r="J1277" s="151">
        <v>5389</v>
      </c>
      <c r="K1277" s="151">
        <v>5159</v>
      </c>
      <c r="L1277" s="151">
        <v>230</v>
      </c>
      <c r="M1277" s="172">
        <v>0.93</v>
      </c>
      <c r="N1277" s="153">
        <v>136427</v>
      </c>
      <c r="O1277" s="153">
        <v>128999</v>
      </c>
      <c r="P1277" s="153">
        <v>7428</v>
      </c>
      <c r="Q1277" s="154">
        <v>0.945553299566801</v>
      </c>
      <c r="R1277" s="154">
        <v>0.888196773678326</v>
      </c>
      <c r="S1277" s="154">
        <v>0.936930744114109</v>
      </c>
      <c r="T1277" s="154">
        <v>0.957320467619224</v>
      </c>
      <c r="U1277" s="173">
        <v>-0.0487339704357828</v>
      </c>
      <c r="V1277" s="158">
        <v>37593</v>
      </c>
      <c r="W1277" s="158">
        <v>35575</v>
      </c>
      <c r="X1277" s="158">
        <v>35125</v>
      </c>
      <c r="Y1277" s="158">
        <v>33399</v>
      </c>
      <c r="Z1277" s="155">
        <v>0.946319793578592</v>
      </c>
      <c r="AA1277" s="155">
        <v>0.950861209964413</v>
      </c>
      <c r="AB1277" s="173">
        <v>-0.00454141638582106</v>
      </c>
    </row>
    <row r="1278" spans="1:28">
      <c r="A1278" s="175" t="s">
        <v>1085</v>
      </c>
      <c r="B1278" s="181" t="s">
        <v>1842</v>
      </c>
      <c r="C1278" s="181" t="s">
        <v>1279</v>
      </c>
      <c r="D1278" s="150">
        <v>2</v>
      </c>
      <c r="E1278" s="153">
        <v>2</v>
      </c>
      <c r="F1278" s="153">
        <v>0</v>
      </c>
      <c r="G1278" s="151">
        <v>8</v>
      </c>
      <c r="H1278" s="151">
        <v>8</v>
      </c>
      <c r="I1278" s="151">
        <v>0</v>
      </c>
      <c r="J1278" s="151">
        <v>4</v>
      </c>
      <c r="K1278" s="151">
        <v>4</v>
      </c>
      <c r="L1278" s="151">
        <v>0</v>
      </c>
      <c r="M1278" s="172">
        <v>0.93</v>
      </c>
      <c r="N1278" s="153">
        <v>249</v>
      </c>
      <c r="O1278" s="153">
        <v>248</v>
      </c>
      <c r="P1278" s="153">
        <v>1</v>
      </c>
      <c r="Q1278" s="154">
        <v>0.995983935742972</v>
      </c>
      <c r="R1278" s="154">
        <v>1</v>
      </c>
      <c r="S1278" s="154">
        <v>1</v>
      </c>
      <c r="T1278" s="154">
        <v>1</v>
      </c>
      <c r="U1278" s="173">
        <v>0</v>
      </c>
      <c r="V1278" s="158">
        <v>39</v>
      </c>
      <c r="W1278" s="158">
        <v>39</v>
      </c>
      <c r="X1278" s="158">
        <v>66</v>
      </c>
      <c r="Y1278" s="158">
        <v>65</v>
      </c>
      <c r="Z1278" s="155">
        <v>1</v>
      </c>
      <c r="AA1278" s="155">
        <v>0.984848484848485</v>
      </c>
      <c r="AB1278" s="173">
        <v>0.0151515151515151</v>
      </c>
    </row>
    <row r="1279" spans="1:28">
      <c r="A1279" s="175" t="s">
        <v>1085</v>
      </c>
      <c r="B1279" s="181" t="s">
        <v>1842</v>
      </c>
      <c r="C1279" s="181" t="s">
        <v>1280</v>
      </c>
      <c r="D1279" s="150">
        <v>8592</v>
      </c>
      <c r="E1279" s="153">
        <v>6972</v>
      </c>
      <c r="F1279" s="153">
        <v>1620</v>
      </c>
      <c r="G1279" s="151">
        <v>7971</v>
      </c>
      <c r="H1279" s="151">
        <v>7590</v>
      </c>
      <c r="I1279" s="151">
        <v>381</v>
      </c>
      <c r="J1279" s="151">
        <v>7865</v>
      </c>
      <c r="K1279" s="151">
        <v>7558</v>
      </c>
      <c r="L1279" s="151">
        <v>307</v>
      </c>
      <c r="M1279" s="172">
        <v>0.93</v>
      </c>
      <c r="N1279" s="153">
        <v>208254</v>
      </c>
      <c r="O1279" s="153">
        <v>195762</v>
      </c>
      <c r="P1279" s="153">
        <v>12492</v>
      </c>
      <c r="Q1279" s="154">
        <v>0.940015557924458</v>
      </c>
      <c r="R1279" s="154">
        <v>0.81145251396648</v>
      </c>
      <c r="S1279" s="154">
        <v>0.952201731275875</v>
      </c>
      <c r="T1279" s="154">
        <v>0.960966306420852</v>
      </c>
      <c r="U1279" s="173">
        <v>-0.140749217309395</v>
      </c>
      <c r="V1279" s="158">
        <v>53124</v>
      </c>
      <c r="W1279" s="158">
        <v>49763</v>
      </c>
      <c r="X1279" s="158">
        <v>51878</v>
      </c>
      <c r="Y1279" s="158">
        <v>48763</v>
      </c>
      <c r="Z1279" s="155">
        <v>0.936732926737444</v>
      </c>
      <c r="AA1279" s="155">
        <v>0.939955279694668</v>
      </c>
      <c r="AB1279" s="173">
        <v>-0.00322235295722384</v>
      </c>
    </row>
    <row r="1280" spans="1:28">
      <c r="A1280" s="175" t="s">
        <v>1085</v>
      </c>
      <c r="B1280" s="181" t="s">
        <v>1842</v>
      </c>
      <c r="C1280" s="181" t="s">
        <v>1281</v>
      </c>
      <c r="D1280" s="150">
        <v>6570</v>
      </c>
      <c r="E1280" s="153">
        <v>5238</v>
      </c>
      <c r="F1280" s="153">
        <v>1332</v>
      </c>
      <c r="G1280" s="151">
        <v>5932</v>
      </c>
      <c r="H1280" s="151">
        <v>5349</v>
      </c>
      <c r="I1280" s="151">
        <v>583</v>
      </c>
      <c r="J1280" s="151">
        <v>5888</v>
      </c>
      <c r="K1280" s="151">
        <v>5490</v>
      </c>
      <c r="L1280" s="151">
        <v>398</v>
      </c>
      <c r="M1280" s="172">
        <v>0.93</v>
      </c>
      <c r="N1280" s="153">
        <v>159762</v>
      </c>
      <c r="O1280" s="153">
        <v>143073</v>
      </c>
      <c r="P1280" s="153">
        <v>16689</v>
      </c>
      <c r="Q1280" s="154">
        <v>0.895538363315432</v>
      </c>
      <c r="R1280" s="154">
        <v>0.797260273972603</v>
      </c>
      <c r="S1280" s="154">
        <v>0.901719487525287</v>
      </c>
      <c r="T1280" s="154">
        <v>0.932404891304348</v>
      </c>
      <c r="U1280" s="173">
        <v>-0.104459213552684</v>
      </c>
      <c r="V1280" s="158">
        <v>40408</v>
      </c>
      <c r="W1280" s="158">
        <v>36426</v>
      </c>
      <c r="X1280" s="158">
        <v>39657</v>
      </c>
      <c r="Y1280" s="158">
        <v>35957</v>
      </c>
      <c r="Z1280" s="155">
        <v>0.901455157394575</v>
      </c>
      <c r="AA1280" s="155">
        <v>0.906699952089165</v>
      </c>
      <c r="AB1280" s="173">
        <v>-0.00524479469458916</v>
      </c>
    </row>
    <row r="1281" spans="1:28">
      <c r="A1281" s="175" t="s">
        <v>1085</v>
      </c>
      <c r="B1281" s="181" t="s">
        <v>1841</v>
      </c>
      <c r="C1281" s="181" t="s">
        <v>1282</v>
      </c>
      <c r="D1281" s="150">
        <v>3033</v>
      </c>
      <c r="E1281" s="153">
        <v>2483</v>
      </c>
      <c r="F1281" s="153">
        <v>550</v>
      </c>
      <c r="G1281" s="151">
        <v>2891</v>
      </c>
      <c r="H1281" s="151">
        <v>2738</v>
      </c>
      <c r="I1281" s="151">
        <v>153</v>
      </c>
      <c r="J1281" s="151">
        <v>3006</v>
      </c>
      <c r="K1281" s="151">
        <v>2930</v>
      </c>
      <c r="L1281" s="151">
        <v>76</v>
      </c>
      <c r="M1281" s="172">
        <v>0.93</v>
      </c>
      <c r="N1281" s="153">
        <v>75417</v>
      </c>
      <c r="O1281" s="153">
        <v>71312</v>
      </c>
      <c r="P1281" s="153">
        <v>4105</v>
      </c>
      <c r="Q1281" s="154">
        <v>0.945569301351154</v>
      </c>
      <c r="R1281" s="154">
        <v>0.818661391361688</v>
      </c>
      <c r="S1281" s="154">
        <v>0.947077135939121</v>
      </c>
      <c r="T1281" s="154">
        <v>0.974717232202262</v>
      </c>
      <c r="U1281" s="173">
        <v>-0.128415744577433</v>
      </c>
      <c r="V1281" s="158">
        <v>19017</v>
      </c>
      <c r="W1281" s="158">
        <v>17928</v>
      </c>
      <c r="X1281" s="158">
        <v>18714</v>
      </c>
      <c r="Y1281" s="158">
        <v>17758</v>
      </c>
      <c r="Z1281" s="155">
        <v>0.942735447231425</v>
      </c>
      <c r="AA1281" s="155">
        <v>0.948915250614513</v>
      </c>
      <c r="AB1281" s="173">
        <v>-0.00617980338308866</v>
      </c>
    </row>
    <row r="1282" spans="1:28">
      <c r="A1282" s="175" t="s">
        <v>1085</v>
      </c>
      <c r="B1282" s="181" t="s">
        <v>1841</v>
      </c>
      <c r="C1282" s="181" t="s">
        <v>1283</v>
      </c>
      <c r="D1282" s="150">
        <v>6513</v>
      </c>
      <c r="E1282" s="153">
        <v>5441</v>
      </c>
      <c r="F1282" s="153">
        <v>1072</v>
      </c>
      <c r="G1282" s="151">
        <v>5920</v>
      </c>
      <c r="H1282" s="151">
        <v>5449</v>
      </c>
      <c r="I1282" s="151">
        <v>471</v>
      </c>
      <c r="J1282" s="151">
        <v>5788</v>
      </c>
      <c r="K1282" s="151">
        <v>5557</v>
      </c>
      <c r="L1282" s="151">
        <v>231</v>
      </c>
      <c r="M1282" s="172">
        <v>0.93</v>
      </c>
      <c r="N1282" s="153">
        <v>157299</v>
      </c>
      <c r="O1282" s="153">
        <v>149310</v>
      </c>
      <c r="P1282" s="153">
        <v>7989</v>
      </c>
      <c r="Q1282" s="154">
        <v>0.949211374516049</v>
      </c>
      <c r="R1282" s="154">
        <v>0.835406110855213</v>
      </c>
      <c r="S1282" s="154">
        <v>0.920439189189189</v>
      </c>
      <c r="T1282" s="154">
        <v>0.960089841050449</v>
      </c>
      <c r="U1282" s="173">
        <v>-0.0850330783339766</v>
      </c>
      <c r="V1282" s="158">
        <v>38958</v>
      </c>
      <c r="W1282" s="158">
        <v>36459</v>
      </c>
      <c r="X1282" s="158">
        <v>38256</v>
      </c>
      <c r="Y1282" s="158">
        <v>36375</v>
      </c>
      <c r="Z1282" s="155">
        <v>0.935853996611736</v>
      </c>
      <c r="AA1282" s="155">
        <v>0.950831242158093</v>
      </c>
      <c r="AB1282" s="173">
        <v>-0.0149772455463572</v>
      </c>
    </row>
    <row r="1283" spans="1:28">
      <c r="A1283" s="175" t="s">
        <v>1085</v>
      </c>
      <c r="B1283" s="181" t="s">
        <v>1841</v>
      </c>
      <c r="C1283" s="181" t="s">
        <v>1284</v>
      </c>
      <c r="D1283" s="150">
        <v>3139</v>
      </c>
      <c r="E1283" s="153">
        <v>2740</v>
      </c>
      <c r="F1283" s="153">
        <v>399</v>
      </c>
      <c r="G1283" s="151">
        <v>2868</v>
      </c>
      <c r="H1283" s="151">
        <v>2757</v>
      </c>
      <c r="I1283" s="151">
        <v>111</v>
      </c>
      <c r="J1283" s="151">
        <v>2853</v>
      </c>
      <c r="K1283" s="151">
        <v>2792</v>
      </c>
      <c r="L1283" s="151">
        <v>61</v>
      </c>
      <c r="M1283" s="172">
        <v>0.93</v>
      </c>
      <c r="N1283" s="153">
        <v>75766</v>
      </c>
      <c r="O1283" s="153">
        <v>72767</v>
      </c>
      <c r="P1283" s="153">
        <v>2999</v>
      </c>
      <c r="Q1283" s="154">
        <v>0.960417601562706</v>
      </c>
      <c r="R1283" s="154">
        <v>0.872889455240522</v>
      </c>
      <c r="S1283" s="154">
        <v>0.961297071129707</v>
      </c>
      <c r="T1283" s="154">
        <v>0.978618997546442</v>
      </c>
      <c r="U1283" s="173">
        <v>-0.0884076158891847</v>
      </c>
      <c r="V1283" s="158">
        <v>19198</v>
      </c>
      <c r="W1283" s="158">
        <v>18368</v>
      </c>
      <c r="X1283" s="158">
        <v>19078</v>
      </c>
      <c r="Y1283" s="158">
        <v>18385</v>
      </c>
      <c r="Z1283" s="155">
        <v>0.956766329826023</v>
      </c>
      <c r="AA1283" s="155">
        <v>0.963675437676905</v>
      </c>
      <c r="AB1283" s="173">
        <v>-0.00690910785088183</v>
      </c>
    </row>
    <row r="1284" spans="1:28">
      <c r="A1284" s="175" t="s">
        <v>1085</v>
      </c>
      <c r="B1284" s="181" t="s">
        <v>1841</v>
      </c>
      <c r="C1284" s="181" t="s">
        <v>1285</v>
      </c>
      <c r="D1284" s="150">
        <v>6448</v>
      </c>
      <c r="E1284" s="153">
        <v>5874</v>
      </c>
      <c r="F1284" s="153">
        <v>574</v>
      </c>
      <c r="G1284" s="151">
        <v>5778</v>
      </c>
      <c r="H1284" s="151">
        <v>5410</v>
      </c>
      <c r="I1284" s="151">
        <v>368</v>
      </c>
      <c r="J1284" s="151">
        <v>5530</v>
      </c>
      <c r="K1284" s="151">
        <v>5300</v>
      </c>
      <c r="L1284" s="151">
        <v>230</v>
      </c>
      <c r="M1284" s="172">
        <v>0.93</v>
      </c>
      <c r="N1284" s="153">
        <v>152406</v>
      </c>
      <c r="O1284" s="153">
        <v>146760</v>
      </c>
      <c r="P1284" s="153">
        <v>5646</v>
      </c>
      <c r="Q1284" s="154">
        <v>0.962954214401008</v>
      </c>
      <c r="R1284" s="154">
        <v>0.910980148883375</v>
      </c>
      <c r="S1284" s="154">
        <v>0.936310141917619</v>
      </c>
      <c r="T1284" s="154">
        <v>0.958408679927667</v>
      </c>
      <c r="U1284" s="173">
        <v>-0.0253299930342439</v>
      </c>
      <c r="V1284" s="158">
        <v>37711</v>
      </c>
      <c r="W1284" s="158">
        <v>35903</v>
      </c>
      <c r="X1284" s="158">
        <v>37420</v>
      </c>
      <c r="Y1284" s="158">
        <v>36087</v>
      </c>
      <c r="Z1284" s="155">
        <v>0.952056429158601</v>
      </c>
      <c r="AA1284" s="155">
        <v>0.964377338321753</v>
      </c>
      <c r="AB1284" s="173">
        <v>-0.0123209091631522</v>
      </c>
    </row>
    <row r="1285" spans="1:28">
      <c r="A1285" s="175" t="s">
        <v>1085</v>
      </c>
      <c r="B1285" s="181" t="s">
        <v>1841</v>
      </c>
      <c r="C1285" s="181" t="s">
        <v>1286</v>
      </c>
      <c r="D1285" s="150">
        <v>1</v>
      </c>
      <c r="E1285" s="153">
        <v>0</v>
      </c>
      <c r="F1285" s="153">
        <v>1</v>
      </c>
      <c r="G1285" s="151">
        <v>2</v>
      </c>
      <c r="H1285" s="151">
        <v>2</v>
      </c>
      <c r="I1285" s="151">
        <v>0</v>
      </c>
      <c r="J1285" s="151">
        <v>0</v>
      </c>
      <c r="K1285" s="151">
        <v>0</v>
      </c>
      <c r="L1285" s="151">
        <v>0</v>
      </c>
      <c r="M1285" s="172">
        <v>0.93</v>
      </c>
      <c r="N1285" s="153">
        <v>68</v>
      </c>
      <c r="O1285" s="153">
        <v>67</v>
      </c>
      <c r="P1285" s="153">
        <v>1</v>
      </c>
      <c r="Q1285" s="154">
        <v>0.985294117647059</v>
      </c>
      <c r="R1285" s="154">
        <v>0</v>
      </c>
      <c r="S1285" s="154">
        <v>1</v>
      </c>
      <c r="T1285" s="154">
        <v>0</v>
      </c>
      <c r="U1285" s="173">
        <v>-1</v>
      </c>
      <c r="V1285" s="158">
        <v>10</v>
      </c>
      <c r="W1285" s="158">
        <v>9</v>
      </c>
      <c r="X1285" s="158">
        <v>14</v>
      </c>
      <c r="Y1285" s="158">
        <v>14</v>
      </c>
      <c r="Z1285" s="155">
        <v>0.9</v>
      </c>
      <c r="AA1285" s="155">
        <v>1</v>
      </c>
      <c r="AB1285" s="173">
        <v>-0.1</v>
      </c>
    </row>
    <row r="1286" spans="1:28">
      <c r="A1286" s="175" t="s">
        <v>1085</v>
      </c>
      <c r="B1286" s="181" t="s">
        <v>1843</v>
      </c>
      <c r="C1286" s="181" t="s">
        <v>1287</v>
      </c>
      <c r="D1286" s="150">
        <v>3761</v>
      </c>
      <c r="E1286" s="153">
        <v>3659</v>
      </c>
      <c r="F1286" s="153">
        <v>102</v>
      </c>
      <c r="G1286" s="151">
        <v>3605</v>
      </c>
      <c r="H1286" s="151">
        <v>3529</v>
      </c>
      <c r="I1286" s="151">
        <v>76</v>
      </c>
      <c r="J1286" s="151">
        <v>3842</v>
      </c>
      <c r="K1286" s="151">
        <v>3793</v>
      </c>
      <c r="L1286" s="151">
        <v>49</v>
      </c>
      <c r="M1286" s="172">
        <v>0.93</v>
      </c>
      <c r="N1286" s="153">
        <v>102016</v>
      </c>
      <c r="O1286" s="153">
        <v>100565</v>
      </c>
      <c r="P1286" s="153">
        <v>1451</v>
      </c>
      <c r="Q1286" s="154">
        <v>0.985776740903388</v>
      </c>
      <c r="R1286" s="154">
        <v>0.97287955331029</v>
      </c>
      <c r="S1286" s="154">
        <v>0.978918169209431</v>
      </c>
      <c r="T1286" s="154">
        <v>0.987246225923998</v>
      </c>
      <c r="U1286" s="173">
        <v>-0.00603861589914145</v>
      </c>
      <c r="V1286" s="158">
        <v>26193</v>
      </c>
      <c r="W1286" s="158">
        <v>25764</v>
      </c>
      <c r="X1286" s="158">
        <v>25663</v>
      </c>
      <c r="Y1286" s="158">
        <v>25264</v>
      </c>
      <c r="Z1286" s="155">
        <v>0.983621578284274</v>
      </c>
      <c r="AA1286" s="155">
        <v>0.984452324358025</v>
      </c>
      <c r="AB1286" s="173">
        <v>-0.000830746073750777</v>
      </c>
    </row>
    <row r="1287" spans="1:28">
      <c r="A1287" s="175" t="s">
        <v>1085</v>
      </c>
      <c r="B1287" s="181" t="s">
        <v>1843</v>
      </c>
      <c r="C1287" s="181" t="s">
        <v>1288</v>
      </c>
      <c r="D1287" s="150">
        <v>3956</v>
      </c>
      <c r="E1287" s="153">
        <v>3778</v>
      </c>
      <c r="F1287" s="153">
        <v>178</v>
      </c>
      <c r="G1287" s="151">
        <v>3911</v>
      </c>
      <c r="H1287" s="151">
        <v>3787</v>
      </c>
      <c r="I1287" s="151">
        <v>124</v>
      </c>
      <c r="J1287" s="151">
        <v>3975</v>
      </c>
      <c r="K1287" s="151">
        <v>3858</v>
      </c>
      <c r="L1287" s="151">
        <v>117</v>
      </c>
      <c r="M1287" s="172">
        <v>0.93</v>
      </c>
      <c r="N1287" s="153">
        <v>108605</v>
      </c>
      <c r="O1287" s="153">
        <v>105721</v>
      </c>
      <c r="P1287" s="153">
        <v>2884</v>
      </c>
      <c r="Q1287" s="154">
        <v>0.973445053174347</v>
      </c>
      <c r="R1287" s="154">
        <v>0.955005055611729</v>
      </c>
      <c r="S1287" s="154">
        <v>0.968294553822552</v>
      </c>
      <c r="T1287" s="154">
        <v>0.970566037735849</v>
      </c>
      <c r="U1287" s="173">
        <v>-0.0132894982108228</v>
      </c>
      <c r="V1287" s="158">
        <v>27294</v>
      </c>
      <c r="W1287" s="158">
        <v>26490</v>
      </c>
      <c r="X1287" s="158">
        <v>27099</v>
      </c>
      <c r="Y1287" s="158">
        <v>26353</v>
      </c>
      <c r="Z1287" s="155">
        <v>0.970542976478347</v>
      </c>
      <c r="AA1287" s="155">
        <v>0.972471308904388</v>
      </c>
      <c r="AB1287" s="173">
        <v>-0.00192833242604074</v>
      </c>
    </row>
    <row r="1288" spans="1:28">
      <c r="A1288" s="175" t="s">
        <v>1085</v>
      </c>
      <c r="B1288" s="181" t="s">
        <v>1843</v>
      </c>
      <c r="C1288" s="181" t="s">
        <v>1289</v>
      </c>
      <c r="D1288" s="150">
        <v>4418</v>
      </c>
      <c r="E1288" s="153">
        <v>4238</v>
      </c>
      <c r="F1288" s="153">
        <v>180</v>
      </c>
      <c r="G1288" s="151">
        <v>4230</v>
      </c>
      <c r="H1288" s="151">
        <v>4094</v>
      </c>
      <c r="I1288" s="151">
        <v>136</v>
      </c>
      <c r="J1288" s="151">
        <v>4426</v>
      </c>
      <c r="K1288" s="151">
        <v>4323</v>
      </c>
      <c r="L1288" s="151">
        <v>103</v>
      </c>
      <c r="M1288" s="172">
        <v>0.93</v>
      </c>
      <c r="N1288" s="153">
        <v>115939</v>
      </c>
      <c r="O1288" s="153">
        <v>112526</v>
      </c>
      <c r="P1288" s="153">
        <v>3413</v>
      </c>
      <c r="Q1288" s="154">
        <v>0.970562105935018</v>
      </c>
      <c r="R1288" s="154">
        <v>0.959257582616569</v>
      </c>
      <c r="S1288" s="154">
        <v>0.967848699763593</v>
      </c>
      <c r="T1288" s="154">
        <v>0.976728422955264</v>
      </c>
      <c r="U1288" s="173">
        <v>-0.00859111714702476</v>
      </c>
      <c r="V1288" s="158">
        <v>29125</v>
      </c>
      <c r="W1288" s="158">
        <v>28309</v>
      </c>
      <c r="X1288" s="158">
        <v>29194</v>
      </c>
      <c r="Y1288" s="158">
        <v>28345</v>
      </c>
      <c r="Z1288" s="155">
        <v>0.971982832618026</v>
      </c>
      <c r="AA1288" s="155">
        <v>0.970918681920943</v>
      </c>
      <c r="AB1288" s="173">
        <v>0.0010641506970831</v>
      </c>
    </row>
    <row r="1289" spans="1:28">
      <c r="A1289" s="175" t="s">
        <v>1085</v>
      </c>
      <c r="B1289" s="181" t="s">
        <v>1843</v>
      </c>
      <c r="C1289" s="181" t="s">
        <v>1290</v>
      </c>
      <c r="D1289" s="150">
        <v>4386</v>
      </c>
      <c r="E1289" s="153">
        <v>4233</v>
      </c>
      <c r="F1289" s="153">
        <v>153</v>
      </c>
      <c r="G1289" s="151">
        <v>4002</v>
      </c>
      <c r="H1289" s="151">
        <v>3914</v>
      </c>
      <c r="I1289" s="151">
        <v>88</v>
      </c>
      <c r="J1289" s="151">
        <v>4437</v>
      </c>
      <c r="K1289" s="151">
        <v>4381</v>
      </c>
      <c r="L1289" s="151">
        <v>56</v>
      </c>
      <c r="M1289" s="172">
        <v>0.93</v>
      </c>
      <c r="N1289" s="153">
        <v>112189</v>
      </c>
      <c r="O1289" s="153">
        <v>110164</v>
      </c>
      <c r="P1289" s="153">
        <v>2025</v>
      </c>
      <c r="Q1289" s="154">
        <v>0.981950102059917</v>
      </c>
      <c r="R1289" s="154">
        <v>0.965116279069767</v>
      </c>
      <c r="S1289" s="154">
        <v>0.978010994502749</v>
      </c>
      <c r="T1289" s="154">
        <v>0.987378859589813</v>
      </c>
      <c r="U1289" s="173">
        <v>-0.0128947154329812</v>
      </c>
      <c r="V1289" s="158">
        <v>29274</v>
      </c>
      <c r="W1289" s="158">
        <v>28726</v>
      </c>
      <c r="X1289" s="158">
        <v>27920</v>
      </c>
      <c r="Y1289" s="158">
        <v>27464</v>
      </c>
      <c r="Z1289" s="155">
        <v>0.981280317004851</v>
      </c>
      <c r="AA1289" s="155">
        <v>0.983667621776504</v>
      </c>
      <c r="AB1289" s="173">
        <v>-0.00238730477165361</v>
      </c>
    </row>
    <row r="1290" spans="1:28">
      <c r="A1290" s="175" t="s">
        <v>1085</v>
      </c>
      <c r="B1290" s="181" t="s">
        <v>1843</v>
      </c>
      <c r="C1290" s="181" t="s">
        <v>1291</v>
      </c>
      <c r="D1290" s="150">
        <v>2467</v>
      </c>
      <c r="E1290" s="153">
        <v>2366</v>
      </c>
      <c r="F1290" s="153">
        <v>101</v>
      </c>
      <c r="G1290" s="151">
        <v>2426</v>
      </c>
      <c r="H1290" s="151">
        <v>2346</v>
      </c>
      <c r="I1290" s="151">
        <v>80</v>
      </c>
      <c r="J1290" s="151">
        <v>2700</v>
      </c>
      <c r="K1290" s="151">
        <v>2645</v>
      </c>
      <c r="L1290" s="151">
        <v>55</v>
      </c>
      <c r="M1290" s="172">
        <v>0.93</v>
      </c>
      <c r="N1290" s="153">
        <v>69420</v>
      </c>
      <c r="O1290" s="153">
        <v>67923</v>
      </c>
      <c r="P1290" s="153">
        <v>1497</v>
      </c>
      <c r="Q1290" s="154">
        <v>0.978435609334486</v>
      </c>
      <c r="R1290" s="154">
        <v>0.959059586542359</v>
      </c>
      <c r="S1290" s="154">
        <v>0.967023907666941</v>
      </c>
      <c r="T1290" s="154">
        <v>0.97962962962963</v>
      </c>
      <c r="U1290" s="173">
        <v>-0.00796432112458234</v>
      </c>
      <c r="V1290" s="158">
        <v>17584</v>
      </c>
      <c r="W1290" s="158">
        <v>17180</v>
      </c>
      <c r="X1290" s="158">
        <v>17850</v>
      </c>
      <c r="Y1290" s="158">
        <v>17480</v>
      </c>
      <c r="Z1290" s="155">
        <v>0.977024567788899</v>
      </c>
      <c r="AA1290" s="155">
        <v>0.979271708683473</v>
      </c>
      <c r="AB1290" s="173">
        <v>-0.00224714089457434</v>
      </c>
    </row>
    <row r="1291" spans="1:28">
      <c r="A1291" s="175" t="s">
        <v>1085</v>
      </c>
      <c r="B1291" s="181" t="s">
        <v>1843</v>
      </c>
      <c r="C1291" s="181" t="s">
        <v>1292</v>
      </c>
      <c r="D1291" s="150">
        <v>3381</v>
      </c>
      <c r="E1291" s="153">
        <v>3280</v>
      </c>
      <c r="F1291" s="153">
        <v>101</v>
      </c>
      <c r="G1291" s="151">
        <v>3306</v>
      </c>
      <c r="H1291" s="151">
        <v>2195</v>
      </c>
      <c r="I1291" s="151">
        <v>1111</v>
      </c>
      <c r="J1291" s="151">
        <v>3621</v>
      </c>
      <c r="K1291" s="151">
        <v>3550</v>
      </c>
      <c r="L1291" s="151">
        <v>71</v>
      </c>
      <c r="M1291" s="172">
        <v>0.93</v>
      </c>
      <c r="N1291" s="153">
        <v>94774</v>
      </c>
      <c r="O1291" s="153">
        <v>90923</v>
      </c>
      <c r="P1291" s="153">
        <v>3851</v>
      </c>
      <c r="Q1291" s="154">
        <v>0.959366492919999</v>
      </c>
      <c r="R1291" s="154">
        <v>0.970127181307306</v>
      </c>
      <c r="S1291" s="154">
        <v>0.663944343617665</v>
      </c>
      <c r="T1291" s="154">
        <v>0.980392156862745</v>
      </c>
      <c r="U1291" s="173">
        <v>0.306182837689641</v>
      </c>
      <c r="V1291" s="158">
        <v>24400</v>
      </c>
      <c r="W1291" s="158">
        <v>22903</v>
      </c>
      <c r="X1291" s="158">
        <v>22863</v>
      </c>
      <c r="Y1291" s="158">
        <v>22449</v>
      </c>
      <c r="Z1291" s="155">
        <v>0.938647540983607</v>
      </c>
      <c r="AA1291" s="155">
        <v>0.981892140139089</v>
      </c>
      <c r="AB1291" s="173">
        <v>-0.0432445991554827</v>
      </c>
    </row>
    <row r="1292" spans="1:28">
      <c r="A1292" s="175" t="s">
        <v>1085</v>
      </c>
      <c r="B1292" s="181" t="s">
        <v>1843</v>
      </c>
      <c r="C1292" s="181" t="s">
        <v>1293</v>
      </c>
      <c r="D1292" s="150">
        <v>3579</v>
      </c>
      <c r="E1292" s="153">
        <v>3457</v>
      </c>
      <c r="F1292" s="153">
        <v>122</v>
      </c>
      <c r="G1292" s="151">
        <v>3527</v>
      </c>
      <c r="H1292" s="151">
        <v>3457</v>
      </c>
      <c r="I1292" s="151">
        <v>70</v>
      </c>
      <c r="J1292" s="151">
        <v>3765</v>
      </c>
      <c r="K1292" s="151">
        <v>3712</v>
      </c>
      <c r="L1292" s="151">
        <v>53</v>
      </c>
      <c r="M1292" s="172">
        <v>0.93</v>
      </c>
      <c r="N1292" s="153">
        <v>99446</v>
      </c>
      <c r="O1292" s="153">
        <v>97778</v>
      </c>
      <c r="P1292" s="153">
        <v>1668</v>
      </c>
      <c r="Q1292" s="154">
        <v>0.983227078012188</v>
      </c>
      <c r="R1292" s="154">
        <v>0.965912265996088</v>
      </c>
      <c r="S1292" s="154">
        <v>0.980153104621491</v>
      </c>
      <c r="T1292" s="154">
        <v>0.985922974767596</v>
      </c>
      <c r="U1292" s="173">
        <v>-0.014240838625403</v>
      </c>
      <c r="V1292" s="158">
        <v>25384</v>
      </c>
      <c r="W1292" s="158">
        <v>24911</v>
      </c>
      <c r="X1292" s="158">
        <v>25157</v>
      </c>
      <c r="Y1292" s="158">
        <v>24802</v>
      </c>
      <c r="Z1292" s="155">
        <v>0.981366214938544</v>
      </c>
      <c r="AA1292" s="155">
        <v>0.98588861946973</v>
      </c>
      <c r="AB1292" s="173">
        <v>-0.00452240453118613</v>
      </c>
    </row>
    <row r="1293" spans="1:28">
      <c r="A1293" s="175" t="s">
        <v>1085</v>
      </c>
      <c r="B1293" s="181" t="s">
        <v>1843</v>
      </c>
      <c r="C1293" s="181" t="s">
        <v>1294</v>
      </c>
      <c r="D1293" s="150">
        <v>1910</v>
      </c>
      <c r="E1293" s="153">
        <v>1877</v>
      </c>
      <c r="F1293" s="153">
        <v>33</v>
      </c>
      <c r="G1293" s="151">
        <v>1949</v>
      </c>
      <c r="H1293" s="151">
        <v>1926</v>
      </c>
      <c r="I1293" s="151">
        <v>23</v>
      </c>
      <c r="J1293" s="151">
        <v>2094</v>
      </c>
      <c r="K1293" s="151">
        <v>2072</v>
      </c>
      <c r="L1293" s="151">
        <v>22</v>
      </c>
      <c r="M1293" s="172">
        <v>0.93</v>
      </c>
      <c r="N1293" s="153">
        <v>56700</v>
      </c>
      <c r="O1293" s="153">
        <v>55911</v>
      </c>
      <c r="P1293" s="153">
        <v>789</v>
      </c>
      <c r="Q1293" s="154">
        <v>0.986084656084656</v>
      </c>
      <c r="R1293" s="154">
        <v>0.982722513089005</v>
      </c>
      <c r="S1293" s="154">
        <v>0.988199076449461</v>
      </c>
      <c r="T1293" s="154">
        <v>0.989493791786055</v>
      </c>
      <c r="U1293" s="173">
        <v>-0.00547656336045599</v>
      </c>
      <c r="V1293" s="158">
        <v>13753</v>
      </c>
      <c r="W1293" s="158">
        <v>13561</v>
      </c>
      <c r="X1293" s="158">
        <v>14370</v>
      </c>
      <c r="Y1293" s="158">
        <v>14154</v>
      </c>
      <c r="Z1293" s="155">
        <v>0.986039409583364</v>
      </c>
      <c r="AA1293" s="155">
        <v>0.984968684759917</v>
      </c>
      <c r="AB1293" s="173">
        <v>0.00107072482344717</v>
      </c>
    </row>
    <row r="1294" spans="1:28">
      <c r="A1294" s="175" t="s">
        <v>1085</v>
      </c>
      <c r="B1294" s="181" t="s">
        <v>1843</v>
      </c>
      <c r="C1294" s="181" t="s">
        <v>1295</v>
      </c>
      <c r="D1294" s="150">
        <v>3292</v>
      </c>
      <c r="E1294" s="153">
        <v>3091</v>
      </c>
      <c r="F1294" s="153">
        <v>201</v>
      </c>
      <c r="G1294" s="151">
        <v>3162</v>
      </c>
      <c r="H1294" s="151">
        <v>3021</v>
      </c>
      <c r="I1294" s="151">
        <v>141</v>
      </c>
      <c r="J1294" s="151">
        <v>3332</v>
      </c>
      <c r="K1294" s="151">
        <v>3219</v>
      </c>
      <c r="L1294" s="151">
        <v>113</v>
      </c>
      <c r="M1294" s="172">
        <v>0.93</v>
      </c>
      <c r="N1294" s="153">
        <v>91332</v>
      </c>
      <c r="O1294" s="153">
        <v>88020</v>
      </c>
      <c r="P1294" s="153">
        <v>3312</v>
      </c>
      <c r="Q1294" s="154">
        <v>0.963736696886086</v>
      </c>
      <c r="R1294" s="154">
        <v>0.938942891859052</v>
      </c>
      <c r="S1294" s="154">
        <v>0.955407969639469</v>
      </c>
      <c r="T1294" s="154">
        <v>0.966086434573829</v>
      </c>
      <c r="U1294" s="173">
        <v>-0.0164650777804165</v>
      </c>
      <c r="V1294" s="158">
        <v>23026</v>
      </c>
      <c r="W1294" s="158">
        <v>22105</v>
      </c>
      <c r="X1294" s="158">
        <v>22502</v>
      </c>
      <c r="Y1294" s="158">
        <v>21710</v>
      </c>
      <c r="Z1294" s="155">
        <v>0.960001737166681</v>
      </c>
      <c r="AA1294" s="155">
        <v>0.96480312861079</v>
      </c>
      <c r="AB1294" s="173">
        <v>-0.00480139144410907</v>
      </c>
    </row>
    <row r="1295" spans="1:28">
      <c r="A1295" s="175" t="s">
        <v>1085</v>
      </c>
      <c r="B1295" s="181" t="s">
        <v>1843</v>
      </c>
      <c r="C1295" s="181" t="s">
        <v>1296</v>
      </c>
      <c r="D1295" s="150">
        <v>2621</v>
      </c>
      <c r="E1295" s="153">
        <v>2588</v>
      </c>
      <c r="F1295" s="153">
        <v>33</v>
      </c>
      <c r="G1295" s="151">
        <v>2452</v>
      </c>
      <c r="H1295" s="151">
        <v>2412</v>
      </c>
      <c r="I1295" s="151">
        <v>40</v>
      </c>
      <c r="J1295" s="151">
        <v>2576</v>
      </c>
      <c r="K1295" s="151">
        <v>2553</v>
      </c>
      <c r="L1295" s="151">
        <v>23</v>
      </c>
      <c r="M1295" s="172">
        <v>0.93</v>
      </c>
      <c r="N1295" s="153">
        <v>69874</v>
      </c>
      <c r="O1295" s="153">
        <v>68049</v>
      </c>
      <c r="P1295" s="153">
        <v>1825</v>
      </c>
      <c r="Q1295" s="154">
        <v>0.973881558233392</v>
      </c>
      <c r="R1295" s="154">
        <v>0.987409385730637</v>
      </c>
      <c r="S1295" s="154">
        <v>0.983686786296901</v>
      </c>
      <c r="T1295" s="154">
        <v>0.991071428571429</v>
      </c>
      <c r="U1295" s="173">
        <v>0.00372259943373665</v>
      </c>
      <c r="V1295" s="158">
        <v>17862</v>
      </c>
      <c r="W1295" s="158">
        <v>17675</v>
      </c>
      <c r="X1295" s="158">
        <v>16569</v>
      </c>
      <c r="Y1295" s="158">
        <v>15198</v>
      </c>
      <c r="Z1295" s="155">
        <v>0.98953084760945</v>
      </c>
      <c r="AA1295" s="155">
        <v>0.917255114973746</v>
      </c>
      <c r="AB1295" s="173">
        <v>0.0722757326357041</v>
      </c>
    </row>
    <row r="1296" spans="1:28">
      <c r="A1296" s="175" t="s">
        <v>1085</v>
      </c>
      <c r="B1296" s="181" t="s">
        <v>1843</v>
      </c>
      <c r="C1296" s="181" t="s">
        <v>1297</v>
      </c>
      <c r="D1296" s="150">
        <v>3181</v>
      </c>
      <c r="E1296" s="153">
        <v>2849</v>
      </c>
      <c r="F1296" s="153">
        <v>332</v>
      </c>
      <c r="G1296" s="151">
        <v>3016</v>
      </c>
      <c r="H1296" s="151">
        <v>2760</v>
      </c>
      <c r="I1296" s="151">
        <v>256</v>
      </c>
      <c r="J1296" s="151">
        <v>3276</v>
      </c>
      <c r="K1296" s="151">
        <v>3066</v>
      </c>
      <c r="L1296" s="151">
        <v>210</v>
      </c>
      <c r="M1296" s="172">
        <v>0.93</v>
      </c>
      <c r="N1296" s="153">
        <v>90134</v>
      </c>
      <c r="O1296" s="153">
        <v>83913</v>
      </c>
      <c r="P1296" s="153">
        <v>6221</v>
      </c>
      <c r="Q1296" s="154">
        <v>0.930980540084763</v>
      </c>
      <c r="R1296" s="154">
        <v>0.895630304935555</v>
      </c>
      <c r="S1296" s="154">
        <v>0.915119363395225</v>
      </c>
      <c r="T1296" s="154">
        <v>0.935897435897436</v>
      </c>
      <c r="U1296" s="173">
        <v>-0.0194890584596706</v>
      </c>
      <c r="V1296" s="158">
        <v>22402</v>
      </c>
      <c r="W1296" s="158">
        <v>20695</v>
      </c>
      <c r="X1296" s="158">
        <v>22194</v>
      </c>
      <c r="Y1296" s="158">
        <v>20610</v>
      </c>
      <c r="Z1296" s="155">
        <v>0.923801446299438</v>
      </c>
      <c r="AA1296" s="155">
        <v>0.928629359286294</v>
      </c>
      <c r="AB1296" s="173">
        <v>-0.00482791298685614</v>
      </c>
    </row>
    <row r="1297" spans="1:28">
      <c r="A1297" s="175" t="s">
        <v>1085</v>
      </c>
      <c r="B1297" s="181" t="s">
        <v>1844</v>
      </c>
      <c r="C1297" s="181" t="s">
        <v>1298</v>
      </c>
      <c r="D1297" s="150">
        <v>2063</v>
      </c>
      <c r="E1297" s="153">
        <v>1943</v>
      </c>
      <c r="F1297" s="153">
        <v>120</v>
      </c>
      <c r="G1297" s="151">
        <v>1900</v>
      </c>
      <c r="H1297" s="151">
        <v>1828</v>
      </c>
      <c r="I1297" s="151">
        <v>72</v>
      </c>
      <c r="J1297" s="151">
        <v>2274</v>
      </c>
      <c r="K1297" s="151">
        <v>2206</v>
      </c>
      <c r="L1297" s="151">
        <v>68</v>
      </c>
      <c r="M1297" s="172">
        <v>0.93</v>
      </c>
      <c r="N1297" s="153">
        <v>57042</v>
      </c>
      <c r="O1297" s="153">
        <v>55717</v>
      </c>
      <c r="P1297" s="153">
        <v>1325</v>
      </c>
      <c r="Q1297" s="154">
        <v>0.976771501700501</v>
      </c>
      <c r="R1297" s="154">
        <v>0.941832283082889</v>
      </c>
      <c r="S1297" s="154">
        <v>0.962105263157895</v>
      </c>
      <c r="T1297" s="154">
        <v>0.97009674582234</v>
      </c>
      <c r="U1297" s="173">
        <v>-0.0202729800750057</v>
      </c>
      <c r="V1297" s="158">
        <v>14193</v>
      </c>
      <c r="W1297" s="158">
        <v>13775</v>
      </c>
      <c r="X1297" s="158">
        <v>14191</v>
      </c>
      <c r="Y1297" s="158">
        <v>13877</v>
      </c>
      <c r="Z1297" s="155">
        <v>0.970548862115127</v>
      </c>
      <c r="AA1297" s="155">
        <v>0.97787329997886</v>
      </c>
      <c r="AB1297" s="173">
        <v>-0.00732443786373271</v>
      </c>
    </row>
    <row r="1298" spans="1:28">
      <c r="A1298" s="175" t="s">
        <v>1085</v>
      </c>
      <c r="B1298" s="181" t="s">
        <v>1844</v>
      </c>
      <c r="C1298" s="181" t="s">
        <v>1299</v>
      </c>
      <c r="D1298" s="150">
        <v>1809</v>
      </c>
      <c r="E1298" s="153">
        <v>1758</v>
      </c>
      <c r="F1298" s="153">
        <v>51</v>
      </c>
      <c r="G1298" s="151">
        <v>1486</v>
      </c>
      <c r="H1298" s="151">
        <v>1462</v>
      </c>
      <c r="I1298" s="151">
        <v>24</v>
      </c>
      <c r="J1298" s="151">
        <v>1412</v>
      </c>
      <c r="K1298" s="151">
        <v>1365</v>
      </c>
      <c r="L1298" s="151">
        <v>47</v>
      </c>
      <c r="M1298" s="172">
        <v>0.93</v>
      </c>
      <c r="N1298" s="153">
        <v>42034</v>
      </c>
      <c r="O1298" s="153">
        <v>41296</v>
      </c>
      <c r="P1298" s="153">
        <v>738</v>
      </c>
      <c r="Q1298" s="154">
        <v>0.982442784412618</v>
      </c>
      <c r="R1298" s="154">
        <v>0.971807628524046</v>
      </c>
      <c r="S1298" s="154">
        <v>0.983849259757739</v>
      </c>
      <c r="T1298" s="154">
        <v>0.96671388101983</v>
      </c>
      <c r="U1298" s="173">
        <v>-0.0120416312336924</v>
      </c>
      <c r="V1298" s="158">
        <v>10026</v>
      </c>
      <c r="W1298" s="158">
        <v>9835</v>
      </c>
      <c r="X1298" s="158">
        <v>11554</v>
      </c>
      <c r="Y1298" s="158">
        <v>11365</v>
      </c>
      <c r="Z1298" s="155">
        <v>0.980949531218831</v>
      </c>
      <c r="AA1298" s="155">
        <v>0.983642028734637</v>
      </c>
      <c r="AB1298" s="173">
        <v>-0.00269249751580636</v>
      </c>
    </row>
    <row r="1299" spans="1:28">
      <c r="A1299" s="175" t="s">
        <v>1085</v>
      </c>
      <c r="B1299" s="181" t="s">
        <v>1844</v>
      </c>
      <c r="C1299" s="181" t="s">
        <v>1300</v>
      </c>
      <c r="D1299" s="150">
        <v>938</v>
      </c>
      <c r="E1299" s="153">
        <v>859</v>
      </c>
      <c r="F1299" s="153">
        <v>79</v>
      </c>
      <c r="G1299" s="151">
        <v>824</v>
      </c>
      <c r="H1299" s="151">
        <v>784</v>
      </c>
      <c r="I1299" s="151">
        <v>40</v>
      </c>
      <c r="J1299" s="151">
        <v>828</v>
      </c>
      <c r="K1299" s="151">
        <v>787</v>
      </c>
      <c r="L1299" s="151">
        <v>41</v>
      </c>
      <c r="M1299" s="172">
        <v>0.93</v>
      </c>
      <c r="N1299" s="153">
        <v>22977</v>
      </c>
      <c r="O1299" s="153">
        <v>21765</v>
      </c>
      <c r="P1299" s="153">
        <v>1212</v>
      </c>
      <c r="Q1299" s="154">
        <v>0.947251599425513</v>
      </c>
      <c r="R1299" s="154">
        <v>0.915778251599147</v>
      </c>
      <c r="S1299" s="154">
        <v>0.951456310679612</v>
      </c>
      <c r="T1299" s="154">
        <v>0.95048309178744</v>
      </c>
      <c r="U1299" s="173">
        <v>-0.0356780590804645</v>
      </c>
      <c r="V1299" s="158">
        <v>5859</v>
      </c>
      <c r="W1299" s="158">
        <v>5522</v>
      </c>
      <c r="X1299" s="158">
        <v>5952</v>
      </c>
      <c r="Y1299" s="158">
        <v>5623</v>
      </c>
      <c r="Z1299" s="155">
        <v>0.942481652159072</v>
      </c>
      <c r="AA1299" s="155">
        <v>0.944724462365591</v>
      </c>
      <c r="AB1299" s="173">
        <v>-0.00224281020651984</v>
      </c>
    </row>
    <row r="1300" spans="1:28">
      <c r="A1300" s="175" t="s">
        <v>1085</v>
      </c>
      <c r="B1300" s="181" t="s">
        <v>1844</v>
      </c>
      <c r="C1300" s="181" t="s">
        <v>1301</v>
      </c>
      <c r="D1300" s="150">
        <v>4714</v>
      </c>
      <c r="E1300" s="153">
        <v>4426</v>
      </c>
      <c r="F1300" s="153">
        <v>288</v>
      </c>
      <c r="G1300" s="151">
        <v>4540</v>
      </c>
      <c r="H1300" s="151">
        <v>4315</v>
      </c>
      <c r="I1300" s="151">
        <v>225</v>
      </c>
      <c r="J1300" s="151">
        <v>4600</v>
      </c>
      <c r="K1300" s="151">
        <v>4418</v>
      </c>
      <c r="L1300" s="151">
        <v>182</v>
      </c>
      <c r="M1300" s="172">
        <v>0.93</v>
      </c>
      <c r="N1300" s="153">
        <v>126997</v>
      </c>
      <c r="O1300" s="153">
        <v>123643</v>
      </c>
      <c r="P1300" s="153">
        <v>3354</v>
      </c>
      <c r="Q1300" s="154">
        <v>0.973589927321118</v>
      </c>
      <c r="R1300" s="154">
        <v>0.938905388205346</v>
      </c>
      <c r="S1300" s="154">
        <v>0.950440528634361</v>
      </c>
      <c r="T1300" s="154">
        <v>0.960434782608696</v>
      </c>
      <c r="U1300" s="173">
        <v>-0.0115351404290155</v>
      </c>
      <c r="V1300" s="158">
        <v>31677</v>
      </c>
      <c r="W1300" s="158">
        <v>30564</v>
      </c>
      <c r="X1300" s="158">
        <v>31816</v>
      </c>
      <c r="Y1300" s="158">
        <v>31050</v>
      </c>
      <c r="Z1300" s="155">
        <v>0.964864096978881</v>
      </c>
      <c r="AA1300" s="155">
        <v>0.975924063364345</v>
      </c>
      <c r="AB1300" s="173">
        <v>-0.0110599663854645</v>
      </c>
    </row>
    <row r="1301" spans="1:28">
      <c r="A1301" s="175" t="s">
        <v>1085</v>
      </c>
      <c r="B1301" s="181" t="s">
        <v>1844</v>
      </c>
      <c r="C1301" s="181" t="s">
        <v>1302</v>
      </c>
      <c r="D1301" s="150">
        <v>4805</v>
      </c>
      <c r="E1301" s="153">
        <v>4525</v>
      </c>
      <c r="F1301" s="153">
        <v>280</v>
      </c>
      <c r="G1301" s="151">
        <v>4435</v>
      </c>
      <c r="H1301" s="151">
        <v>4274</v>
      </c>
      <c r="I1301" s="151">
        <v>161</v>
      </c>
      <c r="J1301" s="151">
        <v>4543</v>
      </c>
      <c r="K1301" s="151">
        <v>4433</v>
      </c>
      <c r="L1301" s="151">
        <v>110</v>
      </c>
      <c r="M1301" s="172">
        <v>0.93</v>
      </c>
      <c r="N1301" s="153">
        <v>122042</v>
      </c>
      <c r="O1301" s="153">
        <v>119371</v>
      </c>
      <c r="P1301" s="153">
        <v>2671</v>
      </c>
      <c r="Q1301" s="154">
        <v>0.978114091870012</v>
      </c>
      <c r="R1301" s="154">
        <v>0.941727367325702</v>
      </c>
      <c r="S1301" s="154">
        <v>0.96369785794814</v>
      </c>
      <c r="T1301" s="154">
        <v>0.975786924939467</v>
      </c>
      <c r="U1301" s="173">
        <v>-0.0219704906224374</v>
      </c>
      <c r="V1301" s="158">
        <v>30919</v>
      </c>
      <c r="W1301" s="158">
        <v>30094</v>
      </c>
      <c r="X1301" s="158">
        <v>30377</v>
      </c>
      <c r="Y1301" s="158">
        <v>29747</v>
      </c>
      <c r="Z1301" s="155">
        <v>0.973317377664219</v>
      </c>
      <c r="AA1301" s="155">
        <v>0.979260624814827</v>
      </c>
      <c r="AB1301" s="173">
        <v>-0.00594324715060757</v>
      </c>
    </row>
    <row r="1302" spans="1:28">
      <c r="A1302" s="175" t="s">
        <v>1085</v>
      </c>
      <c r="B1302" s="181" t="s">
        <v>1844</v>
      </c>
      <c r="C1302" s="181" t="s">
        <v>1303</v>
      </c>
      <c r="D1302" s="150">
        <v>2261</v>
      </c>
      <c r="E1302" s="153">
        <v>2159</v>
      </c>
      <c r="F1302" s="153">
        <v>102</v>
      </c>
      <c r="G1302" s="151">
        <v>2078</v>
      </c>
      <c r="H1302" s="151">
        <v>2028</v>
      </c>
      <c r="I1302" s="151">
        <v>50</v>
      </c>
      <c r="J1302" s="151">
        <v>2311</v>
      </c>
      <c r="K1302" s="151">
        <v>2266</v>
      </c>
      <c r="L1302" s="151">
        <v>45</v>
      </c>
      <c r="M1302" s="172">
        <v>0.93</v>
      </c>
      <c r="N1302" s="153">
        <v>61740</v>
      </c>
      <c r="O1302" s="153">
        <v>60539</v>
      </c>
      <c r="P1302" s="153">
        <v>1201</v>
      </c>
      <c r="Q1302" s="154">
        <v>0.980547457078069</v>
      </c>
      <c r="R1302" s="154">
        <v>0.954887218045113</v>
      </c>
      <c r="S1302" s="154">
        <v>0.975938402309913</v>
      </c>
      <c r="T1302" s="154">
        <v>0.980527909995673</v>
      </c>
      <c r="U1302" s="173">
        <v>-0.0210511842648006</v>
      </c>
      <c r="V1302" s="158">
        <v>15307</v>
      </c>
      <c r="W1302" s="158">
        <v>14984</v>
      </c>
      <c r="X1302" s="158">
        <v>16154</v>
      </c>
      <c r="Y1302" s="158">
        <v>15890</v>
      </c>
      <c r="Z1302" s="155">
        <v>0.978898543150193</v>
      </c>
      <c r="AA1302" s="155">
        <v>0.983657298501919</v>
      </c>
      <c r="AB1302" s="173">
        <v>-0.00475875535172632</v>
      </c>
    </row>
    <row r="1303" spans="1:28">
      <c r="A1303" s="175" t="s">
        <v>1085</v>
      </c>
      <c r="B1303" s="181" t="s">
        <v>1844</v>
      </c>
      <c r="C1303" s="181" t="s">
        <v>1304</v>
      </c>
      <c r="D1303" s="150">
        <v>3405</v>
      </c>
      <c r="E1303" s="153">
        <v>3325</v>
      </c>
      <c r="F1303" s="153">
        <v>80</v>
      </c>
      <c r="G1303" s="151">
        <v>3087</v>
      </c>
      <c r="H1303" s="151">
        <v>3032</v>
      </c>
      <c r="I1303" s="151">
        <v>55</v>
      </c>
      <c r="J1303" s="151">
        <v>3720</v>
      </c>
      <c r="K1303" s="151">
        <v>3671</v>
      </c>
      <c r="L1303" s="151">
        <v>49</v>
      </c>
      <c r="M1303" s="172">
        <v>0.93</v>
      </c>
      <c r="N1303" s="153">
        <v>92230</v>
      </c>
      <c r="O1303" s="153">
        <v>91050</v>
      </c>
      <c r="P1303" s="153">
        <v>1180</v>
      </c>
      <c r="Q1303" s="154">
        <v>0.987205898297734</v>
      </c>
      <c r="R1303" s="154">
        <v>0.976505139500734</v>
      </c>
      <c r="S1303" s="154">
        <v>0.982183349530288</v>
      </c>
      <c r="T1303" s="154">
        <v>0.986827956989247</v>
      </c>
      <c r="U1303" s="173">
        <v>-0.00567821002955404</v>
      </c>
      <c r="V1303" s="158">
        <v>23072</v>
      </c>
      <c r="W1303" s="158">
        <v>22740</v>
      </c>
      <c r="X1303" s="158">
        <v>23402</v>
      </c>
      <c r="Y1303" s="158">
        <v>23135</v>
      </c>
      <c r="Z1303" s="155">
        <v>0.985610263522885</v>
      </c>
      <c r="AA1303" s="155">
        <v>0.988590718741988</v>
      </c>
      <c r="AB1303" s="173">
        <v>-0.00298045521910306</v>
      </c>
    </row>
    <row r="1304" spans="1:28">
      <c r="A1304" s="175" t="s">
        <v>1085</v>
      </c>
      <c r="B1304" s="181" t="s">
        <v>1844</v>
      </c>
      <c r="C1304" s="181" t="s">
        <v>1305</v>
      </c>
      <c r="D1304" s="150">
        <v>2283</v>
      </c>
      <c r="E1304" s="153">
        <v>2103</v>
      </c>
      <c r="F1304" s="153">
        <v>180</v>
      </c>
      <c r="G1304" s="151">
        <v>2019</v>
      </c>
      <c r="H1304" s="151">
        <v>1928</v>
      </c>
      <c r="I1304" s="151">
        <v>91</v>
      </c>
      <c r="J1304" s="151">
        <v>2454</v>
      </c>
      <c r="K1304" s="151">
        <v>2348</v>
      </c>
      <c r="L1304" s="151">
        <v>106</v>
      </c>
      <c r="M1304" s="172">
        <v>0.93</v>
      </c>
      <c r="N1304" s="153">
        <v>60135</v>
      </c>
      <c r="O1304" s="153">
        <v>57554</v>
      </c>
      <c r="P1304" s="153">
        <v>2581</v>
      </c>
      <c r="Q1304" s="154">
        <v>0.957079903550345</v>
      </c>
      <c r="R1304" s="154">
        <v>0.921156373193167</v>
      </c>
      <c r="S1304" s="154">
        <v>0.95492818226845</v>
      </c>
      <c r="T1304" s="154">
        <v>0.95680521597392</v>
      </c>
      <c r="U1304" s="173">
        <v>-0.0337718090752829</v>
      </c>
      <c r="V1304" s="158">
        <v>15215</v>
      </c>
      <c r="W1304" s="158">
        <v>14472</v>
      </c>
      <c r="X1304" s="158">
        <v>15745</v>
      </c>
      <c r="Y1304" s="158">
        <v>15014</v>
      </c>
      <c r="Z1304" s="155">
        <v>0.951166611896155</v>
      </c>
      <c r="AA1304" s="155">
        <v>0.953572562718323</v>
      </c>
      <c r="AB1304" s="173">
        <v>-0.0024059508221681</v>
      </c>
    </row>
    <row r="1305" spans="1:28">
      <c r="A1305" s="175" t="s">
        <v>1085</v>
      </c>
      <c r="B1305" s="181" t="s">
        <v>1844</v>
      </c>
      <c r="C1305" s="181" t="s">
        <v>1306</v>
      </c>
      <c r="D1305" s="150">
        <v>2372</v>
      </c>
      <c r="E1305" s="153">
        <v>2052</v>
      </c>
      <c r="F1305" s="153">
        <v>320</v>
      </c>
      <c r="G1305" s="151">
        <v>2240</v>
      </c>
      <c r="H1305" s="151">
        <v>2048</v>
      </c>
      <c r="I1305" s="151">
        <v>192</v>
      </c>
      <c r="J1305" s="151">
        <v>2338</v>
      </c>
      <c r="K1305" s="151">
        <v>2145</v>
      </c>
      <c r="L1305" s="151">
        <v>193</v>
      </c>
      <c r="M1305" s="172">
        <v>0.93</v>
      </c>
      <c r="N1305" s="153">
        <v>61865</v>
      </c>
      <c r="O1305" s="153">
        <v>55647</v>
      </c>
      <c r="P1305" s="153">
        <v>6218</v>
      </c>
      <c r="Q1305" s="154">
        <v>0.899490826800291</v>
      </c>
      <c r="R1305" s="154">
        <v>0.865092748735245</v>
      </c>
      <c r="S1305" s="154">
        <v>0.914285714285714</v>
      </c>
      <c r="T1305" s="154">
        <v>0.917450812660394</v>
      </c>
      <c r="U1305" s="173">
        <v>-0.0491929655504697</v>
      </c>
      <c r="V1305" s="158">
        <v>15462</v>
      </c>
      <c r="W1305" s="158">
        <v>14042</v>
      </c>
      <c r="X1305" s="158">
        <v>16102</v>
      </c>
      <c r="Y1305" s="158">
        <v>14690</v>
      </c>
      <c r="Z1305" s="155">
        <v>0.908161945414565</v>
      </c>
      <c r="AA1305" s="155">
        <v>0.91230902993417</v>
      </c>
      <c r="AB1305" s="173">
        <v>-0.00414708451960488</v>
      </c>
    </row>
    <row r="1306" spans="1:28">
      <c r="A1306" s="175" t="s">
        <v>1085</v>
      </c>
      <c r="B1306" s="181" t="s">
        <v>1844</v>
      </c>
      <c r="C1306" s="181" t="s">
        <v>1307</v>
      </c>
      <c r="D1306" s="150">
        <v>1616</v>
      </c>
      <c r="E1306" s="153">
        <v>1532</v>
      </c>
      <c r="F1306" s="153">
        <v>84</v>
      </c>
      <c r="G1306" s="151">
        <v>1622</v>
      </c>
      <c r="H1306" s="151">
        <v>1564</v>
      </c>
      <c r="I1306" s="151">
        <v>58</v>
      </c>
      <c r="J1306" s="151">
        <v>1694</v>
      </c>
      <c r="K1306" s="151">
        <v>1647</v>
      </c>
      <c r="L1306" s="151">
        <v>47</v>
      </c>
      <c r="M1306" s="172">
        <v>0.93</v>
      </c>
      <c r="N1306" s="153">
        <v>45946</v>
      </c>
      <c r="O1306" s="153">
        <v>44754</v>
      </c>
      <c r="P1306" s="153">
        <v>1192</v>
      </c>
      <c r="Q1306" s="154">
        <v>0.974056501109999</v>
      </c>
      <c r="R1306" s="154">
        <v>0.948019801980198</v>
      </c>
      <c r="S1306" s="154">
        <v>0.964241676942047</v>
      </c>
      <c r="T1306" s="154">
        <v>0.972255017709563</v>
      </c>
      <c r="U1306" s="173">
        <v>-0.0162218749618489</v>
      </c>
      <c r="V1306" s="158">
        <v>11324</v>
      </c>
      <c r="W1306" s="158">
        <v>10965</v>
      </c>
      <c r="X1306" s="158">
        <v>11842</v>
      </c>
      <c r="Y1306" s="158">
        <v>11574</v>
      </c>
      <c r="Z1306" s="155">
        <v>0.968297421405864</v>
      </c>
      <c r="AA1306" s="155">
        <v>0.977368687721669</v>
      </c>
      <c r="AB1306" s="173">
        <v>-0.00907126631580502</v>
      </c>
    </row>
    <row r="1307" spans="1:28">
      <c r="A1307" s="175" t="s">
        <v>1085</v>
      </c>
      <c r="B1307" s="181" t="s">
        <v>1844</v>
      </c>
      <c r="C1307" s="181" t="s">
        <v>1308</v>
      </c>
      <c r="D1307" s="150">
        <v>1724</v>
      </c>
      <c r="E1307" s="153">
        <v>1638</v>
      </c>
      <c r="F1307" s="153">
        <v>86</v>
      </c>
      <c r="G1307" s="151">
        <v>1554</v>
      </c>
      <c r="H1307" s="151">
        <v>1481</v>
      </c>
      <c r="I1307" s="151">
        <v>73</v>
      </c>
      <c r="J1307" s="151">
        <v>1717</v>
      </c>
      <c r="K1307" s="151">
        <v>1658</v>
      </c>
      <c r="L1307" s="151">
        <v>59</v>
      </c>
      <c r="M1307" s="172">
        <v>0.93</v>
      </c>
      <c r="N1307" s="153">
        <v>45139</v>
      </c>
      <c r="O1307" s="153">
        <v>43520</v>
      </c>
      <c r="P1307" s="153">
        <v>1619</v>
      </c>
      <c r="Q1307" s="154">
        <v>0.964133011364895</v>
      </c>
      <c r="R1307" s="154">
        <v>0.950116009280742</v>
      </c>
      <c r="S1307" s="154">
        <v>0.953024453024453</v>
      </c>
      <c r="T1307" s="154">
        <v>0.965637740244613</v>
      </c>
      <c r="U1307" s="173">
        <v>-0.00290844374371058</v>
      </c>
      <c r="V1307" s="158">
        <v>11153</v>
      </c>
      <c r="W1307" s="158">
        <v>10677</v>
      </c>
      <c r="X1307" s="158">
        <v>11296</v>
      </c>
      <c r="Y1307" s="158">
        <v>10897</v>
      </c>
      <c r="Z1307" s="155">
        <v>0.957320900206223</v>
      </c>
      <c r="AA1307" s="155">
        <v>0.96467776203966</v>
      </c>
      <c r="AB1307" s="173">
        <v>-0.00735686183343753</v>
      </c>
    </row>
    <row r="1308" spans="1:28">
      <c r="A1308" s="175" t="s">
        <v>1085</v>
      </c>
      <c r="B1308" s="181" t="s">
        <v>1844</v>
      </c>
      <c r="C1308" s="181" t="s">
        <v>1309</v>
      </c>
      <c r="D1308" s="150">
        <v>1817</v>
      </c>
      <c r="E1308" s="153">
        <v>1746</v>
      </c>
      <c r="F1308" s="153">
        <v>71</v>
      </c>
      <c r="G1308" s="151">
        <v>1645</v>
      </c>
      <c r="H1308" s="151">
        <v>1589</v>
      </c>
      <c r="I1308" s="151">
        <v>56</v>
      </c>
      <c r="J1308" s="151">
        <v>1894</v>
      </c>
      <c r="K1308" s="151">
        <v>1861</v>
      </c>
      <c r="L1308" s="151">
        <v>33</v>
      </c>
      <c r="M1308" s="172">
        <v>0.93</v>
      </c>
      <c r="N1308" s="153">
        <v>48933</v>
      </c>
      <c r="O1308" s="153">
        <v>47994</v>
      </c>
      <c r="P1308" s="153">
        <v>939</v>
      </c>
      <c r="Q1308" s="154">
        <v>0.980810495984305</v>
      </c>
      <c r="R1308" s="154">
        <v>0.960924600990644</v>
      </c>
      <c r="S1308" s="154">
        <v>0.965957446808511</v>
      </c>
      <c r="T1308" s="154">
        <v>0.982576557550158</v>
      </c>
      <c r="U1308" s="173">
        <v>-0.00503284581786667</v>
      </c>
      <c r="V1308" s="158">
        <v>12135</v>
      </c>
      <c r="W1308" s="158">
        <v>11853</v>
      </c>
      <c r="X1308" s="158">
        <v>12452</v>
      </c>
      <c r="Y1308" s="158">
        <v>12198</v>
      </c>
      <c r="Z1308" s="155">
        <v>0.976761433868974</v>
      </c>
      <c r="AA1308" s="155">
        <v>0.979601670414391</v>
      </c>
      <c r="AB1308" s="173">
        <v>-0.00284023654541721</v>
      </c>
    </row>
    <row r="1309" spans="1:28">
      <c r="A1309" s="175" t="s">
        <v>1085</v>
      </c>
      <c r="B1309" s="181" t="s">
        <v>1844</v>
      </c>
      <c r="C1309" s="181" t="s">
        <v>1310</v>
      </c>
      <c r="D1309" s="150">
        <v>4744</v>
      </c>
      <c r="E1309" s="153">
        <v>4404</v>
      </c>
      <c r="F1309" s="153">
        <v>340</v>
      </c>
      <c r="G1309" s="151">
        <v>4145</v>
      </c>
      <c r="H1309" s="151">
        <v>3966</v>
      </c>
      <c r="I1309" s="151">
        <v>179</v>
      </c>
      <c r="J1309" s="151">
        <v>4632</v>
      </c>
      <c r="K1309" s="151">
        <v>4450</v>
      </c>
      <c r="L1309" s="151">
        <v>182</v>
      </c>
      <c r="M1309" s="172">
        <v>0.93</v>
      </c>
      <c r="N1309" s="153">
        <v>121871</v>
      </c>
      <c r="O1309" s="153">
        <v>117137</v>
      </c>
      <c r="P1309" s="153">
        <v>4734</v>
      </c>
      <c r="Q1309" s="154">
        <v>0.961155648185376</v>
      </c>
      <c r="R1309" s="154">
        <v>0.928330522765599</v>
      </c>
      <c r="S1309" s="154">
        <v>0.956815440289505</v>
      </c>
      <c r="T1309" s="154">
        <v>0.960708117443869</v>
      </c>
      <c r="U1309" s="173">
        <v>-0.0284849175239067</v>
      </c>
      <c r="V1309" s="158">
        <v>30404</v>
      </c>
      <c r="W1309" s="158">
        <v>29093</v>
      </c>
      <c r="X1309" s="158">
        <v>30110</v>
      </c>
      <c r="Y1309" s="158">
        <v>29001</v>
      </c>
      <c r="Z1309" s="155">
        <v>0.956880673595579</v>
      </c>
      <c r="AA1309" s="155">
        <v>0.963168382597144</v>
      </c>
      <c r="AB1309" s="173">
        <v>-0.00628770900156428</v>
      </c>
    </row>
    <row r="1310" spans="1:28">
      <c r="A1310" s="175" t="s">
        <v>1085</v>
      </c>
      <c r="B1310" s="181" t="s">
        <v>1844</v>
      </c>
      <c r="C1310" s="181" t="s">
        <v>1311</v>
      </c>
      <c r="D1310" s="150">
        <v>7738</v>
      </c>
      <c r="E1310" s="153">
        <v>7258</v>
      </c>
      <c r="F1310" s="153">
        <v>480</v>
      </c>
      <c r="G1310" s="151">
        <v>6411</v>
      </c>
      <c r="H1310" s="151">
        <v>6144</v>
      </c>
      <c r="I1310" s="151">
        <v>267</v>
      </c>
      <c r="J1310" s="151">
        <v>7230</v>
      </c>
      <c r="K1310" s="151">
        <v>7056</v>
      </c>
      <c r="L1310" s="151">
        <v>174</v>
      </c>
      <c r="M1310" s="172">
        <v>0.93</v>
      </c>
      <c r="N1310" s="153">
        <v>193278</v>
      </c>
      <c r="O1310" s="153">
        <v>187847</v>
      </c>
      <c r="P1310" s="153">
        <v>5431</v>
      </c>
      <c r="Q1310" s="154">
        <v>0.971900578441416</v>
      </c>
      <c r="R1310" s="154">
        <v>0.937968467304213</v>
      </c>
      <c r="S1310" s="154">
        <v>0.958352831071596</v>
      </c>
      <c r="T1310" s="154">
        <v>0.975933609958506</v>
      </c>
      <c r="U1310" s="173">
        <v>-0.0203843637673827</v>
      </c>
      <c r="V1310" s="158">
        <v>47535</v>
      </c>
      <c r="W1310" s="158">
        <v>46020</v>
      </c>
      <c r="X1310" s="158">
        <v>48021</v>
      </c>
      <c r="Y1310" s="158">
        <v>46713</v>
      </c>
      <c r="Z1310" s="155">
        <v>0.968128747238877</v>
      </c>
      <c r="AA1310" s="155">
        <v>0.972761916661461</v>
      </c>
      <c r="AB1310" s="173">
        <v>-0.00463316942258396</v>
      </c>
    </row>
    <row r="1311" spans="1:28">
      <c r="A1311" s="175" t="s">
        <v>1085</v>
      </c>
      <c r="B1311" s="181" t="s">
        <v>1844</v>
      </c>
      <c r="C1311" s="181" t="s">
        <v>1312</v>
      </c>
      <c r="D1311" s="150">
        <v>2370</v>
      </c>
      <c r="E1311" s="153">
        <v>2171</v>
      </c>
      <c r="F1311" s="153">
        <v>199</v>
      </c>
      <c r="G1311" s="151">
        <v>2191</v>
      </c>
      <c r="H1311" s="151">
        <v>2052</v>
      </c>
      <c r="I1311" s="151">
        <v>139</v>
      </c>
      <c r="J1311" s="151">
        <v>2665</v>
      </c>
      <c r="K1311" s="151">
        <v>2314</v>
      </c>
      <c r="L1311" s="151">
        <v>351</v>
      </c>
      <c r="M1311" s="172">
        <v>0.93</v>
      </c>
      <c r="N1311" s="153">
        <v>65723</v>
      </c>
      <c r="O1311" s="153">
        <v>61987</v>
      </c>
      <c r="P1311" s="153">
        <v>3736</v>
      </c>
      <c r="Q1311" s="154">
        <v>0.943155364179967</v>
      </c>
      <c r="R1311" s="154">
        <v>0.916033755274262</v>
      </c>
      <c r="S1311" s="154">
        <v>0.936558649018713</v>
      </c>
      <c r="T1311" s="154">
        <v>0.868292682926829</v>
      </c>
      <c r="U1311" s="173">
        <v>-0.0205248937444513</v>
      </c>
      <c r="V1311" s="158">
        <v>16409</v>
      </c>
      <c r="W1311" s="158">
        <v>15077</v>
      </c>
      <c r="X1311" s="158">
        <v>16833</v>
      </c>
      <c r="Y1311" s="158">
        <v>15916</v>
      </c>
      <c r="Z1311" s="155">
        <v>0.918825035041745</v>
      </c>
      <c r="AA1311" s="155">
        <v>0.945523673736114</v>
      </c>
      <c r="AB1311" s="173">
        <v>-0.0266986386943682</v>
      </c>
    </row>
    <row r="1312" spans="1:28">
      <c r="A1312" s="175" t="s">
        <v>1085</v>
      </c>
      <c r="B1312" s="181" t="s">
        <v>1844</v>
      </c>
      <c r="C1312" s="181" t="s">
        <v>1313</v>
      </c>
      <c r="D1312" s="150">
        <v>5295</v>
      </c>
      <c r="E1312" s="153">
        <v>4875</v>
      </c>
      <c r="F1312" s="153">
        <v>420</v>
      </c>
      <c r="G1312" s="151">
        <v>4518</v>
      </c>
      <c r="H1312" s="151">
        <v>4220</v>
      </c>
      <c r="I1312" s="151">
        <v>298</v>
      </c>
      <c r="J1312" s="151">
        <v>4979</v>
      </c>
      <c r="K1312" s="151">
        <v>4704</v>
      </c>
      <c r="L1312" s="151">
        <v>275</v>
      </c>
      <c r="M1312" s="172">
        <v>0.93</v>
      </c>
      <c r="N1312" s="153">
        <v>133667</v>
      </c>
      <c r="O1312" s="153">
        <v>126720</v>
      </c>
      <c r="P1312" s="153">
        <v>6947</v>
      </c>
      <c r="Q1312" s="154">
        <v>0.948027561028526</v>
      </c>
      <c r="R1312" s="154">
        <v>0.920679886685552</v>
      </c>
      <c r="S1312" s="154">
        <v>0.934041611332448</v>
      </c>
      <c r="T1312" s="154">
        <v>0.944768025707973</v>
      </c>
      <c r="U1312" s="173">
        <v>-0.0133617246468956</v>
      </c>
      <c r="V1312" s="158">
        <v>33906</v>
      </c>
      <c r="W1312" s="158">
        <v>32119</v>
      </c>
      <c r="X1312" s="158">
        <v>33565</v>
      </c>
      <c r="Y1312" s="158">
        <v>31885</v>
      </c>
      <c r="Z1312" s="155">
        <v>0.947295463929688</v>
      </c>
      <c r="AA1312" s="155">
        <v>0.949947862356621</v>
      </c>
      <c r="AB1312" s="173">
        <v>-0.00265239842693343</v>
      </c>
    </row>
    <row r="1313" spans="1:28">
      <c r="A1313" s="175" t="s">
        <v>1085</v>
      </c>
      <c r="B1313" s="181" t="s">
        <v>1844</v>
      </c>
      <c r="C1313" s="181" t="s">
        <v>1314</v>
      </c>
      <c r="D1313" s="150">
        <v>2882</v>
      </c>
      <c r="E1313" s="153">
        <v>2805</v>
      </c>
      <c r="F1313" s="153">
        <v>77</v>
      </c>
      <c r="G1313" s="151">
        <v>2530</v>
      </c>
      <c r="H1313" s="151">
        <v>2497</v>
      </c>
      <c r="I1313" s="151">
        <v>33</v>
      </c>
      <c r="J1313" s="151">
        <v>2777</v>
      </c>
      <c r="K1313" s="151">
        <v>2748</v>
      </c>
      <c r="L1313" s="151">
        <v>29</v>
      </c>
      <c r="M1313" s="172">
        <v>0.93</v>
      </c>
      <c r="N1313" s="153">
        <v>73327</v>
      </c>
      <c r="O1313" s="153">
        <v>72521</v>
      </c>
      <c r="P1313" s="153">
        <v>806</v>
      </c>
      <c r="Q1313" s="154">
        <v>0.98900814161223</v>
      </c>
      <c r="R1313" s="154">
        <v>0.973282442748092</v>
      </c>
      <c r="S1313" s="154">
        <v>0.98695652173913</v>
      </c>
      <c r="T1313" s="154">
        <v>0.989557075981275</v>
      </c>
      <c r="U1313" s="173">
        <v>-0.0136740789910388</v>
      </c>
      <c r="V1313" s="158">
        <v>18605</v>
      </c>
      <c r="W1313" s="158">
        <v>18364</v>
      </c>
      <c r="X1313" s="158">
        <v>18545</v>
      </c>
      <c r="Y1313" s="158">
        <v>18372</v>
      </c>
      <c r="Z1313" s="155">
        <v>0.987046492878259</v>
      </c>
      <c r="AA1313" s="155">
        <v>0.990671339983823</v>
      </c>
      <c r="AB1313" s="173">
        <v>-0.00362484710556465</v>
      </c>
    </row>
    <row r="1314" spans="1:28">
      <c r="A1314" s="175" t="s">
        <v>1085</v>
      </c>
      <c r="B1314" s="181" t="s">
        <v>1844</v>
      </c>
      <c r="C1314" s="181" t="s">
        <v>1315</v>
      </c>
      <c r="D1314" s="150">
        <v>5973</v>
      </c>
      <c r="E1314" s="153">
        <v>5658</v>
      </c>
      <c r="F1314" s="153">
        <v>315</v>
      </c>
      <c r="G1314" s="151">
        <v>5204</v>
      </c>
      <c r="H1314" s="151">
        <v>5005</v>
      </c>
      <c r="I1314" s="151">
        <v>199</v>
      </c>
      <c r="J1314" s="151">
        <v>5891</v>
      </c>
      <c r="K1314" s="151">
        <v>5749</v>
      </c>
      <c r="L1314" s="151">
        <v>142</v>
      </c>
      <c r="M1314" s="172">
        <v>0.93</v>
      </c>
      <c r="N1314" s="153">
        <v>150423</v>
      </c>
      <c r="O1314" s="153">
        <v>146666</v>
      </c>
      <c r="P1314" s="153">
        <v>3757</v>
      </c>
      <c r="Q1314" s="154">
        <v>0.975023766312333</v>
      </c>
      <c r="R1314" s="154">
        <v>0.947262682069312</v>
      </c>
      <c r="S1314" s="154">
        <v>0.961760184473482</v>
      </c>
      <c r="T1314" s="154">
        <v>0.975895433712443</v>
      </c>
      <c r="U1314" s="173">
        <v>-0.01449750240417</v>
      </c>
      <c r="V1314" s="158">
        <v>39104</v>
      </c>
      <c r="W1314" s="158">
        <v>38041</v>
      </c>
      <c r="X1314" s="158">
        <v>37689</v>
      </c>
      <c r="Y1314" s="158">
        <v>36838</v>
      </c>
      <c r="Z1314" s="155">
        <v>0.972816080196399</v>
      </c>
      <c r="AA1314" s="155">
        <v>0.977420467510414</v>
      </c>
      <c r="AB1314" s="173">
        <v>-0.00460438731401491</v>
      </c>
    </row>
    <row r="1315" spans="1:28">
      <c r="A1315" s="175" t="s">
        <v>1085</v>
      </c>
      <c r="B1315" s="181" t="s">
        <v>1844</v>
      </c>
      <c r="C1315" s="181" t="s">
        <v>1316</v>
      </c>
      <c r="D1315" s="150">
        <v>2963</v>
      </c>
      <c r="E1315" s="153">
        <v>2842</v>
      </c>
      <c r="F1315" s="153">
        <v>121</v>
      </c>
      <c r="G1315" s="151">
        <v>2867</v>
      </c>
      <c r="H1315" s="151">
        <v>2783</v>
      </c>
      <c r="I1315" s="151">
        <v>84</v>
      </c>
      <c r="J1315" s="151">
        <v>2981</v>
      </c>
      <c r="K1315" s="151">
        <v>2927</v>
      </c>
      <c r="L1315" s="151">
        <v>54</v>
      </c>
      <c r="M1315" s="172">
        <v>0.93</v>
      </c>
      <c r="N1315" s="153">
        <v>80001</v>
      </c>
      <c r="O1315" s="153">
        <v>78383</v>
      </c>
      <c r="P1315" s="153">
        <v>1618</v>
      </c>
      <c r="Q1315" s="154">
        <v>0.97977525280934</v>
      </c>
      <c r="R1315" s="154">
        <v>0.959163010462369</v>
      </c>
      <c r="S1315" s="154">
        <v>0.97070108126962</v>
      </c>
      <c r="T1315" s="154">
        <v>0.981885273398189</v>
      </c>
      <c r="U1315" s="173">
        <v>-0.0115380708072507</v>
      </c>
      <c r="V1315" s="158">
        <v>20613</v>
      </c>
      <c r="W1315" s="158">
        <v>20152</v>
      </c>
      <c r="X1315" s="158">
        <v>20516</v>
      </c>
      <c r="Y1315" s="158">
        <v>20151</v>
      </c>
      <c r="Z1315" s="155">
        <v>0.977635472759909</v>
      </c>
      <c r="AA1315" s="155">
        <v>0.982209007603821</v>
      </c>
      <c r="AB1315" s="173">
        <v>-0.00457353484391265</v>
      </c>
    </row>
    <row r="1316" spans="1:28">
      <c r="A1316" s="175" t="s">
        <v>1085</v>
      </c>
      <c r="B1316" s="181" t="s">
        <v>1844</v>
      </c>
      <c r="C1316" s="181" t="s">
        <v>1317</v>
      </c>
      <c r="D1316" s="150">
        <v>2537</v>
      </c>
      <c r="E1316" s="153">
        <v>2451</v>
      </c>
      <c r="F1316" s="153">
        <v>86</v>
      </c>
      <c r="G1316" s="151">
        <v>2355</v>
      </c>
      <c r="H1316" s="151">
        <v>2299</v>
      </c>
      <c r="I1316" s="151">
        <v>56</v>
      </c>
      <c r="J1316" s="151">
        <v>2754</v>
      </c>
      <c r="K1316" s="151">
        <v>2712</v>
      </c>
      <c r="L1316" s="151">
        <v>42</v>
      </c>
      <c r="M1316" s="172">
        <v>0.93</v>
      </c>
      <c r="N1316" s="153">
        <v>70998</v>
      </c>
      <c r="O1316" s="153">
        <v>69559</v>
      </c>
      <c r="P1316" s="153">
        <v>1439</v>
      </c>
      <c r="Q1316" s="154">
        <v>0.979731823431646</v>
      </c>
      <c r="R1316" s="154">
        <v>0.966101694915254</v>
      </c>
      <c r="S1316" s="154">
        <v>0.976220806794055</v>
      </c>
      <c r="T1316" s="154">
        <v>0.984749455337691</v>
      </c>
      <c r="U1316" s="173">
        <v>-0.010119111878801</v>
      </c>
      <c r="V1316" s="158">
        <v>17075</v>
      </c>
      <c r="W1316" s="158">
        <v>16707</v>
      </c>
      <c r="X1316" s="158">
        <v>17974</v>
      </c>
      <c r="Y1316" s="158">
        <v>17612</v>
      </c>
      <c r="Z1316" s="155">
        <v>0.978448023426062</v>
      </c>
      <c r="AA1316" s="155">
        <v>0.979859797485257</v>
      </c>
      <c r="AB1316" s="173">
        <v>-0.00141177405919501</v>
      </c>
    </row>
    <row r="1317" spans="1:28">
      <c r="A1317" s="175" t="s">
        <v>1085</v>
      </c>
      <c r="B1317" s="181" t="s">
        <v>1844</v>
      </c>
      <c r="C1317" s="181" t="s">
        <v>1318</v>
      </c>
      <c r="D1317" s="150">
        <v>4576</v>
      </c>
      <c r="E1317" s="153">
        <v>4353</v>
      </c>
      <c r="F1317" s="153">
        <v>223</v>
      </c>
      <c r="G1317" s="151">
        <v>3971</v>
      </c>
      <c r="H1317" s="151">
        <v>3777</v>
      </c>
      <c r="I1317" s="151">
        <v>194</v>
      </c>
      <c r="J1317" s="151">
        <v>4298</v>
      </c>
      <c r="K1317" s="151">
        <v>4163</v>
      </c>
      <c r="L1317" s="151">
        <v>135</v>
      </c>
      <c r="M1317" s="172">
        <v>0.93</v>
      </c>
      <c r="N1317" s="153">
        <v>114110</v>
      </c>
      <c r="O1317" s="153">
        <v>110612</v>
      </c>
      <c r="P1317" s="153">
        <v>3498</v>
      </c>
      <c r="Q1317" s="154">
        <v>0.969345368504075</v>
      </c>
      <c r="R1317" s="154">
        <v>0.951267482517482</v>
      </c>
      <c r="S1317" s="154">
        <v>0.951145807101486</v>
      </c>
      <c r="T1317" s="154">
        <v>0.968590041879944</v>
      </c>
      <c r="U1317" s="173">
        <v>0.000121675415996725</v>
      </c>
      <c r="V1317" s="158">
        <v>29271</v>
      </c>
      <c r="W1317" s="158">
        <v>28256</v>
      </c>
      <c r="X1317" s="158">
        <v>28927</v>
      </c>
      <c r="Y1317" s="158">
        <v>28052</v>
      </c>
      <c r="Z1317" s="155">
        <v>0.965324040859554</v>
      </c>
      <c r="AA1317" s="155">
        <v>0.969751443288277</v>
      </c>
      <c r="AB1317" s="173">
        <v>-0.00442740242872353</v>
      </c>
    </row>
    <row r="1318" spans="1:28">
      <c r="A1318" s="175" t="s">
        <v>1085</v>
      </c>
      <c r="B1318" s="181" t="s">
        <v>1844</v>
      </c>
      <c r="C1318" s="181" t="s">
        <v>1319</v>
      </c>
      <c r="D1318" s="150">
        <v>2470</v>
      </c>
      <c r="E1318" s="153">
        <v>2312</v>
      </c>
      <c r="F1318" s="153">
        <v>158</v>
      </c>
      <c r="G1318" s="151">
        <v>2177</v>
      </c>
      <c r="H1318" s="151">
        <v>2081</v>
      </c>
      <c r="I1318" s="151">
        <v>96</v>
      </c>
      <c r="J1318" s="151">
        <v>2422</v>
      </c>
      <c r="K1318" s="151">
        <v>2255</v>
      </c>
      <c r="L1318" s="151">
        <v>167</v>
      </c>
      <c r="M1318" s="172">
        <v>0.93</v>
      </c>
      <c r="N1318" s="153">
        <v>63918</v>
      </c>
      <c r="O1318" s="153">
        <v>61491</v>
      </c>
      <c r="P1318" s="153">
        <v>2427</v>
      </c>
      <c r="Q1318" s="154">
        <v>0.962029475265184</v>
      </c>
      <c r="R1318" s="154">
        <v>0.936032388663968</v>
      </c>
      <c r="S1318" s="154">
        <v>0.955902618282039</v>
      </c>
      <c r="T1318" s="154">
        <v>0.931048720066061</v>
      </c>
      <c r="U1318" s="173">
        <v>-0.0198702296180718</v>
      </c>
      <c r="V1318" s="158">
        <v>16083</v>
      </c>
      <c r="W1318" s="158">
        <v>15317</v>
      </c>
      <c r="X1318" s="158">
        <v>16028</v>
      </c>
      <c r="Y1318" s="158">
        <v>15414</v>
      </c>
      <c r="Z1318" s="155">
        <v>0.952372069887459</v>
      </c>
      <c r="AA1318" s="155">
        <v>0.961692038931869</v>
      </c>
      <c r="AB1318" s="173">
        <v>-0.00931996904441046</v>
      </c>
    </row>
    <row r="1319" spans="1:28">
      <c r="A1319" s="175" t="s">
        <v>1085</v>
      </c>
      <c r="B1319" s="181" t="s">
        <v>1844</v>
      </c>
      <c r="C1319" s="181" t="s">
        <v>1320</v>
      </c>
      <c r="D1319" s="150">
        <v>3374</v>
      </c>
      <c r="E1319" s="153">
        <v>3198</v>
      </c>
      <c r="F1319" s="153">
        <v>176</v>
      </c>
      <c r="G1319" s="151">
        <v>3005</v>
      </c>
      <c r="H1319" s="151">
        <v>2911</v>
      </c>
      <c r="I1319" s="151">
        <v>94</v>
      </c>
      <c r="J1319" s="151">
        <v>3754</v>
      </c>
      <c r="K1319" s="151">
        <v>3621</v>
      </c>
      <c r="L1319" s="151">
        <v>133</v>
      </c>
      <c r="M1319" s="172">
        <v>0.93</v>
      </c>
      <c r="N1319" s="153">
        <v>95088</v>
      </c>
      <c r="O1319" s="153">
        <v>92313</v>
      </c>
      <c r="P1319" s="153">
        <v>2775</v>
      </c>
      <c r="Q1319" s="154">
        <v>0.97081650681474</v>
      </c>
      <c r="R1319" s="154">
        <v>0.947836395969176</v>
      </c>
      <c r="S1319" s="154">
        <v>0.968718801996672</v>
      </c>
      <c r="T1319" s="154">
        <v>0.964571124134257</v>
      </c>
      <c r="U1319" s="173">
        <v>-0.0208824060274962</v>
      </c>
      <c r="V1319" s="158">
        <v>23052</v>
      </c>
      <c r="W1319" s="158">
        <v>22317</v>
      </c>
      <c r="X1319" s="158">
        <v>24263</v>
      </c>
      <c r="Y1319" s="158">
        <v>23451</v>
      </c>
      <c r="Z1319" s="155">
        <v>0.968115564809995</v>
      </c>
      <c r="AA1319" s="155">
        <v>0.966533404772699</v>
      </c>
      <c r="AB1319" s="173">
        <v>0.00158216003729561</v>
      </c>
    </row>
    <row r="1320" spans="1:28">
      <c r="A1320" s="175" t="s">
        <v>1085</v>
      </c>
      <c r="B1320" s="181" t="s">
        <v>1844</v>
      </c>
      <c r="C1320" s="181" t="s">
        <v>1321</v>
      </c>
      <c r="D1320" s="150">
        <v>1828</v>
      </c>
      <c r="E1320" s="153">
        <v>1727</v>
      </c>
      <c r="F1320" s="153">
        <v>101</v>
      </c>
      <c r="G1320" s="151">
        <v>1691</v>
      </c>
      <c r="H1320" s="151">
        <v>1643</v>
      </c>
      <c r="I1320" s="151">
        <v>48</v>
      </c>
      <c r="J1320" s="151">
        <v>1688</v>
      </c>
      <c r="K1320" s="151">
        <v>1647</v>
      </c>
      <c r="L1320" s="151">
        <v>41</v>
      </c>
      <c r="M1320" s="172">
        <v>0.93</v>
      </c>
      <c r="N1320" s="153">
        <v>46818</v>
      </c>
      <c r="O1320" s="153">
        <v>45842</v>
      </c>
      <c r="P1320" s="153">
        <v>976</v>
      </c>
      <c r="Q1320" s="154">
        <v>0.979153317100261</v>
      </c>
      <c r="R1320" s="154">
        <v>0.944748358862144</v>
      </c>
      <c r="S1320" s="154">
        <v>0.971614429331756</v>
      </c>
      <c r="T1320" s="154">
        <v>0.975710900473934</v>
      </c>
      <c r="U1320" s="173">
        <v>-0.026866070469612</v>
      </c>
      <c r="V1320" s="158">
        <v>11910</v>
      </c>
      <c r="W1320" s="158">
        <v>11584</v>
      </c>
      <c r="X1320" s="158">
        <v>12054</v>
      </c>
      <c r="Y1320" s="158">
        <v>11873</v>
      </c>
      <c r="Z1320" s="155">
        <v>0.972628043660789</v>
      </c>
      <c r="AA1320" s="155">
        <v>0.984984237597478</v>
      </c>
      <c r="AB1320" s="173">
        <v>-0.0123561939366887</v>
      </c>
    </row>
    <row r="1321" spans="1:28">
      <c r="A1321" s="175" t="s">
        <v>1085</v>
      </c>
      <c r="B1321" s="181" t="s">
        <v>1843</v>
      </c>
      <c r="C1321" s="181" t="s">
        <v>1322</v>
      </c>
      <c r="D1321" s="150">
        <v>0</v>
      </c>
      <c r="E1321" s="153">
        <v>0</v>
      </c>
      <c r="F1321" s="153">
        <v>0</v>
      </c>
      <c r="G1321" s="151">
        <v>0</v>
      </c>
      <c r="H1321" s="151">
        <v>0</v>
      </c>
      <c r="I1321" s="151">
        <v>0</v>
      </c>
      <c r="J1321" s="151">
        <v>0</v>
      </c>
      <c r="K1321" s="151">
        <v>0</v>
      </c>
      <c r="L1321" s="151">
        <v>0</v>
      </c>
      <c r="M1321" s="172">
        <v>0.93</v>
      </c>
      <c r="N1321" s="153">
        <v>9</v>
      </c>
      <c r="O1321" s="153">
        <v>8</v>
      </c>
      <c r="P1321" s="153">
        <v>1</v>
      </c>
      <c r="Q1321" s="154">
        <v>0.888888888888889</v>
      </c>
      <c r="R1321" s="154">
        <v>0</v>
      </c>
      <c r="S1321" s="154">
        <v>0</v>
      </c>
      <c r="T1321" s="154">
        <v>0</v>
      </c>
      <c r="U1321" s="173">
        <v>0</v>
      </c>
      <c r="V1321" s="158">
        <v>0</v>
      </c>
      <c r="W1321" s="158">
        <v>0</v>
      </c>
      <c r="X1321" s="158">
        <v>4</v>
      </c>
      <c r="Y1321" s="158">
        <v>4</v>
      </c>
      <c r="Z1321" s="155">
        <v>0</v>
      </c>
      <c r="AA1321" s="155">
        <v>1</v>
      </c>
      <c r="AB1321" s="173">
        <v>-1</v>
      </c>
    </row>
    <row r="1322" spans="1:28">
      <c r="A1322" s="175" t="s">
        <v>1085</v>
      </c>
      <c r="B1322" s="181" t="s">
        <v>1843</v>
      </c>
      <c r="C1322" s="181" t="s">
        <v>1323</v>
      </c>
      <c r="D1322" s="150">
        <v>4425</v>
      </c>
      <c r="E1322" s="153">
        <v>4254</v>
      </c>
      <c r="F1322" s="153">
        <v>171</v>
      </c>
      <c r="G1322" s="151">
        <v>3973</v>
      </c>
      <c r="H1322" s="151">
        <v>3837</v>
      </c>
      <c r="I1322" s="151">
        <v>136</v>
      </c>
      <c r="J1322" s="151">
        <v>4182</v>
      </c>
      <c r="K1322" s="151">
        <v>4049</v>
      </c>
      <c r="L1322" s="151">
        <v>133</v>
      </c>
      <c r="M1322" s="172">
        <v>0.93</v>
      </c>
      <c r="N1322" s="153">
        <v>115910</v>
      </c>
      <c r="O1322" s="153">
        <v>112996</v>
      </c>
      <c r="P1322" s="153">
        <v>2914</v>
      </c>
      <c r="Q1322" s="154">
        <v>0.974859805021137</v>
      </c>
      <c r="R1322" s="154">
        <v>0.96135593220339</v>
      </c>
      <c r="S1322" s="154">
        <v>0.965768940347345</v>
      </c>
      <c r="T1322" s="154">
        <v>0.968197034911526</v>
      </c>
      <c r="U1322" s="173">
        <v>-0.00441300814395473</v>
      </c>
      <c r="V1322" s="158">
        <v>28814</v>
      </c>
      <c r="W1322" s="158">
        <v>27843</v>
      </c>
      <c r="X1322" s="158">
        <v>29631</v>
      </c>
      <c r="Y1322" s="158">
        <v>28974</v>
      </c>
      <c r="Z1322" s="155">
        <v>0.96630110363018</v>
      </c>
      <c r="AA1322" s="155">
        <v>0.977827275488509</v>
      </c>
      <c r="AB1322" s="173">
        <v>-0.0115261718583289</v>
      </c>
    </row>
    <row r="1323" spans="1:28">
      <c r="A1323" s="175" t="s">
        <v>1085</v>
      </c>
      <c r="B1323" s="181" t="s">
        <v>1843</v>
      </c>
      <c r="C1323" s="181" t="s">
        <v>1324</v>
      </c>
      <c r="D1323" s="150">
        <v>4906</v>
      </c>
      <c r="E1323" s="153">
        <v>4665</v>
      </c>
      <c r="F1323" s="153">
        <v>241</v>
      </c>
      <c r="G1323" s="151">
        <v>4583</v>
      </c>
      <c r="H1323" s="151">
        <v>4439</v>
      </c>
      <c r="I1323" s="151">
        <v>144</v>
      </c>
      <c r="J1323" s="151">
        <v>5022</v>
      </c>
      <c r="K1323" s="151">
        <v>4885</v>
      </c>
      <c r="L1323" s="151">
        <v>137</v>
      </c>
      <c r="M1323" s="172">
        <v>0.93</v>
      </c>
      <c r="N1323" s="153">
        <v>132787</v>
      </c>
      <c r="O1323" s="153">
        <v>129603</v>
      </c>
      <c r="P1323" s="153">
        <v>3184</v>
      </c>
      <c r="Q1323" s="154">
        <v>0.976021749117007</v>
      </c>
      <c r="R1323" s="154">
        <v>0.950876477782307</v>
      </c>
      <c r="S1323" s="154">
        <v>0.96857953305695</v>
      </c>
      <c r="T1323" s="154">
        <v>0.972720031859817</v>
      </c>
      <c r="U1323" s="173">
        <v>-0.0177030552746422</v>
      </c>
      <c r="V1323" s="158">
        <v>32940</v>
      </c>
      <c r="W1323" s="158">
        <v>31997</v>
      </c>
      <c r="X1323" s="158">
        <v>33251</v>
      </c>
      <c r="Y1323" s="158">
        <v>32498</v>
      </c>
      <c r="Z1323" s="155">
        <v>0.971372191863995</v>
      </c>
      <c r="AA1323" s="155">
        <v>0.977354064539412</v>
      </c>
      <c r="AB1323" s="173">
        <v>-0.00598187267541717</v>
      </c>
    </row>
    <row r="1324" spans="1:28">
      <c r="A1324" s="175" t="s">
        <v>1085</v>
      </c>
      <c r="B1324" s="181" t="s">
        <v>1843</v>
      </c>
      <c r="C1324" s="181" t="s">
        <v>1325</v>
      </c>
      <c r="D1324" s="150">
        <v>8303</v>
      </c>
      <c r="E1324" s="153">
        <v>8009</v>
      </c>
      <c r="F1324" s="153">
        <v>294</v>
      </c>
      <c r="G1324" s="151">
        <v>7330</v>
      </c>
      <c r="H1324" s="151">
        <v>7183</v>
      </c>
      <c r="I1324" s="151">
        <v>147</v>
      </c>
      <c r="J1324" s="151">
        <v>9313</v>
      </c>
      <c r="K1324" s="151">
        <v>9194</v>
      </c>
      <c r="L1324" s="151">
        <v>119</v>
      </c>
      <c r="M1324" s="172">
        <v>0.93</v>
      </c>
      <c r="N1324" s="153">
        <v>229503</v>
      </c>
      <c r="O1324" s="153">
        <v>225590</v>
      </c>
      <c r="P1324" s="153">
        <v>3913</v>
      </c>
      <c r="Q1324" s="154">
        <v>0.982950113941866</v>
      </c>
      <c r="R1324" s="154">
        <v>0.964591111646393</v>
      </c>
      <c r="S1324" s="154">
        <v>0.979945429740791</v>
      </c>
      <c r="T1324" s="154">
        <v>0.987222162568453</v>
      </c>
      <c r="U1324" s="173">
        <v>-0.0153543180943984</v>
      </c>
      <c r="V1324" s="158">
        <v>55946</v>
      </c>
      <c r="W1324" s="158">
        <v>54957</v>
      </c>
      <c r="X1324" s="158">
        <v>57514</v>
      </c>
      <c r="Y1324" s="158">
        <v>56355</v>
      </c>
      <c r="Z1324" s="155">
        <v>0.982322239302184</v>
      </c>
      <c r="AA1324" s="155">
        <v>0.979848384741106</v>
      </c>
      <c r="AB1324" s="173">
        <v>0.00247385456107774</v>
      </c>
    </row>
    <row r="1325" spans="1:28">
      <c r="A1325" s="175" t="s">
        <v>1085</v>
      </c>
      <c r="B1325" s="181" t="s">
        <v>1843</v>
      </c>
      <c r="C1325" s="181" t="s">
        <v>1326</v>
      </c>
      <c r="D1325" s="150">
        <v>6696</v>
      </c>
      <c r="E1325" s="153">
        <v>6301</v>
      </c>
      <c r="F1325" s="153">
        <v>395</v>
      </c>
      <c r="G1325" s="151">
        <v>6023</v>
      </c>
      <c r="H1325" s="151">
        <v>5867</v>
      </c>
      <c r="I1325" s="151">
        <v>156</v>
      </c>
      <c r="J1325" s="151">
        <v>6381</v>
      </c>
      <c r="K1325" s="151">
        <v>6245</v>
      </c>
      <c r="L1325" s="151">
        <v>136</v>
      </c>
      <c r="M1325" s="172">
        <v>0.93</v>
      </c>
      <c r="N1325" s="153">
        <v>183432</v>
      </c>
      <c r="O1325" s="153">
        <v>178646</v>
      </c>
      <c r="P1325" s="153">
        <v>4786</v>
      </c>
      <c r="Q1325" s="154">
        <v>0.973908587378429</v>
      </c>
      <c r="R1325" s="154">
        <v>0.941009557945042</v>
      </c>
      <c r="S1325" s="154">
        <v>0.974099286070065</v>
      </c>
      <c r="T1325" s="154">
        <v>0.978686726218461</v>
      </c>
      <c r="U1325" s="173">
        <v>-0.033089728125023</v>
      </c>
      <c r="V1325" s="158">
        <v>44332</v>
      </c>
      <c r="W1325" s="158">
        <v>43159</v>
      </c>
      <c r="X1325" s="158">
        <v>44938</v>
      </c>
      <c r="Y1325" s="158">
        <v>43848</v>
      </c>
      <c r="Z1325" s="155">
        <v>0.973540557610755</v>
      </c>
      <c r="AA1325" s="155">
        <v>0.975744358894477</v>
      </c>
      <c r="AB1325" s="173">
        <v>-0.00220380128372166</v>
      </c>
    </row>
    <row r="1326" spans="1:28">
      <c r="A1326" s="175" t="s">
        <v>1085</v>
      </c>
      <c r="B1326" s="181" t="s">
        <v>1843</v>
      </c>
      <c r="C1326" s="181" t="s">
        <v>1327</v>
      </c>
      <c r="D1326" s="150">
        <v>1661</v>
      </c>
      <c r="E1326" s="153">
        <v>1607</v>
      </c>
      <c r="F1326" s="153">
        <v>54</v>
      </c>
      <c r="G1326" s="151">
        <v>1819</v>
      </c>
      <c r="H1326" s="151">
        <v>1762</v>
      </c>
      <c r="I1326" s="151">
        <v>57</v>
      </c>
      <c r="J1326" s="151">
        <v>1882</v>
      </c>
      <c r="K1326" s="151">
        <v>1849</v>
      </c>
      <c r="L1326" s="151">
        <v>33</v>
      </c>
      <c r="M1326" s="172">
        <v>0.93</v>
      </c>
      <c r="N1326" s="153">
        <v>52810</v>
      </c>
      <c r="O1326" s="153">
        <v>51797</v>
      </c>
      <c r="P1326" s="153">
        <v>1013</v>
      </c>
      <c r="Q1326" s="154">
        <v>0.980818026888847</v>
      </c>
      <c r="R1326" s="154">
        <v>0.967489464178206</v>
      </c>
      <c r="S1326" s="154">
        <v>0.968664101154481</v>
      </c>
      <c r="T1326" s="154">
        <v>0.982465462274176</v>
      </c>
      <c r="U1326" s="173">
        <v>-0.00117463697627462</v>
      </c>
      <c r="V1326" s="158">
        <v>13116</v>
      </c>
      <c r="W1326" s="158">
        <v>12851</v>
      </c>
      <c r="X1326" s="158">
        <v>12952</v>
      </c>
      <c r="Y1326" s="158">
        <v>12685</v>
      </c>
      <c r="Z1326" s="155">
        <v>0.979795669411406</v>
      </c>
      <c r="AA1326" s="155">
        <v>0.979385423100679</v>
      </c>
      <c r="AB1326" s="173">
        <v>0.000410246310726503</v>
      </c>
    </row>
    <row r="1327" spans="1:28">
      <c r="A1327" s="175" t="s">
        <v>1085</v>
      </c>
      <c r="B1327" s="181" t="s">
        <v>1843</v>
      </c>
      <c r="C1327" s="181" t="s">
        <v>1328</v>
      </c>
      <c r="D1327" s="150">
        <v>1455</v>
      </c>
      <c r="E1327" s="153">
        <v>1397</v>
      </c>
      <c r="F1327" s="153">
        <v>58</v>
      </c>
      <c r="G1327" s="151">
        <v>1427</v>
      </c>
      <c r="H1327" s="151">
        <v>1372</v>
      </c>
      <c r="I1327" s="151">
        <v>55</v>
      </c>
      <c r="J1327" s="151">
        <v>1434</v>
      </c>
      <c r="K1327" s="151">
        <v>1393</v>
      </c>
      <c r="L1327" s="151">
        <v>41</v>
      </c>
      <c r="M1327" s="172">
        <v>0.93</v>
      </c>
      <c r="N1327" s="153">
        <v>40236</v>
      </c>
      <c r="O1327" s="153">
        <v>38861</v>
      </c>
      <c r="P1327" s="153">
        <v>1375</v>
      </c>
      <c r="Q1327" s="154">
        <v>0.965826622924744</v>
      </c>
      <c r="R1327" s="154">
        <v>0.960137457044674</v>
      </c>
      <c r="S1327" s="154">
        <v>0.9614576033637</v>
      </c>
      <c r="T1327" s="154">
        <v>0.971408647140865</v>
      </c>
      <c r="U1327" s="173">
        <v>-0.00132014631902655</v>
      </c>
      <c r="V1327" s="158">
        <v>9931</v>
      </c>
      <c r="W1327" s="158">
        <v>9627</v>
      </c>
      <c r="X1327" s="158">
        <v>10349</v>
      </c>
      <c r="Y1327" s="158">
        <v>10020</v>
      </c>
      <c r="Z1327" s="155">
        <v>0.96938878259994</v>
      </c>
      <c r="AA1327" s="155">
        <v>0.968209488839501</v>
      </c>
      <c r="AB1327" s="173">
        <v>0.00117929376043813</v>
      </c>
    </row>
    <row r="1328" spans="1:28">
      <c r="A1328" s="175" t="s">
        <v>1085</v>
      </c>
      <c r="B1328" s="181" t="s">
        <v>1843</v>
      </c>
      <c r="C1328" s="181" t="s">
        <v>1329</v>
      </c>
      <c r="D1328" s="150">
        <v>1015</v>
      </c>
      <c r="E1328" s="153">
        <v>887</v>
      </c>
      <c r="F1328" s="153">
        <v>128</v>
      </c>
      <c r="G1328" s="151">
        <v>1207</v>
      </c>
      <c r="H1328" s="151">
        <v>1179</v>
      </c>
      <c r="I1328" s="151">
        <v>28</v>
      </c>
      <c r="J1328" s="151">
        <v>1224</v>
      </c>
      <c r="K1328" s="151">
        <v>1191</v>
      </c>
      <c r="L1328" s="151">
        <v>33</v>
      </c>
      <c r="M1328" s="172">
        <v>0.93</v>
      </c>
      <c r="N1328" s="153">
        <v>33388</v>
      </c>
      <c r="O1328" s="153">
        <v>32072</v>
      </c>
      <c r="P1328" s="153">
        <v>1316</v>
      </c>
      <c r="Q1328" s="154">
        <v>0.960584641188451</v>
      </c>
      <c r="R1328" s="154">
        <v>0.873891625615764</v>
      </c>
      <c r="S1328" s="154">
        <v>0.976801988400994</v>
      </c>
      <c r="T1328" s="154">
        <v>0.973039215686274</v>
      </c>
      <c r="U1328" s="173">
        <v>-0.102910362785231</v>
      </c>
      <c r="V1328" s="158">
        <v>8314</v>
      </c>
      <c r="W1328" s="158">
        <v>7997</v>
      </c>
      <c r="X1328" s="158">
        <v>8501</v>
      </c>
      <c r="Y1328" s="158">
        <v>8146</v>
      </c>
      <c r="Z1328" s="155">
        <v>0.961871541977388</v>
      </c>
      <c r="AA1328" s="155">
        <v>0.958240207034467</v>
      </c>
      <c r="AB1328" s="173">
        <v>0.00363133494292101</v>
      </c>
    </row>
    <row r="1329" spans="1:28">
      <c r="A1329" s="175" t="s">
        <v>1085</v>
      </c>
      <c r="B1329" s="181" t="s">
        <v>1843</v>
      </c>
      <c r="C1329" s="181" t="s">
        <v>1330</v>
      </c>
      <c r="D1329" s="150">
        <v>4652</v>
      </c>
      <c r="E1329" s="153">
        <v>4488</v>
      </c>
      <c r="F1329" s="153">
        <v>164</v>
      </c>
      <c r="G1329" s="151">
        <v>4491</v>
      </c>
      <c r="H1329" s="151">
        <v>4318</v>
      </c>
      <c r="I1329" s="151">
        <v>173</v>
      </c>
      <c r="J1329" s="151">
        <v>4772</v>
      </c>
      <c r="K1329" s="151">
        <v>4634</v>
      </c>
      <c r="L1329" s="151">
        <v>138</v>
      </c>
      <c r="M1329" s="172">
        <v>0.93</v>
      </c>
      <c r="N1329" s="153">
        <v>128362</v>
      </c>
      <c r="O1329" s="153">
        <v>125425</v>
      </c>
      <c r="P1329" s="153">
        <v>2937</v>
      </c>
      <c r="Q1329" s="154">
        <v>0.97711939670619</v>
      </c>
      <c r="R1329" s="154">
        <v>0.964746345657782</v>
      </c>
      <c r="S1329" s="154">
        <v>0.961478512580717</v>
      </c>
      <c r="T1329" s="154">
        <v>0.971081307627829</v>
      </c>
      <c r="U1329" s="173">
        <v>0.00326783307706457</v>
      </c>
      <c r="V1329" s="158">
        <v>32236</v>
      </c>
      <c r="W1329" s="158">
        <v>31340</v>
      </c>
      <c r="X1329" s="158">
        <v>31988</v>
      </c>
      <c r="Y1329" s="158">
        <v>31367</v>
      </c>
      <c r="Z1329" s="155">
        <v>0.972204988211937</v>
      </c>
      <c r="AA1329" s="155">
        <v>0.980586469926222</v>
      </c>
      <c r="AB1329" s="173">
        <v>-0.00838148171428532</v>
      </c>
    </row>
    <row r="1330" spans="1:28">
      <c r="A1330" s="175" t="s">
        <v>1085</v>
      </c>
      <c r="B1330" s="181" t="s">
        <v>1843</v>
      </c>
      <c r="C1330" s="181" t="s">
        <v>1331</v>
      </c>
      <c r="D1330" s="150">
        <v>3121</v>
      </c>
      <c r="E1330" s="153">
        <v>3024</v>
      </c>
      <c r="F1330" s="153">
        <v>97</v>
      </c>
      <c r="G1330" s="151">
        <v>3014</v>
      </c>
      <c r="H1330" s="151">
        <v>2934</v>
      </c>
      <c r="I1330" s="151">
        <v>80</v>
      </c>
      <c r="J1330" s="151">
        <v>3100</v>
      </c>
      <c r="K1330" s="151">
        <v>3045</v>
      </c>
      <c r="L1330" s="151">
        <v>55</v>
      </c>
      <c r="M1330" s="172">
        <v>0.93</v>
      </c>
      <c r="N1330" s="153">
        <v>82899</v>
      </c>
      <c r="O1330" s="153">
        <v>81172</v>
      </c>
      <c r="P1330" s="153">
        <v>1727</v>
      </c>
      <c r="Q1330" s="154">
        <v>0.979167420596147</v>
      </c>
      <c r="R1330" s="154">
        <v>0.968920217878885</v>
      </c>
      <c r="S1330" s="154">
        <v>0.973457199734572</v>
      </c>
      <c r="T1330" s="154">
        <v>0.982258064516129</v>
      </c>
      <c r="U1330" s="173">
        <v>-0.00453698185568707</v>
      </c>
      <c r="V1330" s="158">
        <v>21289</v>
      </c>
      <c r="W1330" s="158">
        <v>20863</v>
      </c>
      <c r="X1330" s="158">
        <v>21258</v>
      </c>
      <c r="Y1330" s="158">
        <v>20875</v>
      </c>
      <c r="Z1330" s="155">
        <v>0.979989666024708</v>
      </c>
      <c r="AA1330" s="155">
        <v>0.98198325336344</v>
      </c>
      <c r="AB1330" s="173">
        <v>-0.00199358733873201</v>
      </c>
    </row>
    <row r="1331" spans="1:28">
      <c r="A1331" s="175" t="s">
        <v>1085</v>
      </c>
      <c r="B1331" s="181" t="s">
        <v>1843</v>
      </c>
      <c r="C1331" s="181" t="s">
        <v>1332</v>
      </c>
      <c r="D1331" s="150">
        <v>3439</v>
      </c>
      <c r="E1331" s="153">
        <v>3223</v>
      </c>
      <c r="F1331" s="153">
        <v>216</v>
      </c>
      <c r="G1331" s="151">
        <v>3306</v>
      </c>
      <c r="H1331" s="151">
        <v>3210</v>
      </c>
      <c r="I1331" s="151">
        <v>96</v>
      </c>
      <c r="J1331" s="151">
        <v>3426</v>
      </c>
      <c r="K1331" s="151">
        <v>3306</v>
      </c>
      <c r="L1331" s="151">
        <v>120</v>
      </c>
      <c r="M1331" s="172">
        <v>0.93</v>
      </c>
      <c r="N1331" s="153">
        <v>100639</v>
      </c>
      <c r="O1331" s="153">
        <v>97967</v>
      </c>
      <c r="P1331" s="153">
        <v>2672</v>
      </c>
      <c r="Q1331" s="154">
        <v>0.973449656693727</v>
      </c>
      <c r="R1331" s="154">
        <v>0.937191043908113</v>
      </c>
      <c r="S1331" s="154">
        <v>0.970961887477314</v>
      </c>
      <c r="T1331" s="154">
        <v>0.964973730297723</v>
      </c>
      <c r="U1331" s="173">
        <v>-0.0337708435692011</v>
      </c>
      <c r="V1331" s="158">
        <v>24351</v>
      </c>
      <c r="W1331" s="158">
        <v>23531</v>
      </c>
      <c r="X1331" s="158">
        <v>25581</v>
      </c>
      <c r="Y1331" s="158">
        <v>24925</v>
      </c>
      <c r="Z1331" s="155">
        <v>0.966325818241551</v>
      </c>
      <c r="AA1331" s="155">
        <v>0.974355967319495</v>
      </c>
      <c r="AB1331" s="173">
        <v>-0.0080301490779443</v>
      </c>
    </row>
    <row r="1332" spans="1:28">
      <c r="A1332" s="175" t="s">
        <v>1085</v>
      </c>
      <c r="B1332" s="181" t="s">
        <v>1843</v>
      </c>
      <c r="C1332" s="181" t="s">
        <v>1333</v>
      </c>
      <c r="D1332" s="150">
        <v>0</v>
      </c>
      <c r="E1332" s="153">
        <v>0</v>
      </c>
      <c r="F1332" s="153">
        <v>0</v>
      </c>
      <c r="G1332" s="151">
        <v>0</v>
      </c>
      <c r="H1332" s="151">
        <v>0</v>
      </c>
      <c r="I1332" s="151">
        <v>0</v>
      </c>
      <c r="J1332" s="151">
        <v>0</v>
      </c>
      <c r="K1332" s="151">
        <v>0</v>
      </c>
      <c r="L1332" s="151">
        <v>0</v>
      </c>
      <c r="M1332" s="172">
        <v>0.93</v>
      </c>
      <c r="N1332" s="153">
        <v>4</v>
      </c>
      <c r="O1332" s="153">
        <v>4</v>
      </c>
      <c r="P1332" s="153">
        <v>0</v>
      </c>
      <c r="Q1332" s="154">
        <v>1</v>
      </c>
      <c r="R1332" s="154">
        <v>0</v>
      </c>
      <c r="S1332" s="154">
        <v>0</v>
      </c>
      <c r="T1332" s="154">
        <v>0</v>
      </c>
      <c r="U1332" s="173">
        <v>0</v>
      </c>
      <c r="V1332" s="158">
        <v>0</v>
      </c>
      <c r="W1332" s="158">
        <v>0</v>
      </c>
      <c r="X1332" s="158">
        <v>4</v>
      </c>
      <c r="Y1332" s="158">
        <v>4</v>
      </c>
      <c r="Z1332" s="155">
        <v>0</v>
      </c>
      <c r="AA1332" s="155">
        <v>1</v>
      </c>
      <c r="AB1332" s="173">
        <v>-1</v>
      </c>
    </row>
    <row r="1333" spans="1:28">
      <c r="A1333" s="175" t="s">
        <v>1085</v>
      </c>
      <c r="B1333" s="181" t="s">
        <v>1843</v>
      </c>
      <c r="C1333" s="181" t="s">
        <v>1334</v>
      </c>
      <c r="D1333" s="150">
        <v>1998</v>
      </c>
      <c r="E1333" s="153">
        <v>1949</v>
      </c>
      <c r="F1333" s="153">
        <v>49</v>
      </c>
      <c r="G1333" s="151">
        <v>1915</v>
      </c>
      <c r="H1333" s="151">
        <v>1871</v>
      </c>
      <c r="I1333" s="151">
        <v>44</v>
      </c>
      <c r="J1333" s="151">
        <v>1934</v>
      </c>
      <c r="K1333" s="151">
        <v>1902</v>
      </c>
      <c r="L1333" s="151">
        <v>32</v>
      </c>
      <c r="M1333" s="172">
        <v>0.93</v>
      </c>
      <c r="N1333" s="153">
        <v>53630</v>
      </c>
      <c r="O1333" s="153">
        <v>52712</v>
      </c>
      <c r="P1333" s="153">
        <v>918</v>
      </c>
      <c r="Q1333" s="154">
        <v>0.982882714898378</v>
      </c>
      <c r="R1333" s="154">
        <v>0.975475475475476</v>
      </c>
      <c r="S1333" s="154">
        <v>0.977023498694517</v>
      </c>
      <c r="T1333" s="154">
        <v>0.983453981385729</v>
      </c>
      <c r="U1333" s="173">
        <v>-0.00154802321904146</v>
      </c>
      <c r="V1333" s="158">
        <v>13429</v>
      </c>
      <c r="W1333" s="158">
        <v>13165</v>
      </c>
      <c r="X1333" s="158">
        <v>13453</v>
      </c>
      <c r="Y1333" s="158">
        <v>13224</v>
      </c>
      <c r="Z1333" s="155">
        <v>0.980341052945119</v>
      </c>
      <c r="AA1333" s="155">
        <v>0.982977774474095</v>
      </c>
      <c r="AB1333" s="173">
        <v>-0.0026367215289762</v>
      </c>
    </row>
    <row r="1334" spans="1:28">
      <c r="A1334" s="175" t="s">
        <v>1085</v>
      </c>
      <c r="B1334" s="181" t="s">
        <v>1844</v>
      </c>
      <c r="C1334" s="181" t="s">
        <v>1335</v>
      </c>
      <c r="D1334" s="150">
        <v>4615</v>
      </c>
      <c r="E1334" s="153">
        <v>4453</v>
      </c>
      <c r="F1334" s="153">
        <v>162</v>
      </c>
      <c r="G1334" s="151">
        <v>4592</v>
      </c>
      <c r="H1334" s="151">
        <v>4482</v>
      </c>
      <c r="I1334" s="151">
        <v>110</v>
      </c>
      <c r="J1334" s="151">
        <v>5123</v>
      </c>
      <c r="K1334" s="151">
        <v>5052</v>
      </c>
      <c r="L1334" s="151">
        <v>71</v>
      </c>
      <c r="M1334" s="172">
        <v>0.93</v>
      </c>
      <c r="N1334" s="153">
        <v>134319</v>
      </c>
      <c r="O1334" s="153">
        <v>131833</v>
      </c>
      <c r="P1334" s="153">
        <v>2486</v>
      </c>
      <c r="Q1334" s="154">
        <v>0.981491821708023</v>
      </c>
      <c r="R1334" s="154">
        <v>0.96489707475623</v>
      </c>
      <c r="S1334" s="154">
        <v>0.976045296167247</v>
      </c>
      <c r="T1334" s="154">
        <v>0.986140933047043</v>
      </c>
      <c r="U1334" s="173">
        <v>-0.0111482214110177</v>
      </c>
      <c r="V1334" s="158">
        <v>33486</v>
      </c>
      <c r="W1334" s="158">
        <v>32846</v>
      </c>
      <c r="X1334" s="158">
        <v>33943</v>
      </c>
      <c r="Y1334" s="158">
        <v>33254</v>
      </c>
      <c r="Z1334" s="155">
        <v>0.980887535089291</v>
      </c>
      <c r="AA1334" s="155">
        <v>0.979701263883569</v>
      </c>
      <c r="AB1334" s="173">
        <v>0.00118627120572157</v>
      </c>
    </row>
    <row r="1335" spans="1:28">
      <c r="A1335" s="175" t="s">
        <v>1085</v>
      </c>
      <c r="B1335" s="181" t="s">
        <v>1844</v>
      </c>
      <c r="C1335" s="181" t="s">
        <v>1336</v>
      </c>
      <c r="D1335" s="150">
        <v>3422</v>
      </c>
      <c r="E1335" s="153">
        <v>3257</v>
      </c>
      <c r="F1335" s="153">
        <v>165</v>
      </c>
      <c r="G1335" s="151">
        <v>3248</v>
      </c>
      <c r="H1335" s="151">
        <v>3127</v>
      </c>
      <c r="I1335" s="151">
        <v>121</v>
      </c>
      <c r="J1335" s="151">
        <v>3679</v>
      </c>
      <c r="K1335" s="151">
        <v>3574</v>
      </c>
      <c r="L1335" s="151">
        <v>105</v>
      </c>
      <c r="M1335" s="172">
        <v>0.93</v>
      </c>
      <c r="N1335" s="153">
        <v>93685</v>
      </c>
      <c r="O1335" s="153">
        <v>91774</v>
      </c>
      <c r="P1335" s="153">
        <v>1911</v>
      </c>
      <c r="Q1335" s="154">
        <v>0.97960185728772</v>
      </c>
      <c r="R1335" s="154">
        <v>0.951782583284629</v>
      </c>
      <c r="S1335" s="154">
        <v>0.962746305418719</v>
      </c>
      <c r="T1335" s="154">
        <v>0.97145963577059</v>
      </c>
      <c r="U1335" s="173">
        <v>-0.0109637221340904</v>
      </c>
      <c r="V1335" s="158">
        <v>24139</v>
      </c>
      <c r="W1335" s="158">
        <v>23473</v>
      </c>
      <c r="X1335" s="158">
        <v>23676</v>
      </c>
      <c r="Y1335" s="158">
        <v>23219</v>
      </c>
      <c r="Z1335" s="155">
        <v>0.972409793280583</v>
      </c>
      <c r="AA1335" s="155">
        <v>0.980697752998817</v>
      </c>
      <c r="AB1335" s="173">
        <v>-0.00828795971823404</v>
      </c>
    </row>
    <row r="1336" spans="1:28">
      <c r="A1336" s="175" t="s">
        <v>1085</v>
      </c>
      <c r="B1336" s="181" t="s">
        <v>1844</v>
      </c>
      <c r="C1336" s="181" t="s">
        <v>1337</v>
      </c>
      <c r="D1336" s="150">
        <v>3321</v>
      </c>
      <c r="E1336" s="153">
        <v>3209</v>
      </c>
      <c r="F1336" s="153">
        <v>112</v>
      </c>
      <c r="G1336" s="151">
        <v>3357</v>
      </c>
      <c r="H1336" s="151">
        <v>3289</v>
      </c>
      <c r="I1336" s="151">
        <v>68</v>
      </c>
      <c r="J1336" s="151">
        <v>3570</v>
      </c>
      <c r="K1336" s="151">
        <v>3487</v>
      </c>
      <c r="L1336" s="151">
        <v>83</v>
      </c>
      <c r="M1336" s="172">
        <v>0.93</v>
      </c>
      <c r="N1336" s="153">
        <v>93246</v>
      </c>
      <c r="O1336" s="153">
        <v>91669</v>
      </c>
      <c r="P1336" s="153">
        <v>1577</v>
      </c>
      <c r="Q1336" s="154">
        <v>0.983087746391266</v>
      </c>
      <c r="R1336" s="154">
        <v>0.966275218307739</v>
      </c>
      <c r="S1336" s="154">
        <v>0.97974381888591</v>
      </c>
      <c r="T1336" s="154">
        <v>0.976750700280112</v>
      </c>
      <c r="U1336" s="173">
        <v>-0.0134686005781713</v>
      </c>
      <c r="V1336" s="158">
        <v>24398</v>
      </c>
      <c r="W1336" s="158">
        <v>23900</v>
      </c>
      <c r="X1336" s="158">
        <v>23792</v>
      </c>
      <c r="Y1336" s="158">
        <v>23430</v>
      </c>
      <c r="Z1336" s="155">
        <v>0.979588490859907</v>
      </c>
      <c r="AA1336" s="155">
        <v>0.984784801613988</v>
      </c>
      <c r="AB1336" s="173">
        <v>-0.00519631075408133</v>
      </c>
    </row>
    <row r="1337" spans="1:28">
      <c r="A1337" s="175" t="s">
        <v>1085</v>
      </c>
      <c r="B1337" s="181" t="s">
        <v>1844</v>
      </c>
      <c r="C1337" s="181" t="s">
        <v>1338</v>
      </c>
      <c r="D1337" s="150">
        <v>2231</v>
      </c>
      <c r="E1337" s="153">
        <v>2078</v>
      </c>
      <c r="F1337" s="153">
        <v>153</v>
      </c>
      <c r="G1337" s="151">
        <v>2226</v>
      </c>
      <c r="H1337" s="151">
        <v>2125</v>
      </c>
      <c r="I1337" s="151">
        <v>101</v>
      </c>
      <c r="J1337" s="151">
        <v>2365</v>
      </c>
      <c r="K1337" s="151">
        <v>2278</v>
      </c>
      <c r="L1337" s="151">
        <v>87</v>
      </c>
      <c r="M1337" s="172">
        <v>0.93</v>
      </c>
      <c r="N1337" s="153">
        <v>62446</v>
      </c>
      <c r="O1337" s="153">
        <v>60420</v>
      </c>
      <c r="P1337" s="153">
        <v>2026</v>
      </c>
      <c r="Q1337" s="154">
        <v>0.96755596835666</v>
      </c>
      <c r="R1337" s="154">
        <v>0.931420887494397</v>
      </c>
      <c r="S1337" s="154">
        <v>0.954627133872417</v>
      </c>
      <c r="T1337" s="154">
        <v>0.963213530655391</v>
      </c>
      <c r="U1337" s="173">
        <v>-0.0232062463780198</v>
      </c>
      <c r="V1337" s="158">
        <v>15932</v>
      </c>
      <c r="W1337" s="158">
        <v>15275</v>
      </c>
      <c r="X1337" s="158">
        <v>16080</v>
      </c>
      <c r="Y1337" s="158">
        <v>15558</v>
      </c>
      <c r="Z1337" s="155">
        <v>0.958762239517951</v>
      </c>
      <c r="AA1337" s="155">
        <v>0.967537313432836</v>
      </c>
      <c r="AB1337" s="173">
        <v>-0.00877507391488452</v>
      </c>
    </row>
    <row r="1338" spans="1:28">
      <c r="A1338" s="175" t="s">
        <v>1085</v>
      </c>
      <c r="B1338" s="181" t="s">
        <v>1844</v>
      </c>
      <c r="C1338" s="181" t="s">
        <v>1339</v>
      </c>
      <c r="D1338" s="150">
        <v>3016</v>
      </c>
      <c r="E1338" s="153">
        <v>2881</v>
      </c>
      <c r="F1338" s="153">
        <v>135</v>
      </c>
      <c r="G1338" s="151">
        <v>2852</v>
      </c>
      <c r="H1338" s="151">
        <v>2730</v>
      </c>
      <c r="I1338" s="151">
        <v>122</v>
      </c>
      <c r="J1338" s="151">
        <v>3219</v>
      </c>
      <c r="K1338" s="151">
        <v>3105</v>
      </c>
      <c r="L1338" s="151">
        <v>114</v>
      </c>
      <c r="M1338" s="172">
        <v>0.93</v>
      </c>
      <c r="N1338" s="153">
        <v>86031</v>
      </c>
      <c r="O1338" s="153">
        <v>83512</v>
      </c>
      <c r="P1338" s="153">
        <v>2519</v>
      </c>
      <c r="Q1338" s="154">
        <v>0.970719856795806</v>
      </c>
      <c r="R1338" s="154">
        <v>0.955238726790451</v>
      </c>
      <c r="S1338" s="154">
        <v>0.957223001402525</v>
      </c>
      <c r="T1338" s="154">
        <v>0.964585274930102</v>
      </c>
      <c r="U1338" s="173">
        <v>-0.00198427461207362</v>
      </c>
      <c r="V1338" s="158">
        <v>22035</v>
      </c>
      <c r="W1338" s="158">
        <v>21374</v>
      </c>
      <c r="X1338" s="158">
        <v>22272</v>
      </c>
      <c r="Y1338" s="158">
        <v>21691</v>
      </c>
      <c r="Z1338" s="155">
        <v>0.970002269117313</v>
      </c>
      <c r="AA1338" s="155">
        <v>0.973913433908046</v>
      </c>
      <c r="AB1338" s="173">
        <v>-0.00391116479073261</v>
      </c>
    </row>
    <row r="1339" spans="1:28">
      <c r="A1339" s="175" t="s">
        <v>1085</v>
      </c>
      <c r="B1339" s="181" t="s">
        <v>1844</v>
      </c>
      <c r="C1339" s="181" t="s">
        <v>1340</v>
      </c>
      <c r="D1339" s="150">
        <v>1589</v>
      </c>
      <c r="E1339" s="153">
        <v>1530</v>
      </c>
      <c r="F1339" s="153">
        <v>59</v>
      </c>
      <c r="G1339" s="151">
        <v>1655</v>
      </c>
      <c r="H1339" s="151">
        <v>1587</v>
      </c>
      <c r="I1339" s="151">
        <v>68</v>
      </c>
      <c r="J1339" s="151">
        <v>1743</v>
      </c>
      <c r="K1339" s="151">
        <v>1703</v>
      </c>
      <c r="L1339" s="151">
        <v>40</v>
      </c>
      <c r="M1339" s="172">
        <v>0.93</v>
      </c>
      <c r="N1339" s="153">
        <v>47192</v>
      </c>
      <c r="O1339" s="153">
        <v>46327</v>
      </c>
      <c r="P1339" s="153">
        <v>865</v>
      </c>
      <c r="Q1339" s="154">
        <v>0.981670622139346</v>
      </c>
      <c r="R1339" s="154">
        <v>0.962869729389553</v>
      </c>
      <c r="S1339" s="154">
        <v>0.958912386706949</v>
      </c>
      <c r="T1339" s="154">
        <v>0.977051061388411</v>
      </c>
      <c r="U1339" s="173">
        <v>0.0039573426826045</v>
      </c>
      <c r="V1339" s="158">
        <v>11848</v>
      </c>
      <c r="W1339" s="158">
        <v>11566</v>
      </c>
      <c r="X1339" s="158">
        <v>12111</v>
      </c>
      <c r="Y1339" s="158">
        <v>11889</v>
      </c>
      <c r="Z1339" s="155">
        <v>0.976198514517218</v>
      </c>
      <c r="AA1339" s="155">
        <v>0.981669556601437</v>
      </c>
      <c r="AB1339" s="173">
        <v>-0.00547104208421867</v>
      </c>
    </row>
    <row r="1340" spans="1:28">
      <c r="A1340" s="175" t="s">
        <v>1085</v>
      </c>
      <c r="B1340" s="181" t="s">
        <v>1844</v>
      </c>
      <c r="C1340" s="181" t="s">
        <v>1341</v>
      </c>
      <c r="D1340" s="150">
        <v>1503</v>
      </c>
      <c r="E1340" s="153">
        <v>1448</v>
      </c>
      <c r="F1340" s="153">
        <v>55</v>
      </c>
      <c r="G1340" s="151">
        <v>1565</v>
      </c>
      <c r="H1340" s="151">
        <v>1524</v>
      </c>
      <c r="I1340" s="151">
        <v>41</v>
      </c>
      <c r="J1340" s="151">
        <v>1732</v>
      </c>
      <c r="K1340" s="151">
        <v>1696</v>
      </c>
      <c r="L1340" s="151">
        <v>36</v>
      </c>
      <c r="M1340" s="172">
        <v>0.93</v>
      </c>
      <c r="N1340" s="153">
        <v>41748</v>
      </c>
      <c r="O1340" s="153">
        <v>41051</v>
      </c>
      <c r="P1340" s="153">
        <v>697</v>
      </c>
      <c r="Q1340" s="154">
        <v>0.98330458944141</v>
      </c>
      <c r="R1340" s="154">
        <v>0.963406520292748</v>
      </c>
      <c r="S1340" s="154">
        <v>0.973801916932907</v>
      </c>
      <c r="T1340" s="154">
        <v>0.979214780600462</v>
      </c>
      <c r="U1340" s="173">
        <v>-0.0103953966401594</v>
      </c>
      <c r="V1340" s="158">
        <v>11164</v>
      </c>
      <c r="W1340" s="158">
        <v>10948</v>
      </c>
      <c r="X1340" s="158">
        <v>10694</v>
      </c>
      <c r="Y1340" s="158">
        <v>10526</v>
      </c>
      <c r="Z1340" s="155">
        <v>0.980652096022931</v>
      </c>
      <c r="AA1340" s="155">
        <v>0.98429025621844</v>
      </c>
      <c r="AB1340" s="173">
        <v>-0.00363816019550944</v>
      </c>
    </row>
    <row r="1341" spans="1:28">
      <c r="A1341" s="175" t="s">
        <v>1085</v>
      </c>
      <c r="B1341" s="181" t="s">
        <v>1844</v>
      </c>
      <c r="C1341" s="181" t="s">
        <v>1342</v>
      </c>
      <c r="D1341" s="150">
        <v>2037</v>
      </c>
      <c r="E1341" s="153">
        <v>1941</v>
      </c>
      <c r="F1341" s="153">
        <v>96</v>
      </c>
      <c r="G1341" s="151">
        <v>2041</v>
      </c>
      <c r="H1341" s="151">
        <v>1898</v>
      </c>
      <c r="I1341" s="151">
        <v>143</v>
      </c>
      <c r="J1341" s="151">
        <v>2179</v>
      </c>
      <c r="K1341" s="151">
        <v>2119</v>
      </c>
      <c r="L1341" s="151">
        <v>60</v>
      </c>
      <c r="M1341" s="172">
        <v>0.93</v>
      </c>
      <c r="N1341" s="153">
        <v>58981</v>
      </c>
      <c r="O1341" s="153">
        <v>57484</v>
      </c>
      <c r="P1341" s="153">
        <v>1497</v>
      </c>
      <c r="Q1341" s="154">
        <v>0.97461894508401</v>
      </c>
      <c r="R1341" s="154">
        <v>0.952871870397644</v>
      </c>
      <c r="S1341" s="154">
        <v>0.929936305732484</v>
      </c>
      <c r="T1341" s="154">
        <v>0.972464433226251</v>
      </c>
      <c r="U1341" s="173">
        <v>0.0229355646651594</v>
      </c>
      <c r="V1341" s="158">
        <v>14996</v>
      </c>
      <c r="W1341" s="158">
        <v>14496</v>
      </c>
      <c r="X1341" s="158">
        <v>14911</v>
      </c>
      <c r="Y1341" s="158">
        <v>14574</v>
      </c>
      <c r="Z1341" s="155">
        <v>0.966657775406775</v>
      </c>
      <c r="AA1341" s="155">
        <v>0.977399235463752</v>
      </c>
      <c r="AB1341" s="173">
        <v>-0.0107414600569765</v>
      </c>
    </row>
    <row r="1342" spans="1:28">
      <c r="A1342" s="175" t="s">
        <v>1085</v>
      </c>
      <c r="B1342" s="181" t="s">
        <v>1845</v>
      </c>
      <c r="C1342" s="181" t="s">
        <v>1343</v>
      </c>
      <c r="D1342" s="150">
        <v>2405</v>
      </c>
      <c r="E1342" s="153">
        <v>2305</v>
      </c>
      <c r="F1342" s="153">
        <v>100</v>
      </c>
      <c r="G1342" s="151">
        <v>2062</v>
      </c>
      <c r="H1342" s="151">
        <v>1979</v>
      </c>
      <c r="I1342" s="151">
        <v>83</v>
      </c>
      <c r="J1342" s="151">
        <v>2204</v>
      </c>
      <c r="K1342" s="151">
        <v>2137</v>
      </c>
      <c r="L1342" s="151">
        <v>67</v>
      </c>
      <c r="M1342" s="172">
        <v>0.93</v>
      </c>
      <c r="N1342" s="153">
        <v>61770</v>
      </c>
      <c r="O1342" s="153">
        <v>60223</v>
      </c>
      <c r="P1342" s="153">
        <v>1547</v>
      </c>
      <c r="Q1342" s="154">
        <v>0.974955480006476</v>
      </c>
      <c r="R1342" s="154">
        <v>0.958419958419958</v>
      </c>
      <c r="S1342" s="154">
        <v>0.959747817652764</v>
      </c>
      <c r="T1342" s="154">
        <v>0.969600725952813</v>
      </c>
      <c r="U1342" s="173">
        <v>-0.00132785923280587</v>
      </c>
      <c r="V1342" s="158">
        <v>15426</v>
      </c>
      <c r="W1342" s="158">
        <v>14980</v>
      </c>
      <c r="X1342" s="158">
        <v>15324</v>
      </c>
      <c r="Y1342" s="158">
        <v>14945</v>
      </c>
      <c r="Z1342" s="155">
        <v>0.971087773888241</v>
      </c>
      <c r="AA1342" s="155">
        <v>0.975267554163404</v>
      </c>
      <c r="AB1342" s="173">
        <v>-0.00417978027516319</v>
      </c>
    </row>
    <row r="1343" spans="1:28">
      <c r="A1343" s="175" t="s">
        <v>1085</v>
      </c>
      <c r="B1343" s="181" t="s">
        <v>1845</v>
      </c>
      <c r="C1343" s="181" t="s">
        <v>1344</v>
      </c>
      <c r="D1343" s="150">
        <v>3317</v>
      </c>
      <c r="E1343" s="153">
        <v>3215</v>
      </c>
      <c r="F1343" s="153">
        <v>102</v>
      </c>
      <c r="G1343" s="151">
        <v>2936</v>
      </c>
      <c r="H1343" s="151">
        <v>2875</v>
      </c>
      <c r="I1343" s="151">
        <v>61</v>
      </c>
      <c r="J1343" s="151">
        <v>3123</v>
      </c>
      <c r="K1343" s="151">
        <v>3067</v>
      </c>
      <c r="L1343" s="151">
        <v>56</v>
      </c>
      <c r="M1343" s="172">
        <v>0.93</v>
      </c>
      <c r="N1343" s="153">
        <v>84837</v>
      </c>
      <c r="O1343" s="153">
        <v>83551</v>
      </c>
      <c r="P1343" s="153">
        <v>1286</v>
      </c>
      <c r="Q1343" s="154">
        <v>0.984841519619977</v>
      </c>
      <c r="R1343" s="154">
        <v>0.969249321676213</v>
      </c>
      <c r="S1343" s="154">
        <v>0.979223433242507</v>
      </c>
      <c r="T1343" s="154">
        <v>0.982068523855267</v>
      </c>
      <c r="U1343" s="173">
        <v>-0.00997411156629335</v>
      </c>
      <c r="V1343" s="158">
        <v>21134</v>
      </c>
      <c r="W1343" s="158">
        <v>20746</v>
      </c>
      <c r="X1343" s="158">
        <v>21409</v>
      </c>
      <c r="Y1343" s="158">
        <v>21088</v>
      </c>
      <c r="Z1343" s="155">
        <v>0.981640957698495</v>
      </c>
      <c r="AA1343" s="155">
        <v>0.98500630575926</v>
      </c>
      <c r="AB1343" s="173">
        <v>-0.00336534806076472</v>
      </c>
    </row>
    <row r="1344" spans="1:28">
      <c r="A1344" s="175" t="s">
        <v>1085</v>
      </c>
      <c r="B1344" s="181" t="s">
        <v>1845</v>
      </c>
      <c r="C1344" s="181" t="s">
        <v>1345</v>
      </c>
      <c r="D1344" s="150">
        <v>4625</v>
      </c>
      <c r="E1344" s="153">
        <v>4448</v>
      </c>
      <c r="F1344" s="153">
        <v>177</v>
      </c>
      <c r="G1344" s="151">
        <v>3947</v>
      </c>
      <c r="H1344" s="151">
        <v>3820</v>
      </c>
      <c r="I1344" s="151">
        <v>127</v>
      </c>
      <c r="J1344" s="151">
        <v>4178</v>
      </c>
      <c r="K1344" s="151">
        <v>4052</v>
      </c>
      <c r="L1344" s="151">
        <v>126</v>
      </c>
      <c r="M1344" s="172">
        <v>0.93</v>
      </c>
      <c r="N1344" s="153">
        <v>120635</v>
      </c>
      <c r="O1344" s="153">
        <v>117191</v>
      </c>
      <c r="P1344" s="153">
        <v>3444</v>
      </c>
      <c r="Q1344" s="154">
        <v>0.971451071413769</v>
      </c>
      <c r="R1344" s="154">
        <v>0.96172972972973</v>
      </c>
      <c r="S1344" s="154">
        <v>0.967823663541931</v>
      </c>
      <c r="T1344" s="154">
        <v>0.969842029679272</v>
      </c>
      <c r="U1344" s="173">
        <v>-0.00609393381220091</v>
      </c>
      <c r="V1344" s="158">
        <v>29701</v>
      </c>
      <c r="W1344" s="158">
        <v>28796</v>
      </c>
      <c r="X1344" s="158">
        <v>30250</v>
      </c>
      <c r="Y1344" s="158">
        <v>29360</v>
      </c>
      <c r="Z1344" s="155">
        <v>0.969529645466483</v>
      </c>
      <c r="AA1344" s="155">
        <v>0.970578512396694</v>
      </c>
      <c r="AB1344" s="173">
        <v>-0.00104886693021167</v>
      </c>
    </row>
    <row r="1345" spans="1:28">
      <c r="A1345" s="175" t="s">
        <v>1085</v>
      </c>
      <c r="B1345" s="181" t="s">
        <v>1845</v>
      </c>
      <c r="C1345" s="181" t="s">
        <v>1346</v>
      </c>
      <c r="D1345" s="150">
        <v>3534</v>
      </c>
      <c r="E1345" s="153">
        <v>3328</v>
      </c>
      <c r="F1345" s="153">
        <v>206</v>
      </c>
      <c r="G1345" s="151">
        <v>3093</v>
      </c>
      <c r="H1345" s="151">
        <v>2950</v>
      </c>
      <c r="I1345" s="151">
        <v>143</v>
      </c>
      <c r="J1345" s="151">
        <v>3223</v>
      </c>
      <c r="K1345" s="151">
        <v>3061</v>
      </c>
      <c r="L1345" s="151">
        <v>162</v>
      </c>
      <c r="M1345" s="172">
        <v>0.93</v>
      </c>
      <c r="N1345" s="153">
        <v>90807</v>
      </c>
      <c r="O1345" s="153">
        <v>87462</v>
      </c>
      <c r="P1345" s="153">
        <v>3345</v>
      </c>
      <c r="Q1345" s="154">
        <v>0.963163632759589</v>
      </c>
      <c r="R1345" s="154">
        <v>0.941709111488398</v>
      </c>
      <c r="S1345" s="154">
        <v>0.953766569673456</v>
      </c>
      <c r="T1345" s="154">
        <v>0.949736270555383</v>
      </c>
      <c r="U1345" s="173">
        <v>-0.0120574581850578</v>
      </c>
      <c r="V1345" s="158">
        <v>22428</v>
      </c>
      <c r="W1345" s="158">
        <v>21466</v>
      </c>
      <c r="X1345" s="158">
        <v>22553</v>
      </c>
      <c r="Y1345" s="158">
        <v>21755</v>
      </c>
      <c r="Z1345" s="155">
        <v>0.957107187444266</v>
      </c>
      <c r="AA1345" s="155">
        <v>0.964616680707666</v>
      </c>
      <c r="AB1345" s="173">
        <v>-0.00750949326340022</v>
      </c>
    </row>
    <row r="1346" spans="1:28">
      <c r="A1346" s="175" t="s">
        <v>1085</v>
      </c>
      <c r="B1346" s="181" t="s">
        <v>1845</v>
      </c>
      <c r="C1346" s="181" t="s">
        <v>1347</v>
      </c>
      <c r="D1346" s="150">
        <v>1387</v>
      </c>
      <c r="E1346" s="153">
        <v>1339</v>
      </c>
      <c r="F1346" s="153">
        <v>48</v>
      </c>
      <c r="G1346" s="151">
        <v>1218</v>
      </c>
      <c r="H1346" s="151">
        <v>1174</v>
      </c>
      <c r="I1346" s="151">
        <v>44</v>
      </c>
      <c r="J1346" s="151">
        <v>1484</v>
      </c>
      <c r="K1346" s="151">
        <v>1462</v>
      </c>
      <c r="L1346" s="151">
        <v>22</v>
      </c>
      <c r="M1346" s="172">
        <v>0.93</v>
      </c>
      <c r="N1346" s="153">
        <v>36810</v>
      </c>
      <c r="O1346" s="153">
        <v>36226</v>
      </c>
      <c r="P1346" s="153">
        <v>584</v>
      </c>
      <c r="Q1346" s="154">
        <v>0.984134745992937</v>
      </c>
      <c r="R1346" s="154">
        <v>0.965392934390771</v>
      </c>
      <c r="S1346" s="154">
        <v>0.963875205254516</v>
      </c>
      <c r="T1346" s="154">
        <v>0.985175202156334</v>
      </c>
      <c r="U1346" s="173">
        <v>0.00151772913625581</v>
      </c>
      <c r="V1346" s="158">
        <v>9692</v>
      </c>
      <c r="W1346" s="158">
        <v>9460</v>
      </c>
      <c r="X1346" s="158">
        <v>9437</v>
      </c>
      <c r="Y1346" s="158">
        <v>9309</v>
      </c>
      <c r="Z1346" s="155">
        <v>0.976062732150227</v>
      </c>
      <c r="AA1346" s="155">
        <v>0.986436367489668</v>
      </c>
      <c r="AB1346" s="173">
        <v>-0.0103736353394414</v>
      </c>
    </row>
    <row r="1347" spans="1:28">
      <c r="A1347" s="175" t="s">
        <v>1085</v>
      </c>
      <c r="B1347" s="181" t="s">
        <v>1845</v>
      </c>
      <c r="C1347" s="181" t="s">
        <v>1348</v>
      </c>
      <c r="D1347" s="150">
        <v>5269</v>
      </c>
      <c r="E1347" s="153">
        <v>5033</v>
      </c>
      <c r="F1347" s="153">
        <v>236</v>
      </c>
      <c r="G1347" s="151">
        <v>4851</v>
      </c>
      <c r="H1347" s="151">
        <v>4715</v>
      </c>
      <c r="I1347" s="151">
        <v>136</v>
      </c>
      <c r="J1347" s="151">
        <v>4981</v>
      </c>
      <c r="K1347" s="151">
        <v>4879</v>
      </c>
      <c r="L1347" s="151">
        <v>102</v>
      </c>
      <c r="M1347" s="172">
        <v>0.93</v>
      </c>
      <c r="N1347" s="153">
        <v>140078</v>
      </c>
      <c r="O1347" s="153">
        <v>137172</v>
      </c>
      <c r="P1347" s="153">
        <v>2906</v>
      </c>
      <c r="Q1347" s="154">
        <v>0.979254415397136</v>
      </c>
      <c r="R1347" s="154">
        <v>0.955209717213893</v>
      </c>
      <c r="S1347" s="154">
        <v>0.971964543393115</v>
      </c>
      <c r="T1347" s="154">
        <v>0.979522184300341</v>
      </c>
      <c r="U1347" s="173">
        <v>-0.0167548261792222</v>
      </c>
      <c r="V1347" s="158">
        <v>34452</v>
      </c>
      <c r="W1347" s="158">
        <v>33603</v>
      </c>
      <c r="X1347" s="158">
        <v>34670</v>
      </c>
      <c r="Y1347" s="158">
        <v>33952</v>
      </c>
      <c r="Z1347" s="155">
        <v>0.975357018460467</v>
      </c>
      <c r="AA1347" s="155">
        <v>0.979290452841073</v>
      </c>
      <c r="AB1347" s="173">
        <v>-0.00393343438060623</v>
      </c>
    </row>
    <row r="1348" spans="1:28">
      <c r="A1348" s="175" t="s">
        <v>1085</v>
      </c>
      <c r="B1348" s="181" t="s">
        <v>1845</v>
      </c>
      <c r="C1348" s="181" t="s">
        <v>1349</v>
      </c>
      <c r="D1348" s="150">
        <v>2034</v>
      </c>
      <c r="E1348" s="153">
        <v>1978</v>
      </c>
      <c r="F1348" s="153">
        <v>56</v>
      </c>
      <c r="G1348" s="151">
        <v>1962</v>
      </c>
      <c r="H1348" s="151">
        <v>1908</v>
      </c>
      <c r="I1348" s="151">
        <v>54</v>
      </c>
      <c r="J1348" s="151">
        <v>2337</v>
      </c>
      <c r="K1348" s="151">
        <v>2299</v>
      </c>
      <c r="L1348" s="151">
        <v>38</v>
      </c>
      <c r="M1348" s="172">
        <v>0.93</v>
      </c>
      <c r="N1348" s="153">
        <v>58328</v>
      </c>
      <c r="O1348" s="153">
        <v>57221</v>
      </c>
      <c r="P1348" s="153">
        <v>1107</v>
      </c>
      <c r="Q1348" s="154">
        <v>0.981021121931148</v>
      </c>
      <c r="R1348" s="154">
        <v>0.972468043264503</v>
      </c>
      <c r="S1348" s="154">
        <v>0.972477064220184</v>
      </c>
      <c r="T1348" s="154">
        <v>0.983739837398374</v>
      </c>
      <c r="U1348" s="173">
        <v>-9.02095568011685e-6</v>
      </c>
      <c r="V1348" s="158">
        <v>14727</v>
      </c>
      <c r="W1348" s="158">
        <v>14421</v>
      </c>
      <c r="X1348" s="158">
        <v>14868</v>
      </c>
      <c r="Y1348" s="158">
        <v>14574</v>
      </c>
      <c r="Z1348" s="155">
        <v>0.979221837441434</v>
      </c>
      <c r="AA1348" s="155">
        <v>0.980225988700565</v>
      </c>
      <c r="AB1348" s="173">
        <v>-0.00100415125913089</v>
      </c>
    </row>
    <row r="1349" spans="1:28">
      <c r="A1349" s="175" t="s">
        <v>1085</v>
      </c>
      <c r="B1349" s="181" t="s">
        <v>1845</v>
      </c>
      <c r="C1349" s="181" t="s">
        <v>1350</v>
      </c>
      <c r="D1349" s="150">
        <v>1870</v>
      </c>
      <c r="E1349" s="153">
        <v>1803</v>
      </c>
      <c r="F1349" s="153">
        <v>67</v>
      </c>
      <c r="G1349" s="151">
        <v>1876</v>
      </c>
      <c r="H1349" s="151">
        <v>1826</v>
      </c>
      <c r="I1349" s="151">
        <v>50</v>
      </c>
      <c r="J1349" s="151">
        <v>1873</v>
      </c>
      <c r="K1349" s="151">
        <v>1820</v>
      </c>
      <c r="L1349" s="151">
        <v>53</v>
      </c>
      <c r="M1349" s="172">
        <v>0.93</v>
      </c>
      <c r="N1349" s="153">
        <v>53116</v>
      </c>
      <c r="O1349" s="153">
        <v>51805</v>
      </c>
      <c r="P1349" s="153">
        <v>1311</v>
      </c>
      <c r="Q1349" s="154">
        <v>0.975318171549062</v>
      </c>
      <c r="R1349" s="154">
        <v>0.964171122994652</v>
      </c>
      <c r="S1349" s="154">
        <v>0.973347547974414</v>
      </c>
      <c r="T1349" s="154">
        <v>0.971703150026695</v>
      </c>
      <c r="U1349" s="173">
        <v>-0.00917642497976134</v>
      </c>
      <c r="V1349" s="158">
        <v>12955</v>
      </c>
      <c r="W1349" s="158">
        <v>12588</v>
      </c>
      <c r="X1349" s="158">
        <v>13618</v>
      </c>
      <c r="Y1349" s="158">
        <v>13233</v>
      </c>
      <c r="Z1349" s="155">
        <v>0.971671169432652</v>
      </c>
      <c r="AA1349" s="155">
        <v>0.97172859450727</v>
      </c>
      <c r="AB1349" s="173">
        <v>-5.74250746182559e-5</v>
      </c>
    </row>
    <row r="1350" spans="1:28">
      <c r="A1350" s="175" t="s">
        <v>1085</v>
      </c>
      <c r="B1350" s="181" t="s">
        <v>1845</v>
      </c>
      <c r="C1350" s="181" t="s">
        <v>1351</v>
      </c>
      <c r="D1350" s="150">
        <v>2099</v>
      </c>
      <c r="E1350" s="153">
        <v>2051</v>
      </c>
      <c r="F1350" s="153">
        <v>48</v>
      </c>
      <c r="G1350" s="151">
        <v>2325</v>
      </c>
      <c r="H1350" s="151">
        <v>2275</v>
      </c>
      <c r="I1350" s="151">
        <v>50</v>
      </c>
      <c r="J1350" s="151">
        <v>2513</v>
      </c>
      <c r="K1350" s="151">
        <v>2468</v>
      </c>
      <c r="L1350" s="151">
        <v>45</v>
      </c>
      <c r="M1350" s="172">
        <v>0.93</v>
      </c>
      <c r="N1350" s="153">
        <v>60089</v>
      </c>
      <c r="O1350" s="153">
        <v>59186</v>
      </c>
      <c r="P1350" s="153">
        <v>903</v>
      </c>
      <c r="Q1350" s="154">
        <v>0.984972291101533</v>
      </c>
      <c r="R1350" s="154">
        <v>0.977131967603621</v>
      </c>
      <c r="S1350" s="154">
        <v>0.978494623655914</v>
      </c>
      <c r="T1350" s="154">
        <v>0.982093115797851</v>
      </c>
      <c r="U1350" s="173">
        <v>-0.00136265605229324</v>
      </c>
      <c r="V1350" s="158">
        <v>15661</v>
      </c>
      <c r="W1350" s="158">
        <v>15393</v>
      </c>
      <c r="X1350" s="158">
        <v>15261</v>
      </c>
      <c r="Y1350" s="158">
        <v>15031</v>
      </c>
      <c r="Z1350" s="155">
        <v>0.982887427367346</v>
      </c>
      <c r="AA1350" s="155">
        <v>0.984928903741563</v>
      </c>
      <c r="AB1350" s="173">
        <v>-0.00204147637421781</v>
      </c>
    </row>
    <row r="1351" spans="1:28">
      <c r="A1351" s="175" t="s">
        <v>1085</v>
      </c>
      <c r="B1351" s="181" t="s">
        <v>1845</v>
      </c>
      <c r="C1351" s="181" t="s">
        <v>1352</v>
      </c>
      <c r="D1351" s="150">
        <v>2081</v>
      </c>
      <c r="E1351" s="153">
        <v>1869</v>
      </c>
      <c r="F1351" s="153">
        <v>212</v>
      </c>
      <c r="G1351" s="151">
        <v>2344</v>
      </c>
      <c r="H1351" s="151">
        <v>2206</v>
      </c>
      <c r="I1351" s="151">
        <v>138</v>
      </c>
      <c r="J1351" s="151">
        <v>2338</v>
      </c>
      <c r="K1351" s="151">
        <v>2193</v>
      </c>
      <c r="L1351" s="151">
        <v>145</v>
      </c>
      <c r="M1351" s="172">
        <v>0.93</v>
      </c>
      <c r="N1351" s="153">
        <v>60700</v>
      </c>
      <c r="O1351" s="153">
        <v>57523</v>
      </c>
      <c r="P1351" s="153">
        <v>3177</v>
      </c>
      <c r="Q1351" s="154">
        <v>0.947660626029654</v>
      </c>
      <c r="R1351" s="154">
        <v>0.89812590100913</v>
      </c>
      <c r="S1351" s="154">
        <v>0.941126279863481</v>
      </c>
      <c r="T1351" s="154">
        <v>0.937981180496151</v>
      </c>
      <c r="U1351" s="173">
        <v>-0.0430003788543509</v>
      </c>
      <c r="V1351" s="158">
        <v>15220</v>
      </c>
      <c r="W1351" s="158">
        <v>14316</v>
      </c>
      <c r="X1351" s="158">
        <v>15222</v>
      </c>
      <c r="Y1351" s="158">
        <v>14496</v>
      </c>
      <c r="Z1351" s="155">
        <v>0.940604467805519</v>
      </c>
      <c r="AA1351" s="155">
        <v>0.952305873078439</v>
      </c>
      <c r="AB1351" s="173">
        <v>-0.01170140527292</v>
      </c>
    </row>
    <row r="1352" spans="1:28">
      <c r="A1352" s="175" t="s">
        <v>1085</v>
      </c>
      <c r="B1352" s="181" t="s">
        <v>1845</v>
      </c>
      <c r="C1352" s="181" t="s">
        <v>1353</v>
      </c>
      <c r="D1352" s="150">
        <v>5329</v>
      </c>
      <c r="E1352" s="153">
        <v>4942</v>
      </c>
      <c r="F1352" s="153">
        <v>387</v>
      </c>
      <c r="G1352" s="151">
        <v>5407</v>
      </c>
      <c r="H1352" s="151">
        <v>5129</v>
      </c>
      <c r="I1352" s="151">
        <v>278</v>
      </c>
      <c r="J1352" s="151">
        <v>5456</v>
      </c>
      <c r="K1352" s="151">
        <v>5259</v>
      </c>
      <c r="L1352" s="151">
        <v>197</v>
      </c>
      <c r="M1352" s="172">
        <v>0.93</v>
      </c>
      <c r="N1352" s="153">
        <v>151941</v>
      </c>
      <c r="O1352" s="153">
        <v>146291</v>
      </c>
      <c r="P1352" s="153">
        <v>5650</v>
      </c>
      <c r="Q1352" s="154">
        <v>0.962814513528277</v>
      </c>
      <c r="R1352" s="154">
        <v>0.92737849502721</v>
      </c>
      <c r="S1352" s="154">
        <v>0.948585167375624</v>
      </c>
      <c r="T1352" s="154">
        <v>0.963892961876833</v>
      </c>
      <c r="U1352" s="173">
        <v>-0.0212066723484146</v>
      </c>
      <c r="V1352" s="158">
        <v>37773</v>
      </c>
      <c r="W1352" s="158">
        <v>36111</v>
      </c>
      <c r="X1352" s="158">
        <v>37907</v>
      </c>
      <c r="Y1352" s="158">
        <v>36389</v>
      </c>
      <c r="Z1352" s="155">
        <v>0.956000317687237</v>
      </c>
      <c r="AA1352" s="155">
        <v>0.959954625794708</v>
      </c>
      <c r="AB1352" s="173">
        <v>-0.00395430810747122</v>
      </c>
    </row>
    <row r="1353" spans="1:28">
      <c r="A1353" s="175" t="s">
        <v>1085</v>
      </c>
      <c r="B1353" s="181" t="s">
        <v>1845</v>
      </c>
      <c r="C1353" s="181" t="s">
        <v>1354</v>
      </c>
      <c r="D1353" s="150">
        <v>2692</v>
      </c>
      <c r="E1353" s="153">
        <v>2576</v>
      </c>
      <c r="F1353" s="153">
        <v>116</v>
      </c>
      <c r="G1353" s="151">
        <v>2994</v>
      </c>
      <c r="H1353" s="151">
        <v>2893</v>
      </c>
      <c r="I1353" s="151">
        <v>101</v>
      </c>
      <c r="J1353" s="151">
        <v>3228</v>
      </c>
      <c r="K1353" s="151">
        <v>3142</v>
      </c>
      <c r="L1353" s="151">
        <v>86</v>
      </c>
      <c r="M1353" s="172">
        <v>0.93</v>
      </c>
      <c r="N1353" s="153">
        <v>80637</v>
      </c>
      <c r="O1353" s="153">
        <v>78215</v>
      </c>
      <c r="P1353" s="153">
        <v>2422</v>
      </c>
      <c r="Q1353" s="154">
        <v>0.96996416037303</v>
      </c>
      <c r="R1353" s="154">
        <v>0.956909361069837</v>
      </c>
      <c r="S1353" s="154">
        <v>0.96626586506346</v>
      </c>
      <c r="T1353" s="154">
        <v>0.973358116480793</v>
      </c>
      <c r="U1353" s="173">
        <v>-0.00935650399362364</v>
      </c>
      <c r="V1353" s="158">
        <v>20317</v>
      </c>
      <c r="W1353" s="158">
        <v>19673</v>
      </c>
      <c r="X1353" s="158">
        <v>20146</v>
      </c>
      <c r="Y1353" s="158">
        <v>19493</v>
      </c>
      <c r="Z1353" s="155">
        <v>0.968302406851405</v>
      </c>
      <c r="AA1353" s="155">
        <v>0.967586617690857</v>
      </c>
      <c r="AB1353" s="173">
        <v>0.000715789160548486</v>
      </c>
    </row>
    <row r="1354" spans="1:28">
      <c r="A1354" s="175" t="s">
        <v>1085</v>
      </c>
      <c r="B1354" s="181" t="s">
        <v>1845</v>
      </c>
      <c r="C1354" s="181" t="s">
        <v>1355</v>
      </c>
      <c r="D1354" s="150">
        <v>2069</v>
      </c>
      <c r="E1354" s="153">
        <v>1998</v>
      </c>
      <c r="F1354" s="153">
        <v>71</v>
      </c>
      <c r="G1354" s="151">
        <v>2126</v>
      </c>
      <c r="H1354" s="151">
        <v>2059</v>
      </c>
      <c r="I1354" s="151">
        <v>67</v>
      </c>
      <c r="J1354" s="151">
        <v>2178</v>
      </c>
      <c r="K1354" s="151">
        <v>2134</v>
      </c>
      <c r="L1354" s="151">
        <v>44</v>
      </c>
      <c r="M1354" s="172">
        <v>0.93</v>
      </c>
      <c r="N1354" s="153">
        <v>59186</v>
      </c>
      <c r="O1354" s="153">
        <v>58035</v>
      </c>
      <c r="P1354" s="153">
        <v>1151</v>
      </c>
      <c r="Q1354" s="154">
        <v>0.980552833440341</v>
      </c>
      <c r="R1354" s="154">
        <v>0.965683905268246</v>
      </c>
      <c r="S1354" s="154">
        <v>0.968485418626529</v>
      </c>
      <c r="T1354" s="154">
        <v>0.97979797979798</v>
      </c>
      <c r="U1354" s="173">
        <v>-0.00280151335828316</v>
      </c>
      <c r="V1354" s="158">
        <v>14669</v>
      </c>
      <c r="W1354" s="158">
        <v>14313</v>
      </c>
      <c r="X1354" s="158">
        <v>15180</v>
      </c>
      <c r="Y1354" s="158">
        <v>14900</v>
      </c>
      <c r="Z1354" s="155">
        <v>0.975731133683278</v>
      </c>
      <c r="AA1354" s="155">
        <v>0.981554677206851</v>
      </c>
      <c r="AB1354" s="173">
        <v>-0.00582354352357339</v>
      </c>
    </row>
    <row r="1355" spans="1:28">
      <c r="A1355" s="175" t="s">
        <v>1085</v>
      </c>
      <c r="B1355" s="181" t="s">
        <v>1845</v>
      </c>
      <c r="C1355" s="181" t="s">
        <v>1356</v>
      </c>
      <c r="D1355" s="150">
        <v>1898</v>
      </c>
      <c r="E1355" s="153">
        <v>1835</v>
      </c>
      <c r="F1355" s="153">
        <v>63</v>
      </c>
      <c r="G1355" s="151">
        <v>1903</v>
      </c>
      <c r="H1355" s="151">
        <v>1865</v>
      </c>
      <c r="I1355" s="151">
        <v>38</v>
      </c>
      <c r="J1355" s="151">
        <v>2032</v>
      </c>
      <c r="K1355" s="151">
        <v>2002</v>
      </c>
      <c r="L1355" s="151">
        <v>30</v>
      </c>
      <c r="M1355" s="172">
        <v>0.93</v>
      </c>
      <c r="N1355" s="153">
        <v>56638</v>
      </c>
      <c r="O1355" s="153">
        <v>55456</v>
      </c>
      <c r="P1355" s="153">
        <v>1182</v>
      </c>
      <c r="Q1355" s="154">
        <v>0.979130619019033</v>
      </c>
      <c r="R1355" s="154">
        <v>0.966807165437302</v>
      </c>
      <c r="S1355" s="154">
        <v>0.980031529164477</v>
      </c>
      <c r="T1355" s="154">
        <v>0.985236220472441</v>
      </c>
      <c r="U1355" s="173">
        <v>-0.0132243637271747</v>
      </c>
      <c r="V1355" s="158">
        <v>13950</v>
      </c>
      <c r="W1355" s="158">
        <v>13620</v>
      </c>
      <c r="X1355" s="158">
        <v>13975</v>
      </c>
      <c r="Y1355" s="158">
        <v>13677</v>
      </c>
      <c r="Z1355" s="155">
        <v>0.976344086021505</v>
      </c>
      <c r="AA1355" s="155">
        <v>0.978676207513417</v>
      </c>
      <c r="AB1355" s="173">
        <v>-0.00233212149191142</v>
      </c>
    </row>
    <row r="1356" spans="1:28">
      <c r="A1356" s="175" t="s">
        <v>1085</v>
      </c>
      <c r="B1356" s="181" t="s">
        <v>1845</v>
      </c>
      <c r="C1356" s="181" t="s">
        <v>1357</v>
      </c>
      <c r="D1356" s="150">
        <v>3835</v>
      </c>
      <c r="E1356" s="153">
        <v>3585</v>
      </c>
      <c r="F1356" s="153">
        <v>250</v>
      </c>
      <c r="G1356" s="151">
        <v>4027</v>
      </c>
      <c r="H1356" s="151">
        <v>3850</v>
      </c>
      <c r="I1356" s="151">
        <v>177</v>
      </c>
      <c r="J1356" s="151">
        <v>4301</v>
      </c>
      <c r="K1356" s="151">
        <v>4063</v>
      </c>
      <c r="L1356" s="151">
        <v>238</v>
      </c>
      <c r="M1356" s="172">
        <v>0.93</v>
      </c>
      <c r="N1356" s="153">
        <v>109545</v>
      </c>
      <c r="O1356" s="153">
        <v>105425</v>
      </c>
      <c r="P1356" s="153">
        <v>4120</v>
      </c>
      <c r="Q1356" s="154">
        <v>0.962389885435209</v>
      </c>
      <c r="R1356" s="154">
        <v>0.934810951760104</v>
      </c>
      <c r="S1356" s="154">
        <v>0.95604668487708</v>
      </c>
      <c r="T1356" s="154">
        <v>0.944664031620553</v>
      </c>
      <c r="U1356" s="173">
        <v>-0.0212357331169754</v>
      </c>
      <c r="V1356" s="158">
        <v>27491</v>
      </c>
      <c r="W1356" s="158">
        <v>26319</v>
      </c>
      <c r="X1356" s="158">
        <v>27223</v>
      </c>
      <c r="Y1356" s="158">
        <v>26224</v>
      </c>
      <c r="Z1356" s="155">
        <v>0.957367865847005</v>
      </c>
      <c r="AA1356" s="155">
        <v>0.963303089299489</v>
      </c>
      <c r="AB1356" s="173">
        <v>-0.00593522345248487</v>
      </c>
    </row>
    <row r="1357" spans="1:28">
      <c r="A1357" s="175" t="s">
        <v>1085</v>
      </c>
      <c r="B1357" s="181" t="s">
        <v>1845</v>
      </c>
      <c r="C1357" s="181" t="s">
        <v>1358</v>
      </c>
      <c r="D1357" s="150">
        <v>6858</v>
      </c>
      <c r="E1357" s="153">
        <v>6578</v>
      </c>
      <c r="F1357" s="153">
        <v>280</v>
      </c>
      <c r="G1357" s="151">
        <v>6678</v>
      </c>
      <c r="H1357" s="151">
        <v>6476</v>
      </c>
      <c r="I1357" s="151">
        <v>202</v>
      </c>
      <c r="J1357" s="151">
        <v>6830</v>
      </c>
      <c r="K1357" s="151">
        <v>6659</v>
      </c>
      <c r="L1357" s="151">
        <v>171</v>
      </c>
      <c r="M1357" s="172">
        <v>0.93</v>
      </c>
      <c r="N1357" s="153">
        <v>186751</v>
      </c>
      <c r="O1357" s="153">
        <v>180324</v>
      </c>
      <c r="P1357" s="153">
        <v>6427</v>
      </c>
      <c r="Q1357" s="154">
        <v>0.96558519097622</v>
      </c>
      <c r="R1357" s="154">
        <v>0.959171770195392</v>
      </c>
      <c r="S1357" s="154">
        <v>0.969751422581611</v>
      </c>
      <c r="T1357" s="154">
        <v>0.974963396778917</v>
      </c>
      <c r="U1357" s="173">
        <v>-0.0105796523862191</v>
      </c>
      <c r="V1357" s="158">
        <v>46909</v>
      </c>
      <c r="W1357" s="158">
        <v>45579</v>
      </c>
      <c r="X1357" s="158">
        <v>47275</v>
      </c>
      <c r="Y1357" s="158">
        <v>45772</v>
      </c>
      <c r="Z1357" s="155">
        <v>0.97164723187448</v>
      </c>
      <c r="AA1357" s="155">
        <v>0.968207297726071</v>
      </c>
      <c r="AB1357" s="173">
        <v>0.00343993414840948</v>
      </c>
    </row>
    <row r="1358" spans="1:28">
      <c r="A1358" s="175" t="s">
        <v>1085</v>
      </c>
      <c r="B1358" s="181" t="s">
        <v>1845</v>
      </c>
      <c r="C1358" s="181" t="s">
        <v>1359</v>
      </c>
      <c r="D1358" s="150">
        <v>1391</v>
      </c>
      <c r="E1358" s="153">
        <v>1369</v>
      </c>
      <c r="F1358" s="153">
        <v>22</v>
      </c>
      <c r="G1358" s="151">
        <v>1611</v>
      </c>
      <c r="H1358" s="151">
        <v>1589</v>
      </c>
      <c r="I1358" s="151">
        <v>22</v>
      </c>
      <c r="J1358" s="151">
        <v>1723</v>
      </c>
      <c r="K1358" s="151">
        <v>1712</v>
      </c>
      <c r="L1358" s="151">
        <v>11</v>
      </c>
      <c r="M1358" s="172">
        <v>0.93</v>
      </c>
      <c r="N1358" s="153">
        <v>42537</v>
      </c>
      <c r="O1358" s="153">
        <v>42199</v>
      </c>
      <c r="P1358" s="153">
        <v>338</v>
      </c>
      <c r="Q1358" s="154">
        <v>0.992053976538073</v>
      </c>
      <c r="R1358" s="154">
        <v>0.984184040258807</v>
      </c>
      <c r="S1358" s="154">
        <v>0.986343885785227</v>
      </c>
      <c r="T1358" s="154">
        <v>0.993615786419037</v>
      </c>
      <c r="U1358" s="173">
        <v>-0.00215984552642001</v>
      </c>
      <c r="V1358" s="158">
        <v>10919</v>
      </c>
      <c r="W1358" s="158">
        <v>10825</v>
      </c>
      <c r="X1358" s="158">
        <v>10039</v>
      </c>
      <c r="Y1358" s="158">
        <v>9961</v>
      </c>
      <c r="Z1358" s="155">
        <v>0.991391153035992</v>
      </c>
      <c r="AA1358" s="155">
        <v>0.992230301822891</v>
      </c>
      <c r="AB1358" s="173">
        <v>-0.000839148786898392</v>
      </c>
    </row>
    <row r="1359" spans="1:28">
      <c r="A1359" s="175" t="s">
        <v>1085</v>
      </c>
      <c r="B1359" s="181" t="s">
        <v>1845</v>
      </c>
      <c r="C1359" s="181" t="s">
        <v>1360</v>
      </c>
      <c r="D1359" s="150">
        <v>2166</v>
      </c>
      <c r="E1359" s="153">
        <v>2129</v>
      </c>
      <c r="F1359" s="153">
        <v>37</v>
      </c>
      <c r="G1359" s="151">
        <v>2396</v>
      </c>
      <c r="H1359" s="151">
        <v>2358</v>
      </c>
      <c r="I1359" s="151">
        <v>38</v>
      </c>
      <c r="J1359" s="151">
        <v>2384</v>
      </c>
      <c r="K1359" s="151">
        <v>2368</v>
      </c>
      <c r="L1359" s="151">
        <v>16</v>
      </c>
      <c r="M1359" s="172">
        <v>0.93</v>
      </c>
      <c r="N1359" s="153">
        <v>63254</v>
      </c>
      <c r="O1359" s="153">
        <v>62714</v>
      </c>
      <c r="P1359" s="153">
        <v>540</v>
      </c>
      <c r="Q1359" s="154">
        <v>0.991462990482815</v>
      </c>
      <c r="R1359" s="154">
        <v>0.982917820867959</v>
      </c>
      <c r="S1359" s="154">
        <v>0.984140233722871</v>
      </c>
      <c r="T1359" s="154">
        <v>0.993288590604027</v>
      </c>
      <c r="U1359" s="173">
        <v>-0.00122241285491198</v>
      </c>
      <c r="V1359" s="158">
        <v>15948</v>
      </c>
      <c r="W1359" s="158">
        <v>15789</v>
      </c>
      <c r="X1359" s="158">
        <v>15636</v>
      </c>
      <c r="Y1359" s="158">
        <v>15507</v>
      </c>
      <c r="Z1359" s="155">
        <v>0.990030097817908</v>
      </c>
      <c r="AA1359" s="155">
        <v>0.991749808135073</v>
      </c>
      <c r="AB1359" s="173">
        <v>-0.00171971031716478</v>
      </c>
    </row>
    <row r="1360" spans="1:28">
      <c r="A1360" s="175" t="s">
        <v>1085</v>
      </c>
      <c r="B1360" s="181" t="s">
        <v>1845</v>
      </c>
      <c r="C1360" s="181" t="s">
        <v>1361</v>
      </c>
      <c r="D1360" s="150">
        <v>2780</v>
      </c>
      <c r="E1360" s="153">
        <v>2707</v>
      </c>
      <c r="F1360" s="153">
        <v>73</v>
      </c>
      <c r="G1360" s="151">
        <v>2935</v>
      </c>
      <c r="H1360" s="151">
        <v>2872</v>
      </c>
      <c r="I1360" s="151">
        <v>63</v>
      </c>
      <c r="J1360" s="151">
        <v>3132</v>
      </c>
      <c r="K1360" s="151">
        <v>3089</v>
      </c>
      <c r="L1360" s="151">
        <v>43</v>
      </c>
      <c r="M1360" s="172">
        <v>0.93</v>
      </c>
      <c r="N1360" s="153">
        <v>83533</v>
      </c>
      <c r="O1360" s="153">
        <v>82144</v>
      </c>
      <c r="P1360" s="153">
        <v>1389</v>
      </c>
      <c r="Q1360" s="154">
        <v>0.983371841068799</v>
      </c>
      <c r="R1360" s="154">
        <v>0.973741007194245</v>
      </c>
      <c r="S1360" s="154">
        <v>0.978534923339012</v>
      </c>
      <c r="T1360" s="154">
        <v>0.986270753512133</v>
      </c>
      <c r="U1360" s="173">
        <v>-0.00479391614476732</v>
      </c>
      <c r="V1360" s="158">
        <v>20891</v>
      </c>
      <c r="W1360" s="158">
        <v>20499</v>
      </c>
      <c r="X1360" s="158">
        <v>21383</v>
      </c>
      <c r="Y1360" s="158">
        <v>21057</v>
      </c>
      <c r="Z1360" s="155">
        <v>0.981235938921067</v>
      </c>
      <c r="AA1360" s="155">
        <v>0.984754244025628</v>
      </c>
      <c r="AB1360" s="173">
        <v>-0.0035183051045613</v>
      </c>
    </row>
    <row r="1361" spans="1:28">
      <c r="A1361" s="175" t="s">
        <v>1085</v>
      </c>
      <c r="B1361" s="181" t="s">
        <v>1845</v>
      </c>
      <c r="C1361" s="181" t="s">
        <v>1362</v>
      </c>
      <c r="D1361" s="150">
        <v>3156</v>
      </c>
      <c r="E1361" s="153">
        <v>3098</v>
      </c>
      <c r="F1361" s="153">
        <v>58</v>
      </c>
      <c r="G1361" s="151">
        <v>3306</v>
      </c>
      <c r="H1361" s="151">
        <v>3274</v>
      </c>
      <c r="I1361" s="151">
        <v>32</v>
      </c>
      <c r="J1361" s="151">
        <v>3746</v>
      </c>
      <c r="K1361" s="151">
        <v>3728</v>
      </c>
      <c r="L1361" s="151">
        <v>18</v>
      </c>
      <c r="M1361" s="172">
        <v>0.93</v>
      </c>
      <c r="N1361" s="153">
        <v>95737</v>
      </c>
      <c r="O1361" s="153">
        <v>95088</v>
      </c>
      <c r="P1361" s="153">
        <v>649</v>
      </c>
      <c r="Q1361" s="154">
        <v>0.993221011730052</v>
      </c>
      <c r="R1361" s="154">
        <v>0.981622306717364</v>
      </c>
      <c r="S1361" s="154">
        <v>0.990320629159105</v>
      </c>
      <c r="T1361" s="154">
        <v>0.995194874532835</v>
      </c>
      <c r="U1361" s="173">
        <v>-0.00869832244174096</v>
      </c>
      <c r="V1361" s="158">
        <v>23587</v>
      </c>
      <c r="W1361" s="158">
        <v>23399</v>
      </c>
      <c r="X1361" s="158">
        <v>23754</v>
      </c>
      <c r="Y1361" s="158">
        <v>23593</v>
      </c>
      <c r="Z1361" s="155">
        <v>0.992029507779709</v>
      </c>
      <c r="AA1361" s="155">
        <v>0.993222194156774</v>
      </c>
      <c r="AB1361" s="173">
        <v>-0.00119268637706449</v>
      </c>
    </row>
    <row r="1362" spans="1:28">
      <c r="A1362" s="175" t="s">
        <v>1085</v>
      </c>
      <c r="B1362" s="181" t="s">
        <v>1845</v>
      </c>
      <c r="C1362" s="181" t="s">
        <v>1363</v>
      </c>
      <c r="D1362" s="150">
        <v>6167</v>
      </c>
      <c r="E1362" s="153">
        <v>5805</v>
      </c>
      <c r="F1362" s="153">
        <v>362</v>
      </c>
      <c r="G1362" s="151">
        <v>5733</v>
      </c>
      <c r="H1362" s="151">
        <v>5518</v>
      </c>
      <c r="I1362" s="151">
        <v>215</v>
      </c>
      <c r="J1362" s="151">
        <v>5882</v>
      </c>
      <c r="K1362" s="151">
        <v>5659</v>
      </c>
      <c r="L1362" s="151">
        <v>223</v>
      </c>
      <c r="M1362" s="172">
        <v>0.93</v>
      </c>
      <c r="N1362" s="153">
        <v>165399</v>
      </c>
      <c r="O1362" s="153">
        <v>159063</v>
      </c>
      <c r="P1362" s="153">
        <v>6336</v>
      </c>
      <c r="Q1362" s="154">
        <v>0.961692634175539</v>
      </c>
      <c r="R1362" s="154">
        <v>0.941300470244852</v>
      </c>
      <c r="S1362" s="154">
        <v>0.962497819640677</v>
      </c>
      <c r="T1362" s="154">
        <v>0.962087725263516</v>
      </c>
      <c r="U1362" s="173">
        <v>-0.0211973493958252</v>
      </c>
      <c r="V1362" s="158">
        <v>41218</v>
      </c>
      <c r="W1362" s="158">
        <v>39629</v>
      </c>
      <c r="X1362" s="158">
        <v>41391</v>
      </c>
      <c r="Y1362" s="158">
        <v>39977</v>
      </c>
      <c r="Z1362" s="155">
        <v>0.961448881556601</v>
      </c>
      <c r="AA1362" s="155">
        <v>0.965837984102824</v>
      </c>
      <c r="AB1362" s="173">
        <v>-0.00438910254622282</v>
      </c>
    </row>
    <row r="1363" spans="1:28">
      <c r="A1363" s="175" t="s">
        <v>1085</v>
      </c>
      <c r="B1363" s="181" t="s">
        <v>1845</v>
      </c>
      <c r="C1363" s="181" t="s">
        <v>1364</v>
      </c>
      <c r="D1363" s="150">
        <v>2768</v>
      </c>
      <c r="E1363" s="153">
        <v>2671</v>
      </c>
      <c r="F1363" s="153">
        <v>97</v>
      </c>
      <c r="G1363" s="151">
        <v>2918</v>
      </c>
      <c r="H1363" s="151">
        <v>2799</v>
      </c>
      <c r="I1363" s="151">
        <v>119</v>
      </c>
      <c r="J1363" s="151">
        <v>3164</v>
      </c>
      <c r="K1363" s="151">
        <v>3033</v>
      </c>
      <c r="L1363" s="151">
        <v>131</v>
      </c>
      <c r="M1363" s="172">
        <v>0.93</v>
      </c>
      <c r="N1363" s="153">
        <v>82849</v>
      </c>
      <c r="O1363" s="153">
        <v>80484</v>
      </c>
      <c r="P1363" s="153">
        <v>2365</v>
      </c>
      <c r="Q1363" s="154">
        <v>0.971454091177926</v>
      </c>
      <c r="R1363" s="154">
        <v>0.964956647398844</v>
      </c>
      <c r="S1363" s="154">
        <v>0.9592186429061</v>
      </c>
      <c r="T1363" s="154">
        <v>0.958596713021492</v>
      </c>
      <c r="U1363" s="173">
        <v>0.00573800449274386</v>
      </c>
      <c r="V1363" s="158">
        <v>20929</v>
      </c>
      <c r="W1363" s="158">
        <v>20253</v>
      </c>
      <c r="X1363" s="158">
        <v>20794</v>
      </c>
      <c r="Y1363" s="158">
        <v>20186</v>
      </c>
      <c r="Z1363" s="155">
        <v>0.967700320129963</v>
      </c>
      <c r="AA1363" s="155">
        <v>0.970760796383572</v>
      </c>
      <c r="AB1363" s="173">
        <v>-0.00306047625360895</v>
      </c>
    </row>
    <row r="1364" spans="1:28">
      <c r="A1364" s="175" t="s">
        <v>1085</v>
      </c>
      <c r="B1364" s="181" t="s">
        <v>1845</v>
      </c>
      <c r="C1364" s="181" t="s">
        <v>1365</v>
      </c>
      <c r="D1364" s="150">
        <v>2141</v>
      </c>
      <c r="E1364" s="153">
        <v>2053</v>
      </c>
      <c r="F1364" s="153">
        <v>88</v>
      </c>
      <c r="G1364" s="151">
        <v>2359</v>
      </c>
      <c r="H1364" s="151">
        <v>2301</v>
      </c>
      <c r="I1364" s="151">
        <v>58</v>
      </c>
      <c r="J1364" s="151">
        <v>2494</v>
      </c>
      <c r="K1364" s="151">
        <v>2441</v>
      </c>
      <c r="L1364" s="151">
        <v>53</v>
      </c>
      <c r="M1364" s="172">
        <v>0.93</v>
      </c>
      <c r="N1364" s="153">
        <v>62993</v>
      </c>
      <c r="O1364" s="153">
        <v>61828</v>
      </c>
      <c r="P1364" s="153">
        <v>1165</v>
      </c>
      <c r="Q1364" s="154">
        <v>0.981505881605893</v>
      </c>
      <c r="R1364" s="154">
        <v>0.958897711349836</v>
      </c>
      <c r="S1364" s="154">
        <v>0.975413310724883</v>
      </c>
      <c r="T1364" s="154">
        <v>0.978748997594226</v>
      </c>
      <c r="U1364" s="173">
        <v>-0.016515599375047</v>
      </c>
      <c r="V1364" s="158">
        <v>16162</v>
      </c>
      <c r="W1364" s="158">
        <v>15819</v>
      </c>
      <c r="X1364" s="158">
        <v>16216</v>
      </c>
      <c r="Y1364" s="158">
        <v>15930</v>
      </c>
      <c r="Z1364" s="155">
        <v>0.978777379037248</v>
      </c>
      <c r="AA1364" s="155">
        <v>0.982363098174642</v>
      </c>
      <c r="AB1364" s="173">
        <v>-0.00358571913739447</v>
      </c>
    </row>
    <row r="1365" spans="1:28">
      <c r="A1365" s="175" t="s">
        <v>1085</v>
      </c>
      <c r="B1365" s="181" t="s">
        <v>1845</v>
      </c>
      <c r="C1365" s="181" t="s">
        <v>1366</v>
      </c>
      <c r="D1365" s="150">
        <v>1841</v>
      </c>
      <c r="E1365" s="153">
        <v>1735</v>
      </c>
      <c r="F1365" s="153">
        <v>106</v>
      </c>
      <c r="G1365" s="151">
        <v>1991</v>
      </c>
      <c r="H1365" s="151">
        <v>1952</v>
      </c>
      <c r="I1365" s="151">
        <v>39</v>
      </c>
      <c r="J1365" s="151">
        <v>2116</v>
      </c>
      <c r="K1365" s="151">
        <v>2079</v>
      </c>
      <c r="L1365" s="151">
        <v>37</v>
      </c>
      <c r="M1365" s="172">
        <v>0.93</v>
      </c>
      <c r="N1365" s="153">
        <v>53555</v>
      </c>
      <c r="O1365" s="153">
        <v>52151</v>
      </c>
      <c r="P1365" s="153">
        <v>1404</v>
      </c>
      <c r="Q1365" s="154">
        <v>0.973783960414527</v>
      </c>
      <c r="R1365" s="154">
        <v>0.942422596414992</v>
      </c>
      <c r="S1365" s="154">
        <v>0.98041185334003</v>
      </c>
      <c r="T1365" s="154">
        <v>0.982514177693762</v>
      </c>
      <c r="U1365" s="173">
        <v>-0.0379892569250383</v>
      </c>
      <c r="V1365" s="158">
        <v>13713</v>
      </c>
      <c r="W1365" s="158">
        <v>13293</v>
      </c>
      <c r="X1365" s="158">
        <v>13436</v>
      </c>
      <c r="Y1365" s="158">
        <v>13125</v>
      </c>
      <c r="Z1365" s="155">
        <v>0.96937212863706</v>
      </c>
      <c r="AA1365" s="155">
        <v>0.976853230128014</v>
      </c>
      <c r="AB1365" s="173">
        <v>-0.0074811014909546</v>
      </c>
    </row>
    <row r="1366" spans="1:28">
      <c r="A1366" s="175" t="s">
        <v>1085</v>
      </c>
      <c r="B1366" s="181" t="s">
        <v>1845</v>
      </c>
      <c r="C1366" s="181" t="s">
        <v>1367</v>
      </c>
      <c r="D1366" s="150">
        <v>3012</v>
      </c>
      <c r="E1366" s="153">
        <v>2884</v>
      </c>
      <c r="F1366" s="153">
        <v>128</v>
      </c>
      <c r="G1366" s="151">
        <v>3320</v>
      </c>
      <c r="H1366" s="151">
        <v>3234</v>
      </c>
      <c r="I1366" s="151">
        <v>86</v>
      </c>
      <c r="J1366" s="151">
        <v>3555</v>
      </c>
      <c r="K1366" s="151">
        <v>3461</v>
      </c>
      <c r="L1366" s="151">
        <v>94</v>
      </c>
      <c r="M1366" s="172">
        <v>0.93</v>
      </c>
      <c r="N1366" s="153">
        <v>90224</v>
      </c>
      <c r="O1366" s="153">
        <v>87421</v>
      </c>
      <c r="P1366" s="153">
        <v>2803</v>
      </c>
      <c r="Q1366" s="154">
        <v>0.968932878169888</v>
      </c>
      <c r="R1366" s="154">
        <v>0.957503320053121</v>
      </c>
      <c r="S1366" s="154">
        <v>0.974096385542169</v>
      </c>
      <c r="T1366" s="154">
        <v>0.973558368495077</v>
      </c>
      <c r="U1366" s="173">
        <v>-0.0165930654890478</v>
      </c>
      <c r="V1366" s="158">
        <v>22867</v>
      </c>
      <c r="W1366" s="158">
        <v>22231</v>
      </c>
      <c r="X1366" s="158">
        <v>22427</v>
      </c>
      <c r="Y1366" s="158">
        <v>21690</v>
      </c>
      <c r="Z1366" s="155">
        <v>0.972186994358683</v>
      </c>
      <c r="AA1366" s="155">
        <v>0.967137824943149</v>
      </c>
      <c r="AB1366" s="173">
        <v>0.00504916941553391</v>
      </c>
    </row>
    <row r="1367" spans="1:28">
      <c r="A1367" s="175" t="s">
        <v>1085</v>
      </c>
      <c r="B1367" s="181" t="s">
        <v>1845</v>
      </c>
      <c r="C1367" s="181" t="s">
        <v>1368</v>
      </c>
      <c r="D1367" s="150">
        <v>4</v>
      </c>
      <c r="E1367" s="153">
        <v>4</v>
      </c>
      <c r="F1367" s="153">
        <v>0</v>
      </c>
      <c r="G1367" s="151">
        <v>3</v>
      </c>
      <c r="H1367" s="151">
        <v>3</v>
      </c>
      <c r="I1367" s="151">
        <v>0</v>
      </c>
      <c r="J1367" s="151">
        <v>5</v>
      </c>
      <c r="K1367" s="151">
        <v>5</v>
      </c>
      <c r="L1367" s="151">
        <v>0</v>
      </c>
      <c r="M1367" s="172">
        <v>0.93</v>
      </c>
      <c r="N1367" s="153">
        <v>53</v>
      </c>
      <c r="O1367" s="153">
        <v>53</v>
      </c>
      <c r="P1367" s="153">
        <v>0</v>
      </c>
      <c r="Q1367" s="154">
        <v>1</v>
      </c>
      <c r="R1367" s="154">
        <v>1</v>
      </c>
      <c r="S1367" s="154">
        <v>1</v>
      </c>
      <c r="T1367" s="154">
        <v>1</v>
      </c>
      <c r="U1367" s="173">
        <v>0</v>
      </c>
      <c r="V1367" s="158">
        <v>30</v>
      </c>
      <c r="W1367" s="158">
        <v>30</v>
      </c>
      <c r="X1367" s="158">
        <v>16</v>
      </c>
      <c r="Y1367" s="158">
        <v>16</v>
      </c>
      <c r="Z1367" s="155">
        <v>1</v>
      </c>
      <c r="AA1367" s="155">
        <v>1</v>
      </c>
      <c r="AB1367" s="173">
        <v>0</v>
      </c>
    </row>
    <row r="1368" spans="1:28">
      <c r="A1368" s="175" t="s">
        <v>1085</v>
      </c>
      <c r="B1368" s="181" t="s">
        <v>1845</v>
      </c>
      <c r="C1368" s="181" t="s">
        <v>1369</v>
      </c>
      <c r="D1368" s="150">
        <v>3377</v>
      </c>
      <c r="E1368" s="153">
        <v>3236</v>
      </c>
      <c r="F1368" s="153">
        <v>141</v>
      </c>
      <c r="G1368" s="151">
        <v>3113</v>
      </c>
      <c r="H1368" s="151">
        <v>3027</v>
      </c>
      <c r="I1368" s="151">
        <v>86</v>
      </c>
      <c r="J1368" s="151">
        <v>3319</v>
      </c>
      <c r="K1368" s="151">
        <v>3255</v>
      </c>
      <c r="L1368" s="151">
        <v>64</v>
      </c>
      <c r="M1368" s="172">
        <v>0.93</v>
      </c>
      <c r="N1368" s="153">
        <v>88153</v>
      </c>
      <c r="O1368" s="153">
        <v>86032</v>
      </c>
      <c r="P1368" s="153">
        <v>2121</v>
      </c>
      <c r="Q1368" s="154">
        <v>0.975939559629281</v>
      </c>
      <c r="R1368" s="154">
        <v>0.958246964761623</v>
      </c>
      <c r="S1368" s="154">
        <v>0.972373915836813</v>
      </c>
      <c r="T1368" s="154">
        <v>0.980717083458873</v>
      </c>
      <c r="U1368" s="173">
        <v>-0.0141269510751906</v>
      </c>
      <c r="V1368" s="158">
        <v>22725</v>
      </c>
      <c r="W1368" s="158">
        <v>22186</v>
      </c>
      <c r="X1368" s="158">
        <v>22151</v>
      </c>
      <c r="Y1368" s="158">
        <v>21583</v>
      </c>
      <c r="Z1368" s="155">
        <v>0.976281628162816</v>
      </c>
      <c r="AA1368" s="155">
        <v>0.974357816802853</v>
      </c>
      <c r="AB1368" s="173">
        <v>0.00192381135996311</v>
      </c>
    </row>
    <row r="1369" spans="1:28">
      <c r="A1369" s="175" t="s">
        <v>1085</v>
      </c>
      <c r="B1369" s="181" t="s">
        <v>1846</v>
      </c>
      <c r="C1369" s="181" t="s">
        <v>1370</v>
      </c>
      <c r="D1369" s="150">
        <v>4469</v>
      </c>
      <c r="E1369" s="153">
        <v>4199</v>
      </c>
      <c r="F1369" s="153">
        <v>270</v>
      </c>
      <c r="G1369" s="151">
        <v>3767</v>
      </c>
      <c r="H1369" s="151">
        <v>3638</v>
      </c>
      <c r="I1369" s="151">
        <v>129</v>
      </c>
      <c r="J1369" s="151">
        <v>3664</v>
      </c>
      <c r="K1369" s="151">
        <v>3554</v>
      </c>
      <c r="L1369" s="151">
        <v>110</v>
      </c>
      <c r="M1369" s="172">
        <v>0.93</v>
      </c>
      <c r="N1369" s="153">
        <v>110668</v>
      </c>
      <c r="O1369" s="153">
        <v>107237</v>
      </c>
      <c r="P1369" s="153">
        <v>3431</v>
      </c>
      <c r="Q1369" s="154">
        <v>0.968997361477573</v>
      </c>
      <c r="R1369" s="154">
        <v>0.93958379950772</v>
      </c>
      <c r="S1369" s="154">
        <v>0.965755242898859</v>
      </c>
      <c r="T1369" s="154">
        <v>0.969978165938865</v>
      </c>
      <c r="U1369" s="173">
        <v>-0.0261714433911386</v>
      </c>
      <c r="V1369" s="158">
        <v>26976</v>
      </c>
      <c r="W1369" s="158">
        <v>26067</v>
      </c>
      <c r="X1369" s="158">
        <v>27371</v>
      </c>
      <c r="Y1369" s="158">
        <v>26655</v>
      </c>
      <c r="Z1369" s="155">
        <v>0.966303380782918</v>
      </c>
      <c r="AA1369" s="155">
        <v>0.973840926528077</v>
      </c>
      <c r="AB1369" s="173">
        <v>-0.00753754574515908</v>
      </c>
    </row>
    <row r="1370" spans="1:28">
      <c r="A1370" s="175" t="s">
        <v>1085</v>
      </c>
      <c r="B1370" s="181" t="s">
        <v>1846</v>
      </c>
      <c r="C1370" s="181" t="s">
        <v>1371</v>
      </c>
      <c r="D1370" s="150">
        <v>3929</v>
      </c>
      <c r="E1370" s="153">
        <v>3580</v>
      </c>
      <c r="F1370" s="153">
        <v>349</v>
      </c>
      <c r="G1370" s="151">
        <v>3342</v>
      </c>
      <c r="H1370" s="151">
        <v>3200</v>
      </c>
      <c r="I1370" s="151">
        <v>142</v>
      </c>
      <c r="J1370" s="151">
        <v>3114</v>
      </c>
      <c r="K1370" s="151">
        <v>3048</v>
      </c>
      <c r="L1370" s="151">
        <v>66</v>
      </c>
      <c r="M1370" s="172">
        <v>0.93</v>
      </c>
      <c r="N1370" s="153">
        <v>97388</v>
      </c>
      <c r="O1370" s="153">
        <v>94446</v>
      </c>
      <c r="P1370" s="153">
        <v>2942</v>
      </c>
      <c r="Q1370" s="154">
        <v>0.969790939335442</v>
      </c>
      <c r="R1370" s="154">
        <v>0.911173326546195</v>
      </c>
      <c r="S1370" s="154">
        <v>0.957510472770796</v>
      </c>
      <c r="T1370" s="154">
        <v>0.978805394990366</v>
      </c>
      <c r="U1370" s="173">
        <v>-0.0463371462246009</v>
      </c>
      <c r="V1370" s="158">
        <v>23088</v>
      </c>
      <c r="W1370" s="158">
        <v>22263</v>
      </c>
      <c r="X1370" s="158">
        <v>23306</v>
      </c>
      <c r="Y1370" s="158">
        <v>22600</v>
      </c>
      <c r="Z1370" s="155">
        <v>0.964267151767152</v>
      </c>
      <c r="AA1370" s="155">
        <v>0.96970737149232</v>
      </c>
      <c r="AB1370" s="173">
        <v>-0.00544021972516784</v>
      </c>
    </row>
    <row r="1371" spans="1:28">
      <c r="A1371" s="175" t="s">
        <v>1085</v>
      </c>
      <c r="B1371" s="181" t="s">
        <v>1846</v>
      </c>
      <c r="C1371" s="181" t="s">
        <v>1372</v>
      </c>
      <c r="D1371" s="150">
        <v>3</v>
      </c>
      <c r="E1371" s="153">
        <v>3</v>
      </c>
      <c r="F1371" s="153">
        <v>0</v>
      </c>
      <c r="G1371" s="151">
        <v>3</v>
      </c>
      <c r="H1371" s="151">
        <v>3</v>
      </c>
      <c r="I1371" s="151">
        <v>0</v>
      </c>
      <c r="J1371" s="151">
        <v>4</v>
      </c>
      <c r="K1371" s="151">
        <v>4</v>
      </c>
      <c r="L1371" s="151">
        <v>0</v>
      </c>
      <c r="M1371" s="172">
        <v>0.93</v>
      </c>
      <c r="N1371" s="153">
        <v>97</v>
      </c>
      <c r="O1371" s="153">
        <v>97</v>
      </c>
      <c r="P1371" s="153">
        <v>0</v>
      </c>
      <c r="Q1371" s="154">
        <v>1</v>
      </c>
      <c r="R1371" s="154">
        <v>1</v>
      </c>
      <c r="S1371" s="154">
        <v>1</v>
      </c>
      <c r="T1371" s="154">
        <v>1</v>
      </c>
      <c r="U1371" s="173">
        <v>0</v>
      </c>
      <c r="V1371" s="158">
        <v>32</v>
      </c>
      <c r="W1371" s="158">
        <v>32</v>
      </c>
      <c r="X1371" s="158">
        <v>33</v>
      </c>
      <c r="Y1371" s="158">
        <v>33</v>
      </c>
      <c r="Z1371" s="155">
        <v>1</v>
      </c>
      <c r="AA1371" s="155">
        <v>1</v>
      </c>
      <c r="AB1371" s="173">
        <v>0</v>
      </c>
    </row>
    <row r="1372" spans="1:28">
      <c r="A1372" s="175" t="s">
        <v>1085</v>
      </c>
      <c r="B1372" s="181" t="s">
        <v>1846</v>
      </c>
      <c r="C1372" s="181" t="s">
        <v>1373</v>
      </c>
      <c r="D1372" s="150">
        <v>1883</v>
      </c>
      <c r="E1372" s="153">
        <v>1699</v>
      </c>
      <c r="F1372" s="153">
        <v>184</v>
      </c>
      <c r="G1372" s="151">
        <v>1780</v>
      </c>
      <c r="H1372" s="151">
        <v>1673</v>
      </c>
      <c r="I1372" s="151">
        <v>107</v>
      </c>
      <c r="J1372" s="151">
        <v>1655</v>
      </c>
      <c r="K1372" s="151">
        <v>1591</v>
      </c>
      <c r="L1372" s="151">
        <v>64</v>
      </c>
      <c r="M1372" s="172">
        <v>0.93</v>
      </c>
      <c r="N1372" s="153">
        <v>48720</v>
      </c>
      <c r="O1372" s="153">
        <v>46798</v>
      </c>
      <c r="P1372" s="153">
        <v>1922</v>
      </c>
      <c r="Q1372" s="154">
        <v>0.960550082101806</v>
      </c>
      <c r="R1372" s="154">
        <v>0.902283590015932</v>
      </c>
      <c r="S1372" s="154">
        <v>0.939887640449438</v>
      </c>
      <c r="T1372" s="154">
        <v>0.961329305135952</v>
      </c>
      <c r="U1372" s="173">
        <v>-0.0376040504335061</v>
      </c>
      <c r="V1372" s="158">
        <v>12334</v>
      </c>
      <c r="W1372" s="158">
        <v>11786</v>
      </c>
      <c r="X1372" s="158">
        <v>12140</v>
      </c>
      <c r="Y1372" s="158">
        <v>11730</v>
      </c>
      <c r="Z1372" s="155">
        <v>0.955569969190855</v>
      </c>
      <c r="AA1372" s="155">
        <v>0.966227347611203</v>
      </c>
      <c r="AB1372" s="173">
        <v>-0.0106573784203481</v>
      </c>
    </row>
    <row r="1373" spans="1:28">
      <c r="A1373" s="175" t="s">
        <v>1085</v>
      </c>
      <c r="B1373" s="181" t="s">
        <v>1846</v>
      </c>
      <c r="C1373" s="181" t="s">
        <v>1374</v>
      </c>
      <c r="D1373" s="150">
        <v>3283</v>
      </c>
      <c r="E1373" s="153">
        <v>3075</v>
      </c>
      <c r="F1373" s="153">
        <v>208</v>
      </c>
      <c r="G1373" s="151">
        <v>2878</v>
      </c>
      <c r="H1373" s="151">
        <v>2748</v>
      </c>
      <c r="I1373" s="151">
        <v>130</v>
      </c>
      <c r="J1373" s="151">
        <v>2787</v>
      </c>
      <c r="K1373" s="151">
        <v>2710</v>
      </c>
      <c r="L1373" s="151">
        <v>77</v>
      </c>
      <c r="M1373" s="172">
        <v>0.93</v>
      </c>
      <c r="N1373" s="153">
        <v>86211</v>
      </c>
      <c r="O1373" s="153">
        <v>83828</v>
      </c>
      <c r="P1373" s="153">
        <v>2383</v>
      </c>
      <c r="Q1373" s="154">
        <v>0.972358515734651</v>
      </c>
      <c r="R1373" s="154">
        <v>0.936643314042035</v>
      </c>
      <c r="S1373" s="154">
        <v>0.954829742876998</v>
      </c>
      <c r="T1373" s="154">
        <v>0.972371725870111</v>
      </c>
      <c r="U1373" s="173">
        <v>-0.0181864288349632</v>
      </c>
      <c r="V1373" s="158">
        <v>20669</v>
      </c>
      <c r="W1373" s="158">
        <v>19999</v>
      </c>
      <c r="X1373" s="158">
        <v>20451</v>
      </c>
      <c r="Y1373" s="158">
        <v>19927</v>
      </c>
      <c r="Z1373" s="155">
        <v>0.967584304997823</v>
      </c>
      <c r="AA1373" s="155">
        <v>0.974377781037602</v>
      </c>
      <c r="AB1373" s="173">
        <v>-0.00679347603977931</v>
      </c>
    </row>
    <row r="1374" spans="1:28">
      <c r="A1374" s="175" t="s">
        <v>1085</v>
      </c>
      <c r="B1374" s="181" t="s">
        <v>1846</v>
      </c>
      <c r="C1374" s="181" t="s">
        <v>1375</v>
      </c>
      <c r="D1374" s="150">
        <v>392</v>
      </c>
      <c r="E1374" s="153">
        <v>390</v>
      </c>
      <c r="F1374" s="153">
        <v>2</v>
      </c>
      <c r="G1374" s="151">
        <v>404</v>
      </c>
      <c r="H1374" s="151">
        <v>404</v>
      </c>
      <c r="I1374" s="151">
        <v>0</v>
      </c>
      <c r="J1374" s="151">
        <v>321</v>
      </c>
      <c r="K1374" s="151">
        <v>321</v>
      </c>
      <c r="L1374" s="151">
        <v>0</v>
      </c>
      <c r="M1374" s="172">
        <v>0.93</v>
      </c>
      <c r="N1374" s="153">
        <v>4873</v>
      </c>
      <c r="O1374" s="153">
        <v>4871</v>
      </c>
      <c r="P1374" s="153">
        <v>2</v>
      </c>
      <c r="Q1374" s="154">
        <v>0.999589575210343</v>
      </c>
      <c r="R1374" s="154">
        <v>0.994897959183674</v>
      </c>
      <c r="S1374" s="154">
        <v>1</v>
      </c>
      <c r="T1374" s="154">
        <v>1</v>
      </c>
      <c r="U1374" s="173">
        <v>-0.00510204081632648</v>
      </c>
      <c r="V1374" s="158">
        <v>2536</v>
      </c>
      <c r="W1374" s="158">
        <v>2534</v>
      </c>
      <c r="X1374" s="158">
        <v>1675</v>
      </c>
      <c r="Y1374" s="158">
        <v>1675</v>
      </c>
      <c r="Z1374" s="155">
        <v>0.999211356466877</v>
      </c>
      <c r="AA1374" s="155">
        <v>1</v>
      </c>
      <c r="AB1374" s="173">
        <v>-0.000788643533123023</v>
      </c>
    </row>
    <row r="1375" spans="1:28">
      <c r="A1375" s="175" t="s">
        <v>1085</v>
      </c>
      <c r="B1375" s="181" t="s">
        <v>1846</v>
      </c>
      <c r="C1375" s="181" t="s">
        <v>1376</v>
      </c>
      <c r="D1375" s="150">
        <v>2786</v>
      </c>
      <c r="E1375" s="153">
        <v>2592</v>
      </c>
      <c r="F1375" s="153">
        <v>194</v>
      </c>
      <c r="G1375" s="151">
        <v>2398</v>
      </c>
      <c r="H1375" s="151">
        <v>2272</v>
      </c>
      <c r="I1375" s="151">
        <v>126</v>
      </c>
      <c r="J1375" s="151">
        <v>2428</v>
      </c>
      <c r="K1375" s="151">
        <v>2351</v>
      </c>
      <c r="L1375" s="151">
        <v>77</v>
      </c>
      <c r="M1375" s="172">
        <v>0.93</v>
      </c>
      <c r="N1375" s="153">
        <v>72438</v>
      </c>
      <c r="O1375" s="153">
        <v>70352</v>
      </c>
      <c r="P1375" s="153">
        <v>2086</v>
      </c>
      <c r="Q1375" s="154">
        <v>0.971202959772495</v>
      </c>
      <c r="R1375" s="154">
        <v>0.930366116295764</v>
      </c>
      <c r="S1375" s="154">
        <v>0.947456213511259</v>
      </c>
      <c r="T1375" s="154">
        <v>0.96828665568369</v>
      </c>
      <c r="U1375" s="173">
        <v>-0.0170900972154949</v>
      </c>
      <c r="V1375" s="158">
        <v>16982</v>
      </c>
      <c r="W1375" s="158">
        <v>16254</v>
      </c>
      <c r="X1375" s="158">
        <v>17781</v>
      </c>
      <c r="Y1375" s="158">
        <v>17275</v>
      </c>
      <c r="Z1375" s="155">
        <v>0.957131079967024</v>
      </c>
      <c r="AA1375" s="155">
        <v>0.971542657893257</v>
      </c>
      <c r="AB1375" s="173">
        <v>-0.0144115779262329</v>
      </c>
    </row>
    <row r="1376" spans="1:28">
      <c r="A1376" s="175" t="s">
        <v>1085</v>
      </c>
      <c r="B1376" s="181" t="s">
        <v>1846</v>
      </c>
      <c r="C1376" s="181" t="s">
        <v>1377</v>
      </c>
      <c r="D1376" s="150">
        <v>6088</v>
      </c>
      <c r="E1376" s="153">
        <v>5719</v>
      </c>
      <c r="F1376" s="153">
        <v>369</v>
      </c>
      <c r="G1376" s="151">
        <v>5079</v>
      </c>
      <c r="H1376" s="151">
        <v>4873</v>
      </c>
      <c r="I1376" s="151">
        <v>206</v>
      </c>
      <c r="J1376" s="151">
        <v>5061</v>
      </c>
      <c r="K1376" s="151">
        <v>4963</v>
      </c>
      <c r="L1376" s="151">
        <v>98</v>
      </c>
      <c r="M1376" s="172">
        <v>0.93</v>
      </c>
      <c r="N1376" s="153">
        <v>159022</v>
      </c>
      <c r="O1376" s="153">
        <v>154666</v>
      </c>
      <c r="P1376" s="153">
        <v>4356</v>
      </c>
      <c r="Q1376" s="154">
        <v>0.97260756373332</v>
      </c>
      <c r="R1376" s="154">
        <v>0.939388961892247</v>
      </c>
      <c r="S1376" s="154">
        <v>0.959440834810002</v>
      </c>
      <c r="T1376" s="154">
        <v>0.980636237897649</v>
      </c>
      <c r="U1376" s="173">
        <v>-0.0200518729177549</v>
      </c>
      <c r="V1376" s="158">
        <v>36936</v>
      </c>
      <c r="W1376" s="158">
        <v>35782</v>
      </c>
      <c r="X1376" s="158">
        <v>37741</v>
      </c>
      <c r="Y1376" s="158">
        <v>36871</v>
      </c>
      <c r="Z1376" s="155">
        <v>0.968756768464371</v>
      </c>
      <c r="AA1376" s="155">
        <v>0.976948146577992</v>
      </c>
      <c r="AB1376" s="173">
        <v>-0.00819137811362136</v>
      </c>
    </row>
    <row r="1377" spans="1:28">
      <c r="A1377" s="175" t="s">
        <v>1085</v>
      </c>
      <c r="B1377" s="181" t="s">
        <v>1846</v>
      </c>
      <c r="C1377" s="181" t="s">
        <v>1378</v>
      </c>
      <c r="D1377" s="150">
        <v>2529</v>
      </c>
      <c r="E1377" s="153">
        <v>2279</v>
      </c>
      <c r="F1377" s="153">
        <v>250</v>
      </c>
      <c r="G1377" s="151">
        <v>2398</v>
      </c>
      <c r="H1377" s="151">
        <v>2301</v>
      </c>
      <c r="I1377" s="151">
        <v>97</v>
      </c>
      <c r="J1377" s="151">
        <v>2231</v>
      </c>
      <c r="K1377" s="151">
        <v>2176</v>
      </c>
      <c r="L1377" s="151">
        <v>55</v>
      </c>
      <c r="M1377" s="172">
        <v>0.93</v>
      </c>
      <c r="N1377" s="153">
        <v>67192</v>
      </c>
      <c r="O1377" s="153">
        <v>64788</v>
      </c>
      <c r="P1377" s="153">
        <v>2404</v>
      </c>
      <c r="Q1377" s="154">
        <v>0.964221931182284</v>
      </c>
      <c r="R1377" s="154">
        <v>0.901146698299723</v>
      </c>
      <c r="S1377" s="154">
        <v>0.959549624687239</v>
      </c>
      <c r="T1377" s="154">
        <v>0.975347377857463</v>
      </c>
      <c r="U1377" s="173">
        <v>-0.0584029263875162</v>
      </c>
      <c r="V1377" s="158">
        <v>15939</v>
      </c>
      <c r="W1377" s="158">
        <v>15344</v>
      </c>
      <c r="X1377" s="158">
        <v>16041</v>
      </c>
      <c r="Y1377" s="158">
        <v>15470</v>
      </c>
      <c r="Z1377" s="155">
        <v>0.962670180061484</v>
      </c>
      <c r="AA1377" s="155">
        <v>0.964403715479085</v>
      </c>
      <c r="AB1377" s="173">
        <v>-0.00173353541760046</v>
      </c>
    </row>
    <row r="1378" spans="1:28">
      <c r="A1378" s="175" t="s">
        <v>1085</v>
      </c>
      <c r="B1378" s="181" t="s">
        <v>1846</v>
      </c>
      <c r="C1378" s="181" t="s">
        <v>1379</v>
      </c>
      <c r="D1378" s="150">
        <v>2608</v>
      </c>
      <c r="E1378" s="153">
        <v>2527</v>
      </c>
      <c r="F1378" s="153">
        <v>81</v>
      </c>
      <c r="G1378" s="151">
        <v>2174</v>
      </c>
      <c r="H1378" s="151">
        <v>2138</v>
      </c>
      <c r="I1378" s="151">
        <v>36</v>
      </c>
      <c r="J1378" s="151">
        <v>2220</v>
      </c>
      <c r="K1378" s="151">
        <v>2166</v>
      </c>
      <c r="L1378" s="151">
        <v>54</v>
      </c>
      <c r="M1378" s="172">
        <v>0.93</v>
      </c>
      <c r="N1378" s="153">
        <v>66868</v>
      </c>
      <c r="O1378" s="153">
        <v>65838</v>
      </c>
      <c r="P1378" s="153">
        <v>1030</v>
      </c>
      <c r="Q1378" s="154">
        <v>0.984596518514087</v>
      </c>
      <c r="R1378" s="154">
        <v>0.968941717791411</v>
      </c>
      <c r="S1378" s="154">
        <v>0.983440662373505</v>
      </c>
      <c r="T1378" s="154">
        <v>0.975675675675676</v>
      </c>
      <c r="U1378" s="173">
        <v>-0.014498944582094</v>
      </c>
      <c r="V1378" s="158">
        <v>16356</v>
      </c>
      <c r="W1378" s="158">
        <v>16045</v>
      </c>
      <c r="X1378" s="158">
        <v>16592</v>
      </c>
      <c r="Y1378" s="158">
        <v>16361</v>
      </c>
      <c r="Z1378" s="155">
        <v>0.980985571044265</v>
      </c>
      <c r="AA1378" s="155">
        <v>0.98607762777242</v>
      </c>
      <c r="AB1378" s="173">
        <v>-0.00509205672815538</v>
      </c>
    </row>
    <row r="1379" spans="1:28">
      <c r="A1379" s="175" t="s">
        <v>1085</v>
      </c>
      <c r="B1379" s="181" t="s">
        <v>1846</v>
      </c>
      <c r="C1379" s="181" t="s">
        <v>1380</v>
      </c>
      <c r="D1379" s="150">
        <v>1721</v>
      </c>
      <c r="E1379" s="153">
        <v>1599</v>
      </c>
      <c r="F1379" s="153">
        <v>122</v>
      </c>
      <c r="G1379" s="151">
        <v>1467</v>
      </c>
      <c r="H1379" s="151">
        <v>1427</v>
      </c>
      <c r="I1379" s="151">
        <v>40</v>
      </c>
      <c r="J1379" s="151">
        <v>1398</v>
      </c>
      <c r="K1379" s="151">
        <v>1362</v>
      </c>
      <c r="L1379" s="151">
        <v>36</v>
      </c>
      <c r="M1379" s="172">
        <v>0.93</v>
      </c>
      <c r="N1379" s="153">
        <v>39418</v>
      </c>
      <c r="O1379" s="153">
        <v>38054</v>
      </c>
      <c r="P1379" s="153">
        <v>1364</v>
      </c>
      <c r="Q1379" s="154">
        <v>0.965396519356639</v>
      </c>
      <c r="R1379" s="154">
        <v>0.929110981987217</v>
      </c>
      <c r="S1379" s="154">
        <v>0.972733469665985</v>
      </c>
      <c r="T1379" s="154">
        <v>0.974248927038627</v>
      </c>
      <c r="U1379" s="173">
        <v>-0.0436224876787682</v>
      </c>
      <c r="V1379" s="158">
        <v>10215</v>
      </c>
      <c r="W1379" s="158">
        <v>9901</v>
      </c>
      <c r="X1379" s="158">
        <v>9603</v>
      </c>
      <c r="Y1379" s="158">
        <v>9278</v>
      </c>
      <c r="Z1379" s="155">
        <v>0.969260890846794</v>
      </c>
      <c r="AA1379" s="155">
        <v>0.966156409455379</v>
      </c>
      <c r="AB1379" s="173">
        <v>0.00310448139141539</v>
      </c>
    </row>
    <row r="1380" spans="1:28">
      <c r="A1380" s="175" t="s">
        <v>1085</v>
      </c>
      <c r="B1380" s="181" t="s">
        <v>1846</v>
      </c>
      <c r="C1380" s="181" t="s">
        <v>1381</v>
      </c>
      <c r="D1380" s="150">
        <v>4016</v>
      </c>
      <c r="E1380" s="153">
        <v>3828</v>
      </c>
      <c r="F1380" s="153">
        <v>188</v>
      </c>
      <c r="G1380" s="151">
        <v>3307</v>
      </c>
      <c r="H1380" s="151">
        <v>3171</v>
      </c>
      <c r="I1380" s="151">
        <v>136</v>
      </c>
      <c r="J1380" s="151">
        <v>3212</v>
      </c>
      <c r="K1380" s="151">
        <v>3128</v>
      </c>
      <c r="L1380" s="151">
        <v>84</v>
      </c>
      <c r="M1380" s="172">
        <v>0.93</v>
      </c>
      <c r="N1380" s="153">
        <v>97544</v>
      </c>
      <c r="O1380" s="153">
        <v>94772</v>
      </c>
      <c r="P1380" s="153">
        <v>2772</v>
      </c>
      <c r="Q1380" s="154">
        <v>0.971582055277618</v>
      </c>
      <c r="R1380" s="154">
        <v>0.953187250996016</v>
      </c>
      <c r="S1380" s="154">
        <v>0.958875113395827</v>
      </c>
      <c r="T1380" s="154">
        <v>0.973848069738481</v>
      </c>
      <c r="U1380" s="173">
        <v>-0.00568786239981101</v>
      </c>
      <c r="V1380" s="158">
        <v>23146</v>
      </c>
      <c r="W1380" s="158">
        <v>22372</v>
      </c>
      <c r="X1380" s="158">
        <v>24519</v>
      </c>
      <c r="Y1380" s="158">
        <v>23791</v>
      </c>
      <c r="Z1380" s="155">
        <v>0.966560096776981</v>
      </c>
      <c r="AA1380" s="155">
        <v>0.970308740160692</v>
      </c>
      <c r="AB1380" s="173">
        <v>-0.00374864338371073</v>
      </c>
    </row>
    <row r="1381" spans="1:28">
      <c r="A1381" s="175" t="s">
        <v>1085</v>
      </c>
      <c r="B1381" s="181" t="s">
        <v>1846</v>
      </c>
      <c r="C1381" s="181" t="s">
        <v>1382</v>
      </c>
      <c r="D1381" s="150">
        <v>5283</v>
      </c>
      <c r="E1381" s="153">
        <v>4995</v>
      </c>
      <c r="F1381" s="153">
        <v>288</v>
      </c>
      <c r="G1381" s="151">
        <v>4734</v>
      </c>
      <c r="H1381" s="151">
        <v>4573</v>
      </c>
      <c r="I1381" s="151">
        <v>161</v>
      </c>
      <c r="J1381" s="151">
        <v>4514</v>
      </c>
      <c r="K1381" s="151">
        <v>4400</v>
      </c>
      <c r="L1381" s="151">
        <v>114</v>
      </c>
      <c r="M1381" s="172">
        <v>0.93</v>
      </c>
      <c r="N1381" s="153">
        <v>137433</v>
      </c>
      <c r="O1381" s="153">
        <v>133272</v>
      </c>
      <c r="P1381" s="153">
        <v>4161</v>
      </c>
      <c r="Q1381" s="154">
        <v>0.969723428870795</v>
      </c>
      <c r="R1381" s="154">
        <v>0.945485519591141</v>
      </c>
      <c r="S1381" s="154">
        <v>0.965990705534432</v>
      </c>
      <c r="T1381" s="154">
        <v>0.974745237040319</v>
      </c>
      <c r="U1381" s="173">
        <v>-0.0205051859432904</v>
      </c>
      <c r="V1381" s="158">
        <v>32645</v>
      </c>
      <c r="W1381" s="158">
        <v>31543</v>
      </c>
      <c r="X1381" s="158">
        <v>34011</v>
      </c>
      <c r="Y1381" s="158">
        <v>33017</v>
      </c>
      <c r="Z1381" s="155">
        <v>0.966242916219942</v>
      </c>
      <c r="AA1381" s="155">
        <v>0.970774161300756</v>
      </c>
      <c r="AB1381" s="173">
        <v>-0.00453124508081382</v>
      </c>
    </row>
    <row r="1382" spans="1:28">
      <c r="A1382" s="175" t="s">
        <v>1085</v>
      </c>
      <c r="B1382" s="181" t="s">
        <v>1846</v>
      </c>
      <c r="C1382" s="181" t="s">
        <v>1383</v>
      </c>
      <c r="D1382" s="150">
        <v>2559</v>
      </c>
      <c r="E1382" s="153">
        <v>2424</v>
      </c>
      <c r="F1382" s="153">
        <v>135</v>
      </c>
      <c r="G1382" s="151">
        <v>2145</v>
      </c>
      <c r="H1382" s="151">
        <v>2100</v>
      </c>
      <c r="I1382" s="151">
        <v>45</v>
      </c>
      <c r="J1382" s="151">
        <v>2098</v>
      </c>
      <c r="K1382" s="151">
        <v>2073</v>
      </c>
      <c r="L1382" s="151">
        <v>25</v>
      </c>
      <c r="M1382" s="172">
        <v>0.93</v>
      </c>
      <c r="N1382" s="153">
        <v>62375</v>
      </c>
      <c r="O1382" s="153">
        <v>61456</v>
      </c>
      <c r="P1382" s="153">
        <v>919</v>
      </c>
      <c r="Q1382" s="154">
        <v>0.985266533066132</v>
      </c>
      <c r="R1382" s="154">
        <v>0.947245017584994</v>
      </c>
      <c r="S1382" s="154">
        <v>0.979020979020979</v>
      </c>
      <c r="T1382" s="154">
        <v>0.988083889418494</v>
      </c>
      <c r="U1382" s="173">
        <v>-0.0317759614359849</v>
      </c>
      <c r="V1382" s="158">
        <v>15162</v>
      </c>
      <c r="W1382" s="158">
        <v>14853</v>
      </c>
      <c r="X1382" s="158">
        <v>15145</v>
      </c>
      <c r="Y1382" s="158">
        <v>14925</v>
      </c>
      <c r="Z1382" s="155">
        <v>0.979620102888801</v>
      </c>
      <c r="AA1382" s="155">
        <v>0.985473753714097</v>
      </c>
      <c r="AB1382" s="173">
        <v>-0.0058536508252961</v>
      </c>
    </row>
    <row r="1383" spans="1:28">
      <c r="A1383" s="175" t="s">
        <v>1085</v>
      </c>
      <c r="B1383" s="181" t="s">
        <v>1846</v>
      </c>
      <c r="C1383" s="181" t="s">
        <v>1384</v>
      </c>
      <c r="D1383" s="150">
        <v>3535</v>
      </c>
      <c r="E1383" s="153">
        <v>3369</v>
      </c>
      <c r="F1383" s="153">
        <v>166</v>
      </c>
      <c r="G1383" s="151">
        <v>3185</v>
      </c>
      <c r="H1383" s="151">
        <v>3075</v>
      </c>
      <c r="I1383" s="151">
        <v>110</v>
      </c>
      <c r="J1383" s="151">
        <v>2993</v>
      </c>
      <c r="K1383" s="151">
        <v>2900</v>
      </c>
      <c r="L1383" s="151">
        <v>93</v>
      </c>
      <c r="M1383" s="172">
        <v>0.93</v>
      </c>
      <c r="N1383" s="153">
        <v>88302</v>
      </c>
      <c r="O1383" s="153">
        <v>86011</v>
      </c>
      <c r="P1383" s="153">
        <v>2291</v>
      </c>
      <c r="Q1383" s="154">
        <v>0.974054947792802</v>
      </c>
      <c r="R1383" s="154">
        <v>0.953041018387553</v>
      </c>
      <c r="S1383" s="154">
        <v>0.965463108320251</v>
      </c>
      <c r="T1383" s="154">
        <v>0.968927497494153</v>
      </c>
      <c r="U1383" s="173">
        <v>-0.0124220899326981</v>
      </c>
      <c r="V1383" s="158">
        <v>21947</v>
      </c>
      <c r="W1383" s="158">
        <v>21311</v>
      </c>
      <c r="X1383" s="158">
        <v>21849</v>
      </c>
      <c r="Y1383" s="158">
        <v>21338</v>
      </c>
      <c r="Z1383" s="155">
        <v>0.971021096277396</v>
      </c>
      <c r="AA1383" s="155">
        <v>0.976612201931438</v>
      </c>
      <c r="AB1383" s="173">
        <v>-0.00559110565404297</v>
      </c>
    </row>
    <row r="1384" spans="1:28">
      <c r="A1384" s="175" t="s">
        <v>1085</v>
      </c>
      <c r="B1384" s="181" t="s">
        <v>1846</v>
      </c>
      <c r="C1384" s="181" t="s">
        <v>1385</v>
      </c>
      <c r="D1384" s="150">
        <v>2925</v>
      </c>
      <c r="E1384" s="153">
        <v>2729</v>
      </c>
      <c r="F1384" s="153">
        <v>196</v>
      </c>
      <c r="G1384" s="151">
        <v>2530</v>
      </c>
      <c r="H1384" s="151">
        <v>2433</v>
      </c>
      <c r="I1384" s="151">
        <v>97</v>
      </c>
      <c r="J1384" s="151">
        <v>2482</v>
      </c>
      <c r="K1384" s="151">
        <v>2407</v>
      </c>
      <c r="L1384" s="151">
        <v>75</v>
      </c>
      <c r="M1384" s="172">
        <v>0.93</v>
      </c>
      <c r="N1384" s="153">
        <v>72339</v>
      </c>
      <c r="O1384" s="153">
        <v>69980</v>
      </c>
      <c r="P1384" s="153">
        <v>2359</v>
      </c>
      <c r="Q1384" s="154">
        <v>0.967389651501956</v>
      </c>
      <c r="R1384" s="154">
        <v>0.932991452991453</v>
      </c>
      <c r="S1384" s="154">
        <v>0.961660079051383</v>
      </c>
      <c r="T1384" s="154">
        <v>0.969782433521354</v>
      </c>
      <c r="U1384" s="173">
        <v>-0.0286686260599304</v>
      </c>
      <c r="V1384" s="158">
        <v>17660</v>
      </c>
      <c r="W1384" s="158">
        <v>17053</v>
      </c>
      <c r="X1384" s="158">
        <v>17472</v>
      </c>
      <c r="Y1384" s="158">
        <v>16920</v>
      </c>
      <c r="Z1384" s="155">
        <v>0.965628539071348</v>
      </c>
      <c r="AA1384" s="155">
        <v>0.968406593406593</v>
      </c>
      <c r="AB1384" s="173">
        <v>-0.00277805433524569</v>
      </c>
    </row>
    <row r="1385" spans="1:28">
      <c r="A1385" s="175" t="s">
        <v>1085</v>
      </c>
      <c r="B1385" s="181" t="s">
        <v>1846</v>
      </c>
      <c r="C1385" s="181" t="s">
        <v>1386</v>
      </c>
      <c r="D1385" s="150">
        <v>2277</v>
      </c>
      <c r="E1385" s="153">
        <v>2021</v>
      </c>
      <c r="F1385" s="153">
        <v>256</v>
      </c>
      <c r="G1385" s="151">
        <v>1946</v>
      </c>
      <c r="H1385" s="151">
        <v>1816</v>
      </c>
      <c r="I1385" s="151">
        <v>130</v>
      </c>
      <c r="J1385" s="151">
        <v>1817</v>
      </c>
      <c r="K1385" s="151">
        <v>1721</v>
      </c>
      <c r="L1385" s="151">
        <v>96</v>
      </c>
      <c r="M1385" s="172">
        <v>0.93</v>
      </c>
      <c r="N1385" s="153">
        <v>50124</v>
      </c>
      <c r="O1385" s="153">
        <v>48010</v>
      </c>
      <c r="P1385" s="153">
        <v>2114</v>
      </c>
      <c r="Q1385" s="154">
        <v>0.957824595004389</v>
      </c>
      <c r="R1385" s="154">
        <v>0.887571365832235</v>
      </c>
      <c r="S1385" s="154">
        <v>0.933196300102775</v>
      </c>
      <c r="T1385" s="154">
        <v>0.94716565767749</v>
      </c>
      <c r="U1385" s="173">
        <v>-0.0456249342705395</v>
      </c>
      <c r="V1385" s="158">
        <v>13084</v>
      </c>
      <c r="W1385" s="158">
        <v>12309</v>
      </c>
      <c r="X1385" s="158">
        <v>12599</v>
      </c>
      <c r="Y1385" s="158">
        <v>12178</v>
      </c>
      <c r="Z1385" s="155">
        <v>0.940767349434424</v>
      </c>
      <c r="AA1385" s="155">
        <v>0.966584649575363</v>
      </c>
      <c r="AB1385" s="173">
        <v>-0.0258173001409394</v>
      </c>
    </row>
    <row r="1386" spans="1:28">
      <c r="A1386" s="175" t="s">
        <v>1085</v>
      </c>
      <c r="B1386" s="181" t="s">
        <v>1846</v>
      </c>
      <c r="C1386" s="181" t="s">
        <v>1387</v>
      </c>
      <c r="D1386" s="150">
        <v>1838</v>
      </c>
      <c r="E1386" s="153">
        <v>1791</v>
      </c>
      <c r="F1386" s="153">
        <v>47</v>
      </c>
      <c r="G1386" s="151">
        <v>1669</v>
      </c>
      <c r="H1386" s="151">
        <v>1641</v>
      </c>
      <c r="I1386" s="151">
        <v>28</v>
      </c>
      <c r="J1386" s="151">
        <v>1613</v>
      </c>
      <c r="K1386" s="151">
        <v>1593</v>
      </c>
      <c r="L1386" s="151">
        <v>20</v>
      </c>
      <c r="M1386" s="172">
        <v>0.93</v>
      </c>
      <c r="N1386" s="153">
        <v>48100</v>
      </c>
      <c r="O1386" s="153">
        <v>47432</v>
      </c>
      <c r="P1386" s="153">
        <v>668</v>
      </c>
      <c r="Q1386" s="154">
        <v>0.986112266112266</v>
      </c>
      <c r="R1386" s="154">
        <v>0.97442872687704</v>
      </c>
      <c r="S1386" s="154">
        <v>0.983223487118035</v>
      </c>
      <c r="T1386" s="154">
        <v>0.987600743955363</v>
      </c>
      <c r="U1386" s="173">
        <v>-0.00879476024099446</v>
      </c>
      <c r="V1386" s="158">
        <v>11563</v>
      </c>
      <c r="W1386" s="158">
        <v>11383</v>
      </c>
      <c r="X1386" s="158">
        <v>12485</v>
      </c>
      <c r="Y1386" s="158">
        <v>12323</v>
      </c>
      <c r="Z1386" s="155">
        <v>0.984433105595434</v>
      </c>
      <c r="AA1386" s="155">
        <v>0.987024429315178</v>
      </c>
      <c r="AB1386" s="173">
        <v>-0.00259132371974446</v>
      </c>
    </row>
    <row r="1387" spans="1:28">
      <c r="A1387" s="175" t="s">
        <v>1085</v>
      </c>
      <c r="B1387" s="181" t="s">
        <v>1846</v>
      </c>
      <c r="C1387" s="181" t="s">
        <v>1388</v>
      </c>
      <c r="D1387" s="150">
        <v>2702</v>
      </c>
      <c r="E1387" s="153">
        <v>2567</v>
      </c>
      <c r="F1387" s="153">
        <v>135</v>
      </c>
      <c r="G1387" s="151">
        <v>2298</v>
      </c>
      <c r="H1387" s="151">
        <v>2215</v>
      </c>
      <c r="I1387" s="151">
        <v>83</v>
      </c>
      <c r="J1387" s="151">
        <v>2226</v>
      </c>
      <c r="K1387" s="151">
        <v>2174</v>
      </c>
      <c r="L1387" s="151">
        <v>52</v>
      </c>
      <c r="M1387" s="172">
        <v>0.93</v>
      </c>
      <c r="N1387" s="153">
        <v>66236</v>
      </c>
      <c r="O1387" s="153">
        <v>64510</v>
      </c>
      <c r="P1387" s="153">
        <v>1726</v>
      </c>
      <c r="Q1387" s="154">
        <v>0.97394166314391</v>
      </c>
      <c r="R1387" s="154">
        <v>0.950037009622502</v>
      </c>
      <c r="S1387" s="154">
        <v>0.963881636205396</v>
      </c>
      <c r="T1387" s="154">
        <v>0.976639712488769</v>
      </c>
      <c r="U1387" s="173">
        <v>-0.0138446265828942</v>
      </c>
      <c r="V1387" s="158">
        <v>16343</v>
      </c>
      <c r="W1387" s="158">
        <v>15832</v>
      </c>
      <c r="X1387" s="158">
        <v>16373</v>
      </c>
      <c r="Y1387" s="158">
        <v>15992</v>
      </c>
      <c r="Z1387" s="155">
        <v>0.968732790797283</v>
      </c>
      <c r="AA1387" s="155">
        <v>0.976729982287913</v>
      </c>
      <c r="AB1387" s="173">
        <v>-0.00799719149062983</v>
      </c>
    </row>
    <row r="1388" spans="1:28">
      <c r="A1388" s="175" t="s">
        <v>1085</v>
      </c>
      <c r="B1388" s="181" t="s">
        <v>1846</v>
      </c>
      <c r="C1388" s="181" t="s">
        <v>1389</v>
      </c>
      <c r="D1388" s="150">
        <v>2091</v>
      </c>
      <c r="E1388" s="153">
        <v>1887</v>
      </c>
      <c r="F1388" s="153">
        <v>204</v>
      </c>
      <c r="G1388" s="151">
        <v>1801</v>
      </c>
      <c r="H1388" s="151">
        <v>1736</v>
      </c>
      <c r="I1388" s="151">
        <v>65</v>
      </c>
      <c r="J1388" s="151">
        <v>1691</v>
      </c>
      <c r="K1388" s="151">
        <v>1624</v>
      </c>
      <c r="L1388" s="151">
        <v>67</v>
      </c>
      <c r="M1388" s="172">
        <v>0.93</v>
      </c>
      <c r="N1388" s="153">
        <v>49280</v>
      </c>
      <c r="O1388" s="153">
        <v>46867</v>
      </c>
      <c r="P1388" s="153">
        <v>2413</v>
      </c>
      <c r="Q1388" s="154">
        <v>0.951034902597403</v>
      </c>
      <c r="R1388" s="154">
        <v>0.902439024390244</v>
      </c>
      <c r="S1388" s="154">
        <v>0.963908939478068</v>
      </c>
      <c r="T1388" s="154">
        <v>0.960378474275577</v>
      </c>
      <c r="U1388" s="173">
        <v>-0.0614699150878238</v>
      </c>
      <c r="V1388" s="158">
        <v>12276</v>
      </c>
      <c r="W1388" s="158">
        <v>11679</v>
      </c>
      <c r="X1388" s="158">
        <v>12275</v>
      </c>
      <c r="Y1388" s="158">
        <v>11743</v>
      </c>
      <c r="Z1388" s="155">
        <v>0.951368523949169</v>
      </c>
      <c r="AA1388" s="155">
        <v>0.956659877800407</v>
      </c>
      <c r="AB1388" s="173">
        <v>-0.00529135385123813</v>
      </c>
    </row>
    <row r="1389" spans="1:28">
      <c r="A1389" s="175" t="s">
        <v>1085</v>
      </c>
      <c r="B1389" s="181" t="s">
        <v>1846</v>
      </c>
      <c r="C1389" s="181" t="s">
        <v>1390</v>
      </c>
      <c r="D1389" s="150">
        <v>883</v>
      </c>
      <c r="E1389" s="153">
        <v>848</v>
      </c>
      <c r="F1389" s="153">
        <v>35</v>
      </c>
      <c r="G1389" s="151">
        <v>738</v>
      </c>
      <c r="H1389" s="151">
        <v>721</v>
      </c>
      <c r="I1389" s="151">
        <v>17</v>
      </c>
      <c r="J1389" s="151">
        <v>715</v>
      </c>
      <c r="K1389" s="151">
        <v>697</v>
      </c>
      <c r="L1389" s="151">
        <v>18</v>
      </c>
      <c r="M1389" s="172">
        <v>0.93</v>
      </c>
      <c r="N1389" s="153">
        <v>21923</v>
      </c>
      <c r="O1389" s="153">
        <v>21385</v>
      </c>
      <c r="P1389" s="153">
        <v>538</v>
      </c>
      <c r="Q1389" s="154">
        <v>0.975459563016011</v>
      </c>
      <c r="R1389" s="154">
        <v>0.960362400906002</v>
      </c>
      <c r="S1389" s="154">
        <v>0.976964769647697</v>
      </c>
      <c r="T1389" s="154">
        <v>0.974825174825175</v>
      </c>
      <c r="U1389" s="173">
        <v>-0.0166023687416943</v>
      </c>
      <c r="V1389" s="158">
        <v>5331</v>
      </c>
      <c r="W1389" s="158">
        <v>5192</v>
      </c>
      <c r="X1389" s="158">
        <v>5512</v>
      </c>
      <c r="Y1389" s="158">
        <v>5389</v>
      </c>
      <c r="Z1389" s="155">
        <v>0.973926092665541</v>
      </c>
      <c r="AA1389" s="155">
        <v>0.977685050798258</v>
      </c>
      <c r="AB1389" s="173">
        <v>-0.00375895813271709</v>
      </c>
    </row>
    <row r="1390" spans="1:28">
      <c r="A1390" s="175" t="s">
        <v>1085</v>
      </c>
      <c r="B1390" s="181" t="s">
        <v>1846</v>
      </c>
      <c r="C1390" s="181" t="s">
        <v>1391</v>
      </c>
      <c r="D1390" s="150">
        <v>3576</v>
      </c>
      <c r="E1390" s="153">
        <v>3418</v>
      </c>
      <c r="F1390" s="153">
        <v>158</v>
      </c>
      <c r="G1390" s="151">
        <v>3039</v>
      </c>
      <c r="H1390" s="151">
        <v>2924</v>
      </c>
      <c r="I1390" s="151">
        <v>115</v>
      </c>
      <c r="J1390" s="151">
        <v>3015</v>
      </c>
      <c r="K1390" s="151">
        <v>2933</v>
      </c>
      <c r="L1390" s="151">
        <v>82</v>
      </c>
      <c r="M1390" s="172">
        <v>0.93</v>
      </c>
      <c r="N1390" s="153">
        <v>88696</v>
      </c>
      <c r="O1390" s="153">
        <v>86253</v>
      </c>
      <c r="P1390" s="153">
        <v>2443</v>
      </c>
      <c r="Q1390" s="154">
        <v>0.972456480562821</v>
      </c>
      <c r="R1390" s="154">
        <v>0.955816554809843</v>
      </c>
      <c r="S1390" s="154">
        <v>0.962158604804212</v>
      </c>
      <c r="T1390" s="154">
        <v>0.972802653399668</v>
      </c>
      <c r="U1390" s="173">
        <v>-0.00634204999436849</v>
      </c>
      <c r="V1390" s="158">
        <v>21468</v>
      </c>
      <c r="W1390" s="158">
        <v>20768</v>
      </c>
      <c r="X1390" s="158">
        <v>21747</v>
      </c>
      <c r="Y1390" s="158">
        <v>21094</v>
      </c>
      <c r="Z1390" s="155">
        <v>0.967393329606857</v>
      </c>
      <c r="AA1390" s="155">
        <v>0.969972869821125</v>
      </c>
      <c r="AB1390" s="173">
        <v>-0.00257954021426798</v>
      </c>
    </row>
    <row r="1391" spans="1:28">
      <c r="A1391" s="175" t="s">
        <v>1085</v>
      </c>
      <c r="B1391" s="181" t="s">
        <v>1847</v>
      </c>
      <c r="C1391" s="181" t="s">
        <v>1392</v>
      </c>
      <c r="D1391" s="150">
        <v>5611</v>
      </c>
      <c r="E1391" s="153">
        <v>5357</v>
      </c>
      <c r="F1391" s="153">
        <v>254</v>
      </c>
      <c r="G1391" s="151">
        <v>4990</v>
      </c>
      <c r="H1391" s="151">
        <v>4840</v>
      </c>
      <c r="I1391" s="151">
        <v>150</v>
      </c>
      <c r="J1391" s="151">
        <v>4771</v>
      </c>
      <c r="K1391" s="151">
        <v>4666</v>
      </c>
      <c r="L1391" s="151">
        <v>105</v>
      </c>
      <c r="M1391" s="172">
        <v>0.93</v>
      </c>
      <c r="N1391" s="153">
        <v>136205</v>
      </c>
      <c r="O1391" s="153">
        <v>133032</v>
      </c>
      <c r="P1391" s="153">
        <v>3173</v>
      </c>
      <c r="Q1391" s="154">
        <v>0.97670423259058</v>
      </c>
      <c r="R1391" s="154">
        <v>0.954731776866869</v>
      </c>
      <c r="S1391" s="154">
        <v>0.969939879759519</v>
      </c>
      <c r="T1391" s="154">
        <v>0.977992035212744</v>
      </c>
      <c r="U1391" s="173">
        <v>-0.0152081028926504</v>
      </c>
      <c r="V1391" s="158">
        <v>33861</v>
      </c>
      <c r="W1391" s="158">
        <v>32935</v>
      </c>
      <c r="X1391" s="158">
        <v>33248</v>
      </c>
      <c r="Y1391" s="158">
        <v>32500</v>
      </c>
      <c r="Z1391" s="155">
        <v>0.972652904521426</v>
      </c>
      <c r="AA1391" s="155">
        <v>0.977502406159769</v>
      </c>
      <c r="AB1391" s="173">
        <v>-0.00484950163834319</v>
      </c>
    </row>
    <row r="1392" spans="1:28">
      <c r="A1392" s="175" t="s">
        <v>1085</v>
      </c>
      <c r="B1392" s="181" t="s">
        <v>1847</v>
      </c>
      <c r="C1392" s="181" t="s">
        <v>1393</v>
      </c>
      <c r="D1392" s="150">
        <v>4188</v>
      </c>
      <c r="E1392" s="153">
        <v>4075</v>
      </c>
      <c r="F1392" s="153">
        <v>113</v>
      </c>
      <c r="G1392" s="151">
        <v>7095</v>
      </c>
      <c r="H1392" s="151">
        <v>6900</v>
      </c>
      <c r="I1392" s="151">
        <v>195</v>
      </c>
      <c r="J1392" s="151">
        <v>6766</v>
      </c>
      <c r="K1392" s="151">
        <v>6604</v>
      </c>
      <c r="L1392" s="151">
        <v>162</v>
      </c>
      <c r="M1392" s="172">
        <v>0.93</v>
      </c>
      <c r="N1392" s="153">
        <v>192836</v>
      </c>
      <c r="O1392" s="153">
        <v>188198</v>
      </c>
      <c r="P1392" s="153">
        <v>4638</v>
      </c>
      <c r="Q1392" s="154">
        <v>0.975948474351262</v>
      </c>
      <c r="R1392" s="154">
        <v>0.973018147086915</v>
      </c>
      <c r="S1392" s="154">
        <v>0.972515856236786</v>
      </c>
      <c r="T1392" s="154">
        <v>0.976056754360035</v>
      </c>
      <c r="U1392" s="173">
        <v>0.000502290850128539</v>
      </c>
      <c r="V1392" s="158">
        <v>45017</v>
      </c>
      <c r="W1392" s="158">
        <v>43969</v>
      </c>
      <c r="X1392" s="158">
        <v>48804</v>
      </c>
      <c r="Y1392" s="158">
        <v>47597</v>
      </c>
      <c r="Z1392" s="155">
        <v>0.976719905813359</v>
      </c>
      <c r="AA1392" s="155">
        <v>0.975268420621261</v>
      </c>
      <c r="AB1392" s="173">
        <v>0.00145148519209892</v>
      </c>
    </row>
    <row r="1393" spans="1:28">
      <c r="A1393" s="175" t="s">
        <v>1085</v>
      </c>
      <c r="B1393" s="181" t="s">
        <v>1847</v>
      </c>
      <c r="C1393" s="181" t="s">
        <v>1394</v>
      </c>
      <c r="D1393" s="150">
        <v>2570</v>
      </c>
      <c r="E1393" s="153">
        <v>2439</v>
      </c>
      <c r="F1393" s="153">
        <v>131</v>
      </c>
      <c r="G1393" s="151">
        <v>2252</v>
      </c>
      <c r="H1393" s="151">
        <v>2208</v>
      </c>
      <c r="I1393" s="151">
        <v>44</v>
      </c>
      <c r="J1393" s="151">
        <v>2132</v>
      </c>
      <c r="K1393" s="151">
        <v>2087</v>
      </c>
      <c r="L1393" s="151">
        <v>45</v>
      </c>
      <c r="M1393" s="172">
        <v>0.93</v>
      </c>
      <c r="N1393" s="153">
        <v>61364</v>
      </c>
      <c r="O1393" s="153">
        <v>60054</v>
      </c>
      <c r="P1393" s="153">
        <v>1310</v>
      </c>
      <c r="Q1393" s="154">
        <v>0.978651978358647</v>
      </c>
      <c r="R1393" s="154">
        <v>0.949027237354086</v>
      </c>
      <c r="S1393" s="154">
        <v>0.980461811722913</v>
      </c>
      <c r="T1393" s="154">
        <v>0.978893058161351</v>
      </c>
      <c r="U1393" s="173">
        <v>-0.0314345743688274</v>
      </c>
      <c r="V1393" s="158">
        <v>15514</v>
      </c>
      <c r="W1393" s="158">
        <v>15158</v>
      </c>
      <c r="X1393" s="158">
        <v>15423</v>
      </c>
      <c r="Y1393" s="158">
        <v>15134</v>
      </c>
      <c r="Z1393" s="155">
        <v>0.977052984401186</v>
      </c>
      <c r="AA1393" s="155">
        <v>0.981261751928937</v>
      </c>
      <c r="AB1393" s="173">
        <v>-0.00420876752775123</v>
      </c>
    </row>
    <row r="1394" spans="1:28">
      <c r="A1394" s="175" t="s">
        <v>1085</v>
      </c>
      <c r="B1394" s="181" t="s">
        <v>1847</v>
      </c>
      <c r="C1394" s="181" t="s">
        <v>1395</v>
      </c>
      <c r="D1394" s="150">
        <v>6556</v>
      </c>
      <c r="E1394" s="153">
        <v>5976</v>
      </c>
      <c r="F1394" s="153">
        <v>580</v>
      </c>
      <c r="G1394" s="151">
        <v>5480</v>
      </c>
      <c r="H1394" s="151">
        <v>5169</v>
      </c>
      <c r="I1394" s="151">
        <v>311</v>
      </c>
      <c r="J1394" s="151">
        <v>5397</v>
      </c>
      <c r="K1394" s="151">
        <v>5198</v>
      </c>
      <c r="L1394" s="151">
        <v>199</v>
      </c>
      <c r="M1394" s="172">
        <v>0.93</v>
      </c>
      <c r="N1394" s="153">
        <v>158506</v>
      </c>
      <c r="O1394" s="153">
        <v>151944</v>
      </c>
      <c r="P1394" s="153">
        <v>6562</v>
      </c>
      <c r="Q1394" s="154">
        <v>0.958600936242161</v>
      </c>
      <c r="R1394" s="154">
        <v>0.911531421598536</v>
      </c>
      <c r="S1394" s="154">
        <v>0.943248175182482</v>
      </c>
      <c r="T1394" s="154">
        <v>0.963127663516769</v>
      </c>
      <c r="U1394" s="173">
        <v>-0.031716753583946</v>
      </c>
      <c r="V1394" s="158">
        <v>39012</v>
      </c>
      <c r="W1394" s="158">
        <v>37121</v>
      </c>
      <c r="X1394" s="158">
        <v>39219</v>
      </c>
      <c r="Y1394" s="158">
        <v>37338</v>
      </c>
      <c r="Z1394" s="155">
        <v>0.95152773505588</v>
      </c>
      <c r="AA1394" s="155">
        <v>0.952038552742293</v>
      </c>
      <c r="AB1394" s="173">
        <v>-0.000510817686413034</v>
      </c>
    </row>
    <row r="1395" spans="1:28">
      <c r="A1395" s="175" t="s">
        <v>1085</v>
      </c>
      <c r="B1395" s="181" t="s">
        <v>1847</v>
      </c>
      <c r="C1395" s="181" t="s">
        <v>1396</v>
      </c>
      <c r="D1395" s="150">
        <v>3697</v>
      </c>
      <c r="E1395" s="153">
        <v>3390</v>
      </c>
      <c r="F1395" s="153">
        <v>307</v>
      </c>
      <c r="G1395" s="151">
        <v>6073</v>
      </c>
      <c r="H1395" s="151">
        <v>5271</v>
      </c>
      <c r="I1395" s="151">
        <v>802</v>
      </c>
      <c r="J1395" s="151">
        <v>6073</v>
      </c>
      <c r="K1395" s="151">
        <v>5402</v>
      </c>
      <c r="L1395" s="151">
        <v>671</v>
      </c>
      <c r="M1395" s="172">
        <v>0.93</v>
      </c>
      <c r="N1395" s="153">
        <v>174051</v>
      </c>
      <c r="O1395" s="153">
        <v>160324</v>
      </c>
      <c r="P1395" s="153">
        <v>13727</v>
      </c>
      <c r="Q1395" s="154">
        <v>0.92113231179367</v>
      </c>
      <c r="R1395" s="154">
        <v>0.916959697051663</v>
      </c>
      <c r="S1395" s="154">
        <v>0.86794006257204</v>
      </c>
      <c r="T1395" s="154">
        <v>0.889510950107031</v>
      </c>
      <c r="U1395" s="173">
        <v>0.0490196344796233</v>
      </c>
      <c r="V1395" s="158">
        <v>40574</v>
      </c>
      <c r="W1395" s="158">
        <v>36657</v>
      </c>
      <c r="X1395" s="158">
        <v>43875</v>
      </c>
      <c r="Y1395" s="158">
        <v>40221</v>
      </c>
      <c r="Z1395" s="155">
        <v>0.9034603440627</v>
      </c>
      <c r="AA1395" s="155">
        <v>0.916717948717949</v>
      </c>
      <c r="AB1395" s="173">
        <v>-0.0132576046552485</v>
      </c>
    </row>
    <row r="1396" spans="1:28">
      <c r="A1396" s="175" t="s">
        <v>1085</v>
      </c>
      <c r="B1396" s="181" t="s">
        <v>1847</v>
      </c>
      <c r="C1396" s="181" t="s">
        <v>1397</v>
      </c>
      <c r="D1396" s="150">
        <v>4727</v>
      </c>
      <c r="E1396" s="153">
        <v>4540</v>
      </c>
      <c r="F1396" s="153">
        <v>187</v>
      </c>
      <c r="G1396" s="151">
        <v>4030</v>
      </c>
      <c r="H1396" s="151">
        <v>3947</v>
      </c>
      <c r="I1396" s="151">
        <v>83</v>
      </c>
      <c r="J1396" s="151">
        <v>4018</v>
      </c>
      <c r="K1396" s="151">
        <v>3904</v>
      </c>
      <c r="L1396" s="151">
        <v>114</v>
      </c>
      <c r="M1396" s="172">
        <v>0.93</v>
      </c>
      <c r="N1396" s="153">
        <v>108902</v>
      </c>
      <c r="O1396" s="153">
        <v>106315</v>
      </c>
      <c r="P1396" s="153">
        <v>2587</v>
      </c>
      <c r="Q1396" s="154">
        <v>0.976244697067088</v>
      </c>
      <c r="R1396" s="154">
        <v>0.96044002538608</v>
      </c>
      <c r="S1396" s="154">
        <v>0.979404466501241</v>
      </c>
      <c r="T1396" s="154">
        <v>0.971627675460428</v>
      </c>
      <c r="U1396" s="173">
        <v>-0.0189644411151607</v>
      </c>
      <c r="V1396" s="158">
        <v>27951</v>
      </c>
      <c r="W1396" s="158">
        <v>27217</v>
      </c>
      <c r="X1396" s="158">
        <v>26968</v>
      </c>
      <c r="Y1396" s="158">
        <v>26395</v>
      </c>
      <c r="Z1396" s="155">
        <v>0.973739758863726</v>
      </c>
      <c r="AA1396" s="155">
        <v>0.978752595668941</v>
      </c>
      <c r="AB1396" s="173">
        <v>-0.00501283680521525</v>
      </c>
    </row>
    <row r="1397" spans="1:28">
      <c r="A1397" s="175" t="s">
        <v>1085</v>
      </c>
      <c r="B1397" s="181" t="s">
        <v>1847</v>
      </c>
      <c r="C1397" s="181" t="s">
        <v>1398</v>
      </c>
      <c r="D1397" s="150">
        <v>4776</v>
      </c>
      <c r="E1397" s="153">
        <v>4653</v>
      </c>
      <c r="F1397" s="153">
        <v>123</v>
      </c>
      <c r="G1397" s="151">
        <v>4076</v>
      </c>
      <c r="H1397" s="151">
        <v>4015</v>
      </c>
      <c r="I1397" s="151">
        <v>61</v>
      </c>
      <c r="J1397" s="151">
        <v>4096</v>
      </c>
      <c r="K1397" s="151">
        <v>4039</v>
      </c>
      <c r="L1397" s="151">
        <v>57</v>
      </c>
      <c r="M1397" s="172">
        <v>0.93</v>
      </c>
      <c r="N1397" s="153">
        <v>117060</v>
      </c>
      <c r="O1397" s="153">
        <v>115475</v>
      </c>
      <c r="P1397" s="153">
        <v>1585</v>
      </c>
      <c r="Q1397" s="154">
        <v>0.986459935076029</v>
      </c>
      <c r="R1397" s="154">
        <v>0.974246231155779</v>
      </c>
      <c r="S1397" s="154">
        <v>0.985034347399411</v>
      </c>
      <c r="T1397" s="154">
        <v>0.986083984375</v>
      </c>
      <c r="U1397" s="173">
        <v>-0.0107881162436323</v>
      </c>
      <c r="V1397" s="158">
        <v>29175</v>
      </c>
      <c r="W1397" s="158">
        <v>28698</v>
      </c>
      <c r="X1397" s="158">
        <v>29242</v>
      </c>
      <c r="Y1397" s="158">
        <v>28840</v>
      </c>
      <c r="Z1397" s="155">
        <v>0.983650385604113</v>
      </c>
      <c r="AA1397" s="155">
        <v>0.986252650297517</v>
      </c>
      <c r="AB1397" s="173">
        <v>-0.00260226469340419</v>
      </c>
    </row>
    <row r="1398" spans="1:28">
      <c r="A1398" s="175" t="s">
        <v>1085</v>
      </c>
      <c r="B1398" s="181" t="s">
        <v>1847</v>
      </c>
      <c r="C1398" s="181" t="s">
        <v>1399</v>
      </c>
      <c r="D1398" s="150">
        <v>4241</v>
      </c>
      <c r="E1398" s="153">
        <v>4052</v>
      </c>
      <c r="F1398" s="153">
        <v>189</v>
      </c>
      <c r="G1398" s="151">
        <v>3638</v>
      </c>
      <c r="H1398" s="151">
        <v>3584</v>
      </c>
      <c r="I1398" s="151">
        <v>54</v>
      </c>
      <c r="J1398" s="151">
        <v>3324</v>
      </c>
      <c r="K1398" s="151">
        <v>3292</v>
      </c>
      <c r="L1398" s="151">
        <v>32</v>
      </c>
      <c r="M1398" s="172">
        <v>0.93</v>
      </c>
      <c r="N1398" s="153">
        <v>105049</v>
      </c>
      <c r="O1398" s="153">
        <v>103424</v>
      </c>
      <c r="P1398" s="153">
        <v>1625</v>
      </c>
      <c r="Q1398" s="154">
        <v>0.984531028377233</v>
      </c>
      <c r="R1398" s="154">
        <v>0.955435038905918</v>
      </c>
      <c r="S1398" s="154">
        <v>0.985156679494228</v>
      </c>
      <c r="T1398" s="154">
        <v>0.990373044524669</v>
      </c>
      <c r="U1398" s="173">
        <v>-0.0297216405883092</v>
      </c>
      <c r="V1398" s="158">
        <v>25677</v>
      </c>
      <c r="W1398" s="158">
        <v>25234</v>
      </c>
      <c r="X1398" s="158">
        <v>26348</v>
      </c>
      <c r="Y1398" s="158">
        <v>25946</v>
      </c>
      <c r="Z1398" s="155">
        <v>0.982747205670444</v>
      </c>
      <c r="AA1398" s="155">
        <v>0.984742674965842</v>
      </c>
      <c r="AB1398" s="173">
        <v>-0.0019954692953974</v>
      </c>
    </row>
    <row r="1399" spans="1:28">
      <c r="A1399" s="175" t="s">
        <v>1085</v>
      </c>
      <c r="B1399" s="181" t="s">
        <v>1847</v>
      </c>
      <c r="C1399" s="181" t="s">
        <v>1400</v>
      </c>
      <c r="D1399" s="150">
        <v>3524</v>
      </c>
      <c r="E1399" s="153">
        <v>3416</v>
      </c>
      <c r="F1399" s="153">
        <v>108</v>
      </c>
      <c r="G1399" s="151">
        <v>2941</v>
      </c>
      <c r="H1399" s="151">
        <v>2886</v>
      </c>
      <c r="I1399" s="151">
        <v>55</v>
      </c>
      <c r="J1399" s="151">
        <v>3432</v>
      </c>
      <c r="K1399" s="151">
        <v>3394</v>
      </c>
      <c r="L1399" s="151">
        <v>38</v>
      </c>
      <c r="M1399" s="172">
        <v>0.93</v>
      </c>
      <c r="N1399" s="153">
        <v>93118</v>
      </c>
      <c r="O1399" s="153">
        <v>91803</v>
      </c>
      <c r="P1399" s="153">
        <v>1315</v>
      </c>
      <c r="Q1399" s="154">
        <v>0.985878133121416</v>
      </c>
      <c r="R1399" s="154">
        <v>0.969353007945516</v>
      </c>
      <c r="S1399" s="154">
        <v>0.981298877932676</v>
      </c>
      <c r="T1399" s="154">
        <v>0.988927738927739</v>
      </c>
      <c r="U1399" s="173">
        <v>-0.0119458699871595</v>
      </c>
      <c r="V1399" s="158">
        <v>22612</v>
      </c>
      <c r="W1399" s="158">
        <v>22256</v>
      </c>
      <c r="X1399" s="158">
        <v>23340</v>
      </c>
      <c r="Y1399" s="158">
        <v>23004</v>
      </c>
      <c r="Z1399" s="155">
        <v>0.984256147178489</v>
      </c>
      <c r="AA1399" s="155">
        <v>0.98560411311054</v>
      </c>
      <c r="AB1399" s="173">
        <v>-0.00134796593205055</v>
      </c>
    </row>
    <row r="1400" spans="1:28">
      <c r="A1400" s="175" t="s">
        <v>1085</v>
      </c>
      <c r="B1400" s="181" t="s">
        <v>1847</v>
      </c>
      <c r="C1400" s="181" t="s">
        <v>1401</v>
      </c>
      <c r="D1400" s="150">
        <v>3298</v>
      </c>
      <c r="E1400" s="153">
        <v>3242</v>
      </c>
      <c r="F1400" s="153">
        <v>56</v>
      </c>
      <c r="G1400" s="151">
        <v>2767</v>
      </c>
      <c r="H1400" s="151">
        <v>2745</v>
      </c>
      <c r="I1400" s="151">
        <v>22</v>
      </c>
      <c r="J1400" s="151">
        <v>2985</v>
      </c>
      <c r="K1400" s="151">
        <v>2956</v>
      </c>
      <c r="L1400" s="151">
        <v>29</v>
      </c>
      <c r="M1400" s="172">
        <v>0.93</v>
      </c>
      <c r="N1400" s="153">
        <v>84913</v>
      </c>
      <c r="O1400" s="153">
        <v>84019</v>
      </c>
      <c r="P1400" s="153">
        <v>894</v>
      </c>
      <c r="Q1400" s="154">
        <v>0.989471576790362</v>
      </c>
      <c r="R1400" s="154">
        <v>0.983020012128563</v>
      </c>
      <c r="S1400" s="154">
        <v>0.992049150704734</v>
      </c>
      <c r="T1400" s="154">
        <v>0.990284757118928</v>
      </c>
      <c r="U1400" s="173">
        <v>-0.0090291385761716</v>
      </c>
      <c r="V1400" s="158">
        <v>20864</v>
      </c>
      <c r="W1400" s="158">
        <v>20618</v>
      </c>
      <c r="X1400" s="158">
        <v>21326</v>
      </c>
      <c r="Y1400" s="158">
        <v>21118</v>
      </c>
      <c r="Z1400" s="155">
        <v>0.988209355828221</v>
      </c>
      <c r="AA1400" s="155">
        <v>0.990246647285004</v>
      </c>
      <c r="AB1400" s="173">
        <v>-0.00203729145678333</v>
      </c>
    </row>
    <row r="1401" spans="1:28">
      <c r="A1401" s="175" t="s">
        <v>1085</v>
      </c>
      <c r="B1401" s="181" t="s">
        <v>1847</v>
      </c>
      <c r="C1401" s="181" t="s">
        <v>1402</v>
      </c>
      <c r="D1401" s="150">
        <v>2849</v>
      </c>
      <c r="E1401" s="153">
        <v>2553</v>
      </c>
      <c r="F1401" s="153">
        <v>296</v>
      </c>
      <c r="G1401" s="151">
        <v>2547</v>
      </c>
      <c r="H1401" s="151">
        <v>2430</v>
      </c>
      <c r="I1401" s="151">
        <v>117</v>
      </c>
      <c r="J1401" s="151">
        <v>2862</v>
      </c>
      <c r="K1401" s="151">
        <v>2779</v>
      </c>
      <c r="L1401" s="151">
        <v>83</v>
      </c>
      <c r="M1401" s="172">
        <v>0.93</v>
      </c>
      <c r="N1401" s="153">
        <v>81352</v>
      </c>
      <c r="O1401" s="153">
        <v>78546</v>
      </c>
      <c r="P1401" s="153">
        <v>2806</v>
      </c>
      <c r="Q1401" s="154">
        <v>0.96550791621595</v>
      </c>
      <c r="R1401" s="154">
        <v>0.896103896103896</v>
      </c>
      <c r="S1401" s="154">
        <v>0.954063604240283</v>
      </c>
      <c r="T1401" s="154">
        <v>0.97099930118798</v>
      </c>
      <c r="U1401" s="173">
        <v>-0.0579597081363866</v>
      </c>
      <c r="V1401" s="158">
        <v>19789</v>
      </c>
      <c r="W1401" s="158">
        <v>18892</v>
      </c>
      <c r="X1401" s="158">
        <v>19912</v>
      </c>
      <c r="Y1401" s="158">
        <v>19324</v>
      </c>
      <c r="Z1401" s="155">
        <v>0.954671787356612</v>
      </c>
      <c r="AA1401" s="155">
        <v>0.970470068300522</v>
      </c>
      <c r="AB1401" s="173">
        <v>-0.01579828094391</v>
      </c>
    </row>
    <row r="1402" spans="1:28">
      <c r="A1402" s="175" t="s">
        <v>1085</v>
      </c>
      <c r="B1402" s="181" t="s">
        <v>1847</v>
      </c>
      <c r="C1402" s="181" t="s">
        <v>1403</v>
      </c>
      <c r="D1402" s="150">
        <v>2732</v>
      </c>
      <c r="E1402" s="153">
        <v>2685</v>
      </c>
      <c r="F1402" s="153">
        <v>47</v>
      </c>
      <c r="G1402" s="151">
        <v>2273</v>
      </c>
      <c r="H1402" s="151">
        <v>2250</v>
      </c>
      <c r="I1402" s="151">
        <v>23</v>
      </c>
      <c r="J1402" s="151">
        <v>2145</v>
      </c>
      <c r="K1402" s="151">
        <v>2128</v>
      </c>
      <c r="L1402" s="151">
        <v>17</v>
      </c>
      <c r="M1402" s="172">
        <v>0.93</v>
      </c>
      <c r="N1402" s="153">
        <v>65540</v>
      </c>
      <c r="O1402" s="153">
        <v>64841</v>
      </c>
      <c r="P1402" s="153">
        <v>699</v>
      </c>
      <c r="Q1402" s="154">
        <v>0.989334757400061</v>
      </c>
      <c r="R1402" s="154">
        <v>0.982796486090776</v>
      </c>
      <c r="S1402" s="154">
        <v>0.989881214254289</v>
      </c>
      <c r="T1402" s="154">
        <v>0.992074592074592</v>
      </c>
      <c r="U1402" s="173">
        <v>-0.00708472816351347</v>
      </c>
      <c r="V1402" s="158">
        <v>15721</v>
      </c>
      <c r="W1402" s="158">
        <v>15553</v>
      </c>
      <c r="X1402" s="158">
        <v>16048</v>
      </c>
      <c r="Y1402" s="158">
        <v>15886</v>
      </c>
      <c r="Z1402" s="155">
        <v>0.989313656892055</v>
      </c>
      <c r="AA1402" s="155">
        <v>0.989905284147557</v>
      </c>
      <c r="AB1402" s="173">
        <v>-0.000591627255502103</v>
      </c>
    </row>
    <row r="1403" spans="1:28">
      <c r="A1403" s="175" t="s">
        <v>1085</v>
      </c>
      <c r="B1403" s="181" t="s">
        <v>1847</v>
      </c>
      <c r="C1403" s="181" t="s">
        <v>1404</v>
      </c>
      <c r="D1403" s="150">
        <v>4579</v>
      </c>
      <c r="E1403" s="153">
        <v>4374</v>
      </c>
      <c r="F1403" s="153">
        <v>205</v>
      </c>
      <c r="G1403" s="151">
        <v>3971</v>
      </c>
      <c r="H1403" s="151">
        <v>3863</v>
      </c>
      <c r="I1403" s="151">
        <v>108</v>
      </c>
      <c r="J1403" s="151">
        <v>3722</v>
      </c>
      <c r="K1403" s="151">
        <v>3640</v>
      </c>
      <c r="L1403" s="151">
        <v>82</v>
      </c>
      <c r="M1403" s="172">
        <v>0.93</v>
      </c>
      <c r="N1403" s="153">
        <v>114323</v>
      </c>
      <c r="O1403" s="153">
        <v>111488</v>
      </c>
      <c r="P1403" s="153">
        <v>2835</v>
      </c>
      <c r="Q1403" s="154">
        <v>0.97520184039957</v>
      </c>
      <c r="R1403" s="154">
        <v>0.955230399650579</v>
      </c>
      <c r="S1403" s="154">
        <v>0.97280282044825</v>
      </c>
      <c r="T1403" s="154">
        <v>0.977968833960236</v>
      </c>
      <c r="U1403" s="173">
        <v>-0.0175724207976711</v>
      </c>
      <c r="V1403" s="158">
        <v>27971</v>
      </c>
      <c r="W1403" s="158">
        <v>27183</v>
      </c>
      <c r="X1403" s="158">
        <v>28214</v>
      </c>
      <c r="Y1403" s="158">
        <v>27536</v>
      </c>
      <c r="Z1403" s="155">
        <v>0.971827964677702</v>
      </c>
      <c r="AA1403" s="155">
        <v>0.975969376905083</v>
      </c>
      <c r="AB1403" s="173">
        <v>-0.00414141222738063</v>
      </c>
    </row>
    <row r="1404" spans="1:28">
      <c r="A1404" s="175" t="s">
        <v>1085</v>
      </c>
      <c r="B1404" s="181" t="s">
        <v>1847</v>
      </c>
      <c r="C1404" s="181" t="s">
        <v>1405</v>
      </c>
      <c r="D1404" s="150">
        <v>1849</v>
      </c>
      <c r="E1404" s="153">
        <v>1713</v>
      </c>
      <c r="F1404" s="153">
        <v>136</v>
      </c>
      <c r="G1404" s="151">
        <v>1639</v>
      </c>
      <c r="H1404" s="151">
        <v>1558</v>
      </c>
      <c r="I1404" s="151">
        <v>81</v>
      </c>
      <c r="J1404" s="151">
        <v>1637</v>
      </c>
      <c r="K1404" s="151">
        <v>1563</v>
      </c>
      <c r="L1404" s="151">
        <v>74</v>
      </c>
      <c r="M1404" s="172">
        <v>0.93</v>
      </c>
      <c r="N1404" s="153">
        <v>45966</v>
      </c>
      <c r="O1404" s="153">
        <v>44226</v>
      </c>
      <c r="P1404" s="153">
        <v>1740</v>
      </c>
      <c r="Q1404" s="154">
        <v>0.962145933951181</v>
      </c>
      <c r="R1404" s="154">
        <v>0.92644672796106</v>
      </c>
      <c r="S1404" s="154">
        <v>0.950579621720561</v>
      </c>
      <c r="T1404" s="154">
        <v>0.954795357361026</v>
      </c>
      <c r="U1404" s="173">
        <v>-0.0241328937595013</v>
      </c>
      <c r="V1404" s="158">
        <v>11430</v>
      </c>
      <c r="W1404" s="158">
        <v>10881</v>
      </c>
      <c r="X1404" s="158">
        <v>11108</v>
      </c>
      <c r="Y1404" s="158">
        <v>10659</v>
      </c>
      <c r="Z1404" s="155">
        <v>0.951968503937008</v>
      </c>
      <c r="AA1404" s="155">
        <v>0.959578682030969</v>
      </c>
      <c r="AB1404" s="173">
        <v>-0.00761017809396081</v>
      </c>
    </row>
    <row r="1405" spans="1:28">
      <c r="A1405" s="175" t="s">
        <v>1085</v>
      </c>
      <c r="B1405" s="181" t="s">
        <v>1847</v>
      </c>
      <c r="C1405" s="181" t="s">
        <v>1406</v>
      </c>
      <c r="D1405" s="150">
        <v>3428</v>
      </c>
      <c r="E1405" s="153">
        <v>3251</v>
      </c>
      <c r="F1405" s="153">
        <v>177</v>
      </c>
      <c r="G1405" s="151">
        <v>2880</v>
      </c>
      <c r="H1405" s="151">
        <v>2798</v>
      </c>
      <c r="I1405" s="151">
        <v>82</v>
      </c>
      <c r="J1405" s="151">
        <v>3191</v>
      </c>
      <c r="K1405" s="151">
        <v>3107</v>
      </c>
      <c r="L1405" s="151">
        <v>84</v>
      </c>
      <c r="M1405" s="172">
        <v>0.93</v>
      </c>
      <c r="N1405" s="153">
        <v>87732</v>
      </c>
      <c r="O1405" s="153">
        <v>85463</v>
      </c>
      <c r="P1405" s="153">
        <v>2269</v>
      </c>
      <c r="Q1405" s="154">
        <v>0.974137144941412</v>
      </c>
      <c r="R1405" s="154">
        <v>0.948366394399067</v>
      </c>
      <c r="S1405" s="154">
        <v>0.971527777777778</v>
      </c>
      <c r="T1405" s="154">
        <v>0.973675963647759</v>
      </c>
      <c r="U1405" s="173">
        <v>-0.0231613833787112</v>
      </c>
      <c r="V1405" s="158">
        <v>21705</v>
      </c>
      <c r="W1405" s="158">
        <v>20980</v>
      </c>
      <c r="X1405" s="158">
        <v>21903</v>
      </c>
      <c r="Y1405" s="158">
        <v>21385</v>
      </c>
      <c r="Z1405" s="155">
        <v>0.966597558166321</v>
      </c>
      <c r="AA1405" s="155">
        <v>0.976350271652285</v>
      </c>
      <c r="AB1405" s="173">
        <v>-0.00975271348596396</v>
      </c>
    </row>
    <row r="1406" spans="1:28">
      <c r="A1406" s="175" t="s">
        <v>1085</v>
      </c>
      <c r="B1406" s="181" t="s">
        <v>1847</v>
      </c>
      <c r="C1406" s="181" t="s">
        <v>1407</v>
      </c>
      <c r="D1406" s="150">
        <v>3373</v>
      </c>
      <c r="E1406" s="153">
        <v>3248</v>
      </c>
      <c r="F1406" s="153">
        <v>125</v>
      </c>
      <c r="G1406" s="151">
        <v>2697</v>
      </c>
      <c r="H1406" s="151">
        <v>2617</v>
      </c>
      <c r="I1406" s="151">
        <v>80</v>
      </c>
      <c r="J1406" s="151">
        <v>2728</v>
      </c>
      <c r="K1406" s="151">
        <v>2648</v>
      </c>
      <c r="L1406" s="151">
        <v>80</v>
      </c>
      <c r="M1406" s="172">
        <v>0.93</v>
      </c>
      <c r="N1406" s="153">
        <v>80993</v>
      </c>
      <c r="O1406" s="153">
        <v>78498</v>
      </c>
      <c r="P1406" s="153">
        <v>2495</v>
      </c>
      <c r="Q1406" s="154">
        <v>0.969194868692356</v>
      </c>
      <c r="R1406" s="154">
        <v>0.962941002075304</v>
      </c>
      <c r="S1406" s="154">
        <v>0.970337411939192</v>
      </c>
      <c r="T1406" s="154">
        <v>0.970674486803519</v>
      </c>
      <c r="U1406" s="173">
        <v>-0.00739640986388779</v>
      </c>
      <c r="V1406" s="158">
        <v>20075</v>
      </c>
      <c r="W1406" s="158">
        <v>19489</v>
      </c>
      <c r="X1406" s="158">
        <v>19926</v>
      </c>
      <c r="Y1406" s="158">
        <v>19307</v>
      </c>
      <c r="Z1406" s="155">
        <v>0.970809464508095</v>
      </c>
      <c r="AA1406" s="155">
        <v>0.968935059720968</v>
      </c>
      <c r="AB1406" s="173">
        <v>0.00187440478712708</v>
      </c>
    </row>
    <row r="1407" spans="1:28">
      <c r="A1407" s="175" t="s">
        <v>1085</v>
      </c>
      <c r="B1407" s="181" t="s">
        <v>1847</v>
      </c>
      <c r="C1407" s="181" t="s">
        <v>1408</v>
      </c>
      <c r="D1407" s="150">
        <v>2927</v>
      </c>
      <c r="E1407" s="153">
        <v>2734</v>
      </c>
      <c r="F1407" s="153">
        <v>193</v>
      </c>
      <c r="G1407" s="151">
        <v>2554</v>
      </c>
      <c r="H1407" s="151">
        <v>2452</v>
      </c>
      <c r="I1407" s="151">
        <v>102</v>
      </c>
      <c r="J1407" s="151">
        <v>2962</v>
      </c>
      <c r="K1407" s="151">
        <v>2865</v>
      </c>
      <c r="L1407" s="151">
        <v>97</v>
      </c>
      <c r="M1407" s="172">
        <v>0.93</v>
      </c>
      <c r="N1407" s="153">
        <v>78379</v>
      </c>
      <c r="O1407" s="153">
        <v>75234</v>
      </c>
      <c r="P1407" s="153">
        <v>3145</v>
      </c>
      <c r="Q1407" s="154">
        <v>0.959874456168106</v>
      </c>
      <c r="R1407" s="154">
        <v>0.934062179706184</v>
      </c>
      <c r="S1407" s="154">
        <v>0.960062646828504</v>
      </c>
      <c r="T1407" s="154">
        <v>0.967251856853477</v>
      </c>
      <c r="U1407" s="173">
        <v>-0.0260004671223205</v>
      </c>
      <c r="V1407" s="158">
        <v>19416</v>
      </c>
      <c r="W1407" s="158">
        <v>18589</v>
      </c>
      <c r="X1407" s="158">
        <v>19548</v>
      </c>
      <c r="Y1407" s="158">
        <v>18832</v>
      </c>
      <c r="Z1407" s="155">
        <v>0.957406262875979</v>
      </c>
      <c r="AA1407" s="155">
        <v>0.963372211990997</v>
      </c>
      <c r="AB1407" s="173">
        <v>-0.00596594911501802</v>
      </c>
    </row>
    <row r="1408" spans="1:28">
      <c r="A1408" s="175" t="s">
        <v>1085</v>
      </c>
      <c r="B1408" s="181" t="s">
        <v>1847</v>
      </c>
      <c r="C1408" s="181" t="s">
        <v>1409</v>
      </c>
      <c r="D1408" s="150">
        <v>2853</v>
      </c>
      <c r="E1408" s="153">
        <v>2708</v>
      </c>
      <c r="F1408" s="153">
        <v>145</v>
      </c>
      <c r="G1408" s="151">
        <v>2483</v>
      </c>
      <c r="H1408" s="151">
        <v>2362</v>
      </c>
      <c r="I1408" s="151">
        <v>121</v>
      </c>
      <c r="J1408" s="151">
        <v>2750</v>
      </c>
      <c r="K1408" s="151">
        <v>2670</v>
      </c>
      <c r="L1408" s="151">
        <v>80</v>
      </c>
      <c r="M1408" s="172">
        <v>0.93</v>
      </c>
      <c r="N1408" s="153">
        <v>74470</v>
      </c>
      <c r="O1408" s="153">
        <v>71731</v>
      </c>
      <c r="P1408" s="153">
        <v>2739</v>
      </c>
      <c r="Q1408" s="154">
        <v>0.963220088626292</v>
      </c>
      <c r="R1408" s="154">
        <v>0.949176305643183</v>
      </c>
      <c r="S1408" s="154">
        <v>0.951268626661297</v>
      </c>
      <c r="T1408" s="154">
        <v>0.970909090909091</v>
      </c>
      <c r="U1408" s="173">
        <v>-0.0020923210181143</v>
      </c>
      <c r="V1408" s="158">
        <v>18959</v>
      </c>
      <c r="W1408" s="158">
        <v>18276</v>
      </c>
      <c r="X1408" s="158">
        <v>18111</v>
      </c>
      <c r="Y1408" s="158">
        <v>17512</v>
      </c>
      <c r="Z1408" s="155">
        <v>0.963974893190569</v>
      </c>
      <c r="AA1408" s="155">
        <v>0.966926177461211</v>
      </c>
      <c r="AB1408" s="173">
        <v>-0.00295128427064228</v>
      </c>
    </row>
    <row r="1409" spans="1:28">
      <c r="A1409" s="175" t="s">
        <v>1085</v>
      </c>
      <c r="B1409" s="181" t="s">
        <v>1847</v>
      </c>
      <c r="C1409" s="181" t="s">
        <v>1410</v>
      </c>
      <c r="D1409" s="150">
        <v>2642</v>
      </c>
      <c r="E1409" s="153">
        <v>2539</v>
      </c>
      <c r="F1409" s="153">
        <v>103</v>
      </c>
      <c r="G1409" s="151">
        <v>2238</v>
      </c>
      <c r="H1409" s="151">
        <v>2182</v>
      </c>
      <c r="I1409" s="151">
        <v>56</v>
      </c>
      <c r="J1409" s="151">
        <v>2387</v>
      </c>
      <c r="K1409" s="151">
        <v>2318</v>
      </c>
      <c r="L1409" s="151">
        <v>69</v>
      </c>
      <c r="M1409" s="172">
        <v>0.93</v>
      </c>
      <c r="N1409" s="153">
        <v>68445</v>
      </c>
      <c r="O1409" s="153">
        <v>66482</v>
      </c>
      <c r="P1409" s="153">
        <v>1963</v>
      </c>
      <c r="Q1409" s="154">
        <v>0.971320037986705</v>
      </c>
      <c r="R1409" s="154">
        <v>0.961014383043149</v>
      </c>
      <c r="S1409" s="154">
        <v>0.974977658623771</v>
      </c>
      <c r="T1409" s="154">
        <v>0.971093422706326</v>
      </c>
      <c r="U1409" s="173">
        <v>-0.013963275580622</v>
      </c>
      <c r="V1409" s="158">
        <v>16839</v>
      </c>
      <c r="W1409" s="158">
        <v>16353</v>
      </c>
      <c r="X1409" s="158">
        <v>17333</v>
      </c>
      <c r="Y1409" s="158">
        <v>16797</v>
      </c>
      <c r="Z1409" s="155">
        <v>0.971138428647782</v>
      </c>
      <c r="AA1409" s="155">
        <v>0.969076328390931</v>
      </c>
      <c r="AB1409" s="173">
        <v>0.00206210025685127</v>
      </c>
    </row>
    <row r="1410" spans="1:28">
      <c r="A1410" s="175" t="s">
        <v>1085</v>
      </c>
      <c r="B1410" s="181" t="s">
        <v>1847</v>
      </c>
      <c r="C1410" s="181" t="s">
        <v>1411</v>
      </c>
      <c r="D1410" s="150">
        <v>2141</v>
      </c>
      <c r="E1410" s="153">
        <v>2055</v>
      </c>
      <c r="F1410" s="153">
        <v>86</v>
      </c>
      <c r="G1410" s="151">
        <v>1927</v>
      </c>
      <c r="H1410" s="151">
        <v>1891</v>
      </c>
      <c r="I1410" s="151">
        <v>36</v>
      </c>
      <c r="J1410" s="151">
        <v>1855</v>
      </c>
      <c r="K1410" s="151">
        <v>1810</v>
      </c>
      <c r="L1410" s="151">
        <v>45</v>
      </c>
      <c r="M1410" s="172">
        <v>0.93</v>
      </c>
      <c r="N1410" s="153">
        <v>55055</v>
      </c>
      <c r="O1410" s="153">
        <v>53904</v>
      </c>
      <c r="P1410" s="153">
        <v>1151</v>
      </c>
      <c r="Q1410" s="154">
        <v>0.979093633639088</v>
      </c>
      <c r="R1410" s="154">
        <v>0.959831854273704</v>
      </c>
      <c r="S1410" s="154">
        <v>0.981318111053451</v>
      </c>
      <c r="T1410" s="154">
        <v>0.975741239892183</v>
      </c>
      <c r="U1410" s="173">
        <v>-0.0214862567797471</v>
      </c>
      <c r="V1410" s="158">
        <v>13560</v>
      </c>
      <c r="W1410" s="158">
        <v>13251</v>
      </c>
      <c r="X1410" s="158">
        <v>13714</v>
      </c>
      <c r="Y1410" s="158">
        <v>13448</v>
      </c>
      <c r="Z1410" s="155">
        <v>0.977212389380531</v>
      </c>
      <c r="AA1410" s="155">
        <v>0.980603762578387</v>
      </c>
      <c r="AB1410" s="173">
        <v>-0.00339137319785598</v>
      </c>
    </row>
    <row r="1411" spans="1:28">
      <c r="A1411" s="175" t="s">
        <v>1085</v>
      </c>
      <c r="B1411" s="181" t="s">
        <v>1847</v>
      </c>
      <c r="C1411" s="181" t="s">
        <v>1412</v>
      </c>
      <c r="D1411" s="150">
        <v>1480</v>
      </c>
      <c r="E1411" s="153">
        <v>1414</v>
      </c>
      <c r="F1411" s="153">
        <v>66</v>
      </c>
      <c r="G1411" s="151">
        <v>1332</v>
      </c>
      <c r="H1411" s="151">
        <v>1286</v>
      </c>
      <c r="I1411" s="151">
        <v>46</v>
      </c>
      <c r="J1411" s="151">
        <v>1223</v>
      </c>
      <c r="K1411" s="151">
        <v>1176</v>
      </c>
      <c r="L1411" s="151">
        <v>47</v>
      </c>
      <c r="M1411" s="172">
        <v>0.93</v>
      </c>
      <c r="N1411" s="153">
        <v>36198</v>
      </c>
      <c r="O1411" s="153">
        <v>35262</v>
      </c>
      <c r="P1411" s="153">
        <v>936</v>
      </c>
      <c r="Q1411" s="154">
        <v>0.974142217802089</v>
      </c>
      <c r="R1411" s="154">
        <v>0.955405405405405</v>
      </c>
      <c r="S1411" s="154">
        <v>0.965465465465465</v>
      </c>
      <c r="T1411" s="154">
        <v>0.961569910057236</v>
      </c>
      <c r="U1411" s="173">
        <v>-0.01006006006006</v>
      </c>
      <c r="V1411" s="158">
        <v>8946</v>
      </c>
      <c r="W1411" s="158">
        <v>8660</v>
      </c>
      <c r="X1411" s="158">
        <v>8943</v>
      </c>
      <c r="Y1411" s="158">
        <v>8706</v>
      </c>
      <c r="Z1411" s="155">
        <v>0.968030404650123</v>
      </c>
      <c r="AA1411" s="155">
        <v>0.97349882589735</v>
      </c>
      <c r="AB1411" s="173">
        <v>-0.00546842124722702</v>
      </c>
    </row>
    <row r="1412" spans="1:28">
      <c r="A1412" s="175" t="s">
        <v>1085</v>
      </c>
      <c r="B1412" s="181" t="s">
        <v>1847</v>
      </c>
      <c r="C1412" s="181" t="s">
        <v>1413</v>
      </c>
      <c r="D1412" s="150">
        <v>5217</v>
      </c>
      <c r="E1412" s="153">
        <v>5020</v>
      </c>
      <c r="F1412" s="153">
        <v>197</v>
      </c>
      <c r="G1412" s="151">
        <v>4340</v>
      </c>
      <c r="H1412" s="151">
        <v>4248</v>
      </c>
      <c r="I1412" s="151">
        <v>92</v>
      </c>
      <c r="J1412" s="151">
        <v>4707</v>
      </c>
      <c r="K1412" s="151">
        <v>4623</v>
      </c>
      <c r="L1412" s="151">
        <v>84</v>
      </c>
      <c r="M1412" s="172">
        <v>0.93</v>
      </c>
      <c r="N1412" s="153">
        <v>129317</v>
      </c>
      <c r="O1412" s="153">
        <v>126672</v>
      </c>
      <c r="P1412" s="153">
        <v>2645</v>
      </c>
      <c r="Q1412" s="154">
        <v>0.979546386012667</v>
      </c>
      <c r="R1412" s="154">
        <v>0.96223883457926</v>
      </c>
      <c r="S1412" s="154">
        <v>0.978801843317972</v>
      </c>
      <c r="T1412" s="154">
        <v>0.982154238368388</v>
      </c>
      <c r="U1412" s="173">
        <v>-0.0165630087387123</v>
      </c>
      <c r="V1412" s="158">
        <v>32030</v>
      </c>
      <c r="W1412" s="158">
        <v>31334</v>
      </c>
      <c r="X1412" s="158">
        <v>32791</v>
      </c>
      <c r="Y1412" s="158">
        <v>32223</v>
      </c>
      <c r="Z1412" s="155">
        <v>0.978270371526694</v>
      </c>
      <c r="AA1412" s="155">
        <v>0.982678173889177</v>
      </c>
      <c r="AB1412" s="173">
        <v>-0.00440780236248317</v>
      </c>
    </row>
    <row r="1413" spans="1:28">
      <c r="A1413" s="175" t="s">
        <v>1085</v>
      </c>
      <c r="B1413" s="181" t="s">
        <v>1847</v>
      </c>
      <c r="C1413" s="181" t="s">
        <v>1414</v>
      </c>
      <c r="D1413" s="150">
        <v>7362</v>
      </c>
      <c r="E1413" s="153">
        <v>6803</v>
      </c>
      <c r="F1413" s="153">
        <v>559</v>
      </c>
      <c r="G1413" s="151">
        <v>6407</v>
      </c>
      <c r="H1413" s="151">
        <v>6102</v>
      </c>
      <c r="I1413" s="151">
        <v>305</v>
      </c>
      <c r="J1413" s="151">
        <v>6029</v>
      </c>
      <c r="K1413" s="151">
        <v>5765</v>
      </c>
      <c r="L1413" s="151">
        <v>264</v>
      </c>
      <c r="M1413" s="172">
        <v>0.93</v>
      </c>
      <c r="N1413" s="153">
        <v>183372</v>
      </c>
      <c r="O1413" s="153">
        <v>175974</v>
      </c>
      <c r="P1413" s="153">
        <v>7398</v>
      </c>
      <c r="Q1413" s="154">
        <v>0.95965578168968</v>
      </c>
      <c r="R1413" s="154">
        <v>0.924069546318935</v>
      </c>
      <c r="S1413" s="154">
        <v>0.952395817075074</v>
      </c>
      <c r="T1413" s="154">
        <v>0.95621164372201</v>
      </c>
      <c r="U1413" s="173">
        <v>-0.028326270756139</v>
      </c>
      <c r="V1413" s="158">
        <v>43958</v>
      </c>
      <c r="W1413" s="158">
        <v>41906</v>
      </c>
      <c r="X1413" s="158">
        <v>44541</v>
      </c>
      <c r="Y1413" s="158">
        <v>42822</v>
      </c>
      <c r="Z1413" s="155">
        <v>0.95331907730106</v>
      </c>
      <c r="AA1413" s="155">
        <v>0.961406344716104</v>
      </c>
      <c r="AB1413" s="173">
        <v>-0.00808726741504417</v>
      </c>
    </row>
    <row r="1414" spans="1:28">
      <c r="A1414" s="175" t="s">
        <v>1085</v>
      </c>
      <c r="B1414" s="181" t="s">
        <v>1847</v>
      </c>
      <c r="C1414" s="181" t="s">
        <v>1415</v>
      </c>
      <c r="D1414" s="150">
        <v>7162</v>
      </c>
      <c r="E1414" s="153">
        <v>6658</v>
      </c>
      <c r="F1414" s="153">
        <v>504</v>
      </c>
      <c r="G1414" s="151">
        <v>6286</v>
      </c>
      <c r="H1414" s="151">
        <v>5978</v>
      </c>
      <c r="I1414" s="151">
        <v>308</v>
      </c>
      <c r="J1414" s="151">
        <v>5843</v>
      </c>
      <c r="K1414" s="151">
        <v>5523</v>
      </c>
      <c r="L1414" s="151">
        <v>320</v>
      </c>
      <c r="M1414" s="172">
        <v>0.93</v>
      </c>
      <c r="N1414" s="153">
        <v>175758</v>
      </c>
      <c r="O1414" s="153">
        <v>164968</v>
      </c>
      <c r="P1414" s="153">
        <v>10790</v>
      </c>
      <c r="Q1414" s="154">
        <v>0.938608768875385</v>
      </c>
      <c r="R1414" s="154">
        <v>0.929628595364423</v>
      </c>
      <c r="S1414" s="154">
        <v>0.951002227171492</v>
      </c>
      <c r="T1414" s="154">
        <v>0.945233612870101</v>
      </c>
      <c r="U1414" s="173">
        <v>-0.0213736318070689</v>
      </c>
      <c r="V1414" s="158">
        <v>42726</v>
      </c>
      <c r="W1414" s="158">
        <v>40284</v>
      </c>
      <c r="X1414" s="158">
        <v>42970</v>
      </c>
      <c r="Y1414" s="158">
        <v>40711</v>
      </c>
      <c r="Z1414" s="155">
        <v>0.942845106024435</v>
      </c>
      <c r="AA1414" s="155">
        <v>0.947428438445427</v>
      </c>
      <c r="AB1414" s="173">
        <v>-0.00458333242099229</v>
      </c>
    </row>
    <row r="1415" spans="1:28">
      <c r="A1415" s="175" t="s">
        <v>1085</v>
      </c>
      <c r="B1415" s="181" t="s">
        <v>1848</v>
      </c>
      <c r="C1415" s="181" t="s">
        <v>1416</v>
      </c>
      <c r="D1415" s="150">
        <v>4910</v>
      </c>
      <c r="E1415" s="153">
        <v>4719</v>
      </c>
      <c r="F1415" s="153">
        <v>191</v>
      </c>
      <c r="G1415" s="151">
        <v>4682</v>
      </c>
      <c r="H1415" s="151">
        <v>4440</v>
      </c>
      <c r="I1415" s="151">
        <v>242</v>
      </c>
      <c r="J1415" s="151">
        <v>4839</v>
      </c>
      <c r="K1415" s="151">
        <v>4725</v>
      </c>
      <c r="L1415" s="151">
        <v>114</v>
      </c>
      <c r="M1415" s="172">
        <v>0.93</v>
      </c>
      <c r="N1415" s="153">
        <v>137293</v>
      </c>
      <c r="O1415" s="153">
        <v>134090</v>
      </c>
      <c r="P1415" s="153">
        <v>3203</v>
      </c>
      <c r="Q1415" s="154">
        <v>0.976670332791912</v>
      </c>
      <c r="R1415" s="154">
        <v>0.961099796334012</v>
      </c>
      <c r="S1415" s="154">
        <v>0.948312686885946</v>
      </c>
      <c r="T1415" s="154">
        <v>0.976441413515189</v>
      </c>
      <c r="U1415" s="173">
        <v>0.012787109448066</v>
      </c>
      <c r="V1415" s="158">
        <v>32536</v>
      </c>
      <c r="W1415" s="158">
        <v>31546</v>
      </c>
      <c r="X1415" s="158">
        <v>33879</v>
      </c>
      <c r="Y1415" s="158">
        <v>33199</v>
      </c>
      <c r="Z1415" s="155">
        <v>0.969572166215884</v>
      </c>
      <c r="AA1415" s="155">
        <v>0.979928569320228</v>
      </c>
      <c r="AB1415" s="173">
        <v>-0.0103564031043439</v>
      </c>
    </row>
    <row r="1416" spans="1:28">
      <c r="A1416" s="175" t="s">
        <v>1085</v>
      </c>
      <c r="B1416" s="181" t="s">
        <v>1848</v>
      </c>
      <c r="C1416" s="181" t="s">
        <v>1417</v>
      </c>
      <c r="D1416" s="150">
        <v>3379</v>
      </c>
      <c r="E1416" s="153">
        <v>3304</v>
      </c>
      <c r="F1416" s="153">
        <v>75</v>
      </c>
      <c r="G1416" s="151">
        <v>3088</v>
      </c>
      <c r="H1416" s="151">
        <v>3029</v>
      </c>
      <c r="I1416" s="151">
        <v>59</v>
      </c>
      <c r="J1416" s="151">
        <v>3362</v>
      </c>
      <c r="K1416" s="151">
        <v>3285</v>
      </c>
      <c r="L1416" s="151">
        <v>77</v>
      </c>
      <c r="M1416" s="172">
        <v>0.93</v>
      </c>
      <c r="N1416" s="153">
        <v>89160</v>
      </c>
      <c r="O1416" s="153">
        <v>87927</v>
      </c>
      <c r="P1416" s="153">
        <v>1233</v>
      </c>
      <c r="Q1416" s="154">
        <v>0.986170928667564</v>
      </c>
      <c r="R1416" s="154">
        <v>0.977804084048535</v>
      </c>
      <c r="S1416" s="154">
        <v>0.98089378238342</v>
      </c>
      <c r="T1416" s="154">
        <v>0.977096966091612</v>
      </c>
      <c r="U1416" s="173">
        <v>-0.00308969833488471</v>
      </c>
      <c r="V1416" s="158">
        <v>21361</v>
      </c>
      <c r="W1416" s="158">
        <v>21048</v>
      </c>
      <c r="X1416" s="158">
        <v>21845</v>
      </c>
      <c r="Y1416" s="158">
        <v>21587</v>
      </c>
      <c r="Z1416" s="155">
        <v>0.985347127943448</v>
      </c>
      <c r="AA1416" s="155">
        <v>0.988189517051957</v>
      </c>
      <c r="AB1416" s="173">
        <v>-0.00284238910850865</v>
      </c>
    </row>
    <row r="1417" spans="1:28">
      <c r="A1417" s="175" t="s">
        <v>1085</v>
      </c>
      <c r="B1417" s="181" t="s">
        <v>1848</v>
      </c>
      <c r="C1417" s="181" t="s">
        <v>1418</v>
      </c>
      <c r="D1417" s="150">
        <v>3509</v>
      </c>
      <c r="E1417" s="153">
        <v>3407</v>
      </c>
      <c r="F1417" s="153">
        <v>102</v>
      </c>
      <c r="G1417" s="151">
        <v>3115</v>
      </c>
      <c r="H1417" s="151">
        <v>3031</v>
      </c>
      <c r="I1417" s="151">
        <v>84</v>
      </c>
      <c r="J1417" s="151">
        <v>3168</v>
      </c>
      <c r="K1417" s="151">
        <v>3111</v>
      </c>
      <c r="L1417" s="151">
        <v>57</v>
      </c>
      <c r="M1417" s="172">
        <v>0.93</v>
      </c>
      <c r="N1417" s="153">
        <v>89393</v>
      </c>
      <c r="O1417" s="153">
        <v>87937</v>
      </c>
      <c r="P1417" s="153">
        <v>1456</v>
      </c>
      <c r="Q1417" s="154">
        <v>0.983712371214748</v>
      </c>
      <c r="R1417" s="154">
        <v>0.970931889427187</v>
      </c>
      <c r="S1417" s="154">
        <v>0.973033707865169</v>
      </c>
      <c r="T1417" s="154">
        <v>0.982007575757576</v>
      </c>
      <c r="U1417" s="173">
        <v>-0.0021018184379813</v>
      </c>
      <c r="V1417" s="158">
        <v>21427</v>
      </c>
      <c r="W1417" s="158">
        <v>21060</v>
      </c>
      <c r="X1417" s="158">
        <v>21626</v>
      </c>
      <c r="Y1417" s="158">
        <v>21256</v>
      </c>
      <c r="Z1417" s="155">
        <v>0.982872077285668</v>
      </c>
      <c r="AA1417" s="155">
        <v>0.982890964579673</v>
      </c>
      <c r="AB1417" s="173">
        <v>-1.888729400501e-5</v>
      </c>
    </row>
    <row r="1418" spans="1:28">
      <c r="A1418" s="175" t="s">
        <v>1085</v>
      </c>
      <c r="B1418" s="181" t="s">
        <v>1848</v>
      </c>
      <c r="C1418" s="181" t="s">
        <v>1419</v>
      </c>
      <c r="D1418" s="150">
        <v>2684</v>
      </c>
      <c r="E1418" s="153">
        <v>2539</v>
      </c>
      <c r="F1418" s="153">
        <v>145</v>
      </c>
      <c r="G1418" s="151">
        <v>2345</v>
      </c>
      <c r="H1418" s="151">
        <v>2256</v>
      </c>
      <c r="I1418" s="151">
        <v>89</v>
      </c>
      <c r="J1418" s="151">
        <v>2324</v>
      </c>
      <c r="K1418" s="151">
        <v>2246</v>
      </c>
      <c r="L1418" s="151">
        <v>78</v>
      </c>
      <c r="M1418" s="172">
        <v>0.93</v>
      </c>
      <c r="N1418" s="153">
        <v>68404</v>
      </c>
      <c r="O1418" s="153">
        <v>66367</v>
      </c>
      <c r="P1418" s="153">
        <v>2037</v>
      </c>
      <c r="Q1418" s="154">
        <v>0.97022103970528</v>
      </c>
      <c r="R1418" s="154">
        <v>0.945976154992548</v>
      </c>
      <c r="S1418" s="154">
        <v>0.962046908315565</v>
      </c>
      <c r="T1418" s="154">
        <v>0.966437177280551</v>
      </c>
      <c r="U1418" s="173">
        <v>-0.0160707533230167</v>
      </c>
      <c r="V1418" s="158">
        <v>16347</v>
      </c>
      <c r="W1418" s="158">
        <v>15772</v>
      </c>
      <c r="X1418" s="158">
        <v>16417</v>
      </c>
      <c r="Y1418" s="158">
        <v>15936</v>
      </c>
      <c r="Z1418" s="155">
        <v>0.964825350217165</v>
      </c>
      <c r="AA1418" s="155">
        <v>0.970701102515685</v>
      </c>
      <c r="AB1418" s="173">
        <v>-0.00587575229851978</v>
      </c>
    </row>
    <row r="1419" spans="1:28">
      <c r="A1419" s="175" t="s">
        <v>1085</v>
      </c>
      <c r="B1419" s="181" t="s">
        <v>1848</v>
      </c>
      <c r="C1419" s="181" t="s">
        <v>1420</v>
      </c>
      <c r="D1419" s="150">
        <v>1605</v>
      </c>
      <c r="E1419" s="153">
        <v>1503</v>
      </c>
      <c r="F1419" s="153">
        <v>102</v>
      </c>
      <c r="G1419" s="151">
        <v>1511</v>
      </c>
      <c r="H1419" s="151">
        <v>1443</v>
      </c>
      <c r="I1419" s="151">
        <v>68</v>
      </c>
      <c r="J1419" s="151">
        <v>1697</v>
      </c>
      <c r="K1419" s="151">
        <v>1629</v>
      </c>
      <c r="L1419" s="151">
        <v>68</v>
      </c>
      <c r="M1419" s="172">
        <v>0.93</v>
      </c>
      <c r="N1419" s="153">
        <v>43859</v>
      </c>
      <c r="O1419" s="153">
        <v>42274</v>
      </c>
      <c r="P1419" s="153">
        <v>1585</v>
      </c>
      <c r="Q1419" s="154">
        <v>0.963861465149684</v>
      </c>
      <c r="R1419" s="154">
        <v>0.936448598130841</v>
      </c>
      <c r="S1419" s="154">
        <v>0.954996690933157</v>
      </c>
      <c r="T1419" s="154">
        <v>0.959929286977018</v>
      </c>
      <c r="U1419" s="173">
        <v>-0.0185480928023157</v>
      </c>
      <c r="V1419" s="158">
        <v>10689</v>
      </c>
      <c r="W1419" s="158">
        <v>10228</v>
      </c>
      <c r="X1419" s="158">
        <v>11320</v>
      </c>
      <c r="Y1419" s="158">
        <v>10948</v>
      </c>
      <c r="Z1419" s="155">
        <v>0.956871550191786</v>
      </c>
      <c r="AA1419" s="155">
        <v>0.967137809187279</v>
      </c>
      <c r="AB1419" s="173">
        <v>-0.0102662589954933</v>
      </c>
    </row>
    <row r="1420" spans="1:28">
      <c r="A1420" s="175" t="s">
        <v>1085</v>
      </c>
      <c r="B1420" s="181" t="s">
        <v>1848</v>
      </c>
      <c r="C1420" s="181" t="s">
        <v>1421</v>
      </c>
      <c r="D1420" s="150">
        <v>3551</v>
      </c>
      <c r="E1420" s="153">
        <v>3295</v>
      </c>
      <c r="F1420" s="153">
        <v>256</v>
      </c>
      <c r="G1420" s="151">
        <v>3410</v>
      </c>
      <c r="H1420" s="151">
        <v>3207</v>
      </c>
      <c r="I1420" s="151">
        <v>203</v>
      </c>
      <c r="J1420" s="151">
        <v>3404</v>
      </c>
      <c r="K1420" s="151">
        <v>3213</v>
      </c>
      <c r="L1420" s="151">
        <v>191</v>
      </c>
      <c r="M1420" s="172">
        <v>0.93</v>
      </c>
      <c r="N1420" s="153">
        <v>96030</v>
      </c>
      <c r="O1420" s="153">
        <v>91350</v>
      </c>
      <c r="P1420" s="153">
        <v>4680</v>
      </c>
      <c r="Q1420" s="154">
        <v>0.951265229615745</v>
      </c>
      <c r="R1420" s="154">
        <v>0.927907631653055</v>
      </c>
      <c r="S1420" s="154">
        <v>0.940469208211144</v>
      </c>
      <c r="T1420" s="154">
        <v>0.943889541715629</v>
      </c>
      <c r="U1420" s="173">
        <v>-0.0125615765580882</v>
      </c>
      <c r="V1420" s="158">
        <v>23304</v>
      </c>
      <c r="W1420" s="158">
        <v>22021</v>
      </c>
      <c r="X1420" s="158">
        <v>23629</v>
      </c>
      <c r="Y1420" s="158">
        <v>22375</v>
      </c>
      <c r="Z1420" s="155">
        <v>0.944945073807072</v>
      </c>
      <c r="AA1420" s="155">
        <v>0.946929620381734</v>
      </c>
      <c r="AB1420" s="173">
        <v>-0.00198454657466263</v>
      </c>
    </row>
    <row r="1421" spans="1:28">
      <c r="A1421" s="175" t="s">
        <v>1085</v>
      </c>
      <c r="B1421" s="181" t="s">
        <v>1848</v>
      </c>
      <c r="C1421" s="181" t="s">
        <v>1422</v>
      </c>
      <c r="D1421" s="150">
        <v>4468</v>
      </c>
      <c r="E1421" s="153">
        <v>4207</v>
      </c>
      <c r="F1421" s="153">
        <v>261</v>
      </c>
      <c r="G1421" s="151">
        <v>3693</v>
      </c>
      <c r="H1421" s="151">
        <v>3550</v>
      </c>
      <c r="I1421" s="151">
        <v>143</v>
      </c>
      <c r="J1421" s="151">
        <v>4155</v>
      </c>
      <c r="K1421" s="151">
        <v>4083</v>
      </c>
      <c r="L1421" s="151">
        <v>72</v>
      </c>
      <c r="M1421" s="172">
        <v>0.93</v>
      </c>
      <c r="N1421" s="153">
        <v>113045</v>
      </c>
      <c r="O1421" s="153">
        <v>110549</v>
      </c>
      <c r="P1421" s="153">
        <v>2496</v>
      </c>
      <c r="Q1421" s="154">
        <v>0.977920297226768</v>
      </c>
      <c r="R1421" s="154">
        <v>0.941584601611459</v>
      </c>
      <c r="S1421" s="154">
        <v>0.961278093690766</v>
      </c>
      <c r="T1421" s="154">
        <v>0.982671480144404</v>
      </c>
      <c r="U1421" s="173">
        <v>-0.019693492079307</v>
      </c>
      <c r="V1421" s="158">
        <v>27856</v>
      </c>
      <c r="W1421" s="158">
        <v>27101</v>
      </c>
      <c r="X1421" s="158">
        <v>28034</v>
      </c>
      <c r="Y1421" s="158">
        <v>27464</v>
      </c>
      <c r="Z1421" s="155">
        <v>0.972896323951752</v>
      </c>
      <c r="AA1421" s="155">
        <v>0.979667546550617</v>
      </c>
      <c r="AB1421" s="173">
        <v>-0.00677122259886531</v>
      </c>
    </row>
    <row r="1422" spans="1:28">
      <c r="A1422" s="175" t="s">
        <v>1085</v>
      </c>
      <c r="B1422" s="181" t="s">
        <v>1848</v>
      </c>
      <c r="C1422" s="181" t="s">
        <v>1423</v>
      </c>
      <c r="D1422" s="150">
        <v>2550</v>
      </c>
      <c r="E1422" s="153">
        <v>2466</v>
      </c>
      <c r="F1422" s="153">
        <v>84</v>
      </c>
      <c r="G1422" s="151">
        <v>2251</v>
      </c>
      <c r="H1422" s="151">
        <v>2214</v>
      </c>
      <c r="I1422" s="151">
        <v>37</v>
      </c>
      <c r="J1422" s="151">
        <v>2529</v>
      </c>
      <c r="K1422" s="151">
        <v>2488</v>
      </c>
      <c r="L1422" s="151">
        <v>41</v>
      </c>
      <c r="M1422" s="172">
        <v>0.93</v>
      </c>
      <c r="N1422" s="153">
        <v>66670</v>
      </c>
      <c r="O1422" s="153">
        <v>65547</v>
      </c>
      <c r="P1422" s="153">
        <v>1123</v>
      </c>
      <c r="Q1422" s="154">
        <v>0.98315584220789</v>
      </c>
      <c r="R1422" s="154">
        <v>0.967058823529412</v>
      </c>
      <c r="S1422" s="154">
        <v>0.983562860950689</v>
      </c>
      <c r="T1422" s="154">
        <v>0.983788058521155</v>
      </c>
      <c r="U1422" s="173">
        <v>-0.0165040374212768</v>
      </c>
      <c r="V1422" s="158">
        <v>16336</v>
      </c>
      <c r="W1422" s="158">
        <v>16006</v>
      </c>
      <c r="X1422" s="158">
        <v>16742</v>
      </c>
      <c r="Y1422" s="158">
        <v>16485</v>
      </c>
      <c r="Z1422" s="155">
        <v>0.979799216454456</v>
      </c>
      <c r="AA1422" s="155">
        <v>0.984649384780791</v>
      </c>
      <c r="AB1422" s="173">
        <v>-0.00485016832633434</v>
      </c>
    </row>
    <row r="1423" spans="1:28">
      <c r="A1423" s="175" t="s">
        <v>1085</v>
      </c>
      <c r="B1423" s="181" t="s">
        <v>1848</v>
      </c>
      <c r="C1423" s="181" t="s">
        <v>1424</v>
      </c>
      <c r="D1423" s="150">
        <v>5987</v>
      </c>
      <c r="E1423" s="153">
        <v>5785</v>
      </c>
      <c r="F1423" s="153">
        <v>202</v>
      </c>
      <c r="G1423" s="151">
        <v>5378</v>
      </c>
      <c r="H1423" s="151">
        <v>5218</v>
      </c>
      <c r="I1423" s="151">
        <v>160</v>
      </c>
      <c r="J1423" s="151">
        <v>5967</v>
      </c>
      <c r="K1423" s="151">
        <v>5843</v>
      </c>
      <c r="L1423" s="151">
        <v>124</v>
      </c>
      <c r="M1423" s="172">
        <v>0.93</v>
      </c>
      <c r="N1423" s="153">
        <v>160854</v>
      </c>
      <c r="O1423" s="153">
        <v>157764</v>
      </c>
      <c r="P1423" s="153">
        <v>3090</v>
      </c>
      <c r="Q1423" s="154">
        <v>0.980790033197807</v>
      </c>
      <c r="R1423" s="154">
        <v>0.966260230499415</v>
      </c>
      <c r="S1423" s="154">
        <v>0.970249163257717</v>
      </c>
      <c r="T1423" s="154">
        <v>0.979219038042567</v>
      </c>
      <c r="U1423" s="173">
        <v>-0.00398893275830114</v>
      </c>
      <c r="V1423" s="158">
        <v>38427</v>
      </c>
      <c r="W1423" s="158">
        <v>37599</v>
      </c>
      <c r="X1423" s="158">
        <v>38933</v>
      </c>
      <c r="Y1423" s="158">
        <v>38259</v>
      </c>
      <c r="Z1423" s="155">
        <v>0.978452650480131</v>
      </c>
      <c r="AA1423" s="155">
        <v>0.982688207946986</v>
      </c>
      <c r="AB1423" s="173">
        <v>-0.00423555746685467</v>
      </c>
    </row>
    <row r="1424" spans="1:28">
      <c r="A1424" s="175" t="s">
        <v>1085</v>
      </c>
      <c r="B1424" s="181" t="s">
        <v>1848</v>
      </c>
      <c r="C1424" s="181" t="s">
        <v>1425</v>
      </c>
      <c r="D1424" s="150">
        <v>3817</v>
      </c>
      <c r="E1424" s="153">
        <v>3694</v>
      </c>
      <c r="F1424" s="153">
        <v>123</v>
      </c>
      <c r="G1424" s="151">
        <v>3183</v>
      </c>
      <c r="H1424" s="151">
        <v>3076</v>
      </c>
      <c r="I1424" s="151">
        <v>107</v>
      </c>
      <c r="J1424" s="151">
        <v>3380</v>
      </c>
      <c r="K1424" s="151">
        <v>3328</v>
      </c>
      <c r="L1424" s="151">
        <v>52</v>
      </c>
      <c r="M1424" s="172">
        <v>0.93</v>
      </c>
      <c r="N1424" s="153">
        <v>94133</v>
      </c>
      <c r="O1424" s="153">
        <v>92738</v>
      </c>
      <c r="P1424" s="153">
        <v>1395</v>
      </c>
      <c r="Q1424" s="154">
        <v>0.985180542424017</v>
      </c>
      <c r="R1424" s="154">
        <v>0.967775740110034</v>
      </c>
      <c r="S1424" s="154">
        <v>0.966383914546026</v>
      </c>
      <c r="T1424" s="154">
        <v>0.984615384615385</v>
      </c>
      <c r="U1424" s="173">
        <v>0.0013918255640083</v>
      </c>
      <c r="V1424" s="158">
        <v>23337</v>
      </c>
      <c r="W1424" s="158">
        <v>22926</v>
      </c>
      <c r="X1424" s="158">
        <v>22821</v>
      </c>
      <c r="Y1424" s="158">
        <v>22498</v>
      </c>
      <c r="Z1424" s="155">
        <v>0.982388481810001</v>
      </c>
      <c r="AA1424" s="155">
        <v>0.985846369571886</v>
      </c>
      <c r="AB1424" s="173">
        <v>-0.00345788776188427</v>
      </c>
    </row>
    <row r="1425" spans="1:28">
      <c r="A1425" s="175" t="s">
        <v>1085</v>
      </c>
      <c r="B1425" s="181" t="s">
        <v>1848</v>
      </c>
      <c r="C1425" s="181" t="s">
        <v>1426</v>
      </c>
      <c r="D1425" s="150">
        <v>3661</v>
      </c>
      <c r="E1425" s="153">
        <v>3470</v>
      </c>
      <c r="F1425" s="153">
        <v>191</v>
      </c>
      <c r="G1425" s="151">
        <v>3245</v>
      </c>
      <c r="H1425" s="151">
        <v>3092</v>
      </c>
      <c r="I1425" s="151">
        <v>153</v>
      </c>
      <c r="J1425" s="151">
        <v>3591</v>
      </c>
      <c r="K1425" s="151">
        <v>3482</v>
      </c>
      <c r="L1425" s="151">
        <v>109</v>
      </c>
      <c r="M1425" s="172">
        <v>0.93</v>
      </c>
      <c r="N1425" s="153">
        <v>96339</v>
      </c>
      <c r="O1425" s="153">
        <v>93210</v>
      </c>
      <c r="P1425" s="153">
        <v>3129</v>
      </c>
      <c r="Q1425" s="154">
        <v>0.967520941674711</v>
      </c>
      <c r="R1425" s="154">
        <v>0.947828462168806</v>
      </c>
      <c r="S1425" s="154">
        <v>0.952850539291217</v>
      </c>
      <c r="T1425" s="154">
        <v>0.969646338067391</v>
      </c>
      <c r="U1425" s="173">
        <v>-0.00502207712241087</v>
      </c>
      <c r="V1425" s="158">
        <v>23503</v>
      </c>
      <c r="W1425" s="158">
        <v>22686</v>
      </c>
      <c r="X1425" s="158">
        <v>23269</v>
      </c>
      <c r="Y1425" s="158">
        <v>22577</v>
      </c>
      <c r="Z1425" s="155">
        <v>0.965238480194018</v>
      </c>
      <c r="AA1425" s="155">
        <v>0.970260862091194</v>
      </c>
      <c r="AB1425" s="173">
        <v>-0.00502238189717652</v>
      </c>
    </row>
    <row r="1426" spans="1:28">
      <c r="A1426" s="175" t="s">
        <v>1085</v>
      </c>
      <c r="B1426" s="181" t="s">
        <v>1848</v>
      </c>
      <c r="C1426" s="181" t="s">
        <v>1427</v>
      </c>
      <c r="D1426" s="150">
        <v>4928</v>
      </c>
      <c r="E1426" s="153">
        <v>4629</v>
      </c>
      <c r="F1426" s="153">
        <v>299</v>
      </c>
      <c r="G1426" s="151">
        <v>4529</v>
      </c>
      <c r="H1426" s="151">
        <v>4323</v>
      </c>
      <c r="I1426" s="151">
        <v>206</v>
      </c>
      <c r="J1426" s="151">
        <v>5065</v>
      </c>
      <c r="K1426" s="151">
        <v>4903</v>
      </c>
      <c r="L1426" s="151">
        <v>162</v>
      </c>
      <c r="M1426" s="172">
        <v>0.93</v>
      </c>
      <c r="N1426" s="153">
        <v>129598</v>
      </c>
      <c r="O1426" s="153">
        <v>124540</v>
      </c>
      <c r="P1426" s="153">
        <v>5058</v>
      </c>
      <c r="Q1426" s="154">
        <v>0.960971619932406</v>
      </c>
      <c r="R1426" s="154">
        <v>0.939326298701299</v>
      </c>
      <c r="S1426" s="154">
        <v>0.954515345550894</v>
      </c>
      <c r="T1426" s="154">
        <v>0.968015794669299</v>
      </c>
      <c r="U1426" s="173">
        <v>-0.0151890468495955</v>
      </c>
      <c r="V1426" s="158">
        <v>31593</v>
      </c>
      <c r="W1426" s="158">
        <v>30397</v>
      </c>
      <c r="X1426" s="158">
        <v>32893</v>
      </c>
      <c r="Y1426" s="158">
        <v>31463</v>
      </c>
      <c r="Z1426" s="155">
        <v>0.962143512803469</v>
      </c>
      <c r="AA1426" s="155">
        <v>0.956525704557201</v>
      </c>
      <c r="AB1426" s="173">
        <v>0.00561780824626845</v>
      </c>
    </row>
    <row r="1427" spans="1:28">
      <c r="A1427" s="175" t="s">
        <v>1085</v>
      </c>
      <c r="B1427" s="181" t="s">
        <v>1848</v>
      </c>
      <c r="C1427" s="181" t="s">
        <v>1428</v>
      </c>
      <c r="D1427" s="150">
        <v>3822</v>
      </c>
      <c r="E1427" s="153">
        <v>3711</v>
      </c>
      <c r="F1427" s="153">
        <v>111</v>
      </c>
      <c r="G1427" s="151">
        <v>3455</v>
      </c>
      <c r="H1427" s="151">
        <v>3336</v>
      </c>
      <c r="I1427" s="151">
        <v>119</v>
      </c>
      <c r="J1427" s="151">
        <v>3897</v>
      </c>
      <c r="K1427" s="151">
        <v>3776</v>
      </c>
      <c r="L1427" s="151">
        <v>121</v>
      </c>
      <c r="M1427" s="172">
        <v>0.93</v>
      </c>
      <c r="N1427" s="153">
        <v>102891</v>
      </c>
      <c r="O1427" s="153">
        <v>100071</v>
      </c>
      <c r="P1427" s="153">
        <v>2820</v>
      </c>
      <c r="Q1427" s="154">
        <v>0.972592355016474</v>
      </c>
      <c r="R1427" s="154">
        <v>0.970957613814757</v>
      </c>
      <c r="S1427" s="154">
        <v>0.965557163531114</v>
      </c>
      <c r="T1427" s="154">
        <v>0.968950474724147</v>
      </c>
      <c r="U1427" s="173">
        <v>0.00540045028364233</v>
      </c>
      <c r="V1427" s="158">
        <v>24497</v>
      </c>
      <c r="W1427" s="158">
        <v>23898</v>
      </c>
      <c r="X1427" s="158">
        <v>25187</v>
      </c>
      <c r="Y1427" s="158">
        <v>24552</v>
      </c>
      <c r="Z1427" s="155">
        <v>0.975548026288933</v>
      </c>
      <c r="AA1427" s="155">
        <v>0.974788581411045</v>
      </c>
      <c r="AB1427" s="173">
        <v>0.000759444877887927</v>
      </c>
    </row>
    <row r="1428" spans="1:28">
      <c r="A1428" s="175" t="s">
        <v>1085</v>
      </c>
      <c r="B1428" s="181" t="s">
        <v>1848</v>
      </c>
      <c r="C1428" s="181" t="s">
        <v>1429</v>
      </c>
      <c r="D1428" s="150">
        <v>7574</v>
      </c>
      <c r="E1428" s="153">
        <v>7186</v>
      </c>
      <c r="F1428" s="153">
        <v>388</v>
      </c>
      <c r="G1428" s="151">
        <v>6594</v>
      </c>
      <c r="H1428" s="151">
        <v>6414</v>
      </c>
      <c r="I1428" s="151">
        <v>180</v>
      </c>
      <c r="J1428" s="151">
        <v>7107</v>
      </c>
      <c r="K1428" s="151">
        <v>6956</v>
      </c>
      <c r="L1428" s="151">
        <v>151</v>
      </c>
      <c r="M1428" s="172">
        <v>0.93</v>
      </c>
      <c r="N1428" s="153">
        <v>191940</v>
      </c>
      <c r="O1428" s="153">
        <v>187095</v>
      </c>
      <c r="P1428" s="153">
        <v>4845</v>
      </c>
      <c r="Q1428" s="154">
        <v>0.974757736792748</v>
      </c>
      <c r="R1428" s="154">
        <v>0.94877211513071</v>
      </c>
      <c r="S1428" s="154">
        <v>0.97270245677889</v>
      </c>
      <c r="T1428" s="154">
        <v>0.978753341775714</v>
      </c>
      <c r="U1428" s="173">
        <v>-0.0239303416481795</v>
      </c>
      <c r="V1428" s="158">
        <v>47175</v>
      </c>
      <c r="W1428" s="158">
        <v>45813</v>
      </c>
      <c r="X1428" s="158">
        <v>47380</v>
      </c>
      <c r="Y1428" s="158">
        <v>46277</v>
      </c>
      <c r="Z1428" s="155">
        <v>0.971128775834658</v>
      </c>
      <c r="AA1428" s="155">
        <v>0.976720135078092</v>
      </c>
      <c r="AB1428" s="173">
        <v>-0.00559135924343379</v>
      </c>
    </row>
    <row r="1429" spans="1:28">
      <c r="A1429" s="175" t="s">
        <v>1085</v>
      </c>
      <c r="B1429" s="181" t="s">
        <v>1848</v>
      </c>
      <c r="C1429" s="181" t="s">
        <v>1430</v>
      </c>
      <c r="D1429" s="150">
        <v>1147</v>
      </c>
      <c r="E1429" s="153">
        <v>1018</v>
      </c>
      <c r="F1429" s="153">
        <v>129</v>
      </c>
      <c r="G1429" s="151">
        <v>1014</v>
      </c>
      <c r="H1429" s="151">
        <v>806</v>
      </c>
      <c r="I1429" s="151">
        <v>208</v>
      </c>
      <c r="J1429" s="151">
        <v>1243</v>
      </c>
      <c r="K1429" s="151">
        <v>1009</v>
      </c>
      <c r="L1429" s="151">
        <v>234</v>
      </c>
      <c r="M1429" s="172">
        <v>0.93</v>
      </c>
      <c r="N1429" s="153">
        <v>30981</v>
      </c>
      <c r="O1429" s="153">
        <v>26951</v>
      </c>
      <c r="P1429" s="153">
        <v>4030</v>
      </c>
      <c r="Q1429" s="154">
        <v>0.869920273716149</v>
      </c>
      <c r="R1429" s="154">
        <v>0.887532693984307</v>
      </c>
      <c r="S1429" s="154">
        <v>0.794871794871795</v>
      </c>
      <c r="T1429" s="154">
        <v>0.811745776347546</v>
      </c>
      <c r="U1429" s="173">
        <v>0.0926608991125121</v>
      </c>
      <c r="V1429" s="158">
        <v>7681</v>
      </c>
      <c r="W1429" s="158">
        <v>6564</v>
      </c>
      <c r="X1429" s="158">
        <v>7742</v>
      </c>
      <c r="Y1429" s="158">
        <v>6860</v>
      </c>
      <c r="Z1429" s="155">
        <v>0.854576227053769</v>
      </c>
      <c r="AA1429" s="155">
        <v>0.886075949367089</v>
      </c>
      <c r="AB1429" s="173">
        <v>-0.0314997223133195</v>
      </c>
    </row>
    <row r="1430" spans="1:28">
      <c r="A1430" s="175" t="s">
        <v>1085</v>
      </c>
      <c r="B1430" s="181" t="s">
        <v>1848</v>
      </c>
      <c r="C1430" s="181" t="s">
        <v>1431</v>
      </c>
      <c r="D1430" s="150">
        <v>3747</v>
      </c>
      <c r="E1430" s="153">
        <v>3591</v>
      </c>
      <c r="F1430" s="153">
        <v>156</v>
      </c>
      <c r="G1430" s="151">
        <v>3451</v>
      </c>
      <c r="H1430" s="151">
        <v>3330</v>
      </c>
      <c r="I1430" s="151">
        <v>121</v>
      </c>
      <c r="J1430" s="151">
        <v>3714</v>
      </c>
      <c r="K1430" s="151">
        <v>3643</v>
      </c>
      <c r="L1430" s="151">
        <v>71</v>
      </c>
      <c r="M1430" s="172">
        <v>0.93</v>
      </c>
      <c r="N1430" s="153">
        <v>96268</v>
      </c>
      <c r="O1430" s="153">
        <v>94108</v>
      </c>
      <c r="P1430" s="153">
        <v>2160</v>
      </c>
      <c r="Q1430" s="154">
        <v>0.977562637636598</v>
      </c>
      <c r="R1430" s="154">
        <v>0.958366693354684</v>
      </c>
      <c r="S1430" s="154">
        <v>0.964937699217618</v>
      </c>
      <c r="T1430" s="154">
        <v>0.980883144857297</v>
      </c>
      <c r="U1430" s="173">
        <v>-0.00657100586293435</v>
      </c>
      <c r="V1430" s="158">
        <v>24068</v>
      </c>
      <c r="W1430" s="158">
        <v>23518</v>
      </c>
      <c r="X1430" s="158">
        <v>23821</v>
      </c>
      <c r="Y1430" s="158">
        <v>23284</v>
      </c>
      <c r="Z1430" s="155">
        <v>0.977148080438757</v>
      </c>
      <c r="AA1430" s="155">
        <v>0.977456865790689</v>
      </c>
      <c r="AB1430" s="173">
        <v>-0.000308785351932017</v>
      </c>
    </row>
    <row r="1431" spans="1:28">
      <c r="A1431" s="175" t="s">
        <v>1085</v>
      </c>
      <c r="B1431" s="181" t="s">
        <v>1848</v>
      </c>
      <c r="C1431" s="181" t="s">
        <v>1432</v>
      </c>
      <c r="D1431" s="150">
        <v>4071</v>
      </c>
      <c r="E1431" s="153">
        <v>3792</v>
      </c>
      <c r="F1431" s="153">
        <v>279</v>
      </c>
      <c r="G1431" s="151">
        <v>3448</v>
      </c>
      <c r="H1431" s="151">
        <v>3280</v>
      </c>
      <c r="I1431" s="151">
        <v>168</v>
      </c>
      <c r="J1431" s="151">
        <v>3752</v>
      </c>
      <c r="K1431" s="151">
        <v>3527</v>
      </c>
      <c r="L1431" s="151">
        <v>225</v>
      </c>
      <c r="M1431" s="172">
        <v>0.93</v>
      </c>
      <c r="N1431" s="153">
        <v>100521</v>
      </c>
      <c r="O1431" s="153">
        <v>97579</v>
      </c>
      <c r="P1431" s="153">
        <v>2942</v>
      </c>
      <c r="Q1431" s="154">
        <v>0.970732483759612</v>
      </c>
      <c r="R1431" s="154">
        <v>0.931466470154753</v>
      </c>
      <c r="S1431" s="154">
        <v>0.951276102088167</v>
      </c>
      <c r="T1431" s="154">
        <v>0.940031982942431</v>
      </c>
      <c r="U1431" s="173">
        <v>-0.0198096319334139</v>
      </c>
      <c r="V1431" s="158">
        <v>24817</v>
      </c>
      <c r="W1431" s="158">
        <v>23839</v>
      </c>
      <c r="X1431" s="158">
        <v>24789</v>
      </c>
      <c r="Y1431" s="158">
        <v>24105</v>
      </c>
      <c r="Z1431" s="155">
        <v>0.960591529999597</v>
      </c>
      <c r="AA1431" s="155">
        <v>0.972407116059543</v>
      </c>
      <c r="AB1431" s="173">
        <v>-0.0118155860599455</v>
      </c>
    </row>
    <row r="1432" spans="1:28">
      <c r="A1432" s="175" t="s">
        <v>1085</v>
      </c>
      <c r="B1432" s="181" t="s">
        <v>1849</v>
      </c>
      <c r="C1432" s="181" t="s">
        <v>1433</v>
      </c>
      <c r="D1432" s="150">
        <v>4798</v>
      </c>
      <c r="E1432" s="153">
        <v>4670</v>
      </c>
      <c r="F1432" s="153">
        <v>128</v>
      </c>
      <c r="G1432" s="151">
        <v>4556</v>
      </c>
      <c r="H1432" s="151">
        <v>4465</v>
      </c>
      <c r="I1432" s="151">
        <v>91</v>
      </c>
      <c r="J1432" s="151">
        <v>4422</v>
      </c>
      <c r="K1432" s="151">
        <v>4361</v>
      </c>
      <c r="L1432" s="151">
        <v>61</v>
      </c>
      <c r="M1432" s="172">
        <v>0.93</v>
      </c>
      <c r="N1432" s="153">
        <v>118252</v>
      </c>
      <c r="O1432" s="153">
        <v>116256</v>
      </c>
      <c r="P1432" s="153">
        <v>1996</v>
      </c>
      <c r="Q1432" s="154">
        <v>0.983120792882996</v>
      </c>
      <c r="R1432" s="154">
        <v>0.973322217590663</v>
      </c>
      <c r="S1432" s="154">
        <v>0.980026338893766</v>
      </c>
      <c r="T1432" s="154">
        <v>0.986205336951606</v>
      </c>
      <c r="U1432" s="173">
        <v>-0.00670412130310372</v>
      </c>
      <c r="V1432" s="158">
        <v>29880</v>
      </c>
      <c r="W1432" s="158">
        <v>29343</v>
      </c>
      <c r="X1432" s="158">
        <v>28979</v>
      </c>
      <c r="Y1432" s="158">
        <v>28430</v>
      </c>
      <c r="Z1432" s="155">
        <v>0.982028112449799</v>
      </c>
      <c r="AA1432" s="155">
        <v>0.98105524690293</v>
      </c>
      <c r="AB1432" s="173">
        <v>0.000972865546869484</v>
      </c>
    </row>
    <row r="1433" spans="1:28">
      <c r="A1433" s="175" t="s">
        <v>1085</v>
      </c>
      <c r="B1433" s="181" t="s">
        <v>1849</v>
      </c>
      <c r="C1433" s="181" t="s">
        <v>1434</v>
      </c>
      <c r="D1433" s="150">
        <v>3277</v>
      </c>
      <c r="E1433" s="153">
        <v>3220</v>
      </c>
      <c r="F1433" s="153">
        <v>57</v>
      </c>
      <c r="G1433" s="151">
        <v>3043</v>
      </c>
      <c r="H1433" s="151">
        <v>2984</v>
      </c>
      <c r="I1433" s="151">
        <v>59</v>
      </c>
      <c r="J1433" s="151">
        <v>3196</v>
      </c>
      <c r="K1433" s="151">
        <v>3161</v>
      </c>
      <c r="L1433" s="151">
        <v>35</v>
      </c>
      <c r="M1433" s="172">
        <v>0.93</v>
      </c>
      <c r="N1433" s="153">
        <v>82231</v>
      </c>
      <c r="O1433" s="153">
        <v>81126</v>
      </c>
      <c r="P1433" s="153">
        <v>1105</v>
      </c>
      <c r="Q1433" s="154">
        <v>0.986562245381912</v>
      </c>
      <c r="R1433" s="154">
        <v>0.982606042111688</v>
      </c>
      <c r="S1433" s="154">
        <v>0.980611238908971</v>
      </c>
      <c r="T1433" s="154">
        <v>0.989048811013767</v>
      </c>
      <c r="U1433" s="173">
        <v>0.00199480320271617</v>
      </c>
      <c r="V1433" s="158">
        <v>20815</v>
      </c>
      <c r="W1433" s="158">
        <v>20536</v>
      </c>
      <c r="X1433" s="158">
        <v>20417</v>
      </c>
      <c r="Y1433" s="158">
        <v>20171</v>
      </c>
      <c r="Z1433" s="155">
        <v>0.986596204660101</v>
      </c>
      <c r="AA1433" s="155">
        <v>0.987951217122986</v>
      </c>
      <c r="AB1433" s="173">
        <v>-0.00135501246288483</v>
      </c>
    </row>
    <row r="1434" spans="1:28">
      <c r="A1434" s="175" t="s">
        <v>1085</v>
      </c>
      <c r="B1434" s="181" t="s">
        <v>1849</v>
      </c>
      <c r="C1434" s="181" t="s">
        <v>1435</v>
      </c>
      <c r="D1434" s="150">
        <v>7</v>
      </c>
      <c r="E1434" s="153">
        <v>7</v>
      </c>
      <c r="F1434" s="153">
        <v>0</v>
      </c>
      <c r="G1434" s="151">
        <v>14</v>
      </c>
      <c r="H1434" s="151">
        <v>14</v>
      </c>
      <c r="I1434" s="151">
        <v>0</v>
      </c>
      <c r="J1434" s="151">
        <v>16</v>
      </c>
      <c r="K1434" s="151">
        <v>16</v>
      </c>
      <c r="L1434" s="151">
        <v>0</v>
      </c>
      <c r="M1434" s="172">
        <v>0.93</v>
      </c>
      <c r="N1434" s="153">
        <v>2398</v>
      </c>
      <c r="O1434" s="153">
        <v>2396</v>
      </c>
      <c r="P1434" s="153">
        <v>2</v>
      </c>
      <c r="Q1434" s="154">
        <v>0.999165971643036</v>
      </c>
      <c r="R1434" s="154">
        <v>1</v>
      </c>
      <c r="S1434" s="154">
        <v>1</v>
      </c>
      <c r="T1434" s="154">
        <v>1</v>
      </c>
      <c r="U1434" s="173">
        <v>0</v>
      </c>
      <c r="V1434" s="158">
        <v>114</v>
      </c>
      <c r="W1434" s="158">
        <v>114</v>
      </c>
      <c r="X1434" s="158">
        <v>59</v>
      </c>
      <c r="Y1434" s="158">
        <v>59</v>
      </c>
      <c r="Z1434" s="155">
        <v>1</v>
      </c>
      <c r="AA1434" s="155">
        <v>1</v>
      </c>
      <c r="AB1434" s="173">
        <v>0</v>
      </c>
    </row>
    <row r="1435" spans="1:28">
      <c r="A1435" s="175" t="s">
        <v>1085</v>
      </c>
      <c r="B1435" s="181" t="s">
        <v>1849</v>
      </c>
      <c r="C1435" s="181" t="s">
        <v>1436</v>
      </c>
      <c r="D1435" s="150">
        <v>2903</v>
      </c>
      <c r="E1435" s="153">
        <v>2815</v>
      </c>
      <c r="F1435" s="153">
        <v>88</v>
      </c>
      <c r="G1435" s="151">
        <v>2616</v>
      </c>
      <c r="H1435" s="151">
        <v>2559</v>
      </c>
      <c r="I1435" s="151">
        <v>57</v>
      </c>
      <c r="J1435" s="151">
        <v>2529</v>
      </c>
      <c r="K1435" s="151">
        <v>2471</v>
      </c>
      <c r="L1435" s="151">
        <v>58</v>
      </c>
      <c r="M1435" s="172">
        <v>0.93</v>
      </c>
      <c r="N1435" s="153">
        <v>70006</v>
      </c>
      <c r="O1435" s="153">
        <v>68827</v>
      </c>
      <c r="P1435" s="153">
        <v>1179</v>
      </c>
      <c r="Q1435" s="154">
        <v>0.983158586406879</v>
      </c>
      <c r="R1435" s="154">
        <v>0.969686531174647</v>
      </c>
      <c r="S1435" s="154">
        <v>0.978211009174312</v>
      </c>
      <c r="T1435" s="154">
        <v>0.977066034005536</v>
      </c>
      <c r="U1435" s="173">
        <v>-0.00852447799966505</v>
      </c>
      <c r="V1435" s="158">
        <v>17620</v>
      </c>
      <c r="W1435" s="158">
        <v>17281</v>
      </c>
      <c r="X1435" s="158">
        <v>16793</v>
      </c>
      <c r="Y1435" s="158">
        <v>16517</v>
      </c>
      <c r="Z1435" s="155">
        <v>0.980760499432463</v>
      </c>
      <c r="AA1435" s="155">
        <v>0.983564580479962</v>
      </c>
      <c r="AB1435" s="173">
        <v>-0.00280408104749874</v>
      </c>
    </row>
    <row r="1436" spans="1:28">
      <c r="A1436" s="175" t="s">
        <v>1085</v>
      </c>
      <c r="B1436" s="181" t="s">
        <v>1849</v>
      </c>
      <c r="C1436" s="181" t="s">
        <v>1437</v>
      </c>
      <c r="D1436" s="150">
        <v>8293</v>
      </c>
      <c r="E1436" s="153">
        <v>7478</v>
      </c>
      <c r="F1436" s="153">
        <v>815</v>
      </c>
      <c r="G1436" s="151">
        <v>7683</v>
      </c>
      <c r="H1436" s="151">
        <v>7280</v>
      </c>
      <c r="I1436" s="151">
        <v>403</v>
      </c>
      <c r="J1436" s="151">
        <v>7830</v>
      </c>
      <c r="K1436" s="151">
        <v>7524</v>
      </c>
      <c r="L1436" s="151">
        <v>306</v>
      </c>
      <c r="M1436" s="172">
        <v>0.93</v>
      </c>
      <c r="N1436" s="153">
        <v>210923</v>
      </c>
      <c r="O1436" s="153">
        <v>202215</v>
      </c>
      <c r="P1436" s="153">
        <v>8708</v>
      </c>
      <c r="Q1436" s="154">
        <v>0.958714791653826</v>
      </c>
      <c r="R1436" s="154">
        <v>0.901724345833836</v>
      </c>
      <c r="S1436" s="154">
        <v>0.947546531302876</v>
      </c>
      <c r="T1436" s="154">
        <v>0.960919540229885</v>
      </c>
      <c r="U1436" s="173">
        <v>-0.0458221854690407</v>
      </c>
      <c r="V1436" s="158">
        <v>51618</v>
      </c>
      <c r="W1436" s="158">
        <v>49018</v>
      </c>
      <c r="X1436" s="158">
        <v>51075</v>
      </c>
      <c r="Y1436" s="158">
        <v>49021</v>
      </c>
      <c r="Z1436" s="155">
        <v>0.949629974040064</v>
      </c>
      <c r="AA1436" s="155">
        <v>0.959784630445423</v>
      </c>
      <c r="AB1436" s="173">
        <v>-0.0101546564053598</v>
      </c>
    </row>
    <row r="1437" spans="1:28">
      <c r="A1437" s="175" t="s">
        <v>1085</v>
      </c>
      <c r="B1437" s="181" t="s">
        <v>1849</v>
      </c>
      <c r="C1437" s="181" t="s">
        <v>1438</v>
      </c>
      <c r="D1437" s="150">
        <v>2201</v>
      </c>
      <c r="E1437" s="153">
        <v>2121</v>
      </c>
      <c r="F1437" s="153">
        <v>80</v>
      </c>
      <c r="G1437" s="151">
        <v>2022</v>
      </c>
      <c r="H1437" s="151">
        <v>1984</v>
      </c>
      <c r="I1437" s="151">
        <v>38</v>
      </c>
      <c r="J1437" s="151">
        <v>2088</v>
      </c>
      <c r="K1437" s="151">
        <v>2055</v>
      </c>
      <c r="L1437" s="151">
        <v>33</v>
      </c>
      <c r="M1437" s="172">
        <v>0.93</v>
      </c>
      <c r="N1437" s="153">
        <v>53774</v>
      </c>
      <c r="O1437" s="153">
        <v>52656</v>
      </c>
      <c r="P1437" s="153">
        <v>1118</v>
      </c>
      <c r="Q1437" s="154">
        <v>0.97920928329676</v>
      </c>
      <c r="R1437" s="154">
        <v>0.963652885052249</v>
      </c>
      <c r="S1437" s="154">
        <v>0.981206726013848</v>
      </c>
      <c r="T1437" s="154">
        <v>0.984195402298851</v>
      </c>
      <c r="U1437" s="173">
        <v>-0.0175538409615987</v>
      </c>
      <c r="V1437" s="158">
        <v>13708</v>
      </c>
      <c r="W1437" s="158">
        <v>13403</v>
      </c>
      <c r="X1437" s="158">
        <v>13373</v>
      </c>
      <c r="Y1437" s="158">
        <v>13054</v>
      </c>
      <c r="Z1437" s="155">
        <v>0.977750218850306</v>
      </c>
      <c r="AA1437" s="155">
        <v>0.976145965751888</v>
      </c>
      <c r="AB1437" s="173">
        <v>0.00160425309841827</v>
      </c>
    </row>
    <row r="1438" spans="1:28">
      <c r="A1438" s="175" t="s">
        <v>1085</v>
      </c>
      <c r="B1438" s="181" t="s">
        <v>1849</v>
      </c>
      <c r="C1438" s="181" t="s">
        <v>1439</v>
      </c>
      <c r="D1438" s="150">
        <v>6320</v>
      </c>
      <c r="E1438" s="153">
        <v>6067</v>
      </c>
      <c r="F1438" s="153">
        <v>253</v>
      </c>
      <c r="G1438" s="151">
        <v>5579</v>
      </c>
      <c r="H1438" s="151">
        <v>5423</v>
      </c>
      <c r="I1438" s="151">
        <v>156</v>
      </c>
      <c r="J1438" s="151">
        <v>5490</v>
      </c>
      <c r="K1438" s="151">
        <v>5340</v>
      </c>
      <c r="L1438" s="151">
        <v>150</v>
      </c>
      <c r="M1438" s="172">
        <v>0.93</v>
      </c>
      <c r="N1438" s="153">
        <v>149802</v>
      </c>
      <c r="O1438" s="153">
        <v>146190</v>
      </c>
      <c r="P1438" s="153">
        <v>3612</v>
      </c>
      <c r="Q1438" s="154">
        <v>0.975888172387552</v>
      </c>
      <c r="R1438" s="154">
        <v>0.95996835443038</v>
      </c>
      <c r="S1438" s="154">
        <v>0.972037999641513</v>
      </c>
      <c r="T1438" s="154">
        <v>0.972677595628415</v>
      </c>
      <c r="U1438" s="173">
        <v>-0.0120696452111331</v>
      </c>
      <c r="V1438" s="158">
        <v>37663</v>
      </c>
      <c r="W1438" s="158">
        <v>36704</v>
      </c>
      <c r="X1438" s="158">
        <v>36502</v>
      </c>
      <c r="Y1438" s="158">
        <v>35726</v>
      </c>
      <c r="Z1438" s="155">
        <v>0.974537344343255</v>
      </c>
      <c r="AA1438" s="155">
        <v>0.978740890910087</v>
      </c>
      <c r="AB1438" s="173">
        <v>-0.00420354656683242</v>
      </c>
    </row>
    <row r="1439" spans="1:28">
      <c r="A1439" s="175" t="s">
        <v>1085</v>
      </c>
      <c r="B1439" s="181" t="s">
        <v>1849</v>
      </c>
      <c r="C1439" s="181" t="s">
        <v>1440</v>
      </c>
      <c r="D1439" s="150">
        <v>11117</v>
      </c>
      <c r="E1439" s="153">
        <v>10255</v>
      </c>
      <c r="F1439" s="153">
        <v>862</v>
      </c>
      <c r="G1439" s="151">
        <v>10215</v>
      </c>
      <c r="H1439" s="151">
        <v>9700</v>
      </c>
      <c r="I1439" s="151">
        <v>515</v>
      </c>
      <c r="J1439" s="151">
        <v>10136</v>
      </c>
      <c r="K1439" s="151">
        <v>9675</v>
      </c>
      <c r="L1439" s="151">
        <v>461</v>
      </c>
      <c r="M1439" s="172">
        <v>0.93</v>
      </c>
      <c r="N1439" s="153">
        <v>277700</v>
      </c>
      <c r="O1439" s="153">
        <v>265592</v>
      </c>
      <c r="P1439" s="153">
        <v>12108</v>
      </c>
      <c r="Q1439" s="154">
        <v>0.956398991717681</v>
      </c>
      <c r="R1439" s="154">
        <v>0.922461095619322</v>
      </c>
      <c r="S1439" s="154">
        <v>0.949583945178659</v>
      </c>
      <c r="T1439" s="154">
        <v>0.954518547750592</v>
      </c>
      <c r="U1439" s="173">
        <v>-0.0271228495593371</v>
      </c>
      <c r="V1439" s="158">
        <v>69160</v>
      </c>
      <c r="W1439" s="158">
        <v>65860</v>
      </c>
      <c r="X1439" s="158">
        <v>67514</v>
      </c>
      <c r="Y1439" s="158">
        <v>64145</v>
      </c>
      <c r="Z1439" s="155">
        <v>0.952284557547715</v>
      </c>
      <c r="AA1439" s="155">
        <v>0.950099238676423</v>
      </c>
      <c r="AB1439" s="173">
        <v>0.00218531887129281</v>
      </c>
    </row>
    <row r="1440" spans="1:28">
      <c r="A1440" s="175" t="s">
        <v>1085</v>
      </c>
      <c r="B1440" s="181" t="s">
        <v>1850</v>
      </c>
      <c r="C1440" s="181" t="s">
        <v>1441</v>
      </c>
      <c r="D1440" s="150">
        <v>7538</v>
      </c>
      <c r="E1440" s="153">
        <v>6717</v>
      </c>
      <c r="F1440" s="153">
        <v>821</v>
      </c>
      <c r="G1440" s="151">
        <v>7068</v>
      </c>
      <c r="H1440" s="151">
        <v>6727</v>
      </c>
      <c r="I1440" s="151">
        <v>341</v>
      </c>
      <c r="J1440" s="151">
        <v>6741</v>
      </c>
      <c r="K1440" s="151">
        <v>6523</v>
      </c>
      <c r="L1440" s="151">
        <v>218</v>
      </c>
      <c r="M1440" s="172">
        <v>0.93</v>
      </c>
      <c r="N1440" s="153">
        <v>186286</v>
      </c>
      <c r="O1440" s="153">
        <v>178050</v>
      </c>
      <c r="P1440" s="153">
        <v>8236</v>
      </c>
      <c r="Q1440" s="154">
        <v>0.955788411367467</v>
      </c>
      <c r="R1440" s="154">
        <v>0.891085168479703</v>
      </c>
      <c r="S1440" s="154">
        <v>0.951754385964912</v>
      </c>
      <c r="T1440" s="154">
        <v>0.967660584483014</v>
      </c>
      <c r="U1440" s="173">
        <v>-0.0606692174852094</v>
      </c>
      <c r="V1440" s="158">
        <v>46388</v>
      </c>
      <c r="W1440" s="158">
        <v>44108</v>
      </c>
      <c r="X1440" s="158">
        <v>44956</v>
      </c>
      <c r="Y1440" s="158">
        <v>43098</v>
      </c>
      <c r="Z1440" s="155">
        <v>0.950849357592481</v>
      </c>
      <c r="AA1440" s="155">
        <v>0.958670700240235</v>
      </c>
      <c r="AB1440" s="173">
        <v>-0.00782134264775414</v>
      </c>
    </row>
    <row r="1441" spans="1:28">
      <c r="A1441" s="175" t="s">
        <v>1085</v>
      </c>
      <c r="B1441" s="181" t="s">
        <v>1850</v>
      </c>
      <c r="C1441" s="181" t="s">
        <v>1442</v>
      </c>
      <c r="D1441" s="150">
        <v>7145</v>
      </c>
      <c r="E1441" s="153">
        <v>6741</v>
      </c>
      <c r="F1441" s="153">
        <v>404</v>
      </c>
      <c r="G1441" s="151">
        <v>6481</v>
      </c>
      <c r="H1441" s="151">
        <v>6195</v>
      </c>
      <c r="I1441" s="151">
        <v>286</v>
      </c>
      <c r="J1441" s="151">
        <v>6219</v>
      </c>
      <c r="K1441" s="151">
        <v>6019</v>
      </c>
      <c r="L1441" s="151">
        <v>200</v>
      </c>
      <c r="M1441" s="172">
        <v>0.93</v>
      </c>
      <c r="N1441" s="153">
        <v>171853</v>
      </c>
      <c r="O1441" s="153">
        <v>166352</v>
      </c>
      <c r="P1441" s="153">
        <v>5501</v>
      </c>
      <c r="Q1441" s="154">
        <v>0.967990084549004</v>
      </c>
      <c r="R1441" s="154">
        <v>0.943456962911127</v>
      </c>
      <c r="S1441" s="154">
        <v>0.955871007560562</v>
      </c>
      <c r="T1441" s="154">
        <v>0.96784048882457</v>
      </c>
      <c r="U1441" s="173">
        <v>-0.012414044649435</v>
      </c>
      <c r="V1441" s="158">
        <v>42509</v>
      </c>
      <c r="W1441" s="158">
        <v>40955</v>
      </c>
      <c r="X1441" s="158">
        <v>41952</v>
      </c>
      <c r="Y1441" s="158">
        <v>40582</v>
      </c>
      <c r="Z1441" s="155">
        <v>0.963443035592463</v>
      </c>
      <c r="AA1441" s="155">
        <v>0.967343630816171</v>
      </c>
      <c r="AB1441" s="173">
        <v>-0.003900595223708</v>
      </c>
    </row>
    <row r="1442" spans="1:28">
      <c r="A1442" s="175" t="s">
        <v>1085</v>
      </c>
      <c r="B1442" s="181" t="s">
        <v>1850</v>
      </c>
      <c r="C1442" s="181" t="s">
        <v>1443</v>
      </c>
      <c r="D1442" s="150">
        <v>2141</v>
      </c>
      <c r="E1442" s="153">
        <v>2064</v>
      </c>
      <c r="F1442" s="153">
        <v>77</v>
      </c>
      <c r="G1442" s="151">
        <v>1966</v>
      </c>
      <c r="H1442" s="151">
        <v>1902</v>
      </c>
      <c r="I1442" s="151">
        <v>64</v>
      </c>
      <c r="J1442" s="151">
        <v>1998</v>
      </c>
      <c r="K1442" s="151">
        <v>1956</v>
      </c>
      <c r="L1442" s="151">
        <v>42</v>
      </c>
      <c r="M1442" s="172">
        <v>0.93</v>
      </c>
      <c r="N1442" s="153">
        <v>53233</v>
      </c>
      <c r="O1442" s="153">
        <v>52042</v>
      </c>
      <c r="P1442" s="153">
        <v>1191</v>
      </c>
      <c r="Q1442" s="154">
        <v>0.977626660154415</v>
      </c>
      <c r="R1442" s="154">
        <v>0.964035497431107</v>
      </c>
      <c r="S1442" s="154">
        <v>0.967446592065107</v>
      </c>
      <c r="T1442" s="154">
        <v>0.978978978978979</v>
      </c>
      <c r="U1442" s="173">
        <v>-0.00341109463399991</v>
      </c>
      <c r="V1442" s="158">
        <v>13397</v>
      </c>
      <c r="W1442" s="158">
        <v>13085</v>
      </c>
      <c r="X1442" s="158">
        <v>12839</v>
      </c>
      <c r="Y1442" s="158">
        <v>12552</v>
      </c>
      <c r="Z1442" s="155">
        <v>0.976711204000896</v>
      </c>
      <c r="AA1442" s="155">
        <v>0.977646234130384</v>
      </c>
      <c r="AB1442" s="173">
        <v>-0.000935030129488257</v>
      </c>
    </row>
    <row r="1443" spans="1:28">
      <c r="A1443" s="175" t="s">
        <v>1085</v>
      </c>
      <c r="B1443" s="181" t="s">
        <v>1850</v>
      </c>
      <c r="C1443" s="181" t="s">
        <v>1444</v>
      </c>
      <c r="D1443" s="150">
        <v>2438</v>
      </c>
      <c r="E1443" s="153">
        <v>2372</v>
      </c>
      <c r="F1443" s="153">
        <v>66</v>
      </c>
      <c r="G1443" s="151">
        <v>2232</v>
      </c>
      <c r="H1443" s="151">
        <v>2188</v>
      </c>
      <c r="I1443" s="151">
        <v>44</v>
      </c>
      <c r="J1443" s="151">
        <v>2249</v>
      </c>
      <c r="K1443" s="151">
        <v>2214</v>
      </c>
      <c r="L1443" s="151">
        <v>35</v>
      </c>
      <c r="M1443" s="172">
        <v>0.93</v>
      </c>
      <c r="N1443" s="153">
        <v>63997</v>
      </c>
      <c r="O1443" s="153">
        <v>62830</v>
      </c>
      <c r="P1443" s="153">
        <v>1167</v>
      </c>
      <c r="Q1443" s="154">
        <v>0.981764770223604</v>
      </c>
      <c r="R1443" s="154">
        <v>0.97292863002461</v>
      </c>
      <c r="S1443" s="154">
        <v>0.980286738351254</v>
      </c>
      <c r="T1443" s="154">
        <v>0.984437527790129</v>
      </c>
      <c r="U1443" s="173">
        <v>-0.00735810832664407</v>
      </c>
      <c r="V1443" s="158">
        <v>15265</v>
      </c>
      <c r="W1443" s="158">
        <v>14970</v>
      </c>
      <c r="X1443" s="158">
        <v>15435</v>
      </c>
      <c r="Y1443" s="158">
        <v>15193</v>
      </c>
      <c r="Z1443" s="155">
        <v>0.980674746151327</v>
      </c>
      <c r="AA1443" s="155">
        <v>0.984321347586654</v>
      </c>
      <c r="AB1443" s="173">
        <v>-0.00364660143532713</v>
      </c>
    </row>
    <row r="1444" spans="1:28">
      <c r="A1444" s="175" t="s">
        <v>1085</v>
      </c>
      <c r="B1444" s="181" t="s">
        <v>1850</v>
      </c>
      <c r="C1444" s="181" t="s">
        <v>1445</v>
      </c>
      <c r="D1444" s="150">
        <v>4565</v>
      </c>
      <c r="E1444" s="153">
        <v>4328</v>
      </c>
      <c r="F1444" s="153">
        <v>237</v>
      </c>
      <c r="G1444" s="151">
        <v>4155</v>
      </c>
      <c r="H1444" s="151">
        <v>4035</v>
      </c>
      <c r="I1444" s="151">
        <v>120</v>
      </c>
      <c r="J1444" s="151">
        <v>4124</v>
      </c>
      <c r="K1444" s="151">
        <v>3997</v>
      </c>
      <c r="L1444" s="151">
        <v>127</v>
      </c>
      <c r="M1444" s="172">
        <v>0.93</v>
      </c>
      <c r="N1444" s="153">
        <v>114724</v>
      </c>
      <c r="O1444" s="153">
        <v>111085</v>
      </c>
      <c r="P1444" s="153">
        <v>3639</v>
      </c>
      <c r="Q1444" s="154">
        <v>0.968280394686378</v>
      </c>
      <c r="R1444" s="154">
        <v>0.948083242059146</v>
      </c>
      <c r="S1444" s="154">
        <v>0.971119133574007</v>
      </c>
      <c r="T1444" s="154">
        <v>0.969204655674103</v>
      </c>
      <c r="U1444" s="173">
        <v>-0.0230358915148616</v>
      </c>
      <c r="V1444" s="158">
        <v>28609</v>
      </c>
      <c r="W1444" s="158">
        <v>27710</v>
      </c>
      <c r="X1444" s="158">
        <v>28085</v>
      </c>
      <c r="Y1444" s="158">
        <v>27197</v>
      </c>
      <c r="Z1444" s="155">
        <v>0.968576322136391</v>
      </c>
      <c r="AA1444" s="155">
        <v>0.968381698415524</v>
      </c>
      <c r="AB1444" s="173">
        <v>0.000194623720866316</v>
      </c>
    </row>
    <row r="1445" spans="1:28">
      <c r="A1445" s="175" t="s">
        <v>1085</v>
      </c>
      <c r="B1445" s="181" t="s">
        <v>1850</v>
      </c>
      <c r="C1445" s="181" t="s">
        <v>1446</v>
      </c>
      <c r="D1445" s="150">
        <v>0</v>
      </c>
      <c r="E1445" s="153">
        <v>0</v>
      </c>
      <c r="F1445" s="153">
        <v>0</v>
      </c>
      <c r="G1445" s="151">
        <v>1</v>
      </c>
      <c r="H1445" s="151">
        <v>1</v>
      </c>
      <c r="I1445" s="151">
        <v>0</v>
      </c>
      <c r="J1445" s="151">
        <v>0</v>
      </c>
      <c r="K1445" s="151">
        <v>0</v>
      </c>
      <c r="L1445" s="151">
        <v>0</v>
      </c>
      <c r="M1445" s="172">
        <v>0.93</v>
      </c>
      <c r="N1445" s="153">
        <v>1</v>
      </c>
      <c r="O1445" s="153">
        <v>1</v>
      </c>
      <c r="P1445" s="153">
        <v>0</v>
      </c>
      <c r="Q1445" s="154">
        <v>1</v>
      </c>
      <c r="R1445" s="154">
        <v>0</v>
      </c>
      <c r="S1445" s="154">
        <v>1</v>
      </c>
      <c r="T1445" s="154">
        <v>0</v>
      </c>
      <c r="U1445" s="173">
        <v>-1</v>
      </c>
      <c r="V1445" s="158">
        <v>1</v>
      </c>
      <c r="W1445" s="158">
        <v>1</v>
      </c>
      <c r="X1445" s="158">
        <v>0</v>
      </c>
      <c r="Y1445" s="158">
        <v>0</v>
      </c>
      <c r="Z1445" s="155">
        <v>1</v>
      </c>
      <c r="AA1445" s="155">
        <v>0</v>
      </c>
      <c r="AB1445" s="173">
        <v>1</v>
      </c>
    </row>
    <row r="1446" spans="1:28">
      <c r="A1446" s="175" t="s">
        <v>1085</v>
      </c>
      <c r="B1446" s="181" t="s">
        <v>1850</v>
      </c>
      <c r="C1446" s="181" t="s">
        <v>1447</v>
      </c>
      <c r="D1446" s="150">
        <v>7944</v>
      </c>
      <c r="E1446" s="153">
        <v>7042</v>
      </c>
      <c r="F1446" s="153">
        <v>902</v>
      </c>
      <c r="G1446" s="151">
        <v>7544</v>
      </c>
      <c r="H1446" s="151">
        <v>7043</v>
      </c>
      <c r="I1446" s="151">
        <v>501</v>
      </c>
      <c r="J1446" s="151">
        <v>6513</v>
      </c>
      <c r="K1446" s="151">
        <v>6280</v>
      </c>
      <c r="L1446" s="151">
        <v>233</v>
      </c>
      <c r="M1446" s="172">
        <v>0.93</v>
      </c>
      <c r="N1446" s="153">
        <v>173944</v>
      </c>
      <c r="O1446" s="153">
        <v>166950</v>
      </c>
      <c r="P1446" s="153">
        <v>6994</v>
      </c>
      <c r="Q1446" s="154">
        <v>0.959791657085039</v>
      </c>
      <c r="R1446" s="154">
        <v>0.886455186304129</v>
      </c>
      <c r="S1446" s="154">
        <v>0.933589607635207</v>
      </c>
      <c r="T1446" s="154">
        <v>0.96422539536312</v>
      </c>
      <c r="U1446" s="173">
        <v>-0.0471344213310779</v>
      </c>
      <c r="V1446" s="158">
        <v>47371</v>
      </c>
      <c r="W1446" s="158">
        <v>44907</v>
      </c>
      <c r="X1446" s="158">
        <v>42816</v>
      </c>
      <c r="Y1446" s="158">
        <v>41364</v>
      </c>
      <c r="Z1446" s="155">
        <v>0.947985054147052</v>
      </c>
      <c r="AA1446" s="155">
        <v>0.966087443946188</v>
      </c>
      <c r="AB1446" s="173">
        <v>-0.0181023897991364</v>
      </c>
    </row>
    <row r="1447" spans="1:28">
      <c r="A1447" s="175" t="s">
        <v>1085</v>
      </c>
      <c r="B1447" s="181" t="s">
        <v>1850</v>
      </c>
      <c r="C1447" s="181" t="s">
        <v>1448</v>
      </c>
      <c r="D1447" s="150">
        <v>5598</v>
      </c>
      <c r="E1447" s="153">
        <v>5173</v>
      </c>
      <c r="F1447" s="153">
        <v>425</v>
      </c>
      <c r="G1447" s="151">
        <v>5259</v>
      </c>
      <c r="H1447" s="151">
        <v>5000</v>
      </c>
      <c r="I1447" s="151">
        <v>259</v>
      </c>
      <c r="J1447" s="151">
        <v>5174</v>
      </c>
      <c r="K1447" s="151">
        <v>4975</v>
      </c>
      <c r="L1447" s="151">
        <v>199</v>
      </c>
      <c r="M1447" s="172">
        <v>0.93</v>
      </c>
      <c r="N1447" s="153">
        <v>136393</v>
      </c>
      <c r="O1447" s="153">
        <v>131022</v>
      </c>
      <c r="P1447" s="153">
        <v>5371</v>
      </c>
      <c r="Q1447" s="154">
        <v>0.960621146246508</v>
      </c>
      <c r="R1447" s="154">
        <v>0.924080028581636</v>
      </c>
      <c r="S1447" s="154">
        <v>0.950751093363757</v>
      </c>
      <c r="T1447" s="154">
        <v>0.961538461538462</v>
      </c>
      <c r="U1447" s="173">
        <v>-0.0266710647821211</v>
      </c>
      <c r="V1447" s="158">
        <v>35401</v>
      </c>
      <c r="W1447" s="158">
        <v>33808</v>
      </c>
      <c r="X1447" s="158">
        <v>33425</v>
      </c>
      <c r="Y1447" s="158">
        <v>32273</v>
      </c>
      <c r="Z1447" s="155">
        <v>0.955001271150532</v>
      </c>
      <c r="AA1447" s="155">
        <v>0.965534779356769</v>
      </c>
      <c r="AB1447" s="173">
        <v>-0.0105335082062364</v>
      </c>
    </row>
    <row r="1448" spans="1:28">
      <c r="A1448" s="175" t="s">
        <v>1085</v>
      </c>
      <c r="B1448" s="181" t="s">
        <v>1850</v>
      </c>
      <c r="C1448" s="181" t="s">
        <v>1449</v>
      </c>
      <c r="D1448" s="150">
        <v>6116</v>
      </c>
      <c r="E1448" s="153">
        <v>5745</v>
      </c>
      <c r="F1448" s="153">
        <v>371</v>
      </c>
      <c r="G1448" s="151">
        <v>5978</v>
      </c>
      <c r="H1448" s="151">
        <v>5778</v>
      </c>
      <c r="I1448" s="151">
        <v>200</v>
      </c>
      <c r="J1448" s="151">
        <v>5378</v>
      </c>
      <c r="K1448" s="151">
        <v>5221</v>
      </c>
      <c r="L1448" s="151">
        <v>157</v>
      </c>
      <c r="M1448" s="172">
        <v>0.93</v>
      </c>
      <c r="N1448" s="153">
        <v>148929</v>
      </c>
      <c r="O1448" s="153">
        <v>143650</v>
      </c>
      <c r="P1448" s="153">
        <v>5279</v>
      </c>
      <c r="Q1448" s="154">
        <v>0.964553579222314</v>
      </c>
      <c r="R1448" s="154">
        <v>0.939339437540876</v>
      </c>
      <c r="S1448" s="154">
        <v>0.966543994647039</v>
      </c>
      <c r="T1448" s="154">
        <v>0.970806991446634</v>
      </c>
      <c r="U1448" s="173">
        <v>-0.0272045571061628</v>
      </c>
      <c r="V1448" s="158">
        <v>37499</v>
      </c>
      <c r="W1448" s="158">
        <v>36226</v>
      </c>
      <c r="X1448" s="158">
        <v>36099</v>
      </c>
      <c r="Y1448" s="158">
        <v>34894</v>
      </c>
      <c r="Z1448" s="155">
        <v>0.966052428064748</v>
      </c>
      <c r="AA1448" s="155">
        <v>0.966619573949417</v>
      </c>
      <c r="AB1448" s="173">
        <v>-0.000567145884668441</v>
      </c>
    </row>
    <row r="1449" spans="1:28">
      <c r="A1449" s="175" t="s">
        <v>1085</v>
      </c>
      <c r="B1449" s="181" t="s">
        <v>1850</v>
      </c>
      <c r="C1449" s="181" t="s">
        <v>1450</v>
      </c>
      <c r="D1449" s="150">
        <v>5775</v>
      </c>
      <c r="E1449" s="153">
        <v>5401</v>
      </c>
      <c r="F1449" s="153">
        <v>374</v>
      </c>
      <c r="G1449" s="151">
        <v>5432</v>
      </c>
      <c r="H1449" s="151">
        <v>5173</v>
      </c>
      <c r="I1449" s="151">
        <v>259</v>
      </c>
      <c r="J1449" s="151">
        <v>5111</v>
      </c>
      <c r="K1449" s="151">
        <v>4908</v>
      </c>
      <c r="L1449" s="151">
        <v>203</v>
      </c>
      <c r="M1449" s="172">
        <v>0.93</v>
      </c>
      <c r="N1449" s="153">
        <v>141490</v>
      </c>
      <c r="O1449" s="153">
        <v>136513</v>
      </c>
      <c r="P1449" s="153">
        <v>4977</v>
      </c>
      <c r="Q1449" s="154">
        <v>0.964824369213372</v>
      </c>
      <c r="R1449" s="154">
        <v>0.935238095238095</v>
      </c>
      <c r="S1449" s="154">
        <v>0.952319587628866</v>
      </c>
      <c r="T1449" s="154">
        <v>0.960281745255332</v>
      </c>
      <c r="U1449" s="173">
        <v>-0.0170814923907707</v>
      </c>
      <c r="V1449" s="158">
        <v>35980</v>
      </c>
      <c r="W1449" s="158">
        <v>34520</v>
      </c>
      <c r="X1449" s="158">
        <v>34900</v>
      </c>
      <c r="Y1449" s="158">
        <v>33899</v>
      </c>
      <c r="Z1449" s="155">
        <v>0.959421901056142</v>
      </c>
      <c r="AA1449" s="155">
        <v>0.971318051575931</v>
      </c>
      <c r="AB1449" s="173">
        <v>-0.0118961505197889</v>
      </c>
    </row>
    <row r="1450" spans="1:28">
      <c r="A1450" s="175" t="s">
        <v>1085</v>
      </c>
      <c r="B1450" s="181" t="s">
        <v>1850</v>
      </c>
      <c r="C1450" s="181" t="s">
        <v>1451</v>
      </c>
      <c r="D1450" s="150">
        <v>4960</v>
      </c>
      <c r="E1450" s="153">
        <v>4615</v>
      </c>
      <c r="F1450" s="153">
        <v>345</v>
      </c>
      <c r="G1450" s="151">
        <v>4709</v>
      </c>
      <c r="H1450" s="151">
        <v>4530</v>
      </c>
      <c r="I1450" s="151">
        <v>179</v>
      </c>
      <c r="J1450" s="151">
        <v>4762</v>
      </c>
      <c r="K1450" s="151">
        <v>4646</v>
      </c>
      <c r="L1450" s="151">
        <v>116</v>
      </c>
      <c r="M1450" s="172">
        <v>0.93</v>
      </c>
      <c r="N1450" s="153">
        <v>128478</v>
      </c>
      <c r="O1450" s="153">
        <v>124705</v>
      </c>
      <c r="P1450" s="153">
        <v>3773</v>
      </c>
      <c r="Q1450" s="154">
        <v>0.970633104500381</v>
      </c>
      <c r="R1450" s="154">
        <v>0.930443548387097</v>
      </c>
      <c r="S1450" s="154">
        <v>0.961987683159907</v>
      </c>
      <c r="T1450" s="154">
        <v>0.975640487190256</v>
      </c>
      <c r="U1450" s="173">
        <v>-0.0315441347728098</v>
      </c>
      <c r="V1450" s="158">
        <v>32135</v>
      </c>
      <c r="W1450" s="158">
        <v>31094</v>
      </c>
      <c r="X1450" s="158">
        <v>31255</v>
      </c>
      <c r="Y1450" s="158">
        <v>30394</v>
      </c>
      <c r="Z1450" s="155">
        <v>0.967605414656916</v>
      </c>
      <c r="AA1450" s="155">
        <v>0.972452407614782</v>
      </c>
      <c r="AB1450" s="173">
        <v>-0.0048469929578655</v>
      </c>
    </row>
    <row r="1451" spans="1:28">
      <c r="A1451" s="175" t="s">
        <v>1085</v>
      </c>
      <c r="B1451" s="181" t="s">
        <v>33</v>
      </c>
      <c r="C1451" s="181" t="s">
        <v>1453</v>
      </c>
      <c r="D1451" s="150">
        <v>0</v>
      </c>
      <c r="E1451" s="153">
        <v>0</v>
      </c>
      <c r="F1451" s="153">
        <v>0</v>
      </c>
      <c r="G1451" s="151">
        <v>0</v>
      </c>
      <c r="H1451" s="151">
        <v>0</v>
      </c>
      <c r="I1451" s="151">
        <v>0</v>
      </c>
      <c r="J1451" s="151">
        <v>0</v>
      </c>
      <c r="K1451" s="151">
        <v>0</v>
      </c>
      <c r="L1451" s="151">
        <v>0</v>
      </c>
      <c r="M1451" s="172">
        <v>0.93</v>
      </c>
      <c r="N1451" s="153">
        <v>0</v>
      </c>
      <c r="O1451" s="153">
        <v>0</v>
      </c>
      <c r="P1451" s="153">
        <v>0</v>
      </c>
      <c r="Q1451" s="154">
        <v>0</v>
      </c>
      <c r="R1451" s="154">
        <v>0</v>
      </c>
      <c r="S1451" s="154">
        <v>0</v>
      </c>
      <c r="T1451" s="154">
        <v>0</v>
      </c>
      <c r="U1451" s="173">
        <v>0</v>
      </c>
      <c r="V1451" s="158">
        <v>0</v>
      </c>
      <c r="W1451" s="158">
        <v>0</v>
      </c>
      <c r="X1451" s="158">
        <v>0</v>
      </c>
      <c r="Y1451" s="158">
        <v>0</v>
      </c>
      <c r="Z1451" s="155">
        <v>0</v>
      </c>
      <c r="AA1451" s="155">
        <v>0</v>
      </c>
      <c r="AB1451" s="173">
        <v>0</v>
      </c>
    </row>
    <row r="1452" spans="1:28">
      <c r="A1452" s="175" t="s">
        <v>1085</v>
      </c>
      <c r="B1452" s="181" t="s">
        <v>33</v>
      </c>
      <c r="C1452" s="181" t="s">
        <v>1454</v>
      </c>
      <c r="D1452" s="150">
        <v>0</v>
      </c>
      <c r="E1452" s="153">
        <v>0</v>
      </c>
      <c r="F1452" s="153">
        <v>0</v>
      </c>
      <c r="G1452" s="151">
        <v>0</v>
      </c>
      <c r="H1452" s="151">
        <v>0</v>
      </c>
      <c r="I1452" s="151">
        <v>0</v>
      </c>
      <c r="J1452" s="151">
        <v>0</v>
      </c>
      <c r="K1452" s="151">
        <v>0</v>
      </c>
      <c r="L1452" s="151">
        <v>0</v>
      </c>
      <c r="M1452" s="172">
        <v>0.93</v>
      </c>
      <c r="N1452" s="153">
        <v>0</v>
      </c>
      <c r="O1452" s="153">
        <v>0</v>
      </c>
      <c r="P1452" s="153">
        <v>0</v>
      </c>
      <c r="Q1452" s="154">
        <v>0</v>
      </c>
      <c r="R1452" s="154">
        <v>0</v>
      </c>
      <c r="S1452" s="154">
        <v>0</v>
      </c>
      <c r="T1452" s="154">
        <v>0</v>
      </c>
      <c r="U1452" s="173">
        <v>0</v>
      </c>
      <c r="V1452" s="158">
        <v>0</v>
      </c>
      <c r="W1452" s="158">
        <v>0</v>
      </c>
      <c r="X1452" s="158">
        <v>0</v>
      </c>
      <c r="Y1452" s="158">
        <v>0</v>
      </c>
      <c r="Z1452" s="155">
        <v>0</v>
      </c>
      <c r="AA1452" s="155">
        <v>0</v>
      </c>
      <c r="AB1452" s="173">
        <v>0</v>
      </c>
    </row>
    <row r="1453" spans="1:28">
      <c r="A1453" s="175" t="s">
        <v>1455</v>
      </c>
      <c r="B1453" s="183" t="s">
        <v>1851</v>
      </c>
      <c r="C1453" s="183" t="s">
        <v>1457</v>
      </c>
      <c r="D1453" s="150">
        <v>2</v>
      </c>
      <c r="E1453" s="153">
        <v>0</v>
      </c>
      <c r="F1453" s="153">
        <v>2</v>
      </c>
      <c r="G1453" s="151">
        <v>1</v>
      </c>
      <c r="H1453" s="151">
        <v>1</v>
      </c>
      <c r="I1453" s="151">
        <v>0</v>
      </c>
      <c r="J1453" s="151">
        <v>0</v>
      </c>
      <c r="K1453" s="151">
        <v>0</v>
      </c>
      <c r="L1453" s="151">
        <v>0</v>
      </c>
      <c r="M1453" s="172">
        <v>0.93</v>
      </c>
      <c r="N1453" s="153">
        <v>21</v>
      </c>
      <c r="O1453" s="153">
        <v>16</v>
      </c>
      <c r="P1453" s="153">
        <v>5</v>
      </c>
      <c r="Q1453" s="154">
        <v>0.761904761904762</v>
      </c>
      <c r="R1453" s="154">
        <v>0</v>
      </c>
      <c r="S1453" s="154">
        <v>1</v>
      </c>
      <c r="T1453" s="154">
        <v>0</v>
      </c>
      <c r="U1453" s="173">
        <v>-1</v>
      </c>
      <c r="V1453" s="158">
        <v>6</v>
      </c>
      <c r="W1453" s="158">
        <v>4</v>
      </c>
      <c r="X1453" s="158">
        <v>7</v>
      </c>
      <c r="Y1453" s="158">
        <v>7</v>
      </c>
      <c r="Z1453" s="155">
        <v>0.666666666666667</v>
      </c>
      <c r="AA1453" s="155">
        <v>1</v>
      </c>
      <c r="AB1453" s="173">
        <v>-0.333333333333333</v>
      </c>
    </row>
    <row r="1454" spans="1:28">
      <c r="A1454" s="175" t="s">
        <v>1455</v>
      </c>
      <c r="B1454" s="184" t="s">
        <v>1851</v>
      </c>
      <c r="C1454" s="184" t="s">
        <v>1458</v>
      </c>
      <c r="D1454" s="150">
        <v>0</v>
      </c>
      <c r="E1454" s="153">
        <v>0</v>
      </c>
      <c r="F1454" s="153">
        <v>0</v>
      </c>
      <c r="G1454" s="151">
        <v>0</v>
      </c>
      <c r="H1454" s="151">
        <v>0</v>
      </c>
      <c r="I1454" s="151">
        <v>0</v>
      </c>
      <c r="J1454" s="151">
        <v>0</v>
      </c>
      <c r="K1454" s="151">
        <v>0</v>
      </c>
      <c r="L1454" s="151">
        <v>0</v>
      </c>
      <c r="M1454" s="172">
        <v>0.93</v>
      </c>
      <c r="N1454" s="153">
        <v>1</v>
      </c>
      <c r="O1454" s="153">
        <v>1</v>
      </c>
      <c r="P1454" s="153">
        <v>0</v>
      </c>
      <c r="Q1454" s="154">
        <v>1</v>
      </c>
      <c r="R1454" s="154">
        <v>0</v>
      </c>
      <c r="S1454" s="154">
        <v>0</v>
      </c>
      <c r="T1454" s="154">
        <v>0</v>
      </c>
      <c r="U1454" s="173">
        <v>0</v>
      </c>
      <c r="V1454" s="158">
        <v>0</v>
      </c>
      <c r="W1454" s="158">
        <v>0</v>
      </c>
      <c r="X1454" s="158">
        <v>0</v>
      </c>
      <c r="Y1454" s="158">
        <v>0</v>
      </c>
      <c r="Z1454" s="155">
        <v>0</v>
      </c>
      <c r="AA1454" s="155">
        <v>0</v>
      </c>
      <c r="AB1454" s="173">
        <v>0</v>
      </c>
    </row>
    <row r="1455" spans="1:28">
      <c r="A1455" s="175" t="s">
        <v>1455</v>
      </c>
      <c r="B1455" s="183" t="s">
        <v>1852</v>
      </c>
      <c r="C1455" s="183" t="s">
        <v>1459</v>
      </c>
      <c r="D1455" s="150">
        <v>0</v>
      </c>
      <c r="E1455" s="153">
        <v>0</v>
      </c>
      <c r="F1455" s="153">
        <v>0</v>
      </c>
      <c r="G1455" s="151">
        <v>0</v>
      </c>
      <c r="H1455" s="151">
        <v>0</v>
      </c>
      <c r="I1455" s="151">
        <v>0</v>
      </c>
      <c r="J1455" s="151">
        <v>0</v>
      </c>
      <c r="K1455" s="151">
        <v>0</v>
      </c>
      <c r="L1455" s="151">
        <v>0</v>
      </c>
      <c r="M1455" s="172">
        <v>0.93</v>
      </c>
      <c r="N1455" s="153">
        <v>0</v>
      </c>
      <c r="O1455" s="153">
        <v>0</v>
      </c>
      <c r="P1455" s="153">
        <v>0</v>
      </c>
      <c r="Q1455" s="154">
        <v>0</v>
      </c>
      <c r="R1455" s="154">
        <v>0</v>
      </c>
      <c r="S1455" s="154">
        <v>0</v>
      </c>
      <c r="T1455" s="154">
        <v>0</v>
      </c>
      <c r="U1455" s="173">
        <v>0</v>
      </c>
      <c r="V1455" s="158">
        <v>0</v>
      </c>
      <c r="W1455" s="158">
        <v>0</v>
      </c>
      <c r="X1455" s="158">
        <v>0</v>
      </c>
      <c r="Y1455" s="158">
        <v>0</v>
      </c>
      <c r="Z1455" s="155">
        <v>0</v>
      </c>
      <c r="AA1455" s="155">
        <v>0</v>
      </c>
      <c r="AB1455" s="173">
        <v>0</v>
      </c>
    </row>
    <row r="1456" spans="1:28">
      <c r="A1456" s="175" t="s">
        <v>1455</v>
      </c>
      <c r="B1456" s="184" t="s">
        <v>1851</v>
      </c>
      <c r="C1456" s="184" t="s">
        <v>1460</v>
      </c>
      <c r="D1456" s="150">
        <v>9</v>
      </c>
      <c r="E1456" s="153">
        <v>9</v>
      </c>
      <c r="F1456" s="153">
        <v>0</v>
      </c>
      <c r="G1456" s="151">
        <v>18</v>
      </c>
      <c r="H1456" s="151">
        <v>18</v>
      </c>
      <c r="I1456" s="151">
        <v>0</v>
      </c>
      <c r="J1456" s="151">
        <v>19</v>
      </c>
      <c r="K1456" s="151">
        <v>19</v>
      </c>
      <c r="L1456" s="151">
        <v>0</v>
      </c>
      <c r="M1456" s="172">
        <v>0.93</v>
      </c>
      <c r="N1456" s="153">
        <v>253</v>
      </c>
      <c r="O1456" s="153">
        <v>251</v>
      </c>
      <c r="P1456" s="153">
        <v>2</v>
      </c>
      <c r="Q1456" s="154">
        <v>0.992094861660079</v>
      </c>
      <c r="R1456" s="154">
        <v>1</v>
      </c>
      <c r="S1456" s="154">
        <v>1</v>
      </c>
      <c r="T1456" s="154">
        <v>1</v>
      </c>
      <c r="U1456" s="173">
        <v>0</v>
      </c>
      <c r="V1456" s="158">
        <v>77</v>
      </c>
      <c r="W1456" s="158">
        <v>75</v>
      </c>
      <c r="X1456" s="158">
        <v>47</v>
      </c>
      <c r="Y1456" s="158">
        <v>47</v>
      </c>
      <c r="Z1456" s="155">
        <v>0.974025974025974</v>
      </c>
      <c r="AA1456" s="155">
        <v>1</v>
      </c>
      <c r="AB1456" s="173">
        <v>-0.025974025974026</v>
      </c>
    </row>
    <row r="1457" spans="1:28">
      <c r="A1457" s="175" t="s">
        <v>1455</v>
      </c>
      <c r="B1457" s="184" t="s">
        <v>1851</v>
      </c>
      <c r="C1457" s="184" t="s">
        <v>1461</v>
      </c>
      <c r="D1457" s="150">
        <v>1</v>
      </c>
      <c r="E1457" s="153">
        <v>1</v>
      </c>
      <c r="F1457" s="153">
        <v>0</v>
      </c>
      <c r="G1457" s="151">
        <v>0</v>
      </c>
      <c r="H1457" s="151">
        <v>0</v>
      </c>
      <c r="I1457" s="151">
        <v>0</v>
      </c>
      <c r="J1457" s="151">
        <v>0</v>
      </c>
      <c r="K1457" s="151">
        <v>0</v>
      </c>
      <c r="L1457" s="151">
        <v>0</v>
      </c>
      <c r="M1457" s="172">
        <v>0.93</v>
      </c>
      <c r="N1457" s="153">
        <v>6</v>
      </c>
      <c r="O1457" s="153">
        <v>6</v>
      </c>
      <c r="P1457" s="153">
        <v>0</v>
      </c>
      <c r="Q1457" s="154">
        <v>1</v>
      </c>
      <c r="R1457" s="154">
        <v>1</v>
      </c>
      <c r="S1457" s="154">
        <v>0</v>
      </c>
      <c r="T1457" s="154">
        <v>0</v>
      </c>
      <c r="U1457" s="173">
        <v>1</v>
      </c>
      <c r="V1457" s="158">
        <v>3</v>
      </c>
      <c r="W1457" s="158">
        <v>3</v>
      </c>
      <c r="X1457" s="158">
        <v>1</v>
      </c>
      <c r="Y1457" s="158">
        <v>1</v>
      </c>
      <c r="Z1457" s="155">
        <v>1</v>
      </c>
      <c r="AA1457" s="155">
        <v>1</v>
      </c>
      <c r="AB1457" s="173">
        <v>0</v>
      </c>
    </row>
    <row r="1458" spans="1:28">
      <c r="A1458" s="175" t="s">
        <v>1455</v>
      </c>
      <c r="B1458" s="184" t="s">
        <v>1851</v>
      </c>
      <c r="C1458" s="184" t="s">
        <v>1462</v>
      </c>
      <c r="D1458" s="150">
        <v>0</v>
      </c>
      <c r="E1458" s="153">
        <v>0</v>
      </c>
      <c r="F1458" s="153">
        <v>0</v>
      </c>
      <c r="G1458" s="151">
        <v>0</v>
      </c>
      <c r="H1458" s="151">
        <v>0</v>
      </c>
      <c r="I1458" s="151">
        <v>0</v>
      </c>
      <c r="J1458" s="151">
        <v>1</v>
      </c>
      <c r="K1458" s="151">
        <v>1</v>
      </c>
      <c r="L1458" s="151">
        <v>0</v>
      </c>
      <c r="M1458" s="172">
        <v>0.93</v>
      </c>
      <c r="N1458" s="153">
        <v>16</v>
      </c>
      <c r="O1458" s="153">
        <v>16</v>
      </c>
      <c r="P1458" s="153">
        <v>0</v>
      </c>
      <c r="Q1458" s="154">
        <v>1</v>
      </c>
      <c r="R1458" s="154">
        <v>0</v>
      </c>
      <c r="S1458" s="154">
        <v>0</v>
      </c>
      <c r="T1458" s="154">
        <v>1</v>
      </c>
      <c r="U1458" s="173">
        <v>0</v>
      </c>
      <c r="V1458" s="158">
        <v>3</v>
      </c>
      <c r="W1458" s="158">
        <v>3</v>
      </c>
      <c r="X1458" s="158">
        <v>6</v>
      </c>
      <c r="Y1458" s="158">
        <v>6</v>
      </c>
      <c r="Z1458" s="155">
        <v>1</v>
      </c>
      <c r="AA1458" s="155">
        <v>1</v>
      </c>
      <c r="AB1458" s="173">
        <v>0</v>
      </c>
    </row>
    <row r="1459" spans="1:28">
      <c r="A1459" s="175" t="s">
        <v>1455</v>
      </c>
      <c r="B1459" s="184" t="s">
        <v>1851</v>
      </c>
      <c r="C1459" s="184" t="s">
        <v>1463</v>
      </c>
      <c r="D1459" s="150">
        <v>0</v>
      </c>
      <c r="E1459" s="153">
        <v>0</v>
      </c>
      <c r="F1459" s="153">
        <v>0</v>
      </c>
      <c r="G1459" s="151">
        <v>1</v>
      </c>
      <c r="H1459" s="151">
        <v>1</v>
      </c>
      <c r="I1459" s="151">
        <v>0</v>
      </c>
      <c r="J1459" s="151">
        <v>0</v>
      </c>
      <c r="K1459" s="151">
        <v>0</v>
      </c>
      <c r="L1459" s="151">
        <v>0</v>
      </c>
      <c r="M1459" s="172">
        <v>0.93</v>
      </c>
      <c r="N1459" s="153">
        <v>5</v>
      </c>
      <c r="O1459" s="153">
        <v>5</v>
      </c>
      <c r="P1459" s="153">
        <v>0</v>
      </c>
      <c r="Q1459" s="154">
        <v>1</v>
      </c>
      <c r="R1459" s="154">
        <v>0</v>
      </c>
      <c r="S1459" s="154">
        <v>1</v>
      </c>
      <c r="T1459" s="154">
        <v>0</v>
      </c>
      <c r="U1459" s="173">
        <v>-1</v>
      </c>
      <c r="V1459" s="158">
        <v>2</v>
      </c>
      <c r="W1459" s="158">
        <v>2</v>
      </c>
      <c r="X1459" s="158">
        <v>2</v>
      </c>
      <c r="Y1459" s="158">
        <v>2</v>
      </c>
      <c r="Z1459" s="155">
        <v>1</v>
      </c>
      <c r="AA1459" s="155">
        <v>1</v>
      </c>
      <c r="AB1459" s="173">
        <v>0</v>
      </c>
    </row>
    <row r="1460" spans="1:28">
      <c r="A1460" s="175" t="s">
        <v>1455</v>
      </c>
      <c r="B1460" s="184" t="s">
        <v>1853</v>
      </c>
      <c r="C1460" s="184" t="s">
        <v>1464</v>
      </c>
      <c r="D1460" s="150">
        <v>0</v>
      </c>
      <c r="E1460" s="153">
        <v>0</v>
      </c>
      <c r="F1460" s="153">
        <v>0</v>
      </c>
      <c r="G1460" s="151">
        <v>0</v>
      </c>
      <c r="H1460" s="151">
        <v>0</v>
      </c>
      <c r="I1460" s="151">
        <v>0</v>
      </c>
      <c r="J1460" s="151">
        <v>0</v>
      </c>
      <c r="K1460" s="151">
        <v>0</v>
      </c>
      <c r="L1460" s="151">
        <v>0</v>
      </c>
      <c r="M1460" s="172">
        <v>0.93</v>
      </c>
      <c r="N1460" s="153">
        <v>1</v>
      </c>
      <c r="O1460" s="153">
        <v>1</v>
      </c>
      <c r="P1460" s="153">
        <v>0</v>
      </c>
      <c r="Q1460" s="154">
        <v>1</v>
      </c>
      <c r="R1460" s="154">
        <v>0</v>
      </c>
      <c r="S1460" s="154">
        <v>0</v>
      </c>
      <c r="T1460" s="154">
        <v>0</v>
      </c>
      <c r="U1460" s="173">
        <v>0</v>
      </c>
      <c r="V1460" s="158">
        <v>0</v>
      </c>
      <c r="W1460" s="158">
        <v>0</v>
      </c>
      <c r="X1460" s="158">
        <v>1</v>
      </c>
      <c r="Y1460" s="158">
        <v>1</v>
      </c>
      <c r="Z1460" s="155">
        <v>0</v>
      </c>
      <c r="AA1460" s="155">
        <v>1</v>
      </c>
      <c r="AB1460" s="173">
        <v>-1</v>
      </c>
    </row>
    <row r="1461" spans="1:28">
      <c r="A1461" s="175" t="s">
        <v>1455</v>
      </c>
      <c r="B1461" s="183" t="s">
        <v>1851</v>
      </c>
      <c r="C1461" s="183" t="s">
        <v>1465</v>
      </c>
      <c r="D1461" s="150">
        <v>0</v>
      </c>
      <c r="E1461" s="153">
        <v>0</v>
      </c>
      <c r="F1461" s="153">
        <v>0</v>
      </c>
      <c r="G1461" s="151">
        <v>2</v>
      </c>
      <c r="H1461" s="151">
        <v>2</v>
      </c>
      <c r="I1461" s="151">
        <v>0</v>
      </c>
      <c r="J1461" s="151">
        <v>1</v>
      </c>
      <c r="K1461" s="151">
        <v>1</v>
      </c>
      <c r="L1461" s="151">
        <v>0</v>
      </c>
      <c r="M1461" s="172">
        <v>0.93</v>
      </c>
      <c r="N1461" s="153">
        <v>21</v>
      </c>
      <c r="O1461" s="153">
        <v>21</v>
      </c>
      <c r="P1461" s="153">
        <v>0</v>
      </c>
      <c r="Q1461" s="154">
        <v>1</v>
      </c>
      <c r="R1461" s="154">
        <v>0</v>
      </c>
      <c r="S1461" s="154">
        <v>1</v>
      </c>
      <c r="T1461" s="154">
        <v>1</v>
      </c>
      <c r="U1461" s="173">
        <v>-1</v>
      </c>
      <c r="V1461" s="158">
        <v>10</v>
      </c>
      <c r="W1461" s="158">
        <v>10</v>
      </c>
      <c r="X1461" s="158">
        <v>8</v>
      </c>
      <c r="Y1461" s="158">
        <v>8</v>
      </c>
      <c r="Z1461" s="155">
        <v>1</v>
      </c>
      <c r="AA1461" s="155">
        <v>1</v>
      </c>
      <c r="AB1461" s="173">
        <v>0</v>
      </c>
    </row>
    <row r="1462" spans="1:28">
      <c r="A1462" s="175" t="s">
        <v>1455</v>
      </c>
      <c r="B1462" s="184" t="s">
        <v>1854</v>
      </c>
      <c r="C1462" s="184" t="s">
        <v>1466</v>
      </c>
      <c r="D1462" s="150">
        <v>0</v>
      </c>
      <c r="E1462" s="153">
        <v>0</v>
      </c>
      <c r="F1462" s="153">
        <v>0</v>
      </c>
      <c r="G1462" s="151">
        <v>0</v>
      </c>
      <c r="H1462" s="151">
        <v>0</v>
      </c>
      <c r="I1462" s="151">
        <v>0</v>
      </c>
      <c r="J1462" s="151">
        <v>0</v>
      </c>
      <c r="K1462" s="151">
        <v>0</v>
      </c>
      <c r="L1462" s="151">
        <v>0</v>
      </c>
      <c r="M1462" s="172">
        <v>0.93</v>
      </c>
      <c r="N1462" s="153">
        <v>1</v>
      </c>
      <c r="O1462" s="153">
        <v>1</v>
      </c>
      <c r="P1462" s="153">
        <v>0</v>
      </c>
      <c r="Q1462" s="154">
        <v>1</v>
      </c>
      <c r="R1462" s="154">
        <v>0</v>
      </c>
      <c r="S1462" s="154">
        <v>0</v>
      </c>
      <c r="T1462" s="154">
        <v>0</v>
      </c>
      <c r="U1462" s="173">
        <v>0</v>
      </c>
      <c r="V1462" s="158">
        <v>0</v>
      </c>
      <c r="W1462" s="158">
        <v>0</v>
      </c>
      <c r="X1462" s="158">
        <v>0</v>
      </c>
      <c r="Y1462" s="158">
        <v>0</v>
      </c>
      <c r="Z1462" s="155">
        <v>0</v>
      </c>
      <c r="AA1462" s="155">
        <v>0</v>
      </c>
      <c r="AB1462" s="173">
        <v>0</v>
      </c>
    </row>
    <row r="1463" spans="1:28">
      <c r="A1463" s="175" t="s">
        <v>1455</v>
      </c>
      <c r="B1463" s="183" t="s">
        <v>1851</v>
      </c>
      <c r="C1463" s="183" t="s">
        <v>1467</v>
      </c>
      <c r="D1463" s="150">
        <v>5</v>
      </c>
      <c r="E1463" s="153">
        <v>2</v>
      </c>
      <c r="F1463" s="153">
        <v>3</v>
      </c>
      <c r="G1463" s="151">
        <v>4</v>
      </c>
      <c r="H1463" s="151">
        <v>3</v>
      </c>
      <c r="I1463" s="151">
        <v>1</v>
      </c>
      <c r="J1463" s="151">
        <v>8</v>
      </c>
      <c r="K1463" s="151">
        <v>7</v>
      </c>
      <c r="L1463" s="151">
        <v>1</v>
      </c>
      <c r="M1463" s="172">
        <v>0.93</v>
      </c>
      <c r="N1463" s="153">
        <v>93</v>
      </c>
      <c r="O1463" s="153">
        <v>83</v>
      </c>
      <c r="P1463" s="153">
        <v>10</v>
      </c>
      <c r="Q1463" s="154">
        <v>0.89247311827957</v>
      </c>
      <c r="R1463" s="154">
        <v>0.4</v>
      </c>
      <c r="S1463" s="154">
        <v>0.75</v>
      </c>
      <c r="T1463" s="154">
        <v>0.875</v>
      </c>
      <c r="U1463" s="173">
        <v>-0.35</v>
      </c>
      <c r="V1463" s="158">
        <v>27</v>
      </c>
      <c r="W1463" s="158">
        <v>21</v>
      </c>
      <c r="X1463" s="158">
        <v>15</v>
      </c>
      <c r="Y1463" s="158">
        <v>15</v>
      </c>
      <c r="Z1463" s="155">
        <v>0.777777777777778</v>
      </c>
      <c r="AA1463" s="155">
        <v>1</v>
      </c>
      <c r="AB1463" s="173">
        <v>-0.222222222222222</v>
      </c>
    </row>
    <row r="1464" spans="1:28">
      <c r="A1464" s="175" t="s">
        <v>1455</v>
      </c>
      <c r="B1464" s="183" t="s">
        <v>1853</v>
      </c>
      <c r="C1464" s="183" t="s">
        <v>1468</v>
      </c>
      <c r="D1464" s="150">
        <v>0</v>
      </c>
      <c r="E1464" s="153">
        <v>0</v>
      </c>
      <c r="F1464" s="153">
        <v>0</v>
      </c>
      <c r="G1464" s="151">
        <v>0</v>
      </c>
      <c r="H1464" s="151">
        <v>0</v>
      </c>
      <c r="I1464" s="151">
        <v>0</v>
      </c>
      <c r="J1464" s="151">
        <v>0</v>
      </c>
      <c r="K1464" s="151">
        <v>0</v>
      </c>
      <c r="L1464" s="151">
        <v>0</v>
      </c>
      <c r="M1464" s="172">
        <v>0.93</v>
      </c>
      <c r="N1464" s="153">
        <v>0</v>
      </c>
      <c r="O1464" s="153">
        <v>0</v>
      </c>
      <c r="P1464" s="153">
        <v>0</v>
      </c>
      <c r="Q1464" s="154">
        <v>0</v>
      </c>
      <c r="R1464" s="154">
        <v>0</v>
      </c>
      <c r="S1464" s="154">
        <v>0</v>
      </c>
      <c r="T1464" s="154">
        <v>0</v>
      </c>
      <c r="U1464" s="173">
        <v>0</v>
      </c>
      <c r="V1464" s="158">
        <v>0</v>
      </c>
      <c r="W1464" s="158">
        <v>0</v>
      </c>
      <c r="X1464" s="158">
        <v>0</v>
      </c>
      <c r="Y1464" s="158">
        <v>0</v>
      </c>
      <c r="Z1464" s="155">
        <v>0</v>
      </c>
      <c r="AA1464" s="155">
        <v>0</v>
      </c>
      <c r="AB1464" s="173">
        <v>0</v>
      </c>
    </row>
    <row r="1465" spans="1:28">
      <c r="A1465" s="175" t="s">
        <v>1455</v>
      </c>
      <c r="B1465" s="184" t="s">
        <v>1851</v>
      </c>
      <c r="C1465" s="184" t="s">
        <v>1469</v>
      </c>
      <c r="D1465" s="150">
        <v>1</v>
      </c>
      <c r="E1465" s="153">
        <v>1</v>
      </c>
      <c r="F1465" s="153">
        <v>0</v>
      </c>
      <c r="G1465" s="151">
        <v>1</v>
      </c>
      <c r="H1465" s="151">
        <v>1</v>
      </c>
      <c r="I1465" s="151">
        <v>0</v>
      </c>
      <c r="J1465" s="151">
        <v>0</v>
      </c>
      <c r="K1465" s="151">
        <v>0</v>
      </c>
      <c r="L1465" s="151">
        <v>0</v>
      </c>
      <c r="M1465" s="172">
        <v>0.93</v>
      </c>
      <c r="N1465" s="153">
        <v>12</v>
      </c>
      <c r="O1465" s="153">
        <v>12</v>
      </c>
      <c r="P1465" s="153">
        <v>0</v>
      </c>
      <c r="Q1465" s="154">
        <v>1</v>
      </c>
      <c r="R1465" s="154">
        <v>1</v>
      </c>
      <c r="S1465" s="154">
        <v>1</v>
      </c>
      <c r="T1465" s="154">
        <v>0</v>
      </c>
      <c r="U1465" s="173">
        <v>0</v>
      </c>
      <c r="V1465" s="158">
        <v>5</v>
      </c>
      <c r="W1465" s="158">
        <v>5</v>
      </c>
      <c r="X1465" s="158">
        <v>2</v>
      </c>
      <c r="Y1465" s="158">
        <v>2</v>
      </c>
      <c r="Z1465" s="155">
        <v>1</v>
      </c>
      <c r="AA1465" s="155">
        <v>1</v>
      </c>
      <c r="AB1465" s="173">
        <v>0</v>
      </c>
    </row>
    <row r="1466" spans="1:28">
      <c r="A1466" s="175" t="s">
        <v>1455</v>
      </c>
      <c r="B1466" s="184" t="s">
        <v>1851</v>
      </c>
      <c r="C1466" s="184" t="s">
        <v>1470</v>
      </c>
      <c r="D1466" s="150">
        <v>1</v>
      </c>
      <c r="E1466" s="153">
        <v>1</v>
      </c>
      <c r="F1466" s="153">
        <v>0</v>
      </c>
      <c r="G1466" s="151">
        <v>0</v>
      </c>
      <c r="H1466" s="151">
        <v>0</v>
      </c>
      <c r="I1466" s="151">
        <v>0</v>
      </c>
      <c r="J1466" s="151">
        <v>1</v>
      </c>
      <c r="K1466" s="151">
        <v>1</v>
      </c>
      <c r="L1466" s="151">
        <v>0</v>
      </c>
      <c r="M1466" s="172">
        <v>0.93</v>
      </c>
      <c r="N1466" s="153">
        <v>15</v>
      </c>
      <c r="O1466" s="153">
        <v>15</v>
      </c>
      <c r="P1466" s="153">
        <v>0</v>
      </c>
      <c r="Q1466" s="154">
        <v>1</v>
      </c>
      <c r="R1466" s="154">
        <v>1</v>
      </c>
      <c r="S1466" s="154">
        <v>0</v>
      </c>
      <c r="T1466" s="154">
        <v>1</v>
      </c>
      <c r="U1466" s="173">
        <v>1</v>
      </c>
      <c r="V1466" s="158">
        <v>3</v>
      </c>
      <c r="W1466" s="158">
        <v>3</v>
      </c>
      <c r="X1466" s="158">
        <v>3</v>
      </c>
      <c r="Y1466" s="158">
        <v>3</v>
      </c>
      <c r="Z1466" s="155">
        <v>1</v>
      </c>
      <c r="AA1466" s="155">
        <v>1</v>
      </c>
      <c r="AB1466" s="173">
        <v>0</v>
      </c>
    </row>
    <row r="1467" spans="1:28">
      <c r="A1467" s="175" t="s">
        <v>1455</v>
      </c>
      <c r="B1467" s="184" t="s">
        <v>1853</v>
      </c>
      <c r="C1467" s="184" t="s">
        <v>1471</v>
      </c>
      <c r="D1467" s="150">
        <v>0</v>
      </c>
      <c r="E1467" s="153">
        <v>0</v>
      </c>
      <c r="F1467" s="153">
        <v>0</v>
      </c>
      <c r="G1467" s="151">
        <v>0</v>
      </c>
      <c r="H1467" s="151">
        <v>0</v>
      </c>
      <c r="I1467" s="151">
        <v>0</v>
      </c>
      <c r="J1467" s="151">
        <v>0</v>
      </c>
      <c r="K1467" s="151">
        <v>0</v>
      </c>
      <c r="L1467" s="151">
        <v>0</v>
      </c>
      <c r="M1467" s="172">
        <v>0.93</v>
      </c>
      <c r="N1467" s="153">
        <v>0</v>
      </c>
      <c r="O1467" s="153">
        <v>0</v>
      </c>
      <c r="P1467" s="153">
        <v>0</v>
      </c>
      <c r="Q1467" s="154">
        <v>0</v>
      </c>
      <c r="R1467" s="154">
        <v>0</v>
      </c>
      <c r="S1467" s="154">
        <v>0</v>
      </c>
      <c r="T1467" s="154">
        <v>0</v>
      </c>
      <c r="U1467" s="173">
        <v>0</v>
      </c>
      <c r="V1467" s="158">
        <v>0</v>
      </c>
      <c r="W1467" s="158">
        <v>0</v>
      </c>
      <c r="X1467" s="158">
        <v>0</v>
      </c>
      <c r="Y1467" s="158">
        <v>0</v>
      </c>
      <c r="Z1467" s="155">
        <v>0</v>
      </c>
      <c r="AA1467" s="155">
        <v>0</v>
      </c>
      <c r="AB1467" s="173">
        <v>0</v>
      </c>
    </row>
    <row r="1468" spans="1:28">
      <c r="A1468" s="175" t="s">
        <v>1455</v>
      </c>
      <c r="B1468" s="184" t="s">
        <v>1852</v>
      </c>
      <c r="C1468" s="184" t="s">
        <v>1472</v>
      </c>
      <c r="D1468" s="150">
        <v>1</v>
      </c>
      <c r="E1468" s="153">
        <v>1</v>
      </c>
      <c r="F1468" s="153">
        <v>0</v>
      </c>
      <c r="G1468" s="151">
        <v>0</v>
      </c>
      <c r="H1468" s="151">
        <v>0</v>
      </c>
      <c r="I1468" s="151">
        <v>0</v>
      </c>
      <c r="J1468" s="151">
        <v>0</v>
      </c>
      <c r="K1468" s="151">
        <v>0</v>
      </c>
      <c r="L1468" s="151">
        <v>0</v>
      </c>
      <c r="M1468" s="172">
        <v>0.93</v>
      </c>
      <c r="N1468" s="153">
        <v>1</v>
      </c>
      <c r="O1468" s="153">
        <v>1</v>
      </c>
      <c r="P1468" s="153">
        <v>0</v>
      </c>
      <c r="Q1468" s="154">
        <v>1</v>
      </c>
      <c r="R1468" s="154">
        <v>1</v>
      </c>
      <c r="S1468" s="154">
        <v>0</v>
      </c>
      <c r="T1468" s="154">
        <v>0</v>
      </c>
      <c r="U1468" s="173">
        <v>1</v>
      </c>
      <c r="V1468" s="158">
        <v>1</v>
      </c>
      <c r="W1468" s="158">
        <v>1</v>
      </c>
      <c r="X1468" s="158">
        <v>0</v>
      </c>
      <c r="Y1468" s="158">
        <v>0</v>
      </c>
      <c r="Z1468" s="155">
        <v>1</v>
      </c>
      <c r="AA1468" s="155">
        <v>0</v>
      </c>
      <c r="AB1468" s="173">
        <v>1</v>
      </c>
    </row>
    <row r="1469" spans="1:28">
      <c r="A1469" s="175" t="s">
        <v>1455</v>
      </c>
      <c r="B1469" s="184" t="s">
        <v>1851</v>
      </c>
      <c r="C1469" s="184" t="s">
        <v>1473</v>
      </c>
      <c r="D1469" s="150">
        <v>2</v>
      </c>
      <c r="E1469" s="153">
        <v>2</v>
      </c>
      <c r="F1469" s="153">
        <v>0</v>
      </c>
      <c r="G1469" s="151">
        <v>2</v>
      </c>
      <c r="H1469" s="151">
        <v>2</v>
      </c>
      <c r="I1469" s="151">
        <v>0</v>
      </c>
      <c r="J1469" s="151">
        <v>1</v>
      </c>
      <c r="K1469" s="151">
        <v>1</v>
      </c>
      <c r="L1469" s="151">
        <v>0</v>
      </c>
      <c r="M1469" s="172">
        <v>0.93</v>
      </c>
      <c r="N1469" s="153">
        <v>64</v>
      </c>
      <c r="O1469" s="153">
        <v>64</v>
      </c>
      <c r="P1469" s="153">
        <v>0</v>
      </c>
      <c r="Q1469" s="154">
        <v>1</v>
      </c>
      <c r="R1469" s="154">
        <v>1</v>
      </c>
      <c r="S1469" s="154">
        <v>1</v>
      </c>
      <c r="T1469" s="154">
        <v>1</v>
      </c>
      <c r="U1469" s="173">
        <v>0</v>
      </c>
      <c r="V1469" s="158">
        <v>13</v>
      </c>
      <c r="W1469" s="158">
        <v>13</v>
      </c>
      <c r="X1469" s="158">
        <v>13</v>
      </c>
      <c r="Y1469" s="158">
        <v>13</v>
      </c>
      <c r="Z1469" s="155">
        <v>1</v>
      </c>
      <c r="AA1469" s="155">
        <v>1</v>
      </c>
      <c r="AB1469" s="173">
        <v>0</v>
      </c>
    </row>
    <row r="1470" spans="1:28">
      <c r="A1470" s="175" t="s">
        <v>1455</v>
      </c>
      <c r="B1470" s="184" t="s">
        <v>1853</v>
      </c>
      <c r="C1470" s="184" t="s">
        <v>1474</v>
      </c>
      <c r="D1470" s="150">
        <v>0</v>
      </c>
      <c r="E1470" s="153">
        <v>0</v>
      </c>
      <c r="F1470" s="153">
        <v>0</v>
      </c>
      <c r="G1470" s="151">
        <v>0</v>
      </c>
      <c r="H1470" s="151">
        <v>0</v>
      </c>
      <c r="I1470" s="151">
        <v>0</v>
      </c>
      <c r="J1470" s="151">
        <v>0</v>
      </c>
      <c r="K1470" s="151">
        <v>0</v>
      </c>
      <c r="L1470" s="151">
        <v>0</v>
      </c>
      <c r="M1470" s="172">
        <v>0.93</v>
      </c>
      <c r="N1470" s="153">
        <v>0</v>
      </c>
      <c r="O1470" s="153">
        <v>0</v>
      </c>
      <c r="P1470" s="153">
        <v>0</v>
      </c>
      <c r="Q1470" s="154">
        <v>0</v>
      </c>
      <c r="R1470" s="154">
        <v>0</v>
      </c>
      <c r="S1470" s="154">
        <v>0</v>
      </c>
      <c r="T1470" s="154">
        <v>0</v>
      </c>
      <c r="U1470" s="173">
        <v>0</v>
      </c>
      <c r="V1470" s="158">
        <v>0</v>
      </c>
      <c r="W1470" s="158">
        <v>0</v>
      </c>
      <c r="X1470" s="158">
        <v>0</v>
      </c>
      <c r="Y1470" s="158">
        <v>0</v>
      </c>
      <c r="Z1470" s="155">
        <v>0</v>
      </c>
      <c r="AA1470" s="155">
        <v>0</v>
      </c>
      <c r="AB1470" s="173">
        <v>0</v>
      </c>
    </row>
    <row r="1471" spans="1:28">
      <c r="A1471" s="175" t="s">
        <v>1455</v>
      </c>
      <c r="B1471" s="183" t="s">
        <v>1851</v>
      </c>
      <c r="C1471" s="183" t="s">
        <v>1475</v>
      </c>
      <c r="D1471" s="150">
        <v>0</v>
      </c>
      <c r="E1471" s="153">
        <v>0</v>
      </c>
      <c r="F1471" s="153">
        <v>0</v>
      </c>
      <c r="G1471" s="151">
        <v>0</v>
      </c>
      <c r="H1471" s="151">
        <v>0</v>
      </c>
      <c r="I1471" s="151">
        <v>0</v>
      </c>
      <c r="J1471" s="151">
        <v>0</v>
      </c>
      <c r="K1471" s="151">
        <v>0</v>
      </c>
      <c r="L1471" s="151">
        <v>0</v>
      </c>
      <c r="M1471" s="172">
        <v>0.93</v>
      </c>
      <c r="N1471" s="153">
        <v>5</v>
      </c>
      <c r="O1471" s="153">
        <v>5</v>
      </c>
      <c r="P1471" s="153">
        <v>0</v>
      </c>
      <c r="Q1471" s="154">
        <v>1</v>
      </c>
      <c r="R1471" s="154">
        <v>0</v>
      </c>
      <c r="S1471" s="154">
        <v>0</v>
      </c>
      <c r="T1471" s="154">
        <v>0</v>
      </c>
      <c r="U1471" s="173">
        <v>0</v>
      </c>
      <c r="V1471" s="158">
        <v>1</v>
      </c>
      <c r="W1471" s="158">
        <v>1</v>
      </c>
      <c r="X1471" s="158">
        <v>2</v>
      </c>
      <c r="Y1471" s="158">
        <v>2</v>
      </c>
      <c r="Z1471" s="155">
        <v>1</v>
      </c>
      <c r="AA1471" s="155">
        <v>1</v>
      </c>
      <c r="AB1471" s="173">
        <v>0</v>
      </c>
    </row>
    <row r="1472" spans="1:28">
      <c r="A1472" s="175" t="s">
        <v>1455</v>
      </c>
      <c r="B1472" s="183" t="s">
        <v>1855</v>
      </c>
      <c r="C1472" s="183" t="s">
        <v>1476</v>
      </c>
      <c r="D1472" s="150">
        <v>0</v>
      </c>
      <c r="E1472" s="153">
        <v>0</v>
      </c>
      <c r="F1472" s="153">
        <v>0</v>
      </c>
      <c r="G1472" s="151">
        <v>0</v>
      </c>
      <c r="H1472" s="151">
        <v>0</v>
      </c>
      <c r="I1472" s="151">
        <v>0</v>
      </c>
      <c r="J1472" s="151">
        <v>0</v>
      </c>
      <c r="K1472" s="151">
        <v>0</v>
      </c>
      <c r="L1472" s="151">
        <v>0</v>
      </c>
      <c r="M1472" s="172">
        <v>0.93</v>
      </c>
      <c r="N1472" s="153">
        <v>0</v>
      </c>
      <c r="O1472" s="153">
        <v>0</v>
      </c>
      <c r="P1472" s="153">
        <v>0</v>
      </c>
      <c r="Q1472" s="154">
        <v>0</v>
      </c>
      <c r="R1472" s="154">
        <v>0</v>
      </c>
      <c r="S1472" s="154">
        <v>0</v>
      </c>
      <c r="T1472" s="154">
        <v>0</v>
      </c>
      <c r="U1472" s="173">
        <v>0</v>
      </c>
      <c r="V1472" s="158">
        <v>0</v>
      </c>
      <c r="W1472" s="158">
        <v>0</v>
      </c>
      <c r="X1472" s="158">
        <v>0</v>
      </c>
      <c r="Y1472" s="158">
        <v>0</v>
      </c>
      <c r="Z1472" s="155">
        <v>0</v>
      </c>
      <c r="AA1472" s="155">
        <v>0</v>
      </c>
      <c r="AB1472" s="173">
        <v>0</v>
      </c>
    </row>
    <row r="1473" spans="1:28">
      <c r="A1473" s="175" t="s">
        <v>1455</v>
      </c>
      <c r="B1473" s="183" t="s">
        <v>1852</v>
      </c>
      <c r="C1473" s="183" t="s">
        <v>1477</v>
      </c>
      <c r="D1473" s="150">
        <v>0</v>
      </c>
      <c r="E1473" s="153">
        <v>0</v>
      </c>
      <c r="F1473" s="153">
        <v>0</v>
      </c>
      <c r="G1473" s="151">
        <v>0</v>
      </c>
      <c r="H1473" s="151">
        <v>0</v>
      </c>
      <c r="I1473" s="151">
        <v>0</v>
      </c>
      <c r="J1473" s="151">
        <v>0</v>
      </c>
      <c r="K1473" s="151">
        <v>0</v>
      </c>
      <c r="L1473" s="151">
        <v>0</v>
      </c>
      <c r="M1473" s="172">
        <v>0.93</v>
      </c>
      <c r="N1473" s="153">
        <v>0</v>
      </c>
      <c r="O1473" s="153">
        <v>0</v>
      </c>
      <c r="P1473" s="153">
        <v>0</v>
      </c>
      <c r="Q1473" s="154">
        <v>0</v>
      </c>
      <c r="R1473" s="154">
        <v>0</v>
      </c>
      <c r="S1473" s="154">
        <v>0</v>
      </c>
      <c r="T1473" s="154">
        <v>0</v>
      </c>
      <c r="U1473" s="173">
        <v>0</v>
      </c>
      <c r="V1473" s="158">
        <v>0</v>
      </c>
      <c r="W1473" s="158">
        <v>0</v>
      </c>
      <c r="X1473" s="158">
        <v>0</v>
      </c>
      <c r="Y1473" s="158">
        <v>0</v>
      </c>
      <c r="Z1473" s="155">
        <v>0</v>
      </c>
      <c r="AA1473" s="155">
        <v>0</v>
      </c>
      <c r="AB1473" s="173">
        <v>0</v>
      </c>
    </row>
    <row r="1474" spans="1:28">
      <c r="A1474" s="175" t="s">
        <v>1455</v>
      </c>
      <c r="B1474" s="184" t="s">
        <v>1851</v>
      </c>
      <c r="C1474" s="184" t="s">
        <v>1478</v>
      </c>
      <c r="D1474" s="150">
        <v>3</v>
      </c>
      <c r="E1474" s="153">
        <v>2</v>
      </c>
      <c r="F1474" s="153">
        <v>1</v>
      </c>
      <c r="G1474" s="151">
        <v>3</v>
      </c>
      <c r="H1474" s="151">
        <v>1</v>
      </c>
      <c r="I1474" s="151">
        <v>2</v>
      </c>
      <c r="J1474" s="151">
        <v>10</v>
      </c>
      <c r="K1474" s="151">
        <v>10</v>
      </c>
      <c r="L1474" s="151">
        <v>0</v>
      </c>
      <c r="M1474" s="172">
        <v>0.93</v>
      </c>
      <c r="N1474" s="153">
        <v>181</v>
      </c>
      <c r="O1474" s="153">
        <v>138</v>
      </c>
      <c r="P1474" s="153">
        <v>43</v>
      </c>
      <c r="Q1474" s="154">
        <v>0.762430939226519</v>
      </c>
      <c r="R1474" s="154">
        <v>0.666666666666667</v>
      </c>
      <c r="S1474" s="154">
        <v>0.333333333333333</v>
      </c>
      <c r="T1474" s="154">
        <v>1</v>
      </c>
      <c r="U1474" s="173">
        <v>0.333333333333333</v>
      </c>
      <c r="V1474" s="158">
        <v>32</v>
      </c>
      <c r="W1474" s="158">
        <v>28</v>
      </c>
      <c r="X1474" s="158">
        <v>31</v>
      </c>
      <c r="Y1474" s="158">
        <v>31</v>
      </c>
      <c r="Z1474" s="155">
        <v>0.875</v>
      </c>
      <c r="AA1474" s="155">
        <v>1</v>
      </c>
      <c r="AB1474" s="173">
        <v>-0.125</v>
      </c>
    </row>
    <row r="1475" spans="1:28">
      <c r="A1475" s="175" t="s">
        <v>1455</v>
      </c>
      <c r="B1475" s="184" t="s">
        <v>1853</v>
      </c>
      <c r="C1475" s="184" t="s">
        <v>1479</v>
      </c>
      <c r="D1475" s="150">
        <v>0</v>
      </c>
      <c r="E1475" s="153">
        <v>0</v>
      </c>
      <c r="F1475" s="153">
        <v>0</v>
      </c>
      <c r="G1475" s="151">
        <v>0</v>
      </c>
      <c r="H1475" s="151">
        <v>0</v>
      </c>
      <c r="I1475" s="151">
        <v>0</v>
      </c>
      <c r="J1475" s="151">
        <v>0</v>
      </c>
      <c r="K1475" s="151">
        <v>0</v>
      </c>
      <c r="L1475" s="151">
        <v>0</v>
      </c>
      <c r="M1475" s="172">
        <v>0.93</v>
      </c>
      <c r="N1475" s="153">
        <v>0</v>
      </c>
      <c r="O1475" s="153">
        <v>0</v>
      </c>
      <c r="P1475" s="153">
        <v>0</v>
      </c>
      <c r="Q1475" s="154">
        <v>0</v>
      </c>
      <c r="R1475" s="154">
        <v>0</v>
      </c>
      <c r="S1475" s="154">
        <v>0</v>
      </c>
      <c r="T1475" s="154">
        <v>0</v>
      </c>
      <c r="U1475" s="173">
        <v>0</v>
      </c>
      <c r="V1475" s="158">
        <v>0</v>
      </c>
      <c r="W1475" s="158">
        <v>0</v>
      </c>
      <c r="X1475" s="158">
        <v>0</v>
      </c>
      <c r="Y1475" s="158">
        <v>0</v>
      </c>
      <c r="Z1475" s="155">
        <v>0</v>
      </c>
      <c r="AA1475" s="155">
        <v>0</v>
      </c>
      <c r="AB1475" s="173">
        <v>0</v>
      </c>
    </row>
    <row r="1476" spans="1:28">
      <c r="A1476" s="175" t="s">
        <v>1455</v>
      </c>
      <c r="B1476" s="184" t="s">
        <v>1853</v>
      </c>
      <c r="C1476" s="184" t="s">
        <v>1480</v>
      </c>
      <c r="D1476" s="150">
        <v>0</v>
      </c>
      <c r="E1476" s="153">
        <v>0</v>
      </c>
      <c r="F1476" s="153">
        <v>0</v>
      </c>
      <c r="G1476" s="151">
        <v>0</v>
      </c>
      <c r="H1476" s="151">
        <v>0</v>
      </c>
      <c r="I1476" s="151">
        <v>0</v>
      </c>
      <c r="J1476" s="151">
        <v>0</v>
      </c>
      <c r="K1476" s="151">
        <v>0</v>
      </c>
      <c r="L1476" s="151">
        <v>0</v>
      </c>
      <c r="M1476" s="172">
        <v>0.93</v>
      </c>
      <c r="N1476" s="153">
        <v>1</v>
      </c>
      <c r="O1476" s="153">
        <v>1</v>
      </c>
      <c r="P1476" s="153">
        <v>0</v>
      </c>
      <c r="Q1476" s="154">
        <v>1</v>
      </c>
      <c r="R1476" s="154">
        <v>0</v>
      </c>
      <c r="S1476" s="154">
        <v>0</v>
      </c>
      <c r="T1476" s="154">
        <v>0</v>
      </c>
      <c r="U1476" s="173">
        <v>0</v>
      </c>
      <c r="V1476" s="158">
        <v>0</v>
      </c>
      <c r="W1476" s="158">
        <v>0</v>
      </c>
      <c r="X1476" s="158">
        <v>1</v>
      </c>
      <c r="Y1476" s="158">
        <v>1</v>
      </c>
      <c r="Z1476" s="155">
        <v>0</v>
      </c>
      <c r="AA1476" s="155">
        <v>1</v>
      </c>
      <c r="AB1476" s="173">
        <v>-1</v>
      </c>
    </row>
    <row r="1477" spans="1:28">
      <c r="A1477" s="175" t="s">
        <v>1455</v>
      </c>
      <c r="B1477" s="183" t="s">
        <v>1855</v>
      </c>
      <c r="C1477" s="183" t="s">
        <v>1481</v>
      </c>
      <c r="D1477" s="150">
        <v>0</v>
      </c>
      <c r="E1477" s="153">
        <v>0</v>
      </c>
      <c r="F1477" s="153">
        <v>0</v>
      </c>
      <c r="G1477" s="151">
        <v>0</v>
      </c>
      <c r="H1477" s="151">
        <v>0</v>
      </c>
      <c r="I1477" s="151">
        <v>0</v>
      </c>
      <c r="J1477" s="151">
        <v>0</v>
      </c>
      <c r="K1477" s="151">
        <v>0</v>
      </c>
      <c r="L1477" s="151">
        <v>0</v>
      </c>
      <c r="M1477" s="172">
        <v>0.93</v>
      </c>
      <c r="N1477" s="153">
        <v>3</v>
      </c>
      <c r="O1477" s="153">
        <v>3</v>
      </c>
      <c r="P1477" s="153">
        <v>0</v>
      </c>
      <c r="Q1477" s="154">
        <v>1</v>
      </c>
      <c r="R1477" s="154">
        <v>0</v>
      </c>
      <c r="S1477" s="154">
        <v>0</v>
      </c>
      <c r="T1477" s="154">
        <v>0</v>
      </c>
      <c r="U1477" s="173">
        <v>0</v>
      </c>
      <c r="V1477" s="158">
        <v>0</v>
      </c>
      <c r="W1477" s="158">
        <v>0</v>
      </c>
      <c r="X1477" s="158">
        <v>1</v>
      </c>
      <c r="Y1477" s="158">
        <v>1</v>
      </c>
      <c r="Z1477" s="155">
        <v>0</v>
      </c>
      <c r="AA1477" s="155">
        <v>1</v>
      </c>
      <c r="AB1477" s="173">
        <v>-1</v>
      </c>
    </row>
    <row r="1478" spans="1:28">
      <c r="A1478" s="175" t="s">
        <v>1455</v>
      </c>
      <c r="B1478" s="183" t="s">
        <v>1854</v>
      </c>
      <c r="C1478" s="183" t="s">
        <v>1482</v>
      </c>
      <c r="D1478" s="150">
        <v>0</v>
      </c>
      <c r="E1478" s="153">
        <v>0</v>
      </c>
      <c r="F1478" s="153">
        <v>0</v>
      </c>
      <c r="G1478" s="151">
        <v>0</v>
      </c>
      <c r="H1478" s="151">
        <v>0</v>
      </c>
      <c r="I1478" s="151">
        <v>0</v>
      </c>
      <c r="J1478" s="151">
        <v>0</v>
      </c>
      <c r="K1478" s="151">
        <v>0</v>
      </c>
      <c r="L1478" s="151">
        <v>0</v>
      </c>
      <c r="M1478" s="172">
        <v>0.93</v>
      </c>
      <c r="N1478" s="153">
        <v>41</v>
      </c>
      <c r="O1478" s="153">
        <v>36</v>
      </c>
      <c r="P1478" s="153">
        <v>5</v>
      </c>
      <c r="Q1478" s="154">
        <v>0.878048780487805</v>
      </c>
      <c r="R1478" s="154">
        <v>0</v>
      </c>
      <c r="S1478" s="154">
        <v>0</v>
      </c>
      <c r="T1478" s="154">
        <v>0</v>
      </c>
      <c r="U1478" s="173">
        <v>0</v>
      </c>
      <c r="V1478" s="158">
        <v>2</v>
      </c>
      <c r="W1478" s="158">
        <v>1</v>
      </c>
      <c r="X1478" s="158">
        <v>18</v>
      </c>
      <c r="Y1478" s="158">
        <v>16</v>
      </c>
      <c r="Z1478" s="155">
        <v>0.5</v>
      </c>
      <c r="AA1478" s="155">
        <v>0.888888888888889</v>
      </c>
      <c r="AB1478" s="173">
        <v>-0.388888888888889</v>
      </c>
    </row>
    <row r="1479" spans="1:28">
      <c r="A1479" s="175" t="s">
        <v>1455</v>
      </c>
      <c r="B1479" s="183" t="s">
        <v>1855</v>
      </c>
      <c r="C1479" s="183" t="s">
        <v>1483</v>
      </c>
      <c r="D1479" s="150">
        <v>0</v>
      </c>
      <c r="E1479" s="153">
        <v>0</v>
      </c>
      <c r="F1479" s="153">
        <v>0</v>
      </c>
      <c r="G1479" s="151">
        <v>0</v>
      </c>
      <c r="H1479" s="151">
        <v>0</v>
      </c>
      <c r="I1479" s="151">
        <v>0</v>
      </c>
      <c r="J1479" s="151">
        <v>0</v>
      </c>
      <c r="K1479" s="151">
        <v>0</v>
      </c>
      <c r="L1479" s="151">
        <v>0</v>
      </c>
      <c r="M1479" s="172">
        <v>0.93</v>
      </c>
      <c r="N1479" s="153">
        <v>1</v>
      </c>
      <c r="O1479" s="153">
        <v>1</v>
      </c>
      <c r="P1479" s="153">
        <v>0</v>
      </c>
      <c r="Q1479" s="154">
        <v>1</v>
      </c>
      <c r="R1479" s="154">
        <v>0</v>
      </c>
      <c r="S1479" s="154">
        <v>0</v>
      </c>
      <c r="T1479" s="154">
        <v>0</v>
      </c>
      <c r="U1479" s="173">
        <v>0</v>
      </c>
      <c r="V1479" s="158">
        <v>0</v>
      </c>
      <c r="W1479" s="158">
        <v>0</v>
      </c>
      <c r="X1479" s="158">
        <v>1</v>
      </c>
      <c r="Y1479" s="158">
        <v>1</v>
      </c>
      <c r="Z1479" s="155">
        <v>0</v>
      </c>
      <c r="AA1479" s="155">
        <v>1</v>
      </c>
      <c r="AB1479" s="173">
        <v>-1</v>
      </c>
    </row>
    <row r="1480" spans="1:28">
      <c r="A1480" s="175" t="s">
        <v>1455</v>
      </c>
      <c r="B1480" s="183" t="s">
        <v>1851</v>
      </c>
      <c r="C1480" s="183" t="s">
        <v>1484</v>
      </c>
      <c r="D1480" s="150">
        <v>0</v>
      </c>
      <c r="E1480" s="153">
        <v>0</v>
      </c>
      <c r="F1480" s="153">
        <v>0</v>
      </c>
      <c r="G1480" s="151">
        <v>0</v>
      </c>
      <c r="H1480" s="151">
        <v>0</v>
      </c>
      <c r="I1480" s="151">
        <v>0</v>
      </c>
      <c r="J1480" s="151">
        <v>0</v>
      </c>
      <c r="K1480" s="151">
        <v>0</v>
      </c>
      <c r="L1480" s="151">
        <v>0</v>
      </c>
      <c r="M1480" s="172">
        <v>0.93</v>
      </c>
      <c r="N1480" s="153">
        <v>4</v>
      </c>
      <c r="O1480" s="153">
        <v>4</v>
      </c>
      <c r="P1480" s="153">
        <v>0</v>
      </c>
      <c r="Q1480" s="154">
        <v>1</v>
      </c>
      <c r="R1480" s="154">
        <v>0</v>
      </c>
      <c r="S1480" s="154">
        <v>0</v>
      </c>
      <c r="T1480" s="154">
        <v>0</v>
      </c>
      <c r="U1480" s="173">
        <v>0</v>
      </c>
      <c r="V1480" s="158">
        <v>1</v>
      </c>
      <c r="W1480" s="158">
        <v>1</v>
      </c>
      <c r="X1480" s="158">
        <v>2</v>
      </c>
      <c r="Y1480" s="158">
        <v>2</v>
      </c>
      <c r="Z1480" s="155">
        <v>1</v>
      </c>
      <c r="AA1480" s="155">
        <v>1</v>
      </c>
      <c r="AB1480" s="173">
        <v>0</v>
      </c>
    </row>
    <row r="1481" spans="1:28">
      <c r="A1481" s="175" t="s">
        <v>1455</v>
      </c>
      <c r="B1481" s="183" t="s">
        <v>1853</v>
      </c>
      <c r="C1481" s="183" t="s">
        <v>1485</v>
      </c>
      <c r="D1481" s="150">
        <v>0</v>
      </c>
      <c r="E1481" s="153">
        <v>0</v>
      </c>
      <c r="F1481" s="153">
        <v>0</v>
      </c>
      <c r="G1481" s="151">
        <v>0</v>
      </c>
      <c r="H1481" s="151">
        <v>0</v>
      </c>
      <c r="I1481" s="151">
        <v>0</v>
      </c>
      <c r="J1481" s="151">
        <v>0</v>
      </c>
      <c r="K1481" s="151">
        <v>0</v>
      </c>
      <c r="L1481" s="151">
        <v>0</v>
      </c>
      <c r="M1481" s="172">
        <v>0.93</v>
      </c>
      <c r="N1481" s="153">
        <v>0</v>
      </c>
      <c r="O1481" s="153">
        <v>0</v>
      </c>
      <c r="P1481" s="153">
        <v>0</v>
      </c>
      <c r="Q1481" s="154">
        <v>0</v>
      </c>
      <c r="R1481" s="154">
        <v>0</v>
      </c>
      <c r="S1481" s="154">
        <v>0</v>
      </c>
      <c r="T1481" s="154">
        <v>0</v>
      </c>
      <c r="U1481" s="173">
        <v>0</v>
      </c>
      <c r="V1481" s="158">
        <v>0</v>
      </c>
      <c r="W1481" s="158">
        <v>0</v>
      </c>
      <c r="X1481" s="158">
        <v>0</v>
      </c>
      <c r="Y1481" s="158">
        <v>0</v>
      </c>
      <c r="Z1481" s="155">
        <v>0</v>
      </c>
      <c r="AA1481" s="155">
        <v>0</v>
      </c>
      <c r="AB1481" s="173">
        <v>0</v>
      </c>
    </row>
    <row r="1482" spans="1:28">
      <c r="A1482" s="175" t="s">
        <v>1455</v>
      </c>
      <c r="B1482" s="183" t="s">
        <v>1851</v>
      </c>
      <c r="C1482" s="183" t="s">
        <v>1486</v>
      </c>
      <c r="D1482" s="150">
        <v>26</v>
      </c>
      <c r="E1482" s="153">
        <v>7</v>
      </c>
      <c r="F1482" s="153">
        <v>19</v>
      </c>
      <c r="G1482" s="151">
        <v>10</v>
      </c>
      <c r="H1482" s="151">
        <v>8</v>
      </c>
      <c r="I1482" s="151">
        <v>2</v>
      </c>
      <c r="J1482" s="151">
        <v>10</v>
      </c>
      <c r="K1482" s="151">
        <v>10</v>
      </c>
      <c r="L1482" s="151">
        <v>0</v>
      </c>
      <c r="M1482" s="172">
        <v>0.93</v>
      </c>
      <c r="N1482" s="153">
        <v>373</v>
      </c>
      <c r="O1482" s="153">
        <v>350</v>
      </c>
      <c r="P1482" s="153">
        <v>23</v>
      </c>
      <c r="Q1482" s="154">
        <v>0.938337801608579</v>
      </c>
      <c r="R1482" s="154">
        <v>0.269230769230769</v>
      </c>
      <c r="S1482" s="154">
        <v>0.8</v>
      </c>
      <c r="T1482" s="154">
        <v>1</v>
      </c>
      <c r="U1482" s="173">
        <v>-0.530769230769231</v>
      </c>
      <c r="V1482" s="158">
        <v>90</v>
      </c>
      <c r="W1482" s="158">
        <v>69</v>
      </c>
      <c r="X1482" s="158">
        <v>97</v>
      </c>
      <c r="Y1482" s="158">
        <v>96</v>
      </c>
      <c r="Z1482" s="155">
        <v>0.766666666666667</v>
      </c>
      <c r="AA1482" s="155">
        <v>0.989690721649485</v>
      </c>
      <c r="AB1482" s="173">
        <v>-0.223024054982818</v>
      </c>
    </row>
    <row r="1483" spans="1:28">
      <c r="A1483" s="175" t="s">
        <v>1455</v>
      </c>
      <c r="B1483" s="183" t="s">
        <v>1851</v>
      </c>
      <c r="C1483" s="183" t="s">
        <v>1487</v>
      </c>
      <c r="D1483" s="150">
        <v>0</v>
      </c>
      <c r="E1483" s="153">
        <v>0</v>
      </c>
      <c r="F1483" s="153">
        <v>0</v>
      </c>
      <c r="G1483" s="151">
        <v>0</v>
      </c>
      <c r="H1483" s="151">
        <v>0</v>
      </c>
      <c r="I1483" s="151">
        <v>0</v>
      </c>
      <c r="J1483" s="151">
        <v>0</v>
      </c>
      <c r="K1483" s="151">
        <v>0</v>
      </c>
      <c r="L1483" s="151">
        <v>0</v>
      </c>
      <c r="M1483" s="172">
        <v>0.93</v>
      </c>
      <c r="N1483" s="153">
        <v>6</v>
      </c>
      <c r="O1483" s="153">
        <v>6</v>
      </c>
      <c r="P1483" s="153">
        <v>0</v>
      </c>
      <c r="Q1483" s="154">
        <v>1</v>
      </c>
      <c r="R1483" s="154">
        <v>0</v>
      </c>
      <c r="S1483" s="154">
        <v>0</v>
      </c>
      <c r="T1483" s="154">
        <v>0</v>
      </c>
      <c r="U1483" s="173">
        <v>0</v>
      </c>
      <c r="V1483" s="158">
        <v>3</v>
      </c>
      <c r="W1483" s="158">
        <v>3</v>
      </c>
      <c r="X1483" s="158">
        <v>1</v>
      </c>
      <c r="Y1483" s="158">
        <v>1</v>
      </c>
      <c r="Z1483" s="155">
        <v>1</v>
      </c>
      <c r="AA1483" s="155">
        <v>1</v>
      </c>
      <c r="AB1483" s="173">
        <v>0</v>
      </c>
    </row>
    <row r="1484" spans="1:28">
      <c r="A1484" s="175" t="s">
        <v>1455</v>
      </c>
      <c r="B1484" s="183" t="s">
        <v>1853</v>
      </c>
      <c r="C1484" s="183" t="s">
        <v>1488</v>
      </c>
      <c r="D1484" s="150">
        <v>0</v>
      </c>
      <c r="E1484" s="153">
        <v>0</v>
      </c>
      <c r="F1484" s="153">
        <v>0</v>
      </c>
      <c r="G1484" s="151">
        <v>0</v>
      </c>
      <c r="H1484" s="151">
        <v>0</v>
      </c>
      <c r="I1484" s="151">
        <v>0</v>
      </c>
      <c r="J1484" s="151">
        <v>0</v>
      </c>
      <c r="K1484" s="151">
        <v>0</v>
      </c>
      <c r="L1484" s="151">
        <v>0</v>
      </c>
      <c r="M1484" s="172">
        <v>0.93</v>
      </c>
      <c r="N1484" s="153">
        <v>0</v>
      </c>
      <c r="O1484" s="153">
        <v>0</v>
      </c>
      <c r="P1484" s="153">
        <v>0</v>
      </c>
      <c r="Q1484" s="154">
        <v>0</v>
      </c>
      <c r="R1484" s="154">
        <v>0</v>
      </c>
      <c r="S1484" s="154">
        <v>0</v>
      </c>
      <c r="T1484" s="154">
        <v>0</v>
      </c>
      <c r="U1484" s="173">
        <v>0</v>
      </c>
      <c r="V1484" s="158">
        <v>0</v>
      </c>
      <c r="W1484" s="158">
        <v>0</v>
      </c>
      <c r="X1484" s="158">
        <v>0</v>
      </c>
      <c r="Y1484" s="158">
        <v>0</v>
      </c>
      <c r="Z1484" s="155">
        <v>0</v>
      </c>
      <c r="AA1484" s="155">
        <v>0</v>
      </c>
      <c r="AB1484" s="173">
        <v>0</v>
      </c>
    </row>
    <row r="1485" spans="1:28">
      <c r="A1485" s="175" t="s">
        <v>1455</v>
      </c>
      <c r="B1485" s="171" t="s">
        <v>1853</v>
      </c>
      <c r="C1485" s="171" t="s">
        <v>1489</v>
      </c>
      <c r="D1485" s="150">
        <v>0</v>
      </c>
      <c r="E1485" s="153">
        <v>0</v>
      </c>
      <c r="F1485" s="153">
        <v>0</v>
      </c>
      <c r="G1485" s="151">
        <v>0</v>
      </c>
      <c r="H1485" s="151">
        <v>0</v>
      </c>
      <c r="I1485" s="151">
        <v>0</v>
      </c>
      <c r="J1485" s="151">
        <v>0</v>
      </c>
      <c r="K1485" s="151">
        <v>0</v>
      </c>
      <c r="L1485" s="151">
        <v>0</v>
      </c>
      <c r="M1485" s="172">
        <v>0.93</v>
      </c>
      <c r="N1485" s="153">
        <v>0</v>
      </c>
      <c r="O1485" s="153">
        <v>0</v>
      </c>
      <c r="P1485" s="153">
        <v>0</v>
      </c>
      <c r="Q1485" s="154">
        <v>0</v>
      </c>
      <c r="R1485" s="154">
        <v>0</v>
      </c>
      <c r="S1485" s="154">
        <v>0</v>
      </c>
      <c r="T1485" s="154">
        <v>0</v>
      </c>
      <c r="U1485" s="173">
        <v>0</v>
      </c>
      <c r="V1485" s="158">
        <v>0</v>
      </c>
      <c r="W1485" s="158">
        <v>0</v>
      </c>
      <c r="X1485" s="158">
        <v>0</v>
      </c>
      <c r="Y1485" s="158">
        <v>0</v>
      </c>
      <c r="Z1485" s="155">
        <v>0</v>
      </c>
      <c r="AA1485" s="155">
        <v>0</v>
      </c>
      <c r="AB1485" s="173">
        <v>0</v>
      </c>
    </row>
    <row r="1486" spans="1:28">
      <c r="A1486" s="175" t="s">
        <v>1455</v>
      </c>
      <c r="B1486" s="171" t="s">
        <v>1851</v>
      </c>
      <c r="C1486" s="171" t="s">
        <v>1490</v>
      </c>
      <c r="D1486" s="150">
        <v>0</v>
      </c>
      <c r="E1486" s="153">
        <v>0</v>
      </c>
      <c r="F1486" s="153">
        <v>0</v>
      </c>
      <c r="G1486" s="151">
        <v>0</v>
      </c>
      <c r="H1486" s="151">
        <v>0</v>
      </c>
      <c r="I1486" s="151">
        <v>0</v>
      </c>
      <c r="J1486" s="151">
        <v>0</v>
      </c>
      <c r="K1486" s="151">
        <v>0</v>
      </c>
      <c r="L1486" s="151">
        <v>0</v>
      </c>
      <c r="M1486" s="172">
        <v>0.93</v>
      </c>
      <c r="N1486" s="153">
        <v>0</v>
      </c>
      <c r="O1486" s="153">
        <v>0</v>
      </c>
      <c r="P1486" s="153">
        <v>0</v>
      </c>
      <c r="Q1486" s="154">
        <v>0</v>
      </c>
      <c r="R1486" s="154">
        <v>0</v>
      </c>
      <c r="S1486" s="154">
        <v>0</v>
      </c>
      <c r="T1486" s="154">
        <v>0</v>
      </c>
      <c r="U1486" s="173">
        <v>0</v>
      </c>
      <c r="V1486" s="158">
        <v>0</v>
      </c>
      <c r="W1486" s="158">
        <v>0</v>
      </c>
      <c r="X1486" s="158">
        <v>0</v>
      </c>
      <c r="Y1486" s="158">
        <v>0</v>
      </c>
      <c r="Z1486" s="155">
        <v>0</v>
      </c>
      <c r="AA1486" s="155">
        <v>0</v>
      </c>
      <c r="AB1486" s="173">
        <v>0</v>
      </c>
    </row>
    <row r="1487" spans="1:28">
      <c r="A1487" s="175" t="s">
        <v>1455</v>
      </c>
      <c r="B1487" s="183" t="s">
        <v>1851</v>
      </c>
      <c r="C1487" s="183" t="s">
        <v>1491</v>
      </c>
      <c r="D1487" s="150">
        <v>4</v>
      </c>
      <c r="E1487" s="153">
        <v>4</v>
      </c>
      <c r="F1487" s="153">
        <v>0</v>
      </c>
      <c r="G1487" s="151">
        <v>2</v>
      </c>
      <c r="H1487" s="151">
        <v>2</v>
      </c>
      <c r="I1487" s="151">
        <v>0</v>
      </c>
      <c r="J1487" s="151">
        <v>1</v>
      </c>
      <c r="K1487" s="151">
        <v>1</v>
      </c>
      <c r="L1487" s="151">
        <v>0</v>
      </c>
      <c r="M1487" s="172">
        <v>0.93</v>
      </c>
      <c r="N1487" s="153">
        <v>50</v>
      </c>
      <c r="O1487" s="153">
        <v>49</v>
      </c>
      <c r="P1487" s="153">
        <v>1</v>
      </c>
      <c r="Q1487" s="154">
        <v>0.98</v>
      </c>
      <c r="R1487" s="154">
        <v>1</v>
      </c>
      <c r="S1487" s="154">
        <v>1</v>
      </c>
      <c r="T1487" s="154">
        <v>1</v>
      </c>
      <c r="U1487" s="173">
        <v>0</v>
      </c>
      <c r="V1487" s="158">
        <v>11</v>
      </c>
      <c r="W1487" s="158">
        <v>10</v>
      </c>
      <c r="X1487" s="158">
        <v>22</v>
      </c>
      <c r="Y1487" s="158">
        <v>22</v>
      </c>
      <c r="Z1487" s="155">
        <v>0.909090909090909</v>
      </c>
      <c r="AA1487" s="155">
        <v>1</v>
      </c>
      <c r="AB1487" s="173">
        <v>-0.0909090909090909</v>
      </c>
    </row>
    <row r="1488" spans="1:28">
      <c r="A1488" s="175" t="s">
        <v>1455</v>
      </c>
      <c r="B1488" s="178" t="s">
        <v>1855</v>
      </c>
      <c r="C1488" s="178" t="s">
        <v>1492</v>
      </c>
      <c r="D1488" s="150">
        <v>1320</v>
      </c>
      <c r="E1488" s="153">
        <v>1239</v>
      </c>
      <c r="F1488" s="153">
        <v>81</v>
      </c>
      <c r="G1488" s="151">
        <v>1213</v>
      </c>
      <c r="H1488" s="151">
        <v>1203</v>
      </c>
      <c r="I1488" s="151">
        <v>10</v>
      </c>
      <c r="J1488" s="151">
        <v>1357</v>
      </c>
      <c r="K1488" s="151">
        <v>1345</v>
      </c>
      <c r="L1488" s="151">
        <v>12</v>
      </c>
      <c r="M1488" s="172">
        <v>0.93</v>
      </c>
      <c r="N1488" s="153">
        <v>31498</v>
      </c>
      <c r="O1488" s="153">
        <v>31084</v>
      </c>
      <c r="P1488" s="153">
        <v>414</v>
      </c>
      <c r="Q1488" s="154">
        <v>0.986856308337037</v>
      </c>
      <c r="R1488" s="154">
        <v>0.938636363636364</v>
      </c>
      <c r="S1488" s="154">
        <v>0.991755976916735</v>
      </c>
      <c r="T1488" s="154">
        <v>0.991156963890936</v>
      </c>
      <c r="U1488" s="173">
        <v>-0.0531196132803717</v>
      </c>
      <c r="V1488" s="158">
        <v>8870</v>
      </c>
      <c r="W1488" s="158">
        <v>8722</v>
      </c>
      <c r="X1488" s="158">
        <v>7746</v>
      </c>
      <c r="Y1488" s="158">
        <v>7667</v>
      </c>
      <c r="Z1488" s="155">
        <v>0.983314543404735</v>
      </c>
      <c r="AA1488" s="155">
        <v>0.989801187709786</v>
      </c>
      <c r="AB1488" s="173">
        <v>-0.00648664430505064</v>
      </c>
    </row>
    <row r="1489" spans="1:28">
      <c r="A1489" s="175" t="s">
        <v>1455</v>
      </c>
      <c r="B1489" s="178" t="s">
        <v>1855</v>
      </c>
      <c r="C1489" s="178" t="s">
        <v>1493</v>
      </c>
      <c r="D1489" s="150">
        <v>3648</v>
      </c>
      <c r="E1489" s="153">
        <v>3538</v>
      </c>
      <c r="F1489" s="153">
        <v>110</v>
      </c>
      <c r="G1489" s="151">
        <v>1871</v>
      </c>
      <c r="H1489" s="151">
        <v>1813</v>
      </c>
      <c r="I1489" s="151">
        <v>58</v>
      </c>
      <c r="J1489" s="151">
        <v>4028</v>
      </c>
      <c r="K1489" s="151">
        <v>3974</v>
      </c>
      <c r="L1489" s="151">
        <v>54</v>
      </c>
      <c r="M1489" s="172">
        <v>0.93</v>
      </c>
      <c r="N1489" s="153">
        <v>79399</v>
      </c>
      <c r="O1489" s="153">
        <v>78295</v>
      </c>
      <c r="P1489" s="153">
        <v>1104</v>
      </c>
      <c r="Q1489" s="154">
        <v>0.986095542765022</v>
      </c>
      <c r="R1489" s="154">
        <v>0.96984649122807</v>
      </c>
      <c r="S1489" s="154">
        <v>0.969000534473544</v>
      </c>
      <c r="T1489" s="154">
        <v>0.986593843098312</v>
      </c>
      <c r="U1489" s="173">
        <v>0.0008459567545267</v>
      </c>
      <c r="V1489" s="158">
        <v>21876</v>
      </c>
      <c r="W1489" s="158">
        <v>21466</v>
      </c>
      <c r="X1489" s="158">
        <v>20937</v>
      </c>
      <c r="Y1489" s="158">
        <v>20719</v>
      </c>
      <c r="Z1489" s="155">
        <v>0.981257999634302</v>
      </c>
      <c r="AA1489" s="155">
        <v>0.989587811052204</v>
      </c>
      <c r="AB1489" s="173">
        <v>-0.0083298114179019</v>
      </c>
    </row>
    <row r="1490" spans="1:28">
      <c r="A1490" s="175" t="s">
        <v>1455</v>
      </c>
      <c r="B1490" s="178" t="s">
        <v>1856</v>
      </c>
      <c r="C1490" s="178" t="s">
        <v>1494</v>
      </c>
      <c r="D1490" s="150">
        <v>0</v>
      </c>
      <c r="E1490" s="153">
        <v>0</v>
      </c>
      <c r="F1490" s="153">
        <v>0</v>
      </c>
      <c r="G1490" s="151">
        <v>0</v>
      </c>
      <c r="H1490" s="151">
        <v>0</v>
      </c>
      <c r="I1490" s="151">
        <v>0</v>
      </c>
      <c r="J1490" s="151">
        <v>0</v>
      </c>
      <c r="K1490" s="151">
        <v>0</v>
      </c>
      <c r="L1490" s="151">
        <v>0</v>
      </c>
      <c r="M1490" s="172">
        <v>0.93</v>
      </c>
      <c r="N1490" s="153">
        <v>0</v>
      </c>
      <c r="O1490" s="153">
        <v>0</v>
      </c>
      <c r="P1490" s="153">
        <v>0</v>
      </c>
      <c r="Q1490" s="154">
        <v>0</v>
      </c>
      <c r="R1490" s="154">
        <v>0</v>
      </c>
      <c r="S1490" s="154">
        <v>0</v>
      </c>
      <c r="T1490" s="154">
        <v>0</v>
      </c>
      <c r="U1490" s="173">
        <v>0</v>
      </c>
      <c r="V1490" s="158">
        <v>0</v>
      </c>
      <c r="W1490" s="158">
        <v>0</v>
      </c>
      <c r="X1490" s="158">
        <v>0</v>
      </c>
      <c r="Y1490" s="158">
        <v>0</v>
      </c>
      <c r="Z1490" s="155">
        <v>0</v>
      </c>
      <c r="AA1490" s="155">
        <v>0</v>
      </c>
      <c r="AB1490" s="173">
        <v>0</v>
      </c>
    </row>
    <row r="1491" spans="1:28">
      <c r="A1491" s="175" t="s">
        <v>1455</v>
      </c>
      <c r="B1491" s="178" t="s">
        <v>1856</v>
      </c>
      <c r="C1491" s="178" t="s">
        <v>1495</v>
      </c>
      <c r="D1491" s="150">
        <v>101</v>
      </c>
      <c r="E1491" s="153">
        <v>96</v>
      </c>
      <c r="F1491" s="153">
        <v>5</v>
      </c>
      <c r="G1491" s="151">
        <v>38</v>
      </c>
      <c r="H1491" s="151">
        <v>31</v>
      </c>
      <c r="I1491" s="151">
        <v>7</v>
      </c>
      <c r="J1491" s="151">
        <v>1268</v>
      </c>
      <c r="K1491" s="151">
        <v>879</v>
      </c>
      <c r="L1491" s="151">
        <v>389</v>
      </c>
      <c r="M1491" s="172">
        <v>0.93</v>
      </c>
      <c r="N1491" s="153">
        <v>8761</v>
      </c>
      <c r="O1491" s="153">
        <v>7008</v>
      </c>
      <c r="P1491" s="153">
        <v>1753</v>
      </c>
      <c r="Q1491" s="154">
        <v>0.799908686223034</v>
      </c>
      <c r="R1491" s="154">
        <v>0.95049504950495</v>
      </c>
      <c r="S1491" s="154">
        <v>0.815789473684211</v>
      </c>
      <c r="T1491" s="154">
        <v>0.693217665615142</v>
      </c>
      <c r="U1491" s="173">
        <v>0.13470557582074</v>
      </c>
      <c r="V1491" s="158">
        <v>2288</v>
      </c>
      <c r="W1491" s="158">
        <v>1803</v>
      </c>
      <c r="X1491" s="158">
        <v>2579</v>
      </c>
      <c r="Y1491" s="158">
        <v>2318</v>
      </c>
      <c r="Z1491" s="155">
        <v>0.788024475524476</v>
      </c>
      <c r="AA1491" s="155">
        <v>0.898797983714618</v>
      </c>
      <c r="AB1491" s="173">
        <v>-0.110773508190143</v>
      </c>
    </row>
    <row r="1492" spans="1:28">
      <c r="A1492" s="175" t="s">
        <v>1455</v>
      </c>
      <c r="B1492" s="178" t="s">
        <v>1857</v>
      </c>
      <c r="C1492" s="178" t="s">
        <v>1496</v>
      </c>
      <c r="D1492" s="150">
        <v>561</v>
      </c>
      <c r="E1492" s="153">
        <v>449</v>
      </c>
      <c r="F1492" s="153">
        <v>112</v>
      </c>
      <c r="G1492" s="151">
        <v>344</v>
      </c>
      <c r="H1492" s="151">
        <v>308</v>
      </c>
      <c r="I1492" s="151">
        <v>36</v>
      </c>
      <c r="J1492" s="151">
        <v>485</v>
      </c>
      <c r="K1492" s="151">
        <v>431</v>
      </c>
      <c r="L1492" s="151">
        <v>54</v>
      </c>
      <c r="M1492" s="172">
        <v>0.93</v>
      </c>
      <c r="N1492" s="153">
        <v>12514</v>
      </c>
      <c r="O1492" s="153">
        <v>11209</v>
      </c>
      <c r="P1492" s="153">
        <v>1305</v>
      </c>
      <c r="Q1492" s="154">
        <v>0.89571679718715</v>
      </c>
      <c r="R1492" s="154">
        <v>0.800356506238859</v>
      </c>
      <c r="S1492" s="154">
        <v>0.895348837209302</v>
      </c>
      <c r="T1492" s="154">
        <v>0.888659793814433</v>
      </c>
      <c r="U1492" s="173">
        <v>-0.0949923309704431</v>
      </c>
      <c r="V1492" s="158">
        <v>3338</v>
      </c>
      <c r="W1492" s="158">
        <v>2896</v>
      </c>
      <c r="X1492" s="158">
        <v>3271</v>
      </c>
      <c r="Y1492" s="158">
        <v>2944</v>
      </c>
      <c r="Z1492" s="155">
        <v>0.867585380467346</v>
      </c>
      <c r="AA1492" s="155">
        <v>0.900030571690615</v>
      </c>
      <c r="AB1492" s="173">
        <v>-0.0324451912232688</v>
      </c>
    </row>
    <row r="1493" spans="1:28">
      <c r="A1493" s="175" t="s">
        <v>1455</v>
      </c>
      <c r="B1493" s="178" t="s">
        <v>1855</v>
      </c>
      <c r="C1493" s="178" t="s">
        <v>1497</v>
      </c>
      <c r="D1493" s="150">
        <v>2433</v>
      </c>
      <c r="E1493" s="153">
        <v>1846</v>
      </c>
      <c r="F1493" s="153">
        <v>587</v>
      </c>
      <c r="G1493" s="151">
        <v>2229</v>
      </c>
      <c r="H1493" s="151">
        <v>1774</v>
      </c>
      <c r="I1493" s="151">
        <v>455</v>
      </c>
      <c r="J1493" s="151">
        <v>2075</v>
      </c>
      <c r="K1493" s="151">
        <v>1619</v>
      </c>
      <c r="L1493" s="151">
        <v>456</v>
      </c>
      <c r="M1493" s="172">
        <v>0.93</v>
      </c>
      <c r="N1493" s="153">
        <v>52733</v>
      </c>
      <c r="O1493" s="153">
        <v>43439</v>
      </c>
      <c r="P1493" s="153">
        <v>9294</v>
      </c>
      <c r="Q1493" s="154">
        <v>0.823753626761231</v>
      </c>
      <c r="R1493" s="154">
        <v>0.758734073160707</v>
      </c>
      <c r="S1493" s="154">
        <v>0.795872588604756</v>
      </c>
      <c r="T1493" s="154">
        <v>0.780240963855422</v>
      </c>
      <c r="U1493" s="173">
        <v>-0.0371385154440486</v>
      </c>
      <c r="V1493" s="158">
        <v>14716</v>
      </c>
      <c r="W1493" s="158">
        <v>11969</v>
      </c>
      <c r="X1493" s="158">
        <v>13579</v>
      </c>
      <c r="Y1493" s="158">
        <v>11137</v>
      </c>
      <c r="Z1493" s="155">
        <v>0.813332427290024</v>
      </c>
      <c r="AA1493" s="155">
        <v>0.82016348773842</v>
      </c>
      <c r="AB1493" s="173">
        <v>-0.00683106044839521</v>
      </c>
    </row>
    <row r="1494" spans="1:28">
      <c r="A1494" s="175" t="s">
        <v>1455</v>
      </c>
      <c r="B1494" s="178" t="s">
        <v>1857</v>
      </c>
      <c r="C1494" s="178" t="s">
        <v>1498</v>
      </c>
      <c r="D1494" s="150">
        <v>985</v>
      </c>
      <c r="E1494" s="153">
        <v>767</v>
      </c>
      <c r="F1494" s="153">
        <v>218</v>
      </c>
      <c r="G1494" s="151">
        <v>1098</v>
      </c>
      <c r="H1494" s="151">
        <v>996</v>
      </c>
      <c r="I1494" s="151">
        <v>102</v>
      </c>
      <c r="J1494" s="151">
        <v>871</v>
      </c>
      <c r="K1494" s="151">
        <v>833</v>
      </c>
      <c r="L1494" s="151">
        <v>38</v>
      </c>
      <c r="M1494" s="172">
        <v>0.93</v>
      </c>
      <c r="N1494" s="153">
        <v>23163</v>
      </c>
      <c r="O1494" s="153">
        <v>21580</v>
      </c>
      <c r="P1494" s="153">
        <v>1583</v>
      </c>
      <c r="Q1494" s="154">
        <v>0.93165824806804</v>
      </c>
      <c r="R1494" s="154">
        <v>0.778680203045685</v>
      </c>
      <c r="S1494" s="154">
        <v>0.907103825136612</v>
      </c>
      <c r="T1494" s="154">
        <v>0.956371986222732</v>
      </c>
      <c r="U1494" s="173">
        <v>-0.128423622090927</v>
      </c>
      <c r="V1494" s="158">
        <v>6150</v>
      </c>
      <c r="W1494" s="158">
        <v>5424</v>
      </c>
      <c r="X1494" s="158">
        <v>6473</v>
      </c>
      <c r="Y1494" s="158">
        <v>5918</v>
      </c>
      <c r="Z1494" s="155">
        <v>0.881951219512195</v>
      </c>
      <c r="AA1494" s="155">
        <v>0.914259230650394</v>
      </c>
      <c r="AB1494" s="173">
        <v>-0.0323080111381988</v>
      </c>
    </row>
    <row r="1495" spans="1:28">
      <c r="A1495" s="175" t="s">
        <v>1455</v>
      </c>
      <c r="B1495" s="178" t="s">
        <v>1855</v>
      </c>
      <c r="C1495" s="178" t="s">
        <v>1499</v>
      </c>
      <c r="D1495" s="150">
        <v>1604</v>
      </c>
      <c r="E1495" s="153">
        <v>1416</v>
      </c>
      <c r="F1495" s="153">
        <v>188</v>
      </c>
      <c r="G1495" s="151">
        <v>1740</v>
      </c>
      <c r="H1495" s="151">
        <v>1468</v>
      </c>
      <c r="I1495" s="151">
        <v>272</v>
      </c>
      <c r="J1495" s="151">
        <v>1158</v>
      </c>
      <c r="K1495" s="151">
        <v>1117</v>
      </c>
      <c r="L1495" s="151">
        <v>41</v>
      </c>
      <c r="M1495" s="172">
        <v>0.93</v>
      </c>
      <c r="N1495" s="153">
        <v>41814</v>
      </c>
      <c r="O1495" s="153">
        <v>38668</v>
      </c>
      <c r="P1495" s="153">
        <v>3146</v>
      </c>
      <c r="Q1495" s="154">
        <v>0.924762041421534</v>
      </c>
      <c r="R1495" s="154">
        <v>0.882793017456359</v>
      </c>
      <c r="S1495" s="154">
        <v>0.84367816091954</v>
      </c>
      <c r="T1495" s="154">
        <v>0.964594127806563</v>
      </c>
      <c r="U1495" s="173">
        <v>0.0391148565368189</v>
      </c>
      <c r="V1495" s="158">
        <v>10811</v>
      </c>
      <c r="W1495" s="158">
        <v>9817</v>
      </c>
      <c r="X1495" s="158">
        <v>11191</v>
      </c>
      <c r="Y1495" s="158">
        <v>10636</v>
      </c>
      <c r="Z1495" s="155">
        <v>0.908056609009342</v>
      </c>
      <c r="AA1495" s="155">
        <v>0.95040657671343</v>
      </c>
      <c r="AB1495" s="173">
        <v>-0.0423499677040881</v>
      </c>
    </row>
    <row r="1496" spans="1:28">
      <c r="A1496" s="175" t="s">
        <v>1455</v>
      </c>
      <c r="B1496" s="178" t="s">
        <v>1857</v>
      </c>
      <c r="C1496" s="178" t="s">
        <v>1500</v>
      </c>
      <c r="D1496" s="150">
        <v>491</v>
      </c>
      <c r="E1496" s="153">
        <v>436</v>
      </c>
      <c r="F1496" s="153">
        <v>55</v>
      </c>
      <c r="G1496" s="151">
        <v>321</v>
      </c>
      <c r="H1496" s="151">
        <v>317</v>
      </c>
      <c r="I1496" s="151">
        <v>4</v>
      </c>
      <c r="J1496" s="151">
        <v>382</v>
      </c>
      <c r="K1496" s="151">
        <v>380</v>
      </c>
      <c r="L1496" s="151">
        <v>2</v>
      </c>
      <c r="M1496" s="172">
        <v>0.93</v>
      </c>
      <c r="N1496" s="153">
        <v>10995</v>
      </c>
      <c r="O1496" s="153">
        <v>10806</v>
      </c>
      <c r="P1496" s="153">
        <v>189</v>
      </c>
      <c r="Q1496" s="154">
        <v>0.98281036834925</v>
      </c>
      <c r="R1496" s="154">
        <v>0.887983706720978</v>
      </c>
      <c r="S1496" s="154">
        <v>0.987538940809969</v>
      </c>
      <c r="T1496" s="154">
        <v>0.994764397905759</v>
      </c>
      <c r="U1496" s="173">
        <v>-0.0995552340889913</v>
      </c>
      <c r="V1496" s="158">
        <v>2753</v>
      </c>
      <c r="W1496" s="158">
        <v>2664</v>
      </c>
      <c r="X1496" s="158">
        <v>2793</v>
      </c>
      <c r="Y1496" s="158">
        <v>2748</v>
      </c>
      <c r="Z1496" s="155">
        <v>0.967671630948057</v>
      </c>
      <c r="AA1496" s="155">
        <v>0.983888292158969</v>
      </c>
      <c r="AB1496" s="173">
        <v>-0.0162166612109123</v>
      </c>
    </row>
    <row r="1497" spans="1:28">
      <c r="A1497" s="175" t="s">
        <v>1455</v>
      </c>
      <c r="B1497" s="178" t="s">
        <v>1857</v>
      </c>
      <c r="C1497" s="178" t="s">
        <v>1501</v>
      </c>
      <c r="D1497" s="150">
        <v>872</v>
      </c>
      <c r="E1497" s="153">
        <v>802</v>
      </c>
      <c r="F1497" s="153">
        <v>70</v>
      </c>
      <c r="G1497" s="151">
        <v>1080</v>
      </c>
      <c r="H1497" s="151">
        <v>1032</v>
      </c>
      <c r="I1497" s="151">
        <v>48</v>
      </c>
      <c r="J1497" s="151">
        <v>668</v>
      </c>
      <c r="K1497" s="151">
        <v>655</v>
      </c>
      <c r="L1497" s="151">
        <v>13</v>
      </c>
      <c r="M1497" s="172">
        <v>0.93</v>
      </c>
      <c r="N1497" s="153">
        <v>24742</v>
      </c>
      <c r="O1497" s="153">
        <v>23951</v>
      </c>
      <c r="P1497" s="153">
        <v>791</v>
      </c>
      <c r="Q1497" s="154">
        <v>0.968030070325762</v>
      </c>
      <c r="R1497" s="154">
        <v>0.919724770642202</v>
      </c>
      <c r="S1497" s="154">
        <v>0.955555555555556</v>
      </c>
      <c r="T1497" s="154">
        <v>0.980538922155689</v>
      </c>
      <c r="U1497" s="173">
        <v>-0.0358307849133538</v>
      </c>
      <c r="V1497" s="158">
        <v>6516</v>
      </c>
      <c r="W1497" s="158">
        <v>6276</v>
      </c>
      <c r="X1497" s="158">
        <v>6655</v>
      </c>
      <c r="Y1497" s="158">
        <v>6404</v>
      </c>
      <c r="Z1497" s="155">
        <v>0.96316758747698</v>
      </c>
      <c r="AA1497" s="155">
        <v>0.962283996994741</v>
      </c>
      <c r="AB1497" s="173">
        <v>0.000883590482238961</v>
      </c>
    </row>
    <row r="1498" spans="1:28">
      <c r="A1498" s="175" t="s">
        <v>1455</v>
      </c>
      <c r="B1498" s="178" t="s">
        <v>1855</v>
      </c>
      <c r="C1498" s="178" t="s">
        <v>1502</v>
      </c>
      <c r="D1498" s="150">
        <v>2831</v>
      </c>
      <c r="E1498" s="153">
        <v>2156</v>
      </c>
      <c r="F1498" s="153">
        <v>675</v>
      </c>
      <c r="G1498" s="151">
        <v>1476</v>
      </c>
      <c r="H1498" s="151">
        <v>1334</v>
      </c>
      <c r="I1498" s="151">
        <v>142</v>
      </c>
      <c r="J1498" s="151">
        <v>2814</v>
      </c>
      <c r="K1498" s="151">
        <v>2625</v>
      </c>
      <c r="L1498" s="151">
        <v>189</v>
      </c>
      <c r="M1498" s="172">
        <v>0.93</v>
      </c>
      <c r="N1498" s="153">
        <v>54883</v>
      </c>
      <c r="O1498" s="153">
        <v>49905</v>
      </c>
      <c r="P1498" s="153">
        <v>4978</v>
      </c>
      <c r="Q1498" s="154">
        <v>0.909297961117286</v>
      </c>
      <c r="R1498" s="154">
        <v>0.761568350406217</v>
      </c>
      <c r="S1498" s="154">
        <v>0.903794037940379</v>
      </c>
      <c r="T1498" s="154">
        <v>0.932835820895522</v>
      </c>
      <c r="U1498" s="173">
        <v>-0.142225687534163</v>
      </c>
      <c r="V1498" s="158">
        <v>15922</v>
      </c>
      <c r="W1498" s="158">
        <v>14405</v>
      </c>
      <c r="X1498" s="158">
        <v>14004</v>
      </c>
      <c r="Y1498" s="158">
        <v>12901</v>
      </c>
      <c r="Z1498" s="155">
        <v>0.904723024745635</v>
      </c>
      <c r="AA1498" s="155">
        <v>0.921236789488717</v>
      </c>
      <c r="AB1498" s="173">
        <v>-0.0165137647430825</v>
      </c>
    </row>
    <row r="1499" spans="1:28">
      <c r="A1499" s="175" t="s">
        <v>1455</v>
      </c>
      <c r="B1499" s="178" t="s">
        <v>1855</v>
      </c>
      <c r="C1499" s="178" t="s">
        <v>1503</v>
      </c>
      <c r="D1499" s="150">
        <v>2120</v>
      </c>
      <c r="E1499" s="153">
        <v>1845</v>
      </c>
      <c r="F1499" s="153">
        <v>275</v>
      </c>
      <c r="G1499" s="151">
        <v>2269</v>
      </c>
      <c r="H1499" s="151">
        <v>2103</v>
      </c>
      <c r="I1499" s="151">
        <v>166</v>
      </c>
      <c r="J1499" s="151">
        <v>1882</v>
      </c>
      <c r="K1499" s="151">
        <v>1723</v>
      </c>
      <c r="L1499" s="151">
        <v>159</v>
      </c>
      <c r="M1499" s="172">
        <v>0.93</v>
      </c>
      <c r="N1499" s="153">
        <v>60270</v>
      </c>
      <c r="O1499" s="153">
        <v>56233</v>
      </c>
      <c r="P1499" s="153">
        <v>4037</v>
      </c>
      <c r="Q1499" s="154">
        <v>0.933018085282894</v>
      </c>
      <c r="R1499" s="154">
        <v>0.870283018867924</v>
      </c>
      <c r="S1499" s="154">
        <v>0.926840017628911</v>
      </c>
      <c r="T1499" s="154">
        <v>0.915515409139214</v>
      </c>
      <c r="U1499" s="173">
        <v>-0.056556998760987</v>
      </c>
      <c r="V1499" s="158">
        <v>15004</v>
      </c>
      <c r="W1499" s="158">
        <v>13923</v>
      </c>
      <c r="X1499" s="158">
        <v>16045</v>
      </c>
      <c r="Y1499" s="158">
        <v>15035</v>
      </c>
      <c r="Z1499" s="155">
        <v>0.927952545987737</v>
      </c>
      <c r="AA1499" s="155">
        <v>0.93705204113431</v>
      </c>
      <c r="AB1499" s="173">
        <v>-0.00909949514657316</v>
      </c>
    </row>
    <row r="1500" spans="1:28">
      <c r="A1500" s="175" t="s">
        <v>1455</v>
      </c>
      <c r="B1500" s="178" t="s">
        <v>1856</v>
      </c>
      <c r="C1500" s="178" t="s">
        <v>1504</v>
      </c>
      <c r="D1500" s="150">
        <v>4189</v>
      </c>
      <c r="E1500" s="153">
        <v>2854</v>
      </c>
      <c r="F1500" s="153">
        <v>1335</v>
      </c>
      <c r="G1500" s="151">
        <v>3914</v>
      </c>
      <c r="H1500" s="151">
        <v>3148</v>
      </c>
      <c r="I1500" s="151">
        <v>766</v>
      </c>
      <c r="J1500" s="151">
        <v>3733</v>
      </c>
      <c r="K1500" s="151">
        <v>3218</v>
      </c>
      <c r="L1500" s="151">
        <v>515</v>
      </c>
      <c r="M1500" s="172">
        <v>0.93</v>
      </c>
      <c r="N1500" s="153">
        <v>44340</v>
      </c>
      <c r="O1500" s="153">
        <v>39369</v>
      </c>
      <c r="P1500" s="153">
        <v>4971</v>
      </c>
      <c r="Q1500" s="154">
        <v>0.887889039242219</v>
      </c>
      <c r="R1500" s="154">
        <v>0.681308188111721</v>
      </c>
      <c r="S1500" s="154">
        <v>0.804292284108329</v>
      </c>
      <c r="T1500" s="154">
        <v>0.862041253683365</v>
      </c>
      <c r="U1500" s="173">
        <v>-0.122984095996608</v>
      </c>
      <c r="V1500" s="158">
        <v>17172</v>
      </c>
      <c r="W1500" s="158">
        <v>14128</v>
      </c>
      <c r="X1500" s="158">
        <v>10498</v>
      </c>
      <c r="Y1500" s="158">
        <v>9826</v>
      </c>
      <c r="Z1500" s="155">
        <v>0.822734684369904</v>
      </c>
      <c r="AA1500" s="155">
        <v>0.935987807201372</v>
      </c>
      <c r="AB1500" s="173">
        <v>-0.113253122831467</v>
      </c>
    </row>
    <row r="1501" spans="1:28">
      <c r="A1501" s="175" t="s">
        <v>1455</v>
      </c>
      <c r="B1501" s="178" t="s">
        <v>1856</v>
      </c>
      <c r="C1501" s="178" t="s">
        <v>1505</v>
      </c>
      <c r="D1501" s="150">
        <v>1982</v>
      </c>
      <c r="E1501" s="153">
        <v>1164</v>
      </c>
      <c r="F1501" s="153">
        <v>818</v>
      </c>
      <c r="G1501" s="151">
        <v>2527</v>
      </c>
      <c r="H1501" s="151">
        <v>1602</v>
      </c>
      <c r="I1501" s="151">
        <v>925</v>
      </c>
      <c r="J1501" s="151">
        <v>1595</v>
      </c>
      <c r="K1501" s="151">
        <v>1290</v>
      </c>
      <c r="L1501" s="151">
        <v>305</v>
      </c>
      <c r="M1501" s="172">
        <v>0.93</v>
      </c>
      <c r="N1501" s="153">
        <v>25204</v>
      </c>
      <c r="O1501" s="153">
        <v>11723</v>
      </c>
      <c r="P1501" s="153">
        <v>13481</v>
      </c>
      <c r="Q1501" s="154">
        <v>0.46512458339946</v>
      </c>
      <c r="R1501" s="154">
        <v>0.587285570131181</v>
      </c>
      <c r="S1501" s="154">
        <v>0.633953304313415</v>
      </c>
      <c r="T1501" s="154">
        <v>0.808777429467085</v>
      </c>
      <c r="U1501" s="173">
        <v>-0.0466677341822345</v>
      </c>
      <c r="V1501" s="158">
        <v>8184</v>
      </c>
      <c r="W1501" s="158">
        <v>5927</v>
      </c>
      <c r="X1501" s="158">
        <v>6212</v>
      </c>
      <c r="Y1501" s="158">
        <v>4636</v>
      </c>
      <c r="Z1501" s="155">
        <v>0.724217986314761</v>
      </c>
      <c r="AA1501" s="155">
        <v>0.746297488731487</v>
      </c>
      <c r="AB1501" s="173">
        <v>-0.022079502416727</v>
      </c>
    </row>
    <row r="1502" spans="1:28">
      <c r="A1502" s="175" t="s">
        <v>1455</v>
      </c>
      <c r="B1502" s="178" t="s">
        <v>1856</v>
      </c>
      <c r="C1502" s="178" t="s">
        <v>1506</v>
      </c>
      <c r="D1502" s="150">
        <v>273</v>
      </c>
      <c r="E1502" s="153">
        <v>82</v>
      </c>
      <c r="F1502" s="153">
        <v>191</v>
      </c>
      <c r="G1502" s="151">
        <v>72</v>
      </c>
      <c r="H1502" s="151">
        <v>28</v>
      </c>
      <c r="I1502" s="151">
        <v>44</v>
      </c>
      <c r="J1502" s="151">
        <v>51</v>
      </c>
      <c r="K1502" s="151">
        <v>23</v>
      </c>
      <c r="L1502" s="151">
        <v>28</v>
      </c>
      <c r="M1502" s="172">
        <v>0.93</v>
      </c>
      <c r="N1502" s="153">
        <v>4744</v>
      </c>
      <c r="O1502" s="153">
        <v>2809</v>
      </c>
      <c r="P1502" s="153">
        <v>1935</v>
      </c>
      <c r="Q1502" s="154">
        <v>0.592116357504216</v>
      </c>
      <c r="R1502" s="154">
        <v>0.3003663003663</v>
      </c>
      <c r="S1502" s="154">
        <v>0.388888888888889</v>
      </c>
      <c r="T1502" s="154">
        <v>0.450980392156863</v>
      </c>
      <c r="U1502" s="173">
        <v>-0.0885225885225885</v>
      </c>
      <c r="V1502" s="158">
        <v>1166</v>
      </c>
      <c r="W1502" s="158">
        <v>523</v>
      </c>
      <c r="X1502" s="158">
        <v>729</v>
      </c>
      <c r="Y1502" s="158">
        <v>335</v>
      </c>
      <c r="Z1502" s="155">
        <v>0.448542024013722</v>
      </c>
      <c r="AA1502" s="155">
        <v>0.459533607681756</v>
      </c>
      <c r="AB1502" s="173">
        <v>-0.0109915836680337</v>
      </c>
    </row>
    <row r="1503" spans="1:28">
      <c r="A1503" s="175" t="s">
        <v>1455</v>
      </c>
      <c r="B1503" s="178" t="s">
        <v>1857</v>
      </c>
      <c r="C1503" s="178" t="s">
        <v>1507</v>
      </c>
      <c r="D1503" s="150">
        <v>1777</v>
      </c>
      <c r="E1503" s="153">
        <v>1505</v>
      </c>
      <c r="F1503" s="153">
        <v>272</v>
      </c>
      <c r="G1503" s="151">
        <v>2340</v>
      </c>
      <c r="H1503" s="151">
        <v>1990</v>
      </c>
      <c r="I1503" s="151">
        <v>350</v>
      </c>
      <c r="J1503" s="151">
        <v>1951</v>
      </c>
      <c r="K1503" s="151">
        <v>1699</v>
      </c>
      <c r="L1503" s="151">
        <v>252</v>
      </c>
      <c r="M1503" s="172">
        <v>0.93</v>
      </c>
      <c r="N1503" s="153">
        <v>48998</v>
      </c>
      <c r="O1503" s="153">
        <v>45448</v>
      </c>
      <c r="P1503" s="153">
        <v>3550</v>
      </c>
      <c r="Q1503" s="154">
        <v>0.927548063186252</v>
      </c>
      <c r="R1503" s="154">
        <v>0.846933033202026</v>
      </c>
      <c r="S1503" s="154">
        <v>0.85042735042735</v>
      </c>
      <c r="T1503" s="154">
        <v>0.870835468990261</v>
      </c>
      <c r="U1503" s="173">
        <v>-0.00349431722532456</v>
      </c>
      <c r="V1503" s="158">
        <v>13074</v>
      </c>
      <c r="W1503" s="158">
        <v>11730</v>
      </c>
      <c r="X1503" s="158">
        <v>13058</v>
      </c>
      <c r="Y1503" s="158">
        <v>12039</v>
      </c>
      <c r="Z1503" s="155">
        <v>0.897200550711335</v>
      </c>
      <c r="AA1503" s="155">
        <v>0.921963547250727</v>
      </c>
      <c r="AB1503" s="173">
        <v>-0.0247629965393921</v>
      </c>
    </row>
    <row r="1504" spans="1:28">
      <c r="A1504" s="175" t="s">
        <v>1455</v>
      </c>
      <c r="B1504" s="178" t="s">
        <v>1856</v>
      </c>
      <c r="C1504" s="178" t="s">
        <v>1508</v>
      </c>
      <c r="D1504" s="150">
        <v>1953</v>
      </c>
      <c r="E1504" s="153">
        <v>1566</v>
      </c>
      <c r="F1504" s="153">
        <v>387</v>
      </c>
      <c r="G1504" s="151">
        <v>1565</v>
      </c>
      <c r="H1504" s="151">
        <v>1391</v>
      </c>
      <c r="I1504" s="151">
        <v>174</v>
      </c>
      <c r="J1504" s="151">
        <v>672</v>
      </c>
      <c r="K1504" s="151">
        <v>619</v>
      </c>
      <c r="L1504" s="151">
        <v>53</v>
      </c>
      <c r="M1504" s="172">
        <v>0.93</v>
      </c>
      <c r="N1504" s="153">
        <v>20650</v>
      </c>
      <c r="O1504" s="153">
        <v>16062</v>
      </c>
      <c r="P1504" s="153">
        <v>4588</v>
      </c>
      <c r="Q1504" s="154">
        <v>0.777820823244552</v>
      </c>
      <c r="R1504" s="154">
        <v>0.80184331797235</v>
      </c>
      <c r="S1504" s="154">
        <v>0.888817891373802</v>
      </c>
      <c r="T1504" s="154">
        <v>0.921130952380952</v>
      </c>
      <c r="U1504" s="173">
        <v>-0.0869745734014518</v>
      </c>
      <c r="V1504" s="158">
        <v>6201</v>
      </c>
      <c r="W1504" s="158">
        <v>5464</v>
      </c>
      <c r="X1504" s="158">
        <v>4389</v>
      </c>
      <c r="Y1504" s="158">
        <v>4179</v>
      </c>
      <c r="Z1504" s="155">
        <v>0.881148201902919</v>
      </c>
      <c r="AA1504" s="155">
        <v>0.952153110047847</v>
      </c>
      <c r="AB1504" s="173">
        <v>-0.071004908144928</v>
      </c>
    </row>
    <row r="1505" spans="1:28">
      <c r="A1505" s="175" t="s">
        <v>1455</v>
      </c>
      <c r="B1505" s="178" t="s">
        <v>1856</v>
      </c>
      <c r="C1505" s="178" t="s">
        <v>1509</v>
      </c>
      <c r="D1505" s="150">
        <v>940</v>
      </c>
      <c r="E1505" s="153">
        <v>543</v>
      </c>
      <c r="F1505" s="153">
        <v>397</v>
      </c>
      <c r="G1505" s="151">
        <v>1294</v>
      </c>
      <c r="H1505" s="151">
        <v>784</v>
      </c>
      <c r="I1505" s="151">
        <v>510</v>
      </c>
      <c r="J1505" s="151">
        <v>1079</v>
      </c>
      <c r="K1505" s="151">
        <v>746</v>
      </c>
      <c r="L1505" s="151">
        <v>333</v>
      </c>
      <c r="M1505" s="172">
        <v>0.93</v>
      </c>
      <c r="N1505" s="153">
        <v>13535</v>
      </c>
      <c r="O1505" s="153">
        <v>9783</v>
      </c>
      <c r="P1505" s="153">
        <v>3752</v>
      </c>
      <c r="Q1505" s="154">
        <v>0.722792759512375</v>
      </c>
      <c r="R1505" s="154">
        <v>0.577659574468085</v>
      </c>
      <c r="S1505" s="154">
        <v>0.605873261205564</v>
      </c>
      <c r="T1505" s="154">
        <v>0.691380908248378</v>
      </c>
      <c r="U1505" s="173">
        <v>-0.028213686737479</v>
      </c>
      <c r="V1505" s="158">
        <v>4533</v>
      </c>
      <c r="W1505" s="158">
        <v>3000</v>
      </c>
      <c r="X1505" s="158">
        <v>3157</v>
      </c>
      <c r="Y1505" s="158">
        <v>2428</v>
      </c>
      <c r="Z1505" s="155">
        <v>0.661813368630046</v>
      </c>
      <c r="AA1505" s="155">
        <v>0.769084573962623</v>
      </c>
      <c r="AB1505" s="173">
        <v>-0.107271205332576</v>
      </c>
    </row>
    <row r="1506" spans="1:28">
      <c r="A1506" s="175" t="s">
        <v>1455</v>
      </c>
      <c r="B1506" s="178" t="s">
        <v>1856</v>
      </c>
      <c r="C1506" s="178" t="s">
        <v>1510</v>
      </c>
      <c r="D1506" s="150">
        <v>544</v>
      </c>
      <c r="E1506" s="153">
        <v>516</v>
      </c>
      <c r="F1506" s="153">
        <v>28</v>
      </c>
      <c r="G1506" s="151">
        <v>288</v>
      </c>
      <c r="H1506" s="151">
        <v>278</v>
      </c>
      <c r="I1506" s="151">
        <v>10</v>
      </c>
      <c r="J1506" s="151">
        <v>870</v>
      </c>
      <c r="K1506" s="151">
        <v>838</v>
      </c>
      <c r="L1506" s="151">
        <v>32</v>
      </c>
      <c r="M1506" s="172">
        <v>0.93</v>
      </c>
      <c r="N1506" s="153">
        <v>12993</v>
      </c>
      <c r="O1506" s="153">
        <v>12689</v>
      </c>
      <c r="P1506" s="153">
        <v>304</v>
      </c>
      <c r="Q1506" s="154">
        <v>0.976602786115601</v>
      </c>
      <c r="R1506" s="154">
        <v>0.948529411764706</v>
      </c>
      <c r="S1506" s="154">
        <v>0.965277777777778</v>
      </c>
      <c r="T1506" s="154">
        <v>0.963218390804598</v>
      </c>
      <c r="U1506" s="173">
        <v>-0.0167483660130719</v>
      </c>
      <c r="V1506" s="158">
        <v>2782</v>
      </c>
      <c r="W1506" s="158">
        <v>2669</v>
      </c>
      <c r="X1506" s="158">
        <v>1584</v>
      </c>
      <c r="Y1506" s="158">
        <v>1520</v>
      </c>
      <c r="Z1506" s="155">
        <v>0.959381739755572</v>
      </c>
      <c r="AA1506" s="155">
        <v>0.95959595959596</v>
      </c>
      <c r="AB1506" s="173">
        <v>-0.000214219840388052</v>
      </c>
    </row>
    <row r="1507" spans="1:28">
      <c r="A1507" s="175" t="s">
        <v>1455</v>
      </c>
      <c r="B1507" s="178" t="s">
        <v>1855</v>
      </c>
      <c r="C1507" s="178" t="s">
        <v>1511</v>
      </c>
      <c r="D1507" s="150">
        <v>3827</v>
      </c>
      <c r="E1507" s="153">
        <v>3637</v>
      </c>
      <c r="F1507" s="153">
        <v>190</v>
      </c>
      <c r="G1507" s="151">
        <v>2015</v>
      </c>
      <c r="H1507" s="151">
        <v>1974</v>
      </c>
      <c r="I1507" s="151">
        <v>41</v>
      </c>
      <c r="J1507" s="151">
        <v>4004</v>
      </c>
      <c r="K1507" s="151">
        <v>3964</v>
      </c>
      <c r="L1507" s="151">
        <v>40</v>
      </c>
      <c r="M1507" s="172">
        <v>0.93</v>
      </c>
      <c r="N1507" s="153">
        <v>83449</v>
      </c>
      <c r="O1507" s="153">
        <v>82064</v>
      </c>
      <c r="P1507" s="153">
        <v>1385</v>
      </c>
      <c r="Q1507" s="154">
        <v>0.98340303658522</v>
      </c>
      <c r="R1507" s="154">
        <v>0.950352756728508</v>
      </c>
      <c r="S1507" s="154">
        <v>0.979652605459057</v>
      </c>
      <c r="T1507" s="154">
        <v>0.99000999000999</v>
      </c>
      <c r="U1507" s="173">
        <v>-0.0292998487305491</v>
      </c>
      <c r="V1507" s="158">
        <v>23081</v>
      </c>
      <c r="W1507" s="158">
        <v>22656</v>
      </c>
      <c r="X1507" s="158">
        <v>21321</v>
      </c>
      <c r="Y1507" s="158">
        <v>21023</v>
      </c>
      <c r="Z1507" s="155">
        <v>0.981586586369741</v>
      </c>
      <c r="AA1507" s="155">
        <v>0.986023169644951</v>
      </c>
      <c r="AB1507" s="173">
        <v>-0.00443658327520957</v>
      </c>
    </row>
    <row r="1508" spans="1:28">
      <c r="A1508" s="175" t="s">
        <v>1455</v>
      </c>
      <c r="B1508" s="178" t="s">
        <v>1856</v>
      </c>
      <c r="C1508" s="178" t="s">
        <v>1512</v>
      </c>
      <c r="D1508" s="150">
        <v>1994</v>
      </c>
      <c r="E1508" s="153">
        <v>1629</v>
      </c>
      <c r="F1508" s="153">
        <v>365</v>
      </c>
      <c r="G1508" s="151">
        <v>995</v>
      </c>
      <c r="H1508" s="151">
        <v>874</v>
      </c>
      <c r="I1508" s="151">
        <v>121</v>
      </c>
      <c r="J1508" s="151">
        <v>162</v>
      </c>
      <c r="K1508" s="151">
        <v>141</v>
      </c>
      <c r="L1508" s="151">
        <v>21</v>
      </c>
      <c r="M1508" s="172">
        <v>0.93</v>
      </c>
      <c r="N1508" s="153">
        <v>18762</v>
      </c>
      <c r="O1508" s="153">
        <v>17826</v>
      </c>
      <c r="P1508" s="153">
        <v>936</v>
      </c>
      <c r="Q1508" s="154">
        <v>0.950111928365846</v>
      </c>
      <c r="R1508" s="154">
        <v>0.816950852557673</v>
      </c>
      <c r="S1508" s="154">
        <v>0.878391959798995</v>
      </c>
      <c r="T1508" s="154">
        <v>0.87037037037037</v>
      </c>
      <c r="U1508" s="173">
        <v>-0.061441107241322</v>
      </c>
      <c r="V1508" s="158">
        <v>5133</v>
      </c>
      <c r="W1508" s="158">
        <v>4568</v>
      </c>
      <c r="X1508" s="158">
        <v>3725</v>
      </c>
      <c r="Y1508" s="158">
        <v>3629</v>
      </c>
      <c r="Z1508" s="155">
        <v>0.889927917397234</v>
      </c>
      <c r="AA1508" s="155">
        <v>0.974228187919463</v>
      </c>
      <c r="AB1508" s="173">
        <v>-0.0843002705222295</v>
      </c>
    </row>
    <row r="1509" spans="1:28">
      <c r="A1509" s="175" t="s">
        <v>1455</v>
      </c>
      <c r="B1509" s="178" t="s">
        <v>1856</v>
      </c>
      <c r="C1509" s="178" t="s">
        <v>1513</v>
      </c>
      <c r="D1509" s="150">
        <v>3967</v>
      </c>
      <c r="E1509" s="153">
        <v>2601</v>
      </c>
      <c r="F1509" s="153">
        <v>1366</v>
      </c>
      <c r="G1509" s="151">
        <v>3831</v>
      </c>
      <c r="H1509" s="151">
        <v>2855</v>
      </c>
      <c r="I1509" s="151">
        <v>976</v>
      </c>
      <c r="J1509" s="151">
        <v>3404</v>
      </c>
      <c r="K1509" s="151">
        <v>2753</v>
      </c>
      <c r="L1509" s="151">
        <v>651</v>
      </c>
      <c r="M1509" s="172">
        <v>0.93</v>
      </c>
      <c r="N1509" s="153">
        <v>38817</v>
      </c>
      <c r="O1509" s="153">
        <v>32240</v>
      </c>
      <c r="P1509" s="153">
        <v>6577</v>
      </c>
      <c r="Q1509" s="154">
        <v>0.830563928175799</v>
      </c>
      <c r="R1509" s="154">
        <v>0.655659188303504</v>
      </c>
      <c r="S1509" s="154">
        <v>0.745236230749152</v>
      </c>
      <c r="T1509" s="154">
        <v>0.808754406580494</v>
      </c>
      <c r="U1509" s="173">
        <v>-0.0895770424456478</v>
      </c>
      <c r="V1509" s="158">
        <v>15851</v>
      </c>
      <c r="W1509" s="158">
        <v>12282</v>
      </c>
      <c r="X1509" s="158">
        <v>8977</v>
      </c>
      <c r="Y1509" s="158">
        <v>8033</v>
      </c>
      <c r="Z1509" s="155">
        <v>0.774840704056526</v>
      </c>
      <c r="AA1509" s="155">
        <v>0.894842374958227</v>
      </c>
      <c r="AB1509" s="173">
        <v>-0.1200016709017</v>
      </c>
    </row>
    <row r="1510" spans="1:28">
      <c r="A1510" s="175" t="s">
        <v>1455</v>
      </c>
      <c r="B1510" s="178" t="s">
        <v>1856</v>
      </c>
      <c r="C1510" s="178" t="s">
        <v>1514</v>
      </c>
      <c r="D1510" s="150">
        <v>4272</v>
      </c>
      <c r="E1510" s="153">
        <v>2762</v>
      </c>
      <c r="F1510" s="153">
        <v>1510</v>
      </c>
      <c r="G1510" s="151">
        <v>4123</v>
      </c>
      <c r="H1510" s="151">
        <v>3078</v>
      </c>
      <c r="I1510" s="151">
        <v>1045</v>
      </c>
      <c r="J1510" s="151">
        <v>3692</v>
      </c>
      <c r="K1510" s="151">
        <v>3172</v>
      </c>
      <c r="L1510" s="151">
        <v>520</v>
      </c>
      <c r="M1510" s="172">
        <v>0.93</v>
      </c>
      <c r="N1510" s="153">
        <v>44650</v>
      </c>
      <c r="O1510" s="153">
        <v>39114</v>
      </c>
      <c r="P1510" s="153">
        <v>5536</v>
      </c>
      <c r="Q1510" s="154">
        <v>0.876013437849944</v>
      </c>
      <c r="R1510" s="154">
        <v>0.646535580524345</v>
      </c>
      <c r="S1510" s="154">
        <v>0.746543778801843</v>
      </c>
      <c r="T1510" s="154">
        <v>0.859154929577465</v>
      </c>
      <c r="U1510" s="173">
        <v>-0.100008198277499</v>
      </c>
      <c r="V1510" s="158">
        <v>17342</v>
      </c>
      <c r="W1510" s="158">
        <v>13840</v>
      </c>
      <c r="X1510" s="158">
        <v>10318</v>
      </c>
      <c r="Y1510" s="158">
        <v>9767</v>
      </c>
      <c r="Z1510" s="155">
        <v>0.798062507207934</v>
      </c>
      <c r="AA1510" s="155">
        <v>0.946598177941462</v>
      </c>
      <c r="AB1510" s="173">
        <v>-0.148535670733527</v>
      </c>
    </row>
    <row r="1511" spans="1:28">
      <c r="A1511" s="175" t="s">
        <v>1455</v>
      </c>
      <c r="B1511" s="178" t="s">
        <v>1855</v>
      </c>
      <c r="C1511" s="178" t="s">
        <v>1515</v>
      </c>
      <c r="D1511" s="150">
        <v>0</v>
      </c>
      <c r="E1511" s="153">
        <v>0</v>
      </c>
      <c r="F1511" s="153">
        <v>0</v>
      </c>
      <c r="G1511" s="151">
        <v>0</v>
      </c>
      <c r="H1511" s="151">
        <v>0</v>
      </c>
      <c r="I1511" s="151">
        <v>0</v>
      </c>
      <c r="J1511" s="151">
        <v>0</v>
      </c>
      <c r="K1511" s="151">
        <v>0</v>
      </c>
      <c r="L1511" s="151">
        <v>0</v>
      </c>
      <c r="M1511" s="172">
        <v>0.93</v>
      </c>
      <c r="N1511" s="153">
        <v>0</v>
      </c>
      <c r="O1511" s="153">
        <v>0</v>
      </c>
      <c r="P1511" s="153">
        <v>0</v>
      </c>
      <c r="Q1511" s="154">
        <v>0</v>
      </c>
      <c r="R1511" s="154">
        <v>0</v>
      </c>
      <c r="S1511" s="154">
        <v>0</v>
      </c>
      <c r="T1511" s="154">
        <v>0</v>
      </c>
      <c r="U1511" s="173">
        <v>0</v>
      </c>
      <c r="V1511" s="158">
        <v>0</v>
      </c>
      <c r="W1511" s="158">
        <v>0</v>
      </c>
      <c r="X1511" s="158">
        <v>0</v>
      </c>
      <c r="Y1511" s="158">
        <v>0</v>
      </c>
      <c r="Z1511" s="155">
        <v>0</v>
      </c>
      <c r="AA1511" s="155">
        <v>0</v>
      </c>
      <c r="AB1511" s="173">
        <v>0</v>
      </c>
    </row>
    <row r="1512" spans="1:28">
      <c r="A1512" s="175" t="s">
        <v>1455</v>
      </c>
      <c r="B1512" s="178" t="s">
        <v>1855</v>
      </c>
      <c r="C1512" s="178" t="s">
        <v>1516</v>
      </c>
      <c r="D1512" s="150">
        <v>2262</v>
      </c>
      <c r="E1512" s="153">
        <v>1888</v>
      </c>
      <c r="F1512" s="153">
        <v>374</v>
      </c>
      <c r="G1512" s="151">
        <v>2178</v>
      </c>
      <c r="H1512" s="151">
        <v>2012</v>
      </c>
      <c r="I1512" s="151">
        <v>166</v>
      </c>
      <c r="J1512" s="151">
        <v>1905</v>
      </c>
      <c r="K1512" s="151">
        <v>1717</v>
      </c>
      <c r="L1512" s="151">
        <v>188</v>
      </c>
      <c r="M1512" s="172">
        <v>0.93</v>
      </c>
      <c r="N1512" s="153">
        <v>58558</v>
      </c>
      <c r="O1512" s="153">
        <v>52440</v>
      </c>
      <c r="P1512" s="153">
        <v>6118</v>
      </c>
      <c r="Q1512" s="154">
        <v>0.895522388059702</v>
      </c>
      <c r="R1512" s="154">
        <v>0.834659593280283</v>
      </c>
      <c r="S1512" s="154">
        <v>0.923783287419651</v>
      </c>
      <c r="T1512" s="154">
        <v>0.901312335958005</v>
      </c>
      <c r="U1512" s="173">
        <v>-0.0891236941393682</v>
      </c>
      <c r="V1512" s="158">
        <v>15022</v>
      </c>
      <c r="W1512" s="158">
        <v>13514</v>
      </c>
      <c r="X1512" s="158">
        <v>15371</v>
      </c>
      <c r="Y1512" s="158">
        <v>13865</v>
      </c>
      <c r="Z1512" s="155">
        <v>0.8996138996139</v>
      </c>
      <c r="AA1512" s="155">
        <v>0.902023290612192</v>
      </c>
      <c r="AB1512" s="173">
        <v>-0.00240939099829218</v>
      </c>
    </row>
    <row r="1513" spans="1:28">
      <c r="A1513" s="175" t="s">
        <v>1455</v>
      </c>
      <c r="B1513" s="178" t="s">
        <v>1855</v>
      </c>
      <c r="C1513" s="178" t="s">
        <v>1517</v>
      </c>
      <c r="D1513" s="150">
        <v>2069</v>
      </c>
      <c r="E1513" s="153">
        <v>1850</v>
      </c>
      <c r="F1513" s="153">
        <v>219</v>
      </c>
      <c r="G1513" s="151">
        <v>2427</v>
      </c>
      <c r="H1513" s="151">
        <v>2308</v>
      </c>
      <c r="I1513" s="151">
        <v>119</v>
      </c>
      <c r="J1513" s="151">
        <v>1797</v>
      </c>
      <c r="K1513" s="151">
        <v>1646</v>
      </c>
      <c r="L1513" s="151">
        <v>151</v>
      </c>
      <c r="M1513" s="172">
        <v>0.93</v>
      </c>
      <c r="N1513" s="153">
        <v>59918</v>
      </c>
      <c r="O1513" s="153">
        <v>57083</v>
      </c>
      <c r="P1513" s="153">
        <v>2835</v>
      </c>
      <c r="Q1513" s="154">
        <v>0.952685336626723</v>
      </c>
      <c r="R1513" s="154">
        <v>0.894151764137264</v>
      </c>
      <c r="S1513" s="154">
        <v>0.950968273588793</v>
      </c>
      <c r="T1513" s="154">
        <v>0.915971062882582</v>
      </c>
      <c r="U1513" s="173">
        <v>-0.0568165094515284</v>
      </c>
      <c r="V1513" s="158">
        <v>15316</v>
      </c>
      <c r="W1513" s="158">
        <v>14471</v>
      </c>
      <c r="X1513" s="158">
        <v>15655</v>
      </c>
      <c r="Y1513" s="158">
        <v>14960</v>
      </c>
      <c r="Z1513" s="155">
        <v>0.944828937059284</v>
      </c>
      <c r="AA1513" s="155">
        <v>0.955605237943149</v>
      </c>
      <c r="AB1513" s="173">
        <v>-0.0107763008838647</v>
      </c>
    </row>
    <row r="1514" spans="1:28">
      <c r="A1514" s="175" t="s">
        <v>1455</v>
      </c>
      <c r="B1514" s="178" t="s">
        <v>1856</v>
      </c>
      <c r="C1514" s="178" t="s">
        <v>1518</v>
      </c>
      <c r="D1514" s="150">
        <v>1</v>
      </c>
      <c r="E1514" s="153">
        <v>1</v>
      </c>
      <c r="F1514" s="153">
        <v>0</v>
      </c>
      <c r="G1514" s="151">
        <v>0</v>
      </c>
      <c r="H1514" s="151">
        <v>0</v>
      </c>
      <c r="I1514" s="151">
        <v>0</v>
      </c>
      <c r="J1514" s="151">
        <v>1</v>
      </c>
      <c r="K1514" s="151">
        <v>0</v>
      </c>
      <c r="L1514" s="151">
        <v>1</v>
      </c>
      <c r="M1514" s="172">
        <v>0.93</v>
      </c>
      <c r="N1514" s="153">
        <v>7247</v>
      </c>
      <c r="O1514" s="153">
        <v>541</v>
      </c>
      <c r="P1514" s="153">
        <v>6706</v>
      </c>
      <c r="Q1514" s="154">
        <v>0.0746515799641231</v>
      </c>
      <c r="R1514" s="154">
        <v>1</v>
      </c>
      <c r="S1514" s="154">
        <v>0</v>
      </c>
      <c r="T1514" s="154">
        <v>0</v>
      </c>
      <c r="U1514" s="173">
        <v>1</v>
      </c>
      <c r="V1514" s="158">
        <v>1165</v>
      </c>
      <c r="W1514" s="158">
        <v>117</v>
      </c>
      <c r="X1514" s="158">
        <v>1675</v>
      </c>
      <c r="Y1514" s="158">
        <v>73</v>
      </c>
      <c r="Z1514" s="155">
        <v>0.100429184549356</v>
      </c>
      <c r="AA1514" s="155">
        <v>0.0435820895522388</v>
      </c>
      <c r="AB1514" s="173">
        <v>0.0568470949971174</v>
      </c>
    </row>
    <row r="1515" spans="1:28">
      <c r="A1515" s="175" t="s">
        <v>1455</v>
      </c>
      <c r="B1515" s="178" t="s">
        <v>1856</v>
      </c>
      <c r="C1515" s="178" t="s">
        <v>1519</v>
      </c>
      <c r="D1515" s="150">
        <v>0</v>
      </c>
      <c r="E1515" s="153">
        <v>0</v>
      </c>
      <c r="F1515" s="153">
        <v>0</v>
      </c>
      <c r="G1515" s="151">
        <v>0</v>
      </c>
      <c r="H1515" s="151">
        <v>0</v>
      </c>
      <c r="I1515" s="151">
        <v>0</v>
      </c>
      <c r="J1515" s="151">
        <v>0</v>
      </c>
      <c r="K1515" s="151">
        <v>0</v>
      </c>
      <c r="L1515" s="151">
        <v>0</v>
      </c>
      <c r="M1515" s="172">
        <v>0.93</v>
      </c>
      <c r="N1515" s="153">
        <v>1</v>
      </c>
      <c r="O1515" s="153">
        <v>1</v>
      </c>
      <c r="P1515" s="153">
        <v>0</v>
      </c>
      <c r="Q1515" s="154">
        <v>1</v>
      </c>
      <c r="R1515" s="154">
        <v>0</v>
      </c>
      <c r="S1515" s="154">
        <v>0</v>
      </c>
      <c r="T1515" s="154">
        <v>0</v>
      </c>
      <c r="U1515" s="173">
        <v>0</v>
      </c>
      <c r="V1515" s="158">
        <v>1</v>
      </c>
      <c r="W1515" s="158">
        <v>1</v>
      </c>
      <c r="X1515" s="158">
        <v>0</v>
      </c>
      <c r="Y1515" s="158">
        <v>0</v>
      </c>
      <c r="Z1515" s="155">
        <v>1</v>
      </c>
      <c r="AA1515" s="155">
        <v>0</v>
      </c>
      <c r="AB1515" s="173">
        <v>1</v>
      </c>
    </row>
    <row r="1516" spans="1:28">
      <c r="A1516" s="175" t="s">
        <v>1455</v>
      </c>
      <c r="B1516" s="178" t="s">
        <v>1856</v>
      </c>
      <c r="C1516" s="178" t="s">
        <v>1520</v>
      </c>
      <c r="D1516" s="150">
        <v>3956</v>
      </c>
      <c r="E1516" s="153">
        <v>2647</v>
      </c>
      <c r="F1516" s="153">
        <v>1309</v>
      </c>
      <c r="G1516" s="151">
        <v>3775</v>
      </c>
      <c r="H1516" s="151">
        <v>2997</v>
      </c>
      <c r="I1516" s="151">
        <v>778</v>
      </c>
      <c r="J1516" s="151">
        <v>3567</v>
      </c>
      <c r="K1516" s="151">
        <v>3235</v>
      </c>
      <c r="L1516" s="151">
        <v>332</v>
      </c>
      <c r="M1516" s="172">
        <v>0.93</v>
      </c>
      <c r="N1516" s="153">
        <v>42239</v>
      </c>
      <c r="O1516" s="153">
        <v>37548</v>
      </c>
      <c r="P1516" s="153">
        <v>4691</v>
      </c>
      <c r="Q1516" s="154">
        <v>0.888941499562016</v>
      </c>
      <c r="R1516" s="154">
        <v>0.669110212335693</v>
      </c>
      <c r="S1516" s="154">
        <v>0.793907284768212</v>
      </c>
      <c r="T1516" s="154">
        <v>0.906924586487244</v>
      </c>
      <c r="U1516" s="173">
        <v>-0.124797072432519</v>
      </c>
      <c r="V1516" s="158">
        <v>16390</v>
      </c>
      <c r="W1516" s="158">
        <v>13712</v>
      </c>
      <c r="X1516" s="158">
        <v>9979</v>
      </c>
      <c r="Y1516" s="158">
        <v>9506</v>
      </c>
      <c r="Z1516" s="155">
        <v>0.836607687614399</v>
      </c>
      <c r="AA1516" s="155">
        <v>0.952600460968033</v>
      </c>
      <c r="AB1516" s="173">
        <v>-0.115992773353634</v>
      </c>
    </row>
    <row r="1517" spans="1:28">
      <c r="A1517" s="175" t="s">
        <v>1455</v>
      </c>
      <c r="B1517" s="178" t="s">
        <v>1855</v>
      </c>
      <c r="C1517" s="178" t="s">
        <v>1521</v>
      </c>
      <c r="D1517" s="150">
        <v>2123</v>
      </c>
      <c r="E1517" s="153">
        <v>1729</v>
      </c>
      <c r="F1517" s="153">
        <v>394</v>
      </c>
      <c r="G1517" s="151">
        <v>2304</v>
      </c>
      <c r="H1517" s="151">
        <v>2090</v>
      </c>
      <c r="I1517" s="151">
        <v>214</v>
      </c>
      <c r="J1517" s="151">
        <v>1952</v>
      </c>
      <c r="K1517" s="151">
        <v>1805</v>
      </c>
      <c r="L1517" s="151">
        <v>147</v>
      </c>
      <c r="M1517" s="172">
        <v>0.93</v>
      </c>
      <c r="N1517" s="153">
        <v>61009</v>
      </c>
      <c r="O1517" s="153">
        <v>55752</v>
      </c>
      <c r="P1517" s="153">
        <v>5257</v>
      </c>
      <c r="Q1517" s="154">
        <v>0.913832385385763</v>
      </c>
      <c r="R1517" s="154">
        <v>0.814413565708902</v>
      </c>
      <c r="S1517" s="154">
        <v>0.907118055555556</v>
      </c>
      <c r="T1517" s="154">
        <v>0.92469262295082</v>
      </c>
      <c r="U1517" s="173">
        <v>-0.0927044898466531</v>
      </c>
      <c r="V1517" s="158">
        <v>15172</v>
      </c>
      <c r="W1517" s="158">
        <v>13733</v>
      </c>
      <c r="X1517" s="158">
        <v>16286</v>
      </c>
      <c r="Y1517" s="158">
        <v>14915</v>
      </c>
      <c r="Z1517" s="155">
        <v>0.90515423147904</v>
      </c>
      <c r="AA1517" s="155">
        <v>0.915817266363748</v>
      </c>
      <c r="AB1517" s="173">
        <v>-0.0106630348847078</v>
      </c>
    </row>
    <row r="1518" spans="1:28">
      <c r="A1518" s="175" t="s">
        <v>1455</v>
      </c>
      <c r="B1518" s="178" t="s">
        <v>1856</v>
      </c>
      <c r="C1518" s="178" t="s">
        <v>1522</v>
      </c>
      <c r="D1518" s="150">
        <v>273</v>
      </c>
      <c r="E1518" s="153">
        <v>208</v>
      </c>
      <c r="F1518" s="153">
        <v>65</v>
      </c>
      <c r="G1518" s="151">
        <v>55</v>
      </c>
      <c r="H1518" s="151">
        <v>41</v>
      </c>
      <c r="I1518" s="151">
        <v>14</v>
      </c>
      <c r="J1518" s="151">
        <v>170</v>
      </c>
      <c r="K1518" s="151">
        <v>169</v>
      </c>
      <c r="L1518" s="151">
        <v>1</v>
      </c>
      <c r="M1518" s="172">
        <v>0.93</v>
      </c>
      <c r="N1518" s="153">
        <v>13848</v>
      </c>
      <c r="O1518" s="153">
        <v>12260</v>
      </c>
      <c r="P1518" s="153">
        <v>1588</v>
      </c>
      <c r="Q1518" s="154">
        <v>0.885326400924321</v>
      </c>
      <c r="R1518" s="154">
        <v>0.761904761904762</v>
      </c>
      <c r="S1518" s="154">
        <v>0.745454545454545</v>
      </c>
      <c r="T1518" s="154">
        <v>0.994117647058824</v>
      </c>
      <c r="U1518" s="173">
        <v>0.0164502164502164</v>
      </c>
      <c r="V1518" s="158">
        <v>2106</v>
      </c>
      <c r="W1518" s="158">
        <v>1862</v>
      </c>
      <c r="X1518" s="158">
        <v>2580</v>
      </c>
      <c r="Y1518" s="158">
        <v>2472</v>
      </c>
      <c r="Z1518" s="155">
        <v>0.884140550807217</v>
      </c>
      <c r="AA1518" s="155">
        <v>0.958139534883721</v>
      </c>
      <c r="AB1518" s="173">
        <v>-0.0739989840765035</v>
      </c>
    </row>
    <row r="1519" spans="1:28">
      <c r="A1519" s="175" t="s">
        <v>1455</v>
      </c>
      <c r="B1519" s="178" t="s">
        <v>1856</v>
      </c>
      <c r="C1519" s="178" t="s">
        <v>1523</v>
      </c>
      <c r="D1519" s="150">
        <v>1011</v>
      </c>
      <c r="E1519" s="153">
        <v>1005</v>
      </c>
      <c r="F1519" s="153">
        <v>6</v>
      </c>
      <c r="G1519" s="151">
        <v>789</v>
      </c>
      <c r="H1519" s="151">
        <v>771</v>
      </c>
      <c r="I1519" s="151">
        <v>18</v>
      </c>
      <c r="J1519" s="151">
        <v>1182</v>
      </c>
      <c r="K1519" s="151">
        <v>1175</v>
      </c>
      <c r="L1519" s="151">
        <v>7</v>
      </c>
      <c r="M1519" s="172">
        <v>0.93</v>
      </c>
      <c r="N1519" s="153">
        <v>27957</v>
      </c>
      <c r="O1519" s="153">
        <v>24807</v>
      </c>
      <c r="P1519" s="153">
        <v>3150</v>
      </c>
      <c r="Q1519" s="154">
        <v>0.887326966412705</v>
      </c>
      <c r="R1519" s="154">
        <v>0.99406528189911</v>
      </c>
      <c r="S1519" s="154">
        <v>0.977186311787072</v>
      </c>
      <c r="T1519" s="154">
        <v>0.994077834179357</v>
      </c>
      <c r="U1519" s="173">
        <v>0.0168789701120375</v>
      </c>
      <c r="V1519" s="158">
        <v>5146</v>
      </c>
      <c r="W1519" s="158">
        <v>5106</v>
      </c>
      <c r="X1519" s="158">
        <v>7995</v>
      </c>
      <c r="Y1519" s="158">
        <v>7240</v>
      </c>
      <c r="Z1519" s="155">
        <v>0.992226972405752</v>
      </c>
      <c r="AA1519" s="155">
        <v>0.90556597873671</v>
      </c>
      <c r="AB1519" s="173">
        <v>0.0866609936690417</v>
      </c>
    </row>
    <row r="1520" spans="1:28">
      <c r="A1520" s="175" t="s">
        <v>1455</v>
      </c>
      <c r="B1520" s="178" t="s">
        <v>1856</v>
      </c>
      <c r="C1520" s="178" t="s">
        <v>1524</v>
      </c>
      <c r="D1520" s="150">
        <v>1585</v>
      </c>
      <c r="E1520" s="153">
        <v>1093</v>
      </c>
      <c r="F1520" s="153">
        <v>492</v>
      </c>
      <c r="G1520" s="151">
        <v>1574</v>
      </c>
      <c r="H1520" s="151">
        <v>1193</v>
      </c>
      <c r="I1520" s="151">
        <v>381</v>
      </c>
      <c r="J1520" s="151">
        <v>797</v>
      </c>
      <c r="K1520" s="151">
        <v>774</v>
      </c>
      <c r="L1520" s="151">
        <v>23</v>
      </c>
      <c r="M1520" s="172">
        <v>0.93</v>
      </c>
      <c r="N1520" s="153">
        <v>16847</v>
      </c>
      <c r="O1520" s="153">
        <v>14992</v>
      </c>
      <c r="P1520" s="153">
        <v>1855</v>
      </c>
      <c r="Q1520" s="154">
        <v>0.889891375319048</v>
      </c>
      <c r="R1520" s="154">
        <v>0.689589905362776</v>
      </c>
      <c r="S1520" s="154">
        <v>0.757941550190597</v>
      </c>
      <c r="T1520" s="154">
        <v>0.971141781681305</v>
      </c>
      <c r="U1520" s="173">
        <v>-0.0683516448278212</v>
      </c>
      <c r="V1520" s="158">
        <v>5561</v>
      </c>
      <c r="W1520" s="158">
        <v>4530</v>
      </c>
      <c r="X1520" s="158">
        <v>3584</v>
      </c>
      <c r="Y1520" s="158">
        <v>3367</v>
      </c>
      <c r="Z1520" s="155">
        <v>0.814601690343463</v>
      </c>
      <c r="AA1520" s="155">
        <v>0.939453125</v>
      </c>
      <c r="AB1520" s="173">
        <v>-0.124851434656537</v>
      </c>
    </row>
    <row r="1521" spans="1:28">
      <c r="A1521" s="175" t="s">
        <v>1455</v>
      </c>
      <c r="B1521" s="178" t="s">
        <v>1855</v>
      </c>
      <c r="C1521" s="178" t="s">
        <v>1525</v>
      </c>
      <c r="D1521" s="150">
        <v>0</v>
      </c>
      <c r="E1521" s="153">
        <v>0</v>
      </c>
      <c r="F1521" s="153">
        <v>0</v>
      </c>
      <c r="G1521" s="151">
        <v>0</v>
      </c>
      <c r="H1521" s="151">
        <v>0</v>
      </c>
      <c r="I1521" s="151">
        <v>0</v>
      </c>
      <c r="J1521" s="151">
        <v>5</v>
      </c>
      <c r="K1521" s="151">
        <v>0</v>
      </c>
      <c r="L1521" s="151">
        <v>5</v>
      </c>
      <c r="M1521" s="172">
        <v>0.93</v>
      </c>
      <c r="N1521" s="153">
        <v>72</v>
      </c>
      <c r="O1521" s="153">
        <v>2</v>
      </c>
      <c r="P1521" s="153">
        <v>70</v>
      </c>
      <c r="Q1521" s="154">
        <v>0.0277777777777778</v>
      </c>
      <c r="R1521" s="154">
        <v>0</v>
      </c>
      <c r="S1521" s="154">
        <v>0</v>
      </c>
      <c r="T1521" s="154">
        <v>0</v>
      </c>
      <c r="U1521" s="173">
        <v>0</v>
      </c>
      <c r="V1521" s="158">
        <v>6</v>
      </c>
      <c r="W1521" s="158">
        <v>1</v>
      </c>
      <c r="X1521" s="158">
        <v>29</v>
      </c>
      <c r="Y1521" s="158">
        <v>0</v>
      </c>
      <c r="Z1521" s="155">
        <v>0.166666666666667</v>
      </c>
      <c r="AA1521" s="155">
        <v>0</v>
      </c>
      <c r="AB1521" s="173">
        <v>0.166666666666667</v>
      </c>
    </row>
    <row r="1522" spans="1:28">
      <c r="A1522" s="175" t="s">
        <v>1455</v>
      </c>
      <c r="B1522" s="178" t="s">
        <v>1856</v>
      </c>
      <c r="C1522" s="178" t="s">
        <v>1526</v>
      </c>
      <c r="D1522" s="150">
        <v>3494</v>
      </c>
      <c r="E1522" s="153">
        <v>2571</v>
      </c>
      <c r="F1522" s="153">
        <v>923</v>
      </c>
      <c r="G1522" s="151">
        <v>3298</v>
      </c>
      <c r="H1522" s="151">
        <v>2831</v>
      </c>
      <c r="I1522" s="151">
        <v>467</v>
      </c>
      <c r="J1522" s="151">
        <v>3285</v>
      </c>
      <c r="K1522" s="151">
        <v>2939</v>
      </c>
      <c r="L1522" s="151">
        <v>346</v>
      </c>
      <c r="M1522" s="172">
        <v>0.93</v>
      </c>
      <c r="N1522" s="153">
        <v>37563</v>
      </c>
      <c r="O1522" s="153">
        <v>33868</v>
      </c>
      <c r="P1522" s="153">
        <v>3695</v>
      </c>
      <c r="Q1522" s="154">
        <v>0.901631925032612</v>
      </c>
      <c r="R1522" s="154">
        <v>0.735832856325129</v>
      </c>
      <c r="S1522" s="154">
        <v>0.858399029714979</v>
      </c>
      <c r="T1522" s="154">
        <v>0.894672754946728</v>
      </c>
      <c r="U1522" s="173">
        <v>-0.12256617338985</v>
      </c>
      <c r="V1522" s="158">
        <v>14559</v>
      </c>
      <c r="W1522" s="158">
        <v>12477</v>
      </c>
      <c r="X1522" s="158">
        <v>8912</v>
      </c>
      <c r="Y1522" s="158">
        <v>8425</v>
      </c>
      <c r="Z1522" s="155">
        <v>0.856995672779724</v>
      </c>
      <c r="AA1522" s="155">
        <v>0.945354578096948</v>
      </c>
      <c r="AB1522" s="173">
        <v>-0.088358905317224</v>
      </c>
    </row>
    <row r="1523" spans="1:28">
      <c r="A1523" s="175" t="s">
        <v>1455</v>
      </c>
      <c r="B1523" s="178" t="s">
        <v>1857</v>
      </c>
      <c r="C1523" s="178" t="s">
        <v>1527</v>
      </c>
      <c r="D1523" s="150">
        <v>1804</v>
      </c>
      <c r="E1523" s="153">
        <v>1398</v>
      </c>
      <c r="F1523" s="153">
        <v>406</v>
      </c>
      <c r="G1523" s="151">
        <v>1978</v>
      </c>
      <c r="H1523" s="151">
        <v>1571</v>
      </c>
      <c r="I1523" s="151">
        <v>407</v>
      </c>
      <c r="J1523" s="151">
        <v>1844</v>
      </c>
      <c r="K1523" s="151">
        <v>1416</v>
      </c>
      <c r="L1523" s="151">
        <v>428</v>
      </c>
      <c r="M1523" s="172">
        <v>0.93</v>
      </c>
      <c r="N1523" s="153">
        <v>47757</v>
      </c>
      <c r="O1523" s="153">
        <v>38386</v>
      </c>
      <c r="P1523" s="153">
        <v>9371</v>
      </c>
      <c r="Q1523" s="154">
        <v>0.803777456707917</v>
      </c>
      <c r="R1523" s="154">
        <v>0.774944567627494</v>
      </c>
      <c r="S1523" s="154">
        <v>0.794236602628918</v>
      </c>
      <c r="T1523" s="154">
        <v>0.767895878524946</v>
      </c>
      <c r="U1523" s="173">
        <v>-0.0192920350014237</v>
      </c>
      <c r="V1523" s="158">
        <v>12383</v>
      </c>
      <c r="W1523" s="158">
        <v>9428</v>
      </c>
      <c r="X1523" s="158">
        <v>12488</v>
      </c>
      <c r="Y1523" s="158">
        <v>9975</v>
      </c>
      <c r="Z1523" s="155">
        <v>0.761366389404829</v>
      </c>
      <c r="AA1523" s="155">
        <v>0.798766816143498</v>
      </c>
      <c r="AB1523" s="173">
        <v>-0.0374004267386686</v>
      </c>
    </row>
    <row r="1524" spans="1:28">
      <c r="A1524" s="175" t="s">
        <v>1455</v>
      </c>
      <c r="B1524" s="178" t="s">
        <v>1856</v>
      </c>
      <c r="C1524" s="178" t="s">
        <v>1528</v>
      </c>
      <c r="D1524" s="150">
        <v>7</v>
      </c>
      <c r="E1524" s="153">
        <v>7</v>
      </c>
      <c r="F1524" s="153">
        <v>0</v>
      </c>
      <c r="G1524" s="151">
        <v>3147</v>
      </c>
      <c r="H1524" s="151">
        <v>2708</v>
      </c>
      <c r="I1524" s="151">
        <v>439</v>
      </c>
      <c r="J1524" s="151">
        <v>0</v>
      </c>
      <c r="K1524" s="151">
        <v>0</v>
      </c>
      <c r="L1524" s="151">
        <v>0</v>
      </c>
      <c r="M1524" s="172">
        <v>0.93</v>
      </c>
      <c r="N1524" s="153">
        <v>21122</v>
      </c>
      <c r="O1524" s="153">
        <v>19914</v>
      </c>
      <c r="P1524" s="153">
        <v>1208</v>
      </c>
      <c r="Q1524" s="154">
        <v>0.94280844616987</v>
      </c>
      <c r="R1524" s="154">
        <v>1</v>
      </c>
      <c r="S1524" s="154">
        <v>0.860502065459167</v>
      </c>
      <c r="T1524" s="154">
        <v>0</v>
      </c>
      <c r="U1524" s="173">
        <v>0.139497934540833</v>
      </c>
      <c r="V1524" s="158">
        <v>5065</v>
      </c>
      <c r="W1524" s="158">
        <v>4574</v>
      </c>
      <c r="X1524" s="158">
        <v>4398</v>
      </c>
      <c r="Y1524" s="158">
        <v>4242</v>
      </c>
      <c r="Z1524" s="155">
        <v>0.903060217176703</v>
      </c>
      <c r="AA1524" s="155">
        <v>0.964529331514325</v>
      </c>
      <c r="AB1524" s="173">
        <v>-0.0614691143376219</v>
      </c>
    </row>
    <row r="1525" spans="1:28">
      <c r="A1525" s="175" t="s">
        <v>1455</v>
      </c>
      <c r="B1525" s="178" t="s">
        <v>1856</v>
      </c>
      <c r="C1525" s="178" t="s">
        <v>1529</v>
      </c>
      <c r="D1525" s="150">
        <v>3918</v>
      </c>
      <c r="E1525" s="153">
        <v>2915</v>
      </c>
      <c r="F1525" s="153">
        <v>1003</v>
      </c>
      <c r="G1525" s="151">
        <v>3632</v>
      </c>
      <c r="H1525" s="151">
        <v>3075</v>
      </c>
      <c r="I1525" s="151">
        <v>557</v>
      </c>
      <c r="J1525" s="151">
        <v>3421</v>
      </c>
      <c r="K1525" s="151">
        <v>3111</v>
      </c>
      <c r="L1525" s="151">
        <v>310</v>
      </c>
      <c r="M1525" s="172">
        <v>0.93</v>
      </c>
      <c r="N1525" s="153">
        <v>41260</v>
      </c>
      <c r="O1525" s="153">
        <v>37176</v>
      </c>
      <c r="P1525" s="153">
        <v>4084</v>
      </c>
      <c r="Q1525" s="154">
        <v>0.901017935046049</v>
      </c>
      <c r="R1525" s="154">
        <v>0.744002041858091</v>
      </c>
      <c r="S1525" s="154">
        <v>0.846640969162996</v>
      </c>
      <c r="T1525" s="154">
        <v>0.909383221280327</v>
      </c>
      <c r="U1525" s="173">
        <v>-0.102638927304905</v>
      </c>
      <c r="V1525" s="158">
        <v>16076</v>
      </c>
      <c r="W1525" s="158">
        <v>13907</v>
      </c>
      <c r="X1525" s="158">
        <v>9597</v>
      </c>
      <c r="Y1525" s="158">
        <v>9011</v>
      </c>
      <c r="Z1525" s="155">
        <v>0.865078377705897</v>
      </c>
      <c r="AA1525" s="155">
        <v>0.938939251849536</v>
      </c>
      <c r="AB1525" s="173">
        <v>-0.0738608741436393</v>
      </c>
    </row>
    <row r="1526" spans="1:28">
      <c r="A1526" s="175" t="s">
        <v>1455</v>
      </c>
      <c r="B1526" s="178" t="s">
        <v>1856</v>
      </c>
      <c r="C1526" s="178" t="s">
        <v>1530</v>
      </c>
      <c r="D1526" s="150">
        <v>723</v>
      </c>
      <c r="E1526" s="153">
        <v>548</v>
      </c>
      <c r="F1526" s="153">
        <v>175</v>
      </c>
      <c r="G1526" s="151">
        <v>1269</v>
      </c>
      <c r="H1526" s="151">
        <v>818</v>
      </c>
      <c r="I1526" s="151">
        <v>451</v>
      </c>
      <c r="J1526" s="151">
        <v>457</v>
      </c>
      <c r="K1526" s="151">
        <v>386</v>
      </c>
      <c r="L1526" s="151">
        <v>71</v>
      </c>
      <c r="M1526" s="172">
        <v>0.93</v>
      </c>
      <c r="N1526" s="153">
        <v>16461</v>
      </c>
      <c r="O1526" s="153">
        <v>10121</v>
      </c>
      <c r="P1526" s="153">
        <v>6340</v>
      </c>
      <c r="Q1526" s="154">
        <v>0.614847214628516</v>
      </c>
      <c r="R1526" s="154">
        <v>0.757952973720609</v>
      </c>
      <c r="S1526" s="154">
        <v>0.644602048857368</v>
      </c>
      <c r="T1526" s="154">
        <v>0.844638949671772</v>
      </c>
      <c r="U1526" s="173">
        <v>0.11335092486324</v>
      </c>
      <c r="V1526" s="158">
        <v>4174</v>
      </c>
      <c r="W1526" s="158">
        <v>3148</v>
      </c>
      <c r="X1526" s="158">
        <v>3614</v>
      </c>
      <c r="Y1526" s="158">
        <v>2086</v>
      </c>
      <c r="Z1526" s="155">
        <v>0.754192620987063</v>
      </c>
      <c r="AA1526" s="155">
        <v>0.577199778638628</v>
      </c>
      <c r="AB1526" s="173">
        <v>0.176992842348435</v>
      </c>
    </row>
    <row r="1527" spans="1:28">
      <c r="A1527" s="175" t="s">
        <v>1455</v>
      </c>
      <c r="B1527" s="178" t="s">
        <v>1856</v>
      </c>
      <c r="C1527" s="178" t="s">
        <v>1531</v>
      </c>
      <c r="D1527" s="150">
        <v>53</v>
      </c>
      <c r="E1527" s="153">
        <v>51</v>
      </c>
      <c r="F1527" s="153">
        <v>2</v>
      </c>
      <c r="G1527" s="151">
        <v>94</v>
      </c>
      <c r="H1527" s="151">
        <v>93</v>
      </c>
      <c r="I1527" s="151">
        <v>1</v>
      </c>
      <c r="J1527" s="151">
        <v>494</v>
      </c>
      <c r="K1527" s="151">
        <v>426</v>
      </c>
      <c r="L1527" s="151">
        <v>68</v>
      </c>
      <c r="M1527" s="172">
        <v>0.93</v>
      </c>
      <c r="N1527" s="153">
        <v>4626</v>
      </c>
      <c r="O1527" s="153">
        <v>4407</v>
      </c>
      <c r="P1527" s="153">
        <v>219</v>
      </c>
      <c r="Q1527" s="154">
        <v>0.952658884565499</v>
      </c>
      <c r="R1527" s="154">
        <v>0.962264150943396</v>
      </c>
      <c r="S1527" s="154">
        <v>0.98936170212766</v>
      </c>
      <c r="T1527" s="154">
        <v>0.862348178137652</v>
      </c>
      <c r="U1527" s="173">
        <v>-0.0270975511842634</v>
      </c>
      <c r="V1527" s="158">
        <v>1139</v>
      </c>
      <c r="W1527" s="158">
        <v>1055</v>
      </c>
      <c r="X1527" s="158">
        <v>1141</v>
      </c>
      <c r="Y1527" s="158">
        <v>1103</v>
      </c>
      <c r="Z1527" s="155">
        <v>0.926251097453907</v>
      </c>
      <c r="AA1527" s="155">
        <v>0.96669588080631</v>
      </c>
      <c r="AB1527" s="173">
        <v>-0.0404447833524033</v>
      </c>
    </row>
    <row r="1528" spans="1:28">
      <c r="A1528" s="175" t="s">
        <v>1455</v>
      </c>
      <c r="B1528" s="178" t="s">
        <v>1856</v>
      </c>
      <c r="C1528" s="178" t="s">
        <v>1532</v>
      </c>
      <c r="D1528" s="150">
        <v>243</v>
      </c>
      <c r="E1528" s="153">
        <v>96</v>
      </c>
      <c r="F1528" s="153">
        <v>147</v>
      </c>
      <c r="G1528" s="151">
        <v>60</v>
      </c>
      <c r="H1528" s="151">
        <v>38</v>
      </c>
      <c r="I1528" s="151">
        <v>22</v>
      </c>
      <c r="J1528" s="151">
        <v>258</v>
      </c>
      <c r="K1528" s="151">
        <v>249</v>
      </c>
      <c r="L1528" s="151">
        <v>9</v>
      </c>
      <c r="M1528" s="172">
        <v>0.93</v>
      </c>
      <c r="N1528" s="153">
        <v>8230</v>
      </c>
      <c r="O1528" s="153">
        <v>5687</v>
      </c>
      <c r="P1528" s="153">
        <v>2543</v>
      </c>
      <c r="Q1528" s="154">
        <v>0.691008505467801</v>
      </c>
      <c r="R1528" s="154">
        <v>0.395061728395062</v>
      </c>
      <c r="S1528" s="154">
        <v>0.633333333333333</v>
      </c>
      <c r="T1528" s="154">
        <v>0.965116279069767</v>
      </c>
      <c r="U1528" s="173">
        <v>-0.238271604938272</v>
      </c>
      <c r="V1528" s="158">
        <v>1409</v>
      </c>
      <c r="W1528" s="158">
        <v>1085</v>
      </c>
      <c r="X1528" s="158">
        <v>2470</v>
      </c>
      <c r="Y1528" s="158">
        <v>1927</v>
      </c>
      <c r="Z1528" s="155">
        <v>0.770049680624556</v>
      </c>
      <c r="AA1528" s="155">
        <v>0.780161943319838</v>
      </c>
      <c r="AB1528" s="173">
        <v>-0.0101122626952815</v>
      </c>
    </row>
    <row r="1529" spans="1:28">
      <c r="A1529" s="175" t="s">
        <v>1455</v>
      </c>
      <c r="B1529" s="178" t="s">
        <v>1856</v>
      </c>
      <c r="C1529" s="178" t="s">
        <v>1533</v>
      </c>
      <c r="D1529" s="150">
        <v>543</v>
      </c>
      <c r="E1529" s="153">
        <v>543</v>
      </c>
      <c r="F1529" s="153">
        <v>0</v>
      </c>
      <c r="G1529" s="151">
        <v>315</v>
      </c>
      <c r="H1529" s="151">
        <v>94</v>
      </c>
      <c r="I1529" s="151">
        <v>221</v>
      </c>
      <c r="J1529" s="151">
        <v>1075</v>
      </c>
      <c r="K1529" s="151">
        <v>389</v>
      </c>
      <c r="L1529" s="151">
        <v>686</v>
      </c>
      <c r="M1529" s="172">
        <v>0.93</v>
      </c>
      <c r="N1529" s="153">
        <v>8342</v>
      </c>
      <c r="O1529" s="153">
        <v>3570</v>
      </c>
      <c r="P1529" s="153">
        <v>4772</v>
      </c>
      <c r="Q1529" s="154">
        <v>0.427954926876049</v>
      </c>
      <c r="R1529" s="154">
        <v>1</v>
      </c>
      <c r="S1529" s="154">
        <v>0.298412698412698</v>
      </c>
      <c r="T1529" s="154">
        <v>0.361860465116279</v>
      </c>
      <c r="U1529" s="173">
        <v>0.701587301587302</v>
      </c>
      <c r="V1529" s="158">
        <v>3273</v>
      </c>
      <c r="W1529" s="158">
        <v>2317</v>
      </c>
      <c r="X1529" s="158">
        <v>2473</v>
      </c>
      <c r="Y1529" s="158">
        <v>888</v>
      </c>
      <c r="Z1529" s="155">
        <v>0.707913229453101</v>
      </c>
      <c r="AA1529" s="155">
        <v>0.35907804286292</v>
      </c>
      <c r="AB1529" s="173">
        <v>0.348835186590182</v>
      </c>
    </row>
    <row r="1530" spans="1:28">
      <c r="A1530" s="175" t="s">
        <v>1455</v>
      </c>
      <c r="B1530" s="178" t="s">
        <v>1856</v>
      </c>
      <c r="C1530" s="178" t="s">
        <v>1534</v>
      </c>
      <c r="D1530" s="150">
        <v>456</v>
      </c>
      <c r="E1530" s="153">
        <v>387</v>
      </c>
      <c r="F1530" s="153">
        <v>69</v>
      </c>
      <c r="G1530" s="151">
        <v>110</v>
      </c>
      <c r="H1530" s="151">
        <v>103</v>
      </c>
      <c r="I1530" s="151">
        <v>7</v>
      </c>
      <c r="J1530" s="151">
        <v>439</v>
      </c>
      <c r="K1530" s="151">
        <v>399</v>
      </c>
      <c r="L1530" s="151">
        <v>40</v>
      </c>
      <c r="M1530" s="172">
        <v>0.93</v>
      </c>
      <c r="N1530" s="153">
        <v>7889</v>
      </c>
      <c r="O1530" s="153">
        <v>7016</v>
      </c>
      <c r="P1530" s="153">
        <v>873</v>
      </c>
      <c r="Q1530" s="154">
        <v>0.889339586766384</v>
      </c>
      <c r="R1530" s="154">
        <v>0.848684210526316</v>
      </c>
      <c r="S1530" s="154">
        <v>0.936363636363636</v>
      </c>
      <c r="T1530" s="154">
        <v>0.908883826879271</v>
      </c>
      <c r="U1530" s="173">
        <v>-0.0876794258373206</v>
      </c>
      <c r="V1530" s="158">
        <v>2413</v>
      </c>
      <c r="W1530" s="158">
        <v>2197</v>
      </c>
      <c r="X1530" s="158">
        <v>1569</v>
      </c>
      <c r="Y1530" s="158">
        <v>1407</v>
      </c>
      <c r="Z1530" s="155">
        <v>0.910484873601326</v>
      </c>
      <c r="AA1530" s="155">
        <v>0.896749521988528</v>
      </c>
      <c r="AB1530" s="173">
        <v>0.0137353516127984</v>
      </c>
    </row>
    <row r="1531" spans="1:28">
      <c r="A1531" s="175" t="s">
        <v>1455</v>
      </c>
      <c r="B1531" s="178" t="s">
        <v>1856</v>
      </c>
      <c r="C1531" s="178" t="s">
        <v>1535</v>
      </c>
      <c r="D1531" s="150">
        <v>79</v>
      </c>
      <c r="E1531" s="153">
        <v>79</v>
      </c>
      <c r="F1531" s="153">
        <v>0</v>
      </c>
      <c r="G1531" s="151">
        <v>1009</v>
      </c>
      <c r="H1531" s="151">
        <v>922</v>
      </c>
      <c r="I1531" s="151">
        <v>87</v>
      </c>
      <c r="J1531" s="151">
        <v>145</v>
      </c>
      <c r="K1531" s="151">
        <v>144</v>
      </c>
      <c r="L1531" s="151">
        <v>1</v>
      </c>
      <c r="M1531" s="172">
        <v>0.93</v>
      </c>
      <c r="N1531" s="153">
        <v>13494</v>
      </c>
      <c r="O1531" s="153">
        <v>12617</v>
      </c>
      <c r="P1531" s="153">
        <v>877</v>
      </c>
      <c r="Q1531" s="154">
        <v>0.935008151771158</v>
      </c>
      <c r="R1531" s="154">
        <v>1</v>
      </c>
      <c r="S1531" s="154">
        <v>0.913776015857284</v>
      </c>
      <c r="T1531" s="154">
        <v>0.993103448275862</v>
      </c>
      <c r="U1531" s="173">
        <v>0.0862239841427156</v>
      </c>
      <c r="V1531" s="158">
        <v>3261</v>
      </c>
      <c r="W1531" s="158">
        <v>2902</v>
      </c>
      <c r="X1531" s="158">
        <v>1615</v>
      </c>
      <c r="Y1531" s="158">
        <v>1525</v>
      </c>
      <c r="Z1531" s="155">
        <v>0.889911070223858</v>
      </c>
      <c r="AA1531" s="155">
        <v>0.944272445820433</v>
      </c>
      <c r="AB1531" s="173">
        <v>-0.0543613755965757</v>
      </c>
    </row>
    <row r="1532" spans="1:28">
      <c r="A1532" s="175" t="s">
        <v>1455</v>
      </c>
      <c r="B1532" s="178" t="s">
        <v>1856</v>
      </c>
      <c r="C1532" s="178" t="s">
        <v>1536</v>
      </c>
      <c r="D1532" s="150">
        <v>77</v>
      </c>
      <c r="E1532" s="153">
        <v>76</v>
      </c>
      <c r="F1532" s="153">
        <v>1</v>
      </c>
      <c r="G1532" s="151">
        <v>113</v>
      </c>
      <c r="H1532" s="151">
        <v>110</v>
      </c>
      <c r="I1532" s="151">
        <v>3</v>
      </c>
      <c r="J1532" s="151">
        <v>361</v>
      </c>
      <c r="K1532" s="151">
        <v>359</v>
      </c>
      <c r="L1532" s="151">
        <v>2</v>
      </c>
      <c r="M1532" s="172">
        <v>0.93</v>
      </c>
      <c r="N1532" s="153">
        <v>5687</v>
      </c>
      <c r="O1532" s="153">
        <v>4890</v>
      </c>
      <c r="P1532" s="153">
        <v>797</v>
      </c>
      <c r="Q1532" s="154">
        <v>0.859855811499912</v>
      </c>
      <c r="R1532" s="154">
        <v>0.987012987012987</v>
      </c>
      <c r="S1532" s="154">
        <v>0.973451327433628</v>
      </c>
      <c r="T1532" s="154">
        <v>0.994459833795014</v>
      </c>
      <c r="U1532" s="173">
        <v>0.0135616595793587</v>
      </c>
      <c r="V1532" s="158">
        <v>1385</v>
      </c>
      <c r="W1532" s="158">
        <v>1371</v>
      </c>
      <c r="X1532" s="158">
        <v>836</v>
      </c>
      <c r="Y1532" s="158">
        <v>803</v>
      </c>
      <c r="Z1532" s="155">
        <v>0.989891696750902</v>
      </c>
      <c r="AA1532" s="155">
        <v>0.960526315789474</v>
      </c>
      <c r="AB1532" s="173">
        <v>0.0293653809614288</v>
      </c>
    </row>
    <row r="1533" spans="1:28">
      <c r="A1533" s="175" t="s">
        <v>1455</v>
      </c>
      <c r="B1533" s="178" t="s">
        <v>1857</v>
      </c>
      <c r="C1533" s="178" t="s">
        <v>1537</v>
      </c>
      <c r="D1533" s="150">
        <v>1559</v>
      </c>
      <c r="E1533" s="153">
        <v>865</v>
      </c>
      <c r="F1533" s="153">
        <v>694</v>
      </c>
      <c r="G1533" s="151">
        <v>1256</v>
      </c>
      <c r="H1533" s="151">
        <v>885</v>
      </c>
      <c r="I1533" s="151">
        <v>371</v>
      </c>
      <c r="J1533" s="151">
        <v>1368</v>
      </c>
      <c r="K1533" s="151">
        <v>1058</v>
      </c>
      <c r="L1533" s="151">
        <v>310</v>
      </c>
      <c r="M1533" s="172">
        <v>0.93</v>
      </c>
      <c r="N1533" s="153">
        <v>31843</v>
      </c>
      <c r="O1533" s="153">
        <v>22924</v>
      </c>
      <c r="P1533" s="153">
        <v>8919</v>
      </c>
      <c r="Q1533" s="154">
        <v>0.719907043934303</v>
      </c>
      <c r="R1533" s="154">
        <v>0.554842847979474</v>
      </c>
      <c r="S1533" s="154">
        <v>0.704617834394904</v>
      </c>
      <c r="T1533" s="154">
        <v>0.773391812865497</v>
      </c>
      <c r="U1533" s="173">
        <v>-0.14977498641543</v>
      </c>
      <c r="V1533" s="158">
        <v>9716</v>
      </c>
      <c r="W1533" s="158">
        <v>6816</v>
      </c>
      <c r="X1533" s="158">
        <v>7782</v>
      </c>
      <c r="Y1533" s="158">
        <v>5261</v>
      </c>
      <c r="Z1533" s="155">
        <v>0.70152326060107</v>
      </c>
      <c r="AA1533" s="155">
        <v>0.676047288614752</v>
      </c>
      <c r="AB1533" s="173">
        <v>0.0254759719863185</v>
      </c>
    </row>
    <row r="1534" spans="1:28">
      <c r="A1534" s="175" t="s">
        <v>1455</v>
      </c>
      <c r="B1534" s="178" t="s">
        <v>1856</v>
      </c>
      <c r="C1534" s="178" t="s">
        <v>1538</v>
      </c>
      <c r="D1534" s="150">
        <v>436</v>
      </c>
      <c r="E1534" s="153">
        <v>436</v>
      </c>
      <c r="F1534" s="153">
        <v>0</v>
      </c>
      <c r="G1534" s="151">
        <v>100</v>
      </c>
      <c r="H1534" s="151">
        <v>100</v>
      </c>
      <c r="I1534" s="151">
        <v>0</v>
      </c>
      <c r="J1534" s="151">
        <v>365</v>
      </c>
      <c r="K1534" s="151">
        <v>338</v>
      </c>
      <c r="L1534" s="151">
        <v>27</v>
      </c>
      <c r="M1534" s="172">
        <v>0.93</v>
      </c>
      <c r="N1534" s="153">
        <v>17072</v>
      </c>
      <c r="O1534" s="153">
        <v>14037</v>
      </c>
      <c r="P1534" s="153">
        <v>3035</v>
      </c>
      <c r="Q1534" s="154">
        <v>0.822223523898782</v>
      </c>
      <c r="R1534" s="154">
        <v>1</v>
      </c>
      <c r="S1534" s="154">
        <v>1</v>
      </c>
      <c r="T1534" s="154">
        <v>0.926027397260274</v>
      </c>
      <c r="U1534" s="173">
        <v>0</v>
      </c>
      <c r="V1534" s="158">
        <v>2226</v>
      </c>
      <c r="W1534" s="158">
        <v>2147</v>
      </c>
      <c r="X1534" s="158">
        <v>3410</v>
      </c>
      <c r="Y1534" s="158">
        <v>2819</v>
      </c>
      <c r="Z1534" s="155">
        <v>0.964510332434861</v>
      </c>
      <c r="AA1534" s="155">
        <v>0.826686217008798</v>
      </c>
      <c r="AB1534" s="173">
        <v>0.137824115426063</v>
      </c>
    </row>
    <row r="1535" spans="1:28">
      <c r="A1535" s="175" t="s">
        <v>1455</v>
      </c>
      <c r="B1535" s="178" t="s">
        <v>1856</v>
      </c>
      <c r="C1535" s="178" t="s">
        <v>1539</v>
      </c>
      <c r="D1535" s="150">
        <v>1505</v>
      </c>
      <c r="E1535" s="153">
        <v>280</v>
      </c>
      <c r="F1535" s="153">
        <v>1225</v>
      </c>
      <c r="G1535" s="151">
        <v>714</v>
      </c>
      <c r="H1535" s="151">
        <v>187</v>
      </c>
      <c r="I1535" s="151">
        <v>527</v>
      </c>
      <c r="J1535" s="151">
        <v>356</v>
      </c>
      <c r="K1535" s="151">
        <v>242</v>
      </c>
      <c r="L1535" s="151">
        <v>114</v>
      </c>
      <c r="M1535" s="172">
        <v>0.93</v>
      </c>
      <c r="N1535" s="153">
        <v>14229</v>
      </c>
      <c r="O1535" s="153">
        <v>4075</v>
      </c>
      <c r="P1535" s="153">
        <v>10154</v>
      </c>
      <c r="Q1535" s="154">
        <v>0.286386956216178</v>
      </c>
      <c r="R1535" s="154">
        <v>0.186046511627907</v>
      </c>
      <c r="S1535" s="154">
        <v>0.261904761904762</v>
      </c>
      <c r="T1535" s="154">
        <v>0.679775280898876</v>
      </c>
      <c r="U1535" s="173">
        <v>-0.0758582502768549</v>
      </c>
      <c r="V1535" s="158">
        <v>4495</v>
      </c>
      <c r="W1535" s="158">
        <v>1241</v>
      </c>
      <c r="X1535" s="158">
        <v>2745</v>
      </c>
      <c r="Y1535" s="158">
        <v>789</v>
      </c>
      <c r="Z1535" s="155">
        <v>0.276084538375973</v>
      </c>
      <c r="AA1535" s="155">
        <v>0.287431693989071</v>
      </c>
      <c r="AB1535" s="173">
        <v>-0.0113471556130977</v>
      </c>
    </row>
    <row r="1536" spans="1:28">
      <c r="A1536" s="175" t="s">
        <v>1455</v>
      </c>
      <c r="B1536" s="178" t="s">
        <v>1855</v>
      </c>
      <c r="C1536" s="178" t="s">
        <v>1540</v>
      </c>
      <c r="D1536" s="150">
        <v>2174</v>
      </c>
      <c r="E1536" s="153">
        <v>1635</v>
      </c>
      <c r="F1536" s="153">
        <v>539</v>
      </c>
      <c r="G1536" s="151">
        <v>2060</v>
      </c>
      <c r="H1536" s="151">
        <v>1685</v>
      </c>
      <c r="I1536" s="151">
        <v>375</v>
      </c>
      <c r="J1536" s="151">
        <v>2047</v>
      </c>
      <c r="K1536" s="151">
        <v>1476</v>
      </c>
      <c r="L1536" s="151">
        <v>571</v>
      </c>
      <c r="M1536" s="172">
        <v>0.93</v>
      </c>
      <c r="N1536" s="153">
        <v>59328</v>
      </c>
      <c r="O1536" s="153">
        <v>51429</v>
      </c>
      <c r="P1536" s="153">
        <v>7899</v>
      </c>
      <c r="Q1536" s="154">
        <v>0.866858818770227</v>
      </c>
      <c r="R1536" s="154">
        <v>0.752069917203312</v>
      </c>
      <c r="S1536" s="154">
        <v>0.817961165048544</v>
      </c>
      <c r="T1536" s="154">
        <v>0.721055202735711</v>
      </c>
      <c r="U1536" s="173">
        <v>-0.0658912478452318</v>
      </c>
      <c r="V1536" s="158">
        <v>15041</v>
      </c>
      <c r="W1536" s="158">
        <v>12680</v>
      </c>
      <c r="X1536" s="158">
        <v>15637</v>
      </c>
      <c r="Y1536" s="158">
        <v>13638</v>
      </c>
      <c r="Z1536" s="155">
        <v>0.843029053919287</v>
      </c>
      <c r="AA1536" s="155">
        <v>0.872162179446185</v>
      </c>
      <c r="AB1536" s="173">
        <v>-0.0291331255268981</v>
      </c>
    </row>
    <row r="1537" spans="1:28">
      <c r="A1537" s="175" t="s">
        <v>1455</v>
      </c>
      <c r="B1537" s="178" t="s">
        <v>1853</v>
      </c>
      <c r="C1537" s="178" t="s">
        <v>1541</v>
      </c>
      <c r="D1537" s="150">
        <v>2557</v>
      </c>
      <c r="E1537" s="153">
        <v>2323</v>
      </c>
      <c r="F1537" s="153">
        <v>234</v>
      </c>
      <c r="G1537" s="151">
        <v>2601</v>
      </c>
      <c r="H1537" s="151">
        <v>2450</v>
      </c>
      <c r="I1537" s="151">
        <v>151</v>
      </c>
      <c r="J1537" s="151">
        <v>2573</v>
      </c>
      <c r="K1537" s="151">
        <v>2424</v>
      </c>
      <c r="L1537" s="151">
        <v>149</v>
      </c>
      <c r="M1537" s="172">
        <v>0.93</v>
      </c>
      <c r="N1537" s="153">
        <v>71018</v>
      </c>
      <c r="O1537" s="153">
        <v>66607</v>
      </c>
      <c r="P1537" s="153">
        <v>4411</v>
      </c>
      <c r="Q1537" s="154">
        <v>0.937888985890901</v>
      </c>
      <c r="R1537" s="154">
        <v>0.908486507626124</v>
      </c>
      <c r="S1537" s="154">
        <v>0.941945405613226</v>
      </c>
      <c r="T1537" s="154">
        <v>0.942090944422853</v>
      </c>
      <c r="U1537" s="173">
        <v>-0.0334588979871013</v>
      </c>
      <c r="V1537" s="158">
        <v>18100</v>
      </c>
      <c r="W1537" s="158">
        <v>17143</v>
      </c>
      <c r="X1537" s="158">
        <v>17650</v>
      </c>
      <c r="Y1537" s="158">
        <v>16868</v>
      </c>
      <c r="Z1537" s="155">
        <v>0.947127071823204</v>
      </c>
      <c r="AA1537" s="155">
        <v>0.955694050991501</v>
      </c>
      <c r="AB1537" s="173">
        <v>-0.00856697916829696</v>
      </c>
    </row>
    <row r="1538" spans="1:28">
      <c r="A1538" s="175" t="s">
        <v>1455</v>
      </c>
      <c r="B1538" s="178" t="s">
        <v>1855</v>
      </c>
      <c r="C1538" s="178" t="s">
        <v>1542</v>
      </c>
      <c r="D1538" s="150">
        <v>2066</v>
      </c>
      <c r="E1538" s="153">
        <v>1583</v>
      </c>
      <c r="F1538" s="153">
        <v>483</v>
      </c>
      <c r="G1538" s="151">
        <v>2384</v>
      </c>
      <c r="H1538" s="151">
        <v>2054</v>
      </c>
      <c r="I1538" s="151">
        <v>330</v>
      </c>
      <c r="J1538" s="151">
        <v>1888</v>
      </c>
      <c r="K1538" s="151">
        <v>1699</v>
      </c>
      <c r="L1538" s="151">
        <v>189</v>
      </c>
      <c r="M1538" s="172">
        <v>0.93</v>
      </c>
      <c r="N1538" s="153">
        <v>58780</v>
      </c>
      <c r="O1538" s="153">
        <v>51663</v>
      </c>
      <c r="P1538" s="153">
        <v>7117</v>
      </c>
      <c r="Q1538" s="154">
        <v>0.87892140183736</v>
      </c>
      <c r="R1538" s="154">
        <v>0.76621490803485</v>
      </c>
      <c r="S1538" s="154">
        <v>0.861577181208054</v>
      </c>
      <c r="T1538" s="154">
        <v>0.89989406779661</v>
      </c>
      <c r="U1538" s="173">
        <v>-0.0953622731732038</v>
      </c>
      <c r="V1538" s="158">
        <v>14846</v>
      </c>
      <c r="W1538" s="158">
        <v>13115</v>
      </c>
      <c r="X1538" s="158">
        <v>15522</v>
      </c>
      <c r="Y1538" s="158">
        <v>13726</v>
      </c>
      <c r="Z1538" s="155">
        <v>0.883402936817998</v>
      </c>
      <c r="AA1538" s="155">
        <v>0.884293261177683</v>
      </c>
      <c r="AB1538" s="173">
        <v>-0.000890324359685168</v>
      </c>
    </row>
    <row r="1539" spans="1:28">
      <c r="A1539" s="175" t="s">
        <v>1455</v>
      </c>
      <c r="B1539" s="178" t="s">
        <v>1853</v>
      </c>
      <c r="C1539" s="178" t="s">
        <v>1543</v>
      </c>
      <c r="D1539" s="150">
        <v>1617</v>
      </c>
      <c r="E1539" s="153">
        <v>1456</v>
      </c>
      <c r="F1539" s="153">
        <v>161</v>
      </c>
      <c r="G1539" s="151">
        <v>1683</v>
      </c>
      <c r="H1539" s="151">
        <v>1542</v>
      </c>
      <c r="I1539" s="151">
        <v>141</v>
      </c>
      <c r="J1539" s="151">
        <v>1721</v>
      </c>
      <c r="K1539" s="151">
        <v>1556</v>
      </c>
      <c r="L1539" s="151">
        <v>165</v>
      </c>
      <c r="M1539" s="172">
        <v>0.93</v>
      </c>
      <c r="N1539" s="153">
        <v>46518</v>
      </c>
      <c r="O1539" s="153">
        <v>43333</v>
      </c>
      <c r="P1539" s="153">
        <v>3185</v>
      </c>
      <c r="Q1539" s="154">
        <v>0.931531880132422</v>
      </c>
      <c r="R1539" s="154">
        <v>0.9004329004329</v>
      </c>
      <c r="S1539" s="154">
        <v>0.916221033868093</v>
      </c>
      <c r="T1539" s="154">
        <v>0.904125508425334</v>
      </c>
      <c r="U1539" s="173">
        <v>-0.0157881334351923</v>
      </c>
      <c r="V1539" s="158">
        <v>12855</v>
      </c>
      <c r="W1539" s="158">
        <v>11959</v>
      </c>
      <c r="X1539" s="158">
        <v>10228</v>
      </c>
      <c r="Y1539" s="158">
        <v>9611</v>
      </c>
      <c r="Z1539" s="155">
        <v>0.930299494360171</v>
      </c>
      <c r="AA1539" s="155">
        <v>0.939675400860383</v>
      </c>
      <c r="AB1539" s="173">
        <v>-0.00937590650021214</v>
      </c>
    </row>
    <row r="1540" spans="1:28">
      <c r="A1540" s="175" t="s">
        <v>1455</v>
      </c>
      <c r="B1540" s="178" t="s">
        <v>1855</v>
      </c>
      <c r="C1540" s="178" t="s">
        <v>1544</v>
      </c>
      <c r="D1540" s="150">
        <v>1309</v>
      </c>
      <c r="E1540" s="153">
        <v>1292</v>
      </c>
      <c r="F1540" s="153">
        <v>17</v>
      </c>
      <c r="G1540" s="151">
        <v>1614</v>
      </c>
      <c r="H1540" s="151">
        <v>1607</v>
      </c>
      <c r="I1540" s="151">
        <v>7</v>
      </c>
      <c r="J1540" s="151">
        <v>988</v>
      </c>
      <c r="K1540" s="151">
        <v>980</v>
      </c>
      <c r="L1540" s="151">
        <v>8</v>
      </c>
      <c r="M1540" s="172">
        <v>0.93</v>
      </c>
      <c r="N1540" s="153">
        <v>36899</v>
      </c>
      <c r="O1540" s="153">
        <v>36301</v>
      </c>
      <c r="P1540" s="153">
        <v>598</v>
      </c>
      <c r="Q1540" s="154">
        <v>0.983793598742513</v>
      </c>
      <c r="R1540" s="154">
        <v>0.987012987012987</v>
      </c>
      <c r="S1540" s="154">
        <v>0.995662949194548</v>
      </c>
      <c r="T1540" s="154">
        <v>0.991902834008097</v>
      </c>
      <c r="U1540" s="173">
        <v>-0.00864996218156067</v>
      </c>
      <c r="V1540" s="158">
        <v>9554</v>
      </c>
      <c r="W1540" s="158">
        <v>9467</v>
      </c>
      <c r="X1540" s="158">
        <v>9664</v>
      </c>
      <c r="Y1540" s="158">
        <v>9576</v>
      </c>
      <c r="Z1540" s="155">
        <v>0.990893866443375</v>
      </c>
      <c r="AA1540" s="155">
        <v>0.990894039735099</v>
      </c>
      <c r="AB1540" s="173">
        <v>-1.73291724858693e-7</v>
      </c>
    </row>
    <row r="1541" spans="1:28">
      <c r="A1541" s="175" t="s">
        <v>1455</v>
      </c>
      <c r="B1541" s="178" t="s">
        <v>1855</v>
      </c>
      <c r="C1541" s="178" t="s">
        <v>1545</v>
      </c>
      <c r="D1541" s="150">
        <v>1482</v>
      </c>
      <c r="E1541" s="153">
        <v>1389</v>
      </c>
      <c r="F1541" s="153">
        <v>93</v>
      </c>
      <c r="G1541" s="151">
        <v>1805</v>
      </c>
      <c r="H1541" s="151">
        <v>1762</v>
      </c>
      <c r="I1541" s="151">
        <v>43</v>
      </c>
      <c r="J1541" s="151">
        <v>1165</v>
      </c>
      <c r="K1541" s="151">
        <v>1146</v>
      </c>
      <c r="L1541" s="151">
        <v>19</v>
      </c>
      <c r="M1541" s="172">
        <v>0.93</v>
      </c>
      <c r="N1541" s="153">
        <v>38041</v>
      </c>
      <c r="O1541" s="153">
        <v>36713</v>
      </c>
      <c r="P1541" s="153">
        <v>1328</v>
      </c>
      <c r="Q1541" s="154">
        <v>0.965090297310796</v>
      </c>
      <c r="R1541" s="154">
        <v>0.937246963562753</v>
      </c>
      <c r="S1541" s="154">
        <v>0.97617728531856</v>
      </c>
      <c r="T1541" s="154">
        <v>0.983690987124464</v>
      </c>
      <c r="U1541" s="173">
        <v>-0.0389303217558065</v>
      </c>
      <c r="V1541" s="158">
        <v>10486</v>
      </c>
      <c r="W1541" s="158">
        <v>10146</v>
      </c>
      <c r="X1541" s="158">
        <v>9807</v>
      </c>
      <c r="Y1541" s="158">
        <v>9496</v>
      </c>
      <c r="Z1541" s="155">
        <v>0.967575815372878</v>
      </c>
      <c r="AA1541" s="155">
        <v>0.968287957581319</v>
      </c>
      <c r="AB1541" s="173">
        <v>-0.000712142208441291</v>
      </c>
    </row>
    <row r="1542" spans="1:28">
      <c r="A1542" s="175" t="s">
        <v>1455</v>
      </c>
      <c r="B1542" s="178" t="s">
        <v>1853</v>
      </c>
      <c r="C1542" s="178" t="s">
        <v>1546</v>
      </c>
      <c r="D1542" s="150">
        <v>3821</v>
      </c>
      <c r="E1542" s="153">
        <v>3332</v>
      </c>
      <c r="F1542" s="153">
        <v>489</v>
      </c>
      <c r="G1542" s="151">
        <v>3945</v>
      </c>
      <c r="H1542" s="151">
        <v>3599</v>
      </c>
      <c r="I1542" s="151">
        <v>346</v>
      </c>
      <c r="J1542" s="151">
        <v>3937</v>
      </c>
      <c r="K1542" s="151">
        <v>3629</v>
      </c>
      <c r="L1542" s="151">
        <v>308</v>
      </c>
      <c r="M1542" s="172">
        <v>0.93</v>
      </c>
      <c r="N1542" s="153">
        <v>106566</v>
      </c>
      <c r="O1542" s="153">
        <v>98321</v>
      </c>
      <c r="P1542" s="153">
        <v>8245</v>
      </c>
      <c r="Q1542" s="154">
        <v>0.922630107163636</v>
      </c>
      <c r="R1542" s="154">
        <v>0.872023030620256</v>
      </c>
      <c r="S1542" s="154">
        <v>0.912294043092522</v>
      </c>
      <c r="T1542" s="154">
        <v>0.921767843535687</v>
      </c>
      <c r="U1542" s="173">
        <v>-0.0402710124722657</v>
      </c>
      <c r="V1542" s="158">
        <v>26945</v>
      </c>
      <c r="W1542" s="158">
        <v>24179</v>
      </c>
      <c r="X1542" s="158">
        <v>26906</v>
      </c>
      <c r="Y1542" s="158">
        <v>25046</v>
      </c>
      <c r="Z1542" s="155">
        <v>0.897346446465021</v>
      </c>
      <c r="AA1542" s="155">
        <v>0.93087043782056</v>
      </c>
      <c r="AB1542" s="173">
        <v>-0.0335239913555391</v>
      </c>
    </row>
    <row r="1543" spans="1:28">
      <c r="A1543" s="175" t="s">
        <v>1455</v>
      </c>
      <c r="B1543" s="178" t="s">
        <v>1852</v>
      </c>
      <c r="C1543" s="178" t="s">
        <v>1547</v>
      </c>
      <c r="D1543" s="150">
        <v>1572</v>
      </c>
      <c r="E1543" s="153">
        <v>1371</v>
      </c>
      <c r="F1543" s="153">
        <v>201</v>
      </c>
      <c r="G1543" s="151">
        <v>1609</v>
      </c>
      <c r="H1543" s="151">
        <v>1473</v>
      </c>
      <c r="I1543" s="151">
        <v>136</v>
      </c>
      <c r="J1543" s="151">
        <v>1429</v>
      </c>
      <c r="K1543" s="151">
        <v>1304</v>
      </c>
      <c r="L1543" s="151">
        <v>125</v>
      </c>
      <c r="M1543" s="172">
        <v>0.93</v>
      </c>
      <c r="N1543" s="153">
        <v>44067</v>
      </c>
      <c r="O1543" s="153">
        <v>38273</v>
      </c>
      <c r="P1543" s="153">
        <v>5794</v>
      </c>
      <c r="Q1543" s="154">
        <v>0.868518392447863</v>
      </c>
      <c r="R1543" s="154">
        <v>0.872137404580153</v>
      </c>
      <c r="S1543" s="154">
        <v>0.915475450590429</v>
      </c>
      <c r="T1543" s="154">
        <v>0.912526242127362</v>
      </c>
      <c r="U1543" s="173">
        <v>-0.0433380460102761</v>
      </c>
      <c r="V1543" s="158">
        <v>11024</v>
      </c>
      <c r="W1543" s="158">
        <v>9692</v>
      </c>
      <c r="X1543" s="158">
        <v>10458</v>
      </c>
      <c r="Y1543" s="158">
        <v>9115</v>
      </c>
      <c r="Z1543" s="155">
        <v>0.879172714078374</v>
      </c>
      <c r="AA1543" s="155">
        <v>0.871581564352649</v>
      </c>
      <c r="AB1543" s="173">
        <v>0.00759114972572583</v>
      </c>
    </row>
    <row r="1544" spans="1:28">
      <c r="A1544" s="175" t="s">
        <v>1455</v>
      </c>
      <c r="B1544" s="178" t="s">
        <v>1854</v>
      </c>
      <c r="C1544" s="178" t="s">
        <v>1548</v>
      </c>
      <c r="D1544" s="150">
        <v>1632</v>
      </c>
      <c r="E1544" s="153">
        <v>1577</v>
      </c>
      <c r="F1544" s="153">
        <v>55</v>
      </c>
      <c r="G1544" s="151">
        <v>1319</v>
      </c>
      <c r="H1544" s="151">
        <v>1313</v>
      </c>
      <c r="I1544" s="151">
        <v>6</v>
      </c>
      <c r="J1544" s="151">
        <v>1491</v>
      </c>
      <c r="K1544" s="151">
        <v>1481</v>
      </c>
      <c r="L1544" s="151">
        <v>10</v>
      </c>
      <c r="M1544" s="172">
        <v>0.93</v>
      </c>
      <c r="N1544" s="153">
        <v>40256</v>
      </c>
      <c r="O1544" s="153">
        <v>39755</v>
      </c>
      <c r="P1544" s="153">
        <v>501</v>
      </c>
      <c r="Q1544" s="154">
        <v>0.987554650238474</v>
      </c>
      <c r="R1544" s="154">
        <v>0.966299019607843</v>
      </c>
      <c r="S1544" s="154">
        <v>0.995451099317665</v>
      </c>
      <c r="T1544" s="154">
        <v>0.993293091884641</v>
      </c>
      <c r="U1544" s="173">
        <v>-0.0291520797098217</v>
      </c>
      <c r="V1544" s="158">
        <v>10470</v>
      </c>
      <c r="W1544" s="158">
        <v>10300</v>
      </c>
      <c r="X1544" s="158">
        <v>10110</v>
      </c>
      <c r="Y1544" s="158">
        <v>10019</v>
      </c>
      <c r="Z1544" s="155">
        <v>0.983763132760267</v>
      </c>
      <c r="AA1544" s="155">
        <v>0.990999010880316</v>
      </c>
      <c r="AB1544" s="173">
        <v>-0.00723587812004911</v>
      </c>
    </row>
    <row r="1545" spans="1:28">
      <c r="A1545" s="175" t="s">
        <v>1455</v>
      </c>
      <c r="B1545" s="178" t="s">
        <v>1852</v>
      </c>
      <c r="C1545" s="178" t="s">
        <v>1549</v>
      </c>
      <c r="D1545" s="150">
        <v>1470</v>
      </c>
      <c r="E1545" s="153">
        <v>1401</v>
      </c>
      <c r="F1545" s="153">
        <v>69</v>
      </c>
      <c r="G1545" s="151">
        <v>1330</v>
      </c>
      <c r="H1545" s="151">
        <v>1289</v>
      </c>
      <c r="I1545" s="151">
        <v>41</v>
      </c>
      <c r="J1545" s="151">
        <v>1402</v>
      </c>
      <c r="K1545" s="151">
        <v>1354</v>
      </c>
      <c r="L1545" s="151">
        <v>48</v>
      </c>
      <c r="M1545" s="172">
        <v>0.93</v>
      </c>
      <c r="N1545" s="153">
        <v>38546</v>
      </c>
      <c r="O1545" s="153">
        <v>37422</v>
      </c>
      <c r="P1545" s="153">
        <v>1124</v>
      </c>
      <c r="Q1545" s="154">
        <v>0.97084003528252</v>
      </c>
      <c r="R1545" s="154">
        <v>0.953061224489796</v>
      </c>
      <c r="S1545" s="154">
        <v>0.969172932330827</v>
      </c>
      <c r="T1545" s="154">
        <v>0.965763195435093</v>
      </c>
      <c r="U1545" s="173">
        <v>-0.0161117078410311</v>
      </c>
      <c r="V1545" s="158">
        <v>11093</v>
      </c>
      <c r="W1545" s="158">
        <v>10741</v>
      </c>
      <c r="X1545" s="158">
        <v>8796</v>
      </c>
      <c r="Y1545" s="158">
        <v>8525</v>
      </c>
      <c r="Z1545" s="155">
        <v>0.968268277291986</v>
      </c>
      <c r="AA1545" s="155">
        <v>0.969190541155071</v>
      </c>
      <c r="AB1545" s="173">
        <v>-0.000922263863084583</v>
      </c>
    </row>
    <row r="1546" spans="1:28">
      <c r="A1546" s="175" t="s">
        <v>1455</v>
      </c>
      <c r="B1546" s="178" t="s">
        <v>1852</v>
      </c>
      <c r="C1546" s="178" t="s">
        <v>1550</v>
      </c>
      <c r="D1546" s="150">
        <v>2162</v>
      </c>
      <c r="E1546" s="153">
        <v>2143</v>
      </c>
      <c r="F1546" s="153">
        <v>19</v>
      </c>
      <c r="G1546" s="151">
        <v>2167</v>
      </c>
      <c r="H1546" s="151">
        <v>2160</v>
      </c>
      <c r="I1546" s="151">
        <v>7</v>
      </c>
      <c r="J1546" s="151">
        <v>2227</v>
      </c>
      <c r="K1546" s="151">
        <v>2218</v>
      </c>
      <c r="L1546" s="151">
        <v>9</v>
      </c>
      <c r="M1546" s="172">
        <v>0.93</v>
      </c>
      <c r="N1546" s="153">
        <v>60009</v>
      </c>
      <c r="O1546" s="153">
        <v>59715</v>
      </c>
      <c r="P1546" s="153">
        <v>294</v>
      </c>
      <c r="Q1546" s="154">
        <v>0.995100734889767</v>
      </c>
      <c r="R1546" s="154">
        <v>0.991211840888067</v>
      </c>
      <c r="S1546" s="154">
        <v>0.996769727734195</v>
      </c>
      <c r="T1546" s="154">
        <v>0.995958688819039</v>
      </c>
      <c r="U1546" s="173">
        <v>-0.00555788684612812</v>
      </c>
      <c r="V1546" s="158">
        <v>15552</v>
      </c>
      <c r="W1546" s="158">
        <v>15479</v>
      </c>
      <c r="X1546" s="158">
        <v>15538</v>
      </c>
      <c r="Y1546" s="158">
        <v>15474</v>
      </c>
      <c r="Z1546" s="155">
        <v>0.995306069958848</v>
      </c>
      <c r="AA1546" s="155">
        <v>0.995881065774231</v>
      </c>
      <c r="AB1546" s="173">
        <v>-0.000574995815383228</v>
      </c>
    </row>
    <row r="1547" spans="1:28">
      <c r="A1547" s="175" t="s">
        <v>1455</v>
      </c>
      <c r="B1547" s="178" t="s">
        <v>1853</v>
      </c>
      <c r="C1547" s="178" t="s">
        <v>1551</v>
      </c>
      <c r="D1547" s="150">
        <v>3814</v>
      </c>
      <c r="E1547" s="153">
        <v>3694</v>
      </c>
      <c r="F1547" s="153">
        <v>120</v>
      </c>
      <c r="G1547" s="151">
        <v>3900</v>
      </c>
      <c r="H1547" s="151">
        <v>3829</v>
      </c>
      <c r="I1547" s="151">
        <v>71</v>
      </c>
      <c r="J1547" s="151">
        <v>3944</v>
      </c>
      <c r="K1547" s="151">
        <v>3877</v>
      </c>
      <c r="L1547" s="151">
        <v>67</v>
      </c>
      <c r="M1547" s="172">
        <v>0.93</v>
      </c>
      <c r="N1547" s="153">
        <v>106844</v>
      </c>
      <c r="O1547" s="153">
        <v>105119</v>
      </c>
      <c r="P1547" s="153">
        <v>1725</v>
      </c>
      <c r="Q1547" s="154">
        <v>0.983854966118828</v>
      </c>
      <c r="R1547" s="154">
        <v>0.968536969061353</v>
      </c>
      <c r="S1547" s="154">
        <v>0.981794871794872</v>
      </c>
      <c r="T1547" s="154">
        <v>0.983012170385396</v>
      </c>
      <c r="U1547" s="173">
        <v>-0.0132579027335189</v>
      </c>
      <c r="V1547" s="158">
        <v>27039</v>
      </c>
      <c r="W1547" s="158">
        <v>26537</v>
      </c>
      <c r="X1547" s="158">
        <v>26279</v>
      </c>
      <c r="Y1547" s="158">
        <v>25835</v>
      </c>
      <c r="Z1547" s="155">
        <v>0.981434224638485</v>
      </c>
      <c r="AA1547" s="155">
        <v>0.983104379923132</v>
      </c>
      <c r="AB1547" s="173">
        <v>-0.00167015528464731</v>
      </c>
    </row>
    <row r="1548" spans="1:28">
      <c r="A1548" s="175" t="s">
        <v>1455</v>
      </c>
      <c r="B1548" s="178" t="s">
        <v>1853</v>
      </c>
      <c r="C1548" s="178" t="s">
        <v>1552</v>
      </c>
      <c r="D1548" s="150">
        <v>2156</v>
      </c>
      <c r="E1548" s="153">
        <v>2063</v>
      </c>
      <c r="F1548" s="153">
        <v>93</v>
      </c>
      <c r="G1548" s="151">
        <v>1944</v>
      </c>
      <c r="H1548" s="151">
        <v>1877</v>
      </c>
      <c r="I1548" s="151">
        <v>67</v>
      </c>
      <c r="J1548" s="151">
        <v>1993</v>
      </c>
      <c r="K1548" s="151">
        <v>1943</v>
      </c>
      <c r="L1548" s="151">
        <v>50</v>
      </c>
      <c r="M1548" s="172">
        <v>0.93</v>
      </c>
      <c r="N1548" s="153">
        <v>53687</v>
      </c>
      <c r="O1548" s="153">
        <v>52361</v>
      </c>
      <c r="P1548" s="153">
        <v>1326</v>
      </c>
      <c r="Q1548" s="154">
        <v>0.975301283364688</v>
      </c>
      <c r="R1548" s="154">
        <v>0.956864564007421</v>
      </c>
      <c r="S1548" s="154">
        <v>0.965534979423868</v>
      </c>
      <c r="T1548" s="154">
        <v>0.97491219267436</v>
      </c>
      <c r="U1548" s="173">
        <v>-0.0086704154164472</v>
      </c>
      <c r="V1548" s="158">
        <v>13984</v>
      </c>
      <c r="W1548" s="158">
        <v>13598</v>
      </c>
      <c r="X1548" s="158">
        <v>13119</v>
      </c>
      <c r="Y1548" s="158">
        <v>12773</v>
      </c>
      <c r="Z1548" s="155">
        <v>0.972397025171625</v>
      </c>
      <c r="AA1548" s="155">
        <v>0.973626038570013</v>
      </c>
      <c r="AB1548" s="173">
        <v>-0.00122901339838821</v>
      </c>
    </row>
    <row r="1549" spans="1:28">
      <c r="A1549" s="175" t="s">
        <v>1455</v>
      </c>
      <c r="B1549" s="178" t="s">
        <v>1852</v>
      </c>
      <c r="C1549" s="178" t="s">
        <v>1553</v>
      </c>
      <c r="D1549" s="150">
        <v>1937</v>
      </c>
      <c r="E1549" s="153">
        <v>1830</v>
      </c>
      <c r="F1549" s="153">
        <v>107</v>
      </c>
      <c r="G1549" s="151">
        <v>1412</v>
      </c>
      <c r="H1549" s="151">
        <v>1342</v>
      </c>
      <c r="I1549" s="151">
        <v>70</v>
      </c>
      <c r="J1549" s="151">
        <v>1949</v>
      </c>
      <c r="K1549" s="151">
        <v>1908</v>
      </c>
      <c r="L1549" s="151">
        <v>41</v>
      </c>
      <c r="M1549" s="172">
        <v>0.93</v>
      </c>
      <c r="N1549" s="153">
        <v>48759</v>
      </c>
      <c r="O1549" s="153">
        <v>47272</v>
      </c>
      <c r="P1549" s="153">
        <v>1487</v>
      </c>
      <c r="Q1549" s="154">
        <v>0.969503066100617</v>
      </c>
      <c r="R1549" s="154">
        <v>0.944759938048529</v>
      </c>
      <c r="S1549" s="154">
        <v>0.95042492917847</v>
      </c>
      <c r="T1549" s="154">
        <v>0.978963571062083</v>
      </c>
      <c r="U1549" s="173">
        <v>-0.00566499112994157</v>
      </c>
      <c r="V1549" s="158">
        <v>14420</v>
      </c>
      <c r="W1549" s="158">
        <v>14046</v>
      </c>
      <c r="X1549" s="158">
        <v>10653</v>
      </c>
      <c r="Y1549" s="158">
        <v>10268</v>
      </c>
      <c r="Z1549" s="155">
        <v>0.974063800277392</v>
      </c>
      <c r="AA1549" s="155">
        <v>0.963859945555243</v>
      </c>
      <c r="AB1549" s="173">
        <v>0.0102038547221498</v>
      </c>
    </row>
    <row r="1550" spans="1:28">
      <c r="A1550" s="175" t="s">
        <v>1455</v>
      </c>
      <c r="B1550" s="178" t="s">
        <v>1852</v>
      </c>
      <c r="C1550" s="178" t="s">
        <v>1554</v>
      </c>
      <c r="D1550" s="150">
        <v>1565</v>
      </c>
      <c r="E1550" s="153">
        <v>1486</v>
      </c>
      <c r="F1550" s="153">
        <v>79</v>
      </c>
      <c r="G1550" s="151">
        <v>1327</v>
      </c>
      <c r="H1550" s="151">
        <v>1293</v>
      </c>
      <c r="I1550" s="151">
        <v>34</v>
      </c>
      <c r="J1550" s="151">
        <v>1602</v>
      </c>
      <c r="K1550" s="151">
        <v>1551</v>
      </c>
      <c r="L1550" s="151">
        <v>51</v>
      </c>
      <c r="M1550" s="172">
        <v>0.93</v>
      </c>
      <c r="N1550" s="153">
        <v>41468</v>
      </c>
      <c r="O1550" s="153">
        <v>40365</v>
      </c>
      <c r="P1550" s="153">
        <v>1103</v>
      </c>
      <c r="Q1550" s="154">
        <v>0.973401176811035</v>
      </c>
      <c r="R1550" s="154">
        <v>0.949520766773163</v>
      </c>
      <c r="S1550" s="154">
        <v>0.974378296910324</v>
      </c>
      <c r="T1550" s="154">
        <v>0.968164794007491</v>
      </c>
      <c r="U1550" s="173">
        <v>-0.0248575301371611</v>
      </c>
      <c r="V1550" s="158">
        <v>10804</v>
      </c>
      <c r="W1550" s="158">
        <v>10468</v>
      </c>
      <c r="X1550" s="158">
        <v>10336</v>
      </c>
      <c r="Y1550" s="158">
        <v>10027</v>
      </c>
      <c r="Z1550" s="155">
        <v>0.968900407256572</v>
      </c>
      <c r="AA1550" s="155">
        <v>0.970104489164087</v>
      </c>
      <c r="AB1550" s="173">
        <v>-0.00120408190751498</v>
      </c>
    </row>
    <row r="1551" spans="1:28">
      <c r="A1551" s="175" t="s">
        <v>1455</v>
      </c>
      <c r="B1551" s="178" t="s">
        <v>1852</v>
      </c>
      <c r="C1551" s="178" t="s">
        <v>1555</v>
      </c>
      <c r="D1551" s="150">
        <v>0</v>
      </c>
      <c r="E1551" s="153">
        <v>0</v>
      </c>
      <c r="F1551" s="153">
        <v>0</v>
      </c>
      <c r="G1551" s="151">
        <v>0</v>
      </c>
      <c r="H1551" s="151">
        <v>0</v>
      </c>
      <c r="I1551" s="151">
        <v>0</v>
      </c>
      <c r="J1551" s="151">
        <v>2</v>
      </c>
      <c r="K1551" s="151">
        <v>0</v>
      </c>
      <c r="L1551" s="151">
        <v>2</v>
      </c>
      <c r="M1551" s="172">
        <v>0.93</v>
      </c>
      <c r="N1551" s="153">
        <v>5</v>
      </c>
      <c r="O1551" s="153">
        <v>0</v>
      </c>
      <c r="P1551" s="153">
        <v>5</v>
      </c>
      <c r="Q1551" s="154">
        <v>0</v>
      </c>
      <c r="R1551" s="154">
        <v>0</v>
      </c>
      <c r="S1551" s="154">
        <v>0</v>
      </c>
      <c r="T1551" s="154">
        <v>0</v>
      </c>
      <c r="U1551" s="173">
        <v>0</v>
      </c>
      <c r="V1551" s="158">
        <v>4</v>
      </c>
      <c r="W1551" s="158">
        <v>0</v>
      </c>
      <c r="X1551" s="158">
        <v>1</v>
      </c>
      <c r="Y1551" s="158">
        <v>0</v>
      </c>
      <c r="Z1551" s="155">
        <v>0</v>
      </c>
      <c r="AA1551" s="155">
        <v>0</v>
      </c>
      <c r="AB1551" s="173">
        <v>0</v>
      </c>
    </row>
    <row r="1552" spans="1:28">
      <c r="A1552" s="175" t="s">
        <v>1455</v>
      </c>
      <c r="B1552" s="178" t="s">
        <v>1852</v>
      </c>
      <c r="C1552" s="178" t="s">
        <v>1556</v>
      </c>
      <c r="D1552" s="150">
        <v>4745</v>
      </c>
      <c r="E1552" s="153">
        <v>4475</v>
      </c>
      <c r="F1552" s="153">
        <v>270</v>
      </c>
      <c r="G1552" s="151">
        <v>4291</v>
      </c>
      <c r="H1552" s="151">
        <v>4163</v>
      </c>
      <c r="I1552" s="151">
        <v>128</v>
      </c>
      <c r="J1552" s="151">
        <v>4985</v>
      </c>
      <c r="K1552" s="151">
        <v>4889</v>
      </c>
      <c r="L1552" s="151">
        <v>96</v>
      </c>
      <c r="M1552" s="172">
        <v>0.93</v>
      </c>
      <c r="N1552" s="153">
        <v>129787</v>
      </c>
      <c r="O1552" s="153">
        <v>127470</v>
      </c>
      <c r="P1552" s="153">
        <v>2317</v>
      </c>
      <c r="Q1552" s="154">
        <v>0.982147672725311</v>
      </c>
      <c r="R1552" s="154">
        <v>0.943097997892518</v>
      </c>
      <c r="S1552" s="154">
        <v>0.970170123514332</v>
      </c>
      <c r="T1552" s="154">
        <v>0.98074222668004</v>
      </c>
      <c r="U1552" s="173">
        <v>-0.0270721256218138</v>
      </c>
      <c r="V1552" s="158">
        <v>33753</v>
      </c>
      <c r="W1552" s="158">
        <v>32976</v>
      </c>
      <c r="X1552" s="158">
        <v>34122</v>
      </c>
      <c r="Y1552" s="158">
        <v>33631</v>
      </c>
      <c r="Z1552" s="155">
        <v>0.976979824015643</v>
      </c>
      <c r="AA1552" s="155">
        <v>0.985610456596917</v>
      </c>
      <c r="AB1552" s="173">
        <v>-0.00863063258127383</v>
      </c>
    </row>
    <row r="1553" spans="1:28">
      <c r="A1553" s="175" t="s">
        <v>1455</v>
      </c>
      <c r="B1553" s="178" t="s">
        <v>1853</v>
      </c>
      <c r="C1553" s="178" t="s">
        <v>1557</v>
      </c>
      <c r="D1553" s="150">
        <v>2102</v>
      </c>
      <c r="E1553" s="153">
        <v>1976</v>
      </c>
      <c r="F1553" s="153">
        <v>126</v>
      </c>
      <c r="G1553" s="151">
        <v>1913</v>
      </c>
      <c r="H1553" s="151">
        <v>1822</v>
      </c>
      <c r="I1553" s="151">
        <v>91</v>
      </c>
      <c r="J1553" s="151">
        <v>1912</v>
      </c>
      <c r="K1553" s="151">
        <v>1815</v>
      </c>
      <c r="L1553" s="151">
        <v>97</v>
      </c>
      <c r="M1553" s="172">
        <v>0.93</v>
      </c>
      <c r="N1553" s="153">
        <v>55865</v>
      </c>
      <c r="O1553" s="153">
        <v>52171</v>
      </c>
      <c r="P1553" s="153">
        <v>3694</v>
      </c>
      <c r="Q1553" s="154">
        <v>0.933876308959098</v>
      </c>
      <c r="R1553" s="154">
        <v>0.940057088487155</v>
      </c>
      <c r="S1553" s="154">
        <v>0.952430737062206</v>
      </c>
      <c r="T1553" s="154">
        <v>0.949267782426778</v>
      </c>
      <c r="U1553" s="173">
        <v>-0.0123736485750509</v>
      </c>
      <c r="V1553" s="158">
        <v>13993</v>
      </c>
      <c r="W1553" s="158">
        <v>13285</v>
      </c>
      <c r="X1553" s="158">
        <v>13920</v>
      </c>
      <c r="Y1553" s="158">
        <v>12996</v>
      </c>
      <c r="Z1553" s="155">
        <v>0.949403273065104</v>
      </c>
      <c r="AA1553" s="155">
        <v>0.933620689655172</v>
      </c>
      <c r="AB1553" s="173">
        <v>0.0157825834099315</v>
      </c>
    </row>
    <row r="1554" spans="1:28">
      <c r="A1554" s="175" t="s">
        <v>1455</v>
      </c>
      <c r="B1554" s="178" t="s">
        <v>1852</v>
      </c>
      <c r="C1554" s="178" t="s">
        <v>1558</v>
      </c>
      <c r="D1554" s="150">
        <v>3603</v>
      </c>
      <c r="E1554" s="153">
        <v>3501</v>
      </c>
      <c r="F1554" s="153">
        <v>102</v>
      </c>
      <c r="G1554" s="151">
        <v>3375</v>
      </c>
      <c r="H1554" s="151">
        <v>3330</v>
      </c>
      <c r="I1554" s="151">
        <v>45</v>
      </c>
      <c r="J1554" s="151">
        <v>3680</v>
      </c>
      <c r="K1554" s="151">
        <v>3637</v>
      </c>
      <c r="L1554" s="151">
        <v>43</v>
      </c>
      <c r="M1554" s="172">
        <v>0.93</v>
      </c>
      <c r="N1554" s="153">
        <v>95531</v>
      </c>
      <c r="O1554" s="153">
        <v>94409</v>
      </c>
      <c r="P1554" s="153">
        <v>1122</v>
      </c>
      <c r="Q1554" s="154">
        <v>0.988255121374214</v>
      </c>
      <c r="R1554" s="154">
        <v>0.971690258118235</v>
      </c>
      <c r="S1554" s="154">
        <v>0.986666666666667</v>
      </c>
      <c r="T1554" s="154">
        <v>0.988315217391304</v>
      </c>
      <c r="U1554" s="173">
        <v>-0.0149764085484319</v>
      </c>
      <c r="V1554" s="158">
        <v>25467</v>
      </c>
      <c r="W1554" s="158">
        <v>25108</v>
      </c>
      <c r="X1554" s="158">
        <v>24684</v>
      </c>
      <c r="Y1554" s="158">
        <v>24441</v>
      </c>
      <c r="Z1554" s="155">
        <v>0.985903325872698</v>
      </c>
      <c r="AA1554" s="155">
        <v>0.990155566358775</v>
      </c>
      <c r="AB1554" s="173">
        <v>-0.00425224048607686</v>
      </c>
    </row>
    <row r="1555" spans="1:28">
      <c r="A1555" s="175" t="s">
        <v>1455</v>
      </c>
      <c r="B1555" s="178" t="s">
        <v>1853</v>
      </c>
      <c r="C1555" s="178" t="s">
        <v>1559</v>
      </c>
      <c r="D1555" s="150">
        <v>4010</v>
      </c>
      <c r="E1555" s="153">
        <v>3766</v>
      </c>
      <c r="F1555" s="153">
        <v>244</v>
      </c>
      <c r="G1555" s="151">
        <v>3917</v>
      </c>
      <c r="H1555" s="151">
        <v>3746</v>
      </c>
      <c r="I1555" s="151">
        <v>171</v>
      </c>
      <c r="J1555" s="151">
        <v>4017</v>
      </c>
      <c r="K1555" s="151">
        <v>3928</v>
      </c>
      <c r="L1555" s="151">
        <v>89</v>
      </c>
      <c r="M1555" s="172">
        <v>0.93</v>
      </c>
      <c r="N1555" s="153">
        <v>112584</v>
      </c>
      <c r="O1555" s="153">
        <v>109197</v>
      </c>
      <c r="P1555" s="153">
        <v>3387</v>
      </c>
      <c r="Q1555" s="154">
        <v>0.9699157962055</v>
      </c>
      <c r="R1555" s="154">
        <v>0.939152119700748</v>
      </c>
      <c r="S1555" s="154">
        <v>0.956344140924177</v>
      </c>
      <c r="T1555" s="154">
        <v>0.977844162310182</v>
      </c>
      <c r="U1555" s="173">
        <v>-0.0171920212234286</v>
      </c>
      <c r="V1555" s="158">
        <v>28447</v>
      </c>
      <c r="W1555" s="158">
        <v>27465</v>
      </c>
      <c r="X1555" s="158">
        <v>28479</v>
      </c>
      <c r="Y1555" s="158">
        <v>27838</v>
      </c>
      <c r="Z1555" s="155">
        <v>0.965479663936443</v>
      </c>
      <c r="AA1555" s="155">
        <v>0.977492187225675</v>
      </c>
      <c r="AB1555" s="173">
        <v>-0.0120125232892319</v>
      </c>
    </row>
    <row r="1556" spans="1:28">
      <c r="A1556" s="175" t="s">
        <v>1455</v>
      </c>
      <c r="B1556" s="178" t="s">
        <v>1852</v>
      </c>
      <c r="C1556" s="178" t="s">
        <v>1560</v>
      </c>
      <c r="D1556" s="150">
        <v>2253</v>
      </c>
      <c r="E1556" s="153">
        <v>2168</v>
      </c>
      <c r="F1556" s="153">
        <v>85</v>
      </c>
      <c r="G1556" s="151">
        <v>1796</v>
      </c>
      <c r="H1556" s="151">
        <v>1766</v>
      </c>
      <c r="I1556" s="151">
        <v>30</v>
      </c>
      <c r="J1556" s="151">
        <v>2261</v>
      </c>
      <c r="K1556" s="151">
        <v>2212</v>
      </c>
      <c r="L1556" s="151">
        <v>49</v>
      </c>
      <c r="M1556" s="172">
        <v>0.93</v>
      </c>
      <c r="N1556" s="153">
        <v>59432</v>
      </c>
      <c r="O1556" s="153">
        <v>58356</v>
      </c>
      <c r="P1556" s="153">
        <v>1076</v>
      </c>
      <c r="Q1556" s="154">
        <v>0.98189527527258</v>
      </c>
      <c r="R1556" s="154">
        <v>0.962272525521527</v>
      </c>
      <c r="S1556" s="154">
        <v>0.983296213808463</v>
      </c>
      <c r="T1556" s="154">
        <v>0.978328173374613</v>
      </c>
      <c r="U1556" s="173">
        <v>-0.0210236882869363</v>
      </c>
      <c r="V1556" s="158">
        <v>15235</v>
      </c>
      <c r="W1556" s="158">
        <v>14926</v>
      </c>
      <c r="X1556" s="158">
        <v>14909</v>
      </c>
      <c r="Y1556" s="158">
        <v>14701</v>
      </c>
      <c r="Z1556" s="155">
        <v>0.979717755169019</v>
      </c>
      <c r="AA1556" s="155">
        <v>0.986048695418875</v>
      </c>
      <c r="AB1556" s="173">
        <v>-0.00633094024985581</v>
      </c>
    </row>
    <row r="1557" spans="1:28">
      <c r="A1557" s="175" t="s">
        <v>1455</v>
      </c>
      <c r="B1557" s="178" t="s">
        <v>1853</v>
      </c>
      <c r="C1557" s="178" t="s">
        <v>1561</v>
      </c>
      <c r="D1557" s="150">
        <v>1956</v>
      </c>
      <c r="E1557" s="153">
        <v>1817</v>
      </c>
      <c r="F1557" s="153">
        <v>139</v>
      </c>
      <c r="G1557" s="151">
        <v>1902</v>
      </c>
      <c r="H1557" s="151">
        <v>1799</v>
      </c>
      <c r="I1557" s="151">
        <v>103</v>
      </c>
      <c r="J1557" s="151">
        <v>1733</v>
      </c>
      <c r="K1557" s="151">
        <v>1629</v>
      </c>
      <c r="L1557" s="151">
        <v>104</v>
      </c>
      <c r="M1557" s="172">
        <v>0.93</v>
      </c>
      <c r="N1557" s="153">
        <v>48022</v>
      </c>
      <c r="O1557" s="153">
        <v>45635</v>
      </c>
      <c r="P1557" s="153">
        <v>2387</v>
      </c>
      <c r="Q1557" s="154">
        <v>0.950293615426263</v>
      </c>
      <c r="R1557" s="154">
        <v>0.928936605316973</v>
      </c>
      <c r="S1557" s="154">
        <v>0.945846477392219</v>
      </c>
      <c r="T1557" s="154">
        <v>0.9399884593191</v>
      </c>
      <c r="U1557" s="173">
        <v>-0.0169098720752453</v>
      </c>
      <c r="V1557" s="158">
        <v>12674</v>
      </c>
      <c r="W1557" s="158">
        <v>11954</v>
      </c>
      <c r="X1557" s="158">
        <v>12227</v>
      </c>
      <c r="Y1557" s="158">
        <v>11738</v>
      </c>
      <c r="Z1557" s="155">
        <v>0.943190784282784</v>
      </c>
      <c r="AA1557" s="155">
        <v>0.960006542896868</v>
      </c>
      <c r="AB1557" s="173">
        <v>-0.0168157586140839</v>
      </c>
    </row>
    <row r="1558" spans="1:28">
      <c r="A1558" s="175" t="s">
        <v>1455</v>
      </c>
      <c r="B1558" s="178" t="s">
        <v>1852</v>
      </c>
      <c r="C1558" s="178" t="s">
        <v>1562</v>
      </c>
      <c r="D1558" s="150">
        <v>1982</v>
      </c>
      <c r="E1558" s="153">
        <v>1881</v>
      </c>
      <c r="F1558" s="153">
        <v>101</v>
      </c>
      <c r="G1558" s="151">
        <v>1674</v>
      </c>
      <c r="H1558" s="151">
        <v>1612</v>
      </c>
      <c r="I1558" s="151">
        <v>62</v>
      </c>
      <c r="J1558" s="151">
        <v>1991</v>
      </c>
      <c r="K1558" s="151">
        <v>1940</v>
      </c>
      <c r="L1558" s="151">
        <v>51</v>
      </c>
      <c r="M1558" s="172">
        <v>0.93</v>
      </c>
      <c r="N1558" s="153">
        <v>52380</v>
      </c>
      <c r="O1558" s="153">
        <v>51182</v>
      </c>
      <c r="P1558" s="153">
        <v>1198</v>
      </c>
      <c r="Q1558" s="154">
        <v>0.977128675066819</v>
      </c>
      <c r="R1558" s="154">
        <v>0.94904137235116</v>
      </c>
      <c r="S1558" s="154">
        <v>0.962962962962963</v>
      </c>
      <c r="T1558" s="154">
        <v>0.974384731290809</v>
      </c>
      <c r="U1558" s="173">
        <v>-0.0139215906118024</v>
      </c>
      <c r="V1558" s="158">
        <v>13412</v>
      </c>
      <c r="W1558" s="158">
        <v>12973</v>
      </c>
      <c r="X1558" s="158">
        <v>13637</v>
      </c>
      <c r="Y1558" s="158">
        <v>13369</v>
      </c>
      <c r="Z1558" s="155">
        <v>0.967268118103191</v>
      </c>
      <c r="AA1558" s="155">
        <v>0.980347583779424</v>
      </c>
      <c r="AB1558" s="173">
        <v>-0.0130794656762325</v>
      </c>
    </row>
    <row r="1559" spans="1:28">
      <c r="A1559" s="175" t="s">
        <v>1455</v>
      </c>
      <c r="B1559" s="178" t="s">
        <v>1852</v>
      </c>
      <c r="C1559" s="178" t="s">
        <v>1563</v>
      </c>
      <c r="D1559" s="150">
        <v>2092</v>
      </c>
      <c r="E1559" s="153">
        <v>1955</v>
      </c>
      <c r="F1559" s="153">
        <v>137</v>
      </c>
      <c r="G1559" s="151">
        <v>1859</v>
      </c>
      <c r="H1559" s="151">
        <v>1764</v>
      </c>
      <c r="I1559" s="151">
        <v>95</v>
      </c>
      <c r="J1559" s="151">
        <v>2120</v>
      </c>
      <c r="K1559" s="151">
        <v>2001</v>
      </c>
      <c r="L1559" s="151">
        <v>119</v>
      </c>
      <c r="M1559" s="172">
        <v>0.93</v>
      </c>
      <c r="N1559" s="153">
        <v>55290</v>
      </c>
      <c r="O1559" s="153">
        <v>52404</v>
      </c>
      <c r="P1559" s="153">
        <v>2886</v>
      </c>
      <c r="Q1559" s="154">
        <v>0.947802495930548</v>
      </c>
      <c r="R1559" s="154">
        <v>0.934512428298279</v>
      </c>
      <c r="S1559" s="154">
        <v>0.948897256589564</v>
      </c>
      <c r="T1559" s="154">
        <v>0.943867924528302</v>
      </c>
      <c r="U1559" s="173">
        <v>-0.0143848282912851</v>
      </c>
      <c r="V1559" s="158">
        <v>14483</v>
      </c>
      <c r="W1559" s="158">
        <v>13738</v>
      </c>
      <c r="X1559" s="158">
        <v>14023</v>
      </c>
      <c r="Y1559" s="158">
        <v>13306</v>
      </c>
      <c r="Z1559" s="155">
        <v>0.948560381136505</v>
      </c>
      <c r="AA1559" s="155">
        <v>0.948869714041218</v>
      </c>
      <c r="AB1559" s="173">
        <v>-0.000309332904713133</v>
      </c>
    </row>
    <row r="1560" spans="1:28">
      <c r="A1560" s="175" t="s">
        <v>1455</v>
      </c>
      <c r="B1560" s="178" t="s">
        <v>1852</v>
      </c>
      <c r="C1560" s="178" t="s">
        <v>1564</v>
      </c>
      <c r="D1560" s="150">
        <v>0</v>
      </c>
      <c r="E1560" s="153">
        <v>0</v>
      </c>
      <c r="F1560" s="153">
        <v>0</v>
      </c>
      <c r="G1560" s="151">
        <v>0</v>
      </c>
      <c r="H1560" s="151">
        <v>0</v>
      </c>
      <c r="I1560" s="151">
        <v>0</v>
      </c>
      <c r="J1560" s="151">
        <v>0</v>
      </c>
      <c r="K1560" s="151">
        <v>0</v>
      </c>
      <c r="L1560" s="151">
        <v>0</v>
      </c>
      <c r="M1560" s="172">
        <v>0.93</v>
      </c>
      <c r="N1560" s="153">
        <v>1</v>
      </c>
      <c r="O1560" s="153">
        <v>1</v>
      </c>
      <c r="P1560" s="153">
        <v>0</v>
      </c>
      <c r="Q1560" s="154">
        <v>1</v>
      </c>
      <c r="R1560" s="154">
        <v>0</v>
      </c>
      <c r="S1560" s="154">
        <v>0</v>
      </c>
      <c r="T1560" s="154">
        <v>0</v>
      </c>
      <c r="U1560" s="173">
        <v>0</v>
      </c>
      <c r="V1560" s="158">
        <v>0</v>
      </c>
      <c r="W1560" s="158">
        <v>0</v>
      </c>
      <c r="X1560" s="158">
        <v>0</v>
      </c>
      <c r="Y1560" s="158">
        <v>0</v>
      </c>
      <c r="Z1560" s="155">
        <v>0</v>
      </c>
      <c r="AA1560" s="155">
        <v>0</v>
      </c>
      <c r="AB1560" s="173">
        <v>0</v>
      </c>
    </row>
    <row r="1561" spans="1:28">
      <c r="A1561" s="175" t="s">
        <v>1455</v>
      </c>
      <c r="B1561" s="178" t="s">
        <v>1852</v>
      </c>
      <c r="C1561" s="178" t="s">
        <v>1565</v>
      </c>
      <c r="D1561" s="150">
        <v>7054</v>
      </c>
      <c r="E1561" s="153">
        <v>6505</v>
      </c>
      <c r="F1561" s="153">
        <v>549</v>
      </c>
      <c r="G1561" s="151">
        <v>5724</v>
      </c>
      <c r="H1561" s="151">
        <v>5524</v>
      </c>
      <c r="I1561" s="151">
        <v>200</v>
      </c>
      <c r="J1561" s="151">
        <v>6682</v>
      </c>
      <c r="K1561" s="151">
        <v>6432</v>
      </c>
      <c r="L1561" s="151">
        <v>250</v>
      </c>
      <c r="M1561" s="172">
        <v>0.93</v>
      </c>
      <c r="N1561" s="153">
        <v>179880</v>
      </c>
      <c r="O1561" s="153">
        <v>174590</v>
      </c>
      <c r="P1561" s="153">
        <v>5290</v>
      </c>
      <c r="Q1561" s="154">
        <v>0.970591505448076</v>
      </c>
      <c r="R1561" s="154">
        <v>0.922171817408562</v>
      </c>
      <c r="S1561" s="154">
        <v>0.965059399021663</v>
      </c>
      <c r="T1561" s="154">
        <v>0.962586052080216</v>
      </c>
      <c r="U1561" s="173">
        <v>-0.0428875816131007</v>
      </c>
      <c r="V1561" s="158">
        <v>45794</v>
      </c>
      <c r="W1561" s="158">
        <v>44197</v>
      </c>
      <c r="X1561" s="158">
        <v>46169</v>
      </c>
      <c r="Y1561" s="158">
        <v>44922</v>
      </c>
      <c r="Z1561" s="155">
        <v>0.965126435777613</v>
      </c>
      <c r="AA1561" s="155">
        <v>0.972990534774416</v>
      </c>
      <c r="AB1561" s="173">
        <v>-0.00786409899680296</v>
      </c>
    </row>
    <row r="1562" spans="1:28">
      <c r="A1562" s="175" t="s">
        <v>1455</v>
      </c>
      <c r="B1562" s="178" t="s">
        <v>1854</v>
      </c>
      <c r="C1562" s="178" t="s">
        <v>1566</v>
      </c>
      <c r="D1562" s="150">
        <v>1360</v>
      </c>
      <c r="E1562" s="153">
        <v>1325</v>
      </c>
      <c r="F1562" s="153">
        <v>35</v>
      </c>
      <c r="G1562" s="151">
        <v>1086</v>
      </c>
      <c r="H1562" s="151">
        <v>1066</v>
      </c>
      <c r="I1562" s="151">
        <v>20</v>
      </c>
      <c r="J1562" s="151">
        <v>1195</v>
      </c>
      <c r="K1562" s="151">
        <v>1183</v>
      </c>
      <c r="L1562" s="151">
        <v>12</v>
      </c>
      <c r="M1562" s="172">
        <v>0.93</v>
      </c>
      <c r="N1562" s="153">
        <v>32020</v>
      </c>
      <c r="O1562" s="153">
        <v>31603</v>
      </c>
      <c r="P1562" s="153">
        <v>417</v>
      </c>
      <c r="Q1562" s="154">
        <v>0.986976889444097</v>
      </c>
      <c r="R1562" s="154">
        <v>0.974264705882353</v>
      </c>
      <c r="S1562" s="154">
        <v>0.98158379373849</v>
      </c>
      <c r="T1562" s="154">
        <v>0.989958158995816</v>
      </c>
      <c r="U1562" s="173">
        <v>-0.007319087856137</v>
      </c>
      <c r="V1562" s="158">
        <v>8342</v>
      </c>
      <c r="W1562" s="158">
        <v>8214</v>
      </c>
      <c r="X1562" s="158">
        <v>8055</v>
      </c>
      <c r="Y1562" s="158">
        <v>7971</v>
      </c>
      <c r="Z1562" s="155">
        <v>0.984655957803884</v>
      </c>
      <c r="AA1562" s="155">
        <v>0.989571694599628</v>
      </c>
      <c r="AB1562" s="173">
        <v>-0.00491573679574364</v>
      </c>
    </row>
    <row r="1563" spans="1:28">
      <c r="A1563" s="175" t="s">
        <v>1455</v>
      </c>
      <c r="B1563" s="178" t="s">
        <v>1852</v>
      </c>
      <c r="C1563" s="178" t="s">
        <v>1567</v>
      </c>
      <c r="D1563" s="150">
        <v>1412</v>
      </c>
      <c r="E1563" s="153">
        <v>1170</v>
      </c>
      <c r="F1563" s="153">
        <v>242</v>
      </c>
      <c r="G1563" s="151">
        <v>1223</v>
      </c>
      <c r="H1563" s="151">
        <v>1019</v>
      </c>
      <c r="I1563" s="151">
        <v>204</v>
      </c>
      <c r="J1563" s="151">
        <v>1342</v>
      </c>
      <c r="K1563" s="151">
        <v>1146</v>
      </c>
      <c r="L1563" s="151">
        <v>196</v>
      </c>
      <c r="M1563" s="172">
        <v>0.93</v>
      </c>
      <c r="N1563" s="153">
        <v>38742</v>
      </c>
      <c r="O1563" s="153">
        <v>32608</v>
      </c>
      <c r="P1563" s="153">
        <v>6134</v>
      </c>
      <c r="Q1563" s="154">
        <v>0.841670538433741</v>
      </c>
      <c r="R1563" s="154">
        <v>0.828611898016997</v>
      </c>
      <c r="S1563" s="154">
        <v>0.833197056418643</v>
      </c>
      <c r="T1563" s="154">
        <v>0.853949329359165</v>
      </c>
      <c r="U1563" s="173">
        <v>-0.00458515840164553</v>
      </c>
      <c r="V1563" s="158">
        <v>9262</v>
      </c>
      <c r="W1563" s="158">
        <v>7753</v>
      </c>
      <c r="X1563" s="158">
        <v>10496</v>
      </c>
      <c r="Y1563" s="158">
        <v>8710</v>
      </c>
      <c r="Z1563" s="155">
        <v>0.837076225437271</v>
      </c>
      <c r="AA1563" s="155">
        <v>0.82983993902439</v>
      </c>
      <c r="AB1563" s="173">
        <v>0.00723628641288032</v>
      </c>
    </row>
    <row r="1564" spans="1:28">
      <c r="A1564" s="175" t="s">
        <v>1455</v>
      </c>
      <c r="B1564" s="178" t="s">
        <v>1854</v>
      </c>
      <c r="C1564" s="178" t="s">
        <v>1568</v>
      </c>
      <c r="D1564" s="150">
        <v>2114</v>
      </c>
      <c r="E1564" s="153">
        <v>2010</v>
      </c>
      <c r="F1564" s="153">
        <v>104</v>
      </c>
      <c r="G1564" s="151">
        <v>1982</v>
      </c>
      <c r="H1564" s="151">
        <v>1856</v>
      </c>
      <c r="I1564" s="151">
        <v>126</v>
      </c>
      <c r="J1564" s="151">
        <v>2121</v>
      </c>
      <c r="K1564" s="151">
        <v>2006</v>
      </c>
      <c r="L1564" s="151">
        <v>115</v>
      </c>
      <c r="M1564" s="172">
        <v>0.93</v>
      </c>
      <c r="N1564" s="153">
        <v>58656</v>
      </c>
      <c r="O1564" s="153">
        <v>56177</v>
      </c>
      <c r="P1564" s="153">
        <v>2479</v>
      </c>
      <c r="Q1564" s="154">
        <v>0.957736633933442</v>
      </c>
      <c r="R1564" s="154">
        <v>0.950804162724692</v>
      </c>
      <c r="S1564" s="154">
        <v>0.936427850655903</v>
      </c>
      <c r="T1564" s="154">
        <v>0.945780292314946</v>
      </c>
      <c r="U1564" s="173">
        <v>0.0143763120687893</v>
      </c>
      <c r="V1564" s="158">
        <v>15117</v>
      </c>
      <c r="W1564" s="158">
        <v>14340</v>
      </c>
      <c r="X1564" s="158">
        <v>14770</v>
      </c>
      <c r="Y1564" s="158">
        <v>14096</v>
      </c>
      <c r="Z1564" s="155">
        <v>0.94860091287954</v>
      </c>
      <c r="AA1564" s="155">
        <v>0.954366960054164</v>
      </c>
      <c r="AB1564" s="173">
        <v>-0.00576604717462426</v>
      </c>
    </row>
    <row r="1565" spans="1:28">
      <c r="A1565" s="175" t="s">
        <v>1455</v>
      </c>
      <c r="B1565" s="178" t="s">
        <v>1852</v>
      </c>
      <c r="C1565" s="178" t="s">
        <v>1569</v>
      </c>
      <c r="D1565" s="150">
        <v>3887</v>
      </c>
      <c r="E1565" s="153">
        <v>3795</v>
      </c>
      <c r="F1565" s="153">
        <v>92</v>
      </c>
      <c r="G1565" s="151">
        <v>3451</v>
      </c>
      <c r="H1565" s="151">
        <v>3370</v>
      </c>
      <c r="I1565" s="151">
        <v>81</v>
      </c>
      <c r="J1565" s="151">
        <v>3670</v>
      </c>
      <c r="K1565" s="151">
        <v>3609</v>
      </c>
      <c r="L1565" s="151">
        <v>61</v>
      </c>
      <c r="M1565" s="172">
        <v>0.93</v>
      </c>
      <c r="N1565" s="153">
        <v>99307</v>
      </c>
      <c r="O1565" s="153">
        <v>97816</v>
      </c>
      <c r="P1565" s="153">
        <v>1491</v>
      </c>
      <c r="Q1565" s="154">
        <v>0.984985952651877</v>
      </c>
      <c r="R1565" s="154">
        <v>0.976331360946746</v>
      </c>
      <c r="S1565" s="154">
        <v>0.976528542451463</v>
      </c>
      <c r="T1565" s="154">
        <v>0.983378746594005</v>
      </c>
      <c r="U1565" s="173">
        <v>-0.000197181504717814</v>
      </c>
      <c r="V1565" s="158">
        <v>26016</v>
      </c>
      <c r="W1565" s="158">
        <v>25624</v>
      </c>
      <c r="X1565" s="158">
        <v>25378</v>
      </c>
      <c r="Y1565" s="158">
        <v>25095</v>
      </c>
      <c r="Z1565" s="155">
        <v>0.984932349323493</v>
      </c>
      <c r="AA1565" s="155">
        <v>0.988848609031445</v>
      </c>
      <c r="AB1565" s="173">
        <v>-0.00391625970795129</v>
      </c>
    </row>
    <row r="1566" spans="1:28">
      <c r="A1566" s="175" t="s">
        <v>1455</v>
      </c>
      <c r="B1566" s="178" t="s">
        <v>1852</v>
      </c>
      <c r="C1566" s="178" t="s">
        <v>1570</v>
      </c>
      <c r="D1566" s="150">
        <v>2860</v>
      </c>
      <c r="E1566" s="153">
        <v>2572</v>
      </c>
      <c r="F1566" s="153">
        <v>288</v>
      </c>
      <c r="G1566" s="151">
        <v>3363</v>
      </c>
      <c r="H1566" s="151">
        <v>2924</v>
      </c>
      <c r="I1566" s="151">
        <v>439</v>
      </c>
      <c r="J1566" s="151">
        <v>3212</v>
      </c>
      <c r="K1566" s="151">
        <v>2893</v>
      </c>
      <c r="L1566" s="151">
        <v>319</v>
      </c>
      <c r="M1566" s="172">
        <v>0.93</v>
      </c>
      <c r="N1566" s="153">
        <v>89242</v>
      </c>
      <c r="O1566" s="153">
        <v>82050</v>
      </c>
      <c r="P1566" s="153">
        <v>7192</v>
      </c>
      <c r="Q1566" s="154">
        <v>0.919410143206114</v>
      </c>
      <c r="R1566" s="154">
        <v>0.899300699300699</v>
      </c>
      <c r="S1566" s="154">
        <v>0.869461790068391</v>
      </c>
      <c r="T1566" s="154">
        <v>0.900684931506849</v>
      </c>
      <c r="U1566" s="173">
        <v>0.029838909232308</v>
      </c>
      <c r="V1566" s="158">
        <v>23117</v>
      </c>
      <c r="W1566" s="158">
        <v>21104</v>
      </c>
      <c r="X1566" s="158">
        <v>22568</v>
      </c>
      <c r="Y1566" s="158">
        <v>20871</v>
      </c>
      <c r="Z1566" s="155">
        <v>0.912921226802786</v>
      </c>
      <c r="AA1566" s="155">
        <v>0.924805033676001</v>
      </c>
      <c r="AB1566" s="173">
        <v>-0.0118838068732156</v>
      </c>
    </row>
    <row r="1567" spans="1:28">
      <c r="A1567" s="175" t="s">
        <v>1455</v>
      </c>
      <c r="B1567" s="178" t="s">
        <v>1852</v>
      </c>
      <c r="C1567" s="178" t="s">
        <v>1571</v>
      </c>
      <c r="D1567" s="150">
        <v>1191</v>
      </c>
      <c r="E1567" s="153">
        <v>1102</v>
      </c>
      <c r="F1567" s="153">
        <v>89</v>
      </c>
      <c r="G1567" s="151">
        <v>1438</v>
      </c>
      <c r="H1567" s="151">
        <v>1330</v>
      </c>
      <c r="I1567" s="151">
        <v>108</v>
      </c>
      <c r="J1567" s="151">
        <v>1227</v>
      </c>
      <c r="K1567" s="151">
        <v>1157</v>
      </c>
      <c r="L1567" s="151">
        <v>70</v>
      </c>
      <c r="M1567" s="172">
        <v>0.93</v>
      </c>
      <c r="N1567" s="153">
        <v>37073</v>
      </c>
      <c r="O1567" s="153">
        <v>35256</v>
      </c>
      <c r="P1567" s="153">
        <v>1817</v>
      </c>
      <c r="Q1567" s="154">
        <v>0.950988590079033</v>
      </c>
      <c r="R1567" s="154">
        <v>0.92527287993283</v>
      </c>
      <c r="S1567" s="154">
        <v>0.924895688456189</v>
      </c>
      <c r="T1567" s="154">
        <v>0.942950285248574</v>
      </c>
      <c r="U1567" s="173">
        <v>0.000377191476640393</v>
      </c>
      <c r="V1567" s="158">
        <v>9371</v>
      </c>
      <c r="W1567" s="158">
        <v>8836</v>
      </c>
      <c r="X1567" s="158">
        <v>9525</v>
      </c>
      <c r="Y1567" s="158">
        <v>9096</v>
      </c>
      <c r="Z1567" s="155">
        <v>0.942908974495785</v>
      </c>
      <c r="AA1567" s="155">
        <v>0.95496062992126</v>
      </c>
      <c r="AB1567" s="173">
        <v>-0.012051655425475</v>
      </c>
    </row>
    <row r="1568" spans="1:28">
      <c r="A1568" s="175" t="s">
        <v>1455</v>
      </c>
      <c r="B1568" s="178" t="s">
        <v>1854</v>
      </c>
      <c r="C1568" s="178" t="s">
        <v>1572</v>
      </c>
      <c r="D1568" s="150">
        <v>3742</v>
      </c>
      <c r="E1568" s="153">
        <v>3207</v>
      </c>
      <c r="F1568" s="153">
        <v>535</v>
      </c>
      <c r="G1568" s="151">
        <v>3076</v>
      </c>
      <c r="H1568" s="151">
        <v>2654</v>
      </c>
      <c r="I1568" s="151">
        <v>422</v>
      </c>
      <c r="J1568" s="151">
        <v>3631</v>
      </c>
      <c r="K1568" s="151">
        <v>3315</v>
      </c>
      <c r="L1568" s="151">
        <v>316</v>
      </c>
      <c r="M1568" s="172">
        <v>0.93</v>
      </c>
      <c r="N1568" s="153">
        <v>100774</v>
      </c>
      <c r="O1568" s="153">
        <v>93892</v>
      </c>
      <c r="P1568" s="153">
        <v>6882</v>
      </c>
      <c r="Q1568" s="154">
        <v>0.931708575624665</v>
      </c>
      <c r="R1568" s="154">
        <v>0.857028327097809</v>
      </c>
      <c r="S1568" s="154">
        <v>0.862808842652796</v>
      </c>
      <c r="T1568" s="154">
        <v>0.912971633158909</v>
      </c>
      <c r="U1568" s="173">
        <v>-0.00578051555498726</v>
      </c>
      <c r="V1568" s="158">
        <v>24828</v>
      </c>
      <c r="W1568" s="158">
        <v>22609</v>
      </c>
      <c r="X1568" s="158">
        <v>24924</v>
      </c>
      <c r="Y1568" s="158">
        <v>23338</v>
      </c>
      <c r="Z1568" s="155">
        <v>0.910625100692766</v>
      </c>
      <c r="AA1568" s="155">
        <v>0.936366554325148</v>
      </c>
      <c r="AB1568" s="173">
        <v>-0.0257414536323822</v>
      </c>
    </row>
    <row r="1569" spans="1:28">
      <c r="A1569" s="175" t="s">
        <v>1455</v>
      </c>
      <c r="B1569" s="178" t="s">
        <v>1853</v>
      </c>
      <c r="C1569" s="178" t="s">
        <v>1573</v>
      </c>
      <c r="D1569" s="150">
        <v>1</v>
      </c>
      <c r="E1569" s="153">
        <v>0</v>
      </c>
      <c r="F1569" s="153">
        <v>1</v>
      </c>
      <c r="G1569" s="151">
        <v>2</v>
      </c>
      <c r="H1569" s="151">
        <v>0</v>
      </c>
      <c r="I1569" s="151">
        <v>2</v>
      </c>
      <c r="J1569" s="151">
        <v>1</v>
      </c>
      <c r="K1569" s="151">
        <v>1</v>
      </c>
      <c r="L1569" s="151">
        <v>0</v>
      </c>
      <c r="M1569" s="172">
        <v>0.93</v>
      </c>
      <c r="N1569" s="153">
        <v>27</v>
      </c>
      <c r="O1569" s="153">
        <v>22</v>
      </c>
      <c r="P1569" s="153">
        <v>5</v>
      </c>
      <c r="Q1569" s="154">
        <v>0.814814814814815</v>
      </c>
      <c r="R1569" s="154">
        <v>0</v>
      </c>
      <c r="S1569" s="154">
        <v>0</v>
      </c>
      <c r="T1569" s="154">
        <v>1</v>
      </c>
      <c r="U1569" s="173">
        <v>0</v>
      </c>
      <c r="V1569" s="158">
        <v>8</v>
      </c>
      <c r="W1569" s="158">
        <v>4</v>
      </c>
      <c r="X1569" s="158">
        <v>10</v>
      </c>
      <c r="Y1569" s="158">
        <v>9</v>
      </c>
      <c r="Z1569" s="155">
        <v>0.5</v>
      </c>
      <c r="AA1569" s="155">
        <v>0.9</v>
      </c>
      <c r="AB1569" s="173">
        <v>-0.4</v>
      </c>
    </row>
    <row r="1570" spans="1:28">
      <c r="A1570" s="175" t="s">
        <v>1455</v>
      </c>
      <c r="B1570" s="178" t="s">
        <v>1854</v>
      </c>
      <c r="C1570" s="178" t="s">
        <v>1574</v>
      </c>
      <c r="D1570" s="150">
        <v>3</v>
      </c>
      <c r="E1570" s="153">
        <v>0</v>
      </c>
      <c r="F1570" s="153">
        <v>3</v>
      </c>
      <c r="G1570" s="151">
        <v>5</v>
      </c>
      <c r="H1570" s="151">
        <v>4</v>
      </c>
      <c r="I1570" s="151">
        <v>1</v>
      </c>
      <c r="J1570" s="151">
        <v>5</v>
      </c>
      <c r="K1570" s="151">
        <v>5</v>
      </c>
      <c r="L1570" s="151">
        <v>0</v>
      </c>
      <c r="M1570" s="172">
        <v>0.93</v>
      </c>
      <c r="N1570" s="153">
        <v>47</v>
      </c>
      <c r="O1570" s="153">
        <v>36</v>
      </c>
      <c r="P1570" s="153">
        <v>11</v>
      </c>
      <c r="Q1570" s="154">
        <v>0.765957446808511</v>
      </c>
      <c r="R1570" s="154">
        <v>0</v>
      </c>
      <c r="S1570" s="154">
        <v>0.8</v>
      </c>
      <c r="T1570" s="154">
        <v>1</v>
      </c>
      <c r="U1570" s="173">
        <v>-0.8</v>
      </c>
      <c r="V1570" s="158">
        <v>33</v>
      </c>
      <c r="W1570" s="158">
        <v>24</v>
      </c>
      <c r="X1570" s="158">
        <v>7</v>
      </c>
      <c r="Y1570" s="158">
        <v>6</v>
      </c>
      <c r="Z1570" s="155">
        <v>0.727272727272727</v>
      </c>
      <c r="AA1570" s="155">
        <v>0.857142857142857</v>
      </c>
      <c r="AB1570" s="173">
        <v>-0.12987012987013</v>
      </c>
    </row>
    <row r="1571" spans="1:28">
      <c r="A1571" s="175" t="s">
        <v>1455</v>
      </c>
      <c r="B1571" s="178" t="s">
        <v>1854</v>
      </c>
      <c r="C1571" s="178" t="s">
        <v>1575</v>
      </c>
      <c r="D1571" s="150">
        <v>1</v>
      </c>
      <c r="E1571" s="153">
        <v>1</v>
      </c>
      <c r="F1571" s="153">
        <v>0</v>
      </c>
      <c r="G1571" s="151">
        <v>0</v>
      </c>
      <c r="H1571" s="151">
        <v>0</v>
      </c>
      <c r="I1571" s="151">
        <v>0</v>
      </c>
      <c r="J1571" s="151">
        <v>0</v>
      </c>
      <c r="K1571" s="151">
        <v>0</v>
      </c>
      <c r="L1571" s="151">
        <v>0</v>
      </c>
      <c r="M1571" s="172">
        <v>0.93</v>
      </c>
      <c r="N1571" s="153">
        <v>2</v>
      </c>
      <c r="O1571" s="153">
        <v>2</v>
      </c>
      <c r="P1571" s="153">
        <v>0</v>
      </c>
      <c r="Q1571" s="154">
        <v>1</v>
      </c>
      <c r="R1571" s="154">
        <v>1</v>
      </c>
      <c r="S1571" s="154">
        <v>0</v>
      </c>
      <c r="T1571" s="154">
        <v>0</v>
      </c>
      <c r="U1571" s="173">
        <v>1</v>
      </c>
      <c r="V1571" s="158">
        <v>1</v>
      </c>
      <c r="W1571" s="158">
        <v>1</v>
      </c>
      <c r="X1571" s="158">
        <v>0</v>
      </c>
      <c r="Y1571" s="158">
        <v>0</v>
      </c>
      <c r="Z1571" s="155">
        <v>1</v>
      </c>
      <c r="AA1571" s="155">
        <v>0</v>
      </c>
      <c r="AB1571" s="173">
        <v>1</v>
      </c>
    </row>
    <row r="1572" spans="1:28">
      <c r="A1572" s="175" t="s">
        <v>1455</v>
      </c>
      <c r="B1572" s="178" t="s">
        <v>1854</v>
      </c>
      <c r="C1572" s="178" t="s">
        <v>1576</v>
      </c>
      <c r="D1572" s="150">
        <v>4179</v>
      </c>
      <c r="E1572" s="153">
        <v>3974</v>
      </c>
      <c r="F1572" s="153">
        <v>205</v>
      </c>
      <c r="G1572" s="151">
        <v>3473</v>
      </c>
      <c r="H1572" s="151">
        <v>3350</v>
      </c>
      <c r="I1572" s="151">
        <v>123</v>
      </c>
      <c r="J1572" s="151">
        <v>3933</v>
      </c>
      <c r="K1572" s="151">
        <v>3837</v>
      </c>
      <c r="L1572" s="151">
        <v>96</v>
      </c>
      <c r="M1572" s="172">
        <v>0.93</v>
      </c>
      <c r="N1572" s="153">
        <v>110886</v>
      </c>
      <c r="O1572" s="153">
        <v>107965</v>
      </c>
      <c r="P1572" s="153">
        <v>2921</v>
      </c>
      <c r="Q1572" s="154">
        <v>0.973657630359108</v>
      </c>
      <c r="R1572" s="154">
        <v>0.950945202201484</v>
      </c>
      <c r="S1572" s="154">
        <v>0.964583933198963</v>
      </c>
      <c r="T1572" s="154">
        <v>0.975591151792525</v>
      </c>
      <c r="U1572" s="173">
        <v>-0.0136387309974798</v>
      </c>
      <c r="V1572" s="158">
        <v>27528</v>
      </c>
      <c r="W1572" s="158">
        <v>26740</v>
      </c>
      <c r="X1572" s="158">
        <v>27576</v>
      </c>
      <c r="Y1572" s="158">
        <v>27023</v>
      </c>
      <c r="Z1572" s="155">
        <v>0.971374600406859</v>
      </c>
      <c r="AA1572" s="155">
        <v>0.979946330142153</v>
      </c>
      <c r="AB1572" s="173">
        <v>-0.00857172973529408</v>
      </c>
    </row>
    <row r="1573" spans="1:28">
      <c r="A1573" s="175" t="s">
        <v>1455</v>
      </c>
      <c r="B1573" s="178" t="s">
        <v>1854</v>
      </c>
      <c r="C1573" s="178" t="s">
        <v>1577</v>
      </c>
      <c r="D1573" s="150">
        <v>3204</v>
      </c>
      <c r="E1573" s="153">
        <v>2959</v>
      </c>
      <c r="F1573" s="153">
        <v>245</v>
      </c>
      <c r="G1573" s="151">
        <v>3562</v>
      </c>
      <c r="H1573" s="151">
        <v>3423</v>
      </c>
      <c r="I1573" s="151">
        <v>139</v>
      </c>
      <c r="J1573" s="151">
        <v>3286</v>
      </c>
      <c r="K1573" s="151">
        <v>3130</v>
      </c>
      <c r="L1573" s="151">
        <v>156</v>
      </c>
      <c r="M1573" s="172">
        <v>0.93</v>
      </c>
      <c r="N1573" s="153">
        <v>96833</v>
      </c>
      <c r="O1573" s="153">
        <v>91954</v>
      </c>
      <c r="P1573" s="153">
        <v>4879</v>
      </c>
      <c r="Q1573" s="154">
        <v>0.949614284386521</v>
      </c>
      <c r="R1573" s="154">
        <v>0.923533083645443</v>
      </c>
      <c r="S1573" s="154">
        <v>0.960976979225154</v>
      </c>
      <c r="T1573" s="154">
        <v>0.952525867315886</v>
      </c>
      <c r="U1573" s="173">
        <v>-0.0374438955797113</v>
      </c>
      <c r="V1573" s="158">
        <v>23924</v>
      </c>
      <c r="W1573" s="158">
        <v>22700</v>
      </c>
      <c r="X1573" s="158">
        <v>24199</v>
      </c>
      <c r="Y1573" s="158">
        <v>23058</v>
      </c>
      <c r="Z1573" s="155">
        <v>0.948837986958703</v>
      </c>
      <c r="AA1573" s="155">
        <v>0.952849291293029</v>
      </c>
      <c r="AB1573" s="173">
        <v>-0.00401130433432606</v>
      </c>
    </row>
    <row r="1574" spans="1:28">
      <c r="A1574" s="175" t="s">
        <v>1455</v>
      </c>
      <c r="B1574" s="178" t="s">
        <v>1852</v>
      </c>
      <c r="C1574" s="178" t="s">
        <v>1578</v>
      </c>
      <c r="D1574" s="150">
        <v>1300</v>
      </c>
      <c r="E1574" s="153">
        <v>1272</v>
      </c>
      <c r="F1574" s="153">
        <v>28</v>
      </c>
      <c r="G1574" s="151">
        <v>1496</v>
      </c>
      <c r="H1574" s="151">
        <v>1467</v>
      </c>
      <c r="I1574" s="151">
        <v>29</v>
      </c>
      <c r="J1574" s="151">
        <v>1433</v>
      </c>
      <c r="K1574" s="151">
        <v>1416</v>
      </c>
      <c r="L1574" s="151">
        <v>17</v>
      </c>
      <c r="M1574" s="172">
        <v>0.93</v>
      </c>
      <c r="N1574" s="153">
        <v>39428</v>
      </c>
      <c r="O1574" s="153">
        <v>38935</v>
      </c>
      <c r="P1574" s="153">
        <v>493</v>
      </c>
      <c r="Q1574" s="154">
        <v>0.987496195597038</v>
      </c>
      <c r="R1574" s="154">
        <v>0.978461538461538</v>
      </c>
      <c r="S1574" s="154">
        <v>0.980614973262032</v>
      </c>
      <c r="T1574" s="154">
        <v>0.988136775994417</v>
      </c>
      <c r="U1574" s="173">
        <v>-0.00215343480049357</v>
      </c>
      <c r="V1574" s="158">
        <v>10049</v>
      </c>
      <c r="W1574" s="158">
        <v>9910</v>
      </c>
      <c r="X1574" s="158">
        <v>10210</v>
      </c>
      <c r="Y1574" s="158">
        <v>10112</v>
      </c>
      <c r="Z1574" s="155">
        <v>0.986167777888347</v>
      </c>
      <c r="AA1574" s="155">
        <v>0.990401567091087</v>
      </c>
      <c r="AB1574" s="173">
        <v>-0.00423378920274009</v>
      </c>
    </row>
    <row r="1575" spans="1:28">
      <c r="A1575" s="175" t="s">
        <v>1455</v>
      </c>
      <c r="B1575" s="178" t="s">
        <v>1855</v>
      </c>
      <c r="C1575" s="178" t="s">
        <v>1579</v>
      </c>
      <c r="D1575" s="150">
        <v>2878</v>
      </c>
      <c r="E1575" s="153">
        <v>2457</v>
      </c>
      <c r="F1575" s="153">
        <v>421</v>
      </c>
      <c r="G1575" s="151">
        <v>1731</v>
      </c>
      <c r="H1575" s="151">
        <v>1536</v>
      </c>
      <c r="I1575" s="151">
        <v>195</v>
      </c>
      <c r="J1575" s="151">
        <v>3136</v>
      </c>
      <c r="K1575" s="151">
        <v>2844</v>
      </c>
      <c r="L1575" s="151">
        <v>292</v>
      </c>
      <c r="M1575" s="172">
        <v>0.93</v>
      </c>
      <c r="N1575" s="153">
        <v>61051</v>
      </c>
      <c r="O1575" s="153">
        <v>57211</v>
      </c>
      <c r="P1575" s="153">
        <v>3840</v>
      </c>
      <c r="Q1575" s="154">
        <v>0.937101767374818</v>
      </c>
      <c r="R1575" s="154">
        <v>0.853717859624739</v>
      </c>
      <c r="S1575" s="154">
        <v>0.88734835355286</v>
      </c>
      <c r="T1575" s="154">
        <v>0.906887755102041</v>
      </c>
      <c r="U1575" s="173">
        <v>-0.0336304939281201</v>
      </c>
      <c r="V1575" s="158">
        <v>17576</v>
      </c>
      <c r="W1575" s="158">
        <v>15840</v>
      </c>
      <c r="X1575" s="158">
        <v>15543</v>
      </c>
      <c r="Y1575" s="158">
        <v>14626</v>
      </c>
      <c r="Z1575" s="155">
        <v>0.901228948566227</v>
      </c>
      <c r="AA1575" s="155">
        <v>0.941002380492826</v>
      </c>
      <c r="AB1575" s="173">
        <v>-0.0397734319265997</v>
      </c>
    </row>
    <row r="1576" spans="1:28">
      <c r="A1576" s="175" t="s">
        <v>1455</v>
      </c>
      <c r="B1576" s="178" t="s">
        <v>1853</v>
      </c>
      <c r="C1576" s="178" t="s">
        <v>1580</v>
      </c>
      <c r="D1576" s="150">
        <v>2123</v>
      </c>
      <c r="E1576" s="153">
        <v>2042</v>
      </c>
      <c r="F1576" s="153">
        <v>81</v>
      </c>
      <c r="G1576" s="151">
        <v>2016</v>
      </c>
      <c r="H1576" s="151">
        <v>1970</v>
      </c>
      <c r="I1576" s="151">
        <v>46</v>
      </c>
      <c r="J1576" s="151">
        <v>2245</v>
      </c>
      <c r="K1576" s="151">
        <v>2202</v>
      </c>
      <c r="L1576" s="151">
        <v>43</v>
      </c>
      <c r="M1576" s="172">
        <v>0.93</v>
      </c>
      <c r="N1576" s="153">
        <v>57693</v>
      </c>
      <c r="O1576" s="153">
        <v>56176</v>
      </c>
      <c r="P1576" s="153">
        <v>1517</v>
      </c>
      <c r="Q1576" s="154">
        <v>0.973705648865547</v>
      </c>
      <c r="R1576" s="154">
        <v>0.961846443711729</v>
      </c>
      <c r="S1576" s="154">
        <v>0.97718253968254</v>
      </c>
      <c r="T1576" s="154">
        <v>0.980846325167038</v>
      </c>
      <c r="U1576" s="173">
        <v>-0.015336095970811</v>
      </c>
      <c r="V1576" s="158">
        <v>14698</v>
      </c>
      <c r="W1576" s="158">
        <v>14321</v>
      </c>
      <c r="X1576" s="158">
        <v>14278</v>
      </c>
      <c r="Y1576" s="158">
        <v>13890</v>
      </c>
      <c r="Z1576" s="155">
        <v>0.97435025173493</v>
      </c>
      <c r="AA1576" s="155">
        <v>0.972825325675865</v>
      </c>
      <c r="AB1576" s="173">
        <v>0.00152492605906496</v>
      </c>
    </row>
    <row r="1577" spans="1:28">
      <c r="A1577" s="175" t="s">
        <v>1455</v>
      </c>
      <c r="B1577" s="178" t="s">
        <v>1852</v>
      </c>
      <c r="C1577" s="178" t="s">
        <v>1581</v>
      </c>
      <c r="D1577" s="150">
        <v>1202</v>
      </c>
      <c r="E1577" s="153">
        <v>1137</v>
      </c>
      <c r="F1577" s="153">
        <v>65</v>
      </c>
      <c r="G1577" s="151">
        <v>1405</v>
      </c>
      <c r="H1577" s="151">
        <v>1312</v>
      </c>
      <c r="I1577" s="151">
        <v>93</v>
      </c>
      <c r="J1577" s="151">
        <v>1194</v>
      </c>
      <c r="K1577" s="151">
        <v>1143</v>
      </c>
      <c r="L1577" s="151">
        <v>51</v>
      </c>
      <c r="M1577" s="172">
        <v>0.93</v>
      </c>
      <c r="N1577" s="153">
        <v>35106</v>
      </c>
      <c r="O1577" s="153">
        <v>33469</v>
      </c>
      <c r="P1577" s="153">
        <v>1637</v>
      </c>
      <c r="Q1577" s="154">
        <v>0.95336979433715</v>
      </c>
      <c r="R1577" s="154">
        <v>0.945923460898503</v>
      </c>
      <c r="S1577" s="154">
        <v>0.933807829181495</v>
      </c>
      <c r="T1577" s="154">
        <v>0.957286432160804</v>
      </c>
      <c r="U1577" s="173">
        <v>0.0121156317170079</v>
      </c>
      <c r="V1577" s="158">
        <v>9005</v>
      </c>
      <c r="W1577" s="158">
        <v>8574</v>
      </c>
      <c r="X1577" s="158">
        <v>9221</v>
      </c>
      <c r="Y1577" s="158">
        <v>8778</v>
      </c>
      <c r="Z1577" s="155">
        <v>0.952137701277068</v>
      </c>
      <c r="AA1577" s="155">
        <v>0.951957488341828</v>
      </c>
      <c r="AB1577" s="173">
        <v>0.000180212935239843</v>
      </c>
    </row>
    <row r="1578" spans="1:28">
      <c r="A1578" s="175" t="s">
        <v>1455</v>
      </c>
      <c r="B1578" s="178" t="s">
        <v>1852</v>
      </c>
      <c r="C1578" s="178" t="s">
        <v>1582</v>
      </c>
      <c r="D1578" s="150">
        <v>2360</v>
      </c>
      <c r="E1578" s="153">
        <v>1998</v>
      </c>
      <c r="F1578" s="153">
        <v>362</v>
      </c>
      <c r="G1578" s="151">
        <v>2504</v>
      </c>
      <c r="H1578" s="151">
        <v>2053</v>
      </c>
      <c r="I1578" s="151">
        <v>451</v>
      </c>
      <c r="J1578" s="151">
        <v>2202</v>
      </c>
      <c r="K1578" s="151">
        <v>2040</v>
      </c>
      <c r="L1578" s="151">
        <v>162</v>
      </c>
      <c r="M1578" s="172">
        <v>0.93</v>
      </c>
      <c r="N1578" s="153">
        <v>64610</v>
      </c>
      <c r="O1578" s="153">
        <v>58106</v>
      </c>
      <c r="P1578" s="153">
        <v>6504</v>
      </c>
      <c r="Q1578" s="154">
        <v>0.899334468348553</v>
      </c>
      <c r="R1578" s="154">
        <v>0.846610169491525</v>
      </c>
      <c r="S1578" s="154">
        <v>0.819888178913738</v>
      </c>
      <c r="T1578" s="154">
        <v>0.926430517711172</v>
      </c>
      <c r="U1578" s="173">
        <v>0.0267219905777875</v>
      </c>
      <c r="V1578" s="158">
        <v>16550</v>
      </c>
      <c r="W1578" s="158">
        <v>14601</v>
      </c>
      <c r="X1578" s="158">
        <v>16211</v>
      </c>
      <c r="Y1578" s="158">
        <v>14673</v>
      </c>
      <c r="Z1578" s="155">
        <v>0.882235649546828</v>
      </c>
      <c r="AA1578" s="155">
        <v>0.905126148911233</v>
      </c>
      <c r="AB1578" s="173">
        <v>-0.0228904993644053</v>
      </c>
    </row>
    <row r="1579" spans="1:28">
      <c r="A1579" s="175" t="s">
        <v>1455</v>
      </c>
      <c r="B1579" s="178" t="s">
        <v>1852</v>
      </c>
      <c r="C1579" s="178" t="s">
        <v>1583</v>
      </c>
      <c r="D1579" s="150">
        <v>2167</v>
      </c>
      <c r="E1579" s="153">
        <v>2019</v>
      </c>
      <c r="F1579" s="153">
        <v>148</v>
      </c>
      <c r="G1579" s="151">
        <v>1645</v>
      </c>
      <c r="H1579" s="151">
        <v>1615</v>
      </c>
      <c r="I1579" s="151">
        <v>30</v>
      </c>
      <c r="J1579" s="151">
        <v>1956</v>
      </c>
      <c r="K1579" s="151">
        <v>1934</v>
      </c>
      <c r="L1579" s="151">
        <v>22</v>
      </c>
      <c r="M1579" s="172">
        <v>0.93</v>
      </c>
      <c r="N1579" s="153">
        <v>53939</v>
      </c>
      <c r="O1579" s="153">
        <v>52727</v>
      </c>
      <c r="P1579" s="153">
        <v>1212</v>
      </c>
      <c r="Q1579" s="154">
        <v>0.977530172973173</v>
      </c>
      <c r="R1579" s="154">
        <v>0.931702814951546</v>
      </c>
      <c r="S1579" s="154">
        <v>0.981762917933131</v>
      </c>
      <c r="T1579" s="154">
        <v>0.988752556237219</v>
      </c>
      <c r="U1579" s="173">
        <v>-0.0500601029815848</v>
      </c>
      <c r="V1579" s="158">
        <v>13683</v>
      </c>
      <c r="W1579" s="158">
        <v>13373</v>
      </c>
      <c r="X1579" s="158">
        <v>13184</v>
      </c>
      <c r="Y1579" s="158">
        <v>12949</v>
      </c>
      <c r="Z1579" s="155">
        <v>0.977344149674779</v>
      </c>
      <c r="AA1579" s="155">
        <v>0.98217536407767</v>
      </c>
      <c r="AB1579" s="173">
        <v>-0.00483121440289103</v>
      </c>
    </row>
    <row r="1580" spans="1:28">
      <c r="A1580" s="175" t="s">
        <v>1455</v>
      </c>
      <c r="B1580" s="178" t="s">
        <v>1852</v>
      </c>
      <c r="C1580" s="178" t="s">
        <v>1584</v>
      </c>
      <c r="D1580" s="150">
        <v>3531</v>
      </c>
      <c r="E1580" s="153">
        <v>3288</v>
      </c>
      <c r="F1580" s="153">
        <v>243</v>
      </c>
      <c r="G1580" s="151">
        <v>2961</v>
      </c>
      <c r="H1580" s="151">
        <v>2782</v>
      </c>
      <c r="I1580" s="151">
        <v>179</v>
      </c>
      <c r="J1580" s="151">
        <v>3444</v>
      </c>
      <c r="K1580" s="151">
        <v>3312</v>
      </c>
      <c r="L1580" s="151">
        <v>132</v>
      </c>
      <c r="M1580" s="172">
        <v>0.93</v>
      </c>
      <c r="N1580" s="153">
        <v>90428</v>
      </c>
      <c r="O1580" s="153">
        <v>87498</v>
      </c>
      <c r="P1580" s="153">
        <v>2930</v>
      </c>
      <c r="Q1580" s="154">
        <v>0.967598531428319</v>
      </c>
      <c r="R1580" s="154">
        <v>0.931180968564146</v>
      </c>
      <c r="S1580" s="154">
        <v>0.939547450185748</v>
      </c>
      <c r="T1580" s="154">
        <v>0.961672473867596</v>
      </c>
      <c r="U1580" s="173">
        <v>-0.00836648162160192</v>
      </c>
      <c r="V1580" s="158">
        <v>23523</v>
      </c>
      <c r="W1580" s="158">
        <v>22574</v>
      </c>
      <c r="X1580" s="158">
        <v>22838</v>
      </c>
      <c r="Y1580" s="158">
        <v>22154</v>
      </c>
      <c r="Z1580" s="155">
        <v>0.959656506397993</v>
      </c>
      <c r="AA1580" s="155">
        <v>0.970049916805324</v>
      </c>
      <c r="AB1580" s="173">
        <v>-0.010393410407331</v>
      </c>
    </row>
    <row r="1581" spans="1:28">
      <c r="A1581" s="175" t="s">
        <v>1455</v>
      </c>
      <c r="B1581" s="178" t="s">
        <v>1852</v>
      </c>
      <c r="C1581" s="178" t="s">
        <v>1585</v>
      </c>
      <c r="D1581" s="150">
        <v>0</v>
      </c>
      <c r="E1581" s="153">
        <v>0</v>
      </c>
      <c r="F1581" s="153">
        <v>0</v>
      </c>
      <c r="G1581" s="151">
        <v>0</v>
      </c>
      <c r="H1581" s="151">
        <v>0</v>
      </c>
      <c r="I1581" s="151">
        <v>0</v>
      </c>
      <c r="J1581" s="151">
        <v>0</v>
      </c>
      <c r="K1581" s="151">
        <v>0</v>
      </c>
      <c r="L1581" s="151">
        <v>0</v>
      </c>
      <c r="M1581" s="172">
        <v>0.93</v>
      </c>
      <c r="N1581" s="153">
        <v>0</v>
      </c>
      <c r="O1581" s="153">
        <v>0</v>
      </c>
      <c r="P1581" s="153">
        <v>0</v>
      </c>
      <c r="Q1581" s="154">
        <v>0</v>
      </c>
      <c r="R1581" s="154">
        <v>0</v>
      </c>
      <c r="S1581" s="154">
        <v>0</v>
      </c>
      <c r="T1581" s="154">
        <v>0</v>
      </c>
      <c r="U1581" s="173">
        <v>0</v>
      </c>
      <c r="V1581" s="158">
        <v>0</v>
      </c>
      <c r="W1581" s="158">
        <v>0</v>
      </c>
      <c r="X1581" s="158">
        <v>0</v>
      </c>
      <c r="Y1581" s="158">
        <v>0</v>
      </c>
      <c r="Z1581" s="155">
        <v>0</v>
      </c>
      <c r="AA1581" s="155">
        <v>0</v>
      </c>
      <c r="AB1581" s="173">
        <v>0</v>
      </c>
    </row>
    <row r="1582" spans="1:28">
      <c r="A1582" s="175" t="s">
        <v>1455</v>
      </c>
      <c r="B1582" s="178" t="s">
        <v>1855</v>
      </c>
      <c r="C1582" s="178" t="s">
        <v>1586</v>
      </c>
      <c r="D1582" s="150">
        <v>1688</v>
      </c>
      <c r="E1582" s="153">
        <v>1460</v>
      </c>
      <c r="F1582" s="153">
        <v>228</v>
      </c>
      <c r="G1582" s="151">
        <v>1993</v>
      </c>
      <c r="H1582" s="151">
        <v>1786</v>
      </c>
      <c r="I1582" s="151">
        <v>207</v>
      </c>
      <c r="J1582" s="151">
        <v>1121</v>
      </c>
      <c r="K1582" s="151">
        <v>1024</v>
      </c>
      <c r="L1582" s="151">
        <v>97</v>
      </c>
      <c r="M1582" s="172">
        <v>0.93</v>
      </c>
      <c r="N1582" s="153">
        <v>44291</v>
      </c>
      <c r="O1582" s="153">
        <v>40066</v>
      </c>
      <c r="P1582" s="153">
        <v>4225</v>
      </c>
      <c r="Q1582" s="154">
        <v>0.904608159671265</v>
      </c>
      <c r="R1582" s="154">
        <v>0.864928909952607</v>
      </c>
      <c r="S1582" s="154">
        <v>0.896136477671851</v>
      </c>
      <c r="T1582" s="154">
        <v>0.913470115967886</v>
      </c>
      <c r="U1582" s="173">
        <v>-0.0312075677192448</v>
      </c>
      <c r="V1582" s="158">
        <v>11504</v>
      </c>
      <c r="W1582" s="158">
        <v>10287</v>
      </c>
      <c r="X1582" s="158">
        <v>12084</v>
      </c>
      <c r="Y1582" s="158">
        <v>11000</v>
      </c>
      <c r="Z1582" s="155">
        <v>0.894210709318498</v>
      </c>
      <c r="AA1582" s="155">
        <v>0.910294604435617</v>
      </c>
      <c r="AB1582" s="173">
        <v>-0.0160838951171195</v>
      </c>
    </row>
    <row r="1583" spans="1:28">
      <c r="A1583" s="175" t="s">
        <v>1455</v>
      </c>
      <c r="B1583" s="178" t="s">
        <v>1857</v>
      </c>
      <c r="C1583" s="178" t="s">
        <v>1587</v>
      </c>
      <c r="D1583" s="150">
        <v>1581</v>
      </c>
      <c r="E1583" s="153">
        <v>1284</v>
      </c>
      <c r="F1583" s="153">
        <v>297</v>
      </c>
      <c r="G1583" s="151">
        <v>1193</v>
      </c>
      <c r="H1583" s="151">
        <v>1015</v>
      </c>
      <c r="I1583" s="151">
        <v>178</v>
      </c>
      <c r="J1583" s="151">
        <v>1387</v>
      </c>
      <c r="K1583" s="151">
        <v>1140</v>
      </c>
      <c r="L1583" s="151">
        <v>247</v>
      </c>
      <c r="M1583" s="172">
        <v>0.93</v>
      </c>
      <c r="N1583" s="153">
        <v>32094</v>
      </c>
      <c r="O1583" s="153">
        <v>28896</v>
      </c>
      <c r="P1583" s="153">
        <v>3198</v>
      </c>
      <c r="Q1583" s="154">
        <v>0.900355206580669</v>
      </c>
      <c r="R1583" s="154">
        <v>0.812144212523719</v>
      </c>
      <c r="S1583" s="154">
        <v>0.850796311818944</v>
      </c>
      <c r="T1583" s="154">
        <v>0.821917808219178</v>
      </c>
      <c r="U1583" s="173">
        <v>-0.0386520992952247</v>
      </c>
      <c r="V1583" s="158">
        <v>9084</v>
      </c>
      <c r="W1583" s="158">
        <v>7777</v>
      </c>
      <c r="X1583" s="158">
        <v>8116</v>
      </c>
      <c r="Y1583" s="158">
        <v>7234</v>
      </c>
      <c r="Z1583" s="155">
        <v>0.856120651695288</v>
      </c>
      <c r="AA1583" s="155">
        <v>0.891325776244455</v>
      </c>
      <c r="AB1583" s="173">
        <v>-0.035205124549167</v>
      </c>
    </row>
    <row r="1584" spans="1:28">
      <c r="A1584" s="175" t="s">
        <v>1455</v>
      </c>
      <c r="B1584" s="178" t="s">
        <v>1855</v>
      </c>
      <c r="C1584" s="178" t="s">
        <v>1588</v>
      </c>
      <c r="D1584" s="150">
        <v>4190</v>
      </c>
      <c r="E1584" s="153">
        <v>3867</v>
      </c>
      <c r="F1584" s="153">
        <v>323</v>
      </c>
      <c r="G1584" s="151">
        <v>2517</v>
      </c>
      <c r="H1584" s="151">
        <v>2410</v>
      </c>
      <c r="I1584" s="151">
        <v>107</v>
      </c>
      <c r="J1584" s="151">
        <v>4707</v>
      </c>
      <c r="K1584" s="151">
        <v>4504</v>
      </c>
      <c r="L1584" s="151">
        <v>203</v>
      </c>
      <c r="M1584" s="172">
        <v>0.93</v>
      </c>
      <c r="N1584" s="153">
        <v>93716</v>
      </c>
      <c r="O1584" s="153">
        <v>89968</v>
      </c>
      <c r="P1584" s="153">
        <v>3748</v>
      </c>
      <c r="Q1584" s="154">
        <v>0.960006829143369</v>
      </c>
      <c r="R1584" s="154">
        <v>0.92291169451074</v>
      </c>
      <c r="S1584" s="154">
        <v>0.957489074294795</v>
      </c>
      <c r="T1584" s="154">
        <v>0.956872742723603</v>
      </c>
      <c r="U1584" s="173">
        <v>-0.0345773797840555</v>
      </c>
      <c r="V1584" s="158">
        <v>25705</v>
      </c>
      <c r="W1584" s="158">
        <v>24517</v>
      </c>
      <c r="X1584" s="158">
        <v>24152</v>
      </c>
      <c r="Y1584" s="158">
        <v>23178</v>
      </c>
      <c r="Z1584" s="155">
        <v>0.953783310639953</v>
      </c>
      <c r="AA1584" s="155">
        <v>0.959672076846638</v>
      </c>
      <c r="AB1584" s="173">
        <v>-0.00588876620668455</v>
      </c>
    </row>
    <row r="1585" spans="1:28">
      <c r="A1585" s="175" t="s">
        <v>1455</v>
      </c>
      <c r="B1585" s="178" t="s">
        <v>1855</v>
      </c>
      <c r="C1585" s="178" t="s">
        <v>1589</v>
      </c>
      <c r="D1585" s="150">
        <v>2570</v>
      </c>
      <c r="E1585" s="153">
        <v>2458</v>
      </c>
      <c r="F1585" s="153">
        <v>112</v>
      </c>
      <c r="G1585" s="151">
        <v>1825</v>
      </c>
      <c r="H1585" s="151">
        <v>1804</v>
      </c>
      <c r="I1585" s="151">
        <v>21</v>
      </c>
      <c r="J1585" s="151">
        <v>2795</v>
      </c>
      <c r="K1585" s="151">
        <v>2745</v>
      </c>
      <c r="L1585" s="151">
        <v>50</v>
      </c>
      <c r="M1585" s="172">
        <v>0.93</v>
      </c>
      <c r="N1585" s="153">
        <v>58731</v>
      </c>
      <c r="O1585" s="153">
        <v>56818</v>
      </c>
      <c r="P1585" s="153">
        <v>1913</v>
      </c>
      <c r="Q1585" s="154">
        <v>0.967427763872572</v>
      </c>
      <c r="R1585" s="154">
        <v>0.956420233463035</v>
      </c>
      <c r="S1585" s="154">
        <v>0.988493150684931</v>
      </c>
      <c r="T1585" s="154">
        <v>0.98211091234347</v>
      </c>
      <c r="U1585" s="173">
        <v>-0.0320729172218964</v>
      </c>
      <c r="V1585" s="158">
        <v>16706</v>
      </c>
      <c r="W1585" s="158">
        <v>16005</v>
      </c>
      <c r="X1585" s="158">
        <v>15567</v>
      </c>
      <c r="Y1585" s="158">
        <v>15070</v>
      </c>
      <c r="Z1585" s="155">
        <v>0.95803902789417</v>
      </c>
      <c r="AA1585" s="155">
        <v>0.96807348879039</v>
      </c>
      <c r="AB1585" s="173">
        <v>-0.0100344608962202</v>
      </c>
    </row>
    <row r="1586" spans="1:28">
      <c r="A1586" s="175" t="s">
        <v>1455</v>
      </c>
      <c r="B1586" s="178" t="s">
        <v>1852</v>
      </c>
      <c r="C1586" s="178" t="s">
        <v>1590</v>
      </c>
      <c r="D1586" s="150">
        <v>1381</v>
      </c>
      <c r="E1586" s="153">
        <v>1198</v>
      </c>
      <c r="F1586" s="153">
        <v>183</v>
      </c>
      <c r="G1586" s="151">
        <v>1517</v>
      </c>
      <c r="H1586" s="151">
        <v>1315</v>
      </c>
      <c r="I1586" s="151">
        <v>202</v>
      </c>
      <c r="J1586" s="151">
        <v>1347</v>
      </c>
      <c r="K1586" s="151">
        <v>1228</v>
      </c>
      <c r="L1586" s="151">
        <v>119</v>
      </c>
      <c r="M1586" s="172">
        <v>0.93</v>
      </c>
      <c r="N1586" s="153">
        <v>39526</v>
      </c>
      <c r="O1586" s="153">
        <v>35226</v>
      </c>
      <c r="P1586" s="153">
        <v>4300</v>
      </c>
      <c r="Q1586" s="154">
        <v>0.891210848555381</v>
      </c>
      <c r="R1586" s="154">
        <v>0.867487328023172</v>
      </c>
      <c r="S1586" s="154">
        <v>0.866842452208306</v>
      </c>
      <c r="T1586" s="154">
        <v>0.911655530809206</v>
      </c>
      <c r="U1586" s="173">
        <v>0.00064487581486572</v>
      </c>
      <c r="V1586" s="158">
        <v>10226</v>
      </c>
      <c r="W1586" s="158">
        <v>9121</v>
      </c>
      <c r="X1586" s="158">
        <v>9831</v>
      </c>
      <c r="Y1586" s="158">
        <v>8778</v>
      </c>
      <c r="Z1586" s="155">
        <v>0.891942108351262</v>
      </c>
      <c r="AA1586" s="155">
        <v>0.892889838266707</v>
      </c>
      <c r="AB1586" s="173">
        <v>-0.000947729915445783</v>
      </c>
    </row>
    <row r="1587" spans="1:28">
      <c r="A1587" s="175" t="s">
        <v>1455</v>
      </c>
      <c r="B1587" s="178" t="s">
        <v>1857</v>
      </c>
      <c r="C1587" s="178" t="s">
        <v>1591</v>
      </c>
      <c r="D1587" s="150">
        <v>1006</v>
      </c>
      <c r="E1587" s="153">
        <v>721</v>
      </c>
      <c r="F1587" s="153">
        <v>285</v>
      </c>
      <c r="G1587" s="151">
        <v>857</v>
      </c>
      <c r="H1587" s="151">
        <v>656</v>
      </c>
      <c r="I1587" s="151">
        <v>201</v>
      </c>
      <c r="J1587" s="151">
        <v>780</v>
      </c>
      <c r="K1587" s="151">
        <v>577</v>
      </c>
      <c r="L1587" s="151">
        <v>203</v>
      </c>
      <c r="M1587" s="172">
        <v>0.93</v>
      </c>
      <c r="N1587" s="153">
        <v>23967</v>
      </c>
      <c r="O1587" s="153">
        <v>14645</v>
      </c>
      <c r="P1587" s="153">
        <v>9322</v>
      </c>
      <c r="Q1587" s="154">
        <v>0.611048525055284</v>
      </c>
      <c r="R1587" s="154">
        <v>0.716699801192843</v>
      </c>
      <c r="S1587" s="154">
        <v>0.765460910151692</v>
      </c>
      <c r="T1587" s="154">
        <v>0.73974358974359</v>
      </c>
      <c r="U1587" s="173">
        <v>-0.048761108958849</v>
      </c>
      <c r="V1587" s="158">
        <v>6367</v>
      </c>
      <c r="W1587" s="158">
        <v>4741</v>
      </c>
      <c r="X1587" s="158">
        <v>6252</v>
      </c>
      <c r="Y1587" s="158">
        <v>3801</v>
      </c>
      <c r="Z1587" s="155">
        <v>0.744620700486886</v>
      </c>
      <c r="AA1587" s="155">
        <v>0.607965451055662</v>
      </c>
      <c r="AB1587" s="173">
        <v>0.136655249431223</v>
      </c>
    </row>
    <row r="1588" spans="1:28">
      <c r="A1588" s="175" t="s">
        <v>1455</v>
      </c>
      <c r="B1588" s="178" t="s">
        <v>1857</v>
      </c>
      <c r="C1588" s="178" t="s">
        <v>1592</v>
      </c>
      <c r="D1588" s="150">
        <v>2135</v>
      </c>
      <c r="E1588" s="153">
        <v>1563</v>
      </c>
      <c r="F1588" s="153">
        <v>572</v>
      </c>
      <c r="G1588" s="151">
        <v>1368</v>
      </c>
      <c r="H1588" s="151">
        <v>1081</v>
      </c>
      <c r="I1588" s="151">
        <v>287</v>
      </c>
      <c r="J1588" s="151">
        <v>1840</v>
      </c>
      <c r="K1588" s="151">
        <v>1398</v>
      </c>
      <c r="L1588" s="151">
        <v>442</v>
      </c>
      <c r="M1588" s="172">
        <v>0.93</v>
      </c>
      <c r="N1588" s="153">
        <v>40766</v>
      </c>
      <c r="O1588" s="153">
        <v>32829</v>
      </c>
      <c r="P1588" s="153">
        <v>7937</v>
      </c>
      <c r="Q1588" s="154">
        <v>0.80530343914046</v>
      </c>
      <c r="R1588" s="154">
        <v>0.732084309133489</v>
      </c>
      <c r="S1588" s="154">
        <v>0.790204678362573</v>
      </c>
      <c r="T1588" s="154">
        <v>0.759782608695652</v>
      </c>
      <c r="U1588" s="173">
        <v>-0.0581203692290837</v>
      </c>
      <c r="V1588" s="158">
        <v>11825</v>
      </c>
      <c r="W1588" s="158">
        <v>9152</v>
      </c>
      <c r="X1588" s="158">
        <v>10726</v>
      </c>
      <c r="Y1588" s="158">
        <v>8763</v>
      </c>
      <c r="Z1588" s="155">
        <v>0.773953488372093</v>
      </c>
      <c r="AA1588" s="155">
        <v>0.816986761141152</v>
      </c>
      <c r="AB1588" s="173">
        <v>-0.0430332727690593</v>
      </c>
    </row>
    <row r="1589" spans="1:28">
      <c r="A1589" s="175" t="s">
        <v>1455</v>
      </c>
      <c r="B1589" s="178" t="s">
        <v>1857</v>
      </c>
      <c r="C1589" s="178" t="s">
        <v>1593</v>
      </c>
      <c r="D1589" s="150">
        <v>106</v>
      </c>
      <c r="E1589" s="153">
        <v>89</v>
      </c>
      <c r="F1589" s="153">
        <v>17</v>
      </c>
      <c r="G1589" s="151">
        <v>806</v>
      </c>
      <c r="H1589" s="151">
        <v>539</v>
      </c>
      <c r="I1589" s="151">
        <v>267</v>
      </c>
      <c r="J1589" s="151">
        <v>897</v>
      </c>
      <c r="K1589" s="151">
        <v>633</v>
      </c>
      <c r="L1589" s="151">
        <v>264</v>
      </c>
      <c r="M1589" s="172">
        <v>0.93</v>
      </c>
      <c r="N1589" s="153">
        <v>21559</v>
      </c>
      <c r="O1589" s="153">
        <v>17364</v>
      </c>
      <c r="P1589" s="153">
        <v>4195</v>
      </c>
      <c r="Q1589" s="154">
        <v>0.805417690987523</v>
      </c>
      <c r="R1589" s="154">
        <v>0.839622641509434</v>
      </c>
      <c r="S1589" s="154">
        <v>0.668734491315137</v>
      </c>
      <c r="T1589" s="154">
        <v>0.705685618729097</v>
      </c>
      <c r="U1589" s="173">
        <v>0.170888150194297</v>
      </c>
      <c r="V1589" s="158">
        <v>4756</v>
      </c>
      <c r="W1589" s="158">
        <v>3212</v>
      </c>
      <c r="X1589" s="158">
        <v>5818</v>
      </c>
      <c r="Y1589" s="158">
        <v>3787</v>
      </c>
      <c r="Z1589" s="155">
        <v>0.675357443229605</v>
      </c>
      <c r="AA1589" s="155">
        <v>0.650910965967686</v>
      </c>
      <c r="AB1589" s="173">
        <v>0.0244464772619182</v>
      </c>
    </row>
    <row r="1590" spans="1:28">
      <c r="A1590" s="175" t="s">
        <v>1455</v>
      </c>
      <c r="B1590" s="178" t="s">
        <v>1857</v>
      </c>
      <c r="C1590" s="178" t="s">
        <v>1594</v>
      </c>
      <c r="D1590" s="150">
        <v>22</v>
      </c>
      <c r="E1590" s="153">
        <v>22</v>
      </c>
      <c r="F1590" s="153">
        <v>0</v>
      </c>
      <c r="G1590" s="151">
        <v>881</v>
      </c>
      <c r="H1590" s="151">
        <v>875</v>
      </c>
      <c r="I1590" s="151">
        <v>6</v>
      </c>
      <c r="J1590" s="151">
        <v>791</v>
      </c>
      <c r="K1590" s="151">
        <v>784</v>
      </c>
      <c r="L1590" s="151">
        <v>7</v>
      </c>
      <c r="M1590" s="172">
        <v>0.93</v>
      </c>
      <c r="N1590" s="153">
        <v>21482</v>
      </c>
      <c r="O1590" s="153">
        <v>21079</v>
      </c>
      <c r="P1590" s="153">
        <v>403</v>
      </c>
      <c r="Q1590" s="154">
        <v>0.981240107997393</v>
      </c>
      <c r="R1590" s="154">
        <v>1</v>
      </c>
      <c r="S1590" s="154">
        <v>0.993189557321226</v>
      </c>
      <c r="T1590" s="154">
        <v>0.991150442477876</v>
      </c>
      <c r="U1590" s="173">
        <v>0.00681044267877418</v>
      </c>
      <c r="V1590" s="158">
        <v>4841</v>
      </c>
      <c r="W1590" s="158">
        <v>4528</v>
      </c>
      <c r="X1590" s="158">
        <v>6015</v>
      </c>
      <c r="Y1590" s="158">
        <v>5972</v>
      </c>
      <c r="Z1590" s="155">
        <v>0.935343937203057</v>
      </c>
      <c r="AA1590" s="155">
        <v>0.992851205320033</v>
      </c>
      <c r="AB1590" s="173">
        <v>-0.057507268116976</v>
      </c>
    </row>
    <row r="1591" spans="1:28">
      <c r="A1591" s="175" t="s">
        <v>1455</v>
      </c>
      <c r="B1591" s="178" t="s">
        <v>1857</v>
      </c>
      <c r="C1591" s="178" t="s">
        <v>1595</v>
      </c>
      <c r="D1591" s="150">
        <v>1470</v>
      </c>
      <c r="E1591" s="153">
        <v>885</v>
      </c>
      <c r="F1591" s="153">
        <v>585</v>
      </c>
      <c r="G1591" s="151">
        <v>1370</v>
      </c>
      <c r="H1591" s="151">
        <v>936</v>
      </c>
      <c r="I1591" s="151">
        <v>434</v>
      </c>
      <c r="J1591" s="151">
        <v>1052</v>
      </c>
      <c r="K1591" s="151">
        <v>745</v>
      </c>
      <c r="L1591" s="151">
        <v>307</v>
      </c>
      <c r="M1591" s="172">
        <v>0.93</v>
      </c>
      <c r="N1591" s="153">
        <v>32651</v>
      </c>
      <c r="O1591" s="153">
        <v>23348</v>
      </c>
      <c r="P1591" s="153">
        <v>9303</v>
      </c>
      <c r="Q1591" s="154">
        <v>0.715077639275979</v>
      </c>
      <c r="R1591" s="154">
        <v>0.602040816326531</v>
      </c>
      <c r="S1591" s="154">
        <v>0.683211678832117</v>
      </c>
      <c r="T1591" s="154">
        <v>0.708174904942966</v>
      </c>
      <c r="U1591" s="173">
        <v>-0.0811708625055861</v>
      </c>
      <c r="V1591" s="158">
        <v>8985</v>
      </c>
      <c r="W1591" s="158">
        <v>6241</v>
      </c>
      <c r="X1591" s="158">
        <v>8585</v>
      </c>
      <c r="Y1591" s="158">
        <v>5710</v>
      </c>
      <c r="Z1591" s="155">
        <v>0.694602114635504</v>
      </c>
      <c r="AA1591" s="155">
        <v>0.665113570180548</v>
      </c>
      <c r="AB1591" s="173">
        <v>0.0294885444549561</v>
      </c>
    </row>
    <row r="1592" spans="1:28">
      <c r="A1592" s="175" t="s">
        <v>1455</v>
      </c>
      <c r="B1592" s="178" t="s">
        <v>1855</v>
      </c>
      <c r="C1592" s="178" t="s">
        <v>1596</v>
      </c>
      <c r="D1592" s="150">
        <v>2240</v>
      </c>
      <c r="E1592" s="153">
        <v>2171</v>
      </c>
      <c r="F1592" s="153">
        <v>69</v>
      </c>
      <c r="G1592" s="151">
        <v>1419</v>
      </c>
      <c r="H1592" s="151">
        <v>1402</v>
      </c>
      <c r="I1592" s="151">
        <v>17</v>
      </c>
      <c r="J1592" s="151">
        <v>2563</v>
      </c>
      <c r="K1592" s="151">
        <v>2534</v>
      </c>
      <c r="L1592" s="151">
        <v>29</v>
      </c>
      <c r="M1592" s="172">
        <v>0.93</v>
      </c>
      <c r="N1592" s="153">
        <v>55078</v>
      </c>
      <c r="O1592" s="153">
        <v>54313</v>
      </c>
      <c r="P1592" s="153">
        <v>765</v>
      </c>
      <c r="Q1592" s="154">
        <v>0.986110606775845</v>
      </c>
      <c r="R1592" s="154">
        <v>0.969196428571429</v>
      </c>
      <c r="S1592" s="154">
        <v>0.988019732205779</v>
      </c>
      <c r="T1592" s="154">
        <v>0.988685134607881</v>
      </c>
      <c r="U1592" s="173">
        <v>-0.0188233036343501</v>
      </c>
      <c r="V1592" s="158">
        <v>14622</v>
      </c>
      <c r="W1592" s="158">
        <v>14411</v>
      </c>
      <c r="X1592" s="158">
        <v>14866</v>
      </c>
      <c r="Y1592" s="158">
        <v>14666</v>
      </c>
      <c r="Z1592" s="155">
        <v>0.985569689508959</v>
      </c>
      <c r="AA1592" s="155">
        <v>0.986546481905018</v>
      </c>
      <c r="AB1592" s="173">
        <v>-0.000976792396059079</v>
      </c>
    </row>
    <row r="1593" spans="1:28">
      <c r="A1593" s="175" t="s">
        <v>1455</v>
      </c>
      <c r="B1593" s="178" t="s">
        <v>1852</v>
      </c>
      <c r="C1593" s="178" t="s">
        <v>1597</v>
      </c>
      <c r="D1593" s="150">
        <v>1300</v>
      </c>
      <c r="E1593" s="153">
        <v>1263</v>
      </c>
      <c r="F1593" s="153">
        <v>37</v>
      </c>
      <c r="G1593" s="151">
        <v>1397</v>
      </c>
      <c r="H1593" s="151">
        <v>1383</v>
      </c>
      <c r="I1593" s="151">
        <v>14</v>
      </c>
      <c r="J1593" s="151">
        <v>1413</v>
      </c>
      <c r="K1593" s="151">
        <v>1407</v>
      </c>
      <c r="L1593" s="151">
        <v>6</v>
      </c>
      <c r="M1593" s="172">
        <v>0.93</v>
      </c>
      <c r="N1593" s="153">
        <v>37790</v>
      </c>
      <c r="O1593" s="153">
        <v>37174</v>
      </c>
      <c r="P1593" s="153">
        <v>616</v>
      </c>
      <c r="Q1593" s="154">
        <v>0.983699391373379</v>
      </c>
      <c r="R1593" s="154">
        <v>0.971538461538462</v>
      </c>
      <c r="S1593" s="154">
        <v>0.989978525411596</v>
      </c>
      <c r="T1593" s="154">
        <v>0.995753715498938</v>
      </c>
      <c r="U1593" s="173">
        <v>-0.0184400638731347</v>
      </c>
      <c r="V1593" s="158">
        <v>9653</v>
      </c>
      <c r="W1593" s="158">
        <v>9513</v>
      </c>
      <c r="X1593" s="158">
        <v>9727</v>
      </c>
      <c r="Y1593" s="158">
        <v>9515</v>
      </c>
      <c r="Z1593" s="155">
        <v>0.985496736765772</v>
      </c>
      <c r="AA1593" s="155">
        <v>0.978204996401768</v>
      </c>
      <c r="AB1593" s="173">
        <v>0.00729174036400404</v>
      </c>
    </row>
    <row r="1594" spans="1:28">
      <c r="A1594" s="175" t="s">
        <v>1455</v>
      </c>
      <c r="B1594" s="178" t="s">
        <v>1857</v>
      </c>
      <c r="C1594" s="178" t="s">
        <v>1598</v>
      </c>
      <c r="D1594" s="150">
        <v>1490</v>
      </c>
      <c r="E1594" s="153">
        <v>1301</v>
      </c>
      <c r="F1594" s="153">
        <v>189</v>
      </c>
      <c r="G1594" s="151">
        <v>35</v>
      </c>
      <c r="H1594" s="151">
        <v>35</v>
      </c>
      <c r="I1594" s="151">
        <v>0</v>
      </c>
      <c r="J1594" s="151">
        <v>801</v>
      </c>
      <c r="K1594" s="151">
        <v>727</v>
      </c>
      <c r="L1594" s="151">
        <v>74</v>
      </c>
      <c r="M1594" s="172">
        <v>0.93</v>
      </c>
      <c r="N1594" s="153">
        <v>21644</v>
      </c>
      <c r="O1594" s="153">
        <v>20230</v>
      </c>
      <c r="P1594" s="153">
        <v>1414</v>
      </c>
      <c r="Q1594" s="154">
        <v>0.934670116429495</v>
      </c>
      <c r="R1594" s="154">
        <v>0.873154362416107</v>
      </c>
      <c r="S1594" s="154">
        <v>1</v>
      </c>
      <c r="T1594" s="154">
        <v>0.907615480649189</v>
      </c>
      <c r="U1594" s="173">
        <v>-0.126845637583893</v>
      </c>
      <c r="V1594" s="158">
        <v>5723</v>
      </c>
      <c r="W1594" s="158">
        <v>5234</v>
      </c>
      <c r="X1594" s="158">
        <v>4900</v>
      </c>
      <c r="Y1594" s="158">
        <v>4558</v>
      </c>
      <c r="Z1594" s="155">
        <v>0.914555303162677</v>
      </c>
      <c r="AA1594" s="155">
        <v>0.930204081632653</v>
      </c>
      <c r="AB1594" s="173">
        <v>-0.0156487784699761</v>
      </c>
    </row>
    <row r="1595" spans="1:28">
      <c r="A1595" s="175" t="s">
        <v>1455</v>
      </c>
      <c r="B1595" s="178" t="s">
        <v>1857</v>
      </c>
      <c r="C1595" s="178" t="s">
        <v>1599</v>
      </c>
      <c r="D1595" s="150">
        <v>1023</v>
      </c>
      <c r="E1595" s="153">
        <v>964</v>
      </c>
      <c r="F1595" s="153">
        <v>59</v>
      </c>
      <c r="G1595" s="151">
        <v>1217</v>
      </c>
      <c r="H1595" s="151">
        <v>1162</v>
      </c>
      <c r="I1595" s="151">
        <v>55</v>
      </c>
      <c r="J1595" s="151">
        <v>1233</v>
      </c>
      <c r="K1595" s="151">
        <v>1184</v>
      </c>
      <c r="L1595" s="151">
        <v>49</v>
      </c>
      <c r="M1595" s="172">
        <v>0.93</v>
      </c>
      <c r="N1595" s="153">
        <v>31779</v>
      </c>
      <c r="O1595" s="153">
        <v>30363</v>
      </c>
      <c r="P1595" s="153">
        <v>1416</v>
      </c>
      <c r="Q1595" s="154">
        <v>0.955442273199283</v>
      </c>
      <c r="R1595" s="154">
        <v>0.942326490713588</v>
      </c>
      <c r="S1595" s="154">
        <v>0.95480690221857</v>
      </c>
      <c r="T1595" s="154">
        <v>0.960259529602595</v>
      </c>
      <c r="U1595" s="173">
        <v>-0.0124804115049827</v>
      </c>
      <c r="V1595" s="158">
        <v>7923</v>
      </c>
      <c r="W1595" s="158">
        <v>7526</v>
      </c>
      <c r="X1595" s="158">
        <v>8781</v>
      </c>
      <c r="Y1595" s="158">
        <v>8447</v>
      </c>
      <c r="Z1595" s="155">
        <v>0.949892717405023</v>
      </c>
      <c r="AA1595" s="155">
        <v>0.961963329916866</v>
      </c>
      <c r="AB1595" s="173">
        <v>-0.0120706125118426</v>
      </c>
    </row>
    <row r="1596" spans="1:28">
      <c r="A1596" s="175" t="s">
        <v>1455</v>
      </c>
      <c r="B1596" s="178" t="s">
        <v>1852</v>
      </c>
      <c r="C1596" s="178" t="s">
        <v>1600</v>
      </c>
      <c r="D1596" s="150">
        <v>2008</v>
      </c>
      <c r="E1596" s="153">
        <v>1930</v>
      </c>
      <c r="F1596" s="153">
        <v>78</v>
      </c>
      <c r="G1596" s="151">
        <v>1753</v>
      </c>
      <c r="H1596" s="151">
        <v>1732</v>
      </c>
      <c r="I1596" s="151">
        <v>21</v>
      </c>
      <c r="J1596" s="151">
        <v>1996</v>
      </c>
      <c r="K1596" s="151">
        <v>1968</v>
      </c>
      <c r="L1596" s="151">
        <v>28</v>
      </c>
      <c r="M1596" s="172">
        <v>0.93</v>
      </c>
      <c r="N1596" s="153">
        <v>53124</v>
      </c>
      <c r="O1596" s="153">
        <v>51669</v>
      </c>
      <c r="P1596" s="153">
        <v>1455</v>
      </c>
      <c r="Q1596" s="154">
        <v>0.972611249152925</v>
      </c>
      <c r="R1596" s="154">
        <v>0.961155378486056</v>
      </c>
      <c r="S1596" s="154">
        <v>0.988020536223617</v>
      </c>
      <c r="T1596" s="154">
        <v>0.985971943887776</v>
      </c>
      <c r="U1596" s="173">
        <v>-0.0268651577375608</v>
      </c>
      <c r="V1596" s="158">
        <v>13624</v>
      </c>
      <c r="W1596" s="158">
        <v>13339</v>
      </c>
      <c r="X1596" s="158">
        <v>13780</v>
      </c>
      <c r="Y1596" s="158">
        <v>13383</v>
      </c>
      <c r="Z1596" s="155">
        <v>0.979081033470346</v>
      </c>
      <c r="AA1596" s="155">
        <v>0.971190130624093</v>
      </c>
      <c r="AB1596" s="173">
        <v>0.0078909028462536</v>
      </c>
    </row>
    <row r="1597" spans="1:28">
      <c r="A1597" s="175" t="s">
        <v>1455</v>
      </c>
      <c r="B1597" s="178" t="s">
        <v>1855</v>
      </c>
      <c r="C1597" s="178" t="s">
        <v>1601</v>
      </c>
      <c r="D1597" s="150">
        <v>3752</v>
      </c>
      <c r="E1597" s="153">
        <v>3540</v>
      </c>
      <c r="F1597" s="153">
        <v>212</v>
      </c>
      <c r="G1597" s="151">
        <v>2162</v>
      </c>
      <c r="H1597" s="151">
        <v>2099</v>
      </c>
      <c r="I1597" s="151">
        <v>63</v>
      </c>
      <c r="J1597" s="151">
        <v>4189</v>
      </c>
      <c r="K1597" s="151">
        <v>4079</v>
      </c>
      <c r="L1597" s="151">
        <v>110</v>
      </c>
      <c r="M1597" s="172">
        <v>0.93</v>
      </c>
      <c r="N1597" s="153">
        <v>80995</v>
      </c>
      <c r="O1597" s="153">
        <v>78922</v>
      </c>
      <c r="P1597" s="153">
        <v>2073</v>
      </c>
      <c r="Q1597" s="154">
        <v>0.974405827520217</v>
      </c>
      <c r="R1597" s="154">
        <v>0.943496801705757</v>
      </c>
      <c r="S1597" s="154">
        <v>0.970860314523589</v>
      </c>
      <c r="T1597" s="154">
        <v>0.973740749582239</v>
      </c>
      <c r="U1597" s="173">
        <v>-0.0273635128178323</v>
      </c>
      <c r="V1597" s="158">
        <v>23104</v>
      </c>
      <c r="W1597" s="158">
        <v>22388</v>
      </c>
      <c r="X1597" s="158">
        <v>21528</v>
      </c>
      <c r="Y1597" s="158">
        <v>21100</v>
      </c>
      <c r="Z1597" s="155">
        <v>0.969009695290859</v>
      </c>
      <c r="AA1597" s="155">
        <v>0.980118914901524</v>
      </c>
      <c r="AB1597" s="173">
        <v>-0.0111092196106649</v>
      </c>
    </row>
    <row r="1598" spans="1:28">
      <c r="A1598" s="175" t="s">
        <v>1455</v>
      </c>
      <c r="B1598" s="178" t="s">
        <v>1852</v>
      </c>
      <c r="C1598" s="178" t="s">
        <v>1602</v>
      </c>
      <c r="D1598" s="150">
        <v>2165</v>
      </c>
      <c r="E1598" s="153">
        <v>1782</v>
      </c>
      <c r="F1598" s="153">
        <v>383</v>
      </c>
      <c r="G1598" s="151">
        <v>1927</v>
      </c>
      <c r="H1598" s="151">
        <v>1593</v>
      </c>
      <c r="I1598" s="151">
        <v>334</v>
      </c>
      <c r="J1598" s="151">
        <v>2244</v>
      </c>
      <c r="K1598" s="151">
        <v>1908</v>
      </c>
      <c r="L1598" s="151">
        <v>336</v>
      </c>
      <c r="M1598" s="172">
        <v>0.93</v>
      </c>
      <c r="N1598" s="153">
        <v>53278</v>
      </c>
      <c r="O1598" s="153">
        <v>46548</v>
      </c>
      <c r="P1598" s="153">
        <v>6730</v>
      </c>
      <c r="Q1598" s="154">
        <v>0.873681444498667</v>
      </c>
      <c r="R1598" s="154">
        <v>0.823094688221709</v>
      </c>
      <c r="S1598" s="154">
        <v>0.826673585884795</v>
      </c>
      <c r="T1598" s="154">
        <v>0.850267379679144</v>
      </c>
      <c r="U1598" s="173">
        <v>-0.00357889766308594</v>
      </c>
      <c r="V1598" s="158">
        <v>14766</v>
      </c>
      <c r="W1598" s="158">
        <v>12941</v>
      </c>
      <c r="X1598" s="158">
        <v>13374</v>
      </c>
      <c r="Y1598" s="158">
        <v>11608</v>
      </c>
      <c r="Z1598" s="155">
        <v>0.876405255316267</v>
      </c>
      <c r="AA1598" s="155">
        <v>0.867952744130402</v>
      </c>
      <c r="AB1598" s="173">
        <v>0.00845251118586487</v>
      </c>
    </row>
    <row r="1599" spans="1:28">
      <c r="A1599" s="175" t="s">
        <v>1455</v>
      </c>
      <c r="B1599" s="178" t="s">
        <v>1857</v>
      </c>
      <c r="C1599" s="178" t="s">
        <v>1603</v>
      </c>
      <c r="D1599" s="150">
        <v>2982</v>
      </c>
      <c r="E1599" s="153">
        <v>2391</v>
      </c>
      <c r="F1599" s="153">
        <v>591</v>
      </c>
      <c r="G1599" s="151">
        <v>2304</v>
      </c>
      <c r="H1599" s="151">
        <v>1979</v>
      </c>
      <c r="I1599" s="151">
        <v>325</v>
      </c>
      <c r="J1599" s="151">
        <v>2662</v>
      </c>
      <c r="K1599" s="151">
        <v>2332</v>
      </c>
      <c r="L1599" s="151">
        <v>330</v>
      </c>
      <c r="M1599" s="172">
        <v>0.93</v>
      </c>
      <c r="N1599" s="153">
        <v>65647</v>
      </c>
      <c r="O1599" s="153">
        <v>59563</v>
      </c>
      <c r="P1599" s="153">
        <v>6084</v>
      </c>
      <c r="Q1599" s="154">
        <v>0.907322497600804</v>
      </c>
      <c r="R1599" s="154">
        <v>0.801810865191147</v>
      </c>
      <c r="S1599" s="154">
        <v>0.858940972222222</v>
      </c>
      <c r="T1599" s="154">
        <v>0.87603305785124</v>
      </c>
      <c r="U1599" s="173">
        <v>-0.0571301070310754</v>
      </c>
      <c r="V1599" s="158">
        <v>18519</v>
      </c>
      <c r="W1599" s="158">
        <v>16412</v>
      </c>
      <c r="X1599" s="158">
        <v>17348</v>
      </c>
      <c r="Y1599" s="158">
        <v>15877</v>
      </c>
      <c r="Z1599" s="155">
        <v>0.886224958151088</v>
      </c>
      <c r="AA1599" s="155">
        <v>0.915206363845977</v>
      </c>
      <c r="AB1599" s="173">
        <v>-0.0289814056948885</v>
      </c>
    </row>
    <row r="1600" spans="1:28">
      <c r="A1600" s="175" t="s">
        <v>1455</v>
      </c>
      <c r="B1600" s="178" t="s">
        <v>1857</v>
      </c>
      <c r="C1600" s="178" t="s">
        <v>1604</v>
      </c>
      <c r="D1600" s="150">
        <v>34</v>
      </c>
      <c r="E1600" s="153">
        <v>34</v>
      </c>
      <c r="F1600" s="153">
        <v>0</v>
      </c>
      <c r="G1600" s="151">
        <v>988</v>
      </c>
      <c r="H1600" s="151">
        <v>969</v>
      </c>
      <c r="I1600" s="151">
        <v>19</v>
      </c>
      <c r="J1600" s="151">
        <v>886</v>
      </c>
      <c r="K1600" s="151">
        <v>863</v>
      </c>
      <c r="L1600" s="151">
        <v>23</v>
      </c>
      <c r="M1600" s="172">
        <v>0.93</v>
      </c>
      <c r="N1600" s="153">
        <v>24623</v>
      </c>
      <c r="O1600" s="153">
        <v>24324</v>
      </c>
      <c r="P1600" s="153">
        <v>299</v>
      </c>
      <c r="Q1600" s="154">
        <v>0.9878568817772</v>
      </c>
      <c r="R1600" s="154">
        <v>1</v>
      </c>
      <c r="S1600" s="154">
        <v>0.980769230769231</v>
      </c>
      <c r="T1600" s="154">
        <v>0.974040632054176</v>
      </c>
      <c r="U1600" s="173">
        <v>0.0192307692307693</v>
      </c>
      <c r="V1600" s="158">
        <v>5854</v>
      </c>
      <c r="W1600" s="158">
        <v>5763</v>
      </c>
      <c r="X1600" s="158">
        <v>6427</v>
      </c>
      <c r="Y1600" s="158">
        <v>6357</v>
      </c>
      <c r="Z1600" s="155">
        <v>0.984455073454048</v>
      </c>
      <c r="AA1600" s="155">
        <v>0.989108448731912</v>
      </c>
      <c r="AB1600" s="173">
        <v>-0.0046533752778638</v>
      </c>
    </row>
    <row r="1601" spans="1:28">
      <c r="A1601" s="175" t="s">
        <v>1455</v>
      </c>
      <c r="B1601" s="178" t="s">
        <v>1855</v>
      </c>
      <c r="C1601" s="178" t="s">
        <v>1605</v>
      </c>
      <c r="D1601" s="150">
        <v>3700</v>
      </c>
      <c r="E1601" s="153">
        <v>3577</v>
      </c>
      <c r="F1601" s="153">
        <v>123</v>
      </c>
      <c r="G1601" s="151">
        <v>2237</v>
      </c>
      <c r="H1601" s="151">
        <v>2203</v>
      </c>
      <c r="I1601" s="151">
        <v>34</v>
      </c>
      <c r="J1601" s="151">
        <v>4044</v>
      </c>
      <c r="K1601" s="151">
        <v>3988</v>
      </c>
      <c r="L1601" s="151">
        <v>56</v>
      </c>
      <c r="M1601" s="172">
        <v>0.93</v>
      </c>
      <c r="N1601" s="153">
        <v>81378</v>
      </c>
      <c r="O1601" s="153">
        <v>80005</v>
      </c>
      <c r="P1601" s="153">
        <v>1373</v>
      </c>
      <c r="Q1601" s="154">
        <v>0.983128118164615</v>
      </c>
      <c r="R1601" s="154">
        <v>0.966756756756757</v>
      </c>
      <c r="S1601" s="154">
        <v>0.984801072865445</v>
      </c>
      <c r="T1601" s="154">
        <v>0.986152324431256</v>
      </c>
      <c r="U1601" s="173">
        <v>-0.0180443161086881</v>
      </c>
      <c r="V1601" s="158">
        <v>22728</v>
      </c>
      <c r="W1601" s="158">
        <v>22342</v>
      </c>
      <c r="X1601" s="158">
        <v>21239</v>
      </c>
      <c r="Y1601" s="158">
        <v>20911</v>
      </c>
      <c r="Z1601" s="155">
        <v>0.983016543470609</v>
      </c>
      <c r="AA1601" s="155">
        <v>0.984556711709591</v>
      </c>
      <c r="AB1601" s="173">
        <v>-0.00154016823898184</v>
      </c>
    </row>
    <row r="1602" spans="1:28">
      <c r="A1602" s="175" t="s">
        <v>1455</v>
      </c>
      <c r="B1602" s="178" t="s">
        <v>1857</v>
      </c>
      <c r="C1602" s="178" t="s">
        <v>1606</v>
      </c>
      <c r="D1602" s="150">
        <v>1400</v>
      </c>
      <c r="E1602" s="153">
        <v>800</v>
      </c>
      <c r="F1602" s="153">
        <v>600</v>
      </c>
      <c r="G1602" s="151">
        <v>1163</v>
      </c>
      <c r="H1602" s="151">
        <v>827</v>
      </c>
      <c r="I1602" s="151">
        <v>336</v>
      </c>
      <c r="J1602" s="151">
        <v>1116</v>
      </c>
      <c r="K1602" s="151">
        <v>808</v>
      </c>
      <c r="L1602" s="151">
        <v>308</v>
      </c>
      <c r="M1602" s="172">
        <v>0.93</v>
      </c>
      <c r="N1602" s="153">
        <v>31578</v>
      </c>
      <c r="O1602" s="153">
        <v>22814</v>
      </c>
      <c r="P1602" s="153">
        <v>8764</v>
      </c>
      <c r="Q1602" s="154">
        <v>0.722465007283552</v>
      </c>
      <c r="R1602" s="154">
        <v>0.571428571428571</v>
      </c>
      <c r="S1602" s="154">
        <v>0.711092003439381</v>
      </c>
      <c r="T1602" s="154">
        <v>0.724014336917563</v>
      </c>
      <c r="U1602" s="173">
        <v>-0.13966343201081</v>
      </c>
      <c r="V1602" s="158">
        <v>8466</v>
      </c>
      <c r="W1602" s="158">
        <v>5885</v>
      </c>
      <c r="X1602" s="158">
        <v>8291</v>
      </c>
      <c r="Y1602" s="158">
        <v>6174</v>
      </c>
      <c r="Z1602" s="155">
        <v>0.695133475076778</v>
      </c>
      <c r="AA1602" s="155">
        <v>0.744662887468339</v>
      </c>
      <c r="AB1602" s="173">
        <v>-0.0495294123915615</v>
      </c>
    </row>
    <row r="1603" spans="1:28">
      <c r="A1603" s="175" t="s">
        <v>1455</v>
      </c>
      <c r="B1603" s="178" t="s">
        <v>1857</v>
      </c>
      <c r="C1603" s="178" t="s">
        <v>1607</v>
      </c>
      <c r="D1603" s="150">
        <v>1515</v>
      </c>
      <c r="E1603" s="153">
        <v>1387</v>
      </c>
      <c r="F1603" s="153">
        <v>128</v>
      </c>
      <c r="G1603" s="151">
        <v>1054</v>
      </c>
      <c r="H1603" s="151">
        <v>942</v>
      </c>
      <c r="I1603" s="151">
        <v>112</v>
      </c>
      <c r="J1603" s="151">
        <v>1384</v>
      </c>
      <c r="K1603" s="151">
        <v>1252</v>
      </c>
      <c r="L1603" s="151">
        <v>132</v>
      </c>
      <c r="M1603" s="172">
        <v>0.93</v>
      </c>
      <c r="N1603" s="153">
        <v>35437</v>
      </c>
      <c r="O1603" s="153">
        <v>33225</v>
      </c>
      <c r="P1603" s="153">
        <v>2212</v>
      </c>
      <c r="Q1603" s="154">
        <v>0.93757936619917</v>
      </c>
      <c r="R1603" s="154">
        <v>0.915511551155116</v>
      </c>
      <c r="S1603" s="154">
        <v>0.893738140417457</v>
      </c>
      <c r="T1603" s="154">
        <v>0.904624277456647</v>
      </c>
      <c r="U1603" s="173">
        <v>0.0217734107376581</v>
      </c>
      <c r="V1603" s="158">
        <v>9395</v>
      </c>
      <c r="W1603" s="158">
        <v>8812</v>
      </c>
      <c r="X1603" s="158">
        <v>9087</v>
      </c>
      <c r="Y1603" s="158">
        <v>8549</v>
      </c>
      <c r="Z1603" s="155">
        <v>0.93794571580628</v>
      </c>
      <c r="AA1603" s="155">
        <v>0.940794541652911</v>
      </c>
      <c r="AB1603" s="173">
        <v>-0.00284882584663082</v>
      </c>
    </row>
    <row r="1604" spans="1:28">
      <c r="A1604" s="175" t="s">
        <v>1455</v>
      </c>
      <c r="B1604" s="178" t="s">
        <v>1857</v>
      </c>
      <c r="C1604" s="178" t="s">
        <v>1608</v>
      </c>
      <c r="D1604" s="150">
        <v>754</v>
      </c>
      <c r="E1604" s="153">
        <v>673</v>
      </c>
      <c r="F1604" s="153">
        <v>81</v>
      </c>
      <c r="G1604" s="151">
        <v>556</v>
      </c>
      <c r="H1604" s="151">
        <v>511</v>
      </c>
      <c r="I1604" s="151">
        <v>45</v>
      </c>
      <c r="J1604" s="151">
        <v>707</v>
      </c>
      <c r="K1604" s="151">
        <v>669</v>
      </c>
      <c r="L1604" s="151">
        <v>38</v>
      </c>
      <c r="M1604" s="172">
        <v>0.93</v>
      </c>
      <c r="N1604" s="153">
        <v>16422</v>
      </c>
      <c r="O1604" s="153">
        <v>15015</v>
      </c>
      <c r="P1604" s="153">
        <v>1407</v>
      </c>
      <c r="Q1604" s="154">
        <v>0.914322250639386</v>
      </c>
      <c r="R1604" s="154">
        <v>0.892572944297082</v>
      </c>
      <c r="S1604" s="154">
        <v>0.919064748201439</v>
      </c>
      <c r="T1604" s="154">
        <v>0.946251768033946</v>
      </c>
      <c r="U1604" s="173">
        <v>-0.0264918039043566</v>
      </c>
      <c r="V1604" s="158">
        <v>4565</v>
      </c>
      <c r="W1604" s="158">
        <v>4080</v>
      </c>
      <c r="X1604" s="158">
        <v>4456</v>
      </c>
      <c r="Y1604" s="158">
        <v>3977</v>
      </c>
      <c r="Z1604" s="155">
        <v>0.893756845564075</v>
      </c>
      <c r="AA1604" s="155">
        <v>0.892504488330341</v>
      </c>
      <c r="AB1604" s="173">
        <v>0.0012523572337334</v>
      </c>
    </row>
    <row r="1605" spans="1:28">
      <c r="A1605" s="175" t="s">
        <v>1455</v>
      </c>
      <c r="B1605" s="178" t="s">
        <v>1857</v>
      </c>
      <c r="C1605" s="178" t="s">
        <v>1609</v>
      </c>
      <c r="D1605" s="150">
        <v>1063</v>
      </c>
      <c r="E1605" s="153">
        <v>942</v>
      </c>
      <c r="F1605" s="153">
        <v>121</v>
      </c>
      <c r="G1605" s="151">
        <v>1094</v>
      </c>
      <c r="H1605" s="151">
        <v>1052</v>
      </c>
      <c r="I1605" s="151">
        <v>42</v>
      </c>
      <c r="J1605" s="151">
        <v>726</v>
      </c>
      <c r="K1605" s="151">
        <v>676</v>
      </c>
      <c r="L1605" s="151">
        <v>50</v>
      </c>
      <c r="M1605" s="172">
        <v>0.93</v>
      </c>
      <c r="N1605" s="153">
        <v>24733</v>
      </c>
      <c r="O1605" s="153">
        <v>23304</v>
      </c>
      <c r="P1605" s="153">
        <v>1429</v>
      </c>
      <c r="Q1605" s="154">
        <v>0.942222941009987</v>
      </c>
      <c r="R1605" s="154">
        <v>0.886171213546566</v>
      </c>
      <c r="S1605" s="154">
        <v>0.961608775137112</v>
      </c>
      <c r="T1605" s="154">
        <v>0.931129476584022</v>
      </c>
      <c r="U1605" s="173">
        <v>-0.0754375615905452</v>
      </c>
      <c r="V1605" s="158">
        <v>6686</v>
      </c>
      <c r="W1605" s="158">
        <v>6255</v>
      </c>
      <c r="X1605" s="158">
        <v>6491</v>
      </c>
      <c r="Y1605" s="158">
        <v>6127</v>
      </c>
      <c r="Z1605" s="155">
        <v>0.935536942865689</v>
      </c>
      <c r="AA1605" s="155">
        <v>0.943922354028655</v>
      </c>
      <c r="AB1605" s="173">
        <v>-0.00838541116296565</v>
      </c>
    </row>
    <row r="1606" spans="1:28">
      <c r="A1606" s="175" t="s">
        <v>1455</v>
      </c>
      <c r="B1606" s="178" t="s">
        <v>1857</v>
      </c>
      <c r="C1606" s="178" t="s">
        <v>1610</v>
      </c>
      <c r="D1606" s="150">
        <v>1110</v>
      </c>
      <c r="E1606" s="153">
        <v>1065</v>
      </c>
      <c r="F1606" s="153">
        <v>45</v>
      </c>
      <c r="G1606" s="151">
        <v>1569</v>
      </c>
      <c r="H1606" s="151">
        <v>1536</v>
      </c>
      <c r="I1606" s="151">
        <v>33</v>
      </c>
      <c r="J1606" s="151">
        <v>1370</v>
      </c>
      <c r="K1606" s="151">
        <v>1352</v>
      </c>
      <c r="L1606" s="151">
        <v>18</v>
      </c>
      <c r="M1606" s="172">
        <v>0.93</v>
      </c>
      <c r="N1606" s="153">
        <v>36146</v>
      </c>
      <c r="O1606" s="153">
        <v>35568</v>
      </c>
      <c r="P1606" s="153">
        <v>578</v>
      </c>
      <c r="Q1606" s="154">
        <v>0.984009295634372</v>
      </c>
      <c r="R1606" s="154">
        <v>0.959459459459459</v>
      </c>
      <c r="S1606" s="154">
        <v>0.978967495219885</v>
      </c>
      <c r="T1606" s="154">
        <v>0.986861313868613</v>
      </c>
      <c r="U1606" s="173">
        <v>-0.0195080357604258</v>
      </c>
      <c r="V1606" s="158">
        <v>9241</v>
      </c>
      <c r="W1606" s="158">
        <v>9079</v>
      </c>
      <c r="X1606" s="158">
        <v>10349</v>
      </c>
      <c r="Y1606" s="158">
        <v>10171</v>
      </c>
      <c r="Z1606" s="155">
        <v>0.982469429715399</v>
      </c>
      <c r="AA1606" s="155">
        <v>0.982800270557542</v>
      </c>
      <c r="AB1606" s="173">
        <v>-0.000330840842143076</v>
      </c>
    </row>
    <row r="1607" spans="1:28">
      <c r="A1607" s="175" t="s">
        <v>1455</v>
      </c>
      <c r="B1607" s="178" t="s">
        <v>1855</v>
      </c>
      <c r="C1607" s="178" t="s">
        <v>1611</v>
      </c>
      <c r="D1607" s="150">
        <v>2413</v>
      </c>
      <c r="E1607" s="153">
        <v>2158</v>
      </c>
      <c r="F1607" s="153">
        <v>255</v>
      </c>
      <c r="G1607" s="151">
        <v>2609</v>
      </c>
      <c r="H1607" s="151">
        <v>2363</v>
      </c>
      <c r="I1607" s="151">
        <v>246</v>
      </c>
      <c r="J1607" s="151">
        <v>2029</v>
      </c>
      <c r="K1607" s="151">
        <v>1888</v>
      </c>
      <c r="L1607" s="151">
        <v>141</v>
      </c>
      <c r="M1607" s="172">
        <v>0.93</v>
      </c>
      <c r="N1607" s="153">
        <v>62877</v>
      </c>
      <c r="O1607" s="153">
        <v>57210</v>
      </c>
      <c r="P1607" s="153">
        <v>5667</v>
      </c>
      <c r="Q1607" s="154">
        <v>0.909871654181974</v>
      </c>
      <c r="R1607" s="154">
        <v>0.894322420223788</v>
      </c>
      <c r="S1607" s="154">
        <v>0.905711000383289</v>
      </c>
      <c r="T1607" s="154">
        <v>0.930507639231148</v>
      </c>
      <c r="U1607" s="173">
        <v>-0.0113885801595008</v>
      </c>
      <c r="V1607" s="158">
        <v>16752</v>
      </c>
      <c r="W1607" s="158">
        <v>15307</v>
      </c>
      <c r="X1607" s="158">
        <v>16916</v>
      </c>
      <c r="Y1607" s="158">
        <v>15403</v>
      </c>
      <c r="Z1607" s="155">
        <v>0.913741642788921</v>
      </c>
      <c r="AA1607" s="155">
        <v>0.91055805154883</v>
      </c>
      <c r="AB1607" s="173">
        <v>0.00318359124009115</v>
      </c>
    </row>
    <row r="1608" spans="1:28">
      <c r="A1608" s="175" t="s">
        <v>1455</v>
      </c>
      <c r="B1608" s="178" t="s">
        <v>1855</v>
      </c>
      <c r="C1608" s="178" t="s">
        <v>1612</v>
      </c>
      <c r="D1608" s="150">
        <v>3193</v>
      </c>
      <c r="E1608" s="153">
        <v>2823</v>
      </c>
      <c r="F1608" s="153">
        <v>370</v>
      </c>
      <c r="G1608" s="151">
        <v>3261</v>
      </c>
      <c r="H1608" s="151">
        <v>2879</v>
      </c>
      <c r="I1608" s="151">
        <v>382</v>
      </c>
      <c r="J1608" s="151">
        <v>2639</v>
      </c>
      <c r="K1608" s="151">
        <v>1929</v>
      </c>
      <c r="L1608" s="151">
        <v>710</v>
      </c>
      <c r="M1608" s="172">
        <v>0.93</v>
      </c>
      <c r="N1608" s="153">
        <v>82428</v>
      </c>
      <c r="O1608" s="153">
        <v>74279</v>
      </c>
      <c r="P1608" s="153">
        <v>8149</v>
      </c>
      <c r="Q1608" s="154">
        <v>0.901137962828165</v>
      </c>
      <c r="R1608" s="154">
        <v>0.884121515815847</v>
      </c>
      <c r="S1608" s="154">
        <v>0.882858019012573</v>
      </c>
      <c r="T1608" s="154">
        <v>0.730958696475938</v>
      </c>
      <c r="U1608" s="173">
        <v>0.00126349680327431</v>
      </c>
      <c r="V1608" s="158">
        <v>21666</v>
      </c>
      <c r="W1608" s="158">
        <v>19138</v>
      </c>
      <c r="X1608" s="158">
        <v>22190</v>
      </c>
      <c r="Y1608" s="158">
        <v>19701</v>
      </c>
      <c r="Z1608" s="155">
        <v>0.883319486753439</v>
      </c>
      <c r="AA1608" s="155">
        <v>0.88783235691753</v>
      </c>
      <c r="AB1608" s="173">
        <v>-0.00451287016409185</v>
      </c>
    </row>
    <row r="1609" spans="1:28">
      <c r="A1609" s="175" t="s">
        <v>1455</v>
      </c>
      <c r="B1609" s="178" t="s">
        <v>1855</v>
      </c>
      <c r="C1609" s="178" t="s">
        <v>1613</v>
      </c>
      <c r="D1609" s="150">
        <v>3477</v>
      </c>
      <c r="E1609" s="153">
        <v>3168</v>
      </c>
      <c r="F1609" s="153">
        <v>309</v>
      </c>
      <c r="G1609" s="151">
        <v>4353</v>
      </c>
      <c r="H1609" s="151">
        <v>4069</v>
      </c>
      <c r="I1609" s="151">
        <v>284</v>
      </c>
      <c r="J1609" s="151">
        <v>2446</v>
      </c>
      <c r="K1609" s="151">
        <v>2339</v>
      </c>
      <c r="L1609" s="151">
        <v>107</v>
      </c>
      <c r="M1609" s="172">
        <v>0.93</v>
      </c>
      <c r="N1609" s="153">
        <v>98141</v>
      </c>
      <c r="O1609" s="153">
        <v>93101</v>
      </c>
      <c r="P1609" s="153">
        <v>5040</v>
      </c>
      <c r="Q1609" s="154">
        <v>0.94864531643248</v>
      </c>
      <c r="R1609" s="154">
        <v>0.911130284728214</v>
      </c>
      <c r="S1609" s="154">
        <v>0.934757638410292</v>
      </c>
      <c r="T1609" s="154">
        <v>0.956255110384301</v>
      </c>
      <c r="U1609" s="173">
        <v>-0.0236273536820778</v>
      </c>
      <c r="V1609" s="158">
        <v>24778</v>
      </c>
      <c r="W1609" s="158">
        <v>23403</v>
      </c>
      <c r="X1609" s="158">
        <v>25786</v>
      </c>
      <c r="Y1609" s="158">
        <v>24515</v>
      </c>
      <c r="Z1609" s="155">
        <v>0.944507224150456</v>
      </c>
      <c r="AA1609" s="155">
        <v>0.950709687427286</v>
      </c>
      <c r="AB1609" s="173">
        <v>-0.00620246327683005</v>
      </c>
    </row>
    <row r="1610" spans="1:28">
      <c r="A1610" s="175" t="s">
        <v>1455</v>
      </c>
      <c r="B1610" s="178" t="s">
        <v>1855</v>
      </c>
      <c r="C1610" s="178" t="s">
        <v>1614</v>
      </c>
      <c r="D1610" s="150">
        <v>4185</v>
      </c>
      <c r="E1610" s="153">
        <v>4081</v>
      </c>
      <c r="F1610" s="153">
        <v>104</v>
      </c>
      <c r="G1610" s="151">
        <v>2381</v>
      </c>
      <c r="H1610" s="151">
        <v>2325</v>
      </c>
      <c r="I1610" s="151">
        <v>56</v>
      </c>
      <c r="J1610" s="151">
        <v>4790</v>
      </c>
      <c r="K1610" s="151">
        <v>4731</v>
      </c>
      <c r="L1610" s="151">
        <v>59</v>
      </c>
      <c r="M1610" s="172">
        <v>0.93</v>
      </c>
      <c r="N1610" s="153">
        <v>93725</v>
      </c>
      <c r="O1610" s="153">
        <v>92560</v>
      </c>
      <c r="P1610" s="153">
        <v>1165</v>
      </c>
      <c r="Q1610" s="154">
        <v>0.987570018671646</v>
      </c>
      <c r="R1610" s="154">
        <v>0.975149342891278</v>
      </c>
      <c r="S1610" s="154">
        <v>0.976480470390592</v>
      </c>
      <c r="T1610" s="154">
        <v>0.98768267223382</v>
      </c>
      <c r="U1610" s="173">
        <v>-0.00133112749931374</v>
      </c>
      <c r="V1610" s="158">
        <v>25966</v>
      </c>
      <c r="W1610" s="158">
        <v>25534</v>
      </c>
      <c r="X1610" s="158">
        <v>24774</v>
      </c>
      <c r="Y1610" s="158">
        <v>24502</v>
      </c>
      <c r="Z1610" s="155">
        <v>0.983362859123469</v>
      </c>
      <c r="AA1610" s="155">
        <v>0.989020747557924</v>
      </c>
      <c r="AB1610" s="173">
        <v>-0.00565788843445458</v>
      </c>
    </row>
    <row r="1611" spans="1:28">
      <c r="A1611" s="175" t="s">
        <v>1455</v>
      </c>
      <c r="B1611" s="178" t="s">
        <v>1855</v>
      </c>
      <c r="C1611" s="178" t="s">
        <v>1615</v>
      </c>
      <c r="D1611" s="150">
        <v>1955</v>
      </c>
      <c r="E1611" s="153">
        <v>1506</v>
      </c>
      <c r="F1611" s="153">
        <v>449</v>
      </c>
      <c r="G1611" s="151">
        <v>1418</v>
      </c>
      <c r="H1611" s="151">
        <v>1171</v>
      </c>
      <c r="I1611" s="151">
        <v>247</v>
      </c>
      <c r="J1611" s="151">
        <v>1886</v>
      </c>
      <c r="K1611" s="151">
        <v>1671</v>
      </c>
      <c r="L1611" s="151">
        <v>215</v>
      </c>
      <c r="M1611" s="172">
        <v>0.93</v>
      </c>
      <c r="N1611" s="153">
        <v>45424</v>
      </c>
      <c r="O1611" s="153">
        <v>37159</v>
      </c>
      <c r="P1611" s="153">
        <v>8265</v>
      </c>
      <c r="Q1611" s="154">
        <v>0.818047728073265</v>
      </c>
      <c r="R1611" s="154">
        <v>0.770332480818414</v>
      </c>
      <c r="S1611" s="154">
        <v>0.825811001410437</v>
      </c>
      <c r="T1611" s="154">
        <v>0.886002120890774</v>
      </c>
      <c r="U1611" s="173">
        <v>-0.055478520592023</v>
      </c>
      <c r="V1611" s="158">
        <v>12354</v>
      </c>
      <c r="W1611" s="158">
        <v>10142</v>
      </c>
      <c r="X1611" s="158">
        <v>11448</v>
      </c>
      <c r="Y1611" s="158">
        <v>9553</v>
      </c>
      <c r="Z1611" s="155">
        <v>0.820948680589283</v>
      </c>
      <c r="AA1611" s="155">
        <v>0.834468902865129</v>
      </c>
      <c r="AB1611" s="173">
        <v>-0.0135202222758465</v>
      </c>
    </row>
    <row r="1612" spans="1:28">
      <c r="A1612" s="175" t="s">
        <v>1455</v>
      </c>
      <c r="B1612" s="178" t="s">
        <v>1855</v>
      </c>
      <c r="C1612" s="178" t="s">
        <v>1616</v>
      </c>
      <c r="D1612" s="150">
        <v>2160</v>
      </c>
      <c r="E1612" s="153">
        <v>1696</v>
      </c>
      <c r="F1612" s="153">
        <v>464</v>
      </c>
      <c r="G1612" s="151">
        <v>2065</v>
      </c>
      <c r="H1612" s="151">
        <v>1932</v>
      </c>
      <c r="I1612" s="151">
        <v>133</v>
      </c>
      <c r="J1612" s="151">
        <v>1974</v>
      </c>
      <c r="K1612" s="151">
        <v>1720</v>
      </c>
      <c r="L1612" s="151">
        <v>254</v>
      </c>
      <c r="M1612" s="172">
        <v>0.93</v>
      </c>
      <c r="N1612" s="153">
        <v>59611</v>
      </c>
      <c r="O1612" s="153">
        <v>54907</v>
      </c>
      <c r="P1612" s="153">
        <v>4704</v>
      </c>
      <c r="Q1612" s="154">
        <v>0.921088389726728</v>
      </c>
      <c r="R1612" s="154">
        <v>0.785185185185185</v>
      </c>
      <c r="S1612" s="154">
        <v>0.935593220338983</v>
      </c>
      <c r="T1612" s="154">
        <v>0.871327254305978</v>
      </c>
      <c r="U1612" s="173">
        <v>-0.150408035153798</v>
      </c>
      <c r="V1612" s="158">
        <v>15009</v>
      </c>
      <c r="W1612" s="158">
        <v>13681</v>
      </c>
      <c r="X1612" s="158">
        <v>15701</v>
      </c>
      <c r="Y1612" s="158">
        <v>14593</v>
      </c>
      <c r="Z1612" s="155">
        <v>0.911519754813778</v>
      </c>
      <c r="AA1612" s="155">
        <v>0.929431246417426</v>
      </c>
      <c r="AB1612" s="173">
        <v>-0.0179114916036472</v>
      </c>
    </row>
    <row r="1613" spans="1:28">
      <c r="A1613" s="175" t="s">
        <v>1455</v>
      </c>
      <c r="B1613" s="178" t="s">
        <v>1857</v>
      </c>
      <c r="C1613" s="178" t="s">
        <v>1617</v>
      </c>
      <c r="D1613" s="150">
        <v>2233</v>
      </c>
      <c r="E1613" s="153">
        <v>1952</v>
      </c>
      <c r="F1613" s="153">
        <v>281</v>
      </c>
      <c r="G1613" s="151">
        <v>1511</v>
      </c>
      <c r="H1613" s="151">
        <v>1381</v>
      </c>
      <c r="I1613" s="151">
        <v>130</v>
      </c>
      <c r="J1613" s="151">
        <v>2222</v>
      </c>
      <c r="K1613" s="151">
        <v>2051</v>
      </c>
      <c r="L1613" s="151">
        <v>171</v>
      </c>
      <c r="M1613" s="172">
        <v>0.93</v>
      </c>
      <c r="N1613" s="153">
        <v>52152</v>
      </c>
      <c r="O1613" s="153">
        <v>48019</v>
      </c>
      <c r="P1613" s="153">
        <v>4133</v>
      </c>
      <c r="Q1613" s="154">
        <v>0.920750882037122</v>
      </c>
      <c r="R1613" s="154">
        <v>0.874160322436184</v>
      </c>
      <c r="S1613" s="154">
        <v>0.913964262078094</v>
      </c>
      <c r="T1613" s="154">
        <v>0.923042304230423</v>
      </c>
      <c r="U1613" s="173">
        <v>-0.0398039396419095</v>
      </c>
      <c r="V1613" s="158">
        <v>14220</v>
      </c>
      <c r="W1613" s="158">
        <v>13156</v>
      </c>
      <c r="X1613" s="158">
        <v>13470</v>
      </c>
      <c r="Y1613" s="158">
        <v>12475</v>
      </c>
      <c r="Z1613" s="155">
        <v>0.925175808720113</v>
      </c>
      <c r="AA1613" s="155">
        <v>0.926132145508538</v>
      </c>
      <c r="AB1613" s="173">
        <v>-0.000956336788424994</v>
      </c>
    </row>
    <row r="1614" spans="1:28">
      <c r="A1614" s="175" t="s">
        <v>1455</v>
      </c>
      <c r="B1614" s="178" t="s">
        <v>1852</v>
      </c>
      <c r="C1614" s="178" t="s">
        <v>1618</v>
      </c>
      <c r="D1614" s="150">
        <v>1759</v>
      </c>
      <c r="E1614" s="153">
        <v>1696</v>
      </c>
      <c r="F1614" s="153">
        <v>63</v>
      </c>
      <c r="G1614" s="151">
        <v>1521</v>
      </c>
      <c r="H1614" s="151">
        <v>1470</v>
      </c>
      <c r="I1614" s="151">
        <v>51</v>
      </c>
      <c r="J1614" s="151">
        <v>1735</v>
      </c>
      <c r="K1614" s="151">
        <v>1713</v>
      </c>
      <c r="L1614" s="151">
        <v>22</v>
      </c>
      <c r="M1614" s="172">
        <v>0.93</v>
      </c>
      <c r="N1614" s="153">
        <v>44876</v>
      </c>
      <c r="O1614" s="153">
        <v>43879</v>
      </c>
      <c r="P1614" s="153">
        <v>997</v>
      </c>
      <c r="Q1614" s="154">
        <v>0.977783224886353</v>
      </c>
      <c r="R1614" s="154">
        <v>0.964184195565662</v>
      </c>
      <c r="S1614" s="154">
        <v>0.96646942800789</v>
      </c>
      <c r="T1614" s="154">
        <v>0.987319884726225</v>
      </c>
      <c r="U1614" s="173">
        <v>-0.00228523244222734</v>
      </c>
      <c r="V1614" s="158">
        <v>11732</v>
      </c>
      <c r="W1614" s="158">
        <v>11502</v>
      </c>
      <c r="X1614" s="158">
        <v>11374</v>
      </c>
      <c r="Y1614" s="158">
        <v>11156</v>
      </c>
      <c r="Z1614" s="155">
        <v>0.980395499488578</v>
      </c>
      <c r="AA1614" s="155">
        <v>0.980833479866362</v>
      </c>
      <c r="AB1614" s="173">
        <v>-0.000437980377783531</v>
      </c>
    </row>
    <row r="1615" spans="1:28">
      <c r="A1615" s="175" t="s">
        <v>1455</v>
      </c>
      <c r="B1615" s="178" t="s">
        <v>1855</v>
      </c>
      <c r="C1615" s="178" t="s">
        <v>1619</v>
      </c>
      <c r="D1615" s="150">
        <v>4660</v>
      </c>
      <c r="E1615" s="153">
        <v>4471</v>
      </c>
      <c r="F1615" s="153">
        <v>189</v>
      </c>
      <c r="G1615" s="151">
        <v>2643</v>
      </c>
      <c r="H1615" s="151">
        <v>2611</v>
      </c>
      <c r="I1615" s="151">
        <v>32</v>
      </c>
      <c r="J1615" s="151">
        <v>5003</v>
      </c>
      <c r="K1615" s="151">
        <v>4946</v>
      </c>
      <c r="L1615" s="151">
        <v>57</v>
      </c>
      <c r="M1615" s="172">
        <v>0.93</v>
      </c>
      <c r="N1615" s="153">
        <v>101038</v>
      </c>
      <c r="O1615" s="153">
        <v>99520</v>
      </c>
      <c r="P1615" s="153">
        <v>1518</v>
      </c>
      <c r="Q1615" s="154">
        <v>0.984975949642709</v>
      </c>
      <c r="R1615" s="154">
        <v>0.959442060085837</v>
      </c>
      <c r="S1615" s="154">
        <v>0.987892546348846</v>
      </c>
      <c r="T1615" s="154">
        <v>0.988606835898461</v>
      </c>
      <c r="U1615" s="173">
        <v>-0.0284504862630092</v>
      </c>
      <c r="V1615" s="158">
        <v>28007</v>
      </c>
      <c r="W1615" s="158">
        <v>27586</v>
      </c>
      <c r="X1615" s="158">
        <v>26374</v>
      </c>
      <c r="Y1615" s="158">
        <v>26117</v>
      </c>
      <c r="Z1615" s="155">
        <v>0.98496804370336</v>
      </c>
      <c r="AA1615" s="155">
        <v>0.990255554712975</v>
      </c>
      <c r="AB1615" s="173">
        <v>-0.005287511009615</v>
      </c>
    </row>
    <row r="1616" spans="1:28">
      <c r="A1616" s="175" t="s">
        <v>1455</v>
      </c>
      <c r="B1616" s="178" t="s">
        <v>1857</v>
      </c>
      <c r="C1616" s="178" t="s">
        <v>1620</v>
      </c>
      <c r="D1616" s="150">
        <v>190</v>
      </c>
      <c r="E1616" s="153">
        <v>165</v>
      </c>
      <c r="F1616" s="153">
        <v>25</v>
      </c>
      <c r="G1616" s="151">
        <v>1540</v>
      </c>
      <c r="H1616" s="151">
        <v>1462</v>
      </c>
      <c r="I1616" s="151">
        <v>78</v>
      </c>
      <c r="J1616" s="151">
        <v>1523</v>
      </c>
      <c r="K1616" s="151">
        <v>1461</v>
      </c>
      <c r="L1616" s="151">
        <v>62</v>
      </c>
      <c r="M1616" s="172">
        <v>0.93</v>
      </c>
      <c r="N1616" s="153">
        <v>39658</v>
      </c>
      <c r="O1616" s="153">
        <v>38912</v>
      </c>
      <c r="P1616" s="153">
        <v>746</v>
      </c>
      <c r="Q1616" s="154">
        <v>0.981189167381109</v>
      </c>
      <c r="R1616" s="154">
        <v>0.868421052631579</v>
      </c>
      <c r="S1616" s="154">
        <v>0.949350649350649</v>
      </c>
      <c r="T1616" s="154">
        <v>0.959290873276428</v>
      </c>
      <c r="U1616" s="173">
        <v>-0.0809295967190704</v>
      </c>
      <c r="V1616" s="158">
        <v>9130</v>
      </c>
      <c r="W1616" s="158">
        <v>8813</v>
      </c>
      <c r="X1616" s="158">
        <v>11039</v>
      </c>
      <c r="Y1616" s="158">
        <v>10881</v>
      </c>
      <c r="Z1616" s="155">
        <v>0.965279299014239</v>
      </c>
      <c r="AA1616" s="155">
        <v>0.985687109339614</v>
      </c>
      <c r="AB1616" s="173">
        <v>-0.0204078103253753</v>
      </c>
    </row>
    <row r="1617" spans="1:28">
      <c r="A1617" s="175" t="s">
        <v>1455</v>
      </c>
      <c r="B1617" s="178" t="s">
        <v>1857</v>
      </c>
      <c r="C1617" s="178" t="s">
        <v>1621</v>
      </c>
      <c r="D1617" s="150">
        <v>2504</v>
      </c>
      <c r="E1617" s="153">
        <v>1948</v>
      </c>
      <c r="F1617" s="153">
        <v>556</v>
      </c>
      <c r="G1617" s="151">
        <v>2774</v>
      </c>
      <c r="H1617" s="151">
        <v>2271</v>
      </c>
      <c r="I1617" s="151">
        <v>503</v>
      </c>
      <c r="J1617" s="151">
        <v>1565</v>
      </c>
      <c r="K1617" s="151">
        <v>1347</v>
      </c>
      <c r="L1617" s="151">
        <v>218</v>
      </c>
      <c r="M1617" s="172">
        <v>0.93</v>
      </c>
      <c r="N1617" s="153">
        <v>60425</v>
      </c>
      <c r="O1617" s="153">
        <v>52434</v>
      </c>
      <c r="P1617" s="153">
        <v>7991</v>
      </c>
      <c r="Q1617" s="154">
        <v>0.8677534133223</v>
      </c>
      <c r="R1617" s="154">
        <v>0.777955271565495</v>
      </c>
      <c r="S1617" s="154">
        <v>0.818673395818313</v>
      </c>
      <c r="T1617" s="154">
        <v>0.860702875399361</v>
      </c>
      <c r="U1617" s="173">
        <v>-0.0407181242528177</v>
      </c>
      <c r="V1617" s="158">
        <v>15833</v>
      </c>
      <c r="W1617" s="158">
        <v>13402</v>
      </c>
      <c r="X1617" s="158">
        <v>15821</v>
      </c>
      <c r="Y1617" s="158">
        <v>13977</v>
      </c>
      <c r="Z1617" s="155">
        <v>0.846459925472115</v>
      </c>
      <c r="AA1617" s="155">
        <v>0.883446052714746</v>
      </c>
      <c r="AB1617" s="173">
        <v>-0.036986127242631</v>
      </c>
    </row>
    <row r="1618" spans="1:28">
      <c r="A1618" s="175" t="s">
        <v>1455</v>
      </c>
      <c r="B1618" s="178" t="s">
        <v>1852</v>
      </c>
      <c r="C1618" s="178" t="s">
        <v>1622</v>
      </c>
      <c r="D1618" s="150">
        <v>3170</v>
      </c>
      <c r="E1618" s="153">
        <v>2985</v>
      </c>
      <c r="F1618" s="153">
        <v>185</v>
      </c>
      <c r="G1618" s="151">
        <v>2600</v>
      </c>
      <c r="H1618" s="151">
        <v>2510</v>
      </c>
      <c r="I1618" s="151">
        <v>90</v>
      </c>
      <c r="J1618" s="151">
        <v>2958</v>
      </c>
      <c r="K1618" s="151">
        <v>2910</v>
      </c>
      <c r="L1618" s="151">
        <v>48</v>
      </c>
      <c r="M1618" s="172">
        <v>0.93</v>
      </c>
      <c r="N1618" s="153">
        <v>79675</v>
      </c>
      <c r="O1618" s="153">
        <v>77802</v>
      </c>
      <c r="P1618" s="153">
        <v>1873</v>
      </c>
      <c r="Q1618" s="154">
        <v>0.976491998744901</v>
      </c>
      <c r="R1618" s="154">
        <v>0.941640378548896</v>
      </c>
      <c r="S1618" s="154">
        <v>0.965384615384615</v>
      </c>
      <c r="T1618" s="154">
        <v>0.983772819472617</v>
      </c>
      <c r="U1618" s="173">
        <v>-0.0237442368357195</v>
      </c>
      <c r="V1618" s="158">
        <v>23328</v>
      </c>
      <c r="W1618" s="158">
        <v>22772</v>
      </c>
      <c r="X1618" s="158">
        <v>17472</v>
      </c>
      <c r="Y1618" s="158">
        <v>17014</v>
      </c>
      <c r="Z1618" s="155">
        <v>0.97616598079561</v>
      </c>
      <c r="AA1618" s="155">
        <v>0.97378663003663</v>
      </c>
      <c r="AB1618" s="173">
        <v>0.00237935075898044</v>
      </c>
    </row>
    <row r="1619" spans="1:28">
      <c r="A1619" s="175" t="s">
        <v>1455</v>
      </c>
      <c r="B1619" s="178" t="s">
        <v>1852</v>
      </c>
      <c r="C1619" s="178" t="s">
        <v>1623</v>
      </c>
      <c r="D1619" s="150">
        <v>2576</v>
      </c>
      <c r="E1619" s="153">
        <v>2349</v>
      </c>
      <c r="F1619" s="153">
        <v>227</v>
      </c>
      <c r="G1619" s="151">
        <v>2213</v>
      </c>
      <c r="H1619" s="151">
        <v>2127</v>
      </c>
      <c r="I1619" s="151">
        <v>86</v>
      </c>
      <c r="J1619" s="151">
        <v>2597</v>
      </c>
      <c r="K1619" s="151">
        <v>2515</v>
      </c>
      <c r="L1619" s="151">
        <v>82</v>
      </c>
      <c r="M1619" s="172">
        <v>0.93</v>
      </c>
      <c r="N1619" s="153">
        <v>63608</v>
      </c>
      <c r="O1619" s="153">
        <v>60209</v>
      </c>
      <c r="P1619" s="153">
        <v>3399</v>
      </c>
      <c r="Q1619" s="154">
        <v>0.946563325367878</v>
      </c>
      <c r="R1619" s="154">
        <v>0.911878881987578</v>
      </c>
      <c r="S1619" s="154">
        <v>0.961138725711704</v>
      </c>
      <c r="T1619" s="154">
        <v>0.968425105891413</v>
      </c>
      <c r="U1619" s="173">
        <v>-0.049259843724126</v>
      </c>
      <c r="V1619" s="158">
        <v>16640</v>
      </c>
      <c r="W1619" s="158">
        <v>15918</v>
      </c>
      <c r="X1619" s="158">
        <v>16001</v>
      </c>
      <c r="Y1619" s="158">
        <v>15134</v>
      </c>
      <c r="Z1619" s="155">
        <v>0.956610576923077</v>
      </c>
      <c r="AA1619" s="155">
        <v>0.945815886507093</v>
      </c>
      <c r="AB1619" s="173">
        <v>0.0107946904159836</v>
      </c>
    </row>
    <row r="1620" spans="1:28">
      <c r="A1620" s="175" t="s">
        <v>1455</v>
      </c>
      <c r="B1620" s="178" t="s">
        <v>1855</v>
      </c>
      <c r="C1620" s="178" t="s">
        <v>1624</v>
      </c>
      <c r="D1620" s="150">
        <v>4358</v>
      </c>
      <c r="E1620" s="153">
        <v>3719</v>
      </c>
      <c r="F1620" s="153">
        <v>639</v>
      </c>
      <c r="G1620" s="151">
        <v>4908</v>
      </c>
      <c r="H1620" s="151">
        <v>4524</v>
      </c>
      <c r="I1620" s="151">
        <v>384</v>
      </c>
      <c r="J1620" s="151">
        <v>3953</v>
      </c>
      <c r="K1620" s="151">
        <v>3745</v>
      </c>
      <c r="L1620" s="151">
        <v>208</v>
      </c>
      <c r="M1620" s="172">
        <v>0.93</v>
      </c>
      <c r="N1620" s="153">
        <v>125818</v>
      </c>
      <c r="O1620" s="153">
        <v>117339</v>
      </c>
      <c r="P1620" s="153">
        <v>8479</v>
      </c>
      <c r="Q1620" s="154">
        <v>0.932609006660414</v>
      </c>
      <c r="R1620" s="154">
        <v>0.853373106929784</v>
      </c>
      <c r="S1620" s="154">
        <v>0.921760391198044</v>
      </c>
      <c r="T1620" s="154">
        <v>0.947381735390842</v>
      </c>
      <c r="U1620" s="173">
        <v>-0.0683872842682597</v>
      </c>
      <c r="V1620" s="158">
        <v>31973</v>
      </c>
      <c r="W1620" s="158">
        <v>29652</v>
      </c>
      <c r="X1620" s="158">
        <v>33643</v>
      </c>
      <c r="Y1620" s="158">
        <v>31358</v>
      </c>
      <c r="Z1620" s="155">
        <v>0.927407500078191</v>
      </c>
      <c r="AA1620" s="155">
        <v>0.932080967809054</v>
      </c>
      <c r="AB1620" s="173">
        <v>-0.00467346773086297</v>
      </c>
    </row>
    <row r="1621" spans="1:28">
      <c r="A1621" s="175" t="s">
        <v>1455</v>
      </c>
      <c r="B1621" s="178" t="s">
        <v>1855</v>
      </c>
      <c r="C1621" s="178" t="s">
        <v>1625</v>
      </c>
      <c r="D1621" s="150">
        <v>1834</v>
      </c>
      <c r="E1621" s="153">
        <v>1558</v>
      </c>
      <c r="F1621" s="153">
        <v>276</v>
      </c>
      <c r="G1621" s="151">
        <v>2284</v>
      </c>
      <c r="H1621" s="151">
        <v>2052</v>
      </c>
      <c r="I1621" s="151">
        <v>232</v>
      </c>
      <c r="J1621" s="151">
        <v>1732</v>
      </c>
      <c r="K1621" s="151">
        <v>1606</v>
      </c>
      <c r="L1621" s="151">
        <v>126</v>
      </c>
      <c r="M1621" s="172">
        <v>0.93</v>
      </c>
      <c r="N1621" s="153">
        <v>56463</v>
      </c>
      <c r="O1621" s="153">
        <v>51990</v>
      </c>
      <c r="P1621" s="153">
        <v>4473</v>
      </c>
      <c r="Q1621" s="154">
        <v>0.920779979809787</v>
      </c>
      <c r="R1621" s="154">
        <v>0.849509269356598</v>
      </c>
      <c r="S1621" s="154">
        <v>0.898423817863398</v>
      </c>
      <c r="T1621" s="154">
        <v>0.927251732101617</v>
      </c>
      <c r="U1621" s="173">
        <v>-0.0489145485067999</v>
      </c>
      <c r="V1621" s="158">
        <v>14099</v>
      </c>
      <c r="W1621" s="158">
        <v>12946</v>
      </c>
      <c r="X1621" s="158">
        <v>15027</v>
      </c>
      <c r="Y1621" s="158">
        <v>13734</v>
      </c>
      <c r="Z1621" s="155">
        <v>0.918221150436201</v>
      </c>
      <c r="AA1621" s="155">
        <v>0.913954881213815</v>
      </c>
      <c r="AB1621" s="173">
        <v>0.00426626922238593</v>
      </c>
    </row>
    <row r="1622" spans="1:28">
      <c r="A1622" s="175" t="s">
        <v>1455</v>
      </c>
      <c r="B1622" s="178" t="s">
        <v>1855</v>
      </c>
      <c r="C1622" s="178" t="s">
        <v>1626</v>
      </c>
      <c r="D1622" s="150">
        <v>3209</v>
      </c>
      <c r="E1622" s="153">
        <v>2972</v>
      </c>
      <c r="F1622" s="153">
        <v>237</v>
      </c>
      <c r="G1622" s="151">
        <v>2316</v>
      </c>
      <c r="H1622" s="151">
        <v>2122</v>
      </c>
      <c r="I1622" s="151">
        <v>194</v>
      </c>
      <c r="J1622" s="151">
        <v>3186</v>
      </c>
      <c r="K1622" s="151">
        <v>3029</v>
      </c>
      <c r="L1622" s="151">
        <v>157</v>
      </c>
      <c r="M1622" s="172">
        <v>0.93</v>
      </c>
      <c r="N1622" s="153">
        <v>75559</v>
      </c>
      <c r="O1622" s="153">
        <v>72029</v>
      </c>
      <c r="P1622" s="153">
        <v>3530</v>
      </c>
      <c r="Q1622" s="154">
        <v>0.953281541576781</v>
      </c>
      <c r="R1622" s="154">
        <v>0.926145216578373</v>
      </c>
      <c r="S1622" s="154">
        <v>0.916234887737478</v>
      </c>
      <c r="T1622" s="154">
        <v>0.950721908349027</v>
      </c>
      <c r="U1622" s="173">
        <v>0.00991032884089493</v>
      </c>
      <c r="V1622" s="158">
        <v>20278</v>
      </c>
      <c r="W1622" s="158">
        <v>19142</v>
      </c>
      <c r="X1622" s="158">
        <v>19550</v>
      </c>
      <c r="Y1622" s="158">
        <v>18767</v>
      </c>
      <c r="Z1622" s="155">
        <v>0.943978696123878</v>
      </c>
      <c r="AA1622" s="155">
        <v>0.959948849104859</v>
      </c>
      <c r="AB1622" s="173">
        <v>-0.0159701529809813</v>
      </c>
    </row>
    <row r="1623" spans="1:28">
      <c r="A1623" s="175" t="s">
        <v>1455</v>
      </c>
      <c r="B1623" s="178" t="s">
        <v>1854</v>
      </c>
      <c r="C1623" s="178" t="s">
        <v>1627</v>
      </c>
      <c r="D1623" s="150">
        <v>1153</v>
      </c>
      <c r="E1623" s="153">
        <v>1120</v>
      </c>
      <c r="F1623" s="153">
        <v>33</v>
      </c>
      <c r="G1623" s="151">
        <v>1208</v>
      </c>
      <c r="H1623" s="151">
        <v>1182</v>
      </c>
      <c r="I1623" s="151">
        <v>26</v>
      </c>
      <c r="J1623" s="151">
        <v>1159</v>
      </c>
      <c r="K1623" s="151">
        <v>1128</v>
      </c>
      <c r="L1623" s="151">
        <v>31</v>
      </c>
      <c r="M1623" s="172">
        <v>0.93</v>
      </c>
      <c r="N1623" s="153">
        <v>33271</v>
      </c>
      <c r="O1623" s="153">
        <v>32342</v>
      </c>
      <c r="P1623" s="153">
        <v>929</v>
      </c>
      <c r="Q1623" s="154">
        <v>0.972077785458808</v>
      </c>
      <c r="R1623" s="154">
        <v>0.971379011274935</v>
      </c>
      <c r="S1623" s="154">
        <v>0.978476821192053</v>
      </c>
      <c r="T1623" s="154">
        <v>0.973252804141501</v>
      </c>
      <c r="U1623" s="173">
        <v>-0.00709780991711795</v>
      </c>
      <c r="V1623" s="158">
        <v>8810</v>
      </c>
      <c r="W1623" s="158">
        <v>8629</v>
      </c>
      <c r="X1623" s="158">
        <v>8630</v>
      </c>
      <c r="Y1623" s="158">
        <v>8392</v>
      </c>
      <c r="Z1623" s="155">
        <v>0.979455164585698</v>
      </c>
      <c r="AA1623" s="155">
        <v>0.972421784472769</v>
      </c>
      <c r="AB1623" s="173">
        <v>0.00703338011292864</v>
      </c>
    </row>
    <row r="1624" spans="1:28">
      <c r="A1624" s="175" t="s">
        <v>1455</v>
      </c>
      <c r="B1624" s="178" t="s">
        <v>1854</v>
      </c>
      <c r="C1624" s="178" t="s">
        <v>1628</v>
      </c>
      <c r="D1624" s="150">
        <v>2628</v>
      </c>
      <c r="E1624" s="153">
        <v>2330</v>
      </c>
      <c r="F1624" s="153">
        <v>298</v>
      </c>
      <c r="G1624" s="151">
        <v>2598</v>
      </c>
      <c r="H1624" s="151">
        <v>2406</v>
      </c>
      <c r="I1624" s="151">
        <v>192</v>
      </c>
      <c r="J1624" s="151">
        <v>2358</v>
      </c>
      <c r="K1624" s="151">
        <v>2265</v>
      </c>
      <c r="L1624" s="151">
        <v>93</v>
      </c>
      <c r="M1624" s="172">
        <v>0.93</v>
      </c>
      <c r="N1624" s="153">
        <v>69590</v>
      </c>
      <c r="O1624" s="153">
        <v>65788</v>
      </c>
      <c r="P1624" s="153">
        <v>3802</v>
      </c>
      <c r="Q1624" s="154">
        <v>0.945365713464578</v>
      </c>
      <c r="R1624" s="154">
        <v>0.886605783866058</v>
      </c>
      <c r="S1624" s="154">
        <v>0.926096997690531</v>
      </c>
      <c r="T1624" s="154">
        <v>0.960559796437659</v>
      </c>
      <c r="U1624" s="173">
        <v>-0.0394912138244734</v>
      </c>
      <c r="V1624" s="158">
        <v>17880</v>
      </c>
      <c r="W1624" s="158">
        <v>16615</v>
      </c>
      <c r="X1624" s="158">
        <v>17551</v>
      </c>
      <c r="Y1624" s="158">
        <v>16781</v>
      </c>
      <c r="Z1624" s="155">
        <v>0.929250559284116</v>
      </c>
      <c r="AA1624" s="155">
        <v>0.956127855962623</v>
      </c>
      <c r="AB1624" s="173">
        <v>-0.0268772966785068</v>
      </c>
    </row>
    <row r="1625" spans="1:28">
      <c r="A1625" s="175" t="s">
        <v>1455</v>
      </c>
      <c r="B1625" s="178" t="s">
        <v>1853</v>
      </c>
      <c r="C1625" s="178" t="s">
        <v>1629</v>
      </c>
      <c r="D1625" s="150">
        <v>3842</v>
      </c>
      <c r="E1625" s="153">
        <v>3676</v>
      </c>
      <c r="F1625" s="153">
        <v>166</v>
      </c>
      <c r="G1625" s="151">
        <v>3948</v>
      </c>
      <c r="H1625" s="151">
        <v>3851</v>
      </c>
      <c r="I1625" s="151">
        <v>97</v>
      </c>
      <c r="J1625" s="151">
        <v>3896</v>
      </c>
      <c r="K1625" s="151">
        <v>3789</v>
      </c>
      <c r="L1625" s="151">
        <v>107</v>
      </c>
      <c r="M1625" s="172">
        <v>0.93</v>
      </c>
      <c r="N1625" s="153">
        <v>120607</v>
      </c>
      <c r="O1625" s="153">
        <v>116766</v>
      </c>
      <c r="P1625" s="153">
        <v>3841</v>
      </c>
      <c r="Q1625" s="154">
        <v>0.968152760619201</v>
      </c>
      <c r="R1625" s="154">
        <v>0.956793336803748</v>
      </c>
      <c r="S1625" s="154">
        <v>0.975430597771023</v>
      </c>
      <c r="T1625" s="154">
        <v>0.972535934291581</v>
      </c>
      <c r="U1625" s="173">
        <v>-0.0186372609672752</v>
      </c>
      <c r="V1625" s="158">
        <v>28973</v>
      </c>
      <c r="W1625" s="158">
        <v>28254</v>
      </c>
      <c r="X1625" s="158">
        <v>30564</v>
      </c>
      <c r="Y1625" s="158">
        <v>29576</v>
      </c>
      <c r="Z1625" s="155">
        <v>0.975183791806164</v>
      </c>
      <c r="AA1625" s="155">
        <v>0.967674388169088</v>
      </c>
      <c r="AB1625" s="173">
        <v>0.00750940363707653</v>
      </c>
    </row>
    <row r="1626" spans="1:28">
      <c r="A1626" s="175" t="s">
        <v>1455</v>
      </c>
      <c r="B1626" s="178" t="s">
        <v>1854</v>
      </c>
      <c r="C1626" s="178" t="s">
        <v>1630</v>
      </c>
      <c r="D1626" s="150">
        <v>3181</v>
      </c>
      <c r="E1626" s="153">
        <v>2631</v>
      </c>
      <c r="F1626" s="153">
        <v>550</v>
      </c>
      <c r="G1626" s="151">
        <v>3712</v>
      </c>
      <c r="H1626" s="151">
        <v>3158</v>
      </c>
      <c r="I1626" s="151">
        <v>554</v>
      </c>
      <c r="J1626" s="151">
        <v>2996</v>
      </c>
      <c r="K1626" s="151">
        <v>2562</v>
      </c>
      <c r="L1626" s="151">
        <v>434</v>
      </c>
      <c r="M1626" s="172">
        <v>0.93</v>
      </c>
      <c r="N1626" s="153">
        <v>96009</v>
      </c>
      <c r="O1626" s="153">
        <v>86348</v>
      </c>
      <c r="P1626" s="153">
        <v>9661</v>
      </c>
      <c r="Q1626" s="154">
        <v>0.899374017019238</v>
      </c>
      <c r="R1626" s="154">
        <v>0.827098396730588</v>
      </c>
      <c r="S1626" s="154">
        <v>0.850754310344828</v>
      </c>
      <c r="T1626" s="154">
        <v>0.855140186915888</v>
      </c>
      <c r="U1626" s="173">
        <v>-0.0236559136142398</v>
      </c>
      <c r="V1626" s="158">
        <v>23977</v>
      </c>
      <c r="W1626" s="158">
        <v>20936</v>
      </c>
      <c r="X1626" s="158">
        <v>24188</v>
      </c>
      <c r="Y1626" s="158">
        <v>21769</v>
      </c>
      <c r="Z1626" s="155">
        <v>0.873170121366309</v>
      </c>
      <c r="AA1626" s="155">
        <v>0.899991731437076</v>
      </c>
      <c r="AB1626" s="173">
        <v>-0.0268216100707669</v>
      </c>
    </row>
    <row r="1627" spans="1:28">
      <c r="A1627" s="175" t="s">
        <v>1455</v>
      </c>
      <c r="B1627" s="178" t="s">
        <v>1854</v>
      </c>
      <c r="C1627" s="178" t="s">
        <v>1631</v>
      </c>
      <c r="D1627" s="150">
        <v>0</v>
      </c>
      <c r="E1627" s="153">
        <v>0</v>
      </c>
      <c r="F1627" s="153">
        <v>0</v>
      </c>
      <c r="G1627" s="151">
        <v>0</v>
      </c>
      <c r="H1627" s="151">
        <v>0</v>
      </c>
      <c r="I1627" s="151">
        <v>0</v>
      </c>
      <c r="J1627" s="151">
        <v>0</v>
      </c>
      <c r="K1627" s="151">
        <v>0</v>
      </c>
      <c r="L1627" s="151">
        <v>0</v>
      </c>
      <c r="M1627" s="172">
        <v>0.93</v>
      </c>
      <c r="N1627" s="153">
        <v>7</v>
      </c>
      <c r="O1627" s="153">
        <v>7</v>
      </c>
      <c r="P1627" s="153">
        <v>0</v>
      </c>
      <c r="Q1627" s="154">
        <v>1</v>
      </c>
      <c r="R1627" s="154">
        <v>0</v>
      </c>
      <c r="S1627" s="154">
        <v>0</v>
      </c>
      <c r="T1627" s="154">
        <v>0</v>
      </c>
      <c r="U1627" s="173">
        <v>0</v>
      </c>
      <c r="V1627" s="158">
        <v>1</v>
      </c>
      <c r="W1627" s="158">
        <v>1</v>
      </c>
      <c r="X1627" s="158">
        <v>4</v>
      </c>
      <c r="Y1627" s="158">
        <v>4</v>
      </c>
      <c r="Z1627" s="155">
        <v>1</v>
      </c>
      <c r="AA1627" s="155">
        <v>1</v>
      </c>
      <c r="AB1627" s="173">
        <v>0</v>
      </c>
    </row>
    <row r="1628" spans="1:28">
      <c r="A1628" s="175" t="s">
        <v>1455</v>
      </c>
      <c r="B1628" s="178" t="s">
        <v>1854</v>
      </c>
      <c r="C1628" s="178" t="s">
        <v>1632</v>
      </c>
      <c r="D1628" s="150">
        <v>0</v>
      </c>
      <c r="E1628" s="153">
        <v>0</v>
      </c>
      <c r="F1628" s="153">
        <v>0</v>
      </c>
      <c r="G1628" s="151">
        <v>0</v>
      </c>
      <c r="H1628" s="151">
        <v>0</v>
      </c>
      <c r="I1628" s="151">
        <v>0</v>
      </c>
      <c r="J1628" s="151">
        <v>0</v>
      </c>
      <c r="K1628" s="151">
        <v>0</v>
      </c>
      <c r="L1628" s="151">
        <v>0</v>
      </c>
      <c r="M1628" s="172">
        <v>0.93</v>
      </c>
      <c r="N1628" s="153">
        <v>8</v>
      </c>
      <c r="O1628" s="153">
        <v>8</v>
      </c>
      <c r="P1628" s="153">
        <v>0</v>
      </c>
      <c r="Q1628" s="154">
        <v>1</v>
      </c>
      <c r="R1628" s="154">
        <v>0</v>
      </c>
      <c r="S1628" s="154">
        <v>0</v>
      </c>
      <c r="T1628" s="154">
        <v>0</v>
      </c>
      <c r="U1628" s="173">
        <v>0</v>
      </c>
      <c r="V1628" s="158">
        <v>2</v>
      </c>
      <c r="W1628" s="158">
        <v>2</v>
      </c>
      <c r="X1628" s="158">
        <v>4</v>
      </c>
      <c r="Y1628" s="158">
        <v>4</v>
      </c>
      <c r="Z1628" s="155">
        <v>1</v>
      </c>
      <c r="AA1628" s="155">
        <v>1</v>
      </c>
      <c r="AB1628" s="173">
        <v>0</v>
      </c>
    </row>
    <row r="1629" spans="1:28">
      <c r="A1629" s="175" t="s">
        <v>1455</v>
      </c>
      <c r="B1629" s="178" t="s">
        <v>1853</v>
      </c>
      <c r="C1629" s="178" t="s">
        <v>1633</v>
      </c>
      <c r="D1629" s="150">
        <v>0</v>
      </c>
      <c r="E1629" s="153">
        <v>0</v>
      </c>
      <c r="F1629" s="153">
        <v>0</v>
      </c>
      <c r="G1629" s="151">
        <v>0</v>
      </c>
      <c r="H1629" s="151">
        <v>0</v>
      </c>
      <c r="I1629" s="151">
        <v>0</v>
      </c>
      <c r="J1629" s="151">
        <v>0</v>
      </c>
      <c r="K1629" s="151">
        <v>0</v>
      </c>
      <c r="L1629" s="151">
        <v>0</v>
      </c>
      <c r="M1629" s="172">
        <v>0.93</v>
      </c>
      <c r="N1629" s="153">
        <v>4</v>
      </c>
      <c r="O1629" s="153">
        <v>4</v>
      </c>
      <c r="P1629" s="153">
        <v>0</v>
      </c>
      <c r="Q1629" s="154">
        <v>1</v>
      </c>
      <c r="R1629" s="154">
        <v>0</v>
      </c>
      <c r="S1629" s="154">
        <v>0</v>
      </c>
      <c r="T1629" s="154">
        <v>0</v>
      </c>
      <c r="U1629" s="173">
        <v>0</v>
      </c>
      <c r="V1629" s="158">
        <v>2</v>
      </c>
      <c r="W1629" s="158">
        <v>2</v>
      </c>
      <c r="X1629" s="158">
        <v>0</v>
      </c>
      <c r="Y1629" s="158">
        <v>0</v>
      </c>
      <c r="Z1629" s="155">
        <v>1</v>
      </c>
      <c r="AA1629" s="155">
        <v>0</v>
      </c>
      <c r="AB1629" s="173">
        <v>1</v>
      </c>
    </row>
    <row r="1630" spans="1:28">
      <c r="A1630" s="175" t="s">
        <v>1455</v>
      </c>
      <c r="B1630" s="178" t="s">
        <v>1853</v>
      </c>
      <c r="C1630" s="178" t="s">
        <v>1634</v>
      </c>
      <c r="D1630" s="150">
        <v>0</v>
      </c>
      <c r="E1630" s="153">
        <v>0</v>
      </c>
      <c r="F1630" s="153">
        <v>0</v>
      </c>
      <c r="G1630" s="151">
        <v>0</v>
      </c>
      <c r="H1630" s="151">
        <v>0</v>
      </c>
      <c r="I1630" s="151">
        <v>0</v>
      </c>
      <c r="J1630" s="151">
        <v>0</v>
      </c>
      <c r="K1630" s="151">
        <v>0</v>
      </c>
      <c r="L1630" s="151">
        <v>0</v>
      </c>
      <c r="M1630" s="172">
        <v>0.93</v>
      </c>
      <c r="N1630" s="153">
        <v>0</v>
      </c>
      <c r="O1630" s="153">
        <v>0</v>
      </c>
      <c r="P1630" s="153">
        <v>0</v>
      </c>
      <c r="Q1630" s="154">
        <v>0</v>
      </c>
      <c r="R1630" s="154">
        <v>0</v>
      </c>
      <c r="S1630" s="154">
        <v>0</v>
      </c>
      <c r="T1630" s="154">
        <v>0</v>
      </c>
      <c r="U1630" s="173">
        <v>0</v>
      </c>
      <c r="V1630" s="158">
        <v>0</v>
      </c>
      <c r="W1630" s="158">
        <v>0</v>
      </c>
      <c r="X1630" s="158">
        <v>0</v>
      </c>
      <c r="Y1630" s="158">
        <v>0</v>
      </c>
      <c r="Z1630" s="155">
        <v>0</v>
      </c>
      <c r="AA1630" s="155">
        <v>0</v>
      </c>
      <c r="AB1630" s="173">
        <v>0</v>
      </c>
    </row>
    <row r="1631" spans="1:28">
      <c r="A1631" s="175" t="s">
        <v>1455</v>
      </c>
      <c r="B1631" s="178" t="s">
        <v>1853</v>
      </c>
      <c r="C1631" s="178" t="s">
        <v>1635</v>
      </c>
      <c r="D1631" s="150">
        <v>3880</v>
      </c>
      <c r="E1631" s="153">
        <v>3746</v>
      </c>
      <c r="F1631" s="153">
        <v>134</v>
      </c>
      <c r="G1631" s="151">
        <v>3150</v>
      </c>
      <c r="H1631" s="151">
        <v>3083</v>
      </c>
      <c r="I1631" s="151">
        <v>67</v>
      </c>
      <c r="J1631" s="151">
        <v>4351</v>
      </c>
      <c r="K1631" s="151">
        <v>4277</v>
      </c>
      <c r="L1631" s="151">
        <v>74</v>
      </c>
      <c r="M1631" s="172">
        <v>0.93</v>
      </c>
      <c r="N1631" s="153">
        <v>106272</v>
      </c>
      <c r="O1631" s="153">
        <v>104632</v>
      </c>
      <c r="P1631" s="153">
        <v>1640</v>
      </c>
      <c r="Q1631" s="154">
        <v>0.984567901234568</v>
      </c>
      <c r="R1631" s="154">
        <v>0.965463917525773</v>
      </c>
      <c r="S1631" s="154">
        <v>0.978730158730159</v>
      </c>
      <c r="T1631" s="154">
        <v>0.982992415536658</v>
      </c>
      <c r="U1631" s="173">
        <v>-0.0132662412043856</v>
      </c>
      <c r="V1631" s="158">
        <v>27194</v>
      </c>
      <c r="W1631" s="158">
        <v>26697</v>
      </c>
      <c r="X1631" s="158">
        <v>27498</v>
      </c>
      <c r="Y1631" s="158">
        <v>27069</v>
      </c>
      <c r="Z1631" s="155">
        <v>0.98172390968596</v>
      </c>
      <c r="AA1631" s="155">
        <v>0.984398865372027</v>
      </c>
      <c r="AB1631" s="173">
        <v>-0.0026749556860669</v>
      </c>
    </row>
    <row r="1632" spans="1:28">
      <c r="A1632" s="175" t="s">
        <v>1455</v>
      </c>
      <c r="B1632" s="178" t="s">
        <v>1853</v>
      </c>
      <c r="C1632" s="178" t="s">
        <v>1636</v>
      </c>
      <c r="D1632" s="150">
        <v>0</v>
      </c>
      <c r="E1632" s="153">
        <v>0</v>
      </c>
      <c r="F1632" s="153">
        <v>0</v>
      </c>
      <c r="G1632" s="151">
        <v>0</v>
      </c>
      <c r="H1632" s="151">
        <v>0</v>
      </c>
      <c r="I1632" s="151">
        <v>0</v>
      </c>
      <c r="J1632" s="151">
        <v>0</v>
      </c>
      <c r="K1632" s="151">
        <v>0</v>
      </c>
      <c r="L1632" s="151">
        <v>0</v>
      </c>
      <c r="M1632" s="172">
        <v>0.93</v>
      </c>
      <c r="N1632" s="153">
        <v>0</v>
      </c>
      <c r="O1632" s="153">
        <v>0</v>
      </c>
      <c r="P1632" s="153">
        <v>0</v>
      </c>
      <c r="Q1632" s="154">
        <v>0</v>
      </c>
      <c r="R1632" s="154">
        <v>0</v>
      </c>
      <c r="S1632" s="154">
        <v>0</v>
      </c>
      <c r="T1632" s="154">
        <v>0</v>
      </c>
      <c r="U1632" s="173">
        <v>0</v>
      </c>
      <c r="V1632" s="158">
        <v>0</v>
      </c>
      <c r="W1632" s="158">
        <v>0</v>
      </c>
      <c r="X1632" s="158">
        <v>0</v>
      </c>
      <c r="Y1632" s="158">
        <v>0</v>
      </c>
      <c r="Z1632" s="155">
        <v>0</v>
      </c>
      <c r="AA1632" s="155">
        <v>0</v>
      </c>
      <c r="AB1632" s="173">
        <v>0</v>
      </c>
    </row>
    <row r="1633" spans="1:28">
      <c r="A1633" s="175" t="s">
        <v>1455</v>
      </c>
      <c r="B1633" s="178" t="s">
        <v>1853</v>
      </c>
      <c r="C1633" s="178" t="s">
        <v>1637</v>
      </c>
      <c r="D1633" s="150">
        <v>5535</v>
      </c>
      <c r="E1633" s="153">
        <v>4942</v>
      </c>
      <c r="F1633" s="153">
        <v>593</v>
      </c>
      <c r="G1633" s="151">
        <v>4300</v>
      </c>
      <c r="H1633" s="151">
        <v>4040</v>
      </c>
      <c r="I1633" s="151">
        <v>260</v>
      </c>
      <c r="J1633" s="151">
        <v>5691</v>
      </c>
      <c r="K1633" s="151">
        <v>5322</v>
      </c>
      <c r="L1633" s="151">
        <v>369</v>
      </c>
      <c r="M1633" s="172">
        <v>0.93</v>
      </c>
      <c r="N1633" s="153">
        <v>143006</v>
      </c>
      <c r="O1633" s="153">
        <v>132248</v>
      </c>
      <c r="P1633" s="153">
        <v>10758</v>
      </c>
      <c r="Q1633" s="154">
        <v>0.924772387172566</v>
      </c>
      <c r="R1633" s="154">
        <v>0.89286359530262</v>
      </c>
      <c r="S1633" s="154">
        <v>0.93953488372093</v>
      </c>
      <c r="T1633" s="154">
        <v>0.93516078017923</v>
      </c>
      <c r="U1633" s="173">
        <v>-0.0466712884183105</v>
      </c>
      <c r="V1633" s="158">
        <v>36498</v>
      </c>
      <c r="W1633" s="158">
        <v>33761</v>
      </c>
      <c r="X1633" s="158">
        <v>35283</v>
      </c>
      <c r="Y1633" s="158">
        <v>32105</v>
      </c>
      <c r="Z1633" s="155">
        <v>0.925009589566552</v>
      </c>
      <c r="AA1633" s="155">
        <v>0.909928294079302</v>
      </c>
      <c r="AB1633" s="173">
        <v>0.0150812954872499</v>
      </c>
    </row>
    <row r="1634" spans="1:28">
      <c r="A1634" s="175" t="s">
        <v>1455</v>
      </c>
      <c r="B1634" s="178" t="s">
        <v>1851</v>
      </c>
      <c r="C1634" s="178" t="s">
        <v>1638</v>
      </c>
      <c r="D1634" s="150">
        <v>2374</v>
      </c>
      <c r="E1634" s="153">
        <v>2030</v>
      </c>
      <c r="F1634" s="153">
        <v>344</v>
      </c>
      <c r="G1634" s="151">
        <v>4041</v>
      </c>
      <c r="H1634" s="151">
        <v>3616</v>
      </c>
      <c r="I1634" s="151">
        <v>425</v>
      </c>
      <c r="J1634" s="151">
        <v>3965</v>
      </c>
      <c r="K1634" s="151">
        <v>3632</v>
      </c>
      <c r="L1634" s="151">
        <v>333</v>
      </c>
      <c r="M1634" s="172">
        <v>0.93</v>
      </c>
      <c r="N1634" s="153">
        <v>117293</v>
      </c>
      <c r="O1634" s="153">
        <v>106888</v>
      </c>
      <c r="P1634" s="153">
        <v>10405</v>
      </c>
      <c r="Q1634" s="154">
        <v>0.911290528846564</v>
      </c>
      <c r="R1634" s="154">
        <v>0.855096882898062</v>
      </c>
      <c r="S1634" s="154">
        <v>0.894828012868102</v>
      </c>
      <c r="T1634" s="154">
        <v>0.916015132408575</v>
      </c>
      <c r="U1634" s="173">
        <v>-0.0397311299700397</v>
      </c>
      <c r="V1634" s="158">
        <v>26436</v>
      </c>
      <c r="W1634" s="158">
        <v>24254</v>
      </c>
      <c r="X1634" s="158">
        <v>29508</v>
      </c>
      <c r="Y1634" s="158">
        <v>27089</v>
      </c>
      <c r="Z1634" s="155">
        <v>0.917461037978514</v>
      </c>
      <c r="AA1634" s="155">
        <v>0.918022231259319</v>
      </c>
      <c r="AB1634" s="173">
        <v>-0.000561193280805283</v>
      </c>
    </row>
    <row r="1635" spans="1:28">
      <c r="A1635" s="175" t="s">
        <v>1455</v>
      </c>
      <c r="B1635" s="178" t="s">
        <v>1851</v>
      </c>
      <c r="C1635" s="178" t="s">
        <v>1639</v>
      </c>
      <c r="D1635" s="150">
        <v>0</v>
      </c>
      <c r="E1635" s="153">
        <v>0</v>
      </c>
      <c r="F1635" s="153">
        <v>0</v>
      </c>
      <c r="G1635" s="151">
        <v>0</v>
      </c>
      <c r="H1635" s="151">
        <v>0</v>
      </c>
      <c r="I1635" s="151">
        <v>0</v>
      </c>
      <c r="J1635" s="151">
        <v>0</v>
      </c>
      <c r="K1635" s="151">
        <v>0</v>
      </c>
      <c r="L1635" s="151">
        <v>0</v>
      </c>
      <c r="M1635" s="172">
        <v>0.93</v>
      </c>
      <c r="N1635" s="153">
        <v>1</v>
      </c>
      <c r="O1635" s="153">
        <v>0</v>
      </c>
      <c r="P1635" s="153">
        <v>1</v>
      </c>
      <c r="Q1635" s="154">
        <v>0</v>
      </c>
      <c r="R1635" s="154">
        <v>0</v>
      </c>
      <c r="S1635" s="154">
        <v>0</v>
      </c>
      <c r="T1635" s="154">
        <v>0</v>
      </c>
      <c r="U1635" s="173">
        <v>0</v>
      </c>
      <c r="V1635" s="158">
        <v>0</v>
      </c>
      <c r="W1635" s="158">
        <v>0</v>
      </c>
      <c r="X1635" s="158">
        <v>0</v>
      </c>
      <c r="Y1635" s="158">
        <v>0</v>
      </c>
      <c r="Z1635" s="155">
        <v>0</v>
      </c>
      <c r="AA1635" s="155">
        <v>0</v>
      </c>
      <c r="AB1635" s="173">
        <v>0</v>
      </c>
    </row>
    <row r="1636" spans="1:28">
      <c r="A1636" s="175" t="s">
        <v>1455</v>
      </c>
      <c r="B1636" s="178" t="s">
        <v>1851</v>
      </c>
      <c r="C1636" s="178" t="s">
        <v>1640</v>
      </c>
      <c r="D1636" s="150">
        <v>1</v>
      </c>
      <c r="E1636" s="153">
        <v>1</v>
      </c>
      <c r="F1636" s="153">
        <v>0</v>
      </c>
      <c r="G1636" s="151">
        <v>4</v>
      </c>
      <c r="H1636" s="151">
        <v>4</v>
      </c>
      <c r="I1636" s="151">
        <v>0</v>
      </c>
      <c r="J1636" s="151">
        <v>0</v>
      </c>
      <c r="K1636" s="151">
        <v>0</v>
      </c>
      <c r="L1636" s="151">
        <v>0</v>
      </c>
      <c r="M1636" s="172">
        <v>0.93</v>
      </c>
      <c r="N1636" s="153">
        <v>18</v>
      </c>
      <c r="O1636" s="153">
        <v>18</v>
      </c>
      <c r="P1636" s="153">
        <v>0</v>
      </c>
      <c r="Q1636" s="154">
        <v>1</v>
      </c>
      <c r="R1636" s="154">
        <v>1</v>
      </c>
      <c r="S1636" s="154">
        <v>1</v>
      </c>
      <c r="T1636" s="154">
        <v>0</v>
      </c>
      <c r="U1636" s="173">
        <v>0</v>
      </c>
      <c r="V1636" s="158">
        <v>6</v>
      </c>
      <c r="W1636" s="158">
        <v>6</v>
      </c>
      <c r="X1636" s="158">
        <v>1</v>
      </c>
      <c r="Y1636" s="158">
        <v>1</v>
      </c>
      <c r="Z1636" s="155">
        <v>1</v>
      </c>
      <c r="AA1636" s="155">
        <v>1</v>
      </c>
      <c r="AB1636" s="173">
        <v>0</v>
      </c>
    </row>
    <row r="1637" spans="1:28">
      <c r="A1637" s="175" t="s">
        <v>1455</v>
      </c>
      <c r="B1637" s="178" t="s">
        <v>1851</v>
      </c>
      <c r="C1637" s="178" t="s">
        <v>1641</v>
      </c>
      <c r="D1637" s="150">
        <v>1446</v>
      </c>
      <c r="E1637" s="153">
        <v>1343</v>
      </c>
      <c r="F1637" s="153">
        <v>103</v>
      </c>
      <c r="G1637" s="151">
        <v>2475</v>
      </c>
      <c r="H1637" s="151">
        <v>2327</v>
      </c>
      <c r="I1637" s="151">
        <v>148</v>
      </c>
      <c r="J1637" s="151">
        <v>2512</v>
      </c>
      <c r="K1637" s="151">
        <v>2375</v>
      </c>
      <c r="L1637" s="151">
        <v>137</v>
      </c>
      <c r="M1637" s="172">
        <v>0.93</v>
      </c>
      <c r="N1637" s="153">
        <v>70294</v>
      </c>
      <c r="O1637" s="153">
        <v>66828</v>
      </c>
      <c r="P1637" s="153">
        <v>3466</v>
      </c>
      <c r="Q1637" s="154">
        <v>0.950692804506786</v>
      </c>
      <c r="R1637" s="154">
        <v>0.928769017980636</v>
      </c>
      <c r="S1637" s="154">
        <v>0.94020202020202</v>
      </c>
      <c r="T1637" s="154">
        <v>0.94546178343949</v>
      </c>
      <c r="U1637" s="173">
        <v>-0.0114330022213839</v>
      </c>
      <c r="V1637" s="158">
        <v>16450</v>
      </c>
      <c r="W1637" s="158">
        <v>15629</v>
      </c>
      <c r="X1637" s="158">
        <v>18486</v>
      </c>
      <c r="Y1637" s="158">
        <v>17578</v>
      </c>
      <c r="Z1637" s="155">
        <v>0.950091185410334</v>
      </c>
      <c r="AA1637" s="155">
        <v>0.950881748350103</v>
      </c>
      <c r="AB1637" s="173">
        <v>-0.000790562939768424</v>
      </c>
    </row>
    <row r="1638" spans="1:28">
      <c r="A1638" s="175" t="s">
        <v>1455</v>
      </c>
      <c r="B1638" s="178" t="s">
        <v>1851</v>
      </c>
      <c r="C1638" s="178" t="s">
        <v>1642</v>
      </c>
      <c r="D1638" s="150">
        <v>0</v>
      </c>
      <c r="E1638" s="153">
        <v>0</v>
      </c>
      <c r="F1638" s="153">
        <v>0</v>
      </c>
      <c r="G1638" s="151">
        <v>3</v>
      </c>
      <c r="H1638" s="151">
        <v>0</v>
      </c>
      <c r="I1638" s="151">
        <v>3</v>
      </c>
      <c r="J1638" s="151">
        <v>4</v>
      </c>
      <c r="K1638" s="151">
        <v>4</v>
      </c>
      <c r="L1638" s="151">
        <v>0</v>
      </c>
      <c r="M1638" s="172">
        <v>0.93</v>
      </c>
      <c r="N1638" s="153">
        <v>27</v>
      </c>
      <c r="O1638" s="153">
        <v>24</v>
      </c>
      <c r="P1638" s="153">
        <v>3</v>
      </c>
      <c r="Q1638" s="154">
        <v>0.888888888888889</v>
      </c>
      <c r="R1638" s="154">
        <v>0</v>
      </c>
      <c r="S1638" s="154">
        <v>0</v>
      </c>
      <c r="T1638" s="154">
        <v>1</v>
      </c>
      <c r="U1638" s="173">
        <v>0</v>
      </c>
      <c r="V1638" s="158">
        <v>10</v>
      </c>
      <c r="W1638" s="158">
        <v>7</v>
      </c>
      <c r="X1638" s="158">
        <v>8</v>
      </c>
      <c r="Y1638" s="158">
        <v>8</v>
      </c>
      <c r="Z1638" s="155">
        <v>0.7</v>
      </c>
      <c r="AA1638" s="155">
        <v>1</v>
      </c>
      <c r="AB1638" s="173">
        <v>-0.3</v>
      </c>
    </row>
    <row r="1639" spans="1:28">
      <c r="A1639" s="175" t="s">
        <v>1455</v>
      </c>
      <c r="B1639" s="178" t="s">
        <v>1851</v>
      </c>
      <c r="C1639" s="178" t="s">
        <v>1643</v>
      </c>
      <c r="D1639" s="150">
        <v>0</v>
      </c>
      <c r="E1639" s="153">
        <v>0</v>
      </c>
      <c r="F1639" s="153">
        <v>0</v>
      </c>
      <c r="G1639" s="151">
        <v>0</v>
      </c>
      <c r="H1639" s="151">
        <v>0</v>
      </c>
      <c r="I1639" s="151">
        <v>0</v>
      </c>
      <c r="J1639" s="151">
        <v>1</v>
      </c>
      <c r="K1639" s="151">
        <v>1</v>
      </c>
      <c r="L1639" s="151">
        <v>0</v>
      </c>
      <c r="M1639" s="172">
        <v>0.93</v>
      </c>
      <c r="N1639" s="153">
        <v>4</v>
      </c>
      <c r="O1639" s="153">
        <v>4</v>
      </c>
      <c r="P1639" s="153">
        <v>0</v>
      </c>
      <c r="Q1639" s="154">
        <v>1</v>
      </c>
      <c r="R1639" s="154">
        <v>0</v>
      </c>
      <c r="S1639" s="154">
        <v>0</v>
      </c>
      <c r="T1639" s="154">
        <v>1</v>
      </c>
      <c r="U1639" s="173">
        <v>0</v>
      </c>
      <c r="V1639" s="158">
        <v>3</v>
      </c>
      <c r="W1639" s="158">
        <v>3</v>
      </c>
      <c r="X1639" s="158">
        <v>0</v>
      </c>
      <c r="Y1639" s="158">
        <v>0</v>
      </c>
      <c r="Z1639" s="155">
        <v>1</v>
      </c>
      <c r="AA1639" s="155">
        <v>0</v>
      </c>
      <c r="AB1639" s="173">
        <v>1</v>
      </c>
    </row>
    <row r="1640" spans="1:28">
      <c r="A1640" s="175" t="s">
        <v>1455</v>
      </c>
      <c r="B1640" s="178" t="s">
        <v>1851</v>
      </c>
      <c r="C1640" s="178" t="s">
        <v>1644</v>
      </c>
      <c r="D1640" s="150">
        <v>0</v>
      </c>
      <c r="E1640" s="153">
        <v>0</v>
      </c>
      <c r="F1640" s="153">
        <v>0</v>
      </c>
      <c r="G1640" s="151">
        <v>0</v>
      </c>
      <c r="H1640" s="151">
        <v>0</v>
      </c>
      <c r="I1640" s="151">
        <v>0</v>
      </c>
      <c r="J1640" s="151">
        <v>0</v>
      </c>
      <c r="K1640" s="151">
        <v>0</v>
      </c>
      <c r="L1640" s="151">
        <v>0</v>
      </c>
      <c r="M1640" s="172">
        <v>0.93</v>
      </c>
      <c r="N1640" s="153">
        <v>2</v>
      </c>
      <c r="O1640" s="153">
        <v>2</v>
      </c>
      <c r="P1640" s="153">
        <v>0</v>
      </c>
      <c r="Q1640" s="154">
        <v>1</v>
      </c>
      <c r="R1640" s="154">
        <v>0</v>
      </c>
      <c r="S1640" s="154">
        <v>0</v>
      </c>
      <c r="T1640" s="154">
        <v>0</v>
      </c>
      <c r="U1640" s="173">
        <v>0</v>
      </c>
      <c r="V1640" s="158">
        <v>0</v>
      </c>
      <c r="W1640" s="158">
        <v>0</v>
      </c>
      <c r="X1640" s="158">
        <v>0</v>
      </c>
      <c r="Y1640" s="158">
        <v>0</v>
      </c>
      <c r="Z1640" s="155">
        <v>0</v>
      </c>
      <c r="AA1640" s="155">
        <v>0</v>
      </c>
      <c r="AB1640" s="173">
        <v>0</v>
      </c>
    </row>
    <row r="1641" spans="1:28">
      <c r="A1641" s="175" t="s">
        <v>1455</v>
      </c>
      <c r="B1641" s="178" t="s">
        <v>1851</v>
      </c>
      <c r="C1641" s="178" t="s">
        <v>1645</v>
      </c>
      <c r="D1641" s="150">
        <v>0</v>
      </c>
      <c r="E1641" s="153">
        <v>0</v>
      </c>
      <c r="F1641" s="153">
        <v>0</v>
      </c>
      <c r="G1641" s="151">
        <v>0</v>
      </c>
      <c r="H1641" s="151">
        <v>0</v>
      </c>
      <c r="I1641" s="151">
        <v>0</v>
      </c>
      <c r="J1641" s="151">
        <v>0</v>
      </c>
      <c r="K1641" s="151">
        <v>0</v>
      </c>
      <c r="L1641" s="151">
        <v>0</v>
      </c>
      <c r="M1641" s="172">
        <v>0.93</v>
      </c>
      <c r="N1641" s="153">
        <v>5</v>
      </c>
      <c r="O1641" s="153">
        <v>3</v>
      </c>
      <c r="P1641" s="153">
        <v>2</v>
      </c>
      <c r="Q1641" s="154">
        <v>0.6</v>
      </c>
      <c r="R1641" s="154">
        <v>0</v>
      </c>
      <c r="S1641" s="154">
        <v>0</v>
      </c>
      <c r="T1641" s="154">
        <v>0</v>
      </c>
      <c r="U1641" s="173">
        <v>0</v>
      </c>
      <c r="V1641" s="158">
        <v>0</v>
      </c>
      <c r="W1641" s="158">
        <v>0</v>
      </c>
      <c r="X1641" s="158">
        <v>1</v>
      </c>
      <c r="Y1641" s="158">
        <v>1</v>
      </c>
      <c r="Z1641" s="155">
        <v>0</v>
      </c>
      <c r="AA1641" s="155">
        <v>1</v>
      </c>
      <c r="AB1641" s="173">
        <v>-1</v>
      </c>
    </row>
    <row r="1642" spans="1:28">
      <c r="A1642" s="175" t="s">
        <v>1455</v>
      </c>
      <c r="B1642" s="178" t="s">
        <v>1851</v>
      </c>
      <c r="C1642" s="178" t="s">
        <v>1646</v>
      </c>
      <c r="D1642" s="150">
        <v>1</v>
      </c>
      <c r="E1642" s="153">
        <v>1</v>
      </c>
      <c r="F1642" s="153">
        <v>0</v>
      </c>
      <c r="G1642" s="151">
        <v>0</v>
      </c>
      <c r="H1642" s="151">
        <v>0</v>
      </c>
      <c r="I1642" s="151">
        <v>0</v>
      </c>
      <c r="J1642" s="151">
        <v>0</v>
      </c>
      <c r="K1642" s="151">
        <v>0</v>
      </c>
      <c r="L1642" s="151">
        <v>0</v>
      </c>
      <c r="M1642" s="172">
        <v>0.93</v>
      </c>
      <c r="N1642" s="153">
        <v>1</v>
      </c>
      <c r="O1642" s="153">
        <v>1</v>
      </c>
      <c r="P1642" s="153">
        <v>0</v>
      </c>
      <c r="Q1642" s="154">
        <v>1</v>
      </c>
      <c r="R1642" s="154">
        <v>1</v>
      </c>
      <c r="S1642" s="154">
        <v>0</v>
      </c>
      <c r="T1642" s="154">
        <v>0</v>
      </c>
      <c r="U1642" s="173">
        <v>1</v>
      </c>
      <c r="V1642" s="158">
        <v>1</v>
      </c>
      <c r="W1642" s="158">
        <v>1</v>
      </c>
      <c r="X1642" s="158">
        <v>0</v>
      </c>
      <c r="Y1642" s="158">
        <v>0</v>
      </c>
      <c r="Z1642" s="155">
        <v>1</v>
      </c>
      <c r="AA1642" s="155">
        <v>0</v>
      </c>
      <c r="AB1642" s="173">
        <v>1</v>
      </c>
    </row>
    <row r="1643" spans="1:28">
      <c r="A1643" s="175" t="s">
        <v>1455</v>
      </c>
      <c r="B1643" s="178" t="s">
        <v>1851</v>
      </c>
      <c r="C1643" s="178" t="s">
        <v>1647</v>
      </c>
      <c r="D1643" s="150">
        <v>0</v>
      </c>
      <c r="E1643" s="153">
        <v>0</v>
      </c>
      <c r="F1643" s="153">
        <v>0</v>
      </c>
      <c r="G1643" s="151">
        <v>0</v>
      </c>
      <c r="H1643" s="151">
        <v>0</v>
      </c>
      <c r="I1643" s="151">
        <v>0</v>
      </c>
      <c r="J1643" s="151">
        <v>1</v>
      </c>
      <c r="K1643" s="151">
        <v>1</v>
      </c>
      <c r="L1643" s="151">
        <v>0</v>
      </c>
      <c r="M1643" s="172">
        <v>0.93</v>
      </c>
      <c r="N1643" s="153">
        <v>7</v>
      </c>
      <c r="O1643" s="153">
        <v>7</v>
      </c>
      <c r="P1643" s="153">
        <v>0</v>
      </c>
      <c r="Q1643" s="154">
        <v>1</v>
      </c>
      <c r="R1643" s="154">
        <v>0</v>
      </c>
      <c r="S1643" s="154">
        <v>0</v>
      </c>
      <c r="T1643" s="154">
        <v>1</v>
      </c>
      <c r="U1643" s="173">
        <v>0</v>
      </c>
      <c r="V1643" s="158">
        <v>5</v>
      </c>
      <c r="W1643" s="158">
        <v>5</v>
      </c>
      <c r="X1643" s="158">
        <v>2</v>
      </c>
      <c r="Y1643" s="158">
        <v>2</v>
      </c>
      <c r="Z1643" s="155">
        <v>1</v>
      </c>
      <c r="AA1643" s="155">
        <v>1</v>
      </c>
      <c r="AB1643" s="173">
        <v>0</v>
      </c>
    </row>
    <row r="1644" spans="1:28">
      <c r="A1644" s="175" t="s">
        <v>1455</v>
      </c>
      <c r="B1644" s="178" t="s">
        <v>1851</v>
      </c>
      <c r="C1644" s="178" t="s">
        <v>1648</v>
      </c>
      <c r="D1644" s="150">
        <v>0</v>
      </c>
      <c r="E1644" s="153">
        <v>0</v>
      </c>
      <c r="F1644" s="153">
        <v>0</v>
      </c>
      <c r="G1644" s="151">
        <v>1</v>
      </c>
      <c r="H1644" s="151">
        <v>1</v>
      </c>
      <c r="I1644" s="151">
        <v>0</v>
      </c>
      <c r="J1644" s="151">
        <v>0</v>
      </c>
      <c r="K1644" s="151">
        <v>0</v>
      </c>
      <c r="L1644" s="151">
        <v>0</v>
      </c>
      <c r="M1644" s="172">
        <v>0.93</v>
      </c>
      <c r="N1644" s="153">
        <v>7</v>
      </c>
      <c r="O1644" s="153">
        <v>5</v>
      </c>
      <c r="P1644" s="153">
        <v>2</v>
      </c>
      <c r="Q1644" s="154">
        <v>0.714285714285714</v>
      </c>
      <c r="R1644" s="154">
        <v>0</v>
      </c>
      <c r="S1644" s="154">
        <v>1</v>
      </c>
      <c r="T1644" s="154">
        <v>0</v>
      </c>
      <c r="U1644" s="173">
        <v>-1</v>
      </c>
      <c r="V1644" s="158">
        <v>2</v>
      </c>
      <c r="W1644" s="158">
        <v>1</v>
      </c>
      <c r="X1644" s="158">
        <v>2</v>
      </c>
      <c r="Y1644" s="158">
        <v>1</v>
      </c>
      <c r="Z1644" s="155">
        <v>0.5</v>
      </c>
      <c r="AA1644" s="155">
        <v>0.5</v>
      </c>
      <c r="AB1644" s="173">
        <v>0</v>
      </c>
    </row>
    <row r="1645" spans="1:28">
      <c r="A1645" s="175" t="s">
        <v>1455</v>
      </c>
      <c r="B1645" s="178" t="s">
        <v>1851</v>
      </c>
      <c r="C1645" s="178" t="s">
        <v>1649</v>
      </c>
      <c r="D1645" s="150">
        <v>0</v>
      </c>
      <c r="E1645" s="153">
        <v>0</v>
      </c>
      <c r="F1645" s="153">
        <v>0</v>
      </c>
      <c r="G1645" s="151">
        <v>0</v>
      </c>
      <c r="H1645" s="151">
        <v>0</v>
      </c>
      <c r="I1645" s="151">
        <v>0</v>
      </c>
      <c r="J1645" s="151">
        <v>1</v>
      </c>
      <c r="K1645" s="151">
        <v>0</v>
      </c>
      <c r="L1645" s="151">
        <v>1</v>
      </c>
      <c r="M1645" s="172">
        <v>0.93</v>
      </c>
      <c r="N1645" s="153">
        <v>1</v>
      </c>
      <c r="O1645" s="153">
        <v>0</v>
      </c>
      <c r="P1645" s="153">
        <v>1</v>
      </c>
      <c r="Q1645" s="154">
        <v>0</v>
      </c>
      <c r="R1645" s="154">
        <v>0</v>
      </c>
      <c r="S1645" s="154">
        <v>0</v>
      </c>
      <c r="T1645" s="154">
        <v>0</v>
      </c>
      <c r="U1645" s="173">
        <v>0</v>
      </c>
      <c r="V1645" s="158">
        <v>1</v>
      </c>
      <c r="W1645" s="158">
        <v>0</v>
      </c>
      <c r="X1645" s="158">
        <v>0</v>
      </c>
      <c r="Y1645" s="158">
        <v>0</v>
      </c>
      <c r="Z1645" s="155">
        <v>0</v>
      </c>
      <c r="AA1645" s="155">
        <v>0</v>
      </c>
      <c r="AB1645" s="173">
        <v>0</v>
      </c>
    </row>
    <row r="1646" spans="1:28">
      <c r="A1646" s="175" t="s">
        <v>1455</v>
      </c>
      <c r="B1646" s="178" t="s">
        <v>1851</v>
      </c>
      <c r="C1646" s="178" t="s">
        <v>1650</v>
      </c>
      <c r="D1646" s="150">
        <v>0</v>
      </c>
      <c r="E1646" s="153">
        <v>0</v>
      </c>
      <c r="F1646" s="153">
        <v>0</v>
      </c>
      <c r="G1646" s="151">
        <v>1</v>
      </c>
      <c r="H1646" s="151">
        <v>1</v>
      </c>
      <c r="I1646" s="151">
        <v>0</v>
      </c>
      <c r="J1646" s="151">
        <v>0</v>
      </c>
      <c r="K1646" s="151">
        <v>0</v>
      </c>
      <c r="L1646" s="151">
        <v>0</v>
      </c>
      <c r="M1646" s="172">
        <v>0.93</v>
      </c>
      <c r="N1646" s="153">
        <v>5</v>
      </c>
      <c r="O1646" s="153">
        <v>5</v>
      </c>
      <c r="P1646" s="153">
        <v>0</v>
      </c>
      <c r="Q1646" s="154">
        <v>1</v>
      </c>
      <c r="R1646" s="154">
        <v>0</v>
      </c>
      <c r="S1646" s="154">
        <v>1</v>
      </c>
      <c r="T1646" s="154">
        <v>0</v>
      </c>
      <c r="U1646" s="173">
        <v>-1</v>
      </c>
      <c r="V1646" s="158">
        <v>2</v>
      </c>
      <c r="W1646" s="158">
        <v>2</v>
      </c>
      <c r="X1646" s="158">
        <v>1</v>
      </c>
      <c r="Y1646" s="158">
        <v>1</v>
      </c>
      <c r="Z1646" s="155">
        <v>1</v>
      </c>
      <c r="AA1646" s="155">
        <v>1</v>
      </c>
      <c r="AB1646" s="173">
        <v>0</v>
      </c>
    </row>
    <row r="1647" spans="1:28">
      <c r="A1647" s="175" t="s">
        <v>1455</v>
      </c>
      <c r="B1647" s="178" t="s">
        <v>1851</v>
      </c>
      <c r="C1647" s="178" t="s">
        <v>1651</v>
      </c>
      <c r="D1647" s="150">
        <v>2299</v>
      </c>
      <c r="E1647" s="153">
        <v>1994</v>
      </c>
      <c r="F1647" s="153">
        <v>305</v>
      </c>
      <c r="G1647" s="151">
        <v>4253</v>
      </c>
      <c r="H1647" s="151">
        <v>3903</v>
      </c>
      <c r="I1647" s="151">
        <v>350</v>
      </c>
      <c r="J1647" s="151">
        <v>4105</v>
      </c>
      <c r="K1647" s="151">
        <v>3716</v>
      </c>
      <c r="L1647" s="151">
        <v>389</v>
      </c>
      <c r="M1647" s="172">
        <v>0.93</v>
      </c>
      <c r="N1647" s="153">
        <v>122019</v>
      </c>
      <c r="O1647" s="153">
        <v>112545</v>
      </c>
      <c r="P1647" s="153">
        <v>9474</v>
      </c>
      <c r="Q1647" s="154">
        <v>0.922356354338259</v>
      </c>
      <c r="R1647" s="154">
        <v>0.867333623314485</v>
      </c>
      <c r="S1647" s="154">
        <v>0.917705149306372</v>
      </c>
      <c r="T1647" s="154">
        <v>0.905237515225335</v>
      </c>
      <c r="U1647" s="173">
        <v>-0.0503715259918873</v>
      </c>
      <c r="V1647" s="158">
        <v>27413</v>
      </c>
      <c r="W1647" s="158">
        <v>25249</v>
      </c>
      <c r="X1647" s="158">
        <v>30954</v>
      </c>
      <c r="Y1647" s="158">
        <v>28842</v>
      </c>
      <c r="Z1647" s="155">
        <v>0.921059351402619</v>
      </c>
      <c r="AA1647" s="155">
        <v>0.931769722814499</v>
      </c>
      <c r="AB1647" s="173">
        <v>-0.0107103714118797</v>
      </c>
    </row>
    <row r="1648" spans="1:28">
      <c r="A1648" s="175" t="s">
        <v>1455</v>
      </c>
      <c r="B1648" s="178" t="s">
        <v>1851</v>
      </c>
      <c r="C1648" s="178" t="s">
        <v>1652</v>
      </c>
      <c r="D1648" s="150">
        <v>0</v>
      </c>
      <c r="E1648" s="153">
        <v>0</v>
      </c>
      <c r="F1648" s="153">
        <v>0</v>
      </c>
      <c r="G1648" s="151">
        <v>0</v>
      </c>
      <c r="H1648" s="151">
        <v>0</v>
      </c>
      <c r="I1648" s="151">
        <v>0</v>
      </c>
      <c r="J1648" s="151">
        <v>1</v>
      </c>
      <c r="K1648" s="151">
        <v>1</v>
      </c>
      <c r="L1648" s="151">
        <v>0</v>
      </c>
      <c r="M1648" s="172">
        <v>0.93</v>
      </c>
      <c r="N1648" s="153">
        <v>5</v>
      </c>
      <c r="O1648" s="153">
        <v>4</v>
      </c>
      <c r="P1648" s="153">
        <v>1</v>
      </c>
      <c r="Q1648" s="154">
        <v>0.8</v>
      </c>
      <c r="R1648" s="154">
        <v>0</v>
      </c>
      <c r="S1648" s="154">
        <v>0</v>
      </c>
      <c r="T1648" s="154">
        <v>1</v>
      </c>
      <c r="U1648" s="173">
        <v>0</v>
      </c>
      <c r="V1648" s="158">
        <v>2</v>
      </c>
      <c r="W1648" s="158">
        <v>2</v>
      </c>
      <c r="X1648" s="158">
        <v>2</v>
      </c>
      <c r="Y1648" s="158">
        <v>1</v>
      </c>
      <c r="Z1648" s="155">
        <v>1</v>
      </c>
      <c r="AA1648" s="155">
        <v>0.5</v>
      </c>
      <c r="AB1648" s="173">
        <v>0.5</v>
      </c>
    </row>
    <row r="1649" spans="1:28">
      <c r="A1649" s="175" t="s">
        <v>1455</v>
      </c>
      <c r="B1649" s="178" t="s">
        <v>1851</v>
      </c>
      <c r="C1649" s="178" t="s">
        <v>1653</v>
      </c>
      <c r="D1649" s="150">
        <v>1</v>
      </c>
      <c r="E1649" s="153">
        <v>1</v>
      </c>
      <c r="F1649" s="153">
        <v>0</v>
      </c>
      <c r="G1649" s="151">
        <v>0</v>
      </c>
      <c r="H1649" s="151">
        <v>0</v>
      </c>
      <c r="I1649" s="151">
        <v>0</v>
      </c>
      <c r="J1649" s="151">
        <v>0</v>
      </c>
      <c r="K1649" s="151">
        <v>0</v>
      </c>
      <c r="L1649" s="151">
        <v>0</v>
      </c>
      <c r="M1649" s="172">
        <v>0.93</v>
      </c>
      <c r="N1649" s="153">
        <v>1</v>
      </c>
      <c r="O1649" s="153">
        <v>1</v>
      </c>
      <c r="P1649" s="153">
        <v>0</v>
      </c>
      <c r="Q1649" s="154">
        <v>1</v>
      </c>
      <c r="R1649" s="154">
        <v>1</v>
      </c>
      <c r="S1649" s="154">
        <v>0</v>
      </c>
      <c r="T1649" s="154">
        <v>0</v>
      </c>
      <c r="U1649" s="173">
        <v>1</v>
      </c>
      <c r="V1649" s="158">
        <v>1</v>
      </c>
      <c r="W1649" s="158">
        <v>1</v>
      </c>
      <c r="X1649" s="158">
        <v>0</v>
      </c>
      <c r="Y1649" s="158">
        <v>0</v>
      </c>
      <c r="Z1649" s="155">
        <v>1</v>
      </c>
      <c r="AA1649" s="155">
        <v>0</v>
      </c>
      <c r="AB1649" s="173">
        <v>1</v>
      </c>
    </row>
    <row r="1650" spans="1:28">
      <c r="A1650" s="175" t="s">
        <v>1455</v>
      </c>
      <c r="B1650" s="178" t="s">
        <v>1851</v>
      </c>
      <c r="C1650" s="178" t="s">
        <v>1654</v>
      </c>
      <c r="D1650" s="150">
        <v>0</v>
      </c>
      <c r="E1650" s="153">
        <v>0</v>
      </c>
      <c r="F1650" s="153">
        <v>0</v>
      </c>
      <c r="G1650" s="151">
        <v>1</v>
      </c>
      <c r="H1650" s="151">
        <v>0</v>
      </c>
      <c r="I1650" s="151">
        <v>1</v>
      </c>
      <c r="J1650" s="151">
        <v>2</v>
      </c>
      <c r="K1650" s="151">
        <v>2</v>
      </c>
      <c r="L1650" s="151">
        <v>0</v>
      </c>
      <c r="M1650" s="172">
        <v>0.93</v>
      </c>
      <c r="N1650" s="153">
        <v>19</v>
      </c>
      <c r="O1650" s="153">
        <v>16</v>
      </c>
      <c r="P1650" s="153">
        <v>3</v>
      </c>
      <c r="Q1650" s="154">
        <v>0.842105263157895</v>
      </c>
      <c r="R1650" s="154">
        <v>0</v>
      </c>
      <c r="S1650" s="154">
        <v>0</v>
      </c>
      <c r="T1650" s="154">
        <v>1</v>
      </c>
      <c r="U1650" s="173">
        <v>0</v>
      </c>
      <c r="V1650" s="158">
        <v>6</v>
      </c>
      <c r="W1650" s="158">
        <v>5</v>
      </c>
      <c r="X1650" s="158">
        <v>5</v>
      </c>
      <c r="Y1650" s="158">
        <v>3</v>
      </c>
      <c r="Z1650" s="155">
        <v>0.833333333333333</v>
      </c>
      <c r="AA1650" s="155">
        <v>0.6</v>
      </c>
      <c r="AB1650" s="173">
        <v>0.233333333333333</v>
      </c>
    </row>
    <row r="1651" spans="1:28">
      <c r="A1651" s="175" t="s">
        <v>1455</v>
      </c>
      <c r="B1651" s="178" t="s">
        <v>1851</v>
      </c>
      <c r="C1651" s="178" t="s">
        <v>1655</v>
      </c>
      <c r="D1651" s="150">
        <v>3216</v>
      </c>
      <c r="E1651" s="153">
        <v>3195</v>
      </c>
      <c r="F1651" s="153">
        <v>21</v>
      </c>
      <c r="G1651" s="151">
        <v>3994</v>
      </c>
      <c r="H1651" s="151">
        <v>3981</v>
      </c>
      <c r="I1651" s="151">
        <v>13</v>
      </c>
      <c r="J1651" s="151">
        <v>3070</v>
      </c>
      <c r="K1651" s="151">
        <v>3060</v>
      </c>
      <c r="L1651" s="151">
        <v>10</v>
      </c>
      <c r="M1651" s="172">
        <v>0.93</v>
      </c>
      <c r="N1651" s="153">
        <v>99464</v>
      </c>
      <c r="O1651" s="153">
        <v>98966</v>
      </c>
      <c r="P1651" s="153">
        <v>498</v>
      </c>
      <c r="Q1651" s="154">
        <v>0.994993163355586</v>
      </c>
      <c r="R1651" s="154">
        <v>0.993470149253731</v>
      </c>
      <c r="S1651" s="154">
        <v>0.996745117676515</v>
      </c>
      <c r="T1651" s="154">
        <v>0.996742671009772</v>
      </c>
      <c r="U1651" s="173">
        <v>-0.00327496842278341</v>
      </c>
      <c r="V1651" s="158">
        <v>25106</v>
      </c>
      <c r="W1651" s="158">
        <v>24985</v>
      </c>
      <c r="X1651" s="158">
        <v>26259</v>
      </c>
      <c r="Y1651" s="158">
        <v>26116</v>
      </c>
      <c r="Z1651" s="155">
        <v>0.995180434955787</v>
      </c>
      <c r="AA1651" s="155">
        <v>0.994554248067329</v>
      </c>
      <c r="AB1651" s="173">
        <v>0.000626186888458169</v>
      </c>
    </row>
    <row r="1652" spans="1:28">
      <c r="A1652" s="175" t="s">
        <v>1455</v>
      </c>
      <c r="B1652" s="178" t="s">
        <v>1851</v>
      </c>
      <c r="C1652" s="178" t="s">
        <v>1656</v>
      </c>
      <c r="D1652" s="150">
        <v>1</v>
      </c>
      <c r="E1652" s="153">
        <v>1</v>
      </c>
      <c r="F1652" s="153">
        <v>0</v>
      </c>
      <c r="G1652" s="151">
        <v>0</v>
      </c>
      <c r="H1652" s="151">
        <v>0</v>
      </c>
      <c r="I1652" s="151">
        <v>0</v>
      </c>
      <c r="J1652" s="151">
        <v>2</v>
      </c>
      <c r="K1652" s="151">
        <v>2</v>
      </c>
      <c r="L1652" s="151">
        <v>0</v>
      </c>
      <c r="M1652" s="172">
        <v>0.93</v>
      </c>
      <c r="N1652" s="153">
        <v>7</v>
      </c>
      <c r="O1652" s="153">
        <v>7</v>
      </c>
      <c r="P1652" s="153">
        <v>0</v>
      </c>
      <c r="Q1652" s="154">
        <v>1</v>
      </c>
      <c r="R1652" s="154">
        <v>1</v>
      </c>
      <c r="S1652" s="154">
        <v>0</v>
      </c>
      <c r="T1652" s="154">
        <v>1</v>
      </c>
      <c r="U1652" s="173">
        <v>1</v>
      </c>
      <c r="V1652" s="158">
        <v>3</v>
      </c>
      <c r="W1652" s="158">
        <v>3</v>
      </c>
      <c r="X1652" s="158">
        <v>4</v>
      </c>
      <c r="Y1652" s="158">
        <v>4</v>
      </c>
      <c r="Z1652" s="155">
        <v>1</v>
      </c>
      <c r="AA1652" s="155">
        <v>1</v>
      </c>
      <c r="AB1652" s="173">
        <v>0</v>
      </c>
    </row>
    <row r="1653" spans="1:28">
      <c r="A1653" s="175" t="s">
        <v>1455</v>
      </c>
      <c r="B1653" s="178" t="s">
        <v>1851</v>
      </c>
      <c r="C1653" s="178" t="s">
        <v>1657</v>
      </c>
      <c r="D1653" s="150">
        <v>2</v>
      </c>
      <c r="E1653" s="153">
        <v>2</v>
      </c>
      <c r="F1653" s="153">
        <v>0</v>
      </c>
      <c r="G1653" s="151">
        <v>3</v>
      </c>
      <c r="H1653" s="151">
        <v>3</v>
      </c>
      <c r="I1653" s="151">
        <v>0</v>
      </c>
      <c r="J1653" s="151">
        <v>1</v>
      </c>
      <c r="K1653" s="151">
        <v>1</v>
      </c>
      <c r="L1653" s="151">
        <v>0</v>
      </c>
      <c r="M1653" s="172">
        <v>0.93</v>
      </c>
      <c r="N1653" s="153">
        <v>42</v>
      </c>
      <c r="O1653" s="153">
        <v>42</v>
      </c>
      <c r="P1653" s="153">
        <v>0</v>
      </c>
      <c r="Q1653" s="154">
        <v>1</v>
      </c>
      <c r="R1653" s="154">
        <v>1</v>
      </c>
      <c r="S1653" s="154">
        <v>1</v>
      </c>
      <c r="T1653" s="154">
        <v>1</v>
      </c>
      <c r="U1653" s="173">
        <v>0</v>
      </c>
      <c r="V1653" s="158">
        <v>11</v>
      </c>
      <c r="W1653" s="158">
        <v>11</v>
      </c>
      <c r="X1653" s="158">
        <v>18</v>
      </c>
      <c r="Y1653" s="158">
        <v>18</v>
      </c>
      <c r="Z1653" s="155">
        <v>1</v>
      </c>
      <c r="AA1653" s="155">
        <v>1</v>
      </c>
      <c r="AB1653" s="173">
        <v>0</v>
      </c>
    </row>
    <row r="1654" spans="1:28">
      <c r="A1654" s="175" t="s">
        <v>1455</v>
      </c>
      <c r="B1654" s="178" t="s">
        <v>1851</v>
      </c>
      <c r="C1654" s="178" t="s">
        <v>1658</v>
      </c>
      <c r="D1654" s="150">
        <v>0</v>
      </c>
      <c r="E1654" s="153">
        <v>0</v>
      </c>
      <c r="F1654" s="153">
        <v>0</v>
      </c>
      <c r="G1654" s="151">
        <v>2</v>
      </c>
      <c r="H1654" s="151">
        <v>2</v>
      </c>
      <c r="I1654" s="151">
        <v>0</v>
      </c>
      <c r="J1654" s="151">
        <v>0</v>
      </c>
      <c r="K1654" s="151">
        <v>0</v>
      </c>
      <c r="L1654" s="151">
        <v>0</v>
      </c>
      <c r="M1654" s="172">
        <v>0.93</v>
      </c>
      <c r="N1654" s="153">
        <v>12</v>
      </c>
      <c r="O1654" s="153">
        <v>12</v>
      </c>
      <c r="P1654" s="153">
        <v>0</v>
      </c>
      <c r="Q1654" s="154">
        <v>1</v>
      </c>
      <c r="R1654" s="154">
        <v>0</v>
      </c>
      <c r="S1654" s="154">
        <v>1</v>
      </c>
      <c r="T1654" s="154">
        <v>0</v>
      </c>
      <c r="U1654" s="173">
        <v>-1</v>
      </c>
      <c r="V1654" s="158">
        <v>5</v>
      </c>
      <c r="W1654" s="158">
        <v>5</v>
      </c>
      <c r="X1654" s="158">
        <v>1</v>
      </c>
      <c r="Y1654" s="158">
        <v>1</v>
      </c>
      <c r="Z1654" s="155">
        <v>1</v>
      </c>
      <c r="AA1654" s="155">
        <v>1</v>
      </c>
      <c r="AB1654" s="173">
        <v>0</v>
      </c>
    </row>
    <row r="1655" spans="1:28">
      <c r="A1655" s="175" t="s">
        <v>1455</v>
      </c>
      <c r="B1655" s="178" t="s">
        <v>1851</v>
      </c>
      <c r="C1655" s="178" t="s">
        <v>1659</v>
      </c>
      <c r="D1655" s="150">
        <v>0</v>
      </c>
      <c r="E1655" s="153">
        <v>0</v>
      </c>
      <c r="F1655" s="153">
        <v>0</v>
      </c>
      <c r="G1655" s="151">
        <v>0</v>
      </c>
      <c r="H1655" s="151">
        <v>0</v>
      </c>
      <c r="I1655" s="151">
        <v>0</v>
      </c>
      <c r="J1655" s="151">
        <v>0</v>
      </c>
      <c r="K1655" s="151">
        <v>0</v>
      </c>
      <c r="L1655" s="151">
        <v>0</v>
      </c>
      <c r="M1655" s="172">
        <v>0.93</v>
      </c>
      <c r="N1655" s="153">
        <v>6</v>
      </c>
      <c r="O1655" s="153">
        <v>6</v>
      </c>
      <c r="P1655" s="153">
        <v>0</v>
      </c>
      <c r="Q1655" s="154">
        <v>1</v>
      </c>
      <c r="R1655" s="154">
        <v>0</v>
      </c>
      <c r="S1655" s="154">
        <v>0</v>
      </c>
      <c r="T1655" s="154">
        <v>0</v>
      </c>
      <c r="U1655" s="173">
        <v>0</v>
      </c>
      <c r="V1655" s="158">
        <v>0</v>
      </c>
      <c r="W1655" s="158">
        <v>0</v>
      </c>
      <c r="X1655" s="158">
        <v>3</v>
      </c>
      <c r="Y1655" s="158">
        <v>3</v>
      </c>
      <c r="Z1655" s="155">
        <v>0</v>
      </c>
      <c r="AA1655" s="155">
        <v>1</v>
      </c>
      <c r="AB1655" s="173">
        <v>-1</v>
      </c>
    </row>
    <row r="1656" spans="1:28">
      <c r="A1656" s="175" t="s">
        <v>1455</v>
      </c>
      <c r="B1656" s="178" t="s">
        <v>1851</v>
      </c>
      <c r="C1656" s="178" t="s">
        <v>1660</v>
      </c>
      <c r="D1656" s="150">
        <v>1</v>
      </c>
      <c r="E1656" s="153">
        <v>1</v>
      </c>
      <c r="F1656" s="153">
        <v>0</v>
      </c>
      <c r="G1656" s="151">
        <v>2</v>
      </c>
      <c r="H1656" s="151">
        <v>2</v>
      </c>
      <c r="I1656" s="151">
        <v>0</v>
      </c>
      <c r="J1656" s="151">
        <v>0</v>
      </c>
      <c r="K1656" s="151">
        <v>0</v>
      </c>
      <c r="L1656" s="151">
        <v>0</v>
      </c>
      <c r="M1656" s="172">
        <v>0.93</v>
      </c>
      <c r="N1656" s="153">
        <v>15</v>
      </c>
      <c r="O1656" s="153">
        <v>12</v>
      </c>
      <c r="P1656" s="153">
        <v>3</v>
      </c>
      <c r="Q1656" s="154">
        <v>0.8</v>
      </c>
      <c r="R1656" s="154">
        <v>1</v>
      </c>
      <c r="S1656" s="154">
        <v>1</v>
      </c>
      <c r="T1656" s="154">
        <v>0</v>
      </c>
      <c r="U1656" s="173">
        <v>0</v>
      </c>
      <c r="V1656" s="158">
        <v>6</v>
      </c>
      <c r="W1656" s="158">
        <v>6</v>
      </c>
      <c r="X1656" s="158">
        <v>2</v>
      </c>
      <c r="Y1656" s="158">
        <v>2</v>
      </c>
      <c r="Z1656" s="155">
        <v>1</v>
      </c>
      <c r="AA1656" s="155">
        <v>1</v>
      </c>
      <c r="AB1656" s="173">
        <v>0</v>
      </c>
    </row>
    <row r="1657" spans="1:28">
      <c r="A1657" s="175" t="s">
        <v>1455</v>
      </c>
      <c r="B1657" s="178" t="s">
        <v>1851</v>
      </c>
      <c r="C1657" s="178" t="s">
        <v>1661</v>
      </c>
      <c r="D1657" s="150">
        <v>1597</v>
      </c>
      <c r="E1657" s="153">
        <v>875</v>
      </c>
      <c r="F1657" s="153">
        <v>722</v>
      </c>
      <c r="G1657" s="151">
        <v>2690</v>
      </c>
      <c r="H1657" s="151">
        <v>2085</v>
      </c>
      <c r="I1657" s="151">
        <v>605</v>
      </c>
      <c r="J1657" s="151">
        <v>2339</v>
      </c>
      <c r="K1657" s="151">
        <v>1995</v>
      </c>
      <c r="L1657" s="151">
        <v>344</v>
      </c>
      <c r="M1657" s="172">
        <v>0.93</v>
      </c>
      <c r="N1657" s="153">
        <v>74502</v>
      </c>
      <c r="O1657" s="153">
        <v>56705</v>
      </c>
      <c r="P1657" s="153">
        <v>17797</v>
      </c>
      <c r="Q1657" s="154">
        <v>0.761120506832031</v>
      </c>
      <c r="R1657" s="154">
        <v>0.547902316844083</v>
      </c>
      <c r="S1657" s="154">
        <v>0.775092936802974</v>
      </c>
      <c r="T1657" s="154">
        <v>0.852928601966652</v>
      </c>
      <c r="U1657" s="173">
        <v>-0.227190619958891</v>
      </c>
      <c r="V1657" s="158">
        <v>17040</v>
      </c>
      <c r="W1657" s="158">
        <v>13077</v>
      </c>
      <c r="X1657" s="158">
        <v>19548</v>
      </c>
      <c r="Y1657" s="158">
        <v>15679</v>
      </c>
      <c r="Z1657" s="155">
        <v>0.767429577464789</v>
      </c>
      <c r="AA1657" s="155">
        <v>0.80207693881727</v>
      </c>
      <c r="AB1657" s="173">
        <v>-0.0346473613524816</v>
      </c>
    </row>
    <row r="1658" spans="1:28">
      <c r="A1658" s="175" t="s">
        <v>1455</v>
      </c>
      <c r="B1658" s="178" t="s">
        <v>1851</v>
      </c>
      <c r="C1658" s="178" t="s">
        <v>1662</v>
      </c>
      <c r="D1658" s="150">
        <v>0</v>
      </c>
      <c r="E1658" s="153">
        <v>0</v>
      </c>
      <c r="F1658" s="153">
        <v>0</v>
      </c>
      <c r="G1658" s="151">
        <v>2</v>
      </c>
      <c r="H1658" s="151">
        <v>2</v>
      </c>
      <c r="I1658" s="151">
        <v>0</v>
      </c>
      <c r="J1658" s="151">
        <v>1</v>
      </c>
      <c r="K1658" s="151">
        <v>0</v>
      </c>
      <c r="L1658" s="151">
        <v>1</v>
      </c>
      <c r="M1658" s="172">
        <v>0.93</v>
      </c>
      <c r="N1658" s="153">
        <v>21</v>
      </c>
      <c r="O1658" s="153">
        <v>19</v>
      </c>
      <c r="P1658" s="153">
        <v>2</v>
      </c>
      <c r="Q1658" s="154">
        <v>0.904761904761905</v>
      </c>
      <c r="R1658" s="154">
        <v>0</v>
      </c>
      <c r="S1658" s="154">
        <v>1</v>
      </c>
      <c r="T1658" s="154">
        <v>0</v>
      </c>
      <c r="U1658" s="173">
        <v>-1</v>
      </c>
      <c r="V1658" s="158">
        <v>3</v>
      </c>
      <c r="W1658" s="158">
        <v>2</v>
      </c>
      <c r="X1658" s="158">
        <v>2</v>
      </c>
      <c r="Y1658" s="158">
        <v>2</v>
      </c>
      <c r="Z1658" s="155">
        <v>0.666666666666667</v>
      </c>
      <c r="AA1658" s="155">
        <v>1</v>
      </c>
      <c r="AB1658" s="173">
        <v>-0.333333333333333</v>
      </c>
    </row>
    <row r="1659" spans="1:28">
      <c r="A1659" s="175" t="s">
        <v>1455</v>
      </c>
      <c r="B1659" s="178" t="s">
        <v>1854</v>
      </c>
      <c r="C1659" s="178" t="s">
        <v>1663</v>
      </c>
      <c r="D1659" s="150">
        <v>1418</v>
      </c>
      <c r="E1659" s="153">
        <v>1350</v>
      </c>
      <c r="F1659" s="153">
        <v>68</v>
      </c>
      <c r="G1659" s="151">
        <v>1026</v>
      </c>
      <c r="H1659" s="151">
        <v>990</v>
      </c>
      <c r="I1659" s="151">
        <v>36</v>
      </c>
      <c r="J1659" s="151">
        <v>1279</v>
      </c>
      <c r="K1659" s="151">
        <v>1260</v>
      </c>
      <c r="L1659" s="151">
        <v>19</v>
      </c>
      <c r="M1659" s="172">
        <v>0.93</v>
      </c>
      <c r="N1659" s="153">
        <v>33152</v>
      </c>
      <c r="O1659" s="153">
        <v>32466</v>
      </c>
      <c r="P1659" s="153">
        <v>686</v>
      </c>
      <c r="Q1659" s="154">
        <v>0.979307432432432</v>
      </c>
      <c r="R1659" s="154">
        <v>0.952045133991537</v>
      </c>
      <c r="S1659" s="154">
        <v>0.964912280701754</v>
      </c>
      <c r="T1659" s="154">
        <v>0.985144644253323</v>
      </c>
      <c r="U1659" s="173">
        <v>-0.012867146710217</v>
      </c>
      <c r="V1659" s="158">
        <v>8539</v>
      </c>
      <c r="W1659" s="158">
        <v>8286</v>
      </c>
      <c r="X1659" s="158">
        <v>8265</v>
      </c>
      <c r="Y1659" s="158">
        <v>8098</v>
      </c>
      <c r="Z1659" s="155">
        <v>0.970371237849865</v>
      </c>
      <c r="AA1659" s="155">
        <v>0.979794313369631</v>
      </c>
      <c r="AB1659" s="173">
        <v>-0.00942307551976562</v>
      </c>
    </row>
    <row r="1660" spans="1:28">
      <c r="A1660" s="175" t="s">
        <v>1455</v>
      </c>
      <c r="B1660" s="178" t="s">
        <v>1851</v>
      </c>
      <c r="C1660" s="178" t="s">
        <v>1664</v>
      </c>
      <c r="D1660" s="150">
        <v>1459</v>
      </c>
      <c r="E1660" s="153">
        <v>1313</v>
      </c>
      <c r="F1660" s="153">
        <v>146</v>
      </c>
      <c r="G1660" s="151">
        <v>2374</v>
      </c>
      <c r="H1660" s="151">
        <v>2173</v>
      </c>
      <c r="I1660" s="151">
        <v>201</v>
      </c>
      <c r="J1660" s="151">
        <v>2453</v>
      </c>
      <c r="K1660" s="151">
        <v>2272</v>
      </c>
      <c r="L1660" s="151">
        <v>181</v>
      </c>
      <c r="M1660" s="172">
        <v>0.93</v>
      </c>
      <c r="N1660" s="153">
        <v>69767</v>
      </c>
      <c r="O1660" s="153">
        <v>61810</v>
      </c>
      <c r="P1660" s="153">
        <v>7957</v>
      </c>
      <c r="Q1660" s="154">
        <v>0.885948944343314</v>
      </c>
      <c r="R1660" s="154">
        <v>0.899931459904044</v>
      </c>
      <c r="S1660" s="154">
        <v>0.915332771693345</v>
      </c>
      <c r="T1660" s="154">
        <v>0.926212800652263</v>
      </c>
      <c r="U1660" s="173">
        <v>-0.0154013117893007</v>
      </c>
      <c r="V1660" s="158">
        <v>15866</v>
      </c>
      <c r="W1660" s="158">
        <v>14915</v>
      </c>
      <c r="X1660" s="158">
        <v>17507</v>
      </c>
      <c r="Y1660" s="158">
        <v>16612</v>
      </c>
      <c r="Z1660" s="155">
        <v>0.940060506743981</v>
      </c>
      <c r="AA1660" s="155">
        <v>0.948877591820415</v>
      </c>
      <c r="AB1660" s="173">
        <v>-0.00881708507643375</v>
      </c>
    </row>
    <row r="1661" spans="1:28">
      <c r="A1661" s="175" t="s">
        <v>1455</v>
      </c>
      <c r="B1661" s="178" t="s">
        <v>1853</v>
      </c>
      <c r="C1661" s="178" t="s">
        <v>1665</v>
      </c>
      <c r="D1661" s="150">
        <v>2487</v>
      </c>
      <c r="E1661" s="153">
        <v>2338</v>
      </c>
      <c r="F1661" s="153">
        <v>149</v>
      </c>
      <c r="G1661" s="151">
        <v>2624</v>
      </c>
      <c r="H1661" s="151">
        <v>2267</v>
      </c>
      <c r="I1661" s="151">
        <v>357</v>
      </c>
      <c r="J1661" s="151">
        <v>2610</v>
      </c>
      <c r="K1661" s="151">
        <v>2295</v>
      </c>
      <c r="L1661" s="151">
        <v>315</v>
      </c>
      <c r="M1661" s="172">
        <v>0.93</v>
      </c>
      <c r="N1661" s="153">
        <v>75945</v>
      </c>
      <c r="O1661" s="153">
        <v>67643</v>
      </c>
      <c r="P1661" s="153">
        <v>8302</v>
      </c>
      <c r="Q1661" s="154">
        <v>0.890684047666074</v>
      </c>
      <c r="R1661" s="154">
        <v>0.940088459991958</v>
      </c>
      <c r="S1661" s="154">
        <v>0.863948170731707</v>
      </c>
      <c r="T1661" s="154">
        <v>0.879310344827586</v>
      </c>
      <c r="U1661" s="173">
        <v>0.076140289260251</v>
      </c>
      <c r="V1661" s="158">
        <v>18819</v>
      </c>
      <c r="W1661" s="158">
        <v>16945</v>
      </c>
      <c r="X1661" s="158">
        <v>20011</v>
      </c>
      <c r="Y1661" s="158">
        <v>18149</v>
      </c>
      <c r="Z1661" s="155">
        <v>0.900419788511611</v>
      </c>
      <c r="AA1661" s="155">
        <v>0.906951176852731</v>
      </c>
      <c r="AB1661" s="173">
        <v>-0.00653138834112033</v>
      </c>
    </row>
    <row r="1662" spans="1:28">
      <c r="A1662" s="175" t="s">
        <v>1455</v>
      </c>
      <c r="B1662" s="178" t="s">
        <v>1853</v>
      </c>
      <c r="C1662" s="178" t="s">
        <v>1666</v>
      </c>
      <c r="D1662" s="150">
        <v>2267</v>
      </c>
      <c r="E1662" s="153">
        <v>2166</v>
      </c>
      <c r="F1662" s="153">
        <v>101</v>
      </c>
      <c r="G1662" s="151">
        <v>1988</v>
      </c>
      <c r="H1662" s="151">
        <v>1937</v>
      </c>
      <c r="I1662" s="151">
        <v>51</v>
      </c>
      <c r="J1662" s="151">
        <v>2392</v>
      </c>
      <c r="K1662" s="151">
        <v>2327</v>
      </c>
      <c r="L1662" s="151">
        <v>65</v>
      </c>
      <c r="M1662" s="172">
        <v>0.93</v>
      </c>
      <c r="N1662" s="153">
        <v>62604</v>
      </c>
      <c r="O1662" s="153">
        <v>60991</v>
      </c>
      <c r="P1662" s="153">
        <v>1613</v>
      </c>
      <c r="Q1662" s="154">
        <v>0.974234873171043</v>
      </c>
      <c r="R1662" s="154">
        <v>0.955447728275254</v>
      </c>
      <c r="S1662" s="154">
        <v>0.974346076458752</v>
      </c>
      <c r="T1662" s="154">
        <v>0.972826086956522</v>
      </c>
      <c r="U1662" s="173">
        <v>-0.0188983481834989</v>
      </c>
      <c r="V1662" s="158">
        <v>15736</v>
      </c>
      <c r="W1662" s="158">
        <v>15295</v>
      </c>
      <c r="X1662" s="158">
        <v>15992</v>
      </c>
      <c r="Y1662" s="158">
        <v>15582</v>
      </c>
      <c r="Z1662" s="155">
        <v>0.971975088967972</v>
      </c>
      <c r="AA1662" s="155">
        <v>0.974362181090545</v>
      </c>
      <c r="AB1662" s="173">
        <v>-0.00238709212257371</v>
      </c>
    </row>
    <row r="1663" spans="1:28">
      <c r="A1663" s="175" t="s">
        <v>1455</v>
      </c>
      <c r="B1663" s="178" t="s">
        <v>1854</v>
      </c>
      <c r="C1663" s="178" t="s">
        <v>1667</v>
      </c>
      <c r="D1663" s="150">
        <v>3527</v>
      </c>
      <c r="E1663" s="153">
        <v>3414</v>
      </c>
      <c r="F1663" s="153">
        <v>113</v>
      </c>
      <c r="G1663" s="151">
        <v>2857</v>
      </c>
      <c r="H1663" s="151">
        <v>2781</v>
      </c>
      <c r="I1663" s="151">
        <v>76</v>
      </c>
      <c r="J1663" s="151">
        <v>3424</v>
      </c>
      <c r="K1663" s="151">
        <v>3383</v>
      </c>
      <c r="L1663" s="151">
        <v>41</v>
      </c>
      <c r="M1663" s="172">
        <v>0.93</v>
      </c>
      <c r="N1663" s="153">
        <v>98491</v>
      </c>
      <c r="O1663" s="153">
        <v>97126</v>
      </c>
      <c r="P1663" s="153">
        <v>1365</v>
      </c>
      <c r="Q1663" s="154">
        <v>0.986140865662852</v>
      </c>
      <c r="R1663" s="154">
        <v>0.96796144031755</v>
      </c>
      <c r="S1663" s="154">
        <v>0.973398669933497</v>
      </c>
      <c r="T1663" s="154">
        <v>0.988025700934579</v>
      </c>
      <c r="U1663" s="173">
        <v>-0.00543722961594628</v>
      </c>
      <c r="V1663" s="158">
        <v>24025</v>
      </c>
      <c r="W1663" s="158">
        <v>23601</v>
      </c>
      <c r="X1663" s="158">
        <v>24589</v>
      </c>
      <c r="Y1663" s="158">
        <v>24299</v>
      </c>
      <c r="Z1663" s="155">
        <v>0.982351716961498</v>
      </c>
      <c r="AA1663" s="155">
        <v>0.988206108422465</v>
      </c>
      <c r="AB1663" s="173">
        <v>-0.00585439146096689</v>
      </c>
    </row>
    <row r="1664" spans="1:28">
      <c r="A1664" s="175" t="s">
        <v>1455</v>
      </c>
      <c r="B1664" s="178" t="s">
        <v>1851</v>
      </c>
      <c r="C1664" s="178" t="s">
        <v>1668</v>
      </c>
      <c r="D1664" s="150">
        <v>1332</v>
      </c>
      <c r="E1664" s="153">
        <v>1178</v>
      </c>
      <c r="F1664" s="153">
        <v>154</v>
      </c>
      <c r="G1664" s="151">
        <v>2234</v>
      </c>
      <c r="H1664" s="151">
        <v>2105</v>
      </c>
      <c r="I1664" s="151">
        <v>129</v>
      </c>
      <c r="J1664" s="151">
        <v>2345</v>
      </c>
      <c r="K1664" s="151">
        <v>2242</v>
      </c>
      <c r="L1664" s="151">
        <v>103</v>
      </c>
      <c r="M1664" s="172">
        <v>0.93</v>
      </c>
      <c r="N1664" s="153">
        <v>65849</v>
      </c>
      <c r="O1664" s="153">
        <v>62309</v>
      </c>
      <c r="P1664" s="153">
        <v>3540</v>
      </c>
      <c r="Q1664" s="154">
        <v>0.9462406414676</v>
      </c>
      <c r="R1664" s="154">
        <v>0.884384384384384</v>
      </c>
      <c r="S1664" s="154">
        <v>0.942256042972247</v>
      </c>
      <c r="T1664" s="154">
        <v>0.956076759061834</v>
      </c>
      <c r="U1664" s="173">
        <v>-0.0578716585878627</v>
      </c>
      <c r="V1664" s="158">
        <v>15039</v>
      </c>
      <c r="W1664" s="158">
        <v>14305</v>
      </c>
      <c r="X1664" s="158">
        <v>17025</v>
      </c>
      <c r="Y1664" s="158">
        <v>16222</v>
      </c>
      <c r="Z1664" s="155">
        <v>0.951193563401822</v>
      </c>
      <c r="AA1664" s="155">
        <v>0.952834067547724</v>
      </c>
      <c r="AB1664" s="173">
        <v>-0.001640504145902</v>
      </c>
    </row>
    <row r="1665" spans="1:28">
      <c r="A1665" s="175" t="s">
        <v>1455</v>
      </c>
      <c r="B1665" s="178" t="s">
        <v>1851</v>
      </c>
      <c r="C1665" s="178" t="s">
        <v>1669</v>
      </c>
      <c r="D1665" s="150">
        <v>1987</v>
      </c>
      <c r="E1665" s="153">
        <v>1820</v>
      </c>
      <c r="F1665" s="153">
        <v>167</v>
      </c>
      <c r="G1665" s="151">
        <v>2518</v>
      </c>
      <c r="H1665" s="151">
        <v>2412</v>
      </c>
      <c r="I1665" s="151">
        <v>106</v>
      </c>
      <c r="J1665" s="151">
        <v>1999</v>
      </c>
      <c r="K1665" s="151">
        <v>1930</v>
      </c>
      <c r="L1665" s="151">
        <v>69</v>
      </c>
      <c r="M1665" s="172">
        <v>0.93</v>
      </c>
      <c r="N1665" s="153">
        <v>62855</v>
      </c>
      <c r="O1665" s="153">
        <v>60465</v>
      </c>
      <c r="P1665" s="153">
        <v>2390</v>
      </c>
      <c r="Q1665" s="154">
        <v>0.961975976453743</v>
      </c>
      <c r="R1665" s="154">
        <v>0.915953699043785</v>
      </c>
      <c r="S1665" s="154">
        <v>0.957903097696585</v>
      </c>
      <c r="T1665" s="154">
        <v>0.965482741370685</v>
      </c>
      <c r="U1665" s="173">
        <v>-0.0419493986527999</v>
      </c>
      <c r="V1665" s="158">
        <v>15191</v>
      </c>
      <c r="W1665" s="158">
        <v>14559</v>
      </c>
      <c r="X1665" s="158">
        <v>16276</v>
      </c>
      <c r="Y1665" s="158">
        <v>15684</v>
      </c>
      <c r="Z1665" s="155">
        <v>0.958396418932263</v>
      </c>
      <c r="AA1665" s="155">
        <v>0.963627426886213</v>
      </c>
      <c r="AB1665" s="173">
        <v>-0.00523100795395026</v>
      </c>
    </row>
    <row r="1666" spans="1:28">
      <c r="A1666" s="175" t="s">
        <v>1455</v>
      </c>
      <c r="B1666" s="178" t="s">
        <v>1854</v>
      </c>
      <c r="C1666" s="178" t="s">
        <v>1670</v>
      </c>
      <c r="D1666" s="150">
        <v>1639</v>
      </c>
      <c r="E1666" s="153">
        <v>1561</v>
      </c>
      <c r="F1666" s="153">
        <v>78</v>
      </c>
      <c r="G1666" s="151">
        <v>1561</v>
      </c>
      <c r="H1666" s="151">
        <v>1483</v>
      </c>
      <c r="I1666" s="151">
        <v>78</v>
      </c>
      <c r="J1666" s="151">
        <v>1640</v>
      </c>
      <c r="K1666" s="151">
        <v>1578</v>
      </c>
      <c r="L1666" s="151">
        <v>62</v>
      </c>
      <c r="M1666" s="172">
        <v>0.93</v>
      </c>
      <c r="N1666" s="153">
        <v>43805</v>
      </c>
      <c r="O1666" s="153">
        <v>42828</v>
      </c>
      <c r="P1666" s="153">
        <v>977</v>
      </c>
      <c r="Q1666" s="154">
        <v>0.97769660997603</v>
      </c>
      <c r="R1666" s="154">
        <v>0.952410006101281</v>
      </c>
      <c r="S1666" s="154">
        <v>0.95003203074952</v>
      </c>
      <c r="T1666" s="154">
        <v>0.962195121951219</v>
      </c>
      <c r="U1666" s="173">
        <v>0.00237797535176165</v>
      </c>
      <c r="V1666" s="158">
        <v>11390</v>
      </c>
      <c r="W1666" s="158">
        <v>11034</v>
      </c>
      <c r="X1666" s="158">
        <v>11019</v>
      </c>
      <c r="Y1666" s="158">
        <v>10825</v>
      </c>
      <c r="Z1666" s="155">
        <v>0.968744512730465</v>
      </c>
      <c r="AA1666" s="155">
        <v>0.982394046646701</v>
      </c>
      <c r="AB1666" s="173">
        <v>-0.0136495339162358</v>
      </c>
    </row>
    <row r="1667" spans="1:28">
      <c r="A1667" s="175" t="s">
        <v>1455</v>
      </c>
      <c r="B1667" s="178" t="s">
        <v>1854</v>
      </c>
      <c r="C1667" s="178" t="s">
        <v>1671</v>
      </c>
      <c r="D1667" s="150">
        <v>3476</v>
      </c>
      <c r="E1667" s="153">
        <v>3130</v>
      </c>
      <c r="F1667" s="153">
        <v>346</v>
      </c>
      <c r="G1667" s="151">
        <v>3566</v>
      </c>
      <c r="H1667" s="151">
        <v>3340</v>
      </c>
      <c r="I1667" s="151">
        <v>226</v>
      </c>
      <c r="J1667" s="151">
        <v>3689</v>
      </c>
      <c r="K1667" s="151">
        <v>3495</v>
      </c>
      <c r="L1667" s="151">
        <v>194</v>
      </c>
      <c r="M1667" s="172">
        <v>0.93</v>
      </c>
      <c r="N1667" s="153">
        <v>100731</v>
      </c>
      <c r="O1667" s="153">
        <v>96584</v>
      </c>
      <c r="P1667" s="153">
        <v>4147</v>
      </c>
      <c r="Q1667" s="154">
        <v>0.958830945786302</v>
      </c>
      <c r="R1667" s="154">
        <v>0.900460299194476</v>
      </c>
      <c r="S1667" s="154">
        <v>0.936623667975322</v>
      </c>
      <c r="T1667" s="154">
        <v>0.947411222553537</v>
      </c>
      <c r="U1667" s="173">
        <v>-0.036163368780846</v>
      </c>
      <c r="V1667" s="158">
        <v>25752</v>
      </c>
      <c r="W1667" s="158">
        <v>24367</v>
      </c>
      <c r="X1667" s="158">
        <v>25357</v>
      </c>
      <c r="Y1667" s="158">
        <v>24358</v>
      </c>
      <c r="Z1667" s="155">
        <v>0.946217769493632</v>
      </c>
      <c r="AA1667" s="155">
        <v>0.960602594944197</v>
      </c>
      <c r="AB1667" s="173">
        <v>-0.0143848254505653</v>
      </c>
    </row>
    <row r="1668" spans="1:28">
      <c r="A1668" s="175" t="s">
        <v>1455</v>
      </c>
      <c r="B1668" s="178" t="s">
        <v>1854</v>
      </c>
      <c r="C1668" s="178" t="s">
        <v>1672</v>
      </c>
      <c r="D1668" s="150">
        <v>2303</v>
      </c>
      <c r="E1668" s="153">
        <v>2078</v>
      </c>
      <c r="F1668" s="153">
        <v>225</v>
      </c>
      <c r="G1668" s="151">
        <v>2193</v>
      </c>
      <c r="H1668" s="151">
        <v>2033</v>
      </c>
      <c r="I1668" s="151">
        <v>160</v>
      </c>
      <c r="J1668" s="151">
        <v>2359</v>
      </c>
      <c r="K1668" s="151">
        <v>2226</v>
      </c>
      <c r="L1668" s="151">
        <v>133</v>
      </c>
      <c r="M1668" s="172">
        <v>0.93</v>
      </c>
      <c r="N1668" s="153">
        <v>65035</v>
      </c>
      <c r="O1668" s="153">
        <v>60959</v>
      </c>
      <c r="P1668" s="153">
        <v>4076</v>
      </c>
      <c r="Q1668" s="154">
        <v>0.937326055201046</v>
      </c>
      <c r="R1668" s="154">
        <v>0.902301346070343</v>
      </c>
      <c r="S1668" s="154">
        <v>0.927040583675331</v>
      </c>
      <c r="T1668" s="154">
        <v>0.943620178041543</v>
      </c>
      <c r="U1668" s="173">
        <v>-0.0247392376049875</v>
      </c>
      <c r="V1668" s="158">
        <v>16462</v>
      </c>
      <c r="W1668" s="158">
        <v>15250</v>
      </c>
      <c r="X1668" s="158">
        <v>16328</v>
      </c>
      <c r="Y1668" s="158">
        <v>15449</v>
      </c>
      <c r="Z1668" s="155">
        <v>0.926375896002916</v>
      </c>
      <c r="AA1668" s="155">
        <v>0.946166095051445</v>
      </c>
      <c r="AB1668" s="173">
        <v>-0.0197901990485295</v>
      </c>
    </row>
    <row r="1669" spans="1:28">
      <c r="A1669" s="175" t="s">
        <v>1455</v>
      </c>
      <c r="B1669" s="178" t="s">
        <v>1851</v>
      </c>
      <c r="C1669" s="178" t="s">
        <v>1673</v>
      </c>
      <c r="D1669" s="150">
        <v>1202</v>
      </c>
      <c r="E1669" s="153">
        <v>977</v>
      </c>
      <c r="F1669" s="153">
        <v>225</v>
      </c>
      <c r="G1669" s="151">
        <v>2022</v>
      </c>
      <c r="H1669" s="151">
        <v>1812</v>
      </c>
      <c r="I1669" s="151">
        <v>210</v>
      </c>
      <c r="J1669" s="151">
        <v>2025</v>
      </c>
      <c r="K1669" s="151">
        <v>1875</v>
      </c>
      <c r="L1669" s="151">
        <v>150</v>
      </c>
      <c r="M1669" s="172">
        <v>0.93</v>
      </c>
      <c r="N1669" s="153">
        <v>56927</v>
      </c>
      <c r="O1669" s="153">
        <v>51452</v>
      </c>
      <c r="P1669" s="153">
        <v>5475</v>
      </c>
      <c r="Q1669" s="154">
        <v>0.903824195900012</v>
      </c>
      <c r="R1669" s="154">
        <v>0.812811980033278</v>
      </c>
      <c r="S1669" s="154">
        <v>0.896142433234421</v>
      </c>
      <c r="T1669" s="154">
        <v>0.925925925925926</v>
      </c>
      <c r="U1669" s="173">
        <v>-0.0833304532011434</v>
      </c>
      <c r="V1669" s="158">
        <v>13471</v>
      </c>
      <c r="W1669" s="158">
        <v>12035</v>
      </c>
      <c r="X1669" s="158">
        <v>14835</v>
      </c>
      <c r="Y1669" s="158">
        <v>13442</v>
      </c>
      <c r="Z1669" s="155">
        <v>0.893400638408433</v>
      </c>
      <c r="AA1669" s="155">
        <v>0.906100438153017</v>
      </c>
      <c r="AB1669" s="173">
        <v>-0.0126997997445836</v>
      </c>
    </row>
    <row r="1670" spans="1:28">
      <c r="A1670" s="175" t="s">
        <v>1455</v>
      </c>
      <c r="B1670" s="178" t="s">
        <v>1851</v>
      </c>
      <c r="C1670" s="178" t="s">
        <v>1674</v>
      </c>
      <c r="D1670" s="150">
        <v>2160</v>
      </c>
      <c r="E1670" s="153">
        <v>1745</v>
      </c>
      <c r="F1670" s="153">
        <v>415</v>
      </c>
      <c r="G1670" s="151">
        <v>3666</v>
      </c>
      <c r="H1670" s="151">
        <v>3202</v>
      </c>
      <c r="I1670" s="151">
        <v>464</v>
      </c>
      <c r="J1670" s="151">
        <v>3418</v>
      </c>
      <c r="K1670" s="151">
        <v>3016</v>
      </c>
      <c r="L1670" s="151">
        <v>402</v>
      </c>
      <c r="M1670" s="172">
        <v>0.93</v>
      </c>
      <c r="N1670" s="153">
        <v>104421</v>
      </c>
      <c r="O1670" s="153">
        <v>88078</v>
      </c>
      <c r="P1670" s="153">
        <v>16343</v>
      </c>
      <c r="Q1670" s="154">
        <v>0.843489336436158</v>
      </c>
      <c r="R1670" s="154">
        <v>0.80787037037037</v>
      </c>
      <c r="S1670" s="154">
        <v>0.873431533006001</v>
      </c>
      <c r="T1670" s="154">
        <v>0.882387361029842</v>
      </c>
      <c r="U1670" s="173">
        <v>-0.0655611626356307</v>
      </c>
      <c r="V1670" s="158">
        <v>23784</v>
      </c>
      <c r="W1670" s="158">
        <v>20636</v>
      </c>
      <c r="X1670" s="158">
        <v>26701</v>
      </c>
      <c r="Y1670" s="158">
        <v>22915</v>
      </c>
      <c r="Z1670" s="155">
        <v>0.867642112344433</v>
      </c>
      <c r="AA1670" s="155">
        <v>0.858207557769372</v>
      </c>
      <c r="AB1670" s="173">
        <v>0.00943455457506126</v>
      </c>
    </row>
    <row r="1671" spans="1:28">
      <c r="A1671" s="175" t="s">
        <v>1455</v>
      </c>
      <c r="B1671" s="178" t="s">
        <v>1851</v>
      </c>
      <c r="C1671" s="178" t="s">
        <v>1675</v>
      </c>
      <c r="D1671" s="150">
        <v>2965</v>
      </c>
      <c r="E1671" s="153">
        <v>2852</v>
      </c>
      <c r="F1671" s="153">
        <v>113</v>
      </c>
      <c r="G1671" s="151">
        <v>3683</v>
      </c>
      <c r="H1671" s="151">
        <v>3569</v>
      </c>
      <c r="I1671" s="151">
        <v>114</v>
      </c>
      <c r="J1671" s="151">
        <v>3044</v>
      </c>
      <c r="K1671" s="151">
        <v>2971</v>
      </c>
      <c r="L1671" s="151">
        <v>73</v>
      </c>
      <c r="M1671" s="172">
        <v>0.93</v>
      </c>
      <c r="N1671" s="153">
        <v>100608</v>
      </c>
      <c r="O1671" s="153">
        <v>97527</v>
      </c>
      <c r="P1671" s="153">
        <v>3081</v>
      </c>
      <c r="Q1671" s="154">
        <v>0.969376192748092</v>
      </c>
      <c r="R1671" s="154">
        <v>0.961888701517707</v>
      </c>
      <c r="S1671" s="154">
        <v>0.969046972576704</v>
      </c>
      <c r="T1671" s="154">
        <v>0.976018396846255</v>
      </c>
      <c r="U1671" s="173">
        <v>-0.00715827105899725</v>
      </c>
      <c r="V1671" s="158">
        <v>23391</v>
      </c>
      <c r="W1671" s="158">
        <v>22773</v>
      </c>
      <c r="X1671" s="158">
        <v>25228</v>
      </c>
      <c r="Y1671" s="158">
        <v>24451</v>
      </c>
      <c r="Z1671" s="155">
        <v>0.973579581890471</v>
      </c>
      <c r="AA1671" s="155">
        <v>0.969200887902331</v>
      </c>
      <c r="AB1671" s="173">
        <v>0.00437869398813995</v>
      </c>
    </row>
    <row r="1672" spans="1:28">
      <c r="A1672" s="175" t="s">
        <v>1455</v>
      </c>
      <c r="B1672" s="178" t="s">
        <v>1854</v>
      </c>
      <c r="C1672" s="178" t="s">
        <v>1676</v>
      </c>
      <c r="D1672" s="150">
        <v>3624</v>
      </c>
      <c r="E1672" s="153">
        <v>3306</v>
      </c>
      <c r="F1672" s="153">
        <v>318</v>
      </c>
      <c r="G1672" s="151">
        <v>3602</v>
      </c>
      <c r="H1672" s="151">
        <v>3384</v>
      </c>
      <c r="I1672" s="151">
        <v>218</v>
      </c>
      <c r="J1672" s="151">
        <v>3770</v>
      </c>
      <c r="K1672" s="151">
        <v>3473</v>
      </c>
      <c r="L1672" s="151">
        <v>297</v>
      </c>
      <c r="M1672" s="172">
        <v>0.93</v>
      </c>
      <c r="N1672" s="153">
        <v>103776</v>
      </c>
      <c r="O1672" s="153">
        <v>96454</v>
      </c>
      <c r="P1672" s="153">
        <v>7322</v>
      </c>
      <c r="Q1672" s="154">
        <v>0.929444187480728</v>
      </c>
      <c r="R1672" s="154">
        <v>0.912251655629139</v>
      </c>
      <c r="S1672" s="154">
        <v>0.939478067740144</v>
      </c>
      <c r="T1672" s="154">
        <v>0.921220159151194</v>
      </c>
      <c r="U1672" s="173">
        <v>-0.0272264121110053</v>
      </c>
      <c r="V1672" s="158">
        <v>26727</v>
      </c>
      <c r="W1672" s="158">
        <v>25074</v>
      </c>
      <c r="X1672" s="158">
        <v>26403</v>
      </c>
      <c r="Y1672" s="158">
        <v>24308</v>
      </c>
      <c r="Z1672" s="155">
        <v>0.938152430126838</v>
      </c>
      <c r="AA1672" s="155">
        <v>0.920652956103473</v>
      </c>
      <c r="AB1672" s="173">
        <v>0.0174994740233649</v>
      </c>
    </row>
    <row r="1673" spans="1:28">
      <c r="A1673" s="175" t="s">
        <v>1455</v>
      </c>
      <c r="B1673" s="178" t="s">
        <v>1851</v>
      </c>
      <c r="C1673" s="178" t="s">
        <v>1677</v>
      </c>
      <c r="D1673" s="150">
        <v>2196</v>
      </c>
      <c r="E1673" s="153">
        <v>2063</v>
      </c>
      <c r="F1673" s="153">
        <v>133</v>
      </c>
      <c r="G1673" s="151">
        <v>2720</v>
      </c>
      <c r="H1673" s="151">
        <v>2603</v>
      </c>
      <c r="I1673" s="151">
        <v>117</v>
      </c>
      <c r="J1673" s="151">
        <v>2233</v>
      </c>
      <c r="K1673" s="151">
        <v>2140</v>
      </c>
      <c r="L1673" s="151">
        <v>93</v>
      </c>
      <c r="M1673" s="172">
        <v>0.93</v>
      </c>
      <c r="N1673" s="153">
        <v>74707</v>
      </c>
      <c r="O1673" s="153">
        <v>71969</v>
      </c>
      <c r="P1673" s="153">
        <v>2738</v>
      </c>
      <c r="Q1673" s="154">
        <v>0.963350154603986</v>
      </c>
      <c r="R1673" s="154">
        <v>0.939435336976321</v>
      </c>
      <c r="S1673" s="154">
        <v>0.956985294117647</v>
      </c>
      <c r="T1673" s="154">
        <v>0.958351992834751</v>
      </c>
      <c r="U1673" s="173">
        <v>-0.0175499571413266</v>
      </c>
      <c r="V1673" s="158">
        <v>17350</v>
      </c>
      <c r="W1673" s="158">
        <v>16625</v>
      </c>
      <c r="X1673" s="158">
        <v>19216</v>
      </c>
      <c r="Y1673" s="158">
        <v>18554</v>
      </c>
      <c r="Z1673" s="155">
        <v>0.95821325648415</v>
      </c>
      <c r="AA1673" s="155">
        <v>0.965549542048293</v>
      </c>
      <c r="AB1673" s="173">
        <v>-0.00733628556414323</v>
      </c>
    </row>
    <row r="1674" spans="1:28">
      <c r="A1674" s="175" t="s">
        <v>1455</v>
      </c>
      <c r="B1674" s="178" t="s">
        <v>1851</v>
      </c>
      <c r="C1674" s="178" t="s">
        <v>1678</v>
      </c>
      <c r="D1674" s="150">
        <v>1372</v>
      </c>
      <c r="E1674" s="153">
        <v>1184</v>
      </c>
      <c r="F1674" s="153">
        <v>188</v>
      </c>
      <c r="G1674" s="151">
        <v>2156</v>
      </c>
      <c r="H1674" s="151">
        <v>1931</v>
      </c>
      <c r="I1674" s="151">
        <v>225</v>
      </c>
      <c r="J1674" s="151">
        <v>2340</v>
      </c>
      <c r="K1674" s="151">
        <v>2106</v>
      </c>
      <c r="L1674" s="151">
        <v>234</v>
      </c>
      <c r="M1674" s="172">
        <v>0.93</v>
      </c>
      <c r="N1674" s="153">
        <v>64253</v>
      </c>
      <c r="O1674" s="153">
        <v>58035</v>
      </c>
      <c r="P1674" s="153">
        <v>6218</v>
      </c>
      <c r="Q1674" s="154">
        <v>0.903226308499214</v>
      </c>
      <c r="R1674" s="154">
        <v>0.862973760932945</v>
      </c>
      <c r="S1674" s="154">
        <v>0.895640074211503</v>
      </c>
      <c r="T1674" s="154">
        <v>0.9</v>
      </c>
      <c r="U1674" s="173">
        <v>-0.0326663132785582</v>
      </c>
      <c r="V1674" s="158">
        <v>15042</v>
      </c>
      <c r="W1674" s="158">
        <v>13546</v>
      </c>
      <c r="X1674" s="158">
        <v>16870</v>
      </c>
      <c r="Y1674" s="158">
        <v>15165</v>
      </c>
      <c r="Z1674" s="155">
        <v>0.9005451402739</v>
      </c>
      <c r="AA1674" s="155">
        <v>0.898933017190279</v>
      </c>
      <c r="AB1674" s="173">
        <v>0.00161212308362113</v>
      </c>
    </row>
    <row r="1675" spans="1:28">
      <c r="A1675" s="175" t="s">
        <v>1455</v>
      </c>
      <c r="B1675" s="178" t="s">
        <v>1851</v>
      </c>
      <c r="C1675" s="178" t="s">
        <v>1679</v>
      </c>
      <c r="D1675" s="150">
        <v>1674</v>
      </c>
      <c r="E1675" s="153">
        <v>1079</v>
      </c>
      <c r="F1675" s="153">
        <v>595</v>
      </c>
      <c r="G1675" s="151">
        <v>2425</v>
      </c>
      <c r="H1675" s="151">
        <v>2136</v>
      </c>
      <c r="I1675" s="151">
        <v>289</v>
      </c>
      <c r="J1675" s="151">
        <v>2530</v>
      </c>
      <c r="K1675" s="151">
        <v>2160</v>
      </c>
      <c r="L1675" s="151">
        <v>370</v>
      </c>
      <c r="M1675" s="172">
        <v>0.93</v>
      </c>
      <c r="N1675" s="153">
        <v>70480</v>
      </c>
      <c r="O1675" s="153">
        <v>59089</v>
      </c>
      <c r="P1675" s="153">
        <v>11391</v>
      </c>
      <c r="Q1675" s="154">
        <v>0.838379682179342</v>
      </c>
      <c r="R1675" s="154">
        <v>0.644563918757467</v>
      </c>
      <c r="S1675" s="154">
        <v>0.880824742268041</v>
      </c>
      <c r="T1675" s="154">
        <v>0.853754940711462</v>
      </c>
      <c r="U1675" s="173">
        <v>-0.236260823510574</v>
      </c>
      <c r="V1675" s="158">
        <v>16442</v>
      </c>
      <c r="W1675" s="158">
        <v>13747</v>
      </c>
      <c r="X1675" s="158">
        <v>18236</v>
      </c>
      <c r="Y1675" s="158">
        <v>15576</v>
      </c>
      <c r="Z1675" s="155">
        <v>0.83609049993918</v>
      </c>
      <c r="AA1675" s="155">
        <v>0.8541346786576</v>
      </c>
      <c r="AB1675" s="173">
        <v>-0.0180441787184202</v>
      </c>
    </row>
    <row r="1676" spans="1:28">
      <c r="A1676" s="175" t="s">
        <v>1455</v>
      </c>
      <c r="B1676" s="178" t="s">
        <v>1851</v>
      </c>
      <c r="C1676" s="178" t="s">
        <v>1680</v>
      </c>
      <c r="D1676" s="150">
        <v>2452</v>
      </c>
      <c r="E1676" s="153">
        <v>2149</v>
      </c>
      <c r="F1676" s="153">
        <v>303</v>
      </c>
      <c r="G1676" s="151">
        <v>3018</v>
      </c>
      <c r="H1676" s="151">
        <v>2766</v>
      </c>
      <c r="I1676" s="151">
        <v>252</v>
      </c>
      <c r="J1676" s="151">
        <v>2591</v>
      </c>
      <c r="K1676" s="151">
        <v>2380</v>
      </c>
      <c r="L1676" s="151">
        <v>211</v>
      </c>
      <c r="M1676" s="172">
        <v>0.93</v>
      </c>
      <c r="N1676" s="153">
        <v>83774</v>
      </c>
      <c r="O1676" s="153">
        <v>76730</v>
      </c>
      <c r="P1676" s="153">
        <v>7044</v>
      </c>
      <c r="Q1676" s="154">
        <v>0.915916632845513</v>
      </c>
      <c r="R1676" s="154">
        <v>0.876427406199021</v>
      </c>
      <c r="S1676" s="154">
        <v>0.916500994035785</v>
      </c>
      <c r="T1676" s="154">
        <v>0.918564260903126</v>
      </c>
      <c r="U1676" s="173">
        <v>-0.0400735878367642</v>
      </c>
      <c r="V1676" s="158">
        <v>19660</v>
      </c>
      <c r="W1676" s="158">
        <v>18226</v>
      </c>
      <c r="X1676" s="158">
        <v>20809</v>
      </c>
      <c r="Y1676" s="158">
        <v>19265</v>
      </c>
      <c r="Z1676" s="155">
        <v>0.92706002034588</v>
      </c>
      <c r="AA1676" s="155">
        <v>0.925801335960402</v>
      </c>
      <c r="AB1676" s="173">
        <v>0.00125868438547827</v>
      </c>
    </row>
    <row r="1677" spans="1:28">
      <c r="A1677" s="175" t="s">
        <v>1455</v>
      </c>
      <c r="B1677" s="178" t="s">
        <v>1851</v>
      </c>
      <c r="C1677" s="178" t="s">
        <v>1681</v>
      </c>
      <c r="D1677" s="150">
        <v>1653</v>
      </c>
      <c r="E1677" s="153">
        <v>1447</v>
      </c>
      <c r="F1677" s="153">
        <v>206</v>
      </c>
      <c r="G1677" s="151">
        <v>3018</v>
      </c>
      <c r="H1677" s="151">
        <v>2505</v>
      </c>
      <c r="I1677" s="151">
        <v>513</v>
      </c>
      <c r="J1677" s="151">
        <v>2902</v>
      </c>
      <c r="K1677" s="151">
        <v>2605</v>
      </c>
      <c r="L1677" s="151">
        <v>297</v>
      </c>
      <c r="M1677" s="172">
        <v>0.93</v>
      </c>
      <c r="N1677" s="153">
        <v>89901</v>
      </c>
      <c r="O1677" s="153">
        <v>76389</v>
      </c>
      <c r="P1677" s="153">
        <v>13512</v>
      </c>
      <c r="Q1677" s="154">
        <v>0.849701338138619</v>
      </c>
      <c r="R1677" s="154">
        <v>0.875378100423473</v>
      </c>
      <c r="S1677" s="154">
        <v>0.830019880715706</v>
      </c>
      <c r="T1677" s="154">
        <v>0.897656788421778</v>
      </c>
      <c r="U1677" s="173">
        <v>0.0453582197077668</v>
      </c>
      <c r="V1677" s="158">
        <v>19825</v>
      </c>
      <c r="W1677" s="158">
        <v>17632</v>
      </c>
      <c r="X1677" s="158">
        <v>22335</v>
      </c>
      <c r="Y1677" s="158">
        <v>19396</v>
      </c>
      <c r="Z1677" s="155">
        <v>0.88938209331652</v>
      </c>
      <c r="AA1677" s="155">
        <v>0.868412805014551</v>
      </c>
      <c r="AB1677" s="173">
        <v>0.0209692883019683</v>
      </c>
    </row>
    <row r="1678" spans="1:28">
      <c r="A1678" s="175" t="s">
        <v>1455</v>
      </c>
      <c r="B1678" s="178" t="s">
        <v>1854</v>
      </c>
      <c r="C1678" s="178" t="s">
        <v>1682</v>
      </c>
      <c r="D1678" s="150">
        <v>4155</v>
      </c>
      <c r="E1678" s="153">
        <v>3855</v>
      </c>
      <c r="F1678" s="153">
        <v>300</v>
      </c>
      <c r="G1678" s="151">
        <v>5337</v>
      </c>
      <c r="H1678" s="151">
        <v>5111</v>
      </c>
      <c r="I1678" s="151">
        <v>226</v>
      </c>
      <c r="J1678" s="151">
        <v>3797</v>
      </c>
      <c r="K1678" s="151">
        <v>3629</v>
      </c>
      <c r="L1678" s="151">
        <v>168</v>
      </c>
      <c r="M1678" s="172">
        <v>0.93</v>
      </c>
      <c r="N1678" s="153">
        <v>134390</v>
      </c>
      <c r="O1678" s="153">
        <v>129310</v>
      </c>
      <c r="P1678" s="153">
        <v>5080</v>
      </c>
      <c r="Q1678" s="154">
        <v>0.962199568420269</v>
      </c>
      <c r="R1678" s="154">
        <v>0.927797833935018</v>
      </c>
      <c r="S1678" s="154">
        <v>0.957654112797452</v>
      </c>
      <c r="T1678" s="154">
        <v>0.955754543060311</v>
      </c>
      <c r="U1678" s="173">
        <v>-0.0298562788624337</v>
      </c>
      <c r="V1678" s="158">
        <v>31718</v>
      </c>
      <c r="W1678" s="158">
        <v>30361</v>
      </c>
      <c r="X1678" s="158">
        <v>33828</v>
      </c>
      <c r="Y1678" s="158">
        <v>32481</v>
      </c>
      <c r="Z1678" s="155">
        <v>0.957216722365849</v>
      </c>
      <c r="AA1678" s="155">
        <v>0.960180915218163</v>
      </c>
      <c r="AB1678" s="173">
        <v>-0.00296419285231342</v>
      </c>
    </row>
    <row r="1679" spans="1:28">
      <c r="A1679" s="175" t="s">
        <v>1455</v>
      </c>
      <c r="B1679" s="178" t="s">
        <v>1853</v>
      </c>
      <c r="C1679" s="178" t="s">
        <v>1683</v>
      </c>
      <c r="D1679" s="150">
        <v>4979</v>
      </c>
      <c r="E1679" s="153">
        <v>4749</v>
      </c>
      <c r="F1679" s="153">
        <v>230</v>
      </c>
      <c r="G1679" s="151">
        <v>4172</v>
      </c>
      <c r="H1679" s="151">
        <v>4000</v>
      </c>
      <c r="I1679" s="151">
        <v>172</v>
      </c>
      <c r="J1679" s="151">
        <v>5258</v>
      </c>
      <c r="K1679" s="151">
        <v>5171</v>
      </c>
      <c r="L1679" s="151">
        <v>87</v>
      </c>
      <c r="M1679" s="172">
        <v>0.93</v>
      </c>
      <c r="N1679" s="153">
        <v>137993</v>
      </c>
      <c r="O1679" s="153">
        <v>133843</v>
      </c>
      <c r="P1679" s="153">
        <v>4150</v>
      </c>
      <c r="Q1679" s="154">
        <v>0.969926010739675</v>
      </c>
      <c r="R1679" s="154">
        <v>0.953805985137578</v>
      </c>
      <c r="S1679" s="154">
        <v>0.958772770853308</v>
      </c>
      <c r="T1679" s="154">
        <v>0.983453784709015</v>
      </c>
      <c r="U1679" s="173">
        <v>-0.00496678571572995</v>
      </c>
      <c r="V1679" s="158">
        <v>34250</v>
      </c>
      <c r="W1679" s="158">
        <v>33075</v>
      </c>
      <c r="X1679" s="158">
        <v>34089</v>
      </c>
      <c r="Y1679" s="158">
        <v>32930</v>
      </c>
      <c r="Z1679" s="155">
        <v>0.965693430656934</v>
      </c>
      <c r="AA1679" s="155">
        <v>0.966000762709378</v>
      </c>
      <c r="AB1679" s="173">
        <v>-0.000307332052444043</v>
      </c>
    </row>
    <row r="1680" spans="1:28">
      <c r="A1680" s="175" t="s">
        <v>1455</v>
      </c>
      <c r="B1680" s="178" t="s">
        <v>1851</v>
      </c>
      <c r="C1680" s="178" t="s">
        <v>1684</v>
      </c>
      <c r="D1680" s="150">
        <v>1772</v>
      </c>
      <c r="E1680" s="153">
        <v>1611</v>
      </c>
      <c r="F1680" s="153">
        <v>161</v>
      </c>
      <c r="G1680" s="151">
        <v>2999</v>
      </c>
      <c r="H1680" s="151">
        <v>2761</v>
      </c>
      <c r="I1680" s="151">
        <v>238</v>
      </c>
      <c r="J1680" s="151">
        <v>3106</v>
      </c>
      <c r="K1680" s="151">
        <v>2953</v>
      </c>
      <c r="L1680" s="151">
        <v>153</v>
      </c>
      <c r="M1680" s="172">
        <v>0.93</v>
      </c>
      <c r="N1680" s="153">
        <v>90124</v>
      </c>
      <c r="O1680" s="153">
        <v>85357</v>
      </c>
      <c r="P1680" s="153">
        <v>4767</v>
      </c>
      <c r="Q1680" s="154">
        <v>0.947106209222848</v>
      </c>
      <c r="R1680" s="154">
        <v>0.909142212189616</v>
      </c>
      <c r="S1680" s="154">
        <v>0.920640213404468</v>
      </c>
      <c r="T1680" s="154">
        <v>0.950740502253703</v>
      </c>
      <c r="U1680" s="173">
        <v>-0.0114980012148519</v>
      </c>
      <c r="V1680" s="158">
        <v>20330</v>
      </c>
      <c r="W1680" s="158">
        <v>19249</v>
      </c>
      <c r="X1680" s="158">
        <v>23112</v>
      </c>
      <c r="Y1680" s="158">
        <v>21910</v>
      </c>
      <c r="Z1680" s="155">
        <v>0.946827348745696</v>
      </c>
      <c r="AA1680" s="155">
        <v>0.947992384908273</v>
      </c>
      <c r="AB1680" s="173">
        <v>-0.00116503616257679</v>
      </c>
    </row>
    <row r="1681" spans="1:28">
      <c r="A1681" s="175" t="s">
        <v>1455</v>
      </c>
      <c r="B1681" s="178" t="s">
        <v>1851</v>
      </c>
      <c r="C1681" s="178" t="s">
        <v>1685</v>
      </c>
      <c r="D1681" s="150">
        <v>2977</v>
      </c>
      <c r="E1681" s="153">
        <v>2783</v>
      </c>
      <c r="F1681" s="153">
        <v>194</v>
      </c>
      <c r="G1681" s="151">
        <v>2978</v>
      </c>
      <c r="H1681" s="151">
        <v>2880</v>
      </c>
      <c r="I1681" s="151">
        <v>98</v>
      </c>
      <c r="J1681" s="151">
        <v>2441</v>
      </c>
      <c r="K1681" s="151">
        <v>2345</v>
      </c>
      <c r="L1681" s="151">
        <v>96</v>
      </c>
      <c r="M1681" s="172">
        <v>0.93</v>
      </c>
      <c r="N1681" s="153">
        <v>84768</v>
      </c>
      <c r="O1681" s="153">
        <v>81631</v>
      </c>
      <c r="P1681" s="153">
        <v>3137</v>
      </c>
      <c r="Q1681" s="154">
        <v>0.962993110607776</v>
      </c>
      <c r="R1681" s="154">
        <v>0.934833725226738</v>
      </c>
      <c r="S1681" s="154">
        <v>0.9670920080591</v>
      </c>
      <c r="T1681" s="154">
        <v>0.960671855796805</v>
      </c>
      <c r="U1681" s="173">
        <v>-0.0322582828323618</v>
      </c>
      <c r="V1681" s="158">
        <v>21558</v>
      </c>
      <c r="W1681" s="158">
        <v>20761</v>
      </c>
      <c r="X1681" s="158">
        <v>21316</v>
      </c>
      <c r="Y1681" s="158">
        <v>20682</v>
      </c>
      <c r="Z1681" s="155">
        <v>0.963029965673996</v>
      </c>
      <c r="AA1681" s="155">
        <v>0.970257083880653</v>
      </c>
      <c r="AB1681" s="173">
        <v>-0.00722711820665733</v>
      </c>
    </row>
    <row r="1682" spans="1:28">
      <c r="A1682" s="175" t="s">
        <v>1455</v>
      </c>
      <c r="B1682" s="178" t="s">
        <v>1851</v>
      </c>
      <c r="C1682" s="178" t="s">
        <v>1686</v>
      </c>
      <c r="D1682" s="150">
        <v>0</v>
      </c>
      <c r="E1682" s="153">
        <v>0</v>
      </c>
      <c r="F1682" s="153">
        <v>0</v>
      </c>
      <c r="G1682" s="151">
        <v>0</v>
      </c>
      <c r="H1682" s="151">
        <v>0</v>
      </c>
      <c r="I1682" s="151">
        <v>0</v>
      </c>
      <c r="J1682" s="151">
        <v>0</v>
      </c>
      <c r="K1682" s="151">
        <v>0</v>
      </c>
      <c r="L1682" s="151">
        <v>0</v>
      </c>
      <c r="M1682" s="172">
        <v>0.93</v>
      </c>
      <c r="N1682" s="153">
        <v>0</v>
      </c>
      <c r="O1682" s="153">
        <v>0</v>
      </c>
      <c r="P1682" s="153">
        <v>0</v>
      </c>
      <c r="Q1682" s="154">
        <v>0</v>
      </c>
      <c r="R1682" s="154">
        <v>0</v>
      </c>
      <c r="S1682" s="154">
        <v>0</v>
      </c>
      <c r="T1682" s="154">
        <v>0</v>
      </c>
      <c r="U1682" s="173">
        <v>0</v>
      </c>
      <c r="V1682" s="158">
        <v>0</v>
      </c>
      <c r="W1682" s="158">
        <v>0</v>
      </c>
      <c r="X1682" s="158">
        <v>0</v>
      </c>
      <c r="Y1682" s="158">
        <v>0</v>
      </c>
      <c r="Z1682" s="155">
        <v>0</v>
      </c>
      <c r="AA1682" s="155">
        <v>0</v>
      </c>
      <c r="AB1682" s="173">
        <v>0</v>
      </c>
    </row>
    <row r="1683" spans="1:28">
      <c r="A1683" s="175" t="s">
        <v>1455</v>
      </c>
      <c r="B1683" s="178" t="s">
        <v>1851</v>
      </c>
      <c r="C1683" s="178" t="s">
        <v>1687</v>
      </c>
      <c r="D1683" s="150">
        <v>0</v>
      </c>
      <c r="E1683" s="153">
        <v>0</v>
      </c>
      <c r="F1683" s="153">
        <v>0</v>
      </c>
      <c r="G1683" s="151">
        <v>0</v>
      </c>
      <c r="H1683" s="151">
        <v>0</v>
      </c>
      <c r="I1683" s="151">
        <v>0</v>
      </c>
      <c r="J1683" s="151">
        <v>0</v>
      </c>
      <c r="K1683" s="151">
        <v>0</v>
      </c>
      <c r="L1683" s="151">
        <v>0</v>
      </c>
      <c r="M1683" s="172">
        <v>0.93</v>
      </c>
      <c r="N1683" s="153">
        <v>0</v>
      </c>
      <c r="O1683" s="153">
        <v>0</v>
      </c>
      <c r="P1683" s="153">
        <v>0</v>
      </c>
      <c r="Q1683" s="154">
        <v>0</v>
      </c>
      <c r="R1683" s="154">
        <v>0</v>
      </c>
      <c r="S1683" s="154">
        <v>0</v>
      </c>
      <c r="T1683" s="154">
        <v>0</v>
      </c>
      <c r="U1683" s="173">
        <v>0</v>
      </c>
      <c r="V1683" s="158">
        <v>0</v>
      </c>
      <c r="W1683" s="158">
        <v>0</v>
      </c>
      <c r="X1683" s="158">
        <v>0</v>
      </c>
      <c r="Y1683" s="158">
        <v>0</v>
      </c>
      <c r="Z1683" s="155">
        <v>0</v>
      </c>
      <c r="AA1683" s="155">
        <v>0</v>
      </c>
      <c r="AB1683" s="173">
        <v>0</v>
      </c>
    </row>
    <row r="1684" spans="1:28">
      <c r="A1684" s="175" t="s">
        <v>1455</v>
      </c>
      <c r="B1684" s="178" t="s">
        <v>1853</v>
      </c>
      <c r="C1684" s="178" t="s">
        <v>1688</v>
      </c>
      <c r="D1684" s="150">
        <v>0</v>
      </c>
      <c r="E1684" s="153">
        <v>0</v>
      </c>
      <c r="F1684" s="153">
        <v>0</v>
      </c>
      <c r="G1684" s="151">
        <v>0</v>
      </c>
      <c r="H1684" s="151">
        <v>0</v>
      </c>
      <c r="I1684" s="151">
        <v>0</v>
      </c>
      <c r="J1684" s="151">
        <v>0</v>
      </c>
      <c r="K1684" s="151">
        <v>0</v>
      </c>
      <c r="L1684" s="151">
        <v>0</v>
      </c>
      <c r="M1684" s="172">
        <v>0.93</v>
      </c>
      <c r="N1684" s="153">
        <v>0</v>
      </c>
      <c r="O1684" s="153">
        <v>0</v>
      </c>
      <c r="P1684" s="153">
        <v>0</v>
      </c>
      <c r="Q1684" s="154">
        <v>0</v>
      </c>
      <c r="R1684" s="154">
        <v>0</v>
      </c>
      <c r="S1684" s="154">
        <v>0</v>
      </c>
      <c r="T1684" s="154">
        <v>0</v>
      </c>
      <c r="U1684" s="173">
        <v>0</v>
      </c>
      <c r="V1684" s="158">
        <v>0</v>
      </c>
      <c r="W1684" s="158">
        <v>0</v>
      </c>
      <c r="X1684" s="158">
        <v>0</v>
      </c>
      <c r="Y1684" s="158">
        <v>0</v>
      </c>
      <c r="Z1684" s="155">
        <v>0</v>
      </c>
      <c r="AA1684" s="155">
        <v>0</v>
      </c>
      <c r="AB1684" s="173">
        <v>0</v>
      </c>
    </row>
    <row r="1685" spans="1:28">
      <c r="A1685" s="175" t="s">
        <v>1455</v>
      </c>
      <c r="B1685" s="178" t="s">
        <v>1851</v>
      </c>
      <c r="C1685" s="178" t="s">
        <v>1689</v>
      </c>
      <c r="D1685" s="150">
        <v>1408</v>
      </c>
      <c r="E1685" s="153">
        <v>1268</v>
      </c>
      <c r="F1685" s="153">
        <v>140</v>
      </c>
      <c r="G1685" s="151">
        <v>2381</v>
      </c>
      <c r="H1685" s="151">
        <v>2234</v>
      </c>
      <c r="I1685" s="151">
        <v>147</v>
      </c>
      <c r="J1685" s="151">
        <v>2427</v>
      </c>
      <c r="K1685" s="151">
        <v>2324</v>
      </c>
      <c r="L1685" s="151">
        <v>103</v>
      </c>
      <c r="M1685" s="172">
        <v>0.93</v>
      </c>
      <c r="N1685" s="153">
        <v>75079</v>
      </c>
      <c r="O1685" s="153">
        <v>70821</v>
      </c>
      <c r="P1685" s="153">
        <v>4258</v>
      </c>
      <c r="Q1685" s="154">
        <v>0.943286404986747</v>
      </c>
      <c r="R1685" s="154">
        <v>0.900568181818182</v>
      </c>
      <c r="S1685" s="154">
        <v>0.938261234775305</v>
      </c>
      <c r="T1685" s="154">
        <v>0.957560774618871</v>
      </c>
      <c r="U1685" s="173">
        <v>-0.0376930529571228</v>
      </c>
      <c r="V1685" s="158">
        <v>16451</v>
      </c>
      <c r="W1685" s="158">
        <v>15530</v>
      </c>
      <c r="X1685" s="158">
        <v>19352</v>
      </c>
      <c r="Y1685" s="158">
        <v>18199</v>
      </c>
      <c r="Z1685" s="155">
        <v>0.944015561364051</v>
      </c>
      <c r="AA1685" s="155">
        <v>0.940419594873915</v>
      </c>
      <c r="AB1685" s="173">
        <v>0.00359596649013605</v>
      </c>
    </row>
    <row r="1686" spans="1:28">
      <c r="A1686" s="175" t="s">
        <v>1455</v>
      </c>
      <c r="B1686" s="178" t="s">
        <v>1851</v>
      </c>
      <c r="C1686" s="178" t="s">
        <v>1690</v>
      </c>
      <c r="D1686" s="150">
        <v>0</v>
      </c>
      <c r="E1686" s="153">
        <v>0</v>
      </c>
      <c r="F1686" s="153">
        <v>0</v>
      </c>
      <c r="G1686" s="151">
        <v>0</v>
      </c>
      <c r="H1686" s="151">
        <v>0</v>
      </c>
      <c r="I1686" s="151">
        <v>0</v>
      </c>
      <c r="J1686" s="151">
        <v>0</v>
      </c>
      <c r="K1686" s="151">
        <v>0</v>
      </c>
      <c r="L1686" s="151">
        <v>0</v>
      </c>
      <c r="M1686" s="172">
        <v>0.93</v>
      </c>
      <c r="N1686" s="153">
        <v>0</v>
      </c>
      <c r="O1686" s="153">
        <v>0</v>
      </c>
      <c r="P1686" s="153">
        <v>0</v>
      </c>
      <c r="Q1686" s="154">
        <v>0</v>
      </c>
      <c r="R1686" s="154">
        <v>0</v>
      </c>
      <c r="S1686" s="154">
        <v>0</v>
      </c>
      <c r="T1686" s="154">
        <v>0</v>
      </c>
      <c r="U1686" s="173">
        <v>0</v>
      </c>
      <c r="V1686" s="158">
        <v>0</v>
      </c>
      <c r="W1686" s="158">
        <v>0</v>
      </c>
      <c r="X1686" s="158">
        <v>0</v>
      </c>
      <c r="Y1686" s="158">
        <v>0</v>
      </c>
      <c r="Z1686" s="155">
        <v>0</v>
      </c>
      <c r="AA1686" s="155">
        <v>0</v>
      </c>
      <c r="AB1686" s="173">
        <v>0</v>
      </c>
    </row>
    <row r="1687" spans="1:28">
      <c r="A1687" s="175" t="s">
        <v>1455</v>
      </c>
      <c r="B1687" s="178" t="s">
        <v>1854</v>
      </c>
      <c r="C1687" s="178" t="s">
        <v>1691</v>
      </c>
      <c r="D1687" s="150">
        <v>3912</v>
      </c>
      <c r="E1687" s="153">
        <v>3389</v>
      </c>
      <c r="F1687" s="153">
        <v>523</v>
      </c>
      <c r="G1687" s="151">
        <v>3551</v>
      </c>
      <c r="H1687" s="151">
        <v>3180</v>
      </c>
      <c r="I1687" s="151">
        <v>371</v>
      </c>
      <c r="J1687" s="151">
        <v>3954</v>
      </c>
      <c r="K1687" s="151">
        <v>3588</v>
      </c>
      <c r="L1687" s="151">
        <v>366</v>
      </c>
      <c r="M1687" s="172">
        <v>0.93</v>
      </c>
      <c r="N1687" s="153">
        <v>110283</v>
      </c>
      <c r="O1687" s="153">
        <v>99613</v>
      </c>
      <c r="P1687" s="153">
        <v>10670</v>
      </c>
      <c r="Q1687" s="154">
        <v>0.903248914157214</v>
      </c>
      <c r="R1687" s="154">
        <v>0.866308793456033</v>
      </c>
      <c r="S1687" s="154">
        <v>0.895522388059702</v>
      </c>
      <c r="T1687" s="154">
        <v>0.907435508345979</v>
      </c>
      <c r="U1687" s="173">
        <v>-0.0292135946036688</v>
      </c>
      <c r="V1687" s="158">
        <v>27509</v>
      </c>
      <c r="W1687" s="158">
        <v>24762</v>
      </c>
      <c r="X1687" s="158">
        <v>27922</v>
      </c>
      <c r="Y1687" s="158">
        <v>25402</v>
      </c>
      <c r="Z1687" s="155">
        <v>0.90014177178378</v>
      </c>
      <c r="AA1687" s="155">
        <v>0.909748585344889</v>
      </c>
      <c r="AB1687" s="173">
        <v>-0.00960681356110948</v>
      </c>
    </row>
    <row r="1688" spans="1:28">
      <c r="A1688" s="175" t="s">
        <v>1455</v>
      </c>
      <c r="B1688" s="178" t="s">
        <v>1851</v>
      </c>
      <c r="C1688" s="178" t="s">
        <v>1692</v>
      </c>
      <c r="D1688" s="150">
        <v>2495</v>
      </c>
      <c r="E1688" s="153">
        <v>2318</v>
      </c>
      <c r="F1688" s="153">
        <v>177</v>
      </c>
      <c r="G1688" s="151">
        <v>2487</v>
      </c>
      <c r="H1688" s="151">
        <v>2402</v>
      </c>
      <c r="I1688" s="151">
        <v>85</v>
      </c>
      <c r="J1688" s="151">
        <v>1884</v>
      </c>
      <c r="K1688" s="151">
        <v>1811</v>
      </c>
      <c r="L1688" s="151">
        <v>73</v>
      </c>
      <c r="M1688" s="172">
        <v>0.93</v>
      </c>
      <c r="N1688" s="153">
        <v>69747</v>
      </c>
      <c r="O1688" s="153">
        <v>67576</v>
      </c>
      <c r="P1688" s="153">
        <v>2171</v>
      </c>
      <c r="Q1688" s="154">
        <v>0.968873213184796</v>
      </c>
      <c r="R1688" s="154">
        <v>0.929058116232465</v>
      </c>
      <c r="S1688" s="154">
        <v>0.965822275834339</v>
      </c>
      <c r="T1688" s="154">
        <v>0.961252653927813</v>
      </c>
      <c r="U1688" s="173">
        <v>-0.0367641596018736</v>
      </c>
      <c r="V1688" s="158">
        <v>17435</v>
      </c>
      <c r="W1688" s="158">
        <v>16774</v>
      </c>
      <c r="X1688" s="158">
        <v>17652</v>
      </c>
      <c r="Y1688" s="158">
        <v>17145</v>
      </c>
      <c r="Z1688" s="155">
        <v>0.962087754516777</v>
      </c>
      <c r="AA1688" s="155">
        <v>0.971278042148198</v>
      </c>
      <c r="AB1688" s="173">
        <v>-0.00919028763142182</v>
      </c>
    </row>
    <row r="1689" spans="1:28">
      <c r="A1689" s="175" t="s">
        <v>1455</v>
      </c>
      <c r="B1689" s="178" t="s">
        <v>1851</v>
      </c>
      <c r="C1689" s="178" t="s">
        <v>1693</v>
      </c>
      <c r="D1689" s="150">
        <v>0</v>
      </c>
      <c r="E1689" s="153">
        <v>0</v>
      </c>
      <c r="F1689" s="153">
        <v>0</v>
      </c>
      <c r="G1689" s="151">
        <v>0</v>
      </c>
      <c r="H1689" s="151">
        <v>0</v>
      </c>
      <c r="I1689" s="151">
        <v>0</v>
      </c>
      <c r="J1689" s="151">
        <v>0</v>
      </c>
      <c r="K1689" s="151">
        <v>0</v>
      </c>
      <c r="L1689" s="151">
        <v>0</v>
      </c>
      <c r="M1689" s="172">
        <v>0.93</v>
      </c>
      <c r="N1689" s="153">
        <v>0</v>
      </c>
      <c r="O1689" s="153">
        <v>0</v>
      </c>
      <c r="P1689" s="153">
        <v>0</v>
      </c>
      <c r="Q1689" s="154">
        <v>0</v>
      </c>
      <c r="R1689" s="154">
        <v>0</v>
      </c>
      <c r="S1689" s="154">
        <v>0</v>
      </c>
      <c r="T1689" s="154">
        <v>0</v>
      </c>
      <c r="U1689" s="173">
        <v>0</v>
      </c>
      <c r="V1689" s="158">
        <v>0</v>
      </c>
      <c r="W1689" s="158">
        <v>0</v>
      </c>
      <c r="X1689" s="158">
        <v>0</v>
      </c>
      <c r="Y1689" s="158">
        <v>0</v>
      </c>
      <c r="Z1689" s="155">
        <v>0</v>
      </c>
      <c r="AA1689" s="155">
        <v>0</v>
      </c>
      <c r="AB1689" s="173">
        <v>0</v>
      </c>
    </row>
    <row r="1690" spans="1:28">
      <c r="A1690" s="175" t="s">
        <v>1455</v>
      </c>
      <c r="B1690" s="178" t="s">
        <v>1851</v>
      </c>
      <c r="C1690" s="178" t="s">
        <v>1694</v>
      </c>
      <c r="D1690" s="150">
        <v>2</v>
      </c>
      <c r="E1690" s="153">
        <v>0</v>
      </c>
      <c r="F1690" s="153">
        <v>2</v>
      </c>
      <c r="G1690" s="151">
        <v>4</v>
      </c>
      <c r="H1690" s="151">
        <v>4</v>
      </c>
      <c r="I1690" s="151">
        <v>0</v>
      </c>
      <c r="J1690" s="151">
        <v>1</v>
      </c>
      <c r="K1690" s="151">
        <v>1</v>
      </c>
      <c r="L1690" s="151">
        <v>0</v>
      </c>
      <c r="M1690" s="172">
        <v>0.93</v>
      </c>
      <c r="N1690" s="153">
        <v>8</v>
      </c>
      <c r="O1690" s="153">
        <v>6</v>
      </c>
      <c r="P1690" s="153">
        <v>2</v>
      </c>
      <c r="Q1690" s="154">
        <v>0.75</v>
      </c>
      <c r="R1690" s="154">
        <v>0</v>
      </c>
      <c r="S1690" s="154">
        <v>1</v>
      </c>
      <c r="T1690" s="154">
        <v>1</v>
      </c>
      <c r="U1690" s="173">
        <v>-1</v>
      </c>
      <c r="V1690" s="158">
        <v>8</v>
      </c>
      <c r="W1690" s="158">
        <v>6</v>
      </c>
      <c r="X1690" s="158">
        <v>0</v>
      </c>
      <c r="Y1690" s="158">
        <v>0</v>
      </c>
      <c r="Z1690" s="155">
        <v>0.75</v>
      </c>
      <c r="AA1690" s="155">
        <v>0</v>
      </c>
      <c r="AB1690" s="173">
        <v>0.75</v>
      </c>
    </row>
    <row r="1691" spans="1:28">
      <c r="A1691" s="175" t="s">
        <v>1455</v>
      </c>
      <c r="B1691" s="178" t="s">
        <v>1854</v>
      </c>
      <c r="C1691" s="178" t="s">
        <v>1695</v>
      </c>
      <c r="D1691" s="150">
        <v>4419</v>
      </c>
      <c r="E1691" s="153">
        <v>3724</v>
      </c>
      <c r="F1691" s="153">
        <v>695</v>
      </c>
      <c r="G1691" s="151">
        <v>3470</v>
      </c>
      <c r="H1691" s="151">
        <v>3059</v>
      </c>
      <c r="I1691" s="151">
        <v>411</v>
      </c>
      <c r="J1691" s="151">
        <v>3900</v>
      </c>
      <c r="K1691" s="151">
        <v>3508</v>
      </c>
      <c r="L1691" s="151">
        <v>392</v>
      </c>
      <c r="M1691" s="172">
        <v>0.93</v>
      </c>
      <c r="N1691" s="153">
        <v>106846</v>
      </c>
      <c r="O1691" s="153">
        <v>96175</v>
      </c>
      <c r="P1691" s="153">
        <v>10671</v>
      </c>
      <c r="Q1691" s="154">
        <v>0.900127286000412</v>
      </c>
      <c r="R1691" s="154">
        <v>0.842724598325413</v>
      </c>
      <c r="S1691" s="154">
        <v>0.881556195965418</v>
      </c>
      <c r="T1691" s="154">
        <v>0.899487179487179</v>
      </c>
      <c r="U1691" s="173">
        <v>-0.0388315976400049</v>
      </c>
      <c r="V1691" s="158">
        <v>28103</v>
      </c>
      <c r="W1691" s="158">
        <v>24858</v>
      </c>
      <c r="X1691" s="158">
        <v>26609</v>
      </c>
      <c r="Y1691" s="158">
        <v>24251</v>
      </c>
      <c r="Z1691" s="155">
        <v>0.884531900508842</v>
      </c>
      <c r="AA1691" s="155">
        <v>0.911383366530121</v>
      </c>
      <c r="AB1691" s="173">
        <v>-0.026851466021279</v>
      </c>
    </row>
    <row r="1692" spans="1:28">
      <c r="A1692" s="175" t="s">
        <v>1455</v>
      </c>
      <c r="B1692" s="178" t="s">
        <v>1851</v>
      </c>
      <c r="C1692" s="178" t="s">
        <v>1696</v>
      </c>
      <c r="D1692" s="150">
        <v>1</v>
      </c>
      <c r="E1692" s="153">
        <v>1</v>
      </c>
      <c r="F1692" s="153">
        <v>0</v>
      </c>
      <c r="G1692" s="151">
        <v>0</v>
      </c>
      <c r="H1692" s="151">
        <v>0</v>
      </c>
      <c r="I1692" s="151">
        <v>0</v>
      </c>
      <c r="J1692" s="151">
        <v>0</v>
      </c>
      <c r="K1692" s="151">
        <v>0</v>
      </c>
      <c r="L1692" s="151">
        <v>0</v>
      </c>
      <c r="M1692" s="172">
        <v>0.93</v>
      </c>
      <c r="N1692" s="153">
        <v>11</v>
      </c>
      <c r="O1692" s="153">
        <v>10</v>
      </c>
      <c r="P1692" s="153">
        <v>1</v>
      </c>
      <c r="Q1692" s="154">
        <v>0.909090909090909</v>
      </c>
      <c r="R1692" s="154">
        <v>1</v>
      </c>
      <c r="S1692" s="154">
        <v>0</v>
      </c>
      <c r="T1692" s="154">
        <v>0</v>
      </c>
      <c r="U1692" s="173">
        <v>1</v>
      </c>
      <c r="V1692" s="158">
        <v>8</v>
      </c>
      <c r="W1692" s="158">
        <v>7</v>
      </c>
      <c r="X1692" s="158">
        <v>2</v>
      </c>
      <c r="Y1692" s="158">
        <v>2</v>
      </c>
      <c r="Z1692" s="155">
        <v>0.875</v>
      </c>
      <c r="AA1692" s="155">
        <v>1</v>
      </c>
      <c r="AB1692" s="173">
        <v>-0.125</v>
      </c>
    </row>
    <row r="1693" spans="1:28">
      <c r="A1693" s="175" t="s">
        <v>1455</v>
      </c>
      <c r="B1693" s="178" t="s">
        <v>1851</v>
      </c>
      <c r="C1693" s="178" t="s">
        <v>1697</v>
      </c>
      <c r="D1693" s="150">
        <v>0</v>
      </c>
      <c r="E1693" s="153">
        <v>0</v>
      </c>
      <c r="F1693" s="153">
        <v>0</v>
      </c>
      <c r="G1693" s="151">
        <v>0</v>
      </c>
      <c r="H1693" s="151">
        <v>0</v>
      </c>
      <c r="I1693" s="151">
        <v>0</v>
      </c>
      <c r="J1693" s="151">
        <v>0</v>
      </c>
      <c r="K1693" s="151">
        <v>0</v>
      </c>
      <c r="L1693" s="151">
        <v>0</v>
      </c>
      <c r="M1693" s="172">
        <v>0.93</v>
      </c>
      <c r="N1693" s="153">
        <v>3</v>
      </c>
      <c r="O1693" s="153">
        <v>3</v>
      </c>
      <c r="P1693" s="153">
        <v>0</v>
      </c>
      <c r="Q1693" s="154">
        <v>1</v>
      </c>
      <c r="R1693" s="154">
        <v>0</v>
      </c>
      <c r="S1693" s="154">
        <v>0</v>
      </c>
      <c r="T1693" s="154">
        <v>0</v>
      </c>
      <c r="U1693" s="173">
        <v>0</v>
      </c>
      <c r="V1693" s="158">
        <v>0</v>
      </c>
      <c r="W1693" s="158">
        <v>0</v>
      </c>
      <c r="X1693" s="158">
        <v>3</v>
      </c>
      <c r="Y1693" s="158">
        <v>3</v>
      </c>
      <c r="Z1693" s="155">
        <v>0</v>
      </c>
      <c r="AA1693" s="155">
        <v>1</v>
      </c>
      <c r="AB1693" s="173">
        <v>-1</v>
      </c>
    </row>
    <row r="1694" spans="1:28">
      <c r="A1694" s="175" t="s">
        <v>1455</v>
      </c>
      <c r="B1694" s="178" t="s">
        <v>1851</v>
      </c>
      <c r="C1694" s="178" t="s">
        <v>1698</v>
      </c>
      <c r="D1694" s="150">
        <v>0</v>
      </c>
      <c r="E1694" s="153">
        <v>0</v>
      </c>
      <c r="F1694" s="153">
        <v>0</v>
      </c>
      <c r="G1694" s="151">
        <v>0</v>
      </c>
      <c r="H1694" s="151">
        <v>0</v>
      </c>
      <c r="I1694" s="151">
        <v>0</v>
      </c>
      <c r="J1694" s="151">
        <v>0</v>
      </c>
      <c r="K1694" s="151">
        <v>0</v>
      </c>
      <c r="L1694" s="151">
        <v>0</v>
      </c>
      <c r="M1694" s="172">
        <v>0.93</v>
      </c>
      <c r="N1694" s="153">
        <v>9</v>
      </c>
      <c r="O1694" s="153">
        <v>8</v>
      </c>
      <c r="P1694" s="153">
        <v>1</v>
      </c>
      <c r="Q1694" s="154">
        <v>0.888888888888889</v>
      </c>
      <c r="R1694" s="154">
        <v>0</v>
      </c>
      <c r="S1694" s="154">
        <v>0</v>
      </c>
      <c r="T1694" s="154">
        <v>0</v>
      </c>
      <c r="U1694" s="173">
        <v>0</v>
      </c>
      <c r="V1694" s="158">
        <v>5</v>
      </c>
      <c r="W1694" s="158">
        <v>5</v>
      </c>
      <c r="X1694" s="158">
        <v>2</v>
      </c>
      <c r="Y1694" s="158">
        <v>1</v>
      </c>
      <c r="Z1694" s="155">
        <v>1</v>
      </c>
      <c r="AA1694" s="155">
        <v>0.5</v>
      </c>
      <c r="AB1694" s="173">
        <v>0.5</v>
      </c>
    </row>
    <row r="1695" spans="1:28">
      <c r="A1695" s="175" t="s">
        <v>1455</v>
      </c>
      <c r="B1695" s="178" t="s">
        <v>1857</v>
      </c>
      <c r="C1695" s="178" t="s">
        <v>1699</v>
      </c>
      <c r="D1695" s="150">
        <v>835</v>
      </c>
      <c r="E1695" s="153">
        <v>412</v>
      </c>
      <c r="F1695" s="153">
        <v>423</v>
      </c>
      <c r="G1695" s="151">
        <v>1018</v>
      </c>
      <c r="H1695" s="151">
        <v>467</v>
      </c>
      <c r="I1695" s="151">
        <v>551</v>
      </c>
      <c r="J1695" s="151">
        <v>231</v>
      </c>
      <c r="K1695" s="151">
        <v>123</v>
      </c>
      <c r="L1695" s="151">
        <v>108</v>
      </c>
      <c r="M1695" s="172">
        <v>0.93</v>
      </c>
      <c r="N1695" s="153">
        <v>17542</v>
      </c>
      <c r="O1695" s="153">
        <v>5551</v>
      </c>
      <c r="P1695" s="153">
        <v>11991</v>
      </c>
      <c r="Q1695" s="154">
        <v>0.316440542697526</v>
      </c>
      <c r="R1695" s="154">
        <v>0.493413173652695</v>
      </c>
      <c r="S1695" s="154">
        <v>0.458742632612967</v>
      </c>
      <c r="T1695" s="154">
        <v>0.532467532467532</v>
      </c>
      <c r="U1695" s="173">
        <v>0.034670541039728</v>
      </c>
      <c r="V1695" s="158">
        <v>5068</v>
      </c>
      <c r="W1695" s="158">
        <v>2124</v>
      </c>
      <c r="X1695" s="158">
        <v>4408</v>
      </c>
      <c r="Y1695" s="158">
        <v>941</v>
      </c>
      <c r="Z1695" s="155">
        <v>0.419100236779795</v>
      </c>
      <c r="AA1695" s="155">
        <v>0.213475499092559</v>
      </c>
      <c r="AB1695" s="173">
        <v>0.205624737687236</v>
      </c>
    </row>
    <row r="1696" spans="1:28">
      <c r="A1696" s="175" t="s">
        <v>1455</v>
      </c>
      <c r="B1696" s="178" t="s">
        <v>1855</v>
      </c>
      <c r="C1696" s="178" t="s">
        <v>1700</v>
      </c>
      <c r="D1696" s="150">
        <v>2712</v>
      </c>
      <c r="E1696" s="153">
        <v>2328</v>
      </c>
      <c r="F1696" s="153">
        <v>384</v>
      </c>
      <c r="G1696" s="151">
        <v>3280</v>
      </c>
      <c r="H1696" s="151">
        <v>2944</v>
      </c>
      <c r="I1696" s="151">
        <v>336</v>
      </c>
      <c r="J1696" s="151">
        <v>1797</v>
      </c>
      <c r="K1696" s="151">
        <v>1674</v>
      </c>
      <c r="L1696" s="151">
        <v>123</v>
      </c>
      <c r="M1696" s="172">
        <v>0.93</v>
      </c>
      <c r="N1696" s="153">
        <v>72741</v>
      </c>
      <c r="O1696" s="153">
        <v>66947</v>
      </c>
      <c r="P1696" s="153">
        <v>5794</v>
      </c>
      <c r="Q1696" s="154">
        <v>0.920347534402881</v>
      </c>
      <c r="R1696" s="154">
        <v>0.858407079646018</v>
      </c>
      <c r="S1696" s="154">
        <v>0.897560975609756</v>
      </c>
      <c r="T1696" s="154">
        <v>0.931552587646077</v>
      </c>
      <c r="U1696" s="173">
        <v>-0.0391538959637384</v>
      </c>
      <c r="V1696" s="158">
        <v>18888</v>
      </c>
      <c r="W1696" s="158">
        <v>17172</v>
      </c>
      <c r="X1696" s="158">
        <v>19399</v>
      </c>
      <c r="Y1696" s="158">
        <v>17838</v>
      </c>
      <c r="Z1696" s="155">
        <v>0.909148665819568</v>
      </c>
      <c r="AA1696" s="155">
        <v>0.919531934635806</v>
      </c>
      <c r="AB1696" s="173">
        <v>-0.010383268816238</v>
      </c>
    </row>
    <row r="1697" spans="1:28">
      <c r="A1697" s="175" t="s">
        <v>1455</v>
      </c>
      <c r="B1697" s="178" t="s">
        <v>1857</v>
      </c>
      <c r="C1697" s="178" t="s">
        <v>1701</v>
      </c>
      <c r="D1697" s="150">
        <v>0</v>
      </c>
      <c r="E1697" s="153">
        <v>0</v>
      </c>
      <c r="F1697" s="153">
        <v>0</v>
      </c>
      <c r="G1697" s="151">
        <v>0</v>
      </c>
      <c r="H1697" s="151">
        <v>0</v>
      </c>
      <c r="I1697" s="151">
        <v>0</v>
      </c>
      <c r="J1697" s="151">
        <v>0</v>
      </c>
      <c r="K1697" s="151">
        <v>0</v>
      </c>
      <c r="L1697" s="151">
        <v>0</v>
      </c>
      <c r="M1697" s="172">
        <v>0.93</v>
      </c>
      <c r="N1697" s="153">
        <v>0</v>
      </c>
      <c r="O1697" s="153">
        <v>0</v>
      </c>
      <c r="P1697" s="153">
        <v>0</v>
      </c>
      <c r="Q1697" s="154">
        <v>0</v>
      </c>
      <c r="R1697" s="154">
        <v>0</v>
      </c>
      <c r="S1697" s="154">
        <v>0</v>
      </c>
      <c r="T1697" s="154">
        <v>0</v>
      </c>
      <c r="U1697" s="173">
        <v>0</v>
      </c>
      <c r="V1697" s="158">
        <v>0</v>
      </c>
      <c r="W1697" s="158">
        <v>0</v>
      </c>
      <c r="X1697" s="158">
        <v>0</v>
      </c>
      <c r="Y1697" s="158">
        <v>0</v>
      </c>
      <c r="Z1697" s="155">
        <v>0</v>
      </c>
      <c r="AA1697" s="155">
        <v>0</v>
      </c>
      <c r="AB1697" s="173">
        <v>0</v>
      </c>
    </row>
    <row r="1698" spans="1:28">
      <c r="A1698" s="175" t="s">
        <v>1455</v>
      </c>
      <c r="B1698" s="178" t="s">
        <v>1857</v>
      </c>
      <c r="C1698" s="178" t="s">
        <v>1702</v>
      </c>
      <c r="D1698" s="150">
        <v>0</v>
      </c>
      <c r="E1698" s="153">
        <v>0</v>
      </c>
      <c r="F1698" s="153">
        <v>0</v>
      </c>
      <c r="G1698" s="151">
        <v>0</v>
      </c>
      <c r="H1698" s="151">
        <v>0</v>
      </c>
      <c r="I1698" s="151">
        <v>0</v>
      </c>
      <c r="J1698" s="151">
        <v>0</v>
      </c>
      <c r="K1698" s="151">
        <v>0</v>
      </c>
      <c r="L1698" s="151">
        <v>0</v>
      </c>
      <c r="M1698" s="172">
        <v>0.93</v>
      </c>
      <c r="N1698" s="153">
        <v>0</v>
      </c>
      <c r="O1698" s="153">
        <v>0</v>
      </c>
      <c r="P1698" s="153">
        <v>0</v>
      </c>
      <c r="Q1698" s="154">
        <v>0</v>
      </c>
      <c r="R1698" s="154">
        <v>0</v>
      </c>
      <c r="S1698" s="154">
        <v>0</v>
      </c>
      <c r="T1698" s="154">
        <v>0</v>
      </c>
      <c r="U1698" s="173">
        <v>0</v>
      </c>
      <c r="V1698" s="158">
        <v>0</v>
      </c>
      <c r="W1698" s="158">
        <v>0</v>
      </c>
      <c r="X1698" s="158">
        <v>0</v>
      </c>
      <c r="Y1698" s="158">
        <v>0</v>
      </c>
      <c r="Z1698" s="155">
        <v>0</v>
      </c>
      <c r="AA1698" s="155">
        <v>0</v>
      </c>
      <c r="AB1698" s="173">
        <v>0</v>
      </c>
    </row>
    <row r="1699" spans="1:28">
      <c r="A1699" s="175" t="s">
        <v>1455</v>
      </c>
      <c r="B1699" s="178" t="s">
        <v>33</v>
      </c>
      <c r="C1699" s="178" t="s">
        <v>1703</v>
      </c>
      <c r="D1699" s="150">
        <v>0</v>
      </c>
      <c r="E1699" s="153">
        <v>0</v>
      </c>
      <c r="F1699" s="153">
        <v>0</v>
      </c>
      <c r="G1699" s="151">
        <v>0</v>
      </c>
      <c r="H1699" s="151">
        <v>0</v>
      </c>
      <c r="I1699" s="151">
        <v>0</v>
      </c>
      <c r="J1699" s="151">
        <v>0</v>
      </c>
      <c r="K1699" s="151">
        <v>0</v>
      </c>
      <c r="L1699" s="151">
        <v>0</v>
      </c>
      <c r="M1699" s="172">
        <v>0.93</v>
      </c>
      <c r="N1699" s="153">
        <v>32</v>
      </c>
      <c r="O1699" s="153">
        <v>23</v>
      </c>
      <c r="P1699" s="153">
        <v>9</v>
      </c>
      <c r="Q1699" s="154">
        <v>0.71875</v>
      </c>
      <c r="R1699" s="154">
        <v>0</v>
      </c>
      <c r="S1699" s="154">
        <v>0</v>
      </c>
      <c r="T1699" s="154">
        <v>0</v>
      </c>
      <c r="U1699" s="173">
        <v>0</v>
      </c>
      <c r="V1699" s="158">
        <v>0</v>
      </c>
      <c r="W1699" s="158">
        <v>0</v>
      </c>
      <c r="X1699" s="158">
        <v>0</v>
      </c>
      <c r="Y1699" s="158">
        <v>0</v>
      </c>
      <c r="Z1699" s="155">
        <v>0</v>
      </c>
      <c r="AA1699" s="155">
        <v>0</v>
      </c>
      <c r="AB1699" s="173">
        <v>0</v>
      </c>
    </row>
    <row r="1700" spans="1:28">
      <c r="A1700" s="175" t="s">
        <v>1455</v>
      </c>
      <c r="B1700" s="178" t="s">
        <v>33</v>
      </c>
      <c r="C1700" s="178" t="s">
        <v>1704</v>
      </c>
      <c r="D1700" s="150">
        <v>0</v>
      </c>
      <c r="E1700" s="153">
        <v>0</v>
      </c>
      <c r="F1700" s="153">
        <v>0</v>
      </c>
      <c r="G1700" s="151">
        <v>0</v>
      </c>
      <c r="H1700" s="151">
        <v>0</v>
      </c>
      <c r="I1700" s="151">
        <v>0</v>
      </c>
      <c r="J1700" s="151">
        <v>0</v>
      </c>
      <c r="K1700" s="151">
        <v>0</v>
      </c>
      <c r="L1700" s="151">
        <v>0</v>
      </c>
      <c r="M1700" s="172">
        <v>0.93</v>
      </c>
      <c r="N1700" s="153">
        <v>0</v>
      </c>
      <c r="O1700" s="153">
        <v>0</v>
      </c>
      <c r="P1700" s="153">
        <v>0</v>
      </c>
      <c r="Q1700" s="154">
        <v>0</v>
      </c>
      <c r="R1700" s="154">
        <v>0</v>
      </c>
      <c r="S1700" s="154">
        <v>0</v>
      </c>
      <c r="T1700" s="154">
        <v>0</v>
      </c>
      <c r="U1700" s="173">
        <v>0</v>
      </c>
      <c r="V1700" s="158">
        <v>0</v>
      </c>
      <c r="W1700" s="158">
        <v>0</v>
      </c>
      <c r="X1700" s="158">
        <v>0</v>
      </c>
      <c r="Y1700" s="158">
        <v>0</v>
      </c>
      <c r="Z1700" s="155">
        <v>0</v>
      </c>
      <c r="AA1700" s="155">
        <v>0</v>
      </c>
      <c r="AB1700" s="173">
        <v>0</v>
      </c>
    </row>
    <row r="1701" spans="1:28">
      <c r="A1701" s="175" t="s">
        <v>1455</v>
      </c>
      <c r="B1701" s="178" t="s">
        <v>33</v>
      </c>
      <c r="C1701" s="178" t="s">
        <v>1705</v>
      </c>
      <c r="D1701" s="150">
        <v>3</v>
      </c>
      <c r="E1701" s="153">
        <v>3</v>
      </c>
      <c r="F1701" s="153">
        <v>0</v>
      </c>
      <c r="G1701" s="151">
        <v>16</v>
      </c>
      <c r="H1701" s="151">
        <v>15</v>
      </c>
      <c r="I1701" s="151">
        <v>1</v>
      </c>
      <c r="J1701" s="151">
        <v>14</v>
      </c>
      <c r="K1701" s="151">
        <v>14</v>
      </c>
      <c r="L1701" s="151">
        <v>0</v>
      </c>
      <c r="M1701" s="172">
        <v>0.93</v>
      </c>
      <c r="N1701" s="153">
        <v>208</v>
      </c>
      <c r="O1701" s="153">
        <v>187</v>
      </c>
      <c r="P1701" s="153">
        <v>21</v>
      </c>
      <c r="Q1701" s="154">
        <v>0.899038461538462</v>
      </c>
      <c r="R1701" s="154">
        <v>1</v>
      </c>
      <c r="S1701" s="154">
        <v>0.9375</v>
      </c>
      <c r="T1701" s="154">
        <v>1</v>
      </c>
      <c r="U1701" s="173">
        <v>0.0625</v>
      </c>
      <c r="V1701" s="158">
        <v>46</v>
      </c>
      <c r="W1701" s="158">
        <v>42</v>
      </c>
      <c r="X1701" s="158">
        <v>36</v>
      </c>
      <c r="Y1701" s="158">
        <v>28</v>
      </c>
      <c r="Z1701" s="155">
        <v>0.91304347826087</v>
      </c>
      <c r="AA1701" s="155">
        <v>0.777777777777778</v>
      </c>
      <c r="AB1701" s="173">
        <v>0.135265700483092</v>
      </c>
    </row>
    <row r="1702" spans="1:28">
      <c r="A1702" s="175" t="s">
        <v>1455</v>
      </c>
      <c r="B1702" s="178" t="s">
        <v>1855</v>
      </c>
      <c r="C1702" s="178" t="s">
        <v>1706</v>
      </c>
      <c r="D1702" s="150">
        <v>1475</v>
      </c>
      <c r="E1702" s="153">
        <v>1266</v>
      </c>
      <c r="F1702" s="153">
        <v>209</v>
      </c>
      <c r="G1702" s="151">
        <v>1833</v>
      </c>
      <c r="H1702" s="151">
        <v>1659</v>
      </c>
      <c r="I1702" s="151">
        <v>174</v>
      </c>
      <c r="J1702" s="151">
        <v>995</v>
      </c>
      <c r="K1702" s="151">
        <v>901</v>
      </c>
      <c r="L1702" s="151">
        <v>94</v>
      </c>
      <c r="M1702" s="172">
        <v>0.93</v>
      </c>
      <c r="N1702" s="153">
        <v>38331</v>
      </c>
      <c r="O1702" s="153">
        <v>34465</v>
      </c>
      <c r="P1702" s="153">
        <v>3866</v>
      </c>
      <c r="Q1702" s="154">
        <v>0.899141686885289</v>
      </c>
      <c r="R1702" s="154">
        <v>0.858305084745763</v>
      </c>
      <c r="S1702" s="154">
        <v>0.905073649754501</v>
      </c>
      <c r="T1702" s="154">
        <v>0.905527638190955</v>
      </c>
      <c r="U1702" s="173">
        <v>-0.0467685650087381</v>
      </c>
      <c r="V1702" s="158">
        <v>10373</v>
      </c>
      <c r="W1702" s="158">
        <v>9216</v>
      </c>
      <c r="X1702" s="158">
        <v>10330</v>
      </c>
      <c r="Y1702" s="158">
        <v>9344</v>
      </c>
      <c r="Z1702" s="155">
        <v>0.888460426106237</v>
      </c>
      <c r="AA1702" s="155">
        <v>0.904549854791868</v>
      </c>
      <c r="AB1702" s="173">
        <v>-0.016089428685631</v>
      </c>
    </row>
    <row r="1703" spans="1:28">
      <c r="A1703" s="175" t="s">
        <v>1455</v>
      </c>
      <c r="B1703" s="178" t="s">
        <v>1857</v>
      </c>
      <c r="C1703" s="178" t="s">
        <v>1707</v>
      </c>
      <c r="D1703" s="150">
        <v>410</v>
      </c>
      <c r="E1703" s="153">
        <v>251</v>
      </c>
      <c r="F1703" s="153">
        <v>159</v>
      </c>
      <c r="G1703" s="151">
        <v>573</v>
      </c>
      <c r="H1703" s="151">
        <v>400</v>
      </c>
      <c r="I1703" s="151">
        <v>173</v>
      </c>
      <c r="J1703" s="151">
        <v>511</v>
      </c>
      <c r="K1703" s="151">
        <v>388</v>
      </c>
      <c r="L1703" s="151">
        <v>123</v>
      </c>
      <c r="M1703" s="172">
        <v>0.93</v>
      </c>
      <c r="N1703" s="153">
        <v>7805</v>
      </c>
      <c r="O1703" s="153">
        <v>5952</v>
      </c>
      <c r="P1703" s="153">
        <v>1853</v>
      </c>
      <c r="Q1703" s="154">
        <v>0.762588084561179</v>
      </c>
      <c r="R1703" s="154">
        <v>0.61219512195122</v>
      </c>
      <c r="S1703" s="154">
        <v>0.698080279232112</v>
      </c>
      <c r="T1703" s="154">
        <v>0.759295499021526</v>
      </c>
      <c r="U1703" s="173">
        <v>-0.0858851572808922</v>
      </c>
      <c r="V1703" s="158">
        <v>2820</v>
      </c>
      <c r="W1703" s="158">
        <v>2092</v>
      </c>
      <c r="X1703" s="158">
        <v>1949</v>
      </c>
      <c r="Y1703" s="158">
        <v>1555</v>
      </c>
      <c r="Z1703" s="155">
        <v>0.741843971631206</v>
      </c>
      <c r="AA1703" s="155">
        <v>0.797845048742945</v>
      </c>
      <c r="AB1703" s="173">
        <v>-0.0560010771117395</v>
      </c>
    </row>
    <row r="1704" spans="1:28">
      <c r="A1704" s="175" t="s">
        <v>1455</v>
      </c>
      <c r="B1704" s="178" t="s">
        <v>1852</v>
      </c>
      <c r="C1704" s="178" t="s">
        <v>1708</v>
      </c>
      <c r="D1704" s="150">
        <v>1361</v>
      </c>
      <c r="E1704" s="153">
        <v>1290</v>
      </c>
      <c r="F1704" s="153">
        <v>71</v>
      </c>
      <c r="G1704" s="151">
        <v>1075</v>
      </c>
      <c r="H1704" s="151">
        <v>1060</v>
      </c>
      <c r="I1704" s="151">
        <v>15</v>
      </c>
      <c r="J1704" s="151">
        <v>1413</v>
      </c>
      <c r="K1704" s="151">
        <v>1399</v>
      </c>
      <c r="L1704" s="151">
        <v>14</v>
      </c>
      <c r="M1704" s="172">
        <v>0.93</v>
      </c>
      <c r="N1704" s="153">
        <v>34166</v>
      </c>
      <c r="O1704" s="153">
        <v>33747</v>
      </c>
      <c r="P1704" s="153">
        <v>419</v>
      </c>
      <c r="Q1704" s="154">
        <v>0.987736346075045</v>
      </c>
      <c r="R1704" s="154">
        <v>0.9478324761205</v>
      </c>
      <c r="S1704" s="154">
        <v>0.986046511627907</v>
      </c>
      <c r="T1704" s="154">
        <v>0.990092002830856</v>
      </c>
      <c r="U1704" s="173">
        <v>-0.0382140355074074</v>
      </c>
      <c r="V1704" s="158">
        <v>10150</v>
      </c>
      <c r="W1704" s="158">
        <v>9991</v>
      </c>
      <c r="X1704" s="158">
        <v>7345</v>
      </c>
      <c r="Y1704" s="158">
        <v>7281</v>
      </c>
      <c r="Z1704" s="155">
        <v>0.984334975369458</v>
      </c>
      <c r="AA1704" s="155">
        <v>0.991286589516678</v>
      </c>
      <c r="AB1704" s="173">
        <v>-0.0069516141472199</v>
      </c>
    </row>
    <row r="1705" spans="1:28">
      <c r="A1705" s="175" t="s">
        <v>1455</v>
      </c>
      <c r="B1705" s="178" t="s">
        <v>1854</v>
      </c>
      <c r="C1705" s="178" t="s">
        <v>1709</v>
      </c>
      <c r="D1705" s="150">
        <v>2242</v>
      </c>
      <c r="E1705" s="153">
        <v>2094</v>
      </c>
      <c r="F1705" s="153">
        <v>148</v>
      </c>
      <c r="G1705" s="151">
        <v>1859</v>
      </c>
      <c r="H1705" s="151">
        <v>1766</v>
      </c>
      <c r="I1705" s="151">
        <v>93</v>
      </c>
      <c r="J1705" s="151">
        <v>2118</v>
      </c>
      <c r="K1705" s="151">
        <v>2053</v>
      </c>
      <c r="L1705" s="151">
        <v>65</v>
      </c>
      <c r="M1705" s="172">
        <v>0.93</v>
      </c>
      <c r="N1705" s="153">
        <v>58568</v>
      </c>
      <c r="O1705" s="153">
        <v>56272</v>
      </c>
      <c r="P1705" s="153">
        <v>2296</v>
      </c>
      <c r="Q1705" s="154">
        <v>0.960797705231526</v>
      </c>
      <c r="R1705" s="154">
        <v>0.933987511150758</v>
      </c>
      <c r="S1705" s="154">
        <v>0.949973103819258</v>
      </c>
      <c r="T1705" s="154">
        <v>0.969310670443815</v>
      </c>
      <c r="U1705" s="173">
        <v>-0.0159855926684994</v>
      </c>
      <c r="V1705" s="158">
        <v>15085</v>
      </c>
      <c r="W1705" s="158">
        <v>14527</v>
      </c>
      <c r="X1705" s="158">
        <v>15056</v>
      </c>
      <c r="Y1705" s="158">
        <v>14445</v>
      </c>
      <c r="Z1705" s="155">
        <v>0.963009612197547</v>
      </c>
      <c r="AA1705" s="155">
        <v>0.95941817215728</v>
      </c>
      <c r="AB1705" s="173">
        <v>0.00359144004026768</v>
      </c>
    </row>
    <row r="1706" spans="1:28">
      <c r="A1706" s="175" t="s">
        <v>1455</v>
      </c>
      <c r="B1706" s="178" t="s">
        <v>1852</v>
      </c>
      <c r="C1706" s="178" t="s">
        <v>1710</v>
      </c>
      <c r="D1706" s="150">
        <v>1829</v>
      </c>
      <c r="E1706" s="153">
        <v>1262</v>
      </c>
      <c r="F1706" s="153">
        <v>567</v>
      </c>
      <c r="G1706" s="151">
        <v>2017</v>
      </c>
      <c r="H1706" s="151">
        <v>1469</v>
      </c>
      <c r="I1706" s="151">
        <v>548</v>
      </c>
      <c r="J1706" s="151">
        <v>1890</v>
      </c>
      <c r="K1706" s="151">
        <v>1424</v>
      </c>
      <c r="L1706" s="151">
        <v>466</v>
      </c>
      <c r="M1706" s="172">
        <v>0.93</v>
      </c>
      <c r="N1706" s="153">
        <v>49298</v>
      </c>
      <c r="O1706" s="153">
        <v>36481</v>
      </c>
      <c r="P1706" s="153">
        <v>12817</v>
      </c>
      <c r="Q1706" s="154">
        <v>0.740009736703314</v>
      </c>
      <c r="R1706" s="154">
        <v>0.689994532531438</v>
      </c>
      <c r="S1706" s="154">
        <v>0.728309370352008</v>
      </c>
      <c r="T1706" s="154">
        <v>0.753439153439153</v>
      </c>
      <c r="U1706" s="173">
        <v>-0.03831483782057</v>
      </c>
      <c r="V1706" s="158">
        <v>13452</v>
      </c>
      <c r="W1706" s="158">
        <v>10358</v>
      </c>
      <c r="X1706" s="158">
        <v>12309</v>
      </c>
      <c r="Y1706" s="158">
        <v>9822</v>
      </c>
      <c r="Z1706" s="155">
        <v>0.769997026464466</v>
      </c>
      <c r="AA1706" s="155">
        <v>0.797952717523763</v>
      </c>
      <c r="AB1706" s="173">
        <v>-0.0279556910592968</v>
      </c>
    </row>
    <row r="1707" spans="1:28">
      <c r="A1707" s="175" t="s">
        <v>1455</v>
      </c>
      <c r="B1707" s="178" t="s">
        <v>1857</v>
      </c>
      <c r="C1707" s="178" t="s">
        <v>1711</v>
      </c>
      <c r="D1707" s="150">
        <v>804</v>
      </c>
      <c r="E1707" s="153">
        <v>764</v>
      </c>
      <c r="F1707" s="153">
        <v>40</v>
      </c>
      <c r="G1707" s="151">
        <v>30</v>
      </c>
      <c r="H1707" s="151">
        <v>30</v>
      </c>
      <c r="I1707" s="151">
        <v>0</v>
      </c>
      <c r="J1707" s="151">
        <v>409</v>
      </c>
      <c r="K1707" s="151">
        <v>389</v>
      </c>
      <c r="L1707" s="151">
        <v>20</v>
      </c>
      <c r="M1707" s="172">
        <v>0.93</v>
      </c>
      <c r="N1707" s="153">
        <v>11214</v>
      </c>
      <c r="O1707" s="153">
        <v>11053</v>
      </c>
      <c r="P1707" s="153">
        <v>161</v>
      </c>
      <c r="Q1707" s="154">
        <v>0.985642946317104</v>
      </c>
      <c r="R1707" s="154">
        <v>0.950248756218905</v>
      </c>
      <c r="S1707" s="154">
        <v>1</v>
      </c>
      <c r="T1707" s="154">
        <v>0.951100244498778</v>
      </c>
      <c r="U1707" s="173">
        <v>-0.0497512437810945</v>
      </c>
      <c r="V1707" s="158">
        <v>3188</v>
      </c>
      <c r="W1707" s="158">
        <v>3109</v>
      </c>
      <c r="X1707" s="158">
        <v>2616</v>
      </c>
      <c r="Y1707" s="158">
        <v>2602</v>
      </c>
      <c r="Z1707" s="155">
        <v>0.975219573400251</v>
      </c>
      <c r="AA1707" s="155">
        <v>0.994648318042814</v>
      </c>
      <c r="AB1707" s="173">
        <v>-0.0194287446425626</v>
      </c>
    </row>
    <row r="1708" spans="1:28">
      <c r="A1708" s="175" t="s">
        <v>1455</v>
      </c>
      <c r="B1708" s="178" t="s">
        <v>1857</v>
      </c>
      <c r="C1708" s="178" t="s">
        <v>1712</v>
      </c>
      <c r="D1708" s="150">
        <v>1192</v>
      </c>
      <c r="E1708" s="153">
        <v>879</v>
      </c>
      <c r="F1708" s="153">
        <v>313</v>
      </c>
      <c r="G1708" s="151">
        <v>929</v>
      </c>
      <c r="H1708" s="151">
        <v>778</v>
      </c>
      <c r="I1708" s="151">
        <v>151</v>
      </c>
      <c r="J1708" s="151">
        <v>1260</v>
      </c>
      <c r="K1708" s="151">
        <v>1113</v>
      </c>
      <c r="L1708" s="151">
        <v>147</v>
      </c>
      <c r="M1708" s="172">
        <v>0.93</v>
      </c>
      <c r="N1708" s="153">
        <v>29229</v>
      </c>
      <c r="O1708" s="153">
        <v>25958</v>
      </c>
      <c r="P1708" s="153">
        <v>3271</v>
      </c>
      <c r="Q1708" s="154">
        <v>0.888090594957063</v>
      </c>
      <c r="R1708" s="154">
        <v>0.73741610738255</v>
      </c>
      <c r="S1708" s="154">
        <v>0.83745963401507</v>
      </c>
      <c r="T1708" s="154">
        <v>0.883333333333333</v>
      </c>
      <c r="U1708" s="173">
        <v>-0.10004352663252</v>
      </c>
      <c r="V1708" s="158">
        <v>7952</v>
      </c>
      <c r="W1708" s="158">
        <v>6844</v>
      </c>
      <c r="X1708" s="158">
        <v>7789</v>
      </c>
      <c r="Y1708" s="158">
        <v>7086</v>
      </c>
      <c r="Z1708" s="155">
        <v>0.86066398390342</v>
      </c>
      <c r="AA1708" s="155">
        <v>0.909744511490564</v>
      </c>
      <c r="AB1708" s="173">
        <v>-0.0490805275871431</v>
      </c>
    </row>
    <row r="1709" spans="1:28">
      <c r="A1709" s="175" t="s">
        <v>1455</v>
      </c>
      <c r="B1709" s="178" t="s">
        <v>1853</v>
      </c>
      <c r="C1709" s="178" t="s">
        <v>1713</v>
      </c>
      <c r="D1709" s="150">
        <v>3290</v>
      </c>
      <c r="E1709" s="153">
        <v>2754</v>
      </c>
      <c r="F1709" s="153">
        <v>536</v>
      </c>
      <c r="G1709" s="151">
        <v>3376</v>
      </c>
      <c r="H1709" s="151">
        <v>3037</v>
      </c>
      <c r="I1709" s="151">
        <v>339</v>
      </c>
      <c r="J1709" s="151">
        <v>3308</v>
      </c>
      <c r="K1709" s="151">
        <v>2992</v>
      </c>
      <c r="L1709" s="151">
        <v>316</v>
      </c>
      <c r="M1709" s="172">
        <v>0.93</v>
      </c>
      <c r="N1709" s="153">
        <v>90791</v>
      </c>
      <c r="O1709" s="153">
        <v>82210</v>
      </c>
      <c r="P1709" s="153">
        <v>8581</v>
      </c>
      <c r="Q1709" s="154">
        <v>0.905486226608364</v>
      </c>
      <c r="R1709" s="154">
        <v>0.837082066869301</v>
      </c>
      <c r="S1709" s="154">
        <v>0.899585308056872</v>
      </c>
      <c r="T1709" s="154">
        <v>0.90447400241838</v>
      </c>
      <c r="U1709" s="173">
        <v>-0.0625032411875712</v>
      </c>
      <c r="V1709" s="158">
        <v>23344</v>
      </c>
      <c r="W1709" s="158">
        <v>21281</v>
      </c>
      <c r="X1709" s="158">
        <v>22316</v>
      </c>
      <c r="Y1709" s="158">
        <v>19978</v>
      </c>
      <c r="Z1709" s="155">
        <v>0.911626113776559</v>
      </c>
      <c r="AA1709" s="155">
        <v>0.895232120451694</v>
      </c>
      <c r="AB1709" s="173">
        <v>0.0163939933248655</v>
      </c>
    </row>
    <row r="1710" spans="1:28">
      <c r="A1710" s="175" t="s">
        <v>1455</v>
      </c>
      <c r="B1710" s="178" t="s">
        <v>1852</v>
      </c>
      <c r="C1710" s="178" t="s">
        <v>1714</v>
      </c>
      <c r="D1710" s="150">
        <v>1987</v>
      </c>
      <c r="E1710" s="153">
        <v>1748</v>
      </c>
      <c r="F1710" s="153">
        <v>239</v>
      </c>
      <c r="G1710" s="151">
        <v>2118</v>
      </c>
      <c r="H1710" s="151">
        <v>1826</v>
      </c>
      <c r="I1710" s="151">
        <v>292</v>
      </c>
      <c r="J1710" s="151">
        <v>2066</v>
      </c>
      <c r="K1710" s="151">
        <v>1886</v>
      </c>
      <c r="L1710" s="151">
        <v>180</v>
      </c>
      <c r="M1710" s="172">
        <v>0.93</v>
      </c>
      <c r="N1710" s="153">
        <v>56683</v>
      </c>
      <c r="O1710" s="153">
        <v>51745</v>
      </c>
      <c r="P1710" s="153">
        <v>4938</v>
      </c>
      <c r="Q1710" s="154">
        <v>0.912883933454475</v>
      </c>
      <c r="R1710" s="154">
        <v>0.879718168092602</v>
      </c>
      <c r="S1710" s="154">
        <v>0.862134088762984</v>
      </c>
      <c r="T1710" s="154">
        <v>0.912875121006776</v>
      </c>
      <c r="U1710" s="173">
        <v>0.017584079329618</v>
      </c>
      <c r="V1710" s="158">
        <v>14941</v>
      </c>
      <c r="W1710" s="158">
        <v>13552</v>
      </c>
      <c r="X1710" s="158">
        <v>14266</v>
      </c>
      <c r="Y1710" s="158">
        <v>13220</v>
      </c>
      <c r="Z1710" s="155">
        <v>0.907034335051201</v>
      </c>
      <c r="AA1710" s="155">
        <v>0.926678816767139</v>
      </c>
      <c r="AB1710" s="173">
        <v>-0.0196444817159374</v>
      </c>
    </row>
    <row r="1711" spans="1:28">
      <c r="A1711" s="175" t="s">
        <v>1455</v>
      </c>
      <c r="B1711" s="178" t="s">
        <v>1856</v>
      </c>
      <c r="C1711" s="178" t="s">
        <v>1715</v>
      </c>
      <c r="D1711" s="150">
        <v>1314</v>
      </c>
      <c r="E1711" s="153">
        <v>924</v>
      </c>
      <c r="F1711" s="153">
        <v>390</v>
      </c>
      <c r="G1711" s="151">
        <v>1200</v>
      </c>
      <c r="H1711" s="151">
        <v>876</v>
      </c>
      <c r="I1711" s="151">
        <v>324</v>
      </c>
      <c r="J1711" s="151">
        <v>559</v>
      </c>
      <c r="K1711" s="151">
        <v>408</v>
      </c>
      <c r="L1711" s="151">
        <v>151</v>
      </c>
      <c r="M1711" s="172">
        <v>0.93</v>
      </c>
      <c r="N1711" s="153">
        <v>12016</v>
      </c>
      <c r="O1711" s="153">
        <v>10060</v>
      </c>
      <c r="P1711" s="153">
        <v>1956</v>
      </c>
      <c r="Q1711" s="154">
        <v>0.837217043941411</v>
      </c>
      <c r="R1711" s="154">
        <v>0.703196347031963</v>
      </c>
      <c r="S1711" s="154">
        <v>0.73</v>
      </c>
      <c r="T1711" s="154">
        <v>0.729874776386404</v>
      </c>
      <c r="U1711" s="173">
        <v>-0.0268036529680366</v>
      </c>
      <c r="V1711" s="158">
        <v>3995</v>
      </c>
      <c r="W1711" s="158">
        <v>2986</v>
      </c>
      <c r="X1711" s="158">
        <v>2240</v>
      </c>
      <c r="Y1711" s="158">
        <v>1977</v>
      </c>
      <c r="Z1711" s="155">
        <v>0.747434292866083</v>
      </c>
      <c r="AA1711" s="155">
        <v>0.882589285714286</v>
      </c>
      <c r="AB1711" s="173">
        <v>-0.135154992848203</v>
      </c>
    </row>
  </sheetData>
  <mergeCells count="26">
    <mergeCell ref="A1:AB1"/>
    <mergeCell ref="R2:T2"/>
    <mergeCell ref="Z2:AA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U2:U3"/>
    <mergeCell ref="V2:V3"/>
    <mergeCell ref="W2:W3"/>
    <mergeCell ref="X2:X3"/>
    <mergeCell ref="Y2:Y3"/>
    <mergeCell ref="AB2:AB3"/>
  </mergeCells>
  <conditionalFormatting sqref="C6">
    <cfRule type="expression" dxfId="4" priority="40">
      <formula>#REF!="TIDAK TERCAPAI"</formula>
    </cfRule>
  </conditionalFormatting>
  <conditionalFormatting sqref="C17">
    <cfRule type="expression" dxfId="4" priority="38">
      <formula>#REF!="TIDAK TERCAPAI"</formula>
    </cfRule>
  </conditionalFormatting>
  <conditionalFormatting sqref="C20">
    <cfRule type="duplicateValues" dxfId="3" priority="50"/>
    <cfRule type="expression" dxfId="4" priority="49">
      <formula>#REF!="TIDAK TERCAPAI"</formula>
    </cfRule>
  </conditionalFormatting>
  <conditionalFormatting sqref="C21">
    <cfRule type="duplicateValues" dxfId="3" priority="48"/>
    <cfRule type="expression" dxfId="4" priority="47">
      <formula>#REF!="TIDAK TERCAPAI"</formula>
    </cfRule>
  </conditionalFormatting>
  <conditionalFormatting sqref="C22">
    <cfRule type="duplicateValues" dxfId="3" priority="46"/>
    <cfRule type="expression" dxfId="4" priority="45">
      <formula>#REF!="TIDAK TERCAPAI"</formula>
    </cfRule>
  </conditionalFormatting>
  <conditionalFormatting sqref="C25">
    <cfRule type="duplicateValues" dxfId="3" priority="180"/>
    <cfRule type="expression" dxfId="4" priority="179">
      <formula>#REF!="TIDAK TERCAPAI"</formula>
    </cfRule>
  </conditionalFormatting>
  <conditionalFormatting sqref="C26">
    <cfRule type="duplicateValues" dxfId="3" priority="178"/>
    <cfRule type="expression" dxfId="4" priority="115">
      <formula>#REF!="TIDAK TERCAPAI"</formula>
    </cfRule>
  </conditionalFormatting>
  <conditionalFormatting sqref="C27">
    <cfRule type="duplicateValues" dxfId="3" priority="177"/>
    <cfRule type="expression" dxfId="4" priority="114">
      <formula>#REF!="TIDAK TERCAPAI"</formula>
    </cfRule>
  </conditionalFormatting>
  <conditionalFormatting sqref="C28">
    <cfRule type="duplicateValues" dxfId="3" priority="176"/>
    <cfRule type="expression" dxfId="4" priority="113">
      <formula>#REF!="TIDAK TERCAPAI"</formula>
    </cfRule>
  </conditionalFormatting>
  <conditionalFormatting sqref="C29">
    <cfRule type="duplicateValues" dxfId="3" priority="175"/>
    <cfRule type="expression" dxfId="4" priority="112">
      <formula>#REF!="TIDAK TERCAPAI"</formula>
    </cfRule>
  </conditionalFormatting>
  <conditionalFormatting sqref="C30">
    <cfRule type="duplicateValues" dxfId="3" priority="174"/>
    <cfRule type="expression" dxfId="4" priority="111">
      <formula>#REF!="TIDAK TERCAPAI"</formula>
    </cfRule>
  </conditionalFormatting>
  <conditionalFormatting sqref="C31">
    <cfRule type="duplicateValues" dxfId="3" priority="173"/>
    <cfRule type="expression" dxfId="4" priority="110">
      <formula>#REF!="TIDAK TERCAPAI"</formula>
    </cfRule>
  </conditionalFormatting>
  <conditionalFormatting sqref="C32">
    <cfRule type="duplicateValues" dxfId="3" priority="172"/>
    <cfRule type="expression" dxfId="4" priority="109">
      <formula>#REF!="TIDAK TERCAPAI"</formula>
    </cfRule>
  </conditionalFormatting>
  <conditionalFormatting sqref="C33">
    <cfRule type="duplicateValues" dxfId="3" priority="171"/>
    <cfRule type="expression" dxfId="4" priority="108">
      <formula>#REF!="TIDAK TERCAPAI"</formula>
    </cfRule>
  </conditionalFormatting>
  <conditionalFormatting sqref="C34">
    <cfRule type="duplicateValues" dxfId="3" priority="170"/>
    <cfRule type="expression" dxfId="4" priority="107">
      <formula>#REF!="TIDAK TERCAPAI"</formula>
    </cfRule>
  </conditionalFormatting>
  <conditionalFormatting sqref="C35">
    <cfRule type="duplicateValues" dxfId="3" priority="169"/>
    <cfRule type="expression" dxfId="4" priority="106">
      <formula>#REF!="TIDAK TERCAPAI"</formula>
    </cfRule>
  </conditionalFormatting>
  <conditionalFormatting sqref="C36">
    <cfRule type="duplicateValues" dxfId="3" priority="168"/>
    <cfRule type="expression" dxfId="4" priority="105">
      <formula>#REF!="TIDAK TERCAPAI"</formula>
    </cfRule>
  </conditionalFormatting>
  <conditionalFormatting sqref="C37">
    <cfRule type="duplicateValues" dxfId="3" priority="167"/>
    <cfRule type="expression" dxfId="4" priority="104">
      <formula>#REF!="TIDAK TERCAPAI"</formula>
    </cfRule>
  </conditionalFormatting>
  <conditionalFormatting sqref="C38">
    <cfRule type="duplicateValues" dxfId="3" priority="166"/>
    <cfRule type="expression" dxfId="4" priority="103">
      <formula>#REF!="TIDAK TERCAPAI"</formula>
    </cfRule>
  </conditionalFormatting>
  <conditionalFormatting sqref="C39">
    <cfRule type="duplicateValues" dxfId="3" priority="165"/>
    <cfRule type="expression" dxfId="4" priority="102">
      <formula>#REF!="TIDAK TERCAPAI"</formula>
    </cfRule>
  </conditionalFormatting>
  <conditionalFormatting sqref="C40">
    <cfRule type="duplicateValues" dxfId="3" priority="164"/>
    <cfRule type="expression" dxfId="4" priority="101">
      <formula>#REF!="TIDAK TERCAPAI"</formula>
    </cfRule>
  </conditionalFormatting>
  <conditionalFormatting sqref="C41">
    <cfRule type="duplicateValues" dxfId="3" priority="163"/>
    <cfRule type="expression" dxfId="4" priority="100">
      <formula>#REF!="TIDAK TERCAPAI"</formula>
    </cfRule>
  </conditionalFormatting>
  <conditionalFormatting sqref="C42">
    <cfRule type="duplicateValues" dxfId="3" priority="162"/>
    <cfRule type="expression" dxfId="4" priority="99">
      <formula>#REF!="TIDAK TERCAPAI"</formula>
    </cfRule>
  </conditionalFormatting>
  <conditionalFormatting sqref="C43">
    <cfRule type="duplicateValues" dxfId="3" priority="161"/>
    <cfRule type="expression" dxfId="4" priority="98">
      <formula>#REF!="TIDAK TERCAPAI"</formula>
    </cfRule>
  </conditionalFormatting>
  <conditionalFormatting sqref="C44">
    <cfRule type="duplicateValues" dxfId="3" priority="160"/>
    <cfRule type="expression" dxfId="4" priority="97">
      <formula>#REF!="TIDAK TERCAPAI"</formula>
    </cfRule>
  </conditionalFormatting>
  <conditionalFormatting sqref="C45">
    <cfRule type="duplicateValues" dxfId="3" priority="159"/>
    <cfRule type="expression" dxfId="4" priority="96">
      <formula>#REF!="TIDAK TERCAPAI"</formula>
    </cfRule>
  </conditionalFormatting>
  <conditionalFormatting sqref="C46">
    <cfRule type="duplicateValues" dxfId="3" priority="158"/>
    <cfRule type="expression" dxfId="4" priority="95">
      <formula>#REF!="TIDAK TERCAPAI"</formula>
    </cfRule>
  </conditionalFormatting>
  <conditionalFormatting sqref="C47">
    <cfRule type="duplicateValues" dxfId="3" priority="157"/>
    <cfRule type="expression" dxfId="4" priority="94">
      <formula>#REF!="TIDAK TERCAPAI"</formula>
    </cfRule>
  </conditionalFormatting>
  <conditionalFormatting sqref="C51">
    <cfRule type="duplicateValues" dxfId="3" priority="155"/>
    <cfRule type="expression" dxfId="4" priority="92">
      <formula>#REF!="TIDAK TERCAPAI"</formula>
    </cfRule>
  </conditionalFormatting>
  <conditionalFormatting sqref="C52">
    <cfRule type="duplicateValues" dxfId="3" priority="154"/>
    <cfRule type="expression" dxfId="4" priority="91">
      <formula>#REF!="TIDAK TERCAPAI"</formula>
    </cfRule>
  </conditionalFormatting>
  <conditionalFormatting sqref="C53">
    <cfRule type="duplicateValues" dxfId="3" priority="153"/>
    <cfRule type="expression" dxfId="4" priority="90">
      <formula>#REF!="TIDAK TERCAPAI"</formula>
    </cfRule>
  </conditionalFormatting>
  <conditionalFormatting sqref="C56">
    <cfRule type="duplicateValues" dxfId="3" priority="151"/>
    <cfRule type="expression" dxfId="4" priority="88">
      <formula>#REF!="TIDAK TERCAPAI"</formula>
    </cfRule>
  </conditionalFormatting>
  <conditionalFormatting sqref="C57">
    <cfRule type="duplicateValues" dxfId="3" priority="150"/>
    <cfRule type="expression" dxfId="4" priority="87">
      <formula>#REF!="TIDAK TERCAPAI"</formula>
    </cfRule>
  </conditionalFormatting>
  <conditionalFormatting sqref="C58">
    <cfRule type="duplicateValues" dxfId="3" priority="149"/>
    <cfRule type="expression" dxfId="4" priority="86">
      <formula>#REF!="TIDAK TERCAPAI"</formula>
    </cfRule>
  </conditionalFormatting>
  <conditionalFormatting sqref="C59">
    <cfRule type="duplicateValues" dxfId="3" priority="148"/>
    <cfRule type="expression" dxfId="4" priority="85">
      <formula>#REF!="TIDAK TERCAPAI"</formula>
    </cfRule>
  </conditionalFormatting>
  <conditionalFormatting sqref="C60">
    <cfRule type="duplicateValues" dxfId="3" priority="147"/>
    <cfRule type="expression" dxfId="4" priority="84">
      <formula>#REF!="TIDAK TERCAPAI"</formula>
    </cfRule>
  </conditionalFormatting>
  <conditionalFormatting sqref="C63">
    <cfRule type="duplicateValues" dxfId="3" priority="145"/>
    <cfRule type="expression" dxfId="4" priority="82">
      <formula>#REF!="TIDAK TERCAPAI"</formula>
    </cfRule>
  </conditionalFormatting>
  <conditionalFormatting sqref="C64">
    <cfRule type="duplicateValues" dxfId="3" priority="144"/>
    <cfRule type="expression" dxfId="4" priority="81">
      <formula>#REF!="TIDAK TERCAPAI"</formula>
    </cfRule>
  </conditionalFormatting>
  <conditionalFormatting sqref="C65">
    <cfRule type="duplicateValues" dxfId="3" priority="33"/>
    <cfRule type="expression" dxfId="4" priority="32">
      <formula>#REF!="TIDAK TERCAPAI"</formula>
    </cfRule>
  </conditionalFormatting>
  <conditionalFormatting sqref="C66">
    <cfRule type="duplicateValues" dxfId="3" priority="143"/>
    <cfRule type="expression" dxfId="4" priority="80">
      <formula>#REF!="TIDAK TERCAPAI"</formula>
    </cfRule>
  </conditionalFormatting>
  <conditionalFormatting sqref="C73">
    <cfRule type="duplicateValues" dxfId="3" priority="140"/>
    <cfRule type="expression" dxfId="4" priority="77">
      <formula>#REF!="TIDAK TERCAPAI"</formula>
    </cfRule>
  </conditionalFormatting>
  <conditionalFormatting sqref="C79">
    <cfRule type="duplicateValues" dxfId="3" priority="137"/>
    <cfRule type="expression" dxfId="4" priority="74">
      <formula>#REF!="TIDAK TERCAPAI"</formula>
    </cfRule>
  </conditionalFormatting>
  <conditionalFormatting sqref="C80">
    <cfRule type="duplicateValues" dxfId="3" priority="136"/>
    <cfRule type="expression" dxfId="4" priority="73">
      <formula>#REF!="TIDAK TERCAPAI"</formula>
    </cfRule>
  </conditionalFormatting>
  <conditionalFormatting sqref="C81">
    <cfRule type="duplicateValues" dxfId="3" priority="135"/>
    <cfRule type="expression" dxfId="4" priority="72">
      <formula>#REF!="TIDAK TERCAPAI"</formula>
    </cfRule>
  </conditionalFormatting>
  <conditionalFormatting sqref="C84">
    <cfRule type="duplicateValues" dxfId="3" priority="133"/>
    <cfRule type="expression" dxfId="4" priority="70">
      <formula>#REF!="TIDAK TERCAPAI"</formula>
    </cfRule>
  </conditionalFormatting>
  <conditionalFormatting sqref="C92">
    <cfRule type="duplicateValues" dxfId="3" priority="130"/>
    <cfRule type="expression" dxfId="4" priority="67">
      <formula>#REF!="TIDAK TERCAPAI"</formula>
    </cfRule>
  </conditionalFormatting>
  <conditionalFormatting sqref="C93">
    <cfRule type="duplicateValues" dxfId="3" priority="129"/>
    <cfRule type="expression" dxfId="4" priority="66">
      <formula>#REF!="TIDAK TERCAPAI"</formula>
    </cfRule>
  </conditionalFormatting>
  <conditionalFormatting sqref="C94">
    <cfRule type="duplicateValues" dxfId="3" priority="128"/>
    <cfRule type="expression" dxfId="4" priority="65">
      <formula>#REF!="TIDAK TERCAPAI"</formula>
    </cfRule>
  </conditionalFormatting>
  <conditionalFormatting sqref="C95">
    <cfRule type="duplicateValues" dxfId="3" priority="127"/>
    <cfRule type="expression" dxfId="4" priority="64">
      <formula>#REF!="TIDAK TERCAPAI"</formula>
    </cfRule>
  </conditionalFormatting>
  <conditionalFormatting sqref="C96">
    <cfRule type="duplicateValues" dxfId="3" priority="126"/>
    <cfRule type="expression" dxfId="4" priority="63">
      <formula>#REF!="TIDAK TERCAPAI"</formula>
    </cfRule>
  </conditionalFormatting>
  <conditionalFormatting sqref="C97">
    <cfRule type="duplicateValues" dxfId="3" priority="125"/>
    <cfRule type="expression" dxfId="4" priority="62">
      <formula>#REF!="TIDAK TERCAPAI"</formula>
    </cfRule>
  </conditionalFormatting>
  <conditionalFormatting sqref="C98">
    <cfRule type="duplicateValues" dxfId="3" priority="124"/>
    <cfRule type="expression" dxfId="4" priority="61">
      <formula>#REF!="TIDAK TERCAPAI"</formula>
    </cfRule>
  </conditionalFormatting>
  <conditionalFormatting sqref="C99">
    <cfRule type="duplicateValues" dxfId="3" priority="123"/>
    <cfRule type="expression" dxfId="4" priority="60">
      <formula>#REF!="TIDAK TERCAPAI"</formula>
    </cfRule>
  </conditionalFormatting>
  <conditionalFormatting sqref="C100">
    <cfRule type="duplicateValues" dxfId="3" priority="122"/>
    <cfRule type="expression" dxfId="4" priority="59">
      <formula>#REF!="TIDAK TERCAPAI"</formula>
    </cfRule>
  </conditionalFormatting>
  <conditionalFormatting sqref="C101">
    <cfRule type="duplicateValues" dxfId="3" priority="121"/>
    <cfRule type="expression" dxfId="4" priority="58">
      <formula>#REF!="TIDAK TERCAPAI"</formula>
    </cfRule>
  </conditionalFormatting>
  <conditionalFormatting sqref="C105">
    <cfRule type="duplicateValues" dxfId="3" priority="52"/>
    <cfRule type="expression" dxfId="4" priority="51">
      <formula>#REF!="TIDAK TERCAPAI"</formula>
    </cfRule>
  </conditionalFormatting>
  <conditionalFormatting sqref="C106">
    <cfRule type="duplicateValues" dxfId="3" priority="44"/>
    <cfRule type="expression" dxfId="4" priority="42">
      <formula>#REF!="TIDAK TERCAPAI"</formula>
    </cfRule>
  </conditionalFormatting>
  <conditionalFormatting sqref="C107">
    <cfRule type="duplicateValues" dxfId="3" priority="43"/>
    <cfRule type="expression" dxfId="4" priority="41">
      <formula>#REF!="TIDAK TERCAPAI"</formula>
    </cfRule>
  </conditionalFormatting>
  <conditionalFormatting sqref="C112">
    <cfRule type="duplicateValues" dxfId="3" priority="119"/>
    <cfRule type="expression" dxfId="4" priority="56">
      <formula>#REF!="TIDAK TERCAPAI"</formula>
    </cfRule>
  </conditionalFormatting>
  <conditionalFormatting sqref="C113">
    <cfRule type="duplicateValues" dxfId="3" priority="118"/>
    <cfRule type="expression" dxfId="4" priority="55">
      <formula>#REF!="TIDAK TERCAPAI"</formula>
    </cfRule>
  </conditionalFormatting>
  <conditionalFormatting sqref="C114">
    <cfRule type="duplicateValues" dxfId="3" priority="117"/>
    <cfRule type="expression" dxfId="4" priority="54">
      <formula>#REF!="TIDAK TERCAPAI"</formula>
    </cfRule>
  </conditionalFormatting>
  <conditionalFormatting sqref="C115">
    <cfRule type="duplicateValues" dxfId="3" priority="116"/>
    <cfRule type="expression" dxfId="4" priority="53">
      <formula>#REF!="TIDAK TERCAPAI"</formula>
    </cfRule>
  </conditionalFormatting>
  <conditionalFormatting sqref="C404">
    <cfRule type="duplicateValues" dxfId="0" priority="30"/>
  </conditionalFormatting>
  <conditionalFormatting sqref="C434">
    <cfRule type="duplicateValues" dxfId="0" priority="27"/>
  </conditionalFormatting>
  <conditionalFormatting sqref="C493">
    <cfRule type="duplicateValues" dxfId="0" priority="25"/>
  </conditionalFormatting>
  <conditionalFormatting sqref="C505">
    <cfRule type="duplicateValues" dxfId="0" priority="24"/>
  </conditionalFormatting>
  <conditionalFormatting sqref="C518">
    <cfRule type="duplicateValues" dxfId="0" priority="20"/>
  </conditionalFormatting>
  <conditionalFormatting sqref="C538">
    <cfRule type="duplicateValues" dxfId="0" priority="18"/>
  </conditionalFormatting>
  <conditionalFormatting sqref="C581">
    <cfRule type="duplicateValues" dxfId="0" priority="14"/>
  </conditionalFormatting>
  <conditionalFormatting sqref="C584">
    <cfRule type="duplicateValues" dxfId="0" priority="12"/>
  </conditionalFormatting>
  <conditionalFormatting sqref="C628">
    <cfRule type="duplicateValues" dxfId="0" priority="10"/>
  </conditionalFormatting>
  <conditionalFormatting sqref="C654">
    <cfRule type="duplicateValues" dxfId="0" priority="7"/>
  </conditionalFormatting>
  <conditionalFormatting sqref="C655">
    <cfRule type="duplicateValues" dxfId="0" priority="6"/>
  </conditionalFormatting>
  <conditionalFormatting sqref="C669">
    <cfRule type="duplicateValues" dxfId="0" priority="4"/>
  </conditionalFormatting>
  <conditionalFormatting sqref="C671">
    <cfRule type="duplicateValues" dxfId="0" priority="3"/>
  </conditionalFormatting>
  <conditionalFormatting sqref="C673">
    <cfRule type="duplicateValues" dxfId="0" priority="2"/>
  </conditionalFormatting>
  <conditionalFormatting sqref="C48:C50">
    <cfRule type="duplicateValues" dxfId="3" priority="156"/>
    <cfRule type="expression" dxfId="4" priority="93">
      <formula>#REF!="TIDAK TERCAPAI"</formula>
    </cfRule>
  </conditionalFormatting>
  <conditionalFormatting sqref="C54:C55">
    <cfRule type="duplicateValues" dxfId="3" priority="152"/>
    <cfRule type="expression" dxfId="4" priority="89">
      <formula>#REF!="TIDAK TERCAPAI"</formula>
    </cfRule>
  </conditionalFormatting>
  <conditionalFormatting sqref="C61:C62">
    <cfRule type="duplicateValues" dxfId="3" priority="146"/>
    <cfRule type="expression" dxfId="4" priority="83">
      <formula>#REF!="TIDAK TERCAPAI"</formula>
    </cfRule>
  </conditionalFormatting>
  <conditionalFormatting sqref="C67:C70">
    <cfRule type="duplicateValues" dxfId="3" priority="142"/>
    <cfRule type="expression" dxfId="4" priority="79">
      <formula>#REF!="TIDAK TERCAPAI"</formula>
    </cfRule>
  </conditionalFormatting>
  <conditionalFormatting sqref="C71:C72">
    <cfRule type="duplicateValues" dxfId="3" priority="141"/>
    <cfRule type="expression" dxfId="4" priority="78">
      <formula>#REF!="TIDAK TERCAPAI"</formula>
    </cfRule>
  </conditionalFormatting>
  <conditionalFormatting sqref="C74:C76">
    <cfRule type="duplicateValues" dxfId="3" priority="139"/>
    <cfRule type="expression" dxfId="4" priority="76">
      <formula>#REF!="TIDAK TERCAPAI"</formula>
    </cfRule>
  </conditionalFormatting>
  <conditionalFormatting sqref="C77:C78">
    <cfRule type="duplicateValues" dxfId="3" priority="138"/>
    <cfRule type="expression" dxfId="4" priority="75">
      <formula>#REF!="TIDAK TERCAPAI"</formula>
    </cfRule>
  </conditionalFormatting>
  <conditionalFormatting sqref="C82:C83">
    <cfRule type="duplicateValues" dxfId="3" priority="134"/>
    <cfRule type="expression" dxfId="4" priority="71">
      <formula>#REF!="TIDAK TERCAPAI"</formula>
    </cfRule>
  </conditionalFormatting>
  <conditionalFormatting sqref="C85:C88">
    <cfRule type="duplicateValues" dxfId="3" priority="132"/>
    <cfRule type="expression" dxfId="4" priority="69">
      <formula>#REF!="TIDAK TERCAPAI"</formula>
    </cfRule>
  </conditionalFormatting>
  <conditionalFormatting sqref="C89:C91">
    <cfRule type="duplicateValues" dxfId="3" priority="131"/>
    <cfRule type="expression" dxfId="4" priority="68">
      <formula>#REF!="TIDAK TERCAPAI"</formula>
    </cfRule>
  </conditionalFormatting>
  <conditionalFormatting sqref="C110:C111">
    <cfRule type="duplicateValues" dxfId="3" priority="120"/>
    <cfRule type="expression" dxfId="4" priority="57">
      <formula>#REF!="TIDAK TERCAPAI"</formula>
    </cfRule>
  </conditionalFormatting>
  <conditionalFormatting sqref="C400:C404">
    <cfRule type="duplicateValues" dxfId="0" priority="28"/>
  </conditionalFormatting>
  <conditionalFormatting sqref="C402:C404">
    <cfRule type="duplicateValues" dxfId="0" priority="29"/>
  </conditionalFormatting>
  <conditionalFormatting sqref="C412:C416">
    <cfRule type="duplicateValues" dxfId="0" priority="31"/>
  </conditionalFormatting>
  <conditionalFormatting sqref="C502:C504">
    <cfRule type="duplicateValues" dxfId="0" priority="26"/>
  </conditionalFormatting>
  <conditionalFormatting sqref="C512:C513">
    <cfRule type="duplicateValues" dxfId="0" priority="23"/>
  </conditionalFormatting>
  <conditionalFormatting sqref="C514:C515">
    <cfRule type="duplicateValues" dxfId="0" priority="22"/>
  </conditionalFormatting>
  <conditionalFormatting sqref="C516:C517">
    <cfRule type="duplicateValues" dxfId="0" priority="21"/>
  </conditionalFormatting>
  <conditionalFormatting sqref="C547:C551">
    <cfRule type="duplicateValues" dxfId="0" priority="16"/>
  </conditionalFormatting>
  <conditionalFormatting sqref="C550:C551">
    <cfRule type="duplicateValues" dxfId="0" priority="17"/>
  </conditionalFormatting>
  <conditionalFormatting sqref="C569:C570">
    <cfRule type="duplicateValues" dxfId="0" priority="15"/>
  </conditionalFormatting>
  <conditionalFormatting sqref="C582:C583">
    <cfRule type="duplicateValues" dxfId="0" priority="13"/>
  </conditionalFormatting>
  <conditionalFormatting sqref="C617:C619">
    <cfRule type="duplicateValues" dxfId="0" priority="11"/>
  </conditionalFormatting>
  <conditionalFormatting sqref="C630:C633">
    <cfRule type="duplicateValues" dxfId="0" priority="9"/>
  </conditionalFormatting>
  <conditionalFormatting sqref="C634:C641">
    <cfRule type="duplicateValues" dxfId="0" priority="19"/>
  </conditionalFormatting>
  <conditionalFormatting sqref="C634:C637">
    <cfRule type="duplicateValues" dxfId="0" priority="8"/>
  </conditionalFormatting>
  <conditionalFormatting sqref="C656:C657">
    <cfRule type="duplicateValues" dxfId="0" priority="5"/>
  </conditionalFormatting>
  <conditionalFormatting sqref="C674:C929">
    <cfRule type="duplicateValues" dxfId="0" priority="1"/>
  </conditionalFormatting>
  <conditionalFormatting sqref="D6:D1711">
    <cfRule type="cellIs" dxfId="5" priority="39" operator="lessThan">
      <formula>100</formula>
    </cfRule>
  </conditionalFormatting>
  <conditionalFormatting sqref="Q6:T1711">
    <cfRule type="cellIs" dxfId="1" priority="37" operator="greaterThan">
      <formula>0.9199</formula>
    </cfRule>
    <cfRule type="cellIs" dxfId="2" priority="36" operator="lessThan">
      <formula>0.9199</formula>
    </cfRule>
  </conditionalFormatting>
  <conditionalFormatting sqref="Z6:AA1711">
    <cfRule type="cellIs" dxfId="1" priority="35" operator="greaterThan">
      <formula>0.9199</formula>
    </cfRule>
    <cfRule type="cellIs" dxfId="2" priority="34" operator="lessThan">
      <formula>0.9199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Q1628"/>
  <sheetViews>
    <sheetView tabSelected="1" zoomScale="55" zoomScaleNormal="55" zoomScaleSheetLayoutView="50" workbookViewId="0">
      <pane ySplit="5" topLeftCell="A38" activePane="bottomLeft" state="frozen"/>
      <selection/>
      <selection pane="bottomLeft" activeCell="AS59" sqref="AS59"/>
    </sheetView>
  </sheetViews>
  <sheetFormatPr defaultColWidth="10.2857142857143" defaultRowHeight="16.5"/>
  <cols>
    <col min="1" max="1" width="19.4571428571429" style="109" customWidth="1"/>
    <col min="2" max="2" width="52.1809523809524" style="110" customWidth="1"/>
    <col min="3" max="3" width="31.4285714285714" style="110" customWidth="1"/>
    <col min="4" max="4" width="16.047619047619" style="111" customWidth="1"/>
    <col min="5" max="5" width="19.0095238095238" style="111" hidden="1" customWidth="1"/>
    <col min="6" max="6" width="23.2952380952381" style="111" hidden="1" customWidth="1"/>
    <col min="7" max="7" width="19.8285714285714" style="111" hidden="1" customWidth="1"/>
    <col min="8" max="8" width="16.5333333333333" style="111" hidden="1" customWidth="1"/>
    <col min="9" max="9" width="14.7047619047619" style="111" hidden="1" customWidth="1"/>
    <col min="10" max="10" width="14.3714285714286" style="111" hidden="1" customWidth="1"/>
    <col min="11" max="11" width="16.5238095238095" style="111" hidden="1" customWidth="1"/>
    <col min="12" max="12" width="16.6952380952381" style="111" hidden="1" customWidth="1"/>
    <col min="13" max="13" width="17.0190476190476" style="111" hidden="1" customWidth="1"/>
    <col min="14" max="14" width="16.0380952380952" style="111" hidden="1" customWidth="1"/>
    <col min="15" max="15" width="17.1904761904762" style="111" hidden="1" customWidth="1"/>
    <col min="16" max="16" width="16.5142857142857" style="111" hidden="1" customWidth="1"/>
    <col min="17" max="17" width="16.3619047619048" style="111" hidden="1" customWidth="1"/>
    <col min="18" max="18" width="17.3428571428571" style="111" hidden="1" customWidth="1"/>
    <col min="19" max="19" width="10.2857142857143" style="111" customWidth="1"/>
    <col min="20" max="20" width="17.5428571428571" style="111" hidden="1" customWidth="1"/>
    <col min="21" max="21" width="18.3619047619048" style="111" hidden="1" customWidth="1"/>
    <col min="22" max="22" width="21.8285714285714" style="111" hidden="1" customWidth="1"/>
    <col min="23" max="23" width="13.5238095238095" style="111" hidden="1" customWidth="1"/>
    <col min="24" max="24" width="18.1809523809524" style="111" hidden="1" customWidth="1"/>
    <col min="25" max="25" width="11.8380952380952" style="111" customWidth="1"/>
    <col min="26" max="26" width="10.952380952381" style="111" customWidth="1"/>
    <col min="27" max="27" width="12.552380952381" style="111" customWidth="1"/>
    <col min="28" max="28" width="10.3809523809524" style="111" customWidth="1"/>
    <col min="29" max="29" width="13.9238095238095" style="110" customWidth="1"/>
    <col min="30" max="30" width="20.3238095238095" style="110" hidden="1" customWidth="1"/>
    <col min="31" max="31" width="23.8" style="110" hidden="1" customWidth="1"/>
    <col min="32" max="35" width="21.3142857142857" style="110" hidden="1" customWidth="1"/>
    <col min="36" max="36" width="17.3428571428571" style="112" customWidth="1"/>
    <col min="37" max="37" width="16.6" style="112" customWidth="1"/>
    <col min="38" max="38" width="16.0666666666667" style="112" customWidth="1"/>
    <col min="39" max="39" width="10.2857142857143" style="112" customWidth="1"/>
    <col min="40" max="40" width="15.2761904761905" style="113" customWidth="1"/>
    <col min="41" max="41" width="29.2571428571429" style="112" customWidth="1"/>
    <col min="42" max="42" width="10.2857142857143" style="112"/>
    <col min="43" max="43" width="11.3619047619048" style="87"/>
    <col min="44" max="16384" width="10.2857142857143" style="87"/>
  </cols>
  <sheetData>
    <row r="1" ht="54" customHeight="1" spans="1:43">
      <c r="A1" s="114" t="str">
        <f>CONCATENATE("网管-爪哇巴厘岛退件率",TEXT($Z$4,"MM月DD日"),"
NM-Monitoring Retur Agent Jawa-Bali ",TEXT($Z$4,"DD MMM YYYY"))</f>
        <v>网管-爪哇巴厘岛退件率09月27日
NM-Monitoring Retur Agent Jawa-Bali 27 Sep 2026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</row>
    <row r="2" ht="331" hidden="1" customHeight="1" spans="1:43">
      <c r="A2" s="115" t="s">
        <v>1877</v>
      </c>
      <c r="B2" s="116"/>
      <c r="C2" s="116"/>
      <c r="D2" s="116"/>
      <c r="E2" s="116"/>
      <c r="F2" s="116"/>
      <c r="G2" s="117" t="s">
        <v>1878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ht="51" customHeight="1" spans="1:43">
      <c r="A3" s="118" t="s">
        <v>5</v>
      </c>
      <c r="B3" s="119" t="s">
        <v>1858</v>
      </c>
      <c r="C3" s="118" t="s">
        <v>1722</v>
      </c>
      <c r="D3" s="118" t="str">
        <f>"Total"&amp;CHAR(10)&amp;"Delivery"&amp;CHAR(10)&amp;TEXT($Z$4,"dd mmm yyyy")</f>
        <v>Total
Delivery
27 Sep 2026</v>
      </c>
      <c r="E3" s="120" t="str">
        <f>"退件量-退件"&amp;CHAR(10)&amp;"登记票数"&amp;CHAR(10)&amp;"Jumlah"&amp;CHAR(10)&amp;"Regist Retur"&amp;CHAR(10)&amp;TEXT($Z$4,"dd mmm yyyy")</f>
        <v>退件量-退件
登记票数
Jumlah
Regist Retur
27 Sep 2026</v>
      </c>
      <c r="F3" s="120" t="str">
        <f>"退件量-退件"&amp;CHAR(10)&amp;"确认票数"&amp;CHAR(10)&amp;"Jumlah"&amp;CHAR(10)&amp;"Konfirmasi"&amp;CHAR(10)&amp;"Retur"&amp;CHAR(10)&amp;TEXT($Z$4,"dd mmm yyyy")</f>
        <v>退件量-退件
确认票数
Jumlah
Konfirmasi
Retur
27 Sep 2026</v>
      </c>
      <c r="G3" s="120" t="str">
        <f>"退件量-退件签"&amp;CHAR(10)&amp;"收票数"&amp;CHAR(10)&amp;"Jumlah TTD"&amp;CHAR(10)&amp;"Retur"&amp;CHAR(10)&amp;TEXT($Z$4,"dd mmm yyyy")</f>
        <v>退件量-退件签
收票数
Jumlah TTD
Retur
27 Sep 2026</v>
      </c>
      <c r="H3" s="118" t="str">
        <f>"退件量-退件作"&amp;CHAR(10)&amp;"废票数"&amp;CHAR(10)&amp;"Jumlah Void"&amp;CHAR(10)&amp;"Retur"&amp;CHAR(10)&amp;TEXT($Z$4,"dd mmm yyyy")</f>
        <v>退件量-退件作
废票数
Jumlah Void
Retur
27 Sep 2026</v>
      </c>
      <c r="I3" s="118" t="str">
        <f>"Total"&amp;CHAR(10)&amp;"Delivery"&amp;CHAR(10)&amp;TEXT($AA$4,"dd mmm yyyy")</f>
        <v>Total
Delivery
26 Sep 2026</v>
      </c>
      <c r="J3" s="120" t="str">
        <f>"退件量-退件"&amp;CHAR(10)&amp;"登记票数"&amp;CHAR(10)&amp;"Jumlah"&amp;CHAR(10)&amp;"Regist Retur"&amp;CHAR(10)&amp;TEXT($AA$4,"dd mmm yyyy")</f>
        <v>退件量-退件
登记票数
Jumlah
Regist Retur
26 Sep 2026</v>
      </c>
      <c r="K3" s="120" t="str">
        <f>"退件量-退件"&amp;CHAR(10)&amp;"确认票数"&amp;CHAR(10)&amp;"Jumlah"&amp;CHAR(10)&amp;"Konfirmasi"&amp;CHAR(10)&amp;"Retur"&amp;CHAR(10)&amp;TEXT($AA$4,"dd mmm yyyy")</f>
        <v>退件量-退件
确认票数
Jumlah
Konfirmasi
Retur
26 Sep 2026</v>
      </c>
      <c r="L3" s="120" t="str">
        <f>"退件量-退件签"&amp;CHAR(10)&amp;"收票数"&amp;CHAR(10)&amp;"Jumlah TTD"&amp;CHAR(10)&amp;"Retur"&amp;CHAR(10)&amp;TEXT($AA$4,"dd mmm yyyy")</f>
        <v>退件量-退件签
收票数
Jumlah TTD
Retur
26 Sep 2026</v>
      </c>
      <c r="M3" s="118" t="str">
        <f>"退件量-退件作"&amp;CHAR(10)&amp;"废票数"&amp;CHAR(10)&amp;"Jumlah Void"&amp;CHAR(10)&amp;"Retur"&amp;CHAR(10)&amp;TEXT($AA$4,"dd mmm yyyy")</f>
        <v>退件量-退件作
废票数
Jumlah Void
Retur
26 Sep 2026</v>
      </c>
      <c r="N3" s="118" t="str">
        <f>"Total"&amp;CHAR(10)&amp;"Delivery"&amp;CHAR(10)&amp;TEXT($AB$4,"dd mmm yyyy")</f>
        <v>Total
Delivery
25 Sep 2026</v>
      </c>
      <c r="O3" s="120" t="str">
        <f>"退件量-退件"&amp;CHAR(10)&amp;"登记票数"&amp;CHAR(10)&amp;"Jumlah"&amp;CHAR(10)&amp;"Regist Retur"&amp;CHAR(10)&amp;TEXT($AB$4,"dd mmm yyyy")</f>
        <v>退件量-退件
登记票数
Jumlah
Regist Retur
25 Sep 2026</v>
      </c>
      <c r="P3" s="120" t="str">
        <f>"退件量-退件"&amp;CHAR(10)&amp;"确认票数"&amp;CHAR(10)&amp;"Jumlah"&amp;CHAR(10)&amp;"Konfirmasi"&amp;CHAR(10)&amp;"Retur"&amp;CHAR(10)&amp;TEXT($AB$4,"dd mmm yyyy")</f>
        <v>退件量-退件
确认票数
Jumlah
Konfirmasi
Retur
25 Sep 2026</v>
      </c>
      <c r="Q3" s="120" t="str">
        <f>"退件量-退件签"&amp;CHAR(10)&amp;"收票数"&amp;CHAR(10)&amp;"Jumlah TTD"&amp;CHAR(10)&amp;"Retur"&amp;CHAR(10)&amp;TEXT($AB$4,"dd mmm yyyy")</f>
        <v>退件量-退件签
收票数
Jumlah TTD
Retur
25 Sep 2026</v>
      </c>
      <c r="R3" s="118" t="str">
        <f>"退件量-退件作"&amp;CHAR(10)&amp;"废票数"&amp;CHAR(10)&amp;"Jumlah Void"&amp;CHAR(10)&amp;"Retur"&amp;CHAR(10)&amp;TEXT($AB$4,"dd mmm yyyy")</f>
        <v>退件量-退件作
废票数
Jumlah Void
Retur
25 Sep 2026</v>
      </c>
      <c r="S3" s="120" t="s">
        <v>1725</v>
      </c>
      <c r="T3" s="120" t="s">
        <v>1879</v>
      </c>
      <c r="U3" s="120" t="s">
        <v>1880</v>
      </c>
      <c r="V3" s="120" t="s">
        <v>1881</v>
      </c>
      <c r="W3" s="120" t="s">
        <v>1882</v>
      </c>
      <c r="X3" s="121" t="s">
        <v>1883</v>
      </c>
      <c r="Y3" s="118" t="s">
        <v>1884</v>
      </c>
      <c r="Z3" s="118" t="s">
        <v>1885</v>
      </c>
      <c r="AA3" s="118"/>
      <c r="AB3" s="118"/>
      <c r="AC3" s="118" t="s">
        <v>1731</v>
      </c>
      <c r="AD3" s="120" t="str">
        <f>"Total Delivery Mingguan"&amp;CHAR(10)&amp;TEXT(AQ12,"dd mmm")&amp;" - "&amp;TEXT(AQ11,"dd mmm")</f>
        <v>Total Delivery Mingguan
21 Sep - 27 Sep</v>
      </c>
      <c r="AE3" s="120" t="str">
        <f>"退件量-退件登记票数"&amp;CHAR(10)&amp;"Jumlah Regist Retur Mingguan"&amp;CHAR(10)&amp;TEXT(AQ12,"dd mmm")&amp;" - "&amp;TEXT(AQ11,"dd mmm")</f>
        <v>退件量-退件登记票数
Jumlah Regist Retur Mingguan
21 Sep - 27 Sep</v>
      </c>
      <c r="AF3" s="120" t="str">
        <f>"退件量-退件作废票数"&amp;CHAR(10)&amp;"Jumlah Void Retur Mingguan"&amp;CHAR(10)&amp;TEXT(AQ12,"dd mmm")&amp;" - "&amp;TEXT(AQ11,"dd mmm")</f>
        <v>退件量-退件作废票数
Jumlah Void Retur Mingguan
21 Sep - 27 Sep</v>
      </c>
      <c r="AG3" s="120" t="str">
        <f>"Total Delivery Mingguan"&amp;CHAR(10)&amp;TEXT(AQ14,"dd mmm")&amp;" - "&amp;TEXT(AQ13,"dd mmm")</f>
        <v>Total Delivery Mingguan
14 Sep - 20 Sep</v>
      </c>
      <c r="AH3" s="122" t="str">
        <f>"退件量-退件登记票数"&amp;CHAR(10)&amp;"Jumlah Regist Retur Mingguan"&amp;CHAR(10)&amp;TEXT(AQ14,"dd mmm")&amp;" - "&amp;TEXT(AQ13,"dd mmm")</f>
        <v>退件量-退件登记票数
Jumlah Regist Retur Mingguan
14 Sep - 20 Sep</v>
      </c>
      <c r="AI3" s="122" t="str">
        <f>"退件量-退件作废票数"&amp;CHAR(10)&amp;"Jumlah Void Retur Mingguan"&amp;CHAR(10)&amp;TEXT(AQ14,"dd mmm")&amp;" - "&amp;TEXT(AQ13,"dd mmm")</f>
        <v>退件量-退件作废票数
Jumlah Void Retur Mingguan
14 Sep - 20 Sep</v>
      </c>
      <c r="AJ3" s="118" t="s">
        <v>1886</v>
      </c>
      <c r="AK3" s="118"/>
      <c r="AL3" s="118" t="s">
        <v>1733</v>
      </c>
    </row>
    <row r="4" ht="57" customHeight="1" spans="1:43">
      <c r="A4" s="123"/>
      <c r="B4" s="123"/>
      <c r="C4" s="124"/>
      <c r="D4" s="124"/>
      <c r="E4" s="125"/>
      <c r="F4" s="125"/>
      <c r="G4" s="125"/>
      <c r="H4" s="124"/>
      <c r="I4" s="124"/>
      <c r="J4" s="125"/>
      <c r="K4" s="125"/>
      <c r="L4" s="125"/>
      <c r="M4" s="124"/>
      <c r="N4" s="124"/>
      <c r="O4" s="125"/>
      <c r="P4" s="125"/>
      <c r="Q4" s="125"/>
      <c r="R4" s="124"/>
      <c r="S4" s="125"/>
      <c r="T4" s="125"/>
      <c r="U4" s="125"/>
      <c r="V4" s="125"/>
      <c r="W4" s="125"/>
      <c r="X4" s="118"/>
      <c r="Y4" s="124"/>
      <c r="Z4" s="126">
        <f>'ALL DP DATA'!K8</f>
        <v>46292</v>
      </c>
      <c r="AA4" s="126">
        <f>Z4-1</f>
        <v>46291</v>
      </c>
      <c r="AB4" s="126">
        <f>AA4-1</f>
        <v>46290</v>
      </c>
      <c r="AC4" s="124"/>
      <c r="AD4" s="125"/>
      <c r="AE4" s="125"/>
      <c r="AF4" s="125"/>
      <c r="AG4" s="125"/>
      <c r="AH4" s="120"/>
      <c r="AI4" s="120"/>
      <c r="AJ4" s="127" t="str">
        <f>TEXT(AQ12,"dd mmm")&amp;" - "&amp;TEXT(AQ11,"dd mmm")</f>
        <v>21 Sep - 27 Sep</v>
      </c>
      <c r="AK4" s="127" t="str">
        <f>TEXT(AQ14,"dd mmm")&amp;" - "&amp;TEXT(AQ13,"dd mmm")</f>
        <v>14 Sep - 20 Sep</v>
      </c>
      <c r="AL4" s="124"/>
    </row>
    <row r="5" ht="18" spans="1:43">
      <c r="A5" s="128"/>
      <c r="B5" s="128"/>
      <c r="C5" s="128" t="s">
        <v>26</v>
      </c>
      <c r="D5" s="129">
        <v>6992655</v>
      </c>
      <c r="E5" s="129">
        <v>155460</v>
      </c>
      <c r="F5" s="129">
        <v>99063</v>
      </c>
      <c r="G5" s="129">
        <v>2237</v>
      </c>
      <c r="H5" s="129">
        <v>0</v>
      </c>
      <c r="I5" s="130">
        <v>6897782</v>
      </c>
      <c r="J5" s="130">
        <v>161653</v>
      </c>
      <c r="K5" s="130">
        <v>160865</v>
      </c>
      <c r="L5" s="131">
        <v>13454</v>
      </c>
      <c r="M5" s="131">
        <v>12</v>
      </c>
      <c r="N5" s="130">
        <v>6928464</v>
      </c>
      <c r="O5" s="130">
        <v>165928</v>
      </c>
      <c r="P5" s="130">
        <v>165484</v>
      </c>
      <c r="Q5" s="131">
        <v>59915</v>
      </c>
      <c r="R5" s="131">
        <v>25</v>
      </c>
      <c r="S5" s="132">
        <v>0.015</v>
      </c>
      <c r="T5" s="129">
        <v>196487984</v>
      </c>
      <c r="U5" s="129">
        <v>4381473</v>
      </c>
      <c r="V5" s="129">
        <v>4319845</v>
      </c>
      <c r="W5" s="129">
        <v>4137</v>
      </c>
      <c r="X5" s="133">
        <v>3778967</v>
      </c>
      <c r="Y5" s="134">
        <v>0.0222778813792501</v>
      </c>
      <c r="Z5" s="134">
        <v>0.0222318990426383</v>
      </c>
      <c r="AA5" s="134">
        <v>0.023433764650724</v>
      </c>
      <c r="AB5" s="134">
        <v>0.0239451341596059</v>
      </c>
      <c r="AC5" s="135">
        <v>-0.00120186560808564</v>
      </c>
      <c r="AD5" s="130">
        <v>47618127</v>
      </c>
      <c r="AE5" s="130">
        <v>1100388</v>
      </c>
      <c r="AF5" s="130">
        <v>436</v>
      </c>
      <c r="AG5" s="130">
        <v>48427578</v>
      </c>
      <c r="AH5" s="130">
        <v>1131515</v>
      </c>
      <c r="AI5" s="130">
        <v>1084</v>
      </c>
      <c r="AJ5" s="134">
        <v>0.0230994385814461</v>
      </c>
      <c r="AK5" s="134">
        <v>0.0233427118738005</v>
      </c>
      <c r="AL5" s="135">
        <v>-0.000243273292354407</v>
      </c>
      <c r="AM5" s="112">
        <v>5</v>
      </c>
      <c r="AN5" s="136"/>
    </row>
    <row r="6" s="108" customFormat="1" ht="19" customHeight="1" spans="1:43">
      <c r="A6" s="137"/>
      <c r="B6" s="138"/>
      <c r="C6" s="138"/>
      <c r="D6" s="139"/>
      <c r="E6" s="139"/>
      <c r="F6" s="139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1"/>
      <c r="T6" s="142"/>
      <c r="U6" s="142"/>
      <c r="V6" s="142"/>
      <c r="W6" s="142"/>
      <c r="X6" s="143"/>
      <c r="Y6" s="143"/>
      <c r="Z6" s="143"/>
      <c r="AA6" s="143"/>
      <c r="AB6" s="143"/>
      <c r="AC6" s="144"/>
      <c r="AD6" s="145"/>
      <c r="AE6" s="145"/>
      <c r="AF6" s="145"/>
      <c r="AG6" s="145"/>
      <c r="AH6" s="145"/>
      <c r="AI6" s="145"/>
      <c r="AJ6" s="143"/>
      <c r="AK6" s="143"/>
      <c r="AL6" s="144"/>
      <c r="AM6" s="146"/>
      <c r="AN6" s="147"/>
      <c r="AO6" s="146"/>
      <c r="AP6" s="146"/>
    </row>
    <row r="7" ht="20.25" spans="1:43">
      <c r="A7" s="148" t="s">
        <v>1455</v>
      </c>
      <c r="B7" s="149" t="s">
        <v>1855</v>
      </c>
      <c r="C7" s="149" t="s">
        <v>1626</v>
      </c>
      <c r="D7" s="150">
        <v>3311</v>
      </c>
      <c r="E7" s="150">
        <v>169</v>
      </c>
      <c r="F7" s="150">
        <v>119</v>
      </c>
      <c r="G7" s="150">
        <v>0</v>
      </c>
      <c r="H7" s="150">
        <v>0</v>
      </c>
      <c r="I7" s="151">
        <v>3957</v>
      </c>
      <c r="J7" s="151">
        <v>232</v>
      </c>
      <c r="K7" s="151">
        <v>232</v>
      </c>
      <c r="L7" s="151">
        <v>0</v>
      </c>
      <c r="M7" s="151">
        <v>0</v>
      </c>
      <c r="N7" s="151">
        <v>2832</v>
      </c>
      <c r="O7" s="151">
        <v>251</v>
      </c>
      <c r="P7" s="151">
        <v>251</v>
      </c>
      <c r="Q7" s="151">
        <v>3</v>
      </c>
      <c r="R7" s="151">
        <v>0</v>
      </c>
      <c r="S7" s="152">
        <v>0.015</v>
      </c>
      <c r="T7" s="153">
        <v>93022</v>
      </c>
      <c r="U7" s="153">
        <v>5265</v>
      </c>
      <c r="V7" s="153">
        <v>5213</v>
      </c>
      <c r="W7" s="153">
        <v>3</v>
      </c>
      <c r="X7" s="151">
        <v>4318</v>
      </c>
      <c r="Y7" s="154">
        <v>0.0565672636580594</v>
      </c>
      <c r="Z7" s="154">
        <v>0.0510419812745394</v>
      </c>
      <c r="AA7" s="154">
        <v>0.058630275461208</v>
      </c>
      <c r="AB7" s="155">
        <v>0.0886299435028249</v>
      </c>
      <c r="AC7" s="156">
        <v>-0.00758829418666857</v>
      </c>
      <c r="AD7" s="157">
        <v>23696</v>
      </c>
      <c r="AE7" s="158">
        <v>1483</v>
      </c>
      <c r="AF7" s="158">
        <v>0</v>
      </c>
      <c r="AG7" s="158">
        <v>25009</v>
      </c>
      <c r="AH7" s="158">
        <v>1388</v>
      </c>
      <c r="AI7" s="158">
        <v>3</v>
      </c>
      <c r="AJ7" s="155">
        <v>0.06258440243079</v>
      </c>
      <c r="AK7" s="155">
        <v>0.0553800631772562</v>
      </c>
      <c r="AL7" s="156">
        <v>0.00720433925353382</v>
      </c>
      <c r="AM7" s="159"/>
      <c r="AN7" s="160"/>
    </row>
    <row r="8" ht="20.25" spans="1:43">
      <c r="A8" s="148" t="s">
        <v>1455</v>
      </c>
      <c r="B8" s="149" t="s">
        <v>1855</v>
      </c>
      <c r="C8" s="149" t="s">
        <v>1589</v>
      </c>
      <c r="D8" s="150">
        <v>2528</v>
      </c>
      <c r="E8" s="150">
        <v>284</v>
      </c>
      <c r="F8" s="150">
        <v>213</v>
      </c>
      <c r="G8" s="150">
        <v>0</v>
      </c>
      <c r="H8" s="150">
        <v>0</v>
      </c>
      <c r="I8" s="151">
        <v>3142</v>
      </c>
      <c r="J8" s="151">
        <v>254</v>
      </c>
      <c r="K8" s="151">
        <v>253</v>
      </c>
      <c r="L8" s="151">
        <v>0</v>
      </c>
      <c r="M8" s="151">
        <v>0</v>
      </c>
      <c r="N8" s="151">
        <v>2217</v>
      </c>
      <c r="O8" s="151">
        <v>198</v>
      </c>
      <c r="P8" s="151">
        <v>198</v>
      </c>
      <c r="Q8" s="151">
        <v>0</v>
      </c>
      <c r="R8" s="151">
        <v>0</v>
      </c>
      <c r="S8" s="152">
        <v>0.015</v>
      </c>
      <c r="T8" s="153">
        <v>74573</v>
      </c>
      <c r="U8" s="153">
        <v>6710</v>
      </c>
      <c r="V8" s="153">
        <v>6633</v>
      </c>
      <c r="W8" s="153">
        <v>1</v>
      </c>
      <c r="X8" s="151">
        <v>5315</v>
      </c>
      <c r="Y8" s="154">
        <v>0.0899655371246966</v>
      </c>
      <c r="Z8" s="154">
        <v>0.112341772151899</v>
      </c>
      <c r="AA8" s="154">
        <v>0.0808402291534055</v>
      </c>
      <c r="AB8" s="155">
        <v>0.0893098782138024</v>
      </c>
      <c r="AC8" s="156">
        <v>0.0315015429984933</v>
      </c>
      <c r="AD8" s="157">
        <v>19831</v>
      </c>
      <c r="AE8" s="158">
        <v>1823</v>
      </c>
      <c r="AF8" s="158">
        <v>0</v>
      </c>
      <c r="AG8" s="158">
        <v>20780</v>
      </c>
      <c r="AH8" s="158">
        <v>1900</v>
      </c>
      <c r="AI8" s="158">
        <v>1</v>
      </c>
      <c r="AJ8" s="155">
        <v>0.0919267813020019</v>
      </c>
      <c r="AK8" s="155">
        <v>0.091385948026949</v>
      </c>
      <c r="AL8" s="156">
        <v>0.000540833275052929</v>
      </c>
      <c r="AM8" s="159"/>
      <c r="AN8" s="161"/>
    </row>
    <row r="9" ht="20.25" spans="1:43">
      <c r="A9" s="148" t="s">
        <v>1455</v>
      </c>
      <c r="B9" s="149" t="s">
        <v>1855</v>
      </c>
      <c r="C9" s="149" t="s">
        <v>1596</v>
      </c>
      <c r="D9" s="150">
        <v>2240</v>
      </c>
      <c r="E9" s="150">
        <v>89</v>
      </c>
      <c r="F9" s="150">
        <v>65</v>
      </c>
      <c r="G9" s="150">
        <v>0</v>
      </c>
      <c r="H9" s="150">
        <v>0</v>
      </c>
      <c r="I9" s="151">
        <v>2599</v>
      </c>
      <c r="J9" s="151">
        <v>74</v>
      </c>
      <c r="K9" s="151">
        <v>74</v>
      </c>
      <c r="L9" s="151">
        <v>0</v>
      </c>
      <c r="M9" s="151">
        <v>0</v>
      </c>
      <c r="N9" s="151">
        <v>1537</v>
      </c>
      <c r="O9" s="151">
        <v>98</v>
      </c>
      <c r="P9" s="151">
        <v>98</v>
      </c>
      <c r="Q9" s="151">
        <v>1</v>
      </c>
      <c r="R9" s="151">
        <v>0</v>
      </c>
      <c r="S9" s="152">
        <v>0.015</v>
      </c>
      <c r="T9" s="153">
        <v>64862</v>
      </c>
      <c r="U9" s="153">
        <v>2489</v>
      </c>
      <c r="V9" s="153">
        <v>2464</v>
      </c>
      <c r="W9" s="153">
        <v>0</v>
      </c>
      <c r="X9" s="151">
        <v>2080</v>
      </c>
      <c r="Y9" s="154">
        <v>0.0383737781752027</v>
      </c>
      <c r="Z9" s="154">
        <v>0.0397321428571429</v>
      </c>
      <c r="AA9" s="154">
        <v>0.0284724894190073</v>
      </c>
      <c r="AB9" s="155">
        <v>0.0637605725439167</v>
      </c>
      <c r="AC9" s="156">
        <v>0.0112596534381355</v>
      </c>
      <c r="AD9" s="157">
        <v>16038</v>
      </c>
      <c r="AE9" s="158">
        <v>608</v>
      </c>
      <c r="AF9" s="158">
        <v>0</v>
      </c>
      <c r="AG9" s="158">
        <v>17873</v>
      </c>
      <c r="AH9" s="158">
        <v>746</v>
      </c>
      <c r="AI9" s="158">
        <v>0</v>
      </c>
      <c r="AJ9" s="155">
        <v>0.0379099638358898</v>
      </c>
      <c r="AK9" s="155">
        <v>0.0417389358249874</v>
      </c>
      <c r="AL9" s="156">
        <v>-0.00382897198909764</v>
      </c>
      <c r="AM9" s="159"/>
      <c r="AN9" s="161"/>
    </row>
    <row r="10" ht="20.25" spans="1:43">
      <c r="A10" s="148" t="s">
        <v>1455</v>
      </c>
      <c r="B10" s="149" t="s">
        <v>1855</v>
      </c>
      <c r="C10" s="149" t="s">
        <v>1493</v>
      </c>
      <c r="D10" s="150">
        <v>3343</v>
      </c>
      <c r="E10" s="150">
        <v>121</v>
      </c>
      <c r="F10" s="150">
        <v>91</v>
      </c>
      <c r="G10" s="150">
        <v>0</v>
      </c>
      <c r="H10" s="150">
        <v>0</v>
      </c>
      <c r="I10" s="151">
        <v>3946</v>
      </c>
      <c r="J10" s="151">
        <v>59</v>
      </c>
      <c r="K10" s="151">
        <v>59</v>
      </c>
      <c r="L10" s="151">
        <v>0</v>
      </c>
      <c r="M10" s="151">
        <v>0</v>
      </c>
      <c r="N10" s="151">
        <v>2406</v>
      </c>
      <c r="O10" s="151">
        <v>100</v>
      </c>
      <c r="P10" s="151">
        <v>100</v>
      </c>
      <c r="Q10" s="151">
        <v>1</v>
      </c>
      <c r="R10" s="151">
        <v>0</v>
      </c>
      <c r="S10" s="152">
        <v>0.015</v>
      </c>
      <c r="T10" s="153">
        <v>91304</v>
      </c>
      <c r="U10" s="153">
        <v>2397</v>
      </c>
      <c r="V10" s="153">
        <v>2367</v>
      </c>
      <c r="W10" s="153">
        <v>1</v>
      </c>
      <c r="X10" s="151">
        <v>1966</v>
      </c>
      <c r="Y10" s="154">
        <v>0.0262420047314466</v>
      </c>
      <c r="Z10" s="154">
        <v>0.0361950344002393</v>
      </c>
      <c r="AA10" s="154">
        <v>0.0149518499746579</v>
      </c>
      <c r="AB10" s="155">
        <v>0.0415627597672485</v>
      </c>
      <c r="AC10" s="156">
        <v>0.0212431844255814</v>
      </c>
      <c r="AD10" s="157">
        <v>23873</v>
      </c>
      <c r="AE10" s="158">
        <v>672</v>
      </c>
      <c r="AF10" s="158">
        <v>0</v>
      </c>
      <c r="AG10" s="158">
        <v>24483</v>
      </c>
      <c r="AH10" s="158">
        <v>629</v>
      </c>
      <c r="AI10" s="158">
        <v>1</v>
      </c>
      <c r="AJ10" s="155">
        <v>0.0281489548862732</v>
      </c>
      <c r="AK10" s="155">
        <v>0.0256504513335784</v>
      </c>
      <c r="AL10" s="156">
        <v>0.00249850355269479</v>
      </c>
      <c r="AM10" s="159"/>
      <c r="AN10" s="161"/>
    </row>
    <row r="11" ht="20.25" spans="1:43">
      <c r="A11" s="148" t="s">
        <v>1455</v>
      </c>
      <c r="B11" s="149" t="s">
        <v>1855</v>
      </c>
      <c r="C11" s="149" t="s">
        <v>1499</v>
      </c>
      <c r="D11" s="150">
        <v>1848</v>
      </c>
      <c r="E11" s="150">
        <v>45</v>
      </c>
      <c r="F11" s="150">
        <v>32</v>
      </c>
      <c r="G11" s="150">
        <v>0</v>
      </c>
      <c r="H11" s="150">
        <v>0</v>
      </c>
      <c r="I11" s="151">
        <v>1994</v>
      </c>
      <c r="J11" s="151">
        <v>59</v>
      </c>
      <c r="K11" s="151">
        <v>59</v>
      </c>
      <c r="L11" s="151">
        <v>0</v>
      </c>
      <c r="M11" s="151">
        <v>0</v>
      </c>
      <c r="N11" s="151">
        <v>1347</v>
      </c>
      <c r="O11" s="151">
        <v>73</v>
      </c>
      <c r="P11" s="151">
        <v>73</v>
      </c>
      <c r="Q11" s="151">
        <v>0</v>
      </c>
      <c r="R11" s="151">
        <v>0</v>
      </c>
      <c r="S11" s="152">
        <v>0.015</v>
      </c>
      <c r="T11" s="153">
        <v>48321</v>
      </c>
      <c r="U11" s="153">
        <v>1603</v>
      </c>
      <c r="V11" s="153">
        <v>1590</v>
      </c>
      <c r="W11" s="153">
        <v>0</v>
      </c>
      <c r="X11" s="151">
        <v>1326</v>
      </c>
      <c r="Y11" s="154">
        <v>0.0331739823265247</v>
      </c>
      <c r="Z11" s="154">
        <v>0.0243506493506494</v>
      </c>
      <c r="AA11" s="154">
        <v>0.0295887662988967</v>
      </c>
      <c r="AB11" s="155">
        <v>0.0541945063103192</v>
      </c>
      <c r="AC11" s="156">
        <v>-0.00523811694824734</v>
      </c>
      <c r="AD11" s="157">
        <v>12546</v>
      </c>
      <c r="AE11" s="158">
        <v>410</v>
      </c>
      <c r="AF11" s="158">
        <v>0</v>
      </c>
      <c r="AG11" s="158">
        <v>12863</v>
      </c>
      <c r="AH11" s="158">
        <v>472</v>
      </c>
      <c r="AI11" s="158">
        <v>0</v>
      </c>
      <c r="AJ11" s="155">
        <v>0.0326797385620915</v>
      </c>
      <c r="AK11" s="155">
        <v>0.0366943947757133</v>
      </c>
      <c r="AL11" s="156">
        <v>-0.00401465621362178</v>
      </c>
      <c r="AM11" s="159"/>
      <c r="AN11" s="161"/>
      <c r="AP11" s="162">
        <f>Z4</f>
        <v>46292</v>
      </c>
      <c r="AQ11" s="126">
        <f>AP11</f>
        <v>46292</v>
      </c>
    </row>
    <row r="12" ht="20.25" spans="1:43">
      <c r="A12" s="148" t="s">
        <v>1455</v>
      </c>
      <c r="B12" s="149" t="s">
        <v>1855</v>
      </c>
      <c r="C12" s="149" t="s">
        <v>1511</v>
      </c>
      <c r="D12" s="150">
        <v>3745</v>
      </c>
      <c r="E12" s="150">
        <v>189</v>
      </c>
      <c r="F12" s="150">
        <v>118</v>
      </c>
      <c r="G12" s="150">
        <v>0</v>
      </c>
      <c r="H12" s="150">
        <v>0</v>
      </c>
      <c r="I12" s="151">
        <v>4096</v>
      </c>
      <c r="J12" s="151">
        <v>152</v>
      </c>
      <c r="K12" s="151">
        <v>150</v>
      </c>
      <c r="L12" s="151">
        <v>0</v>
      </c>
      <c r="M12" s="151">
        <v>0</v>
      </c>
      <c r="N12" s="151">
        <v>2807</v>
      </c>
      <c r="O12" s="151">
        <v>173</v>
      </c>
      <c r="P12" s="151">
        <v>172</v>
      </c>
      <c r="Q12" s="151">
        <v>1</v>
      </c>
      <c r="R12" s="151">
        <v>0</v>
      </c>
      <c r="S12" s="152">
        <v>0.015</v>
      </c>
      <c r="T12" s="153">
        <v>102599</v>
      </c>
      <c r="U12" s="153">
        <v>4406</v>
      </c>
      <c r="V12" s="153">
        <v>4328</v>
      </c>
      <c r="W12" s="153">
        <v>3</v>
      </c>
      <c r="X12" s="151">
        <v>3547</v>
      </c>
      <c r="Y12" s="154">
        <v>0.042914648290919</v>
      </c>
      <c r="Z12" s="154">
        <v>0.0504672897196262</v>
      </c>
      <c r="AA12" s="154">
        <v>0.037109375</v>
      </c>
      <c r="AB12" s="155">
        <v>0.06163163519772</v>
      </c>
      <c r="AC12" s="156">
        <v>0.0133579147196262</v>
      </c>
      <c r="AD12" s="157">
        <v>26539</v>
      </c>
      <c r="AE12" s="158">
        <v>1247</v>
      </c>
      <c r="AF12" s="158">
        <v>0</v>
      </c>
      <c r="AG12" s="158">
        <v>27319</v>
      </c>
      <c r="AH12" s="158">
        <v>1176</v>
      </c>
      <c r="AI12" s="158">
        <v>0</v>
      </c>
      <c r="AJ12" s="155">
        <v>0.0469874524285014</v>
      </c>
      <c r="AK12" s="155">
        <v>0.043046963651671</v>
      </c>
      <c r="AL12" s="156">
        <v>0.00394048877683045</v>
      </c>
      <c r="AM12" s="159"/>
      <c r="AN12" s="161"/>
      <c r="AP12" s="163"/>
      <c r="AQ12" s="126">
        <f>AQ11-6</f>
        <v>46286</v>
      </c>
    </row>
    <row r="13" ht="20.25" spans="1:43">
      <c r="A13" s="148" t="s">
        <v>1455</v>
      </c>
      <c r="B13" s="149" t="s">
        <v>1855</v>
      </c>
      <c r="C13" s="149" t="s">
        <v>1614</v>
      </c>
      <c r="D13" s="150">
        <v>3784</v>
      </c>
      <c r="E13" s="150">
        <v>133</v>
      </c>
      <c r="F13" s="150">
        <v>98</v>
      </c>
      <c r="G13" s="150">
        <v>0</v>
      </c>
      <c r="H13" s="150">
        <v>0</v>
      </c>
      <c r="I13" s="151">
        <v>4591</v>
      </c>
      <c r="J13" s="151">
        <v>154</v>
      </c>
      <c r="K13" s="151">
        <v>154</v>
      </c>
      <c r="L13" s="151">
        <v>0</v>
      </c>
      <c r="M13" s="151">
        <v>0</v>
      </c>
      <c r="N13" s="151">
        <v>2958</v>
      </c>
      <c r="O13" s="151">
        <v>115</v>
      </c>
      <c r="P13" s="151">
        <v>115</v>
      </c>
      <c r="Q13" s="151">
        <v>3</v>
      </c>
      <c r="R13" s="151">
        <v>0</v>
      </c>
      <c r="S13" s="152">
        <v>0.015</v>
      </c>
      <c r="T13" s="153">
        <v>107839</v>
      </c>
      <c r="U13" s="153">
        <v>3644</v>
      </c>
      <c r="V13" s="153">
        <v>3606</v>
      </c>
      <c r="W13" s="153">
        <v>0</v>
      </c>
      <c r="X13" s="151">
        <v>3001</v>
      </c>
      <c r="Y13" s="154">
        <v>0.0337911145318484</v>
      </c>
      <c r="Z13" s="154">
        <v>0.0351479915433404</v>
      </c>
      <c r="AA13" s="154">
        <v>0.0335438902199956</v>
      </c>
      <c r="AB13" s="155">
        <v>0.0388776200135226</v>
      </c>
      <c r="AC13" s="156">
        <v>0.00160410132334474</v>
      </c>
      <c r="AD13" s="157">
        <v>28252</v>
      </c>
      <c r="AE13" s="158">
        <v>958</v>
      </c>
      <c r="AF13" s="158">
        <v>0</v>
      </c>
      <c r="AG13" s="158">
        <v>29012</v>
      </c>
      <c r="AH13" s="158">
        <v>935</v>
      </c>
      <c r="AI13" s="158">
        <v>0</v>
      </c>
      <c r="AJ13" s="155">
        <v>0.0339091037802633</v>
      </c>
      <c r="AK13" s="155">
        <v>0.0322280435681787</v>
      </c>
      <c r="AL13" s="156">
        <v>0.00168106021208466</v>
      </c>
      <c r="AM13" s="159"/>
      <c r="AN13" s="161"/>
      <c r="AP13" s="163"/>
      <c r="AQ13" s="126">
        <f>AQ12-1</f>
        <v>46285</v>
      </c>
    </row>
    <row r="14" ht="20.25" spans="1:43">
      <c r="A14" s="148" t="s">
        <v>1455</v>
      </c>
      <c r="B14" s="149" t="s">
        <v>1855</v>
      </c>
      <c r="C14" s="149" t="s">
        <v>1601</v>
      </c>
      <c r="D14" s="150">
        <v>3686</v>
      </c>
      <c r="E14" s="150">
        <v>189</v>
      </c>
      <c r="F14" s="150">
        <v>126</v>
      </c>
      <c r="G14" s="150">
        <v>0</v>
      </c>
      <c r="H14" s="150">
        <v>0</v>
      </c>
      <c r="I14" s="151">
        <v>4227</v>
      </c>
      <c r="J14" s="151">
        <v>65</v>
      </c>
      <c r="K14" s="151">
        <v>65</v>
      </c>
      <c r="L14" s="151">
        <v>0</v>
      </c>
      <c r="M14" s="151">
        <v>0</v>
      </c>
      <c r="N14" s="151">
        <v>2850</v>
      </c>
      <c r="O14" s="151">
        <v>228</v>
      </c>
      <c r="P14" s="151">
        <v>228</v>
      </c>
      <c r="Q14" s="151">
        <v>1</v>
      </c>
      <c r="R14" s="151">
        <v>0</v>
      </c>
      <c r="S14" s="152">
        <v>0.015</v>
      </c>
      <c r="T14" s="153">
        <v>100630</v>
      </c>
      <c r="U14" s="153">
        <v>3875</v>
      </c>
      <c r="V14" s="153">
        <v>3810</v>
      </c>
      <c r="W14" s="153">
        <v>1</v>
      </c>
      <c r="X14" s="151">
        <v>3145</v>
      </c>
      <c r="Y14" s="154">
        <v>0.0384974659644241</v>
      </c>
      <c r="Z14" s="154">
        <v>0.0512750949538795</v>
      </c>
      <c r="AA14" s="154">
        <v>0.0153773361722262</v>
      </c>
      <c r="AB14" s="155">
        <v>0.08</v>
      </c>
      <c r="AC14" s="156">
        <v>0.0358977587816534</v>
      </c>
      <c r="AD14" s="157">
        <v>27084</v>
      </c>
      <c r="AE14" s="158">
        <v>1140</v>
      </c>
      <c r="AF14" s="158">
        <v>1</v>
      </c>
      <c r="AG14" s="158">
        <v>26914</v>
      </c>
      <c r="AH14" s="158">
        <v>966</v>
      </c>
      <c r="AI14" s="158">
        <v>0</v>
      </c>
      <c r="AJ14" s="155">
        <v>0.0420543494313986</v>
      </c>
      <c r="AK14" s="155">
        <v>0.0358921007654009</v>
      </c>
      <c r="AL14" s="156">
        <v>0.0061622486659977</v>
      </c>
      <c r="AM14" s="159"/>
      <c r="AN14" s="161"/>
      <c r="AP14" s="163"/>
      <c r="AQ14" s="126">
        <f>AQ13-6</f>
        <v>46279</v>
      </c>
    </row>
    <row r="15" ht="20.25" spans="1:43">
      <c r="A15" s="148" t="s">
        <v>1455</v>
      </c>
      <c r="B15" s="149" t="s">
        <v>1855</v>
      </c>
      <c r="C15" s="149" t="s">
        <v>1588</v>
      </c>
      <c r="D15" s="150">
        <v>4337</v>
      </c>
      <c r="E15" s="150">
        <v>320</v>
      </c>
      <c r="F15" s="150">
        <v>229</v>
      </c>
      <c r="G15" s="150">
        <v>0</v>
      </c>
      <c r="H15" s="150">
        <v>0</v>
      </c>
      <c r="I15" s="151">
        <v>4923</v>
      </c>
      <c r="J15" s="151">
        <v>251</v>
      </c>
      <c r="K15" s="151">
        <v>250</v>
      </c>
      <c r="L15" s="151">
        <v>0</v>
      </c>
      <c r="M15" s="151">
        <v>0</v>
      </c>
      <c r="N15" s="151">
        <v>3434</v>
      </c>
      <c r="O15" s="151">
        <v>281</v>
      </c>
      <c r="P15" s="151">
        <v>281</v>
      </c>
      <c r="Q15" s="151">
        <v>1</v>
      </c>
      <c r="R15" s="151">
        <v>0</v>
      </c>
      <c r="S15" s="152">
        <v>0.015</v>
      </c>
      <c r="T15" s="153">
        <v>122223</v>
      </c>
      <c r="U15" s="153">
        <v>7207</v>
      </c>
      <c r="V15" s="153">
        <v>7114</v>
      </c>
      <c r="W15" s="153">
        <v>1</v>
      </c>
      <c r="X15" s="151">
        <v>5786</v>
      </c>
      <c r="Y15" s="154">
        <v>0.0589578066321396</v>
      </c>
      <c r="Z15" s="154">
        <v>0.0737837214664515</v>
      </c>
      <c r="AA15" s="154">
        <v>0.0509851716433069</v>
      </c>
      <c r="AB15" s="155">
        <v>0.0818287711124054</v>
      </c>
      <c r="AC15" s="156">
        <v>0.0227985498231445</v>
      </c>
      <c r="AD15" s="157">
        <v>31153</v>
      </c>
      <c r="AE15" s="158">
        <v>1944</v>
      </c>
      <c r="AF15" s="158">
        <v>0</v>
      </c>
      <c r="AG15" s="158">
        <v>33180</v>
      </c>
      <c r="AH15" s="158">
        <v>1982</v>
      </c>
      <c r="AI15" s="158">
        <v>0</v>
      </c>
      <c r="AJ15" s="155">
        <v>0.0624016948608481</v>
      </c>
      <c r="AK15" s="155">
        <v>0.0597347799879445</v>
      </c>
      <c r="AL15" s="156">
        <v>0.00266691487290353</v>
      </c>
      <c r="AM15" s="159"/>
      <c r="AN15" s="161"/>
      <c r="AQ15" s="164">
        <v>46266</v>
      </c>
    </row>
    <row r="16" ht="20.25" spans="1:43">
      <c r="A16" s="148" t="s">
        <v>1455</v>
      </c>
      <c r="B16" s="149" t="s">
        <v>1855</v>
      </c>
      <c r="C16" s="149" t="s">
        <v>1540</v>
      </c>
      <c r="D16" s="150">
        <v>2504</v>
      </c>
      <c r="E16" s="150">
        <v>180</v>
      </c>
      <c r="F16" s="150">
        <v>131</v>
      </c>
      <c r="G16" s="150">
        <v>0</v>
      </c>
      <c r="H16" s="150">
        <v>0</v>
      </c>
      <c r="I16" s="151">
        <v>2778</v>
      </c>
      <c r="J16" s="151">
        <v>144</v>
      </c>
      <c r="K16" s="151">
        <v>143</v>
      </c>
      <c r="L16" s="151">
        <v>0</v>
      </c>
      <c r="M16" s="151">
        <v>0</v>
      </c>
      <c r="N16" s="151">
        <v>2097</v>
      </c>
      <c r="O16" s="151">
        <v>151</v>
      </c>
      <c r="P16" s="151">
        <v>151</v>
      </c>
      <c r="Q16" s="151">
        <v>4</v>
      </c>
      <c r="R16" s="151">
        <v>0</v>
      </c>
      <c r="S16" s="152">
        <v>0.015</v>
      </c>
      <c r="T16" s="153">
        <v>71062</v>
      </c>
      <c r="U16" s="153">
        <v>4673</v>
      </c>
      <c r="V16" s="153">
        <v>4618</v>
      </c>
      <c r="W16" s="153">
        <v>3</v>
      </c>
      <c r="X16" s="151">
        <v>3852</v>
      </c>
      <c r="Y16" s="154">
        <v>0.0657172609833666</v>
      </c>
      <c r="Z16" s="154">
        <v>0.0718849840255591</v>
      </c>
      <c r="AA16" s="154">
        <v>0.0518358531317495</v>
      </c>
      <c r="AB16" s="155">
        <v>0.0720076299475441</v>
      </c>
      <c r="AC16" s="156">
        <v>0.0200491308938096</v>
      </c>
      <c r="AD16" s="157">
        <v>18308</v>
      </c>
      <c r="AE16" s="158">
        <v>1313</v>
      </c>
      <c r="AF16" s="158">
        <v>0</v>
      </c>
      <c r="AG16" s="158">
        <v>18971</v>
      </c>
      <c r="AH16" s="158">
        <v>1289</v>
      </c>
      <c r="AI16" s="158">
        <v>0</v>
      </c>
      <c r="AJ16" s="155">
        <v>0.0717172820624863</v>
      </c>
      <c r="AK16" s="155">
        <v>0.0679458120288862</v>
      </c>
      <c r="AL16" s="156">
        <v>0.00377147003360015</v>
      </c>
      <c r="AM16" s="159"/>
      <c r="AN16" s="161"/>
    </row>
    <row r="17" ht="20.25" spans="1:40">
      <c r="A17" s="148" t="s">
        <v>1455</v>
      </c>
      <c r="B17" s="149" t="s">
        <v>1855</v>
      </c>
      <c r="C17" s="149" t="s">
        <v>1521</v>
      </c>
      <c r="D17" s="150">
        <v>2413</v>
      </c>
      <c r="E17" s="150">
        <v>129</v>
      </c>
      <c r="F17" s="150">
        <v>105</v>
      </c>
      <c r="G17" s="150">
        <v>0</v>
      </c>
      <c r="H17" s="150">
        <v>0</v>
      </c>
      <c r="I17" s="151">
        <v>2677</v>
      </c>
      <c r="J17" s="151">
        <v>137</v>
      </c>
      <c r="K17" s="151">
        <v>137</v>
      </c>
      <c r="L17" s="151">
        <v>0</v>
      </c>
      <c r="M17" s="151">
        <v>0</v>
      </c>
      <c r="N17" s="151">
        <v>2288</v>
      </c>
      <c r="O17" s="151">
        <v>123</v>
      </c>
      <c r="P17" s="151">
        <v>123</v>
      </c>
      <c r="Q17" s="151">
        <v>4</v>
      </c>
      <c r="R17" s="151">
        <v>0</v>
      </c>
      <c r="S17" s="152">
        <v>0.015</v>
      </c>
      <c r="T17" s="153">
        <v>71329</v>
      </c>
      <c r="U17" s="153">
        <v>3322</v>
      </c>
      <c r="V17" s="153">
        <v>3298</v>
      </c>
      <c r="W17" s="153">
        <v>1</v>
      </c>
      <c r="X17" s="151">
        <v>2707</v>
      </c>
      <c r="Y17" s="154">
        <v>0.0465589031109366</v>
      </c>
      <c r="Z17" s="154">
        <v>0.0534604227103191</v>
      </c>
      <c r="AA17" s="154">
        <v>0.0511766903249907</v>
      </c>
      <c r="AB17" s="155">
        <v>0.0537587412587413</v>
      </c>
      <c r="AC17" s="156">
        <v>0.00228373238532844</v>
      </c>
      <c r="AD17" s="157">
        <v>17952</v>
      </c>
      <c r="AE17" s="158">
        <v>919</v>
      </c>
      <c r="AF17" s="158">
        <v>0</v>
      </c>
      <c r="AG17" s="158">
        <v>19246</v>
      </c>
      <c r="AH17" s="158">
        <v>888</v>
      </c>
      <c r="AI17" s="158">
        <v>0</v>
      </c>
      <c r="AJ17" s="155">
        <v>0.0511920677361854</v>
      </c>
      <c r="AK17" s="155">
        <v>0.0461394575496207</v>
      </c>
      <c r="AL17" s="156">
        <v>0.00505261018656469</v>
      </c>
      <c r="AM17" s="159"/>
      <c r="AN17" s="161"/>
    </row>
    <row r="18" ht="20.25" spans="1:40">
      <c r="A18" s="148" t="s">
        <v>1455</v>
      </c>
      <c r="B18" s="149" t="s">
        <v>1855</v>
      </c>
      <c r="C18" s="149" t="s">
        <v>1542</v>
      </c>
      <c r="D18" s="150">
        <v>2516</v>
      </c>
      <c r="E18" s="150">
        <v>137</v>
      </c>
      <c r="F18" s="150">
        <v>94</v>
      </c>
      <c r="G18" s="150">
        <v>0</v>
      </c>
      <c r="H18" s="150">
        <v>0</v>
      </c>
      <c r="I18" s="151">
        <v>2826</v>
      </c>
      <c r="J18" s="151">
        <v>131</v>
      </c>
      <c r="K18" s="151">
        <v>131</v>
      </c>
      <c r="L18" s="151">
        <v>0</v>
      </c>
      <c r="M18" s="151">
        <v>0</v>
      </c>
      <c r="N18" s="151">
        <v>2323</v>
      </c>
      <c r="O18" s="151">
        <v>109</v>
      </c>
      <c r="P18" s="151">
        <v>109</v>
      </c>
      <c r="Q18" s="151">
        <v>2</v>
      </c>
      <c r="R18" s="151">
        <v>0</v>
      </c>
      <c r="S18" s="152">
        <v>0.015</v>
      </c>
      <c r="T18" s="153">
        <v>72471</v>
      </c>
      <c r="U18" s="153">
        <v>3912</v>
      </c>
      <c r="V18" s="153">
        <v>3868</v>
      </c>
      <c r="W18" s="153">
        <v>1</v>
      </c>
      <c r="X18" s="151">
        <v>3235</v>
      </c>
      <c r="Y18" s="154">
        <v>0.0539664141518676</v>
      </c>
      <c r="Z18" s="154">
        <v>0.0544515103338633</v>
      </c>
      <c r="AA18" s="154">
        <v>0.0463552724699222</v>
      </c>
      <c r="AB18" s="155">
        <v>0.0469220835126991</v>
      </c>
      <c r="AC18" s="156">
        <v>0.00809623786394112</v>
      </c>
      <c r="AD18" s="157">
        <v>18566</v>
      </c>
      <c r="AE18" s="158">
        <v>972</v>
      </c>
      <c r="AF18" s="158">
        <v>0</v>
      </c>
      <c r="AG18" s="158">
        <v>19464</v>
      </c>
      <c r="AH18" s="158">
        <v>1151</v>
      </c>
      <c r="AI18" s="158">
        <v>0</v>
      </c>
      <c r="AJ18" s="155">
        <v>0.0523537649466767</v>
      </c>
      <c r="AK18" s="155">
        <v>0.0591348129880806</v>
      </c>
      <c r="AL18" s="156">
        <v>-0.00678104804140384</v>
      </c>
    </row>
    <row r="19" ht="20.25" spans="1:40">
      <c r="A19" s="148" t="s">
        <v>1455</v>
      </c>
      <c r="B19" s="149" t="s">
        <v>1855</v>
      </c>
      <c r="C19" s="149" t="s">
        <v>1624</v>
      </c>
      <c r="D19" s="150">
        <v>5066</v>
      </c>
      <c r="E19" s="150">
        <v>317</v>
      </c>
      <c r="F19" s="150">
        <v>209</v>
      </c>
      <c r="G19" s="150">
        <v>0</v>
      </c>
      <c r="H19" s="150">
        <v>0</v>
      </c>
      <c r="I19" s="151">
        <v>5603</v>
      </c>
      <c r="J19" s="151">
        <v>328</v>
      </c>
      <c r="K19" s="151">
        <v>327</v>
      </c>
      <c r="L19" s="151">
        <v>0</v>
      </c>
      <c r="M19" s="151">
        <v>0</v>
      </c>
      <c r="N19" s="151">
        <v>4764</v>
      </c>
      <c r="O19" s="151">
        <v>347</v>
      </c>
      <c r="P19" s="151">
        <v>347</v>
      </c>
      <c r="Q19" s="151">
        <v>15</v>
      </c>
      <c r="R19" s="151">
        <v>0</v>
      </c>
      <c r="S19" s="152">
        <v>0.015</v>
      </c>
      <c r="T19" s="153">
        <v>148956</v>
      </c>
      <c r="U19" s="153">
        <v>8671</v>
      </c>
      <c r="V19" s="153">
        <v>8562</v>
      </c>
      <c r="W19" s="153">
        <v>0</v>
      </c>
      <c r="X19" s="151">
        <v>7220</v>
      </c>
      <c r="Y19" s="154">
        <v>0.0582118209404119</v>
      </c>
      <c r="Z19" s="154">
        <v>0.0625740228977497</v>
      </c>
      <c r="AA19" s="154">
        <v>0.0585400678208103</v>
      </c>
      <c r="AB19" s="155">
        <v>0.0728379513014274</v>
      </c>
      <c r="AC19" s="156">
        <v>0.00403395507693942</v>
      </c>
      <c r="AD19" s="157">
        <v>37846</v>
      </c>
      <c r="AE19" s="158">
        <v>2355</v>
      </c>
      <c r="AF19" s="158">
        <v>0</v>
      </c>
      <c r="AG19" s="158">
        <v>40065</v>
      </c>
      <c r="AH19" s="158">
        <v>2359</v>
      </c>
      <c r="AI19" s="158">
        <v>0</v>
      </c>
      <c r="AJ19" s="155">
        <v>0.062225862706759</v>
      </c>
      <c r="AK19" s="155">
        <v>0.0588793211032073</v>
      </c>
      <c r="AL19" s="156">
        <v>0.00334654160355168</v>
      </c>
    </row>
    <row r="20" ht="20.25" spans="1:40">
      <c r="A20" s="148" t="s">
        <v>1455</v>
      </c>
      <c r="B20" s="149" t="s">
        <v>1855</v>
      </c>
      <c r="C20" s="149" t="s">
        <v>1625</v>
      </c>
      <c r="D20" s="150">
        <v>2135</v>
      </c>
      <c r="E20" s="150">
        <v>117</v>
      </c>
      <c r="F20" s="150">
        <v>92</v>
      </c>
      <c r="G20" s="150">
        <v>0</v>
      </c>
      <c r="H20" s="150">
        <v>0</v>
      </c>
      <c r="I20" s="151">
        <v>2602</v>
      </c>
      <c r="J20" s="151">
        <v>142</v>
      </c>
      <c r="K20" s="151">
        <v>142</v>
      </c>
      <c r="L20" s="151">
        <v>0</v>
      </c>
      <c r="M20" s="151">
        <v>0</v>
      </c>
      <c r="N20" s="151">
        <v>2045</v>
      </c>
      <c r="O20" s="151">
        <v>111</v>
      </c>
      <c r="P20" s="151">
        <v>110</v>
      </c>
      <c r="Q20" s="151">
        <v>3</v>
      </c>
      <c r="R20" s="151">
        <v>0</v>
      </c>
      <c r="S20" s="152">
        <v>0.015</v>
      </c>
      <c r="T20" s="153">
        <v>66495</v>
      </c>
      <c r="U20" s="153">
        <v>3229</v>
      </c>
      <c r="V20" s="153">
        <v>3203</v>
      </c>
      <c r="W20" s="153">
        <v>0</v>
      </c>
      <c r="X20" s="151">
        <v>2632</v>
      </c>
      <c r="Y20" s="154">
        <v>0.0485600421084292</v>
      </c>
      <c r="Z20" s="154">
        <v>0.0548009367681499</v>
      </c>
      <c r="AA20" s="154">
        <v>0.0545734050730208</v>
      </c>
      <c r="AB20" s="155">
        <v>0.054278728606357</v>
      </c>
      <c r="AC20" s="156">
        <v>0.000227531695129131</v>
      </c>
      <c r="AD20" s="157">
        <v>16564</v>
      </c>
      <c r="AE20" s="158">
        <v>881</v>
      </c>
      <c r="AF20" s="158">
        <v>0</v>
      </c>
      <c r="AG20" s="158">
        <v>17816</v>
      </c>
      <c r="AH20" s="158">
        <v>892</v>
      </c>
      <c r="AI20" s="158">
        <v>0</v>
      </c>
      <c r="AJ20" s="155">
        <v>0.0531876358367544</v>
      </c>
      <c r="AK20" s="155">
        <v>0.0500673551863493</v>
      </c>
      <c r="AL20" s="156">
        <v>0.00312028065040506</v>
      </c>
    </row>
    <row r="21" ht="20.25" spans="1:40">
      <c r="A21" s="148" t="s">
        <v>1455</v>
      </c>
      <c r="B21" s="149" t="s">
        <v>1855</v>
      </c>
      <c r="C21" s="149" t="s">
        <v>1503</v>
      </c>
      <c r="D21" s="150">
        <v>2368</v>
      </c>
      <c r="E21" s="150">
        <v>149</v>
      </c>
      <c r="F21" s="150">
        <v>108</v>
      </c>
      <c r="G21" s="150">
        <v>0</v>
      </c>
      <c r="H21" s="150">
        <v>0</v>
      </c>
      <c r="I21" s="151">
        <v>2637</v>
      </c>
      <c r="J21" s="151">
        <v>149</v>
      </c>
      <c r="K21" s="151">
        <v>148</v>
      </c>
      <c r="L21" s="151">
        <v>0</v>
      </c>
      <c r="M21" s="151">
        <v>0</v>
      </c>
      <c r="N21" s="151">
        <v>2233</v>
      </c>
      <c r="O21" s="151">
        <v>159</v>
      </c>
      <c r="P21" s="151">
        <v>158</v>
      </c>
      <c r="Q21" s="151">
        <v>5</v>
      </c>
      <c r="R21" s="151">
        <v>0</v>
      </c>
      <c r="S21" s="152">
        <v>0.015</v>
      </c>
      <c r="T21" s="153">
        <v>70624</v>
      </c>
      <c r="U21" s="153">
        <v>4416</v>
      </c>
      <c r="V21" s="153">
        <v>4373</v>
      </c>
      <c r="W21" s="153">
        <v>0</v>
      </c>
      <c r="X21" s="151">
        <v>3720</v>
      </c>
      <c r="Y21" s="154">
        <v>0.0625283189850476</v>
      </c>
      <c r="Z21" s="154">
        <v>0.0629222972972973</v>
      </c>
      <c r="AA21" s="154">
        <v>0.0565036025786879</v>
      </c>
      <c r="AB21" s="155">
        <v>0.071204657411554</v>
      </c>
      <c r="AC21" s="156">
        <v>0.0064186947186094</v>
      </c>
      <c r="AD21" s="157">
        <v>17526</v>
      </c>
      <c r="AE21" s="158">
        <v>1144</v>
      </c>
      <c r="AF21" s="158">
        <v>0</v>
      </c>
      <c r="AG21" s="158">
        <v>18943</v>
      </c>
      <c r="AH21" s="158">
        <v>1130</v>
      </c>
      <c r="AI21" s="158">
        <v>0</v>
      </c>
      <c r="AJ21" s="155">
        <v>0.0652744493894785</v>
      </c>
      <c r="AK21" s="155">
        <v>0.0596526421369371</v>
      </c>
      <c r="AL21" s="156">
        <v>0.00562180725254136</v>
      </c>
    </row>
    <row r="22" ht="20.25" spans="1:40">
      <c r="A22" s="148" t="s">
        <v>1455</v>
      </c>
      <c r="B22" s="149" t="s">
        <v>1855</v>
      </c>
      <c r="C22" s="149" t="s">
        <v>1516</v>
      </c>
      <c r="D22" s="150">
        <v>2246</v>
      </c>
      <c r="E22" s="150">
        <v>123</v>
      </c>
      <c r="F22" s="150">
        <v>87</v>
      </c>
      <c r="G22" s="150">
        <v>0</v>
      </c>
      <c r="H22" s="150">
        <v>0</v>
      </c>
      <c r="I22" s="151">
        <v>2728</v>
      </c>
      <c r="J22" s="151">
        <v>179</v>
      </c>
      <c r="K22" s="151">
        <v>179</v>
      </c>
      <c r="L22" s="151">
        <v>0</v>
      </c>
      <c r="M22" s="151">
        <v>0</v>
      </c>
      <c r="N22" s="151">
        <v>2269</v>
      </c>
      <c r="O22" s="151">
        <v>245</v>
      </c>
      <c r="P22" s="151">
        <v>245</v>
      </c>
      <c r="Q22" s="151">
        <v>5</v>
      </c>
      <c r="R22" s="151">
        <v>0</v>
      </c>
      <c r="S22" s="152">
        <v>0.015</v>
      </c>
      <c r="T22" s="153">
        <v>69043</v>
      </c>
      <c r="U22" s="153">
        <v>3631</v>
      </c>
      <c r="V22" s="153">
        <v>3589</v>
      </c>
      <c r="W22" s="153">
        <v>6</v>
      </c>
      <c r="X22" s="151">
        <v>2806</v>
      </c>
      <c r="Y22" s="154">
        <v>0.0525035123039265</v>
      </c>
      <c r="Z22" s="154">
        <v>0.0547640249332146</v>
      </c>
      <c r="AA22" s="154">
        <v>0.0656158357771261</v>
      </c>
      <c r="AB22" s="155">
        <v>0.107977082415161</v>
      </c>
      <c r="AC22" s="156">
        <v>-0.0108518108439115</v>
      </c>
      <c r="AD22" s="157">
        <v>17576</v>
      </c>
      <c r="AE22" s="158">
        <v>988</v>
      </c>
      <c r="AF22" s="158">
        <v>0</v>
      </c>
      <c r="AG22" s="158">
        <v>18259</v>
      </c>
      <c r="AH22" s="158">
        <v>967</v>
      </c>
      <c r="AI22" s="158">
        <v>2</v>
      </c>
      <c r="AJ22" s="155">
        <v>0.0562130177514793</v>
      </c>
      <c r="AK22" s="155">
        <v>0.0528506489950162</v>
      </c>
      <c r="AL22" s="156">
        <v>0.00336236875646313</v>
      </c>
    </row>
    <row r="23" ht="20.25" spans="1:40">
      <c r="A23" s="148" t="s">
        <v>1455</v>
      </c>
      <c r="B23" s="149" t="s">
        <v>1855</v>
      </c>
      <c r="C23" s="149" t="s">
        <v>1616</v>
      </c>
      <c r="D23" s="150">
        <v>2293</v>
      </c>
      <c r="E23" s="150">
        <v>108</v>
      </c>
      <c r="F23" s="150">
        <v>72</v>
      </c>
      <c r="G23" s="150">
        <v>0</v>
      </c>
      <c r="H23" s="150">
        <v>0</v>
      </c>
      <c r="I23" s="151">
        <v>2547</v>
      </c>
      <c r="J23" s="151">
        <v>204</v>
      </c>
      <c r="K23" s="151">
        <v>204</v>
      </c>
      <c r="L23" s="151">
        <v>0</v>
      </c>
      <c r="M23" s="151">
        <v>0</v>
      </c>
      <c r="N23" s="151">
        <v>2077</v>
      </c>
      <c r="O23" s="151">
        <v>69</v>
      </c>
      <c r="P23" s="151">
        <v>69</v>
      </c>
      <c r="Q23" s="151">
        <v>1</v>
      </c>
      <c r="R23" s="151">
        <v>0</v>
      </c>
      <c r="S23" s="152">
        <v>0.015</v>
      </c>
      <c r="T23" s="153">
        <v>68285</v>
      </c>
      <c r="U23" s="153">
        <v>4124</v>
      </c>
      <c r="V23" s="153">
        <v>4087</v>
      </c>
      <c r="W23" s="153">
        <v>0</v>
      </c>
      <c r="X23" s="151">
        <v>3452</v>
      </c>
      <c r="Y23" s="154">
        <v>0.0603939371750751</v>
      </c>
      <c r="Z23" s="154">
        <v>0.0470998691670301</v>
      </c>
      <c r="AA23" s="154">
        <v>0.0800942285041225</v>
      </c>
      <c r="AB23" s="155">
        <v>0.033220991815118</v>
      </c>
      <c r="AC23" s="156">
        <v>-0.0329943593370924</v>
      </c>
      <c r="AD23" s="157">
        <v>17213</v>
      </c>
      <c r="AE23" s="158">
        <v>1051</v>
      </c>
      <c r="AF23" s="158">
        <v>0</v>
      </c>
      <c r="AG23" s="158">
        <v>18193</v>
      </c>
      <c r="AH23" s="158">
        <v>1139</v>
      </c>
      <c r="AI23" s="158">
        <v>0</v>
      </c>
      <c r="AJ23" s="155">
        <v>0.0610585022947772</v>
      </c>
      <c r="AK23" s="155">
        <v>0.0626064970043423</v>
      </c>
      <c r="AL23" s="156">
        <v>-0.00154799470956513</v>
      </c>
    </row>
    <row r="24" ht="20.25" spans="1:40">
      <c r="A24" s="148" t="s">
        <v>1455</v>
      </c>
      <c r="B24" s="149" t="s">
        <v>1855</v>
      </c>
      <c r="C24" s="149" t="s">
        <v>1517</v>
      </c>
      <c r="D24" s="150">
        <v>2261</v>
      </c>
      <c r="E24" s="150">
        <v>112</v>
      </c>
      <c r="F24" s="150">
        <v>84</v>
      </c>
      <c r="G24" s="150">
        <v>0</v>
      </c>
      <c r="H24" s="150">
        <v>0</v>
      </c>
      <c r="I24" s="151">
        <v>2765</v>
      </c>
      <c r="J24" s="151">
        <v>130</v>
      </c>
      <c r="K24" s="151">
        <v>130</v>
      </c>
      <c r="L24" s="151">
        <v>0</v>
      </c>
      <c r="M24" s="151">
        <v>0</v>
      </c>
      <c r="N24" s="151">
        <v>2072</v>
      </c>
      <c r="O24" s="151">
        <v>148</v>
      </c>
      <c r="P24" s="151">
        <v>148</v>
      </c>
      <c r="Q24" s="151">
        <v>3</v>
      </c>
      <c r="R24" s="151">
        <v>0</v>
      </c>
      <c r="S24" s="152">
        <v>0.015</v>
      </c>
      <c r="T24" s="153">
        <v>67876</v>
      </c>
      <c r="U24" s="153">
        <v>3481</v>
      </c>
      <c r="V24" s="153">
        <v>3453</v>
      </c>
      <c r="W24" s="153">
        <v>2</v>
      </c>
      <c r="X24" s="151">
        <v>2896</v>
      </c>
      <c r="Y24" s="154">
        <v>0.051255230125523</v>
      </c>
      <c r="Z24" s="154">
        <v>0.0495356037151703</v>
      </c>
      <c r="AA24" s="154">
        <v>0.0470162748643761</v>
      </c>
      <c r="AB24" s="155">
        <v>0.0714285714285714</v>
      </c>
      <c r="AC24" s="156">
        <v>0.00251932885079415</v>
      </c>
      <c r="AD24" s="157">
        <v>17357</v>
      </c>
      <c r="AE24" s="158">
        <v>910</v>
      </c>
      <c r="AF24" s="158">
        <v>0</v>
      </c>
      <c r="AG24" s="158">
        <v>17730</v>
      </c>
      <c r="AH24" s="158">
        <v>901</v>
      </c>
      <c r="AI24" s="158">
        <v>0</v>
      </c>
      <c r="AJ24" s="155">
        <v>0.0524284150486835</v>
      </c>
      <c r="AK24" s="155">
        <v>0.0508178228990412</v>
      </c>
      <c r="AL24" s="156">
        <v>0.00161059214964236</v>
      </c>
    </row>
    <row r="25" ht="20.25" spans="1:40">
      <c r="A25" s="148" t="s">
        <v>1455</v>
      </c>
      <c r="B25" s="149" t="s">
        <v>1855</v>
      </c>
      <c r="C25" s="149" t="s">
        <v>1544</v>
      </c>
      <c r="D25" s="150">
        <v>1317</v>
      </c>
      <c r="E25" s="150">
        <v>54</v>
      </c>
      <c r="F25" s="150">
        <v>43</v>
      </c>
      <c r="G25" s="150">
        <v>0</v>
      </c>
      <c r="H25" s="150">
        <v>0</v>
      </c>
      <c r="I25" s="151">
        <v>1584</v>
      </c>
      <c r="J25" s="151">
        <v>48</v>
      </c>
      <c r="K25" s="151">
        <v>48</v>
      </c>
      <c r="L25" s="151">
        <v>0</v>
      </c>
      <c r="M25" s="151">
        <v>0</v>
      </c>
      <c r="N25" s="151">
        <v>1209</v>
      </c>
      <c r="O25" s="151">
        <v>40</v>
      </c>
      <c r="P25" s="151">
        <v>40</v>
      </c>
      <c r="Q25" s="151">
        <v>1</v>
      </c>
      <c r="R25" s="151">
        <v>0</v>
      </c>
      <c r="S25" s="152">
        <v>0.015</v>
      </c>
      <c r="T25" s="153">
        <v>39847</v>
      </c>
      <c r="U25" s="153">
        <v>1427</v>
      </c>
      <c r="V25" s="153">
        <v>1416</v>
      </c>
      <c r="W25" s="153">
        <v>2</v>
      </c>
      <c r="X25" s="151">
        <v>1214</v>
      </c>
      <c r="Y25" s="154">
        <v>0.0357617888423219</v>
      </c>
      <c r="Z25" s="154">
        <v>0.041002277904328</v>
      </c>
      <c r="AA25" s="154">
        <v>0.0303030303030303</v>
      </c>
      <c r="AB25" s="155">
        <v>0.033085194375517</v>
      </c>
      <c r="AC25" s="156">
        <v>0.0106992476012977</v>
      </c>
      <c r="AD25" s="157">
        <v>10039</v>
      </c>
      <c r="AE25" s="158">
        <v>323</v>
      </c>
      <c r="AF25" s="158">
        <v>0</v>
      </c>
      <c r="AG25" s="158">
        <v>10217</v>
      </c>
      <c r="AH25" s="158">
        <v>363</v>
      </c>
      <c r="AI25" s="158">
        <v>0</v>
      </c>
      <c r="AJ25" s="155">
        <v>0.0321745193744397</v>
      </c>
      <c r="AK25" s="155">
        <v>0.0355290202603504</v>
      </c>
      <c r="AL25" s="156">
        <v>-0.00335450088591071</v>
      </c>
    </row>
    <row r="26" ht="20.25" spans="1:40">
      <c r="A26" s="148" t="s">
        <v>1455</v>
      </c>
      <c r="B26" s="149" t="s">
        <v>1855</v>
      </c>
      <c r="C26" s="149" t="s">
        <v>1492</v>
      </c>
      <c r="D26" s="150">
        <v>1535</v>
      </c>
      <c r="E26" s="150">
        <v>73</v>
      </c>
      <c r="F26" s="150">
        <v>50</v>
      </c>
      <c r="G26" s="150">
        <v>0</v>
      </c>
      <c r="H26" s="150">
        <v>0</v>
      </c>
      <c r="I26" s="151">
        <v>1722</v>
      </c>
      <c r="J26" s="151">
        <v>102</v>
      </c>
      <c r="K26" s="151">
        <v>102</v>
      </c>
      <c r="L26" s="151">
        <v>0</v>
      </c>
      <c r="M26" s="151">
        <v>0</v>
      </c>
      <c r="N26" s="151">
        <v>1258</v>
      </c>
      <c r="O26" s="151">
        <v>67</v>
      </c>
      <c r="P26" s="151">
        <v>67</v>
      </c>
      <c r="Q26" s="151">
        <v>4</v>
      </c>
      <c r="R26" s="151">
        <v>0</v>
      </c>
      <c r="S26" s="152">
        <v>0.015</v>
      </c>
      <c r="T26" s="153">
        <v>41360</v>
      </c>
      <c r="U26" s="153">
        <v>2712</v>
      </c>
      <c r="V26" s="153">
        <v>2684</v>
      </c>
      <c r="W26" s="153">
        <v>6</v>
      </c>
      <c r="X26" s="151">
        <v>2330</v>
      </c>
      <c r="Y26" s="154">
        <v>0.0654255319148936</v>
      </c>
      <c r="Z26" s="154">
        <v>0.047557003257329</v>
      </c>
      <c r="AA26" s="154">
        <v>0.0592334494773519</v>
      </c>
      <c r="AB26" s="155">
        <v>0.0532591414944356</v>
      </c>
      <c r="AC26" s="156">
        <v>-0.0116764462200229</v>
      </c>
      <c r="AD26" s="157">
        <v>10642</v>
      </c>
      <c r="AE26" s="158">
        <v>654</v>
      </c>
      <c r="AF26" s="158">
        <v>2</v>
      </c>
      <c r="AG26" s="158">
        <v>10364</v>
      </c>
      <c r="AH26" s="158">
        <v>662</v>
      </c>
      <c r="AI26" s="158">
        <v>3</v>
      </c>
      <c r="AJ26" s="155">
        <v>0.0612666791956399</v>
      </c>
      <c r="AK26" s="155">
        <v>0.0635854882284832</v>
      </c>
      <c r="AL26" s="156">
        <v>-0.0023188090328433</v>
      </c>
    </row>
    <row r="27" ht="20.25" spans="1:40">
      <c r="A27" s="148" t="s">
        <v>1455</v>
      </c>
      <c r="B27" s="149" t="s">
        <v>1855</v>
      </c>
      <c r="C27" s="149" t="s">
        <v>1612</v>
      </c>
      <c r="D27" s="150">
        <v>3780</v>
      </c>
      <c r="E27" s="150">
        <v>203</v>
      </c>
      <c r="F27" s="150">
        <v>152</v>
      </c>
      <c r="G27" s="150">
        <v>0</v>
      </c>
      <c r="H27" s="150">
        <v>0</v>
      </c>
      <c r="I27" s="151">
        <v>4222</v>
      </c>
      <c r="J27" s="151">
        <v>145</v>
      </c>
      <c r="K27" s="151">
        <v>145</v>
      </c>
      <c r="L27" s="151">
        <v>0</v>
      </c>
      <c r="M27" s="151">
        <v>0</v>
      </c>
      <c r="N27" s="151">
        <v>2753</v>
      </c>
      <c r="O27" s="151">
        <v>190</v>
      </c>
      <c r="P27" s="151">
        <v>190</v>
      </c>
      <c r="Q27" s="151">
        <v>5</v>
      </c>
      <c r="R27" s="151">
        <v>0</v>
      </c>
      <c r="S27" s="152">
        <v>0.015</v>
      </c>
      <c r="T27" s="153">
        <v>99162</v>
      </c>
      <c r="U27" s="153">
        <v>4749</v>
      </c>
      <c r="V27" s="153">
        <v>4694</v>
      </c>
      <c r="W27" s="153">
        <v>3</v>
      </c>
      <c r="X27" s="151">
        <v>3972</v>
      </c>
      <c r="Y27" s="154">
        <v>0.0478610758153325</v>
      </c>
      <c r="Z27" s="154">
        <v>0.0537037037037037</v>
      </c>
      <c r="AA27" s="154">
        <v>0.0343439128375178</v>
      </c>
      <c r="AB27" s="155">
        <v>0.0690156193243734</v>
      </c>
      <c r="AC27" s="156">
        <v>0.0193597908661859</v>
      </c>
      <c r="AD27" s="157">
        <v>25752</v>
      </c>
      <c r="AE27" s="158">
        <v>1215</v>
      </c>
      <c r="AF27" s="158">
        <v>1</v>
      </c>
      <c r="AG27" s="158">
        <v>26843</v>
      </c>
      <c r="AH27" s="158">
        <v>1364</v>
      </c>
      <c r="AI27" s="158">
        <v>1</v>
      </c>
      <c r="AJ27" s="155">
        <v>0.0471419695557627</v>
      </c>
      <c r="AK27" s="155">
        <v>0.0507767388145885</v>
      </c>
      <c r="AL27" s="156">
        <v>-0.00363476925882587</v>
      </c>
    </row>
    <row r="28" ht="20.25" spans="1:40">
      <c r="A28" s="148" t="s">
        <v>1455</v>
      </c>
      <c r="B28" s="149" t="s">
        <v>1855</v>
      </c>
      <c r="C28" s="149" t="s">
        <v>1613</v>
      </c>
      <c r="D28" s="150">
        <v>3945</v>
      </c>
      <c r="E28" s="150">
        <v>155</v>
      </c>
      <c r="F28" s="150">
        <v>123</v>
      </c>
      <c r="G28" s="150">
        <v>0</v>
      </c>
      <c r="H28" s="150">
        <v>0</v>
      </c>
      <c r="I28" s="151">
        <v>4793</v>
      </c>
      <c r="J28" s="151">
        <v>218</v>
      </c>
      <c r="K28" s="151">
        <v>218</v>
      </c>
      <c r="L28" s="151">
        <v>0</v>
      </c>
      <c r="M28" s="151">
        <v>0</v>
      </c>
      <c r="N28" s="151">
        <v>3054</v>
      </c>
      <c r="O28" s="151">
        <v>143</v>
      </c>
      <c r="P28" s="151">
        <v>141</v>
      </c>
      <c r="Q28" s="151">
        <v>7</v>
      </c>
      <c r="R28" s="151">
        <v>0</v>
      </c>
      <c r="S28" s="152">
        <v>0.015</v>
      </c>
      <c r="T28" s="153">
        <v>113104</v>
      </c>
      <c r="U28" s="153">
        <v>5071</v>
      </c>
      <c r="V28" s="153">
        <v>5037</v>
      </c>
      <c r="W28" s="153">
        <v>0</v>
      </c>
      <c r="X28" s="151">
        <v>4310</v>
      </c>
      <c r="Y28" s="154">
        <v>0.0448348422690621</v>
      </c>
      <c r="Z28" s="154">
        <v>0.0392902408111534</v>
      </c>
      <c r="AA28" s="154">
        <v>0.0454829960358857</v>
      </c>
      <c r="AB28" s="155">
        <v>0.0468238375900458</v>
      </c>
      <c r="AC28" s="156">
        <v>-0.00619275522473231</v>
      </c>
      <c r="AD28" s="157">
        <v>28559</v>
      </c>
      <c r="AE28" s="158">
        <v>1240</v>
      </c>
      <c r="AF28" s="158">
        <v>0</v>
      </c>
      <c r="AG28" s="158">
        <v>29654</v>
      </c>
      <c r="AH28" s="158">
        <v>1342</v>
      </c>
      <c r="AI28" s="158">
        <v>0</v>
      </c>
      <c r="AJ28" s="155">
        <v>0.0434188872159389</v>
      </c>
      <c r="AK28" s="155">
        <v>0.0452552775342281</v>
      </c>
      <c r="AL28" s="156">
        <v>-0.00183639031828916</v>
      </c>
    </row>
    <row r="29" ht="20.25" spans="1:40">
      <c r="A29" s="148" t="s">
        <v>1455</v>
      </c>
      <c r="B29" s="149" t="s">
        <v>1855</v>
      </c>
      <c r="C29" s="149" t="s">
        <v>1619</v>
      </c>
      <c r="D29" s="150">
        <v>4127</v>
      </c>
      <c r="E29" s="150">
        <v>199</v>
      </c>
      <c r="F29" s="150">
        <v>108</v>
      </c>
      <c r="G29" s="150">
        <v>0</v>
      </c>
      <c r="H29" s="150">
        <v>0</v>
      </c>
      <c r="I29" s="151">
        <v>5002</v>
      </c>
      <c r="J29" s="151">
        <v>220</v>
      </c>
      <c r="K29" s="151">
        <v>220</v>
      </c>
      <c r="L29" s="151">
        <v>0</v>
      </c>
      <c r="M29" s="151">
        <v>0</v>
      </c>
      <c r="N29" s="151">
        <v>3092</v>
      </c>
      <c r="O29" s="151">
        <v>344</v>
      </c>
      <c r="P29" s="151">
        <v>341</v>
      </c>
      <c r="Q29" s="151">
        <v>3</v>
      </c>
      <c r="R29" s="151">
        <v>0</v>
      </c>
      <c r="S29" s="152">
        <v>0.015</v>
      </c>
      <c r="T29" s="153">
        <v>118701</v>
      </c>
      <c r="U29" s="153">
        <v>7393</v>
      </c>
      <c r="V29" s="153">
        <v>7294</v>
      </c>
      <c r="W29" s="153">
        <v>15</v>
      </c>
      <c r="X29" s="151">
        <v>6053</v>
      </c>
      <c r="Y29" s="154">
        <v>0.0621561739159738</v>
      </c>
      <c r="Z29" s="154">
        <v>0.0482190453113642</v>
      </c>
      <c r="AA29" s="154">
        <v>0.0439824070371851</v>
      </c>
      <c r="AB29" s="155">
        <v>0.111254851228978</v>
      </c>
      <c r="AC29" s="156">
        <v>0.00423663827417906</v>
      </c>
      <c r="AD29" s="157">
        <v>30006</v>
      </c>
      <c r="AE29" s="158">
        <v>1934</v>
      </c>
      <c r="AF29" s="158">
        <v>2</v>
      </c>
      <c r="AG29" s="158">
        <v>31498</v>
      </c>
      <c r="AH29" s="158">
        <v>1733</v>
      </c>
      <c r="AI29" s="158">
        <v>13</v>
      </c>
      <c r="AJ29" s="155">
        <v>0.0643871225754849</v>
      </c>
      <c r="AK29" s="155">
        <v>0.054606641691536</v>
      </c>
      <c r="AL29" s="156">
        <v>0.00978048088394893</v>
      </c>
    </row>
    <row r="30" ht="20.25" spans="1:40">
      <c r="A30" s="148" t="s">
        <v>1455</v>
      </c>
      <c r="B30" s="149" t="s">
        <v>1855</v>
      </c>
      <c r="C30" s="149" t="s">
        <v>1545</v>
      </c>
      <c r="D30" s="150">
        <v>1526</v>
      </c>
      <c r="E30" s="150">
        <v>81</v>
      </c>
      <c r="F30" s="150">
        <v>66</v>
      </c>
      <c r="G30" s="150">
        <v>0</v>
      </c>
      <c r="H30" s="150">
        <v>0</v>
      </c>
      <c r="I30" s="151">
        <v>1903</v>
      </c>
      <c r="J30" s="151">
        <v>38</v>
      </c>
      <c r="K30" s="151">
        <v>38</v>
      </c>
      <c r="L30" s="151">
        <v>0</v>
      </c>
      <c r="M30" s="151">
        <v>0</v>
      </c>
      <c r="N30" s="151">
        <v>1276</v>
      </c>
      <c r="O30" s="151">
        <v>95</v>
      </c>
      <c r="P30" s="151">
        <v>95</v>
      </c>
      <c r="Q30" s="151">
        <v>4</v>
      </c>
      <c r="R30" s="151">
        <v>0</v>
      </c>
      <c r="S30" s="152">
        <v>0.015</v>
      </c>
      <c r="T30" s="153">
        <v>41371</v>
      </c>
      <c r="U30" s="153">
        <v>1599</v>
      </c>
      <c r="V30" s="153">
        <v>1584</v>
      </c>
      <c r="W30" s="153">
        <v>0</v>
      </c>
      <c r="X30" s="151">
        <v>1332</v>
      </c>
      <c r="Y30" s="154">
        <v>0.0386502622610041</v>
      </c>
      <c r="Z30" s="154">
        <v>0.0530799475753604</v>
      </c>
      <c r="AA30" s="154">
        <v>0.0199684708355229</v>
      </c>
      <c r="AB30" s="155">
        <v>0.0744514106583072</v>
      </c>
      <c r="AC30" s="156">
        <v>0.0331114767398376</v>
      </c>
      <c r="AD30" s="157">
        <v>11271</v>
      </c>
      <c r="AE30" s="158">
        <v>441</v>
      </c>
      <c r="AF30" s="158">
        <v>0</v>
      </c>
      <c r="AG30" s="158">
        <v>10643</v>
      </c>
      <c r="AH30" s="158">
        <v>374</v>
      </c>
      <c r="AI30" s="158">
        <v>0</v>
      </c>
      <c r="AJ30" s="155">
        <v>0.0391269630023955</v>
      </c>
      <c r="AK30" s="155">
        <v>0.0351404679131824</v>
      </c>
      <c r="AL30" s="156">
        <v>0.00398649508921316</v>
      </c>
    </row>
    <row r="31" ht="20.25" spans="1:40">
      <c r="A31" s="148" t="s">
        <v>1455</v>
      </c>
      <c r="B31" s="149" t="s">
        <v>1855</v>
      </c>
      <c r="C31" s="149" t="s">
        <v>1502</v>
      </c>
      <c r="D31" s="150">
        <v>2510</v>
      </c>
      <c r="E31" s="150">
        <v>246</v>
      </c>
      <c r="F31" s="150">
        <v>160</v>
      </c>
      <c r="G31" s="150">
        <v>0</v>
      </c>
      <c r="H31" s="150">
        <v>0</v>
      </c>
      <c r="I31" s="151">
        <v>3113</v>
      </c>
      <c r="J31" s="151">
        <v>145</v>
      </c>
      <c r="K31" s="151">
        <v>144</v>
      </c>
      <c r="L31" s="151">
        <v>0</v>
      </c>
      <c r="M31" s="151">
        <v>0</v>
      </c>
      <c r="N31" s="151">
        <v>2704</v>
      </c>
      <c r="O31" s="151">
        <v>566</v>
      </c>
      <c r="P31" s="151">
        <v>496</v>
      </c>
      <c r="Q31" s="151">
        <v>6</v>
      </c>
      <c r="R31" s="151">
        <v>0</v>
      </c>
      <c r="S31" s="152">
        <v>0.015</v>
      </c>
      <c r="T31" s="153">
        <v>88203</v>
      </c>
      <c r="U31" s="153">
        <v>10698</v>
      </c>
      <c r="V31" s="153">
        <v>10520</v>
      </c>
      <c r="W31" s="153">
        <v>13</v>
      </c>
      <c r="X31" s="151">
        <v>8947</v>
      </c>
      <c r="Y31" s="154">
        <v>0.121141004274231</v>
      </c>
      <c r="Z31" s="154">
        <v>0.09800796812749</v>
      </c>
      <c r="AA31" s="154">
        <v>0.0465788628332798</v>
      </c>
      <c r="AB31" s="155">
        <v>0.209319526627219</v>
      </c>
      <c r="AC31" s="156">
        <v>0.0514291052942102</v>
      </c>
      <c r="AD31" s="157">
        <v>21759</v>
      </c>
      <c r="AE31" s="158">
        <v>2541</v>
      </c>
      <c r="AF31" s="158">
        <v>1</v>
      </c>
      <c r="AG31" s="158">
        <v>24097</v>
      </c>
      <c r="AH31" s="158">
        <v>3285</v>
      </c>
      <c r="AI31" s="158">
        <v>4</v>
      </c>
      <c r="AJ31" s="155">
        <v>0.116733305758537</v>
      </c>
      <c r="AK31" s="155">
        <v>0.136158027970287</v>
      </c>
      <c r="AL31" s="156">
        <v>-0.0194247222117501</v>
      </c>
    </row>
    <row r="32" ht="20.25" spans="1:40">
      <c r="A32" s="148" t="s">
        <v>1455</v>
      </c>
      <c r="B32" s="149" t="s">
        <v>1855</v>
      </c>
      <c r="C32" s="149" t="s">
        <v>1497</v>
      </c>
      <c r="D32" s="150">
        <v>2636</v>
      </c>
      <c r="E32" s="150">
        <v>189</v>
      </c>
      <c r="F32" s="150">
        <v>131</v>
      </c>
      <c r="G32" s="150">
        <v>0</v>
      </c>
      <c r="H32" s="150">
        <v>0</v>
      </c>
      <c r="I32" s="151">
        <v>4036</v>
      </c>
      <c r="J32" s="151">
        <v>190</v>
      </c>
      <c r="K32" s="151">
        <v>190</v>
      </c>
      <c r="L32" s="151">
        <v>1</v>
      </c>
      <c r="M32" s="151">
        <v>0</v>
      </c>
      <c r="N32" s="151">
        <v>2737</v>
      </c>
      <c r="O32" s="151">
        <v>423</v>
      </c>
      <c r="P32" s="151">
        <v>416</v>
      </c>
      <c r="Q32" s="151">
        <v>4</v>
      </c>
      <c r="R32" s="151">
        <v>0</v>
      </c>
      <c r="S32" s="152">
        <v>0.015</v>
      </c>
      <c r="T32" s="153">
        <v>92921</v>
      </c>
      <c r="U32" s="153">
        <v>10314</v>
      </c>
      <c r="V32" s="153">
        <v>10196</v>
      </c>
      <c r="W32" s="153">
        <v>9</v>
      </c>
      <c r="X32" s="151">
        <v>8172</v>
      </c>
      <c r="Y32" s="154">
        <v>0.110900657547809</v>
      </c>
      <c r="Z32" s="154">
        <v>0.0716995447647951</v>
      </c>
      <c r="AA32" s="154">
        <v>0.0470763131813677</v>
      </c>
      <c r="AB32" s="155">
        <v>0.154548776032152</v>
      </c>
      <c r="AC32" s="156">
        <v>0.0246232315834275</v>
      </c>
      <c r="AD32" s="157">
        <v>24239</v>
      </c>
      <c r="AE32" s="158">
        <v>2801</v>
      </c>
      <c r="AF32" s="158">
        <v>2</v>
      </c>
      <c r="AG32" s="158">
        <v>24194</v>
      </c>
      <c r="AH32" s="158">
        <v>2747</v>
      </c>
      <c r="AI32" s="158">
        <v>2</v>
      </c>
      <c r="AJ32" s="155">
        <v>0.115475060852345</v>
      </c>
      <c r="AK32" s="155">
        <v>0.113457882119534</v>
      </c>
      <c r="AL32" s="156">
        <v>0.00201717873281163</v>
      </c>
    </row>
    <row r="33" ht="20.25" spans="1:38">
      <c r="A33" s="148" t="s">
        <v>1455</v>
      </c>
      <c r="B33" s="149" t="s">
        <v>1855</v>
      </c>
      <c r="C33" s="149" t="s">
        <v>1586</v>
      </c>
      <c r="D33" s="150">
        <v>2032</v>
      </c>
      <c r="E33" s="150">
        <v>55</v>
      </c>
      <c r="F33" s="150">
        <v>35</v>
      </c>
      <c r="G33" s="150">
        <v>0</v>
      </c>
      <c r="H33" s="150">
        <v>0</v>
      </c>
      <c r="I33" s="151">
        <v>2340</v>
      </c>
      <c r="J33" s="151">
        <v>94</v>
      </c>
      <c r="K33" s="151">
        <v>94</v>
      </c>
      <c r="L33" s="151">
        <v>0</v>
      </c>
      <c r="M33" s="151">
        <v>0</v>
      </c>
      <c r="N33" s="151">
        <v>1627</v>
      </c>
      <c r="O33" s="151">
        <v>95</v>
      </c>
      <c r="P33" s="151">
        <v>95</v>
      </c>
      <c r="Q33" s="151">
        <v>0</v>
      </c>
      <c r="R33" s="151">
        <v>0</v>
      </c>
      <c r="S33" s="152">
        <v>0.015</v>
      </c>
      <c r="T33" s="153">
        <v>55084</v>
      </c>
      <c r="U33" s="153">
        <v>2403</v>
      </c>
      <c r="V33" s="153">
        <v>2382</v>
      </c>
      <c r="W33" s="153">
        <v>0</v>
      </c>
      <c r="X33" s="151">
        <v>1993</v>
      </c>
      <c r="Y33" s="154">
        <v>0.0436242829133687</v>
      </c>
      <c r="Z33" s="154">
        <v>0.0270669291338583</v>
      </c>
      <c r="AA33" s="154">
        <v>0.0401709401709402</v>
      </c>
      <c r="AB33" s="155">
        <v>0.0583896742470805</v>
      </c>
      <c r="AC33" s="156">
        <v>-0.0131040110370819</v>
      </c>
      <c r="AD33" s="157">
        <v>14399</v>
      </c>
      <c r="AE33" s="158">
        <v>612</v>
      </c>
      <c r="AF33" s="158">
        <v>0</v>
      </c>
      <c r="AG33" s="158">
        <v>15014</v>
      </c>
      <c r="AH33" s="158">
        <v>693</v>
      </c>
      <c r="AI33" s="158">
        <v>0</v>
      </c>
      <c r="AJ33" s="155">
        <v>0.0425029515938607</v>
      </c>
      <c r="AK33" s="155">
        <v>0.046156920207806</v>
      </c>
      <c r="AL33" s="156">
        <v>-0.00365396861394536</v>
      </c>
    </row>
    <row r="34" ht="20.25" spans="1:38">
      <c r="A34" s="148" t="s">
        <v>1455</v>
      </c>
      <c r="B34" s="149" t="s">
        <v>1855</v>
      </c>
      <c r="C34" s="149" t="s">
        <v>1611</v>
      </c>
      <c r="D34" s="150">
        <v>2753</v>
      </c>
      <c r="E34" s="150">
        <v>146</v>
      </c>
      <c r="F34" s="150">
        <v>118</v>
      </c>
      <c r="G34" s="150">
        <v>0</v>
      </c>
      <c r="H34" s="150">
        <v>0</v>
      </c>
      <c r="I34" s="151">
        <v>3427</v>
      </c>
      <c r="J34" s="151">
        <v>188</v>
      </c>
      <c r="K34" s="151">
        <v>188</v>
      </c>
      <c r="L34" s="151">
        <v>0</v>
      </c>
      <c r="M34" s="151">
        <v>0</v>
      </c>
      <c r="N34" s="151">
        <v>2252</v>
      </c>
      <c r="O34" s="151">
        <v>156</v>
      </c>
      <c r="P34" s="151">
        <v>156</v>
      </c>
      <c r="Q34" s="151">
        <v>6</v>
      </c>
      <c r="R34" s="151">
        <v>0</v>
      </c>
      <c r="S34" s="152">
        <v>0.015</v>
      </c>
      <c r="T34" s="153">
        <v>80149</v>
      </c>
      <c r="U34" s="153">
        <v>5059</v>
      </c>
      <c r="V34" s="153">
        <v>5031</v>
      </c>
      <c r="W34" s="153">
        <v>4</v>
      </c>
      <c r="X34" s="151">
        <v>4271</v>
      </c>
      <c r="Y34" s="154">
        <v>0.0630700320652784</v>
      </c>
      <c r="Z34" s="154">
        <v>0.0530330548492554</v>
      </c>
      <c r="AA34" s="154">
        <v>0.0548584768018675</v>
      </c>
      <c r="AB34" s="155">
        <v>0.0692717584369449</v>
      </c>
      <c r="AC34" s="156">
        <v>-0.00182542195261216</v>
      </c>
      <c r="AD34" s="157">
        <v>20875</v>
      </c>
      <c r="AE34" s="158">
        <v>1235</v>
      </c>
      <c r="AF34" s="158">
        <v>0</v>
      </c>
      <c r="AG34" s="158">
        <v>21705</v>
      </c>
      <c r="AH34" s="158">
        <v>1406</v>
      </c>
      <c r="AI34" s="158">
        <v>3</v>
      </c>
      <c r="AJ34" s="155">
        <v>0.0591616766467066</v>
      </c>
      <c r="AK34" s="155">
        <v>0.0646394839898641</v>
      </c>
      <c r="AL34" s="156">
        <v>-0.0054778073431575</v>
      </c>
    </row>
    <row r="35" ht="20.25" spans="1:38">
      <c r="A35" s="148" t="s">
        <v>1455</v>
      </c>
      <c r="B35" s="149" t="s">
        <v>1855</v>
      </c>
      <c r="C35" s="149" t="s">
        <v>1579</v>
      </c>
      <c r="D35" s="150">
        <v>3843</v>
      </c>
      <c r="E35" s="150">
        <v>176</v>
      </c>
      <c r="F35" s="150">
        <v>131</v>
      </c>
      <c r="G35" s="150">
        <v>0</v>
      </c>
      <c r="H35" s="150">
        <v>0</v>
      </c>
      <c r="I35" s="151">
        <v>4059</v>
      </c>
      <c r="J35" s="151">
        <v>199</v>
      </c>
      <c r="K35" s="151">
        <v>199</v>
      </c>
      <c r="L35" s="151">
        <v>0</v>
      </c>
      <c r="M35" s="151">
        <v>0</v>
      </c>
      <c r="N35" s="151">
        <v>3041</v>
      </c>
      <c r="O35" s="151">
        <v>283</v>
      </c>
      <c r="P35" s="151">
        <v>283</v>
      </c>
      <c r="Q35" s="151">
        <v>6</v>
      </c>
      <c r="R35" s="151">
        <v>0</v>
      </c>
      <c r="S35" s="152">
        <v>0.015</v>
      </c>
      <c r="T35" s="153">
        <v>91810</v>
      </c>
      <c r="U35" s="153">
        <v>5680</v>
      </c>
      <c r="V35" s="153">
        <v>5635</v>
      </c>
      <c r="W35" s="153">
        <v>4</v>
      </c>
      <c r="X35" s="151">
        <v>4544</v>
      </c>
      <c r="Y35" s="154">
        <v>0.0618233307918527</v>
      </c>
      <c r="Z35" s="154">
        <v>0.0457975539942753</v>
      </c>
      <c r="AA35" s="154">
        <v>0.0490268539049027</v>
      </c>
      <c r="AB35" s="155">
        <v>0.0930614929299572</v>
      </c>
      <c r="AC35" s="156">
        <v>-0.00322929991062738</v>
      </c>
      <c r="AD35" s="157">
        <v>26489</v>
      </c>
      <c r="AE35" s="158">
        <v>1651</v>
      </c>
      <c r="AF35" s="158">
        <v>0</v>
      </c>
      <c r="AG35" s="158">
        <v>24599</v>
      </c>
      <c r="AH35" s="158">
        <v>1463</v>
      </c>
      <c r="AI35" s="158">
        <v>1</v>
      </c>
      <c r="AJ35" s="155">
        <v>0.0623277586922874</v>
      </c>
      <c r="AK35" s="155">
        <v>0.0594333102971666</v>
      </c>
      <c r="AL35" s="156">
        <v>0.00289444839512081</v>
      </c>
    </row>
    <row r="36" ht="20.25" spans="1:38">
      <c r="A36" s="148" t="s">
        <v>1455</v>
      </c>
      <c r="B36" s="149" t="s">
        <v>1855</v>
      </c>
      <c r="C36" s="149" t="s">
        <v>1700</v>
      </c>
      <c r="D36" s="150">
        <v>3258</v>
      </c>
      <c r="E36" s="150">
        <v>158</v>
      </c>
      <c r="F36" s="150">
        <v>117</v>
      </c>
      <c r="G36" s="150">
        <v>0</v>
      </c>
      <c r="H36" s="150">
        <v>0</v>
      </c>
      <c r="I36" s="151">
        <v>3800</v>
      </c>
      <c r="J36" s="151">
        <v>245</v>
      </c>
      <c r="K36" s="151">
        <v>245</v>
      </c>
      <c r="L36" s="151">
        <v>0</v>
      </c>
      <c r="M36" s="151">
        <v>0</v>
      </c>
      <c r="N36" s="151">
        <v>2541</v>
      </c>
      <c r="O36" s="151">
        <v>178</v>
      </c>
      <c r="P36" s="151">
        <v>178</v>
      </c>
      <c r="Q36" s="151">
        <v>7</v>
      </c>
      <c r="R36" s="151">
        <v>0</v>
      </c>
      <c r="S36" s="152">
        <v>0.015</v>
      </c>
      <c r="T36" s="153">
        <v>90269</v>
      </c>
      <c r="U36" s="153">
        <v>5179</v>
      </c>
      <c r="V36" s="153">
        <v>5138</v>
      </c>
      <c r="W36" s="153">
        <v>0</v>
      </c>
      <c r="X36" s="151">
        <v>4282</v>
      </c>
      <c r="Y36" s="154">
        <v>0.0573729630327133</v>
      </c>
      <c r="Z36" s="154">
        <v>0.0484960098219767</v>
      </c>
      <c r="AA36" s="154">
        <v>0.0644736842105263</v>
      </c>
      <c r="AB36" s="155">
        <v>0.0700511609602519</v>
      </c>
      <c r="AC36" s="156">
        <v>-0.0159776743885496</v>
      </c>
      <c r="AD36" s="157">
        <v>23738</v>
      </c>
      <c r="AE36" s="158">
        <v>1455</v>
      </c>
      <c r="AF36" s="158">
        <v>0</v>
      </c>
      <c r="AG36" s="158">
        <v>24042</v>
      </c>
      <c r="AH36" s="158">
        <v>1352</v>
      </c>
      <c r="AI36" s="158">
        <v>0</v>
      </c>
      <c r="AJ36" s="155">
        <v>0.0612941275591878</v>
      </c>
      <c r="AK36" s="155">
        <v>0.0562349222194493</v>
      </c>
      <c r="AL36" s="156">
        <v>0.0050592053397385</v>
      </c>
    </row>
    <row r="37" ht="20.25" spans="1:38">
      <c r="A37" s="148" t="s">
        <v>1455</v>
      </c>
      <c r="B37" s="149" t="s">
        <v>1855</v>
      </c>
      <c r="C37" s="149" t="s">
        <v>1605</v>
      </c>
      <c r="D37" s="150">
        <v>3354</v>
      </c>
      <c r="E37" s="150">
        <v>155</v>
      </c>
      <c r="F37" s="150">
        <v>102</v>
      </c>
      <c r="G37" s="150">
        <v>0</v>
      </c>
      <c r="H37" s="150">
        <v>0</v>
      </c>
      <c r="I37" s="151">
        <v>4235</v>
      </c>
      <c r="J37" s="151">
        <v>203</v>
      </c>
      <c r="K37" s="151">
        <v>203</v>
      </c>
      <c r="L37" s="151">
        <v>0</v>
      </c>
      <c r="M37" s="151">
        <v>0</v>
      </c>
      <c r="N37" s="151">
        <v>2680</v>
      </c>
      <c r="O37" s="151">
        <v>140</v>
      </c>
      <c r="P37" s="151">
        <v>140</v>
      </c>
      <c r="Q37" s="151">
        <v>4</v>
      </c>
      <c r="R37" s="151">
        <v>0</v>
      </c>
      <c r="S37" s="152">
        <v>0.015</v>
      </c>
      <c r="T37" s="153">
        <v>98057</v>
      </c>
      <c r="U37" s="153">
        <v>4282</v>
      </c>
      <c r="V37" s="153">
        <v>4228</v>
      </c>
      <c r="W37" s="153">
        <v>1</v>
      </c>
      <c r="X37" s="151">
        <v>3421</v>
      </c>
      <c r="Y37" s="154">
        <v>0.0436582803879376</v>
      </c>
      <c r="Z37" s="154">
        <v>0.0462134764460346</v>
      </c>
      <c r="AA37" s="154">
        <v>0.0479338842975207</v>
      </c>
      <c r="AB37" s="155">
        <v>0.0522388059701493</v>
      </c>
      <c r="AC37" s="156">
        <v>-0.00172040785148608</v>
      </c>
      <c r="AD37" s="157">
        <v>25478</v>
      </c>
      <c r="AE37" s="158">
        <v>1212</v>
      </c>
      <c r="AF37" s="158">
        <v>0</v>
      </c>
      <c r="AG37" s="158">
        <v>25997</v>
      </c>
      <c r="AH37" s="158">
        <v>1077</v>
      </c>
      <c r="AI37" s="158">
        <v>0</v>
      </c>
      <c r="AJ37" s="155">
        <v>0.0475704529397912</v>
      </c>
      <c r="AK37" s="155">
        <v>0.04142785706043</v>
      </c>
      <c r="AL37" s="156">
        <v>0.00614259587936115</v>
      </c>
    </row>
    <row r="38" ht="20.25" spans="1:38">
      <c r="A38" s="148" t="s">
        <v>1455</v>
      </c>
      <c r="B38" s="149" t="s">
        <v>1855</v>
      </c>
      <c r="C38" s="149" t="s">
        <v>1706</v>
      </c>
      <c r="D38" s="150">
        <v>1741</v>
      </c>
      <c r="E38" s="150">
        <v>139</v>
      </c>
      <c r="F38" s="150">
        <v>98</v>
      </c>
      <c r="G38" s="150">
        <v>0</v>
      </c>
      <c r="H38" s="150">
        <v>0</v>
      </c>
      <c r="I38" s="151">
        <v>2138</v>
      </c>
      <c r="J38" s="151">
        <v>94</v>
      </c>
      <c r="K38" s="151">
        <v>94</v>
      </c>
      <c r="L38" s="151">
        <v>0</v>
      </c>
      <c r="M38" s="151">
        <v>0</v>
      </c>
      <c r="N38" s="151">
        <v>1487</v>
      </c>
      <c r="O38" s="151">
        <v>100</v>
      </c>
      <c r="P38" s="151">
        <v>100</v>
      </c>
      <c r="Q38" s="151">
        <v>0</v>
      </c>
      <c r="R38" s="151">
        <v>0</v>
      </c>
      <c r="S38" s="152">
        <v>0.015</v>
      </c>
      <c r="T38" s="153">
        <v>47087</v>
      </c>
      <c r="U38" s="153">
        <v>2594</v>
      </c>
      <c r="V38" s="153">
        <v>2553</v>
      </c>
      <c r="W38" s="153">
        <v>1</v>
      </c>
      <c r="X38" s="151">
        <v>2095</v>
      </c>
      <c r="Y38" s="154">
        <v>0.0550682778686262</v>
      </c>
      <c r="Z38" s="154">
        <v>0.0798391728891442</v>
      </c>
      <c r="AA38" s="154">
        <v>0.0439663236669785</v>
      </c>
      <c r="AB38" s="155">
        <v>0.0672494956287828</v>
      </c>
      <c r="AC38" s="156">
        <v>0.0358728492221657</v>
      </c>
      <c r="AD38" s="157">
        <v>13003</v>
      </c>
      <c r="AE38" s="158">
        <v>787</v>
      </c>
      <c r="AF38" s="158">
        <v>1</v>
      </c>
      <c r="AG38" s="158">
        <v>12609</v>
      </c>
      <c r="AH38" s="158">
        <v>643</v>
      </c>
      <c r="AI38" s="158">
        <v>0</v>
      </c>
      <c r="AJ38" s="155">
        <v>0.0604475890179189</v>
      </c>
      <c r="AK38" s="155">
        <v>0.0509953208026013</v>
      </c>
      <c r="AL38" s="156">
        <v>0.00945226821531762</v>
      </c>
    </row>
    <row r="39" ht="20.25" spans="1:38">
      <c r="A39" s="148" t="s">
        <v>1455</v>
      </c>
      <c r="B39" s="149" t="s">
        <v>1855</v>
      </c>
      <c r="C39" s="149" t="s">
        <v>1615</v>
      </c>
      <c r="D39" s="150">
        <v>2813</v>
      </c>
      <c r="E39" s="150">
        <v>315</v>
      </c>
      <c r="F39" s="150">
        <v>244</v>
      </c>
      <c r="G39" s="150">
        <v>0</v>
      </c>
      <c r="H39" s="150">
        <v>0</v>
      </c>
      <c r="I39" s="151">
        <v>3128</v>
      </c>
      <c r="J39" s="151">
        <v>183</v>
      </c>
      <c r="K39" s="151">
        <v>182</v>
      </c>
      <c r="L39" s="151">
        <v>0</v>
      </c>
      <c r="M39" s="151">
        <v>0</v>
      </c>
      <c r="N39" s="151">
        <v>2309</v>
      </c>
      <c r="O39" s="151">
        <v>347</v>
      </c>
      <c r="P39" s="151">
        <v>346</v>
      </c>
      <c r="Q39" s="151">
        <v>1</v>
      </c>
      <c r="R39" s="151">
        <v>0</v>
      </c>
      <c r="S39" s="152">
        <v>0.015</v>
      </c>
      <c r="T39" s="153">
        <v>86482</v>
      </c>
      <c r="U39" s="153">
        <v>9353</v>
      </c>
      <c r="V39" s="153">
        <v>9248</v>
      </c>
      <c r="W39" s="153">
        <v>24</v>
      </c>
      <c r="X39" s="151">
        <v>7670</v>
      </c>
      <c r="Y39" s="154">
        <v>0.107872158368215</v>
      </c>
      <c r="Z39" s="154">
        <v>0.111980092428013</v>
      </c>
      <c r="AA39" s="154">
        <v>0.0585038363171356</v>
      </c>
      <c r="AB39" s="155">
        <v>0.150281507145951</v>
      </c>
      <c r="AC39" s="156">
        <v>0.0534762561108772</v>
      </c>
      <c r="AD39" s="157">
        <v>21400</v>
      </c>
      <c r="AE39" s="158">
        <v>2329</v>
      </c>
      <c r="AF39" s="158">
        <v>2</v>
      </c>
      <c r="AG39" s="158">
        <v>23059</v>
      </c>
      <c r="AH39" s="158">
        <v>2513</v>
      </c>
      <c r="AI39" s="158">
        <v>5</v>
      </c>
      <c r="AJ39" s="155">
        <v>0.108738317757009</v>
      </c>
      <c r="AK39" s="155">
        <v>0.108764473741272</v>
      </c>
      <c r="AL39" s="156">
        <v>-2.6155984263046e-5</v>
      </c>
    </row>
    <row r="40" ht="20.25" spans="1:38">
      <c r="A40" s="148" t="s">
        <v>1455</v>
      </c>
      <c r="B40" s="149" t="s">
        <v>1857</v>
      </c>
      <c r="C40" s="165" t="s">
        <v>1608</v>
      </c>
      <c r="D40" s="150">
        <v>712</v>
      </c>
      <c r="E40" s="150">
        <v>59</v>
      </c>
      <c r="F40" s="150">
        <v>45</v>
      </c>
      <c r="G40" s="150">
        <v>0</v>
      </c>
      <c r="H40" s="150">
        <v>0</v>
      </c>
      <c r="I40" s="151">
        <v>982</v>
      </c>
      <c r="J40" s="151">
        <v>152</v>
      </c>
      <c r="K40" s="151">
        <v>150</v>
      </c>
      <c r="L40" s="151">
        <v>0</v>
      </c>
      <c r="M40" s="151">
        <v>0</v>
      </c>
      <c r="N40" s="151">
        <v>1100</v>
      </c>
      <c r="O40" s="151">
        <v>38</v>
      </c>
      <c r="P40" s="151">
        <v>38</v>
      </c>
      <c r="Q40" s="151">
        <v>0</v>
      </c>
      <c r="R40" s="151">
        <v>0</v>
      </c>
      <c r="S40" s="152">
        <v>0.015</v>
      </c>
      <c r="T40" s="153">
        <v>26366</v>
      </c>
      <c r="U40" s="153">
        <v>3411</v>
      </c>
      <c r="V40" s="153">
        <v>3389</v>
      </c>
      <c r="W40" s="153">
        <v>5</v>
      </c>
      <c r="X40" s="151">
        <v>2751</v>
      </c>
      <c r="Y40" s="154">
        <v>0.129181521656679</v>
      </c>
      <c r="Z40" s="154">
        <v>0.0828651685393258</v>
      </c>
      <c r="AA40" s="154">
        <v>0.154786150712831</v>
      </c>
      <c r="AB40" s="155">
        <v>0.0345454545454545</v>
      </c>
      <c r="AC40" s="156">
        <v>-0.0719209821735051</v>
      </c>
      <c r="AD40" s="157">
        <v>6619</v>
      </c>
      <c r="AE40" s="158">
        <v>649</v>
      </c>
      <c r="AF40" s="158">
        <v>0</v>
      </c>
      <c r="AG40" s="158">
        <v>6857</v>
      </c>
      <c r="AH40" s="158">
        <v>673</v>
      </c>
      <c r="AI40" s="158">
        <v>0</v>
      </c>
      <c r="AJ40" s="155">
        <v>0.0980510651155764</v>
      </c>
      <c r="AK40" s="155">
        <v>0.0981478780807934</v>
      </c>
      <c r="AL40" s="156">
        <v>-9.68129652169775e-5</v>
      </c>
    </row>
    <row r="41" ht="20.25" spans="1:38">
      <c r="A41" s="148" t="s">
        <v>1455</v>
      </c>
      <c r="B41" s="149" t="s">
        <v>1857</v>
      </c>
      <c r="C41" s="165" t="s">
        <v>1604</v>
      </c>
      <c r="D41" s="150">
        <v>1568</v>
      </c>
      <c r="E41" s="150">
        <v>162</v>
      </c>
      <c r="F41" s="150">
        <v>110</v>
      </c>
      <c r="G41" s="150">
        <v>0</v>
      </c>
      <c r="H41" s="150">
        <v>0</v>
      </c>
      <c r="I41" s="151">
        <v>1876</v>
      </c>
      <c r="J41" s="151">
        <v>130</v>
      </c>
      <c r="K41" s="151">
        <v>130</v>
      </c>
      <c r="L41" s="151">
        <v>0</v>
      </c>
      <c r="M41" s="151">
        <v>0</v>
      </c>
      <c r="N41" s="151">
        <v>1237</v>
      </c>
      <c r="O41" s="151">
        <v>158</v>
      </c>
      <c r="P41" s="151">
        <v>158</v>
      </c>
      <c r="Q41" s="151">
        <v>0</v>
      </c>
      <c r="R41" s="151">
        <v>0</v>
      </c>
      <c r="S41" s="152">
        <v>0.015</v>
      </c>
      <c r="T41" s="153">
        <v>41565</v>
      </c>
      <c r="U41" s="153">
        <v>4366</v>
      </c>
      <c r="V41" s="153">
        <v>4314</v>
      </c>
      <c r="W41" s="153">
        <v>1</v>
      </c>
      <c r="X41" s="151">
        <v>3262</v>
      </c>
      <c r="Y41" s="154">
        <v>0.105016239624684</v>
      </c>
      <c r="Z41" s="154">
        <v>0.103316326530612</v>
      </c>
      <c r="AA41" s="154">
        <v>0.0692963752665245</v>
      </c>
      <c r="AB41" s="155">
        <v>0.127728375101051</v>
      </c>
      <c r="AC41" s="156">
        <v>0.0340199512640877</v>
      </c>
      <c r="AD41" s="157">
        <v>10812</v>
      </c>
      <c r="AE41" s="158">
        <v>1121</v>
      </c>
      <c r="AF41" s="158">
        <v>0</v>
      </c>
      <c r="AG41" s="158">
        <v>11246</v>
      </c>
      <c r="AH41" s="158">
        <v>1274</v>
      </c>
      <c r="AI41" s="158">
        <v>0</v>
      </c>
      <c r="AJ41" s="155">
        <v>0.103681095079541</v>
      </c>
      <c r="AK41" s="155">
        <v>0.113284723457229</v>
      </c>
      <c r="AL41" s="156">
        <v>-0.00960362837768798</v>
      </c>
    </row>
    <row r="42" ht="20.25" spans="1:38">
      <c r="A42" s="148" t="s">
        <v>1455</v>
      </c>
      <c r="B42" s="149" t="s">
        <v>1857</v>
      </c>
      <c r="C42" s="165" t="s">
        <v>1609</v>
      </c>
      <c r="D42" s="150">
        <v>1493</v>
      </c>
      <c r="E42" s="150">
        <v>132</v>
      </c>
      <c r="F42" s="150">
        <v>90</v>
      </c>
      <c r="G42" s="150">
        <v>0</v>
      </c>
      <c r="H42" s="150">
        <v>0</v>
      </c>
      <c r="I42" s="151">
        <v>1529</v>
      </c>
      <c r="J42" s="151">
        <v>143</v>
      </c>
      <c r="K42" s="151">
        <v>143</v>
      </c>
      <c r="L42" s="151">
        <v>0</v>
      </c>
      <c r="M42" s="151">
        <v>0</v>
      </c>
      <c r="N42" s="151">
        <v>1664</v>
      </c>
      <c r="O42" s="151">
        <v>149</v>
      </c>
      <c r="P42" s="151">
        <v>149</v>
      </c>
      <c r="Q42" s="151">
        <v>0</v>
      </c>
      <c r="R42" s="151">
        <v>0</v>
      </c>
      <c r="S42" s="152">
        <v>0.015</v>
      </c>
      <c r="T42" s="153">
        <v>41143</v>
      </c>
      <c r="U42" s="153">
        <v>3644</v>
      </c>
      <c r="V42" s="153">
        <v>3601</v>
      </c>
      <c r="W42" s="153">
        <v>3</v>
      </c>
      <c r="X42" s="151">
        <v>2802</v>
      </c>
      <c r="Y42" s="154">
        <v>0.0884962204992344</v>
      </c>
      <c r="Z42" s="154">
        <v>0.0884125920964501</v>
      </c>
      <c r="AA42" s="154">
        <v>0.0935251798561151</v>
      </c>
      <c r="AB42" s="155">
        <v>0.0895432692307692</v>
      </c>
      <c r="AC42" s="156">
        <v>-0.00511258775966501</v>
      </c>
      <c r="AD42" s="157">
        <v>11163</v>
      </c>
      <c r="AE42" s="158">
        <v>1025</v>
      </c>
      <c r="AF42" s="158">
        <v>1</v>
      </c>
      <c r="AG42" s="158">
        <v>10560</v>
      </c>
      <c r="AH42" s="158">
        <v>926</v>
      </c>
      <c r="AI42" s="158">
        <v>0</v>
      </c>
      <c r="AJ42" s="155">
        <v>0.0917316133655827</v>
      </c>
      <c r="AK42" s="155">
        <v>0.0876893939393939</v>
      </c>
      <c r="AL42" s="156">
        <v>0.00404221942618879</v>
      </c>
    </row>
    <row r="43" ht="20.25" spans="1:38">
      <c r="A43" s="148" t="s">
        <v>1455</v>
      </c>
      <c r="B43" s="149" t="s">
        <v>1857</v>
      </c>
      <c r="C43" s="165" t="s">
        <v>1699</v>
      </c>
      <c r="D43" s="150">
        <v>1819</v>
      </c>
      <c r="E43" s="150">
        <v>101</v>
      </c>
      <c r="F43" s="150">
        <v>72</v>
      </c>
      <c r="G43" s="150">
        <v>0</v>
      </c>
      <c r="H43" s="150">
        <v>0</v>
      </c>
      <c r="I43" s="151">
        <v>1634</v>
      </c>
      <c r="J43" s="151">
        <v>112</v>
      </c>
      <c r="K43" s="151">
        <v>112</v>
      </c>
      <c r="L43" s="151">
        <v>0</v>
      </c>
      <c r="M43" s="151">
        <v>0</v>
      </c>
      <c r="N43" s="151">
        <v>1655</v>
      </c>
      <c r="O43" s="151">
        <v>141</v>
      </c>
      <c r="P43" s="151">
        <v>141</v>
      </c>
      <c r="Q43" s="151">
        <v>0</v>
      </c>
      <c r="R43" s="151">
        <v>0</v>
      </c>
      <c r="S43" s="152">
        <v>0.015</v>
      </c>
      <c r="T43" s="153">
        <v>46556</v>
      </c>
      <c r="U43" s="153">
        <v>4265</v>
      </c>
      <c r="V43" s="153">
        <v>4236</v>
      </c>
      <c r="W43" s="153">
        <v>0</v>
      </c>
      <c r="X43" s="151">
        <v>3443</v>
      </c>
      <c r="Y43" s="154">
        <v>0.0916101039608214</v>
      </c>
      <c r="Z43" s="154">
        <v>0.0555250137438153</v>
      </c>
      <c r="AA43" s="154">
        <v>0.0685434516523868</v>
      </c>
      <c r="AB43" s="155">
        <v>0.0851963746223565</v>
      </c>
      <c r="AC43" s="156">
        <v>-0.0130184379085715</v>
      </c>
      <c r="AD43" s="157">
        <v>12235</v>
      </c>
      <c r="AE43" s="158">
        <v>1015</v>
      </c>
      <c r="AF43" s="158">
        <v>0</v>
      </c>
      <c r="AG43" s="158">
        <v>12635</v>
      </c>
      <c r="AH43" s="158">
        <v>1201</v>
      </c>
      <c r="AI43" s="158">
        <v>0</v>
      </c>
      <c r="AJ43" s="155">
        <v>0.0829587249693502</v>
      </c>
      <c r="AK43" s="155">
        <v>0.0950534230312624</v>
      </c>
      <c r="AL43" s="156">
        <v>-0.0120946980619121</v>
      </c>
    </row>
    <row r="44" ht="20.25" spans="1:38">
      <c r="A44" s="148" t="s">
        <v>1455</v>
      </c>
      <c r="B44" s="149" t="s">
        <v>1857</v>
      </c>
      <c r="C44" s="165" t="s">
        <v>1591</v>
      </c>
      <c r="D44" s="150">
        <v>1439</v>
      </c>
      <c r="E44" s="150">
        <v>163</v>
      </c>
      <c r="F44" s="150">
        <v>126</v>
      </c>
      <c r="G44" s="150">
        <v>0</v>
      </c>
      <c r="H44" s="150">
        <v>0</v>
      </c>
      <c r="I44" s="151">
        <v>1638</v>
      </c>
      <c r="J44" s="151">
        <v>160</v>
      </c>
      <c r="K44" s="151">
        <v>160</v>
      </c>
      <c r="L44" s="151">
        <v>0</v>
      </c>
      <c r="M44" s="151">
        <v>0</v>
      </c>
      <c r="N44" s="151">
        <v>1634</v>
      </c>
      <c r="O44" s="151">
        <v>221</v>
      </c>
      <c r="P44" s="151">
        <v>219</v>
      </c>
      <c r="Q44" s="151">
        <v>0</v>
      </c>
      <c r="R44" s="151">
        <v>0</v>
      </c>
      <c r="S44" s="152">
        <v>0.015</v>
      </c>
      <c r="T44" s="153">
        <v>45019</v>
      </c>
      <c r="U44" s="153">
        <v>4649</v>
      </c>
      <c r="V44" s="153">
        <v>4608</v>
      </c>
      <c r="W44" s="153">
        <v>3</v>
      </c>
      <c r="X44" s="151">
        <v>3746</v>
      </c>
      <c r="Y44" s="154">
        <v>0.103200870743464</v>
      </c>
      <c r="Z44" s="154">
        <v>0.113273106323836</v>
      </c>
      <c r="AA44" s="154">
        <v>0.0976800976800977</v>
      </c>
      <c r="AB44" s="155">
        <v>0.135250917992656</v>
      </c>
      <c r="AC44" s="156">
        <v>0.0155930086437383</v>
      </c>
      <c r="AD44" s="157">
        <v>11325</v>
      </c>
      <c r="AE44" s="158">
        <v>1224</v>
      </c>
      <c r="AF44" s="158">
        <v>0</v>
      </c>
      <c r="AG44" s="158">
        <v>12571</v>
      </c>
      <c r="AH44" s="158">
        <v>1168</v>
      </c>
      <c r="AI44" s="158">
        <v>0</v>
      </c>
      <c r="AJ44" s="155">
        <v>0.108079470198676</v>
      </c>
      <c r="AK44" s="155">
        <v>0.0929122583724445</v>
      </c>
      <c r="AL44" s="156">
        <v>0.015167211826231</v>
      </c>
    </row>
    <row r="45" ht="20.25" spans="1:38">
      <c r="A45" s="148" t="s">
        <v>1455</v>
      </c>
      <c r="B45" s="149" t="s">
        <v>1857</v>
      </c>
      <c r="C45" s="165" t="s">
        <v>1607</v>
      </c>
      <c r="D45" s="150">
        <v>2260</v>
      </c>
      <c r="E45" s="150">
        <v>335</v>
      </c>
      <c r="F45" s="150">
        <v>236</v>
      </c>
      <c r="G45" s="150">
        <v>0</v>
      </c>
      <c r="H45" s="150">
        <v>0</v>
      </c>
      <c r="I45" s="151">
        <v>2525</v>
      </c>
      <c r="J45" s="151">
        <v>110</v>
      </c>
      <c r="K45" s="151">
        <v>104</v>
      </c>
      <c r="L45" s="151">
        <v>0</v>
      </c>
      <c r="M45" s="151">
        <v>0</v>
      </c>
      <c r="N45" s="151">
        <v>2756</v>
      </c>
      <c r="O45" s="151">
        <v>278</v>
      </c>
      <c r="P45" s="151">
        <v>276</v>
      </c>
      <c r="Q45" s="151">
        <v>0</v>
      </c>
      <c r="R45" s="151">
        <v>0</v>
      </c>
      <c r="S45" s="152">
        <v>0.015</v>
      </c>
      <c r="T45" s="153">
        <v>70241</v>
      </c>
      <c r="U45" s="153">
        <v>8579</v>
      </c>
      <c r="V45" s="153">
        <v>8466</v>
      </c>
      <c r="W45" s="153">
        <v>8</v>
      </c>
      <c r="X45" s="151">
        <v>6830</v>
      </c>
      <c r="Y45" s="154">
        <v>0.122022750245583</v>
      </c>
      <c r="Z45" s="154">
        <v>0.148230088495575</v>
      </c>
      <c r="AA45" s="154">
        <v>0.0435643564356436</v>
      </c>
      <c r="AB45" s="155">
        <v>0.100870827285922</v>
      </c>
      <c r="AC45" s="156">
        <v>0.104665732059932</v>
      </c>
      <c r="AD45" s="157">
        <v>17296</v>
      </c>
      <c r="AE45" s="158">
        <v>1809</v>
      </c>
      <c r="AF45" s="158">
        <v>1</v>
      </c>
      <c r="AG45" s="158">
        <v>19498</v>
      </c>
      <c r="AH45" s="158">
        <v>2657</v>
      </c>
      <c r="AI45" s="158">
        <v>2</v>
      </c>
      <c r="AJ45" s="155">
        <v>0.104532839962997</v>
      </c>
      <c r="AK45" s="155">
        <v>0.136167812083291</v>
      </c>
      <c r="AL45" s="156">
        <v>-0.0316349721202934</v>
      </c>
    </row>
    <row r="46" ht="20.25" spans="1:38">
      <c r="A46" s="148" t="s">
        <v>1455</v>
      </c>
      <c r="B46" s="149" t="s">
        <v>1857</v>
      </c>
      <c r="C46" s="165" t="s">
        <v>1501</v>
      </c>
      <c r="D46" s="150">
        <v>1371</v>
      </c>
      <c r="E46" s="150">
        <v>66</v>
      </c>
      <c r="F46" s="150">
        <v>53</v>
      </c>
      <c r="G46" s="150">
        <v>0</v>
      </c>
      <c r="H46" s="150">
        <v>0</v>
      </c>
      <c r="I46" s="151">
        <v>1251</v>
      </c>
      <c r="J46" s="151">
        <v>88</v>
      </c>
      <c r="K46" s="151">
        <v>88</v>
      </c>
      <c r="L46" s="151">
        <v>0</v>
      </c>
      <c r="M46" s="151">
        <v>0</v>
      </c>
      <c r="N46" s="151">
        <v>1296</v>
      </c>
      <c r="O46" s="151">
        <v>59</v>
      </c>
      <c r="P46" s="151">
        <v>59</v>
      </c>
      <c r="Q46" s="151">
        <v>0</v>
      </c>
      <c r="R46" s="151">
        <v>0</v>
      </c>
      <c r="S46" s="152">
        <v>0.015</v>
      </c>
      <c r="T46" s="153">
        <v>35362</v>
      </c>
      <c r="U46" s="153">
        <v>2225</v>
      </c>
      <c r="V46" s="153">
        <v>2212</v>
      </c>
      <c r="W46" s="153">
        <v>1</v>
      </c>
      <c r="X46" s="151">
        <v>1819</v>
      </c>
      <c r="Y46" s="154">
        <v>0.0628923703410441</v>
      </c>
      <c r="Z46" s="154">
        <v>0.0481400437636762</v>
      </c>
      <c r="AA46" s="154">
        <v>0.070343725019984</v>
      </c>
      <c r="AB46" s="155">
        <v>0.0455246913580247</v>
      </c>
      <c r="AC46" s="156">
        <v>-0.0222036812563079</v>
      </c>
      <c r="AD46" s="157">
        <v>9262</v>
      </c>
      <c r="AE46" s="158">
        <v>563</v>
      </c>
      <c r="AF46" s="158">
        <v>0</v>
      </c>
      <c r="AG46" s="158">
        <v>9300</v>
      </c>
      <c r="AH46" s="158">
        <v>606</v>
      </c>
      <c r="AI46" s="158">
        <v>0</v>
      </c>
      <c r="AJ46" s="155">
        <v>0.0607860073418268</v>
      </c>
      <c r="AK46" s="155">
        <v>0.0651612903225806</v>
      </c>
      <c r="AL46" s="156">
        <v>-0.00437528298075382</v>
      </c>
    </row>
    <row r="47" ht="20.25" spans="1:38">
      <c r="A47" s="148" t="s">
        <v>1455</v>
      </c>
      <c r="B47" s="149" t="s">
        <v>1857</v>
      </c>
      <c r="C47" s="165" t="s">
        <v>1593</v>
      </c>
      <c r="D47" s="150">
        <v>1532</v>
      </c>
      <c r="E47" s="150">
        <v>81</v>
      </c>
      <c r="F47" s="150">
        <v>54</v>
      </c>
      <c r="G47" s="150">
        <v>0</v>
      </c>
      <c r="H47" s="150">
        <v>0</v>
      </c>
      <c r="I47" s="151">
        <v>1721</v>
      </c>
      <c r="J47" s="151">
        <v>85</v>
      </c>
      <c r="K47" s="151">
        <v>85</v>
      </c>
      <c r="L47" s="151">
        <v>0</v>
      </c>
      <c r="M47" s="151">
        <v>0</v>
      </c>
      <c r="N47" s="151">
        <v>1828</v>
      </c>
      <c r="O47" s="151">
        <v>107</v>
      </c>
      <c r="P47" s="151">
        <v>107</v>
      </c>
      <c r="Q47" s="151">
        <v>0</v>
      </c>
      <c r="R47" s="151">
        <v>0</v>
      </c>
      <c r="S47" s="152">
        <v>0.015</v>
      </c>
      <c r="T47" s="153">
        <v>35810</v>
      </c>
      <c r="U47" s="153">
        <v>2131</v>
      </c>
      <c r="V47" s="153">
        <v>2104</v>
      </c>
      <c r="W47" s="153">
        <v>0</v>
      </c>
      <c r="X47" s="151">
        <v>1598</v>
      </c>
      <c r="Y47" s="154">
        <v>0.0595085171739737</v>
      </c>
      <c r="Z47" s="154">
        <v>0.0528720626631854</v>
      </c>
      <c r="AA47" s="154">
        <v>0.0493898895990703</v>
      </c>
      <c r="AB47" s="155">
        <v>0.0585339168490153</v>
      </c>
      <c r="AC47" s="156">
        <v>0.00348217306411507</v>
      </c>
      <c r="AD47" s="157">
        <v>10088</v>
      </c>
      <c r="AE47" s="158">
        <v>642</v>
      </c>
      <c r="AF47" s="158">
        <v>0</v>
      </c>
      <c r="AG47" s="158">
        <v>9074</v>
      </c>
      <c r="AH47" s="158">
        <v>533</v>
      </c>
      <c r="AI47" s="158">
        <v>0</v>
      </c>
      <c r="AJ47" s="155">
        <v>0.0636399682791435</v>
      </c>
      <c r="AK47" s="155">
        <v>0.0587392550143266</v>
      </c>
      <c r="AL47" s="156">
        <v>0.00490071326481688</v>
      </c>
    </row>
    <row r="48" ht="20.25" spans="1:38">
      <c r="A48" s="148" t="s">
        <v>1455</v>
      </c>
      <c r="B48" s="149" t="s">
        <v>1857</v>
      </c>
      <c r="C48" s="165" t="s">
        <v>1621</v>
      </c>
      <c r="D48" s="150">
        <v>4183</v>
      </c>
      <c r="E48" s="150">
        <v>176</v>
      </c>
      <c r="F48" s="150">
        <v>131</v>
      </c>
      <c r="G48" s="150">
        <v>0</v>
      </c>
      <c r="H48" s="150">
        <v>0</v>
      </c>
      <c r="I48" s="151">
        <v>3971</v>
      </c>
      <c r="J48" s="151">
        <v>404</v>
      </c>
      <c r="K48" s="151">
        <v>402</v>
      </c>
      <c r="L48" s="151">
        <v>0</v>
      </c>
      <c r="M48" s="151">
        <v>0</v>
      </c>
      <c r="N48" s="151">
        <v>3963</v>
      </c>
      <c r="O48" s="151">
        <v>217</v>
      </c>
      <c r="P48" s="151">
        <v>216</v>
      </c>
      <c r="Q48" s="151">
        <v>0</v>
      </c>
      <c r="R48" s="151">
        <v>0</v>
      </c>
      <c r="S48" s="152">
        <v>0.015</v>
      </c>
      <c r="T48" s="153">
        <v>110672</v>
      </c>
      <c r="U48" s="153">
        <v>9426</v>
      </c>
      <c r="V48" s="153">
        <v>9372</v>
      </c>
      <c r="W48" s="153">
        <v>6</v>
      </c>
      <c r="X48" s="151">
        <v>7675</v>
      </c>
      <c r="Y48" s="154">
        <v>0.0851163799334972</v>
      </c>
      <c r="Z48" s="154">
        <v>0.0420750657422902</v>
      </c>
      <c r="AA48" s="154">
        <v>0.101737597582473</v>
      </c>
      <c r="AB48" s="155">
        <v>0.0547564976028261</v>
      </c>
      <c r="AC48" s="156">
        <v>-0.0596625318401827</v>
      </c>
      <c r="AD48" s="157">
        <v>28334</v>
      </c>
      <c r="AE48" s="158">
        <v>2366</v>
      </c>
      <c r="AF48" s="158">
        <v>0</v>
      </c>
      <c r="AG48" s="158">
        <v>29981</v>
      </c>
      <c r="AH48" s="158">
        <v>2675</v>
      </c>
      <c r="AI48" s="158">
        <v>1</v>
      </c>
      <c r="AJ48" s="155">
        <v>0.0835039175548811</v>
      </c>
      <c r="AK48" s="155">
        <v>0.0891898202194723</v>
      </c>
      <c r="AL48" s="156">
        <v>-0.00568590266459128</v>
      </c>
    </row>
    <row r="49" ht="20.25" spans="1:38">
      <c r="A49" s="148" t="s">
        <v>1455</v>
      </c>
      <c r="B49" s="149" t="s">
        <v>1857</v>
      </c>
      <c r="C49" s="165" t="s">
        <v>1610</v>
      </c>
      <c r="D49" s="150">
        <v>2231</v>
      </c>
      <c r="E49" s="150">
        <v>212</v>
      </c>
      <c r="F49" s="150">
        <v>149</v>
      </c>
      <c r="G49" s="150">
        <v>0</v>
      </c>
      <c r="H49" s="150">
        <v>0</v>
      </c>
      <c r="I49" s="151">
        <v>2127</v>
      </c>
      <c r="J49" s="151">
        <v>198</v>
      </c>
      <c r="K49" s="151">
        <v>198</v>
      </c>
      <c r="L49" s="151">
        <v>0</v>
      </c>
      <c r="M49" s="151">
        <v>0</v>
      </c>
      <c r="N49" s="151">
        <v>2295</v>
      </c>
      <c r="O49" s="151">
        <v>164</v>
      </c>
      <c r="P49" s="151">
        <v>164</v>
      </c>
      <c r="Q49" s="151">
        <v>0</v>
      </c>
      <c r="R49" s="151">
        <v>0</v>
      </c>
      <c r="S49" s="152">
        <v>0.015</v>
      </c>
      <c r="T49" s="153">
        <v>62481</v>
      </c>
      <c r="U49" s="153">
        <v>5155</v>
      </c>
      <c r="V49" s="153">
        <v>5092</v>
      </c>
      <c r="W49" s="153">
        <v>3</v>
      </c>
      <c r="X49" s="151">
        <v>4005</v>
      </c>
      <c r="Y49" s="154">
        <v>0.0824570669483523</v>
      </c>
      <c r="Z49" s="154">
        <v>0.0950246526221425</v>
      </c>
      <c r="AA49" s="154">
        <v>0.0930888575458392</v>
      </c>
      <c r="AB49" s="155">
        <v>0.0714596949891068</v>
      </c>
      <c r="AC49" s="156">
        <v>0.00193579507630333</v>
      </c>
      <c r="AD49" s="157">
        <v>15729</v>
      </c>
      <c r="AE49" s="158">
        <v>1336</v>
      </c>
      <c r="AF49" s="158">
        <v>0</v>
      </c>
      <c r="AG49" s="158">
        <v>16700</v>
      </c>
      <c r="AH49" s="158">
        <v>1621</v>
      </c>
      <c r="AI49" s="158">
        <v>1</v>
      </c>
      <c r="AJ49" s="155">
        <v>0.0849386483565389</v>
      </c>
      <c r="AK49" s="155">
        <v>0.0970059880239521</v>
      </c>
      <c r="AL49" s="156">
        <v>-0.0120673396674132</v>
      </c>
    </row>
    <row r="50" ht="20.25" spans="1:38">
      <c r="A50" s="148" t="s">
        <v>1455</v>
      </c>
      <c r="B50" s="149" t="s">
        <v>1857</v>
      </c>
      <c r="C50" s="165" t="s">
        <v>1617</v>
      </c>
      <c r="D50" s="150">
        <v>2869</v>
      </c>
      <c r="E50" s="150">
        <v>276</v>
      </c>
      <c r="F50" s="150">
        <v>201</v>
      </c>
      <c r="G50" s="150">
        <v>0</v>
      </c>
      <c r="H50" s="150">
        <v>0</v>
      </c>
      <c r="I50" s="151">
        <v>2594</v>
      </c>
      <c r="J50" s="151">
        <v>272</v>
      </c>
      <c r="K50" s="151">
        <v>266</v>
      </c>
      <c r="L50" s="151">
        <v>0</v>
      </c>
      <c r="M50" s="151">
        <v>0</v>
      </c>
      <c r="N50" s="151">
        <v>2658</v>
      </c>
      <c r="O50" s="151">
        <v>326</v>
      </c>
      <c r="P50" s="151">
        <v>324</v>
      </c>
      <c r="Q50" s="151">
        <v>0</v>
      </c>
      <c r="R50" s="151">
        <v>0</v>
      </c>
      <c r="S50" s="152">
        <v>0.015</v>
      </c>
      <c r="T50" s="153">
        <v>80530</v>
      </c>
      <c r="U50" s="153">
        <v>9230</v>
      </c>
      <c r="V50" s="153">
        <v>9139</v>
      </c>
      <c r="W50" s="153">
        <v>6</v>
      </c>
      <c r="X50" s="151">
        <v>7241</v>
      </c>
      <c r="Y50" s="154">
        <v>0.114541164783311</v>
      </c>
      <c r="Z50" s="154">
        <v>0.0962007668177065</v>
      </c>
      <c r="AA50" s="154">
        <v>0.104857363145721</v>
      </c>
      <c r="AB50" s="155">
        <v>0.122648607975922</v>
      </c>
      <c r="AC50" s="156">
        <v>-0.00865659632801437</v>
      </c>
      <c r="AD50" s="157">
        <v>20291</v>
      </c>
      <c r="AE50" s="158">
        <v>2338</v>
      </c>
      <c r="AF50" s="158">
        <v>0</v>
      </c>
      <c r="AG50" s="158">
        <v>21198</v>
      </c>
      <c r="AH50" s="158">
        <v>2823</v>
      </c>
      <c r="AI50" s="158">
        <v>4</v>
      </c>
      <c r="AJ50" s="155">
        <v>0.115223498102607</v>
      </c>
      <c r="AK50" s="155">
        <v>0.132984243796585</v>
      </c>
      <c r="AL50" s="156">
        <v>-0.0177607456939775</v>
      </c>
    </row>
    <row r="51" ht="20.25" spans="1:38">
      <c r="A51" s="148" t="s">
        <v>1455</v>
      </c>
      <c r="B51" s="149" t="s">
        <v>1857</v>
      </c>
      <c r="C51" s="165" t="s">
        <v>1606</v>
      </c>
      <c r="D51" s="150">
        <v>1327</v>
      </c>
      <c r="E51" s="150">
        <v>131</v>
      </c>
      <c r="F51" s="150">
        <v>93</v>
      </c>
      <c r="G51" s="150">
        <v>0</v>
      </c>
      <c r="H51" s="150">
        <v>0</v>
      </c>
      <c r="I51" s="151">
        <v>1889</v>
      </c>
      <c r="J51" s="151">
        <v>321</v>
      </c>
      <c r="K51" s="151">
        <v>320</v>
      </c>
      <c r="L51" s="151">
        <v>0</v>
      </c>
      <c r="M51" s="151">
        <v>0</v>
      </c>
      <c r="N51" s="151">
        <v>1615</v>
      </c>
      <c r="O51" s="151">
        <v>199</v>
      </c>
      <c r="P51" s="151">
        <v>199</v>
      </c>
      <c r="Q51" s="151">
        <v>0</v>
      </c>
      <c r="R51" s="151">
        <v>0</v>
      </c>
      <c r="S51" s="152">
        <v>0.015</v>
      </c>
      <c r="T51" s="153">
        <v>52209</v>
      </c>
      <c r="U51" s="153">
        <v>5686</v>
      </c>
      <c r="V51" s="153">
        <v>5643</v>
      </c>
      <c r="W51" s="153">
        <v>103</v>
      </c>
      <c r="X51" s="151">
        <v>4199</v>
      </c>
      <c r="Y51" s="154">
        <v>0.106935585818537</v>
      </c>
      <c r="Z51" s="154">
        <v>0.0987189148455162</v>
      </c>
      <c r="AA51" s="154">
        <v>0.169931180518793</v>
      </c>
      <c r="AB51" s="155">
        <v>0.123219814241486</v>
      </c>
      <c r="AC51" s="156">
        <v>-0.0712122656732768</v>
      </c>
      <c r="AD51" s="157">
        <v>13029</v>
      </c>
      <c r="AE51" s="158">
        <v>1466</v>
      </c>
      <c r="AF51" s="158">
        <v>0</v>
      </c>
      <c r="AG51" s="158">
        <v>14499</v>
      </c>
      <c r="AH51" s="158">
        <v>1610</v>
      </c>
      <c r="AI51" s="158">
        <v>2</v>
      </c>
      <c r="AJ51" s="155">
        <v>0.112518228567043</v>
      </c>
      <c r="AK51" s="155">
        <v>0.110904200289675</v>
      </c>
      <c r="AL51" s="156">
        <v>0.00161402827736759</v>
      </c>
    </row>
    <row r="52" ht="20.25" spans="1:38">
      <c r="A52" s="148" t="s">
        <v>1455</v>
      </c>
      <c r="B52" s="149" t="s">
        <v>1857</v>
      </c>
      <c r="C52" s="165" t="s">
        <v>1595</v>
      </c>
      <c r="D52" s="150">
        <v>1801</v>
      </c>
      <c r="E52" s="150">
        <v>145</v>
      </c>
      <c r="F52" s="150">
        <v>110</v>
      </c>
      <c r="G52" s="150">
        <v>0</v>
      </c>
      <c r="H52" s="150">
        <v>0</v>
      </c>
      <c r="I52" s="151">
        <v>1778</v>
      </c>
      <c r="J52" s="151">
        <v>280</v>
      </c>
      <c r="K52" s="151">
        <v>276</v>
      </c>
      <c r="L52" s="151">
        <v>0</v>
      </c>
      <c r="M52" s="151">
        <v>0</v>
      </c>
      <c r="N52" s="151">
        <v>1747</v>
      </c>
      <c r="O52" s="151">
        <v>143</v>
      </c>
      <c r="P52" s="151">
        <v>143</v>
      </c>
      <c r="Q52" s="151">
        <v>0</v>
      </c>
      <c r="R52" s="151">
        <v>0</v>
      </c>
      <c r="S52" s="152">
        <v>0.015</v>
      </c>
      <c r="T52" s="153">
        <v>54594</v>
      </c>
      <c r="U52" s="153">
        <v>5357</v>
      </c>
      <c r="V52" s="153">
        <v>5316</v>
      </c>
      <c r="W52" s="153">
        <v>10</v>
      </c>
      <c r="X52" s="151">
        <v>4045</v>
      </c>
      <c r="Y52" s="154">
        <v>0.097941165695864</v>
      </c>
      <c r="Z52" s="154">
        <v>0.0805108273181566</v>
      </c>
      <c r="AA52" s="154">
        <v>0.15748031496063</v>
      </c>
      <c r="AB52" s="155">
        <v>0.0818546078992559</v>
      </c>
      <c r="AC52" s="156">
        <v>-0.0769694876424733</v>
      </c>
      <c r="AD52" s="157">
        <v>13991</v>
      </c>
      <c r="AE52" s="158">
        <v>1398</v>
      </c>
      <c r="AF52" s="158">
        <v>3</v>
      </c>
      <c r="AG52" s="158">
        <v>14452</v>
      </c>
      <c r="AH52" s="158">
        <v>1525</v>
      </c>
      <c r="AI52" s="158">
        <v>6</v>
      </c>
      <c r="AJ52" s="155">
        <v>0.0997069544707312</v>
      </c>
      <c r="AK52" s="155">
        <v>0.105106559645724</v>
      </c>
      <c r="AL52" s="156">
        <v>-0.00539960517499259</v>
      </c>
    </row>
    <row r="53" ht="20.25" spans="1:38">
      <c r="A53" s="148" t="s">
        <v>1455</v>
      </c>
      <c r="B53" s="149" t="s">
        <v>1857</v>
      </c>
      <c r="C53" s="165" t="s">
        <v>1537</v>
      </c>
      <c r="D53" s="150">
        <v>1177</v>
      </c>
      <c r="E53" s="150">
        <v>180</v>
      </c>
      <c r="F53" s="150">
        <v>136</v>
      </c>
      <c r="G53" s="150">
        <v>0</v>
      </c>
      <c r="H53" s="150">
        <v>0</v>
      </c>
      <c r="I53" s="151">
        <v>1759</v>
      </c>
      <c r="J53" s="151">
        <v>309</v>
      </c>
      <c r="K53" s="151">
        <v>300</v>
      </c>
      <c r="L53" s="151">
        <v>0</v>
      </c>
      <c r="M53" s="151">
        <v>0</v>
      </c>
      <c r="N53" s="151">
        <v>1522</v>
      </c>
      <c r="O53" s="151">
        <v>177</v>
      </c>
      <c r="P53" s="151">
        <v>177</v>
      </c>
      <c r="Q53" s="151">
        <v>0</v>
      </c>
      <c r="R53" s="151">
        <v>0</v>
      </c>
      <c r="S53" s="152">
        <v>0.015</v>
      </c>
      <c r="T53" s="153">
        <v>47043</v>
      </c>
      <c r="U53" s="153">
        <v>7061</v>
      </c>
      <c r="V53" s="153">
        <v>7002</v>
      </c>
      <c r="W53" s="153">
        <v>10</v>
      </c>
      <c r="X53" s="151">
        <v>4098</v>
      </c>
      <c r="Y53" s="154">
        <v>0.149884148544948</v>
      </c>
      <c r="Z53" s="154">
        <v>0.152931180968564</v>
      </c>
      <c r="AA53" s="154">
        <v>0.175667993177942</v>
      </c>
      <c r="AB53" s="155">
        <v>0.116294349540079</v>
      </c>
      <c r="AC53" s="156">
        <v>-0.0227368122093779</v>
      </c>
      <c r="AD53" s="157">
        <v>11955</v>
      </c>
      <c r="AE53" s="158">
        <v>1864</v>
      </c>
      <c r="AF53" s="158">
        <v>0</v>
      </c>
      <c r="AG53" s="158">
        <v>12874</v>
      </c>
      <c r="AH53" s="158">
        <v>2340</v>
      </c>
      <c r="AI53" s="158">
        <v>3</v>
      </c>
      <c r="AJ53" s="155">
        <v>0.155918025930573</v>
      </c>
      <c r="AK53" s="155">
        <v>0.181528662420382</v>
      </c>
      <c r="AL53" s="156">
        <v>-0.0256106364898092</v>
      </c>
    </row>
    <row r="54" ht="20.25" spans="1:38">
      <c r="A54" s="148" t="s">
        <v>1455</v>
      </c>
      <c r="B54" s="149" t="s">
        <v>1857</v>
      </c>
      <c r="C54" s="165" t="s">
        <v>1712</v>
      </c>
      <c r="D54" s="150">
        <v>1821</v>
      </c>
      <c r="E54" s="150">
        <v>168</v>
      </c>
      <c r="F54" s="150">
        <v>124</v>
      </c>
      <c r="G54" s="150">
        <v>0</v>
      </c>
      <c r="H54" s="150">
        <v>0</v>
      </c>
      <c r="I54" s="151">
        <v>1601</v>
      </c>
      <c r="J54" s="151">
        <v>159</v>
      </c>
      <c r="K54" s="151">
        <v>159</v>
      </c>
      <c r="L54" s="151">
        <v>0</v>
      </c>
      <c r="M54" s="151">
        <v>0</v>
      </c>
      <c r="N54" s="151">
        <v>1404</v>
      </c>
      <c r="O54" s="151">
        <v>199</v>
      </c>
      <c r="P54" s="151">
        <v>199</v>
      </c>
      <c r="Q54" s="151">
        <v>0</v>
      </c>
      <c r="R54" s="151">
        <v>0</v>
      </c>
      <c r="S54" s="152">
        <v>0.015</v>
      </c>
      <c r="T54" s="153">
        <v>48961</v>
      </c>
      <c r="U54" s="153">
        <v>4803</v>
      </c>
      <c r="V54" s="153">
        <v>4759</v>
      </c>
      <c r="W54" s="153">
        <v>1</v>
      </c>
      <c r="X54" s="151">
        <v>3584</v>
      </c>
      <c r="Y54" s="154">
        <v>0.0980780621310839</v>
      </c>
      <c r="Z54" s="154">
        <v>0.0922570016474465</v>
      </c>
      <c r="AA54" s="154">
        <v>0.0993129294191131</v>
      </c>
      <c r="AB54" s="155">
        <v>0.141737891737892</v>
      </c>
      <c r="AC54" s="156">
        <v>-0.0070559277716666</v>
      </c>
      <c r="AD54" s="157">
        <v>12561</v>
      </c>
      <c r="AE54" s="158">
        <v>1245</v>
      </c>
      <c r="AF54" s="158">
        <v>1</v>
      </c>
      <c r="AG54" s="158">
        <v>12544</v>
      </c>
      <c r="AH54" s="158">
        <v>1247</v>
      </c>
      <c r="AI54" s="158">
        <v>0</v>
      </c>
      <c r="AJ54" s="155">
        <v>0.0990367008996099</v>
      </c>
      <c r="AK54" s="155">
        <v>0.0994100765306122</v>
      </c>
      <c r="AL54" s="156">
        <v>-0.000373375631002343</v>
      </c>
    </row>
    <row r="55" ht="20.25" spans="1:38">
      <c r="A55" s="148" t="s">
        <v>1455</v>
      </c>
      <c r="B55" s="149" t="s">
        <v>1857</v>
      </c>
      <c r="C55" s="165" t="s">
        <v>1707</v>
      </c>
      <c r="D55" s="150">
        <v>385</v>
      </c>
      <c r="E55" s="150">
        <v>3</v>
      </c>
      <c r="F55" s="150">
        <v>1</v>
      </c>
      <c r="G55" s="150">
        <v>0</v>
      </c>
      <c r="H55" s="150">
        <v>0</v>
      </c>
      <c r="I55" s="151">
        <v>444</v>
      </c>
      <c r="J55" s="151">
        <v>44</v>
      </c>
      <c r="K55" s="151">
        <v>41</v>
      </c>
      <c r="L55" s="151">
        <v>0</v>
      </c>
      <c r="M55" s="151">
        <v>0</v>
      </c>
      <c r="N55" s="151">
        <v>630</v>
      </c>
      <c r="O55" s="151">
        <v>30</v>
      </c>
      <c r="P55" s="151">
        <v>30</v>
      </c>
      <c r="Q55" s="151">
        <v>0</v>
      </c>
      <c r="R55" s="151">
        <v>0</v>
      </c>
      <c r="S55" s="152">
        <v>0.015</v>
      </c>
      <c r="T55" s="153">
        <v>16951</v>
      </c>
      <c r="U55" s="153">
        <v>3508</v>
      </c>
      <c r="V55" s="153">
        <v>3491</v>
      </c>
      <c r="W55" s="153">
        <v>4</v>
      </c>
      <c r="X55" s="151">
        <v>2050</v>
      </c>
      <c r="Y55" s="154">
        <v>0.206713468231963</v>
      </c>
      <c r="Z55" s="154">
        <v>0.00779220779220779</v>
      </c>
      <c r="AA55" s="154">
        <v>0.0990990990990991</v>
      </c>
      <c r="AB55" s="155">
        <v>0.0476190476190476</v>
      </c>
      <c r="AC55" s="156">
        <v>-0.0913068913068913</v>
      </c>
      <c r="AD55" s="157">
        <v>3918</v>
      </c>
      <c r="AE55" s="158">
        <v>914</v>
      </c>
      <c r="AF55" s="158">
        <v>0</v>
      </c>
      <c r="AG55" s="158">
        <v>4522</v>
      </c>
      <c r="AH55" s="158">
        <v>1035</v>
      </c>
      <c r="AI55" s="158">
        <v>0</v>
      </c>
      <c r="AJ55" s="155">
        <v>0.233282286881062</v>
      </c>
      <c r="AK55" s="155">
        <v>0.228881026094648</v>
      </c>
      <c r="AL55" s="156">
        <v>0.00440126078641337</v>
      </c>
    </row>
    <row r="56" ht="20.25" spans="1:38">
      <c r="A56" s="148" t="s">
        <v>1455</v>
      </c>
      <c r="B56" s="149" t="s">
        <v>1857</v>
      </c>
      <c r="C56" s="165" t="s">
        <v>1603</v>
      </c>
      <c r="D56" s="150">
        <v>3419</v>
      </c>
      <c r="E56" s="150">
        <v>331</v>
      </c>
      <c r="F56" s="150">
        <v>216</v>
      </c>
      <c r="G56" s="150">
        <v>0</v>
      </c>
      <c r="H56" s="150">
        <v>0</v>
      </c>
      <c r="I56" s="151">
        <v>3382</v>
      </c>
      <c r="J56" s="151">
        <v>236</v>
      </c>
      <c r="K56" s="151">
        <v>236</v>
      </c>
      <c r="L56" s="151">
        <v>0</v>
      </c>
      <c r="M56" s="151">
        <v>0</v>
      </c>
      <c r="N56" s="151">
        <v>2851</v>
      </c>
      <c r="O56" s="151">
        <v>318</v>
      </c>
      <c r="P56" s="151">
        <v>316</v>
      </c>
      <c r="Q56" s="151">
        <v>0</v>
      </c>
      <c r="R56" s="151">
        <v>0</v>
      </c>
      <c r="S56" s="152">
        <v>0.015</v>
      </c>
      <c r="T56" s="153">
        <v>95665</v>
      </c>
      <c r="U56" s="153">
        <v>8855</v>
      </c>
      <c r="V56" s="153">
        <v>8737</v>
      </c>
      <c r="W56" s="153">
        <v>8</v>
      </c>
      <c r="X56" s="151">
        <v>5652</v>
      </c>
      <c r="Y56" s="154">
        <v>0.0924789630481367</v>
      </c>
      <c r="Z56" s="154">
        <v>0.0968119333138345</v>
      </c>
      <c r="AA56" s="154">
        <v>0.0697811945594323</v>
      </c>
      <c r="AB56" s="155">
        <v>0.111539810592774</v>
      </c>
      <c r="AC56" s="156">
        <v>0.0270307387544022</v>
      </c>
      <c r="AD56" s="157">
        <v>24563</v>
      </c>
      <c r="AE56" s="158">
        <v>2285</v>
      </c>
      <c r="AF56" s="158">
        <v>1</v>
      </c>
      <c r="AG56" s="158">
        <v>26063</v>
      </c>
      <c r="AH56" s="158">
        <v>2385</v>
      </c>
      <c r="AI56" s="158">
        <v>3</v>
      </c>
      <c r="AJ56" s="155">
        <v>0.0929853845214347</v>
      </c>
      <c r="AK56" s="155">
        <v>0.0913939300924683</v>
      </c>
      <c r="AL56" s="156">
        <v>0.00159145442896642</v>
      </c>
    </row>
    <row r="57" ht="20.25" spans="1:38">
      <c r="A57" s="148" t="s">
        <v>1455</v>
      </c>
      <c r="B57" s="149" t="s">
        <v>1857</v>
      </c>
      <c r="C57" s="165" t="s">
        <v>1498</v>
      </c>
      <c r="D57" s="150">
        <v>1635</v>
      </c>
      <c r="E57" s="150">
        <v>171</v>
      </c>
      <c r="F57" s="150">
        <v>116</v>
      </c>
      <c r="G57" s="150">
        <v>0</v>
      </c>
      <c r="H57" s="150">
        <v>0</v>
      </c>
      <c r="I57" s="151">
        <v>1543</v>
      </c>
      <c r="J57" s="151">
        <v>171</v>
      </c>
      <c r="K57" s="151">
        <v>171</v>
      </c>
      <c r="L57" s="151">
        <v>0</v>
      </c>
      <c r="M57" s="151">
        <v>0</v>
      </c>
      <c r="N57" s="151">
        <v>1547</v>
      </c>
      <c r="O57" s="151">
        <v>224</v>
      </c>
      <c r="P57" s="151">
        <v>224</v>
      </c>
      <c r="Q57" s="151">
        <v>0</v>
      </c>
      <c r="R57" s="151">
        <v>0</v>
      </c>
      <c r="S57" s="152">
        <v>0.015</v>
      </c>
      <c r="T57" s="153">
        <v>46600</v>
      </c>
      <c r="U57" s="153">
        <v>5367</v>
      </c>
      <c r="V57" s="153">
        <v>5312</v>
      </c>
      <c r="W57" s="153">
        <v>0</v>
      </c>
      <c r="X57" s="151">
        <v>4048</v>
      </c>
      <c r="Y57" s="154">
        <v>0.115171673819742</v>
      </c>
      <c r="Z57" s="154">
        <v>0.104587155963303</v>
      </c>
      <c r="AA57" s="154">
        <v>0.110823071937784</v>
      </c>
      <c r="AB57" s="155">
        <v>0.144796380090498</v>
      </c>
      <c r="AC57" s="156">
        <v>-0.00623591597448078</v>
      </c>
      <c r="AD57" s="157">
        <v>11801</v>
      </c>
      <c r="AE57" s="158">
        <v>1354</v>
      </c>
      <c r="AF57" s="158">
        <v>0</v>
      </c>
      <c r="AG57" s="158">
        <v>12150</v>
      </c>
      <c r="AH57" s="158">
        <v>1432</v>
      </c>
      <c r="AI57" s="158">
        <v>0</v>
      </c>
      <c r="AJ57" s="155">
        <v>0.114736039318702</v>
      </c>
      <c r="AK57" s="155">
        <v>0.117860082304527</v>
      </c>
      <c r="AL57" s="156">
        <v>-0.00312404298582494</v>
      </c>
    </row>
    <row r="58" ht="20.25" spans="1:38">
      <c r="A58" s="148" t="s">
        <v>1455</v>
      </c>
      <c r="B58" s="149" t="s">
        <v>1857</v>
      </c>
      <c r="C58" s="165" t="s">
        <v>1587</v>
      </c>
      <c r="D58" s="150">
        <v>2563</v>
      </c>
      <c r="E58" s="150">
        <v>321</v>
      </c>
      <c r="F58" s="150">
        <v>224</v>
      </c>
      <c r="G58" s="150">
        <v>0</v>
      </c>
      <c r="H58" s="150">
        <v>0</v>
      </c>
      <c r="I58" s="151">
        <v>2422</v>
      </c>
      <c r="J58" s="151">
        <v>334</v>
      </c>
      <c r="K58" s="151">
        <v>330</v>
      </c>
      <c r="L58" s="151">
        <v>0</v>
      </c>
      <c r="M58" s="151">
        <v>0</v>
      </c>
      <c r="N58" s="151">
        <v>2313</v>
      </c>
      <c r="O58" s="151">
        <v>434</v>
      </c>
      <c r="P58" s="151">
        <v>429</v>
      </c>
      <c r="Q58" s="151">
        <v>0</v>
      </c>
      <c r="R58" s="151">
        <v>0</v>
      </c>
      <c r="S58" s="152">
        <v>0.015</v>
      </c>
      <c r="T58" s="153">
        <v>64562</v>
      </c>
      <c r="U58" s="153">
        <v>9069</v>
      </c>
      <c r="V58" s="153">
        <v>8956</v>
      </c>
      <c r="W58" s="153">
        <v>1</v>
      </c>
      <c r="X58" s="151">
        <v>6049</v>
      </c>
      <c r="Y58" s="154">
        <v>0.140454137108516</v>
      </c>
      <c r="Z58" s="154">
        <v>0.125243854857589</v>
      </c>
      <c r="AA58" s="154">
        <v>0.137902559867878</v>
      </c>
      <c r="AB58" s="155">
        <v>0.187635105923044</v>
      </c>
      <c r="AC58" s="156">
        <v>-0.012658705010289</v>
      </c>
      <c r="AD58" s="157">
        <v>17533</v>
      </c>
      <c r="AE58" s="158">
        <v>2671</v>
      </c>
      <c r="AF58" s="158">
        <v>0</v>
      </c>
      <c r="AG58" s="158">
        <v>17573</v>
      </c>
      <c r="AH58" s="158">
        <v>2245</v>
      </c>
      <c r="AI58" s="158">
        <v>0</v>
      </c>
      <c r="AJ58" s="155">
        <v>0.152341299264245</v>
      </c>
      <c r="AK58" s="155">
        <v>0.12775280259489</v>
      </c>
      <c r="AL58" s="156">
        <v>0.0245884966693547</v>
      </c>
    </row>
    <row r="59" ht="20.25" spans="1:38">
      <c r="A59" s="148" t="s">
        <v>1455</v>
      </c>
      <c r="B59" s="149" t="s">
        <v>1857</v>
      </c>
      <c r="C59" s="165" t="s">
        <v>1527</v>
      </c>
      <c r="D59" s="150">
        <v>2799</v>
      </c>
      <c r="E59" s="150">
        <v>709</v>
      </c>
      <c r="F59" s="150">
        <v>494</v>
      </c>
      <c r="G59" s="150">
        <v>0</v>
      </c>
      <c r="H59" s="150">
        <v>0</v>
      </c>
      <c r="I59" s="151">
        <v>3411</v>
      </c>
      <c r="J59" s="151">
        <v>642</v>
      </c>
      <c r="K59" s="151">
        <v>640</v>
      </c>
      <c r="L59" s="151">
        <v>0</v>
      </c>
      <c r="M59" s="151">
        <v>0</v>
      </c>
      <c r="N59" s="151">
        <v>2830</v>
      </c>
      <c r="O59" s="151">
        <v>656</v>
      </c>
      <c r="P59" s="151">
        <v>654</v>
      </c>
      <c r="Q59" s="151">
        <v>0</v>
      </c>
      <c r="R59" s="151">
        <v>0</v>
      </c>
      <c r="S59" s="152">
        <v>0.015</v>
      </c>
      <c r="T59" s="153">
        <v>90003</v>
      </c>
      <c r="U59" s="153">
        <v>18411</v>
      </c>
      <c r="V59" s="153">
        <v>18160</v>
      </c>
      <c r="W59" s="153">
        <v>8</v>
      </c>
      <c r="X59" s="151">
        <v>13764</v>
      </c>
      <c r="Y59" s="154">
        <v>0.204470962079042</v>
      </c>
      <c r="Z59" s="154">
        <v>0.253304751697035</v>
      </c>
      <c r="AA59" s="154">
        <v>0.188214599824098</v>
      </c>
      <c r="AB59" s="155">
        <v>0.231802120141343</v>
      </c>
      <c r="AC59" s="156">
        <v>0.0650901518729362</v>
      </c>
      <c r="AD59" s="157">
        <v>23485</v>
      </c>
      <c r="AE59" s="158">
        <v>4850</v>
      </c>
      <c r="AF59" s="158">
        <v>1</v>
      </c>
      <c r="AG59" s="158">
        <v>23707</v>
      </c>
      <c r="AH59" s="158">
        <v>5103</v>
      </c>
      <c r="AI59" s="158">
        <v>0</v>
      </c>
      <c r="AJ59" s="155">
        <v>0.206472216308282</v>
      </c>
      <c r="AK59" s="155">
        <v>0.215252878896528</v>
      </c>
      <c r="AL59" s="156">
        <v>-0.00878066258824656</v>
      </c>
    </row>
    <row r="60" ht="20.25" spans="1:38">
      <c r="A60" s="148" t="s">
        <v>1455</v>
      </c>
      <c r="B60" s="149" t="s">
        <v>1857</v>
      </c>
      <c r="C60" s="165" t="s">
        <v>1598</v>
      </c>
      <c r="D60" s="150">
        <v>1526</v>
      </c>
      <c r="E60" s="150">
        <v>51</v>
      </c>
      <c r="F60" s="150">
        <v>30</v>
      </c>
      <c r="G60" s="150">
        <v>0</v>
      </c>
      <c r="H60" s="150">
        <v>0</v>
      </c>
      <c r="I60" s="151">
        <v>1491</v>
      </c>
      <c r="J60" s="151">
        <v>124</v>
      </c>
      <c r="K60" s="151">
        <v>122</v>
      </c>
      <c r="L60" s="151">
        <v>0</v>
      </c>
      <c r="M60" s="151">
        <v>0</v>
      </c>
      <c r="N60" s="151">
        <v>1651</v>
      </c>
      <c r="O60" s="151">
        <v>85</v>
      </c>
      <c r="P60" s="151">
        <v>85</v>
      </c>
      <c r="Q60" s="151">
        <v>0</v>
      </c>
      <c r="R60" s="151">
        <v>0</v>
      </c>
      <c r="S60" s="152">
        <v>0.015</v>
      </c>
      <c r="T60" s="153">
        <v>42112</v>
      </c>
      <c r="U60" s="153">
        <v>2987</v>
      </c>
      <c r="V60" s="153">
        <v>2964</v>
      </c>
      <c r="W60" s="153">
        <v>8</v>
      </c>
      <c r="X60" s="151">
        <v>2316</v>
      </c>
      <c r="Y60" s="154">
        <v>0.0707399316109422</v>
      </c>
      <c r="Z60" s="154">
        <v>0.0334207077326343</v>
      </c>
      <c r="AA60" s="154">
        <v>0.0831656606304494</v>
      </c>
      <c r="AB60" s="155">
        <v>0.0514839491217444</v>
      </c>
      <c r="AC60" s="156">
        <v>-0.049744952897815</v>
      </c>
      <c r="AD60" s="157">
        <v>10522</v>
      </c>
      <c r="AE60" s="158">
        <v>751</v>
      </c>
      <c r="AF60" s="158">
        <v>2</v>
      </c>
      <c r="AG60" s="158">
        <v>10591</v>
      </c>
      <c r="AH60" s="158">
        <v>823</v>
      </c>
      <c r="AI60" s="158">
        <v>6</v>
      </c>
      <c r="AJ60" s="155">
        <v>0.0711841855160616</v>
      </c>
      <c r="AK60" s="155">
        <v>0.0771409687470494</v>
      </c>
      <c r="AL60" s="156">
        <v>-0.00595678323098781</v>
      </c>
    </row>
    <row r="61" ht="20.25" spans="1:38">
      <c r="A61" s="148" t="s">
        <v>1455</v>
      </c>
      <c r="B61" s="149" t="s">
        <v>1857</v>
      </c>
      <c r="C61" s="165" t="s">
        <v>1620</v>
      </c>
      <c r="D61" s="150">
        <v>2414</v>
      </c>
      <c r="E61" s="150">
        <v>172</v>
      </c>
      <c r="F61" s="150">
        <v>105</v>
      </c>
      <c r="G61" s="150">
        <v>0</v>
      </c>
      <c r="H61" s="150">
        <v>0</v>
      </c>
      <c r="I61" s="151">
        <v>2254</v>
      </c>
      <c r="J61" s="151">
        <v>172</v>
      </c>
      <c r="K61" s="151">
        <v>172</v>
      </c>
      <c r="L61" s="151">
        <v>0</v>
      </c>
      <c r="M61" s="151">
        <v>0</v>
      </c>
      <c r="N61" s="151">
        <v>2525</v>
      </c>
      <c r="O61" s="151">
        <v>132</v>
      </c>
      <c r="P61" s="151">
        <v>132</v>
      </c>
      <c r="Q61" s="151">
        <v>0</v>
      </c>
      <c r="R61" s="151">
        <v>0</v>
      </c>
      <c r="S61" s="152">
        <v>0.015</v>
      </c>
      <c r="T61" s="153">
        <v>65702</v>
      </c>
      <c r="U61" s="153">
        <v>4591</v>
      </c>
      <c r="V61" s="153">
        <v>4524</v>
      </c>
      <c r="W61" s="153">
        <v>1</v>
      </c>
      <c r="X61" s="151">
        <v>3518</v>
      </c>
      <c r="Y61" s="154">
        <v>0.0698608870354023</v>
      </c>
      <c r="Z61" s="154">
        <v>0.0712510356255178</v>
      </c>
      <c r="AA61" s="154">
        <v>0.0763087843833185</v>
      </c>
      <c r="AB61" s="155">
        <v>0.0522772277227723</v>
      </c>
      <c r="AC61" s="156">
        <v>-0.00505774875780074</v>
      </c>
      <c r="AD61" s="157">
        <v>17081</v>
      </c>
      <c r="AE61" s="158">
        <v>1169</v>
      </c>
      <c r="AF61" s="158">
        <v>0</v>
      </c>
      <c r="AG61" s="158">
        <v>17011</v>
      </c>
      <c r="AH61" s="158">
        <v>1218</v>
      </c>
      <c r="AI61" s="158">
        <v>0</v>
      </c>
      <c r="AJ61" s="155">
        <v>0.0684386160060886</v>
      </c>
      <c r="AK61" s="155">
        <v>0.0716007289400976</v>
      </c>
      <c r="AL61" s="156">
        <v>-0.00316211293400895</v>
      </c>
    </row>
    <row r="62" ht="20.25" spans="1:38">
      <c r="A62" s="148" t="s">
        <v>1455</v>
      </c>
      <c r="B62" s="149" t="s">
        <v>1857</v>
      </c>
      <c r="C62" s="165" t="s">
        <v>1711</v>
      </c>
      <c r="D62" s="150">
        <v>666</v>
      </c>
      <c r="E62" s="150">
        <v>47</v>
      </c>
      <c r="F62" s="150">
        <v>39</v>
      </c>
      <c r="G62" s="150">
        <v>0</v>
      </c>
      <c r="H62" s="150">
        <v>0</v>
      </c>
      <c r="I62" s="151">
        <v>562</v>
      </c>
      <c r="J62" s="151">
        <v>33</v>
      </c>
      <c r="K62" s="151">
        <v>33</v>
      </c>
      <c r="L62" s="151">
        <v>0</v>
      </c>
      <c r="M62" s="151">
        <v>0</v>
      </c>
      <c r="N62" s="151">
        <v>706</v>
      </c>
      <c r="O62" s="151">
        <v>20</v>
      </c>
      <c r="P62" s="151">
        <v>20</v>
      </c>
      <c r="Q62" s="151">
        <v>0</v>
      </c>
      <c r="R62" s="151">
        <v>0</v>
      </c>
      <c r="S62" s="152">
        <v>0.015</v>
      </c>
      <c r="T62" s="153">
        <v>16878</v>
      </c>
      <c r="U62" s="153">
        <v>1300</v>
      </c>
      <c r="V62" s="153">
        <v>1292</v>
      </c>
      <c r="W62" s="153">
        <v>0</v>
      </c>
      <c r="X62" s="151">
        <v>1020</v>
      </c>
      <c r="Y62" s="154">
        <v>0.077023343998104</v>
      </c>
      <c r="Z62" s="154">
        <v>0.0705705705705706</v>
      </c>
      <c r="AA62" s="154">
        <v>0.0587188612099644</v>
      </c>
      <c r="AB62" s="155">
        <v>0.028328611898017</v>
      </c>
      <c r="AC62" s="156">
        <v>0.0118517093606062</v>
      </c>
      <c r="AD62" s="157">
        <v>4424</v>
      </c>
      <c r="AE62" s="158">
        <v>310</v>
      </c>
      <c r="AF62" s="158">
        <v>0</v>
      </c>
      <c r="AG62" s="158">
        <v>4191</v>
      </c>
      <c r="AH62" s="158">
        <v>424</v>
      </c>
      <c r="AI62" s="158">
        <v>0</v>
      </c>
      <c r="AJ62" s="155">
        <v>0.0700723327305606</v>
      </c>
      <c r="AK62" s="155">
        <v>0.101169172035314</v>
      </c>
      <c r="AL62" s="156">
        <v>-0.0310968393047532</v>
      </c>
    </row>
    <row r="63" ht="20.25" spans="1:38">
      <c r="A63" s="148" t="s">
        <v>1455</v>
      </c>
      <c r="B63" s="149" t="s">
        <v>1857</v>
      </c>
      <c r="C63" s="165" t="s">
        <v>1500</v>
      </c>
      <c r="D63" s="150">
        <v>699</v>
      </c>
      <c r="E63" s="150">
        <v>60</v>
      </c>
      <c r="F63" s="150">
        <v>39</v>
      </c>
      <c r="G63" s="150">
        <v>0</v>
      </c>
      <c r="H63" s="150">
        <v>0</v>
      </c>
      <c r="I63" s="151">
        <v>679</v>
      </c>
      <c r="J63" s="151">
        <v>89</v>
      </c>
      <c r="K63" s="151">
        <v>89</v>
      </c>
      <c r="L63" s="151">
        <v>0</v>
      </c>
      <c r="M63" s="151">
        <v>0</v>
      </c>
      <c r="N63" s="151">
        <v>796</v>
      </c>
      <c r="O63" s="151">
        <v>52</v>
      </c>
      <c r="P63" s="151">
        <v>51</v>
      </c>
      <c r="Q63" s="151">
        <v>0</v>
      </c>
      <c r="R63" s="151">
        <v>0</v>
      </c>
      <c r="S63" s="152">
        <v>0.015</v>
      </c>
      <c r="T63" s="153">
        <v>20340</v>
      </c>
      <c r="U63" s="153">
        <v>2178</v>
      </c>
      <c r="V63" s="153">
        <v>2154</v>
      </c>
      <c r="W63" s="153">
        <v>4</v>
      </c>
      <c r="X63" s="151">
        <v>1692</v>
      </c>
      <c r="Y63" s="154">
        <v>0.106882989183874</v>
      </c>
      <c r="Z63" s="154">
        <v>0.0858369098712446</v>
      </c>
      <c r="AA63" s="154">
        <v>0.131075110456554</v>
      </c>
      <c r="AB63" s="155">
        <v>0.0653266331658292</v>
      </c>
      <c r="AC63" s="156">
        <v>-0.0452382005853091</v>
      </c>
      <c r="AD63" s="157">
        <v>5029</v>
      </c>
      <c r="AE63" s="158">
        <v>509</v>
      </c>
      <c r="AF63" s="158">
        <v>0</v>
      </c>
      <c r="AG63" s="158">
        <v>5313</v>
      </c>
      <c r="AH63" s="158">
        <v>614</v>
      </c>
      <c r="AI63" s="158">
        <v>2</v>
      </c>
      <c r="AJ63" s="155">
        <v>0.101212964804136</v>
      </c>
      <c r="AK63" s="155">
        <v>0.11518915866742</v>
      </c>
      <c r="AL63" s="156">
        <v>-0.0139761938632835</v>
      </c>
    </row>
    <row r="64" ht="20.25" spans="1:38">
      <c r="A64" s="148" t="s">
        <v>1455</v>
      </c>
      <c r="B64" s="149" t="s">
        <v>1857</v>
      </c>
      <c r="C64" s="165" t="s">
        <v>1594</v>
      </c>
      <c r="D64" s="150">
        <v>1420</v>
      </c>
      <c r="E64" s="150">
        <v>138</v>
      </c>
      <c r="F64" s="150">
        <v>91</v>
      </c>
      <c r="G64" s="150">
        <v>0</v>
      </c>
      <c r="H64" s="150">
        <v>0</v>
      </c>
      <c r="I64" s="151">
        <v>1140</v>
      </c>
      <c r="J64" s="151">
        <v>94</v>
      </c>
      <c r="K64" s="151">
        <v>93</v>
      </c>
      <c r="L64" s="151">
        <v>0</v>
      </c>
      <c r="M64" s="151">
        <v>0</v>
      </c>
      <c r="N64" s="151">
        <v>1693</v>
      </c>
      <c r="O64" s="151">
        <v>78</v>
      </c>
      <c r="P64" s="151">
        <v>78</v>
      </c>
      <c r="Q64" s="151">
        <v>0</v>
      </c>
      <c r="R64" s="151">
        <v>0</v>
      </c>
      <c r="S64" s="152">
        <v>0.015</v>
      </c>
      <c r="T64" s="153">
        <v>32726</v>
      </c>
      <c r="U64" s="153">
        <v>2717</v>
      </c>
      <c r="V64" s="153">
        <v>2669</v>
      </c>
      <c r="W64" s="153">
        <v>1</v>
      </c>
      <c r="X64" s="151">
        <v>2046</v>
      </c>
      <c r="Y64" s="154">
        <v>0.0829921163600807</v>
      </c>
      <c r="Z64" s="154">
        <v>0.0971830985915493</v>
      </c>
      <c r="AA64" s="154">
        <v>0.0824561403508772</v>
      </c>
      <c r="AB64" s="155">
        <v>0.0460720614294152</v>
      </c>
      <c r="AC64" s="156">
        <v>0.0147269582406721</v>
      </c>
      <c r="AD64" s="157">
        <v>9041</v>
      </c>
      <c r="AE64" s="158">
        <v>701</v>
      </c>
      <c r="AF64" s="158">
        <v>1</v>
      </c>
      <c r="AG64" s="158">
        <v>8863</v>
      </c>
      <c r="AH64" s="158">
        <v>731</v>
      </c>
      <c r="AI64" s="158">
        <v>0</v>
      </c>
      <c r="AJ64" s="155">
        <v>0.0774250635991594</v>
      </c>
      <c r="AK64" s="155">
        <v>0.0824777163488661</v>
      </c>
      <c r="AL64" s="156">
        <v>-0.00505265274970668</v>
      </c>
    </row>
    <row r="65" ht="20.25" spans="1:38">
      <c r="A65" s="148" t="s">
        <v>1455</v>
      </c>
      <c r="B65" s="149" t="s">
        <v>1857</v>
      </c>
      <c r="C65" s="165" t="s">
        <v>1599</v>
      </c>
      <c r="D65" s="150">
        <v>2457</v>
      </c>
      <c r="E65" s="150">
        <v>332</v>
      </c>
      <c r="F65" s="150">
        <v>251</v>
      </c>
      <c r="G65" s="150">
        <v>0</v>
      </c>
      <c r="H65" s="150">
        <v>0</v>
      </c>
      <c r="I65" s="151">
        <v>2040</v>
      </c>
      <c r="J65" s="151">
        <v>181</v>
      </c>
      <c r="K65" s="151">
        <v>181</v>
      </c>
      <c r="L65" s="151">
        <v>0</v>
      </c>
      <c r="M65" s="151">
        <v>0</v>
      </c>
      <c r="N65" s="151">
        <v>1965</v>
      </c>
      <c r="O65" s="151">
        <v>293</v>
      </c>
      <c r="P65" s="151">
        <v>293</v>
      </c>
      <c r="Q65" s="151">
        <v>0</v>
      </c>
      <c r="R65" s="151">
        <v>0</v>
      </c>
      <c r="S65" s="152">
        <v>0.015</v>
      </c>
      <c r="T65" s="153">
        <v>62322</v>
      </c>
      <c r="U65" s="153">
        <v>7052</v>
      </c>
      <c r="V65" s="153">
        <v>6971</v>
      </c>
      <c r="W65" s="153">
        <v>0</v>
      </c>
      <c r="X65" s="151">
        <v>5429</v>
      </c>
      <c r="Y65" s="154">
        <v>0.113154263341998</v>
      </c>
      <c r="Z65" s="154">
        <v>0.135124135124135</v>
      </c>
      <c r="AA65" s="154">
        <v>0.0887254901960784</v>
      </c>
      <c r="AB65" s="155">
        <v>0.14910941475827</v>
      </c>
      <c r="AC65" s="156">
        <v>0.0463986449280567</v>
      </c>
      <c r="AD65" s="157">
        <v>15564</v>
      </c>
      <c r="AE65" s="158">
        <v>1687</v>
      </c>
      <c r="AF65" s="158">
        <v>0</v>
      </c>
      <c r="AG65" s="158">
        <v>16352</v>
      </c>
      <c r="AH65" s="158">
        <v>1922</v>
      </c>
      <c r="AI65" s="158">
        <v>0</v>
      </c>
      <c r="AJ65" s="155">
        <v>0.108391159085068</v>
      </c>
      <c r="AK65" s="155">
        <v>0.117539138943249</v>
      </c>
      <c r="AL65" s="156">
        <v>-0.00914797985818043</v>
      </c>
    </row>
    <row r="66" ht="20.25" spans="1:38">
      <c r="A66" s="148" t="s">
        <v>1455</v>
      </c>
      <c r="B66" s="149" t="s">
        <v>1857</v>
      </c>
      <c r="C66" s="165" t="s">
        <v>1507</v>
      </c>
      <c r="D66" s="150">
        <v>3771</v>
      </c>
      <c r="E66" s="150">
        <v>236</v>
      </c>
      <c r="F66" s="150">
        <v>169</v>
      </c>
      <c r="G66" s="150">
        <v>0</v>
      </c>
      <c r="H66" s="150">
        <v>0</v>
      </c>
      <c r="I66" s="151">
        <v>3655</v>
      </c>
      <c r="J66" s="151">
        <v>265</v>
      </c>
      <c r="K66" s="151">
        <v>262</v>
      </c>
      <c r="L66" s="151">
        <v>0</v>
      </c>
      <c r="M66" s="151">
        <v>0</v>
      </c>
      <c r="N66" s="151">
        <v>3668</v>
      </c>
      <c r="O66" s="151">
        <v>462</v>
      </c>
      <c r="P66" s="151">
        <v>455</v>
      </c>
      <c r="Q66" s="151">
        <v>0</v>
      </c>
      <c r="R66" s="151">
        <v>0</v>
      </c>
      <c r="S66" s="152">
        <v>0.015</v>
      </c>
      <c r="T66" s="153">
        <v>101187</v>
      </c>
      <c r="U66" s="153">
        <v>10068</v>
      </c>
      <c r="V66" s="153">
        <v>9908</v>
      </c>
      <c r="W66" s="153">
        <v>3</v>
      </c>
      <c r="X66" s="151">
        <v>7472</v>
      </c>
      <c r="Y66" s="154">
        <v>0.0994692994159329</v>
      </c>
      <c r="Z66" s="154">
        <v>0.0625828692654468</v>
      </c>
      <c r="AA66" s="154">
        <v>0.0725034199726402</v>
      </c>
      <c r="AB66" s="155">
        <v>0.125954198473282</v>
      </c>
      <c r="AC66" s="156">
        <v>-0.00992055070719339</v>
      </c>
      <c r="AD66" s="157">
        <v>27098</v>
      </c>
      <c r="AE66" s="158">
        <v>2613</v>
      </c>
      <c r="AF66" s="158">
        <v>1</v>
      </c>
      <c r="AG66" s="158">
        <v>28447</v>
      </c>
      <c r="AH66" s="158">
        <v>2961</v>
      </c>
      <c r="AI66" s="158">
        <v>2</v>
      </c>
      <c r="AJ66" s="155">
        <v>0.0963908775555392</v>
      </c>
      <c r="AK66" s="155">
        <v>0.104017998382958</v>
      </c>
      <c r="AL66" s="156">
        <v>-0.00762712082741862</v>
      </c>
    </row>
    <row r="67" ht="20.25" spans="1:38">
      <c r="A67" s="148" t="s">
        <v>1455</v>
      </c>
      <c r="B67" s="149" t="s">
        <v>1857</v>
      </c>
      <c r="C67" s="165" t="s">
        <v>1592</v>
      </c>
      <c r="D67" s="150">
        <v>3623</v>
      </c>
      <c r="E67" s="150">
        <v>389</v>
      </c>
      <c r="F67" s="150">
        <v>282</v>
      </c>
      <c r="G67" s="150">
        <v>0</v>
      </c>
      <c r="H67" s="150">
        <v>0</v>
      </c>
      <c r="I67" s="151">
        <v>4074</v>
      </c>
      <c r="J67" s="151">
        <v>265</v>
      </c>
      <c r="K67" s="151">
        <v>262</v>
      </c>
      <c r="L67" s="151">
        <v>0</v>
      </c>
      <c r="M67" s="151">
        <v>0</v>
      </c>
      <c r="N67" s="151">
        <v>3478</v>
      </c>
      <c r="O67" s="151">
        <v>456</v>
      </c>
      <c r="P67" s="151">
        <v>452</v>
      </c>
      <c r="Q67" s="151">
        <v>0</v>
      </c>
      <c r="R67" s="151">
        <v>1</v>
      </c>
      <c r="S67" s="152">
        <v>0.015</v>
      </c>
      <c r="T67" s="153">
        <v>97789</v>
      </c>
      <c r="U67" s="153">
        <v>10190</v>
      </c>
      <c r="V67" s="153">
        <v>10041</v>
      </c>
      <c r="W67" s="153">
        <v>22</v>
      </c>
      <c r="X67" s="151">
        <v>7483</v>
      </c>
      <c r="Y67" s="154">
        <v>0.103978975140353</v>
      </c>
      <c r="Z67" s="154">
        <v>0.107369583218327</v>
      </c>
      <c r="AA67" s="154">
        <v>0.0650466372115857</v>
      </c>
      <c r="AB67" s="155">
        <v>0.130822311673375</v>
      </c>
      <c r="AC67" s="156">
        <v>0.0423229460067417</v>
      </c>
      <c r="AD67" s="157">
        <v>26381</v>
      </c>
      <c r="AE67" s="158">
        <v>2628</v>
      </c>
      <c r="AF67" s="158">
        <v>4</v>
      </c>
      <c r="AG67" s="158">
        <v>26810</v>
      </c>
      <c r="AH67" s="158">
        <v>2882</v>
      </c>
      <c r="AI67" s="158">
        <v>8</v>
      </c>
      <c r="AJ67" s="155">
        <v>0.0994655244304613</v>
      </c>
      <c r="AK67" s="155">
        <v>0.107198806415517</v>
      </c>
      <c r="AL67" s="156">
        <v>-0.00773328198505528</v>
      </c>
    </row>
    <row r="68" ht="20.25" spans="1:38">
      <c r="A68" s="148" t="s">
        <v>1455</v>
      </c>
      <c r="B68" s="149" t="s">
        <v>1857</v>
      </c>
      <c r="C68" s="165" t="s">
        <v>1496</v>
      </c>
      <c r="D68" s="150">
        <v>717</v>
      </c>
      <c r="E68" s="150">
        <v>91</v>
      </c>
      <c r="F68" s="150">
        <v>74</v>
      </c>
      <c r="G68" s="150">
        <v>0</v>
      </c>
      <c r="H68" s="150">
        <v>0</v>
      </c>
      <c r="I68" s="151">
        <v>1021</v>
      </c>
      <c r="J68" s="151">
        <v>119</v>
      </c>
      <c r="K68" s="151">
        <v>119</v>
      </c>
      <c r="L68" s="151">
        <v>0</v>
      </c>
      <c r="M68" s="151">
        <v>0</v>
      </c>
      <c r="N68" s="151">
        <v>802</v>
      </c>
      <c r="O68" s="151">
        <v>80</v>
      </c>
      <c r="P68" s="151">
        <v>78</v>
      </c>
      <c r="Q68" s="151">
        <v>0</v>
      </c>
      <c r="R68" s="151">
        <v>0</v>
      </c>
      <c r="S68" s="152">
        <v>0.015</v>
      </c>
      <c r="T68" s="153">
        <v>24512</v>
      </c>
      <c r="U68" s="153">
        <v>2419</v>
      </c>
      <c r="V68" s="153">
        <v>2400</v>
      </c>
      <c r="W68" s="153">
        <v>0</v>
      </c>
      <c r="X68" s="151">
        <v>1892</v>
      </c>
      <c r="Y68" s="154">
        <v>0.0986863577023499</v>
      </c>
      <c r="Z68" s="154">
        <v>0.126917712691771</v>
      </c>
      <c r="AA68" s="154">
        <v>0.116552399608227</v>
      </c>
      <c r="AB68" s="155">
        <v>0.0997506234413965</v>
      </c>
      <c r="AC68" s="156">
        <v>0.010365313083544</v>
      </c>
      <c r="AD68" s="157">
        <v>6466</v>
      </c>
      <c r="AE68" s="158">
        <v>630</v>
      </c>
      <c r="AF68" s="158">
        <v>0</v>
      </c>
      <c r="AG68" s="158">
        <v>6301</v>
      </c>
      <c r="AH68" s="158">
        <v>666</v>
      </c>
      <c r="AI68" s="158">
        <v>0</v>
      </c>
      <c r="AJ68" s="155">
        <v>0.0974327250231983</v>
      </c>
      <c r="AK68" s="155">
        <v>0.105697508332011</v>
      </c>
      <c r="AL68" s="156">
        <v>-0.00826478330881251</v>
      </c>
    </row>
    <row r="69" ht="20.25" spans="1:38">
      <c r="A69" s="148" t="s">
        <v>1455</v>
      </c>
      <c r="B69" s="149" t="s">
        <v>1852</v>
      </c>
      <c r="C69" s="165" t="s">
        <v>1553</v>
      </c>
      <c r="D69" s="150">
        <v>2762</v>
      </c>
      <c r="E69" s="150">
        <v>238</v>
      </c>
      <c r="F69" s="150">
        <v>117</v>
      </c>
      <c r="G69" s="150">
        <v>0</v>
      </c>
      <c r="H69" s="150">
        <v>0</v>
      </c>
      <c r="I69" s="151">
        <v>2339</v>
      </c>
      <c r="J69" s="151">
        <v>86</v>
      </c>
      <c r="K69" s="151">
        <v>84</v>
      </c>
      <c r="L69" s="151">
        <v>0</v>
      </c>
      <c r="M69" s="151">
        <v>0</v>
      </c>
      <c r="N69" s="151">
        <v>2003</v>
      </c>
      <c r="O69" s="151">
        <v>67</v>
      </c>
      <c r="P69" s="151">
        <v>67</v>
      </c>
      <c r="Q69" s="151">
        <v>1</v>
      </c>
      <c r="R69" s="151">
        <v>0</v>
      </c>
      <c r="S69" s="152">
        <v>0.015</v>
      </c>
      <c r="T69" s="153">
        <v>70777</v>
      </c>
      <c r="U69" s="153">
        <v>3343</v>
      </c>
      <c r="V69" s="153">
        <v>3211</v>
      </c>
      <c r="W69" s="153">
        <v>14</v>
      </c>
      <c r="X69" s="151">
        <v>2803</v>
      </c>
      <c r="Y69" s="154">
        <v>0.0470350537604024</v>
      </c>
      <c r="Z69" s="154">
        <v>0.0861694424330195</v>
      </c>
      <c r="AA69" s="154">
        <v>0.0367678495083369</v>
      </c>
      <c r="AB69" s="155">
        <v>0.0334498252621068</v>
      </c>
      <c r="AC69" s="156">
        <v>0.0494015929246827</v>
      </c>
      <c r="AD69" s="157">
        <v>17099</v>
      </c>
      <c r="AE69" s="158">
        <v>724</v>
      </c>
      <c r="AF69" s="158">
        <v>0</v>
      </c>
      <c r="AG69" s="158">
        <v>18654</v>
      </c>
      <c r="AH69" s="158">
        <v>735</v>
      </c>
      <c r="AI69" s="158">
        <v>1</v>
      </c>
      <c r="AJ69" s="155">
        <v>0.0423416574068659</v>
      </c>
      <c r="AK69" s="155">
        <v>0.0393481290875952</v>
      </c>
      <c r="AL69" s="156">
        <v>0.00299352831927074</v>
      </c>
    </row>
    <row r="70" ht="20.25" spans="1:38">
      <c r="A70" s="148" t="s">
        <v>1455</v>
      </c>
      <c r="B70" s="149" t="s">
        <v>1852</v>
      </c>
      <c r="C70" s="165" t="s">
        <v>1554</v>
      </c>
      <c r="D70" s="150">
        <v>1648</v>
      </c>
      <c r="E70" s="150">
        <v>58</v>
      </c>
      <c r="F70" s="150">
        <v>39</v>
      </c>
      <c r="G70" s="150">
        <v>0</v>
      </c>
      <c r="H70" s="150">
        <v>0</v>
      </c>
      <c r="I70" s="151">
        <v>1737</v>
      </c>
      <c r="J70" s="151">
        <v>71</v>
      </c>
      <c r="K70" s="151">
        <v>70</v>
      </c>
      <c r="L70" s="151">
        <v>0</v>
      </c>
      <c r="M70" s="151">
        <v>0</v>
      </c>
      <c r="N70" s="151">
        <v>1700</v>
      </c>
      <c r="O70" s="151">
        <v>46</v>
      </c>
      <c r="P70" s="151">
        <v>46</v>
      </c>
      <c r="Q70" s="151">
        <v>2</v>
      </c>
      <c r="R70" s="151">
        <v>0</v>
      </c>
      <c r="S70" s="152">
        <v>0.015</v>
      </c>
      <c r="T70" s="153">
        <v>48960</v>
      </c>
      <c r="U70" s="153">
        <v>1540</v>
      </c>
      <c r="V70" s="153">
        <v>1512</v>
      </c>
      <c r="W70" s="153">
        <v>0</v>
      </c>
      <c r="X70" s="151">
        <v>1293</v>
      </c>
      <c r="Y70" s="154">
        <v>0.0314542483660131</v>
      </c>
      <c r="Z70" s="154">
        <v>0.0351941747572816</v>
      </c>
      <c r="AA70" s="154">
        <v>0.0408750719631549</v>
      </c>
      <c r="AB70" s="155">
        <v>0.0270588235294118</v>
      </c>
      <c r="AC70" s="156">
        <v>-0.00568089720587332</v>
      </c>
      <c r="AD70" s="157">
        <v>12625</v>
      </c>
      <c r="AE70" s="158">
        <v>394</v>
      </c>
      <c r="AF70" s="158">
        <v>0</v>
      </c>
      <c r="AG70" s="158">
        <v>12235</v>
      </c>
      <c r="AH70" s="158">
        <v>430</v>
      </c>
      <c r="AI70" s="158">
        <v>0</v>
      </c>
      <c r="AJ70" s="155">
        <v>0.0312079207920792</v>
      </c>
      <c r="AK70" s="155">
        <v>0.0351450756027789</v>
      </c>
      <c r="AL70" s="156">
        <v>-0.00393715481069971</v>
      </c>
    </row>
    <row r="71" ht="20.25" spans="1:38">
      <c r="A71" s="148" t="s">
        <v>1455</v>
      </c>
      <c r="B71" s="149" t="s">
        <v>1852</v>
      </c>
      <c r="C71" s="165" t="s">
        <v>1556</v>
      </c>
      <c r="D71" s="150">
        <v>5153</v>
      </c>
      <c r="E71" s="150">
        <v>184</v>
      </c>
      <c r="F71" s="150">
        <v>115</v>
      </c>
      <c r="G71" s="150">
        <v>0</v>
      </c>
      <c r="H71" s="150">
        <v>0</v>
      </c>
      <c r="I71" s="151">
        <v>5708</v>
      </c>
      <c r="J71" s="151">
        <v>197</v>
      </c>
      <c r="K71" s="151">
        <v>197</v>
      </c>
      <c r="L71" s="151">
        <v>1</v>
      </c>
      <c r="M71" s="151">
        <v>0</v>
      </c>
      <c r="N71" s="151">
        <v>4949</v>
      </c>
      <c r="O71" s="151">
        <v>171</v>
      </c>
      <c r="P71" s="151">
        <v>171</v>
      </c>
      <c r="Q71" s="151">
        <v>7</v>
      </c>
      <c r="R71" s="151">
        <v>0</v>
      </c>
      <c r="S71" s="152">
        <v>0.015</v>
      </c>
      <c r="T71" s="153">
        <v>154732</v>
      </c>
      <c r="U71" s="153">
        <v>5049</v>
      </c>
      <c r="V71" s="153">
        <v>4974</v>
      </c>
      <c r="W71" s="153">
        <v>1</v>
      </c>
      <c r="X71" s="151">
        <v>4215</v>
      </c>
      <c r="Y71" s="154">
        <v>0.0326241501434739</v>
      </c>
      <c r="Z71" s="154">
        <v>0.0357073549388706</v>
      </c>
      <c r="AA71" s="154">
        <v>0.0345129642606868</v>
      </c>
      <c r="AB71" s="155">
        <v>0.0345524348353203</v>
      </c>
      <c r="AC71" s="156">
        <v>0.0011943906781838</v>
      </c>
      <c r="AD71" s="157">
        <v>39259</v>
      </c>
      <c r="AE71" s="158">
        <v>1310</v>
      </c>
      <c r="AF71" s="158">
        <v>0</v>
      </c>
      <c r="AG71" s="158">
        <v>40460</v>
      </c>
      <c r="AH71" s="158">
        <v>1323</v>
      </c>
      <c r="AI71" s="158">
        <v>0</v>
      </c>
      <c r="AJ71" s="155">
        <v>0.0333681448839757</v>
      </c>
      <c r="AK71" s="155">
        <v>0.0326989619377163</v>
      </c>
      <c r="AL71" s="156">
        <v>0.000669182946259388</v>
      </c>
    </row>
    <row r="72" ht="20.25" spans="1:38">
      <c r="A72" s="148" t="s">
        <v>1455</v>
      </c>
      <c r="B72" s="149" t="s">
        <v>1852</v>
      </c>
      <c r="C72" s="165" t="s">
        <v>1560</v>
      </c>
      <c r="D72" s="150">
        <v>2227</v>
      </c>
      <c r="E72" s="150">
        <v>68</v>
      </c>
      <c r="F72" s="150">
        <v>51</v>
      </c>
      <c r="G72" s="150">
        <v>0</v>
      </c>
      <c r="H72" s="150">
        <v>0</v>
      </c>
      <c r="I72" s="151">
        <v>2459</v>
      </c>
      <c r="J72" s="151">
        <v>57</v>
      </c>
      <c r="K72" s="151">
        <v>56</v>
      </c>
      <c r="L72" s="151">
        <v>0</v>
      </c>
      <c r="M72" s="151">
        <v>0</v>
      </c>
      <c r="N72" s="151">
        <v>2200</v>
      </c>
      <c r="O72" s="151">
        <v>70</v>
      </c>
      <c r="P72" s="151">
        <v>70</v>
      </c>
      <c r="Q72" s="151">
        <v>0</v>
      </c>
      <c r="R72" s="151">
        <v>0</v>
      </c>
      <c r="S72" s="152">
        <v>0.015</v>
      </c>
      <c r="T72" s="153">
        <v>69639</v>
      </c>
      <c r="U72" s="153">
        <v>1978</v>
      </c>
      <c r="V72" s="153">
        <v>1959</v>
      </c>
      <c r="W72" s="153">
        <v>1</v>
      </c>
      <c r="X72" s="151">
        <v>1701</v>
      </c>
      <c r="Y72" s="154">
        <v>0.0283892646361952</v>
      </c>
      <c r="Z72" s="154">
        <v>0.0305343511450382</v>
      </c>
      <c r="AA72" s="154">
        <v>0.0231801545343636</v>
      </c>
      <c r="AB72" s="155">
        <v>0.0318181818181818</v>
      </c>
      <c r="AC72" s="156">
        <v>0.0073541966106746</v>
      </c>
      <c r="AD72" s="157">
        <v>17153</v>
      </c>
      <c r="AE72" s="158">
        <v>471</v>
      </c>
      <c r="AF72" s="158">
        <v>0</v>
      </c>
      <c r="AG72" s="158">
        <v>17616</v>
      </c>
      <c r="AH72" s="158">
        <v>477</v>
      </c>
      <c r="AI72" s="158">
        <v>0</v>
      </c>
      <c r="AJ72" s="155">
        <v>0.0274587535708039</v>
      </c>
      <c r="AK72" s="155">
        <v>0.0270776566757493</v>
      </c>
      <c r="AL72" s="156">
        <v>0.000381096895054622</v>
      </c>
    </row>
    <row r="73" ht="20.25" spans="1:38">
      <c r="A73" s="148" t="s">
        <v>1455</v>
      </c>
      <c r="B73" s="149" t="s">
        <v>1852</v>
      </c>
      <c r="C73" s="165" t="s">
        <v>1708</v>
      </c>
      <c r="D73" s="150">
        <v>1363</v>
      </c>
      <c r="E73" s="150">
        <v>94</v>
      </c>
      <c r="F73" s="150">
        <v>57</v>
      </c>
      <c r="G73" s="150">
        <v>0</v>
      </c>
      <c r="H73" s="150">
        <v>0</v>
      </c>
      <c r="I73" s="151">
        <v>1403</v>
      </c>
      <c r="J73" s="151">
        <v>82</v>
      </c>
      <c r="K73" s="151">
        <v>81</v>
      </c>
      <c r="L73" s="151">
        <v>0</v>
      </c>
      <c r="M73" s="151">
        <v>0</v>
      </c>
      <c r="N73" s="151">
        <v>1338</v>
      </c>
      <c r="O73" s="151">
        <v>55</v>
      </c>
      <c r="P73" s="151">
        <v>55</v>
      </c>
      <c r="Q73" s="151">
        <v>1</v>
      </c>
      <c r="R73" s="151">
        <v>0</v>
      </c>
      <c r="S73" s="152">
        <v>0.015</v>
      </c>
      <c r="T73" s="153">
        <v>38613</v>
      </c>
      <c r="U73" s="153">
        <v>1821</v>
      </c>
      <c r="V73" s="153">
        <v>1779</v>
      </c>
      <c r="W73" s="153">
        <v>6</v>
      </c>
      <c r="X73" s="151">
        <v>1503</v>
      </c>
      <c r="Y73" s="154">
        <v>0.0470048947245746</v>
      </c>
      <c r="Z73" s="154">
        <v>0.0689655172413793</v>
      </c>
      <c r="AA73" s="154">
        <v>0.0584461867426942</v>
      </c>
      <c r="AB73" s="155">
        <v>0.0411061285500747</v>
      </c>
      <c r="AC73" s="156">
        <v>0.0105193304986851</v>
      </c>
      <c r="AD73" s="157">
        <v>10043</v>
      </c>
      <c r="AE73" s="158">
        <v>458</v>
      </c>
      <c r="AF73" s="158">
        <v>0</v>
      </c>
      <c r="AG73" s="158">
        <v>9707</v>
      </c>
      <c r="AH73" s="158">
        <v>491</v>
      </c>
      <c r="AI73" s="158">
        <v>1</v>
      </c>
      <c r="AJ73" s="155">
        <v>0.0456039032161705</v>
      </c>
      <c r="AK73" s="155">
        <v>0.0504790357473988</v>
      </c>
      <c r="AL73" s="156">
        <v>-0.00487513253122832</v>
      </c>
    </row>
    <row r="74" ht="20.25" spans="1:38">
      <c r="A74" s="148" t="s">
        <v>1455</v>
      </c>
      <c r="B74" s="149" t="s">
        <v>1852</v>
      </c>
      <c r="C74" s="165" t="s">
        <v>1714</v>
      </c>
      <c r="D74" s="150">
        <v>2540</v>
      </c>
      <c r="E74" s="150">
        <v>156</v>
      </c>
      <c r="F74" s="150">
        <v>106</v>
      </c>
      <c r="G74" s="150">
        <v>0</v>
      </c>
      <c r="H74" s="150">
        <v>0</v>
      </c>
      <c r="I74" s="151">
        <v>2982</v>
      </c>
      <c r="J74" s="151">
        <v>187</v>
      </c>
      <c r="K74" s="151">
        <v>187</v>
      </c>
      <c r="L74" s="151">
        <v>0</v>
      </c>
      <c r="M74" s="151">
        <v>0</v>
      </c>
      <c r="N74" s="151">
        <v>2537</v>
      </c>
      <c r="O74" s="151">
        <v>128</v>
      </c>
      <c r="P74" s="151">
        <v>128</v>
      </c>
      <c r="Q74" s="151">
        <v>0</v>
      </c>
      <c r="R74" s="151">
        <v>0</v>
      </c>
      <c r="S74" s="152">
        <v>0.015</v>
      </c>
      <c r="T74" s="153">
        <v>76740</v>
      </c>
      <c r="U74" s="153">
        <v>3906</v>
      </c>
      <c r="V74" s="153">
        <v>3841</v>
      </c>
      <c r="W74" s="153">
        <v>2</v>
      </c>
      <c r="X74" s="151">
        <v>3240</v>
      </c>
      <c r="Y74" s="154">
        <v>0.0508730779254626</v>
      </c>
      <c r="Z74" s="154">
        <v>0.0614173228346457</v>
      </c>
      <c r="AA74" s="154">
        <v>0.062709590878605</v>
      </c>
      <c r="AB74" s="155">
        <v>0.0504532912889239</v>
      </c>
      <c r="AC74" s="156">
        <v>-0.00129226804395929</v>
      </c>
      <c r="AD74" s="157">
        <v>19773</v>
      </c>
      <c r="AE74" s="158">
        <v>1023</v>
      </c>
      <c r="AF74" s="158">
        <v>0</v>
      </c>
      <c r="AG74" s="158">
        <v>19160</v>
      </c>
      <c r="AH74" s="158">
        <v>1036</v>
      </c>
      <c r="AI74" s="158">
        <v>0</v>
      </c>
      <c r="AJ74" s="155">
        <v>0.0517372174176908</v>
      </c>
      <c r="AK74" s="155">
        <v>0.0540709812108559</v>
      </c>
      <c r="AL74" s="156">
        <v>-0.00233376379316515</v>
      </c>
    </row>
    <row r="75" ht="20.25" spans="1:38">
      <c r="A75" s="148" t="s">
        <v>1455</v>
      </c>
      <c r="B75" s="149" t="s">
        <v>1852</v>
      </c>
      <c r="C75" s="165" t="s">
        <v>1565</v>
      </c>
      <c r="D75" s="150">
        <v>6789</v>
      </c>
      <c r="E75" s="150">
        <v>254</v>
      </c>
      <c r="F75" s="150">
        <v>174</v>
      </c>
      <c r="G75" s="150">
        <v>0</v>
      </c>
      <c r="H75" s="150">
        <v>0</v>
      </c>
      <c r="I75" s="151">
        <v>8241</v>
      </c>
      <c r="J75" s="151">
        <v>225</v>
      </c>
      <c r="K75" s="151">
        <v>223</v>
      </c>
      <c r="L75" s="151">
        <v>0</v>
      </c>
      <c r="M75" s="151">
        <v>0</v>
      </c>
      <c r="N75" s="151">
        <v>7239</v>
      </c>
      <c r="O75" s="151">
        <v>248</v>
      </c>
      <c r="P75" s="151">
        <v>245</v>
      </c>
      <c r="Q75" s="151">
        <v>4</v>
      </c>
      <c r="R75" s="151">
        <v>0</v>
      </c>
      <c r="S75" s="152">
        <v>0.015</v>
      </c>
      <c r="T75" s="153">
        <v>215881</v>
      </c>
      <c r="U75" s="153">
        <v>6690</v>
      </c>
      <c r="V75" s="153">
        <v>6600</v>
      </c>
      <c r="W75" s="153">
        <v>7</v>
      </c>
      <c r="X75" s="151">
        <v>5574</v>
      </c>
      <c r="Y75" s="154">
        <v>0.0309568697569494</v>
      </c>
      <c r="Z75" s="154">
        <v>0.0374134629547798</v>
      </c>
      <c r="AA75" s="154">
        <v>0.0273025118310885</v>
      </c>
      <c r="AB75" s="155">
        <v>0.0342588755352949</v>
      </c>
      <c r="AC75" s="156">
        <v>0.0101109511236913</v>
      </c>
      <c r="AD75" s="157">
        <v>55001</v>
      </c>
      <c r="AE75" s="158">
        <v>1740</v>
      </c>
      <c r="AF75" s="158">
        <v>0</v>
      </c>
      <c r="AG75" s="158">
        <v>54959</v>
      </c>
      <c r="AH75" s="158">
        <v>1793</v>
      </c>
      <c r="AI75" s="158">
        <v>3</v>
      </c>
      <c r="AJ75" s="155">
        <v>0.0316357884402102</v>
      </c>
      <c r="AK75" s="155">
        <v>0.0325697338015612</v>
      </c>
      <c r="AL75" s="156">
        <v>-0.000933945361350982</v>
      </c>
    </row>
    <row r="76" ht="20.25" spans="1:38">
      <c r="A76" s="148" t="s">
        <v>1455</v>
      </c>
      <c r="B76" s="149" t="s">
        <v>1852</v>
      </c>
      <c r="C76" s="165" t="s">
        <v>1567</v>
      </c>
      <c r="D76" s="150">
        <v>2592</v>
      </c>
      <c r="E76" s="150">
        <v>65</v>
      </c>
      <c r="F76" s="150">
        <v>34</v>
      </c>
      <c r="G76" s="150">
        <v>0</v>
      </c>
      <c r="H76" s="150">
        <v>0</v>
      </c>
      <c r="I76" s="151">
        <v>2382</v>
      </c>
      <c r="J76" s="151">
        <v>53</v>
      </c>
      <c r="K76" s="151">
        <v>52</v>
      </c>
      <c r="L76" s="151">
        <v>0</v>
      </c>
      <c r="M76" s="151">
        <v>0</v>
      </c>
      <c r="N76" s="151">
        <v>2156</v>
      </c>
      <c r="O76" s="151">
        <v>73</v>
      </c>
      <c r="P76" s="151">
        <v>73</v>
      </c>
      <c r="Q76" s="151">
        <v>0</v>
      </c>
      <c r="R76" s="151">
        <v>0</v>
      </c>
      <c r="S76" s="152">
        <v>0.015</v>
      </c>
      <c r="T76" s="153">
        <v>66490</v>
      </c>
      <c r="U76" s="153">
        <v>1795</v>
      </c>
      <c r="V76" s="153">
        <v>1762</v>
      </c>
      <c r="W76" s="153">
        <v>1</v>
      </c>
      <c r="X76" s="151">
        <v>1482</v>
      </c>
      <c r="Y76" s="154">
        <v>0.0269815009775906</v>
      </c>
      <c r="Z76" s="154">
        <v>0.0250771604938272</v>
      </c>
      <c r="AA76" s="154">
        <v>0.0222502099076406</v>
      </c>
      <c r="AB76" s="155">
        <v>0.0338589981447124</v>
      </c>
      <c r="AC76" s="156">
        <v>0.00282695058618652</v>
      </c>
      <c r="AD76" s="157">
        <v>17347</v>
      </c>
      <c r="AE76" s="158">
        <v>438</v>
      </c>
      <c r="AF76" s="158">
        <v>0</v>
      </c>
      <c r="AG76" s="158">
        <v>16713</v>
      </c>
      <c r="AH76" s="158">
        <v>486</v>
      </c>
      <c r="AI76" s="158">
        <v>1</v>
      </c>
      <c r="AJ76" s="155">
        <v>0.0252493226494495</v>
      </c>
      <c r="AK76" s="155">
        <v>0.0290193262729612</v>
      </c>
      <c r="AL76" s="156">
        <v>-0.0037700036235117</v>
      </c>
    </row>
    <row r="77" ht="20.25" spans="1:38">
      <c r="A77" s="148" t="s">
        <v>1455</v>
      </c>
      <c r="B77" s="149" t="s">
        <v>1852</v>
      </c>
      <c r="C77" s="165" t="s">
        <v>1569</v>
      </c>
      <c r="D77" s="150">
        <v>3943</v>
      </c>
      <c r="E77" s="150">
        <v>138</v>
      </c>
      <c r="F77" s="150">
        <v>97</v>
      </c>
      <c r="G77" s="150">
        <v>0</v>
      </c>
      <c r="H77" s="150">
        <v>0</v>
      </c>
      <c r="I77" s="151">
        <v>4691</v>
      </c>
      <c r="J77" s="151">
        <v>196</v>
      </c>
      <c r="K77" s="151">
        <v>196</v>
      </c>
      <c r="L77" s="151">
        <v>0</v>
      </c>
      <c r="M77" s="151">
        <v>0</v>
      </c>
      <c r="N77" s="151">
        <v>3789</v>
      </c>
      <c r="O77" s="151">
        <v>142</v>
      </c>
      <c r="P77" s="151">
        <v>141</v>
      </c>
      <c r="Q77" s="151">
        <v>3</v>
      </c>
      <c r="R77" s="151">
        <v>0</v>
      </c>
      <c r="S77" s="152">
        <v>0.015</v>
      </c>
      <c r="T77" s="153">
        <v>117454</v>
      </c>
      <c r="U77" s="153">
        <v>4384</v>
      </c>
      <c r="V77" s="153">
        <v>4317</v>
      </c>
      <c r="W77" s="153">
        <v>1</v>
      </c>
      <c r="X77" s="151">
        <v>3600</v>
      </c>
      <c r="Y77" s="154">
        <v>0.0373167367650314</v>
      </c>
      <c r="Z77" s="154">
        <v>0.0349987319300025</v>
      </c>
      <c r="AA77" s="154">
        <v>0.0417821360051162</v>
      </c>
      <c r="AB77" s="155">
        <v>0.0374769068355767</v>
      </c>
      <c r="AC77" s="156">
        <v>-0.00678340407511364</v>
      </c>
      <c r="AD77" s="157">
        <v>29837</v>
      </c>
      <c r="AE77" s="158">
        <v>1209</v>
      </c>
      <c r="AF77" s="158">
        <v>0</v>
      </c>
      <c r="AG77" s="158">
        <v>30051</v>
      </c>
      <c r="AH77" s="158">
        <v>1161</v>
      </c>
      <c r="AI77" s="158">
        <v>0</v>
      </c>
      <c r="AJ77" s="155">
        <v>0.0405201595334652</v>
      </c>
      <c r="AK77" s="155">
        <v>0.0386343216531896</v>
      </c>
      <c r="AL77" s="156">
        <v>0.00188583788027558</v>
      </c>
    </row>
    <row r="78" ht="20.25" spans="1:38">
      <c r="A78" s="148" t="s">
        <v>1455</v>
      </c>
      <c r="B78" s="149" t="s">
        <v>1852</v>
      </c>
      <c r="C78" s="165" t="s">
        <v>1570</v>
      </c>
      <c r="D78" s="150">
        <v>3903</v>
      </c>
      <c r="E78" s="150">
        <v>155</v>
      </c>
      <c r="F78" s="150">
        <v>104</v>
      </c>
      <c r="G78" s="150">
        <v>0</v>
      </c>
      <c r="H78" s="150">
        <v>0</v>
      </c>
      <c r="I78" s="151">
        <v>4490</v>
      </c>
      <c r="J78" s="151">
        <v>222</v>
      </c>
      <c r="K78" s="151">
        <v>221</v>
      </c>
      <c r="L78" s="151">
        <v>0</v>
      </c>
      <c r="M78" s="151">
        <v>2</v>
      </c>
      <c r="N78" s="151">
        <v>4011</v>
      </c>
      <c r="O78" s="151">
        <v>162</v>
      </c>
      <c r="P78" s="151">
        <v>162</v>
      </c>
      <c r="Q78" s="151">
        <v>6</v>
      </c>
      <c r="R78" s="151">
        <v>0</v>
      </c>
      <c r="S78" s="152">
        <v>0.015</v>
      </c>
      <c r="T78" s="153">
        <v>114043</v>
      </c>
      <c r="U78" s="153">
        <v>5300</v>
      </c>
      <c r="V78" s="153">
        <v>5248</v>
      </c>
      <c r="W78" s="153">
        <v>5</v>
      </c>
      <c r="X78" s="151">
        <v>4472</v>
      </c>
      <c r="Y78" s="154">
        <v>0.0464298554054173</v>
      </c>
      <c r="Z78" s="154">
        <v>0.0397130412503203</v>
      </c>
      <c r="AA78" s="154">
        <v>0.0489977728285078</v>
      </c>
      <c r="AB78" s="155">
        <v>0.0403889304412865</v>
      </c>
      <c r="AC78" s="156">
        <v>-0.00928473157818752</v>
      </c>
      <c r="AD78" s="157">
        <v>29681</v>
      </c>
      <c r="AE78" s="158">
        <v>1316</v>
      </c>
      <c r="AF78" s="158">
        <v>2</v>
      </c>
      <c r="AG78" s="158">
        <v>28744</v>
      </c>
      <c r="AH78" s="158">
        <v>1348</v>
      </c>
      <c r="AI78" s="158">
        <v>1</v>
      </c>
      <c r="AJ78" s="155">
        <v>0.044270745594825</v>
      </c>
      <c r="AK78" s="155">
        <v>0.0468619537990537</v>
      </c>
      <c r="AL78" s="156">
        <v>-0.00259120820422874</v>
      </c>
    </row>
    <row r="79" ht="20.25" spans="1:38">
      <c r="A79" s="148" t="s">
        <v>1455</v>
      </c>
      <c r="B79" s="149" t="s">
        <v>1852</v>
      </c>
      <c r="C79" s="165" t="s">
        <v>1571</v>
      </c>
      <c r="D79" s="150">
        <v>1331</v>
      </c>
      <c r="E79" s="150">
        <v>48</v>
      </c>
      <c r="F79" s="150">
        <v>28</v>
      </c>
      <c r="G79" s="150">
        <v>0</v>
      </c>
      <c r="H79" s="150">
        <v>0</v>
      </c>
      <c r="I79" s="151">
        <v>1574</v>
      </c>
      <c r="J79" s="151">
        <v>29</v>
      </c>
      <c r="K79" s="151">
        <v>29</v>
      </c>
      <c r="L79" s="151">
        <v>0</v>
      </c>
      <c r="M79" s="151">
        <v>0</v>
      </c>
      <c r="N79" s="151">
        <v>1380</v>
      </c>
      <c r="O79" s="151">
        <v>35</v>
      </c>
      <c r="P79" s="151">
        <v>35</v>
      </c>
      <c r="Q79" s="151">
        <v>0</v>
      </c>
      <c r="R79" s="151">
        <v>0</v>
      </c>
      <c r="S79" s="152">
        <v>0.015</v>
      </c>
      <c r="T79" s="153">
        <v>41122</v>
      </c>
      <c r="U79" s="153">
        <v>898</v>
      </c>
      <c r="V79" s="153">
        <v>877</v>
      </c>
      <c r="W79" s="153">
        <v>0</v>
      </c>
      <c r="X79" s="151">
        <v>746</v>
      </c>
      <c r="Y79" s="154">
        <v>0.0218374592675454</v>
      </c>
      <c r="Z79" s="154">
        <v>0.0360631104432757</v>
      </c>
      <c r="AA79" s="154">
        <v>0.0184243964421855</v>
      </c>
      <c r="AB79" s="155">
        <v>0.0253623188405797</v>
      </c>
      <c r="AC79" s="156">
        <v>0.0176387140010902</v>
      </c>
      <c r="AD79" s="157">
        <v>10428</v>
      </c>
      <c r="AE79" s="158">
        <v>246</v>
      </c>
      <c r="AF79" s="158">
        <v>0</v>
      </c>
      <c r="AG79" s="158">
        <v>10592</v>
      </c>
      <c r="AH79" s="158">
        <v>205</v>
      </c>
      <c r="AI79" s="158">
        <v>0</v>
      </c>
      <c r="AJ79" s="155">
        <v>0.023590333716916</v>
      </c>
      <c r="AK79" s="155">
        <v>0.0193542296072508</v>
      </c>
      <c r="AL79" s="156">
        <v>0.00423610410966524</v>
      </c>
    </row>
    <row r="80" ht="20.25" spans="1:38">
      <c r="A80" s="148" t="s">
        <v>1455</v>
      </c>
      <c r="B80" s="149" t="s">
        <v>1852</v>
      </c>
      <c r="C80" s="165" t="s">
        <v>1581</v>
      </c>
      <c r="D80" s="150">
        <v>1302</v>
      </c>
      <c r="E80" s="150">
        <v>35</v>
      </c>
      <c r="F80" s="150">
        <v>21</v>
      </c>
      <c r="G80" s="150">
        <v>0</v>
      </c>
      <c r="H80" s="150">
        <v>0</v>
      </c>
      <c r="I80" s="151">
        <v>1518</v>
      </c>
      <c r="J80" s="151">
        <v>44</v>
      </c>
      <c r="K80" s="151">
        <v>43</v>
      </c>
      <c r="L80" s="151">
        <v>0</v>
      </c>
      <c r="M80" s="151">
        <v>0</v>
      </c>
      <c r="N80" s="151">
        <v>1311</v>
      </c>
      <c r="O80" s="151">
        <v>31</v>
      </c>
      <c r="P80" s="151">
        <v>31</v>
      </c>
      <c r="Q80" s="151">
        <v>0</v>
      </c>
      <c r="R80" s="151">
        <v>0</v>
      </c>
      <c r="S80" s="152">
        <v>0.015</v>
      </c>
      <c r="T80" s="153">
        <v>38561</v>
      </c>
      <c r="U80" s="153">
        <v>941</v>
      </c>
      <c r="V80" s="153">
        <v>926</v>
      </c>
      <c r="W80" s="153">
        <v>0</v>
      </c>
      <c r="X80" s="151">
        <v>771</v>
      </c>
      <c r="Y80" s="154">
        <v>0.0244028941158165</v>
      </c>
      <c r="Z80" s="154">
        <v>0.0268817204301075</v>
      </c>
      <c r="AA80" s="154">
        <v>0.0289855072463768</v>
      </c>
      <c r="AB80" s="155">
        <v>0.0236460717009916</v>
      </c>
      <c r="AC80" s="156">
        <v>-0.00210378681626928</v>
      </c>
      <c r="AD80" s="157">
        <v>9850</v>
      </c>
      <c r="AE80" s="158">
        <v>253</v>
      </c>
      <c r="AF80" s="158">
        <v>0</v>
      </c>
      <c r="AG80" s="158">
        <v>10183</v>
      </c>
      <c r="AH80" s="158">
        <v>256</v>
      </c>
      <c r="AI80" s="158">
        <v>0</v>
      </c>
      <c r="AJ80" s="155">
        <v>0.0256852791878173</v>
      </c>
      <c r="AK80" s="155">
        <v>0.02513993911421</v>
      </c>
      <c r="AL80" s="156">
        <v>0.000545340073607303</v>
      </c>
    </row>
    <row r="81" ht="20.25" spans="1:38">
      <c r="A81" s="148" t="s">
        <v>1455</v>
      </c>
      <c r="B81" s="149" t="s">
        <v>1852</v>
      </c>
      <c r="C81" s="165" t="s">
        <v>1582</v>
      </c>
      <c r="D81" s="150">
        <v>3203</v>
      </c>
      <c r="E81" s="150">
        <v>62</v>
      </c>
      <c r="F81" s="150">
        <v>34</v>
      </c>
      <c r="G81" s="150">
        <v>0</v>
      </c>
      <c r="H81" s="150">
        <v>0</v>
      </c>
      <c r="I81" s="151">
        <v>3141</v>
      </c>
      <c r="J81" s="151">
        <v>114</v>
      </c>
      <c r="K81" s="151">
        <v>110</v>
      </c>
      <c r="L81" s="151">
        <v>0</v>
      </c>
      <c r="M81" s="151">
        <v>0</v>
      </c>
      <c r="N81" s="151">
        <v>2718</v>
      </c>
      <c r="O81" s="151">
        <v>89</v>
      </c>
      <c r="P81" s="151">
        <v>89</v>
      </c>
      <c r="Q81" s="151">
        <v>1</v>
      </c>
      <c r="R81" s="151">
        <v>0</v>
      </c>
      <c r="S81" s="152">
        <v>0.015</v>
      </c>
      <c r="T81" s="153">
        <v>83726</v>
      </c>
      <c r="U81" s="153">
        <v>2370</v>
      </c>
      <c r="V81" s="153">
        <v>2338</v>
      </c>
      <c r="W81" s="153">
        <v>0</v>
      </c>
      <c r="X81" s="151">
        <v>1959</v>
      </c>
      <c r="Y81" s="154">
        <v>0.0283066192102812</v>
      </c>
      <c r="Z81" s="154">
        <v>0.019356852950359</v>
      </c>
      <c r="AA81" s="154">
        <v>0.0362941738299905</v>
      </c>
      <c r="AB81" s="155">
        <v>0.0327446651949963</v>
      </c>
      <c r="AC81" s="156">
        <v>-0.0169373208796314</v>
      </c>
      <c r="AD81" s="157">
        <v>22057</v>
      </c>
      <c r="AE81" s="158">
        <v>624</v>
      </c>
      <c r="AF81" s="158">
        <v>0</v>
      </c>
      <c r="AG81" s="158">
        <v>20827</v>
      </c>
      <c r="AH81" s="158">
        <v>590</v>
      </c>
      <c r="AI81" s="158">
        <v>0</v>
      </c>
      <c r="AJ81" s="155">
        <v>0.0282903386679966</v>
      </c>
      <c r="AK81" s="155">
        <v>0.028328611898017</v>
      </c>
      <c r="AL81" s="156">
        <v>-3.82732300204421e-5</v>
      </c>
    </row>
    <row r="82" ht="20.25" spans="1:38">
      <c r="A82" s="148" t="s">
        <v>1455</v>
      </c>
      <c r="B82" s="149" t="s">
        <v>1852</v>
      </c>
      <c r="C82" s="165" t="s">
        <v>1584</v>
      </c>
      <c r="D82" s="150">
        <v>3613</v>
      </c>
      <c r="E82" s="150">
        <v>145</v>
      </c>
      <c r="F82" s="150">
        <v>109</v>
      </c>
      <c r="G82" s="150">
        <v>0</v>
      </c>
      <c r="H82" s="150">
        <v>0</v>
      </c>
      <c r="I82" s="151">
        <v>4074</v>
      </c>
      <c r="J82" s="151">
        <v>143</v>
      </c>
      <c r="K82" s="151">
        <v>143</v>
      </c>
      <c r="L82" s="151">
        <v>0</v>
      </c>
      <c r="M82" s="151">
        <v>0</v>
      </c>
      <c r="N82" s="151">
        <v>3662</v>
      </c>
      <c r="O82" s="151">
        <v>101</v>
      </c>
      <c r="P82" s="151">
        <v>99</v>
      </c>
      <c r="Q82" s="151">
        <v>1</v>
      </c>
      <c r="R82" s="151">
        <v>0</v>
      </c>
      <c r="S82" s="152">
        <v>0.015</v>
      </c>
      <c r="T82" s="153">
        <v>113362</v>
      </c>
      <c r="U82" s="153">
        <v>3838</v>
      </c>
      <c r="V82" s="153">
        <v>3792</v>
      </c>
      <c r="W82" s="153">
        <v>3</v>
      </c>
      <c r="X82" s="151">
        <v>3219</v>
      </c>
      <c r="Y82" s="154">
        <v>0.0338296783754697</v>
      </c>
      <c r="Z82" s="154">
        <v>0.040132853584279</v>
      </c>
      <c r="AA82" s="154">
        <v>0.0351006381934217</v>
      </c>
      <c r="AB82" s="155">
        <v>0.0275805570726379</v>
      </c>
      <c r="AC82" s="156">
        <v>0.00503221539085729</v>
      </c>
      <c r="AD82" s="157">
        <v>28386</v>
      </c>
      <c r="AE82" s="158">
        <v>995</v>
      </c>
      <c r="AF82" s="158">
        <v>0</v>
      </c>
      <c r="AG82" s="158">
        <v>29254</v>
      </c>
      <c r="AH82" s="158">
        <v>949</v>
      </c>
      <c r="AI82" s="158">
        <v>1</v>
      </c>
      <c r="AJ82" s="155">
        <v>0.035052490664412</v>
      </c>
      <c r="AK82" s="155">
        <v>0.0324058248444657</v>
      </c>
      <c r="AL82" s="156">
        <v>0.00264666581994632</v>
      </c>
    </row>
    <row r="83" ht="20.25" spans="1:38">
      <c r="A83" s="148" t="s">
        <v>1455</v>
      </c>
      <c r="B83" s="149" t="s">
        <v>1852</v>
      </c>
      <c r="C83" s="165" t="s">
        <v>1547</v>
      </c>
      <c r="D83" s="150">
        <v>2134</v>
      </c>
      <c r="E83" s="150">
        <v>61</v>
      </c>
      <c r="F83" s="150">
        <v>44</v>
      </c>
      <c r="G83" s="150">
        <v>0</v>
      </c>
      <c r="H83" s="150">
        <v>0</v>
      </c>
      <c r="I83" s="151">
        <v>1970</v>
      </c>
      <c r="J83" s="151">
        <v>57</v>
      </c>
      <c r="K83" s="151">
        <v>57</v>
      </c>
      <c r="L83" s="151">
        <v>0</v>
      </c>
      <c r="M83" s="151">
        <v>0</v>
      </c>
      <c r="N83" s="151">
        <v>2503</v>
      </c>
      <c r="O83" s="151">
        <v>96</v>
      </c>
      <c r="P83" s="151">
        <v>96</v>
      </c>
      <c r="Q83" s="151">
        <v>0</v>
      </c>
      <c r="R83" s="151">
        <v>0</v>
      </c>
      <c r="S83" s="152">
        <v>0.015</v>
      </c>
      <c r="T83" s="153">
        <v>60653</v>
      </c>
      <c r="U83" s="153">
        <v>2106</v>
      </c>
      <c r="V83" s="153">
        <v>2087</v>
      </c>
      <c r="W83" s="153">
        <v>0</v>
      </c>
      <c r="X83" s="151">
        <v>1624</v>
      </c>
      <c r="Y83" s="154">
        <v>0.034722107727565</v>
      </c>
      <c r="Z83" s="154">
        <v>0.0285848172446111</v>
      </c>
      <c r="AA83" s="154">
        <v>0.0289340101522843</v>
      </c>
      <c r="AB83" s="155">
        <v>0.0383539752297243</v>
      </c>
      <c r="AC83" s="156">
        <v>-0.000349192907673206</v>
      </c>
      <c r="AD83" s="157">
        <v>15476</v>
      </c>
      <c r="AE83" s="158">
        <v>525</v>
      </c>
      <c r="AF83" s="158">
        <v>0</v>
      </c>
      <c r="AG83" s="158">
        <v>14698</v>
      </c>
      <c r="AH83" s="158">
        <v>521</v>
      </c>
      <c r="AI83" s="158">
        <v>0</v>
      </c>
      <c r="AJ83" s="155">
        <v>0.0339234944430085</v>
      </c>
      <c r="AK83" s="155">
        <v>0.0354469995917812</v>
      </c>
      <c r="AL83" s="156">
        <v>-0.00152350514877266</v>
      </c>
    </row>
    <row r="84" ht="20.25" spans="1:38">
      <c r="A84" s="148" t="s">
        <v>1455</v>
      </c>
      <c r="B84" s="149" t="s">
        <v>1852</v>
      </c>
      <c r="C84" s="165" t="s">
        <v>1549</v>
      </c>
      <c r="D84" s="150">
        <v>1518</v>
      </c>
      <c r="E84" s="150">
        <v>63</v>
      </c>
      <c r="F84" s="150">
        <v>40</v>
      </c>
      <c r="G84" s="150">
        <v>0</v>
      </c>
      <c r="H84" s="150">
        <v>0</v>
      </c>
      <c r="I84" s="151">
        <v>1644</v>
      </c>
      <c r="J84" s="151">
        <v>47</v>
      </c>
      <c r="K84" s="151">
        <v>47</v>
      </c>
      <c r="L84" s="151">
        <v>2</v>
      </c>
      <c r="M84" s="151">
        <v>0</v>
      </c>
      <c r="N84" s="151">
        <v>1625</v>
      </c>
      <c r="O84" s="151">
        <v>43</v>
      </c>
      <c r="P84" s="151">
        <v>43</v>
      </c>
      <c r="Q84" s="151">
        <v>4</v>
      </c>
      <c r="R84" s="151">
        <v>0</v>
      </c>
      <c r="S84" s="152">
        <v>0.015</v>
      </c>
      <c r="T84" s="153">
        <v>47997</v>
      </c>
      <c r="U84" s="153">
        <v>1561</v>
      </c>
      <c r="V84" s="153">
        <v>1538</v>
      </c>
      <c r="W84" s="153">
        <v>0</v>
      </c>
      <c r="X84" s="151">
        <v>1355</v>
      </c>
      <c r="Y84" s="154">
        <v>0.0325228660124591</v>
      </c>
      <c r="Z84" s="154">
        <v>0.041501976284585</v>
      </c>
      <c r="AA84" s="154">
        <v>0.0285888077858881</v>
      </c>
      <c r="AB84" s="155">
        <v>0.0264615384615385</v>
      </c>
      <c r="AC84" s="156">
        <v>0.0129131684986969</v>
      </c>
      <c r="AD84" s="157">
        <v>12573</v>
      </c>
      <c r="AE84" s="158">
        <v>421</v>
      </c>
      <c r="AF84" s="158">
        <v>0</v>
      </c>
      <c r="AG84" s="158">
        <v>12317</v>
      </c>
      <c r="AH84" s="158">
        <v>364</v>
      </c>
      <c r="AI84" s="158">
        <v>0</v>
      </c>
      <c r="AJ84" s="155">
        <v>0.0334844508072855</v>
      </c>
      <c r="AK84" s="155">
        <v>0.0295526508078266</v>
      </c>
      <c r="AL84" s="156">
        <v>0.00393179999945887</v>
      </c>
    </row>
    <row r="85" ht="20.25" spans="1:38">
      <c r="A85" s="148" t="s">
        <v>1455</v>
      </c>
      <c r="B85" s="149" t="s">
        <v>1852</v>
      </c>
      <c r="C85" s="165" t="s">
        <v>1583</v>
      </c>
      <c r="D85" s="150">
        <v>3187</v>
      </c>
      <c r="E85" s="150">
        <v>133</v>
      </c>
      <c r="F85" s="150">
        <v>88</v>
      </c>
      <c r="G85" s="150">
        <v>0</v>
      </c>
      <c r="H85" s="150">
        <v>0</v>
      </c>
      <c r="I85" s="151">
        <v>3081</v>
      </c>
      <c r="J85" s="151">
        <v>214</v>
      </c>
      <c r="K85" s="151">
        <v>214</v>
      </c>
      <c r="L85" s="151">
        <v>0</v>
      </c>
      <c r="M85" s="151">
        <v>1</v>
      </c>
      <c r="N85" s="151">
        <v>3295</v>
      </c>
      <c r="O85" s="151">
        <v>137</v>
      </c>
      <c r="P85" s="151">
        <v>133</v>
      </c>
      <c r="Q85" s="151">
        <v>0</v>
      </c>
      <c r="R85" s="151">
        <v>0</v>
      </c>
      <c r="S85" s="152">
        <v>0.015</v>
      </c>
      <c r="T85" s="153">
        <v>91576</v>
      </c>
      <c r="U85" s="153">
        <v>5303</v>
      </c>
      <c r="V85" s="153">
        <v>5254</v>
      </c>
      <c r="W85" s="153">
        <v>9</v>
      </c>
      <c r="X85" s="151">
        <v>4309</v>
      </c>
      <c r="Y85" s="154">
        <v>0.0578099065257273</v>
      </c>
      <c r="Z85" s="154">
        <v>0.0417320363978663</v>
      </c>
      <c r="AA85" s="154">
        <v>0.0691333982473223</v>
      </c>
      <c r="AB85" s="155">
        <v>0.0415781487101669</v>
      </c>
      <c r="AC85" s="156">
        <v>-0.027401361849456</v>
      </c>
      <c r="AD85" s="157">
        <v>22560</v>
      </c>
      <c r="AE85" s="158">
        <v>1297</v>
      </c>
      <c r="AF85" s="158">
        <v>2</v>
      </c>
      <c r="AG85" s="158">
        <v>22511</v>
      </c>
      <c r="AH85" s="158">
        <v>1467</v>
      </c>
      <c r="AI85" s="158">
        <v>4</v>
      </c>
      <c r="AJ85" s="155">
        <v>0.0574024822695035</v>
      </c>
      <c r="AK85" s="155">
        <v>0.0649904491137666</v>
      </c>
      <c r="AL85" s="156">
        <v>-0.00758796684426305</v>
      </c>
    </row>
    <row r="86" ht="20.25" spans="1:38">
      <c r="A86" s="148" t="s">
        <v>1455</v>
      </c>
      <c r="B86" s="149" t="s">
        <v>1852</v>
      </c>
      <c r="C86" s="165" t="s">
        <v>1597</v>
      </c>
      <c r="D86" s="150">
        <v>1627</v>
      </c>
      <c r="E86" s="150">
        <v>66</v>
      </c>
      <c r="F86" s="150">
        <v>40</v>
      </c>
      <c r="G86" s="150">
        <v>0</v>
      </c>
      <c r="H86" s="150">
        <v>0</v>
      </c>
      <c r="I86" s="151">
        <v>1741</v>
      </c>
      <c r="J86" s="151">
        <v>54</v>
      </c>
      <c r="K86" s="151">
        <v>53</v>
      </c>
      <c r="L86" s="151">
        <v>0</v>
      </c>
      <c r="M86" s="151">
        <v>0</v>
      </c>
      <c r="N86" s="151">
        <v>1518</v>
      </c>
      <c r="O86" s="151">
        <v>62</v>
      </c>
      <c r="P86" s="151">
        <v>62</v>
      </c>
      <c r="Q86" s="151">
        <v>2</v>
      </c>
      <c r="R86" s="151">
        <v>0</v>
      </c>
      <c r="S86" s="152">
        <v>0.015</v>
      </c>
      <c r="T86" s="153">
        <v>50151</v>
      </c>
      <c r="U86" s="153">
        <v>1581</v>
      </c>
      <c r="V86" s="153">
        <v>1554</v>
      </c>
      <c r="W86" s="153">
        <v>1</v>
      </c>
      <c r="X86" s="151">
        <v>1315</v>
      </c>
      <c r="Y86" s="154">
        <v>0.0315048553368826</v>
      </c>
      <c r="Z86" s="154">
        <v>0.0405654578979717</v>
      </c>
      <c r="AA86" s="154">
        <v>0.0310166570936244</v>
      </c>
      <c r="AB86" s="155">
        <v>0.0408432147562582</v>
      </c>
      <c r="AC86" s="156">
        <v>0.00954880080434737</v>
      </c>
      <c r="AD86" s="157">
        <v>13027</v>
      </c>
      <c r="AE86" s="158">
        <v>465</v>
      </c>
      <c r="AF86" s="158">
        <v>0</v>
      </c>
      <c r="AG86" s="158">
        <v>12696</v>
      </c>
      <c r="AH86" s="158">
        <v>362</v>
      </c>
      <c r="AI86" s="158">
        <v>1</v>
      </c>
      <c r="AJ86" s="155">
        <v>0.0356950948031012</v>
      </c>
      <c r="AK86" s="155">
        <v>0.0284341524889729</v>
      </c>
      <c r="AL86" s="156">
        <v>0.00726094231412834</v>
      </c>
    </row>
    <row r="87" ht="20.25" spans="1:38">
      <c r="A87" s="148" t="s">
        <v>1455</v>
      </c>
      <c r="B87" s="149" t="s">
        <v>1852</v>
      </c>
      <c r="C87" s="165" t="s">
        <v>1600</v>
      </c>
      <c r="D87" s="150">
        <v>2741</v>
      </c>
      <c r="E87" s="150">
        <v>124</v>
      </c>
      <c r="F87" s="150">
        <v>81</v>
      </c>
      <c r="G87" s="150">
        <v>0</v>
      </c>
      <c r="H87" s="150">
        <v>0</v>
      </c>
      <c r="I87" s="151">
        <v>2530</v>
      </c>
      <c r="J87" s="151">
        <v>83</v>
      </c>
      <c r="K87" s="151">
        <v>83</v>
      </c>
      <c r="L87" s="151">
        <v>0</v>
      </c>
      <c r="M87" s="151">
        <v>0</v>
      </c>
      <c r="N87" s="151">
        <v>2646</v>
      </c>
      <c r="O87" s="151">
        <v>124</v>
      </c>
      <c r="P87" s="151">
        <v>124</v>
      </c>
      <c r="Q87" s="151">
        <v>0</v>
      </c>
      <c r="R87" s="151">
        <v>0</v>
      </c>
      <c r="S87" s="152">
        <v>0.015</v>
      </c>
      <c r="T87" s="153">
        <v>72367</v>
      </c>
      <c r="U87" s="153">
        <v>3009</v>
      </c>
      <c r="V87" s="153">
        <v>2966</v>
      </c>
      <c r="W87" s="153">
        <v>4</v>
      </c>
      <c r="X87" s="151">
        <v>2201</v>
      </c>
      <c r="Y87" s="154">
        <v>0.0415244517528708</v>
      </c>
      <c r="Z87" s="154">
        <v>0.045238963881795</v>
      </c>
      <c r="AA87" s="154">
        <v>0.0328063241106719</v>
      </c>
      <c r="AB87" s="155">
        <v>0.0468631897203326</v>
      </c>
      <c r="AC87" s="156">
        <v>0.012432639771123</v>
      </c>
      <c r="AD87" s="157">
        <v>19083</v>
      </c>
      <c r="AE87" s="158">
        <v>919</v>
      </c>
      <c r="AF87" s="158">
        <v>1</v>
      </c>
      <c r="AG87" s="158">
        <v>17816</v>
      </c>
      <c r="AH87" s="158">
        <v>741</v>
      </c>
      <c r="AI87" s="158">
        <v>1</v>
      </c>
      <c r="AJ87" s="155">
        <v>0.0481056437667034</v>
      </c>
      <c r="AK87" s="155">
        <v>0.0415356982487652</v>
      </c>
      <c r="AL87" s="156">
        <v>0.00656994551793819</v>
      </c>
    </row>
    <row r="88" ht="20.25" spans="1:38">
      <c r="A88" s="148" t="s">
        <v>1455</v>
      </c>
      <c r="B88" s="149" t="s">
        <v>1852</v>
      </c>
      <c r="C88" s="165" t="s">
        <v>1622</v>
      </c>
      <c r="D88" s="150">
        <v>3136</v>
      </c>
      <c r="E88" s="150">
        <v>99</v>
      </c>
      <c r="F88" s="150">
        <v>67</v>
      </c>
      <c r="G88" s="150">
        <v>0</v>
      </c>
      <c r="H88" s="150">
        <v>0</v>
      </c>
      <c r="I88" s="151">
        <v>3326</v>
      </c>
      <c r="J88" s="151">
        <v>108</v>
      </c>
      <c r="K88" s="151">
        <v>108</v>
      </c>
      <c r="L88" s="151">
        <v>0</v>
      </c>
      <c r="M88" s="151">
        <v>0</v>
      </c>
      <c r="N88" s="151">
        <v>3392</v>
      </c>
      <c r="O88" s="151">
        <v>89</v>
      </c>
      <c r="P88" s="151">
        <v>89</v>
      </c>
      <c r="Q88" s="151">
        <v>3</v>
      </c>
      <c r="R88" s="151">
        <v>0</v>
      </c>
      <c r="S88" s="152">
        <v>0.015</v>
      </c>
      <c r="T88" s="153">
        <v>96501</v>
      </c>
      <c r="U88" s="153">
        <v>2979</v>
      </c>
      <c r="V88" s="153">
        <v>2947</v>
      </c>
      <c r="W88" s="153">
        <v>0</v>
      </c>
      <c r="X88" s="151">
        <v>2521</v>
      </c>
      <c r="Y88" s="154">
        <v>0.0308701464233531</v>
      </c>
      <c r="Z88" s="154">
        <v>0.0315688775510204</v>
      </c>
      <c r="AA88" s="154">
        <v>0.0324714371617559</v>
      </c>
      <c r="AB88" s="155">
        <v>0.0262382075471698</v>
      </c>
      <c r="AC88" s="156">
        <v>-0.000902559610735459</v>
      </c>
      <c r="AD88" s="157">
        <v>24020</v>
      </c>
      <c r="AE88" s="158">
        <v>775</v>
      </c>
      <c r="AF88" s="158">
        <v>0</v>
      </c>
      <c r="AG88" s="158">
        <v>24629</v>
      </c>
      <c r="AH88" s="158">
        <v>836</v>
      </c>
      <c r="AI88" s="158">
        <v>0</v>
      </c>
      <c r="AJ88" s="155">
        <v>0.0322647793505412</v>
      </c>
      <c r="AK88" s="155">
        <v>0.0339437248771773</v>
      </c>
      <c r="AL88" s="156">
        <v>-0.0016789455266361</v>
      </c>
    </row>
    <row r="89" ht="20.25" spans="1:38">
      <c r="A89" s="148" t="s">
        <v>1455</v>
      </c>
      <c r="B89" s="149" t="s">
        <v>1852</v>
      </c>
      <c r="C89" s="165" t="s">
        <v>1590</v>
      </c>
      <c r="D89" s="150">
        <v>1690</v>
      </c>
      <c r="E89" s="150">
        <v>45</v>
      </c>
      <c r="F89" s="150">
        <v>29</v>
      </c>
      <c r="G89" s="150">
        <v>0</v>
      </c>
      <c r="H89" s="150">
        <v>0</v>
      </c>
      <c r="I89" s="151">
        <v>1633</v>
      </c>
      <c r="J89" s="151">
        <v>60</v>
      </c>
      <c r="K89" s="151">
        <v>59</v>
      </c>
      <c r="L89" s="151">
        <v>0</v>
      </c>
      <c r="M89" s="151">
        <v>0</v>
      </c>
      <c r="N89" s="151">
        <v>1745</v>
      </c>
      <c r="O89" s="151">
        <v>47</v>
      </c>
      <c r="P89" s="151">
        <v>47</v>
      </c>
      <c r="Q89" s="151">
        <v>2</v>
      </c>
      <c r="R89" s="151">
        <v>0</v>
      </c>
      <c r="S89" s="152">
        <v>0.015</v>
      </c>
      <c r="T89" s="153">
        <v>47553</v>
      </c>
      <c r="U89" s="153">
        <v>1449</v>
      </c>
      <c r="V89" s="153">
        <v>1432</v>
      </c>
      <c r="W89" s="153">
        <v>2</v>
      </c>
      <c r="X89" s="151">
        <v>1220</v>
      </c>
      <c r="Y89" s="154">
        <v>0.0304292053077619</v>
      </c>
      <c r="Z89" s="154">
        <v>0.0266272189349112</v>
      </c>
      <c r="AA89" s="154">
        <v>0.0367421922841396</v>
      </c>
      <c r="AB89" s="155">
        <v>0.0269340974212034</v>
      </c>
      <c r="AC89" s="156">
        <v>-0.0101149733492284</v>
      </c>
      <c r="AD89" s="157">
        <v>12269</v>
      </c>
      <c r="AE89" s="158">
        <v>371</v>
      </c>
      <c r="AF89" s="158">
        <v>0</v>
      </c>
      <c r="AG89" s="158">
        <v>11678</v>
      </c>
      <c r="AH89" s="158">
        <v>385</v>
      </c>
      <c r="AI89" s="158">
        <v>0</v>
      </c>
      <c r="AJ89" s="155">
        <v>0.0302388132692151</v>
      </c>
      <c r="AK89" s="155">
        <v>0.0329679739681452</v>
      </c>
      <c r="AL89" s="156">
        <v>-0.00272916069893013</v>
      </c>
    </row>
    <row r="90" ht="20.25" spans="1:38">
      <c r="A90" s="148" t="s">
        <v>1455</v>
      </c>
      <c r="B90" s="149" t="s">
        <v>1852</v>
      </c>
      <c r="C90" s="165" t="s">
        <v>1602</v>
      </c>
      <c r="D90" s="150">
        <v>2844</v>
      </c>
      <c r="E90" s="150">
        <v>184</v>
      </c>
      <c r="F90" s="150">
        <v>126</v>
      </c>
      <c r="G90" s="150">
        <v>0</v>
      </c>
      <c r="H90" s="150">
        <v>0</v>
      </c>
      <c r="I90" s="151">
        <v>2786</v>
      </c>
      <c r="J90" s="151">
        <v>142</v>
      </c>
      <c r="K90" s="151">
        <v>140</v>
      </c>
      <c r="L90" s="151">
        <v>0</v>
      </c>
      <c r="M90" s="151">
        <v>0</v>
      </c>
      <c r="N90" s="151">
        <v>2711</v>
      </c>
      <c r="O90" s="151">
        <v>186</v>
      </c>
      <c r="P90" s="151">
        <v>183</v>
      </c>
      <c r="Q90" s="151">
        <v>0</v>
      </c>
      <c r="R90" s="151">
        <v>0</v>
      </c>
      <c r="S90" s="152">
        <v>0.015</v>
      </c>
      <c r="T90" s="153">
        <v>76500</v>
      </c>
      <c r="U90" s="153">
        <v>5257</v>
      </c>
      <c r="V90" s="153">
        <v>5167</v>
      </c>
      <c r="W90" s="153">
        <v>0</v>
      </c>
      <c r="X90" s="151">
        <v>4229</v>
      </c>
      <c r="Y90" s="154">
        <v>0.068718954248366</v>
      </c>
      <c r="Z90" s="154">
        <v>0.0646976090014065</v>
      </c>
      <c r="AA90" s="154">
        <v>0.0509691313711414</v>
      </c>
      <c r="AB90" s="155">
        <v>0.0686093692364441</v>
      </c>
      <c r="AC90" s="156">
        <v>0.0137284776302651</v>
      </c>
      <c r="AD90" s="157">
        <v>20020</v>
      </c>
      <c r="AE90" s="158">
        <v>1255</v>
      </c>
      <c r="AF90" s="158">
        <v>0</v>
      </c>
      <c r="AG90" s="158">
        <v>20068</v>
      </c>
      <c r="AH90" s="158">
        <v>1400</v>
      </c>
      <c r="AI90" s="158">
        <v>0</v>
      </c>
      <c r="AJ90" s="155">
        <v>0.0626873126873127</v>
      </c>
      <c r="AK90" s="155">
        <v>0.0697628064580427</v>
      </c>
      <c r="AL90" s="156">
        <v>-0.00707549377072997</v>
      </c>
    </row>
    <row r="91" ht="20.25" spans="1:38">
      <c r="A91" s="148" t="s">
        <v>1455</v>
      </c>
      <c r="B91" s="149" t="s">
        <v>1852</v>
      </c>
      <c r="C91" s="165" t="s">
        <v>1618</v>
      </c>
      <c r="D91" s="150">
        <v>1838</v>
      </c>
      <c r="E91" s="150">
        <v>38</v>
      </c>
      <c r="F91" s="150">
        <v>23</v>
      </c>
      <c r="G91" s="150">
        <v>0</v>
      </c>
      <c r="H91" s="150">
        <v>0</v>
      </c>
      <c r="I91" s="151">
        <v>2111</v>
      </c>
      <c r="J91" s="151">
        <v>58</v>
      </c>
      <c r="K91" s="151">
        <v>57</v>
      </c>
      <c r="L91" s="151">
        <v>0</v>
      </c>
      <c r="M91" s="151">
        <v>0</v>
      </c>
      <c r="N91" s="151">
        <v>2041</v>
      </c>
      <c r="O91" s="151">
        <v>62</v>
      </c>
      <c r="P91" s="151">
        <v>62</v>
      </c>
      <c r="Q91" s="151">
        <v>3</v>
      </c>
      <c r="R91" s="151">
        <v>0</v>
      </c>
      <c r="S91" s="152">
        <v>0.015</v>
      </c>
      <c r="T91" s="153">
        <v>55525</v>
      </c>
      <c r="U91" s="153">
        <v>1482</v>
      </c>
      <c r="V91" s="153">
        <v>1462</v>
      </c>
      <c r="W91" s="153">
        <v>0</v>
      </c>
      <c r="X91" s="151">
        <v>1269</v>
      </c>
      <c r="Y91" s="154">
        <v>0.0266906798739307</v>
      </c>
      <c r="Z91" s="154">
        <v>0.0206746463547334</v>
      </c>
      <c r="AA91" s="154">
        <v>0.0274751302700142</v>
      </c>
      <c r="AB91" s="155">
        <v>0.0303772660460559</v>
      </c>
      <c r="AC91" s="156">
        <v>-0.00680048391528081</v>
      </c>
      <c r="AD91" s="157">
        <v>14084</v>
      </c>
      <c r="AE91" s="158">
        <v>363</v>
      </c>
      <c r="AF91" s="158">
        <v>0</v>
      </c>
      <c r="AG91" s="158">
        <v>14074</v>
      </c>
      <c r="AH91" s="158">
        <v>377</v>
      </c>
      <c r="AI91" s="158">
        <v>0</v>
      </c>
      <c r="AJ91" s="155">
        <v>0.025773927861403</v>
      </c>
      <c r="AK91" s="155">
        <v>0.0267869830893847</v>
      </c>
      <c r="AL91" s="156">
        <v>-0.00101305522798167</v>
      </c>
    </row>
    <row r="92" ht="20.25" spans="1:38">
      <c r="A92" s="148" t="s">
        <v>1455</v>
      </c>
      <c r="B92" s="149" t="s">
        <v>1852</v>
      </c>
      <c r="C92" s="165" t="s">
        <v>1623</v>
      </c>
      <c r="D92" s="150">
        <v>2893</v>
      </c>
      <c r="E92" s="150">
        <v>108</v>
      </c>
      <c r="F92" s="150">
        <v>73</v>
      </c>
      <c r="G92" s="150">
        <v>0</v>
      </c>
      <c r="H92" s="150">
        <v>0</v>
      </c>
      <c r="I92" s="151">
        <v>2953</v>
      </c>
      <c r="J92" s="151">
        <v>131</v>
      </c>
      <c r="K92" s="151">
        <v>127</v>
      </c>
      <c r="L92" s="151">
        <v>0</v>
      </c>
      <c r="M92" s="151">
        <v>0</v>
      </c>
      <c r="N92" s="151">
        <v>2822</v>
      </c>
      <c r="O92" s="151">
        <v>110</v>
      </c>
      <c r="P92" s="151">
        <v>110</v>
      </c>
      <c r="Q92" s="151">
        <v>4</v>
      </c>
      <c r="R92" s="151">
        <v>0</v>
      </c>
      <c r="S92" s="152">
        <v>0.015</v>
      </c>
      <c r="T92" s="153">
        <v>81161</v>
      </c>
      <c r="U92" s="153">
        <v>2801</v>
      </c>
      <c r="V92" s="153">
        <v>2762</v>
      </c>
      <c r="W92" s="153">
        <v>0</v>
      </c>
      <c r="X92" s="151">
        <v>2357</v>
      </c>
      <c r="Y92" s="154">
        <v>0.0345116496839615</v>
      </c>
      <c r="Z92" s="154">
        <v>0.0373314898029727</v>
      </c>
      <c r="AA92" s="154">
        <v>0.0443616661022689</v>
      </c>
      <c r="AB92" s="155">
        <v>0.038979447200567</v>
      </c>
      <c r="AC92" s="156">
        <v>-0.00703017629929619</v>
      </c>
      <c r="AD92" s="157">
        <v>20371</v>
      </c>
      <c r="AE92" s="158">
        <v>761</v>
      </c>
      <c r="AF92" s="158">
        <v>0</v>
      </c>
      <c r="AG92" s="158">
        <v>20519</v>
      </c>
      <c r="AH92" s="158">
        <v>768</v>
      </c>
      <c r="AI92" s="158">
        <v>0</v>
      </c>
      <c r="AJ92" s="155">
        <v>0.0373570271464337</v>
      </c>
      <c r="AK92" s="155">
        <v>0.0374287245967152</v>
      </c>
      <c r="AL92" s="156">
        <v>-7.16974502815784e-5</v>
      </c>
    </row>
    <row r="93" ht="20.25" spans="1:38">
      <c r="A93" s="148" t="s">
        <v>1455</v>
      </c>
      <c r="B93" s="149" t="s">
        <v>1852</v>
      </c>
      <c r="C93" s="165" t="s">
        <v>1710</v>
      </c>
      <c r="D93" s="150">
        <v>3004</v>
      </c>
      <c r="E93" s="150">
        <v>111</v>
      </c>
      <c r="F93" s="150">
        <v>76</v>
      </c>
      <c r="G93" s="150">
        <v>0</v>
      </c>
      <c r="H93" s="150">
        <v>0</v>
      </c>
      <c r="I93" s="151">
        <v>1764</v>
      </c>
      <c r="J93" s="151">
        <v>494</v>
      </c>
      <c r="K93" s="151">
        <v>480</v>
      </c>
      <c r="L93" s="151">
        <v>0</v>
      </c>
      <c r="M93" s="151">
        <v>0</v>
      </c>
      <c r="N93" s="151">
        <v>2983</v>
      </c>
      <c r="O93" s="151">
        <v>71</v>
      </c>
      <c r="P93" s="151">
        <v>69</v>
      </c>
      <c r="Q93" s="151">
        <v>0</v>
      </c>
      <c r="R93" s="151">
        <v>0</v>
      </c>
      <c r="S93" s="152">
        <v>0.015</v>
      </c>
      <c r="T93" s="153">
        <v>78334</v>
      </c>
      <c r="U93" s="153">
        <v>6039</v>
      </c>
      <c r="V93" s="153">
        <v>5942</v>
      </c>
      <c r="W93" s="153">
        <v>4</v>
      </c>
      <c r="X93" s="151">
        <v>4772</v>
      </c>
      <c r="Y93" s="154">
        <v>0.0770418975157658</v>
      </c>
      <c r="Z93" s="154">
        <v>0.0369507323568575</v>
      </c>
      <c r="AA93" s="154">
        <v>0.280045351473923</v>
      </c>
      <c r="AB93" s="155">
        <v>0.0238015420717399</v>
      </c>
      <c r="AC93" s="156">
        <v>-0.243094619117065</v>
      </c>
      <c r="AD93" s="157">
        <v>18992</v>
      </c>
      <c r="AE93" s="158">
        <v>1452</v>
      </c>
      <c r="AF93" s="158">
        <v>0</v>
      </c>
      <c r="AG93" s="158">
        <v>21121</v>
      </c>
      <c r="AH93" s="158">
        <v>1611</v>
      </c>
      <c r="AI93" s="158">
        <v>1</v>
      </c>
      <c r="AJ93" s="155">
        <v>0.0764532434709351</v>
      </c>
      <c r="AK93" s="155">
        <v>0.0762274513517352</v>
      </c>
      <c r="AL93" s="156">
        <v>0.000225792119199889</v>
      </c>
    </row>
    <row r="94" ht="20.25" spans="1:38">
      <c r="A94" s="148" t="s">
        <v>1455</v>
      </c>
      <c r="B94" s="149" t="s">
        <v>1852</v>
      </c>
      <c r="C94" s="165" t="s">
        <v>1550</v>
      </c>
      <c r="D94" s="150">
        <v>2233</v>
      </c>
      <c r="E94" s="150">
        <v>81</v>
      </c>
      <c r="F94" s="150">
        <v>62</v>
      </c>
      <c r="G94" s="150">
        <v>0</v>
      </c>
      <c r="H94" s="150">
        <v>0</v>
      </c>
      <c r="I94" s="151">
        <v>2712</v>
      </c>
      <c r="J94" s="151">
        <v>86</v>
      </c>
      <c r="K94" s="151">
        <v>85</v>
      </c>
      <c r="L94" s="151">
        <v>0</v>
      </c>
      <c r="M94" s="151">
        <v>0</v>
      </c>
      <c r="N94" s="151">
        <v>2252</v>
      </c>
      <c r="O94" s="151">
        <v>71</v>
      </c>
      <c r="P94" s="151">
        <v>71</v>
      </c>
      <c r="Q94" s="151">
        <v>9</v>
      </c>
      <c r="R94" s="151">
        <v>0</v>
      </c>
      <c r="S94" s="152">
        <v>0.015</v>
      </c>
      <c r="T94" s="153">
        <v>67830</v>
      </c>
      <c r="U94" s="153">
        <v>2302</v>
      </c>
      <c r="V94" s="153">
        <v>2281</v>
      </c>
      <c r="W94" s="153">
        <v>2</v>
      </c>
      <c r="X94" s="151">
        <v>1985</v>
      </c>
      <c r="Y94" s="154">
        <v>0.0339083001621701</v>
      </c>
      <c r="Z94" s="154">
        <v>0.0362740707568294</v>
      </c>
      <c r="AA94" s="154">
        <v>0.0317109144542773</v>
      </c>
      <c r="AB94" s="155">
        <v>0.0315275310834814</v>
      </c>
      <c r="AC94" s="156">
        <v>0.00456315630255209</v>
      </c>
      <c r="AD94" s="157">
        <v>17105</v>
      </c>
      <c r="AE94" s="158">
        <v>545</v>
      </c>
      <c r="AF94" s="158">
        <v>0</v>
      </c>
      <c r="AG94" s="158">
        <v>17553</v>
      </c>
      <c r="AH94" s="158">
        <v>615</v>
      </c>
      <c r="AI94" s="158">
        <v>1</v>
      </c>
      <c r="AJ94" s="155">
        <v>0.0318620286465946</v>
      </c>
      <c r="AK94" s="155">
        <v>0.0349797755369452</v>
      </c>
      <c r="AL94" s="156">
        <v>-0.00311774689035069</v>
      </c>
    </row>
    <row r="95" ht="20.25" spans="1:38">
      <c r="A95" s="148" t="s">
        <v>1455</v>
      </c>
      <c r="B95" s="149" t="s">
        <v>1852</v>
      </c>
      <c r="C95" s="165" t="s">
        <v>1558</v>
      </c>
      <c r="D95" s="150">
        <v>3947</v>
      </c>
      <c r="E95" s="150">
        <v>161</v>
      </c>
      <c r="F95" s="150">
        <v>113</v>
      </c>
      <c r="G95" s="150">
        <v>2</v>
      </c>
      <c r="H95" s="150">
        <v>0</v>
      </c>
      <c r="I95" s="151">
        <v>4445</v>
      </c>
      <c r="J95" s="151">
        <v>180</v>
      </c>
      <c r="K95" s="151">
        <v>178</v>
      </c>
      <c r="L95" s="151">
        <v>0</v>
      </c>
      <c r="M95" s="151">
        <v>0</v>
      </c>
      <c r="N95" s="151">
        <v>3752</v>
      </c>
      <c r="O95" s="151">
        <v>129</v>
      </c>
      <c r="P95" s="151">
        <v>129</v>
      </c>
      <c r="Q95" s="151">
        <v>5</v>
      </c>
      <c r="R95" s="151">
        <v>0</v>
      </c>
      <c r="S95" s="152">
        <v>0.015</v>
      </c>
      <c r="T95" s="153">
        <v>112401</v>
      </c>
      <c r="U95" s="153">
        <v>4444</v>
      </c>
      <c r="V95" s="153">
        <v>4394</v>
      </c>
      <c r="W95" s="153">
        <v>2</v>
      </c>
      <c r="X95" s="151">
        <v>3727</v>
      </c>
      <c r="Y95" s="154">
        <v>0.0395192213592406</v>
      </c>
      <c r="Z95" s="154">
        <v>0.0407904737775526</v>
      </c>
      <c r="AA95" s="154">
        <v>0.0404949381327334</v>
      </c>
      <c r="AB95" s="155">
        <v>0.0343816631130064</v>
      </c>
      <c r="AC95" s="156">
        <v>0.000295535644819163</v>
      </c>
      <c r="AD95" s="157">
        <v>29357</v>
      </c>
      <c r="AE95" s="158">
        <v>1151</v>
      </c>
      <c r="AF95" s="158">
        <v>0</v>
      </c>
      <c r="AG95" s="158">
        <v>29074</v>
      </c>
      <c r="AH95" s="158">
        <v>1187</v>
      </c>
      <c r="AI95" s="158">
        <v>1</v>
      </c>
      <c r="AJ95" s="155">
        <v>0.039207003440406</v>
      </c>
      <c r="AK95" s="155">
        <v>0.0407924606177341</v>
      </c>
      <c r="AL95" s="156">
        <v>-0.00158545717732803</v>
      </c>
    </row>
    <row r="96" ht="20.25" spans="1:38">
      <c r="A96" s="148" t="s">
        <v>1455</v>
      </c>
      <c r="B96" s="149" t="s">
        <v>1852</v>
      </c>
      <c r="C96" s="165" t="s">
        <v>1562</v>
      </c>
      <c r="D96" s="150">
        <v>2288</v>
      </c>
      <c r="E96" s="150">
        <v>83</v>
      </c>
      <c r="F96" s="150">
        <v>55</v>
      </c>
      <c r="G96" s="150">
        <v>0</v>
      </c>
      <c r="H96" s="150">
        <v>0</v>
      </c>
      <c r="I96" s="151">
        <v>2488</v>
      </c>
      <c r="J96" s="151">
        <v>67</v>
      </c>
      <c r="K96" s="151">
        <v>64</v>
      </c>
      <c r="L96" s="151">
        <v>1</v>
      </c>
      <c r="M96" s="151">
        <v>0</v>
      </c>
      <c r="N96" s="151">
        <v>2156</v>
      </c>
      <c r="O96" s="151">
        <v>65</v>
      </c>
      <c r="P96" s="151">
        <v>65</v>
      </c>
      <c r="Q96" s="151">
        <v>0</v>
      </c>
      <c r="R96" s="151">
        <v>0</v>
      </c>
      <c r="S96" s="152">
        <v>0.015</v>
      </c>
      <c r="T96" s="153">
        <v>65719</v>
      </c>
      <c r="U96" s="153">
        <v>2289</v>
      </c>
      <c r="V96" s="153">
        <v>2258</v>
      </c>
      <c r="W96" s="153">
        <v>0</v>
      </c>
      <c r="X96" s="151">
        <v>1967</v>
      </c>
      <c r="Y96" s="154">
        <v>0.0348301100138468</v>
      </c>
      <c r="Z96" s="154">
        <v>0.0362762237762238</v>
      </c>
      <c r="AA96" s="154">
        <v>0.0269292604501608</v>
      </c>
      <c r="AB96" s="155">
        <v>0.0301484230055659</v>
      </c>
      <c r="AC96" s="156">
        <v>0.009346963326063</v>
      </c>
      <c r="AD96" s="157">
        <v>16715</v>
      </c>
      <c r="AE96" s="158">
        <v>566</v>
      </c>
      <c r="AF96" s="158">
        <v>0</v>
      </c>
      <c r="AG96" s="158">
        <v>17087</v>
      </c>
      <c r="AH96" s="158">
        <v>634</v>
      </c>
      <c r="AI96" s="158">
        <v>0</v>
      </c>
      <c r="AJ96" s="155">
        <v>0.0338618007777445</v>
      </c>
      <c r="AK96" s="155">
        <v>0.0371042312869433</v>
      </c>
      <c r="AL96" s="156">
        <v>-0.00324243050919875</v>
      </c>
    </row>
    <row r="97" ht="20.25" spans="1:38">
      <c r="A97" s="148" t="s">
        <v>1455</v>
      </c>
      <c r="B97" s="149" t="s">
        <v>1852</v>
      </c>
      <c r="C97" s="165" t="s">
        <v>1563</v>
      </c>
      <c r="D97" s="150">
        <v>2433</v>
      </c>
      <c r="E97" s="150">
        <v>77</v>
      </c>
      <c r="F97" s="150">
        <v>47</v>
      </c>
      <c r="G97" s="150">
        <v>0</v>
      </c>
      <c r="H97" s="150">
        <v>0</v>
      </c>
      <c r="I97" s="151">
        <v>2786</v>
      </c>
      <c r="J97" s="151">
        <v>98</v>
      </c>
      <c r="K97" s="151">
        <v>98</v>
      </c>
      <c r="L97" s="151">
        <v>1</v>
      </c>
      <c r="M97" s="151">
        <v>0</v>
      </c>
      <c r="N97" s="151">
        <v>2432</v>
      </c>
      <c r="O97" s="151">
        <v>80</v>
      </c>
      <c r="P97" s="151">
        <v>80</v>
      </c>
      <c r="Q97" s="151">
        <v>7</v>
      </c>
      <c r="R97" s="151">
        <v>0</v>
      </c>
      <c r="S97" s="152">
        <v>0.015</v>
      </c>
      <c r="T97" s="153">
        <v>72512</v>
      </c>
      <c r="U97" s="153">
        <v>2286</v>
      </c>
      <c r="V97" s="153">
        <v>2256</v>
      </c>
      <c r="W97" s="153">
        <v>0</v>
      </c>
      <c r="X97" s="151">
        <v>1930</v>
      </c>
      <c r="Y97" s="154">
        <v>0.0315258164165931</v>
      </c>
      <c r="Z97" s="154">
        <v>0.0316481709823263</v>
      </c>
      <c r="AA97" s="154">
        <v>0.0351758793969849</v>
      </c>
      <c r="AB97" s="155">
        <v>0.0328947368421053</v>
      </c>
      <c r="AC97" s="156">
        <v>-0.00352770841465858</v>
      </c>
      <c r="AD97" s="157">
        <v>18447</v>
      </c>
      <c r="AE97" s="158">
        <v>589</v>
      </c>
      <c r="AF97" s="158">
        <v>0</v>
      </c>
      <c r="AG97" s="158">
        <v>18595</v>
      </c>
      <c r="AH97" s="158">
        <v>614</v>
      </c>
      <c r="AI97" s="158">
        <v>0</v>
      </c>
      <c r="AJ97" s="155">
        <v>0.0319293109990784</v>
      </c>
      <c r="AK97" s="155">
        <v>0.0330196289325087</v>
      </c>
      <c r="AL97" s="156">
        <v>-0.0010903179334303</v>
      </c>
    </row>
    <row r="98" ht="20.25" spans="1:38">
      <c r="A98" s="148" t="s">
        <v>1455</v>
      </c>
      <c r="B98" s="149" t="s">
        <v>1852</v>
      </c>
      <c r="C98" s="165" t="s">
        <v>1578</v>
      </c>
      <c r="D98" s="150">
        <v>1593</v>
      </c>
      <c r="E98" s="150">
        <v>30</v>
      </c>
      <c r="F98" s="150">
        <v>23</v>
      </c>
      <c r="G98" s="150">
        <v>0</v>
      </c>
      <c r="H98" s="150">
        <v>0</v>
      </c>
      <c r="I98" s="151">
        <v>1812</v>
      </c>
      <c r="J98" s="151">
        <v>46</v>
      </c>
      <c r="K98" s="151">
        <v>44</v>
      </c>
      <c r="L98" s="151">
        <v>0</v>
      </c>
      <c r="M98" s="151">
        <v>0</v>
      </c>
      <c r="N98" s="151">
        <v>1545</v>
      </c>
      <c r="O98" s="151">
        <v>51</v>
      </c>
      <c r="P98" s="151">
        <v>51</v>
      </c>
      <c r="Q98" s="151">
        <v>1</v>
      </c>
      <c r="R98" s="151">
        <v>0</v>
      </c>
      <c r="S98" s="152">
        <v>0.015</v>
      </c>
      <c r="T98" s="153">
        <v>47734</v>
      </c>
      <c r="U98" s="153">
        <v>1200</v>
      </c>
      <c r="V98" s="153">
        <v>1191</v>
      </c>
      <c r="W98" s="153">
        <v>1</v>
      </c>
      <c r="X98" s="151">
        <v>1019</v>
      </c>
      <c r="Y98" s="154">
        <v>0.0251183642686555</v>
      </c>
      <c r="Z98" s="154">
        <v>0.0188323917137476</v>
      </c>
      <c r="AA98" s="154">
        <v>0.0253863134657837</v>
      </c>
      <c r="AB98" s="155">
        <v>0.0330097087378641</v>
      </c>
      <c r="AC98" s="156">
        <v>-0.00655392175203602</v>
      </c>
      <c r="AD98" s="157">
        <v>11945</v>
      </c>
      <c r="AE98" s="158">
        <v>292</v>
      </c>
      <c r="AF98" s="158">
        <v>0</v>
      </c>
      <c r="AG98" s="158">
        <v>12208</v>
      </c>
      <c r="AH98" s="158">
        <v>328</v>
      </c>
      <c r="AI98" s="158">
        <v>0</v>
      </c>
      <c r="AJ98" s="155">
        <v>0.024445374633738</v>
      </c>
      <c r="AK98" s="155">
        <v>0.026867627785059</v>
      </c>
      <c r="AL98" s="156">
        <v>-0.00242225315132101</v>
      </c>
    </row>
    <row r="99" ht="20.25" spans="1:38">
      <c r="A99" s="148" t="s">
        <v>1455</v>
      </c>
      <c r="B99" s="149" t="s">
        <v>1853</v>
      </c>
      <c r="C99" s="165" t="s">
        <v>1543</v>
      </c>
      <c r="D99" s="150">
        <v>1644</v>
      </c>
      <c r="E99" s="150">
        <v>96</v>
      </c>
      <c r="F99" s="150">
        <v>66</v>
      </c>
      <c r="G99" s="150">
        <v>0</v>
      </c>
      <c r="H99" s="150">
        <v>0</v>
      </c>
      <c r="I99" s="151">
        <v>2386</v>
      </c>
      <c r="J99" s="151">
        <v>119</v>
      </c>
      <c r="K99" s="151">
        <v>119</v>
      </c>
      <c r="L99" s="151">
        <v>0</v>
      </c>
      <c r="M99" s="151">
        <v>0</v>
      </c>
      <c r="N99" s="151">
        <v>1944</v>
      </c>
      <c r="O99" s="151">
        <v>63</v>
      </c>
      <c r="P99" s="151">
        <v>63</v>
      </c>
      <c r="Q99" s="151">
        <v>1</v>
      </c>
      <c r="R99" s="151">
        <v>0</v>
      </c>
      <c r="S99" s="152">
        <v>0.015</v>
      </c>
      <c r="T99" s="153">
        <v>59941</v>
      </c>
      <c r="U99" s="153">
        <v>2651</v>
      </c>
      <c r="V99" s="153">
        <v>2617</v>
      </c>
      <c r="W99" s="153">
        <v>2</v>
      </c>
      <c r="X99" s="151">
        <v>2249</v>
      </c>
      <c r="Y99" s="154">
        <v>0.0441934568992843</v>
      </c>
      <c r="Z99" s="154">
        <v>0.0583941605839416</v>
      </c>
      <c r="AA99" s="154">
        <v>0.0498742665549036</v>
      </c>
      <c r="AB99" s="155">
        <v>0.0324074074074074</v>
      </c>
      <c r="AC99" s="156">
        <v>0.008519894029038</v>
      </c>
      <c r="AD99" s="157">
        <v>14540</v>
      </c>
      <c r="AE99" s="158">
        <v>643</v>
      </c>
      <c r="AF99" s="158">
        <v>0</v>
      </c>
      <c r="AG99" s="158">
        <v>15253</v>
      </c>
      <c r="AH99" s="158">
        <v>766</v>
      </c>
      <c r="AI99" s="158">
        <v>0</v>
      </c>
      <c r="AJ99" s="155">
        <v>0.044222833562586</v>
      </c>
      <c r="AK99" s="155">
        <v>0.0502196289254573</v>
      </c>
      <c r="AL99" s="156">
        <v>-0.00599679536287132</v>
      </c>
    </row>
    <row r="100" ht="20.25" spans="1:38">
      <c r="A100" s="148" t="s">
        <v>1455</v>
      </c>
      <c r="B100" s="149" t="s">
        <v>1853</v>
      </c>
      <c r="C100" s="165" t="s">
        <v>1546</v>
      </c>
      <c r="D100" s="150">
        <v>3776</v>
      </c>
      <c r="E100" s="150">
        <v>140</v>
      </c>
      <c r="F100" s="150">
        <v>93</v>
      </c>
      <c r="G100" s="150">
        <v>0</v>
      </c>
      <c r="H100" s="150">
        <v>0</v>
      </c>
      <c r="I100" s="151">
        <v>4309</v>
      </c>
      <c r="J100" s="151">
        <v>138</v>
      </c>
      <c r="K100" s="151">
        <v>136</v>
      </c>
      <c r="L100" s="151">
        <v>0</v>
      </c>
      <c r="M100" s="151">
        <v>0</v>
      </c>
      <c r="N100" s="151">
        <v>4608</v>
      </c>
      <c r="O100" s="151">
        <v>146</v>
      </c>
      <c r="P100" s="151">
        <v>146</v>
      </c>
      <c r="Q100" s="151">
        <v>1</v>
      </c>
      <c r="R100" s="151">
        <v>0</v>
      </c>
      <c r="S100" s="152">
        <v>0.015</v>
      </c>
      <c r="T100" s="153">
        <v>121451</v>
      </c>
      <c r="U100" s="153">
        <v>4624</v>
      </c>
      <c r="V100" s="153">
        <v>4549</v>
      </c>
      <c r="W100" s="153">
        <v>4</v>
      </c>
      <c r="X100" s="151">
        <v>3867</v>
      </c>
      <c r="Y100" s="154">
        <v>0.0380400326057422</v>
      </c>
      <c r="Z100" s="154">
        <v>0.0370762711864407</v>
      </c>
      <c r="AA100" s="154">
        <v>0.0320259921095382</v>
      </c>
      <c r="AB100" s="155">
        <v>0.0316840277777778</v>
      </c>
      <c r="AC100" s="156">
        <v>0.0050502790769025</v>
      </c>
      <c r="AD100" s="157">
        <v>30394</v>
      </c>
      <c r="AE100" s="158">
        <v>1039</v>
      </c>
      <c r="AF100" s="158">
        <v>1</v>
      </c>
      <c r="AG100" s="158">
        <v>31295</v>
      </c>
      <c r="AH100" s="158">
        <v>1268</v>
      </c>
      <c r="AI100" s="158">
        <v>0</v>
      </c>
      <c r="AJ100" s="155">
        <v>0.0341514772652497</v>
      </c>
      <c r="AK100" s="155">
        <v>0.0405176545774085</v>
      </c>
      <c r="AL100" s="156">
        <v>-0.00636617731215881</v>
      </c>
    </row>
    <row r="101" ht="20.25" spans="1:38">
      <c r="A101" s="148" t="s">
        <v>1455</v>
      </c>
      <c r="B101" s="149" t="s">
        <v>1853</v>
      </c>
      <c r="C101" s="165" t="s">
        <v>1559</v>
      </c>
      <c r="D101" s="150">
        <v>3300</v>
      </c>
      <c r="E101" s="150">
        <v>73</v>
      </c>
      <c r="F101" s="150">
        <v>54</v>
      </c>
      <c r="G101" s="150">
        <v>0</v>
      </c>
      <c r="H101" s="150">
        <v>0</v>
      </c>
      <c r="I101" s="151">
        <v>4210</v>
      </c>
      <c r="J101" s="151">
        <v>130</v>
      </c>
      <c r="K101" s="151">
        <v>129</v>
      </c>
      <c r="L101" s="151">
        <v>0</v>
      </c>
      <c r="M101" s="151">
        <v>0</v>
      </c>
      <c r="N101" s="151">
        <v>4440</v>
      </c>
      <c r="O101" s="151">
        <v>124</v>
      </c>
      <c r="P101" s="151">
        <v>123</v>
      </c>
      <c r="Q101" s="151">
        <v>8</v>
      </c>
      <c r="R101" s="151">
        <v>0</v>
      </c>
      <c r="S101" s="152">
        <v>0.015</v>
      </c>
      <c r="T101" s="153">
        <v>124813</v>
      </c>
      <c r="U101" s="153">
        <v>3524</v>
      </c>
      <c r="V101" s="153">
        <v>3493</v>
      </c>
      <c r="W101" s="153">
        <v>1</v>
      </c>
      <c r="X101" s="151">
        <v>2967</v>
      </c>
      <c r="Y101" s="154">
        <v>0.0282262264347464</v>
      </c>
      <c r="Z101" s="154">
        <v>0.0221212121212121</v>
      </c>
      <c r="AA101" s="154">
        <v>0.0308788598574822</v>
      </c>
      <c r="AB101" s="155">
        <v>0.0279279279279279</v>
      </c>
      <c r="AC101" s="156">
        <v>-0.00875764773627006</v>
      </c>
      <c r="AD101" s="157">
        <v>30328</v>
      </c>
      <c r="AE101" s="158">
        <v>827</v>
      </c>
      <c r="AF101" s="158">
        <v>0</v>
      </c>
      <c r="AG101" s="158">
        <v>31785</v>
      </c>
      <c r="AH101" s="158">
        <v>1068</v>
      </c>
      <c r="AI101" s="158">
        <v>0</v>
      </c>
      <c r="AJ101" s="155">
        <v>0.0272685307306779</v>
      </c>
      <c r="AK101" s="155">
        <v>0.0336007550731477</v>
      </c>
      <c r="AL101" s="156">
        <v>-0.00633222434246979</v>
      </c>
    </row>
    <row r="102" ht="20.25" spans="1:38">
      <c r="A102" s="148" t="s">
        <v>1455</v>
      </c>
      <c r="B102" s="149" t="s">
        <v>1853</v>
      </c>
      <c r="C102" s="165" t="s">
        <v>1561</v>
      </c>
      <c r="D102" s="150">
        <v>1653</v>
      </c>
      <c r="E102" s="150">
        <v>84</v>
      </c>
      <c r="F102" s="150">
        <v>63</v>
      </c>
      <c r="G102" s="150">
        <v>0</v>
      </c>
      <c r="H102" s="150">
        <v>0</v>
      </c>
      <c r="I102" s="151">
        <v>2175</v>
      </c>
      <c r="J102" s="151">
        <v>54</v>
      </c>
      <c r="K102" s="151">
        <v>54</v>
      </c>
      <c r="L102" s="151">
        <v>0</v>
      </c>
      <c r="M102" s="151">
        <v>0</v>
      </c>
      <c r="N102" s="151">
        <v>2259</v>
      </c>
      <c r="O102" s="151">
        <v>76</v>
      </c>
      <c r="P102" s="151">
        <v>76</v>
      </c>
      <c r="Q102" s="151">
        <v>1</v>
      </c>
      <c r="R102" s="151">
        <v>0</v>
      </c>
      <c r="S102" s="152">
        <v>0.015</v>
      </c>
      <c r="T102" s="153">
        <v>58340</v>
      </c>
      <c r="U102" s="153">
        <v>2208</v>
      </c>
      <c r="V102" s="153">
        <v>2178</v>
      </c>
      <c r="W102" s="153">
        <v>14</v>
      </c>
      <c r="X102" s="151">
        <v>1834</v>
      </c>
      <c r="Y102" s="154">
        <v>0.0376071306136442</v>
      </c>
      <c r="Z102" s="154">
        <v>0.0508166969147005</v>
      </c>
      <c r="AA102" s="154">
        <v>0.0248275862068966</v>
      </c>
      <c r="AB102" s="155">
        <v>0.033643204957946</v>
      </c>
      <c r="AC102" s="156">
        <v>0.025989110707804</v>
      </c>
      <c r="AD102" s="157">
        <v>14846</v>
      </c>
      <c r="AE102" s="158">
        <v>529</v>
      </c>
      <c r="AF102" s="158">
        <v>3</v>
      </c>
      <c r="AG102" s="158">
        <v>15056</v>
      </c>
      <c r="AH102" s="158">
        <v>629</v>
      </c>
      <c r="AI102" s="158">
        <v>4</v>
      </c>
      <c r="AJ102" s="155">
        <v>0.0354304189680722</v>
      </c>
      <c r="AK102" s="155">
        <v>0.0415116896918172</v>
      </c>
      <c r="AL102" s="156">
        <v>-0.00608127072374501</v>
      </c>
    </row>
    <row r="103" ht="20.25" spans="1:38">
      <c r="A103" s="148" t="s">
        <v>1455</v>
      </c>
      <c r="B103" s="149" t="s">
        <v>1853</v>
      </c>
      <c r="C103" s="165" t="s">
        <v>1713</v>
      </c>
      <c r="D103" s="150">
        <v>3654</v>
      </c>
      <c r="E103" s="150">
        <v>135</v>
      </c>
      <c r="F103" s="150">
        <v>102</v>
      </c>
      <c r="G103" s="150">
        <v>0</v>
      </c>
      <c r="H103" s="150">
        <v>0</v>
      </c>
      <c r="I103" s="151">
        <v>3687</v>
      </c>
      <c r="J103" s="151">
        <v>117</v>
      </c>
      <c r="K103" s="151">
        <v>117</v>
      </c>
      <c r="L103" s="151">
        <v>0</v>
      </c>
      <c r="M103" s="151">
        <v>0</v>
      </c>
      <c r="N103" s="151">
        <v>3826</v>
      </c>
      <c r="O103" s="151">
        <v>113</v>
      </c>
      <c r="P103" s="151">
        <v>113</v>
      </c>
      <c r="Q103" s="151">
        <v>3</v>
      </c>
      <c r="R103" s="151">
        <v>0</v>
      </c>
      <c r="S103" s="152">
        <v>0.015</v>
      </c>
      <c r="T103" s="153">
        <v>109792</v>
      </c>
      <c r="U103" s="153">
        <v>3652</v>
      </c>
      <c r="V103" s="153">
        <v>3619</v>
      </c>
      <c r="W103" s="153">
        <v>1</v>
      </c>
      <c r="X103" s="151">
        <v>3094</v>
      </c>
      <c r="Y103" s="154">
        <v>0.0332537889828038</v>
      </c>
      <c r="Z103" s="154">
        <v>0.0369458128078818</v>
      </c>
      <c r="AA103" s="154">
        <v>0.03173311635476</v>
      </c>
      <c r="AB103" s="155">
        <v>0.0295347621536853</v>
      </c>
      <c r="AC103" s="156">
        <v>0.00521269645312181</v>
      </c>
      <c r="AD103" s="157">
        <v>27630</v>
      </c>
      <c r="AE103" s="158">
        <v>867</v>
      </c>
      <c r="AF103" s="158">
        <v>1</v>
      </c>
      <c r="AG103" s="158">
        <v>28524</v>
      </c>
      <c r="AH103" s="158">
        <v>1004</v>
      </c>
      <c r="AI103" s="158">
        <v>0</v>
      </c>
      <c r="AJ103" s="155">
        <v>0.0313427433948607</v>
      </c>
      <c r="AK103" s="155">
        <v>0.035198429392792</v>
      </c>
      <c r="AL103" s="156">
        <v>-0.00385568599793137</v>
      </c>
    </row>
    <row r="104" ht="20.25" spans="1:38">
      <c r="A104" s="148" t="s">
        <v>1455</v>
      </c>
      <c r="B104" s="149" t="s">
        <v>1853</v>
      </c>
      <c r="C104" s="165" t="s">
        <v>1541</v>
      </c>
      <c r="D104" s="150">
        <v>3081</v>
      </c>
      <c r="E104" s="150">
        <v>76</v>
      </c>
      <c r="F104" s="150">
        <v>45</v>
      </c>
      <c r="G104" s="150">
        <v>0</v>
      </c>
      <c r="H104" s="150">
        <v>0</v>
      </c>
      <c r="I104" s="151">
        <v>3636</v>
      </c>
      <c r="J104" s="151">
        <v>74</v>
      </c>
      <c r="K104" s="151">
        <v>74</v>
      </c>
      <c r="L104" s="151">
        <v>1</v>
      </c>
      <c r="M104" s="151">
        <v>0</v>
      </c>
      <c r="N104" s="151">
        <v>3043</v>
      </c>
      <c r="O104" s="151">
        <v>42</v>
      </c>
      <c r="P104" s="151">
        <v>42</v>
      </c>
      <c r="Q104" s="151">
        <v>1</v>
      </c>
      <c r="R104" s="151">
        <v>0</v>
      </c>
      <c r="S104" s="152">
        <v>0.015</v>
      </c>
      <c r="T104" s="153">
        <v>90880</v>
      </c>
      <c r="U104" s="153">
        <v>2171</v>
      </c>
      <c r="V104" s="153">
        <v>2138</v>
      </c>
      <c r="W104" s="153">
        <v>1</v>
      </c>
      <c r="X104" s="151">
        <v>1870</v>
      </c>
      <c r="Y104" s="154">
        <v>0.0238776408450704</v>
      </c>
      <c r="Z104" s="154">
        <v>0.0246673158065563</v>
      </c>
      <c r="AA104" s="154">
        <v>0.0203520352035204</v>
      </c>
      <c r="AB104" s="155">
        <v>0.0138021689122576</v>
      </c>
      <c r="AC104" s="156">
        <v>0.00431528060303596</v>
      </c>
      <c r="AD104" s="157">
        <v>22490</v>
      </c>
      <c r="AE104" s="158">
        <v>450</v>
      </c>
      <c r="AF104" s="158">
        <v>0</v>
      </c>
      <c r="AG104" s="158">
        <v>22414</v>
      </c>
      <c r="AH104" s="158">
        <v>567</v>
      </c>
      <c r="AI104" s="158">
        <v>1</v>
      </c>
      <c r="AJ104" s="155">
        <v>0.0200088928412628</v>
      </c>
      <c r="AK104" s="155">
        <v>0.0252520745962345</v>
      </c>
      <c r="AL104" s="156">
        <v>-0.00524318175497171</v>
      </c>
    </row>
    <row r="105" ht="20.25" spans="1:38">
      <c r="A105" s="148" t="s">
        <v>1455</v>
      </c>
      <c r="B105" s="149" t="s">
        <v>1853</v>
      </c>
      <c r="C105" s="165" t="s">
        <v>1551</v>
      </c>
      <c r="D105" s="150">
        <v>3550</v>
      </c>
      <c r="E105" s="150">
        <v>77</v>
      </c>
      <c r="F105" s="150">
        <v>62</v>
      </c>
      <c r="G105" s="150">
        <v>0</v>
      </c>
      <c r="H105" s="150">
        <v>0</v>
      </c>
      <c r="I105" s="151">
        <v>4004</v>
      </c>
      <c r="J105" s="151">
        <v>69</v>
      </c>
      <c r="K105" s="151">
        <v>64</v>
      </c>
      <c r="L105" s="151">
        <v>0</v>
      </c>
      <c r="M105" s="151">
        <v>0</v>
      </c>
      <c r="N105" s="151">
        <v>4204</v>
      </c>
      <c r="O105" s="151">
        <v>90</v>
      </c>
      <c r="P105" s="151">
        <v>90</v>
      </c>
      <c r="Q105" s="151">
        <v>1</v>
      </c>
      <c r="R105" s="151">
        <v>0</v>
      </c>
      <c r="S105" s="152">
        <v>0.015</v>
      </c>
      <c r="T105" s="153">
        <v>117569</v>
      </c>
      <c r="U105" s="153">
        <v>2266</v>
      </c>
      <c r="V105" s="153">
        <v>2246</v>
      </c>
      <c r="W105" s="153">
        <v>1</v>
      </c>
      <c r="X105" s="151">
        <v>1904</v>
      </c>
      <c r="Y105" s="154">
        <v>0.0192652825149487</v>
      </c>
      <c r="Z105" s="154">
        <v>0.0216901408450704</v>
      </c>
      <c r="AA105" s="154">
        <v>0.0172327672327672</v>
      </c>
      <c r="AB105" s="155">
        <v>0.0214081826831589</v>
      </c>
      <c r="AC105" s="156">
        <v>0.00445737361230319</v>
      </c>
      <c r="AD105" s="157">
        <v>28743</v>
      </c>
      <c r="AE105" s="158">
        <v>574</v>
      </c>
      <c r="AF105" s="158">
        <v>0</v>
      </c>
      <c r="AG105" s="158">
        <v>28938</v>
      </c>
      <c r="AH105" s="158">
        <v>531</v>
      </c>
      <c r="AI105" s="158">
        <v>0</v>
      </c>
      <c r="AJ105" s="155">
        <v>0.0199700796715722</v>
      </c>
      <c r="AK105" s="155">
        <v>0.0183495749533485</v>
      </c>
      <c r="AL105" s="156">
        <v>0.00162050471822367</v>
      </c>
    </row>
    <row r="106" ht="20.25" spans="1:38">
      <c r="A106" s="148" t="s">
        <v>1455</v>
      </c>
      <c r="B106" s="149" t="s">
        <v>1853</v>
      </c>
      <c r="C106" s="165" t="s">
        <v>1552</v>
      </c>
      <c r="D106" s="150">
        <v>2017</v>
      </c>
      <c r="E106" s="150">
        <v>48</v>
      </c>
      <c r="F106" s="150">
        <v>40</v>
      </c>
      <c r="G106" s="150">
        <v>0</v>
      </c>
      <c r="H106" s="150">
        <v>0</v>
      </c>
      <c r="I106" s="151">
        <v>2542</v>
      </c>
      <c r="J106" s="151">
        <v>58</v>
      </c>
      <c r="K106" s="151">
        <v>57</v>
      </c>
      <c r="L106" s="151">
        <v>0</v>
      </c>
      <c r="M106" s="151">
        <v>0</v>
      </c>
      <c r="N106" s="151">
        <v>1688</v>
      </c>
      <c r="O106" s="151">
        <v>36</v>
      </c>
      <c r="P106" s="151">
        <v>36</v>
      </c>
      <c r="Q106" s="151">
        <v>3</v>
      </c>
      <c r="R106" s="151">
        <v>0</v>
      </c>
      <c r="S106" s="152">
        <v>0.015</v>
      </c>
      <c r="T106" s="153">
        <v>62025</v>
      </c>
      <c r="U106" s="153">
        <v>1556</v>
      </c>
      <c r="V106" s="153">
        <v>1545</v>
      </c>
      <c r="W106" s="153">
        <v>0</v>
      </c>
      <c r="X106" s="151">
        <v>1367</v>
      </c>
      <c r="Y106" s="154">
        <v>0.025086658605401</v>
      </c>
      <c r="Z106" s="154">
        <v>0.0237977193852256</v>
      </c>
      <c r="AA106" s="154">
        <v>0.022816679779701</v>
      </c>
      <c r="AB106" s="155">
        <v>0.0213270142180095</v>
      </c>
      <c r="AC106" s="156">
        <v>0.000981039605524561</v>
      </c>
      <c r="AD106" s="157">
        <v>15799</v>
      </c>
      <c r="AE106" s="158">
        <v>362</v>
      </c>
      <c r="AF106" s="158">
        <v>0</v>
      </c>
      <c r="AG106" s="158">
        <v>15382</v>
      </c>
      <c r="AH106" s="158">
        <v>433</v>
      </c>
      <c r="AI106" s="158">
        <v>0</v>
      </c>
      <c r="AJ106" s="155">
        <v>0.0229128425849737</v>
      </c>
      <c r="AK106" s="155">
        <v>0.0281497854635288</v>
      </c>
      <c r="AL106" s="156">
        <v>-0.00523694287855507</v>
      </c>
    </row>
    <row r="107" ht="20.25" spans="1:38">
      <c r="A107" s="148" t="s">
        <v>1455</v>
      </c>
      <c r="B107" s="149" t="s">
        <v>1853</v>
      </c>
      <c r="C107" s="165" t="s">
        <v>1557</v>
      </c>
      <c r="D107" s="150">
        <v>1662</v>
      </c>
      <c r="E107" s="150">
        <v>45</v>
      </c>
      <c r="F107" s="150">
        <v>27</v>
      </c>
      <c r="G107" s="150">
        <v>0</v>
      </c>
      <c r="H107" s="150">
        <v>0</v>
      </c>
      <c r="I107" s="151">
        <v>2448</v>
      </c>
      <c r="J107" s="151">
        <v>87</v>
      </c>
      <c r="K107" s="151">
        <v>86</v>
      </c>
      <c r="L107" s="151">
        <v>0</v>
      </c>
      <c r="M107" s="151">
        <v>0</v>
      </c>
      <c r="N107" s="151">
        <v>2293</v>
      </c>
      <c r="O107" s="151">
        <v>46</v>
      </c>
      <c r="P107" s="151">
        <v>46</v>
      </c>
      <c r="Q107" s="151">
        <v>1</v>
      </c>
      <c r="R107" s="151">
        <v>0</v>
      </c>
      <c r="S107" s="152">
        <v>0.015</v>
      </c>
      <c r="T107" s="153">
        <v>64959</v>
      </c>
      <c r="U107" s="153">
        <v>1452</v>
      </c>
      <c r="V107" s="153">
        <v>1433</v>
      </c>
      <c r="W107" s="153">
        <v>4</v>
      </c>
      <c r="X107" s="151">
        <v>1219</v>
      </c>
      <c r="Y107" s="154">
        <v>0.0222909835434659</v>
      </c>
      <c r="Z107" s="154">
        <v>0.0270758122743682</v>
      </c>
      <c r="AA107" s="154">
        <v>0.0355392156862745</v>
      </c>
      <c r="AB107" s="155">
        <v>0.0200610553859573</v>
      </c>
      <c r="AC107" s="156">
        <v>-0.00846340341190628</v>
      </c>
      <c r="AD107" s="157">
        <v>15981</v>
      </c>
      <c r="AE107" s="158">
        <v>403</v>
      </c>
      <c r="AF107" s="158">
        <v>0</v>
      </c>
      <c r="AG107" s="158">
        <v>16137</v>
      </c>
      <c r="AH107" s="158">
        <v>371</v>
      </c>
      <c r="AI107" s="158">
        <v>0</v>
      </c>
      <c r="AJ107" s="155">
        <v>0.0252174457167887</v>
      </c>
      <c r="AK107" s="155">
        <v>0.0229906426225445</v>
      </c>
      <c r="AL107" s="156">
        <v>0.00222680309424422</v>
      </c>
    </row>
    <row r="108" ht="20.25" spans="1:38">
      <c r="A108" s="148" t="s">
        <v>1455</v>
      </c>
      <c r="B108" s="149" t="s">
        <v>1853</v>
      </c>
      <c r="C108" s="165" t="s">
        <v>1580</v>
      </c>
      <c r="D108" s="150">
        <v>2049</v>
      </c>
      <c r="E108" s="150">
        <v>84</v>
      </c>
      <c r="F108" s="150">
        <v>57</v>
      </c>
      <c r="G108" s="150">
        <v>1</v>
      </c>
      <c r="H108" s="150">
        <v>0</v>
      </c>
      <c r="I108" s="151">
        <v>2358</v>
      </c>
      <c r="J108" s="151">
        <v>34</v>
      </c>
      <c r="K108" s="151">
        <v>34</v>
      </c>
      <c r="L108" s="151">
        <v>0</v>
      </c>
      <c r="M108" s="151">
        <v>0</v>
      </c>
      <c r="N108" s="151">
        <v>2367</v>
      </c>
      <c r="O108" s="151">
        <v>50</v>
      </c>
      <c r="P108" s="151">
        <v>49</v>
      </c>
      <c r="Q108" s="151">
        <v>0</v>
      </c>
      <c r="R108" s="151">
        <v>0</v>
      </c>
      <c r="S108" s="152">
        <v>0.015</v>
      </c>
      <c r="T108" s="153">
        <v>66390</v>
      </c>
      <c r="U108" s="153">
        <v>1566</v>
      </c>
      <c r="V108" s="153">
        <v>1531</v>
      </c>
      <c r="W108" s="153">
        <v>1</v>
      </c>
      <c r="X108" s="151">
        <v>1331</v>
      </c>
      <c r="Y108" s="154">
        <v>0.023572827233017</v>
      </c>
      <c r="Z108" s="154">
        <v>0.04099560761347</v>
      </c>
      <c r="AA108" s="154">
        <v>0.0144189991518236</v>
      </c>
      <c r="AB108" s="155">
        <v>0.0211237853823405</v>
      </c>
      <c r="AC108" s="156">
        <v>0.0265766084616464</v>
      </c>
      <c r="AD108" s="157">
        <v>16056</v>
      </c>
      <c r="AE108" s="158">
        <v>356</v>
      </c>
      <c r="AF108" s="158">
        <v>0</v>
      </c>
      <c r="AG108" s="158">
        <v>16718</v>
      </c>
      <c r="AH108" s="158">
        <v>410</v>
      </c>
      <c r="AI108" s="158">
        <v>1</v>
      </c>
      <c r="AJ108" s="155">
        <v>0.0221723966118585</v>
      </c>
      <c r="AK108" s="155">
        <v>0.0244646488814451</v>
      </c>
      <c r="AL108" s="156">
        <v>-0.00229225226958665</v>
      </c>
    </row>
    <row r="109" ht="20.25" spans="1:38">
      <c r="A109" s="148" t="s">
        <v>1455</v>
      </c>
      <c r="B109" s="149" t="s">
        <v>1853</v>
      </c>
      <c r="C109" s="165" t="s">
        <v>1629</v>
      </c>
      <c r="D109" s="150">
        <v>3401</v>
      </c>
      <c r="E109" s="150">
        <v>118</v>
      </c>
      <c r="F109" s="150">
        <v>89</v>
      </c>
      <c r="G109" s="150">
        <v>0</v>
      </c>
      <c r="H109" s="150">
        <v>0</v>
      </c>
      <c r="I109" s="151">
        <v>4929</v>
      </c>
      <c r="J109" s="151">
        <v>128</v>
      </c>
      <c r="K109" s="151">
        <v>128</v>
      </c>
      <c r="L109" s="151">
        <v>0</v>
      </c>
      <c r="M109" s="151">
        <v>0</v>
      </c>
      <c r="N109" s="151">
        <v>4502</v>
      </c>
      <c r="O109" s="151">
        <v>195</v>
      </c>
      <c r="P109" s="151">
        <v>195</v>
      </c>
      <c r="Q109" s="151">
        <v>8</v>
      </c>
      <c r="R109" s="151">
        <v>0</v>
      </c>
      <c r="S109" s="152">
        <v>0.015</v>
      </c>
      <c r="T109" s="153">
        <v>140546</v>
      </c>
      <c r="U109" s="153">
        <v>4246</v>
      </c>
      <c r="V109" s="153">
        <v>4201</v>
      </c>
      <c r="W109" s="153">
        <v>8</v>
      </c>
      <c r="X109" s="151">
        <v>3457</v>
      </c>
      <c r="Y109" s="154">
        <v>0.0301538286397336</v>
      </c>
      <c r="Z109" s="154">
        <v>0.0346956777418406</v>
      </c>
      <c r="AA109" s="154">
        <v>0.0259687563400284</v>
      </c>
      <c r="AB109" s="155">
        <v>0.0433140826299422</v>
      </c>
      <c r="AC109" s="156">
        <v>0.00872692140181223</v>
      </c>
      <c r="AD109" s="157">
        <v>31719</v>
      </c>
      <c r="AE109" s="158">
        <v>1183</v>
      </c>
      <c r="AF109" s="158">
        <v>0</v>
      </c>
      <c r="AG109" s="158">
        <v>36594</v>
      </c>
      <c r="AH109" s="158">
        <v>1245</v>
      </c>
      <c r="AI109" s="158">
        <v>0</v>
      </c>
      <c r="AJ109" s="155">
        <v>0.0372962577634856</v>
      </c>
      <c r="AK109" s="155">
        <v>0.0340219708148877</v>
      </c>
      <c r="AL109" s="156">
        <v>0.00327428694859792</v>
      </c>
    </row>
    <row r="110" ht="20.25" spans="1:38">
      <c r="A110" s="148" t="s">
        <v>1455</v>
      </c>
      <c r="B110" s="149" t="s">
        <v>1853</v>
      </c>
      <c r="C110" s="165" t="s">
        <v>1635</v>
      </c>
      <c r="D110" s="150">
        <v>3573</v>
      </c>
      <c r="E110" s="150">
        <v>105</v>
      </c>
      <c r="F110" s="150">
        <v>68</v>
      </c>
      <c r="G110" s="150">
        <v>0</v>
      </c>
      <c r="H110" s="150">
        <v>0</v>
      </c>
      <c r="I110" s="151">
        <v>4554</v>
      </c>
      <c r="J110" s="151">
        <v>141</v>
      </c>
      <c r="K110" s="151">
        <v>140</v>
      </c>
      <c r="L110" s="151">
        <v>1</v>
      </c>
      <c r="M110" s="151">
        <v>0</v>
      </c>
      <c r="N110" s="151">
        <v>3731</v>
      </c>
      <c r="O110" s="151">
        <v>88</v>
      </c>
      <c r="P110" s="151">
        <v>88</v>
      </c>
      <c r="Q110" s="151">
        <v>9</v>
      </c>
      <c r="R110" s="151">
        <v>0</v>
      </c>
      <c r="S110" s="152">
        <v>0.015</v>
      </c>
      <c r="T110" s="153">
        <v>119292</v>
      </c>
      <c r="U110" s="153">
        <v>3677</v>
      </c>
      <c r="V110" s="153">
        <v>3636</v>
      </c>
      <c r="W110" s="153">
        <v>0</v>
      </c>
      <c r="X110" s="151">
        <v>3188</v>
      </c>
      <c r="Y110" s="154">
        <v>0.0308235254669215</v>
      </c>
      <c r="Z110" s="154">
        <v>0.0293870696893367</v>
      </c>
      <c r="AA110" s="154">
        <v>0.030961791831357</v>
      </c>
      <c r="AB110" s="155">
        <v>0.0235861699276333</v>
      </c>
      <c r="AC110" s="156">
        <v>-0.00157472214202036</v>
      </c>
      <c r="AD110" s="157">
        <v>29263</v>
      </c>
      <c r="AE110" s="158">
        <v>925</v>
      </c>
      <c r="AF110" s="158">
        <v>0</v>
      </c>
      <c r="AG110" s="158">
        <v>31458</v>
      </c>
      <c r="AH110" s="158">
        <v>998</v>
      </c>
      <c r="AI110" s="158">
        <v>0</v>
      </c>
      <c r="AJ110" s="155">
        <v>0.0316098827871373</v>
      </c>
      <c r="AK110" s="155">
        <v>0.0317248394684977</v>
      </c>
      <c r="AL110" s="156">
        <v>-0.000114956681360343</v>
      </c>
    </row>
    <row r="111" ht="20.25" spans="1:38">
      <c r="A111" s="148" t="s">
        <v>1455</v>
      </c>
      <c r="B111" s="149" t="s">
        <v>1853</v>
      </c>
      <c r="C111" s="165" t="s">
        <v>1637</v>
      </c>
      <c r="D111" s="150">
        <v>5141</v>
      </c>
      <c r="E111" s="150">
        <v>118</v>
      </c>
      <c r="F111" s="150">
        <v>76</v>
      </c>
      <c r="G111" s="150">
        <v>0</v>
      </c>
      <c r="H111" s="150">
        <v>0</v>
      </c>
      <c r="I111" s="151">
        <v>6602</v>
      </c>
      <c r="J111" s="151">
        <v>138</v>
      </c>
      <c r="K111" s="151">
        <v>136</v>
      </c>
      <c r="L111" s="151">
        <v>0</v>
      </c>
      <c r="M111" s="151">
        <v>0</v>
      </c>
      <c r="N111" s="151">
        <v>5643</v>
      </c>
      <c r="O111" s="151">
        <v>184</v>
      </c>
      <c r="P111" s="151">
        <v>182</v>
      </c>
      <c r="Q111" s="151">
        <v>5</v>
      </c>
      <c r="R111" s="151">
        <v>0</v>
      </c>
      <c r="S111" s="152">
        <v>0.015</v>
      </c>
      <c r="T111" s="153">
        <v>191858</v>
      </c>
      <c r="U111" s="153">
        <v>4204</v>
      </c>
      <c r="V111" s="153">
        <v>4158</v>
      </c>
      <c r="W111" s="153">
        <v>5</v>
      </c>
      <c r="X111" s="151">
        <v>3567</v>
      </c>
      <c r="Y111" s="154">
        <v>0.0218859781713559</v>
      </c>
      <c r="Z111" s="154">
        <v>0.0229527329313363</v>
      </c>
      <c r="AA111" s="154">
        <v>0.0209027567403817</v>
      </c>
      <c r="AB111" s="155">
        <v>0.0326067694488747</v>
      </c>
      <c r="AC111" s="156">
        <v>0.00204997619095462</v>
      </c>
      <c r="AD111" s="157">
        <v>45074</v>
      </c>
      <c r="AE111" s="158">
        <v>1102</v>
      </c>
      <c r="AF111" s="158">
        <v>0</v>
      </c>
      <c r="AG111" s="158">
        <v>50772</v>
      </c>
      <c r="AH111" s="158">
        <v>1108</v>
      </c>
      <c r="AI111" s="158">
        <v>1</v>
      </c>
      <c r="AJ111" s="155">
        <v>0.0244486843856769</v>
      </c>
      <c r="AK111" s="155">
        <v>0.021803356180572</v>
      </c>
      <c r="AL111" s="156">
        <v>0.00264532820510492</v>
      </c>
    </row>
    <row r="112" ht="20.25" spans="1:38">
      <c r="A112" s="148" t="s">
        <v>1455</v>
      </c>
      <c r="B112" s="149" t="s">
        <v>1853</v>
      </c>
      <c r="C112" s="165" t="s">
        <v>1665</v>
      </c>
      <c r="D112" s="150">
        <v>2794</v>
      </c>
      <c r="E112" s="150">
        <v>66</v>
      </c>
      <c r="F112" s="150">
        <v>43</v>
      </c>
      <c r="G112" s="150">
        <v>1</v>
      </c>
      <c r="H112" s="150">
        <v>0</v>
      </c>
      <c r="I112" s="151">
        <v>2787</v>
      </c>
      <c r="J112" s="151">
        <v>99</v>
      </c>
      <c r="K112" s="151">
        <v>99</v>
      </c>
      <c r="L112" s="151">
        <v>1</v>
      </c>
      <c r="M112" s="151">
        <v>0</v>
      </c>
      <c r="N112" s="151">
        <v>2698</v>
      </c>
      <c r="O112" s="151">
        <v>68</v>
      </c>
      <c r="P112" s="151">
        <v>68</v>
      </c>
      <c r="Q112" s="151">
        <v>8</v>
      </c>
      <c r="R112" s="151">
        <v>0</v>
      </c>
      <c r="S112" s="152">
        <v>0.015</v>
      </c>
      <c r="T112" s="153">
        <v>86321</v>
      </c>
      <c r="U112" s="153">
        <v>2394</v>
      </c>
      <c r="V112" s="153">
        <v>2369</v>
      </c>
      <c r="W112" s="153">
        <v>0</v>
      </c>
      <c r="X112" s="151">
        <v>2074</v>
      </c>
      <c r="Y112" s="154">
        <v>0.0277336916856848</v>
      </c>
      <c r="Z112" s="154">
        <v>0.0236220472440945</v>
      </c>
      <c r="AA112" s="154">
        <v>0.0355220667384284</v>
      </c>
      <c r="AB112" s="155">
        <v>0.0252038547071905</v>
      </c>
      <c r="AC112" s="156">
        <v>-0.0119000194943339</v>
      </c>
      <c r="AD112" s="157">
        <v>20355</v>
      </c>
      <c r="AE112" s="158">
        <v>598</v>
      </c>
      <c r="AF112" s="158">
        <v>0</v>
      </c>
      <c r="AG112" s="158">
        <v>23325</v>
      </c>
      <c r="AH112" s="158">
        <v>681</v>
      </c>
      <c r="AI112" s="158">
        <v>0</v>
      </c>
      <c r="AJ112" s="155">
        <v>0.0293785310734463</v>
      </c>
      <c r="AK112" s="155">
        <v>0.0291961414790997</v>
      </c>
      <c r="AL112" s="156">
        <v>0.00018238959434665</v>
      </c>
    </row>
    <row r="113" ht="20.25" spans="1:38">
      <c r="A113" s="148" t="s">
        <v>1455</v>
      </c>
      <c r="B113" s="149" t="s">
        <v>1853</v>
      </c>
      <c r="C113" s="165" t="s">
        <v>1666</v>
      </c>
      <c r="D113" s="150">
        <v>2366</v>
      </c>
      <c r="E113" s="150">
        <v>67</v>
      </c>
      <c r="F113" s="150">
        <v>47</v>
      </c>
      <c r="G113" s="150">
        <v>1</v>
      </c>
      <c r="H113" s="150">
        <v>0</v>
      </c>
      <c r="I113" s="151">
        <v>2590</v>
      </c>
      <c r="J113" s="151">
        <v>86</v>
      </c>
      <c r="K113" s="151">
        <v>84</v>
      </c>
      <c r="L113" s="151">
        <v>0</v>
      </c>
      <c r="M113" s="151">
        <v>0</v>
      </c>
      <c r="N113" s="151">
        <v>2222</v>
      </c>
      <c r="O113" s="151">
        <v>75</v>
      </c>
      <c r="P113" s="151">
        <v>75</v>
      </c>
      <c r="Q113" s="151">
        <v>1</v>
      </c>
      <c r="R113" s="151">
        <v>0</v>
      </c>
      <c r="S113" s="152">
        <v>0.015</v>
      </c>
      <c r="T113" s="153">
        <v>75825</v>
      </c>
      <c r="U113" s="153">
        <v>2047</v>
      </c>
      <c r="V113" s="153">
        <v>2025</v>
      </c>
      <c r="W113" s="153">
        <v>1</v>
      </c>
      <c r="X113" s="151">
        <v>1681</v>
      </c>
      <c r="Y113" s="154">
        <v>0.0269831849653808</v>
      </c>
      <c r="Z113" s="154">
        <v>0.0283178360101437</v>
      </c>
      <c r="AA113" s="154">
        <v>0.0332046332046332</v>
      </c>
      <c r="AB113" s="155">
        <v>0.0337533753375338</v>
      </c>
      <c r="AC113" s="156">
        <v>-0.0048867971944895</v>
      </c>
      <c r="AD113" s="157">
        <v>18856</v>
      </c>
      <c r="AE113" s="158">
        <v>594</v>
      </c>
      <c r="AF113" s="158">
        <v>1</v>
      </c>
      <c r="AG113" s="158">
        <v>19724</v>
      </c>
      <c r="AH113" s="158">
        <v>534</v>
      </c>
      <c r="AI113" s="158">
        <v>0</v>
      </c>
      <c r="AJ113" s="155">
        <v>0.0314488756894357</v>
      </c>
      <c r="AK113" s="155">
        <v>0.0270736158994119</v>
      </c>
      <c r="AL113" s="156">
        <v>0.00437525979002384</v>
      </c>
    </row>
    <row r="114" ht="20.25" spans="1:38">
      <c r="A114" s="148" t="s">
        <v>1455</v>
      </c>
      <c r="B114" s="149" t="s">
        <v>1853</v>
      </c>
      <c r="C114" s="165" t="s">
        <v>1683</v>
      </c>
      <c r="D114" s="150">
        <v>4527</v>
      </c>
      <c r="E114" s="150">
        <v>280</v>
      </c>
      <c r="F114" s="150">
        <v>180</v>
      </c>
      <c r="G114" s="150">
        <v>0</v>
      </c>
      <c r="H114" s="150">
        <v>0</v>
      </c>
      <c r="I114" s="151">
        <v>6107</v>
      </c>
      <c r="J114" s="151">
        <v>134</v>
      </c>
      <c r="K114" s="151">
        <v>134</v>
      </c>
      <c r="L114" s="151">
        <v>0</v>
      </c>
      <c r="M114" s="151">
        <v>0</v>
      </c>
      <c r="N114" s="151">
        <v>5080</v>
      </c>
      <c r="O114" s="151">
        <v>133</v>
      </c>
      <c r="P114" s="151">
        <v>133</v>
      </c>
      <c r="Q114" s="151">
        <v>1</v>
      </c>
      <c r="R114" s="151">
        <v>0</v>
      </c>
      <c r="S114" s="152">
        <v>0.015</v>
      </c>
      <c r="T114" s="153">
        <v>167649</v>
      </c>
      <c r="U114" s="153">
        <v>4808</v>
      </c>
      <c r="V114" s="153">
        <v>4699</v>
      </c>
      <c r="W114" s="153">
        <v>7</v>
      </c>
      <c r="X114" s="151">
        <v>3947</v>
      </c>
      <c r="Y114" s="154">
        <v>0.0286372122708755</v>
      </c>
      <c r="Z114" s="154">
        <v>0.0618511155290479</v>
      </c>
      <c r="AA114" s="154">
        <v>0.0219420337317832</v>
      </c>
      <c r="AB114" s="155">
        <v>0.0261811023622047</v>
      </c>
      <c r="AC114" s="156">
        <v>0.0399090817972647</v>
      </c>
      <c r="AD114" s="157">
        <v>39962</v>
      </c>
      <c r="AE114" s="158">
        <v>1301</v>
      </c>
      <c r="AF114" s="158">
        <v>1</v>
      </c>
      <c r="AG114" s="158">
        <v>42751</v>
      </c>
      <c r="AH114" s="158">
        <v>1121</v>
      </c>
      <c r="AI114" s="158">
        <v>0</v>
      </c>
      <c r="AJ114" s="155">
        <v>0.0325309043591412</v>
      </c>
      <c r="AK114" s="155">
        <v>0.0262216088512549</v>
      </c>
      <c r="AL114" s="156">
        <v>0.00630929550788624</v>
      </c>
    </row>
    <row r="115" ht="20.25" spans="1:38">
      <c r="A115" s="148" t="s">
        <v>1455</v>
      </c>
      <c r="B115" s="149" t="s">
        <v>1851</v>
      </c>
      <c r="C115" s="165" t="s">
        <v>1661</v>
      </c>
      <c r="D115" s="150">
        <v>1534</v>
      </c>
      <c r="E115" s="150">
        <v>184</v>
      </c>
      <c r="F115" s="150">
        <v>103</v>
      </c>
      <c r="G115" s="150">
        <v>0</v>
      </c>
      <c r="H115" s="150">
        <v>0</v>
      </c>
      <c r="I115" s="151">
        <v>2856</v>
      </c>
      <c r="J115" s="151">
        <v>94</v>
      </c>
      <c r="K115" s="151">
        <v>89</v>
      </c>
      <c r="L115" s="151">
        <v>0</v>
      </c>
      <c r="M115" s="151">
        <v>0</v>
      </c>
      <c r="N115" s="151">
        <v>4008</v>
      </c>
      <c r="O115" s="151">
        <v>855</v>
      </c>
      <c r="P115" s="151">
        <v>820</v>
      </c>
      <c r="Q115" s="151">
        <v>1</v>
      </c>
      <c r="R115" s="151">
        <v>0</v>
      </c>
      <c r="S115" s="152">
        <v>0.015</v>
      </c>
      <c r="T115" s="153">
        <v>95991</v>
      </c>
      <c r="U115" s="153">
        <v>9986</v>
      </c>
      <c r="V115" s="153">
        <v>9831</v>
      </c>
      <c r="W115" s="153">
        <v>18</v>
      </c>
      <c r="X115" s="151">
        <v>8192</v>
      </c>
      <c r="Y115" s="154">
        <v>0.103843068621017</v>
      </c>
      <c r="Z115" s="154">
        <v>0.119947848761408</v>
      </c>
      <c r="AA115" s="154">
        <v>0.0329131652661064</v>
      </c>
      <c r="AB115" s="155">
        <v>0.213323353293413</v>
      </c>
      <c r="AC115" s="156">
        <v>0.0870346834953016</v>
      </c>
      <c r="AD115" s="157">
        <v>22271</v>
      </c>
      <c r="AE115" s="158">
        <v>3140</v>
      </c>
      <c r="AF115" s="158">
        <v>4</v>
      </c>
      <c r="AG115" s="158">
        <v>25004</v>
      </c>
      <c r="AH115" s="158">
        <v>2529</v>
      </c>
      <c r="AI115" s="158">
        <v>0</v>
      </c>
      <c r="AJ115" s="155">
        <v>0.140810920030533</v>
      </c>
      <c r="AK115" s="155">
        <v>0.101143816989282</v>
      </c>
      <c r="AL115" s="156">
        <v>0.0396671030412513</v>
      </c>
    </row>
    <row r="116" ht="20.25" spans="1:38">
      <c r="A116" s="148" t="s">
        <v>1455</v>
      </c>
      <c r="B116" s="149" t="s">
        <v>1851</v>
      </c>
      <c r="C116" s="165" t="s">
        <v>1674</v>
      </c>
      <c r="D116" s="150">
        <v>2509</v>
      </c>
      <c r="E116" s="150">
        <v>147</v>
      </c>
      <c r="F116" s="150">
        <v>107</v>
      </c>
      <c r="G116" s="150">
        <v>0</v>
      </c>
      <c r="H116" s="150">
        <v>0</v>
      </c>
      <c r="I116" s="151">
        <v>4231</v>
      </c>
      <c r="J116" s="151">
        <v>164</v>
      </c>
      <c r="K116" s="151">
        <v>163</v>
      </c>
      <c r="L116" s="151">
        <v>2</v>
      </c>
      <c r="M116" s="151">
        <v>0</v>
      </c>
      <c r="N116" s="151">
        <v>3963</v>
      </c>
      <c r="O116" s="151">
        <v>197</v>
      </c>
      <c r="P116" s="151">
        <v>195</v>
      </c>
      <c r="Q116" s="151">
        <v>14</v>
      </c>
      <c r="R116" s="151">
        <v>0</v>
      </c>
      <c r="S116" s="152">
        <v>0.015</v>
      </c>
      <c r="T116" s="153">
        <v>124726</v>
      </c>
      <c r="U116" s="153">
        <v>6433</v>
      </c>
      <c r="V116" s="153">
        <v>6379</v>
      </c>
      <c r="W116" s="153">
        <v>7</v>
      </c>
      <c r="X116" s="151">
        <v>5605</v>
      </c>
      <c r="Y116" s="154">
        <v>0.0515209338870805</v>
      </c>
      <c r="Z116" s="154">
        <v>0.0585890793144679</v>
      </c>
      <c r="AA116" s="154">
        <v>0.0387615220987946</v>
      </c>
      <c r="AB116" s="155">
        <v>0.0497098157961141</v>
      </c>
      <c r="AC116" s="156">
        <v>0.0198275572156733</v>
      </c>
      <c r="AD116" s="157">
        <v>28574</v>
      </c>
      <c r="AE116" s="158">
        <v>1394</v>
      </c>
      <c r="AF116" s="158">
        <v>2</v>
      </c>
      <c r="AG116" s="158">
        <v>32567</v>
      </c>
      <c r="AH116" s="158">
        <v>1921</v>
      </c>
      <c r="AI116" s="158">
        <v>2</v>
      </c>
      <c r="AJ116" s="155">
        <v>0.0487156155945965</v>
      </c>
      <c r="AK116" s="155">
        <v>0.0589246783553904</v>
      </c>
      <c r="AL116" s="156">
        <v>-0.0102090627607939</v>
      </c>
    </row>
    <row r="117" ht="20.25" spans="1:38">
      <c r="A117" s="148" t="s">
        <v>1455</v>
      </c>
      <c r="B117" s="149" t="s">
        <v>1851</v>
      </c>
      <c r="C117" s="165" t="s">
        <v>1677</v>
      </c>
      <c r="D117" s="150">
        <v>1783</v>
      </c>
      <c r="E117" s="150">
        <v>59</v>
      </c>
      <c r="F117" s="150">
        <v>34</v>
      </c>
      <c r="G117" s="150">
        <v>0</v>
      </c>
      <c r="H117" s="150">
        <v>0</v>
      </c>
      <c r="I117" s="151">
        <v>2986</v>
      </c>
      <c r="J117" s="151">
        <v>84</v>
      </c>
      <c r="K117" s="151">
        <v>84</v>
      </c>
      <c r="L117" s="151">
        <v>0</v>
      </c>
      <c r="M117" s="151">
        <v>0</v>
      </c>
      <c r="N117" s="151">
        <v>2888</v>
      </c>
      <c r="O117" s="151">
        <v>77</v>
      </c>
      <c r="P117" s="151">
        <v>77</v>
      </c>
      <c r="Q117" s="151">
        <v>2</v>
      </c>
      <c r="R117" s="151">
        <v>0</v>
      </c>
      <c r="S117" s="152">
        <v>0.015</v>
      </c>
      <c r="T117" s="153">
        <v>85979</v>
      </c>
      <c r="U117" s="153">
        <v>2196</v>
      </c>
      <c r="V117" s="153">
        <v>2167</v>
      </c>
      <c r="W117" s="153">
        <v>2</v>
      </c>
      <c r="X117" s="151">
        <v>1894</v>
      </c>
      <c r="Y117" s="154">
        <v>0.0255178590120843</v>
      </c>
      <c r="Z117" s="154">
        <v>0.0330902972518228</v>
      </c>
      <c r="AA117" s="154">
        <v>0.0281312793034159</v>
      </c>
      <c r="AB117" s="155">
        <v>0.0266620498614958</v>
      </c>
      <c r="AC117" s="156">
        <v>0.00495901794840683</v>
      </c>
      <c r="AD117" s="157">
        <v>20232</v>
      </c>
      <c r="AE117" s="158">
        <v>537</v>
      </c>
      <c r="AF117" s="158">
        <v>0</v>
      </c>
      <c r="AG117" s="158">
        <v>21380</v>
      </c>
      <c r="AH117" s="158">
        <v>564</v>
      </c>
      <c r="AI117" s="158">
        <v>0</v>
      </c>
      <c r="AJ117" s="155">
        <v>0.0265421115065243</v>
      </c>
      <c r="AK117" s="155">
        <v>0.0263797942001871</v>
      </c>
      <c r="AL117" s="156">
        <v>0.000162317306337229</v>
      </c>
    </row>
    <row r="118" ht="20.25" spans="1:38">
      <c r="A118" s="148" t="s">
        <v>1455</v>
      </c>
      <c r="B118" s="149" t="s">
        <v>1851</v>
      </c>
      <c r="C118" s="165" t="s">
        <v>1684</v>
      </c>
      <c r="D118" s="150">
        <v>2150</v>
      </c>
      <c r="E118" s="150">
        <v>76</v>
      </c>
      <c r="F118" s="150">
        <v>59</v>
      </c>
      <c r="G118" s="150">
        <v>0</v>
      </c>
      <c r="H118" s="150">
        <v>0</v>
      </c>
      <c r="I118" s="151">
        <v>3462</v>
      </c>
      <c r="J118" s="151">
        <v>125</v>
      </c>
      <c r="K118" s="151">
        <v>125</v>
      </c>
      <c r="L118" s="151">
        <v>0</v>
      </c>
      <c r="M118" s="151">
        <v>1</v>
      </c>
      <c r="N118" s="151">
        <v>3575</v>
      </c>
      <c r="O118" s="151">
        <v>128</v>
      </c>
      <c r="P118" s="151">
        <v>128</v>
      </c>
      <c r="Q118" s="151">
        <v>1</v>
      </c>
      <c r="R118" s="151">
        <v>1</v>
      </c>
      <c r="S118" s="152">
        <v>0.015</v>
      </c>
      <c r="T118" s="153">
        <v>102015</v>
      </c>
      <c r="U118" s="153">
        <v>3265</v>
      </c>
      <c r="V118" s="153">
        <v>3246</v>
      </c>
      <c r="W118" s="153">
        <v>2</v>
      </c>
      <c r="X118" s="151">
        <v>2760</v>
      </c>
      <c r="Y118" s="154">
        <v>0.0319854923295594</v>
      </c>
      <c r="Z118" s="154">
        <v>0.0353488372093023</v>
      </c>
      <c r="AA118" s="154">
        <v>0.0358174465626805</v>
      </c>
      <c r="AB118" s="155">
        <v>0.0355244755244755</v>
      </c>
      <c r="AC118" s="156">
        <v>-0.000468609353378203</v>
      </c>
      <c r="AD118" s="157">
        <v>23727</v>
      </c>
      <c r="AE118" s="158">
        <v>854</v>
      </c>
      <c r="AF118" s="158">
        <v>2</v>
      </c>
      <c r="AG118" s="158">
        <v>26247</v>
      </c>
      <c r="AH118" s="158">
        <v>909</v>
      </c>
      <c r="AI118" s="158">
        <v>0</v>
      </c>
      <c r="AJ118" s="155">
        <v>0.0359084587179163</v>
      </c>
      <c r="AK118" s="155">
        <v>0.0346325294319351</v>
      </c>
      <c r="AL118" s="156">
        <v>0.00127592928598122</v>
      </c>
    </row>
    <row r="119" ht="20.25" spans="1:38">
      <c r="A119" s="148" t="s">
        <v>1455</v>
      </c>
      <c r="B119" s="149" t="s">
        <v>1851</v>
      </c>
      <c r="C119" s="165" t="s">
        <v>1689</v>
      </c>
      <c r="D119" s="150">
        <v>1733</v>
      </c>
      <c r="E119" s="150">
        <v>82</v>
      </c>
      <c r="F119" s="150">
        <v>46</v>
      </c>
      <c r="G119" s="150">
        <v>0</v>
      </c>
      <c r="H119" s="150">
        <v>0</v>
      </c>
      <c r="I119" s="151">
        <v>2792</v>
      </c>
      <c r="J119" s="151">
        <v>144</v>
      </c>
      <c r="K119" s="151">
        <v>144</v>
      </c>
      <c r="L119" s="151">
        <v>0</v>
      </c>
      <c r="M119" s="151">
        <v>0</v>
      </c>
      <c r="N119" s="151">
        <v>2856</v>
      </c>
      <c r="O119" s="151">
        <v>203</v>
      </c>
      <c r="P119" s="151">
        <v>197</v>
      </c>
      <c r="Q119" s="151">
        <v>16</v>
      </c>
      <c r="R119" s="151">
        <v>0</v>
      </c>
      <c r="S119" s="152">
        <v>0.015</v>
      </c>
      <c r="T119" s="153">
        <v>85939</v>
      </c>
      <c r="U119" s="153">
        <v>4122</v>
      </c>
      <c r="V119" s="153">
        <v>4079</v>
      </c>
      <c r="W119" s="153">
        <v>9</v>
      </c>
      <c r="X119" s="151">
        <v>3518</v>
      </c>
      <c r="Y119" s="154">
        <v>0.047859528270052</v>
      </c>
      <c r="Z119" s="154">
        <v>0.0473167916907098</v>
      </c>
      <c r="AA119" s="154">
        <v>0.0515759312320917</v>
      </c>
      <c r="AB119" s="155">
        <v>0.071078431372549</v>
      </c>
      <c r="AC119" s="156">
        <v>-0.00425913954138194</v>
      </c>
      <c r="AD119" s="157">
        <v>19391</v>
      </c>
      <c r="AE119" s="158">
        <v>1016</v>
      </c>
      <c r="AF119" s="158">
        <v>1</v>
      </c>
      <c r="AG119" s="158">
        <v>22302</v>
      </c>
      <c r="AH119" s="158">
        <v>1123</v>
      </c>
      <c r="AI119" s="158">
        <v>0</v>
      </c>
      <c r="AJ119" s="155">
        <v>0.0523438708679284</v>
      </c>
      <c r="AK119" s="155">
        <v>0.05035422832033</v>
      </c>
      <c r="AL119" s="156">
        <v>0.0019896425475984</v>
      </c>
    </row>
    <row r="120" ht="20.25" spans="1:38">
      <c r="A120" s="148" t="s">
        <v>1455</v>
      </c>
      <c r="B120" s="149" t="s">
        <v>1851</v>
      </c>
      <c r="C120" s="165" t="s">
        <v>1638</v>
      </c>
      <c r="D120" s="150">
        <v>3001</v>
      </c>
      <c r="E120" s="150">
        <v>165</v>
      </c>
      <c r="F120" s="150">
        <v>74</v>
      </c>
      <c r="G120" s="150">
        <v>0</v>
      </c>
      <c r="H120" s="150">
        <v>0</v>
      </c>
      <c r="I120" s="151">
        <v>4680</v>
      </c>
      <c r="J120" s="151">
        <v>223</v>
      </c>
      <c r="K120" s="151">
        <v>218</v>
      </c>
      <c r="L120" s="151">
        <v>4</v>
      </c>
      <c r="M120" s="151">
        <v>0</v>
      </c>
      <c r="N120" s="151">
        <v>4664</v>
      </c>
      <c r="O120" s="151">
        <v>214</v>
      </c>
      <c r="P120" s="151">
        <v>213</v>
      </c>
      <c r="Q120" s="151">
        <v>32</v>
      </c>
      <c r="R120" s="151">
        <v>0</v>
      </c>
      <c r="S120" s="152">
        <v>0.015</v>
      </c>
      <c r="T120" s="153">
        <v>142128</v>
      </c>
      <c r="U120" s="153">
        <v>4677</v>
      </c>
      <c r="V120" s="153">
        <v>4575</v>
      </c>
      <c r="W120" s="153">
        <v>4</v>
      </c>
      <c r="X120" s="151">
        <v>3891</v>
      </c>
      <c r="Y120" s="154">
        <v>0.0328788134639198</v>
      </c>
      <c r="Z120" s="154">
        <v>0.0549816727757414</v>
      </c>
      <c r="AA120" s="154">
        <v>0.0476495726495726</v>
      </c>
      <c r="AB120" s="155">
        <v>0.0458833619210978</v>
      </c>
      <c r="AC120" s="156">
        <v>0.00733210012616877</v>
      </c>
      <c r="AD120" s="157">
        <v>32501</v>
      </c>
      <c r="AE120" s="158">
        <v>1303</v>
      </c>
      <c r="AF120" s="158">
        <v>0</v>
      </c>
      <c r="AG120" s="158">
        <v>36312</v>
      </c>
      <c r="AH120" s="158">
        <v>1174</v>
      </c>
      <c r="AI120" s="158">
        <v>0</v>
      </c>
      <c r="AJ120" s="155">
        <v>0.0400910741207963</v>
      </c>
      <c r="AK120" s="155">
        <v>0.0323309098920467</v>
      </c>
      <c r="AL120" s="156">
        <v>0.00776016422874957</v>
      </c>
    </row>
    <row r="121" ht="20.25" spans="1:38">
      <c r="A121" s="148" t="s">
        <v>1455</v>
      </c>
      <c r="B121" s="149" t="s">
        <v>1851</v>
      </c>
      <c r="C121" s="165" t="s">
        <v>1651</v>
      </c>
      <c r="D121" s="150">
        <v>2899</v>
      </c>
      <c r="E121" s="150">
        <v>143</v>
      </c>
      <c r="F121" s="150">
        <v>86</v>
      </c>
      <c r="G121" s="150">
        <v>0</v>
      </c>
      <c r="H121" s="150">
        <v>0</v>
      </c>
      <c r="I121" s="151">
        <v>5449</v>
      </c>
      <c r="J121" s="151">
        <v>211</v>
      </c>
      <c r="K121" s="151">
        <v>208</v>
      </c>
      <c r="L121" s="151">
        <v>0</v>
      </c>
      <c r="M121" s="151">
        <v>0</v>
      </c>
      <c r="N121" s="151">
        <v>5092</v>
      </c>
      <c r="O121" s="151">
        <v>182</v>
      </c>
      <c r="P121" s="151">
        <v>182</v>
      </c>
      <c r="Q121" s="151">
        <v>7</v>
      </c>
      <c r="R121" s="151">
        <v>0</v>
      </c>
      <c r="S121" s="152">
        <v>0.015</v>
      </c>
      <c r="T121" s="153">
        <v>147652</v>
      </c>
      <c r="U121" s="153">
        <v>5586</v>
      </c>
      <c r="V121" s="153">
        <v>5513</v>
      </c>
      <c r="W121" s="153">
        <v>1</v>
      </c>
      <c r="X121" s="151">
        <v>4803</v>
      </c>
      <c r="Y121" s="154">
        <v>0.037825427356216</v>
      </c>
      <c r="Z121" s="154">
        <v>0.0493273542600897</v>
      </c>
      <c r="AA121" s="154">
        <v>0.0387227014131033</v>
      </c>
      <c r="AB121" s="155">
        <v>0.0357423409269442</v>
      </c>
      <c r="AC121" s="156">
        <v>0.0106046528469864</v>
      </c>
      <c r="AD121" s="157">
        <v>34563</v>
      </c>
      <c r="AE121" s="158">
        <v>1255</v>
      </c>
      <c r="AF121" s="158">
        <v>0</v>
      </c>
      <c r="AG121" s="158">
        <v>37937</v>
      </c>
      <c r="AH121" s="158">
        <v>1645</v>
      </c>
      <c r="AI121" s="158">
        <v>0</v>
      </c>
      <c r="AJ121" s="155">
        <v>0.036310505453809</v>
      </c>
      <c r="AK121" s="155">
        <v>0.0433613622584812</v>
      </c>
      <c r="AL121" s="156">
        <v>-0.00705085680467218</v>
      </c>
    </row>
    <row r="122" ht="20.25" spans="1:38">
      <c r="A122" s="148" t="s">
        <v>1455</v>
      </c>
      <c r="B122" s="149" t="s">
        <v>1851</v>
      </c>
      <c r="C122" s="165" t="s">
        <v>1664</v>
      </c>
      <c r="D122" s="150">
        <v>1762</v>
      </c>
      <c r="E122" s="150">
        <v>108</v>
      </c>
      <c r="F122" s="150">
        <v>68</v>
      </c>
      <c r="G122" s="150">
        <v>0</v>
      </c>
      <c r="H122" s="150">
        <v>0</v>
      </c>
      <c r="I122" s="151">
        <v>2721</v>
      </c>
      <c r="J122" s="151">
        <v>128</v>
      </c>
      <c r="K122" s="151">
        <v>127</v>
      </c>
      <c r="L122" s="151">
        <v>0</v>
      </c>
      <c r="M122" s="151">
        <v>0</v>
      </c>
      <c r="N122" s="151">
        <v>2903</v>
      </c>
      <c r="O122" s="151">
        <v>239</v>
      </c>
      <c r="P122" s="151">
        <v>238</v>
      </c>
      <c r="Q122" s="151">
        <v>3</v>
      </c>
      <c r="R122" s="151">
        <v>0</v>
      </c>
      <c r="S122" s="152">
        <v>0.015</v>
      </c>
      <c r="T122" s="153">
        <v>86307</v>
      </c>
      <c r="U122" s="153">
        <v>6953</v>
      </c>
      <c r="V122" s="153">
        <v>6882</v>
      </c>
      <c r="W122" s="153">
        <v>8</v>
      </c>
      <c r="X122" s="151">
        <v>5999</v>
      </c>
      <c r="Y122" s="154">
        <v>0.0804685599082346</v>
      </c>
      <c r="Z122" s="154">
        <v>0.0612939841089671</v>
      </c>
      <c r="AA122" s="154">
        <v>0.0470415288496876</v>
      </c>
      <c r="AB122" s="155">
        <v>0.0823286255597658</v>
      </c>
      <c r="AC122" s="156">
        <v>0.0142524552592795</v>
      </c>
      <c r="AD122" s="157">
        <v>19532</v>
      </c>
      <c r="AE122" s="158">
        <v>1546</v>
      </c>
      <c r="AF122" s="158">
        <v>2</v>
      </c>
      <c r="AG122" s="158">
        <v>20902</v>
      </c>
      <c r="AH122" s="158">
        <v>2346</v>
      </c>
      <c r="AI122" s="158">
        <v>4</v>
      </c>
      <c r="AJ122" s="155">
        <v>0.0790497644890436</v>
      </c>
      <c r="AK122" s="155">
        <v>0.112046694096259</v>
      </c>
      <c r="AL122" s="156">
        <v>-0.0329969296072151</v>
      </c>
    </row>
    <row r="123" ht="20.25" spans="1:38">
      <c r="A123" s="148" t="s">
        <v>1455</v>
      </c>
      <c r="B123" s="149" t="s">
        <v>1851</v>
      </c>
      <c r="C123" s="165" t="s">
        <v>1675</v>
      </c>
      <c r="D123" s="150">
        <v>2159</v>
      </c>
      <c r="E123" s="150">
        <v>135</v>
      </c>
      <c r="F123" s="150">
        <v>100</v>
      </c>
      <c r="G123" s="150">
        <v>0</v>
      </c>
      <c r="H123" s="150">
        <v>0</v>
      </c>
      <c r="I123" s="151">
        <v>3626</v>
      </c>
      <c r="J123" s="151">
        <v>188</v>
      </c>
      <c r="K123" s="151">
        <v>187</v>
      </c>
      <c r="L123" s="151">
        <v>0</v>
      </c>
      <c r="M123" s="151">
        <v>0</v>
      </c>
      <c r="N123" s="151">
        <v>3734</v>
      </c>
      <c r="O123" s="151">
        <v>94</v>
      </c>
      <c r="P123" s="151">
        <v>93</v>
      </c>
      <c r="Q123" s="151">
        <v>9</v>
      </c>
      <c r="R123" s="151">
        <v>0</v>
      </c>
      <c r="S123" s="152">
        <v>0.015</v>
      </c>
      <c r="T123" s="153">
        <v>113094</v>
      </c>
      <c r="U123" s="153">
        <v>3998</v>
      </c>
      <c r="V123" s="153">
        <v>3955</v>
      </c>
      <c r="W123" s="153">
        <v>4</v>
      </c>
      <c r="X123" s="151">
        <v>3372</v>
      </c>
      <c r="Y123" s="154">
        <v>0.0353157550356341</v>
      </c>
      <c r="Z123" s="154">
        <v>0.0625289485873089</v>
      </c>
      <c r="AA123" s="154">
        <v>0.0518477661334804</v>
      </c>
      <c r="AB123" s="155">
        <v>0.0251740760578468</v>
      </c>
      <c r="AC123" s="156">
        <v>0.0106811824538285</v>
      </c>
      <c r="AD123" s="157">
        <v>25815</v>
      </c>
      <c r="AE123" s="158">
        <v>1096</v>
      </c>
      <c r="AF123" s="158">
        <v>0</v>
      </c>
      <c r="AG123" s="158">
        <v>29100</v>
      </c>
      <c r="AH123" s="158">
        <v>940</v>
      </c>
      <c r="AI123" s="158">
        <v>2</v>
      </c>
      <c r="AJ123" s="155">
        <v>0.042455936471044</v>
      </c>
      <c r="AK123" s="155">
        <v>0.032233676975945</v>
      </c>
      <c r="AL123" s="156">
        <v>0.010222259495099</v>
      </c>
    </row>
    <row r="124" ht="20.25" spans="1:38">
      <c r="A124" s="148" t="s">
        <v>1455</v>
      </c>
      <c r="B124" s="149" t="s">
        <v>1851</v>
      </c>
      <c r="C124" s="165" t="s">
        <v>1680</v>
      </c>
      <c r="D124" s="150">
        <v>1985</v>
      </c>
      <c r="E124" s="150">
        <v>65</v>
      </c>
      <c r="F124" s="150">
        <v>39</v>
      </c>
      <c r="G124" s="150">
        <v>0</v>
      </c>
      <c r="H124" s="150">
        <v>0</v>
      </c>
      <c r="I124" s="151">
        <v>3327</v>
      </c>
      <c r="J124" s="151">
        <v>237</v>
      </c>
      <c r="K124" s="151">
        <v>234</v>
      </c>
      <c r="L124" s="151">
        <v>0</v>
      </c>
      <c r="M124" s="151">
        <v>0</v>
      </c>
      <c r="N124" s="151">
        <v>3407</v>
      </c>
      <c r="O124" s="151">
        <v>102</v>
      </c>
      <c r="P124" s="151">
        <v>101</v>
      </c>
      <c r="Q124" s="151">
        <v>0</v>
      </c>
      <c r="R124" s="151">
        <v>0</v>
      </c>
      <c r="S124" s="152">
        <v>0.015</v>
      </c>
      <c r="T124" s="153">
        <v>104643</v>
      </c>
      <c r="U124" s="153">
        <v>3463</v>
      </c>
      <c r="V124" s="153">
        <v>3418</v>
      </c>
      <c r="W124" s="153">
        <v>5</v>
      </c>
      <c r="X124" s="151">
        <v>2910</v>
      </c>
      <c r="Y124" s="154">
        <v>0.0330456886748277</v>
      </c>
      <c r="Z124" s="154">
        <v>0.0327455919395466</v>
      </c>
      <c r="AA124" s="154">
        <v>0.0712353471596033</v>
      </c>
      <c r="AB124" s="155">
        <v>0.0299383621954799</v>
      </c>
      <c r="AC124" s="156">
        <v>-0.0384897552200567</v>
      </c>
      <c r="AD124" s="157">
        <v>23018</v>
      </c>
      <c r="AE124" s="158">
        <v>836</v>
      </c>
      <c r="AF124" s="158">
        <v>1</v>
      </c>
      <c r="AG124" s="158">
        <v>26392</v>
      </c>
      <c r="AH124" s="158">
        <v>1086</v>
      </c>
      <c r="AI124" s="158">
        <v>1</v>
      </c>
      <c r="AJ124" s="155">
        <v>0.0362759579459553</v>
      </c>
      <c r="AK124" s="155">
        <v>0.0411109427099121</v>
      </c>
      <c r="AL124" s="156">
        <v>-0.00483498476395675</v>
      </c>
    </row>
    <row r="125" ht="20.25" spans="1:38">
      <c r="A125" s="148" t="s">
        <v>1455</v>
      </c>
      <c r="B125" s="149" t="s">
        <v>1851</v>
      </c>
      <c r="C125" s="165" t="s">
        <v>1681</v>
      </c>
      <c r="D125" s="150">
        <v>2624</v>
      </c>
      <c r="E125" s="150">
        <v>416</v>
      </c>
      <c r="F125" s="150">
        <v>236</v>
      </c>
      <c r="G125" s="150">
        <v>0</v>
      </c>
      <c r="H125" s="150">
        <v>0</v>
      </c>
      <c r="I125" s="151">
        <v>4043</v>
      </c>
      <c r="J125" s="151">
        <v>172</v>
      </c>
      <c r="K125" s="151">
        <v>172</v>
      </c>
      <c r="L125" s="151">
        <v>0</v>
      </c>
      <c r="M125" s="151">
        <v>0</v>
      </c>
      <c r="N125" s="151">
        <v>4287</v>
      </c>
      <c r="O125" s="151">
        <v>386</v>
      </c>
      <c r="P125" s="151">
        <v>383</v>
      </c>
      <c r="Q125" s="151">
        <v>2</v>
      </c>
      <c r="R125" s="151">
        <v>0</v>
      </c>
      <c r="S125" s="152">
        <v>0.015</v>
      </c>
      <c r="T125" s="153">
        <v>120810</v>
      </c>
      <c r="U125" s="153">
        <v>9768</v>
      </c>
      <c r="V125" s="153">
        <v>9553</v>
      </c>
      <c r="W125" s="153">
        <v>9</v>
      </c>
      <c r="X125" s="151">
        <v>8184</v>
      </c>
      <c r="Y125" s="154">
        <v>0.0807797367767569</v>
      </c>
      <c r="Z125" s="154">
        <v>0.158536585365854</v>
      </c>
      <c r="AA125" s="154">
        <v>0.0425426663368786</v>
      </c>
      <c r="AB125" s="155">
        <v>0.0900396547702356</v>
      </c>
      <c r="AC125" s="156">
        <v>0.115993919028975</v>
      </c>
      <c r="AD125" s="157">
        <v>26848</v>
      </c>
      <c r="AE125" s="158">
        <v>2427</v>
      </c>
      <c r="AF125" s="158">
        <v>1</v>
      </c>
      <c r="AG125" s="158">
        <v>30453</v>
      </c>
      <c r="AH125" s="158">
        <v>3141</v>
      </c>
      <c r="AI125" s="158">
        <v>2</v>
      </c>
      <c r="AJ125" s="155">
        <v>0.0903605482717521</v>
      </c>
      <c r="AK125" s="155">
        <v>0.103076872557712</v>
      </c>
      <c r="AL125" s="156">
        <v>-0.0127163242859598</v>
      </c>
    </row>
    <row r="126" ht="20.25" spans="1:38">
      <c r="A126" s="148" t="s">
        <v>1455</v>
      </c>
      <c r="B126" s="149" t="s">
        <v>1851</v>
      </c>
      <c r="C126" s="165" t="s">
        <v>1641</v>
      </c>
      <c r="D126" s="150">
        <v>1738</v>
      </c>
      <c r="E126" s="150">
        <v>68</v>
      </c>
      <c r="F126" s="150">
        <v>51</v>
      </c>
      <c r="G126" s="150">
        <v>0</v>
      </c>
      <c r="H126" s="150">
        <v>0</v>
      </c>
      <c r="I126" s="151">
        <v>2757</v>
      </c>
      <c r="J126" s="151">
        <v>83</v>
      </c>
      <c r="K126" s="151">
        <v>82</v>
      </c>
      <c r="L126" s="151">
        <v>0</v>
      </c>
      <c r="M126" s="151">
        <v>0</v>
      </c>
      <c r="N126" s="151">
        <v>2795</v>
      </c>
      <c r="O126" s="151">
        <v>66</v>
      </c>
      <c r="P126" s="151">
        <v>66</v>
      </c>
      <c r="Q126" s="151">
        <v>6</v>
      </c>
      <c r="R126" s="151">
        <v>0</v>
      </c>
      <c r="S126" s="152">
        <v>0.015</v>
      </c>
      <c r="T126" s="153">
        <v>78480</v>
      </c>
      <c r="U126" s="153">
        <v>2157</v>
      </c>
      <c r="V126" s="153">
        <v>2139</v>
      </c>
      <c r="W126" s="153">
        <v>1</v>
      </c>
      <c r="X126" s="151">
        <v>1882</v>
      </c>
      <c r="Y126" s="154">
        <v>0.0274719673802243</v>
      </c>
      <c r="Z126" s="154">
        <v>0.0391254315304948</v>
      </c>
      <c r="AA126" s="154">
        <v>0.0301051867972434</v>
      </c>
      <c r="AB126" s="155">
        <v>0.023613595706619</v>
      </c>
      <c r="AC126" s="156">
        <v>0.00902024473325144</v>
      </c>
      <c r="AD126" s="157">
        <v>18810</v>
      </c>
      <c r="AE126" s="158">
        <v>584</v>
      </c>
      <c r="AF126" s="158">
        <v>0</v>
      </c>
      <c r="AG126" s="158">
        <v>20692</v>
      </c>
      <c r="AH126" s="158">
        <v>557</v>
      </c>
      <c r="AI126" s="158">
        <v>0</v>
      </c>
      <c r="AJ126" s="155">
        <v>0.0310473152578416</v>
      </c>
      <c r="AK126" s="155">
        <v>0.0269186158901991</v>
      </c>
      <c r="AL126" s="156">
        <v>0.00412869936764246</v>
      </c>
    </row>
    <row r="127" ht="20.25" spans="1:38">
      <c r="A127" s="148" t="s">
        <v>1455</v>
      </c>
      <c r="B127" s="149" t="s">
        <v>1851</v>
      </c>
      <c r="C127" s="165" t="s">
        <v>1673</v>
      </c>
      <c r="D127" s="150">
        <v>1453</v>
      </c>
      <c r="E127" s="150">
        <v>49</v>
      </c>
      <c r="F127" s="150">
        <v>38</v>
      </c>
      <c r="G127" s="150">
        <v>0</v>
      </c>
      <c r="H127" s="150">
        <v>0</v>
      </c>
      <c r="I127" s="151">
        <v>2265</v>
      </c>
      <c r="J127" s="151">
        <v>75</v>
      </c>
      <c r="K127" s="151">
        <v>75</v>
      </c>
      <c r="L127" s="151">
        <v>0</v>
      </c>
      <c r="M127" s="151">
        <v>0</v>
      </c>
      <c r="N127" s="151">
        <v>2455</v>
      </c>
      <c r="O127" s="151">
        <v>65</v>
      </c>
      <c r="P127" s="151">
        <v>64</v>
      </c>
      <c r="Q127" s="151">
        <v>1</v>
      </c>
      <c r="R127" s="151">
        <v>0</v>
      </c>
      <c r="S127" s="152">
        <v>0.015</v>
      </c>
      <c r="T127" s="153">
        <v>66729</v>
      </c>
      <c r="U127" s="153">
        <v>2007</v>
      </c>
      <c r="V127" s="153">
        <v>1995</v>
      </c>
      <c r="W127" s="153">
        <v>0</v>
      </c>
      <c r="X127" s="151">
        <v>1717</v>
      </c>
      <c r="Y127" s="154">
        <v>0.0300768781189588</v>
      </c>
      <c r="Z127" s="154">
        <v>0.0337233310392292</v>
      </c>
      <c r="AA127" s="154">
        <v>0.033112582781457</v>
      </c>
      <c r="AB127" s="155">
        <v>0.0264765784114053</v>
      </c>
      <c r="AC127" s="156">
        <v>0.000610748257772221</v>
      </c>
      <c r="AD127" s="157">
        <v>15853</v>
      </c>
      <c r="AE127" s="158">
        <v>519</v>
      </c>
      <c r="AF127" s="158">
        <v>0</v>
      </c>
      <c r="AG127" s="158">
        <v>17304</v>
      </c>
      <c r="AH127" s="158">
        <v>513</v>
      </c>
      <c r="AI127" s="158">
        <v>0</v>
      </c>
      <c r="AJ127" s="155">
        <v>0.0327382829748313</v>
      </c>
      <c r="AK127" s="155">
        <v>0.0296463245492372</v>
      </c>
      <c r="AL127" s="156">
        <v>0.00309195842559409</v>
      </c>
    </row>
    <row r="128" ht="20.25" spans="1:38">
      <c r="A128" s="148" t="s">
        <v>1455</v>
      </c>
      <c r="B128" s="149" t="s">
        <v>1851</v>
      </c>
      <c r="C128" s="165" t="s">
        <v>1678</v>
      </c>
      <c r="D128" s="150">
        <v>1664</v>
      </c>
      <c r="E128" s="150">
        <v>48</v>
      </c>
      <c r="F128" s="150">
        <v>31</v>
      </c>
      <c r="G128" s="150">
        <v>0</v>
      </c>
      <c r="H128" s="150">
        <v>0</v>
      </c>
      <c r="I128" s="151">
        <v>2562</v>
      </c>
      <c r="J128" s="151">
        <v>88</v>
      </c>
      <c r="K128" s="151">
        <v>87</v>
      </c>
      <c r="L128" s="151">
        <v>2</v>
      </c>
      <c r="M128" s="151">
        <v>0</v>
      </c>
      <c r="N128" s="151">
        <v>2707</v>
      </c>
      <c r="O128" s="151">
        <v>55</v>
      </c>
      <c r="P128" s="151">
        <v>55</v>
      </c>
      <c r="Q128" s="151">
        <v>6</v>
      </c>
      <c r="R128" s="151">
        <v>0</v>
      </c>
      <c r="S128" s="152">
        <v>0.015</v>
      </c>
      <c r="T128" s="153">
        <v>75116</v>
      </c>
      <c r="U128" s="153">
        <v>1940</v>
      </c>
      <c r="V128" s="153">
        <v>1922</v>
      </c>
      <c r="W128" s="153">
        <v>1</v>
      </c>
      <c r="X128" s="151">
        <v>1683</v>
      </c>
      <c r="Y128" s="154">
        <v>0.0258134085947069</v>
      </c>
      <c r="Z128" s="154">
        <v>0.0288461538461538</v>
      </c>
      <c r="AA128" s="154">
        <v>0.0343481654957065</v>
      </c>
      <c r="AB128" s="155">
        <v>0.0203176948651644</v>
      </c>
      <c r="AC128" s="156">
        <v>-0.00550201164955263</v>
      </c>
      <c r="AD128" s="157">
        <v>18059</v>
      </c>
      <c r="AE128" s="158">
        <v>482</v>
      </c>
      <c r="AF128" s="158">
        <v>1</v>
      </c>
      <c r="AG128" s="158">
        <v>20013</v>
      </c>
      <c r="AH128" s="158">
        <v>507</v>
      </c>
      <c r="AI128" s="158">
        <v>0</v>
      </c>
      <c r="AJ128" s="155">
        <v>0.0266349188770142</v>
      </c>
      <c r="AK128" s="155">
        <v>0.0253335332034178</v>
      </c>
      <c r="AL128" s="156">
        <v>0.00130138567359646</v>
      </c>
    </row>
    <row r="129" ht="20.25" spans="1:38">
      <c r="A129" s="148" t="s">
        <v>1455</v>
      </c>
      <c r="B129" s="149" t="s">
        <v>1851</v>
      </c>
      <c r="C129" s="165" t="s">
        <v>1679</v>
      </c>
      <c r="D129" s="150">
        <v>1821</v>
      </c>
      <c r="E129" s="150">
        <v>87</v>
      </c>
      <c r="F129" s="150">
        <v>52</v>
      </c>
      <c r="G129" s="150">
        <v>0</v>
      </c>
      <c r="H129" s="150">
        <v>0</v>
      </c>
      <c r="I129" s="151">
        <v>2963</v>
      </c>
      <c r="J129" s="151">
        <v>143</v>
      </c>
      <c r="K129" s="151">
        <v>143</v>
      </c>
      <c r="L129" s="151">
        <v>0</v>
      </c>
      <c r="M129" s="151">
        <v>0</v>
      </c>
      <c r="N129" s="151">
        <v>2932</v>
      </c>
      <c r="O129" s="151">
        <v>151</v>
      </c>
      <c r="P129" s="151">
        <v>151</v>
      </c>
      <c r="Q129" s="151">
        <v>6</v>
      </c>
      <c r="R129" s="151">
        <v>0</v>
      </c>
      <c r="S129" s="152">
        <v>0.015</v>
      </c>
      <c r="T129" s="153">
        <v>84626</v>
      </c>
      <c r="U129" s="153">
        <v>3257</v>
      </c>
      <c r="V129" s="153">
        <v>3222</v>
      </c>
      <c r="W129" s="153">
        <v>0</v>
      </c>
      <c r="X129" s="151">
        <v>2634</v>
      </c>
      <c r="Y129" s="154">
        <v>0.0384869898140052</v>
      </c>
      <c r="Z129" s="154">
        <v>0.0477759472817133</v>
      </c>
      <c r="AA129" s="154">
        <v>0.0482618967262909</v>
      </c>
      <c r="AB129" s="155">
        <v>0.0515006821282401</v>
      </c>
      <c r="AC129" s="156">
        <v>-0.000485949444577576</v>
      </c>
      <c r="AD129" s="157">
        <v>20157</v>
      </c>
      <c r="AE129" s="158">
        <v>989</v>
      </c>
      <c r="AF129" s="158">
        <v>0</v>
      </c>
      <c r="AG129" s="158">
        <v>22418</v>
      </c>
      <c r="AH129" s="158">
        <v>912</v>
      </c>
      <c r="AI129" s="158">
        <v>0</v>
      </c>
      <c r="AJ129" s="155">
        <v>0.0490648409981644</v>
      </c>
      <c r="AK129" s="155">
        <v>0.0406815951467571</v>
      </c>
      <c r="AL129" s="156">
        <v>0.00838324585140734</v>
      </c>
    </row>
    <row r="130" ht="20.25" spans="1:38">
      <c r="A130" s="148" t="s">
        <v>1455</v>
      </c>
      <c r="B130" s="149" t="s">
        <v>1851</v>
      </c>
      <c r="C130" s="165" t="s">
        <v>1655</v>
      </c>
      <c r="D130" s="150">
        <v>2682</v>
      </c>
      <c r="E130" s="150">
        <v>95</v>
      </c>
      <c r="F130" s="150">
        <v>70</v>
      </c>
      <c r="G130" s="150">
        <v>0</v>
      </c>
      <c r="H130" s="150">
        <v>0</v>
      </c>
      <c r="I130" s="151">
        <v>4086</v>
      </c>
      <c r="J130" s="151">
        <v>113</v>
      </c>
      <c r="K130" s="151">
        <v>112</v>
      </c>
      <c r="L130" s="151">
        <v>3</v>
      </c>
      <c r="M130" s="151">
        <v>0</v>
      </c>
      <c r="N130" s="151">
        <v>4590</v>
      </c>
      <c r="O130" s="151">
        <v>116</v>
      </c>
      <c r="P130" s="151">
        <v>116</v>
      </c>
      <c r="Q130" s="151">
        <v>17</v>
      </c>
      <c r="R130" s="151">
        <v>0</v>
      </c>
      <c r="S130" s="152">
        <v>0.015</v>
      </c>
      <c r="T130" s="153">
        <v>117830</v>
      </c>
      <c r="U130" s="153">
        <v>3262</v>
      </c>
      <c r="V130" s="153">
        <v>3232</v>
      </c>
      <c r="W130" s="153">
        <v>2</v>
      </c>
      <c r="X130" s="151">
        <v>2845</v>
      </c>
      <c r="Y130" s="154">
        <v>0.0276669778494441</v>
      </c>
      <c r="Z130" s="154">
        <v>0.0354213273676361</v>
      </c>
      <c r="AA130" s="154">
        <v>0.0276554087126774</v>
      </c>
      <c r="AB130" s="155">
        <v>0.0252723311546841</v>
      </c>
      <c r="AC130" s="156">
        <v>0.00776591865495866</v>
      </c>
      <c r="AD130" s="157">
        <v>29187</v>
      </c>
      <c r="AE130" s="158">
        <v>828</v>
      </c>
      <c r="AF130" s="158">
        <v>0</v>
      </c>
      <c r="AG130" s="158">
        <v>32059</v>
      </c>
      <c r="AH130" s="158">
        <v>854</v>
      </c>
      <c r="AI130" s="158">
        <v>0</v>
      </c>
      <c r="AJ130" s="155">
        <v>0.0283687943262411</v>
      </c>
      <c r="AK130" s="155">
        <v>0.0266383854767772</v>
      </c>
      <c r="AL130" s="156">
        <v>0.00173040884946394</v>
      </c>
    </row>
    <row r="131" ht="20.25" spans="1:38">
      <c r="A131" s="148" t="s">
        <v>1455</v>
      </c>
      <c r="B131" s="149" t="s">
        <v>1851</v>
      </c>
      <c r="C131" s="165" t="s">
        <v>1668</v>
      </c>
      <c r="D131" s="150">
        <v>1559</v>
      </c>
      <c r="E131" s="150">
        <v>24</v>
      </c>
      <c r="F131" s="150">
        <v>15</v>
      </c>
      <c r="G131" s="150">
        <v>0</v>
      </c>
      <c r="H131" s="150">
        <v>0</v>
      </c>
      <c r="I131" s="151">
        <v>2580</v>
      </c>
      <c r="J131" s="151">
        <v>138</v>
      </c>
      <c r="K131" s="151">
        <v>138</v>
      </c>
      <c r="L131" s="151">
        <v>0</v>
      </c>
      <c r="M131" s="151">
        <v>0</v>
      </c>
      <c r="N131" s="151">
        <v>2831</v>
      </c>
      <c r="O131" s="151">
        <v>167</v>
      </c>
      <c r="P131" s="151">
        <v>167</v>
      </c>
      <c r="Q131" s="151">
        <v>28</v>
      </c>
      <c r="R131" s="151">
        <v>0</v>
      </c>
      <c r="S131" s="152">
        <v>0.015</v>
      </c>
      <c r="T131" s="153">
        <v>76025</v>
      </c>
      <c r="U131" s="153">
        <v>3925</v>
      </c>
      <c r="V131" s="153">
        <v>3911</v>
      </c>
      <c r="W131" s="153">
        <v>22</v>
      </c>
      <c r="X131" s="151">
        <v>3464</v>
      </c>
      <c r="Y131" s="154">
        <v>0.0513383755343637</v>
      </c>
      <c r="Z131" s="154">
        <v>0.0153944836433611</v>
      </c>
      <c r="AA131" s="154">
        <v>0.0534883720930233</v>
      </c>
      <c r="AB131" s="155">
        <v>0.0589897562698693</v>
      </c>
      <c r="AC131" s="156">
        <v>-0.0380938884496621</v>
      </c>
      <c r="AD131" s="157">
        <v>18111</v>
      </c>
      <c r="AE131" s="158">
        <v>929</v>
      </c>
      <c r="AF131" s="158">
        <v>1</v>
      </c>
      <c r="AG131" s="158">
        <v>19669</v>
      </c>
      <c r="AH131" s="158">
        <v>1007</v>
      </c>
      <c r="AI131" s="158">
        <v>3</v>
      </c>
      <c r="AJ131" s="155">
        <v>0.0512395781569212</v>
      </c>
      <c r="AK131" s="155">
        <v>0.0510447912959479</v>
      </c>
      <c r="AL131" s="156">
        <v>0.000194786860973267</v>
      </c>
    </row>
    <row r="132" ht="20.25" spans="1:38">
      <c r="A132" s="148" t="s">
        <v>1455</v>
      </c>
      <c r="B132" s="149" t="s">
        <v>1851</v>
      </c>
      <c r="C132" s="165" t="s">
        <v>1669</v>
      </c>
      <c r="D132" s="150">
        <v>1601</v>
      </c>
      <c r="E132" s="150">
        <v>43</v>
      </c>
      <c r="F132" s="150">
        <v>35</v>
      </c>
      <c r="G132" s="150">
        <v>0</v>
      </c>
      <c r="H132" s="150">
        <v>0</v>
      </c>
      <c r="I132" s="151">
        <v>2496</v>
      </c>
      <c r="J132" s="151">
        <v>84</v>
      </c>
      <c r="K132" s="151">
        <v>83</v>
      </c>
      <c r="L132" s="151">
        <v>1</v>
      </c>
      <c r="M132" s="151">
        <v>0</v>
      </c>
      <c r="N132" s="151">
        <v>2801</v>
      </c>
      <c r="O132" s="151">
        <v>71</v>
      </c>
      <c r="P132" s="151">
        <v>71</v>
      </c>
      <c r="Q132" s="151">
        <v>1</v>
      </c>
      <c r="R132" s="151">
        <v>0</v>
      </c>
      <c r="S132" s="152">
        <v>0.015</v>
      </c>
      <c r="T132" s="153">
        <v>73569</v>
      </c>
      <c r="U132" s="153">
        <v>2204</v>
      </c>
      <c r="V132" s="153">
        <v>2192</v>
      </c>
      <c r="W132" s="153">
        <v>2</v>
      </c>
      <c r="X132" s="151">
        <v>1887</v>
      </c>
      <c r="Y132" s="154">
        <v>0.0299310851037801</v>
      </c>
      <c r="Z132" s="154">
        <v>0.0268582136164897</v>
      </c>
      <c r="AA132" s="154">
        <v>0.0336538461538462</v>
      </c>
      <c r="AB132" s="155">
        <v>0.0253480899678686</v>
      </c>
      <c r="AC132" s="156">
        <v>-0.00679563253735646</v>
      </c>
      <c r="AD132" s="157">
        <v>17989</v>
      </c>
      <c r="AE132" s="158">
        <v>543</v>
      </c>
      <c r="AF132" s="158">
        <v>0</v>
      </c>
      <c r="AG132" s="158">
        <v>19675</v>
      </c>
      <c r="AH132" s="158">
        <v>570</v>
      </c>
      <c r="AI132" s="158">
        <v>0</v>
      </c>
      <c r="AJ132" s="155">
        <v>0.0301851131246873</v>
      </c>
      <c r="AK132" s="155">
        <v>0.0289707750952986</v>
      </c>
      <c r="AL132" s="156">
        <v>0.00121433802938871</v>
      </c>
    </row>
    <row r="133" ht="20.25" spans="1:38">
      <c r="A133" s="148" t="s">
        <v>1455</v>
      </c>
      <c r="B133" s="149" t="s">
        <v>1851</v>
      </c>
      <c r="C133" s="165" t="s">
        <v>1685</v>
      </c>
      <c r="D133" s="150">
        <v>2364</v>
      </c>
      <c r="E133" s="150">
        <v>78</v>
      </c>
      <c r="F133" s="150">
        <v>59</v>
      </c>
      <c r="G133" s="150">
        <v>0</v>
      </c>
      <c r="H133" s="150">
        <v>0</v>
      </c>
      <c r="I133" s="151">
        <v>3323</v>
      </c>
      <c r="J133" s="151">
        <v>134</v>
      </c>
      <c r="K133" s="151">
        <v>133</v>
      </c>
      <c r="L133" s="151">
        <v>0</v>
      </c>
      <c r="M133" s="151">
        <v>0</v>
      </c>
      <c r="N133" s="151">
        <v>3421</v>
      </c>
      <c r="O133" s="151">
        <v>100</v>
      </c>
      <c r="P133" s="151">
        <v>100</v>
      </c>
      <c r="Q133" s="151">
        <v>3</v>
      </c>
      <c r="R133" s="151">
        <v>0</v>
      </c>
      <c r="S133" s="152">
        <v>0.015</v>
      </c>
      <c r="T133" s="153">
        <v>99812</v>
      </c>
      <c r="U133" s="153">
        <v>3308</v>
      </c>
      <c r="V133" s="153">
        <v>3287</v>
      </c>
      <c r="W133" s="153">
        <v>0</v>
      </c>
      <c r="X133" s="151">
        <v>2875</v>
      </c>
      <c r="Y133" s="154">
        <v>0.0331423075381718</v>
      </c>
      <c r="Z133" s="154">
        <v>0.032994923857868</v>
      </c>
      <c r="AA133" s="154">
        <v>0.0403250075233223</v>
      </c>
      <c r="AB133" s="155">
        <v>0.0292312189418299</v>
      </c>
      <c r="AC133" s="156">
        <v>-0.00733008366545428</v>
      </c>
      <c r="AD133" s="157">
        <v>23677</v>
      </c>
      <c r="AE133" s="158">
        <v>766</v>
      </c>
      <c r="AF133" s="158">
        <v>0</v>
      </c>
      <c r="AG133" s="158">
        <v>26120</v>
      </c>
      <c r="AH133" s="158">
        <v>875</v>
      </c>
      <c r="AI133" s="158">
        <v>0</v>
      </c>
      <c r="AJ133" s="155">
        <v>0.0323520716306965</v>
      </c>
      <c r="AK133" s="155">
        <v>0.0334992343032159</v>
      </c>
      <c r="AL133" s="156">
        <v>-0.00114716267251947</v>
      </c>
    </row>
    <row r="134" ht="20.25" spans="1:38">
      <c r="A134" s="148" t="s">
        <v>1455</v>
      </c>
      <c r="B134" s="149" t="s">
        <v>1851</v>
      </c>
      <c r="C134" s="165" t="s">
        <v>1692</v>
      </c>
      <c r="D134" s="150">
        <v>1778</v>
      </c>
      <c r="E134" s="150">
        <v>102</v>
      </c>
      <c r="F134" s="150">
        <v>68</v>
      </c>
      <c r="G134" s="150">
        <v>2</v>
      </c>
      <c r="H134" s="150">
        <v>0</v>
      </c>
      <c r="I134" s="151">
        <v>2683</v>
      </c>
      <c r="J134" s="151">
        <v>102</v>
      </c>
      <c r="K134" s="151">
        <v>102</v>
      </c>
      <c r="L134" s="151">
        <v>0</v>
      </c>
      <c r="M134" s="151">
        <v>0</v>
      </c>
      <c r="N134" s="151">
        <v>2838</v>
      </c>
      <c r="O134" s="151">
        <v>116</v>
      </c>
      <c r="P134" s="151">
        <v>116</v>
      </c>
      <c r="Q134" s="151">
        <v>9</v>
      </c>
      <c r="R134" s="151">
        <v>0</v>
      </c>
      <c r="S134" s="152">
        <v>0.015</v>
      </c>
      <c r="T134" s="153">
        <v>78240</v>
      </c>
      <c r="U134" s="153">
        <v>3033</v>
      </c>
      <c r="V134" s="153">
        <v>2995</v>
      </c>
      <c r="W134" s="153">
        <v>0</v>
      </c>
      <c r="X134" s="151">
        <v>2579</v>
      </c>
      <c r="Y134" s="154">
        <v>0.0387653374233129</v>
      </c>
      <c r="Z134" s="154">
        <v>0.0573678290213723</v>
      </c>
      <c r="AA134" s="154">
        <v>0.0380171449869549</v>
      </c>
      <c r="AB134" s="155">
        <v>0.0408738548273432</v>
      </c>
      <c r="AC134" s="156">
        <v>0.0193506840344174</v>
      </c>
      <c r="AD134" s="157">
        <v>18494</v>
      </c>
      <c r="AE134" s="158">
        <v>765</v>
      </c>
      <c r="AF134" s="158">
        <v>0</v>
      </c>
      <c r="AG134" s="158">
        <v>20211</v>
      </c>
      <c r="AH134" s="158">
        <v>765</v>
      </c>
      <c r="AI134" s="158">
        <v>0</v>
      </c>
      <c r="AJ134" s="155">
        <v>0.0413647669514437</v>
      </c>
      <c r="AK134" s="155">
        <v>0.0378506753747959</v>
      </c>
      <c r="AL134" s="156">
        <v>0.00351409157664781</v>
      </c>
    </row>
    <row r="135" ht="20.25" spans="1:38">
      <c r="A135" s="148" t="s">
        <v>1455</v>
      </c>
      <c r="B135" s="149" t="s">
        <v>1854</v>
      </c>
      <c r="C135" s="165" t="s">
        <v>1548</v>
      </c>
      <c r="D135" s="150">
        <v>1398</v>
      </c>
      <c r="E135" s="150">
        <v>54</v>
      </c>
      <c r="F135" s="150">
        <v>33</v>
      </c>
      <c r="G135" s="150">
        <v>0</v>
      </c>
      <c r="H135" s="150">
        <v>0</v>
      </c>
      <c r="I135" s="151">
        <v>1838</v>
      </c>
      <c r="J135" s="151">
        <v>63</v>
      </c>
      <c r="K135" s="151">
        <v>62</v>
      </c>
      <c r="L135" s="151">
        <v>0</v>
      </c>
      <c r="M135" s="151">
        <v>0</v>
      </c>
      <c r="N135" s="151">
        <v>1583</v>
      </c>
      <c r="O135" s="151">
        <v>52</v>
      </c>
      <c r="P135" s="151">
        <v>52</v>
      </c>
      <c r="Q135" s="151">
        <v>3</v>
      </c>
      <c r="R135" s="151">
        <v>0</v>
      </c>
      <c r="S135" s="152">
        <v>0.015</v>
      </c>
      <c r="T135" s="153">
        <v>46838</v>
      </c>
      <c r="U135" s="153">
        <v>1524</v>
      </c>
      <c r="V135" s="153">
        <v>1501</v>
      </c>
      <c r="W135" s="153">
        <v>0</v>
      </c>
      <c r="X135" s="151">
        <v>1259</v>
      </c>
      <c r="Y135" s="154">
        <v>0.0325376830778428</v>
      </c>
      <c r="Z135" s="154">
        <v>0.0386266094420601</v>
      </c>
      <c r="AA135" s="154">
        <v>0.0342763873775843</v>
      </c>
      <c r="AB135" s="155">
        <v>0.032849020846494</v>
      </c>
      <c r="AC135" s="156">
        <v>0.00435022206447576</v>
      </c>
      <c r="AD135" s="157">
        <v>11652</v>
      </c>
      <c r="AE135" s="158">
        <v>381</v>
      </c>
      <c r="AF135" s="158">
        <v>0</v>
      </c>
      <c r="AG135" s="158">
        <v>11922</v>
      </c>
      <c r="AH135" s="158">
        <v>411</v>
      </c>
      <c r="AI135" s="158">
        <v>0</v>
      </c>
      <c r="AJ135" s="155">
        <v>0.0326982492276004</v>
      </c>
      <c r="AK135" s="155">
        <v>0.0344740815299446</v>
      </c>
      <c r="AL135" s="156">
        <v>-0.00177583230234423</v>
      </c>
    </row>
    <row r="136" ht="20.25" spans="1:38">
      <c r="A136" s="148" t="s">
        <v>1455</v>
      </c>
      <c r="B136" s="149" t="s">
        <v>1854</v>
      </c>
      <c r="C136" s="165" t="s">
        <v>1566</v>
      </c>
      <c r="D136" s="150">
        <v>1378</v>
      </c>
      <c r="E136" s="150">
        <v>34</v>
      </c>
      <c r="F136" s="150">
        <v>25</v>
      </c>
      <c r="G136" s="150">
        <v>0</v>
      </c>
      <c r="H136" s="150">
        <v>0</v>
      </c>
      <c r="I136" s="151">
        <v>1365</v>
      </c>
      <c r="J136" s="151">
        <v>43</v>
      </c>
      <c r="K136" s="151">
        <v>43</v>
      </c>
      <c r="L136" s="151">
        <v>0</v>
      </c>
      <c r="M136" s="151">
        <v>0</v>
      </c>
      <c r="N136" s="151">
        <v>1292</v>
      </c>
      <c r="O136" s="151">
        <v>37</v>
      </c>
      <c r="P136" s="151">
        <v>37</v>
      </c>
      <c r="Q136" s="151">
        <v>0</v>
      </c>
      <c r="R136" s="151">
        <v>0</v>
      </c>
      <c r="S136" s="152">
        <v>0.015</v>
      </c>
      <c r="T136" s="153">
        <v>37208</v>
      </c>
      <c r="U136" s="153">
        <v>1202</v>
      </c>
      <c r="V136" s="153">
        <v>1192</v>
      </c>
      <c r="W136" s="153">
        <v>0</v>
      </c>
      <c r="X136" s="151">
        <v>997</v>
      </c>
      <c r="Y136" s="154">
        <v>0.0323048806708235</v>
      </c>
      <c r="Z136" s="154">
        <v>0.0246734397677794</v>
      </c>
      <c r="AA136" s="154">
        <v>0.0315018315018315</v>
      </c>
      <c r="AB136" s="155">
        <v>0.0286377708978328</v>
      </c>
      <c r="AC136" s="156">
        <v>-0.00682839173405211</v>
      </c>
      <c r="AD136" s="157">
        <v>9498</v>
      </c>
      <c r="AE136" s="158">
        <v>308</v>
      </c>
      <c r="AF136" s="158">
        <v>0</v>
      </c>
      <c r="AG136" s="158">
        <v>9416</v>
      </c>
      <c r="AH136" s="158">
        <v>288</v>
      </c>
      <c r="AI136" s="158">
        <v>0</v>
      </c>
      <c r="AJ136" s="155">
        <v>0.0324278795535902</v>
      </c>
      <c r="AK136" s="155">
        <v>0.0305862361937128</v>
      </c>
      <c r="AL136" s="156">
        <v>0.0018416433598774</v>
      </c>
    </row>
    <row r="137" ht="20.25" spans="1:38">
      <c r="A137" s="148" t="s">
        <v>1455</v>
      </c>
      <c r="B137" s="149" t="s">
        <v>1854</v>
      </c>
      <c r="C137" s="165" t="s">
        <v>1568</v>
      </c>
      <c r="D137" s="150">
        <v>2734</v>
      </c>
      <c r="E137" s="150">
        <v>73</v>
      </c>
      <c r="F137" s="150">
        <v>42</v>
      </c>
      <c r="G137" s="150">
        <v>0</v>
      </c>
      <c r="H137" s="150">
        <v>0</v>
      </c>
      <c r="I137" s="151">
        <v>2781</v>
      </c>
      <c r="J137" s="151">
        <v>79</v>
      </c>
      <c r="K137" s="151">
        <v>79</v>
      </c>
      <c r="L137" s="151">
        <v>0</v>
      </c>
      <c r="M137" s="151">
        <v>0</v>
      </c>
      <c r="N137" s="151">
        <v>2634</v>
      </c>
      <c r="O137" s="151">
        <v>83</v>
      </c>
      <c r="P137" s="151">
        <v>83</v>
      </c>
      <c r="Q137" s="151">
        <v>0</v>
      </c>
      <c r="R137" s="151">
        <v>0</v>
      </c>
      <c r="S137" s="152">
        <v>0.015</v>
      </c>
      <c r="T137" s="153">
        <v>76105</v>
      </c>
      <c r="U137" s="153">
        <v>1945</v>
      </c>
      <c r="V137" s="153">
        <v>1913</v>
      </c>
      <c r="W137" s="153">
        <v>0</v>
      </c>
      <c r="X137" s="151">
        <v>1604</v>
      </c>
      <c r="Y137" s="154">
        <v>0.0255567965311083</v>
      </c>
      <c r="Z137" s="154">
        <v>0.0267008046817849</v>
      </c>
      <c r="AA137" s="154">
        <v>0.0284070478245236</v>
      </c>
      <c r="AB137" s="155">
        <v>0.0315110098709188</v>
      </c>
      <c r="AC137" s="156">
        <v>-0.00170624314273862</v>
      </c>
      <c r="AD137" s="157">
        <v>20044</v>
      </c>
      <c r="AE137" s="158">
        <v>576</v>
      </c>
      <c r="AF137" s="158">
        <v>0</v>
      </c>
      <c r="AG137" s="158">
        <v>19599</v>
      </c>
      <c r="AH137" s="158">
        <v>507</v>
      </c>
      <c r="AI137" s="158">
        <v>0</v>
      </c>
      <c r="AJ137" s="155">
        <v>0.0287367790860108</v>
      </c>
      <c r="AK137" s="155">
        <v>0.0258686667687127</v>
      </c>
      <c r="AL137" s="156">
        <v>0.00286811231729809</v>
      </c>
    </row>
    <row r="138" ht="20.25" spans="1:38">
      <c r="A138" s="148" t="s">
        <v>1455</v>
      </c>
      <c r="B138" s="149" t="s">
        <v>1854</v>
      </c>
      <c r="C138" s="165" t="s">
        <v>1627</v>
      </c>
      <c r="D138" s="150">
        <v>1254</v>
      </c>
      <c r="E138" s="150">
        <v>40</v>
      </c>
      <c r="F138" s="150">
        <v>24</v>
      </c>
      <c r="G138" s="150">
        <v>0</v>
      </c>
      <c r="H138" s="150">
        <v>0</v>
      </c>
      <c r="I138" s="151">
        <v>1624</v>
      </c>
      <c r="J138" s="151">
        <v>68</v>
      </c>
      <c r="K138" s="151">
        <v>68</v>
      </c>
      <c r="L138" s="151">
        <v>0</v>
      </c>
      <c r="M138" s="151">
        <v>0</v>
      </c>
      <c r="N138" s="151">
        <v>1563</v>
      </c>
      <c r="O138" s="151">
        <v>45</v>
      </c>
      <c r="P138" s="151">
        <v>43</v>
      </c>
      <c r="Q138" s="151">
        <v>3</v>
      </c>
      <c r="R138" s="151">
        <v>0</v>
      </c>
      <c r="S138" s="152">
        <v>0.015</v>
      </c>
      <c r="T138" s="153">
        <v>45132</v>
      </c>
      <c r="U138" s="153">
        <v>1531</v>
      </c>
      <c r="V138" s="153">
        <v>1512</v>
      </c>
      <c r="W138" s="153">
        <v>0</v>
      </c>
      <c r="X138" s="151">
        <v>1303</v>
      </c>
      <c r="Y138" s="154">
        <v>0.0339227155898254</v>
      </c>
      <c r="Z138" s="154">
        <v>0.0318979266347687</v>
      </c>
      <c r="AA138" s="154">
        <v>0.041871921182266</v>
      </c>
      <c r="AB138" s="155">
        <v>0.0287907869481766</v>
      </c>
      <c r="AC138" s="156">
        <v>-0.00997399454749727</v>
      </c>
      <c r="AD138" s="157">
        <v>11227</v>
      </c>
      <c r="AE138" s="158">
        <v>384</v>
      </c>
      <c r="AF138" s="158">
        <v>0</v>
      </c>
      <c r="AG138" s="158">
        <v>12254</v>
      </c>
      <c r="AH138" s="158">
        <v>482</v>
      </c>
      <c r="AI138" s="158">
        <v>0</v>
      </c>
      <c r="AJ138" s="155">
        <v>0.0342032599982186</v>
      </c>
      <c r="AK138" s="155">
        <v>0.0393340949893912</v>
      </c>
      <c r="AL138" s="156">
        <v>-0.00513083499117264</v>
      </c>
    </row>
    <row r="139" ht="20.25" spans="1:38">
      <c r="A139" s="148" t="s">
        <v>1455</v>
      </c>
      <c r="B139" s="149" t="s">
        <v>1854</v>
      </c>
      <c r="C139" s="165" t="s">
        <v>1663</v>
      </c>
      <c r="D139" s="150">
        <v>1409</v>
      </c>
      <c r="E139" s="150">
        <v>60</v>
      </c>
      <c r="F139" s="150">
        <v>41</v>
      </c>
      <c r="G139" s="150">
        <v>1</v>
      </c>
      <c r="H139" s="150">
        <v>0</v>
      </c>
      <c r="I139" s="151">
        <v>1578</v>
      </c>
      <c r="J139" s="151">
        <v>66</v>
      </c>
      <c r="K139" s="151">
        <v>65</v>
      </c>
      <c r="L139" s="151">
        <v>0</v>
      </c>
      <c r="M139" s="151">
        <v>0</v>
      </c>
      <c r="N139" s="151">
        <v>1285</v>
      </c>
      <c r="O139" s="151">
        <v>61</v>
      </c>
      <c r="P139" s="151">
        <v>61</v>
      </c>
      <c r="Q139" s="151">
        <v>1</v>
      </c>
      <c r="R139" s="151">
        <v>0</v>
      </c>
      <c r="S139" s="152">
        <v>0.015</v>
      </c>
      <c r="T139" s="153">
        <v>40399</v>
      </c>
      <c r="U139" s="153">
        <v>1589</v>
      </c>
      <c r="V139" s="153">
        <v>1568</v>
      </c>
      <c r="W139" s="153">
        <v>1</v>
      </c>
      <c r="X139" s="151">
        <v>1299</v>
      </c>
      <c r="Y139" s="154">
        <v>0.0393079036609817</v>
      </c>
      <c r="Z139" s="154">
        <v>0.042583392476934</v>
      </c>
      <c r="AA139" s="154">
        <v>0.0418250950570342</v>
      </c>
      <c r="AB139" s="155">
        <v>0.0474708171206226</v>
      </c>
      <c r="AC139" s="156">
        <v>0.00075829741989978</v>
      </c>
      <c r="AD139" s="157">
        <v>10243</v>
      </c>
      <c r="AE139" s="158">
        <v>434</v>
      </c>
      <c r="AF139" s="158">
        <v>0</v>
      </c>
      <c r="AG139" s="158">
        <v>10175</v>
      </c>
      <c r="AH139" s="158">
        <v>399</v>
      </c>
      <c r="AI139" s="158">
        <v>1</v>
      </c>
      <c r="AJ139" s="155">
        <v>0.0423703992970809</v>
      </c>
      <c r="AK139" s="155">
        <v>0.0391154791154791</v>
      </c>
      <c r="AL139" s="156">
        <v>0.00325492018160182</v>
      </c>
    </row>
    <row r="140" ht="20.25" spans="1:38">
      <c r="A140" s="148" t="s">
        <v>1455</v>
      </c>
      <c r="B140" s="149" t="s">
        <v>1854</v>
      </c>
      <c r="C140" s="165" t="s">
        <v>1670</v>
      </c>
      <c r="D140" s="150">
        <v>1667</v>
      </c>
      <c r="E140" s="150">
        <v>31</v>
      </c>
      <c r="F140" s="150">
        <v>22</v>
      </c>
      <c r="G140" s="150">
        <v>0</v>
      </c>
      <c r="H140" s="150">
        <v>0</v>
      </c>
      <c r="I140" s="151">
        <v>1901</v>
      </c>
      <c r="J140" s="151">
        <v>65</v>
      </c>
      <c r="K140" s="151">
        <v>65</v>
      </c>
      <c r="L140" s="151">
        <v>1</v>
      </c>
      <c r="M140" s="151">
        <v>0</v>
      </c>
      <c r="N140" s="151">
        <v>1826</v>
      </c>
      <c r="O140" s="151">
        <v>39</v>
      </c>
      <c r="P140" s="151">
        <v>39</v>
      </c>
      <c r="Q140" s="151">
        <v>6</v>
      </c>
      <c r="R140" s="151">
        <v>0</v>
      </c>
      <c r="S140" s="152">
        <v>0.015</v>
      </c>
      <c r="T140" s="153">
        <v>52222</v>
      </c>
      <c r="U140" s="153">
        <v>1439</v>
      </c>
      <c r="V140" s="153">
        <v>1429</v>
      </c>
      <c r="W140" s="153">
        <v>0</v>
      </c>
      <c r="X140" s="151">
        <v>1244</v>
      </c>
      <c r="Y140" s="154">
        <v>0.0275554364061124</v>
      </c>
      <c r="Z140" s="154">
        <v>0.0185962807438512</v>
      </c>
      <c r="AA140" s="154">
        <v>0.0341925302472383</v>
      </c>
      <c r="AB140" s="155">
        <v>0.0213581599123768</v>
      </c>
      <c r="AC140" s="156">
        <v>-0.0155962495033871</v>
      </c>
      <c r="AD140" s="157">
        <v>13201</v>
      </c>
      <c r="AE140" s="158">
        <v>355</v>
      </c>
      <c r="AF140" s="158">
        <v>0</v>
      </c>
      <c r="AG140" s="158">
        <v>13060</v>
      </c>
      <c r="AH140" s="158">
        <v>349</v>
      </c>
      <c r="AI140" s="158">
        <v>0</v>
      </c>
      <c r="AJ140" s="155">
        <v>0.0268919021286266</v>
      </c>
      <c r="AK140" s="155">
        <v>0.0267228177641654</v>
      </c>
      <c r="AL140" s="156">
        <v>0.000169084364461228</v>
      </c>
    </row>
    <row r="141" ht="20.25" spans="1:38">
      <c r="A141" s="148" t="s">
        <v>1455</v>
      </c>
      <c r="B141" s="149" t="s">
        <v>1854</v>
      </c>
      <c r="C141" s="165" t="s">
        <v>1672</v>
      </c>
      <c r="D141" s="150">
        <v>3102</v>
      </c>
      <c r="E141" s="150">
        <v>112</v>
      </c>
      <c r="F141" s="150">
        <v>79</v>
      </c>
      <c r="G141" s="150">
        <v>0</v>
      </c>
      <c r="H141" s="150">
        <v>0</v>
      </c>
      <c r="I141" s="151">
        <v>3022</v>
      </c>
      <c r="J141" s="151">
        <v>96</v>
      </c>
      <c r="K141" s="151">
        <v>95</v>
      </c>
      <c r="L141" s="151">
        <v>1</v>
      </c>
      <c r="M141" s="151">
        <v>0</v>
      </c>
      <c r="N141" s="151">
        <v>3067</v>
      </c>
      <c r="O141" s="151">
        <v>117</v>
      </c>
      <c r="P141" s="151">
        <v>115</v>
      </c>
      <c r="Q141" s="151">
        <v>2</v>
      </c>
      <c r="R141" s="151">
        <v>0</v>
      </c>
      <c r="S141" s="152">
        <v>0.015</v>
      </c>
      <c r="T141" s="153">
        <v>80714</v>
      </c>
      <c r="U141" s="153">
        <v>2988</v>
      </c>
      <c r="V141" s="153">
        <v>2950</v>
      </c>
      <c r="W141" s="153">
        <v>22</v>
      </c>
      <c r="X141" s="151">
        <v>2541</v>
      </c>
      <c r="Y141" s="154">
        <v>0.0367470327328592</v>
      </c>
      <c r="Z141" s="154">
        <v>0.0361057382333978</v>
      </c>
      <c r="AA141" s="154">
        <v>0.0317670416942422</v>
      </c>
      <c r="AB141" s="155">
        <v>0.0381480273883274</v>
      </c>
      <c r="AC141" s="156">
        <v>0.00433869653915558</v>
      </c>
      <c r="AD141" s="157">
        <v>20400</v>
      </c>
      <c r="AE141" s="158">
        <v>750</v>
      </c>
      <c r="AF141" s="158">
        <v>4</v>
      </c>
      <c r="AG141" s="158">
        <v>21142</v>
      </c>
      <c r="AH141" s="158">
        <v>830</v>
      </c>
      <c r="AI141" s="158">
        <v>5</v>
      </c>
      <c r="AJ141" s="155">
        <v>0.0365686274509804</v>
      </c>
      <c r="AK141" s="155">
        <v>0.0390218522372529</v>
      </c>
      <c r="AL141" s="156">
        <v>-0.00245322478627247</v>
      </c>
    </row>
    <row r="142" ht="20.25" spans="1:38">
      <c r="A142" s="148" t="s">
        <v>1455</v>
      </c>
      <c r="B142" s="149" t="s">
        <v>1854</v>
      </c>
      <c r="C142" s="165" t="s">
        <v>1676</v>
      </c>
      <c r="D142" s="150">
        <v>4147</v>
      </c>
      <c r="E142" s="150">
        <v>111</v>
      </c>
      <c r="F142" s="150">
        <v>81</v>
      </c>
      <c r="G142" s="150">
        <v>0</v>
      </c>
      <c r="H142" s="150">
        <v>0</v>
      </c>
      <c r="I142" s="151">
        <v>4634</v>
      </c>
      <c r="J142" s="151">
        <v>197</v>
      </c>
      <c r="K142" s="151">
        <v>195</v>
      </c>
      <c r="L142" s="151">
        <v>0</v>
      </c>
      <c r="M142" s="151">
        <v>0</v>
      </c>
      <c r="N142" s="151">
        <v>4708</v>
      </c>
      <c r="O142" s="151">
        <v>176</v>
      </c>
      <c r="P142" s="151">
        <v>174</v>
      </c>
      <c r="Q142" s="151">
        <v>5</v>
      </c>
      <c r="R142" s="151">
        <v>0</v>
      </c>
      <c r="S142" s="152">
        <v>0.015</v>
      </c>
      <c r="T142" s="153">
        <v>135024</v>
      </c>
      <c r="U142" s="153">
        <v>5227</v>
      </c>
      <c r="V142" s="153">
        <v>5158</v>
      </c>
      <c r="W142" s="153">
        <v>6</v>
      </c>
      <c r="X142" s="151">
        <v>4383</v>
      </c>
      <c r="Y142" s="154">
        <v>0.038667199905202</v>
      </c>
      <c r="Z142" s="154">
        <v>0.0267663371111647</v>
      </c>
      <c r="AA142" s="154">
        <v>0.0425118687958567</v>
      </c>
      <c r="AB142" s="155">
        <v>0.0373831775700935</v>
      </c>
      <c r="AC142" s="156">
        <v>-0.015745531684692</v>
      </c>
      <c r="AD142" s="157">
        <v>33336</v>
      </c>
      <c r="AE142" s="158">
        <v>1234</v>
      </c>
      <c r="AF142" s="158">
        <v>1</v>
      </c>
      <c r="AG142" s="158">
        <v>36445</v>
      </c>
      <c r="AH142" s="158">
        <v>1404</v>
      </c>
      <c r="AI142" s="158">
        <v>3</v>
      </c>
      <c r="AJ142" s="155">
        <v>0.0369870410367171</v>
      </c>
      <c r="AK142" s="155">
        <v>0.0384414871724516</v>
      </c>
      <c r="AL142" s="156">
        <v>-0.00145444613573457</v>
      </c>
    </row>
    <row r="143" ht="20.25" spans="1:38">
      <c r="A143" s="148" t="s">
        <v>1455</v>
      </c>
      <c r="B143" s="149" t="s">
        <v>1854</v>
      </c>
      <c r="C143" s="165" t="s">
        <v>1709</v>
      </c>
      <c r="D143" s="150">
        <v>2442</v>
      </c>
      <c r="E143" s="150">
        <v>79</v>
      </c>
      <c r="F143" s="150">
        <v>52</v>
      </c>
      <c r="G143" s="150">
        <v>0</v>
      </c>
      <c r="H143" s="150">
        <v>0</v>
      </c>
      <c r="I143" s="151">
        <v>2477</v>
      </c>
      <c r="J143" s="151">
        <v>90</v>
      </c>
      <c r="K143" s="151">
        <v>89</v>
      </c>
      <c r="L143" s="151">
        <v>0</v>
      </c>
      <c r="M143" s="151">
        <v>0</v>
      </c>
      <c r="N143" s="151">
        <v>2651</v>
      </c>
      <c r="O143" s="151">
        <v>42</v>
      </c>
      <c r="P143" s="151">
        <v>42</v>
      </c>
      <c r="Q143" s="151">
        <v>0</v>
      </c>
      <c r="R143" s="151">
        <v>0</v>
      </c>
      <c r="S143" s="152">
        <v>0.015</v>
      </c>
      <c r="T143" s="153">
        <v>74238</v>
      </c>
      <c r="U143" s="153">
        <v>2396</v>
      </c>
      <c r="V143" s="153">
        <v>2361</v>
      </c>
      <c r="W143" s="153">
        <v>2</v>
      </c>
      <c r="X143" s="151">
        <v>1962</v>
      </c>
      <c r="Y143" s="154">
        <v>0.0322476359815728</v>
      </c>
      <c r="Z143" s="154">
        <v>0.0323505323505323</v>
      </c>
      <c r="AA143" s="154">
        <v>0.0363342753330642</v>
      </c>
      <c r="AB143" s="155">
        <v>0.015843078083742</v>
      </c>
      <c r="AC143" s="156">
        <v>-0.00398374298253185</v>
      </c>
      <c r="AD143" s="157">
        <v>18639</v>
      </c>
      <c r="AE143" s="158">
        <v>546</v>
      </c>
      <c r="AF143" s="158">
        <v>0</v>
      </c>
      <c r="AG143" s="158">
        <v>19190</v>
      </c>
      <c r="AH143" s="158">
        <v>631</v>
      </c>
      <c r="AI143" s="158">
        <v>0</v>
      </c>
      <c r="AJ143" s="155">
        <v>0.0292934170288106</v>
      </c>
      <c r="AK143" s="155">
        <v>0.0328817092235539</v>
      </c>
      <c r="AL143" s="156">
        <v>-0.00358829219474338</v>
      </c>
    </row>
    <row r="144" ht="20.25" spans="1:38">
      <c r="A144" s="148" t="s">
        <v>1455</v>
      </c>
      <c r="B144" s="149" t="s">
        <v>1854</v>
      </c>
      <c r="C144" s="165" t="s">
        <v>1577</v>
      </c>
      <c r="D144" s="150">
        <v>2209</v>
      </c>
      <c r="E144" s="150">
        <v>121</v>
      </c>
      <c r="F144" s="150">
        <v>61</v>
      </c>
      <c r="G144" s="150">
        <v>0</v>
      </c>
      <c r="H144" s="150">
        <v>0</v>
      </c>
      <c r="I144" s="151">
        <v>4138</v>
      </c>
      <c r="J144" s="151">
        <v>182</v>
      </c>
      <c r="K144" s="151">
        <v>182</v>
      </c>
      <c r="L144" s="151">
        <v>0</v>
      </c>
      <c r="M144" s="151">
        <v>0</v>
      </c>
      <c r="N144" s="151">
        <v>4366</v>
      </c>
      <c r="O144" s="151">
        <v>169</v>
      </c>
      <c r="P144" s="151">
        <v>169</v>
      </c>
      <c r="Q144" s="151">
        <v>9</v>
      </c>
      <c r="R144" s="151">
        <v>0</v>
      </c>
      <c r="S144" s="152">
        <v>0.015</v>
      </c>
      <c r="T144" s="153">
        <v>112248</v>
      </c>
      <c r="U144" s="153">
        <v>3996</v>
      </c>
      <c r="V144" s="153">
        <v>3934</v>
      </c>
      <c r="W144" s="153">
        <v>4</v>
      </c>
      <c r="X144" s="151">
        <v>3330</v>
      </c>
      <c r="Y144" s="154">
        <v>0.0355641080464685</v>
      </c>
      <c r="Z144" s="154">
        <v>0.0547759167043911</v>
      </c>
      <c r="AA144" s="154">
        <v>0.0439826002899952</v>
      </c>
      <c r="AB144" s="155">
        <v>0.0387081997251489</v>
      </c>
      <c r="AC144" s="156">
        <v>0.010793316414396</v>
      </c>
      <c r="AD144" s="157">
        <v>27560</v>
      </c>
      <c r="AE144" s="158">
        <v>1058</v>
      </c>
      <c r="AF144" s="158">
        <v>0</v>
      </c>
      <c r="AG144" s="158">
        <v>28585</v>
      </c>
      <c r="AH144" s="158">
        <v>952</v>
      </c>
      <c r="AI144" s="158">
        <v>1</v>
      </c>
      <c r="AJ144" s="155">
        <v>0.038388969521045</v>
      </c>
      <c r="AK144" s="155">
        <v>0.0332691971313626</v>
      </c>
      <c r="AL144" s="156">
        <v>0.00511977238968239</v>
      </c>
    </row>
    <row r="145" ht="20.25" spans="1:38">
      <c r="A145" s="148" t="s">
        <v>1455</v>
      </c>
      <c r="B145" s="149" t="s">
        <v>1854</v>
      </c>
      <c r="C145" s="165" t="s">
        <v>1691</v>
      </c>
      <c r="D145" s="150">
        <v>3769</v>
      </c>
      <c r="E145" s="150">
        <v>705</v>
      </c>
      <c r="F145" s="150">
        <v>310</v>
      </c>
      <c r="G145" s="150">
        <v>0</v>
      </c>
      <c r="H145" s="150">
        <v>0</v>
      </c>
      <c r="I145" s="151">
        <v>4968</v>
      </c>
      <c r="J145" s="151">
        <v>546</v>
      </c>
      <c r="K145" s="151">
        <v>523</v>
      </c>
      <c r="L145" s="151">
        <v>0</v>
      </c>
      <c r="M145" s="151">
        <v>0</v>
      </c>
      <c r="N145" s="151">
        <v>4730</v>
      </c>
      <c r="O145" s="151">
        <v>643</v>
      </c>
      <c r="P145" s="151">
        <v>629</v>
      </c>
      <c r="Q145" s="151">
        <v>7</v>
      </c>
      <c r="R145" s="151">
        <v>0</v>
      </c>
      <c r="S145" s="152">
        <v>0.015</v>
      </c>
      <c r="T145" s="153">
        <v>146475</v>
      </c>
      <c r="U145" s="153">
        <v>13537</v>
      </c>
      <c r="V145" s="153">
        <v>13047</v>
      </c>
      <c r="W145" s="153">
        <v>8</v>
      </c>
      <c r="X145" s="151">
        <v>10727</v>
      </c>
      <c r="Y145" s="154">
        <v>0.0923638846219491</v>
      </c>
      <c r="Z145" s="154">
        <v>0.187052268506235</v>
      </c>
      <c r="AA145" s="154">
        <v>0.109903381642512</v>
      </c>
      <c r="AB145" s="155">
        <v>0.135940803382664</v>
      </c>
      <c r="AC145" s="156">
        <v>0.077148886863723</v>
      </c>
      <c r="AD145" s="157">
        <v>33508</v>
      </c>
      <c r="AE145" s="158">
        <v>3796</v>
      </c>
      <c r="AF145" s="158">
        <v>0</v>
      </c>
      <c r="AG145" s="158">
        <v>38661</v>
      </c>
      <c r="AH145" s="158">
        <v>2709</v>
      </c>
      <c r="AI145" s="158">
        <v>0</v>
      </c>
      <c r="AJ145" s="155">
        <v>0.11328637937209</v>
      </c>
      <c r="AK145" s="155">
        <v>0.0700706137968495</v>
      </c>
      <c r="AL145" s="156">
        <v>0.0432157655752407</v>
      </c>
    </row>
    <row r="146" ht="20.25" spans="1:38">
      <c r="A146" s="148" t="s">
        <v>1455</v>
      </c>
      <c r="B146" s="149" t="s">
        <v>1854</v>
      </c>
      <c r="C146" s="165" t="s">
        <v>1695</v>
      </c>
      <c r="D146" s="150">
        <v>3232</v>
      </c>
      <c r="E146" s="150">
        <v>372</v>
      </c>
      <c r="F146" s="150">
        <v>268</v>
      </c>
      <c r="G146" s="150">
        <v>0</v>
      </c>
      <c r="H146" s="150">
        <v>0</v>
      </c>
      <c r="I146" s="151">
        <v>4904</v>
      </c>
      <c r="J146" s="151">
        <v>686</v>
      </c>
      <c r="K146" s="151">
        <v>669</v>
      </c>
      <c r="L146" s="151">
        <v>0</v>
      </c>
      <c r="M146" s="151">
        <v>0</v>
      </c>
      <c r="N146" s="151">
        <v>4405</v>
      </c>
      <c r="O146" s="151">
        <v>272</v>
      </c>
      <c r="P146" s="151">
        <v>270</v>
      </c>
      <c r="Q146" s="151">
        <v>20</v>
      </c>
      <c r="R146" s="151">
        <v>0</v>
      </c>
      <c r="S146" s="152">
        <v>0.015</v>
      </c>
      <c r="T146" s="153">
        <v>148268</v>
      </c>
      <c r="U146" s="153">
        <v>12069</v>
      </c>
      <c r="V146" s="153">
        <v>11852</v>
      </c>
      <c r="W146" s="153">
        <v>5</v>
      </c>
      <c r="X146" s="151">
        <v>9315</v>
      </c>
      <c r="Y146" s="154">
        <v>0.0813661747646154</v>
      </c>
      <c r="Z146" s="154">
        <v>0.11509900990099</v>
      </c>
      <c r="AA146" s="154">
        <v>0.139885807504078</v>
      </c>
      <c r="AB146" s="155">
        <v>0.0617480136208854</v>
      </c>
      <c r="AC146" s="156">
        <v>-0.0247867976030882</v>
      </c>
      <c r="AD146" s="157">
        <v>35110</v>
      </c>
      <c r="AE146" s="158">
        <v>2959</v>
      </c>
      <c r="AF146" s="158">
        <v>2</v>
      </c>
      <c r="AG146" s="158">
        <v>38362</v>
      </c>
      <c r="AH146" s="158">
        <v>2976</v>
      </c>
      <c r="AI146" s="158">
        <v>2</v>
      </c>
      <c r="AJ146" s="155">
        <v>0.0842210196525206</v>
      </c>
      <c r="AK146" s="155">
        <v>0.0775246337521506</v>
      </c>
      <c r="AL146" s="156">
        <v>0.00669638590037008</v>
      </c>
    </row>
    <row r="147" ht="20.25" spans="1:38">
      <c r="A147" s="148" t="s">
        <v>1455</v>
      </c>
      <c r="B147" s="149" t="s">
        <v>1854</v>
      </c>
      <c r="C147" s="165" t="s">
        <v>1576</v>
      </c>
      <c r="D147" s="150">
        <v>2778</v>
      </c>
      <c r="E147" s="150">
        <v>150</v>
      </c>
      <c r="F147" s="150">
        <v>114</v>
      </c>
      <c r="G147" s="150">
        <v>0</v>
      </c>
      <c r="H147" s="150">
        <v>0</v>
      </c>
      <c r="I147" s="151">
        <v>4841</v>
      </c>
      <c r="J147" s="151">
        <v>219</v>
      </c>
      <c r="K147" s="151">
        <v>219</v>
      </c>
      <c r="L147" s="151">
        <v>0</v>
      </c>
      <c r="M147" s="151">
        <v>0</v>
      </c>
      <c r="N147" s="151">
        <v>4807</v>
      </c>
      <c r="O147" s="151">
        <v>139</v>
      </c>
      <c r="P147" s="151">
        <v>139</v>
      </c>
      <c r="Q147" s="151">
        <v>2</v>
      </c>
      <c r="R147" s="151">
        <v>0</v>
      </c>
      <c r="S147" s="152">
        <v>0.015</v>
      </c>
      <c r="T147" s="153">
        <v>140252</v>
      </c>
      <c r="U147" s="153">
        <v>5548</v>
      </c>
      <c r="V147" s="153">
        <v>5491</v>
      </c>
      <c r="W147" s="153">
        <v>2</v>
      </c>
      <c r="X147" s="151">
        <v>4648</v>
      </c>
      <c r="Y147" s="154">
        <v>0.0395431081196703</v>
      </c>
      <c r="Z147" s="154">
        <v>0.0539956803455724</v>
      </c>
      <c r="AA147" s="154">
        <v>0.0452385870687874</v>
      </c>
      <c r="AB147" s="155">
        <v>0.0289161639276056</v>
      </c>
      <c r="AC147" s="156">
        <v>0.00875709327678491</v>
      </c>
      <c r="AD147" s="157">
        <v>31584</v>
      </c>
      <c r="AE147" s="158">
        <v>1253</v>
      </c>
      <c r="AF147" s="158">
        <v>1</v>
      </c>
      <c r="AG147" s="158">
        <v>35084</v>
      </c>
      <c r="AH147" s="158">
        <v>1585</v>
      </c>
      <c r="AI147" s="158">
        <v>1</v>
      </c>
      <c r="AJ147" s="155">
        <v>0.0396403242147923</v>
      </c>
      <c r="AK147" s="155">
        <v>0.0451487857712918</v>
      </c>
      <c r="AL147" s="156">
        <v>-0.00550846155649946</v>
      </c>
    </row>
    <row r="148" ht="20.25" spans="1:38">
      <c r="A148" s="148" t="s">
        <v>1455</v>
      </c>
      <c r="B148" s="149" t="s">
        <v>1854</v>
      </c>
      <c r="C148" s="165" t="s">
        <v>1667</v>
      </c>
      <c r="D148" s="150">
        <v>2498</v>
      </c>
      <c r="E148" s="150">
        <v>173</v>
      </c>
      <c r="F148" s="150">
        <v>106</v>
      </c>
      <c r="G148" s="150">
        <v>0</v>
      </c>
      <c r="H148" s="150">
        <v>0</v>
      </c>
      <c r="I148" s="151">
        <v>3606</v>
      </c>
      <c r="J148" s="151">
        <v>43</v>
      </c>
      <c r="K148" s="151">
        <v>43</v>
      </c>
      <c r="L148" s="151">
        <v>0</v>
      </c>
      <c r="M148" s="151">
        <v>0</v>
      </c>
      <c r="N148" s="151">
        <v>3738</v>
      </c>
      <c r="O148" s="151">
        <v>96</v>
      </c>
      <c r="P148" s="151">
        <v>96</v>
      </c>
      <c r="Q148" s="151">
        <v>5</v>
      </c>
      <c r="R148" s="151">
        <v>0</v>
      </c>
      <c r="S148" s="152">
        <v>0.015</v>
      </c>
      <c r="T148" s="153">
        <v>114447</v>
      </c>
      <c r="U148" s="153">
        <v>3611</v>
      </c>
      <c r="V148" s="153">
        <v>3539</v>
      </c>
      <c r="W148" s="153">
        <v>2</v>
      </c>
      <c r="X148" s="151">
        <v>3063</v>
      </c>
      <c r="Y148" s="154">
        <v>0.031534247293507</v>
      </c>
      <c r="Z148" s="154">
        <v>0.0692554043234588</v>
      </c>
      <c r="AA148" s="154">
        <v>0.011924570160843</v>
      </c>
      <c r="AB148" s="155">
        <v>0.0256821829855538</v>
      </c>
      <c r="AC148" s="156">
        <v>0.0573308341626157</v>
      </c>
      <c r="AD148" s="157">
        <v>26088</v>
      </c>
      <c r="AE148" s="158">
        <v>866</v>
      </c>
      <c r="AF148" s="158">
        <v>0</v>
      </c>
      <c r="AG148" s="158">
        <v>28548</v>
      </c>
      <c r="AH148" s="158">
        <v>1050</v>
      </c>
      <c r="AI148" s="158">
        <v>2</v>
      </c>
      <c r="AJ148" s="155">
        <v>0.0331953388531125</v>
      </c>
      <c r="AK148" s="155">
        <v>0.0367101022838728</v>
      </c>
      <c r="AL148" s="156">
        <v>-0.00351476343076023</v>
      </c>
    </row>
    <row r="149" ht="20.25" spans="1:38">
      <c r="A149" s="148" t="s">
        <v>1455</v>
      </c>
      <c r="B149" s="149" t="s">
        <v>1854</v>
      </c>
      <c r="C149" s="165" t="s">
        <v>1682</v>
      </c>
      <c r="D149" s="150">
        <v>3447</v>
      </c>
      <c r="E149" s="150">
        <v>249</v>
      </c>
      <c r="F149" s="150">
        <v>166</v>
      </c>
      <c r="G149" s="150">
        <v>0</v>
      </c>
      <c r="H149" s="150">
        <v>0</v>
      </c>
      <c r="I149" s="151">
        <v>5733</v>
      </c>
      <c r="J149" s="151">
        <v>156</v>
      </c>
      <c r="K149" s="151">
        <v>153</v>
      </c>
      <c r="L149" s="151">
        <v>0</v>
      </c>
      <c r="M149" s="151">
        <v>0</v>
      </c>
      <c r="N149" s="151">
        <v>5496</v>
      </c>
      <c r="O149" s="151">
        <v>259</v>
      </c>
      <c r="P149" s="151">
        <v>259</v>
      </c>
      <c r="Q149" s="151">
        <v>12</v>
      </c>
      <c r="R149" s="151">
        <v>0</v>
      </c>
      <c r="S149" s="152">
        <v>0.015</v>
      </c>
      <c r="T149" s="153">
        <v>162094</v>
      </c>
      <c r="U149" s="153">
        <v>6761</v>
      </c>
      <c r="V149" s="153">
        <v>6663</v>
      </c>
      <c r="W149" s="153">
        <v>2</v>
      </c>
      <c r="X149" s="151">
        <v>5731</v>
      </c>
      <c r="Y149" s="154">
        <v>0.0416980270707121</v>
      </c>
      <c r="Z149" s="154">
        <v>0.072236727589208</v>
      </c>
      <c r="AA149" s="154">
        <v>0.0272108843537415</v>
      </c>
      <c r="AB149" s="155">
        <v>0.0471251819505095</v>
      </c>
      <c r="AC149" s="156">
        <v>0.0450258432354665</v>
      </c>
      <c r="AD149" s="157">
        <v>36955</v>
      </c>
      <c r="AE149" s="158">
        <v>1543</v>
      </c>
      <c r="AF149" s="158">
        <v>0</v>
      </c>
      <c r="AG149" s="158">
        <v>41352</v>
      </c>
      <c r="AH149" s="158">
        <v>1771</v>
      </c>
      <c r="AI149" s="158">
        <v>0</v>
      </c>
      <c r="AJ149" s="155">
        <v>0.0417534839669869</v>
      </c>
      <c r="AK149" s="155">
        <v>0.0428274327722964</v>
      </c>
      <c r="AL149" s="156">
        <v>-0.00107394880530951</v>
      </c>
    </row>
    <row r="150" ht="20.25" spans="1:38">
      <c r="A150" s="148" t="s">
        <v>1455</v>
      </c>
      <c r="B150" s="149" t="s">
        <v>1854</v>
      </c>
      <c r="C150" s="165" t="s">
        <v>1572</v>
      </c>
      <c r="D150" s="150">
        <v>3173</v>
      </c>
      <c r="E150" s="150">
        <v>339</v>
      </c>
      <c r="F150" s="150">
        <v>203</v>
      </c>
      <c r="G150" s="150">
        <v>0</v>
      </c>
      <c r="H150" s="150">
        <v>0</v>
      </c>
      <c r="I150" s="151">
        <v>4159</v>
      </c>
      <c r="J150" s="151">
        <v>360</v>
      </c>
      <c r="K150" s="151">
        <v>354</v>
      </c>
      <c r="L150" s="151">
        <v>0</v>
      </c>
      <c r="M150" s="151">
        <v>0</v>
      </c>
      <c r="N150" s="151">
        <v>3612</v>
      </c>
      <c r="O150" s="151">
        <v>181</v>
      </c>
      <c r="P150" s="151">
        <v>162</v>
      </c>
      <c r="Q150" s="151">
        <v>20</v>
      </c>
      <c r="R150" s="151">
        <v>0</v>
      </c>
      <c r="S150" s="152">
        <v>0.015</v>
      </c>
      <c r="T150" s="153">
        <v>118044</v>
      </c>
      <c r="U150" s="153">
        <v>8915</v>
      </c>
      <c r="V150" s="153">
        <v>8626</v>
      </c>
      <c r="W150" s="153">
        <v>51</v>
      </c>
      <c r="X150" s="151">
        <v>7230</v>
      </c>
      <c r="Y150" s="154">
        <v>0.075090644166582</v>
      </c>
      <c r="Z150" s="154">
        <v>0.106838953671604</v>
      </c>
      <c r="AA150" s="154">
        <v>0.0865592690550613</v>
      </c>
      <c r="AB150" s="155">
        <v>0.0501107419712071</v>
      </c>
      <c r="AC150" s="156">
        <v>0.0202796846165429</v>
      </c>
      <c r="AD150" s="157">
        <v>28660</v>
      </c>
      <c r="AE150" s="158">
        <v>2602</v>
      </c>
      <c r="AF150" s="158">
        <v>5</v>
      </c>
      <c r="AG150" s="158">
        <v>29748</v>
      </c>
      <c r="AH150" s="158">
        <v>2264</v>
      </c>
      <c r="AI150" s="158">
        <v>17</v>
      </c>
      <c r="AJ150" s="155">
        <v>0.0906140963014655</v>
      </c>
      <c r="AK150" s="155">
        <v>0.0755344897135942</v>
      </c>
      <c r="AL150" s="156">
        <v>0.0150796065878713</v>
      </c>
    </row>
    <row r="151" ht="20.25" spans="1:38">
      <c r="A151" s="148" t="s">
        <v>1455</v>
      </c>
      <c r="B151" s="149" t="s">
        <v>1854</v>
      </c>
      <c r="C151" s="165" t="s">
        <v>1628</v>
      </c>
      <c r="D151" s="150">
        <v>1691</v>
      </c>
      <c r="E151" s="150">
        <v>88</v>
      </c>
      <c r="F151" s="150">
        <v>42</v>
      </c>
      <c r="G151" s="150">
        <v>0</v>
      </c>
      <c r="H151" s="150">
        <v>0</v>
      </c>
      <c r="I151" s="151">
        <v>2665</v>
      </c>
      <c r="J151" s="151">
        <v>356</v>
      </c>
      <c r="K151" s="151">
        <v>352</v>
      </c>
      <c r="L151" s="151">
        <v>0</v>
      </c>
      <c r="M151" s="151">
        <v>0</v>
      </c>
      <c r="N151" s="151">
        <v>2823</v>
      </c>
      <c r="O151" s="151">
        <v>42</v>
      </c>
      <c r="P151" s="151">
        <v>41</v>
      </c>
      <c r="Q151" s="151">
        <v>0</v>
      </c>
      <c r="R151" s="151">
        <v>0</v>
      </c>
      <c r="S151" s="152">
        <v>0.015</v>
      </c>
      <c r="T151" s="153">
        <v>79551</v>
      </c>
      <c r="U151" s="153">
        <v>3796</v>
      </c>
      <c r="V151" s="153">
        <v>3716</v>
      </c>
      <c r="W151" s="153">
        <v>3</v>
      </c>
      <c r="X151" s="151">
        <v>2891</v>
      </c>
      <c r="Y151" s="154">
        <v>0.0476801045869945</v>
      </c>
      <c r="Z151" s="154">
        <v>0.05204021289178</v>
      </c>
      <c r="AA151" s="154">
        <v>0.133583489681051</v>
      </c>
      <c r="AB151" s="155">
        <v>0.0148777895855473</v>
      </c>
      <c r="AC151" s="156">
        <v>-0.0815432767892706</v>
      </c>
      <c r="AD151" s="157">
        <v>18577</v>
      </c>
      <c r="AE151" s="158">
        <v>995</v>
      </c>
      <c r="AF151" s="158">
        <v>0</v>
      </c>
      <c r="AG151" s="158">
        <v>20381</v>
      </c>
      <c r="AH151" s="158">
        <v>1169</v>
      </c>
      <c r="AI151" s="158">
        <v>2</v>
      </c>
      <c r="AJ151" s="155">
        <v>0.0535608548204769</v>
      </c>
      <c r="AK151" s="155">
        <v>0.0572592120111869</v>
      </c>
      <c r="AL151" s="156">
        <v>-0.00369835719070995</v>
      </c>
    </row>
    <row r="152" ht="20.25" spans="1:38">
      <c r="A152" s="148" t="s">
        <v>1455</v>
      </c>
      <c r="B152" s="149" t="s">
        <v>1854</v>
      </c>
      <c r="C152" s="165" t="s">
        <v>1630</v>
      </c>
      <c r="D152" s="150">
        <v>3378</v>
      </c>
      <c r="E152" s="150">
        <v>68</v>
      </c>
      <c r="F152" s="150">
        <v>40</v>
      </c>
      <c r="G152" s="150">
        <v>0</v>
      </c>
      <c r="H152" s="150">
        <v>0</v>
      </c>
      <c r="I152" s="151">
        <v>4568</v>
      </c>
      <c r="J152" s="151">
        <v>199</v>
      </c>
      <c r="K152" s="151">
        <v>199</v>
      </c>
      <c r="L152" s="151">
        <v>0</v>
      </c>
      <c r="M152" s="151">
        <v>0</v>
      </c>
      <c r="N152" s="151">
        <v>4064</v>
      </c>
      <c r="O152" s="151">
        <v>93</v>
      </c>
      <c r="P152" s="151">
        <v>93</v>
      </c>
      <c r="Q152" s="151">
        <v>8</v>
      </c>
      <c r="R152" s="151">
        <v>0</v>
      </c>
      <c r="S152" s="152">
        <v>0.015</v>
      </c>
      <c r="T152" s="153">
        <v>127497</v>
      </c>
      <c r="U152" s="153">
        <v>4659</v>
      </c>
      <c r="V152" s="153">
        <v>4627</v>
      </c>
      <c r="W152" s="153">
        <v>4</v>
      </c>
      <c r="X152" s="151">
        <v>4038</v>
      </c>
      <c r="Y152" s="154">
        <v>0.0365106629959921</v>
      </c>
      <c r="Z152" s="154">
        <v>0.0201302545885139</v>
      </c>
      <c r="AA152" s="154">
        <v>0.0435639229422067</v>
      </c>
      <c r="AB152" s="155">
        <v>0.0228838582677165</v>
      </c>
      <c r="AC152" s="156">
        <v>-0.0234336683536927</v>
      </c>
      <c r="AD152" s="157">
        <v>30816</v>
      </c>
      <c r="AE152" s="158">
        <v>1156</v>
      </c>
      <c r="AF152" s="158">
        <v>2</v>
      </c>
      <c r="AG152" s="158">
        <v>33340</v>
      </c>
      <c r="AH152" s="158">
        <v>1250</v>
      </c>
      <c r="AI152" s="158">
        <v>1</v>
      </c>
      <c r="AJ152" s="155">
        <v>0.0374480789200415</v>
      </c>
      <c r="AK152" s="155">
        <v>0.0374625074985003</v>
      </c>
      <c r="AL152" s="156">
        <v>-1.44285784587639e-5</v>
      </c>
    </row>
    <row r="153" ht="20.25" spans="1:38">
      <c r="A153" s="148" t="s">
        <v>1455</v>
      </c>
      <c r="B153" s="149" t="s">
        <v>1854</v>
      </c>
      <c r="C153" s="165" t="s">
        <v>1671</v>
      </c>
      <c r="D153" s="150">
        <v>3662</v>
      </c>
      <c r="E153" s="150">
        <v>50</v>
      </c>
      <c r="F153" s="150">
        <v>31</v>
      </c>
      <c r="G153" s="150">
        <v>0</v>
      </c>
      <c r="H153" s="150">
        <v>0</v>
      </c>
      <c r="I153" s="151">
        <v>4083</v>
      </c>
      <c r="J153" s="151">
        <v>167</v>
      </c>
      <c r="K153" s="151">
        <v>166</v>
      </c>
      <c r="L153" s="151">
        <v>3</v>
      </c>
      <c r="M153" s="151">
        <v>0</v>
      </c>
      <c r="N153" s="151">
        <v>4200</v>
      </c>
      <c r="O153" s="151">
        <v>92</v>
      </c>
      <c r="P153" s="151">
        <v>92</v>
      </c>
      <c r="Q153" s="151">
        <v>9</v>
      </c>
      <c r="R153" s="151">
        <v>0</v>
      </c>
      <c r="S153" s="152">
        <v>0.015</v>
      </c>
      <c r="T153" s="153">
        <v>122554</v>
      </c>
      <c r="U153" s="153">
        <v>3184</v>
      </c>
      <c r="V153" s="153">
        <v>3164</v>
      </c>
      <c r="W153" s="153">
        <v>2</v>
      </c>
      <c r="X153" s="151">
        <v>2764</v>
      </c>
      <c r="Y153" s="154">
        <v>0.0259640648204057</v>
      </c>
      <c r="Z153" s="154">
        <v>0.0136537411250683</v>
      </c>
      <c r="AA153" s="154">
        <v>0.0409012980651482</v>
      </c>
      <c r="AB153" s="155">
        <v>0.0219047619047619</v>
      </c>
      <c r="AC153" s="156">
        <v>-0.0272475569400799</v>
      </c>
      <c r="AD153" s="157">
        <v>30017</v>
      </c>
      <c r="AE153" s="158">
        <v>723</v>
      </c>
      <c r="AF153" s="158">
        <v>0</v>
      </c>
      <c r="AG153" s="158">
        <v>30174</v>
      </c>
      <c r="AH153" s="158">
        <v>939</v>
      </c>
      <c r="AI153" s="158">
        <v>1</v>
      </c>
      <c r="AJ153" s="155">
        <v>0.0240863510677283</v>
      </c>
      <c r="AK153" s="155">
        <v>0.0310863657453437</v>
      </c>
      <c r="AL153" s="156">
        <v>-0.00700001467761539</v>
      </c>
    </row>
    <row r="154" ht="20.25" spans="1:38">
      <c r="A154" s="148" t="s">
        <v>1455</v>
      </c>
      <c r="B154" s="149" t="s">
        <v>1856</v>
      </c>
      <c r="C154" s="165" t="s">
        <v>1514</v>
      </c>
      <c r="D154" s="150">
        <v>4293</v>
      </c>
      <c r="E154" s="150">
        <v>744</v>
      </c>
      <c r="F154" s="150">
        <v>295</v>
      </c>
      <c r="G154" s="150">
        <v>0</v>
      </c>
      <c r="H154" s="150">
        <v>0</v>
      </c>
      <c r="I154" s="151">
        <v>5629</v>
      </c>
      <c r="J154" s="151">
        <v>778</v>
      </c>
      <c r="K154" s="151">
        <v>777</v>
      </c>
      <c r="L154" s="151">
        <v>0</v>
      </c>
      <c r="M154" s="151">
        <v>0</v>
      </c>
      <c r="N154" s="151">
        <v>5578</v>
      </c>
      <c r="O154" s="151">
        <v>682</v>
      </c>
      <c r="P154" s="151">
        <v>682</v>
      </c>
      <c r="Q154" s="151">
        <v>0</v>
      </c>
      <c r="R154" s="151">
        <v>0</v>
      </c>
      <c r="S154" s="152">
        <v>0.015</v>
      </c>
      <c r="T154" s="153">
        <v>77599</v>
      </c>
      <c r="U154" s="153">
        <v>11290</v>
      </c>
      <c r="V154" s="153">
        <v>10822</v>
      </c>
      <c r="W154" s="153">
        <v>9</v>
      </c>
      <c r="X154" s="151">
        <v>7485</v>
      </c>
      <c r="Y154" s="154">
        <v>0.145375584736917</v>
      </c>
      <c r="Z154" s="154">
        <v>0.173305380852551</v>
      </c>
      <c r="AA154" s="154">
        <v>0.138212826434535</v>
      </c>
      <c r="AB154" s="155">
        <v>0.122266045177483</v>
      </c>
      <c r="AC154" s="156">
        <v>0.0350925544180152</v>
      </c>
      <c r="AD154" s="157">
        <v>27692</v>
      </c>
      <c r="AE154" s="158">
        <v>3522</v>
      </c>
      <c r="AF154" s="158">
        <v>1</v>
      </c>
      <c r="AG154" s="158">
        <v>18332</v>
      </c>
      <c r="AH154" s="158">
        <v>2392</v>
      </c>
      <c r="AI154" s="158">
        <v>5</v>
      </c>
      <c r="AJ154" s="155">
        <v>0.127148634984833</v>
      </c>
      <c r="AK154" s="155">
        <v>0.13020946977962</v>
      </c>
      <c r="AL154" s="156">
        <v>-0.00306083479478717</v>
      </c>
    </row>
    <row r="155" ht="20.25" spans="1:38">
      <c r="A155" s="148" t="s">
        <v>1455</v>
      </c>
      <c r="B155" s="149" t="s">
        <v>1856</v>
      </c>
      <c r="C155" s="165" t="s">
        <v>1506</v>
      </c>
      <c r="D155" s="150">
        <v>461</v>
      </c>
      <c r="E155" s="150">
        <v>46</v>
      </c>
      <c r="F155" s="150">
        <v>28</v>
      </c>
      <c r="G155" s="150">
        <v>0</v>
      </c>
      <c r="H155" s="150">
        <v>0</v>
      </c>
      <c r="I155" s="151">
        <v>713</v>
      </c>
      <c r="J155" s="151">
        <v>136</v>
      </c>
      <c r="K155" s="151">
        <v>133</v>
      </c>
      <c r="L155" s="151">
        <v>0</v>
      </c>
      <c r="M155" s="151">
        <v>0</v>
      </c>
      <c r="N155" s="151">
        <v>694</v>
      </c>
      <c r="O155" s="151">
        <v>181</v>
      </c>
      <c r="P155" s="151">
        <v>180</v>
      </c>
      <c r="Q155" s="151">
        <v>0</v>
      </c>
      <c r="R155" s="151">
        <v>0</v>
      </c>
      <c r="S155" s="152">
        <v>0.015</v>
      </c>
      <c r="T155" s="153">
        <v>25344</v>
      </c>
      <c r="U155" s="153">
        <v>3988</v>
      </c>
      <c r="V155" s="153">
        <v>3955</v>
      </c>
      <c r="W155" s="153">
        <v>0</v>
      </c>
      <c r="X155" s="151">
        <v>3155</v>
      </c>
      <c r="Y155" s="154">
        <v>0.157354797979798</v>
      </c>
      <c r="Z155" s="154">
        <v>0.0997830802603037</v>
      </c>
      <c r="AA155" s="154">
        <v>0.190743338008415</v>
      </c>
      <c r="AB155" s="155">
        <v>0.260806916426513</v>
      </c>
      <c r="AC155" s="156">
        <v>-0.0909602577481115</v>
      </c>
      <c r="AD155" s="157">
        <v>6088</v>
      </c>
      <c r="AE155" s="158">
        <v>853</v>
      </c>
      <c r="AF155" s="158">
        <v>0</v>
      </c>
      <c r="AG155" s="158">
        <v>5117</v>
      </c>
      <c r="AH155" s="158">
        <v>711</v>
      </c>
      <c r="AI155" s="158">
        <v>0</v>
      </c>
      <c r="AJ155" s="155">
        <v>0.140111695137976</v>
      </c>
      <c r="AK155" s="155">
        <v>0.138948602696893</v>
      </c>
      <c r="AL155" s="156">
        <v>0.00116309244108362</v>
      </c>
    </row>
    <row r="156" ht="20.25" spans="1:38">
      <c r="A156" s="148" t="s">
        <v>1455</v>
      </c>
      <c r="B156" s="149" t="s">
        <v>1856</v>
      </c>
      <c r="C156" s="165" t="s">
        <v>1530</v>
      </c>
      <c r="D156" s="150">
        <v>1418</v>
      </c>
      <c r="E156" s="150">
        <v>370</v>
      </c>
      <c r="F156" s="150">
        <v>261</v>
      </c>
      <c r="G156" s="150">
        <v>0</v>
      </c>
      <c r="H156" s="150">
        <v>0</v>
      </c>
      <c r="I156" s="151">
        <v>2238</v>
      </c>
      <c r="J156" s="151">
        <v>698</v>
      </c>
      <c r="K156" s="151">
        <v>693</v>
      </c>
      <c r="L156" s="151">
        <v>0</v>
      </c>
      <c r="M156" s="151">
        <v>0</v>
      </c>
      <c r="N156" s="151">
        <v>1622</v>
      </c>
      <c r="O156" s="151">
        <v>169</v>
      </c>
      <c r="P156" s="151">
        <v>169</v>
      </c>
      <c r="Q156" s="151">
        <v>0</v>
      </c>
      <c r="R156" s="151">
        <v>0</v>
      </c>
      <c r="S156" s="152">
        <v>0.015</v>
      </c>
      <c r="T156" s="153">
        <v>60371</v>
      </c>
      <c r="U156" s="153">
        <v>15320</v>
      </c>
      <c r="V156" s="153">
        <v>15148</v>
      </c>
      <c r="W156" s="153">
        <v>1</v>
      </c>
      <c r="X156" s="151">
        <v>12449</v>
      </c>
      <c r="Y156" s="154">
        <v>0.253747660300475</v>
      </c>
      <c r="Z156" s="154">
        <v>0.260930888575458</v>
      </c>
      <c r="AA156" s="154">
        <v>0.311885612153709</v>
      </c>
      <c r="AB156" s="155">
        <v>0.104192355117139</v>
      </c>
      <c r="AC156" s="156">
        <v>-0.0509547235782503</v>
      </c>
      <c r="AD156" s="157">
        <v>14092</v>
      </c>
      <c r="AE156" s="158">
        <v>3348</v>
      </c>
      <c r="AF156" s="158">
        <v>0</v>
      </c>
      <c r="AG156" s="158">
        <v>16153</v>
      </c>
      <c r="AH156" s="158">
        <v>3769</v>
      </c>
      <c r="AI156" s="158">
        <v>0</v>
      </c>
      <c r="AJ156" s="155">
        <v>0.237581606585297</v>
      </c>
      <c r="AK156" s="155">
        <v>0.233331269733176</v>
      </c>
      <c r="AL156" s="156">
        <v>0.00425033685212012</v>
      </c>
    </row>
    <row r="157" ht="20.25" spans="1:38">
      <c r="A157" s="148" t="s">
        <v>1455</v>
      </c>
      <c r="B157" s="149" t="s">
        <v>1856</v>
      </c>
      <c r="C157" s="165" t="s">
        <v>1531</v>
      </c>
      <c r="D157" s="150">
        <v>518</v>
      </c>
      <c r="E157" s="150">
        <v>211</v>
      </c>
      <c r="F157" s="150">
        <v>138</v>
      </c>
      <c r="G157" s="150">
        <v>0</v>
      </c>
      <c r="H157" s="150">
        <v>0</v>
      </c>
      <c r="I157" s="151">
        <v>545</v>
      </c>
      <c r="J157" s="151">
        <v>79</v>
      </c>
      <c r="K157" s="151">
        <v>78</v>
      </c>
      <c r="L157" s="151">
        <v>0</v>
      </c>
      <c r="M157" s="151">
        <v>0</v>
      </c>
      <c r="N157" s="151">
        <v>672</v>
      </c>
      <c r="O157" s="151">
        <v>149</v>
      </c>
      <c r="P157" s="151">
        <v>130</v>
      </c>
      <c r="Q157" s="151">
        <v>0</v>
      </c>
      <c r="R157" s="151">
        <v>0</v>
      </c>
      <c r="S157" s="152">
        <v>0.015</v>
      </c>
      <c r="T157" s="153">
        <v>18034</v>
      </c>
      <c r="U157" s="153">
        <v>4125</v>
      </c>
      <c r="V157" s="153">
        <v>3983</v>
      </c>
      <c r="W157" s="153">
        <v>0</v>
      </c>
      <c r="X157" s="151">
        <v>3084</v>
      </c>
      <c r="Y157" s="154">
        <v>0.228734612398802</v>
      </c>
      <c r="Z157" s="154">
        <v>0.407335907335907</v>
      </c>
      <c r="AA157" s="154">
        <v>0.144954128440367</v>
      </c>
      <c r="AB157" s="155">
        <v>0.22172619047619</v>
      </c>
      <c r="AC157" s="156">
        <v>0.26238177889554</v>
      </c>
      <c r="AD157" s="157">
        <v>5157</v>
      </c>
      <c r="AE157" s="158">
        <v>1036</v>
      </c>
      <c r="AF157" s="158">
        <v>0</v>
      </c>
      <c r="AG157" s="158">
        <v>2985</v>
      </c>
      <c r="AH157" s="158">
        <v>687</v>
      </c>
      <c r="AI157" s="158">
        <v>0</v>
      </c>
      <c r="AJ157" s="155">
        <v>0.200891991467908</v>
      </c>
      <c r="AK157" s="155">
        <v>0.230150753768844</v>
      </c>
      <c r="AL157" s="156">
        <v>-0.0292587623009365</v>
      </c>
    </row>
    <row r="158" ht="20.25" spans="1:38">
      <c r="A158" s="148" t="s">
        <v>1455</v>
      </c>
      <c r="B158" s="149" t="s">
        <v>1856</v>
      </c>
      <c r="C158" s="165" t="s">
        <v>1534</v>
      </c>
      <c r="D158" s="150">
        <v>1460</v>
      </c>
      <c r="E158" s="150">
        <v>117</v>
      </c>
      <c r="F158" s="150">
        <v>71</v>
      </c>
      <c r="G158" s="150">
        <v>0</v>
      </c>
      <c r="H158" s="150">
        <v>0</v>
      </c>
      <c r="I158" s="151">
        <v>881</v>
      </c>
      <c r="J158" s="151">
        <v>287</v>
      </c>
      <c r="K158" s="151">
        <v>285</v>
      </c>
      <c r="L158" s="151">
        <v>0</v>
      </c>
      <c r="M158" s="151">
        <v>0</v>
      </c>
      <c r="N158" s="151">
        <v>1098</v>
      </c>
      <c r="O158" s="151">
        <v>78</v>
      </c>
      <c r="P158" s="151">
        <v>78</v>
      </c>
      <c r="Q158" s="151">
        <v>0</v>
      </c>
      <c r="R158" s="151">
        <v>0</v>
      </c>
      <c r="S158" s="152">
        <v>0.015</v>
      </c>
      <c r="T158" s="153">
        <v>38703</v>
      </c>
      <c r="U158" s="153">
        <v>6235</v>
      </c>
      <c r="V158" s="153">
        <v>6180</v>
      </c>
      <c r="W158" s="153">
        <v>21</v>
      </c>
      <c r="X158" s="151">
        <v>4763</v>
      </c>
      <c r="Y158" s="154">
        <v>0.160556029248379</v>
      </c>
      <c r="Z158" s="154">
        <v>0.0801369863013699</v>
      </c>
      <c r="AA158" s="154">
        <v>0.325766174801362</v>
      </c>
      <c r="AB158" s="155">
        <v>0.0710382513661202</v>
      </c>
      <c r="AC158" s="156">
        <v>-0.245629188499992</v>
      </c>
      <c r="AD158" s="157">
        <v>9486</v>
      </c>
      <c r="AE158" s="158">
        <v>1484</v>
      </c>
      <c r="AF158" s="158">
        <v>0</v>
      </c>
      <c r="AG158" s="158">
        <v>7471</v>
      </c>
      <c r="AH158" s="158">
        <v>1059</v>
      </c>
      <c r="AI158" s="158">
        <v>3</v>
      </c>
      <c r="AJ158" s="155">
        <v>0.156441071052077</v>
      </c>
      <c r="AK158" s="155">
        <v>0.141346539954491</v>
      </c>
      <c r="AL158" s="156">
        <v>0.015094531097586</v>
      </c>
    </row>
    <row r="159" ht="20.25" spans="1:38">
      <c r="A159" s="148" t="s">
        <v>1455</v>
      </c>
      <c r="B159" s="149" t="s">
        <v>1856</v>
      </c>
      <c r="C159" s="165" t="s">
        <v>1539</v>
      </c>
      <c r="D159" s="150">
        <v>1978</v>
      </c>
      <c r="E159" s="150">
        <v>214</v>
      </c>
      <c r="F159" s="150">
        <v>141</v>
      </c>
      <c r="G159" s="150">
        <v>0</v>
      </c>
      <c r="H159" s="150">
        <v>0</v>
      </c>
      <c r="I159" s="151">
        <v>1100</v>
      </c>
      <c r="J159" s="151">
        <v>359</v>
      </c>
      <c r="K159" s="151">
        <v>355</v>
      </c>
      <c r="L159" s="151">
        <v>0</v>
      </c>
      <c r="M159" s="151">
        <v>0</v>
      </c>
      <c r="N159" s="151">
        <v>1677</v>
      </c>
      <c r="O159" s="151">
        <v>639</v>
      </c>
      <c r="P159" s="151">
        <v>632</v>
      </c>
      <c r="Q159" s="151">
        <v>0</v>
      </c>
      <c r="R159" s="151">
        <v>0</v>
      </c>
      <c r="S159" s="152">
        <v>0.015</v>
      </c>
      <c r="T159" s="153">
        <v>58598</v>
      </c>
      <c r="U159" s="153">
        <v>15566</v>
      </c>
      <c r="V159" s="153">
        <v>15376</v>
      </c>
      <c r="W159" s="153">
        <v>0</v>
      </c>
      <c r="X159" s="151">
        <v>11299</v>
      </c>
      <c r="Y159" s="154">
        <v>0.265640465544899</v>
      </c>
      <c r="Z159" s="154">
        <v>0.108190091001011</v>
      </c>
      <c r="AA159" s="154">
        <v>0.326363636363636</v>
      </c>
      <c r="AB159" s="155">
        <v>0.381037567084079</v>
      </c>
      <c r="AC159" s="156">
        <v>-0.218173545362625</v>
      </c>
      <c r="AD159" s="157">
        <v>14522</v>
      </c>
      <c r="AE159" s="158">
        <v>3628</v>
      </c>
      <c r="AF159" s="158">
        <v>0</v>
      </c>
      <c r="AG159" s="158">
        <v>16239</v>
      </c>
      <c r="AH159" s="158">
        <v>4270</v>
      </c>
      <c r="AI159" s="158">
        <v>0</v>
      </c>
      <c r="AJ159" s="155">
        <v>0.249827847403939</v>
      </c>
      <c r="AK159" s="155">
        <v>0.262947225814397</v>
      </c>
      <c r="AL159" s="156">
        <v>-0.0131193784104586</v>
      </c>
    </row>
    <row r="160" ht="20.25" spans="1:38">
      <c r="A160" s="148" t="s">
        <v>1455</v>
      </c>
      <c r="B160" s="149" t="s">
        <v>1856</v>
      </c>
      <c r="C160" s="165" t="s">
        <v>1522</v>
      </c>
      <c r="D160" s="150">
        <v>1540</v>
      </c>
      <c r="E160" s="150">
        <v>224</v>
      </c>
      <c r="F160" s="150">
        <v>145</v>
      </c>
      <c r="G160" s="150">
        <v>0</v>
      </c>
      <c r="H160" s="150">
        <v>0</v>
      </c>
      <c r="I160" s="151">
        <v>2151</v>
      </c>
      <c r="J160" s="151">
        <v>180</v>
      </c>
      <c r="K160" s="151">
        <v>176</v>
      </c>
      <c r="L160" s="151">
        <v>0</v>
      </c>
      <c r="M160" s="151">
        <v>0</v>
      </c>
      <c r="N160" s="151">
        <v>2703</v>
      </c>
      <c r="O160" s="151">
        <v>75</v>
      </c>
      <c r="P160" s="151">
        <v>74</v>
      </c>
      <c r="Q160" s="151">
        <v>0</v>
      </c>
      <c r="R160" s="151">
        <v>0</v>
      </c>
      <c r="S160" s="152">
        <v>0.015</v>
      </c>
      <c r="T160" s="153">
        <v>44383</v>
      </c>
      <c r="U160" s="153">
        <v>9049</v>
      </c>
      <c r="V160" s="153">
        <v>8892</v>
      </c>
      <c r="W160" s="153">
        <v>0</v>
      </c>
      <c r="X160" s="151">
        <v>6113</v>
      </c>
      <c r="Y160" s="154">
        <v>0.203884370141721</v>
      </c>
      <c r="Z160" s="154">
        <v>0.145454545454545</v>
      </c>
      <c r="AA160" s="154">
        <v>0.0836820083682008</v>
      </c>
      <c r="AB160" s="155">
        <v>0.0277469478357381</v>
      </c>
      <c r="AC160" s="156">
        <v>0.0617725370863446</v>
      </c>
      <c r="AD160" s="157">
        <v>8516</v>
      </c>
      <c r="AE160" s="158">
        <v>1138</v>
      </c>
      <c r="AF160" s="158">
        <v>0</v>
      </c>
      <c r="AG160" s="158">
        <v>6234</v>
      </c>
      <c r="AH160" s="158">
        <v>1731</v>
      </c>
      <c r="AI160" s="158">
        <v>0</v>
      </c>
      <c r="AJ160" s="155">
        <v>0.13363081258807</v>
      </c>
      <c r="AK160" s="155">
        <v>0.2776708373436</v>
      </c>
      <c r="AL160" s="156">
        <v>-0.14404002475553</v>
      </c>
    </row>
    <row r="161" ht="20.25" spans="1:38">
      <c r="A161" s="148" t="s">
        <v>1455</v>
      </c>
      <c r="B161" s="149" t="s">
        <v>1856</v>
      </c>
      <c r="C161" s="165" t="s">
        <v>1528</v>
      </c>
      <c r="D161" s="150">
        <v>802</v>
      </c>
      <c r="E161" s="150">
        <v>331</v>
      </c>
      <c r="F161" s="150">
        <v>240</v>
      </c>
      <c r="G161" s="150">
        <v>0</v>
      </c>
      <c r="H161" s="150">
        <v>0</v>
      </c>
      <c r="I161" s="151">
        <v>729</v>
      </c>
      <c r="J161" s="151">
        <v>1048</v>
      </c>
      <c r="K161" s="151">
        <v>1046</v>
      </c>
      <c r="L161" s="151">
        <v>0</v>
      </c>
      <c r="M161" s="151">
        <v>0</v>
      </c>
      <c r="N161" s="151">
        <v>2440</v>
      </c>
      <c r="O161" s="151">
        <v>634</v>
      </c>
      <c r="P161" s="151">
        <v>634</v>
      </c>
      <c r="Q161" s="151">
        <v>0</v>
      </c>
      <c r="R161" s="151">
        <v>0</v>
      </c>
      <c r="S161" s="152">
        <v>0.015</v>
      </c>
      <c r="T161" s="153">
        <v>60458</v>
      </c>
      <c r="U161" s="153">
        <v>12747</v>
      </c>
      <c r="V161" s="153">
        <v>12588</v>
      </c>
      <c r="W161" s="153">
        <v>0</v>
      </c>
      <c r="X161" s="151">
        <v>7912</v>
      </c>
      <c r="Y161" s="154">
        <v>0.210840583545602</v>
      </c>
      <c r="Z161" s="154">
        <v>0.412718204488778</v>
      </c>
      <c r="AA161" s="154">
        <v>1.43758573388203</v>
      </c>
      <c r="AB161" s="155">
        <v>0.25983606557377</v>
      </c>
      <c r="AC161" s="156">
        <v>-1.02486752939325</v>
      </c>
      <c r="AD161" s="157">
        <v>13273</v>
      </c>
      <c r="AE161" s="158">
        <v>2522</v>
      </c>
      <c r="AF161" s="158">
        <v>0</v>
      </c>
      <c r="AG161" s="158">
        <v>11898</v>
      </c>
      <c r="AH161" s="158">
        <v>2472</v>
      </c>
      <c r="AI161" s="158">
        <v>0</v>
      </c>
      <c r="AJ161" s="155">
        <v>0.190009794319295</v>
      </c>
      <c r="AK161" s="155">
        <v>0.207766011094302</v>
      </c>
      <c r="AL161" s="156">
        <v>-0.0177562167750067</v>
      </c>
    </row>
    <row r="162" ht="20.25" spans="1:38">
      <c r="A162" s="148" t="s">
        <v>1455</v>
      </c>
      <c r="B162" s="149" t="s">
        <v>1856</v>
      </c>
      <c r="C162" s="165" t="s">
        <v>1533</v>
      </c>
      <c r="D162" s="150">
        <v>1861</v>
      </c>
      <c r="E162" s="150">
        <v>882</v>
      </c>
      <c r="F162" s="150">
        <v>617</v>
      </c>
      <c r="G162" s="150">
        <v>0</v>
      </c>
      <c r="H162" s="150">
        <v>0</v>
      </c>
      <c r="I162" s="151">
        <v>1623</v>
      </c>
      <c r="J162" s="151">
        <v>931</v>
      </c>
      <c r="K162" s="151">
        <v>925</v>
      </c>
      <c r="L162" s="151">
        <v>0</v>
      </c>
      <c r="M162" s="151">
        <v>0</v>
      </c>
      <c r="N162" s="151">
        <v>2389</v>
      </c>
      <c r="O162" s="151">
        <v>522</v>
      </c>
      <c r="P162" s="151">
        <v>513</v>
      </c>
      <c r="Q162" s="151">
        <v>0</v>
      </c>
      <c r="R162" s="151">
        <v>0</v>
      </c>
      <c r="S162" s="152">
        <v>0.015</v>
      </c>
      <c r="T162" s="153">
        <v>49708</v>
      </c>
      <c r="U162" s="153">
        <v>16449</v>
      </c>
      <c r="V162" s="153">
        <v>16022</v>
      </c>
      <c r="W162" s="153">
        <v>50</v>
      </c>
      <c r="X162" s="151">
        <v>6874</v>
      </c>
      <c r="Y162" s="154">
        <v>0.329906654864408</v>
      </c>
      <c r="Z162" s="154">
        <v>0.473938742611499</v>
      </c>
      <c r="AA162" s="154">
        <v>0.573629081947012</v>
      </c>
      <c r="AB162" s="155">
        <v>0.218501465048137</v>
      </c>
      <c r="AC162" s="156">
        <v>-0.0996903393355125</v>
      </c>
      <c r="AD162" s="157">
        <v>13667</v>
      </c>
      <c r="AE162" s="158">
        <v>4290</v>
      </c>
      <c r="AF162" s="158">
        <v>0</v>
      </c>
      <c r="AG162" s="158">
        <v>16335</v>
      </c>
      <c r="AH162" s="158">
        <v>4668</v>
      </c>
      <c r="AI162" s="158">
        <v>5</v>
      </c>
      <c r="AJ162" s="155">
        <v>0.313894783054072</v>
      </c>
      <c r="AK162" s="155">
        <v>0.285460667278849</v>
      </c>
      <c r="AL162" s="156">
        <v>0.0284341157752228</v>
      </c>
    </row>
    <row r="163" ht="20.25" spans="1:38">
      <c r="A163" s="148" t="s">
        <v>1455</v>
      </c>
      <c r="B163" s="149" t="s">
        <v>1856</v>
      </c>
      <c r="C163" s="165" t="s">
        <v>1512</v>
      </c>
      <c r="D163" s="150">
        <v>1971</v>
      </c>
      <c r="E163" s="150">
        <v>316</v>
      </c>
      <c r="F163" s="150">
        <v>134</v>
      </c>
      <c r="G163" s="150">
        <v>0</v>
      </c>
      <c r="H163" s="150">
        <v>0</v>
      </c>
      <c r="I163" s="151">
        <v>2848</v>
      </c>
      <c r="J163" s="151">
        <v>469</v>
      </c>
      <c r="K163" s="151">
        <v>467</v>
      </c>
      <c r="L163" s="151">
        <v>0</v>
      </c>
      <c r="M163" s="151">
        <v>0</v>
      </c>
      <c r="N163" s="151">
        <v>3125</v>
      </c>
      <c r="O163" s="151">
        <v>249</v>
      </c>
      <c r="P163" s="151">
        <v>246</v>
      </c>
      <c r="Q163" s="151">
        <v>0</v>
      </c>
      <c r="R163" s="151">
        <v>0</v>
      </c>
      <c r="S163" s="152">
        <v>0.015</v>
      </c>
      <c r="T163" s="153">
        <v>40938</v>
      </c>
      <c r="U163" s="153">
        <v>10036</v>
      </c>
      <c r="V163" s="153">
        <v>9738</v>
      </c>
      <c r="W163" s="153">
        <v>7</v>
      </c>
      <c r="X163" s="151">
        <v>7235</v>
      </c>
      <c r="Y163" s="154">
        <v>0.244980213982119</v>
      </c>
      <c r="Z163" s="154">
        <v>0.160324708269914</v>
      </c>
      <c r="AA163" s="154">
        <v>0.164676966292135</v>
      </c>
      <c r="AB163" s="155">
        <v>0.07968</v>
      </c>
      <c r="AC163" s="156">
        <v>-0.00435225802222108</v>
      </c>
      <c r="AD163" s="157">
        <v>13755</v>
      </c>
      <c r="AE163" s="158">
        <v>2383</v>
      </c>
      <c r="AF163" s="158">
        <v>0</v>
      </c>
      <c r="AG163" s="158">
        <v>10206</v>
      </c>
      <c r="AH163" s="158">
        <v>1540</v>
      </c>
      <c r="AI163" s="158">
        <v>1</v>
      </c>
      <c r="AJ163" s="155">
        <v>0.173246092330062</v>
      </c>
      <c r="AK163" s="155">
        <v>0.150793650793651</v>
      </c>
      <c r="AL163" s="156">
        <v>0.022452441536411</v>
      </c>
    </row>
    <row r="164" ht="20.25" spans="1:38">
      <c r="A164" s="148" t="s">
        <v>1455</v>
      </c>
      <c r="B164" s="149" t="s">
        <v>1856</v>
      </c>
      <c r="C164" s="165" t="s">
        <v>1518</v>
      </c>
      <c r="D164" s="150">
        <v>1158</v>
      </c>
      <c r="E164" s="150">
        <v>92</v>
      </c>
      <c r="F164" s="150">
        <v>63</v>
      </c>
      <c r="G164" s="150">
        <v>0</v>
      </c>
      <c r="H164" s="150">
        <v>0</v>
      </c>
      <c r="I164" s="151">
        <v>1318</v>
      </c>
      <c r="J164" s="151">
        <v>415</v>
      </c>
      <c r="K164" s="151">
        <v>408</v>
      </c>
      <c r="L164" s="151">
        <v>0</v>
      </c>
      <c r="M164" s="151">
        <v>0</v>
      </c>
      <c r="N164" s="151">
        <v>1339</v>
      </c>
      <c r="O164" s="151">
        <v>807</v>
      </c>
      <c r="P164" s="151">
        <v>791</v>
      </c>
      <c r="Q164" s="151">
        <v>0</v>
      </c>
      <c r="R164" s="151">
        <v>0</v>
      </c>
      <c r="S164" s="152">
        <v>0.015</v>
      </c>
      <c r="T164" s="153">
        <v>31737</v>
      </c>
      <c r="U164" s="153">
        <v>13638</v>
      </c>
      <c r="V164" s="153">
        <v>13423</v>
      </c>
      <c r="W164" s="153">
        <v>0</v>
      </c>
      <c r="X164" s="151">
        <v>7864</v>
      </c>
      <c r="Y164" s="154">
        <v>0.429719255128084</v>
      </c>
      <c r="Z164" s="154">
        <v>0.079447322970639</v>
      </c>
      <c r="AA164" s="154">
        <v>0.314871016691957</v>
      </c>
      <c r="AB164" s="155">
        <v>0.60268857356236</v>
      </c>
      <c r="AC164" s="156">
        <v>-0.235423693721318</v>
      </c>
      <c r="AD164" s="157">
        <v>8934</v>
      </c>
      <c r="AE164" s="158">
        <v>2582</v>
      </c>
      <c r="AF164" s="158">
        <v>0</v>
      </c>
      <c r="AG164" s="158">
        <v>6592</v>
      </c>
      <c r="AH164" s="158">
        <v>6088</v>
      </c>
      <c r="AI164" s="158">
        <v>0</v>
      </c>
      <c r="AJ164" s="155">
        <v>0.289008282963958</v>
      </c>
      <c r="AK164" s="155">
        <v>0.923543689320388</v>
      </c>
      <c r="AL164" s="156">
        <v>-0.63453540635643</v>
      </c>
    </row>
    <row r="165" ht="20.25" spans="1:38">
      <c r="A165" s="148" t="s">
        <v>1455</v>
      </c>
      <c r="B165" s="149" t="s">
        <v>1856</v>
      </c>
      <c r="C165" s="165" t="s">
        <v>1536</v>
      </c>
      <c r="D165" s="150">
        <v>142</v>
      </c>
      <c r="E165" s="150">
        <v>97</v>
      </c>
      <c r="F165" s="150">
        <v>57</v>
      </c>
      <c r="G165" s="150">
        <v>0</v>
      </c>
      <c r="H165" s="150">
        <v>0</v>
      </c>
      <c r="I165" s="151">
        <v>395</v>
      </c>
      <c r="J165" s="151">
        <v>49</v>
      </c>
      <c r="K165" s="151">
        <v>49</v>
      </c>
      <c r="L165" s="151">
        <v>0</v>
      </c>
      <c r="M165" s="151">
        <v>0</v>
      </c>
      <c r="N165" s="151">
        <v>646</v>
      </c>
      <c r="O165" s="151">
        <v>51</v>
      </c>
      <c r="P165" s="151">
        <v>51</v>
      </c>
      <c r="Q165" s="151">
        <v>0</v>
      </c>
      <c r="R165" s="151">
        <v>0</v>
      </c>
      <c r="S165" s="152">
        <v>0.015</v>
      </c>
      <c r="T165" s="153">
        <v>20370</v>
      </c>
      <c r="U165" s="153">
        <v>2578</v>
      </c>
      <c r="V165" s="153">
        <v>2538</v>
      </c>
      <c r="W165" s="153">
        <v>3</v>
      </c>
      <c r="X165" s="151">
        <v>1940</v>
      </c>
      <c r="Y165" s="154">
        <v>0.126411389297987</v>
      </c>
      <c r="Z165" s="154">
        <v>0.683098591549296</v>
      </c>
      <c r="AA165" s="154">
        <v>0.124050632911392</v>
      </c>
      <c r="AB165" s="155">
        <v>0.0789473684210526</v>
      </c>
      <c r="AC165" s="156">
        <v>0.559047958637903</v>
      </c>
      <c r="AD165" s="157">
        <v>3375</v>
      </c>
      <c r="AE165" s="158">
        <v>490</v>
      </c>
      <c r="AF165" s="158">
        <v>0</v>
      </c>
      <c r="AG165" s="158">
        <v>3140</v>
      </c>
      <c r="AH165" s="158">
        <v>174</v>
      </c>
      <c r="AI165" s="158">
        <v>0</v>
      </c>
      <c r="AJ165" s="155">
        <v>0.145185185185185</v>
      </c>
      <c r="AK165" s="155">
        <v>0.0554140127388535</v>
      </c>
      <c r="AL165" s="156">
        <v>0.0897711724463317</v>
      </c>
    </row>
    <row r="166" ht="20.25" spans="1:38">
      <c r="A166" s="148" t="s">
        <v>1455</v>
      </c>
      <c r="B166" s="149" t="s">
        <v>1856</v>
      </c>
      <c r="C166" s="165" t="s">
        <v>1505</v>
      </c>
      <c r="D166" s="150">
        <v>3293</v>
      </c>
      <c r="E166" s="150">
        <v>561</v>
      </c>
      <c r="F166" s="150">
        <v>336</v>
      </c>
      <c r="G166" s="150">
        <v>0</v>
      </c>
      <c r="H166" s="150">
        <v>0</v>
      </c>
      <c r="I166" s="151">
        <v>3236</v>
      </c>
      <c r="J166" s="151">
        <v>453</v>
      </c>
      <c r="K166" s="151">
        <v>451</v>
      </c>
      <c r="L166" s="151">
        <v>0</v>
      </c>
      <c r="M166" s="151">
        <v>0</v>
      </c>
      <c r="N166" s="151">
        <v>2919</v>
      </c>
      <c r="O166" s="151">
        <v>454</v>
      </c>
      <c r="P166" s="151">
        <v>453</v>
      </c>
      <c r="Q166" s="151">
        <v>0</v>
      </c>
      <c r="R166" s="151">
        <v>0</v>
      </c>
      <c r="S166" s="152">
        <v>0.015</v>
      </c>
      <c r="T166" s="153">
        <v>90598</v>
      </c>
      <c r="U166" s="153">
        <v>21841</v>
      </c>
      <c r="V166" s="153">
        <v>21448</v>
      </c>
      <c r="W166" s="153">
        <v>49</v>
      </c>
      <c r="X166" s="151">
        <v>13891</v>
      </c>
      <c r="Y166" s="154">
        <v>0.240535111150357</v>
      </c>
      <c r="Z166" s="154">
        <v>0.170361372608564</v>
      </c>
      <c r="AA166" s="154">
        <v>0.139987639060569</v>
      </c>
      <c r="AB166" s="155">
        <v>0.155532716683796</v>
      </c>
      <c r="AC166" s="156">
        <v>0.030373733547995</v>
      </c>
      <c r="AD166" s="157">
        <v>18093</v>
      </c>
      <c r="AE166" s="158">
        <v>3497</v>
      </c>
      <c r="AF166" s="158">
        <v>48</v>
      </c>
      <c r="AG166" s="158">
        <v>18970</v>
      </c>
      <c r="AH166" s="158">
        <v>6172</v>
      </c>
      <c r="AI166" s="158">
        <v>1</v>
      </c>
      <c r="AJ166" s="155">
        <v>0.190626209031117</v>
      </c>
      <c r="AK166" s="155">
        <v>0.325303110173959</v>
      </c>
      <c r="AL166" s="156">
        <v>-0.134676901142842</v>
      </c>
    </row>
    <row r="167" ht="20.25" spans="1:38">
      <c r="A167" s="148" t="s">
        <v>1455</v>
      </c>
      <c r="B167" s="149" t="s">
        <v>1856</v>
      </c>
      <c r="C167" s="165" t="s">
        <v>1508</v>
      </c>
      <c r="D167" s="150">
        <v>3268</v>
      </c>
      <c r="E167" s="150">
        <v>611</v>
      </c>
      <c r="F167" s="150">
        <v>357</v>
      </c>
      <c r="G167" s="150">
        <v>0</v>
      </c>
      <c r="H167" s="150">
        <v>0</v>
      </c>
      <c r="I167" s="151">
        <v>2795</v>
      </c>
      <c r="J167" s="151">
        <v>610</v>
      </c>
      <c r="K167" s="151">
        <v>607</v>
      </c>
      <c r="L167" s="151">
        <v>0</v>
      </c>
      <c r="M167" s="151">
        <v>0</v>
      </c>
      <c r="N167" s="151">
        <v>2970</v>
      </c>
      <c r="O167" s="151">
        <v>431</v>
      </c>
      <c r="P167" s="151">
        <v>430</v>
      </c>
      <c r="Q167" s="151">
        <v>0</v>
      </c>
      <c r="R167" s="151">
        <v>0</v>
      </c>
      <c r="S167" s="152">
        <v>0.015</v>
      </c>
      <c r="T167" s="153">
        <v>73647</v>
      </c>
      <c r="U167" s="153">
        <v>13496</v>
      </c>
      <c r="V167" s="153">
        <v>13155</v>
      </c>
      <c r="W167" s="153">
        <v>34</v>
      </c>
      <c r="X167" s="151">
        <v>9773</v>
      </c>
      <c r="Y167" s="154">
        <v>0.182790880823387</v>
      </c>
      <c r="Z167" s="154">
        <v>0.186964504283966</v>
      </c>
      <c r="AA167" s="154">
        <v>0.21824686940966</v>
      </c>
      <c r="AB167" s="155">
        <v>0.145117845117845</v>
      </c>
      <c r="AC167" s="156">
        <v>-0.0312823651256944</v>
      </c>
      <c r="AD167" s="157">
        <v>17077</v>
      </c>
      <c r="AE167" s="158">
        <v>3062</v>
      </c>
      <c r="AF167" s="158">
        <v>0</v>
      </c>
      <c r="AG167" s="158">
        <v>14100</v>
      </c>
      <c r="AH167" s="158">
        <v>2120</v>
      </c>
      <c r="AI167" s="158">
        <v>2</v>
      </c>
      <c r="AJ167" s="155">
        <v>0.17930549862388</v>
      </c>
      <c r="AK167" s="155">
        <v>0.150212765957447</v>
      </c>
      <c r="AL167" s="156">
        <v>0.0290927326664333</v>
      </c>
    </row>
    <row r="168" ht="20.25" spans="1:38">
      <c r="A168" s="148" t="s">
        <v>1455</v>
      </c>
      <c r="B168" s="149" t="s">
        <v>1856</v>
      </c>
      <c r="C168" s="165" t="s">
        <v>1509</v>
      </c>
      <c r="D168" s="150">
        <v>1453</v>
      </c>
      <c r="E168" s="150">
        <v>327</v>
      </c>
      <c r="F168" s="150">
        <v>182</v>
      </c>
      <c r="G168" s="150">
        <v>0</v>
      </c>
      <c r="H168" s="150">
        <v>0</v>
      </c>
      <c r="I168" s="151">
        <v>1776</v>
      </c>
      <c r="J168" s="151">
        <v>311</v>
      </c>
      <c r="K168" s="151">
        <v>311</v>
      </c>
      <c r="L168" s="151">
        <v>0</v>
      </c>
      <c r="M168" s="151">
        <v>0</v>
      </c>
      <c r="N168" s="151">
        <v>2123</v>
      </c>
      <c r="O168" s="151">
        <v>38</v>
      </c>
      <c r="P168" s="151">
        <v>38</v>
      </c>
      <c r="Q168" s="151">
        <v>0</v>
      </c>
      <c r="R168" s="151">
        <v>0</v>
      </c>
      <c r="S168" s="152">
        <v>0.015</v>
      </c>
      <c r="T168" s="153">
        <v>40115</v>
      </c>
      <c r="U168" s="153">
        <v>8230</v>
      </c>
      <c r="V168" s="153">
        <v>8047</v>
      </c>
      <c r="W168" s="153">
        <v>13</v>
      </c>
      <c r="X168" s="151">
        <v>5726</v>
      </c>
      <c r="Y168" s="154">
        <v>0.204836096223358</v>
      </c>
      <c r="Z168" s="154">
        <v>0.225051617343427</v>
      </c>
      <c r="AA168" s="154">
        <v>0.175112612612613</v>
      </c>
      <c r="AB168" s="155">
        <v>0.0178991992463495</v>
      </c>
      <c r="AC168" s="156">
        <v>0.0499390047308148</v>
      </c>
      <c r="AD168" s="157">
        <v>11273</v>
      </c>
      <c r="AE168" s="158">
        <v>1562</v>
      </c>
      <c r="AF168" s="158">
        <v>0</v>
      </c>
      <c r="AG168" s="158">
        <v>8978</v>
      </c>
      <c r="AH168" s="158">
        <v>1466</v>
      </c>
      <c r="AI168" s="158">
        <v>4</v>
      </c>
      <c r="AJ168" s="155">
        <v>0.13856116384281</v>
      </c>
      <c r="AK168" s="155">
        <v>0.162842503898418</v>
      </c>
      <c r="AL168" s="156">
        <v>-0.0242813400556081</v>
      </c>
    </row>
    <row r="169" ht="20.25" spans="1:38">
      <c r="A169" s="148" t="s">
        <v>1455</v>
      </c>
      <c r="B169" s="149" t="s">
        <v>1856</v>
      </c>
      <c r="C169" s="165" t="s">
        <v>1524</v>
      </c>
      <c r="D169" s="150">
        <v>2177</v>
      </c>
      <c r="E169" s="150">
        <v>14</v>
      </c>
      <c r="F169" s="150">
        <v>9</v>
      </c>
      <c r="G169" s="150">
        <v>0</v>
      </c>
      <c r="H169" s="150">
        <v>0</v>
      </c>
      <c r="I169" s="151">
        <v>1967</v>
      </c>
      <c r="J169" s="151">
        <v>624</v>
      </c>
      <c r="K169" s="151">
        <v>624</v>
      </c>
      <c r="L169" s="151">
        <v>0</v>
      </c>
      <c r="M169" s="151">
        <v>0</v>
      </c>
      <c r="N169" s="151">
        <v>1957</v>
      </c>
      <c r="O169" s="151">
        <v>222</v>
      </c>
      <c r="P169" s="151">
        <v>218</v>
      </c>
      <c r="Q169" s="151">
        <v>0</v>
      </c>
      <c r="R169" s="151">
        <v>0</v>
      </c>
      <c r="S169" s="152">
        <v>0.015</v>
      </c>
      <c r="T169" s="153">
        <v>42672</v>
      </c>
      <c r="U169" s="153">
        <v>7278</v>
      </c>
      <c r="V169" s="153">
        <v>7215</v>
      </c>
      <c r="W169" s="153">
        <v>0</v>
      </c>
      <c r="X169" s="151">
        <v>4838</v>
      </c>
      <c r="Y169" s="154">
        <v>0.170556805399325</v>
      </c>
      <c r="Z169" s="154">
        <v>0.00643086816720257</v>
      </c>
      <c r="AA169" s="154">
        <v>0.317234367056431</v>
      </c>
      <c r="AB169" s="155">
        <v>0.113438937148697</v>
      </c>
      <c r="AC169" s="156">
        <v>-0.310803498889229</v>
      </c>
      <c r="AD169" s="157">
        <v>12222</v>
      </c>
      <c r="AE169" s="158">
        <v>2085</v>
      </c>
      <c r="AF169" s="158">
        <v>0</v>
      </c>
      <c r="AG169" s="158">
        <v>10098</v>
      </c>
      <c r="AH169" s="158">
        <v>1314</v>
      </c>
      <c r="AI169" s="158">
        <v>0</v>
      </c>
      <c r="AJ169" s="155">
        <v>0.170594010800196</v>
      </c>
      <c r="AK169" s="155">
        <v>0.130124777183601</v>
      </c>
      <c r="AL169" s="156">
        <v>0.0404692336165957</v>
      </c>
    </row>
    <row r="170" ht="20.25" spans="1:38">
      <c r="A170" s="148" t="s">
        <v>1455</v>
      </c>
      <c r="B170" s="149" t="s">
        <v>1856</v>
      </c>
      <c r="C170" s="165" t="s">
        <v>1504</v>
      </c>
      <c r="D170" s="150">
        <v>4001</v>
      </c>
      <c r="E170" s="150">
        <v>1185</v>
      </c>
      <c r="F170" s="150">
        <v>769</v>
      </c>
      <c r="G170" s="150">
        <v>0</v>
      </c>
      <c r="H170" s="150">
        <v>0</v>
      </c>
      <c r="I170" s="151">
        <v>6087</v>
      </c>
      <c r="J170" s="151">
        <v>797</v>
      </c>
      <c r="K170" s="151">
        <v>797</v>
      </c>
      <c r="L170" s="151">
        <v>0</v>
      </c>
      <c r="M170" s="151">
        <v>0</v>
      </c>
      <c r="N170" s="151">
        <v>6242</v>
      </c>
      <c r="O170" s="151">
        <v>591</v>
      </c>
      <c r="P170" s="151">
        <v>591</v>
      </c>
      <c r="Q170" s="151">
        <v>0</v>
      </c>
      <c r="R170" s="151">
        <v>0</v>
      </c>
      <c r="S170" s="152">
        <v>0.015</v>
      </c>
      <c r="T170" s="153">
        <v>77434</v>
      </c>
      <c r="U170" s="153">
        <v>11912</v>
      </c>
      <c r="V170" s="153">
        <v>11408</v>
      </c>
      <c r="W170" s="153">
        <v>1</v>
      </c>
      <c r="X170" s="151">
        <v>7421</v>
      </c>
      <c r="Y170" s="154">
        <v>0.153821318800527</v>
      </c>
      <c r="Z170" s="154">
        <v>0.296175956010997</v>
      </c>
      <c r="AA170" s="154">
        <v>0.130934779037293</v>
      </c>
      <c r="AB170" s="155">
        <v>0.0946811919256648</v>
      </c>
      <c r="AC170" s="156">
        <v>0.165241176973705</v>
      </c>
      <c r="AD170" s="157">
        <v>28558</v>
      </c>
      <c r="AE170" s="158">
        <v>3985</v>
      </c>
      <c r="AF170" s="158">
        <v>0</v>
      </c>
      <c r="AG170" s="158">
        <v>18491</v>
      </c>
      <c r="AH170" s="158">
        <v>2496</v>
      </c>
      <c r="AI170" s="158">
        <v>0</v>
      </c>
      <c r="AJ170" s="155">
        <v>0.139540584074515</v>
      </c>
      <c r="AK170" s="155">
        <v>0.134984587096425</v>
      </c>
      <c r="AL170" s="156">
        <v>0.00455599697808973</v>
      </c>
    </row>
    <row r="171" ht="20.25" spans="1:38">
      <c r="A171" s="148" t="s">
        <v>1455</v>
      </c>
      <c r="B171" s="149" t="s">
        <v>1856</v>
      </c>
      <c r="C171" s="165" t="s">
        <v>1520</v>
      </c>
      <c r="D171" s="150">
        <v>4722</v>
      </c>
      <c r="E171" s="150">
        <v>237</v>
      </c>
      <c r="F171" s="150">
        <v>67</v>
      </c>
      <c r="G171" s="150">
        <v>0</v>
      </c>
      <c r="H171" s="150">
        <v>0</v>
      </c>
      <c r="I171" s="151">
        <v>5690</v>
      </c>
      <c r="J171" s="151">
        <v>823</v>
      </c>
      <c r="K171" s="151">
        <v>819</v>
      </c>
      <c r="L171" s="151">
        <v>0</v>
      </c>
      <c r="M171" s="151">
        <v>0</v>
      </c>
      <c r="N171" s="151">
        <v>5470</v>
      </c>
      <c r="O171" s="151">
        <v>809</v>
      </c>
      <c r="P171" s="151">
        <v>806</v>
      </c>
      <c r="Q171" s="151">
        <v>0</v>
      </c>
      <c r="R171" s="151">
        <v>0</v>
      </c>
      <c r="S171" s="152">
        <v>0.015</v>
      </c>
      <c r="T171" s="153">
        <v>72535</v>
      </c>
      <c r="U171" s="153">
        <v>9199</v>
      </c>
      <c r="V171" s="153">
        <v>9014</v>
      </c>
      <c r="W171" s="153">
        <v>12</v>
      </c>
      <c r="X171" s="151">
        <v>5968</v>
      </c>
      <c r="Y171" s="154">
        <v>0.126656097056593</v>
      </c>
      <c r="Z171" s="154">
        <v>0.0501905972045743</v>
      </c>
      <c r="AA171" s="154">
        <v>0.144639718804921</v>
      </c>
      <c r="AB171" s="155">
        <v>0.147897623400366</v>
      </c>
      <c r="AC171" s="156">
        <v>-0.0944491216003466</v>
      </c>
      <c r="AD171" s="157">
        <v>27572</v>
      </c>
      <c r="AE171" s="158">
        <v>2958</v>
      </c>
      <c r="AF171" s="158">
        <v>0</v>
      </c>
      <c r="AG171" s="158">
        <v>17000</v>
      </c>
      <c r="AH171" s="158">
        <v>2132</v>
      </c>
      <c r="AI171" s="158">
        <v>0</v>
      </c>
      <c r="AJ171" s="155">
        <v>0.107282750616568</v>
      </c>
      <c r="AK171" s="155">
        <v>0.125411764705882</v>
      </c>
      <c r="AL171" s="156">
        <v>-0.0181290140893148</v>
      </c>
    </row>
    <row r="172" ht="20.25" spans="1:38">
      <c r="A172" s="148" t="s">
        <v>1455</v>
      </c>
      <c r="B172" s="149" t="s">
        <v>1856</v>
      </c>
      <c r="C172" s="165" t="s">
        <v>1529</v>
      </c>
      <c r="D172" s="150">
        <v>4266</v>
      </c>
      <c r="E172" s="150">
        <v>617</v>
      </c>
      <c r="F172" s="150">
        <v>282</v>
      </c>
      <c r="G172" s="150">
        <v>0</v>
      </c>
      <c r="H172" s="150">
        <v>0</v>
      </c>
      <c r="I172" s="151">
        <v>5774</v>
      </c>
      <c r="J172" s="151">
        <v>700</v>
      </c>
      <c r="K172" s="151">
        <v>700</v>
      </c>
      <c r="L172" s="151">
        <v>0</v>
      </c>
      <c r="M172" s="151">
        <v>0</v>
      </c>
      <c r="N172" s="151">
        <v>5315</v>
      </c>
      <c r="O172" s="151">
        <v>607</v>
      </c>
      <c r="P172" s="151">
        <v>607</v>
      </c>
      <c r="Q172" s="151">
        <v>0</v>
      </c>
      <c r="R172" s="151">
        <v>0</v>
      </c>
      <c r="S172" s="152">
        <v>0.015</v>
      </c>
      <c r="T172" s="153">
        <v>72150</v>
      </c>
      <c r="U172" s="153">
        <v>9012</v>
      </c>
      <c r="V172" s="153">
        <v>8671</v>
      </c>
      <c r="W172" s="153">
        <v>3</v>
      </c>
      <c r="X172" s="151">
        <v>5947</v>
      </c>
      <c r="Y172" s="154">
        <v>0.124864864864865</v>
      </c>
      <c r="Z172" s="154">
        <v>0.144631973745898</v>
      </c>
      <c r="AA172" s="154">
        <v>0.121233113959127</v>
      </c>
      <c r="AB172" s="155">
        <v>0.114205079962371</v>
      </c>
      <c r="AC172" s="156">
        <v>0.0233988597867707</v>
      </c>
      <c r="AD172" s="157">
        <v>27099</v>
      </c>
      <c r="AE172" s="158">
        <v>2865</v>
      </c>
      <c r="AF172" s="158">
        <v>0</v>
      </c>
      <c r="AG172" s="158">
        <v>16954</v>
      </c>
      <c r="AH172" s="158">
        <v>1906</v>
      </c>
      <c r="AI172" s="158">
        <v>0</v>
      </c>
      <c r="AJ172" s="155">
        <v>0.1057234584302</v>
      </c>
      <c r="AK172" s="155">
        <v>0.112421847351657</v>
      </c>
      <c r="AL172" s="156">
        <v>-0.00669838892145705</v>
      </c>
    </row>
    <row r="173" ht="20.25" spans="1:38">
      <c r="A173" s="148" t="s">
        <v>1455</v>
      </c>
      <c r="B173" s="149" t="s">
        <v>1856</v>
      </c>
      <c r="C173" s="165" t="s">
        <v>1513</v>
      </c>
      <c r="D173" s="150">
        <v>3966</v>
      </c>
      <c r="E173" s="150">
        <v>809</v>
      </c>
      <c r="F173" s="150">
        <v>496</v>
      </c>
      <c r="G173" s="150">
        <v>0</v>
      </c>
      <c r="H173" s="150">
        <v>0</v>
      </c>
      <c r="I173" s="151">
        <v>6360</v>
      </c>
      <c r="J173" s="151">
        <v>820</v>
      </c>
      <c r="K173" s="151">
        <v>819</v>
      </c>
      <c r="L173" s="151">
        <v>0</v>
      </c>
      <c r="M173" s="151">
        <v>0</v>
      </c>
      <c r="N173" s="151">
        <v>4673</v>
      </c>
      <c r="O173" s="151">
        <v>452</v>
      </c>
      <c r="P173" s="151">
        <v>449</v>
      </c>
      <c r="Q173" s="151">
        <v>0</v>
      </c>
      <c r="R173" s="151">
        <v>0</v>
      </c>
      <c r="S173" s="152">
        <v>0.015</v>
      </c>
      <c r="T173" s="153">
        <v>68840</v>
      </c>
      <c r="U173" s="153">
        <v>11843</v>
      </c>
      <c r="V173" s="153">
        <v>11481</v>
      </c>
      <c r="W173" s="153">
        <v>4</v>
      </c>
      <c r="X173" s="151">
        <v>7970</v>
      </c>
      <c r="Y173" s="154">
        <v>0.171978500871586</v>
      </c>
      <c r="Z173" s="154">
        <v>0.20398386283409</v>
      </c>
      <c r="AA173" s="154">
        <v>0.128930817610063</v>
      </c>
      <c r="AB173" s="155">
        <v>0.0967258720308153</v>
      </c>
      <c r="AC173" s="156">
        <v>0.0750530452240269</v>
      </c>
      <c r="AD173" s="157">
        <v>26176</v>
      </c>
      <c r="AE173" s="158">
        <v>3421</v>
      </c>
      <c r="AF173" s="158">
        <v>0</v>
      </c>
      <c r="AG173" s="158">
        <v>16693</v>
      </c>
      <c r="AH173" s="158">
        <v>2431</v>
      </c>
      <c r="AI173" s="158">
        <v>0</v>
      </c>
      <c r="AJ173" s="155">
        <v>0.130692237163814</v>
      </c>
      <c r="AK173" s="155">
        <v>0.145629904750494</v>
      </c>
      <c r="AL173" s="156">
        <v>-0.0149376675866801</v>
      </c>
    </row>
    <row r="174" ht="20.25" spans="1:38">
      <c r="A174" s="148" t="s">
        <v>1455</v>
      </c>
      <c r="B174" s="149" t="s">
        <v>1856</v>
      </c>
      <c r="C174" s="165" t="s">
        <v>1495</v>
      </c>
      <c r="D174" s="150">
        <v>1562</v>
      </c>
      <c r="E174" s="150">
        <v>111</v>
      </c>
      <c r="F174" s="150">
        <v>92</v>
      </c>
      <c r="G174" s="150">
        <v>0</v>
      </c>
      <c r="H174" s="150">
        <v>0</v>
      </c>
      <c r="I174" s="151">
        <v>1970</v>
      </c>
      <c r="J174" s="151">
        <v>603</v>
      </c>
      <c r="K174" s="151">
        <v>601</v>
      </c>
      <c r="L174" s="151">
        <v>0</v>
      </c>
      <c r="M174" s="151">
        <v>0</v>
      </c>
      <c r="N174" s="151">
        <v>1189</v>
      </c>
      <c r="O174" s="151">
        <v>2</v>
      </c>
      <c r="P174" s="151">
        <v>1</v>
      </c>
      <c r="Q174" s="151">
        <v>0</v>
      </c>
      <c r="R174" s="151">
        <v>0</v>
      </c>
      <c r="S174" s="152">
        <v>0.015</v>
      </c>
      <c r="T174" s="153">
        <v>31579</v>
      </c>
      <c r="U174" s="153">
        <v>6626</v>
      </c>
      <c r="V174" s="153">
        <v>6575</v>
      </c>
      <c r="W174" s="153">
        <v>7</v>
      </c>
      <c r="X174" s="151">
        <v>4201</v>
      </c>
      <c r="Y174" s="154">
        <v>0.209601317331138</v>
      </c>
      <c r="Z174" s="154">
        <v>0.0710627400768246</v>
      </c>
      <c r="AA174" s="154">
        <v>0.306091370558376</v>
      </c>
      <c r="AB174" s="155">
        <v>0.00168208578637511</v>
      </c>
      <c r="AC174" s="156">
        <v>-0.235028630481551</v>
      </c>
      <c r="AD174" s="157">
        <v>8937</v>
      </c>
      <c r="AE174" s="158">
        <v>988</v>
      </c>
      <c r="AF174" s="158">
        <v>0</v>
      </c>
      <c r="AG174" s="158">
        <v>2944</v>
      </c>
      <c r="AH174" s="158">
        <v>712</v>
      </c>
      <c r="AI174" s="158">
        <v>0</v>
      </c>
      <c r="AJ174" s="155">
        <v>0.110551639252546</v>
      </c>
      <c r="AK174" s="155">
        <v>0.241847826086957</v>
      </c>
      <c r="AL174" s="156">
        <v>-0.131296186834411</v>
      </c>
    </row>
    <row r="175" ht="20.25" spans="1:38">
      <c r="A175" s="148" t="s">
        <v>1455</v>
      </c>
      <c r="B175" s="149" t="s">
        <v>1856</v>
      </c>
      <c r="C175" s="165" t="s">
        <v>1510</v>
      </c>
      <c r="D175" s="150">
        <v>398</v>
      </c>
      <c r="E175" s="150">
        <v>183</v>
      </c>
      <c r="F175" s="150">
        <v>107</v>
      </c>
      <c r="G175" s="150">
        <v>0</v>
      </c>
      <c r="H175" s="150">
        <v>0</v>
      </c>
      <c r="I175" s="151">
        <v>793</v>
      </c>
      <c r="J175" s="151">
        <v>245</v>
      </c>
      <c r="K175" s="151">
        <v>242</v>
      </c>
      <c r="L175" s="151">
        <v>0</v>
      </c>
      <c r="M175" s="151">
        <v>0</v>
      </c>
      <c r="N175" s="151">
        <v>1177</v>
      </c>
      <c r="O175" s="151">
        <v>383</v>
      </c>
      <c r="P175" s="151">
        <v>383</v>
      </c>
      <c r="Q175" s="151">
        <v>0</v>
      </c>
      <c r="R175" s="151">
        <v>0</v>
      </c>
      <c r="S175" s="152">
        <v>0.015</v>
      </c>
      <c r="T175" s="153">
        <v>39773</v>
      </c>
      <c r="U175" s="153">
        <v>9051</v>
      </c>
      <c r="V175" s="153">
        <v>8953</v>
      </c>
      <c r="W175" s="153">
        <v>7</v>
      </c>
      <c r="X175" s="151">
        <v>6653</v>
      </c>
      <c r="Y175" s="154">
        <v>0.227390440751263</v>
      </c>
      <c r="Z175" s="154">
        <v>0.459798994974874</v>
      </c>
      <c r="AA175" s="154">
        <v>0.308953341740227</v>
      </c>
      <c r="AB175" s="155">
        <v>0.325403568394223</v>
      </c>
      <c r="AC175" s="156">
        <v>0.150845653234647</v>
      </c>
      <c r="AD175" s="157">
        <v>10918</v>
      </c>
      <c r="AE175" s="158">
        <v>2237</v>
      </c>
      <c r="AF175" s="158">
        <v>0</v>
      </c>
      <c r="AG175" s="158">
        <v>5316</v>
      </c>
      <c r="AH175" s="158">
        <v>974</v>
      </c>
      <c r="AI175" s="158">
        <v>6</v>
      </c>
      <c r="AJ175" s="155">
        <v>0.204891005678696</v>
      </c>
      <c r="AK175" s="155">
        <v>0.18209179834462</v>
      </c>
      <c r="AL175" s="156">
        <v>0.0227992073340757</v>
      </c>
    </row>
    <row r="176" ht="20.25" spans="1:38">
      <c r="A176" s="148" t="s">
        <v>1455</v>
      </c>
      <c r="B176" s="149" t="s">
        <v>1856</v>
      </c>
      <c r="C176" s="165" t="s">
        <v>1523</v>
      </c>
      <c r="D176" s="150">
        <v>3000</v>
      </c>
      <c r="E176" s="150">
        <v>53</v>
      </c>
      <c r="F176" s="150">
        <v>38</v>
      </c>
      <c r="G176" s="150">
        <v>0</v>
      </c>
      <c r="H176" s="150">
        <v>0</v>
      </c>
      <c r="I176" s="151">
        <v>4120</v>
      </c>
      <c r="J176" s="151">
        <v>318</v>
      </c>
      <c r="K176" s="151">
        <v>306</v>
      </c>
      <c r="L176" s="151">
        <v>0</v>
      </c>
      <c r="M176" s="151">
        <v>0</v>
      </c>
      <c r="N176" s="151">
        <v>722</v>
      </c>
      <c r="O176" s="151">
        <v>712</v>
      </c>
      <c r="P176" s="151">
        <v>700</v>
      </c>
      <c r="Q176" s="151">
        <v>0</v>
      </c>
      <c r="R176" s="151">
        <v>0</v>
      </c>
      <c r="S176" s="152">
        <v>0.015</v>
      </c>
      <c r="T176" s="153">
        <v>73198</v>
      </c>
      <c r="U176" s="153">
        <v>16587</v>
      </c>
      <c r="V176" s="153">
        <v>16449</v>
      </c>
      <c r="W176" s="153">
        <v>1</v>
      </c>
      <c r="X176" s="151">
        <v>10969</v>
      </c>
      <c r="Y176" s="154">
        <v>0.226590890461488</v>
      </c>
      <c r="Z176" s="154">
        <v>0.0176666666666667</v>
      </c>
      <c r="AA176" s="154">
        <v>0.0771844660194175</v>
      </c>
      <c r="AB176" s="155">
        <v>0.986149584487535</v>
      </c>
      <c r="AC176" s="156">
        <v>-0.0595177993527508</v>
      </c>
      <c r="AD176" s="157">
        <v>17093</v>
      </c>
      <c r="AE176" s="158">
        <v>2719</v>
      </c>
      <c r="AF176" s="158">
        <v>0</v>
      </c>
      <c r="AG176" s="158">
        <v>15281</v>
      </c>
      <c r="AH176" s="158">
        <v>3538</v>
      </c>
      <c r="AI176" s="158">
        <v>0</v>
      </c>
      <c r="AJ176" s="155">
        <v>0.159070964722401</v>
      </c>
      <c r="AK176" s="155">
        <v>0.231529350173418</v>
      </c>
      <c r="AL176" s="156">
        <v>-0.072458385451017</v>
      </c>
    </row>
    <row r="177" ht="20.25" spans="1:38">
      <c r="A177" s="148" t="s">
        <v>1455</v>
      </c>
      <c r="B177" s="149" t="s">
        <v>1856</v>
      </c>
      <c r="C177" s="165" t="s">
        <v>1532</v>
      </c>
      <c r="D177" s="150">
        <v>2114</v>
      </c>
      <c r="E177" s="150">
        <v>649</v>
      </c>
      <c r="F177" s="150">
        <v>371</v>
      </c>
      <c r="G177" s="150">
        <v>0</v>
      </c>
      <c r="H177" s="150">
        <v>0</v>
      </c>
      <c r="I177" s="151">
        <v>1023</v>
      </c>
      <c r="J177" s="151">
        <v>0</v>
      </c>
      <c r="K177" s="151">
        <v>0</v>
      </c>
      <c r="L177" s="151">
        <v>0</v>
      </c>
      <c r="M177" s="151">
        <v>0</v>
      </c>
      <c r="N177" s="151">
        <v>1337</v>
      </c>
      <c r="O177" s="151">
        <v>0</v>
      </c>
      <c r="P177" s="151">
        <v>0</v>
      </c>
      <c r="Q177" s="151">
        <v>0</v>
      </c>
      <c r="R177" s="151">
        <v>0</v>
      </c>
      <c r="S177" s="152">
        <v>0.015</v>
      </c>
      <c r="T177" s="153">
        <v>30395</v>
      </c>
      <c r="U177" s="153">
        <v>4783</v>
      </c>
      <c r="V177" s="153">
        <v>4443</v>
      </c>
      <c r="W177" s="153">
        <v>2</v>
      </c>
      <c r="X177" s="151">
        <v>3157</v>
      </c>
      <c r="Y177" s="154">
        <v>0.157295607830235</v>
      </c>
      <c r="Z177" s="154">
        <v>0.307000946073794</v>
      </c>
      <c r="AA177" s="154">
        <v>0</v>
      </c>
      <c r="AB177" s="155">
        <v>0</v>
      </c>
      <c r="AC177" s="156">
        <v>0.307000946073794</v>
      </c>
      <c r="AD177" s="157">
        <v>8592</v>
      </c>
      <c r="AE177" s="158">
        <v>931</v>
      </c>
      <c r="AF177" s="158">
        <v>0</v>
      </c>
      <c r="AG177" s="158">
        <v>4445</v>
      </c>
      <c r="AH177" s="158">
        <v>1234</v>
      </c>
      <c r="AI177" s="158">
        <v>0</v>
      </c>
      <c r="AJ177" s="155">
        <v>0.108356610800745</v>
      </c>
      <c r="AK177" s="155">
        <v>0.277615298087739</v>
      </c>
      <c r="AL177" s="156">
        <v>-0.169258687286994</v>
      </c>
    </row>
    <row r="178" ht="20.25" spans="1:38">
      <c r="A178" s="148" t="s">
        <v>1455</v>
      </c>
      <c r="B178" s="149" t="s">
        <v>1856</v>
      </c>
      <c r="C178" s="165" t="s">
        <v>1535</v>
      </c>
      <c r="D178" s="150">
        <v>1764</v>
      </c>
      <c r="E178" s="150">
        <v>492</v>
      </c>
      <c r="F178" s="150">
        <v>319</v>
      </c>
      <c r="G178" s="150">
        <v>0</v>
      </c>
      <c r="H178" s="150">
        <v>0</v>
      </c>
      <c r="I178" s="151">
        <v>2828</v>
      </c>
      <c r="J178" s="151">
        <v>212</v>
      </c>
      <c r="K178" s="151">
        <v>211</v>
      </c>
      <c r="L178" s="151">
        <v>0</v>
      </c>
      <c r="M178" s="151">
        <v>0</v>
      </c>
      <c r="N178" s="151">
        <v>1506</v>
      </c>
      <c r="O178" s="151">
        <v>500</v>
      </c>
      <c r="P178" s="151">
        <v>498</v>
      </c>
      <c r="Q178" s="151">
        <v>0</v>
      </c>
      <c r="R178" s="151">
        <v>0</v>
      </c>
      <c r="S178" s="152">
        <v>0.015</v>
      </c>
      <c r="T178" s="153">
        <v>41996</v>
      </c>
      <c r="U178" s="153">
        <v>7024</v>
      </c>
      <c r="V178" s="153">
        <v>6820</v>
      </c>
      <c r="W178" s="153">
        <v>8</v>
      </c>
      <c r="X178" s="151">
        <v>4767</v>
      </c>
      <c r="Y178" s="154">
        <v>0.167063529859987</v>
      </c>
      <c r="Z178" s="154">
        <v>0.27891156462585</v>
      </c>
      <c r="AA178" s="154">
        <v>0.074964639321075</v>
      </c>
      <c r="AB178" s="155">
        <v>0.332005312084993</v>
      </c>
      <c r="AC178" s="156">
        <v>0.203946925304775</v>
      </c>
      <c r="AD178" s="157">
        <v>13319</v>
      </c>
      <c r="AE178" s="158">
        <v>1656</v>
      </c>
      <c r="AF178" s="158">
        <v>0</v>
      </c>
      <c r="AG178" s="158">
        <v>5775</v>
      </c>
      <c r="AH178" s="158">
        <v>844</v>
      </c>
      <c r="AI178" s="158">
        <v>4</v>
      </c>
      <c r="AJ178" s="155">
        <v>0.124333658683084</v>
      </c>
      <c r="AK178" s="155">
        <v>0.145454545454545</v>
      </c>
      <c r="AL178" s="156">
        <v>-0.0211208867714611</v>
      </c>
    </row>
    <row r="179" ht="20.25" spans="1:38">
      <c r="A179" s="148" t="s">
        <v>1455</v>
      </c>
      <c r="B179" s="149" t="s">
        <v>1856</v>
      </c>
      <c r="C179" s="165" t="s">
        <v>1538</v>
      </c>
      <c r="D179" s="150">
        <v>404</v>
      </c>
      <c r="E179" s="150">
        <v>87</v>
      </c>
      <c r="F179" s="150">
        <v>43</v>
      </c>
      <c r="G179" s="150">
        <v>0</v>
      </c>
      <c r="H179" s="150">
        <v>0</v>
      </c>
      <c r="I179" s="151">
        <v>819</v>
      </c>
      <c r="J179" s="151">
        <v>92</v>
      </c>
      <c r="K179" s="151">
        <v>89</v>
      </c>
      <c r="L179" s="151">
        <v>0</v>
      </c>
      <c r="M179" s="151">
        <v>0</v>
      </c>
      <c r="N179" s="151">
        <v>611</v>
      </c>
      <c r="O179" s="151">
        <v>123</v>
      </c>
      <c r="P179" s="151">
        <v>115</v>
      </c>
      <c r="Q179" s="151">
        <v>0</v>
      </c>
      <c r="R179" s="151">
        <v>0</v>
      </c>
      <c r="S179" s="152">
        <v>0.015</v>
      </c>
      <c r="T179" s="153">
        <v>48848</v>
      </c>
      <c r="U179" s="153">
        <v>11488</v>
      </c>
      <c r="V179" s="153">
        <v>11403</v>
      </c>
      <c r="W179" s="153">
        <v>9</v>
      </c>
      <c r="X179" s="151">
        <v>8274</v>
      </c>
      <c r="Y179" s="154">
        <v>0.23499426793318</v>
      </c>
      <c r="Z179" s="154">
        <v>0.215346534653465</v>
      </c>
      <c r="AA179" s="154">
        <v>0.112332112332112</v>
      </c>
      <c r="AB179" s="155">
        <v>0.201309328968903</v>
      </c>
      <c r="AC179" s="156">
        <v>0.103014422321353</v>
      </c>
      <c r="AD179" s="157">
        <v>4676</v>
      </c>
      <c r="AE179" s="158">
        <v>744</v>
      </c>
      <c r="AF179" s="158">
        <v>0</v>
      </c>
      <c r="AG179" s="158">
        <v>6000</v>
      </c>
      <c r="AH179" s="158">
        <v>1336</v>
      </c>
      <c r="AI179" s="158">
        <v>0</v>
      </c>
      <c r="AJ179" s="155">
        <v>0.159110350727117</v>
      </c>
      <c r="AK179" s="155">
        <v>0.222666666666667</v>
      </c>
      <c r="AL179" s="156">
        <v>-0.0635563159395495</v>
      </c>
    </row>
    <row r="180" ht="20.25" spans="1:38">
      <c r="A180" s="148" t="s">
        <v>1455</v>
      </c>
      <c r="B180" s="149" t="s">
        <v>1856</v>
      </c>
      <c r="C180" s="165" t="s">
        <v>1526</v>
      </c>
      <c r="D180" s="150">
        <v>4538</v>
      </c>
      <c r="E180" s="150">
        <v>599</v>
      </c>
      <c r="F180" s="150">
        <v>350</v>
      </c>
      <c r="G180" s="150">
        <v>0</v>
      </c>
      <c r="H180" s="150">
        <v>0</v>
      </c>
      <c r="I180" s="151">
        <v>6274</v>
      </c>
      <c r="J180" s="151">
        <v>1043</v>
      </c>
      <c r="K180" s="151">
        <v>1041</v>
      </c>
      <c r="L180" s="151">
        <v>0</v>
      </c>
      <c r="M180" s="151">
        <v>0</v>
      </c>
      <c r="N180" s="151">
        <v>6398</v>
      </c>
      <c r="O180" s="151">
        <v>596</v>
      </c>
      <c r="P180" s="151">
        <v>592</v>
      </c>
      <c r="Q180" s="151">
        <v>0</v>
      </c>
      <c r="R180" s="151">
        <v>0</v>
      </c>
      <c r="S180" s="152">
        <v>0.015</v>
      </c>
      <c r="T180" s="153">
        <v>75667</v>
      </c>
      <c r="U180" s="153">
        <v>9367</v>
      </c>
      <c r="V180" s="153">
        <v>9058</v>
      </c>
      <c r="W180" s="153">
        <v>0</v>
      </c>
      <c r="X180" s="151">
        <v>5764</v>
      </c>
      <c r="Y180" s="154">
        <v>0.123792406200854</v>
      </c>
      <c r="Z180" s="154">
        <v>0.131996474217717</v>
      </c>
      <c r="AA180" s="154">
        <v>0.166241632132611</v>
      </c>
      <c r="AB180" s="155">
        <v>0.0931541106595811</v>
      </c>
      <c r="AC180" s="156">
        <v>-0.0342451579148937</v>
      </c>
      <c r="AD180" s="157">
        <v>29753</v>
      </c>
      <c r="AE180" s="158">
        <v>3242</v>
      </c>
      <c r="AF180" s="158">
        <v>0</v>
      </c>
      <c r="AG180" s="158">
        <v>17236</v>
      </c>
      <c r="AH180" s="158">
        <v>1935</v>
      </c>
      <c r="AI180" s="158">
        <v>0</v>
      </c>
      <c r="AJ180" s="155">
        <v>0.108963801969549</v>
      </c>
      <c r="AK180" s="155">
        <v>0.112265026688327</v>
      </c>
      <c r="AL180" s="156">
        <v>-0.00330122471877747</v>
      </c>
    </row>
    <row r="181" ht="20.25" spans="1:38">
      <c r="A181" s="148" t="s">
        <v>1455</v>
      </c>
      <c r="B181" s="149" t="s">
        <v>1856</v>
      </c>
      <c r="C181" s="165" t="s">
        <v>1715</v>
      </c>
      <c r="D181" s="150">
        <v>2453</v>
      </c>
      <c r="E181" s="150">
        <v>597</v>
      </c>
      <c r="F181" s="150">
        <v>271</v>
      </c>
      <c r="G181" s="150">
        <v>0</v>
      </c>
      <c r="H181" s="150">
        <v>0</v>
      </c>
      <c r="I181" s="151">
        <v>2267</v>
      </c>
      <c r="J181" s="151">
        <v>204</v>
      </c>
      <c r="K181" s="151">
        <v>204</v>
      </c>
      <c r="L181" s="151">
        <v>0</v>
      </c>
      <c r="M181" s="151">
        <v>0</v>
      </c>
      <c r="N181" s="151">
        <v>2461</v>
      </c>
      <c r="O181" s="151">
        <v>286</v>
      </c>
      <c r="P181" s="151">
        <v>286</v>
      </c>
      <c r="Q181" s="151">
        <v>0</v>
      </c>
      <c r="R181" s="151">
        <v>0</v>
      </c>
      <c r="S181" s="152">
        <v>0.015</v>
      </c>
      <c r="T181" s="153">
        <v>33990</v>
      </c>
      <c r="U181" s="153">
        <v>5833</v>
      </c>
      <c r="V181" s="153">
        <v>5486</v>
      </c>
      <c r="W181" s="153">
        <v>5</v>
      </c>
      <c r="X181" s="151">
        <v>3632</v>
      </c>
      <c r="Y181" s="154">
        <v>0.171462194763166</v>
      </c>
      <c r="Z181" s="154">
        <v>0.243375458622095</v>
      </c>
      <c r="AA181" s="154">
        <v>0.089986766651963</v>
      </c>
      <c r="AB181" s="155">
        <v>0.116212921576595</v>
      </c>
      <c r="AC181" s="156">
        <v>0.153388691970132</v>
      </c>
      <c r="AD181" s="157">
        <v>12586</v>
      </c>
      <c r="AE181" s="158">
        <v>2008</v>
      </c>
      <c r="AF181" s="158">
        <v>0</v>
      </c>
      <c r="AG181" s="158">
        <v>7493</v>
      </c>
      <c r="AH181" s="158">
        <v>1024</v>
      </c>
      <c r="AI181" s="158">
        <v>1</v>
      </c>
      <c r="AJ181" s="155">
        <v>0.159542348641348</v>
      </c>
      <c r="AK181" s="155">
        <v>0.136527425597224</v>
      </c>
      <c r="AL181" s="156">
        <v>0.0230149230441234</v>
      </c>
    </row>
    <row r="182" spans="1:38">
      <c r="A182" s="166" t="s">
        <v>24</v>
      </c>
      <c r="B182" s="167" t="s">
        <v>1734</v>
      </c>
      <c r="C182" s="167" t="s">
        <v>1735</v>
      </c>
      <c r="D182" s="150">
        <v>0</v>
      </c>
      <c r="E182" s="150">
        <v>0</v>
      </c>
      <c r="F182" s="150">
        <v>0</v>
      </c>
      <c r="G182" s="150">
        <v>0</v>
      </c>
      <c r="H182" s="150">
        <v>0</v>
      </c>
      <c r="I182" s="151">
        <v>0</v>
      </c>
      <c r="J182" s="151">
        <v>0</v>
      </c>
      <c r="K182" s="151">
        <v>0</v>
      </c>
      <c r="L182" s="151">
        <v>0</v>
      </c>
      <c r="M182" s="151">
        <v>0</v>
      </c>
      <c r="N182" s="151">
        <v>0</v>
      </c>
      <c r="O182" s="151">
        <v>0</v>
      </c>
      <c r="P182" s="151">
        <v>0</v>
      </c>
      <c r="Q182" s="151">
        <v>0</v>
      </c>
      <c r="R182" s="151">
        <v>0</v>
      </c>
      <c r="S182" s="152">
        <v>0.015</v>
      </c>
      <c r="T182" s="153">
        <v>0</v>
      </c>
      <c r="U182" s="153">
        <v>0</v>
      </c>
      <c r="V182" s="153">
        <v>0</v>
      </c>
      <c r="W182" s="153">
        <v>0</v>
      </c>
      <c r="X182" s="151">
        <v>0</v>
      </c>
      <c r="Y182" s="154">
        <v>0</v>
      </c>
      <c r="Z182" s="154">
        <v>0</v>
      </c>
      <c r="AA182" s="154">
        <v>0</v>
      </c>
      <c r="AB182" s="155">
        <v>0</v>
      </c>
      <c r="AC182" s="156">
        <v>0</v>
      </c>
      <c r="AD182" s="157">
        <v>0</v>
      </c>
      <c r="AE182" s="158">
        <v>0</v>
      </c>
      <c r="AF182" s="158">
        <v>0</v>
      </c>
      <c r="AG182" s="158">
        <v>0</v>
      </c>
      <c r="AH182" s="158">
        <v>0</v>
      </c>
      <c r="AI182" s="158">
        <v>0</v>
      </c>
      <c r="AJ182" s="155">
        <v>0</v>
      </c>
      <c r="AK182" s="155">
        <v>0</v>
      </c>
      <c r="AL182" s="156">
        <v>0</v>
      </c>
    </row>
    <row r="183" spans="1:38">
      <c r="A183" s="166" t="s">
        <v>24</v>
      </c>
      <c r="B183" s="167" t="s">
        <v>1734</v>
      </c>
      <c r="C183" s="167" t="s">
        <v>1737</v>
      </c>
      <c r="D183" s="150">
        <v>9617</v>
      </c>
      <c r="E183" s="150">
        <v>199</v>
      </c>
      <c r="F183" s="150">
        <v>93</v>
      </c>
      <c r="G183" s="150">
        <v>3</v>
      </c>
      <c r="H183" s="150">
        <v>0</v>
      </c>
      <c r="I183" s="151">
        <v>10489</v>
      </c>
      <c r="J183" s="151">
        <v>121</v>
      </c>
      <c r="K183" s="151">
        <v>120</v>
      </c>
      <c r="L183" s="151">
        <v>1</v>
      </c>
      <c r="M183" s="151">
        <v>0</v>
      </c>
      <c r="N183" s="151">
        <v>10134</v>
      </c>
      <c r="O183" s="151">
        <v>400</v>
      </c>
      <c r="P183" s="151">
        <v>399</v>
      </c>
      <c r="Q183" s="151">
        <v>197</v>
      </c>
      <c r="R183" s="151">
        <v>0</v>
      </c>
      <c r="S183" s="152">
        <v>0.015</v>
      </c>
      <c r="T183" s="153">
        <v>283303</v>
      </c>
      <c r="U183" s="153">
        <v>5474</v>
      </c>
      <c r="V183" s="153">
        <v>5360</v>
      </c>
      <c r="W183" s="153">
        <v>1</v>
      </c>
      <c r="X183" s="151">
        <v>4787</v>
      </c>
      <c r="Y183" s="154">
        <v>0.0193185388082724</v>
      </c>
      <c r="Z183" s="154">
        <v>0.0206925236560258</v>
      </c>
      <c r="AA183" s="154">
        <v>0.0115358947468777</v>
      </c>
      <c r="AB183" s="155">
        <v>0.0394710874284587</v>
      </c>
      <c r="AC183" s="156">
        <v>0.00915662890914811</v>
      </c>
      <c r="AD183" s="157">
        <v>70369</v>
      </c>
      <c r="AE183" s="158">
        <v>1423</v>
      </c>
      <c r="AF183" s="158">
        <v>0</v>
      </c>
      <c r="AG183" s="158">
        <v>68750</v>
      </c>
      <c r="AH183" s="158">
        <v>1468</v>
      </c>
      <c r="AI183" s="158">
        <v>1</v>
      </c>
      <c r="AJ183" s="155">
        <v>0.0202219727436797</v>
      </c>
      <c r="AK183" s="155">
        <v>0.0213381818181818</v>
      </c>
      <c r="AL183" s="156">
        <v>-0.00111620907450207</v>
      </c>
    </row>
    <row r="184" spans="1:38">
      <c r="A184" s="166" t="s">
        <v>24</v>
      </c>
      <c r="B184" s="167" t="s">
        <v>1734</v>
      </c>
      <c r="C184" s="167" t="s">
        <v>1736</v>
      </c>
      <c r="D184" s="150">
        <v>0</v>
      </c>
      <c r="E184" s="150">
        <v>0</v>
      </c>
      <c r="F184" s="150">
        <v>0</v>
      </c>
      <c r="G184" s="150">
        <v>0</v>
      </c>
      <c r="H184" s="150">
        <v>0</v>
      </c>
      <c r="I184" s="151">
        <v>0</v>
      </c>
      <c r="J184" s="151">
        <v>0</v>
      </c>
      <c r="K184" s="151">
        <v>0</v>
      </c>
      <c r="L184" s="151">
        <v>0</v>
      </c>
      <c r="M184" s="151">
        <v>0</v>
      </c>
      <c r="N184" s="151">
        <v>0</v>
      </c>
      <c r="O184" s="151">
        <v>0</v>
      </c>
      <c r="P184" s="151">
        <v>0</v>
      </c>
      <c r="Q184" s="151">
        <v>0</v>
      </c>
      <c r="R184" s="151">
        <v>0</v>
      </c>
      <c r="S184" s="152">
        <v>0.015</v>
      </c>
      <c r="T184" s="153">
        <v>0</v>
      </c>
      <c r="U184" s="153">
        <v>0</v>
      </c>
      <c r="V184" s="153">
        <v>0</v>
      </c>
      <c r="W184" s="153">
        <v>0</v>
      </c>
      <c r="X184" s="151">
        <v>0</v>
      </c>
      <c r="Y184" s="154">
        <v>0</v>
      </c>
      <c r="Z184" s="154">
        <v>0</v>
      </c>
      <c r="AA184" s="154">
        <v>0</v>
      </c>
      <c r="AB184" s="155">
        <v>0</v>
      </c>
      <c r="AC184" s="156">
        <v>0</v>
      </c>
      <c r="AD184" s="157">
        <v>0</v>
      </c>
      <c r="AE184" s="158">
        <v>0</v>
      </c>
      <c r="AF184" s="158">
        <v>0</v>
      </c>
      <c r="AG184" s="158">
        <v>0</v>
      </c>
      <c r="AH184" s="158">
        <v>0</v>
      </c>
      <c r="AI184" s="158">
        <v>0</v>
      </c>
      <c r="AJ184" s="155">
        <v>0</v>
      </c>
      <c r="AK184" s="155">
        <v>0</v>
      </c>
      <c r="AL184" s="156">
        <v>0</v>
      </c>
    </row>
    <row r="185" spans="1:38">
      <c r="A185" s="166" t="s">
        <v>24</v>
      </c>
      <c r="B185" s="167" t="s">
        <v>1734</v>
      </c>
      <c r="C185" s="167" t="s">
        <v>27</v>
      </c>
      <c r="D185" s="150">
        <v>12056</v>
      </c>
      <c r="E185" s="150">
        <v>218</v>
      </c>
      <c r="F185" s="150">
        <v>150</v>
      </c>
      <c r="G185" s="150">
        <v>13</v>
      </c>
      <c r="H185" s="150">
        <v>0</v>
      </c>
      <c r="I185" s="151">
        <v>13683</v>
      </c>
      <c r="J185" s="151">
        <v>172</v>
      </c>
      <c r="K185" s="151">
        <v>171</v>
      </c>
      <c r="L185" s="151">
        <v>0</v>
      </c>
      <c r="M185" s="151">
        <v>0</v>
      </c>
      <c r="N185" s="151">
        <v>12551</v>
      </c>
      <c r="O185" s="151">
        <v>183</v>
      </c>
      <c r="P185" s="151">
        <v>183</v>
      </c>
      <c r="Q185" s="151">
        <v>58</v>
      </c>
      <c r="R185" s="151">
        <v>0</v>
      </c>
      <c r="S185" s="152">
        <v>0.015</v>
      </c>
      <c r="T185" s="153">
        <v>357527</v>
      </c>
      <c r="U185" s="153">
        <v>5443</v>
      </c>
      <c r="V185" s="153">
        <v>5372</v>
      </c>
      <c r="W185" s="153">
        <v>2</v>
      </c>
      <c r="X185" s="151">
        <v>4771</v>
      </c>
      <c r="Y185" s="154">
        <v>0.0152184310555566</v>
      </c>
      <c r="Z185" s="154">
        <v>0.0180822826808228</v>
      </c>
      <c r="AA185" s="154">
        <v>0.0125703427610904</v>
      </c>
      <c r="AB185" s="155">
        <v>0.0145805115130269</v>
      </c>
      <c r="AC185" s="156">
        <v>0.00551193991973242</v>
      </c>
      <c r="AD185" s="157">
        <v>88006</v>
      </c>
      <c r="AE185" s="158">
        <v>1412</v>
      </c>
      <c r="AF185" s="158">
        <v>1</v>
      </c>
      <c r="AG185" s="158">
        <v>86333</v>
      </c>
      <c r="AH185" s="158">
        <v>1470</v>
      </c>
      <c r="AI185" s="158">
        <v>0</v>
      </c>
      <c r="AJ185" s="155">
        <v>0.0160329977501534</v>
      </c>
      <c r="AK185" s="155">
        <v>0.0170270927686979</v>
      </c>
      <c r="AL185" s="156">
        <v>-0.000994095018544552</v>
      </c>
    </row>
    <row r="186" spans="1:38">
      <c r="A186" s="166" t="s">
        <v>24</v>
      </c>
      <c r="B186" s="167" t="s">
        <v>1734</v>
      </c>
      <c r="C186" s="167" t="s">
        <v>32</v>
      </c>
      <c r="D186" s="150">
        <v>0</v>
      </c>
      <c r="E186" s="150">
        <v>0</v>
      </c>
      <c r="F186" s="150">
        <v>0</v>
      </c>
      <c r="G186" s="150">
        <v>0</v>
      </c>
      <c r="H186" s="150">
        <v>0</v>
      </c>
      <c r="I186" s="151">
        <v>0</v>
      </c>
      <c r="J186" s="151">
        <v>0</v>
      </c>
      <c r="K186" s="151">
        <v>0</v>
      </c>
      <c r="L186" s="151">
        <v>0</v>
      </c>
      <c r="M186" s="151">
        <v>0</v>
      </c>
      <c r="N186" s="151">
        <v>0</v>
      </c>
      <c r="O186" s="151">
        <v>0</v>
      </c>
      <c r="P186" s="151">
        <v>0</v>
      </c>
      <c r="Q186" s="151">
        <v>0</v>
      </c>
      <c r="R186" s="151">
        <v>0</v>
      </c>
      <c r="S186" s="152">
        <v>0.015</v>
      </c>
      <c r="T186" s="153">
        <v>0</v>
      </c>
      <c r="U186" s="153">
        <v>19</v>
      </c>
      <c r="V186" s="153">
        <v>19</v>
      </c>
      <c r="W186" s="153">
        <v>0</v>
      </c>
      <c r="X186" s="151">
        <v>18</v>
      </c>
      <c r="Y186" s="154">
        <v>0</v>
      </c>
      <c r="Z186" s="154">
        <v>0</v>
      </c>
      <c r="AA186" s="154">
        <v>0</v>
      </c>
      <c r="AB186" s="155">
        <v>0</v>
      </c>
      <c r="AC186" s="156">
        <v>0</v>
      </c>
      <c r="AD186" s="157">
        <v>0</v>
      </c>
      <c r="AE186" s="158">
        <v>0</v>
      </c>
      <c r="AF186" s="158">
        <v>0</v>
      </c>
      <c r="AG186" s="158">
        <v>0</v>
      </c>
      <c r="AH186" s="158">
        <v>1</v>
      </c>
      <c r="AI186" s="158">
        <v>0</v>
      </c>
      <c r="AJ186" s="155">
        <v>0</v>
      </c>
      <c r="AK186" s="155">
        <v>0</v>
      </c>
      <c r="AL186" s="156">
        <v>0</v>
      </c>
    </row>
    <row r="187" spans="1:38">
      <c r="A187" s="166" t="s">
        <v>24</v>
      </c>
      <c r="B187" s="167" t="s">
        <v>1734</v>
      </c>
      <c r="C187" s="167" t="s">
        <v>30</v>
      </c>
      <c r="D187" s="150">
        <v>13279</v>
      </c>
      <c r="E187" s="150">
        <v>261</v>
      </c>
      <c r="F187" s="150">
        <v>127</v>
      </c>
      <c r="G187" s="150">
        <v>0</v>
      </c>
      <c r="H187" s="150">
        <v>0</v>
      </c>
      <c r="I187" s="151">
        <v>13456</v>
      </c>
      <c r="J187" s="151">
        <v>397</v>
      </c>
      <c r="K187" s="151">
        <v>395</v>
      </c>
      <c r="L187" s="151">
        <v>79</v>
      </c>
      <c r="M187" s="151">
        <v>0</v>
      </c>
      <c r="N187" s="151">
        <v>13324</v>
      </c>
      <c r="O187" s="151">
        <v>449</v>
      </c>
      <c r="P187" s="151">
        <v>449</v>
      </c>
      <c r="Q187" s="151">
        <v>271</v>
      </c>
      <c r="R187" s="151">
        <v>0</v>
      </c>
      <c r="S187" s="152">
        <v>0.015</v>
      </c>
      <c r="T187" s="153">
        <v>392143</v>
      </c>
      <c r="U187" s="153">
        <v>10136</v>
      </c>
      <c r="V187" s="153">
        <v>9999</v>
      </c>
      <c r="W187" s="153">
        <v>3</v>
      </c>
      <c r="X187" s="151">
        <v>9268</v>
      </c>
      <c r="Y187" s="154">
        <v>0.0258400634462428</v>
      </c>
      <c r="Z187" s="154">
        <v>0.0196550945101288</v>
      </c>
      <c r="AA187" s="154">
        <v>0.0295035671819263</v>
      </c>
      <c r="AB187" s="155">
        <v>0.0336985890123086</v>
      </c>
      <c r="AC187" s="156">
        <v>-0.0098484726717975</v>
      </c>
      <c r="AD187" s="157">
        <v>92822</v>
      </c>
      <c r="AE187" s="158">
        <v>2378</v>
      </c>
      <c r="AF187" s="158">
        <v>0</v>
      </c>
      <c r="AG187" s="158">
        <v>94630</v>
      </c>
      <c r="AH187" s="158">
        <v>2739</v>
      </c>
      <c r="AI187" s="158">
        <v>2</v>
      </c>
      <c r="AJ187" s="155">
        <v>0.0256189265475857</v>
      </c>
      <c r="AK187" s="155">
        <v>0.0289231744689845</v>
      </c>
      <c r="AL187" s="156">
        <v>-0.00330424792139876</v>
      </c>
    </row>
    <row r="188" spans="1:38">
      <c r="A188" s="166" t="s">
        <v>24</v>
      </c>
      <c r="B188" s="167" t="s">
        <v>1734</v>
      </c>
      <c r="C188" s="167" t="s">
        <v>28</v>
      </c>
      <c r="D188" s="150">
        <v>14041</v>
      </c>
      <c r="E188" s="150">
        <v>198</v>
      </c>
      <c r="F188" s="150">
        <v>79</v>
      </c>
      <c r="G188" s="150">
        <v>3</v>
      </c>
      <c r="H188" s="150">
        <v>0</v>
      </c>
      <c r="I188" s="151">
        <v>15092</v>
      </c>
      <c r="J188" s="151">
        <v>147</v>
      </c>
      <c r="K188" s="151">
        <v>146</v>
      </c>
      <c r="L188" s="151">
        <v>31</v>
      </c>
      <c r="M188" s="151">
        <v>0</v>
      </c>
      <c r="N188" s="151">
        <v>13637</v>
      </c>
      <c r="O188" s="151">
        <v>386</v>
      </c>
      <c r="P188" s="151">
        <v>385</v>
      </c>
      <c r="Q188" s="151">
        <v>201</v>
      </c>
      <c r="R188" s="151">
        <v>0</v>
      </c>
      <c r="S188" s="152">
        <v>0.015</v>
      </c>
      <c r="T188" s="153">
        <v>411797</v>
      </c>
      <c r="U188" s="153">
        <v>9347</v>
      </c>
      <c r="V188" s="153">
        <v>9223</v>
      </c>
      <c r="W188" s="153">
        <v>3</v>
      </c>
      <c r="X188" s="151">
        <v>8696</v>
      </c>
      <c r="Y188" s="154">
        <v>0.0226907918221842</v>
      </c>
      <c r="Z188" s="154">
        <v>0.0141015597179688</v>
      </c>
      <c r="AA188" s="154">
        <v>0.00974025974025974</v>
      </c>
      <c r="AB188" s="155">
        <v>0.0283053457505316</v>
      </c>
      <c r="AC188" s="156">
        <v>0.00436129997770907</v>
      </c>
      <c r="AD188" s="157">
        <v>97625</v>
      </c>
      <c r="AE188" s="158">
        <v>2256</v>
      </c>
      <c r="AF188" s="158">
        <v>1</v>
      </c>
      <c r="AG188" s="158">
        <v>98866</v>
      </c>
      <c r="AH188" s="158">
        <v>2224</v>
      </c>
      <c r="AI188" s="158">
        <v>1</v>
      </c>
      <c r="AJ188" s="155">
        <v>0.0230985915492958</v>
      </c>
      <c r="AK188" s="155">
        <v>0.0224849796694516</v>
      </c>
      <c r="AL188" s="156">
        <v>0.000613611879844194</v>
      </c>
    </row>
    <row r="189" spans="1:38">
      <c r="A189" s="166" t="s">
        <v>24</v>
      </c>
      <c r="B189" s="167" t="s">
        <v>1734</v>
      </c>
      <c r="C189" s="167" t="s">
        <v>35</v>
      </c>
      <c r="D189" s="150">
        <v>3079</v>
      </c>
      <c r="E189" s="150">
        <v>156</v>
      </c>
      <c r="F189" s="150">
        <v>79</v>
      </c>
      <c r="G189" s="150">
        <v>0</v>
      </c>
      <c r="H189" s="150">
        <v>0</v>
      </c>
      <c r="I189" s="151">
        <v>3004</v>
      </c>
      <c r="J189" s="151">
        <v>19</v>
      </c>
      <c r="K189" s="151">
        <v>19</v>
      </c>
      <c r="L189" s="151">
        <v>0</v>
      </c>
      <c r="M189" s="151">
        <v>0</v>
      </c>
      <c r="N189" s="151">
        <v>3061</v>
      </c>
      <c r="O189" s="151">
        <v>225</v>
      </c>
      <c r="P189" s="151">
        <v>225</v>
      </c>
      <c r="Q189" s="151">
        <v>40</v>
      </c>
      <c r="R189" s="151">
        <v>0</v>
      </c>
      <c r="S189" s="152">
        <v>0.015</v>
      </c>
      <c r="T189" s="153">
        <v>92481</v>
      </c>
      <c r="U189" s="153">
        <v>3754</v>
      </c>
      <c r="V189" s="153">
        <v>3676</v>
      </c>
      <c r="W189" s="153">
        <v>5</v>
      </c>
      <c r="X189" s="151">
        <v>3267</v>
      </c>
      <c r="Y189" s="154">
        <v>0.0405380564656524</v>
      </c>
      <c r="Z189" s="154">
        <v>0.0506658005846054</v>
      </c>
      <c r="AA189" s="154">
        <v>0.00632490013315579</v>
      </c>
      <c r="AB189" s="155">
        <v>0.0735053903952957</v>
      </c>
      <c r="AC189" s="156">
        <v>0.0443409004514496</v>
      </c>
      <c r="AD189" s="157">
        <v>21401</v>
      </c>
      <c r="AE189" s="158">
        <v>881</v>
      </c>
      <c r="AF189" s="158">
        <v>0</v>
      </c>
      <c r="AG189" s="158">
        <v>22954</v>
      </c>
      <c r="AH189" s="158">
        <v>1031</v>
      </c>
      <c r="AI189" s="158">
        <v>2</v>
      </c>
      <c r="AJ189" s="155">
        <v>0.041166300640157</v>
      </c>
      <c r="AK189" s="155">
        <v>0.0448287880108042</v>
      </c>
      <c r="AL189" s="156">
        <v>-0.00366248737064722</v>
      </c>
    </row>
    <row r="190" spans="1:38">
      <c r="A190" s="166" t="s">
        <v>24</v>
      </c>
      <c r="B190" s="167" t="s">
        <v>1734</v>
      </c>
      <c r="C190" s="167" t="s">
        <v>34</v>
      </c>
      <c r="D190" s="150">
        <v>18041</v>
      </c>
      <c r="E190" s="150">
        <v>453</v>
      </c>
      <c r="F190" s="150">
        <v>288</v>
      </c>
      <c r="G190" s="150">
        <v>5</v>
      </c>
      <c r="H190" s="150">
        <v>0</v>
      </c>
      <c r="I190" s="151">
        <v>18269</v>
      </c>
      <c r="J190" s="151">
        <v>129</v>
      </c>
      <c r="K190" s="151">
        <v>127</v>
      </c>
      <c r="L190" s="151">
        <v>11</v>
      </c>
      <c r="M190" s="151">
        <v>0</v>
      </c>
      <c r="N190" s="151">
        <v>18247</v>
      </c>
      <c r="O190" s="151">
        <v>507</v>
      </c>
      <c r="P190" s="151">
        <v>507</v>
      </c>
      <c r="Q190" s="151">
        <v>214</v>
      </c>
      <c r="R190" s="151">
        <v>0</v>
      </c>
      <c r="S190" s="152">
        <v>0.015</v>
      </c>
      <c r="T190" s="153">
        <v>519237</v>
      </c>
      <c r="U190" s="153">
        <v>9914</v>
      </c>
      <c r="V190" s="153">
        <v>9744</v>
      </c>
      <c r="W190" s="153">
        <v>1</v>
      </c>
      <c r="X190" s="151">
        <v>8867</v>
      </c>
      <c r="Y190" s="154">
        <v>0.0190914746060084</v>
      </c>
      <c r="Z190" s="154">
        <v>0.0251094728673577</v>
      </c>
      <c r="AA190" s="154">
        <v>0.00706114182494937</v>
      </c>
      <c r="AB190" s="155">
        <v>0.027785389379076</v>
      </c>
      <c r="AC190" s="156">
        <v>0.0180483310424083</v>
      </c>
      <c r="AD190" s="157">
        <v>121773</v>
      </c>
      <c r="AE190" s="158">
        <v>2466</v>
      </c>
      <c r="AF190" s="158">
        <v>0</v>
      </c>
      <c r="AG190" s="158">
        <v>124889</v>
      </c>
      <c r="AH190" s="158">
        <v>2365</v>
      </c>
      <c r="AI190" s="158">
        <v>0</v>
      </c>
      <c r="AJ190" s="155">
        <v>0.0202507945110985</v>
      </c>
      <c r="AK190" s="155">
        <v>0.0189368158925126</v>
      </c>
      <c r="AL190" s="156">
        <v>0.00131397861858597</v>
      </c>
    </row>
    <row r="191" spans="1:38">
      <c r="A191" s="166" t="s">
        <v>24</v>
      </c>
      <c r="B191" s="167" t="s">
        <v>1734</v>
      </c>
      <c r="C191" s="167" t="s">
        <v>29</v>
      </c>
      <c r="D191" s="150">
        <v>2356</v>
      </c>
      <c r="E191" s="150">
        <v>19</v>
      </c>
      <c r="F191" s="150">
        <v>13</v>
      </c>
      <c r="G191" s="150">
        <v>0</v>
      </c>
      <c r="H191" s="150">
        <v>0</v>
      </c>
      <c r="I191" s="151">
        <v>2602</v>
      </c>
      <c r="J191" s="151">
        <v>50</v>
      </c>
      <c r="K191" s="151">
        <v>50</v>
      </c>
      <c r="L191" s="151">
        <v>0</v>
      </c>
      <c r="M191" s="151">
        <v>0</v>
      </c>
      <c r="N191" s="151">
        <v>2533</v>
      </c>
      <c r="O191" s="151">
        <v>64</v>
      </c>
      <c r="P191" s="151">
        <v>64</v>
      </c>
      <c r="Q191" s="151">
        <v>15</v>
      </c>
      <c r="R191" s="151">
        <v>0</v>
      </c>
      <c r="S191" s="152">
        <v>0.015</v>
      </c>
      <c r="T191" s="153">
        <v>75344</v>
      </c>
      <c r="U191" s="153">
        <v>1543</v>
      </c>
      <c r="V191" s="153">
        <v>1537</v>
      </c>
      <c r="W191" s="153">
        <v>2</v>
      </c>
      <c r="X191" s="151">
        <v>1374</v>
      </c>
      <c r="Y191" s="154">
        <v>0.0204528562327458</v>
      </c>
      <c r="Z191" s="154">
        <v>0.00806451612903226</v>
      </c>
      <c r="AA191" s="154">
        <v>0.0192159877017679</v>
      </c>
      <c r="AB191" s="155">
        <v>0.0252664824318989</v>
      </c>
      <c r="AC191" s="156">
        <v>-0.0111514715727356</v>
      </c>
      <c r="AD191" s="157">
        <v>17629</v>
      </c>
      <c r="AE191" s="158">
        <v>381</v>
      </c>
      <c r="AF191" s="158">
        <v>0</v>
      </c>
      <c r="AG191" s="158">
        <v>18233</v>
      </c>
      <c r="AH191" s="158">
        <v>431</v>
      </c>
      <c r="AI191" s="158">
        <v>2</v>
      </c>
      <c r="AJ191" s="155">
        <v>0.0216121163991151</v>
      </c>
      <c r="AK191" s="155">
        <v>0.0235287665222399</v>
      </c>
      <c r="AL191" s="156">
        <v>-0.0019166501231248</v>
      </c>
    </row>
    <row r="192" spans="1:38">
      <c r="A192" s="166" t="s">
        <v>24</v>
      </c>
      <c r="B192" s="167" t="s">
        <v>1734</v>
      </c>
      <c r="C192" s="167" t="s">
        <v>31</v>
      </c>
      <c r="D192" s="150">
        <v>7574</v>
      </c>
      <c r="E192" s="150">
        <v>55</v>
      </c>
      <c r="F192" s="150">
        <v>43</v>
      </c>
      <c r="G192" s="150">
        <v>0</v>
      </c>
      <c r="H192" s="150">
        <v>0</v>
      </c>
      <c r="I192" s="151">
        <v>8817</v>
      </c>
      <c r="J192" s="151">
        <v>77</v>
      </c>
      <c r="K192" s="151">
        <v>76</v>
      </c>
      <c r="L192" s="151">
        <v>7</v>
      </c>
      <c r="M192" s="151">
        <v>0</v>
      </c>
      <c r="N192" s="151">
        <v>8634</v>
      </c>
      <c r="O192" s="151">
        <v>105</v>
      </c>
      <c r="P192" s="151">
        <v>104</v>
      </c>
      <c r="Q192" s="151">
        <v>53</v>
      </c>
      <c r="R192" s="151">
        <v>0</v>
      </c>
      <c r="S192" s="152">
        <v>0.015</v>
      </c>
      <c r="T192" s="153">
        <v>254853</v>
      </c>
      <c r="U192" s="153">
        <v>1978</v>
      </c>
      <c r="V192" s="153">
        <v>1961</v>
      </c>
      <c r="W192" s="153">
        <v>5</v>
      </c>
      <c r="X192" s="151">
        <v>1749</v>
      </c>
      <c r="Y192" s="154">
        <v>0.00774171777456024</v>
      </c>
      <c r="Z192" s="154">
        <v>0.00726168471085292</v>
      </c>
      <c r="AA192" s="154">
        <v>0.00873312918226154</v>
      </c>
      <c r="AB192" s="155">
        <v>0.0121612230715775</v>
      </c>
      <c r="AC192" s="156">
        <v>-0.00147144447140862</v>
      </c>
      <c r="AD192" s="157">
        <v>60207</v>
      </c>
      <c r="AE192" s="158">
        <v>562</v>
      </c>
      <c r="AF192" s="158">
        <v>0</v>
      </c>
      <c r="AG192" s="158">
        <v>61248</v>
      </c>
      <c r="AH192" s="158">
        <v>472</v>
      </c>
      <c r="AI192" s="158">
        <v>0</v>
      </c>
      <c r="AJ192" s="155">
        <v>0.00933446277010979</v>
      </c>
      <c r="AK192" s="155">
        <v>0.00770637408568443</v>
      </c>
      <c r="AL192" s="156">
        <v>0.00162808868442536</v>
      </c>
    </row>
    <row r="193" spans="1:38">
      <c r="A193" s="166" t="s">
        <v>24</v>
      </c>
      <c r="B193" s="167" t="s">
        <v>1738</v>
      </c>
      <c r="C193" s="167" t="s">
        <v>1739</v>
      </c>
      <c r="D193" s="150">
        <v>0</v>
      </c>
      <c r="E193" s="150">
        <v>0</v>
      </c>
      <c r="F193" s="150">
        <v>0</v>
      </c>
      <c r="G193" s="150">
        <v>0</v>
      </c>
      <c r="H193" s="150">
        <v>0</v>
      </c>
      <c r="I193" s="151">
        <v>0</v>
      </c>
      <c r="J193" s="151">
        <v>0</v>
      </c>
      <c r="K193" s="151">
        <v>0</v>
      </c>
      <c r="L193" s="151">
        <v>0</v>
      </c>
      <c r="M193" s="151">
        <v>0</v>
      </c>
      <c r="N193" s="151">
        <v>0</v>
      </c>
      <c r="O193" s="151">
        <v>0</v>
      </c>
      <c r="P193" s="151">
        <v>0</v>
      </c>
      <c r="Q193" s="151">
        <v>0</v>
      </c>
      <c r="R193" s="151">
        <v>0</v>
      </c>
      <c r="S193" s="152">
        <v>0.015</v>
      </c>
      <c r="T193" s="153">
        <v>0</v>
      </c>
      <c r="U193" s="153">
        <v>0</v>
      </c>
      <c r="V193" s="153">
        <v>0</v>
      </c>
      <c r="W193" s="153">
        <v>0</v>
      </c>
      <c r="X193" s="151">
        <v>0</v>
      </c>
      <c r="Y193" s="154">
        <v>0</v>
      </c>
      <c r="Z193" s="154">
        <v>0</v>
      </c>
      <c r="AA193" s="154">
        <v>0</v>
      </c>
      <c r="AB193" s="155">
        <v>0</v>
      </c>
      <c r="AC193" s="156">
        <v>0</v>
      </c>
      <c r="AD193" s="157">
        <v>0</v>
      </c>
      <c r="AE193" s="158">
        <v>0</v>
      </c>
      <c r="AF193" s="158">
        <v>0</v>
      </c>
      <c r="AG193" s="158">
        <v>0</v>
      </c>
      <c r="AH193" s="158">
        <v>0</v>
      </c>
      <c r="AI193" s="158">
        <v>0</v>
      </c>
      <c r="AJ193" s="155">
        <v>0</v>
      </c>
      <c r="AK193" s="155">
        <v>0</v>
      </c>
      <c r="AL193" s="156">
        <v>0</v>
      </c>
    </row>
    <row r="194" spans="1:38">
      <c r="A194" s="166" t="s">
        <v>24</v>
      </c>
      <c r="B194" s="167" t="s">
        <v>1738</v>
      </c>
      <c r="C194" s="167" t="s">
        <v>36</v>
      </c>
      <c r="D194" s="150">
        <v>12808</v>
      </c>
      <c r="E194" s="150">
        <v>293</v>
      </c>
      <c r="F194" s="150">
        <v>190</v>
      </c>
      <c r="G194" s="150">
        <v>0</v>
      </c>
      <c r="H194" s="150">
        <v>0</v>
      </c>
      <c r="I194" s="151">
        <v>13001</v>
      </c>
      <c r="J194" s="151">
        <v>366</v>
      </c>
      <c r="K194" s="151">
        <v>366</v>
      </c>
      <c r="L194" s="151">
        <v>21</v>
      </c>
      <c r="M194" s="151">
        <v>0</v>
      </c>
      <c r="N194" s="151">
        <v>12567</v>
      </c>
      <c r="O194" s="151">
        <v>323</v>
      </c>
      <c r="P194" s="151">
        <v>321</v>
      </c>
      <c r="Q194" s="151">
        <v>127</v>
      </c>
      <c r="R194" s="151">
        <v>0</v>
      </c>
      <c r="S194" s="152">
        <v>0.015</v>
      </c>
      <c r="T194" s="153">
        <v>358273</v>
      </c>
      <c r="U194" s="153">
        <v>9122</v>
      </c>
      <c r="V194" s="153">
        <v>9013</v>
      </c>
      <c r="W194" s="153">
        <v>1</v>
      </c>
      <c r="X194" s="151">
        <v>8069</v>
      </c>
      <c r="Y194" s="154">
        <v>0.0254582399455164</v>
      </c>
      <c r="Z194" s="154">
        <v>0.0228763272954404</v>
      </c>
      <c r="AA194" s="154">
        <v>0.0281516806399508</v>
      </c>
      <c r="AB194" s="155">
        <v>0.0257022360149598</v>
      </c>
      <c r="AC194" s="156">
        <v>-0.00527535334451042</v>
      </c>
      <c r="AD194" s="157">
        <v>87611</v>
      </c>
      <c r="AE194" s="158">
        <v>2124</v>
      </c>
      <c r="AF194" s="158">
        <v>0</v>
      </c>
      <c r="AG194" s="158">
        <v>87038</v>
      </c>
      <c r="AH194" s="158">
        <v>2596</v>
      </c>
      <c r="AI194" s="158">
        <v>0</v>
      </c>
      <c r="AJ194" s="155">
        <v>0.0242435310634509</v>
      </c>
      <c r="AK194" s="155">
        <v>0.0298260529883499</v>
      </c>
      <c r="AL194" s="156">
        <v>-0.00558252192489898</v>
      </c>
    </row>
    <row r="195" spans="1:38">
      <c r="A195" s="166" t="s">
        <v>24</v>
      </c>
      <c r="B195" s="167" t="s">
        <v>1738</v>
      </c>
      <c r="C195" s="167" t="s">
        <v>37</v>
      </c>
      <c r="D195" s="150">
        <v>13691</v>
      </c>
      <c r="E195" s="150">
        <v>391</v>
      </c>
      <c r="F195" s="150">
        <v>227</v>
      </c>
      <c r="G195" s="150">
        <v>0</v>
      </c>
      <c r="H195" s="150">
        <v>0</v>
      </c>
      <c r="I195" s="151">
        <v>15076</v>
      </c>
      <c r="J195" s="151">
        <v>429</v>
      </c>
      <c r="K195" s="151">
        <v>428</v>
      </c>
      <c r="L195" s="151">
        <v>28</v>
      </c>
      <c r="M195" s="151">
        <v>0</v>
      </c>
      <c r="N195" s="151">
        <v>14559</v>
      </c>
      <c r="O195" s="151">
        <v>422</v>
      </c>
      <c r="P195" s="151">
        <v>422</v>
      </c>
      <c r="Q195" s="151">
        <v>200</v>
      </c>
      <c r="R195" s="151">
        <v>0</v>
      </c>
      <c r="S195" s="152">
        <v>0.015</v>
      </c>
      <c r="T195" s="153">
        <v>432721</v>
      </c>
      <c r="U195" s="153">
        <v>11028</v>
      </c>
      <c r="V195" s="153">
        <v>10862</v>
      </c>
      <c r="W195" s="153">
        <v>3</v>
      </c>
      <c r="X195" s="151">
        <v>9841</v>
      </c>
      <c r="Y195" s="154">
        <v>0.0254783105049212</v>
      </c>
      <c r="Z195" s="154">
        <v>0.0285589073113724</v>
      </c>
      <c r="AA195" s="154">
        <v>0.0284558238259485</v>
      </c>
      <c r="AB195" s="155">
        <v>0.0289855072463768</v>
      </c>
      <c r="AC195" s="156">
        <v>0.000103083485423906</v>
      </c>
      <c r="AD195" s="157">
        <v>102583</v>
      </c>
      <c r="AE195" s="158">
        <v>2764</v>
      </c>
      <c r="AF195" s="158">
        <v>0</v>
      </c>
      <c r="AG195" s="158">
        <v>103737</v>
      </c>
      <c r="AH195" s="158">
        <v>2919</v>
      </c>
      <c r="AI195" s="158">
        <v>1</v>
      </c>
      <c r="AJ195" s="155">
        <v>0.0269440355614478</v>
      </c>
      <c r="AK195" s="155">
        <v>0.0281288257805797</v>
      </c>
      <c r="AL195" s="156">
        <v>-0.00118479021913193</v>
      </c>
    </row>
    <row r="196" spans="1:38">
      <c r="A196" s="166" t="s">
        <v>24</v>
      </c>
      <c r="B196" s="167" t="s">
        <v>1738</v>
      </c>
      <c r="C196" s="167" t="s">
        <v>41</v>
      </c>
      <c r="D196" s="150">
        <v>9648</v>
      </c>
      <c r="E196" s="150">
        <v>241</v>
      </c>
      <c r="F196" s="150">
        <v>141</v>
      </c>
      <c r="G196" s="150">
        <v>0</v>
      </c>
      <c r="H196" s="150">
        <v>0</v>
      </c>
      <c r="I196" s="151">
        <v>10445</v>
      </c>
      <c r="J196" s="151">
        <v>219</v>
      </c>
      <c r="K196" s="151">
        <v>219</v>
      </c>
      <c r="L196" s="151">
        <v>4</v>
      </c>
      <c r="M196" s="151">
        <v>0</v>
      </c>
      <c r="N196" s="151">
        <v>8716</v>
      </c>
      <c r="O196" s="151">
        <v>221</v>
      </c>
      <c r="P196" s="151">
        <v>221</v>
      </c>
      <c r="Q196" s="151">
        <v>89</v>
      </c>
      <c r="R196" s="151">
        <v>0</v>
      </c>
      <c r="S196" s="152">
        <v>0.015</v>
      </c>
      <c r="T196" s="153">
        <v>245586</v>
      </c>
      <c r="U196" s="153">
        <v>6185</v>
      </c>
      <c r="V196" s="153">
        <v>6083</v>
      </c>
      <c r="W196" s="153">
        <v>0</v>
      </c>
      <c r="X196" s="151">
        <v>5475</v>
      </c>
      <c r="Y196" s="154">
        <v>0.0251846603633758</v>
      </c>
      <c r="Z196" s="154">
        <v>0.0249792703150912</v>
      </c>
      <c r="AA196" s="154">
        <v>0.0209669698420297</v>
      </c>
      <c r="AB196" s="155">
        <v>0.0253556677374943</v>
      </c>
      <c r="AC196" s="156">
        <v>0.00401230047306153</v>
      </c>
      <c r="AD196" s="157">
        <v>61841</v>
      </c>
      <c r="AE196" s="158">
        <v>1590</v>
      </c>
      <c r="AF196" s="158">
        <v>0</v>
      </c>
      <c r="AG196" s="158">
        <v>62693</v>
      </c>
      <c r="AH196" s="158">
        <v>1622</v>
      </c>
      <c r="AI196" s="158">
        <v>0</v>
      </c>
      <c r="AJ196" s="155">
        <v>0.0257110978153652</v>
      </c>
      <c r="AK196" s="155">
        <v>0.0258721069337885</v>
      </c>
      <c r="AL196" s="156">
        <v>-0.000161009118423251</v>
      </c>
    </row>
    <row r="197" spans="1:38">
      <c r="A197" s="166" t="s">
        <v>24</v>
      </c>
      <c r="B197" s="167" t="s">
        <v>1738</v>
      </c>
      <c r="C197" s="167" t="s">
        <v>38</v>
      </c>
      <c r="D197" s="150">
        <v>3019</v>
      </c>
      <c r="E197" s="150">
        <v>100</v>
      </c>
      <c r="F197" s="150">
        <v>44</v>
      </c>
      <c r="G197" s="150">
        <v>0</v>
      </c>
      <c r="H197" s="150">
        <v>0</v>
      </c>
      <c r="I197" s="151">
        <v>3491</v>
      </c>
      <c r="J197" s="151">
        <v>78</v>
      </c>
      <c r="K197" s="151">
        <v>78</v>
      </c>
      <c r="L197" s="151">
        <v>1</v>
      </c>
      <c r="M197" s="151">
        <v>0</v>
      </c>
      <c r="N197" s="151">
        <v>3348</v>
      </c>
      <c r="O197" s="151">
        <v>96</v>
      </c>
      <c r="P197" s="151">
        <v>96</v>
      </c>
      <c r="Q197" s="151">
        <v>35</v>
      </c>
      <c r="R197" s="151">
        <v>0</v>
      </c>
      <c r="S197" s="152">
        <v>0.015</v>
      </c>
      <c r="T197" s="153">
        <v>93424</v>
      </c>
      <c r="U197" s="153">
        <v>2771</v>
      </c>
      <c r="V197" s="153">
        <v>2715</v>
      </c>
      <c r="W197" s="153">
        <v>0</v>
      </c>
      <c r="X197" s="151">
        <v>2465</v>
      </c>
      <c r="Y197" s="154">
        <v>0.0296604726836787</v>
      </c>
      <c r="Z197" s="154">
        <v>0.0331235508446505</v>
      </c>
      <c r="AA197" s="154">
        <v>0.0223431681466628</v>
      </c>
      <c r="AB197" s="155">
        <v>0.028673835125448</v>
      </c>
      <c r="AC197" s="156">
        <v>0.0107803826979877</v>
      </c>
      <c r="AD197" s="157">
        <v>23720</v>
      </c>
      <c r="AE197" s="158">
        <v>705</v>
      </c>
      <c r="AF197" s="158">
        <v>0</v>
      </c>
      <c r="AG197" s="158">
        <v>23016</v>
      </c>
      <c r="AH197" s="158">
        <v>649</v>
      </c>
      <c r="AI197" s="158">
        <v>0</v>
      </c>
      <c r="AJ197" s="155">
        <v>0.0297217537942664</v>
      </c>
      <c r="AK197" s="155">
        <v>0.0281977754605492</v>
      </c>
      <c r="AL197" s="156">
        <v>0.00152397833371726</v>
      </c>
    </row>
    <row r="198" spans="1:38">
      <c r="A198" s="166" t="s">
        <v>24</v>
      </c>
      <c r="B198" s="167" t="s">
        <v>1738</v>
      </c>
      <c r="C198" s="167" t="s">
        <v>40</v>
      </c>
      <c r="D198" s="150">
        <v>3222</v>
      </c>
      <c r="E198" s="150">
        <v>64</v>
      </c>
      <c r="F198" s="150">
        <v>23</v>
      </c>
      <c r="G198" s="150">
        <v>0</v>
      </c>
      <c r="H198" s="150">
        <v>0</v>
      </c>
      <c r="I198" s="151">
        <v>3448</v>
      </c>
      <c r="J198" s="151">
        <v>71</v>
      </c>
      <c r="K198" s="151">
        <v>70</v>
      </c>
      <c r="L198" s="151">
        <v>2</v>
      </c>
      <c r="M198" s="151">
        <v>0</v>
      </c>
      <c r="N198" s="151">
        <v>3186</v>
      </c>
      <c r="O198" s="151">
        <v>55</v>
      </c>
      <c r="P198" s="151">
        <v>55</v>
      </c>
      <c r="Q198" s="151">
        <v>20</v>
      </c>
      <c r="R198" s="151">
        <v>0</v>
      </c>
      <c r="S198" s="152">
        <v>0.015</v>
      </c>
      <c r="T198" s="153">
        <v>87046</v>
      </c>
      <c r="U198" s="153">
        <v>1463</v>
      </c>
      <c r="V198" s="153">
        <v>1421</v>
      </c>
      <c r="W198" s="153">
        <v>0</v>
      </c>
      <c r="X198" s="151">
        <v>1276</v>
      </c>
      <c r="Y198" s="154">
        <v>0.0168072053856582</v>
      </c>
      <c r="Z198" s="154">
        <v>0.0198634388578523</v>
      </c>
      <c r="AA198" s="154">
        <v>0.0205916473317865</v>
      </c>
      <c r="AB198" s="155">
        <v>0.017263025737602</v>
      </c>
      <c r="AC198" s="156">
        <v>-0.000728208473934278</v>
      </c>
      <c r="AD198" s="157">
        <v>22696</v>
      </c>
      <c r="AE198" s="158">
        <v>385</v>
      </c>
      <c r="AF198" s="158">
        <v>0</v>
      </c>
      <c r="AG198" s="158">
        <v>21296</v>
      </c>
      <c r="AH198" s="158">
        <v>383</v>
      </c>
      <c r="AI198" s="158">
        <v>0</v>
      </c>
      <c r="AJ198" s="155">
        <v>0.0169633415579838</v>
      </c>
      <c r="AK198" s="155">
        <v>0.0179845980465815</v>
      </c>
      <c r="AL198" s="156">
        <v>-0.00102125648859773</v>
      </c>
    </row>
    <row r="199" spans="1:38">
      <c r="A199" s="166" t="s">
        <v>24</v>
      </c>
      <c r="B199" s="167" t="s">
        <v>1738</v>
      </c>
      <c r="C199" s="167" t="s">
        <v>39</v>
      </c>
      <c r="D199" s="150">
        <v>11361</v>
      </c>
      <c r="E199" s="150">
        <v>289</v>
      </c>
      <c r="F199" s="150">
        <v>184</v>
      </c>
      <c r="G199" s="150">
        <v>0</v>
      </c>
      <c r="H199" s="150">
        <v>0</v>
      </c>
      <c r="I199" s="151">
        <v>11410</v>
      </c>
      <c r="J199" s="151">
        <v>279</v>
      </c>
      <c r="K199" s="151">
        <v>279</v>
      </c>
      <c r="L199" s="151">
        <v>49</v>
      </c>
      <c r="M199" s="151">
        <v>0</v>
      </c>
      <c r="N199" s="151">
        <v>10829</v>
      </c>
      <c r="O199" s="151">
        <v>277</v>
      </c>
      <c r="P199" s="151">
        <v>277</v>
      </c>
      <c r="Q199" s="151">
        <v>161</v>
      </c>
      <c r="R199" s="151">
        <v>0</v>
      </c>
      <c r="S199" s="152">
        <v>0.015</v>
      </c>
      <c r="T199" s="153">
        <v>307604</v>
      </c>
      <c r="U199" s="153">
        <v>7718</v>
      </c>
      <c r="V199" s="153">
        <v>7613</v>
      </c>
      <c r="W199" s="153">
        <v>0</v>
      </c>
      <c r="X199" s="151">
        <v>6976</v>
      </c>
      <c r="Y199" s="154">
        <v>0.025090701031196</v>
      </c>
      <c r="Z199" s="154">
        <v>0.0254379015931696</v>
      </c>
      <c r="AA199" s="154">
        <v>0.0244522348816827</v>
      </c>
      <c r="AB199" s="155">
        <v>0.0255794625542525</v>
      </c>
      <c r="AC199" s="156">
        <v>0.000985666711486883</v>
      </c>
      <c r="AD199" s="157">
        <v>76376</v>
      </c>
      <c r="AE199" s="158">
        <v>1971</v>
      </c>
      <c r="AF199" s="158">
        <v>0</v>
      </c>
      <c r="AG199" s="158">
        <v>72928</v>
      </c>
      <c r="AH199" s="158">
        <v>1994</v>
      </c>
      <c r="AI199" s="158">
        <v>0</v>
      </c>
      <c r="AJ199" s="155">
        <v>0.0258065360846339</v>
      </c>
      <c r="AK199" s="155">
        <v>0.0273420359806933</v>
      </c>
      <c r="AL199" s="156">
        <v>-0.00153549989605937</v>
      </c>
    </row>
    <row r="200" spans="1:38">
      <c r="A200" s="166" t="s">
        <v>24</v>
      </c>
      <c r="B200" s="167" t="s">
        <v>1740</v>
      </c>
      <c r="C200" s="167" t="s">
        <v>1741</v>
      </c>
      <c r="D200" s="150">
        <v>0</v>
      </c>
      <c r="E200" s="150">
        <v>0</v>
      </c>
      <c r="F200" s="150">
        <v>0</v>
      </c>
      <c r="G200" s="150">
        <v>0</v>
      </c>
      <c r="H200" s="150">
        <v>0</v>
      </c>
      <c r="I200" s="151">
        <v>0</v>
      </c>
      <c r="J200" s="151">
        <v>0</v>
      </c>
      <c r="K200" s="151">
        <v>0</v>
      </c>
      <c r="L200" s="151">
        <v>0</v>
      </c>
      <c r="M200" s="151">
        <v>0</v>
      </c>
      <c r="N200" s="151">
        <v>0</v>
      </c>
      <c r="O200" s="151">
        <v>0</v>
      </c>
      <c r="P200" s="151">
        <v>0</v>
      </c>
      <c r="Q200" s="151">
        <v>0</v>
      </c>
      <c r="R200" s="151">
        <v>0</v>
      </c>
      <c r="S200" s="152">
        <v>0.015</v>
      </c>
      <c r="T200" s="153">
        <v>0</v>
      </c>
      <c r="U200" s="153">
        <v>0</v>
      </c>
      <c r="V200" s="153">
        <v>0</v>
      </c>
      <c r="W200" s="153">
        <v>0</v>
      </c>
      <c r="X200" s="151">
        <v>0</v>
      </c>
      <c r="Y200" s="154">
        <v>0</v>
      </c>
      <c r="Z200" s="154">
        <v>0</v>
      </c>
      <c r="AA200" s="154">
        <v>0</v>
      </c>
      <c r="AB200" s="155">
        <v>0</v>
      </c>
      <c r="AC200" s="156">
        <v>0</v>
      </c>
      <c r="AD200" s="157">
        <v>0</v>
      </c>
      <c r="AE200" s="158">
        <v>0</v>
      </c>
      <c r="AF200" s="158">
        <v>0</v>
      </c>
      <c r="AG200" s="158">
        <v>0</v>
      </c>
      <c r="AH200" s="158">
        <v>0</v>
      </c>
      <c r="AI200" s="158">
        <v>0</v>
      </c>
      <c r="AJ200" s="155">
        <v>0</v>
      </c>
      <c r="AK200" s="155">
        <v>0</v>
      </c>
      <c r="AL200" s="156">
        <v>0</v>
      </c>
    </row>
    <row r="201" spans="1:38">
      <c r="A201" s="166" t="s">
        <v>24</v>
      </c>
      <c r="B201" s="167" t="s">
        <v>1740</v>
      </c>
      <c r="C201" s="167" t="s">
        <v>1742</v>
      </c>
      <c r="D201" s="150">
        <v>0</v>
      </c>
      <c r="E201" s="150">
        <v>0</v>
      </c>
      <c r="F201" s="150">
        <v>0</v>
      </c>
      <c r="G201" s="150">
        <v>0</v>
      </c>
      <c r="H201" s="150">
        <v>0</v>
      </c>
      <c r="I201" s="151">
        <v>0</v>
      </c>
      <c r="J201" s="151">
        <v>0</v>
      </c>
      <c r="K201" s="151">
        <v>0</v>
      </c>
      <c r="L201" s="151">
        <v>0</v>
      </c>
      <c r="M201" s="151">
        <v>0</v>
      </c>
      <c r="N201" s="151">
        <v>0</v>
      </c>
      <c r="O201" s="151">
        <v>0</v>
      </c>
      <c r="P201" s="151">
        <v>0</v>
      </c>
      <c r="Q201" s="151">
        <v>0</v>
      </c>
      <c r="R201" s="151">
        <v>0</v>
      </c>
      <c r="S201" s="152">
        <v>0.015</v>
      </c>
      <c r="T201" s="153">
        <v>0</v>
      </c>
      <c r="U201" s="153">
        <v>0</v>
      </c>
      <c r="V201" s="153">
        <v>0</v>
      </c>
      <c r="W201" s="153">
        <v>0</v>
      </c>
      <c r="X201" s="151">
        <v>0</v>
      </c>
      <c r="Y201" s="154">
        <v>0</v>
      </c>
      <c r="Z201" s="154">
        <v>0</v>
      </c>
      <c r="AA201" s="154">
        <v>0</v>
      </c>
      <c r="AB201" s="155">
        <v>0</v>
      </c>
      <c r="AC201" s="156">
        <v>0</v>
      </c>
      <c r="AD201" s="157">
        <v>0</v>
      </c>
      <c r="AE201" s="158">
        <v>0</v>
      </c>
      <c r="AF201" s="158">
        <v>0</v>
      </c>
      <c r="AG201" s="158">
        <v>0</v>
      </c>
      <c r="AH201" s="158">
        <v>0</v>
      </c>
      <c r="AI201" s="158">
        <v>0</v>
      </c>
      <c r="AJ201" s="155">
        <v>0</v>
      </c>
      <c r="AK201" s="155">
        <v>0</v>
      </c>
      <c r="AL201" s="156">
        <v>0</v>
      </c>
    </row>
    <row r="202" spans="1:38">
      <c r="A202" s="166" t="s">
        <v>24</v>
      </c>
      <c r="B202" s="167" t="s">
        <v>1740</v>
      </c>
      <c r="C202" s="167" t="s">
        <v>1743</v>
      </c>
      <c r="D202" s="150">
        <v>0</v>
      </c>
      <c r="E202" s="150">
        <v>0</v>
      </c>
      <c r="F202" s="150">
        <v>0</v>
      </c>
      <c r="G202" s="150">
        <v>0</v>
      </c>
      <c r="H202" s="150">
        <v>0</v>
      </c>
      <c r="I202" s="151">
        <v>0</v>
      </c>
      <c r="J202" s="151">
        <v>0</v>
      </c>
      <c r="K202" s="151">
        <v>0</v>
      </c>
      <c r="L202" s="151">
        <v>0</v>
      </c>
      <c r="M202" s="151">
        <v>0</v>
      </c>
      <c r="N202" s="151">
        <v>0</v>
      </c>
      <c r="O202" s="151">
        <v>0</v>
      </c>
      <c r="P202" s="151">
        <v>0</v>
      </c>
      <c r="Q202" s="151">
        <v>0</v>
      </c>
      <c r="R202" s="151">
        <v>0</v>
      </c>
      <c r="S202" s="152">
        <v>0.015</v>
      </c>
      <c r="T202" s="153">
        <v>0</v>
      </c>
      <c r="U202" s="153">
        <v>0</v>
      </c>
      <c r="V202" s="153">
        <v>0</v>
      </c>
      <c r="W202" s="153">
        <v>0</v>
      </c>
      <c r="X202" s="151">
        <v>0</v>
      </c>
      <c r="Y202" s="154">
        <v>0</v>
      </c>
      <c r="Z202" s="154">
        <v>0</v>
      </c>
      <c r="AA202" s="154">
        <v>0</v>
      </c>
      <c r="AB202" s="155">
        <v>0</v>
      </c>
      <c r="AC202" s="156">
        <v>0</v>
      </c>
      <c r="AD202" s="157">
        <v>0</v>
      </c>
      <c r="AE202" s="158">
        <v>0</v>
      </c>
      <c r="AF202" s="158">
        <v>0</v>
      </c>
      <c r="AG202" s="158">
        <v>0</v>
      </c>
      <c r="AH202" s="158">
        <v>0</v>
      </c>
      <c r="AI202" s="158">
        <v>0</v>
      </c>
      <c r="AJ202" s="155">
        <v>0</v>
      </c>
      <c r="AK202" s="155">
        <v>0</v>
      </c>
      <c r="AL202" s="156">
        <v>0</v>
      </c>
    </row>
    <row r="203" spans="1:38">
      <c r="A203" s="166" t="s">
        <v>24</v>
      </c>
      <c r="B203" s="167" t="s">
        <v>1740</v>
      </c>
      <c r="C203" s="167" t="s">
        <v>1744</v>
      </c>
      <c r="D203" s="150">
        <v>0</v>
      </c>
      <c r="E203" s="150">
        <v>0</v>
      </c>
      <c r="F203" s="150">
        <v>0</v>
      </c>
      <c r="G203" s="150">
        <v>0</v>
      </c>
      <c r="H203" s="150">
        <v>0</v>
      </c>
      <c r="I203" s="151">
        <v>0</v>
      </c>
      <c r="J203" s="151">
        <v>0</v>
      </c>
      <c r="K203" s="151">
        <v>0</v>
      </c>
      <c r="L203" s="151">
        <v>0</v>
      </c>
      <c r="M203" s="151">
        <v>0</v>
      </c>
      <c r="N203" s="151">
        <v>0</v>
      </c>
      <c r="O203" s="151">
        <v>0</v>
      </c>
      <c r="P203" s="151">
        <v>0</v>
      </c>
      <c r="Q203" s="151">
        <v>0</v>
      </c>
      <c r="R203" s="151">
        <v>0</v>
      </c>
      <c r="S203" s="152">
        <v>0.015</v>
      </c>
      <c r="T203" s="153">
        <v>0</v>
      </c>
      <c r="U203" s="153">
        <v>0</v>
      </c>
      <c r="V203" s="153">
        <v>0</v>
      </c>
      <c r="W203" s="153">
        <v>0</v>
      </c>
      <c r="X203" s="151">
        <v>0</v>
      </c>
      <c r="Y203" s="154">
        <v>0</v>
      </c>
      <c r="Z203" s="154">
        <v>0</v>
      </c>
      <c r="AA203" s="154">
        <v>0</v>
      </c>
      <c r="AB203" s="155">
        <v>0</v>
      </c>
      <c r="AC203" s="156">
        <v>0</v>
      </c>
      <c r="AD203" s="157">
        <v>0</v>
      </c>
      <c r="AE203" s="158">
        <v>0</v>
      </c>
      <c r="AF203" s="158">
        <v>0</v>
      </c>
      <c r="AG203" s="158">
        <v>0</v>
      </c>
      <c r="AH203" s="158">
        <v>0</v>
      </c>
      <c r="AI203" s="158">
        <v>0</v>
      </c>
      <c r="AJ203" s="155">
        <v>0</v>
      </c>
      <c r="AK203" s="155">
        <v>0</v>
      </c>
      <c r="AL203" s="156">
        <v>0</v>
      </c>
    </row>
    <row r="204" spans="1:38">
      <c r="A204" s="166" t="s">
        <v>24</v>
      </c>
      <c r="B204" s="167" t="s">
        <v>1740</v>
      </c>
      <c r="C204" s="167" t="s">
        <v>43</v>
      </c>
      <c r="D204" s="150">
        <v>13512</v>
      </c>
      <c r="E204" s="150">
        <v>252</v>
      </c>
      <c r="F204" s="150">
        <v>159</v>
      </c>
      <c r="G204" s="150">
        <v>0</v>
      </c>
      <c r="H204" s="150">
        <v>0</v>
      </c>
      <c r="I204" s="151">
        <v>12474</v>
      </c>
      <c r="J204" s="151">
        <v>427</v>
      </c>
      <c r="K204" s="151">
        <v>425</v>
      </c>
      <c r="L204" s="151">
        <v>7</v>
      </c>
      <c r="M204" s="151">
        <v>0</v>
      </c>
      <c r="N204" s="151">
        <v>12467</v>
      </c>
      <c r="O204" s="151">
        <v>321</v>
      </c>
      <c r="P204" s="151">
        <v>321</v>
      </c>
      <c r="Q204" s="151">
        <v>147</v>
      </c>
      <c r="R204" s="151">
        <v>0</v>
      </c>
      <c r="S204" s="152">
        <v>0.015</v>
      </c>
      <c r="T204" s="153">
        <v>375662</v>
      </c>
      <c r="U204" s="153">
        <v>9851</v>
      </c>
      <c r="V204" s="153">
        <v>9755</v>
      </c>
      <c r="W204" s="153">
        <v>4</v>
      </c>
      <c r="X204" s="151">
        <v>8806</v>
      </c>
      <c r="Y204" s="154">
        <v>0.0262123930554594</v>
      </c>
      <c r="Z204" s="154">
        <v>0.0186500888099467</v>
      </c>
      <c r="AA204" s="154">
        <v>0.0342312008978676</v>
      </c>
      <c r="AB204" s="155">
        <v>0.0257479746530841</v>
      </c>
      <c r="AC204" s="156">
        <v>-0.0155811120879208</v>
      </c>
      <c r="AD204" s="157">
        <v>87361</v>
      </c>
      <c r="AE204" s="158">
        <v>2564</v>
      </c>
      <c r="AF204" s="158">
        <v>1</v>
      </c>
      <c r="AG204" s="158">
        <v>87535</v>
      </c>
      <c r="AH204" s="158">
        <v>2346</v>
      </c>
      <c r="AI204" s="158">
        <v>1</v>
      </c>
      <c r="AJ204" s="155">
        <v>0.0293380341342247</v>
      </c>
      <c r="AK204" s="155">
        <v>0.0267892842862855</v>
      </c>
      <c r="AL204" s="156">
        <v>0.00254874984793917</v>
      </c>
    </row>
    <row r="205" spans="1:38">
      <c r="A205" s="166" t="s">
        <v>24</v>
      </c>
      <c r="B205" s="167" t="s">
        <v>1740</v>
      </c>
      <c r="C205" s="167" t="s">
        <v>45</v>
      </c>
      <c r="D205" s="150">
        <v>9701</v>
      </c>
      <c r="E205" s="150">
        <v>197</v>
      </c>
      <c r="F205" s="150">
        <v>125</v>
      </c>
      <c r="G205" s="150">
        <v>1</v>
      </c>
      <c r="H205" s="150">
        <v>0</v>
      </c>
      <c r="I205" s="151">
        <v>10041</v>
      </c>
      <c r="J205" s="151">
        <v>251</v>
      </c>
      <c r="K205" s="151">
        <v>250</v>
      </c>
      <c r="L205" s="151">
        <v>13</v>
      </c>
      <c r="M205" s="151">
        <v>0</v>
      </c>
      <c r="N205" s="151">
        <v>9498</v>
      </c>
      <c r="O205" s="151">
        <v>349</v>
      </c>
      <c r="P205" s="151">
        <v>349</v>
      </c>
      <c r="Q205" s="151">
        <v>172</v>
      </c>
      <c r="R205" s="151">
        <v>0</v>
      </c>
      <c r="S205" s="152">
        <v>0.015</v>
      </c>
      <c r="T205" s="153">
        <v>291586</v>
      </c>
      <c r="U205" s="153">
        <v>7209</v>
      </c>
      <c r="V205" s="153">
        <v>7126</v>
      </c>
      <c r="W205" s="153">
        <v>2</v>
      </c>
      <c r="X205" s="151">
        <v>6474</v>
      </c>
      <c r="Y205" s="154">
        <v>0.0247165501773062</v>
      </c>
      <c r="Z205" s="154">
        <v>0.0203071848263066</v>
      </c>
      <c r="AA205" s="154">
        <v>0.0249975102081466</v>
      </c>
      <c r="AB205" s="155">
        <v>0.0367445778058539</v>
      </c>
      <c r="AC205" s="156">
        <v>-0.00469032538184003</v>
      </c>
      <c r="AD205" s="157">
        <v>68265</v>
      </c>
      <c r="AE205" s="158">
        <v>1879</v>
      </c>
      <c r="AF205" s="158">
        <v>0</v>
      </c>
      <c r="AG205" s="158">
        <v>69625</v>
      </c>
      <c r="AH205" s="158">
        <v>1896</v>
      </c>
      <c r="AI205" s="158">
        <v>0</v>
      </c>
      <c r="AJ205" s="155">
        <v>0.0275250860616714</v>
      </c>
      <c r="AK205" s="155">
        <v>0.0272315978456014</v>
      </c>
      <c r="AL205" s="156">
        <v>0.000293488216069993</v>
      </c>
    </row>
    <row r="206" spans="1:38">
      <c r="A206" s="166" t="s">
        <v>24</v>
      </c>
      <c r="B206" s="167" t="s">
        <v>1740</v>
      </c>
      <c r="C206" s="167" t="s">
        <v>44</v>
      </c>
      <c r="D206" s="150">
        <v>10510</v>
      </c>
      <c r="E206" s="150">
        <v>237</v>
      </c>
      <c r="F206" s="150">
        <v>143</v>
      </c>
      <c r="G206" s="150">
        <v>3</v>
      </c>
      <c r="H206" s="150">
        <v>0</v>
      </c>
      <c r="I206" s="151">
        <v>9696</v>
      </c>
      <c r="J206" s="151">
        <v>289</v>
      </c>
      <c r="K206" s="151">
        <v>287</v>
      </c>
      <c r="L206" s="151">
        <v>10</v>
      </c>
      <c r="M206" s="151">
        <v>0</v>
      </c>
      <c r="N206" s="151">
        <v>9291</v>
      </c>
      <c r="O206" s="151">
        <v>88</v>
      </c>
      <c r="P206" s="151">
        <v>88</v>
      </c>
      <c r="Q206" s="151">
        <v>31</v>
      </c>
      <c r="R206" s="151">
        <v>0</v>
      </c>
      <c r="S206" s="152">
        <v>0.015</v>
      </c>
      <c r="T206" s="153">
        <v>301616</v>
      </c>
      <c r="U206" s="153">
        <v>6980</v>
      </c>
      <c r="V206" s="153">
        <v>6869</v>
      </c>
      <c r="W206" s="153">
        <v>3</v>
      </c>
      <c r="X206" s="151">
        <v>6101</v>
      </c>
      <c r="Y206" s="154">
        <v>0.0231320619595777</v>
      </c>
      <c r="Z206" s="154">
        <v>0.0225499524262607</v>
      </c>
      <c r="AA206" s="154">
        <v>0.0298061056105611</v>
      </c>
      <c r="AB206" s="155">
        <v>0.00947153158971047</v>
      </c>
      <c r="AC206" s="156">
        <v>-0.00725615318430035</v>
      </c>
      <c r="AD206" s="157">
        <v>66751</v>
      </c>
      <c r="AE206" s="158">
        <v>1515</v>
      </c>
      <c r="AF206" s="158">
        <v>2</v>
      </c>
      <c r="AG206" s="158">
        <v>69283</v>
      </c>
      <c r="AH206" s="158">
        <v>1914</v>
      </c>
      <c r="AI206" s="158">
        <v>0</v>
      </c>
      <c r="AJ206" s="155">
        <v>0.0226663270962233</v>
      </c>
      <c r="AK206" s="155">
        <v>0.0276258245168367</v>
      </c>
      <c r="AL206" s="156">
        <v>-0.00495949742061347</v>
      </c>
    </row>
    <row r="207" spans="1:38">
      <c r="A207" s="166" t="s">
        <v>24</v>
      </c>
      <c r="B207" s="167" t="s">
        <v>1740</v>
      </c>
      <c r="C207" s="167" t="s">
        <v>46</v>
      </c>
      <c r="D207" s="150">
        <v>7937</v>
      </c>
      <c r="E207" s="150">
        <v>185</v>
      </c>
      <c r="F207" s="150">
        <v>74</v>
      </c>
      <c r="G207" s="150">
        <v>0</v>
      </c>
      <c r="H207" s="150">
        <v>0</v>
      </c>
      <c r="I207" s="151">
        <v>8231</v>
      </c>
      <c r="J207" s="151">
        <v>142</v>
      </c>
      <c r="K207" s="151">
        <v>140</v>
      </c>
      <c r="L207" s="151">
        <v>24</v>
      </c>
      <c r="M207" s="151">
        <v>0</v>
      </c>
      <c r="N207" s="151">
        <v>8157</v>
      </c>
      <c r="O207" s="151">
        <v>172</v>
      </c>
      <c r="P207" s="151">
        <v>172</v>
      </c>
      <c r="Q207" s="151">
        <v>101</v>
      </c>
      <c r="R207" s="151">
        <v>0</v>
      </c>
      <c r="S207" s="152">
        <v>0.015</v>
      </c>
      <c r="T207" s="153">
        <v>244088</v>
      </c>
      <c r="U207" s="153">
        <v>4614</v>
      </c>
      <c r="V207" s="153">
        <v>4501</v>
      </c>
      <c r="W207" s="153">
        <v>0</v>
      </c>
      <c r="X207" s="151">
        <v>4158</v>
      </c>
      <c r="Y207" s="154">
        <v>0.0189030185834617</v>
      </c>
      <c r="Z207" s="154">
        <v>0.0233085548695981</v>
      </c>
      <c r="AA207" s="154">
        <v>0.017251852751792</v>
      </c>
      <c r="AB207" s="155">
        <v>0.0210861836459483</v>
      </c>
      <c r="AC207" s="156">
        <v>0.00605670211780608</v>
      </c>
      <c r="AD207" s="157">
        <v>56695</v>
      </c>
      <c r="AE207" s="158">
        <v>1146</v>
      </c>
      <c r="AF207" s="158">
        <v>0</v>
      </c>
      <c r="AG207" s="158">
        <v>57643</v>
      </c>
      <c r="AH207" s="158">
        <v>1176</v>
      </c>
      <c r="AI207" s="158">
        <v>0</v>
      </c>
      <c r="AJ207" s="155">
        <v>0.0202134227004145</v>
      </c>
      <c r="AK207" s="155">
        <v>0.0204014364276668</v>
      </c>
      <c r="AL207" s="156">
        <v>-0.000188013727252346</v>
      </c>
    </row>
    <row r="208" spans="1:38">
      <c r="A208" s="166" t="s">
        <v>24</v>
      </c>
      <c r="B208" s="167" t="s">
        <v>1740</v>
      </c>
      <c r="C208" s="167" t="s">
        <v>42</v>
      </c>
      <c r="D208" s="150">
        <v>15874</v>
      </c>
      <c r="E208" s="150">
        <v>121</v>
      </c>
      <c r="F208" s="150">
        <v>48</v>
      </c>
      <c r="G208" s="150">
        <v>0</v>
      </c>
      <c r="H208" s="150">
        <v>0</v>
      </c>
      <c r="I208" s="151">
        <v>16627</v>
      </c>
      <c r="J208" s="151">
        <v>337</v>
      </c>
      <c r="K208" s="151">
        <v>337</v>
      </c>
      <c r="L208" s="151">
        <v>18</v>
      </c>
      <c r="M208" s="151">
        <v>0</v>
      </c>
      <c r="N208" s="151">
        <v>17109</v>
      </c>
      <c r="O208" s="151">
        <v>568</v>
      </c>
      <c r="P208" s="151">
        <v>567</v>
      </c>
      <c r="Q208" s="151">
        <v>162</v>
      </c>
      <c r="R208" s="151">
        <v>0</v>
      </c>
      <c r="S208" s="152">
        <v>0.015</v>
      </c>
      <c r="T208" s="153">
        <v>493128</v>
      </c>
      <c r="U208" s="153">
        <v>10346</v>
      </c>
      <c r="V208" s="153">
        <v>10261</v>
      </c>
      <c r="W208" s="153">
        <v>5</v>
      </c>
      <c r="X208" s="151">
        <v>8956</v>
      </c>
      <c r="Y208" s="154">
        <v>0.020970214629873</v>
      </c>
      <c r="Z208" s="154">
        <v>0.007622527403301</v>
      </c>
      <c r="AA208" s="154">
        <v>0.0202682384074096</v>
      </c>
      <c r="AB208" s="155">
        <v>0.0331989011631305</v>
      </c>
      <c r="AC208" s="156">
        <v>-0.0126457110041086</v>
      </c>
      <c r="AD208" s="157">
        <v>116044</v>
      </c>
      <c r="AE208" s="158">
        <v>2525</v>
      </c>
      <c r="AF208" s="158">
        <v>0</v>
      </c>
      <c r="AG208" s="158">
        <v>117162</v>
      </c>
      <c r="AH208" s="158">
        <v>2681</v>
      </c>
      <c r="AI208" s="158">
        <v>1</v>
      </c>
      <c r="AJ208" s="155">
        <v>0.0217589879700803</v>
      </c>
      <c r="AK208" s="155">
        <v>0.0228743107833598</v>
      </c>
      <c r="AL208" s="156">
        <v>-0.00111532281327948</v>
      </c>
    </row>
    <row r="209" spans="1:38">
      <c r="A209" s="166" t="s">
        <v>24</v>
      </c>
      <c r="B209" s="167" t="s">
        <v>1740</v>
      </c>
      <c r="C209" s="167" t="s">
        <v>47</v>
      </c>
      <c r="D209" s="150">
        <v>5583</v>
      </c>
      <c r="E209" s="150">
        <v>75</v>
      </c>
      <c r="F209" s="150">
        <v>40</v>
      </c>
      <c r="G209" s="150">
        <v>0</v>
      </c>
      <c r="H209" s="150">
        <v>0</v>
      </c>
      <c r="I209" s="151">
        <v>5215</v>
      </c>
      <c r="J209" s="151">
        <v>128</v>
      </c>
      <c r="K209" s="151">
        <v>127</v>
      </c>
      <c r="L209" s="151">
        <v>4</v>
      </c>
      <c r="M209" s="151">
        <v>0</v>
      </c>
      <c r="N209" s="151">
        <v>4936</v>
      </c>
      <c r="O209" s="151">
        <v>196</v>
      </c>
      <c r="P209" s="151">
        <v>196</v>
      </c>
      <c r="Q209" s="151">
        <v>64</v>
      </c>
      <c r="R209" s="151">
        <v>0</v>
      </c>
      <c r="S209" s="152">
        <v>0.015</v>
      </c>
      <c r="T209" s="153">
        <v>158975</v>
      </c>
      <c r="U209" s="153">
        <v>3756</v>
      </c>
      <c r="V209" s="153">
        <v>3715</v>
      </c>
      <c r="W209" s="153">
        <v>3</v>
      </c>
      <c r="X209" s="151">
        <v>3352</v>
      </c>
      <c r="Y209" s="154">
        <v>0.0236074854536877</v>
      </c>
      <c r="Z209" s="154">
        <v>0.0134336378291241</v>
      </c>
      <c r="AA209" s="154">
        <v>0.0245445829338447</v>
      </c>
      <c r="AB209" s="155">
        <v>0.039708265802269</v>
      </c>
      <c r="AC209" s="156">
        <v>-0.0111109451047206</v>
      </c>
      <c r="AD209" s="157">
        <v>35001</v>
      </c>
      <c r="AE209" s="158">
        <v>885</v>
      </c>
      <c r="AF209" s="158">
        <v>0</v>
      </c>
      <c r="AG209" s="158">
        <v>38497</v>
      </c>
      <c r="AH209" s="158">
        <v>1024</v>
      </c>
      <c r="AI209" s="158">
        <v>1</v>
      </c>
      <c r="AJ209" s="155">
        <v>0.0252849918573755</v>
      </c>
      <c r="AK209" s="155">
        <v>0.0265734992337065</v>
      </c>
      <c r="AL209" s="156">
        <v>-0.00128850737633102</v>
      </c>
    </row>
    <row r="210" spans="1:38">
      <c r="A210" s="166" t="s">
        <v>24</v>
      </c>
      <c r="B210" s="167" t="s">
        <v>1740</v>
      </c>
      <c r="C210" s="167" t="s">
        <v>48</v>
      </c>
      <c r="D210" s="150">
        <v>11157</v>
      </c>
      <c r="E210" s="150">
        <v>90</v>
      </c>
      <c r="F210" s="150">
        <v>59</v>
      </c>
      <c r="G210" s="150">
        <v>3</v>
      </c>
      <c r="H210" s="150">
        <v>0</v>
      </c>
      <c r="I210" s="151">
        <v>12786</v>
      </c>
      <c r="J210" s="151">
        <v>153</v>
      </c>
      <c r="K210" s="151">
        <v>153</v>
      </c>
      <c r="L210" s="151">
        <v>10</v>
      </c>
      <c r="M210" s="151">
        <v>0</v>
      </c>
      <c r="N210" s="151">
        <v>12588</v>
      </c>
      <c r="O210" s="151">
        <v>122</v>
      </c>
      <c r="P210" s="151">
        <v>122</v>
      </c>
      <c r="Q210" s="151">
        <v>45</v>
      </c>
      <c r="R210" s="151">
        <v>0</v>
      </c>
      <c r="S210" s="152">
        <v>0.015</v>
      </c>
      <c r="T210" s="153">
        <v>321405</v>
      </c>
      <c r="U210" s="153">
        <v>4398</v>
      </c>
      <c r="V210" s="153">
        <v>4366</v>
      </c>
      <c r="W210" s="153">
        <v>0</v>
      </c>
      <c r="X210" s="151">
        <v>4007</v>
      </c>
      <c r="Y210" s="154">
        <v>0.01368367013581</v>
      </c>
      <c r="Z210" s="154">
        <v>0.00806668459263243</v>
      </c>
      <c r="AA210" s="154">
        <v>0.0119662130455185</v>
      </c>
      <c r="AB210" s="155">
        <v>0.00969176993962504</v>
      </c>
      <c r="AC210" s="156">
        <v>-0.00389952845288611</v>
      </c>
      <c r="AD210" s="157">
        <v>81486</v>
      </c>
      <c r="AE210" s="158">
        <v>976</v>
      </c>
      <c r="AF210" s="158">
        <v>0</v>
      </c>
      <c r="AG210" s="158">
        <v>77146</v>
      </c>
      <c r="AH210" s="158">
        <v>1223</v>
      </c>
      <c r="AI210" s="158">
        <v>0</v>
      </c>
      <c r="AJ210" s="155">
        <v>0.0119775176103871</v>
      </c>
      <c r="AK210" s="155">
        <v>0.0158530578383844</v>
      </c>
      <c r="AL210" s="156">
        <v>-0.0038755402279973</v>
      </c>
    </row>
    <row r="211" spans="1:38">
      <c r="A211" s="166" t="s">
        <v>24</v>
      </c>
      <c r="B211" s="167" t="s">
        <v>1745</v>
      </c>
      <c r="C211" s="167" t="s">
        <v>1746</v>
      </c>
      <c r="D211" s="150">
        <v>0</v>
      </c>
      <c r="E211" s="150">
        <v>0</v>
      </c>
      <c r="F211" s="150">
        <v>0</v>
      </c>
      <c r="G211" s="150">
        <v>0</v>
      </c>
      <c r="H211" s="150">
        <v>0</v>
      </c>
      <c r="I211" s="151">
        <v>0</v>
      </c>
      <c r="J211" s="151">
        <v>0</v>
      </c>
      <c r="K211" s="151">
        <v>0</v>
      </c>
      <c r="L211" s="151">
        <v>0</v>
      </c>
      <c r="M211" s="151">
        <v>0</v>
      </c>
      <c r="N211" s="151">
        <v>0</v>
      </c>
      <c r="O211" s="151">
        <v>0</v>
      </c>
      <c r="P211" s="151">
        <v>0</v>
      </c>
      <c r="Q211" s="151">
        <v>0</v>
      </c>
      <c r="R211" s="151">
        <v>0</v>
      </c>
      <c r="S211" s="152">
        <v>0.015</v>
      </c>
      <c r="T211" s="153">
        <v>0</v>
      </c>
      <c r="U211" s="153">
        <v>0</v>
      </c>
      <c r="V211" s="153">
        <v>0</v>
      </c>
      <c r="W211" s="153">
        <v>0</v>
      </c>
      <c r="X211" s="151">
        <v>0</v>
      </c>
      <c r="Y211" s="154">
        <v>0</v>
      </c>
      <c r="Z211" s="154">
        <v>0</v>
      </c>
      <c r="AA211" s="154">
        <v>0</v>
      </c>
      <c r="AB211" s="155">
        <v>0</v>
      </c>
      <c r="AC211" s="156">
        <v>0</v>
      </c>
      <c r="AD211" s="157">
        <v>0</v>
      </c>
      <c r="AE211" s="158">
        <v>0</v>
      </c>
      <c r="AF211" s="158">
        <v>0</v>
      </c>
      <c r="AG211" s="158">
        <v>0</v>
      </c>
      <c r="AH211" s="158">
        <v>0</v>
      </c>
      <c r="AI211" s="158">
        <v>0</v>
      </c>
      <c r="AJ211" s="155">
        <v>0</v>
      </c>
      <c r="AK211" s="155">
        <v>0</v>
      </c>
      <c r="AL211" s="156">
        <v>0</v>
      </c>
    </row>
    <row r="212" spans="1:38">
      <c r="A212" s="166" t="s">
        <v>24</v>
      </c>
      <c r="B212" s="167" t="s">
        <v>1745</v>
      </c>
      <c r="C212" s="167" t="s">
        <v>1747</v>
      </c>
      <c r="D212" s="150">
        <v>0</v>
      </c>
      <c r="E212" s="150">
        <v>0</v>
      </c>
      <c r="F212" s="150">
        <v>0</v>
      </c>
      <c r="G212" s="150">
        <v>0</v>
      </c>
      <c r="H212" s="150">
        <v>0</v>
      </c>
      <c r="I212" s="151">
        <v>0</v>
      </c>
      <c r="J212" s="151">
        <v>0</v>
      </c>
      <c r="K212" s="151">
        <v>0</v>
      </c>
      <c r="L212" s="151">
        <v>0</v>
      </c>
      <c r="M212" s="151">
        <v>0</v>
      </c>
      <c r="N212" s="151">
        <v>0</v>
      </c>
      <c r="O212" s="151">
        <v>0</v>
      </c>
      <c r="P212" s="151">
        <v>0</v>
      </c>
      <c r="Q212" s="151">
        <v>0</v>
      </c>
      <c r="R212" s="151">
        <v>0</v>
      </c>
      <c r="S212" s="152">
        <v>0.015</v>
      </c>
      <c r="T212" s="153">
        <v>0</v>
      </c>
      <c r="U212" s="153">
        <v>0</v>
      </c>
      <c r="V212" s="153">
        <v>0</v>
      </c>
      <c r="W212" s="153">
        <v>0</v>
      </c>
      <c r="X212" s="151">
        <v>0</v>
      </c>
      <c r="Y212" s="154">
        <v>0</v>
      </c>
      <c r="Z212" s="154">
        <v>0</v>
      </c>
      <c r="AA212" s="154">
        <v>0</v>
      </c>
      <c r="AB212" s="155">
        <v>0</v>
      </c>
      <c r="AC212" s="156">
        <v>0</v>
      </c>
      <c r="AD212" s="157">
        <v>0</v>
      </c>
      <c r="AE212" s="158">
        <v>0</v>
      </c>
      <c r="AF212" s="158">
        <v>0</v>
      </c>
      <c r="AG212" s="158">
        <v>0</v>
      </c>
      <c r="AH212" s="158">
        <v>0</v>
      </c>
      <c r="AI212" s="158">
        <v>0</v>
      </c>
      <c r="AJ212" s="155">
        <v>0</v>
      </c>
      <c r="AK212" s="155">
        <v>0</v>
      </c>
      <c r="AL212" s="156">
        <v>0</v>
      </c>
    </row>
    <row r="213" spans="1:38">
      <c r="A213" s="166" t="s">
        <v>24</v>
      </c>
      <c r="B213" s="167" t="s">
        <v>1745</v>
      </c>
      <c r="C213" s="167" t="s">
        <v>1748</v>
      </c>
      <c r="D213" s="150">
        <v>0</v>
      </c>
      <c r="E213" s="150">
        <v>0</v>
      </c>
      <c r="F213" s="150">
        <v>0</v>
      </c>
      <c r="G213" s="150">
        <v>0</v>
      </c>
      <c r="H213" s="150">
        <v>0</v>
      </c>
      <c r="I213" s="151">
        <v>0</v>
      </c>
      <c r="J213" s="151">
        <v>0</v>
      </c>
      <c r="K213" s="151">
        <v>0</v>
      </c>
      <c r="L213" s="151">
        <v>0</v>
      </c>
      <c r="M213" s="151">
        <v>0</v>
      </c>
      <c r="N213" s="151">
        <v>0</v>
      </c>
      <c r="O213" s="151">
        <v>0</v>
      </c>
      <c r="P213" s="151">
        <v>0</v>
      </c>
      <c r="Q213" s="151">
        <v>0</v>
      </c>
      <c r="R213" s="151">
        <v>0</v>
      </c>
      <c r="S213" s="152">
        <v>0.015</v>
      </c>
      <c r="T213" s="153">
        <v>0</v>
      </c>
      <c r="U213" s="153">
        <v>0</v>
      </c>
      <c r="V213" s="153">
        <v>0</v>
      </c>
      <c r="W213" s="153">
        <v>0</v>
      </c>
      <c r="X213" s="151">
        <v>0</v>
      </c>
      <c r="Y213" s="154">
        <v>0</v>
      </c>
      <c r="Z213" s="154">
        <v>0</v>
      </c>
      <c r="AA213" s="154">
        <v>0</v>
      </c>
      <c r="AB213" s="155">
        <v>0</v>
      </c>
      <c r="AC213" s="156">
        <v>0</v>
      </c>
      <c r="AD213" s="157">
        <v>0</v>
      </c>
      <c r="AE213" s="158">
        <v>0</v>
      </c>
      <c r="AF213" s="158">
        <v>0</v>
      </c>
      <c r="AG213" s="158">
        <v>0</v>
      </c>
      <c r="AH213" s="158">
        <v>0</v>
      </c>
      <c r="AI213" s="158">
        <v>0</v>
      </c>
      <c r="AJ213" s="155">
        <v>0</v>
      </c>
      <c r="AK213" s="155">
        <v>0</v>
      </c>
      <c r="AL213" s="156">
        <v>0</v>
      </c>
    </row>
    <row r="214" spans="1:38">
      <c r="A214" s="166" t="s">
        <v>24</v>
      </c>
      <c r="B214" s="167" t="s">
        <v>1745</v>
      </c>
      <c r="C214" s="167" t="s">
        <v>1749</v>
      </c>
      <c r="D214" s="150">
        <v>0</v>
      </c>
      <c r="E214" s="150">
        <v>0</v>
      </c>
      <c r="F214" s="150">
        <v>0</v>
      </c>
      <c r="G214" s="150">
        <v>0</v>
      </c>
      <c r="H214" s="150">
        <v>0</v>
      </c>
      <c r="I214" s="151">
        <v>0</v>
      </c>
      <c r="J214" s="151">
        <v>0</v>
      </c>
      <c r="K214" s="151">
        <v>0</v>
      </c>
      <c r="L214" s="151">
        <v>0</v>
      </c>
      <c r="M214" s="151">
        <v>0</v>
      </c>
      <c r="N214" s="151">
        <v>0</v>
      </c>
      <c r="O214" s="151">
        <v>0</v>
      </c>
      <c r="P214" s="151">
        <v>0</v>
      </c>
      <c r="Q214" s="151">
        <v>0</v>
      </c>
      <c r="R214" s="151">
        <v>0</v>
      </c>
      <c r="S214" s="152">
        <v>0.015</v>
      </c>
      <c r="T214" s="153">
        <v>0</v>
      </c>
      <c r="U214" s="153">
        <v>0</v>
      </c>
      <c r="V214" s="153">
        <v>0</v>
      </c>
      <c r="W214" s="153">
        <v>0</v>
      </c>
      <c r="X214" s="151">
        <v>0</v>
      </c>
      <c r="Y214" s="154">
        <v>0</v>
      </c>
      <c r="Z214" s="154">
        <v>0</v>
      </c>
      <c r="AA214" s="154">
        <v>0</v>
      </c>
      <c r="AB214" s="155">
        <v>0</v>
      </c>
      <c r="AC214" s="156">
        <v>0</v>
      </c>
      <c r="AD214" s="157">
        <v>0</v>
      </c>
      <c r="AE214" s="158">
        <v>0</v>
      </c>
      <c r="AF214" s="158">
        <v>0</v>
      </c>
      <c r="AG214" s="158">
        <v>0</v>
      </c>
      <c r="AH214" s="158">
        <v>0</v>
      </c>
      <c r="AI214" s="158">
        <v>0</v>
      </c>
      <c r="AJ214" s="155">
        <v>0</v>
      </c>
      <c r="AK214" s="155">
        <v>0</v>
      </c>
      <c r="AL214" s="156">
        <v>0</v>
      </c>
    </row>
    <row r="215" spans="1:38">
      <c r="A215" s="166" t="s">
        <v>24</v>
      </c>
      <c r="B215" s="167" t="s">
        <v>1745</v>
      </c>
      <c r="C215" s="167" t="s">
        <v>50</v>
      </c>
      <c r="D215" s="150">
        <v>11097</v>
      </c>
      <c r="E215" s="150">
        <v>130</v>
      </c>
      <c r="F215" s="150">
        <v>87</v>
      </c>
      <c r="G215" s="150">
        <v>0</v>
      </c>
      <c r="H215" s="150">
        <v>0</v>
      </c>
      <c r="I215" s="151">
        <v>9603</v>
      </c>
      <c r="J215" s="151">
        <v>198</v>
      </c>
      <c r="K215" s="151">
        <v>198</v>
      </c>
      <c r="L215" s="151">
        <v>45</v>
      </c>
      <c r="M215" s="151">
        <v>0</v>
      </c>
      <c r="N215" s="151">
        <v>9388</v>
      </c>
      <c r="O215" s="151">
        <v>151</v>
      </c>
      <c r="P215" s="151">
        <v>151</v>
      </c>
      <c r="Q215" s="151">
        <v>103</v>
      </c>
      <c r="R215" s="151">
        <v>0</v>
      </c>
      <c r="S215" s="152">
        <v>0.015</v>
      </c>
      <c r="T215" s="153">
        <v>296036</v>
      </c>
      <c r="U215" s="153">
        <v>4782</v>
      </c>
      <c r="V215" s="153">
        <v>4739</v>
      </c>
      <c r="W215" s="153">
        <v>1</v>
      </c>
      <c r="X215" s="151">
        <v>4343</v>
      </c>
      <c r="Y215" s="154">
        <v>0.0161500628301963</v>
      </c>
      <c r="Z215" s="154">
        <v>0.0117148778949266</v>
      </c>
      <c r="AA215" s="154">
        <v>0.0206185567010309</v>
      </c>
      <c r="AB215" s="155">
        <v>0.016084363016617</v>
      </c>
      <c r="AC215" s="156">
        <v>-0.00890367880610437</v>
      </c>
      <c r="AD215" s="157">
        <v>69179</v>
      </c>
      <c r="AE215" s="158">
        <v>1082</v>
      </c>
      <c r="AF215" s="158">
        <v>0</v>
      </c>
      <c r="AG215" s="158">
        <v>68938</v>
      </c>
      <c r="AH215" s="158">
        <v>1582</v>
      </c>
      <c r="AI215" s="158">
        <v>0</v>
      </c>
      <c r="AJ215" s="155">
        <v>0.0156405845704621</v>
      </c>
      <c r="AK215" s="155">
        <v>0.0229481563143694</v>
      </c>
      <c r="AL215" s="156">
        <v>-0.0073075717439073</v>
      </c>
    </row>
    <row r="216" spans="1:38">
      <c r="A216" s="166" t="s">
        <v>24</v>
      </c>
      <c r="B216" s="167" t="s">
        <v>1745</v>
      </c>
      <c r="C216" s="167" t="s">
        <v>52</v>
      </c>
      <c r="D216" s="150">
        <v>7519</v>
      </c>
      <c r="E216" s="150">
        <v>181</v>
      </c>
      <c r="F216" s="150">
        <v>121</v>
      </c>
      <c r="G216" s="150">
        <v>0</v>
      </c>
      <c r="H216" s="150">
        <v>0</v>
      </c>
      <c r="I216" s="151">
        <v>7196</v>
      </c>
      <c r="J216" s="151">
        <v>128</v>
      </c>
      <c r="K216" s="151">
        <v>128</v>
      </c>
      <c r="L216" s="151">
        <v>22</v>
      </c>
      <c r="M216" s="151">
        <v>0</v>
      </c>
      <c r="N216" s="151">
        <v>7321</v>
      </c>
      <c r="O216" s="151">
        <v>219</v>
      </c>
      <c r="P216" s="151">
        <v>219</v>
      </c>
      <c r="Q216" s="151">
        <v>98</v>
      </c>
      <c r="R216" s="151">
        <v>0</v>
      </c>
      <c r="S216" s="152">
        <v>0.015</v>
      </c>
      <c r="T216" s="153">
        <v>233030</v>
      </c>
      <c r="U216" s="153">
        <v>4931</v>
      </c>
      <c r="V216" s="153">
        <v>4870</v>
      </c>
      <c r="W216" s="153">
        <v>1</v>
      </c>
      <c r="X216" s="151">
        <v>4430</v>
      </c>
      <c r="Y216" s="154">
        <v>0.0211560743251942</v>
      </c>
      <c r="Z216" s="154">
        <v>0.0240723500465487</v>
      </c>
      <c r="AA216" s="154">
        <v>0.0177876598110061</v>
      </c>
      <c r="AB216" s="155">
        <v>0.0299139461822155</v>
      </c>
      <c r="AC216" s="156">
        <v>0.00628469023554263</v>
      </c>
      <c r="AD216" s="157">
        <v>50394</v>
      </c>
      <c r="AE216" s="158">
        <v>1220</v>
      </c>
      <c r="AF216" s="158">
        <v>0</v>
      </c>
      <c r="AG216" s="158">
        <v>58012</v>
      </c>
      <c r="AH216" s="158">
        <v>1246</v>
      </c>
      <c r="AI216" s="158">
        <v>0</v>
      </c>
      <c r="AJ216" s="155">
        <v>0.0242092312576894</v>
      </c>
      <c r="AK216" s="155">
        <v>0.0214783148314142</v>
      </c>
      <c r="AL216" s="156">
        <v>0.00273091642627522</v>
      </c>
    </row>
    <row r="217" spans="1:38">
      <c r="A217" s="166" t="s">
        <v>24</v>
      </c>
      <c r="B217" s="167" t="s">
        <v>1745</v>
      </c>
      <c r="C217" s="167" t="s">
        <v>49</v>
      </c>
      <c r="D217" s="150">
        <v>6157</v>
      </c>
      <c r="E217" s="150">
        <v>172</v>
      </c>
      <c r="F217" s="150">
        <v>98</v>
      </c>
      <c r="G217" s="150">
        <v>0</v>
      </c>
      <c r="H217" s="150">
        <v>0</v>
      </c>
      <c r="I217" s="151">
        <v>5631</v>
      </c>
      <c r="J217" s="151">
        <v>134</v>
      </c>
      <c r="K217" s="151">
        <v>131</v>
      </c>
      <c r="L217" s="151">
        <v>1</v>
      </c>
      <c r="M217" s="151">
        <v>0</v>
      </c>
      <c r="N217" s="151">
        <v>5536</v>
      </c>
      <c r="O217" s="151">
        <v>129</v>
      </c>
      <c r="P217" s="151">
        <v>129</v>
      </c>
      <c r="Q217" s="151">
        <v>76</v>
      </c>
      <c r="R217" s="151">
        <v>0</v>
      </c>
      <c r="S217" s="152">
        <v>0.015</v>
      </c>
      <c r="T217" s="153">
        <v>168470</v>
      </c>
      <c r="U217" s="153">
        <v>4254</v>
      </c>
      <c r="V217" s="153">
        <v>4176</v>
      </c>
      <c r="W217" s="153">
        <v>4</v>
      </c>
      <c r="X217" s="151">
        <v>3831</v>
      </c>
      <c r="Y217" s="154">
        <v>0.0252270433905146</v>
      </c>
      <c r="Z217" s="154">
        <v>0.0279356829624817</v>
      </c>
      <c r="AA217" s="154">
        <v>0.0237968389273664</v>
      </c>
      <c r="AB217" s="155">
        <v>0.0233020231213873</v>
      </c>
      <c r="AC217" s="156">
        <v>0.00413884403511536</v>
      </c>
      <c r="AD217" s="157">
        <v>38494</v>
      </c>
      <c r="AE217" s="158">
        <v>1069</v>
      </c>
      <c r="AF217" s="158">
        <v>0</v>
      </c>
      <c r="AG217" s="158">
        <v>39228</v>
      </c>
      <c r="AH217" s="158">
        <v>1067</v>
      </c>
      <c r="AI217" s="158">
        <v>2</v>
      </c>
      <c r="AJ217" s="155">
        <v>0.0277705616459708</v>
      </c>
      <c r="AK217" s="155">
        <v>0.0271489752217804</v>
      </c>
      <c r="AL217" s="156">
        <v>0.00062158642419044</v>
      </c>
    </row>
    <row r="218" spans="1:38">
      <c r="A218" s="166" t="s">
        <v>24</v>
      </c>
      <c r="B218" s="167" t="s">
        <v>1745</v>
      </c>
      <c r="C218" s="167" t="s">
        <v>53</v>
      </c>
      <c r="D218" s="150">
        <v>10816</v>
      </c>
      <c r="E218" s="150">
        <v>209</v>
      </c>
      <c r="F218" s="150">
        <v>103</v>
      </c>
      <c r="G218" s="150">
        <v>1</v>
      </c>
      <c r="H218" s="150">
        <v>0</v>
      </c>
      <c r="I218" s="151">
        <v>10085</v>
      </c>
      <c r="J218" s="151">
        <v>217</v>
      </c>
      <c r="K218" s="151">
        <v>215</v>
      </c>
      <c r="L218" s="151">
        <v>55</v>
      </c>
      <c r="M218" s="151">
        <v>0</v>
      </c>
      <c r="N218" s="151">
        <v>9604</v>
      </c>
      <c r="O218" s="151">
        <v>259</v>
      </c>
      <c r="P218" s="151">
        <v>258</v>
      </c>
      <c r="Q218" s="151">
        <v>164</v>
      </c>
      <c r="R218" s="151">
        <v>0</v>
      </c>
      <c r="S218" s="152">
        <v>0.015</v>
      </c>
      <c r="T218" s="153">
        <v>301173</v>
      </c>
      <c r="U218" s="153">
        <v>6244</v>
      </c>
      <c r="V218" s="153">
        <v>6131</v>
      </c>
      <c r="W218" s="153">
        <v>2</v>
      </c>
      <c r="X218" s="151">
        <v>5697</v>
      </c>
      <c r="Y218" s="154">
        <v>0.0207256294554957</v>
      </c>
      <c r="Z218" s="154">
        <v>0.019323224852071</v>
      </c>
      <c r="AA218" s="154">
        <v>0.0215171046108081</v>
      </c>
      <c r="AB218" s="155">
        <v>0.0269679300291545</v>
      </c>
      <c r="AC218" s="156">
        <v>-0.00219387975873712</v>
      </c>
      <c r="AD218" s="157">
        <v>68263</v>
      </c>
      <c r="AE218" s="158">
        <v>1488</v>
      </c>
      <c r="AF218" s="158">
        <v>0</v>
      </c>
      <c r="AG218" s="158">
        <v>70244</v>
      </c>
      <c r="AH218" s="158">
        <v>1585</v>
      </c>
      <c r="AI218" s="158">
        <v>0</v>
      </c>
      <c r="AJ218" s="155">
        <v>0.0217980457934752</v>
      </c>
      <c r="AK218" s="155">
        <v>0.0225642047719378</v>
      </c>
      <c r="AL218" s="156">
        <v>-0.000766158978462581</v>
      </c>
    </row>
    <row r="219" spans="1:38">
      <c r="A219" s="166" t="s">
        <v>24</v>
      </c>
      <c r="B219" s="167" t="s">
        <v>1745</v>
      </c>
      <c r="C219" s="167" t="s">
        <v>54</v>
      </c>
      <c r="D219" s="150">
        <v>9849</v>
      </c>
      <c r="E219" s="150">
        <v>181</v>
      </c>
      <c r="F219" s="150">
        <v>93</v>
      </c>
      <c r="G219" s="150">
        <v>0</v>
      </c>
      <c r="H219" s="150">
        <v>0</v>
      </c>
      <c r="I219" s="151">
        <v>10183</v>
      </c>
      <c r="J219" s="151">
        <v>127</v>
      </c>
      <c r="K219" s="151">
        <v>126</v>
      </c>
      <c r="L219" s="151">
        <v>4</v>
      </c>
      <c r="M219" s="151">
        <v>0</v>
      </c>
      <c r="N219" s="151">
        <v>7172</v>
      </c>
      <c r="O219" s="151">
        <v>185</v>
      </c>
      <c r="P219" s="151">
        <v>185</v>
      </c>
      <c r="Q219" s="151">
        <v>44</v>
      </c>
      <c r="R219" s="151">
        <v>0</v>
      </c>
      <c r="S219" s="152">
        <v>0.015</v>
      </c>
      <c r="T219" s="153">
        <v>261450</v>
      </c>
      <c r="U219" s="153">
        <v>4713</v>
      </c>
      <c r="V219" s="153">
        <v>4624</v>
      </c>
      <c r="W219" s="153">
        <v>1</v>
      </c>
      <c r="X219" s="151">
        <v>4151</v>
      </c>
      <c r="Y219" s="154">
        <v>0.0180225664563014</v>
      </c>
      <c r="Z219" s="154">
        <v>0.0183775002538329</v>
      </c>
      <c r="AA219" s="154">
        <v>0.0124717666699401</v>
      </c>
      <c r="AB219" s="155">
        <v>0.0257947573898494</v>
      </c>
      <c r="AC219" s="156">
        <v>0.00590573358389278</v>
      </c>
      <c r="AD219" s="157">
        <v>61761</v>
      </c>
      <c r="AE219" s="158">
        <v>1214</v>
      </c>
      <c r="AF219" s="158">
        <v>0</v>
      </c>
      <c r="AG219" s="158">
        <v>63090</v>
      </c>
      <c r="AH219" s="158">
        <v>1165</v>
      </c>
      <c r="AI219" s="158">
        <v>1</v>
      </c>
      <c r="AJ219" s="155">
        <v>0.0196564174802869</v>
      </c>
      <c r="AK219" s="155">
        <v>0.0184498335710889</v>
      </c>
      <c r="AL219" s="156">
        <v>0.00120658390919799</v>
      </c>
    </row>
    <row r="220" spans="1:38">
      <c r="A220" s="166" t="s">
        <v>24</v>
      </c>
      <c r="B220" s="167" t="s">
        <v>1745</v>
      </c>
      <c r="C220" s="167" t="s">
        <v>51</v>
      </c>
      <c r="D220" s="150">
        <v>6773</v>
      </c>
      <c r="E220" s="150">
        <v>71</v>
      </c>
      <c r="F220" s="150">
        <v>41</v>
      </c>
      <c r="G220" s="150">
        <v>0</v>
      </c>
      <c r="H220" s="150">
        <v>0</v>
      </c>
      <c r="I220" s="151">
        <v>6220</v>
      </c>
      <c r="J220" s="151">
        <v>161</v>
      </c>
      <c r="K220" s="151">
        <v>160</v>
      </c>
      <c r="L220" s="151">
        <v>42</v>
      </c>
      <c r="M220" s="151">
        <v>0</v>
      </c>
      <c r="N220" s="151">
        <v>6148</v>
      </c>
      <c r="O220" s="151">
        <v>131</v>
      </c>
      <c r="P220" s="151">
        <v>131</v>
      </c>
      <c r="Q220" s="151">
        <v>74</v>
      </c>
      <c r="R220" s="151">
        <v>0</v>
      </c>
      <c r="S220" s="152">
        <v>0.015</v>
      </c>
      <c r="T220" s="153">
        <v>182335</v>
      </c>
      <c r="U220" s="153">
        <v>3618</v>
      </c>
      <c r="V220" s="153">
        <v>3584</v>
      </c>
      <c r="W220" s="153">
        <v>3</v>
      </c>
      <c r="X220" s="151">
        <v>3311</v>
      </c>
      <c r="Y220" s="154">
        <v>0.0198261441851537</v>
      </c>
      <c r="Z220" s="154">
        <v>0.0104827993503617</v>
      </c>
      <c r="AA220" s="154">
        <v>0.0258842443729904</v>
      </c>
      <c r="AB220" s="155">
        <v>0.0213077423552375</v>
      </c>
      <c r="AC220" s="156">
        <v>-0.0154014450226286</v>
      </c>
      <c r="AD220" s="157">
        <v>42717</v>
      </c>
      <c r="AE220" s="158">
        <v>803</v>
      </c>
      <c r="AF220" s="158">
        <v>0</v>
      </c>
      <c r="AG220" s="158">
        <v>43979</v>
      </c>
      <c r="AH220" s="158">
        <v>981</v>
      </c>
      <c r="AI220" s="158">
        <v>2</v>
      </c>
      <c r="AJ220" s="155">
        <v>0.0187981365732612</v>
      </c>
      <c r="AK220" s="155">
        <v>0.0222606243889129</v>
      </c>
      <c r="AL220" s="156">
        <v>-0.00346248781565166</v>
      </c>
    </row>
    <row r="221" spans="1:38">
      <c r="A221" s="166" t="s">
        <v>24</v>
      </c>
      <c r="B221" s="167" t="s">
        <v>1750</v>
      </c>
      <c r="C221" s="167" t="s">
        <v>1751</v>
      </c>
      <c r="D221" s="150">
        <v>7890</v>
      </c>
      <c r="E221" s="150">
        <v>258</v>
      </c>
      <c r="F221" s="150">
        <v>143</v>
      </c>
      <c r="G221" s="150">
        <v>0</v>
      </c>
      <c r="H221" s="150">
        <v>0</v>
      </c>
      <c r="I221" s="151">
        <v>7542</v>
      </c>
      <c r="J221" s="151">
        <v>103</v>
      </c>
      <c r="K221" s="151">
        <v>101</v>
      </c>
      <c r="L221" s="151">
        <v>7</v>
      </c>
      <c r="M221" s="151">
        <v>0</v>
      </c>
      <c r="N221" s="151">
        <v>7093</v>
      </c>
      <c r="O221" s="151">
        <v>237</v>
      </c>
      <c r="P221" s="151">
        <v>236</v>
      </c>
      <c r="Q221" s="151">
        <v>70</v>
      </c>
      <c r="R221" s="151">
        <v>0</v>
      </c>
      <c r="S221" s="152">
        <v>0.015</v>
      </c>
      <c r="T221" s="153">
        <v>212814</v>
      </c>
      <c r="U221" s="153">
        <v>4065</v>
      </c>
      <c r="V221" s="153">
        <v>3947</v>
      </c>
      <c r="W221" s="153">
        <v>1</v>
      </c>
      <c r="X221" s="151">
        <v>3447</v>
      </c>
      <c r="Y221" s="154">
        <v>0.0190964880130067</v>
      </c>
      <c r="Z221" s="154">
        <v>0.0326996197718631</v>
      </c>
      <c r="AA221" s="154">
        <v>0.0136568549456378</v>
      </c>
      <c r="AB221" s="155">
        <v>0.0334132243056535</v>
      </c>
      <c r="AC221" s="156">
        <v>0.0190427648262254</v>
      </c>
      <c r="AD221" s="157">
        <v>50901</v>
      </c>
      <c r="AE221" s="158">
        <v>1208</v>
      </c>
      <c r="AF221" s="158">
        <v>0</v>
      </c>
      <c r="AG221" s="158">
        <v>50725</v>
      </c>
      <c r="AH221" s="158">
        <v>1143</v>
      </c>
      <c r="AI221" s="158">
        <v>0</v>
      </c>
      <c r="AJ221" s="155">
        <v>0.023732343175969</v>
      </c>
      <c r="AK221" s="155">
        <v>0.022533267619517</v>
      </c>
      <c r="AL221" s="156">
        <v>0.00119907555645203</v>
      </c>
    </row>
    <row r="222" spans="1:38">
      <c r="A222" s="166" t="s">
        <v>24</v>
      </c>
      <c r="B222" s="167" t="s">
        <v>1750</v>
      </c>
      <c r="C222" s="167" t="s">
        <v>1752</v>
      </c>
      <c r="D222" s="150">
        <v>0</v>
      </c>
      <c r="E222" s="150">
        <v>0</v>
      </c>
      <c r="F222" s="150">
        <v>0</v>
      </c>
      <c r="G222" s="150">
        <v>0</v>
      </c>
      <c r="H222" s="150">
        <v>0</v>
      </c>
      <c r="I222" s="151">
        <v>0</v>
      </c>
      <c r="J222" s="151">
        <v>0</v>
      </c>
      <c r="K222" s="151">
        <v>0</v>
      </c>
      <c r="L222" s="151">
        <v>0</v>
      </c>
      <c r="M222" s="151">
        <v>0</v>
      </c>
      <c r="N222" s="151">
        <v>0</v>
      </c>
      <c r="O222" s="151">
        <v>0</v>
      </c>
      <c r="P222" s="151">
        <v>0</v>
      </c>
      <c r="Q222" s="151">
        <v>0</v>
      </c>
      <c r="R222" s="151">
        <v>0</v>
      </c>
      <c r="S222" s="152">
        <v>0.015</v>
      </c>
      <c r="T222" s="153">
        <v>0</v>
      </c>
      <c r="U222" s="153">
        <v>0</v>
      </c>
      <c r="V222" s="153">
        <v>0</v>
      </c>
      <c r="W222" s="153">
        <v>0</v>
      </c>
      <c r="X222" s="151">
        <v>0</v>
      </c>
      <c r="Y222" s="154">
        <v>0</v>
      </c>
      <c r="Z222" s="154">
        <v>0</v>
      </c>
      <c r="AA222" s="154">
        <v>0</v>
      </c>
      <c r="AB222" s="155">
        <v>0</v>
      </c>
      <c r="AC222" s="156">
        <v>0</v>
      </c>
      <c r="AD222" s="157">
        <v>0</v>
      </c>
      <c r="AE222" s="158">
        <v>0</v>
      </c>
      <c r="AF222" s="158">
        <v>0</v>
      </c>
      <c r="AG222" s="158">
        <v>0</v>
      </c>
      <c r="AH222" s="158">
        <v>0</v>
      </c>
      <c r="AI222" s="158">
        <v>0</v>
      </c>
      <c r="AJ222" s="155">
        <v>0</v>
      </c>
      <c r="AK222" s="155">
        <v>0</v>
      </c>
      <c r="AL222" s="156">
        <v>0</v>
      </c>
    </row>
    <row r="223" spans="1:38">
      <c r="A223" s="166" t="s">
        <v>24</v>
      </c>
      <c r="B223" s="167" t="s">
        <v>1750</v>
      </c>
      <c r="C223" s="167" t="s">
        <v>1753</v>
      </c>
      <c r="D223" s="150">
        <v>0</v>
      </c>
      <c r="E223" s="150">
        <v>0</v>
      </c>
      <c r="F223" s="150">
        <v>0</v>
      </c>
      <c r="G223" s="150">
        <v>0</v>
      </c>
      <c r="H223" s="150">
        <v>0</v>
      </c>
      <c r="I223" s="151">
        <v>0</v>
      </c>
      <c r="J223" s="151">
        <v>0</v>
      </c>
      <c r="K223" s="151">
        <v>0</v>
      </c>
      <c r="L223" s="151">
        <v>0</v>
      </c>
      <c r="M223" s="151">
        <v>0</v>
      </c>
      <c r="N223" s="151">
        <v>0</v>
      </c>
      <c r="O223" s="151">
        <v>0</v>
      </c>
      <c r="P223" s="151">
        <v>0</v>
      </c>
      <c r="Q223" s="151">
        <v>0</v>
      </c>
      <c r="R223" s="151">
        <v>0</v>
      </c>
      <c r="S223" s="152">
        <v>0.015</v>
      </c>
      <c r="T223" s="153">
        <v>0</v>
      </c>
      <c r="U223" s="153">
        <v>0</v>
      </c>
      <c r="V223" s="153">
        <v>0</v>
      </c>
      <c r="W223" s="153">
        <v>0</v>
      </c>
      <c r="X223" s="151">
        <v>0</v>
      </c>
      <c r="Y223" s="154">
        <v>0</v>
      </c>
      <c r="Z223" s="154">
        <v>0</v>
      </c>
      <c r="AA223" s="154">
        <v>0</v>
      </c>
      <c r="AB223" s="155">
        <v>0</v>
      </c>
      <c r="AC223" s="156">
        <v>0</v>
      </c>
      <c r="AD223" s="157">
        <v>0</v>
      </c>
      <c r="AE223" s="158">
        <v>0</v>
      </c>
      <c r="AF223" s="158">
        <v>0</v>
      </c>
      <c r="AG223" s="158">
        <v>0</v>
      </c>
      <c r="AH223" s="158">
        <v>0</v>
      </c>
      <c r="AI223" s="158">
        <v>0</v>
      </c>
      <c r="AJ223" s="155">
        <v>0</v>
      </c>
      <c r="AK223" s="155">
        <v>0</v>
      </c>
      <c r="AL223" s="156">
        <v>0</v>
      </c>
    </row>
    <row r="224" spans="1:38">
      <c r="A224" s="166" t="s">
        <v>24</v>
      </c>
      <c r="B224" s="167" t="s">
        <v>1750</v>
      </c>
      <c r="C224" s="167" t="s">
        <v>1754</v>
      </c>
      <c r="D224" s="150">
        <v>0</v>
      </c>
      <c r="E224" s="150">
        <v>0</v>
      </c>
      <c r="F224" s="150">
        <v>0</v>
      </c>
      <c r="G224" s="150">
        <v>0</v>
      </c>
      <c r="H224" s="150">
        <v>0</v>
      </c>
      <c r="I224" s="151">
        <v>0</v>
      </c>
      <c r="J224" s="151">
        <v>0</v>
      </c>
      <c r="K224" s="151">
        <v>0</v>
      </c>
      <c r="L224" s="151">
        <v>0</v>
      </c>
      <c r="M224" s="151">
        <v>0</v>
      </c>
      <c r="N224" s="151">
        <v>0</v>
      </c>
      <c r="O224" s="151">
        <v>0</v>
      </c>
      <c r="P224" s="151">
        <v>0</v>
      </c>
      <c r="Q224" s="151">
        <v>0</v>
      </c>
      <c r="R224" s="151">
        <v>0</v>
      </c>
      <c r="S224" s="152">
        <v>0.015</v>
      </c>
      <c r="T224" s="153">
        <v>0</v>
      </c>
      <c r="U224" s="153">
        <v>0</v>
      </c>
      <c r="V224" s="153">
        <v>0</v>
      </c>
      <c r="W224" s="153">
        <v>0</v>
      </c>
      <c r="X224" s="151">
        <v>0</v>
      </c>
      <c r="Y224" s="154">
        <v>0</v>
      </c>
      <c r="Z224" s="154">
        <v>0</v>
      </c>
      <c r="AA224" s="154">
        <v>0</v>
      </c>
      <c r="AB224" s="155">
        <v>0</v>
      </c>
      <c r="AC224" s="156">
        <v>0</v>
      </c>
      <c r="AD224" s="157">
        <v>0</v>
      </c>
      <c r="AE224" s="158">
        <v>0</v>
      </c>
      <c r="AF224" s="158">
        <v>0</v>
      </c>
      <c r="AG224" s="158">
        <v>0</v>
      </c>
      <c r="AH224" s="158">
        <v>0</v>
      </c>
      <c r="AI224" s="158">
        <v>0</v>
      </c>
      <c r="AJ224" s="155">
        <v>0</v>
      </c>
      <c r="AK224" s="155">
        <v>0</v>
      </c>
      <c r="AL224" s="156">
        <v>0</v>
      </c>
    </row>
    <row r="225" spans="1:38">
      <c r="A225" s="166" t="s">
        <v>24</v>
      </c>
      <c r="B225" s="167" t="s">
        <v>1750</v>
      </c>
      <c r="C225" s="167" t="s">
        <v>1755</v>
      </c>
      <c r="D225" s="150">
        <v>0</v>
      </c>
      <c r="E225" s="150">
        <v>0</v>
      </c>
      <c r="F225" s="150">
        <v>0</v>
      </c>
      <c r="G225" s="150">
        <v>0</v>
      </c>
      <c r="H225" s="150">
        <v>0</v>
      </c>
      <c r="I225" s="151">
        <v>0</v>
      </c>
      <c r="J225" s="151">
        <v>0</v>
      </c>
      <c r="K225" s="151">
        <v>0</v>
      </c>
      <c r="L225" s="151">
        <v>0</v>
      </c>
      <c r="M225" s="151">
        <v>0</v>
      </c>
      <c r="N225" s="151">
        <v>0</v>
      </c>
      <c r="O225" s="151">
        <v>0</v>
      </c>
      <c r="P225" s="151">
        <v>0</v>
      </c>
      <c r="Q225" s="151">
        <v>0</v>
      </c>
      <c r="R225" s="151">
        <v>0</v>
      </c>
      <c r="S225" s="152">
        <v>0.015</v>
      </c>
      <c r="T225" s="153">
        <v>0</v>
      </c>
      <c r="U225" s="153">
        <v>0</v>
      </c>
      <c r="V225" s="153">
        <v>0</v>
      </c>
      <c r="W225" s="153">
        <v>0</v>
      </c>
      <c r="X225" s="151">
        <v>0</v>
      </c>
      <c r="Y225" s="154">
        <v>0</v>
      </c>
      <c r="Z225" s="154">
        <v>0</v>
      </c>
      <c r="AA225" s="154">
        <v>0</v>
      </c>
      <c r="AB225" s="155">
        <v>0</v>
      </c>
      <c r="AC225" s="156">
        <v>0</v>
      </c>
      <c r="AD225" s="157">
        <v>0</v>
      </c>
      <c r="AE225" s="158">
        <v>0</v>
      </c>
      <c r="AF225" s="158">
        <v>0</v>
      </c>
      <c r="AG225" s="158">
        <v>0</v>
      </c>
      <c r="AH225" s="158">
        <v>0</v>
      </c>
      <c r="AI225" s="158">
        <v>0</v>
      </c>
      <c r="AJ225" s="155">
        <v>0</v>
      </c>
      <c r="AK225" s="155">
        <v>0</v>
      </c>
      <c r="AL225" s="156">
        <v>0</v>
      </c>
    </row>
    <row r="226" spans="1:38">
      <c r="A226" s="166" t="s">
        <v>24</v>
      </c>
      <c r="B226" s="167" t="s">
        <v>1750</v>
      </c>
      <c r="C226" s="167" t="s">
        <v>1756</v>
      </c>
      <c r="D226" s="150">
        <v>0</v>
      </c>
      <c r="E226" s="150">
        <v>0</v>
      </c>
      <c r="F226" s="150">
        <v>0</v>
      </c>
      <c r="G226" s="150">
        <v>0</v>
      </c>
      <c r="H226" s="150">
        <v>0</v>
      </c>
      <c r="I226" s="151">
        <v>0</v>
      </c>
      <c r="J226" s="151">
        <v>0</v>
      </c>
      <c r="K226" s="151">
        <v>0</v>
      </c>
      <c r="L226" s="151">
        <v>0</v>
      </c>
      <c r="M226" s="151">
        <v>0</v>
      </c>
      <c r="N226" s="151">
        <v>0</v>
      </c>
      <c r="O226" s="151">
        <v>0</v>
      </c>
      <c r="P226" s="151">
        <v>0</v>
      </c>
      <c r="Q226" s="151">
        <v>0</v>
      </c>
      <c r="R226" s="151">
        <v>0</v>
      </c>
      <c r="S226" s="152">
        <v>0.015</v>
      </c>
      <c r="T226" s="153">
        <v>0</v>
      </c>
      <c r="U226" s="153">
        <v>0</v>
      </c>
      <c r="V226" s="153">
        <v>0</v>
      </c>
      <c r="W226" s="153">
        <v>0</v>
      </c>
      <c r="X226" s="151">
        <v>0</v>
      </c>
      <c r="Y226" s="154">
        <v>0</v>
      </c>
      <c r="Z226" s="154">
        <v>0</v>
      </c>
      <c r="AA226" s="154">
        <v>0</v>
      </c>
      <c r="AB226" s="155">
        <v>0</v>
      </c>
      <c r="AC226" s="156">
        <v>0</v>
      </c>
      <c r="AD226" s="157">
        <v>0</v>
      </c>
      <c r="AE226" s="158">
        <v>0</v>
      </c>
      <c r="AF226" s="158">
        <v>0</v>
      </c>
      <c r="AG226" s="158">
        <v>0</v>
      </c>
      <c r="AH226" s="158">
        <v>0</v>
      </c>
      <c r="AI226" s="158">
        <v>0</v>
      </c>
      <c r="AJ226" s="155">
        <v>0</v>
      </c>
      <c r="AK226" s="155">
        <v>0</v>
      </c>
      <c r="AL226" s="156">
        <v>0</v>
      </c>
    </row>
    <row r="227" spans="1:38">
      <c r="A227" s="166" t="s">
        <v>24</v>
      </c>
      <c r="B227" s="167" t="s">
        <v>1750</v>
      </c>
      <c r="C227" s="167" t="s">
        <v>56</v>
      </c>
      <c r="D227" s="150">
        <v>0</v>
      </c>
      <c r="E227" s="150">
        <v>0</v>
      </c>
      <c r="F227" s="150">
        <v>0</v>
      </c>
      <c r="G227" s="150">
        <v>0</v>
      </c>
      <c r="H227" s="150">
        <v>0</v>
      </c>
      <c r="I227" s="151">
        <v>0</v>
      </c>
      <c r="J227" s="151">
        <v>0</v>
      </c>
      <c r="K227" s="151">
        <v>0</v>
      </c>
      <c r="L227" s="151">
        <v>0</v>
      </c>
      <c r="M227" s="151">
        <v>0</v>
      </c>
      <c r="N227" s="151">
        <v>0</v>
      </c>
      <c r="O227" s="151">
        <v>0</v>
      </c>
      <c r="P227" s="151">
        <v>0</v>
      </c>
      <c r="Q227" s="151">
        <v>0</v>
      </c>
      <c r="R227" s="151">
        <v>0</v>
      </c>
      <c r="S227" s="152">
        <v>0.015</v>
      </c>
      <c r="T227" s="153">
        <v>0</v>
      </c>
      <c r="U227" s="153">
        <v>0</v>
      </c>
      <c r="V227" s="153">
        <v>0</v>
      </c>
      <c r="W227" s="153">
        <v>0</v>
      </c>
      <c r="X227" s="151">
        <v>0</v>
      </c>
      <c r="Y227" s="154">
        <v>0</v>
      </c>
      <c r="Z227" s="154">
        <v>0</v>
      </c>
      <c r="AA227" s="154">
        <v>0</v>
      </c>
      <c r="AB227" s="155">
        <v>0</v>
      </c>
      <c r="AC227" s="156">
        <v>0</v>
      </c>
      <c r="AD227" s="157">
        <v>0</v>
      </c>
      <c r="AE227" s="158">
        <v>0</v>
      </c>
      <c r="AF227" s="158">
        <v>0</v>
      </c>
      <c r="AG227" s="158">
        <v>0</v>
      </c>
      <c r="AH227" s="158">
        <v>0</v>
      </c>
      <c r="AI227" s="158">
        <v>0</v>
      </c>
      <c r="AJ227" s="155">
        <v>0</v>
      </c>
      <c r="AK227" s="155">
        <v>0</v>
      </c>
      <c r="AL227" s="156">
        <v>0</v>
      </c>
    </row>
    <row r="228" spans="1:38">
      <c r="A228" s="166" t="s">
        <v>24</v>
      </c>
      <c r="B228" s="167" t="s">
        <v>1750</v>
      </c>
      <c r="C228" s="167" t="s">
        <v>55</v>
      </c>
      <c r="D228" s="150">
        <v>14973</v>
      </c>
      <c r="E228" s="150">
        <v>471</v>
      </c>
      <c r="F228" s="150">
        <v>319</v>
      </c>
      <c r="G228" s="150">
        <v>0</v>
      </c>
      <c r="H228" s="150">
        <v>0</v>
      </c>
      <c r="I228" s="151">
        <v>15915</v>
      </c>
      <c r="J228" s="151">
        <v>299</v>
      </c>
      <c r="K228" s="151">
        <v>299</v>
      </c>
      <c r="L228" s="151">
        <v>0</v>
      </c>
      <c r="M228" s="151">
        <v>0</v>
      </c>
      <c r="N228" s="151">
        <v>14667</v>
      </c>
      <c r="O228" s="151">
        <v>442</v>
      </c>
      <c r="P228" s="151">
        <v>442</v>
      </c>
      <c r="Q228" s="151">
        <v>255</v>
      </c>
      <c r="R228" s="151">
        <v>0</v>
      </c>
      <c r="S228" s="152">
        <v>0.015</v>
      </c>
      <c r="T228" s="153">
        <v>436973</v>
      </c>
      <c r="U228" s="153">
        <v>10405</v>
      </c>
      <c r="V228" s="153">
        <v>10251</v>
      </c>
      <c r="W228" s="153">
        <v>7</v>
      </c>
      <c r="X228" s="151">
        <v>9252</v>
      </c>
      <c r="Y228" s="154">
        <v>0.0237955205470361</v>
      </c>
      <c r="Z228" s="154">
        <v>0.031456621919455</v>
      </c>
      <c r="AA228" s="154">
        <v>0.0187873075714735</v>
      </c>
      <c r="AB228" s="155">
        <v>0.0301356787345742</v>
      </c>
      <c r="AC228" s="156">
        <v>0.0126693143479816</v>
      </c>
      <c r="AD228" s="157">
        <v>104754</v>
      </c>
      <c r="AE228" s="158">
        <v>2653</v>
      </c>
      <c r="AF228" s="158">
        <v>0</v>
      </c>
      <c r="AG228" s="158">
        <v>103482</v>
      </c>
      <c r="AH228" s="158">
        <v>2640</v>
      </c>
      <c r="AI228" s="158">
        <v>0</v>
      </c>
      <c r="AJ228" s="155">
        <v>0.0253260018710503</v>
      </c>
      <c r="AK228" s="155">
        <v>0.0255116831912796</v>
      </c>
      <c r="AL228" s="156">
        <v>-0.000185681320229371</v>
      </c>
    </row>
    <row r="229" spans="1:38">
      <c r="A229" s="166" t="s">
        <v>24</v>
      </c>
      <c r="B229" s="167" t="s">
        <v>1750</v>
      </c>
      <c r="C229" s="167" t="s">
        <v>1757</v>
      </c>
      <c r="D229" s="150">
        <v>15729</v>
      </c>
      <c r="E229" s="150">
        <v>250</v>
      </c>
      <c r="F229" s="150">
        <v>147</v>
      </c>
      <c r="G229" s="150">
        <v>0</v>
      </c>
      <c r="H229" s="150">
        <v>0</v>
      </c>
      <c r="I229" s="151">
        <v>14692</v>
      </c>
      <c r="J229" s="151">
        <v>335</v>
      </c>
      <c r="K229" s="151">
        <v>335</v>
      </c>
      <c r="L229" s="151">
        <v>47</v>
      </c>
      <c r="M229" s="151">
        <v>0</v>
      </c>
      <c r="N229" s="151">
        <v>13780</v>
      </c>
      <c r="O229" s="151">
        <v>251</v>
      </c>
      <c r="P229" s="151">
        <v>251</v>
      </c>
      <c r="Q229" s="151">
        <v>147</v>
      </c>
      <c r="R229" s="151">
        <v>0</v>
      </c>
      <c r="S229" s="152">
        <v>0.015</v>
      </c>
      <c r="T229" s="153">
        <v>426414</v>
      </c>
      <c r="U229" s="153">
        <v>7615</v>
      </c>
      <c r="V229" s="153">
        <v>7512</v>
      </c>
      <c r="W229" s="153">
        <v>2</v>
      </c>
      <c r="X229" s="151">
        <v>6827</v>
      </c>
      <c r="Y229" s="154">
        <v>0.0178535413940443</v>
      </c>
      <c r="Z229" s="154">
        <v>0.0158942081505499</v>
      </c>
      <c r="AA229" s="154">
        <v>0.0228015246392595</v>
      </c>
      <c r="AB229" s="155">
        <v>0.0182148040638607</v>
      </c>
      <c r="AC229" s="156">
        <v>-0.00690731648870952</v>
      </c>
      <c r="AD229" s="157">
        <v>101385</v>
      </c>
      <c r="AE229" s="158">
        <v>1704</v>
      </c>
      <c r="AF229" s="158">
        <v>0</v>
      </c>
      <c r="AG229" s="158">
        <v>101948</v>
      </c>
      <c r="AH229" s="158">
        <v>2079</v>
      </c>
      <c r="AI229" s="158">
        <v>1</v>
      </c>
      <c r="AJ229" s="155">
        <v>0.016807220002959</v>
      </c>
      <c r="AK229" s="155">
        <v>0.0203829403225174</v>
      </c>
      <c r="AL229" s="156">
        <v>-0.00357572031955835</v>
      </c>
    </row>
    <row r="230" spans="1:38">
      <c r="A230" s="166" t="s">
        <v>24</v>
      </c>
      <c r="B230" s="167" t="s">
        <v>1750</v>
      </c>
      <c r="C230" s="167" t="s">
        <v>57</v>
      </c>
      <c r="D230" s="150">
        <v>7894</v>
      </c>
      <c r="E230" s="150">
        <v>143</v>
      </c>
      <c r="F230" s="150">
        <v>94</v>
      </c>
      <c r="G230" s="150">
        <v>0</v>
      </c>
      <c r="H230" s="150">
        <v>0</v>
      </c>
      <c r="I230" s="151">
        <v>8149</v>
      </c>
      <c r="J230" s="151">
        <v>161</v>
      </c>
      <c r="K230" s="151">
        <v>161</v>
      </c>
      <c r="L230" s="151">
        <v>1</v>
      </c>
      <c r="M230" s="151">
        <v>0</v>
      </c>
      <c r="N230" s="151">
        <v>7549</v>
      </c>
      <c r="O230" s="151">
        <v>187</v>
      </c>
      <c r="P230" s="151">
        <v>187</v>
      </c>
      <c r="Q230" s="151">
        <v>66</v>
      </c>
      <c r="R230" s="151">
        <v>0</v>
      </c>
      <c r="S230" s="152">
        <v>0.015</v>
      </c>
      <c r="T230" s="153">
        <v>220493</v>
      </c>
      <c r="U230" s="153">
        <v>4724</v>
      </c>
      <c r="V230" s="153">
        <v>4675</v>
      </c>
      <c r="W230" s="153">
        <v>5</v>
      </c>
      <c r="X230" s="151">
        <v>4202</v>
      </c>
      <c r="Y230" s="154">
        <v>0.0214020399740581</v>
      </c>
      <c r="Z230" s="154">
        <v>0.0181150240689131</v>
      </c>
      <c r="AA230" s="154">
        <v>0.0197570254018898</v>
      </c>
      <c r="AB230" s="155">
        <v>0.0247714929129686</v>
      </c>
      <c r="AC230" s="156">
        <v>-0.00164200133297671</v>
      </c>
      <c r="AD230" s="157">
        <v>53127</v>
      </c>
      <c r="AE230" s="158">
        <v>1212</v>
      </c>
      <c r="AF230" s="158">
        <v>0</v>
      </c>
      <c r="AG230" s="158">
        <v>52984</v>
      </c>
      <c r="AH230" s="158">
        <v>1156</v>
      </c>
      <c r="AI230" s="158">
        <v>0</v>
      </c>
      <c r="AJ230" s="155">
        <v>0.022813258794963</v>
      </c>
      <c r="AK230" s="155">
        <v>0.0218179072927676</v>
      </c>
      <c r="AL230" s="156">
        <v>0.000995351502195384</v>
      </c>
    </row>
    <row r="231" spans="1:38">
      <c r="A231" s="166" t="s">
        <v>24</v>
      </c>
      <c r="B231" s="167" t="s">
        <v>1750</v>
      </c>
      <c r="C231" s="167" t="s">
        <v>59</v>
      </c>
      <c r="D231" s="150">
        <v>0</v>
      </c>
      <c r="E231" s="150">
        <v>0</v>
      </c>
      <c r="F231" s="150">
        <v>0</v>
      </c>
      <c r="G231" s="150">
        <v>0</v>
      </c>
      <c r="H231" s="150">
        <v>0</v>
      </c>
      <c r="I231" s="151">
        <v>0</v>
      </c>
      <c r="J231" s="151">
        <v>0</v>
      </c>
      <c r="K231" s="151">
        <v>0</v>
      </c>
      <c r="L231" s="151">
        <v>0</v>
      </c>
      <c r="M231" s="151">
        <v>0</v>
      </c>
      <c r="N231" s="151">
        <v>0</v>
      </c>
      <c r="O231" s="151">
        <v>0</v>
      </c>
      <c r="P231" s="151">
        <v>0</v>
      </c>
      <c r="Q231" s="151">
        <v>0</v>
      </c>
      <c r="R231" s="151">
        <v>0</v>
      </c>
      <c r="S231" s="152">
        <v>0.015</v>
      </c>
      <c r="T231" s="153">
        <v>156</v>
      </c>
      <c r="U231" s="153">
        <v>721</v>
      </c>
      <c r="V231" s="153">
        <v>721</v>
      </c>
      <c r="W231" s="153">
        <v>1</v>
      </c>
      <c r="X231" s="151">
        <v>717</v>
      </c>
      <c r="Y231" s="154">
        <v>4.61538461538461</v>
      </c>
      <c r="Z231" s="154">
        <v>0</v>
      </c>
      <c r="AA231" s="154">
        <v>0</v>
      </c>
      <c r="AB231" s="155">
        <v>0</v>
      </c>
      <c r="AC231" s="156">
        <v>0</v>
      </c>
      <c r="AD231" s="157">
        <v>0</v>
      </c>
      <c r="AE231" s="158">
        <v>1</v>
      </c>
      <c r="AF231" s="158">
        <v>0</v>
      </c>
      <c r="AG231" s="158">
        <v>4</v>
      </c>
      <c r="AH231" s="158">
        <v>5</v>
      </c>
      <c r="AI231" s="158">
        <v>0</v>
      </c>
      <c r="AJ231" s="155">
        <v>0</v>
      </c>
      <c r="AK231" s="155">
        <v>1.25</v>
      </c>
      <c r="AL231" s="156">
        <v>-1.25</v>
      </c>
    </row>
    <row r="232" spans="1:38">
      <c r="A232" s="166" t="s">
        <v>24</v>
      </c>
      <c r="B232" s="167" t="s">
        <v>1750</v>
      </c>
      <c r="C232" s="167" t="s">
        <v>61</v>
      </c>
      <c r="D232" s="150">
        <v>12326</v>
      </c>
      <c r="E232" s="150">
        <v>187</v>
      </c>
      <c r="F232" s="150">
        <v>140</v>
      </c>
      <c r="G232" s="150">
        <v>2</v>
      </c>
      <c r="H232" s="150">
        <v>0</v>
      </c>
      <c r="I232" s="151">
        <v>12042</v>
      </c>
      <c r="J232" s="151">
        <v>268</v>
      </c>
      <c r="K232" s="151">
        <v>266</v>
      </c>
      <c r="L232" s="151">
        <v>69</v>
      </c>
      <c r="M232" s="151">
        <v>0</v>
      </c>
      <c r="N232" s="151">
        <v>11404</v>
      </c>
      <c r="O232" s="151">
        <v>273</v>
      </c>
      <c r="P232" s="151">
        <v>272</v>
      </c>
      <c r="Q232" s="151">
        <v>185</v>
      </c>
      <c r="R232" s="151">
        <v>0</v>
      </c>
      <c r="S232" s="152">
        <v>0.015</v>
      </c>
      <c r="T232" s="153">
        <v>363891</v>
      </c>
      <c r="U232" s="153">
        <v>6821</v>
      </c>
      <c r="V232" s="153">
        <v>6771</v>
      </c>
      <c r="W232" s="153">
        <v>1</v>
      </c>
      <c r="X232" s="151">
        <v>6223</v>
      </c>
      <c r="Y232" s="154">
        <v>0.0187418760013301</v>
      </c>
      <c r="Z232" s="154">
        <v>0.0151711828654876</v>
      </c>
      <c r="AA232" s="154">
        <v>0.022255439295798</v>
      </c>
      <c r="AB232" s="155">
        <v>0.0239389687828832</v>
      </c>
      <c r="AC232" s="156">
        <v>-0.00708425643031045</v>
      </c>
      <c r="AD232" s="157">
        <v>79503</v>
      </c>
      <c r="AE232" s="158">
        <v>1799</v>
      </c>
      <c r="AF232" s="158">
        <v>0</v>
      </c>
      <c r="AG232" s="158">
        <v>82827</v>
      </c>
      <c r="AH232" s="158">
        <v>1824</v>
      </c>
      <c r="AI232" s="158">
        <v>1</v>
      </c>
      <c r="AJ232" s="155">
        <v>0.0226280769279147</v>
      </c>
      <c r="AK232" s="155">
        <v>0.0220097311263235</v>
      </c>
      <c r="AL232" s="156">
        <v>0.000618345801591126</v>
      </c>
    </row>
    <row r="233" spans="1:38">
      <c r="A233" s="166" t="s">
        <v>24</v>
      </c>
      <c r="B233" s="167" t="s">
        <v>1750</v>
      </c>
      <c r="C233" s="167" t="s">
        <v>58</v>
      </c>
      <c r="D233" s="150">
        <v>5287</v>
      </c>
      <c r="E233" s="150">
        <v>15</v>
      </c>
      <c r="F233" s="150">
        <v>9</v>
      </c>
      <c r="G233" s="150">
        <v>0</v>
      </c>
      <c r="H233" s="150">
        <v>0</v>
      </c>
      <c r="I233" s="151">
        <v>4599</v>
      </c>
      <c r="J233" s="151">
        <v>95</v>
      </c>
      <c r="K233" s="151">
        <v>93</v>
      </c>
      <c r="L233" s="151">
        <v>9</v>
      </c>
      <c r="M233" s="151">
        <v>0</v>
      </c>
      <c r="N233" s="151">
        <v>4635</v>
      </c>
      <c r="O233" s="151">
        <v>107</v>
      </c>
      <c r="P233" s="151">
        <v>107</v>
      </c>
      <c r="Q233" s="151">
        <v>65</v>
      </c>
      <c r="R233" s="151">
        <v>0</v>
      </c>
      <c r="S233" s="152">
        <v>0.015</v>
      </c>
      <c r="T233" s="153">
        <v>142326</v>
      </c>
      <c r="U233" s="153">
        <v>2706</v>
      </c>
      <c r="V233" s="153">
        <v>2698</v>
      </c>
      <c r="W233" s="153">
        <v>6</v>
      </c>
      <c r="X233" s="151">
        <v>2511</v>
      </c>
      <c r="Y233" s="154">
        <v>0.0189705324396105</v>
      </c>
      <c r="Z233" s="154">
        <v>0.00283714772082466</v>
      </c>
      <c r="AA233" s="154">
        <v>0.0206566644922809</v>
      </c>
      <c r="AB233" s="155">
        <v>0.0230852211434736</v>
      </c>
      <c r="AC233" s="156">
        <v>-0.0178195167714563</v>
      </c>
      <c r="AD233" s="157">
        <v>33297</v>
      </c>
      <c r="AE233" s="158">
        <v>670</v>
      </c>
      <c r="AF233" s="158">
        <v>1</v>
      </c>
      <c r="AG233" s="158">
        <v>35178</v>
      </c>
      <c r="AH233" s="158">
        <v>693</v>
      </c>
      <c r="AI233" s="158">
        <v>1</v>
      </c>
      <c r="AJ233" s="155">
        <v>0.0200919001711866</v>
      </c>
      <c r="AK233" s="155">
        <v>0.0196713855250441</v>
      </c>
      <c r="AL233" s="156">
        <v>0.000420514646142529</v>
      </c>
    </row>
    <row r="234" spans="1:38">
      <c r="A234" s="166" t="s">
        <v>24</v>
      </c>
      <c r="B234" s="167" t="s">
        <v>1750</v>
      </c>
      <c r="C234" s="167" t="s">
        <v>60</v>
      </c>
      <c r="D234" s="150">
        <v>10679</v>
      </c>
      <c r="E234" s="150">
        <v>285</v>
      </c>
      <c r="F234" s="150">
        <v>204</v>
      </c>
      <c r="G234" s="150">
        <v>0</v>
      </c>
      <c r="H234" s="150">
        <v>0</v>
      </c>
      <c r="I234" s="151">
        <v>10608</v>
      </c>
      <c r="J234" s="151">
        <v>245</v>
      </c>
      <c r="K234" s="151">
        <v>245</v>
      </c>
      <c r="L234" s="151">
        <v>16</v>
      </c>
      <c r="M234" s="151">
        <v>0</v>
      </c>
      <c r="N234" s="151">
        <v>9779</v>
      </c>
      <c r="O234" s="151">
        <v>297</v>
      </c>
      <c r="P234" s="151">
        <v>297</v>
      </c>
      <c r="Q234" s="151">
        <v>139</v>
      </c>
      <c r="R234" s="151">
        <v>0</v>
      </c>
      <c r="S234" s="152">
        <v>0.015</v>
      </c>
      <c r="T234" s="153">
        <v>285635</v>
      </c>
      <c r="U234" s="153">
        <v>7721</v>
      </c>
      <c r="V234" s="153">
        <v>7640</v>
      </c>
      <c r="W234" s="153">
        <v>1</v>
      </c>
      <c r="X234" s="151">
        <v>6921</v>
      </c>
      <c r="Y234" s="154">
        <v>0.0270275001312864</v>
      </c>
      <c r="Z234" s="154">
        <v>0.0266878921247308</v>
      </c>
      <c r="AA234" s="154">
        <v>0.0230957767722474</v>
      </c>
      <c r="AB234" s="155">
        <v>0.0303712035995501</v>
      </c>
      <c r="AC234" s="156">
        <v>0.00359211535248342</v>
      </c>
      <c r="AD234" s="157">
        <v>70160</v>
      </c>
      <c r="AE234" s="158">
        <v>1998</v>
      </c>
      <c r="AF234" s="158">
        <v>0</v>
      </c>
      <c r="AG234" s="158">
        <v>70548</v>
      </c>
      <c r="AH234" s="158">
        <v>2009</v>
      </c>
      <c r="AI234" s="158">
        <v>0</v>
      </c>
      <c r="AJ234" s="155">
        <v>0.0284777651083238</v>
      </c>
      <c r="AK234" s="155">
        <v>0.0284770652605318</v>
      </c>
      <c r="AL234" s="156">
        <v>6.99847791996167e-7</v>
      </c>
    </row>
    <row r="235" spans="1:38">
      <c r="A235" s="166" t="s">
        <v>24</v>
      </c>
      <c r="B235" s="167" t="s">
        <v>1758</v>
      </c>
      <c r="C235" s="167" t="s">
        <v>1759</v>
      </c>
      <c r="D235" s="150">
        <v>0</v>
      </c>
      <c r="E235" s="150">
        <v>0</v>
      </c>
      <c r="F235" s="150">
        <v>0</v>
      </c>
      <c r="G235" s="150">
        <v>0</v>
      </c>
      <c r="H235" s="150">
        <v>0</v>
      </c>
      <c r="I235" s="151">
        <v>0</v>
      </c>
      <c r="J235" s="151">
        <v>0</v>
      </c>
      <c r="K235" s="151">
        <v>0</v>
      </c>
      <c r="L235" s="151">
        <v>0</v>
      </c>
      <c r="M235" s="151">
        <v>0</v>
      </c>
      <c r="N235" s="151">
        <v>0</v>
      </c>
      <c r="O235" s="151">
        <v>0</v>
      </c>
      <c r="P235" s="151">
        <v>0</v>
      </c>
      <c r="Q235" s="151">
        <v>0</v>
      </c>
      <c r="R235" s="151">
        <v>0</v>
      </c>
      <c r="S235" s="152">
        <v>0.015</v>
      </c>
      <c r="T235" s="153">
        <v>0</v>
      </c>
      <c r="U235" s="153">
        <v>0</v>
      </c>
      <c r="V235" s="153">
        <v>0</v>
      </c>
      <c r="W235" s="153">
        <v>0</v>
      </c>
      <c r="X235" s="151">
        <v>0</v>
      </c>
      <c r="Y235" s="154">
        <v>0</v>
      </c>
      <c r="Z235" s="154">
        <v>0</v>
      </c>
      <c r="AA235" s="154">
        <v>0</v>
      </c>
      <c r="AB235" s="155">
        <v>0</v>
      </c>
      <c r="AC235" s="156">
        <v>0</v>
      </c>
      <c r="AD235" s="157">
        <v>0</v>
      </c>
      <c r="AE235" s="158">
        <v>0</v>
      </c>
      <c r="AF235" s="158">
        <v>0</v>
      </c>
      <c r="AG235" s="158">
        <v>0</v>
      </c>
      <c r="AH235" s="158">
        <v>0</v>
      </c>
      <c r="AI235" s="158">
        <v>0</v>
      </c>
      <c r="AJ235" s="155">
        <v>0</v>
      </c>
      <c r="AK235" s="155">
        <v>0</v>
      </c>
      <c r="AL235" s="156">
        <v>0</v>
      </c>
    </row>
    <row r="236" spans="1:38">
      <c r="A236" s="166" t="s">
        <v>24</v>
      </c>
      <c r="B236" s="167" t="s">
        <v>1758</v>
      </c>
      <c r="C236" s="167" t="s">
        <v>1760</v>
      </c>
      <c r="D236" s="150">
        <v>0</v>
      </c>
      <c r="E236" s="150">
        <v>0</v>
      </c>
      <c r="F236" s="150">
        <v>0</v>
      </c>
      <c r="G236" s="150">
        <v>0</v>
      </c>
      <c r="H236" s="150">
        <v>0</v>
      </c>
      <c r="I236" s="151">
        <v>0</v>
      </c>
      <c r="J236" s="151">
        <v>0</v>
      </c>
      <c r="K236" s="151">
        <v>0</v>
      </c>
      <c r="L236" s="151">
        <v>0</v>
      </c>
      <c r="M236" s="151">
        <v>0</v>
      </c>
      <c r="N236" s="151">
        <v>0</v>
      </c>
      <c r="O236" s="151">
        <v>0</v>
      </c>
      <c r="P236" s="151">
        <v>0</v>
      </c>
      <c r="Q236" s="151">
        <v>0</v>
      </c>
      <c r="R236" s="151">
        <v>0</v>
      </c>
      <c r="S236" s="152">
        <v>0.015</v>
      </c>
      <c r="T236" s="153">
        <v>0</v>
      </c>
      <c r="U236" s="153">
        <v>0</v>
      </c>
      <c r="V236" s="153">
        <v>0</v>
      </c>
      <c r="W236" s="153">
        <v>0</v>
      </c>
      <c r="X236" s="151">
        <v>0</v>
      </c>
      <c r="Y236" s="154">
        <v>0</v>
      </c>
      <c r="Z236" s="154">
        <v>0</v>
      </c>
      <c r="AA236" s="154">
        <v>0</v>
      </c>
      <c r="AB236" s="155">
        <v>0</v>
      </c>
      <c r="AC236" s="156">
        <v>0</v>
      </c>
      <c r="AD236" s="157">
        <v>0</v>
      </c>
      <c r="AE236" s="158">
        <v>0</v>
      </c>
      <c r="AF236" s="158">
        <v>0</v>
      </c>
      <c r="AG236" s="158">
        <v>0</v>
      </c>
      <c r="AH236" s="158">
        <v>0</v>
      </c>
      <c r="AI236" s="158">
        <v>0</v>
      </c>
      <c r="AJ236" s="155">
        <v>0</v>
      </c>
      <c r="AK236" s="155">
        <v>0</v>
      </c>
      <c r="AL236" s="156">
        <v>0</v>
      </c>
    </row>
    <row r="237" spans="1:38">
      <c r="A237" s="166" t="s">
        <v>24</v>
      </c>
      <c r="B237" s="167" t="s">
        <v>1758</v>
      </c>
      <c r="C237" s="167" t="s">
        <v>1761</v>
      </c>
      <c r="D237" s="150">
        <v>0</v>
      </c>
      <c r="E237" s="150">
        <v>0</v>
      </c>
      <c r="F237" s="150">
        <v>0</v>
      </c>
      <c r="G237" s="150">
        <v>0</v>
      </c>
      <c r="H237" s="150">
        <v>0</v>
      </c>
      <c r="I237" s="151">
        <v>0</v>
      </c>
      <c r="J237" s="151">
        <v>0</v>
      </c>
      <c r="K237" s="151">
        <v>0</v>
      </c>
      <c r="L237" s="151">
        <v>0</v>
      </c>
      <c r="M237" s="151">
        <v>0</v>
      </c>
      <c r="N237" s="151">
        <v>0</v>
      </c>
      <c r="O237" s="151">
        <v>0</v>
      </c>
      <c r="P237" s="151">
        <v>0</v>
      </c>
      <c r="Q237" s="151">
        <v>0</v>
      </c>
      <c r="R237" s="151">
        <v>0</v>
      </c>
      <c r="S237" s="152">
        <v>0.015</v>
      </c>
      <c r="T237" s="153">
        <v>0</v>
      </c>
      <c r="U237" s="153">
        <v>0</v>
      </c>
      <c r="V237" s="153">
        <v>0</v>
      </c>
      <c r="W237" s="153">
        <v>0</v>
      </c>
      <c r="X237" s="151">
        <v>0</v>
      </c>
      <c r="Y237" s="154">
        <v>0</v>
      </c>
      <c r="Z237" s="154">
        <v>0</v>
      </c>
      <c r="AA237" s="154">
        <v>0</v>
      </c>
      <c r="AB237" s="155">
        <v>0</v>
      </c>
      <c r="AC237" s="156">
        <v>0</v>
      </c>
      <c r="AD237" s="157">
        <v>0</v>
      </c>
      <c r="AE237" s="158">
        <v>0</v>
      </c>
      <c r="AF237" s="158">
        <v>0</v>
      </c>
      <c r="AG237" s="158">
        <v>0</v>
      </c>
      <c r="AH237" s="158">
        <v>0</v>
      </c>
      <c r="AI237" s="158">
        <v>0</v>
      </c>
      <c r="AJ237" s="155">
        <v>0</v>
      </c>
      <c r="AK237" s="155">
        <v>0</v>
      </c>
      <c r="AL237" s="156">
        <v>0</v>
      </c>
    </row>
    <row r="238" spans="1:38">
      <c r="A238" s="166" t="s">
        <v>24</v>
      </c>
      <c r="B238" s="167" t="s">
        <v>1758</v>
      </c>
      <c r="C238" s="167" t="s">
        <v>1762</v>
      </c>
      <c r="D238" s="150">
        <v>0</v>
      </c>
      <c r="E238" s="150">
        <v>0</v>
      </c>
      <c r="F238" s="150">
        <v>0</v>
      </c>
      <c r="G238" s="150">
        <v>0</v>
      </c>
      <c r="H238" s="150">
        <v>0</v>
      </c>
      <c r="I238" s="151">
        <v>0</v>
      </c>
      <c r="J238" s="151">
        <v>0</v>
      </c>
      <c r="K238" s="151">
        <v>0</v>
      </c>
      <c r="L238" s="151">
        <v>0</v>
      </c>
      <c r="M238" s="151">
        <v>0</v>
      </c>
      <c r="N238" s="151">
        <v>0</v>
      </c>
      <c r="O238" s="151">
        <v>0</v>
      </c>
      <c r="P238" s="151">
        <v>0</v>
      </c>
      <c r="Q238" s="151">
        <v>0</v>
      </c>
      <c r="R238" s="151">
        <v>0</v>
      </c>
      <c r="S238" s="152">
        <v>0.015</v>
      </c>
      <c r="T238" s="153">
        <v>0</v>
      </c>
      <c r="U238" s="153">
        <v>0</v>
      </c>
      <c r="V238" s="153">
        <v>0</v>
      </c>
      <c r="W238" s="153">
        <v>0</v>
      </c>
      <c r="X238" s="151">
        <v>0</v>
      </c>
      <c r="Y238" s="154">
        <v>0</v>
      </c>
      <c r="Z238" s="154">
        <v>0</v>
      </c>
      <c r="AA238" s="154">
        <v>0</v>
      </c>
      <c r="AB238" s="155">
        <v>0</v>
      </c>
      <c r="AC238" s="156">
        <v>0</v>
      </c>
      <c r="AD238" s="157">
        <v>0</v>
      </c>
      <c r="AE238" s="158">
        <v>0</v>
      </c>
      <c r="AF238" s="158">
        <v>0</v>
      </c>
      <c r="AG238" s="158">
        <v>0</v>
      </c>
      <c r="AH238" s="158">
        <v>0</v>
      </c>
      <c r="AI238" s="158">
        <v>0</v>
      </c>
      <c r="AJ238" s="155">
        <v>0</v>
      </c>
      <c r="AK238" s="155">
        <v>0</v>
      </c>
      <c r="AL238" s="156">
        <v>0</v>
      </c>
    </row>
    <row r="239" spans="1:38">
      <c r="A239" s="166" t="s">
        <v>24</v>
      </c>
      <c r="B239" s="167" t="s">
        <v>1758</v>
      </c>
      <c r="C239" s="167" t="s">
        <v>62</v>
      </c>
      <c r="D239" s="150">
        <v>0</v>
      </c>
      <c r="E239" s="150">
        <v>0</v>
      </c>
      <c r="F239" s="150">
        <v>0</v>
      </c>
      <c r="G239" s="150">
        <v>0</v>
      </c>
      <c r="H239" s="150">
        <v>0</v>
      </c>
      <c r="I239" s="151">
        <v>0</v>
      </c>
      <c r="J239" s="151">
        <v>0</v>
      </c>
      <c r="K239" s="151">
        <v>0</v>
      </c>
      <c r="L239" s="151">
        <v>0</v>
      </c>
      <c r="M239" s="151">
        <v>0</v>
      </c>
      <c r="N239" s="151">
        <v>0</v>
      </c>
      <c r="O239" s="151">
        <v>0</v>
      </c>
      <c r="P239" s="151">
        <v>0</v>
      </c>
      <c r="Q239" s="151">
        <v>0</v>
      </c>
      <c r="R239" s="151">
        <v>0</v>
      </c>
      <c r="S239" s="152">
        <v>0.015</v>
      </c>
      <c r="T239" s="153">
        <v>0</v>
      </c>
      <c r="U239" s="153">
        <v>0</v>
      </c>
      <c r="V239" s="153">
        <v>0</v>
      </c>
      <c r="W239" s="153">
        <v>0</v>
      </c>
      <c r="X239" s="151">
        <v>0</v>
      </c>
      <c r="Y239" s="154">
        <v>0</v>
      </c>
      <c r="Z239" s="154">
        <v>0</v>
      </c>
      <c r="AA239" s="154">
        <v>0</v>
      </c>
      <c r="AB239" s="155">
        <v>0</v>
      </c>
      <c r="AC239" s="156">
        <v>0</v>
      </c>
      <c r="AD239" s="157">
        <v>0</v>
      </c>
      <c r="AE239" s="158">
        <v>0</v>
      </c>
      <c r="AF239" s="158">
        <v>0</v>
      </c>
      <c r="AG239" s="158">
        <v>0</v>
      </c>
      <c r="AH239" s="158">
        <v>0</v>
      </c>
      <c r="AI239" s="158">
        <v>0</v>
      </c>
      <c r="AJ239" s="155">
        <v>0</v>
      </c>
      <c r="AK239" s="155">
        <v>0</v>
      </c>
      <c r="AL239" s="156">
        <v>0</v>
      </c>
    </row>
    <row r="240" spans="1:38">
      <c r="A240" s="166" t="s">
        <v>24</v>
      </c>
      <c r="B240" s="167" t="s">
        <v>1758</v>
      </c>
      <c r="C240" s="167" t="s">
        <v>63</v>
      </c>
      <c r="D240" s="150">
        <v>7511</v>
      </c>
      <c r="E240" s="150">
        <v>206</v>
      </c>
      <c r="F240" s="150">
        <v>142</v>
      </c>
      <c r="G240" s="150">
        <v>0</v>
      </c>
      <c r="H240" s="150">
        <v>0</v>
      </c>
      <c r="I240" s="151">
        <v>6584</v>
      </c>
      <c r="J240" s="151">
        <v>106</v>
      </c>
      <c r="K240" s="151">
        <v>105</v>
      </c>
      <c r="L240" s="151">
        <v>3</v>
      </c>
      <c r="M240" s="151">
        <v>0</v>
      </c>
      <c r="N240" s="151">
        <v>7188</v>
      </c>
      <c r="O240" s="151">
        <v>330</v>
      </c>
      <c r="P240" s="151">
        <v>330</v>
      </c>
      <c r="Q240" s="151">
        <v>129</v>
      </c>
      <c r="R240" s="151">
        <v>1</v>
      </c>
      <c r="S240" s="152">
        <v>0.015</v>
      </c>
      <c r="T240" s="153">
        <v>217203</v>
      </c>
      <c r="U240" s="153">
        <v>6089</v>
      </c>
      <c r="V240" s="153">
        <v>6012</v>
      </c>
      <c r="W240" s="153">
        <v>2</v>
      </c>
      <c r="X240" s="151">
        <v>5363</v>
      </c>
      <c r="Y240" s="154">
        <v>0.0280244748000718</v>
      </c>
      <c r="Z240" s="154">
        <v>0.0274264412195447</v>
      </c>
      <c r="AA240" s="154">
        <v>0.0160996354799514</v>
      </c>
      <c r="AB240" s="155">
        <v>0.0457707289927657</v>
      </c>
      <c r="AC240" s="156">
        <v>0.0113268057395933</v>
      </c>
      <c r="AD240" s="157">
        <v>50886</v>
      </c>
      <c r="AE240" s="158">
        <v>1856</v>
      </c>
      <c r="AF240" s="158">
        <v>1</v>
      </c>
      <c r="AG240" s="158">
        <v>52335</v>
      </c>
      <c r="AH240" s="158">
        <v>1501</v>
      </c>
      <c r="AI240" s="158">
        <v>0</v>
      </c>
      <c r="AJ240" s="155">
        <v>0.0364540345085092</v>
      </c>
      <c r="AK240" s="155">
        <v>0.0286806152670297</v>
      </c>
      <c r="AL240" s="156">
        <v>0.0077734192414795</v>
      </c>
    </row>
    <row r="241" spans="1:38">
      <c r="A241" s="166" t="s">
        <v>24</v>
      </c>
      <c r="B241" s="167" t="s">
        <v>1758</v>
      </c>
      <c r="C241" s="167" t="s">
        <v>66</v>
      </c>
      <c r="D241" s="150">
        <v>9643</v>
      </c>
      <c r="E241" s="150">
        <v>206</v>
      </c>
      <c r="F241" s="150">
        <v>112</v>
      </c>
      <c r="G241" s="150">
        <v>1</v>
      </c>
      <c r="H241" s="150">
        <v>0</v>
      </c>
      <c r="I241" s="151">
        <v>9986</v>
      </c>
      <c r="J241" s="151">
        <v>96</v>
      </c>
      <c r="K241" s="151">
        <v>94</v>
      </c>
      <c r="L241" s="151">
        <v>9</v>
      </c>
      <c r="M241" s="151">
        <v>0</v>
      </c>
      <c r="N241" s="151">
        <v>9386</v>
      </c>
      <c r="O241" s="151">
        <v>146</v>
      </c>
      <c r="P241" s="151">
        <v>146</v>
      </c>
      <c r="Q241" s="151">
        <v>56</v>
      </c>
      <c r="R241" s="151">
        <v>0</v>
      </c>
      <c r="S241" s="152">
        <v>0.015</v>
      </c>
      <c r="T241" s="153">
        <v>268003</v>
      </c>
      <c r="U241" s="153">
        <v>4458</v>
      </c>
      <c r="V241" s="153">
        <v>4359</v>
      </c>
      <c r="W241" s="153">
        <v>1</v>
      </c>
      <c r="X241" s="151">
        <v>3987</v>
      </c>
      <c r="Y241" s="154">
        <v>0.0166304108536098</v>
      </c>
      <c r="Z241" s="154">
        <v>0.0213626464793114</v>
      </c>
      <c r="AA241" s="154">
        <v>0.00961345884237933</v>
      </c>
      <c r="AB241" s="155">
        <v>0.0155550820370765</v>
      </c>
      <c r="AC241" s="156">
        <v>0.0117491876369321</v>
      </c>
      <c r="AD241" s="157">
        <v>65695</v>
      </c>
      <c r="AE241" s="158">
        <v>1153</v>
      </c>
      <c r="AF241" s="158">
        <v>0</v>
      </c>
      <c r="AG241" s="158">
        <v>64636</v>
      </c>
      <c r="AH241" s="158">
        <v>1082</v>
      </c>
      <c r="AI241" s="158">
        <v>0</v>
      </c>
      <c r="AJ241" s="155">
        <v>0.0175508029530406</v>
      </c>
      <c r="AK241" s="155">
        <v>0.0167398972708707</v>
      </c>
      <c r="AL241" s="156">
        <v>0.000810905682169846</v>
      </c>
    </row>
    <row r="242" spans="1:38">
      <c r="A242" s="166" t="s">
        <v>24</v>
      </c>
      <c r="B242" s="167" t="s">
        <v>1758</v>
      </c>
      <c r="C242" s="167" t="s">
        <v>64</v>
      </c>
      <c r="D242" s="150">
        <v>12746</v>
      </c>
      <c r="E242" s="150">
        <v>128</v>
      </c>
      <c r="F242" s="150">
        <v>84</v>
      </c>
      <c r="G242" s="150">
        <v>18</v>
      </c>
      <c r="H242" s="150">
        <v>0</v>
      </c>
      <c r="I242" s="151">
        <v>15709</v>
      </c>
      <c r="J242" s="151">
        <v>214</v>
      </c>
      <c r="K242" s="151">
        <v>213</v>
      </c>
      <c r="L242" s="151">
        <v>12</v>
      </c>
      <c r="M242" s="151">
        <v>0</v>
      </c>
      <c r="N242" s="151">
        <v>14131</v>
      </c>
      <c r="O242" s="151">
        <v>216</v>
      </c>
      <c r="P242" s="151">
        <v>216</v>
      </c>
      <c r="Q242" s="151">
        <v>134</v>
      </c>
      <c r="R242" s="151">
        <v>0</v>
      </c>
      <c r="S242" s="152">
        <v>0.015</v>
      </c>
      <c r="T242" s="153">
        <v>383910</v>
      </c>
      <c r="U242" s="153">
        <v>5627</v>
      </c>
      <c r="V242" s="153">
        <v>5577</v>
      </c>
      <c r="W242" s="153">
        <v>2</v>
      </c>
      <c r="X242" s="151">
        <v>5063</v>
      </c>
      <c r="Y242" s="154">
        <v>0.0146518715323904</v>
      </c>
      <c r="Z242" s="154">
        <v>0.0100423662325435</v>
      </c>
      <c r="AA242" s="154">
        <v>0.0136227640206251</v>
      </c>
      <c r="AB242" s="155">
        <v>0.0152855424244569</v>
      </c>
      <c r="AC242" s="156">
        <v>-0.00358039778808157</v>
      </c>
      <c r="AD242" s="157">
        <v>98202</v>
      </c>
      <c r="AE242" s="158">
        <v>1548</v>
      </c>
      <c r="AF242" s="158">
        <v>0</v>
      </c>
      <c r="AG242" s="158">
        <v>96180</v>
      </c>
      <c r="AH242" s="158">
        <v>1451</v>
      </c>
      <c r="AI242" s="158">
        <v>0</v>
      </c>
      <c r="AJ242" s="155">
        <v>0.0157634264067942</v>
      </c>
      <c r="AK242" s="155">
        <v>0.0150862965273446</v>
      </c>
      <c r="AL242" s="156">
        <v>0.000677129879449595</v>
      </c>
    </row>
    <row r="243" spans="1:38">
      <c r="A243" s="166" t="s">
        <v>24</v>
      </c>
      <c r="B243" s="167" t="s">
        <v>1758</v>
      </c>
      <c r="C243" s="167" t="s">
        <v>1765</v>
      </c>
      <c r="D243" s="150">
        <v>7139</v>
      </c>
      <c r="E243" s="150">
        <v>163</v>
      </c>
      <c r="F243" s="150">
        <v>107</v>
      </c>
      <c r="G243" s="150">
        <v>0</v>
      </c>
      <c r="H243" s="150">
        <v>0</v>
      </c>
      <c r="I243" s="151">
        <v>6862</v>
      </c>
      <c r="J243" s="151">
        <v>107</v>
      </c>
      <c r="K243" s="151">
        <v>107</v>
      </c>
      <c r="L243" s="151">
        <v>0</v>
      </c>
      <c r="M243" s="151">
        <v>0</v>
      </c>
      <c r="N243" s="151">
        <v>7418</v>
      </c>
      <c r="O243" s="151">
        <v>155</v>
      </c>
      <c r="P243" s="151">
        <v>154</v>
      </c>
      <c r="Q243" s="151">
        <v>69</v>
      </c>
      <c r="R243" s="151">
        <v>0</v>
      </c>
      <c r="S243" s="152">
        <v>0.015</v>
      </c>
      <c r="T243" s="153">
        <v>215591</v>
      </c>
      <c r="U243" s="153">
        <v>3918</v>
      </c>
      <c r="V243" s="153">
        <v>3860</v>
      </c>
      <c r="W243" s="153">
        <v>1</v>
      </c>
      <c r="X243" s="151">
        <v>3476</v>
      </c>
      <c r="Y243" s="154">
        <v>0.0181686619571318</v>
      </c>
      <c r="Z243" s="154">
        <v>0.0228323294579073</v>
      </c>
      <c r="AA243" s="154">
        <v>0.0155931215389099</v>
      </c>
      <c r="AB243" s="155">
        <v>0.0208951199784308</v>
      </c>
      <c r="AC243" s="156">
        <v>0.00723920791899733</v>
      </c>
      <c r="AD243" s="157">
        <v>50032</v>
      </c>
      <c r="AE243" s="158">
        <v>984</v>
      </c>
      <c r="AF243" s="158">
        <v>1</v>
      </c>
      <c r="AG243" s="158">
        <v>51046</v>
      </c>
      <c r="AH243" s="158">
        <v>1122</v>
      </c>
      <c r="AI243" s="158">
        <v>0</v>
      </c>
      <c r="AJ243" s="155">
        <v>0.0196474256475855</v>
      </c>
      <c r="AK243" s="155">
        <v>0.0219801747443482</v>
      </c>
      <c r="AL243" s="156">
        <v>-0.00233274909676269</v>
      </c>
    </row>
    <row r="244" spans="1:38">
      <c r="A244" s="166" t="s">
        <v>24</v>
      </c>
      <c r="B244" s="167" t="s">
        <v>1758</v>
      </c>
      <c r="C244" s="167" t="s">
        <v>1764</v>
      </c>
      <c r="D244" s="150">
        <v>10364</v>
      </c>
      <c r="E244" s="150">
        <v>232</v>
      </c>
      <c r="F244" s="150">
        <v>137</v>
      </c>
      <c r="G244" s="150">
        <v>1</v>
      </c>
      <c r="H244" s="150">
        <v>0</v>
      </c>
      <c r="I244" s="151">
        <v>10811</v>
      </c>
      <c r="J244" s="151">
        <v>245</v>
      </c>
      <c r="K244" s="151">
        <v>245</v>
      </c>
      <c r="L244" s="151">
        <v>0</v>
      </c>
      <c r="M244" s="151">
        <v>0</v>
      </c>
      <c r="N244" s="151">
        <v>11369</v>
      </c>
      <c r="O244" s="151">
        <v>196</v>
      </c>
      <c r="P244" s="151">
        <v>196</v>
      </c>
      <c r="Q244" s="151">
        <v>50</v>
      </c>
      <c r="R244" s="151">
        <v>0</v>
      </c>
      <c r="S244" s="152">
        <v>0.015</v>
      </c>
      <c r="T244" s="153">
        <v>324382</v>
      </c>
      <c r="U244" s="153">
        <v>5571</v>
      </c>
      <c r="V244" s="153">
        <v>5471</v>
      </c>
      <c r="W244" s="153">
        <v>8</v>
      </c>
      <c r="X244" s="151">
        <v>4736</v>
      </c>
      <c r="Y244" s="154">
        <v>0.0171495335746126</v>
      </c>
      <c r="Z244" s="154">
        <v>0.0223851794673871</v>
      </c>
      <c r="AA244" s="154">
        <v>0.0226621034131903</v>
      </c>
      <c r="AB244" s="155">
        <v>0.0172398627847656</v>
      </c>
      <c r="AC244" s="156">
        <v>-0.00027692394580316</v>
      </c>
      <c r="AD244" s="157">
        <v>76875</v>
      </c>
      <c r="AE244" s="158">
        <v>1457</v>
      </c>
      <c r="AF244" s="158">
        <v>0</v>
      </c>
      <c r="AG244" s="158">
        <v>79552</v>
      </c>
      <c r="AH244" s="158">
        <v>1426</v>
      </c>
      <c r="AI244" s="158">
        <v>0</v>
      </c>
      <c r="AJ244" s="155">
        <v>0.0189528455284553</v>
      </c>
      <c r="AK244" s="155">
        <v>0.0179253821399839</v>
      </c>
      <c r="AL244" s="156">
        <v>0.00102746338847138</v>
      </c>
    </row>
    <row r="245" spans="1:38">
      <c r="A245" s="166" t="s">
        <v>24</v>
      </c>
      <c r="B245" s="167" t="s">
        <v>1758</v>
      </c>
      <c r="C245" s="167" t="s">
        <v>65</v>
      </c>
      <c r="D245" s="150">
        <v>11673</v>
      </c>
      <c r="E245" s="150">
        <v>166</v>
      </c>
      <c r="F245" s="150">
        <v>100</v>
      </c>
      <c r="G245" s="150">
        <v>1</v>
      </c>
      <c r="H245" s="150">
        <v>0</v>
      </c>
      <c r="I245" s="151">
        <v>11627</v>
      </c>
      <c r="J245" s="151">
        <v>163</v>
      </c>
      <c r="K245" s="151">
        <v>163</v>
      </c>
      <c r="L245" s="151">
        <v>11</v>
      </c>
      <c r="M245" s="151">
        <v>0</v>
      </c>
      <c r="N245" s="151">
        <v>11398</v>
      </c>
      <c r="O245" s="151">
        <v>316</v>
      </c>
      <c r="P245" s="151">
        <v>316</v>
      </c>
      <c r="Q245" s="151">
        <v>54</v>
      </c>
      <c r="R245" s="151">
        <v>0</v>
      </c>
      <c r="S245" s="152">
        <v>0.015</v>
      </c>
      <c r="T245" s="153">
        <v>348521</v>
      </c>
      <c r="U245" s="153">
        <v>6334</v>
      </c>
      <c r="V245" s="153">
        <v>6265</v>
      </c>
      <c r="W245" s="153">
        <v>3</v>
      </c>
      <c r="X245" s="151">
        <v>5616</v>
      </c>
      <c r="Y245" s="154">
        <v>0.0181653329354616</v>
      </c>
      <c r="Z245" s="154">
        <v>0.0142208515377367</v>
      </c>
      <c r="AA245" s="154">
        <v>0.0140190934892922</v>
      </c>
      <c r="AB245" s="155">
        <v>0.0277241621337077</v>
      </c>
      <c r="AC245" s="156">
        <v>0.000201758048444491</v>
      </c>
      <c r="AD245" s="157">
        <v>80168</v>
      </c>
      <c r="AE245" s="158">
        <v>1636</v>
      </c>
      <c r="AF245" s="158">
        <v>1</v>
      </c>
      <c r="AG245" s="158">
        <v>84149</v>
      </c>
      <c r="AH245" s="158">
        <v>1578</v>
      </c>
      <c r="AI245" s="158">
        <v>1</v>
      </c>
      <c r="AJ245" s="155">
        <v>0.0203946711904999</v>
      </c>
      <c r="AK245" s="155">
        <v>0.0187405673270033</v>
      </c>
      <c r="AL245" s="156">
        <v>0.00165410386349666</v>
      </c>
    </row>
    <row r="246" spans="1:38">
      <c r="A246" s="166" t="s">
        <v>24</v>
      </c>
      <c r="B246" s="167" t="s">
        <v>1758</v>
      </c>
      <c r="C246" s="167" t="s">
        <v>67</v>
      </c>
      <c r="D246" s="150">
        <v>12866</v>
      </c>
      <c r="E246" s="150">
        <v>149</v>
      </c>
      <c r="F246" s="150">
        <v>101</v>
      </c>
      <c r="G246" s="150">
        <v>7</v>
      </c>
      <c r="H246" s="150">
        <v>0</v>
      </c>
      <c r="I246" s="151">
        <v>17887</v>
      </c>
      <c r="J246" s="151">
        <v>137</v>
      </c>
      <c r="K246" s="151">
        <v>137</v>
      </c>
      <c r="L246" s="151">
        <v>15</v>
      </c>
      <c r="M246" s="151">
        <v>0</v>
      </c>
      <c r="N246" s="151">
        <v>18096</v>
      </c>
      <c r="O246" s="151">
        <v>198</v>
      </c>
      <c r="P246" s="151">
        <v>198</v>
      </c>
      <c r="Q246" s="151">
        <v>97</v>
      </c>
      <c r="R246" s="151">
        <v>0</v>
      </c>
      <c r="S246" s="152">
        <v>0.015</v>
      </c>
      <c r="T246" s="153">
        <v>409796</v>
      </c>
      <c r="U246" s="153">
        <v>5468</v>
      </c>
      <c r="V246" s="153">
        <v>5420</v>
      </c>
      <c r="W246" s="153">
        <v>3</v>
      </c>
      <c r="X246" s="151">
        <v>5003</v>
      </c>
      <c r="Y246" s="154">
        <v>0.0133359037179475</v>
      </c>
      <c r="Z246" s="154">
        <v>0.0115809109280274</v>
      </c>
      <c r="AA246" s="154">
        <v>0.00765919382791972</v>
      </c>
      <c r="AB246" s="155">
        <v>0.0109416445623342</v>
      </c>
      <c r="AC246" s="156">
        <v>0.00392171710010764</v>
      </c>
      <c r="AD246" s="157">
        <v>98803</v>
      </c>
      <c r="AE246" s="158">
        <v>1301</v>
      </c>
      <c r="AF246" s="158">
        <v>1</v>
      </c>
      <c r="AG246" s="158">
        <v>103617</v>
      </c>
      <c r="AH246" s="158">
        <v>1491</v>
      </c>
      <c r="AI246" s="158">
        <v>1</v>
      </c>
      <c r="AJ246" s="155">
        <v>0.0131574952177565</v>
      </c>
      <c r="AK246" s="155">
        <v>0.014379879749462</v>
      </c>
      <c r="AL246" s="156">
        <v>-0.00122238453170542</v>
      </c>
    </row>
    <row r="247" spans="1:38">
      <c r="A247" s="166" t="s">
        <v>24</v>
      </c>
      <c r="B247" s="167" t="s">
        <v>1758</v>
      </c>
      <c r="C247" s="167" t="s">
        <v>1763</v>
      </c>
      <c r="D247" s="150">
        <v>0</v>
      </c>
      <c r="E247" s="150">
        <v>0</v>
      </c>
      <c r="F247" s="150">
        <v>0</v>
      </c>
      <c r="G247" s="150">
        <v>0</v>
      </c>
      <c r="H247" s="150">
        <v>0</v>
      </c>
      <c r="I247" s="151">
        <v>0</v>
      </c>
      <c r="J247" s="151">
        <v>0</v>
      </c>
      <c r="K247" s="151">
        <v>0</v>
      </c>
      <c r="L247" s="151">
        <v>0</v>
      </c>
      <c r="M247" s="151">
        <v>0</v>
      </c>
      <c r="N247" s="151">
        <v>0</v>
      </c>
      <c r="O247" s="151">
        <v>0</v>
      </c>
      <c r="P247" s="151">
        <v>0</v>
      </c>
      <c r="Q247" s="151">
        <v>0</v>
      </c>
      <c r="R247" s="151">
        <v>0</v>
      </c>
      <c r="S247" s="152">
        <v>0.015</v>
      </c>
      <c r="T247" s="153">
        <v>0</v>
      </c>
      <c r="U247" s="153">
        <v>1</v>
      </c>
      <c r="V247" s="153">
        <v>1</v>
      </c>
      <c r="W247" s="153">
        <v>0</v>
      </c>
      <c r="X247" s="151">
        <v>1</v>
      </c>
      <c r="Y247" s="154">
        <v>0</v>
      </c>
      <c r="Z247" s="154">
        <v>0</v>
      </c>
      <c r="AA247" s="154">
        <v>0</v>
      </c>
      <c r="AB247" s="155">
        <v>0</v>
      </c>
      <c r="AC247" s="156">
        <v>0</v>
      </c>
      <c r="AD247" s="157">
        <v>0</v>
      </c>
      <c r="AE247" s="158">
        <v>0</v>
      </c>
      <c r="AF247" s="158">
        <v>0</v>
      </c>
      <c r="AG247" s="158">
        <v>0</v>
      </c>
      <c r="AH247" s="158">
        <v>0</v>
      </c>
      <c r="AI247" s="158">
        <v>0</v>
      </c>
      <c r="AJ247" s="155">
        <v>0</v>
      </c>
      <c r="AK247" s="155">
        <v>0</v>
      </c>
      <c r="AL247" s="156">
        <v>0</v>
      </c>
    </row>
    <row r="248" spans="1:38">
      <c r="A248" s="166" t="s">
        <v>24</v>
      </c>
      <c r="B248" s="167" t="s">
        <v>1766</v>
      </c>
      <c r="C248" s="167" t="s">
        <v>1767</v>
      </c>
      <c r="D248" s="150">
        <v>0</v>
      </c>
      <c r="E248" s="150">
        <v>0</v>
      </c>
      <c r="F248" s="150">
        <v>0</v>
      </c>
      <c r="G248" s="150">
        <v>0</v>
      </c>
      <c r="H248" s="150">
        <v>0</v>
      </c>
      <c r="I248" s="151">
        <v>0</v>
      </c>
      <c r="J248" s="151">
        <v>0</v>
      </c>
      <c r="K248" s="151">
        <v>0</v>
      </c>
      <c r="L248" s="151">
        <v>0</v>
      </c>
      <c r="M248" s="151">
        <v>0</v>
      </c>
      <c r="N248" s="151">
        <v>0</v>
      </c>
      <c r="O248" s="151">
        <v>0</v>
      </c>
      <c r="P248" s="151">
        <v>0</v>
      </c>
      <c r="Q248" s="151">
        <v>0</v>
      </c>
      <c r="R248" s="151">
        <v>0</v>
      </c>
      <c r="S248" s="152">
        <v>0.015</v>
      </c>
      <c r="T248" s="153">
        <v>0</v>
      </c>
      <c r="U248" s="153">
        <v>0</v>
      </c>
      <c r="V248" s="153">
        <v>0</v>
      </c>
      <c r="W248" s="153">
        <v>0</v>
      </c>
      <c r="X248" s="151">
        <v>0</v>
      </c>
      <c r="Y248" s="154">
        <v>0</v>
      </c>
      <c r="Z248" s="154">
        <v>0</v>
      </c>
      <c r="AA248" s="154">
        <v>0</v>
      </c>
      <c r="AB248" s="155">
        <v>0</v>
      </c>
      <c r="AC248" s="156">
        <v>0</v>
      </c>
      <c r="AD248" s="157">
        <v>0</v>
      </c>
      <c r="AE248" s="158">
        <v>0</v>
      </c>
      <c r="AF248" s="158">
        <v>0</v>
      </c>
      <c r="AG248" s="158">
        <v>0</v>
      </c>
      <c r="AH248" s="158">
        <v>0</v>
      </c>
      <c r="AI248" s="158">
        <v>0</v>
      </c>
      <c r="AJ248" s="155">
        <v>0</v>
      </c>
      <c r="AK248" s="155">
        <v>0</v>
      </c>
      <c r="AL248" s="156">
        <v>0</v>
      </c>
    </row>
    <row r="249" spans="1:38">
      <c r="A249" s="166" t="s">
        <v>24</v>
      </c>
      <c r="B249" s="167" t="s">
        <v>1766</v>
      </c>
      <c r="C249" s="167" t="s">
        <v>1768</v>
      </c>
      <c r="D249" s="150">
        <v>8678</v>
      </c>
      <c r="E249" s="150">
        <v>121</v>
      </c>
      <c r="F249" s="150">
        <v>72</v>
      </c>
      <c r="G249" s="150">
        <v>0</v>
      </c>
      <c r="H249" s="150">
        <v>0</v>
      </c>
      <c r="I249" s="151">
        <v>7967</v>
      </c>
      <c r="J249" s="151">
        <v>142</v>
      </c>
      <c r="K249" s="151">
        <v>139</v>
      </c>
      <c r="L249" s="151">
        <v>39</v>
      </c>
      <c r="M249" s="151">
        <v>0</v>
      </c>
      <c r="N249" s="151">
        <v>7705</v>
      </c>
      <c r="O249" s="151">
        <v>156</v>
      </c>
      <c r="P249" s="151">
        <v>156</v>
      </c>
      <c r="Q249" s="151">
        <v>110</v>
      </c>
      <c r="R249" s="151">
        <v>0</v>
      </c>
      <c r="S249" s="152">
        <v>0.015</v>
      </c>
      <c r="T249" s="153">
        <v>242690</v>
      </c>
      <c r="U249" s="153">
        <v>4055</v>
      </c>
      <c r="V249" s="153">
        <v>4002</v>
      </c>
      <c r="W249" s="153">
        <v>1</v>
      </c>
      <c r="X249" s="151">
        <v>3738</v>
      </c>
      <c r="Y249" s="154">
        <v>0.0167044377601055</v>
      </c>
      <c r="Z249" s="154">
        <v>0.0139433049089652</v>
      </c>
      <c r="AA249" s="154">
        <v>0.017823522028367</v>
      </c>
      <c r="AB249" s="155">
        <v>0.0202465931213498</v>
      </c>
      <c r="AC249" s="156">
        <v>-0.00388021711940181</v>
      </c>
      <c r="AD249" s="157">
        <v>54671</v>
      </c>
      <c r="AE249" s="158">
        <v>948</v>
      </c>
      <c r="AF249" s="158">
        <v>0</v>
      </c>
      <c r="AG249" s="158">
        <v>56633</v>
      </c>
      <c r="AH249" s="158">
        <v>1022</v>
      </c>
      <c r="AI249" s="158">
        <v>1</v>
      </c>
      <c r="AJ249" s="155">
        <v>0.0173400888953924</v>
      </c>
      <c r="AK249" s="155">
        <v>0.0180283580244734</v>
      </c>
      <c r="AL249" s="156">
        <v>-0.000688269129080925</v>
      </c>
    </row>
    <row r="250" spans="1:38">
      <c r="A250" s="166" t="s">
        <v>24</v>
      </c>
      <c r="B250" s="167" t="s">
        <v>1766</v>
      </c>
      <c r="C250" s="167" t="s">
        <v>1769</v>
      </c>
      <c r="D250" s="150">
        <v>0</v>
      </c>
      <c r="E250" s="150">
        <v>0</v>
      </c>
      <c r="F250" s="150">
        <v>0</v>
      </c>
      <c r="G250" s="150">
        <v>0</v>
      </c>
      <c r="H250" s="150">
        <v>0</v>
      </c>
      <c r="I250" s="151">
        <v>0</v>
      </c>
      <c r="J250" s="151">
        <v>0</v>
      </c>
      <c r="K250" s="151">
        <v>0</v>
      </c>
      <c r="L250" s="151">
        <v>0</v>
      </c>
      <c r="M250" s="151">
        <v>0</v>
      </c>
      <c r="N250" s="151">
        <v>0</v>
      </c>
      <c r="O250" s="151">
        <v>0</v>
      </c>
      <c r="P250" s="151">
        <v>0</v>
      </c>
      <c r="Q250" s="151">
        <v>0</v>
      </c>
      <c r="R250" s="151">
        <v>0</v>
      </c>
      <c r="S250" s="152">
        <v>0.015</v>
      </c>
      <c r="T250" s="153">
        <v>0</v>
      </c>
      <c r="U250" s="153">
        <v>0</v>
      </c>
      <c r="V250" s="153">
        <v>0</v>
      </c>
      <c r="W250" s="153">
        <v>0</v>
      </c>
      <c r="X250" s="151">
        <v>0</v>
      </c>
      <c r="Y250" s="154">
        <v>0</v>
      </c>
      <c r="Z250" s="154">
        <v>0</v>
      </c>
      <c r="AA250" s="154">
        <v>0</v>
      </c>
      <c r="AB250" s="155">
        <v>0</v>
      </c>
      <c r="AC250" s="156">
        <v>0</v>
      </c>
      <c r="AD250" s="157">
        <v>0</v>
      </c>
      <c r="AE250" s="158">
        <v>0</v>
      </c>
      <c r="AF250" s="158">
        <v>0</v>
      </c>
      <c r="AG250" s="158">
        <v>0</v>
      </c>
      <c r="AH250" s="158">
        <v>0</v>
      </c>
      <c r="AI250" s="158">
        <v>0</v>
      </c>
      <c r="AJ250" s="155">
        <v>0</v>
      </c>
      <c r="AK250" s="155">
        <v>0</v>
      </c>
      <c r="AL250" s="156">
        <v>0</v>
      </c>
    </row>
    <row r="251" spans="1:38">
      <c r="A251" s="166" t="s">
        <v>24</v>
      </c>
      <c r="B251" s="167" t="s">
        <v>1766</v>
      </c>
      <c r="C251" s="167" t="s">
        <v>1770</v>
      </c>
      <c r="D251" s="150">
        <v>0</v>
      </c>
      <c r="E251" s="150">
        <v>0</v>
      </c>
      <c r="F251" s="150">
        <v>0</v>
      </c>
      <c r="G251" s="150">
        <v>0</v>
      </c>
      <c r="H251" s="150">
        <v>0</v>
      </c>
      <c r="I251" s="151">
        <v>0</v>
      </c>
      <c r="J251" s="151">
        <v>0</v>
      </c>
      <c r="K251" s="151">
        <v>0</v>
      </c>
      <c r="L251" s="151">
        <v>0</v>
      </c>
      <c r="M251" s="151">
        <v>0</v>
      </c>
      <c r="N251" s="151">
        <v>0</v>
      </c>
      <c r="O251" s="151">
        <v>0</v>
      </c>
      <c r="P251" s="151">
        <v>0</v>
      </c>
      <c r="Q251" s="151">
        <v>0</v>
      </c>
      <c r="R251" s="151">
        <v>0</v>
      </c>
      <c r="S251" s="152">
        <v>0.015</v>
      </c>
      <c r="T251" s="153">
        <v>0</v>
      </c>
      <c r="U251" s="153">
        <v>0</v>
      </c>
      <c r="V251" s="153">
        <v>0</v>
      </c>
      <c r="W251" s="153">
        <v>0</v>
      </c>
      <c r="X251" s="151">
        <v>0</v>
      </c>
      <c r="Y251" s="154">
        <v>0</v>
      </c>
      <c r="Z251" s="154">
        <v>0</v>
      </c>
      <c r="AA251" s="154">
        <v>0</v>
      </c>
      <c r="AB251" s="155">
        <v>0</v>
      </c>
      <c r="AC251" s="156">
        <v>0</v>
      </c>
      <c r="AD251" s="157">
        <v>0</v>
      </c>
      <c r="AE251" s="158">
        <v>0</v>
      </c>
      <c r="AF251" s="158">
        <v>0</v>
      </c>
      <c r="AG251" s="158">
        <v>0</v>
      </c>
      <c r="AH251" s="158">
        <v>0</v>
      </c>
      <c r="AI251" s="158">
        <v>0</v>
      </c>
      <c r="AJ251" s="155">
        <v>0</v>
      </c>
      <c r="AK251" s="155">
        <v>0</v>
      </c>
      <c r="AL251" s="156">
        <v>0</v>
      </c>
    </row>
    <row r="252" spans="1:38">
      <c r="A252" s="166" t="s">
        <v>24</v>
      </c>
      <c r="B252" s="167" t="s">
        <v>1766</v>
      </c>
      <c r="C252" s="167" t="s">
        <v>68</v>
      </c>
      <c r="D252" s="150">
        <v>5769</v>
      </c>
      <c r="E252" s="150">
        <v>117</v>
      </c>
      <c r="F252" s="150">
        <v>81</v>
      </c>
      <c r="G252" s="150">
        <v>0</v>
      </c>
      <c r="H252" s="150">
        <v>0</v>
      </c>
      <c r="I252" s="151">
        <v>6180</v>
      </c>
      <c r="J252" s="151">
        <v>137</v>
      </c>
      <c r="K252" s="151">
        <v>137</v>
      </c>
      <c r="L252" s="151">
        <v>0</v>
      </c>
      <c r="M252" s="151">
        <v>0</v>
      </c>
      <c r="N252" s="151">
        <v>6567</v>
      </c>
      <c r="O252" s="151">
        <v>106</v>
      </c>
      <c r="P252" s="151">
        <v>106</v>
      </c>
      <c r="Q252" s="151">
        <v>40</v>
      </c>
      <c r="R252" s="151">
        <v>0</v>
      </c>
      <c r="S252" s="152">
        <v>0.015</v>
      </c>
      <c r="T252" s="153">
        <v>205232</v>
      </c>
      <c r="U252" s="153">
        <v>4097</v>
      </c>
      <c r="V252" s="153">
        <v>4060</v>
      </c>
      <c r="W252" s="153">
        <v>3</v>
      </c>
      <c r="X252" s="151">
        <v>3669</v>
      </c>
      <c r="Y252" s="154">
        <v>0.0199481562329461</v>
      </c>
      <c r="Z252" s="154">
        <v>0.0202808112324493</v>
      </c>
      <c r="AA252" s="154">
        <v>0.022168284789644</v>
      </c>
      <c r="AB252" s="155">
        <v>0.0161413126237247</v>
      </c>
      <c r="AC252" s="156">
        <v>-0.00188747355719471</v>
      </c>
      <c r="AD252" s="157">
        <v>46817</v>
      </c>
      <c r="AE252" s="158">
        <v>1016</v>
      </c>
      <c r="AF252" s="158">
        <v>2</v>
      </c>
      <c r="AG252" s="158">
        <v>50598</v>
      </c>
      <c r="AH252" s="158">
        <v>1076</v>
      </c>
      <c r="AI252" s="158">
        <v>0</v>
      </c>
      <c r="AJ252" s="155">
        <v>0.0216587991541534</v>
      </c>
      <c r="AK252" s="155">
        <v>0.021265662674414</v>
      </c>
      <c r="AL252" s="156">
        <v>0.000393136479739396</v>
      </c>
    </row>
    <row r="253" spans="1:38">
      <c r="A253" s="166" t="s">
        <v>24</v>
      </c>
      <c r="B253" s="167" t="s">
        <v>1766</v>
      </c>
      <c r="C253" s="167" t="s">
        <v>74</v>
      </c>
      <c r="D253" s="150">
        <v>8668</v>
      </c>
      <c r="E253" s="150">
        <v>127</v>
      </c>
      <c r="F253" s="150">
        <v>90</v>
      </c>
      <c r="G253" s="150">
        <v>1</v>
      </c>
      <c r="H253" s="150">
        <v>0</v>
      </c>
      <c r="I253" s="151">
        <v>8720</v>
      </c>
      <c r="J253" s="151">
        <v>132</v>
      </c>
      <c r="K253" s="151">
        <v>132</v>
      </c>
      <c r="L253" s="151">
        <v>35</v>
      </c>
      <c r="M253" s="151">
        <v>0</v>
      </c>
      <c r="N253" s="151">
        <v>8071</v>
      </c>
      <c r="O253" s="151">
        <v>140</v>
      </c>
      <c r="P253" s="151">
        <v>140</v>
      </c>
      <c r="Q253" s="151">
        <v>98</v>
      </c>
      <c r="R253" s="151">
        <v>0</v>
      </c>
      <c r="S253" s="152">
        <v>0.015</v>
      </c>
      <c r="T253" s="153">
        <v>254375</v>
      </c>
      <c r="U253" s="153">
        <v>4314</v>
      </c>
      <c r="V253" s="153">
        <v>4276</v>
      </c>
      <c r="W253" s="153">
        <v>4</v>
      </c>
      <c r="X253" s="151">
        <v>4003</v>
      </c>
      <c r="Y253" s="154">
        <v>0.0169434889434889</v>
      </c>
      <c r="Z253" s="154">
        <v>0.0146515920627596</v>
      </c>
      <c r="AA253" s="154">
        <v>0.0151376146788991</v>
      </c>
      <c r="AB253" s="155">
        <v>0.0173460537727667</v>
      </c>
      <c r="AC253" s="156">
        <v>-0.000486022616139508</v>
      </c>
      <c r="AD253" s="157">
        <v>58678</v>
      </c>
      <c r="AE253" s="158">
        <v>1015</v>
      </c>
      <c r="AF253" s="158">
        <v>0</v>
      </c>
      <c r="AG253" s="158">
        <v>59540</v>
      </c>
      <c r="AH253" s="158">
        <v>1077</v>
      </c>
      <c r="AI253" s="158">
        <v>3</v>
      </c>
      <c r="AJ253" s="155">
        <v>0.0172977947441971</v>
      </c>
      <c r="AK253" s="155">
        <v>0.0180382935841451</v>
      </c>
      <c r="AL253" s="156">
        <v>-0.000740498839947968</v>
      </c>
    </row>
    <row r="254" spans="1:38">
      <c r="A254" s="166" t="s">
        <v>24</v>
      </c>
      <c r="B254" s="167" t="s">
        <v>1766</v>
      </c>
      <c r="C254" s="167" t="s">
        <v>71</v>
      </c>
      <c r="D254" s="150">
        <v>5452</v>
      </c>
      <c r="E254" s="150">
        <v>105</v>
      </c>
      <c r="F254" s="150">
        <v>70</v>
      </c>
      <c r="G254" s="150">
        <v>0</v>
      </c>
      <c r="H254" s="150">
        <v>0</v>
      </c>
      <c r="I254" s="151">
        <v>5361</v>
      </c>
      <c r="J254" s="151">
        <v>106</v>
      </c>
      <c r="K254" s="151">
        <v>106</v>
      </c>
      <c r="L254" s="151">
        <v>1</v>
      </c>
      <c r="M254" s="151">
        <v>0</v>
      </c>
      <c r="N254" s="151">
        <v>5158</v>
      </c>
      <c r="O254" s="151">
        <v>73</v>
      </c>
      <c r="P254" s="151">
        <v>73</v>
      </c>
      <c r="Q254" s="151">
        <v>23</v>
      </c>
      <c r="R254" s="151">
        <v>0</v>
      </c>
      <c r="S254" s="152">
        <v>0.015</v>
      </c>
      <c r="T254" s="153">
        <v>167834</v>
      </c>
      <c r="U254" s="153">
        <v>2829</v>
      </c>
      <c r="V254" s="153">
        <v>2793</v>
      </c>
      <c r="W254" s="153">
        <v>0</v>
      </c>
      <c r="X254" s="151">
        <v>2510</v>
      </c>
      <c r="Y254" s="154">
        <v>0.0168559409893109</v>
      </c>
      <c r="Z254" s="154">
        <v>0.0192589875275128</v>
      </c>
      <c r="AA254" s="154">
        <v>0.0197724305166946</v>
      </c>
      <c r="AB254" s="155">
        <v>0.0141527723924002</v>
      </c>
      <c r="AC254" s="156">
        <v>-0.000513442989181805</v>
      </c>
      <c r="AD254" s="157">
        <v>36992</v>
      </c>
      <c r="AE254" s="158">
        <v>643</v>
      </c>
      <c r="AF254" s="158">
        <v>0</v>
      </c>
      <c r="AG254" s="158">
        <v>38938</v>
      </c>
      <c r="AH254" s="158">
        <v>702</v>
      </c>
      <c r="AI254" s="158">
        <v>0</v>
      </c>
      <c r="AJ254" s="155">
        <v>0.0173821366782007</v>
      </c>
      <c r="AK254" s="155">
        <v>0.018028660948174</v>
      </c>
      <c r="AL254" s="156">
        <v>-0.000646524269973327</v>
      </c>
    </row>
    <row r="255" spans="1:38">
      <c r="A255" s="166" t="s">
        <v>24</v>
      </c>
      <c r="B255" s="167" t="s">
        <v>1766</v>
      </c>
      <c r="C255" s="167" t="s">
        <v>70</v>
      </c>
      <c r="D255" s="150">
        <v>8780</v>
      </c>
      <c r="E255" s="150">
        <v>152</v>
      </c>
      <c r="F255" s="150">
        <v>107</v>
      </c>
      <c r="G255" s="150">
        <v>0</v>
      </c>
      <c r="H255" s="150">
        <v>0</v>
      </c>
      <c r="I255" s="151">
        <v>8410</v>
      </c>
      <c r="J255" s="151">
        <v>146</v>
      </c>
      <c r="K255" s="151">
        <v>146</v>
      </c>
      <c r="L255" s="151">
        <v>18</v>
      </c>
      <c r="M255" s="151">
        <v>0</v>
      </c>
      <c r="N255" s="151">
        <v>7991</v>
      </c>
      <c r="O255" s="151">
        <v>154</v>
      </c>
      <c r="P255" s="151">
        <v>154</v>
      </c>
      <c r="Q255" s="151">
        <v>82</v>
      </c>
      <c r="R255" s="151">
        <v>0</v>
      </c>
      <c r="S255" s="152">
        <v>0.015</v>
      </c>
      <c r="T255" s="153">
        <v>238433</v>
      </c>
      <c r="U255" s="153">
        <v>4161</v>
      </c>
      <c r="V255" s="153">
        <v>4116</v>
      </c>
      <c r="W255" s="153">
        <v>0</v>
      </c>
      <c r="X255" s="151">
        <v>3740</v>
      </c>
      <c r="Y255" s="154">
        <v>0.0174514433824177</v>
      </c>
      <c r="Z255" s="154">
        <v>0.0173120728929385</v>
      </c>
      <c r="AA255" s="154">
        <v>0.0173602853745541</v>
      </c>
      <c r="AB255" s="155">
        <v>0.0192716806407208</v>
      </c>
      <c r="AC255" s="156">
        <v>-4.82124816156074e-5</v>
      </c>
      <c r="AD255" s="157">
        <v>56442</v>
      </c>
      <c r="AE255" s="158">
        <v>1017</v>
      </c>
      <c r="AF255" s="158">
        <v>0</v>
      </c>
      <c r="AG255" s="158">
        <v>53329</v>
      </c>
      <c r="AH255" s="158">
        <v>1058</v>
      </c>
      <c r="AI255" s="158">
        <v>0</v>
      </c>
      <c r="AJ255" s="155">
        <v>0.0180184968640374</v>
      </c>
      <c r="AK255" s="155">
        <v>0.0198391119278441</v>
      </c>
      <c r="AL255" s="156">
        <v>-0.00182061506380672</v>
      </c>
    </row>
    <row r="256" spans="1:38">
      <c r="A256" s="166" t="s">
        <v>24</v>
      </c>
      <c r="B256" s="167" t="s">
        <v>1766</v>
      </c>
      <c r="C256" s="167" t="s">
        <v>69</v>
      </c>
      <c r="D256" s="150">
        <v>9896</v>
      </c>
      <c r="E256" s="150">
        <v>145</v>
      </c>
      <c r="F256" s="150">
        <v>92</v>
      </c>
      <c r="G256" s="150">
        <v>0</v>
      </c>
      <c r="H256" s="150">
        <v>0</v>
      </c>
      <c r="I256" s="151">
        <v>9563</v>
      </c>
      <c r="J256" s="151">
        <v>187</v>
      </c>
      <c r="K256" s="151">
        <v>187</v>
      </c>
      <c r="L256" s="151">
        <v>40</v>
      </c>
      <c r="M256" s="151">
        <v>0</v>
      </c>
      <c r="N256" s="151">
        <v>9194</v>
      </c>
      <c r="O256" s="151">
        <v>194</v>
      </c>
      <c r="P256" s="151">
        <v>194</v>
      </c>
      <c r="Q256" s="151">
        <v>129</v>
      </c>
      <c r="R256" s="151">
        <v>0</v>
      </c>
      <c r="S256" s="152">
        <v>0.015</v>
      </c>
      <c r="T256" s="153">
        <v>282654</v>
      </c>
      <c r="U256" s="153">
        <v>5387</v>
      </c>
      <c r="V256" s="153">
        <v>5332</v>
      </c>
      <c r="W256" s="153">
        <v>9</v>
      </c>
      <c r="X256" s="151">
        <v>4939</v>
      </c>
      <c r="Y256" s="154">
        <v>0.0190267960120854</v>
      </c>
      <c r="Z256" s="154">
        <v>0.0146523848019402</v>
      </c>
      <c r="AA256" s="154">
        <v>0.0195545330963087</v>
      </c>
      <c r="AB256" s="155">
        <v>0.0211007178594736</v>
      </c>
      <c r="AC256" s="156">
        <v>-0.00490214829436851</v>
      </c>
      <c r="AD256" s="157">
        <v>64369</v>
      </c>
      <c r="AE256" s="158">
        <v>1298</v>
      </c>
      <c r="AF256" s="158">
        <v>0</v>
      </c>
      <c r="AG256" s="158">
        <v>66336</v>
      </c>
      <c r="AH256" s="158">
        <v>1308</v>
      </c>
      <c r="AI256" s="158">
        <v>5</v>
      </c>
      <c r="AJ256" s="155">
        <v>0.0201649862511457</v>
      </c>
      <c r="AK256" s="155">
        <v>0.0196424264351182</v>
      </c>
      <c r="AL256" s="156">
        <v>0.000522559816027553</v>
      </c>
    </row>
    <row r="257" spans="1:38">
      <c r="A257" s="166" t="s">
        <v>24</v>
      </c>
      <c r="B257" s="167" t="s">
        <v>1766</v>
      </c>
      <c r="C257" s="167" t="s">
        <v>72</v>
      </c>
      <c r="D257" s="150">
        <v>2592</v>
      </c>
      <c r="E257" s="150">
        <v>31</v>
      </c>
      <c r="F257" s="150">
        <v>23</v>
      </c>
      <c r="G257" s="150">
        <v>0</v>
      </c>
      <c r="H257" s="150">
        <v>0</v>
      </c>
      <c r="I257" s="151">
        <v>2547</v>
      </c>
      <c r="J257" s="151">
        <v>13</v>
      </c>
      <c r="K257" s="151">
        <v>13</v>
      </c>
      <c r="L257" s="151">
        <v>0</v>
      </c>
      <c r="M257" s="151">
        <v>0</v>
      </c>
      <c r="N257" s="151">
        <v>2618</v>
      </c>
      <c r="O257" s="151">
        <v>41</v>
      </c>
      <c r="P257" s="151">
        <v>41</v>
      </c>
      <c r="Q257" s="151">
        <v>15</v>
      </c>
      <c r="R257" s="151">
        <v>0</v>
      </c>
      <c r="S257" s="152">
        <v>0.015</v>
      </c>
      <c r="T257" s="153">
        <v>75995</v>
      </c>
      <c r="U257" s="153">
        <v>787</v>
      </c>
      <c r="V257" s="153">
        <v>778</v>
      </c>
      <c r="W257" s="153">
        <v>0</v>
      </c>
      <c r="X257" s="151">
        <v>701</v>
      </c>
      <c r="Y257" s="154">
        <v>0.0103559444700309</v>
      </c>
      <c r="Z257" s="154">
        <v>0.0119598765432099</v>
      </c>
      <c r="AA257" s="154">
        <v>0.00510404397330192</v>
      </c>
      <c r="AB257" s="155">
        <v>0.0156608097784568</v>
      </c>
      <c r="AC257" s="156">
        <v>0.00685583256990795</v>
      </c>
      <c r="AD257" s="157">
        <v>17975</v>
      </c>
      <c r="AE257" s="158">
        <v>200</v>
      </c>
      <c r="AF257" s="158">
        <v>0</v>
      </c>
      <c r="AG257" s="158">
        <v>17775</v>
      </c>
      <c r="AH257" s="158">
        <v>159</v>
      </c>
      <c r="AI257" s="158">
        <v>0</v>
      </c>
      <c r="AJ257" s="155">
        <v>0.0111265646731572</v>
      </c>
      <c r="AK257" s="155">
        <v>0.00894514767932489</v>
      </c>
      <c r="AL257" s="156">
        <v>0.00218141699383227</v>
      </c>
    </row>
    <row r="258" spans="1:38">
      <c r="A258" s="166" t="s">
        <v>24</v>
      </c>
      <c r="B258" s="167" t="s">
        <v>1766</v>
      </c>
      <c r="C258" s="167" t="s">
        <v>73</v>
      </c>
      <c r="D258" s="150">
        <v>0</v>
      </c>
      <c r="E258" s="150">
        <v>0</v>
      </c>
      <c r="F258" s="150">
        <v>0</v>
      </c>
      <c r="G258" s="150">
        <v>0</v>
      </c>
      <c r="H258" s="150">
        <v>0</v>
      </c>
      <c r="I258" s="151">
        <v>0</v>
      </c>
      <c r="J258" s="151">
        <v>0</v>
      </c>
      <c r="K258" s="151">
        <v>0</v>
      </c>
      <c r="L258" s="151">
        <v>0</v>
      </c>
      <c r="M258" s="151">
        <v>0</v>
      </c>
      <c r="N258" s="151">
        <v>0</v>
      </c>
      <c r="O258" s="151">
        <v>0</v>
      </c>
      <c r="P258" s="151">
        <v>0</v>
      </c>
      <c r="Q258" s="151">
        <v>0</v>
      </c>
      <c r="R258" s="151">
        <v>0</v>
      </c>
      <c r="S258" s="152">
        <v>0.015</v>
      </c>
      <c r="T258" s="153">
        <v>34</v>
      </c>
      <c r="U258" s="153">
        <v>30</v>
      </c>
      <c r="V258" s="153">
        <v>30</v>
      </c>
      <c r="W258" s="153">
        <v>0</v>
      </c>
      <c r="X258" s="151">
        <v>30</v>
      </c>
      <c r="Y258" s="154">
        <v>0.882352941176471</v>
      </c>
      <c r="Z258" s="154">
        <v>0</v>
      </c>
      <c r="AA258" s="154">
        <v>0</v>
      </c>
      <c r="AB258" s="155">
        <v>0</v>
      </c>
      <c r="AC258" s="156">
        <v>0</v>
      </c>
      <c r="AD258" s="157">
        <v>0</v>
      </c>
      <c r="AE258" s="158">
        <v>0</v>
      </c>
      <c r="AF258" s="158">
        <v>0</v>
      </c>
      <c r="AG258" s="158">
        <v>0</v>
      </c>
      <c r="AH258" s="158">
        <v>0</v>
      </c>
      <c r="AI258" s="158">
        <v>0</v>
      </c>
      <c r="AJ258" s="155">
        <v>0</v>
      </c>
      <c r="AK258" s="155">
        <v>0</v>
      </c>
      <c r="AL258" s="156">
        <v>0</v>
      </c>
    </row>
    <row r="259" spans="1:38">
      <c r="A259" s="166" t="s">
        <v>24</v>
      </c>
      <c r="B259" s="167" t="s">
        <v>1766</v>
      </c>
      <c r="C259" s="167" t="s">
        <v>76</v>
      </c>
      <c r="D259" s="150">
        <v>3465</v>
      </c>
      <c r="E259" s="150">
        <v>29</v>
      </c>
      <c r="F259" s="150">
        <v>19</v>
      </c>
      <c r="G259" s="150">
        <v>0</v>
      </c>
      <c r="H259" s="150">
        <v>0</v>
      </c>
      <c r="I259" s="151">
        <v>3285</v>
      </c>
      <c r="J259" s="151">
        <v>51</v>
      </c>
      <c r="K259" s="151">
        <v>50</v>
      </c>
      <c r="L259" s="151">
        <v>2</v>
      </c>
      <c r="M259" s="151">
        <v>0</v>
      </c>
      <c r="N259" s="151">
        <v>3239</v>
      </c>
      <c r="O259" s="151">
        <v>44</v>
      </c>
      <c r="P259" s="151">
        <v>44</v>
      </c>
      <c r="Q259" s="151">
        <v>15</v>
      </c>
      <c r="R259" s="151">
        <v>0</v>
      </c>
      <c r="S259" s="152">
        <v>0.015</v>
      </c>
      <c r="T259" s="153">
        <v>100603</v>
      </c>
      <c r="U259" s="153">
        <v>1514</v>
      </c>
      <c r="V259" s="153">
        <v>1503</v>
      </c>
      <c r="W259" s="153">
        <v>1</v>
      </c>
      <c r="X259" s="151">
        <v>1368</v>
      </c>
      <c r="Y259" s="154">
        <v>0.015039312942954</v>
      </c>
      <c r="Z259" s="154">
        <v>0.00836940836940837</v>
      </c>
      <c r="AA259" s="154">
        <v>0.0155251141552511</v>
      </c>
      <c r="AB259" s="155">
        <v>0.0135844396418648</v>
      </c>
      <c r="AC259" s="156">
        <v>-0.00715570578584277</v>
      </c>
      <c r="AD259" s="157">
        <v>22670</v>
      </c>
      <c r="AE259" s="158">
        <v>334</v>
      </c>
      <c r="AF259" s="158">
        <v>0</v>
      </c>
      <c r="AG259" s="158">
        <v>23585</v>
      </c>
      <c r="AH259" s="158">
        <v>445</v>
      </c>
      <c r="AI259" s="158">
        <v>0</v>
      </c>
      <c r="AJ259" s="155">
        <v>0.0147331274812528</v>
      </c>
      <c r="AK259" s="155">
        <v>0.0188679245283019</v>
      </c>
      <c r="AL259" s="156">
        <v>-0.00413479704704913</v>
      </c>
    </row>
    <row r="260" spans="1:38">
      <c r="A260" s="166" t="s">
        <v>24</v>
      </c>
      <c r="B260" s="167" t="s">
        <v>1766</v>
      </c>
      <c r="C260" s="167" t="s">
        <v>75</v>
      </c>
      <c r="D260" s="150">
        <v>8174</v>
      </c>
      <c r="E260" s="150">
        <v>135</v>
      </c>
      <c r="F260" s="150">
        <v>76</v>
      </c>
      <c r="G260" s="150">
        <v>0</v>
      </c>
      <c r="H260" s="150">
        <v>0</v>
      </c>
      <c r="I260" s="151">
        <v>8105</v>
      </c>
      <c r="J260" s="151">
        <v>95</v>
      </c>
      <c r="K260" s="151">
        <v>95</v>
      </c>
      <c r="L260" s="151">
        <v>34</v>
      </c>
      <c r="M260" s="151">
        <v>0</v>
      </c>
      <c r="N260" s="151">
        <v>7482</v>
      </c>
      <c r="O260" s="151">
        <v>110</v>
      </c>
      <c r="P260" s="151">
        <v>110</v>
      </c>
      <c r="Q260" s="151">
        <v>64</v>
      </c>
      <c r="R260" s="151">
        <v>0</v>
      </c>
      <c r="S260" s="152">
        <v>0.015</v>
      </c>
      <c r="T260" s="153">
        <v>222599</v>
      </c>
      <c r="U260" s="153">
        <v>3129</v>
      </c>
      <c r="V260" s="153">
        <v>3070</v>
      </c>
      <c r="W260" s="153">
        <v>0</v>
      </c>
      <c r="X260" s="151">
        <v>2838</v>
      </c>
      <c r="Y260" s="154">
        <v>0.014056666921235</v>
      </c>
      <c r="Z260" s="154">
        <v>0.0165157817470027</v>
      </c>
      <c r="AA260" s="154">
        <v>0.0117211597779149</v>
      </c>
      <c r="AB260" s="155">
        <v>0.0147019513499064</v>
      </c>
      <c r="AC260" s="156">
        <v>0.00479462196908782</v>
      </c>
      <c r="AD260" s="157">
        <v>52547</v>
      </c>
      <c r="AE260" s="158">
        <v>712</v>
      </c>
      <c r="AF260" s="158">
        <v>0</v>
      </c>
      <c r="AG260" s="158">
        <v>52175</v>
      </c>
      <c r="AH260" s="158">
        <v>784</v>
      </c>
      <c r="AI260" s="158">
        <v>0</v>
      </c>
      <c r="AJ260" s="155">
        <v>0.0135497744876016</v>
      </c>
      <c r="AK260" s="155">
        <v>0.015026353617633</v>
      </c>
      <c r="AL260" s="156">
        <v>-0.00147657913003139</v>
      </c>
    </row>
    <row r="261" spans="1:38">
      <c r="A261" s="166" t="s">
        <v>24</v>
      </c>
      <c r="B261" s="167" t="s">
        <v>1771</v>
      </c>
      <c r="C261" s="167" t="s">
        <v>1772</v>
      </c>
      <c r="D261" s="150">
        <v>0</v>
      </c>
      <c r="E261" s="150">
        <v>0</v>
      </c>
      <c r="F261" s="150">
        <v>0</v>
      </c>
      <c r="G261" s="150">
        <v>0</v>
      </c>
      <c r="H261" s="150">
        <v>0</v>
      </c>
      <c r="I261" s="151">
        <v>0</v>
      </c>
      <c r="J261" s="151">
        <v>0</v>
      </c>
      <c r="K261" s="151">
        <v>0</v>
      </c>
      <c r="L261" s="151">
        <v>0</v>
      </c>
      <c r="M261" s="151">
        <v>0</v>
      </c>
      <c r="N261" s="151">
        <v>0</v>
      </c>
      <c r="O261" s="151">
        <v>0</v>
      </c>
      <c r="P261" s="151">
        <v>0</v>
      </c>
      <c r="Q261" s="151">
        <v>0</v>
      </c>
      <c r="R261" s="151">
        <v>0</v>
      </c>
      <c r="S261" s="152">
        <v>0.015</v>
      </c>
      <c r="T261" s="153">
        <v>0</v>
      </c>
      <c r="U261" s="153">
        <v>0</v>
      </c>
      <c r="V261" s="153">
        <v>0</v>
      </c>
      <c r="W261" s="153">
        <v>0</v>
      </c>
      <c r="X261" s="151">
        <v>0</v>
      </c>
      <c r="Y261" s="154">
        <v>0</v>
      </c>
      <c r="Z261" s="154">
        <v>0</v>
      </c>
      <c r="AA261" s="154">
        <v>0</v>
      </c>
      <c r="AB261" s="155">
        <v>0</v>
      </c>
      <c r="AC261" s="156">
        <v>0</v>
      </c>
      <c r="AD261" s="157">
        <v>0</v>
      </c>
      <c r="AE261" s="158">
        <v>0</v>
      </c>
      <c r="AF261" s="158">
        <v>0</v>
      </c>
      <c r="AG261" s="158">
        <v>0</v>
      </c>
      <c r="AH261" s="158">
        <v>0</v>
      </c>
      <c r="AI261" s="158">
        <v>0</v>
      </c>
      <c r="AJ261" s="155">
        <v>0</v>
      </c>
      <c r="AK261" s="155">
        <v>0</v>
      </c>
      <c r="AL261" s="156">
        <v>0</v>
      </c>
    </row>
    <row r="262" spans="1:38">
      <c r="A262" s="166" t="s">
        <v>24</v>
      </c>
      <c r="B262" s="167" t="s">
        <v>1771</v>
      </c>
      <c r="C262" s="167" t="s">
        <v>1773</v>
      </c>
      <c r="D262" s="150">
        <v>0</v>
      </c>
      <c r="E262" s="150">
        <v>0</v>
      </c>
      <c r="F262" s="150">
        <v>0</v>
      </c>
      <c r="G262" s="150">
        <v>0</v>
      </c>
      <c r="H262" s="150">
        <v>0</v>
      </c>
      <c r="I262" s="151">
        <v>0</v>
      </c>
      <c r="J262" s="151">
        <v>0</v>
      </c>
      <c r="K262" s="151">
        <v>0</v>
      </c>
      <c r="L262" s="151">
        <v>0</v>
      </c>
      <c r="M262" s="151">
        <v>0</v>
      </c>
      <c r="N262" s="151">
        <v>0</v>
      </c>
      <c r="O262" s="151">
        <v>0</v>
      </c>
      <c r="P262" s="151">
        <v>0</v>
      </c>
      <c r="Q262" s="151">
        <v>0</v>
      </c>
      <c r="R262" s="151">
        <v>0</v>
      </c>
      <c r="S262" s="152">
        <v>0.015</v>
      </c>
      <c r="T262" s="153">
        <v>0</v>
      </c>
      <c r="U262" s="153">
        <v>0</v>
      </c>
      <c r="V262" s="153">
        <v>0</v>
      </c>
      <c r="W262" s="153">
        <v>0</v>
      </c>
      <c r="X262" s="151">
        <v>0</v>
      </c>
      <c r="Y262" s="154">
        <v>0</v>
      </c>
      <c r="Z262" s="154">
        <v>0</v>
      </c>
      <c r="AA262" s="154">
        <v>0</v>
      </c>
      <c r="AB262" s="155">
        <v>0</v>
      </c>
      <c r="AC262" s="156">
        <v>0</v>
      </c>
      <c r="AD262" s="157">
        <v>0</v>
      </c>
      <c r="AE262" s="158">
        <v>0</v>
      </c>
      <c r="AF262" s="158">
        <v>0</v>
      </c>
      <c r="AG262" s="158">
        <v>0</v>
      </c>
      <c r="AH262" s="158">
        <v>0</v>
      </c>
      <c r="AI262" s="158">
        <v>0</v>
      </c>
      <c r="AJ262" s="155">
        <v>0</v>
      </c>
      <c r="AK262" s="155">
        <v>0</v>
      </c>
      <c r="AL262" s="156">
        <v>0</v>
      </c>
    </row>
    <row r="263" spans="1:38">
      <c r="A263" s="166" t="s">
        <v>24</v>
      </c>
      <c r="B263" s="167" t="s">
        <v>1771</v>
      </c>
      <c r="C263" s="167" t="s">
        <v>1774</v>
      </c>
      <c r="D263" s="150">
        <v>0</v>
      </c>
      <c r="E263" s="150">
        <v>0</v>
      </c>
      <c r="F263" s="150">
        <v>0</v>
      </c>
      <c r="G263" s="150">
        <v>0</v>
      </c>
      <c r="H263" s="150">
        <v>0</v>
      </c>
      <c r="I263" s="151">
        <v>0</v>
      </c>
      <c r="J263" s="151">
        <v>0</v>
      </c>
      <c r="K263" s="151">
        <v>0</v>
      </c>
      <c r="L263" s="151">
        <v>0</v>
      </c>
      <c r="M263" s="151">
        <v>0</v>
      </c>
      <c r="N263" s="151">
        <v>0</v>
      </c>
      <c r="O263" s="151">
        <v>0</v>
      </c>
      <c r="P263" s="151">
        <v>0</v>
      </c>
      <c r="Q263" s="151">
        <v>0</v>
      </c>
      <c r="R263" s="151">
        <v>0</v>
      </c>
      <c r="S263" s="152">
        <v>0.015</v>
      </c>
      <c r="T263" s="153">
        <v>0</v>
      </c>
      <c r="U263" s="153">
        <v>0</v>
      </c>
      <c r="V263" s="153">
        <v>0</v>
      </c>
      <c r="W263" s="153">
        <v>0</v>
      </c>
      <c r="X263" s="151">
        <v>0</v>
      </c>
      <c r="Y263" s="154">
        <v>0</v>
      </c>
      <c r="Z263" s="154">
        <v>0</v>
      </c>
      <c r="AA263" s="154">
        <v>0</v>
      </c>
      <c r="AB263" s="155">
        <v>0</v>
      </c>
      <c r="AC263" s="156">
        <v>0</v>
      </c>
      <c r="AD263" s="157">
        <v>0</v>
      </c>
      <c r="AE263" s="158">
        <v>0</v>
      </c>
      <c r="AF263" s="158">
        <v>0</v>
      </c>
      <c r="AG263" s="158">
        <v>0</v>
      </c>
      <c r="AH263" s="158">
        <v>0</v>
      </c>
      <c r="AI263" s="158">
        <v>0</v>
      </c>
      <c r="AJ263" s="155">
        <v>0</v>
      </c>
      <c r="AK263" s="155">
        <v>0</v>
      </c>
      <c r="AL263" s="156">
        <v>0</v>
      </c>
    </row>
    <row r="264" spans="1:38">
      <c r="A264" s="166" t="s">
        <v>24</v>
      </c>
      <c r="B264" s="167" t="s">
        <v>1771</v>
      </c>
      <c r="C264" s="167" t="s">
        <v>1775</v>
      </c>
      <c r="D264" s="150">
        <v>0</v>
      </c>
      <c r="E264" s="150">
        <v>0</v>
      </c>
      <c r="F264" s="150">
        <v>0</v>
      </c>
      <c r="G264" s="150">
        <v>0</v>
      </c>
      <c r="H264" s="150">
        <v>0</v>
      </c>
      <c r="I264" s="151">
        <v>0</v>
      </c>
      <c r="J264" s="151">
        <v>0</v>
      </c>
      <c r="K264" s="151">
        <v>0</v>
      </c>
      <c r="L264" s="151">
        <v>0</v>
      </c>
      <c r="M264" s="151">
        <v>0</v>
      </c>
      <c r="N264" s="151">
        <v>0</v>
      </c>
      <c r="O264" s="151">
        <v>0</v>
      </c>
      <c r="P264" s="151">
        <v>0</v>
      </c>
      <c r="Q264" s="151">
        <v>0</v>
      </c>
      <c r="R264" s="151">
        <v>0</v>
      </c>
      <c r="S264" s="152">
        <v>0.015</v>
      </c>
      <c r="T264" s="153">
        <v>0</v>
      </c>
      <c r="U264" s="153">
        <v>0</v>
      </c>
      <c r="V264" s="153">
        <v>0</v>
      </c>
      <c r="W264" s="153">
        <v>0</v>
      </c>
      <c r="X264" s="151">
        <v>0</v>
      </c>
      <c r="Y264" s="154">
        <v>0</v>
      </c>
      <c r="Z264" s="154">
        <v>0</v>
      </c>
      <c r="AA264" s="154">
        <v>0</v>
      </c>
      <c r="AB264" s="155">
        <v>0</v>
      </c>
      <c r="AC264" s="156">
        <v>0</v>
      </c>
      <c r="AD264" s="157">
        <v>0</v>
      </c>
      <c r="AE264" s="158">
        <v>0</v>
      </c>
      <c r="AF264" s="158">
        <v>0</v>
      </c>
      <c r="AG264" s="158">
        <v>0</v>
      </c>
      <c r="AH264" s="158">
        <v>0</v>
      </c>
      <c r="AI264" s="158">
        <v>0</v>
      </c>
      <c r="AJ264" s="155">
        <v>0</v>
      </c>
      <c r="AK264" s="155">
        <v>0</v>
      </c>
      <c r="AL264" s="156">
        <v>0</v>
      </c>
    </row>
    <row r="265" spans="1:38">
      <c r="A265" s="166" t="s">
        <v>24</v>
      </c>
      <c r="B265" s="167" t="s">
        <v>1771</v>
      </c>
      <c r="C265" s="167" t="s">
        <v>81</v>
      </c>
      <c r="D265" s="150">
        <v>4572</v>
      </c>
      <c r="E265" s="150">
        <v>70</v>
      </c>
      <c r="F265" s="150">
        <v>35</v>
      </c>
      <c r="G265" s="150">
        <v>0</v>
      </c>
      <c r="H265" s="150">
        <v>0</v>
      </c>
      <c r="I265" s="151">
        <v>4156</v>
      </c>
      <c r="J265" s="151">
        <v>36</v>
      </c>
      <c r="K265" s="151">
        <v>36</v>
      </c>
      <c r="L265" s="151">
        <v>2</v>
      </c>
      <c r="M265" s="151">
        <v>0</v>
      </c>
      <c r="N265" s="151">
        <v>4475</v>
      </c>
      <c r="O265" s="151">
        <v>117</v>
      </c>
      <c r="P265" s="151">
        <v>116</v>
      </c>
      <c r="Q265" s="151">
        <v>64</v>
      </c>
      <c r="R265" s="151">
        <v>0</v>
      </c>
      <c r="S265" s="152">
        <v>0.015</v>
      </c>
      <c r="T265" s="153">
        <v>133414</v>
      </c>
      <c r="U265" s="153">
        <v>2167</v>
      </c>
      <c r="V265" s="153">
        <v>2130</v>
      </c>
      <c r="W265" s="153">
        <v>2</v>
      </c>
      <c r="X265" s="151">
        <v>1967</v>
      </c>
      <c r="Y265" s="154">
        <v>0.0162276822522374</v>
      </c>
      <c r="Z265" s="154">
        <v>0.0153105861767279</v>
      </c>
      <c r="AA265" s="154">
        <v>0.00866217516843118</v>
      </c>
      <c r="AB265" s="155">
        <v>0.026145251396648</v>
      </c>
      <c r="AC265" s="156">
        <v>0.00664841100829673</v>
      </c>
      <c r="AD265" s="157">
        <v>32284</v>
      </c>
      <c r="AE265" s="158">
        <v>517</v>
      </c>
      <c r="AF265" s="158">
        <v>0</v>
      </c>
      <c r="AG265" s="158">
        <v>31005</v>
      </c>
      <c r="AH265" s="158">
        <v>600</v>
      </c>
      <c r="AI265" s="158">
        <v>1</v>
      </c>
      <c r="AJ265" s="155">
        <v>0.0160141246437864</v>
      </c>
      <c r="AK265" s="155">
        <v>0.0193194646024835</v>
      </c>
      <c r="AL265" s="156">
        <v>-0.00330533995869707</v>
      </c>
    </row>
    <row r="266" spans="1:38">
      <c r="A266" s="166" t="s">
        <v>24</v>
      </c>
      <c r="B266" s="167" t="s">
        <v>1771</v>
      </c>
      <c r="C266" s="167" t="s">
        <v>77</v>
      </c>
      <c r="D266" s="150">
        <v>10553</v>
      </c>
      <c r="E266" s="150">
        <v>183</v>
      </c>
      <c r="F266" s="150">
        <v>119</v>
      </c>
      <c r="G266" s="150">
        <v>2</v>
      </c>
      <c r="H266" s="150">
        <v>0</v>
      </c>
      <c r="I266" s="151">
        <v>10732</v>
      </c>
      <c r="J266" s="151">
        <v>229</v>
      </c>
      <c r="K266" s="151">
        <v>224</v>
      </c>
      <c r="L266" s="151">
        <v>5</v>
      </c>
      <c r="M266" s="151">
        <v>0</v>
      </c>
      <c r="N266" s="151">
        <v>9940</v>
      </c>
      <c r="O266" s="151">
        <v>238</v>
      </c>
      <c r="P266" s="151">
        <v>238</v>
      </c>
      <c r="Q266" s="151">
        <v>80</v>
      </c>
      <c r="R266" s="151">
        <v>0</v>
      </c>
      <c r="S266" s="152">
        <v>0.015</v>
      </c>
      <c r="T266" s="153">
        <v>294203</v>
      </c>
      <c r="U266" s="153">
        <v>6067</v>
      </c>
      <c r="V266" s="153">
        <v>5996</v>
      </c>
      <c r="W266" s="153">
        <v>1</v>
      </c>
      <c r="X266" s="151">
        <v>5301</v>
      </c>
      <c r="Y266" s="154">
        <v>0.0206184165355214</v>
      </c>
      <c r="Z266" s="154">
        <v>0.0173410404624277</v>
      </c>
      <c r="AA266" s="154">
        <v>0.0213380544166977</v>
      </c>
      <c r="AB266" s="155">
        <v>0.023943661971831</v>
      </c>
      <c r="AC266" s="156">
        <v>-0.00399701395426998</v>
      </c>
      <c r="AD266" s="157">
        <v>72176</v>
      </c>
      <c r="AE266" s="158">
        <v>1564</v>
      </c>
      <c r="AF266" s="158">
        <v>0</v>
      </c>
      <c r="AG266" s="158">
        <v>70104</v>
      </c>
      <c r="AH266" s="158">
        <v>1496</v>
      </c>
      <c r="AI266" s="158">
        <v>0</v>
      </c>
      <c r="AJ266" s="155">
        <v>0.0216692529372645</v>
      </c>
      <c r="AK266" s="155">
        <v>0.021339723838868</v>
      </c>
      <c r="AL266" s="156">
        <v>0.000329529098396498</v>
      </c>
    </row>
    <row r="267" spans="1:38">
      <c r="A267" s="166" t="s">
        <v>24</v>
      </c>
      <c r="B267" s="167" t="s">
        <v>1771</v>
      </c>
      <c r="C267" s="167" t="s">
        <v>83</v>
      </c>
      <c r="D267" s="150">
        <v>15913</v>
      </c>
      <c r="E267" s="150">
        <v>297</v>
      </c>
      <c r="F267" s="150">
        <v>198</v>
      </c>
      <c r="G267" s="150">
        <v>5</v>
      </c>
      <c r="H267" s="150">
        <v>0</v>
      </c>
      <c r="I267" s="151">
        <v>16121</v>
      </c>
      <c r="J267" s="151">
        <v>224</v>
      </c>
      <c r="K267" s="151">
        <v>223</v>
      </c>
      <c r="L267" s="151">
        <v>38</v>
      </c>
      <c r="M267" s="151">
        <v>0</v>
      </c>
      <c r="N267" s="151">
        <v>15126</v>
      </c>
      <c r="O267" s="151">
        <v>302</v>
      </c>
      <c r="P267" s="151">
        <v>302</v>
      </c>
      <c r="Q267" s="151">
        <v>186</v>
      </c>
      <c r="R267" s="151">
        <v>0</v>
      </c>
      <c r="S267" s="152">
        <v>0.015</v>
      </c>
      <c r="T267" s="153">
        <v>457297</v>
      </c>
      <c r="U267" s="153">
        <v>7584</v>
      </c>
      <c r="V267" s="153">
        <v>7478</v>
      </c>
      <c r="W267" s="153">
        <v>10</v>
      </c>
      <c r="X267" s="151">
        <v>6868</v>
      </c>
      <c r="Y267" s="154">
        <v>0.0165625403184364</v>
      </c>
      <c r="Z267" s="154">
        <v>0.0186639854207252</v>
      </c>
      <c r="AA267" s="154">
        <v>0.0138949196699957</v>
      </c>
      <c r="AB267" s="155">
        <v>0.0199656221076292</v>
      </c>
      <c r="AC267" s="156">
        <v>0.00476906575072953</v>
      </c>
      <c r="AD267" s="157">
        <v>108416</v>
      </c>
      <c r="AE267" s="158">
        <v>1928</v>
      </c>
      <c r="AF267" s="158">
        <v>0</v>
      </c>
      <c r="AG267" s="158">
        <v>109425</v>
      </c>
      <c r="AH267" s="158">
        <v>1847</v>
      </c>
      <c r="AI267" s="158">
        <v>2</v>
      </c>
      <c r="AJ267" s="155">
        <v>0.0177833530106257</v>
      </c>
      <c r="AK267" s="155">
        <v>0.016860863605209</v>
      </c>
      <c r="AL267" s="156">
        <v>0.000922489405416692</v>
      </c>
    </row>
    <row r="268" spans="1:38">
      <c r="A268" s="166" t="s">
        <v>24</v>
      </c>
      <c r="B268" s="167" t="s">
        <v>1771</v>
      </c>
      <c r="C268" s="167" t="s">
        <v>78</v>
      </c>
      <c r="D268" s="150">
        <v>10052</v>
      </c>
      <c r="E268" s="150">
        <v>124</v>
      </c>
      <c r="F268" s="150">
        <v>82</v>
      </c>
      <c r="G268" s="150">
        <v>2</v>
      </c>
      <c r="H268" s="150">
        <v>0</v>
      </c>
      <c r="I268" s="151">
        <v>10202</v>
      </c>
      <c r="J268" s="151">
        <v>97</v>
      </c>
      <c r="K268" s="151">
        <v>97</v>
      </c>
      <c r="L268" s="151">
        <v>7</v>
      </c>
      <c r="M268" s="151">
        <v>0</v>
      </c>
      <c r="N268" s="151">
        <v>9647</v>
      </c>
      <c r="O268" s="151">
        <v>201</v>
      </c>
      <c r="P268" s="151">
        <v>201</v>
      </c>
      <c r="Q268" s="151">
        <v>100</v>
      </c>
      <c r="R268" s="151">
        <v>0</v>
      </c>
      <c r="S268" s="152">
        <v>0.015</v>
      </c>
      <c r="T268" s="153">
        <v>305825</v>
      </c>
      <c r="U268" s="153">
        <v>4831</v>
      </c>
      <c r="V268" s="153">
        <v>4788</v>
      </c>
      <c r="W268" s="153">
        <v>5</v>
      </c>
      <c r="X268" s="151">
        <v>4420</v>
      </c>
      <c r="Y268" s="154">
        <v>0.015780266492275</v>
      </c>
      <c r="Z268" s="154">
        <v>0.0123358535614803</v>
      </c>
      <c r="AA268" s="154">
        <v>0.00950793961968241</v>
      </c>
      <c r="AB268" s="155">
        <v>0.0208354928993469</v>
      </c>
      <c r="AC268" s="156">
        <v>0.00282791394179789</v>
      </c>
      <c r="AD268" s="157">
        <v>68687</v>
      </c>
      <c r="AE268" s="158">
        <v>1108</v>
      </c>
      <c r="AF268" s="158">
        <v>1</v>
      </c>
      <c r="AG268" s="158">
        <v>72634</v>
      </c>
      <c r="AH268" s="158">
        <v>1274</v>
      </c>
      <c r="AI268" s="158">
        <v>2</v>
      </c>
      <c r="AJ268" s="155">
        <v>0.0161165868359369</v>
      </c>
      <c r="AK268" s="155">
        <v>0.0175124597296032</v>
      </c>
      <c r="AL268" s="156">
        <v>-0.00139587289366628</v>
      </c>
    </row>
    <row r="269" spans="1:38">
      <c r="A269" s="166" t="s">
        <v>24</v>
      </c>
      <c r="B269" s="167" t="s">
        <v>1771</v>
      </c>
      <c r="C269" s="167" t="s">
        <v>82</v>
      </c>
      <c r="D269" s="150">
        <v>9904</v>
      </c>
      <c r="E269" s="150">
        <v>215</v>
      </c>
      <c r="F269" s="150">
        <v>117</v>
      </c>
      <c r="G269" s="150">
        <v>0</v>
      </c>
      <c r="H269" s="150">
        <v>0</v>
      </c>
      <c r="I269" s="151">
        <v>9652</v>
      </c>
      <c r="J269" s="151">
        <v>182</v>
      </c>
      <c r="K269" s="151">
        <v>181</v>
      </c>
      <c r="L269" s="151">
        <v>21</v>
      </c>
      <c r="M269" s="151">
        <v>0</v>
      </c>
      <c r="N269" s="151">
        <v>9178</v>
      </c>
      <c r="O269" s="151">
        <v>231</v>
      </c>
      <c r="P269" s="151">
        <v>231</v>
      </c>
      <c r="Q269" s="151">
        <v>141</v>
      </c>
      <c r="R269" s="151">
        <v>0</v>
      </c>
      <c r="S269" s="152">
        <v>0.015</v>
      </c>
      <c r="T269" s="153">
        <v>262947</v>
      </c>
      <c r="U269" s="153">
        <v>6011</v>
      </c>
      <c r="V269" s="153">
        <v>5910</v>
      </c>
      <c r="W269" s="153">
        <v>17</v>
      </c>
      <c r="X269" s="151">
        <v>5431</v>
      </c>
      <c r="Y269" s="154">
        <v>0.0227954682882862</v>
      </c>
      <c r="Z269" s="154">
        <v>0.0217084006462036</v>
      </c>
      <c r="AA269" s="154">
        <v>0.0188561956071281</v>
      </c>
      <c r="AB269" s="155">
        <v>0.025168882109392</v>
      </c>
      <c r="AC269" s="156">
        <v>0.0028522050390755</v>
      </c>
      <c r="AD269" s="157">
        <v>63954</v>
      </c>
      <c r="AE269" s="158">
        <v>1547</v>
      </c>
      <c r="AF269" s="158">
        <v>5</v>
      </c>
      <c r="AG269" s="158">
        <v>61591</v>
      </c>
      <c r="AH269" s="158">
        <v>1549</v>
      </c>
      <c r="AI269" s="158">
        <v>1</v>
      </c>
      <c r="AJ269" s="155">
        <v>0.024111079838634</v>
      </c>
      <c r="AK269" s="155">
        <v>0.025133542238314</v>
      </c>
      <c r="AL269" s="156">
        <v>-0.00102246239968002</v>
      </c>
    </row>
    <row r="270" spans="1:38">
      <c r="A270" s="166" t="s">
        <v>24</v>
      </c>
      <c r="B270" s="167" t="s">
        <v>1771</v>
      </c>
      <c r="C270" s="167" t="s">
        <v>79</v>
      </c>
      <c r="D270" s="150">
        <v>11436</v>
      </c>
      <c r="E270" s="150">
        <v>83</v>
      </c>
      <c r="F270" s="150">
        <v>41</v>
      </c>
      <c r="G270" s="150">
        <v>0</v>
      </c>
      <c r="H270" s="150">
        <v>0</v>
      </c>
      <c r="I270" s="151">
        <v>10918</v>
      </c>
      <c r="J270" s="151">
        <v>92</v>
      </c>
      <c r="K270" s="151">
        <v>90</v>
      </c>
      <c r="L270" s="151">
        <v>2</v>
      </c>
      <c r="M270" s="151">
        <v>0</v>
      </c>
      <c r="N270" s="151">
        <v>10831</v>
      </c>
      <c r="O270" s="151">
        <v>160</v>
      </c>
      <c r="P270" s="151">
        <v>160</v>
      </c>
      <c r="Q270" s="151">
        <v>36</v>
      </c>
      <c r="R270" s="151">
        <v>1</v>
      </c>
      <c r="S270" s="152">
        <v>0.015</v>
      </c>
      <c r="T270" s="153">
        <v>326922</v>
      </c>
      <c r="U270" s="153">
        <v>5080</v>
      </c>
      <c r="V270" s="153">
        <v>5034</v>
      </c>
      <c r="W270" s="153">
        <v>11</v>
      </c>
      <c r="X270" s="151">
        <v>4637</v>
      </c>
      <c r="Y270" s="154">
        <v>0.0155052275466319</v>
      </c>
      <c r="Z270" s="154">
        <v>0.00725778244141308</v>
      </c>
      <c r="AA270" s="154">
        <v>0.00842645173108628</v>
      </c>
      <c r="AB270" s="155">
        <v>0.014680084941372</v>
      </c>
      <c r="AC270" s="156">
        <v>-0.0011686692896732</v>
      </c>
      <c r="AD270" s="157">
        <v>77350</v>
      </c>
      <c r="AE270" s="158">
        <v>1259</v>
      </c>
      <c r="AF270" s="158">
        <v>2</v>
      </c>
      <c r="AG270" s="158">
        <v>79375</v>
      </c>
      <c r="AH270" s="158">
        <v>1302</v>
      </c>
      <c r="AI270" s="158">
        <v>2</v>
      </c>
      <c r="AJ270" s="155">
        <v>0.0162508080155139</v>
      </c>
      <c r="AK270" s="155">
        <v>0.0163779527559055</v>
      </c>
      <c r="AL270" s="156">
        <v>-0.000127144740391615</v>
      </c>
    </row>
    <row r="271" spans="1:38">
      <c r="A271" s="166" t="s">
        <v>24</v>
      </c>
      <c r="B271" s="167" t="s">
        <v>1776</v>
      </c>
      <c r="C271" s="167" t="s">
        <v>1777</v>
      </c>
      <c r="D271" s="150">
        <v>0</v>
      </c>
      <c r="E271" s="150">
        <v>0</v>
      </c>
      <c r="F271" s="150">
        <v>0</v>
      </c>
      <c r="G271" s="150">
        <v>0</v>
      </c>
      <c r="H271" s="150">
        <v>0</v>
      </c>
      <c r="I271" s="151">
        <v>0</v>
      </c>
      <c r="J271" s="151">
        <v>0</v>
      </c>
      <c r="K271" s="151">
        <v>0</v>
      </c>
      <c r="L271" s="151">
        <v>0</v>
      </c>
      <c r="M271" s="151">
        <v>0</v>
      </c>
      <c r="N271" s="151">
        <v>0</v>
      </c>
      <c r="O271" s="151">
        <v>0</v>
      </c>
      <c r="P271" s="151">
        <v>0</v>
      </c>
      <c r="Q271" s="151">
        <v>0</v>
      </c>
      <c r="R271" s="151">
        <v>0</v>
      </c>
      <c r="S271" s="152">
        <v>0.015</v>
      </c>
      <c r="T271" s="153">
        <v>0</v>
      </c>
      <c r="U271" s="153">
        <v>0</v>
      </c>
      <c r="V271" s="153">
        <v>0</v>
      </c>
      <c r="W271" s="153">
        <v>0</v>
      </c>
      <c r="X271" s="151">
        <v>0</v>
      </c>
      <c r="Y271" s="154">
        <v>0</v>
      </c>
      <c r="Z271" s="154">
        <v>0</v>
      </c>
      <c r="AA271" s="154">
        <v>0</v>
      </c>
      <c r="AB271" s="155">
        <v>0</v>
      </c>
      <c r="AC271" s="156">
        <v>0</v>
      </c>
      <c r="AD271" s="157">
        <v>0</v>
      </c>
      <c r="AE271" s="158">
        <v>0</v>
      </c>
      <c r="AF271" s="158">
        <v>0</v>
      </c>
      <c r="AG271" s="158">
        <v>0</v>
      </c>
      <c r="AH271" s="158">
        <v>0</v>
      </c>
      <c r="AI271" s="158">
        <v>0</v>
      </c>
      <c r="AJ271" s="155">
        <v>0</v>
      </c>
      <c r="AK271" s="155">
        <v>0</v>
      </c>
      <c r="AL271" s="156">
        <v>0</v>
      </c>
    </row>
    <row r="272" spans="1:38">
      <c r="A272" s="166" t="s">
        <v>24</v>
      </c>
      <c r="B272" s="167" t="s">
        <v>1776</v>
      </c>
      <c r="C272" s="167" t="s">
        <v>1778</v>
      </c>
      <c r="D272" s="150">
        <v>0</v>
      </c>
      <c r="E272" s="150">
        <v>0</v>
      </c>
      <c r="F272" s="150">
        <v>0</v>
      </c>
      <c r="G272" s="150">
        <v>0</v>
      </c>
      <c r="H272" s="150">
        <v>0</v>
      </c>
      <c r="I272" s="151">
        <v>0</v>
      </c>
      <c r="J272" s="151">
        <v>0</v>
      </c>
      <c r="K272" s="151">
        <v>0</v>
      </c>
      <c r="L272" s="151">
        <v>0</v>
      </c>
      <c r="M272" s="151">
        <v>0</v>
      </c>
      <c r="N272" s="151">
        <v>0</v>
      </c>
      <c r="O272" s="151">
        <v>0</v>
      </c>
      <c r="P272" s="151">
        <v>0</v>
      </c>
      <c r="Q272" s="151">
        <v>0</v>
      </c>
      <c r="R272" s="151">
        <v>0</v>
      </c>
      <c r="S272" s="152">
        <v>0.015</v>
      </c>
      <c r="T272" s="153">
        <v>0</v>
      </c>
      <c r="U272" s="153">
        <v>0</v>
      </c>
      <c r="V272" s="153">
        <v>0</v>
      </c>
      <c r="W272" s="153">
        <v>0</v>
      </c>
      <c r="X272" s="151">
        <v>0</v>
      </c>
      <c r="Y272" s="154">
        <v>0</v>
      </c>
      <c r="Z272" s="154">
        <v>0</v>
      </c>
      <c r="AA272" s="154">
        <v>0</v>
      </c>
      <c r="AB272" s="155">
        <v>0</v>
      </c>
      <c r="AC272" s="156">
        <v>0</v>
      </c>
      <c r="AD272" s="157">
        <v>0</v>
      </c>
      <c r="AE272" s="158">
        <v>0</v>
      </c>
      <c r="AF272" s="158">
        <v>0</v>
      </c>
      <c r="AG272" s="158">
        <v>0</v>
      </c>
      <c r="AH272" s="158">
        <v>0</v>
      </c>
      <c r="AI272" s="158">
        <v>0</v>
      </c>
      <c r="AJ272" s="155">
        <v>0</v>
      </c>
      <c r="AK272" s="155">
        <v>0</v>
      </c>
      <c r="AL272" s="156">
        <v>0</v>
      </c>
    </row>
    <row r="273" spans="1:38">
      <c r="A273" s="166" t="s">
        <v>24</v>
      </c>
      <c r="B273" s="167" t="s">
        <v>1776</v>
      </c>
      <c r="C273" s="167" t="s">
        <v>1779</v>
      </c>
      <c r="D273" s="150">
        <v>0</v>
      </c>
      <c r="E273" s="150">
        <v>0</v>
      </c>
      <c r="F273" s="150">
        <v>0</v>
      </c>
      <c r="G273" s="150">
        <v>0</v>
      </c>
      <c r="H273" s="150">
        <v>0</v>
      </c>
      <c r="I273" s="151">
        <v>0</v>
      </c>
      <c r="J273" s="151">
        <v>0</v>
      </c>
      <c r="K273" s="151">
        <v>0</v>
      </c>
      <c r="L273" s="151">
        <v>0</v>
      </c>
      <c r="M273" s="151">
        <v>0</v>
      </c>
      <c r="N273" s="151">
        <v>0</v>
      </c>
      <c r="O273" s="151">
        <v>0</v>
      </c>
      <c r="P273" s="151">
        <v>0</v>
      </c>
      <c r="Q273" s="151">
        <v>0</v>
      </c>
      <c r="R273" s="151">
        <v>0</v>
      </c>
      <c r="S273" s="152">
        <v>0.015</v>
      </c>
      <c r="T273" s="153">
        <v>0</v>
      </c>
      <c r="U273" s="153">
        <v>0</v>
      </c>
      <c r="V273" s="153">
        <v>0</v>
      </c>
      <c r="W273" s="153">
        <v>0</v>
      </c>
      <c r="X273" s="151">
        <v>0</v>
      </c>
      <c r="Y273" s="154">
        <v>0</v>
      </c>
      <c r="Z273" s="154">
        <v>0</v>
      </c>
      <c r="AA273" s="154">
        <v>0</v>
      </c>
      <c r="AB273" s="155">
        <v>0</v>
      </c>
      <c r="AC273" s="156">
        <v>0</v>
      </c>
      <c r="AD273" s="157">
        <v>0</v>
      </c>
      <c r="AE273" s="158">
        <v>0</v>
      </c>
      <c r="AF273" s="158">
        <v>0</v>
      </c>
      <c r="AG273" s="158">
        <v>0</v>
      </c>
      <c r="AH273" s="158">
        <v>0</v>
      </c>
      <c r="AI273" s="158">
        <v>0</v>
      </c>
      <c r="AJ273" s="155">
        <v>0</v>
      </c>
      <c r="AK273" s="155">
        <v>0</v>
      </c>
      <c r="AL273" s="156">
        <v>0</v>
      </c>
    </row>
    <row r="274" spans="1:38">
      <c r="A274" s="166" t="s">
        <v>24</v>
      </c>
      <c r="B274" s="167" t="s">
        <v>1776</v>
      </c>
      <c r="C274" s="167" t="s">
        <v>1780</v>
      </c>
      <c r="D274" s="150">
        <v>0</v>
      </c>
      <c r="E274" s="150">
        <v>0</v>
      </c>
      <c r="F274" s="150">
        <v>0</v>
      </c>
      <c r="G274" s="150">
        <v>0</v>
      </c>
      <c r="H274" s="150">
        <v>0</v>
      </c>
      <c r="I274" s="151">
        <v>0</v>
      </c>
      <c r="J274" s="151">
        <v>0</v>
      </c>
      <c r="K274" s="151">
        <v>0</v>
      </c>
      <c r="L274" s="151">
        <v>0</v>
      </c>
      <c r="M274" s="151">
        <v>0</v>
      </c>
      <c r="N274" s="151">
        <v>0</v>
      </c>
      <c r="O274" s="151">
        <v>0</v>
      </c>
      <c r="P274" s="151">
        <v>0</v>
      </c>
      <c r="Q274" s="151">
        <v>0</v>
      </c>
      <c r="R274" s="151">
        <v>0</v>
      </c>
      <c r="S274" s="152">
        <v>0.015</v>
      </c>
      <c r="T274" s="153">
        <v>0</v>
      </c>
      <c r="U274" s="153">
        <v>0</v>
      </c>
      <c r="V274" s="153">
        <v>0</v>
      </c>
      <c r="W274" s="153">
        <v>0</v>
      </c>
      <c r="X274" s="151">
        <v>0</v>
      </c>
      <c r="Y274" s="154">
        <v>0</v>
      </c>
      <c r="Z274" s="154">
        <v>0</v>
      </c>
      <c r="AA274" s="154">
        <v>0</v>
      </c>
      <c r="AB274" s="155">
        <v>0</v>
      </c>
      <c r="AC274" s="156">
        <v>0</v>
      </c>
      <c r="AD274" s="157">
        <v>0</v>
      </c>
      <c r="AE274" s="158">
        <v>0</v>
      </c>
      <c r="AF274" s="158">
        <v>0</v>
      </c>
      <c r="AG274" s="158">
        <v>0</v>
      </c>
      <c r="AH274" s="158">
        <v>0</v>
      </c>
      <c r="AI274" s="158">
        <v>0</v>
      </c>
      <c r="AJ274" s="155">
        <v>0</v>
      </c>
      <c r="AK274" s="155">
        <v>0</v>
      </c>
      <c r="AL274" s="156">
        <v>0</v>
      </c>
    </row>
    <row r="275" spans="1:38">
      <c r="A275" s="166" t="s">
        <v>24</v>
      </c>
      <c r="B275" s="167" t="s">
        <v>1776</v>
      </c>
      <c r="C275" s="167" t="s">
        <v>86</v>
      </c>
      <c r="D275" s="150">
        <v>0</v>
      </c>
      <c r="E275" s="150">
        <v>0</v>
      </c>
      <c r="F275" s="150">
        <v>0</v>
      </c>
      <c r="G275" s="150">
        <v>0</v>
      </c>
      <c r="H275" s="150">
        <v>0</v>
      </c>
      <c r="I275" s="151">
        <v>0</v>
      </c>
      <c r="J275" s="151">
        <v>0</v>
      </c>
      <c r="K275" s="151">
        <v>0</v>
      </c>
      <c r="L275" s="151">
        <v>0</v>
      </c>
      <c r="M275" s="151">
        <v>0</v>
      </c>
      <c r="N275" s="151">
        <v>0</v>
      </c>
      <c r="O275" s="151">
        <v>0</v>
      </c>
      <c r="P275" s="151">
        <v>0</v>
      </c>
      <c r="Q275" s="151">
        <v>0</v>
      </c>
      <c r="R275" s="151">
        <v>0</v>
      </c>
      <c r="S275" s="152">
        <v>0.015</v>
      </c>
      <c r="T275" s="153">
        <v>0</v>
      </c>
      <c r="U275" s="153">
        <v>1</v>
      </c>
      <c r="V275" s="153">
        <v>1</v>
      </c>
      <c r="W275" s="153">
        <v>0</v>
      </c>
      <c r="X275" s="151">
        <v>1</v>
      </c>
      <c r="Y275" s="154">
        <v>0</v>
      </c>
      <c r="Z275" s="154">
        <v>0</v>
      </c>
      <c r="AA275" s="154">
        <v>0</v>
      </c>
      <c r="AB275" s="155">
        <v>0</v>
      </c>
      <c r="AC275" s="156">
        <v>0</v>
      </c>
      <c r="AD275" s="157">
        <v>0</v>
      </c>
      <c r="AE275" s="158">
        <v>0</v>
      </c>
      <c r="AF275" s="158">
        <v>0</v>
      </c>
      <c r="AG275" s="158">
        <v>0</v>
      </c>
      <c r="AH275" s="158">
        <v>0</v>
      </c>
      <c r="AI275" s="158">
        <v>0</v>
      </c>
      <c r="AJ275" s="155">
        <v>0</v>
      </c>
      <c r="AK275" s="155">
        <v>0</v>
      </c>
      <c r="AL275" s="156">
        <v>0</v>
      </c>
    </row>
    <row r="276" spans="1:38">
      <c r="A276" s="166" t="s">
        <v>24</v>
      </c>
      <c r="B276" s="167" t="s">
        <v>1776</v>
      </c>
      <c r="C276" s="167" t="s">
        <v>84</v>
      </c>
      <c r="D276" s="150">
        <v>7748</v>
      </c>
      <c r="E276" s="150">
        <v>113</v>
      </c>
      <c r="F276" s="150">
        <v>80</v>
      </c>
      <c r="G276" s="150">
        <v>0</v>
      </c>
      <c r="H276" s="150">
        <v>0</v>
      </c>
      <c r="I276" s="151">
        <v>8191</v>
      </c>
      <c r="J276" s="151">
        <v>392</v>
      </c>
      <c r="K276" s="151">
        <v>392</v>
      </c>
      <c r="L276" s="151">
        <v>1</v>
      </c>
      <c r="M276" s="151">
        <v>0</v>
      </c>
      <c r="N276" s="151">
        <v>8037</v>
      </c>
      <c r="O276" s="151">
        <v>253</v>
      </c>
      <c r="P276" s="151">
        <v>253</v>
      </c>
      <c r="Q276" s="151">
        <v>119</v>
      </c>
      <c r="R276" s="151">
        <v>0</v>
      </c>
      <c r="S276" s="152">
        <v>0.015</v>
      </c>
      <c r="T276" s="153">
        <v>252691</v>
      </c>
      <c r="U276" s="153">
        <v>7232</v>
      </c>
      <c r="V276" s="153">
        <v>7199</v>
      </c>
      <c r="W276" s="153">
        <v>1</v>
      </c>
      <c r="X276" s="151">
        <v>6462</v>
      </c>
      <c r="Y276" s="154">
        <v>0.0286159776169314</v>
      </c>
      <c r="Z276" s="154">
        <v>0.0145844088797109</v>
      </c>
      <c r="AA276" s="154">
        <v>0.0478574044683189</v>
      </c>
      <c r="AB276" s="155">
        <v>0.0314794077392062</v>
      </c>
      <c r="AC276" s="156">
        <v>-0.033272995588608</v>
      </c>
      <c r="AD276" s="157">
        <v>56923</v>
      </c>
      <c r="AE276" s="158">
        <v>1705</v>
      </c>
      <c r="AF276" s="158">
        <v>0</v>
      </c>
      <c r="AG276" s="158">
        <v>59676</v>
      </c>
      <c r="AH276" s="158">
        <v>1786</v>
      </c>
      <c r="AI276" s="158">
        <v>0</v>
      </c>
      <c r="AJ276" s="155">
        <v>0.0299527431793827</v>
      </c>
      <c r="AK276" s="155">
        <v>0.0299282793752932</v>
      </c>
      <c r="AL276" s="156">
        <v>2.44638040894259e-5</v>
      </c>
    </row>
    <row r="277" spans="1:38">
      <c r="A277" s="166" t="s">
        <v>24</v>
      </c>
      <c r="B277" s="167" t="s">
        <v>1776</v>
      </c>
      <c r="C277" s="167" t="s">
        <v>88</v>
      </c>
      <c r="D277" s="150">
        <v>12593</v>
      </c>
      <c r="E277" s="150">
        <v>235</v>
      </c>
      <c r="F277" s="150">
        <v>117</v>
      </c>
      <c r="G277" s="150">
        <v>0</v>
      </c>
      <c r="H277" s="150">
        <v>0</v>
      </c>
      <c r="I277" s="151">
        <v>12149</v>
      </c>
      <c r="J277" s="151">
        <v>280</v>
      </c>
      <c r="K277" s="151">
        <v>280</v>
      </c>
      <c r="L277" s="151">
        <v>1</v>
      </c>
      <c r="M277" s="151">
        <v>0</v>
      </c>
      <c r="N277" s="151">
        <v>11915</v>
      </c>
      <c r="O277" s="151">
        <v>258</v>
      </c>
      <c r="P277" s="151">
        <v>258</v>
      </c>
      <c r="Q277" s="151">
        <v>94</v>
      </c>
      <c r="R277" s="151">
        <v>0</v>
      </c>
      <c r="S277" s="152">
        <v>0.015</v>
      </c>
      <c r="T277" s="153">
        <v>367825</v>
      </c>
      <c r="U277" s="153">
        <v>7472</v>
      </c>
      <c r="V277" s="153">
        <v>7354</v>
      </c>
      <c r="W277" s="153">
        <v>2</v>
      </c>
      <c r="X277" s="151">
        <v>6621</v>
      </c>
      <c r="Y277" s="154">
        <v>0.0203085706518045</v>
      </c>
      <c r="Z277" s="154">
        <v>0.0186611609624395</v>
      </c>
      <c r="AA277" s="154">
        <v>0.0230471643756688</v>
      </c>
      <c r="AB277" s="155">
        <v>0.0216533780948384</v>
      </c>
      <c r="AC277" s="156">
        <v>-0.00438600341322933</v>
      </c>
      <c r="AD277" s="157">
        <v>84629</v>
      </c>
      <c r="AE277" s="158">
        <v>1872</v>
      </c>
      <c r="AF277" s="158">
        <v>1</v>
      </c>
      <c r="AG277" s="158">
        <v>88344</v>
      </c>
      <c r="AH277" s="158">
        <v>1825</v>
      </c>
      <c r="AI277" s="158">
        <v>0</v>
      </c>
      <c r="AJ277" s="155">
        <v>0.0221082607616774</v>
      </c>
      <c r="AK277" s="155">
        <v>0.020657882821697</v>
      </c>
      <c r="AL277" s="156">
        <v>0.00145037793998044</v>
      </c>
    </row>
    <row r="278" spans="1:38">
      <c r="A278" s="166" t="s">
        <v>24</v>
      </c>
      <c r="B278" s="167" t="s">
        <v>1776</v>
      </c>
      <c r="C278" s="167" t="s">
        <v>87</v>
      </c>
      <c r="D278" s="150">
        <v>11369</v>
      </c>
      <c r="E278" s="150">
        <v>147</v>
      </c>
      <c r="F278" s="150">
        <v>53</v>
      </c>
      <c r="G278" s="150">
        <v>0</v>
      </c>
      <c r="H278" s="150">
        <v>0</v>
      </c>
      <c r="I278" s="151">
        <v>11637</v>
      </c>
      <c r="J278" s="151">
        <v>91</v>
      </c>
      <c r="K278" s="151">
        <v>89</v>
      </c>
      <c r="L278" s="151">
        <v>11</v>
      </c>
      <c r="M278" s="151">
        <v>0</v>
      </c>
      <c r="N278" s="151">
        <v>11430</v>
      </c>
      <c r="O278" s="151">
        <v>238</v>
      </c>
      <c r="P278" s="151">
        <v>238</v>
      </c>
      <c r="Q278" s="151">
        <v>55</v>
      </c>
      <c r="R278" s="151">
        <v>0</v>
      </c>
      <c r="S278" s="152">
        <v>0.015</v>
      </c>
      <c r="T278" s="153">
        <v>330650</v>
      </c>
      <c r="U278" s="153">
        <v>5757</v>
      </c>
      <c r="V278" s="153">
        <v>5658</v>
      </c>
      <c r="W278" s="153">
        <v>5</v>
      </c>
      <c r="X278" s="151">
        <v>5215</v>
      </c>
      <c r="Y278" s="154">
        <v>0.0173960381067594</v>
      </c>
      <c r="Z278" s="154">
        <v>0.0129298970885742</v>
      </c>
      <c r="AA278" s="154">
        <v>0.00781988485004726</v>
      </c>
      <c r="AB278" s="155">
        <v>0.02082239720035</v>
      </c>
      <c r="AC278" s="156">
        <v>0.00511001223852693</v>
      </c>
      <c r="AD278" s="157">
        <v>79329</v>
      </c>
      <c r="AE278" s="158">
        <v>1419</v>
      </c>
      <c r="AF278" s="158">
        <v>0</v>
      </c>
      <c r="AG278" s="158">
        <v>76884</v>
      </c>
      <c r="AH278" s="158">
        <v>1603</v>
      </c>
      <c r="AI278" s="158">
        <v>3</v>
      </c>
      <c r="AJ278" s="155">
        <v>0.017887531671898</v>
      </c>
      <c r="AK278" s="155">
        <v>0.0208105717704594</v>
      </c>
      <c r="AL278" s="156">
        <v>-0.00292304009856135</v>
      </c>
    </row>
    <row r="279" spans="1:38">
      <c r="A279" s="166" t="s">
        <v>24</v>
      </c>
      <c r="B279" s="167" t="s">
        <v>1776</v>
      </c>
      <c r="C279" s="167" t="s">
        <v>85</v>
      </c>
      <c r="D279" s="150">
        <v>9739</v>
      </c>
      <c r="E279" s="150">
        <v>261</v>
      </c>
      <c r="F279" s="150">
        <v>124</v>
      </c>
      <c r="G279" s="150">
        <v>1</v>
      </c>
      <c r="H279" s="150">
        <v>0</v>
      </c>
      <c r="I279" s="151">
        <v>11045</v>
      </c>
      <c r="J279" s="151">
        <v>157</v>
      </c>
      <c r="K279" s="151">
        <v>157</v>
      </c>
      <c r="L279" s="151">
        <v>1</v>
      </c>
      <c r="M279" s="151">
        <v>0</v>
      </c>
      <c r="N279" s="151">
        <v>10462</v>
      </c>
      <c r="O279" s="151">
        <v>126</v>
      </c>
      <c r="P279" s="151">
        <v>126</v>
      </c>
      <c r="Q279" s="151">
        <v>34</v>
      </c>
      <c r="R279" s="151">
        <v>0</v>
      </c>
      <c r="S279" s="152">
        <v>0.015</v>
      </c>
      <c r="T279" s="153">
        <v>277444</v>
      </c>
      <c r="U279" s="153">
        <v>4079</v>
      </c>
      <c r="V279" s="153">
        <v>3937</v>
      </c>
      <c r="W279" s="153">
        <v>1</v>
      </c>
      <c r="X279" s="151">
        <v>3491</v>
      </c>
      <c r="Y279" s="154">
        <v>0.0146984616715445</v>
      </c>
      <c r="Z279" s="154">
        <v>0.0267994660642776</v>
      </c>
      <c r="AA279" s="154">
        <v>0.0142145767315527</v>
      </c>
      <c r="AB279" s="155">
        <v>0.0120435863123686</v>
      </c>
      <c r="AC279" s="156">
        <v>0.0125848893327249</v>
      </c>
      <c r="AD279" s="157">
        <v>72184</v>
      </c>
      <c r="AE279" s="158">
        <v>1021</v>
      </c>
      <c r="AF279" s="158">
        <v>0</v>
      </c>
      <c r="AG279" s="158">
        <v>68493</v>
      </c>
      <c r="AH279" s="158">
        <v>976</v>
      </c>
      <c r="AI279" s="158">
        <v>0</v>
      </c>
      <c r="AJ279" s="155">
        <v>0.0141444087332373</v>
      </c>
      <c r="AK279" s="155">
        <v>0.014249631349189</v>
      </c>
      <c r="AL279" s="156">
        <v>-0.000105222615951686</v>
      </c>
    </row>
    <row r="280" spans="1:38">
      <c r="A280" s="166" t="s">
        <v>24</v>
      </c>
      <c r="B280" s="167" t="s">
        <v>1776</v>
      </c>
      <c r="C280" s="167" t="s">
        <v>98</v>
      </c>
      <c r="D280" s="150">
        <v>8605</v>
      </c>
      <c r="E280" s="150">
        <v>201</v>
      </c>
      <c r="F280" s="150">
        <v>115</v>
      </c>
      <c r="G280" s="150">
        <v>0</v>
      </c>
      <c r="H280" s="150">
        <v>0</v>
      </c>
      <c r="I280" s="151">
        <v>8453</v>
      </c>
      <c r="J280" s="151">
        <v>62</v>
      </c>
      <c r="K280" s="151">
        <v>62</v>
      </c>
      <c r="L280" s="151">
        <v>0</v>
      </c>
      <c r="M280" s="151">
        <v>0</v>
      </c>
      <c r="N280" s="151">
        <v>8191</v>
      </c>
      <c r="O280" s="151">
        <v>72</v>
      </c>
      <c r="P280" s="151">
        <v>72</v>
      </c>
      <c r="Q280" s="151">
        <v>30</v>
      </c>
      <c r="R280" s="151">
        <v>0</v>
      </c>
      <c r="S280" s="152">
        <v>0.015</v>
      </c>
      <c r="T280" s="153">
        <v>246640</v>
      </c>
      <c r="U280" s="153">
        <v>6055</v>
      </c>
      <c r="V280" s="153">
        <v>5969</v>
      </c>
      <c r="W280" s="153">
        <v>0</v>
      </c>
      <c r="X280" s="151">
        <v>5608</v>
      </c>
      <c r="Y280" s="154">
        <v>0.0245499513460915</v>
      </c>
      <c r="Z280" s="154">
        <v>0.0233585124927368</v>
      </c>
      <c r="AA280" s="154">
        <v>0.00733467408020821</v>
      </c>
      <c r="AB280" s="155">
        <v>0.00879013551458918</v>
      </c>
      <c r="AC280" s="156">
        <v>0.0160238384125286</v>
      </c>
      <c r="AD280" s="157">
        <v>57130</v>
      </c>
      <c r="AE280" s="158">
        <v>1437</v>
      </c>
      <c r="AF280" s="158">
        <v>0</v>
      </c>
      <c r="AG280" s="158">
        <v>58516</v>
      </c>
      <c r="AH280" s="158">
        <v>1388</v>
      </c>
      <c r="AI280" s="158">
        <v>0</v>
      </c>
      <c r="AJ280" s="155">
        <v>0.0251531594608787</v>
      </c>
      <c r="AK280" s="155">
        <v>0.0237200082028847</v>
      </c>
      <c r="AL280" s="156">
        <v>0.00143315125799402</v>
      </c>
    </row>
    <row r="281" spans="1:38">
      <c r="A281" s="166" t="s">
        <v>24</v>
      </c>
      <c r="B281" s="167" t="s">
        <v>1776</v>
      </c>
      <c r="C281" s="167" t="s">
        <v>89</v>
      </c>
      <c r="D281" s="150">
        <v>21946</v>
      </c>
      <c r="E281" s="150">
        <v>594</v>
      </c>
      <c r="F281" s="150">
        <v>284</v>
      </c>
      <c r="G281" s="150">
        <v>2</v>
      </c>
      <c r="H281" s="150">
        <v>0</v>
      </c>
      <c r="I281" s="151">
        <v>22498</v>
      </c>
      <c r="J281" s="151">
        <v>308</v>
      </c>
      <c r="K281" s="151">
        <v>307</v>
      </c>
      <c r="L281" s="151">
        <v>24</v>
      </c>
      <c r="M281" s="151">
        <v>0</v>
      </c>
      <c r="N281" s="151">
        <v>19934</v>
      </c>
      <c r="O281" s="151">
        <v>679</v>
      </c>
      <c r="P281" s="151">
        <v>678</v>
      </c>
      <c r="Q281" s="151">
        <v>284</v>
      </c>
      <c r="R281" s="151">
        <v>0</v>
      </c>
      <c r="S281" s="152">
        <v>0.015</v>
      </c>
      <c r="T281" s="153">
        <v>570409</v>
      </c>
      <c r="U281" s="153">
        <v>14005</v>
      </c>
      <c r="V281" s="153">
        <v>13691</v>
      </c>
      <c r="W281" s="153">
        <v>0</v>
      </c>
      <c r="X281" s="151">
        <v>12447</v>
      </c>
      <c r="Y281" s="154">
        <v>0.0245525579014356</v>
      </c>
      <c r="Z281" s="154">
        <v>0.0270664357969562</v>
      </c>
      <c r="AA281" s="154">
        <v>0.0136901057871811</v>
      </c>
      <c r="AB281" s="155">
        <v>0.0340624059396007</v>
      </c>
      <c r="AC281" s="156">
        <v>0.0133763300097751</v>
      </c>
      <c r="AD281" s="157">
        <v>142914</v>
      </c>
      <c r="AE281" s="158">
        <v>3516</v>
      </c>
      <c r="AF281" s="158">
        <v>0</v>
      </c>
      <c r="AG281" s="158">
        <v>137802</v>
      </c>
      <c r="AH281" s="158">
        <v>3811</v>
      </c>
      <c r="AI281" s="158">
        <v>0</v>
      </c>
      <c r="AJ281" s="155">
        <v>0.0246022083210882</v>
      </c>
      <c r="AK281" s="155">
        <v>0.0276556218342259</v>
      </c>
      <c r="AL281" s="156">
        <v>-0.00305341351313771</v>
      </c>
    </row>
    <row r="282" spans="1:38">
      <c r="A282" s="166" t="s">
        <v>24</v>
      </c>
      <c r="B282" s="167" t="s">
        <v>1776</v>
      </c>
      <c r="C282" s="167" t="s">
        <v>90</v>
      </c>
      <c r="D282" s="150">
        <v>10621</v>
      </c>
      <c r="E282" s="150">
        <v>212</v>
      </c>
      <c r="F282" s="150">
        <v>131</v>
      </c>
      <c r="G282" s="150">
        <v>0</v>
      </c>
      <c r="H282" s="150">
        <v>0</v>
      </c>
      <c r="I282" s="151">
        <v>12313</v>
      </c>
      <c r="J282" s="151">
        <v>135</v>
      </c>
      <c r="K282" s="151">
        <v>135</v>
      </c>
      <c r="L282" s="151">
        <v>1</v>
      </c>
      <c r="M282" s="151">
        <v>0</v>
      </c>
      <c r="N282" s="151">
        <v>11995</v>
      </c>
      <c r="O282" s="151">
        <v>167</v>
      </c>
      <c r="P282" s="151">
        <v>166</v>
      </c>
      <c r="Q282" s="151">
        <v>57</v>
      </c>
      <c r="R282" s="151">
        <v>0</v>
      </c>
      <c r="S282" s="152">
        <v>0.015</v>
      </c>
      <c r="T282" s="153">
        <v>311878</v>
      </c>
      <c r="U282" s="153">
        <v>4894</v>
      </c>
      <c r="V282" s="153">
        <v>4810</v>
      </c>
      <c r="W282" s="153">
        <v>2</v>
      </c>
      <c r="X282" s="151">
        <v>4251</v>
      </c>
      <c r="Y282" s="154">
        <v>0.0156856206593604</v>
      </c>
      <c r="Z282" s="154">
        <v>0.0199604557009698</v>
      </c>
      <c r="AA282" s="154">
        <v>0.0109640217656136</v>
      </c>
      <c r="AB282" s="155">
        <v>0.0139224676948729</v>
      </c>
      <c r="AC282" s="156">
        <v>0.0089964339353562</v>
      </c>
      <c r="AD282" s="157">
        <v>84217</v>
      </c>
      <c r="AE282" s="158">
        <v>1390</v>
      </c>
      <c r="AF282" s="158">
        <v>0</v>
      </c>
      <c r="AG282" s="158">
        <v>76479</v>
      </c>
      <c r="AH282" s="158">
        <v>1157</v>
      </c>
      <c r="AI282" s="158">
        <v>0</v>
      </c>
      <c r="AJ282" s="155">
        <v>0.0165049811795718</v>
      </c>
      <c r="AK282" s="155">
        <v>0.0151283358830529</v>
      </c>
      <c r="AL282" s="156">
        <v>0.00137664529651896</v>
      </c>
    </row>
    <row r="283" spans="1:38">
      <c r="A283" s="166" t="s">
        <v>24</v>
      </c>
      <c r="B283" s="167" t="s">
        <v>1781</v>
      </c>
      <c r="C283" s="167" t="s">
        <v>1782</v>
      </c>
      <c r="D283" s="150">
        <v>0</v>
      </c>
      <c r="E283" s="150">
        <v>0</v>
      </c>
      <c r="F283" s="150">
        <v>0</v>
      </c>
      <c r="G283" s="150">
        <v>0</v>
      </c>
      <c r="H283" s="150">
        <v>0</v>
      </c>
      <c r="I283" s="151">
        <v>0</v>
      </c>
      <c r="J283" s="151">
        <v>0</v>
      </c>
      <c r="K283" s="151">
        <v>0</v>
      </c>
      <c r="L283" s="151">
        <v>0</v>
      </c>
      <c r="M283" s="151">
        <v>0</v>
      </c>
      <c r="N283" s="151">
        <v>0</v>
      </c>
      <c r="O283" s="151">
        <v>0</v>
      </c>
      <c r="P283" s="151">
        <v>0</v>
      </c>
      <c r="Q283" s="151">
        <v>0</v>
      </c>
      <c r="R283" s="151">
        <v>0</v>
      </c>
      <c r="S283" s="152">
        <v>0.015</v>
      </c>
      <c r="T283" s="153">
        <v>0</v>
      </c>
      <c r="U283" s="153">
        <v>0</v>
      </c>
      <c r="V283" s="153">
        <v>0</v>
      </c>
      <c r="W283" s="153">
        <v>0</v>
      </c>
      <c r="X283" s="151">
        <v>0</v>
      </c>
      <c r="Y283" s="154">
        <v>0</v>
      </c>
      <c r="Z283" s="154">
        <v>0</v>
      </c>
      <c r="AA283" s="154">
        <v>0</v>
      </c>
      <c r="AB283" s="155">
        <v>0</v>
      </c>
      <c r="AC283" s="156">
        <v>0</v>
      </c>
      <c r="AD283" s="157">
        <v>0</v>
      </c>
      <c r="AE283" s="158">
        <v>0</v>
      </c>
      <c r="AF283" s="158">
        <v>0</v>
      </c>
      <c r="AG283" s="158">
        <v>0</v>
      </c>
      <c r="AH283" s="158">
        <v>0</v>
      </c>
      <c r="AI283" s="158">
        <v>0</v>
      </c>
      <c r="AJ283" s="155">
        <v>0</v>
      </c>
      <c r="AK283" s="155">
        <v>0</v>
      </c>
      <c r="AL283" s="156">
        <v>0</v>
      </c>
    </row>
    <row r="284" spans="1:38">
      <c r="A284" s="166" t="s">
        <v>24</v>
      </c>
      <c r="B284" s="167" t="s">
        <v>1781</v>
      </c>
      <c r="C284" s="167" t="s">
        <v>1783</v>
      </c>
      <c r="D284" s="150">
        <v>0</v>
      </c>
      <c r="E284" s="150">
        <v>0</v>
      </c>
      <c r="F284" s="150">
        <v>0</v>
      </c>
      <c r="G284" s="150">
        <v>0</v>
      </c>
      <c r="H284" s="150">
        <v>0</v>
      </c>
      <c r="I284" s="151">
        <v>0</v>
      </c>
      <c r="J284" s="151">
        <v>0</v>
      </c>
      <c r="K284" s="151">
        <v>0</v>
      </c>
      <c r="L284" s="151">
        <v>0</v>
      </c>
      <c r="M284" s="151">
        <v>0</v>
      </c>
      <c r="N284" s="151">
        <v>0</v>
      </c>
      <c r="O284" s="151">
        <v>0</v>
      </c>
      <c r="P284" s="151">
        <v>0</v>
      </c>
      <c r="Q284" s="151">
        <v>0</v>
      </c>
      <c r="R284" s="151">
        <v>0</v>
      </c>
      <c r="S284" s="152">
        <v>0.015</v>
      </c>
      <c r="T284" s="153">
        <v>0</v>
      </c>
      <c r="U284" s="153">
        <v>0</v>
      </c>
      <c r="V284" s="153">
        <v>0</v>
      </c>
      <c r="W284" s="153">
        <v>0</v>
      </c>
      <c r="X284" s="151">
        <v>0</v>
      </c>
      <c r="Y284" s="154">
        <v>0</v>
      </c>
      <c r="Z284" s="154">
        <v>0</v>
      </c>
      <c r="AA284" s="154">
        <v>0</v>
      </c>
      <c r="AB284" s="155">
        <v>0</v>
      </c>
      <c r="AC284" s="156">
        <v>0</v>
      </c>
      <c r="AD284" s="157">
        <v>0</v>
      </c>
      <c r="AE284" s="158">
        <v>0</v>
      </c>
      <c r="AF284" s="158">
        <v>0</v>
      </c>
      <c r="AG284" s="158">
        <v>0</v>
      </c>
      <c r="AH284" s="158">
        <v>0</v>
      </c>
      <c r="AI284" s="158">
        <v>0</v>
      </c>
      <c r="AJ284" s="155">
        <v>0</v>
      </c>
      <c r="AK284" s="155">
        <v>0</v>
      </c>
      <c r="AL284" s="156">
        <v>0</v>
      </c>
    </row>
    <row r="285" spans="1:38">
      <c r="A285" s="166" t="s">
        <v>24</v>
      </c>
      <c r="B285" s="167" t="s">
        <v>1781</v>
      </c>
      <c r="C285" s="167" t="s">
        <v>91</v>
      </c>
      <c r="D285" s="150">
        <v>11531</v>
      </c>
      <c r="E285" s="150">
        <v>234</v>
      </c>
      <c r="F285" s="150">
        <v>145</v>
      </c>
      <c r="G285" s="150">
        <v>9</v>
      </c>
      <c r="H285" s="150">
        <v>0</v>
      </c>
      <c r="I285" s="151">
        <v>11476</v>
      </c>
      <c r="J285" s="151">
        <v>274</v>
      </c>
      <c r="K285" s="151">
        <v>274</v>
      </c>
      <c r="L285" s="151">
        <v>3</v>
      </c>
      <c r="M285" s="151">
        <v>0</v>
      </c>
      <c r="N285" s="151">
        <v>11196</v>
      </c>
      <c r="O285" s="151">
        <v>218</v>
      </c>
      <c r="P285" s="151">
        <v>218</v>
      </c>
      <c r="Q285" s="151">
        <v>76</v>
      </c>
      <c r="R285" s="151">
        <v>0</v>
      </c>
      <c r="S285" s="152">
        <v>0.015</v>
      </c>
      <c r="T285" s="153">
        <v>327206</v>
      </c>
      <c r="U285" s="153">
        <v>7397</v>
      </c>
      <c r="V285" s="153">
        <v>7301</v>
      </c>
      <c r="W285" s="153">
        <v>15</v>
      </c>
      <c r="X285" s="151">
        <v>6437</v>
      </c>
      <c r="Y285" s="154">
        <v>0.0225607109894073</v>
      </c>
      <c r="Z285" s="154">
        <v>0.020293122886133</v>
      </c>
      <c r="AA285" s="154">
        <v>0.0238759149529453</v>
      </c>
      <c r="AB285" s="155">
        <v>0.0194712397284745</v>
      </c>
      <c r="AC285" s="156">
        <v>-0.00358279206681224</v>
      </c>
      <c r="AD285" s="157">
        <v>78369</v>
      </c>
      <c r="AE285" s="158">
        <v>1902</v>
      </c>
      <c r="AF285" s="158">
        <v>0</v>
      </c>
      <c r="AG285" s="158">
        <v>76824</v>
      </c>
      <c r="AH285" s="158">
        <v>1792</v>
      </c>
      <c r="AI285" s="158">
        <v>0</v>
      </c>
      <c r="AJ285" s="155">
        <v>0.0242698005588945</v>
      </c>
      <c r="AK285" s="155">
        <v>0.0233260439446006</v>
      </c>
      <c r="AL285" s="156">
        <v>0.000943756614293814</v>
      </c>
    </row>
    <row r="286" spans="1:38">
      <c r="A286" s="166" t="s">
        <v>24</v>
      </c>
      <c r="B286" s="167" t="s">
        <v>1781</v>
      </c>
      <c r="C286" s="167" t="s">
        <v>93</v>
      </c>
      <c r="D286" s="150">
        <v>14470</v>
      </c>
      <c r="E286" s="150">
        <v>284</v>
      </c>
      <c r="F286" s="150">
        <v>192</v>
      </c>
      <c r="G286" s="150">
        <v>66</v>
      </c>
      <c r="H286" s="150">
        <v>0</v>
      </c>
      <c r="I286" s="151">
        <v>17544</v>
      </c>
      <c r="J286" s="151">
        <v>344</v>
      </c>
      <c r="K286" s="151">
        <v>342</v>
      </c>
      <c r="L286" s="151">
        <v>100</v>
      </c>
      <c r="M286" s="151">
        <v>0</v>
      </c>
      <c r="N286" s="151">
        <v>16888</v>
      </c>
      <c r="O286" s="151">
        <v>317</v>
      </c>
      <c r="P286" s="151">
        <v>317</v>
      </c>
      <c r="Q286" s="151">
        <v>198</v>
      </c>
      <c r="R286" s="151">
        <v>0</v>
      </c>
      <c r="S286" s="152">
        <v>0.015</v>
      </c>
      <c r="T286" s="153">
        <v>491256</v>
      </c>
      <c r="U286" s="153">
        <v>8423</v>
      </c>
      <c r="V286" s="153">
        <v>8329</v>
      </c>
      <c r="W286" s="153">
        <v>2</v>
      </c>
      <c r="X286" s="151">
        <v>7704</v>
      </c>
      <c r="Y286" s="154">
        <v>0.0171417753676291</v>
      </c>
      <c r="Z286" s="154">
        <v>0.0196268140981341</v>
      </c>
      <c r="AA286" s="154">
        <v>0.0196078431372549</v>
      </c>
      <c r="AB286" s="155">
        <v>0.0187707247749882</v>
      </c>
      <c r="AC286" s="156">
        <v>1.8970960879168e-5</v>
      </c>
      <c r="AD286" s="157">
        <v>116152</v>
      </c>
      <c r="AE286" s="158">
        <v>2269</v>
      </c>
      <c r="AF286" s="158">
        <v>0</v>
      </c>
      <c r="AG286" s="158">
        <v>121474</v>
      </c>
      <c r="AH286" s="158">
        <v>2158</v>
      </c>
      <c r="AI286" s="158">
        <v>0</v>
      </c>
      <c r="AJ286" s="155">
        <v>0.0195347475721468</v>
      </c>
      <c r="AK286" s="155">
        <v>0.0177651184615638</v>
      </c>
      <c r="AL286" s="156">
        <v>0.00176962911058305</v>
      </c>
    </row>
    <row r="287" spans="1:38">
      <c r="A287" s="166" t="s">
        <v>24</v>
      </c>
      <c r="B287" s="167" t="s">
        <v>1781</v>
      </c>
      <c r="C287" s="167" t="s">
        <v>95</v>
      </c>
      <c r="D287" s="150">
        <v>11650</v>
      </c>
      <c r="E287" s="150">
        <v>268</v>
      </c>
      <c r="F287" s="150">
        <v>114</v>
      </c>
      <c r="G287" s="150">
        <v>2</v>
      </c>
      <c r="H287" s="150">
        <v>0</v>
      </c>
      <c r="I287" s="151">
        <v>13245</v>
      </c>
      <c r="J287" s="151">
        <v>298</v>
      </c>
      <c r="K287" s="151">
        <v>297</v>
      </c>
      <c r="L287" s="151">
        <v>6</v>
      </c>
      <c r="M287" s="151">
        <v>0</v>
      </c>
      <c r="N287" s="151">
        <v>12877</v>
      </c>
      <c r="O287" s="151">
        <v>402</v>
      </c>
      <c r="P287" s="151">
        <v>401</v>
      </c>
      <c r="Q287" s="151">
        <v>131</v>
      </c>
      <c r="R287" s="151">
        <v>0</v>
      </c>
      <c r="S287" s="152">
        <v>0.015</v>
      </c>
      <c r="T287" s="153">
        <v>359836</v>
      </c>
      <c r="U287" s="153">
        <v>8825</v>
      </c>
      <c r="V287" s="153">
        <v>8666</v>
      </c>
      <c r="W287" s="153">
        <v>7</v>
      </c>
      <c r="X287" s="151">
        <v>7787</v>
      </c>
      <c r="Y287" s="154">
        <v>0.0245056081103614</v>
      </c>
      <c r="Z287" s="154">
        <v>0.0230042918454936</v>
      </c>
      <c r="AA287" s="154">
        <v>0.0224990562476406</v>
      </c>
      <c r="AB287" s="155">
        <v>0.0312184515026792</v>
      </c>
      <c r="AC287" s="156">
        <v>0.000505235597852944</v>
      </c>
      <c r="AD287" s="157">
        <v>87189</v>
      </c>
      <c r="AE287" s="158">
        <v>2327</v>
      </c>
      <c r="AF287" s="158">
        <v>0</v>
      </c>
      <c r="AG287" s="158">
        <v>89481</v>
      </c>
      <c r="AH287" s="158">
        <v>2245</v>
      </c>
      <c r="AI287" s="158">
        <v>2</v>
      </c>
      <c r="AJ287" s="155">
        <v>0.0266891465666541</v>
      </c>
      <c r="AK287" s="155">
        <v>0.0250667739520122</v>
      </c>
      <c r="AL287" s="156">
        <v>0.00162237261464189</v>
      </c>
    </row>
    <row r="288" spans="1:38">
      <c r="A288" s="166" t="s">
        <v>24</v>
      </c>
      <c r="B288" s="167" t="s">
        <v>1781</v>
      </c>
      <c r="C288" s="167" t="s">
        <v>92</v>
      </c>
      <c r="D288" s="150">
        <v>20059</v>
      </c>
      <c r="E288" s="150">
        <v>367</v>
      </c>
      <c r="F288" s="150">
        <v>219</v>
      </c>
      <c r="G288" s="150">
        <v>35</v>
      </c>
      <c r="H288" s="150">
        <v>0</v>
      </c>
      <c r="I288" s="151">
        <v>23625</v>
      </c>
      <c r="J288" s="151">
        <v>290</v>
      </c>
      <c r="K288" s="151">
        <v>289</v>
      </c>
      <c r="L288" s="151">
        <v>44</v>
      </c>
      <c r="M288" s="151">
        <v>0</v>
      </c>
      <c r="N288" s="151">
        <v>21795</v>
      </c>
      <c r="O288" s="151">
        <v>360</v>
      </c>
      <c r="P288" s="151">
        <v>360</v>
      </c>
      <c r="Q288" s="151">
        <v>223</v>
      </c>
      <c r="R288" s="151">
        <v>0</v>
      </c>
      <c r="S288" s="152">
        <v>0.015</v>
      </c>
      <c r="T288" s="153">
        <v>614197</v>
      </c>
      <c r="U288" s="153">
        <v>9827</v>
      </c>
      <c r="V288" s="153">
        <v>9677</v>
      </c>
      <c r="W288" s="153">
        <v>1</v>
      </c>
      <c r="X288" s="151">
        <v>8980</v>
      </c>
      <c r="Y288" s="154">
        <v>0.0159981243802884</v>
      </c>
      <c r="Z288" s="154">
        <v>0.0182960267211725</v>
      </c>
      <c r="AA288" s="154">
        <v>0.0122751322751323</v>
      </c>
      <c r="AB288" s="155">
        <v>0.0165175498967653</v>
      </c>
      <c r="AC288" s="156">
        <v>0.00602089444604027</v>
      </c>
      <c r="AD288" s="157">
        <v>153001</v>
      </c>
      <c r="AE288" s="158">
        <v>2444</v>
      </c>
      <c r="AF288" s="158">
        <v>0</v>
      </c>
      <c r="AG288" s="158">
        <v>146340</v>
      </c>
      <c r="AH288" s="158">
        <v>2559</v>
      </c>
      <c r="AI288" s="158">
        <v>0</v>
      </c>
      <c r="AJ288" s="155">
        <v>0.0159737518055438</v>
      </c>
      <c r="AK288" s="155">
        <v>0.0174866748667487</v>
      </c>
      <c r="AL288" s="156">
        <v>-0.00151292306120491</v>
      </c>
    </row>
    <row r="289" spans="1:38">
      <c r="A289" s="166" t="s">
        <v>24</v>
      </c>
      <c r="B289" s="167" t="s">
        <v>1781</v>
      </c>
      <c r="C289" s="167" t="s">
        <v>96</v>
      </c>
      <c r="D289" s="150">
        <v>2055</v>
      </c>
      <c r="E289" s="150">
        <v>74</v>
      </c>
      <c r="F289" s="150">
        <v>37</v>
      </c>
      <c r="G289" s="150">
        <v>2</v>
      </c>
      <c r="H289" s="150">
        <v>0</v>
      </c>
      <c r="I289" s="151">
        <v>2159</v>
      </c>
      <c r="J289" s="151">
        <v>105</v>
      </c>
      <c r="K289" s="151">
        <v>105</v>
      </c>
      <c r="L289" s="151">
        <v>7</v>
      </c>
      <c r="M289" s="151">
        <v>0</v>
      </c>
      <c r="N289" s="151">
        <v>2027</v>
      </c>
      <c r="O289" s="151">
        <v>48</v>
      </c>
      <c r="P289" s="151">
        <v>48</v>
      </c>
      <c r="Q289" s="151">
        <v>24</v>
      </c>
      <c r="R289" s="151">
        <v>0</v>
      </c>
      <c r="S289" s="152">
        <v>0.015</v>
      </c>
      <c r="T289" s="153">
        <v>60736</v>
      </c>
      <c r="U289" s="153">
        <v>1666</v>
      </c>
      <c r="V289" s="153">
        <v>1628</v>
      </c>
      <c r="W289" s="153">
        <v>0</v>
      </c>
      <c r="X289" s="151">
        <v>1437</v>
      </c>
      <c r="Y289" s="154">
        <v>0.0274301896733404</v>
      </c>
      <c r="Z289" s="154">
        <v>0.0360097323600973</v>
      </c>
      <c r="AA289" s="154">
        <v>0.0486336266790181</v>
      </c>
      <c r="AB289" s="155">
        <v>0.0236803157375432</v>
      </c>
      <c r="AC289" s="156">
        <v>-0.0126238943189207</v>
      </c>
      <c r="AD289" s="157">
        <v>14235</v>
      </c>
      <c r="AE289" s="158">
        <v>501</v>
      </c>
      <c r="AF289" s="158">
        <v>0</v>
      </c>
      <c r="AG289" s="158">
        <v>14330</v>
      </c>
      <c r="AH289" s="158">
        <v>443</v>
      </c>
      <c r="AI289" s="158">
        <v>0</v>
      </c>
      <c r="AJ289" s="155">
        <v>0.0351949420442571</v>
      </c>
      <c r="AK289" s="155">
        <v>0.0309141660851361</v>
      </c>
      <c r="AL289" s="156">
        <v>0.00428077595912103</v>
      </c>
    </row>
    <row r="290" spans="1:38">
      <c r="A290" s="166" t="s">
        <v>24</v>
      </c>
      <c r="B290" s="167" t="s">
        <v>1781</v>
      </c>
      <c r="C290" s="167" t="s">
        <v>94</v>
      </c>
      <c r="D290" s="150">
        <v>9805</v>
      </c>
      <c r="E290" s="150">
        <v>216</v>
      </c>
      <c r="F290" s="150">
        <v>141</v>
      </c>
      <c r="G290" s="150">
        <v>42</v>
      </c>
      <c r="H290" s="150">
        <v>0</v>
      </c>
      <c r="I290" s="151">
        <v>10854</v>
      </c>
      <c r="J290" s="151">
        <v>225</v>
      </c>
      <c r="K290" s="151">
        <v>225</v>
      </c>
      <c r="L290" s="151">
        <v>54</v>
      </c>
      <c r="M290" s="151">
        <v>0</v>
      </c>
      <c r="N290" s="151">
        <v>10178</v>
      </c>
      <c r="O290" s="151">
        <v>233</v>
      </c>
      <c r="P290" s="151">
        <v>233</v>
      </c>
      <c r="Q290" s="151">
        <v>55</v>
      </c>
      <c r="R290" s="151">
        <v>0</v>
      </c>
      <c r="S290" s="152">
        <v>0.015</v>
      </c>
      <c r="T290" s="153">
        <v>302021</v>
      </c>
      <c r="U290" s="153">
        <v>6085</v>
      </c>
      <c r="V290" s="153">
        <v>6008</v>
      </c>
      <c r="W290" s="153">
        <v>0</v>
      </c>
      <c r="X290" s="151">
        <v>5428</v>
      </c>
      <c r="Y290" s="154">
        <v>0.0201476056300721</v>
      </c>
      <c r="Z290" s="154">
        <v>0.0220295767465579</v>
      </c>
      <c r="AA290" s="154">
        <v>0.0207296849087894</v>
      </c>
      <c r="AB290" s="155">
        <v>0.0228925132639025</v>
      </c>
      <c r="AC290" s="156">
        <v>0.00129989183776849</v>
      </c>
      <c r="AD290" s="157">
        <v>71779</v>
      </c>
      <c r="AE290" s="158">
        <v>1530</v>
      </c>
      <c r="AF290" s="158">
        <v>0</v>
      </c>
      <c r="AG290" s="158">
        <v>71143</v>
      </c>
      <c r="AH290" s="158">
        <v>1672</v>
      </c>
      <c r="AI290" s="158">
        <v>0</v>
      </c>
      <c r="AJ290" s="155">
        <v>0.0213154265175051</v>
      </c>
      <c r="AK290" s="155">
        <v>0.0235019608394361</v>
      </c>
      <c r="AL290" s="156">
        <v>-0.00218653432193094</v>
      </c>
    </row>
    <row r="291" spans="1:38">
      <c r="A291" s="166" t="s">
        <v>24</v>
      </c>
      <c r="B291" s="167" t="s">
        <v>1781</v>
      </c>
      <c r="C291" s="167" t="s">
        <v>97</v>
      </c>
      <c r="D291" s="150">
        <v>7696</v>
      </c>
      <c r="E291" s="150">
        <v>181</v>
      </c>
      <c r="F291" s="150">
        <v>87</v>
      </c>
      <c r="G291" s="150">
        <v>0</v>
      </c>
      <c r="H291" s="150">
        <v>0</v>
      </c>
      <c r="I291" s="151">
        <v>8190</v>
      </c>
      <c r="J291" s="151">
        <v>182</v>
      </c>
      <c r="K291" s="151">
        <v>182</v>
      </c>
      <c r="L291" s="151">
        <v>5</v>
      </c>
      <c r="M291" s="151">
        <v>0</v>
      </c>
      <c r="N291" s="151">
        <v>7840</v>
      </c>
      <c r="O291" s="151">
        <v>206</v>
      </c>
      <c r="P291" s="151">
        <v>206</v>
      </c>
      <c r="Q291" s="151">
        <v>99</v>
      </c>
      <c r="R291" s="151">
        <v>0</v>
      </c>
      <c r="S291" s="152">
        <v>0.015</v>
      </c>
      <c r="T291" s="153">
        <v>233171</v>
      </c>
      <c r="U291" s="153">
        <v>5372</v>
      </c>
      <c r="V291" s="153">
        <v>5278</v>
      </c>
      <c r="W291" s="153">
        <v>0</v>
      </c>
      <c r="X291" s="151">
        <v>4800</v>
      </c>
      <c r="Y291" s="154">
        <v>0.0230388856247132</v>
      </c>
      <c r="Z291" s="154">
        <v>0.023518711018711</v>
      </c>
      <c r="AA291" s="154">
        <v>0.0222222222222222</v>
      </c>
      <c r="AB291" s="155">
        <v>0.0262755102040816</v>
      </c>
      <c r="AC291" s="156">
        <v>0.0012964887964888</v>
      </c>
      <c r="AD291" s="157">
        <v>54555</v>
      </c>
      <c r="AE291" s="158">
        <v>1391</v>
      </c>
      <c r="AF291" s="158">
        <v>0</v>
      </c>
      <c r="AG291" s="158">
        <v>57494</v>
      </c>
      <c r="AH291" s="158">
        <v>1369</v>
      </c>
      <c r="AI291" s="158">
        <v>0</v>
      </c>
      <c r="AJ291" s="155">
        <v>0.0254972046558519</v>
      </c>
      <c r="AK291" s="155">
        <v>0.0238111802970745</v>
      </c>
      <c r="AL291" s="156">
        <v>0.00168602435877742</v>
      </c>
    </row>
    <row r="292" ht="33" spans="1:38">
      <c r="A292" s="166" t="s">
        <v>99</v>
      </c>
      <c r="B292" s="167" t="s">
        <v>1784</v>
      </c>
      <c r="C292" s="167" t="s">
        <v>101</v>
      </c>
      <c r="D292" s="150">
        <v>6471</v>
      </c>
      <c r="E292" s="150">
        <v>243</v>
      </c>
      <c r="F292" s="150">
        <v>118</v>
      </c>
      <c r="G292" s="150">
        <v>1</v>
      </c>
      <c r="H292" s="150">
        <v>0</v>
      </c>
      <c r="I292" s="151">
        <v>6897</v>
      </c>
      <c r="J292" s="151">
        <v>245</v>
      </c>
      <c r="K292" s="151">
        <v>243</v>
      </c>
      <c r="L292" s="151">
        <v>2</v>
      </c>
      <c r="M292" s="151">
        <v>0</v>
      </c>
      <c r="N292" s="151">
        <v>6518</v>
      </c>
      <c r="O292" s="151">
        <v>232</v>
      </c>
      <c r="P292" s="151">
        <v>232</v>
      </c>
      <c r="Q292" s="151">
        <v>87</v>
      </c>
      <c r="R292" s="151">
        <v>0</v>
      </c>
      <c r="S292" s="152">
        <v>0.015</v>
      </c>
      <c r="T292" s="153">
        <v>187484</v>
      </c>
      <c r="U292" s="153">
        <v>6202</v>
      </c>
      <c r="V292" s="153">
        <v>6075</v>
      </c>
      <c r="W292" s="153">
        <v>3</v>
      </c>
      <c r="X292" s="151">
        <v>5419</v>
      </c>
      <c r="Y292" s="154">
        <v>0.0330641548078769</v>
      </c>
      <c r="Z292" s="154">
        <v>0.0375521557719054</v>
      </c>
      <c r="AA292" s="154">
        <v>0.0355226910250834</v>
      </c>
      <c r="AB292" s="155">
        <v>0.0355937404111691</v>
      </c>
      <c r="AC292" s="156">
        <v>0.00202946474682206</v>
      </c>
      <c r="AD292" s="157">
        <v>45278</v>
      </c>
      <c r="AE292" s="158">
        <v>1582</v>
      </c>
      <c r="AF292" s="158">
        <v>1</v>
      </c>
      <c r="AG292" s="158">
        <v>45631</v>
      </c>
      <c r="AH292" s="158">
        <v>1609</v>
      </c>
      <c r="AI292" s="158">
        <v>0</v>
      </c>
      <c r="AJ292" s="155">
        <v>0.0349176200362207</v>
      </c>
      <c r="AK292" s="155">
        <v>0.0352611163463435</v>
      </c>
      <c r="AL292" s="156">
        <v>-0.000343496310122815</v>
      </c>
    </row>
    <row r="293" ht="33" spans="1:38">
      <c r="A293" s="166" t="s">
        <v>99</v>
      </c>
      <c r="B293" s="167" t="s">
        <v>1784</v>
      </c>
      <c r="C293" s="167" t="s">
        <v>102</v>
      </c>
      <c r="D293" s="150">
        <v>5187</v>
      </c>
      <c r="E293" s="150">
        <v>171</v>
      </c>
      <c r="F293" s="150">
        <v>56</v>
      </c>
      <c r="G293" s="150">
        <v>0</v>
      </c>
      <c r="H293" s="150">
        <v>0</v>
      </c>
      <c r="I293" s="151">
        <v>5440</v>
      </c>
      <c r="J293" s="151">
        <v>224</v>
      </c>
      <c r="K293" s="151">
        <v>224</v>
      </c>
      <c r="L293" s="151">
        <v>23</v>
      </c>
      <c r="M293" s="151">
        <v>0</v>
      </c>
      <c r="N293" s="151">
        <v>5075</v>
      </c>
      <c r="O293" s="151">
        <v>223</v>
      </c>
      <c r="P293" s="151">
        <v>223</v>
      </c>
      <c r="Q293" s="151">
        <v>104</v>
      </c>
      <c r="R293" s="151">
        <v>0</v>
      </c>
      <c r="S293" s="152">
        <v>0.015</v>
      </c>
      <c r="T293" s="153">
        <v>151049</v>
      </c>
      <c r="U293" s="153">
        <v>4814</v>
      </c>
      <c r="V293" s="153">
        <v>4694</v>
      </c>
      <c r="W293" s="153">
        <v>2</v>
      </c>
      <c r="X293" s="151">
        <v>4222</v>
      </c>
      <c r="Y293" s="154">
        <v>0.0318572118981258</v>
      </c>
      <c r="Z293" s="154">
        <v>0.032967032967033</v>
      </c>
      <c r="AA293" s="154">
        <v>0.0411764705882353</v>
      </c>
      <c r="AB293" s="155">
        <v>0.0439408866995074</v>
      </c>
      <c r="AC293" s="156">
        <v>-0.00820943762120233</v>
      </c>
      <c r="AD293" s="157">
        <v>35872</v>
      </c>
      <c r="AE293" s="158">
        <v>1315</v>
      </c>
      <c r="AF293" s="158">
        <v>0</v>
      </c>
      <c r="AG293" s="158">
        <v>37913</v>
      </c>
      <c r="AH293" s="158">
        <v>1218</v>
      </c>
      <c r="AI293" s="158">
        <v>2</v>
      </c>
      <c r="AJ293" s="155">
        <v>0.0366581177520071</v>
      </c>
      <c r="AK293" s="155">
        <v>0.0320734312768707</v>
      </c>
      <c r="AL293" s="156">
        <v>0.00458468647513641</v>
      </c>
    </row>
    <row r="294" ht="33" spans="1:38">
      <c r="A294" s="166" t="s">
        <v>99</v>
      </c>
      <c r="B294" s="167" t="s">
        <v>1784</v>
      </c>
      <c r="C294" s="167" t="s">
        <v>103</v>
      </c>
      <c r="D294" s="150">
        <v>11188</v>
      </c>
      <c r="E294" s="150">
        <v>317</v>
      </c>
      <c r="F294" s="150">
        <v>143</v>
      </c>
      <c r="G294" s="150">
        <v>0</v>
      </c>
      <c r="H294" s="150">
        <v>0</v>
      </c>
      <c r="I294" s="151">
        <v>11340</v>
      </c>
      <c r="J294" s="151">
        <v>323</v>
      </c>
      <c r="K294" s="151">
        <v>322</v>
      </c>
      <c r="L294" s="151">
        <v>9</v>
      </c>
      <c r="M294" s="151">
        <v>0</v>
      </c>
      <c r="N294" s="151">
        <v>10888</v>
      </c>
      <c r="O294" s="151">
        <v>376</v>
      </c>
      <c r="P294" s="151">
        <v>375</v>
      </c>
      <c r="Q294" s="151">
        <v>147</v>
      </c>
      <c r="R294" s="151">
        <v>0</v>
      </c>
      <c r="S294" s="152">
        <v>0.015</v>
      </c>
      <c r="T294" s="153">
        <v>317754</v>
      </c>
      <c r="U294" s="153">
        <v>9463</v>
      </c>
      <c r="V294" s="153">
        <v>9281</v>
      </c>
      <c r="W294" s="153">
        <v>42</v>
      </c>
      <c r="X294" s="151">
        <v>8306</v>
      </c>
      <c r="Y294" s="154">
        <v>0.029648721967308</v>
      </c>
      <c r="Z294" s="154">
        <v>0.0283339292098677</v>
      </c>
      <c r="AA294" s="154">
        <v>0.0284832451499118</v>
      </c>
      <c r="AB294" s="155">
        <v>0.0345334313005143</v>
      </c>
      <c r="AC294" s="156">
        <v>-0.000149315940044102</v>
      </c>
      <c r="AD294" s="157">
        <v>74421</v>
      </c>
      <c r="AE294" s="158">
        <v>2246</v>
      </c>
      <c r="AF294" s="158">
        <v>0</v>
      </c>
      <c r="AG294" s="158">
        <v>77954</v>
      </c>
      <c r="AH294" s="158">
        <v>2530</v>
      </c>
      <c r="AI294" s="158">
        <v>17</v>
      </c>
      <c r="AJ294" s="155">
        <v>0.0301796535924</v>
      </c>
      <c r="AK294" s="155">
        <v>0.0322369602586141</v>
      </c>
      <c r="AL294" s="156">
        <v>-0.00205730666621406</v>
      </c>
    </row>
    <row r="295" ht="33" spans="1:38">
      <c r="A295" s="166" t="s">
        <v>99</v>
      </c>
      <c r="B295" s="167" t="s">
        <v>1784</v>
      </c>
      <c r="C295" s="167" t="s">
        <v>104</v>
      </c>
      <c r="D295" s="150">
        <v>13668</v>
      </c>
      <c r="E295" s="150">
        <v>66</v>
      </c>
      <c r="F295" s="150">
        <v>28</v>
      </c>
      <c r="G295" s="150">
        <v>0</v>
      </c>
      <c r="H295" s="150">
        <v>0</v>
      </c>
      <c r="I295" s="151">
        <v>13864</v>
      </c>
      <c r="J295" s="151">
        <v>438</v>
      </c>
      <c r="K295" s="151">
        <v>437</v>
      </c>
      <c r="L295" s="151">
        <v>58</v>
      </c>
      <c r="M295" s="151">
        <v>0</v>
      </c>
      <c r="N295" s="151">
        <v>13059</v>
      </c>
      <c r="O295" s="151">
        <v>77</v>
      </c>
      <c r="P295" s="151">
        <v>77</v>
      </c>
      <c r="Q295" s="151">
        <v>39</v>
      </c>
      <c r="R295" s="151">
        <v>0</v>
      </c>
      <c r="S295" s="152">
        <v>0.015</v>
      </c>
      <c r="T295" s="153">
        <v>386456</v>
      </c>
      <c r="U295" s="153">
        <v>8507</v>
      </c>
      <c r="V295" s="153">
        <v>8468</v>
      </c>
      <c r="W295" s="153">
        <v>13</v>
      </c>
      <c r="X295" s="151">
        <v>7778</v>
      </c>
      <c r="Y295" s="154">
        <v>0.0219792162626534</v>
      </c>
      <c r="Z295" s="154">
        <v>0.004828797190518</v>
      </c>
      <c r="AA295" s="154">
        <v>0.0315926139642239</v>
      </c>
      <c r="AB295" s="155">
        <v>0.00589631671644077</v>
      </c>
      <c r="AC295" s="156">
        <v>-0.0267638167737059</v>
      </c>
      <c r="AD295" s="157">
        <v>92920</v>
      </c>
      <c r="AE295" s="158">
        <v>1953</v>
      </c>
      <c r="AF295" s="158">
        <v>1</v>
      </c>
      <c r="AG295" s="158">
        <v>94133</v>
      </c>
      <c r="AH295" s="158">
        <v>2437</v>
      </c>
      <c r="AI295" s="158">
        <v>7</v>
      </c>
      <c r="AJ295" s="155">
        <v>0.0210073181231167</v>
      </c>
      <c r="AK295" s="155">
        <v>0.0258145390033251</v>
      </c>
      <c r="AL295" s="156">
        <v>-0.00480722088020842</v>
      </c>
    </row>
    <row r="296" ht="33" spans="1:38">
      <c r="A296" s="166" t="s">
        <v>99</v>
      </c>
      <c r="B296" s="167" t="s">
        <v>1784</v>
      </c>
      <c r="C296" s="167" t="s">
        <v>105</v>
      </c>
      <c r="D296" s="150">
        <v>9196</v>
      </c>
      <c r="E296" s="150">
        <v>232</v>
      </c>
      <c r="F296" s="150">
        <v>115</v>
      </c>
      <c r="G296" s="150">
        <v>0</v>
      </c>
      <c r="H296" s="150">
        <v>0</v>
      </c>
      <c r="I296" s="151">
        <v>9544</v>
      </c>
      <c r="J296" s="151">
        <v>234</v>
      </c>
      <c r="K296" s="151">
        <v>234</v>
      </c>
      <c r="L296" s="151">
        <v>8</v>
      </c>
      <c r="M296" s="151">
        <v>0</v>
      </c>
      <c r="N296" s="151">
        <v>8454</v>
      </c>
      <c r="O296" s="151">
        <v>274</v>
      </c>
      <c r="P296" s="151">
        <v>274</v>
      </c>
      <c r="Q296" s="151">
        <v>109</v>
      </c>
      <c r="R296" s="151">
        <v>0</v>
      </c>
      <c r="S296" s="152">
        <v>0.015</v>
      </c>
      <c r="T296" s="153">
        <v>255688</v>
      </c>
      <c r="U296" s="153">
        <v>6816</v>
      </c>
      <c r="V296" s="153">
        <v>6697</v>
      </c>
      <c r="W296" s="153">
        <v>14</v>
      </c>
      <c r="X296" s="151">
        <v>6036</v>
      </c>
      <c r="Y296" s="154">
        <v>0.0266027345827728</v>
      </c>
      <c r="Z296" s="154">
        <v>0.0252283601565898</v>
      </c>
      <c r="AA296" s="154">
        <v>0.0245180217937972</v>
      </c>
      <c r="AB296" s="155">
        <v>0.0324106931629998</v>
      </c>
      <c r="AC296" s="156">
        <v>0.000710338362792672</v>
      </c>
      <c r="AD296" s="157">
        <v>61042</v>
      </c>
      <c r="AE296" s="158">
        <v>1730</v>
      </c>
      <c r="AF296" s="158">
        <v>0</v>
      </c>
      <c r="AG296" s="158">
        <v>62692</v>
      </c>
      <c r="AH296" s="158">
        <v>1724</v>
      </c>
      <c r="AI296" s="158">
        <v>1</v>
      </c>
      <c r="AJ296" s="155">
        <v>0.0283411421644114</v>
      </c>
      <c r="AK296" s="155">
        <v>0.0274835704715115</v>
      </c>
      <c r="AL296" s="156">
        <v>0.000857571692899874</v>
      </c>
    </row>
    <row r="297" ht="33" spans="1:38">
      <c r="A297" s="166" t="s">
        <v>99</v>
      </c>
      <c r="B297" s="167" t="s">
        <v>1784</v>
      </c>
      <c r="C297" s="167" t="s">
        <v>106</v>
      </c>
      <c r="D297" s="150">
        <v>6752</v>
      </c>
      <c r="E297" s="150">
        <v>236</v>
      </c>
      <c r="F297" s="150">
        <v>140</v>
      </c>
      <c r="G297" s="150">
        <v>0</v>
      </c>
      <c r="H297" s="150">
        <v>0</v>
      </c>
      <c r="I297" s="151">
        <v>6945</v>
      </c>
      <c r="J297" s="151">
        <v>206</v>
      </c>
      <c r="K297" s="151">
        <v>205</v>
      </c>
      <c r="L297" s="151">
        <v>0</v>
      </c>
      <c r="M297" s="151">
        <v>0</v>
      </c>
      <c r="N297" s="151">
        <v>6291</v>
      </c>
      <c r="O297" s="151">
        <v>197</v>
      </c>
      <c r="P297" s="151">
        <v>197</v>
      </c>
      <c r="Q297" s="151">
        <v>77</v>
      </c>
      <c r="R297" s="151">
        <v>0</v>
      </c>
      <c r="S297" s="152">
        <v>0.015</v>
      </c>
      <c r="T297" s="153">
        <v>192117</v>
      </c>
      <c r="U297" s="153">
        <v>5341</v>
      </c>
      <c r="V297" s="153">
        <v>5242</v>
      </c>
      <c r="W297" s="153">
        <v>2</v>
      </c>
      <c r="X297" s="151">
        <v>4679</v>
      </c>
      <c r="Y297" s="154">
        <v>0.0277903569179198</v>
      </c>
      <c r="Z297" s="154">
        <v>0.0349526066350711</v>
      </c>
      <c r="AA297" s="154">
        <v>0.0296616270698344</v>
      </c>
      <c r="AB297" s="155">
        <v>0.0313145763789541</v>
      </c>
      <c r="AC297" s="156">
        <v>0.00529097956523668</v>
      </c>
      <c r="AD297" s="157">
        <v>44816</v>
      </c>
      <c r="AE297" s="158">
        <v>1346</v>
      </c>
      <c r="AF297" s="158">
        <v>0</v>
      </c>
      <c r="AG297" s="158">
        <v>47577</v>
      </c>
      <c r="AH297" s="158">
        <v>1410</v>
      </c>
      <c r="AI297" s="158">
        <v>1</v>
      </c>
      <c r="AJ297" s="155">
        <v>0.0300339164584077</v>
      </c>
      <c r="AK297" s="155">
        <v>0.0296151501776068</v>
      </c>
      <c r="AL297" s="156">
        <v>0.000418766280800884</v>
      </c>
    </row>
    <row r="298" ht="33" spans="1:38">
      <c r="A298" s="166" t="s">
        <v>99</v>
      </c>
      <c r="B298" s="167" t="s">
        <v>1784</v>
      </c>
      <c r="C298" s="167" t="s">
        <v>107</v>
      </c>
      <c r="D298" s="150">
        <v>7230</v>
      </c>
      <c r="E298" s="150">
        <v>180</v>
      </c>
      <c r="F298" s="150">
        <v>115</v>
      </c>
      <c r="G298" s="150">
        <v>0</v>
      </c>
      <c r="H298" s="150">
        <v>0</v>
      </c>
      <c r="I298" s="151">
        <v>7343</v>
      </c>
      <c r="J298" s="151">
        <v>195</v>
      </c>
      <c r="K298" s="151">
        <v>195</v>
      </c>
      <c r="L298" s="151">
        <v>30</v>
      </c>
      <c r="M298" s="151">
        <v>0</v>
      </c>
      <c r="N298" s="151">
        <v>6797</v>
      </c>
      <c r="O298" s="151">
        <v>213</v>
      </c>
      <c r="P298" s="151">
        <v>213</v>
      </c>
      <c r="Q298" s="151">
        <v>111</v>
      </c>
      <c r="R298" s="151">
        <v>0</v>
      </c>
      <c r="S298" s="152">
        <v>0.015</v>
      </c>
      <c r="T298" s="153">
        <v>204346</v>
      </c>
      <c r="U298" s="153">
        <v>5259</v>
      </c>
      <c r="V298" s="153">
        <v>5193</v>
      </c>
      <c r="W298" s="153">
        <v>4</v>
      </c>
      <c r="X298" s="151">
        <v>4693</v>
      </c>
      <c r="Y298" s="154">
        <v>0.025716187251035</v>
      </c>
      <c r="Z298" s="154">
        <v>0.024896265560166</v>
      </c>
      <c r="AA298" s="154">
        <v>0.0265559035816424</v>
      </c>
      <c r="AB298" s="155">
        <v>0.0313373547153156</v>
      </c>
      <c r="AC298" s="156">
        <v>-0.00165963802147641</v>
      </c>
      <c r="AD298" s="157">
        <v>48050</v>
      </c>
      <c r="AE298" s="158">
        <v>1361</v>
      </c>
      <c r="AF298" s="158">
        <v>1</v>
      </c>
      <c r="AG298" s="158">
        <v>50639</v>
      </c>
      <c r="AH298" s="158">
        <v>1428</v>
      </c>
      <c r="AI298" s="158">
        <v>2</v>
      </c>
      <c r="AJ298" s="155">
        <v>0.0283038501560874</v>
      </c>
      <c r="AK298" s="155">
        <v>0.028160113746322</v>
      </c>
      <c r="AL298" s="156">
        <v>0.000143736409765404</v>
      </c>
    </row>
    <row r="299" ht="33" spans="1:38">
      <c r="A299" s="166" t="s">
        <v>99</v>
      </c>
      <c r="B299" s="167" t="s">
        <v>1784</v>
      </c>
      <c r="C299" s="167" t="s">
        <v>108</v>
      </c>
      <c r="D299" s="150">
        <v>8617</v>
      </c>
      <c r="E299" s="150">
        <v>146</v>
      </c>
      <c r="F299" s="150">
        <v>85</v>
      </c>
      <c r="G299" s="150">
        <v>0</v>
      </c>
      <c r="H299" s="150">
        <v>0</v>
      </c>
      <c r="I299" s="151">
        <v>8859</v>
      </c>
      <c r="J299" s="151">
        <v>122</v>
      </c>
      <c r="K299" s="151">
        <v>121</v>
      </c>
      <c r="L299" s="151">
        <v>15</v>
      </c>
      <c r="M299" s="151">
        <v>0</v>
      </c>
      <c r="N299" s="151">
        <v>7947</v>
      </c>
      <c r="O299" s="151">
        <v>135</v>
      </c>
      <c r="P299" s="151">
        <v>135</v>
      </c>
      <c r="Q299" s="151">
        <v>96</v>
      </c>
      <c r="R299" s="151">
        <v>0</v>
      </c>
      <c r="S299" s="152">
        <v>0.015</v>
      </c>
      <c r="T299" s="153">
        <v>241601</v>
      </c>
      <c r="U299" s="153">
        <v>3443</v>
      </c>
      <c r="V299" s="153">
        <v>3381</v>
      </c>
      <c r="W299" s="153">
        <v>1</v>
      </c>
      <c r="X299" s="151">
        <v>3092</v>
      </c>
      <c r="Y299" s="154">
        <v>0.0142466297738834</v>
      </c>
      <c r="Z299" s="154">
        <v>0.0169432517117326</v>
      </c>
      <c r="AA299" s="154">
        <v>0.0137713060164804</v>
      </c>
      <c r="AB299" s="155">
        <v>0.0169875424688562</v>
      </c>
      <c r="AC299" s="156">
        <v>0.00317194569525221</v>
      </c>
      <c r="AD299" s="157">
        <v>58100</v>
      </c>
      <c r="AE299" s="158">
        <v>899</v>
      </c>
      <c r="AF299" s="158">
        <v>1</v>
      </c>
      <c r="AG299" s="158">
        <v>60317</v>
      </c>
      <c r="AH299" s="158">
        <v>916</v>
      </c>
      <c r="AI299" s="158">
        <v>0</v>
      </c>
      <c r="AJ299" s="155">
        <v>0.0154561101549053</v>
      </c>
      <c r="AK299" s="155">
        <v>0.015186431685926</v>
      </c>
      <c r="AL299" s="156">
        <v>0.000269678468979311</v>
      </c>
    </row>
    <row r="300" ht="33" spans="1:38">
      <c r="A300" s="166" t="s">
        <v>99</v>
      </c>
      <c r="B300" s="167" t="s">
        <v>1784</v>
      </c>
      <c r="C300" s="167" t="s">
        <v>109</v>
      </c>
      <c r="D300" s="150">
        <v>4811</v>
      </c>
      <c r="E300" s="150">
        <v>132</v>
      </c>
      <c r="F300" s="150">
        <v>76</v>
      </c>
      <c r="G300" s="150">
        <v>0</v>
      </c>
      <c r="H300" s="150">
        <v>0</v>
      </c>
      <c r="I300" s="151">
        <v>4843</v>
      </c>
      <c r="J300" s="151">
        <v>115</v>
      </c>
      <c r="K300" s="151">
        <v>114</v>
      </c>
      <c r="L300" s="151">
        <v>17</v>
      </c>
      <c r="M300" s="151">
        <v>0</v>
      </c>
      <c r="N300" s="151">
        <v>4213</v>
      </c>
      <c r="O300" s="151">
        <v>121</v>
      </c>
      <c r="P300" s="151">
        <v>121</v>
      </c>
      <c r="Q300" s="151">
        <v>62</v>
      </c>
      <c r="R300" s="151">
        <v>0</v>
      </c>
      <c r="S300" s="152">
        <v>0.015</v>
      </c>
      <c r="T300" s="153">
        <v>129678</v>
      </c>
      <c r="U300" s="153">
        <v>2850</v>
      </c>
      <c r="V300" s="153">
        <v>2793</v>
      </c>
      <c r="W300" s="153">
        <v>0</v>
      </c>
      <c r="X300" s="151">
        <v>2516</v>
      </c>
      <c r="Y300" s="154">
        <v>0.0219775135335215</v>
      </c>
      <c r="Z300" s="154">
        <v>0.0274371232591977</v>
      </c>
      <c r="AA300" s="154">
        <v>0.0237456122238282</v>
      </c>
      <c r="AB300" s="155">
        <v>0.0287206266318538</v>
      </c>
      <c r="AC300" s="156">
        <v>0.00369151103536947</v>
      </c>
      <c r="AD300" s="157">
        <v>30651</v>
      </c>
      <c r="AE300" s="158">
        <v>732</v>
      </c>
      <c r="AF300" s="158">
        <v>0</v>
      </c>
      <c r="AG300" s="158">
        <v>31466</v>
      </c>
      <c r="AH300" s="158">
        <v>730</v>
      </c>
      <c r="AI300" s="158">
        <v>0</v>
      </c>
      <c r="AJ300" s="155">
        <v>0.0238817656846432</v>
      </c>
      <c r="AK300" s="155">
        <v>0.0231996440602555</v>
      </c>
      <c r="AL300" s="156">
        <v>0.000682121624387726</v>
      </c>
    </row>
    <row r="301" ht="33" spans="1:38">
      <c r="A301" s="166" t="s">
        <v>99</v>
      </c>
      <c r="B301" s="167" t="s">
        <v>1784</v>
      </c>
      <c r="C301" s="167" t="s">
        <v>110</v>
      </c>
      <c r="D301" s="150">
        <v>6005</v>
      </c>
      <c r="E301" s="150">
        <v>190</v>
      </c>
      <c r="F301" s="150">
        <v>115</v>
      </c>
      <c r="G301" s="150">
        <v>0</v>
      </c>
      <c r="H301" s="150">
        <v>0</v>
      </c>
      <c r="I301" s="151">
        <v>6007</v>
      </c>
      <c r="J301" s="151">
        <v>190</v>
      </c>
      <c r="K301" s="151">
        <v>190</v>
      </c>
      <c r="L301" s="151">
        <v>17</v>
      </c>
      <c r="M301" s="151">
        <v>1</v>
      </c>
      <c r="N301" s="151">
        <v>5575</v>
      </c>
      <c r="O301" s="151">
        <v>180</v>
      </c>
      <c r="P301" s="151">
        <v>180</v>
      </c>
      <c r="Q301" s="151">
        <v>106</v>
      </c>
      <c r="R301" s="151">
        <v>0</v>
      </c>
      <c r="S301" s="152">
        <v>0.015</v>
      </c>
      <c r="T301" s="153">
        <v>163508</v>
      </c>
      <c r="U301" s="153">
        <v>4849</v>
      </c>
      <c r="V301" s="153">
        <v>4769</v>
      </c>
      <c r="W301" s="153">
        <v>19</v>
      </c>
      <c r="X301" s="151">
        <v>4306</v>
      </c>
      <c r="Y301" s="154">
        <v>0.029539839029283</v>
      </c>
      <c r="Z301" s="154">
        <v>0.0316402997502082</v>
      </c>
      <c r="AA301" s="154">
        <v>0.0314632928250375</v>
      </c>
      <c r="AB301" s="155">
        <v>0.0322869955156951</v>
      </c>
      <c r="AC301" s="156">
        <v>0.000177006925170704</v>
      </c>
      <c r="AD301" s="157">
        <v>39499</v>
      </c>
      <c r="AE301" s="158">
        <v>1257</v>
      </c>
      <c r="AF301" s="158">
        <v>6</v>
      </c>
      <c r="AG301" s="158">
        <v>39807</v>
      </c>
      <c r="AH301" s="158">
        <v>1217</v>
      </c>
      <c r="AI301" s="158">
        <v>0</v>
      </c>
      <c r="AJ301" s="155">
        <v>0.0316716878908327</v>
      </c>
      <c r="AK301" s="155">
        <v>0.0305725123721958</v>
      </c>
      <c r="AL301" s="156">
        <v>0.00109917551863684</v>
      </c>
    </row>
    <row r="302" ht="33" spans="1:38">
      <c r="A302" s="166" t="s">
        <v>99</v>
      </c>
      <c r="B302" s="167" t="s">
        <v>1784</v>
      </c>
      <c r="C302" s="167" t="s">
        <v>111</v>
      </c>
      <c r="D302" s="150">
        <v>6795</v>
      </c>
      <c r="E302" s="150">
        <v>169</v>
      </c>
      <c r="F302" s="150">
        <v>91</v>
      </c>
      <c r="G302" s="150">
        <v>0</v>
      </c>
      <c r="H302" s="150">
        <v>0</v>
      </c>
      <c r="I302" s="151">
        <v>7034</v>
      </c>
      <c r="J302" s="151">
        <v>190</v>
      </c>
      <c r="K302" s="151">
        <v>190</v>
      </c>
      <c r="L302" s="151">
        <v>30</v>
      </c>
      <c r="M302" s="151">
        <v>0</v>
      </c>
      <c r="N302" s="151">
        <v>6357</v>
      </c>
      <c r="O302" s="151">
        <v>205</v>
      </c>
      <c r="P302" s="151">
        <v>205</v>
      </c>
      <c r="Q302" s="151">
        <v>120</v>
      </c>
      <c r="R302" s="151">
        <v>0</v>
      </c>
      <c r="S302" s="152">
        <v>0.015</v>
      </c>
      <c r="T302" s="153">
        <v>189199</v>
      </c>
      <c r="U302" s="153">
        <v>4598</v>
      </c>
      <c r="V302" s="153">
        <v>4519</v>
      </c>
      <c r="W302" s="153">
        <v>2</v>
      </c>
      <c r="X302" s="151">
        <v>4076</v>
      </c>
      <c r="Y302" s="154">
        <v>0.0242918831494881</v>
      </c>
      <c r="Z302" s="154">
        <v>0.0248712288447388</v>
      </c>
      <c r="AA302" s="154">
        <v>0.0270116576627808</v>
      </c>
      <c r="AB302" s="155">
        <v>0.0322479156834985</v>
      </c>
      <c r="AC302" s="156">
        <v>-0.002140428818042</v>
      </c>
      <c r="AD302" s="157">
        <v>45102</v>
      </c>
      <c r="AE302" s="158">
        <v>1168</v>
      </c>
      <c r="AF302" s="158">
        <v>0</v>
      </c>
      <c r="AG302" s="158">
        <v>46846</v>
      </c>
      <c r="AH302" s="158">
        <v>1199</v>
      </c>
      <c r="AI302" s="158">
        <v>0</v>
      </c>
      <c r="AJ302" s="155">
        <v>0.0258968560152543</v>
      </c>
      <c r="AK302" s="155">
        <v>0.0255945011313666</v>
      </c>
      <c r="AL302" s="156">
        <v>0.000302354883887707</v>
      </c>
    </row>
    <row r="303" ht="33" spans="1:38">
      <c r="A303" s="166" t="s">
        <v>99</v>
      </c>
      <c r="B303" s="167" t="s">
        <v>1784</v>
      </c>
      <c r="C303" s="167" t="s">
        <v>112</v>
      </c>
      <c r="D303" s="150">
        <v>6978</v>
      </c>
      <c r="E303" s="150">
        <v>179</v>
      </c>
      <c r="F303" s="150">
        <v>97</v>
      </c>
      <c r="G303" s="150">
        <v>0</v>
      </c>
      <c r="H303" s="150">
        <v>0</v>
      </c>
      <c r="I303" s="151">
        <v>6848</v>
      </c>
      <c r="J303" s="151">
        <v>166</v>
      </c>
      <c r="K303" s="151">
        <v>165</v>
      </c>
      <c r="L303" s="151">
        <v>15</v>
      </c>
      <c r="M303" s="151">
        <v>0</v>
      </c>
      <c r="N303" s="151">
        <v>6199</v>
      </c>
      <c r="O303" s="151">
        <v>174</v>
      </c>
      <c r="P303" s="151">
        <v>174</v>
      </c>
      <c r="Q303" s="151">
        <v>82</v>
      </c>
      <c r="R303" s="151">
        <v>0</v>
      </c>
      <c r="S303" s="152">
        <v>0.015</v>
      </c>
      <c r="T303" s="153">
        <v>193738</v>
      </c>
      <c r="U303" s="153">
        <v>4908</v>
      </c>
      <c r="V303" s="153">
        <v>4825</v>
      </c>
      <c r="W303" s="153">
        <v>4</v>
      </c>
      <c r="X303" s="151">
        <v>4394</v>
      </c>
      <c r="Y303" s="154">
        <v>0.0253125354860688</v>
      </c>
      <c r="Z303" s="154">
        <v>0.0256520492977931</v>
      </c>
      <c r="AA303" s="154">
        <v>0.0242406542056075</v>
      </c>
      <c r="AB303" s="155">
        <v>0.0280690433940958</v>
      </c>
      <c r="AC303" s="156">
        <v>0.00141139509218559</v>
      </c>
      <c r="AD303" s="157">
        <v>45451</v>
      </c>
      <c r="AE303" s="158">
        <v>1168</v>
      </c>
      <c r="AF303" s="158">
        <v>1</v>
      </c>
      <c r="AG303" s="158">
        <v>47745</v>
      </c>
      <c r="AH303" s="158">
        <v>1403</v>
      </c>
      <c r="AI303" s="158">
        <v>1</v>
      </c>
      <c r="AJ303" s="155">
        <v>0.0256760027282128</v>
      </c>
      <c r="AK303" s="155">
        <v>0.0293643313435962</v>
      </c>
      <c r="AL303" s="156">
        <v>-0.00368832861538339</v>
      </c>
    </row>
    <row r="304" ht="33" spans="1:38">
      <c r="A304" s="166" t="s">
        <v>99</v>
      </c>
      <c r="B304" s="167" t="s">
        <v>1784</v>
      </c>
      <c r="C304" s="167" t="s">
        <v>113</v>
      </c>
      <c r="D304" s="150">
        <v>5398</v>
      </c>
      <c r="E304" s="150">
        <v>119</v>
      </c>
      <c r="F304" s="150">
        <v>52</v>
      </c>
      <c r="G304" s="150">
        <v>0</v>
      </c>
      <c r="H304" s="150">
        <v>0</v>
      </c>
      <c r="I304" s="151">
        <v>5762</v>
      </c>
      <c r="J304" s="151">
        <v>152</v>
      </c>
      <c r="K304" s="151">
        <v>152</v>
      </c>
      <c r="L304" s="151">
        <v>20</v>
      </c>
      <c r="M304" s="151">
        <v>0</v>
      </c>
      <c r="N304" s="151">
        <v>5047</v>
      </c>
      <c r="O304" s="151">
        <v>118</v>
      </c>
      <c r="P304" s="151">
        <v>118</v>
      </c>
      <c r="Q304" s="151">
        <v>58</v>
      </c>
      <c r="R304" s="151">
        <v>0</v>
      </c>
      <c r="S304" s="152">
        <v>0.015</v>
      </c>
      <c r="T304" s="153">
        <v>153749</v>
      </c>
      <c r="U304" s="153">
        <v>3344</v>
      </c>
      <c r="V304" s="153">
        <v>3277</v>
      </c>
      <c r="W304" s="153">
        <v>0</v>
      </c>
      <c r="X304" s="151">
        <v>2990</v>
      </c>
      <c r="Y304" s="154">
        <v>0.0217497349576257</v>
      </c>
      <c r="Z304" s="154">
        <v>0.0220452019266395</v>
      </c>
      <c r="AA304" s="154">
        <v>0.0263797292606734</v>
      </c>
      <c r="AB304" s="155">
        <v>0.0233802258767585</v>
      </c>
      <c r="AC304" s="156">
        <v>-0.00433452733403388</v>
      </c>
      <c r="AD304" s="157">
        <v>36005</v>
      </c>
      <c r="AE304" s="158">
        <v>843</v>
      </c>
      <c r="AF304" s="158">
        <v>0</v>
      </c>
      <c r="AG304" s="158">
        <v>37550</v>
      </c>
      <c r="AH304" s="158">
        <v>878</v>
      </c>
      <c r="AI304" s="158">
        <v>0</v>
      </c>
      <c r="AJ304" s="155">
        <v>0.0234134148034995</v>
      </c>
      <c r="AK304" s="155">
        <v>0.0233821571238349</v>
      </c>
      <c r="AL304" s="156">
        <v>3.12576796646265e-5</v>
      </c>
    </row>
    <row r="305" ht="33" spans="1:38">
      <c r="A305" s="166" t="s">
        <v>99</v>
      </c>
      <c r="B305" s="167" t="s">
        <v>1784</v>
      </c>
      <c r="C305" s="167" t="s">
        <v>114</v>
      </c>
      <c r="D305" s="150">
        <v>5630</v>
      </c>
      <c r="E305" s="150">
        <v>100</v>
      </c>
      <c r="F305" s="150">
        <v>64</v>
      </c>
      <c r="G305" s="150">
        <v>0</v>
      </c>
      <c r="H305" s="150">
        <v>0</v>
      </c>
      <c r="I305" s="151">
        <v>5675</v>
      </c>
      <c r="J305" s="151">
        <v>136</v>
      </c>
      <c r="K305" s="151">
        <v>135</v>
      </c>
      <c r="L305" s="151">
        <v>13</v>
      </c>
      <c r="M305" s="151">
        <v>0</v>
      </c>
      <c r="N305" s="151">
        <v>5041</v>
      </c>
      <c r="O305" s="151">
        <v>122</v>
      </c>
      <c r="P305" s="151">
        <v>122</v>
      </c>
      <c r="Q305" s="151">
        <v>30</v>
      </c>
      <c r="R305" s="151">
        <v>0</v>
      </c>
      <c r="S305" s="152">
        <v>0.015</v>
      </c>
      <c r="T305" s="153">
        <v>154546</v>
      </c>
      <c r="U305" s="153">
        <v>3160</v>
      </c>
      <c r="V305" s="153">
        <v>3123</v>
      </c>
      <c r="W305" s="153">
        <v>10</v>
      </c>
      <c r="X305" s="151">
        <v>2773</v>
      </c>
      <c r="Y305" s="154">
        <v>0.0203822810037141</v>
      </c>
      <c r="Z305" s="154">
        <v>0.0177619893428064</v>
      </c>
      <c r="AA305" s="154">
        <v>0.0239647577092511</v>
      </c>
      <c r="AB305" s="155">
        <v>0.0242015473120413</v>
      </c>
      <c r="AC305" s="156">
        <v>-0.00620276836644471</v>
      </c>
      <c r="AD305" s="157">
        <v>36457</v>
      </c>
      <c r="AE305" s="158">
        <v>799</v>
      </c>
      <c r="AF305" s="158">
        <v>2</v>
      </c>
      <c r="AG305" s="158">
        <v>38716</v>
      </c>
      <c r="AH305" s="158">
        <v>895</v>
      </c>
      <c r="AI305" s="158">
        <v>4</v>
      </c>
      <c r="AJ305" s="155">
        <v>0.0218613709301369</v>
      </c>
      <c r="AK305" s="155">
        <v>0.0230137410889555</v>
      </c>
      <c r="AL305" s="156">
        <v>-0.0011523701588186</v>
      </c>
    </row>
    <row r="306" ht="33" spans="1:38">
      <c r="A306" s="166" t="s">
        <v>99</v>
      </c>
      <c r="B306" s="167" t="s">
        <v>1784</v>
      </c>
      <c r="C306" s="167" t="s">
        <v>115</v>
      </c>
      <c r="D306" s="150">
        <v>7171</v>
      </c>
      <c r="E306" s="150">
        <v>210</v>
      </c>
      <c r="F306" s="150">
        <v>109</v>
      </c>
      <c r="G306" s="150">
        <v>0</v>
      </c>
      <c r="H306" s="150">
        <v>0</v>
      </c>
      <c r="I306" s="151">
        <v>7648</v>
      </c>
      <c r="J306" s="151">
        <v>207</v>
      </c>
      <c r="K306" s="151">
        <v>207</v>
      </c>
      <c r="L306" s="151">
        <v>25</v>
      </c>
      <c r="M306" s="151">
        <v>0</v>
      </c>
      <c r="N306" s="151">
        <v>6992</v>
      </c>
      <c r="O306" s="151">
        <v>188</v>
      </c>
      <c r="P306" s="151">
        <v>188</v>
      </c>
      <c r="Q306" s="151">
        <v>86</v>
      </c>
      <c r="R306" s="151">
        <v>0</v>
      </c>
      <c r="S306" s="152">
        <v>0.015</v>
      </c>
      <c r="T306" s="153">
        <v>203787</v>
      </c>
      <c r="U306" s="153">
        <v>5391</v>
      </c>
      <c r="V306" s="153">
        <v>5290</v>
      </c>
      <c r="W306" s="153">
        <v>5</v>
      </c>
      <c r="X306" s="151">
        <v>4796</v>
      </c>
      <c r="Y306" s="154">
        <v>0.0264295563505032</v>
      </c>
      <c r="Z306" s="154">
        <v>0.0292846186027053</v>
      </c>
      <c r="AA306" s="154">
        <v>0.02706589958159</v>
      </c>
      <c r="AB306" s="155">
        <v>0.0268878718535469</v>
      </c>
      <c r="AC306" s="156">
        <v>0.00221871902111538</v>
      </c>
      <c r="AD306" s="157">
        <v>48619</v>
      </c>
      <c r="AE306" s="158">
        <v>1317</v>
      </c>
      <c r="AF306" s="158">
        <v>0</v>
      </c>
      <c r="AG306" s="158">
        <v>50109</v>
      </c>
      <c r="AH306" s="158">
        <v>1474</v>
      </c>
      <c r="AI306" s="158">
        <v>0</v>
      </c>
      <c r="AJ306" s="155">
        <v>0.0270881754046772</v>
      </c>
      <c r="AK306" s="155">
        <v>0.0294158733959967</v>
      </c>
      <c r="AL306" s="156">
        <v>-0.00232769799131954</v>
      </c>
    </row>
    <row r="307" ht="33" spans="1:38">
      <c r="A307" s="166" t="s">
        <v>99</v>
      </c>
      <c r="B307" s="167" t="s">
        <v>1784</v>
      </c>
      <c r="C307" s="167" t="s">
        <v>116</v>
      </c>
      <c r="D307" s="150">
        <v>5593</v>
      </c>
      <c r="E307" s="150">
        <v>206</v>
      </c>
      <c r="F307" s="150">
        <v>93</v>
      </c>
      <c r="G307" s="150">
        <v>0</v>
      </c>
      <c r="H307" s="150">
        <v>0</v>
      </c>
      <c r="I307" s="151">
        <v>6171</v>
      </c>
      <c r="J307" s="151">
        <v>199</v>
      </c>
      <c r="K307" s="151">
        <v>199</v>
      </c>
      <c r="L307" s="151">
        <v>1</v>
      </c>
      <c r="M307" s="151">
        <v>0</v>
      </c>
      <c r="N307" s="151">
        <v>5527</v>
      </c>
      <c r="O307" s="151">
        <v>178</v>
      </c>
      <c r="P307" s="151">
        <v>178</v>
      </c>
      <c r="Q307" s="151">
        <v>49</v>
      </c>
      <c r="R307" s="151">
        <v>0</v>
      </c>
      <c r="S307" s="152">
        <v>0.015</v>
      </c>
      <c r="T307" s="153">
        <v>162926</v>
      </c>
      <c r="U307" s="153">
        <v>4947</v>
      </c>
      <c r="V307" s="153">
        <v>4833</v>
      </c>
      <c r="W307" s="153">
        <v>1</v>
      </c>
      <c r="X307" s="151">
        <v>4314</v>
      </c>
      <c r="Y307" s="154">
        <v>0.0303573401421504</v>
      </c>
      <c r="Z307" s="154">
        <v>0.036831753978187</v>
      </c>
      <c r="AA307" s="154">
        <v>0.0322476097877167</v>
      </c>
      <c r="AB307" s="155">
        <v>0.032205536457391</v>
      </c>
      <c r="AC307" s="156">
        <v>0.00458414419047028</v>
      </c>
      <c r="AD307" s="157">
        <v>38765</v>
      </c>
      <c r="AE307" s="158">
        <v>1241</v>
      </c>
      <c r="AF307" s="158">
        <v>0</v>
      </c>
      <c r="AG307" s="158">
        <v>39932</v>
      </c>
      <c r="AH307" s="158">
        <v>1272</v>
      </c>
      <c r="AI307" s="158">
        <v>0</v>
      </c>
      <c r="AJ307" s="155">
        <v>0.0320134141622598</v>
      </c>
      <c r="AK307" s="155">
        <v>0.0318541520584995</v>
      </c>
      <c r="AL307" s="156">
        <v>0.00015926210376032</v>
      </c>
    </row>
    <row r="308" ht="33" spans="1:38">
      <c r="A308" s="166" t="s">
        <v>99</v>
      </c>
      <c r="B308" s="167" t="s">
        <v>1785</v>
      </c>
      <c r="C308" s="167" t="s">
        <v>117</v>
      </c>
      <c r="D308" s="150">
        <v>0</v>
      </c>
      <c r="E308" s="150">
        <v>0</v>
      </c>
      <c r="F308" s="150">
        <v>0</v>
      </c>
      <c r="G308" s="150">
        <v>0</v>
      </c>
      <c r="H308" s="150">
        <v>0</v>
      </c>
      <c r="I308" s="151">
        <v>0</v>
      </c>
      <c r="J308" s="151">
        <v>0</v>
      </c>
      <c r="K308" s="151">
        <v>0</v>
      </c>
      <c r="L308" s="151">
        <v>0</v>
      </c>
      <c r="M308" s="151">
        <v>0</v>
      </c>
      <c r="N308" s="151">
        <v>0</v>
      </c>
      <c r="O308" s="151">
        <v>0</v>
      </c>
      <c r="P308" s="151">
        <v>0</v>
      </c>
      <c r="Q308" s="151">
        <v>0</v>
      </c>
      <c r="R308" s="151">
        <v>0</v>
      </c>
      <c r="S308" s="152">
        <v>0.015</v>
      </c>
      <c r="T308" s="153">
        <v>34313</v>
      </c>
      <c r="U308" s="153">
        <v>611</v>
      </c>
      <c r="V308" s="153">
        <v>611</v>
      </c>
      <c r="W308" s="153">
        <v>1</v>
      </c>
      <c r="X308" s="151">
        <v>590</v>
      </c>
      <c r="Y308" s="154">
        <v>0.0177775187246816</v>
      </c>
      <c r="Z308" s="154">
        <v>0</v>
      </c>
      <c r="AA308" s="154">
        <v>0</v>
      </c>
      <c r="AB308" s="155">
        <v>0</v>
      </c>
      <c r="AC308" s="156">
        <v>0</v>
      </c>
      <c r="AD308" s="157">
        <v>0</v>
      </c>
      <c r="AE308" s="158">
        <v>0</v>
      </c>
      <c r="AF308" s="158">
        <v>0</v>
      </c>
      <c r="AG308" s="158">
        <v>0</v>
      </c>
      <c r="AH308" s="158">
        <v>0</v>
      </c>
      <c r="AI308" s="158">
        <v>0</v>
      </c>
      <c r="AJ308" s="155">
        <v>0</v>
      </c>
      <c r="AK308" s="155">
        <v>0</v>
      </c>
      <c r="AL308" s="156">
        <v>0</v>
      </c>
    </row>
    <row r="309" ht="33" spans="1:38">
      <c r="A309" s="166" t="s">
        <v>99</v>
      </c>
      <c r="B309" s="167" t="s">
        <v>1785</v>
      </c>
      <c r="C309" s="167" t="s">
        <v>118</v>
      </c>
      <c r="D309" s="150">
        <v>0</v>
      </c>
      <c r="E309" s="150">
        <v>0</v>
      </c>
      <c r="F309" s="150">
        <v>0</v>
      </c>
      <c r="G309" s="150">
        <v>0</v>
      </c>
      <c r="H309" s="150">
        <v>0</v>
      </c>
      <c r="I309" s="151">
        <v>0</v>
      </c>
      <c r="J309" s="151">
        <v>0</v>
      </c>
      <c r="K309" s="151">
        <v>0</v>
      </c>
      <c r="L309" s="151">
        <v>0</v>
      </c>
      <c r="M309" s="151">
        <v>0</v>
      </c>
      <c r="N309" s="151">
        <v>0</v>
      </c>
      <c r="O309" s="151">
        <v>0</v>
      </c>
      <c r="P309" s="151">
        <v>0</v>
      </c>
      <c r="Q309" s="151">
        <v>0</v>
      </c>
      <c r="R309" s="151">
        <v>0</v>
      </c>
      <c r="S309" s="152">
        <v>0.015</v>
      </c>
      <c r="T309" s="153">
        <v>0</v>
      </c>
      <c r="U309" s="153">
        <v>0</v>
      </c>
      <c r="V309" s="153">
        <v>0</v>
      </c>
      <c r="W309" s="153">
        <v>0</v>
      </c>
      <c r="X309" s="151">
        <v>0</v>
      </c>
      <c r="Y309" s="154">
        <v>0</v>
      </c>
      <c r="Z309" s="154">
        <v>0</v>
      </c>
      <c r="AA309" s="154">
        <v>0</v>
      </c>
      <c r="AB309" s="155">
        <v>0</v>
      </c>
      <c r="AC309" s="156">
        <v>0</v>
      </c>
      <c r="AD309" s="157">
        <v>0</v>
      </c>
      <c r="AE309" s="158">
        <v>0</v>
      </c>
      <c r="AF309" s="158">
        <v>0</v>
      </c>
      <c r="AG309" s="158">
        <v>0</v>
      </c>
      <c r="AH309" s="158">
        <v>0</v>
      </c>
      <c r="AI309" s="158">
        <v>0</v>
      </c>
      <c r="AJ309" s="155">
        <v>0</v>
      </c>
      <c r="AK309" s="155">
        <v>0</v>
      </c>
      <c r="AL309" s="156">
        <v>0</v>
      </c>
    </row>
    <row r="310" ht="33" spans="1:38">
      <c r="A310" s="166" t="s">
        <v>99</v>
      </c>
      <c r="B310" s="167" t="s">
        <v>1785</v>
      </c>
      <c r="C310" s="167" t="s">
        <v>119</v>
      </c>
      <c r="D310" s="150">
        <v>5560</v>
      </c>
      <c r="E310" s="150">
        <v>121</v>
      </c>
      <c r="F310" s="150">
        <v>69</v>
      </c>
      <c r="G310" s="150">
        <v>6</v>
      </c>
      <c r="H310" s="150">
        <v>0</v>
      </c>
      <c r="I310" s="151">
        <v>5572</v>
      </c>
      <c r="J310" s="151">
        <v>110</v>
      </c>
      <c r="K310" s="151">
        <v>108</v>
      </c>
      <c r="L310" s="151">
        <v>18</v>
      </c>
      <c r="M310" s="151">
        <v>0</v>
      </c>
      <c r="N310" s="151">
        <v>5100</v>
      </c>
      <c r="O310" s="151">
        <v>114</v>
      </c>
      <c r="P310" s="151">
        <v>113</v>
      </c>
      <c r="Q310" s="151">
        <v>47</v>
      </c>
      <c r="R310" s="151">
        <v>0</v>
      </c>
      <c r="S310" s="152">
        <v>0.015</v>
      </c>
      <c r="T310" s="153">
        <v>152972</v>
      </c>
      <c r="U310" s="153">
        <v>3436</v>
      </c>
      <c r="V310" s="153">
        <v>3378</v>
      </c>
      <c r="W310" s="153">
        <v>2</v>
      </c>
      <c r="X310" s="151">
        <v>3083</v>
      </c>
      <c r="Y310" s="154">
        <v>0.0224485526763068</v>
      </c>
      <c r="Z310" s="154">
        <v>0.0217625899280576</v>
      </c>
      <c r="AA310" s="154">
        <v>0.0197415649676956</v>
      </c>
      <c r="AB310" s="155">
        <v>0.0223529411764706</v>
      </c>
      <c r="AC310" s="156">
        <v>0.00202102496036193</v>
      </c>
      <c r="AD310" s="157">
        <v>36691</v>
      </c>
      <c r="AE310" s="158">
        <v>820</v>
      </c>
      <c r="AF310" s="158">
        <v>0</v>
      </c>
      <c r="AG310" s="158">
        <v>36556</v>
      </c>
      <c r="AH310" s="158">
        <v>918</v>
      </c>
      <c r="AI310" s="158">
        <v>1</v>
      </c>
      <c r="AJ310" s="155">
        <v>0.0223488048840315</v>
      </c>
      <c r="AK310" s="155">
        <v>0.0250848014005909</v>
      </c>
      <c r="AL310" s="156">
        <v>-0.00273599651655937</v>
      </c>
    </row>
    <row r="311" ht="33" spans="1:38">
      <c r="A311" s="166" t="s">
        <v>99</v>
      </c>
      <c r="B311" s="167" t="s">
        <v>1785</v>
      </c>
      <c r="C311" s="167" t="s">
        <v>120</v>
      </c>
      <c r="D311" s="150">
        <v>6653</v>
      </c>
      <c r="E311" s="150">
        <v>132</v>
      </c>
      <c r="F311" s="150">
        <v>70</v>
      </c>
      <c r="G311" s="150">
        <v>0</v>
      </c>
      <c r="H311" s="150">
        <v>0</v>
      </c>
      <c r="I311" s="151">
        <v>6211</v>
      </c>
      <c r="J311" s="151">
        <v>101</v>
      </c>
      <c r="K311" s="151">
        <v>101</v>
      </c>
      <c r="L311" s="151">
        <v>1</v>
      </c>
      <c r="M311" s="151">
        <v>0</v>
      </c>
      <c r="N311" s="151">
        <v>5787</v>
      </c>
      <c r="O311" s="151">
        <v>128</v>
      </c>
      <c r="P311" s="151">
        <v>128</v>
      </c>
      <c r="Q311" s="151">
        <v>64</v>
      </c>
      <c r="R311" s="151">
        <v>0</v>
      </c>
      <c r="S311" s="152">
        <v>0.015</v>
      </c>
      <c r="T311" s="153">
        <v>179626</v>
      </c>
      <c r="U311" s="153">
        <v>3047</v>
      </c>
      <c r="V311" s="153">
        <v>2984</v>
      </c>
      <c r="W311" s="153">
        <v>7</v>
      </c>
      <c r="X311" s="151">
        <v>2693</v>
      </c>
      <c r="Y311" s="154">
        <v>0.0169240533107679</v>
      </c>
      <c r="Z311" s="154">
        <v>0.0198406733804299</v>
      </c>
      <c r="AA311" s="154">
        <v>0.0162614715826759</v>
      </c>
      <c r="AB311" s="155">
        <v>0.022118541558666</v>
      </c>
      <c r="AC311" s="156">
        <v>0.00357920179775399</v>
      </c>
      <c r="AD311" s="157">
        <v>42200</v>
      </c>
      <c r="AE311" s="158">
        <v>732</v>
      </c>
      <c r="AF311" s="158">
        <v>1</v>
      </c>
      <c r="AG311" s="158">
        <v>41880</v>
      </c>
      <c r="AH311" s="158">
        <v>791</v>
      </c>
      <c r="AI311" s="158">
        <v>2</v>
      </c>
      <c r="AJ311" s="155">
        <v>0.0173222748815166</v>
      </c>
      <c r="AK311" s="155">
        <v>0.0188395415472779</v>
      </c>
      <c r="AL311" s="156">
        <v>-0.00151726666576135</v>
      </c>
    </row>
    <row r="312" ht="33" spans="1:38">
      <c r="A312" s="166" t="s">
        <v>99</v>
      </c>
      <c r="B312" s="167" t="s">
        <v>1785</v>
      </c>
      <c r="C312" s="167" t="s">
        <v>121</v>
      </c>
      <c r="D312" s="150">
        <v>0</v>
      </c>
      <c r="E312" s="150">
        <v>0</v>
      </c>
      <c r="F312" s="150">
        <v>0</v>
      </c>
      <c r="G312" s="150">
        <v>0</v>
      </c>
      <c r="H312" s="150">
        <v>0</v>
      </c>
      <c r="I312" s="151">
        <v>0</v>
      </c>
      <c r="J312" s="151">
        <v>0</v>
      </c>
      <c r="K312" s="151">
        <v>0</v>
      </c>
      <c r="L312" s="151">
        <v>0</v>
      </c>
      <c r="M312" s="151">
        <v>0</v>
      </c>
      <c r="N312" s="151">
        <v>0</v>
      </c>
      <c r="O312" s="151">
        <v>0</v>
      </c>
      <c r="P312" s="151">
        <v>0</v>
      </c>
      <c r="Q312" s="151">
        <v>0</v>
      </c>
      <c r="R312" s="151">
        <v>0</v>
      </c>
      <c r="S312" s="152">
        <v>0.015</v>
      </c>
      <c r="T312" s="153">
        <v>40060</v>
      </c>
      <c r="U312" s="153">
        <v>686</v>
      </c>
      <c r="V312" s="153">
        <v>686</v>
      </c>
      <c r="W312" s="153">
        <v>1</v>
      </c>
      <c r="X312" s="151">
        <v>672</v>
      </c>
      <c r="Y312" s="154">
        <v>0.0170993509735397</v>
      </c>
      <c r="Z312" s="154">
        <v>0</v>
      </c>
      <c r="AA312" s="154">
        <v>0</v>
      </c>
      <c r="AB312" s="155">
        <v>0</v>
      </c>
      <c r="AC312" s="156">
        <v>0</v>
      </c>
      <c r="AD312" s="157">
        <v>0</v>
      </c>
      <c r="AE312" s="158">
        <v>0</v>
      </c>
      <c r="AF312" s="158">
        <v>0</v>
      </c>
      <c r="AG312" s="158">
        <v>27</v>
      </c>
      <c r="AH312" s="158">
        <v>4</v>
      </c>
      <c r="AI312" s="158">
        <v>0</v>
      </c>
      <c r="AJ312" s="155">
        <v>0</v>
      </c>
      <c r="AK312" s="155">
        <v>0.148148148148148</v>
      </c>
      <c r="AL312" s="156">
        <v>-0.148148148148148</v>
      </c>
    </row>
    <row r="313" ht="33" spans="1:38">
      <c r="A313" s="166" t="s">
        <v>99</v>
      </c>
      <c r="B313" s="167" t="s">
        <v>1785</v>
      </c>
      <c r="C313" s="167" t="s">
        <v>122</v>
      </c>
      <c r="D313" s="150">
        <v>0</v>
      </c>
      <c r="E313" s="150">
        <v>0</v>
      </c>
      <c r="F313" s="150">
        <v>0</v>
      </c>
      <c r="G313" s="150">
        <v>0</v>
      </c>
      <c r="H313" s="150">
        <v>0</v>
      </c>
      <c r="I313" s="151">
        <v>0</v>
      </c>
      <c r="J313" s="151">
        <v>0</v>
      </c>
      <c r="K313" s="151">
        <v>0</v>
      </c>
      <c r="L313" s="151">
        <v>0</v>
      </c>
      <c r="M313" s="151">
        <v>0</v>
      </c>
      <c r="N313" s="151">
        <v>0</v>
      </c>
      <c r="O313" s="151">
        <v>0</v>
      </c>
      <c r="P313" s="151">
        <v>0</v>
      </c>
      <c r="Q313" s="151">
        <v>0</v>
      </c>
      <c r="R313" s="151">
        <v>0</v>
      </c>
      <c r="S313" s="152">
        <v>0.015</v>
      </c>
      <c r="T313" s="153">
        <v>76144</v>
      </c>
      <c r="U313" s="153">
        <v>1570</v>
      </c>
      <c r="V313" s="153">
        <v>1567</v>
      </c>
      <c r="W313" s="153">
        <v>7</v>
      </c>
      <c r="X313" s="151">
        <v>1545</v>
      </c>
      <c r="Y313" s="154">
        <v>0.0205268964068082</v>
      </c>
      <c r="Z313" s="154">
        <v>0</v>
      </c>
      <c r="AA313" s="154">
        <v>0</v>
      </c>
      <c r="AB313" s="155">
        <v>0</v>
      </c>
      <c r="AC313" s="156">
        <v>0</v>
      </c>
      <c r="AD313" s="157">
        <v>0</v>
      </c>
      <c r="AE313" s="158">
        <v>0</v>
      </c>
      <c r="AF313" s="158">
        <v>0</v>
      </c>
      <c r="AG313" s="158">
        <v>0</v>
      </c>
      <c r="AH313" s="158">
        <v>4</v>
      </c>
      <c r="AI313" s="158">
        <v>0</v>
      </c>
      <c r="AJ313" s="155">
        <v>0</v>
      </c>
      <c r="AK313" s="155">
        <v>0</v>
      </c>
      <c r="AL313" s="156">
        <v>0</v>
      </c>
    </row>
    <row r="314" ht="33" spans="1:38">
      <c r="A314" s="166" t="s">
        <v>99</v>
      </c>
      <c r="B314" s="167" t="s">
        <v>1786</v>
      </c>
      <c r="C314" s="167" t="s">
        <v>123</v>
      </c>
      <c r="D314" s="150">
        <v>0</v>
      </c>
      <c r="E314" s="150">
        <v>0</v>
      </c>
      <c r="F314" s="150">
        <v>0</v>
      </c>
      <c r="G314" s="150">
        <v>0</v>
      </c>
      <c r="H314" s="150">
        <v>0</v>
      </c>
      <c r="I314" s="151">
        <v>0</v>
      </c>
      <c r="J314" s="151">
        <v>0</v>
      </c>
      <c r="K314" s="151">
        <v>0</v>
      </c>
      <c r="L314" s="151">
        <v>0</v>
      </c>
      <c r="M314" s="151">
        <v>0</v>
      </c>
      <c r="N314" s="151">
        <v>0</v>
      </c>
      <c r="O314" s="151">
        <v>0</v>
      </c>
      <c r="P314" s="151">
        <v>0</v>
      </c>
      <c r="Q314" s="151">
        <v>0</v>
      </c>
      <c r="R314" s="151">
        <v>0</v>
      </c>
      <c r="S314" s="152">
        <v>0.015</v>
      </c>
      <c r="T314" s="153">
        <v>0</v>
      </c>
      <c r="U314" s="153">
        <v>0</v>
      </c>
      <c r="V314" s="153">
        <v>0</v>
      </c>
      <c r="W314" s="153">
        <v>0</v>
      </c>
      <c r="X314" s="151">
        <v>0</v>
      </c>
      <c r="Y314" s="154">
        <v>0</v>
      </c>
      <c r="Z314" s="154">
        <v>0</v>
      </c>
      <c r="AA314" s="154">
        <v>0</v>
      </c>
      <c r="AB314" s="155">
        <v>0</v>
      </c>
      <c r="AC314" s="156">
        <v>0</v>
      </c>
      <c r="AD314" s="157">
        <v>0</v>
      </c>
      <c r="AE314" s="158">
        <v>0</v>
      </c>
      <c r="AF314" s="158">
        <v>0</v>
      </c>
      <c r="AG314" s="158">
        <v>0</v>
      </c>
      <c r="AH314" s="158">
        <v>0</v>
      </c>
      <c r="AI314" s="158">
        <v>0</v>
      </c>
      <c r="AJ314" s="155">
        <v>0</v>
      </c>
      <c r="AK314" s="155">
        <v>0</v>
      </c>
      <c r="AL314" s="156">
        <v>0</v>
      </c>
    </row>
    <row r="315" ht="33" spans="1:38">
      <c r="A315" s="166" t="s">
        <v>99</v>
      </c>
      <c r="B315" s="167" t="s">
        <v>1786</v>
      </c>
      <c r="C315" s="167" t="s">
        <v>124</v>
      </c>
      <c r="D315" s="150">
        <v>13362</v>
      </c>
      <c r="E315" s="150">
        <v>189</v>
      </c>
      <c r="F315" s="150">
        <v>132</v>
      </c>
      <c r="G315" s="150">
        <v>1</v>
      </c>
      <c r="H315" s="150">
        <v>0</v>
      </c>
      <c r="I315" s="151">
        <v>14877</v>
      </c>
      <c r="J315" s="151">
        <v>190</v>
      </c>
      <c r="K315" s="151">
        <v>190</v>
      </c>
      <c r="L315" s="151">
        <v>45</v>
      </c>
      <c r="M315" s="151">
        <v>0</v>
      </c>
      <c r="N315" s="151">
        <v>13543</v>
      </c>
      <c r="O315" s="151">
        <v>135</v>
      </c>
      <c r="P315" s="151">
        <v>135</v>
      </c>
      <c r="Q315" s="151">
        <v>89</v>
      </c>
      <c r="R315" s="151">
        <v>0</v>
      </c>
      <c r="S315" s="152">
        <v>0.015</v>
      </c>
      <c r="T315" s="153">
        <v>394409</v>
      </c>
      <c r="U315" s="153">
        <v>4895</v>
      </c>
      <c r="V315" s="153">
        <v>4830</v>
      </c>
      <c r="W315" s="153">
        <v>8</v>
      </c>
      <c r="X315" s="151">
        <v>4353</v>
      </c>
      <c r="Y315" s="154">
        <v>0.0123906908818004</v>
      </c>
      <c r="Z315" s="154">
        <v>0.0141445891333633</v>
      </c>
      <c r="AA315" s="154">
        <v>0.0127713920817369</v>
      </c>
      <c r="AB315" s="155">
        <v>0.00996824928007089</v>
      </c>
      <c r="AC315" s="156">
        <v>0.00137319705162636</v>
      </c>
      <c r="AD315" s="157">
        <v>95632</v>
      </c>
      <c r="AE315" s="158">
        <v>1276</v>
      </c>
      <c r="AF315" s="158">
        <v>0</v>
      </c>
      <c r="AG315" s="158">
        <v>95116</v>
      </c>
      <c r="AH315" s="158">
        <v>1328</v>
      </c>
      <c r="AI315" s="158">
        <v>0</v>
      </c>
      <c r="AJ315" s="155">
        <v>0.0133428141207964</v>
      </c>
      <c r="AK315" s="155">
        <v>0.0139618991547163</v>
      </c>
      <c r="AL315" s="156">
        <v>-0.000619085033919961</v>
      </c>
    </row>
    <row r="316" ht="33" spans="1:38">
      <c r="A316" s="166" t="s">
        <v>99</v>
      </c>
      <c r="B316" s="167" t="s">
        <v>1786</v>
      </c>
      <c r="C316" s="167" t="s">
        <v>126</v>
      </c>
      <c r="D316" s="150">
        <v>0</v>
      </c>
      <c r="E316" s="150">
        <v>0</v>
      </c>
      <c r="F316" s="150">
        <v>0</v>
      </c>
      <c r="G316" s="150">
        <v>0</v>
      </c>
      <c r="H316" s="150">
        <v>0</v>
      </c>
      <c r="I316" s="151">
        <v>0</v>
      </c>
      <c r="J316" s="151">
        <v>0</v>
      </c>
      <c r="K316" s="151">
        <v>0</v>
      </c>
      <c r="L316" s="151">
        <v>0</v>
      </c>
      <c r="M316" s="151">
        <v>0</v>
      </c>
      <c r="N316" s="151">
        <v>0</v>
      </c>
      <c r="O316" s="151">
        <v>0</v>
      </c>
      <c r="P316" s="151">
        <v>0</v>
      </c>
      <c r="Q316" s="151">
        <v>0</v>
      </c>
      <c r="R316" s="151">
        <v>0</v>
      </c>
      <c r="S316" s="152">
        <v>0.015</v>
      </c>
      <c r="T316" s="153">
        <v>0</v>
      </c>
      <c r="U316" s="153">
        <v>0</v>
      </c>
      <c r="V316" s="153">
        <v>0</v>
      </c>
      <c r="W316" s="153">
        <v>0</v>
      </c>
      <c r="X316" s="151">
        <v>0</v>
      </c>
      <c r="Y316" s="154">
        <v>0</v>
      </c>
      <c r="Z316" s="154">
        <v>0</v>
      </c>
      <c r="AA316" s="154">
        <v>0</v>
      </c>
      <c r="AB316" s="155">
        <v>0</v>
      </c>
      <c r="AC316" s="156">
        <v>0</v>
      </c>
      <c r="AD316" s="157">
        <v>0</v>
      </c>
      <c r="AE316" s="158">
        <v>0</v>
      </c>
      <c r="AF316" s="158">
        <v>0</v>
      </c>
      <c r="AG316" s="158">
        <v>0</v>
      </c>
      <c r="AH316" s="158">
        <v>0</v>
      </c>
      <c r="AI316" s="158">
        <v>0</v>
      </c>
      <c r="AJ316" s="155">
        <v>0</v>
      </c>
      <c r="AK316" s="155">
        <v>0</v>
      </c>
      <c r="AL316" s="156">
        <v>0</v>
      </c>
    </row>
    <row r="317" ht="33" spans="1:38">
      <c r="A317" s="166" t="s">
        <v>99</v>
      </c>
      <c r="B317" s="167" t="s">
        <v>1786</v>
      </c>
      <c r="C317" s="167" t="s">
        <v>127</v>
      </c>
      <c r="D317" s="150">
        <v>11965</v>
      </c>
      <c r="E317" s="150">
        <v>224</v>
      </c>
      <c r="F317" s="150">
        <v>139</v>
      </c>
      <c r="G317" s="150">
        <v>35</v>
      </c>
      <c r="H317" s="150">
        <v>0</v>
      </c>
      <c r="I317" s="151">
        <v>12999</v>
      </c>
      <c r="J317" s="151">
        <v>164</v>
      </c>
      <c r="K317" s="151">
        <v>164</v>
      </c>
      <c r="L317" s="151">
        <v>0</v>
      </c>
      <c r="M317" s="151">
        <v>0</v>
      </c>
      <c r="N317" s="151">
        <v>12166</v>
      </c>
      <c r="O317" s="151">
        <v>191</v>
      </c>
      <c r="P317" s="151">
        <v>191</v>
      </c>
      <c r="Q317" s="151">
        <v>127</v>
      </c>
      <c r="R317" s="151">
        <v>0</v>
      </c>
      <c r="S317" s="152">
        <v>0.015</v>
      </c>
      <c r="T317" s="153">
        <v>342459</v>
      </c>
      <c r="U317" s="153">
        <v>5763</v>
      </c>
      <c r="V317" s="153">
        <v>5677</v>
      </c>
      <c r="W317" s="153">
        <v>1</v>
      </c>
      <c r="X317" s="151">
        <v>5228</v>
      </c>
      <c r="Y317" s="154">
        <v>0.0168253717963318</v>
      </c>
      <c r="Z317" s="154">
        <v>0.0187212703719181</v>
      </c>
      <c r="AA317" s="154">
        <v>0.0126163551042388</v>
      </c>
      <c r="AB317" s="155">
        <v>0.0156994903830347</v>
      </c>
      <c r="AC317" s="156">
        <v>0.00610491526767931</v>
      </c>
      <c r="AD317" s="157">
        <v>84909</v>
      </c>
      <c r="AE317" s="158">
        <v>1527</v>
      </c>
      <c r="AF317" s="158">
        <v>0</v>
      </c>
      <c r="AG317" s="158">
        <v>85232</v>
      </c>
      <c r="AH317" s="158">
        <v>1490</v>
      </c>
      <c r="AI317" s="158">
        <v>1</v>
      </c>
      <c r="AJ317" s="155">
        <v>0.017983959297601</v>
      </c>
      <c r="AK317" s="155">
        <v>0.017469964332645</v>
      </c>
      <c r="AL317" s="156">
        <v>0.000513994964955945</v>
      </c>
    </row>
    <row r="318" ht="33" spans="1:38">
      <c r="A318" s="166" t="s">
        <v>99</v>
      </c>
      <c r="B318" s="167" t="s">
        <v>1786</v>
      </c>
      <c r="C318" s="167" t="s">
        <v>128</v>
      </c>
      <c r="D318" s="150">
        <v>0</v>
      </c>
      <c r="E318" s="150">
        <v>0</v>
      </c>
      <c r="F318" s="150">
        <v>0</v>
      </c>
      <c r="G318" s="150">
        <v>0</v>
      </c>
      <c r="H318" s="150">
        <v>0</v>
      </c>
      <c r="I318" s="151">
        <v>0</v>
      </c>
      <c r="J318" s="151">
        <v>0</v>
      </c>
      <c r="K318" s="151">
        <v>0</v>
      </c>
      <c r="L318" s="151">
        <v>0</v>
      </c>
      <c r="M318" s="151">
        <v>0</v>
      </c>
      <c r="N318" s="151">
        <v>0</v>
      </c>
      <c r="O318" s="151">
        <v>0</v>
      </c>
      <c r="P318" s="151">
        <v>0</v>
      </c>
      <c r="Q318" s="151">
        <v>0</v>
      </c>
      <c r="R318" s="151">
        <v>0</v>
      </c>
      <c r="S318" s="152">
        <v>0.015</v>
      </c>
      <c r="T318" s="153">
        <v>0</v>
      </c>
      <c r="U318" s="153">
        <v>8</v>
      </c>
      <c r="V318" s="153">
        <v>8</v>
      </c>
      <c r="W318" s="153">
        <v>0</v>
      </c>
      <c r="X318" s="151">
        <v>8</v>
      </c>
      <c r="Y318" s="154">
        <v>0</v>
      </c>
      <c r="Z318" s="154">
        <v>0</v>
      </c>
      <c r="AA318" s="154">
        <v>0</v>
      </c>
      <c r="AB318" s="155">
        <v>0</v>
      </c>
      <c r="AC318" s="156">
        <v>0</v>
      </c>
      <c r="AD318" s="157">
        <v>0</v>
      </c>
      <c r="AE318" s="158">
        <v>0</v>
      </c>
      <c r="AF318" s="158">
        <v>0</v>
      </c>
      <c r="AG318" s="158">
        <v>0</v>
      </c>
      <c r="AH318" s="158">
        <v>0</v>
      </c>
      <c r="AI318" s="158">
        <v>0</v>
      </c>
      <c r="AJ318" s="155">
        <v>0</v>
      </c>
      <c r="AK318" s="155">
        <v>0</v>
      </c>
      <c r="AL318" s="156">
        <v>0</v>
      </c>
    </row>
    <row r="319" ht="33" spans="1:38">
      <c r="A319" s="166" t="s">
        <v>99</v>
      </c>
      <c r="B319" s="167" t="s">
        <v>1786</v>
      </c>
      <c r="C319" s="167" t="s">
        <v>129</v>
      </c>
      <c r="D319" s="150">
        <v>5203</v>
      </c>
      <c r="E319" s="150">
        <v>164</v>
      </c>
      <c r="F319" s="150">
        <v>79</v>
      </c>
      <c r="G319" s="150">
        <v>2</v>
      </c>
      <c r="H319" s="150">
        <v>0</v>
      </c>
      <c r="I319" s="151">
        <v>5002</v>
      </c>
      <c r="J319" s="151">
        <v>118</v>
      </c>
      <c r="K319" s="151">
        <v>118</v>
      </c>
      <c r="L319" s="151">
        <v>14</v>
      </c>
      <c r="M319" s="151">
        <v>0</v>
      </c>
      <c r="N319" s="151">
        <v>5016</v>
      </c>
      <c r="O319" s="151">
        <v>133</v>
      </c>
      <c r="P319" s="151">
        <v>133</v>
      </c>
      <c r="Q319" s="151">
        <v>73</v>
      </c>
      <c r="R319" s="151">
        <v>0</v>
      </c>
      <c r="S319" s="152">
        <v>0.015</v>
      </c>
      <c r="T319" s="153">
        <v>141660</v>
      </c>
      <c r="U319" s="153">
        <v>3937</v>
      </c>
      <c r="V319" s="153">
        <v>3852</v>
      </c>
      <c r="W319" s="153">
        <v>2</v>
      </c>
      <c r="X319" s="151">
        <v>3542</v>
      </c>
      <c r="Y319" s="154">
        <v>0.0277777777777778</v>
      </c>
      <c r="Z319" s="154">
        <v>0.0315202767634057</v>
      </c>
      <c r="AA319" s="154">
        <v>0.0235905637744902</v>
      </c>
      <c r="AB319" s="155">
        <v>0.0265151515151515</v>
      </c>
      <c r="AC319" s="156">
        <v>0.00792971298891552</v>
      </c>
      <c r="AD319" s="157">
        <v>34271</v>
      </c>
      <c r="AE319" s="158">
        <v>949</v>
      </c>
      <c r="AF319" s="158">
        <v>0</v>
      </c>
      <c r="AG319" s="158">
        <v>33819</v>
      </c>
      <c r="AH319" s="158">
        <v>1017</v>
      </c>
      <c r="AI319" s="158">
        <v>0</v>
      </c>
      <c r="AJ319" s="155">
        <v>0.0276910507426104</v>
      </c>
      <c r="AK319" s="155">
        <v>0.0300718531003282</v>
      </c>
      <c r="AL319" s="156">
        <v>-0.00238080235771785</v>
      </c>
    </row>
    <row r="320" ht="33" spans="1:38">
      <c r="A320" s="166" t="s">
        <v>99</v>
      </c>
      <c r="B320" s="167" t="s">
        <v>1786</v>
      </c>
      <c r="C320" s="167" t="s">
        <v>130</v>
      </c>
      <c r="D320" s="150">
        <v>6729</v>
      </c>
      <c r="E320" s="150">
        <v>150</v>
      </c>
      <c r="F320" s="150">
        <v>124</v>
      </c>
      <c r="G320" s="150">
        <v>23</v>
      </c>
      <c r="H320" s="150">
        <v>0</v>
      </c>
      <c r="I320" s="151">
        <v>7764</v>
      </c>
      <c r="J320" s="151">
        <v>202</v>
      </c>
      <c r="K320" s="151">
        <v>202</v>
      </c>
      <c r="L320" s="151">
        <v>122</v>
      </c>
      <c r="M320" s="151">
        <v>0</v>
      </c>
      <c r="N320" s="151">
        <v>6886</v>
      </c>
      <c r="O320" s="151">
        <v>180</v>
      </c>
      <c r="P320" s="151">
        <v>180</v>
      </c>
      <c r="Q320" s="151">
        <v>133</v>
      </c>
      <c r="R320" s="151">
        <v>0</v>
      </c>
      <c r="S320" s="152">
        <v>0.015</v>
      </c>
      <c r="T320" s="153">
        <v>198810</v>
      </c>
      <c r="U320" s="153">
        <v>3577</v>
      </c>
      <c r="V320" s="153">
        <v>3544</v>
      </c>
      <c r="W320" s="153">
        <v>2</v>
      </c>
      <c r="X320" s="151">
        <v>3223</v>
      </c>
      <c r="Y320" s="154">
        <v>0.0179819928575021</v>
      </c>
      <c r="Z320" s="154">
        <v>0.0222915737851092</v>
      </c>
      <c r="AA320" s="154">
        <v>0.0260175167439464</v>
      </c>
      <c r="AB320" s="155">
        <v>0.0261399941911124</v>
      </c>
      <c r="AC320" s="156">
        <v>-0.00372594295883719</v>
      </c>
      <c r="AD320" s="157">
        <v>48819</v>
      </c>
      <c r="AE320" s="158">
        <v>968</v>
      </c>
      <c r="AF320" s="158">
        <v>0</v>
      </c>
      <c r="AG320" s="158">
        <v>47665</v>
      </c>
      <c r="AH320" s="158">
        <v>1002</v>
      </c>
      <c r="AI320" s="158">
        <v>0</v>
      </c>
      <c r="AJ320" s="155">
        <v>0.019828345521211</v>
      </c>
      <c r="AK320" s="155">
        <v>0.0210217140459457</v>
      </c>
      <c r="AL320" s="156">
        <v>-0.00119336852473466</v>
      </c>
    </row>
    <row r="321" ht="33" spans="1:38">
      <c r="A321" s="166" t="s">
        <v>99</v>
      </c>
      <c r="B321" s="167" t="s">
        <v>1786</v>
      </c>
      <c r="C321" s="167" t="s">
        <v>131</v>
      </c>
      <c r="D321" s="150">
        <v>9028</v>
      </c>
      <c r="E321" s="150">
        <v>98</v>
      </c>
      <c r="F321" s="150">
        <v>54</v>
      </c>
      <c r="G321" s="150">
        <v>16</v>
      </c>
      <c r="H321" s="150">
        <v>0</v>
      </c>
      <c r="I321" s="151">
        <v>8943</v>
      </c>
      <c r="J321" s="151">
        <v>149</v>
      </c>
      <c r="K321" s="151">
        <v>148</v>
      </c>
      <c r="L321" s="151">
        <v>18</v>
      </c>
      <c r="M321" s="151">
        <v>0</v>
      </c>
      <c r="N321" s="151">
        <v>8771</v>
      </c>
      <c r="O321" s="151">
        <v>200</v>
      </c>
      <c r="P321" s="151">
        <v>200</v>
      </c>
      <c r="Q321" s="151">
        <v>102</v>
      </c>
      <c r="R321" s="151">
        <v>0</v>
      </c>
      <c r="S321" s="152">
        <v>0.015</v>
      </c>
      <c r="T321" s="153">
        <v>243731</v>
      </c>
      <c r="U321" s="153">
        <v>3965</v>
      </c>
      <c r="V321" s="153">
        <v>3917</v>
      </c>
      <c r="W321" s="153">
        <v>1</v>
      </c>
      <c r="X321" s="151">
        <v>3555</v>
      </c>
      <c r="Y321" s="154">
        <v>0.0162638318474055</v>
      </c>
      <c r="Z321" s="154">
        <v>0.0108551174124945</v>
      </c>
      <c r="AA321" s="154">
        <v>0.0166610757016661</v>
      </c>
      <c r="AB321" s="155">
        <v>0.022802417056208</v>
      </c>
      <c r="AC321" s="156">
        <v>-0.00580595828917165</v>
      </c>
      <c r="AD321" s="157">
        <v>59499</v>
      </c>
      <c r="AE321" s="158">
        <v>1013</v>
      </c>
      <c r="AF321" s="158">
        <v>0</v>
      </c>
      <c r="AG321" s="158">
        <v>59693</v>
      </c>
      <c r="AH321" s="158">
        <v>1071</v>
      </c>
      <c r="AI321" s="158">
        <v>0</v>
      </c>
      <c r="AJ321" s="155">
        <v>0.0170254962268273</v>
      </c>
      <c r="AK321" s="155">
        <v>0.017941802221366</v>
      </c>
      <c r="AL321" s="156">
        <v>-0.000916305994538645</v>
      </c>
    </row>
    <row r="322" ht="33" spans="1:38">
      <c r="A322" s="166" t="s">
        <v>99</v>
      </c>
      <c r="B322" s="167" t="s">
        <v>1786</v>
      </c>
      <c r="C322" s="167" t="s">
        <v>132</v>
      </c>
      <c r="D322" s="150">
        <v>0</v>
      </c>
      <c r="E322" s="150">
        <v>0</v>
      </c>
      <c r="F322" s="150">
        <v>0</v>
      </c>
      <c r="G322" s="150">
        <v>0</v>
      </c>
      <c r="H322" s="150">
        <v>0</v>
      </c>
      <c r="I322" s="151">
        <v>0</v>
      </c>
      <c r="J322" s="151">
        <v>0</v>
      </c>
      <c r="K322" s="151">
        <v>0</v>
      </c>
      <c r="L322" s="151">
        <v>0</v>
      </c>
      <c r="M322" s="151">
        <v>0</v>
      </c>
      <c r="N322" s="151">
        <v>0</v>
      </c>
      <c r="O322" s="151">
        <v>0</v>
      </c>
      <c r="P322" s="151">
        <v>0</v>
      </c>
      <c r="Q322" s="151">
        <v>0</v>
      </c>
      <c r="R322" s="151">
        <v>0</v>
      </c>
      <c r="S322" s="152">
        <v>0.015</v>
      </c>
      <c r="T322" s="153">
        <v>1</v>
      </c>
      <c r="U322" s="153">
        <v>1</v>
      </c>
      <c r="V322" s="153">
        <v>1</v>
      </c>
      <c r="W322" s="153">
        <v>0</v>
      </c>
      <c r="X322" s="151">
        <v>1</v>
      </c>
      <c r="Y322" s="154">
        <v>1</v>
      </c>
      <c r="Z322" s="154">
        <v>0</v>
      </c>
      <c r="AA322" s="154">
        <v>0</v>
      </c>
      <c r="AB322" s="155">
        <v>0</v>
      </c>
      <c r="AC322" s="156">
        <v>0</v>
      </c>
      <c r="AD322" s="157">
        <v>0</v>
      </c>
      <c r="AE322" s="158">
        <v>0</v>
      </c>
      <c r="AF322" s="158">
        <v>0</v>
      </c>
      <c r="AG322" s="158">
        <v>0</v>
      </c>
      <c r="AH322" s="158">
        <v>0</v>
      </c>
      <c r="AI322" s="158">
        <v>0</v>
      </c>
      <c r="AJ322" s="155">
        <v>0</v>
      </c>
      <c r="AK322" s="155">
        <v>0</v>
      </c>
      <c r="AL322" s="156">
        <v>0</v>
      </c>
    </row>
    <row r="323" ht="33" spans="1:38">
      <c r="A323" s="166" t="s">
        <v>99</v>
      </c>
      <c r="B323" s="167" t="s">
        <v>1786</v>
      </c>
      <c r="C323" s="167" t="s">
        <v>133</v>
      </c>
      <c r="D323" s="150">
        <v>15077</v>
      </c>
      <c r="E323" s="150">
        <v>271</v>
      </c>
      <c r="F323" s="150">
        <v>108</v>
      </c>
      <c r="G323" s="150">
        <v>11</v>
      </c>
      <c r="H323" s="150">
        <v>0</v>
      </c>
      <c r="I323" s="151">
        <v>16606</v>
      </c>
      <c r="J323" s="151">
        <v>298</v>
      </c>
      <c r="K323" s="151">
        <v>298</v>
      </c>
      <c r="L323" s="151">
        <v>123</v>
      </c>
      <c r="M323" s="151">
        <v>0</v>
      </c>
      <c r="N323" s="151">
        <v>15802</v>
      </c>
      <c r="O323" s="151">
        <v>343</v>
      </c>
      <c r="P323" s="151">
        <v>342</v>
      </c>
      <c r="Q323" s="151">
        <v>231</v>
      </c>
      <c r="R323" s="151">
        <v>0</v>
      </c>
      <c r="S323" s="152">
        <v>0.015</v>
      </c>
      <c r="T323" s="153">
        <v>429049</v>
      </c>
      <c r="U323" s="153">
        <v>8715</v>
      </c>
      <c r="V323" s="153">
        <v>8547</v>
      </c>
      <c r="W323" s="153">
        <v>4</v>
      </c>
      <c r="X323" s="151">
        <v>7982</v>
      </c>
      <c r="Y323" s="154">
        <v>0.0203030423098527</v>
      </c>
      <c r="Z323" s="154">
        <v>0.0179743980898057</v>
      </c>
      <c r="AA323" s="154">
        <v>0.0179453209683247</v>
      </c>
      <c r="AB323" s="155">
        <v>0.0217061131502341</v>
      </c>
      <c r="AC323" s="156">
        <v>2.90771214809631e-5</v>
      </c>
      <c r="AD323" s="157">
        <v>109495</v>
      </c>
      <c r="AE323" s="158">
        <v>2280</v>
      </c>
      <c r="AF323" s="158">
        <v>2</v>
      </c>
      <c r="AG323" s="158">
        <v>109910</v>
      </c>
      <c r="AH323" s="158">
        <v>2362</v>
      </c>
      <c r="AI323" s="158">
        <v>1</v>
      </c>
      <c r="AJ323" s="155">
        <v>0.0208046029499064</v>
      </c>
      <c r="AK323" s="155">
        <v>0.021481211900646</v>
      </c>
      <c r="AL323" s="156">
        <v>-0.000676608950739593</v>
      </c>
    </row>
    <row r="324" ht="33" spans="1:38">
      <c r="A324" s="166" t="s">
        <v>99</v>
      </c>
      <c r="B324" s="167" t="s">
        <v>1786</v>
      </c>
      <c r="C324" s="167" t="s">
        <v>134</v>
      </c>
      <c r="D324" s="150">
        <v>691</v>
      </c>
      <c r="E324" s="150">
        <v>0</v>
      </c>
      <c r="F324" s="150">
        <v>0</v>
      </c>
      <c r="G324" s="150">
        <v>0</v>
      </c>
      <c r="H324" s="150">
        <v>0</v>
      </c>
      <c r="I324" s="151">
        <v>954</v>
      </c>
      <c r="J324" s="151">
        <v>0</v>
      </c>
      <c r="K324" s="151">
        <v>0</v>
      </c>
      <c r="L324" s="151">
        <v>0</v>
      </c>
      <c r="M324" s="151">
        <v>0</v>
      </c>
      <c r="N324" s="151">
        <v>976</v>
      </c>
      <c r="O324" s="151">
        <v>0</v>
      </c>
      <c r="P324" s="151">
        <v>0</v>
      </c>
      <c r="Q324" s="151">
        <v>0</v>
      </c>
      <c r="R324" s="151">
        <v>0</v>
      </c>
      <c r="S324" s="152">
        <v>0.015</v>
      </c>
      <c r="T324" s="153">
        <v>24208</v>
      </c>
      <c r="U324" s="153">
        <v>0</v>
      </c>
      <c r="V324" s="153">
        <v>0</v>
      </c>
      <c r="W324" s="153">
        <v>0</v>
      </c>
      <c r="X324" s="151">
        <v>0</v>
      </c>
      <c r="Y324" s="154">
        <v>0</v>
      </c>
      <c r="Z324" s="154">
        <v>0</v>
      </c>
      <c r="AA324" s="154">
        <v>0</v>
      </c>
      <c r="AB324" s="155">
        <v>0</v>
      </c>
      <c r="AC324" s="156">
        <v>0</v>
      </c>
      <c r="AD324" s="157">
        <v>6357</v>
      </c>
      <c r="AE324" s="158">
        <v>0</v>
      </c>
      <c r="AF324" s="158">
        <v>0</v>
      </c>
      <c r="AG324" s="158">
        <v>6146</v>
      </c>
      <c r="AH324" s="158">
        <v>0</v>
      </c>
      <c r="AI324" s="158">
        <v>0</v>
      </c>
      <c r="AJ324" s="155">
        <v>0</v>
      </c>
      <c r="AK324" s="155">
        <v>0</v>
      </c>
      <c r="AL324" s="156">
        <v>0</v>
      </c>
    </row>
    <row r="325" ht="33" spans="1:38">
      <c r="A325" s="166" t="s">
        <v>99</v>
      </c>
      <c r="B325" s="167" t="s">
        <v>1786</v>
      </c>
      <c r="C325" s="167" t="s">
        <v>135</v>
      </c>
      <c r="D325" s="150">
        <v>10034</v>
      </c>
      <c r="E325" s="150">
        <v>246</v>
      </c>
      <c r="F325" s="150">
        <v>142</v>
      </c>
      <c r="G325" s="150">
        <v>20</v>
      </c>
      <c r="H325" s="150">
        <v>0</v>
      </c>
      <c r="I325" s="151">
        <v>11177</v>
      </c>
      <c r="J325" s="151">
        <v>303</v>
      </c>
      <c r="K325" s="151">
        <v>302</v>
      </c>
      <c r="L325" s="151">
        <v>75</v>
      </c>
      <c r="M325" s="151">
        <v>1</v>
      </c>
      <c r="N325" s="151">
        <v>10678</v>
      </c>
      <c r="O325" s="151">
        <v>257</v>
      </c>
      <c r="P325" s="151">
        <v>257</v>
      </c>
      <c r="Q325" s="151">
        <v>165</v>
      </c>
      <c r="R325" s="151">
        <v>0</v>
      </c>
      <c r="S325" s="152">
        <v>0.015</v>
      </c>
      <c r="T325" s="153">
        <v>297704</v>
      </c>
      <c r="U325" s="153">
        <v>7469</v>
      </c>
      <c r="V325" s="153">
        <v>7351</v>
      </c>
      <c r="W325" s="153">
        <v>30</v>
      </c>
      <c r="X325" s="151">
        <v>6686</v>
      </c>
      <c r="Y325" s="154">
        <v>0.024987907451697</v>
      </c>
      <c r="Z325" s="154">
        <v>0.0245166434123978</v>
      </c>
      <c r="AA325" s="154">
        <v>0.0270197727476067</v>
      </c>
      <c r="AB325" s="155">
        <v>0.0240681775613411</v>
      </c>
      <c r="AC325" s="156">
        <v>-0.00250312933520885</v>
      </c>
      <c r="AD325" s="157">
        <v>72000</v>
      </c>
      <c r="AE325" s="158">
        <v>1944</v>
      </c>
      <c r="AF325" s="158">
        <v>2</v>
      </c>
      <c r="AG325" s="158">
        <v>73024</v>
      </c>
      <c r="AH325" s="158">
        <v>1978</v>
      </c>
      <c r="AI325" s="158">
        <v>14</v>
      </c>
      <c r="AJ325" s="155">
        <v>0.0269722222222222</v>
      </c>
      <c r="AK325" s="155">
        <v>0.0268952673093777</v>
      </c>
      <c r="AL325" s="156">
        <v>7.69549128444846e-5</v>
      </c>
    </row>
    <row r="326" ht="33" spans="1:38">
      <c r="A326" s="166" t="s">
        <v>99</v>
      </c>
      <c r="B326" s="167" t="s">
        <v>1786</v>
      </c>
      <c r="C326" s="167" t="s">
        <v>136</v>
      </c>
      <c r="D326" s="150">
        <v>13932</v>
      </c>
      <c r="E326" s="150">
        <v>312</v>
      </c>
      <c r="F326" s="150">
        <v>241</v>
      </c>
      <c r="G326" s="150">
        <v>102</v>
      </c>
      <c r="H326" s="150">
        <v>0</v>
      </c>
      <c r="I326" s="151">
        <v>17951</v>
      </c>
      <c r="J326" s="151">
        <v>176</v>
      </c>
      <c r="K326" s="151">
        <v>175</v>
      </c>
      <c r="L326" s="151">
        <v>87</v>
      </c>
      <c r="M326" s="151">
        <v>0</v>
      </c>
      <c r="N326" s="151">
        <v>15577</v>
      </c>
      <c r="O326" s="151">
        <v>251</v>
      </c>
      <c r="P326" s="151">
        <v>250</v>
      </c>
      <c r="Q326" s="151">
        <v>200</v>
      </c>
      <c r="R326" s="151">
        <v>0</v>
      </c>
      <c r="S326" s="152">
        <v>0.015</v>
      </c>
      <c r="T326" s="153">
        <v>449982</v>
      </c>
      <c r="U326" s="153">
        <v>7876</v>
      </c>
      <c r="V326" s="153">
        <v>7801</v>
      </c>
      <c r="W326" s="153">
        <v>2</v>
      </c>
      <c r="X326" s="151">
        <v>7378</v>
      </c>
      <c r="Y326" s="154">
        <v>0.0174984777168865</v>
      </c>
      <c r="Z326" s="154">
        <v>0.0223944875107666</v>
      </c>
      <c r="AA326" s="154">
        <v>0.0098044677176759</v>
      </c>
      <c r="AB326" s="155">
        <v>0.0161135006740707</v>
      </c>
      <c r="AC326" s="156">
        <v>0.0125900197930907</v>
      </c>
      <c r="AD326" s="157">
        <v>116849</v>
      </c>
      <c r="AE326" s="158">
        <v>2054</v>
      </c>
      <c r="AF326" s="158">
        <v>0</v>
      </c>
      <c r="AG326" s="158">
        <v>126794</v>
      </c>
      <c r="AH326" s="158">
        <v>1969</v>
      </c>
      <c r="AI326" s="158">
        <v>1</v>
      </c>
      <c r="AJ326" s="155">
        <v>0.0175782420046385</v>
      </c>
      <c r="AK326" s="155">
        <v>0.0155212391753553</v>
      </c>
      <c r="AL326" s="156">
        <v>0.00205700282928316</v>
      </c>
    </row>
    <row r="327" ht="33" spans="1:38">
      <c r="A327" s="166" t="s">
        <v>99</v>
      </c>
      <c r="B327" s="167" t="s">
        <v>1786</v>
      </c>
      <c r="C327" s="167" t="s">
        <v>137</v>
      </c>
      <c r="D327" s="150">
        <v>8181</v>
      </c>
      <c r="E327" s="150">
        <v>215</v>
      </c>
      <c r="F327" s="150">
        <v>114</v>
      </c>
      <c r="G327" s="150">
        <v>0</v>
      </c>
      <c r="H327" s="150">
        <v>0</v>
      </c>
      <c r="I327" s="151">
        <v>8315</v>
      </c>
      <c r="J327" s="151">
        <v>182</v>
      </c>
      <c r="K327" s="151">
        <v>181</v>
      </c>
      <c r="L327" s="151">
        <v>33</v>
      </c>
      <c r="M327" s="151">
        <v>0</v>
      </c>
      <c r="N327" s="151">
        <v>8409</v>
      </c>
      <c r="O327" s="151">
        <v>284</v>
      </c>
      <c r="P327" s="151">
        <v>284</v>
      </c>
      <c r="Q327" s="151">
        <v>175</v>
      </c>
      <c r="R327" s="151">
        <v>0</v>
      </c>
      <c r="S327" s="152">
        <v>0.015</v>
      </c>
      <c r="T327" s="153">
        <v>238886</v>
      </c>
      <c r="U327" s="153">
        <v>6231</v>
      </c>
      <c r="V327" s="153">
        <v>6118</v>
      </c>
      <c r="W327" s="153">
        <v>5</v>
      </c>
      <c r="X327" s="151">
        <v>5592</v>
      </c>
      <c r="Y327" s="154">
        <v>0.0260626407575161</v>
      </c>
      <c r="Z327" s="154">
        <v>0.0262804058183596</v>
      </c>
      <c r="AA327" s="154">
        <v>0.0218881539386651</v>
      </c>
      <c r="AB327" s="155">
        <v>0.0337733380901415</v>
      </c>
      <c r="AC327" s="156">
        <v>0.00439225187969455</v>
      </c>
      <c r="AD327" s="157">
        <v>56518</v>
      </c>
      <c r="AE327" s="158">
        <v>1551</v>
      </c>
      <c r="AF327" s="158">
        <v>0</v>
      </c>
      <c r="AG327" s="158">
        <v>57054</v>
      </c>
      <c r="AH327" s="158">
        <v>1768</v>
      </c>
      <c r="AI327" s="158">
        <v>0</v>
      </c>
      <c r="AJ327" s="155">
        <v>0.0274425846632931</v>
      </c>
      <c r="AK327" s="155">
        <v>0.03098818663021</v>
      </c>
      <c r="AL327" s="156">
        <v>-0.00354560196691686</v>
      </c>
    </row>
    <row r="328" ht="33" spans="1:38">
      <c r="A328" s="166" t="s">
        <v>99</v>
      </c>
      <c r="B328" s="167" t="s">
        <v>803</v>
      </c>
      <c r="C328" s="167" t="s">
        <v>138</v>
      </c>
      <c r="D328" s="150">
        <v>8698</v>
      </c>
      <c r="E328" s="150">
        <v>158</v>
      </c>
      <c r="F328" s="150">
        <v>80</v>
      </c>
      <c r="G328" s="150">
        <v>0</v>
      </c>
      <c r="H328" s="150">
        <v>0</v>
      </c>
      <c r="I328" s="151">
        <v>8858</v>
      </c>
      <c r="J328" s="151">
        <v>167</v>
      </c>
      <c r="K328" s="151">
        <v>166</v>
      </c>
      <c r="L328" s="151">
        <v>7</v>
      </c>
      <c r="M328" s="151">
        <v>0</v>
      </c>
      <c r="N328" s="151">
        <v>8224</v>
      </c>
      <c r="O328" s="151">
        <v>148</v>
      </c>
      <c r="P328" s="151">
        <v>148</v>
      </c>
      <c r="Q328" s="151">
        <v>59</v>
      </c>
      <c r="R328" s="151">
        <v>0</v>
      </c>
      <c r="S328" s="152">
        <v>0.015</v>
      </c>
      <c r="T328" s="153">
        <v>234804</v>
      </c>
      <c r="U328" s="153">
        <v>4100</v>
      </c>
      <c r="V328" s="153">
        <v>4021</v>
      </c>
      <c r="W328" s="153">
        <v>2</v>
      </c>
      <c r="X328" s="151">
        <v>3607</v>
      </c>
      <c r="Y328" s="154">
        <v>0.0174528542954975</v>
      </c>
      <c r="Z328" s="154">
        <v>0.0181650954242355</v>
      </c>
      <c r="AA328" s="154">
        <v>0.0188530142244299</v>
      </c>
      <c r="AB328" s="155">
        <v>0.0179961089494163</v>
      </c>
      <c r="AC328" s="156">
        <v>-0.000687918800194438</v>
      </c>
      <c r="AD328" s="157">
        <v>57383</v>
      </c>
      <c r="AE328" s="158">
        <v>1048</v>
      </c>
      <c r="AF328" s="158">
        <v>0</v>
      </c>
      <c r="AG328" s="158">
        <v>58011</v>
      </c>
      <c r="AH328" s="158">
        <v>1107</v>
      </c>
      <c r="AI328" s="158">
        <v>2</v>
      </c>
      <c r="AJ328" s="155">
        <v>0.0182632486973494</v>
      </c>
      <c r="AK328" s="155">
        <v>0.019048111565048</v>
      </c>
      <c r="AL328" s="156">
        <v>-0.000784862867698619</v>
      </c>
    </row>
    <row r="329" ht="33" spans="1:38">
      <c r="A329" s="166" t="s">
        <v>99</v>
      </c>
      <c r="B329" s="167" t="s">
        <v>803</v>
      </c>
      <c r="C329" s="167" t="s">
        <v>139</v>
      </c>
      <c r="D329" s="150">
        <v>8182</v>
      </c>
      <c r="E329" s="150">
        <v>312</v>
      </c>
      <c r="F329" s="150">
        <v>149</v>
      </c>
      <c r="G329" s="150">
        <v>0</v>
      </c>
      <c r="H329" s="150">
        <v>0</v>
      </c>
      <c r="I329" s="151">
        <v>7410</v>
      </c>
      <c r="J329" s="151">
        <v>100</v>
      </c>
      <c r="K329" s="151">
        <v>99</v>
      </c>
      <c r="L329" s="151">
        <v>5</v>
      </c>
      <c r="M329" s="151">
        <v>0</v>
      </c>
      <c r="N329" s="151">
        <v>7792</v>
      </c>
      <c r="O329" s="151">
        <v>114</v>
      </c>
      <c r="P329" s="151">
        <v>114</v>
      </c>
      <c r="Q329" s="151">
        <v>82</v>
      </c>
      <c r="R329" s="151">
        <v>0</v>
      </c>
      <c r="S329" s="152">
        <v>0.015</v>
      </c>
      <c r="T329" s="153">
        <v>216360</v>
      </c>
      <c r="U329" s="153">
        <v>4555</v>
      </c>
      <c r="V329" s="153">
        <v>4387</v>
      </c>
      <c r="W329" s="153">
        <v>3</v>
      </c>
      <c r="X329" s="151">
        <v>4028</v>
      </c>
      <c r="Y329" s="154">
        <v>0.0210390090589758</v>
      </c>
      <c r="Z329" s="154">
        <v>0.0381324859447568</v>
      </c>
      <c r="AA329" s="154">
        <v>0.0134952766531714</v>
      </c>
      <c r="AB329" s="155">
        <v>0.0146303901437372</v>
      </c>
      <c r="AC329" s="156">
        <v>0.0246372092915854</v>
      </c>
      <c r="AD329" s="157">
        <v>53118</v>
      </c>
      <c r="AE329" s="158">
        <v>1150</v>
      </c>
      <c r="AF329" s="158">
        <v>0</v>
      </c>
      <c r="AG329" s="158">
        <v>53773</v>
      </c>
      <c r="AH329" s="158">
        <v>1242</v>
      </c>
      <c r="AI329" s="158">
        <v>0</v>
      </c>
      <c r="AJ329" s="155">
        <v>0.0216499115177529</v>
      </c>
      <c r="AK329" s="155">
        <v>0.0230970933368047</v>
      </c>
      <c r="AL329" s="156">
        <v>-0.00144718181905179</v>
      </c>
    </row>
    <row r="330" ht="33" spans="1:38">
      <c r="A330" s="166" t="s">
        <v>99</v>
      </c>
      <c r="B330" s="167" t="s">
        <v>803</v>
      </c>
      <c r="C330" s="167" t="s">
        <v>140</v>
      </c>
      <c r="D330" s="150">
        <v>9043</v>
      </c>
      <c r="E330" s="150">
        <v>103</v>
      </c>
      <c r="F330" s="150">
        <v>66</v>
      </c>
      <c r="G330" s="150">
        <v>0</v>
      </c>
      <c r="H330" s="150">
        <v>0</v>
      </c>
      <c r="I330" s="151">
        <v>8541</v>
      </c>
      <c r="J330" s="151">
        <v>104</v>
      </c>
      <c r="K330" s="151">
        <v>103</v>
      </c>
      <c r="L330" s="151">
        <v>14</v>
      </c>
      <c r="M330" s="151">
        <v>0</v>
      </c>
      <c r="N330" s="151">
        <v>8820</v>
      </c>
      <c r="O330" s="151">
        <v>162</v>
      </c>
      <c r="P330" s="151">
        <v>161</v>
      </c>
      <c r="Q330" s="151">
        <v>103</v>
      </c>
      <c r="R330" s="151">
        <v>0</v>
      </c>
      <c r="S330" s="152">
        <v>0.015</v>
      </c>
      <c r="T330" s="153">
        <v>239229</v>
      </c>
      <c r="U330" s="153">
        <v>3411</v>
      </c>
      <c r="V330" s="153">
        <v>3369</v>
      </c>
      <c r="W330" s="153">
        <v>12</v>
      </c>
      <c r="X330" s="151">
        <v>3104</v>
      </c>
      <c r="Y330" s="154">
        <v>0.0142081436615126</v>
      </c>
      <c r="Z330" s="154">
        <v>0.0113900254340374</v>
      </c>
      <c r="AA330" s="154">
        <v>0.0121765601217656</v>
      </c>
      <c r="AB330" s="155">
        <v>0.0183673469387755</v>
      </c>
      <c r="AC330" s="156">
        <v>-0.000786534687728224</v>
      </c>
      <c r="AD330" s="157">
        <v>60505</v>
      </c>
      <c r="AE330" s="158">
        <v>875</v>
      </c>
      <c r="AF330" s="158">
        <v>4</v>
      </c>
      <c r="AG330" s="158">
        <v>59621</v>
      </c>
      <c r="AH330" s="158">
        <v>850</v>
      </c>
      <c r="AI330" s="158">
        <v>1</v>
      </c>
      <c r="AJ330" s="155">
        <v>0.01439550450376</v>
      </c>
      <c r="AK330" s="155">
        <v>0.0142399490112544</v>
      </c>
      <c r="AL330" s="156">
        <v>0.000155555492505595</v>
      </c>
    </row>
    <row r="331" ht="33" spans="1:38">
      <c r="A331" s="166" t="s">
        <v>99</v>
      </c>
      <c r="B331" s="167" t="s">
        <v>803</v>
      </c>
      <c r="C331" s="167" t="s">
        <v>141</v>
      </c>
      <c r="D331" s="150">
        <v>7824</v>
      </c>
      <c r="E331" s="150">
        <v>142</v>
      </c>
      <c r="F331" s="150">
        <v>105</v>
      </c>
      <c r="G331" s="150">
        <v>0</v>
      </c>
      <c r="H331" s="150">
        <v>0</v>
      </c>
      <c r="I331" s="151">
        <v>7443</v>
      </c>
      <c r="J331" s="151">
        <v>192</v>
      </c>
      <c r="K331" s="151">
        <v>191</v>
      </c>
      <c r="L331" s="151">
        <v>35</v>
      </c>
      <c r="M331" s="151">
        <v>0</v>
      </c>
      <c r="N331" s="151">
        <v>7731</v>
      </c>
      <c r="O331" s="151">
        <v>159</v>
      </c>
      <c r="P331" s="151">
        <v>159</v>
      </c>
      <c r="Q331" s="151">
        <v>99</v>
      </c>
      <c r="R331" s="151">
        <v>0</v>
      </c>
      <c r="S331" s="152">
        <v>0.015</v>
      </c>
      <c r="T331" s="153">
        <v>208801</v>
      </c>
      <c r="U331" s="153">
        <v>3718</v>
      </c>
      <c r="V331" s="153">
        <v>3680</v>
      </c>
      <c r="W331" s="153">
        <v>5</v>
      </c>
      <c r="X331" s="151">
        <v>3304</v>
      </c>
      <c r="Y331" s="154">
        <v>0.0177824818846653</v>
      </c>
      <c r="Z331" s="154">
        <v>0.0181492842535787</v>
      </c>
      <c r="AA331" s="154">
        <v>0.0257960499798468</v>
      </c>
      <c r="AB331" s="155">
        <v>0.0205665502522313</v>
      </c>
      <c r="AC331" s="156">
        <v>-0.0076467657262681</v>
      </c>
      <c r="AD331" s="157">
        <v>52468</v>
      </c>
      <c r="AE331" s="158">
        <v>911</v>
      </c>
      <c r="AF331" s="158">
        <v>1</v>
      </c>
      <c r="AG331" s="158">
        <v>52577</v>
      </c>
      <c r="AH331" s="158">
        <v>1025</v>
      </c>
      <c r="AI331" s="158">
        <v>1</v>
      </c>
      <c r="AJ331" s="155">
        <v>0.0173439048562934</v>
      </c>
      <c r="AK331" s="155">
        <v>0.0194761968160983</v>
      </c>
      <c r="AL331" s="156">
        <v>-0.00213229195980493</v>
      </c>
    </row>
    <row r="332" ht="33" spans="1:38">
      <c r="A332" s="166" t="s">
        <v>99</v>
      </c>
      <c r="B332" s="167" t="s">
        <v>33</v>
      </c>
      <c r="C332" s="167" t="s">
        <v>142</v>
      </c>
      <c r="D332" s="150">
        <v>8295</v>
      </c>
      <c r="E332" s="150">
        <v>134</v>
      </c>
      <c r="F332" s="150">
        <v>95</v>
      </c>
      <c r="G332" s="150">
        <v>0</v>
      </c>
      <c r="H332" s="150">
        <v>0</v>
      </c>
      <c r="I332" s="151">
        <v>7734</v>
      </c>
      <c r="J332" s="151">
        <v>138</v>
      </c>
      <c r="K332" s="151">
        <v>137</v>
      </c>
      <c r="L332" s="151">
        <v>25</v>
      </c>
      <c r="M332" s="151">
        <v>0</v>
      </c>
      <c r="N332" s="151">
        <v>8072</v>
      </c>
      <c r="O332" s="151">
        <v>166</v>
      </c>
      <c r="P332" s="151">
        <v>166</v>
      </c>
      <c r="Q332" s="151">
        <v>96</v>
      </c>
      <c r="R332" s="151">
        <v>0</v>
      </c>
      <c r="S332" s="152">
        <v>0.015</v>
      </c>
      <c r="T332" s="153">
        <v>224538</v>
      </c>
      <c r="U332" s="153">
        <v>4333</v>
      </c>
      <c r="V332" s="153">
        <v>4293</v>
      </c>
      <c r="W332" s="153">
        <v>2</v>
      </c>
      <c r="X332" s="151">
        <v>3917</v>
      </c>
      <c r="Y332" s="154">
        <v>0.0192884945977964</v>
      </c>
      <c r="Z332" s="154">
        <v>0.0161543098251959</v>
      </c>
      <c r="AA332" s="154">
        <v>0.0178432893716059</v>
      </c>
      <c r="AB332" s="155">
        <v>0.0205649157581764</v>
      </c>
      <c r="AC332" s="156">
        <v>-0.00168897954641</v>
      </c>
      <c r="AD332" s="157">
        <v>56347</v>
      </c>
      <c r="AE332" s="158">
        <v>1038</v>
      </c>
      <c r="AF332" s="158">
        <v>0</v>
      </c>
      <c r="AG332" s="158">
        <v>56725</v>
      </c>
      <c r="AH332" s="158">
        <v>1133</v>
      </c>
      <c r="AI332" s="158">
        <v>1</v>
      </c>
      <c r="AJ332" s="155">
        <v>0.0184215663655563</v>
      </c>
      <c r="AK332" s="155">
        <v>0.0199559277214632</v>
      </c>
      <c r="AL332" s="156">
        <v>-0.00153436135590692</v>
      </c>
    </row>
    <row r="333" ht="33" spans="1:38">
      <c r="A333" s="166" t="s">
        <v>99</v>
      </c>
      <c r="B333" s="167" t="s">
        <v>803</v>
      </c>
      <c r="C333" s="167" t="s">
        <v>143</v>
      </c>
      <c r="D333" s="150">
        <v>3013</v>
      </c>
      <c r="E333" s="150">
        <v>34</v>
      </c>
      <c r="F333" s="150">
        <v>26</v>
      </c>
      <c r="G333" s="150">
        <v>0</v>
      </c>
      <c r="H333" s="150">
        <v>0</v>
      </c>
      <c r="I333" s="151">
        <v>2612</v>
      </c>
      <c r="J333" s="151">
        <v>43</v>
      </c>
      <c r="K333" s="151">
        <v>43</v>
      </c>
      <c r="L333" s="151">
        <v>9</v>
      </c>
      <c r="M333" s="151">
        <v>0</v>
      </c>
      <c r="N333" s="151">
        <v>2890</v>
      </c>
      <c r="O333" s="151">
        <v>50</v>
      </c>
      <c r="P333" s="151">
        <v>50</v>
      </c>
      <c r="Q333" s="151">
        <v>32</v>
      </c>
      <c r="R333" s="151">
        <v>0</v>
      </c>
      <c r="S333" s="152">
        <v>0.015</v>
      </c>
      <c r="T333" s="153">
        <v>76295</v>
      </c>
      <c r="U333" s="153">
        <v>1049</v>
      </c>
      <c r="V333" s="153">
        <v>1041</v>
      </c>
      <c r="W333" s="153">
        <v>0</v>
      </c>
      <c r="X333" s="151">
        <v>948</v>
      </c>
      <c r="Y333" s="154">
        <v>0.013749262730192</v>
      </c>
      <c r="Z333" s="154">
        <v>0.0112844341188185</v>
      </c>
      <c r="AA333" s="154">
        <v>0.0164624808575804</v>
      </c>
      <c r="AB333" s="155">
        <v>0.0173010380622837</v>
      </c>
      <c r="AC333" s="156">
        <v>-0.00517804673876194</v>
      </c>
      <c r="AD333" s="157">
        <v>19320</v>
      </c>
      <c r="AE333" s="158">
        <v>264</v>
      </c>
      <c r="AF333" s="158">
        <v>0</v>
      </c>
      <c r="AG333" s="158">
        <v>19442</v>
      </c>
      <c r="AH333" s="158">
        <v>290</v>
      </c>
      <c r="AI333" s="158">
        <v>0</v>
      </c>
      <c r="AJ333" s="155">
        <v>0.0136645962732919</v>
      </c>
      <c r="AK333" s="155">
        <v>0.0149161608887974</v>
      </c>
      <c r="AL333" s="156">
        <v>-0.00125156461550552</v>
      </c>
    </row>
    <row r="334" ht="33" spans="1:38">
      <c r="A334" s="166" t="s">
        <v>99</v>
      </c>
      <c r="B334" s="167" t="s">
        <v>803</v>
      </c>
      <c r="C334" s="167" t="s">
        <v>144</v>
      </c>
      <c r="D334" s="150">
        <v>6888</v>
      </c>
      <c r="E334" s="150">
        <v>108</v>
      </c>
      <c r="F334" s="150">
        <v>78</v>
      </c>
      <c r="G334" s="150">
        <v>0</v>
      </c>
      <c r="H334" s="150">
        <v>0</v>
      </c>
      <c r="I334" s="151">
        <v>6482</v>
      </c>
      <c r="J334" s="151">
        <v>94</v>
      </c>
      <c r="K334" s="151">
        <v>94</v>
      </c>
      <c r="L334" s="151">
        <v>21</v>
      </c>
      <c r="M334" s="151">
        <v>0</v>
      </c>
      <c r="N334" s="151">
        <v>6694</v>
      </c>
      <c r="O334" s="151">
        <v>138</v>
      </c>
      <c r="P334" s="151">
        <v>138</v>
      </c>
      <c r="Q334" s="151">
        <v>94</v>
      </c>
      <c r="R334" s="151">
        <v>0</v>
      </c>
      <c r="S334" s="152">
        <v>0.015</v>
      </c>
      <c r="T334" s="153">
        <v>185760</v>
      </c>
      <c r="U334" s="153">
        <v>3001</v>
      </c>
      <c r="V334" s="153">
        <v>2970</v>
      </c>
      <c r="W334" s="153">
        <v>0</v>
      </c>
      <c r="X334" s="151">
        <v>2731</v>
      </c>
      <c r="Y334" s="154">
        <v>0.0161552540913006</v>
      </c>
      <c r="Z334" s="154">
        <v>0.0156794425087108</v>
      </c>
      <c r="AA334" s="154">
        <v>0.0145016970070966</v>
      </c>
      <c r="AB334" s="155">
        <v>0.0206154765461607</v>
      </c>
      <c r="AC334" s="156">
        <v>0.00117774550161422</v>
      </c>
      <c r="AD334" s="157">
        <v>46833</v>
      </c>
      <c r="AE334" s="158">
        <v>756</v>
      </c>
      <c r="AF334" s="158">
        <v>0</v>
      </c>
      <c r="AG334" s="158">
        <v>47622</v>
      </c>
      <c r="AH334" s="158">
        <v>827</v>
      </c>
      <c r="AI334" s="158">
        <v>0</v>
      </c>
      <c r="AJ334" s="155">
        <v>0.0161424636474281</v>
      </c>
      <c r="AK334" s="155">
        <v>0.0173659233127546</v>
      </c>
      <c r="AL334" s="156">
        <v>-0.00122345966532651</v>
      </c>
    </row>
    <row r="335" ht="33" spans="1:38">
      <c r="A335" s="166" t="s">
        <v>99</v>
      </c>
      <c r="B335" s="167" t="s">
        <v>803</v>
      </c>
      <c r="C335" s="167" t="s">
        <v>145</v>
      </c>
      <c r="D335" s="150">
        <v>6680</v>
      </c>
      <c r="E335" s="150">
        <v>112</v>
      </c>
      <c r="F335" s="150">
        <v>82</v>
      </c>
      <c r="G335" s="150">
        <v>0</v>
      </c>
      <c r="H335" s="150">
        <v>0</v>
      </c>
      <c r="I335" s="151">
        <v>6163</v>
      </c>
      <c r="J335" s="151">
        <v>126</v>
      </c>
      <c r="K335" s="151">
        <v>125</v>
      </c>
      <c r="L335" s="151">
        <v>20</v>
      </c>
      <c r="M335" s="151">
        <v>0</v>
      </c>
      <c r="N335" s="151">
        <v>6446</v>
      </c>
      <c r="O335" s="151">
        <v>154</v>
      </c>
      <c r="P335" s="151">
        <v>154</v>
      </c>
      <c r="Q335" s="151">
        <v>98</v>
      </c>
      <c r="R335" s="151">
        <v>0</v>
      </c>
      <c r="S335" s="152">
        <v>0.015</v>
      </c>
      <c r="T335" s="153">
        <v>176107</v>
      </c>
      <c r="U335" s="153">
        <v>2920</v>
      </c>
      <c r="V335" s="153">
        <v>2889</v>
      </c>
      <c r="W335" s="153">
        <v>5</v>
      </c>
      <c r="X335" s="151">
        <v>2599</v>
      </c>
      <c r="Y335" s="154">
        <v>0.0165524368707661</v>
      </c>
      <c r="Z335" s="154">
        <v>0.0167664670658683</v>
      </c>
      <c r="AA335" s="154">
        <v>0.0204445886743469</v>
      </c>
      <c r="AB335" s="155">
        <v>0.0238907849829352</v>
      </c>
      <c r="AC335" s="156">
        <v>-0.00367812160847865</v>
      </c>
      <c r="AD335" s="157">
        <v>44169</v>
      </c>
      <c r="AE335" s="158">
        <v>767</v>
      </c>
      <c r="AF335" s="158">
        <v>0</v>
      </c>
      <c r="AG335" s="158">
        <v>44751</v>
      </c>
      <c r="AH335" s="158">
        <v>768</v>
      </c>
      <c r="AI335" s="158">
        <v>1</v>
      </c>
      <c r="AJ335" s="155">
        <v>0.0173651203332654</v>
      </c>
      <c r="AK335" s="155">
        <v>0.0171392818037586</v>
      </c>
      <c r="AL335" s="156">
        <v>0.000225838529506837</v>
      </c>
    </row>
    <row r="336" ht="33" spans="1:38">
      <c r="A336" s="166" t="s">
        <v>99</v>
      </c>
      <c r="B336" s="167" t="s">
        <v>803</v>
      </c>
      <c r="C336" s="167" t="s">
        <v>146</v>
      </c>
      <c r="D336" s="150">
        <v>7790</v>
      </c>
      <c r="E336" s="150">
        <v>152</v>
      </c>
      <c r="F336" s="150">
        <v>96</v>
      </c>
      <c r="G336" s="150">
        <v>0</v>
      </c>
      <c r="H336" s="150">
        <v>0</v>
      </c>
      <c r="I336" s="151">
        <v>7258</v>
      </c>
      <c r="J336" s="151">
        <v>193</v>
      </c>
      <c r="K336" s="151">
        <v>193</v>
      </c>
      <c r="L336" s="151">
        <v>0</v>
      </c>
      <c r="M336" s="151">
        <v>0</v>
      </c>
      <c r="N336" s="151">
        <v>7805</v>
      </c>
      <c r="O336" s="151">
        <v>184</v>
      </c>
      <c r="P336" s="151">
        <v>184</v>
      </c>
      <c r="Q336" s="151">
        <v>50</v>
      </c>
      <c r="R336" s="151">
        <v>0</v>
      </c>
      <c r="S336" s="152">
        <v>0.015</v>
      </c>
      <c r="T336" s="153">
        <v>211430</v>
      </c>
      <c r="U336" s="153">
        <v>4501</v>
      </c>
      <c r="V336" s="153">
        <v>4445</v>
      </c>
      <c r="W336" s="153">
        <v>2</v>
      </c>
      <c r="X336" s="151">
        <v>3922</v>
      </c>
      <c r="Y336" s="154">
        <v>0.0212789102776333</v>
      </c>
      <c r="Z336" s="154">
        <v>0.0195121951219512</v>
      </c>
      <c r="AA336" s="154">
        <v>0.0265913474786443</v>
      </c>
      <c r="AB336" s="155">
        <v>0.0235746316463805</v>
      </c>
      <c r="AC336" s="156">
        <v>-0.00707915235669303</v>
      </c>
      <c r="AD336" s="157">
        <v>53098</v>
      </c>
      <c r="AE336" s="158">
        <v>1165</v>
      </c>
      <c r="AF336" s="158">
        <v>0</v>
      </c>
      <c r="AG336" s="158">
        <v>54090</v>
      </c>
      <c r="AH336" s="158">
        <v>1191</v>
      </c>
      <c r="AI336" s="158">
        <v>1</v>
      </c>
      <c r="AJ336" s="155">
        <v>0.0219405627330596</v>
      </c>
      <c r="AK336" s="155">
        <v>0.0220003697541135</v>
      </c>
      <c r="AL336" s="156">
        <v>-5.98070210538863e-5</v>
      </c>
    </row>
    <row r="337" ht="33" spans="1:38">
      <c r="A337" s="166" t="s">
        <v>99</v>
      </c>
      <c r="B337" s="167" t="s">
        <v>803</v>
      </c>
      <c r="C337" s="167" t="s">
        <v>147</v>
      </c>
      <c r="D337" s="150">
        <v>6041</v>
      </c>
      <c r="E337" s="150">
        <v>100</v>
      </c>
      <c r="F337" s="150">
        <v>78</v>
      </c>
      <c r="G337" s="150">
        <v>0</v>
      </c>
      <c r="H337" s="150">
        <v>0</v>
      </c>
      <c r="I337" s="151">
        <v>5486</v>
      </c>
      <c r="J337" s="151">
        <v>84</v>
      </c>
      <c r="K337" s="151">
        <v>84</v>
      </c>
      <c r="L337" s="151">
        <v>17</v>
      </c>
      <c r="M337" s="151">
        <v>0</v>
      </c>
      <c r="N337" s="151">
        <v>5951</v>
      </c>
      <c r="O337" s="151">
        <v>88</v>
      </c>
      <c r="P337" s="151">
        <v>88</v>
      </c>
      <c r="Q337" s="151">
        <v>55</v>
      </c>
      <c r="R337" s="151">
        <v>0</v>
      </c>
      <c r="S337" s="152">
        <v>0.015</v>
      </c>
      <c r="T337" s="153">
        <v>161322</v>
      </c>
      <c r="U337" s="153">
        <v>2394</v>
      </c>
      <c r="V337" s="153">
        <v>2372</v>
      </c>
      <c r="W337" s="153">
        <v>0</v>
      </c>
      <c r="X337" s="151">
        <v>2164</v>
      </c>
      <c r="Y337" s="154">
        <v>0.0148398854464983</v>
      </c>
      <c r="Z337" s="154">
        <v>0.016553550736633</v>
      </c>
      <c r="AA337" s="154">
        <v>0.015311702515494</v>
      </c>
      <c r="AB337" s="155">
        <v>0.0147874306839187</v>
      </c>
      <c r="AC337" s="156">
        <v>0.00124184822113902</v>
      </c>
      <c r="AD337" s="157">
        <v>39850</v>
      </c>
      <c r="AE337" s="158">
        <v>583</v>
      </c>
      <c r="AF337" s="158">
        <v>0</v>
      </c>
      <c r="AG337" s="158">
        <v>40154</v>
      </c>
      <c r="AH337" s="158">
        <v>629</v>
      </c>
      <c r="AI337" s="158">
        <v>0</v>
      </c>
      <c r="AJ337" s="155">
        <v>0.0146298619824341</v>
      </c>
      <c r="AK337" s="155">
        <v>0.0156646909398815</v>
      </c>
      <c r="AL337" s="156">
        <v>-0.00103482895744733</v>
      </c>
    </row>
    <row r="338" ht="33" spans="1:38">
      <c r="A338" s="166" t="s">
        <v>99</v>
      </c>
      <c r="B338" s="167" t="s">
        <v>803</v>
      </c>
      <c r="C338" s="167" t="s">
        <v>148</v>
      </c>
      <c r="D338" s="150">
        <v>3904</v>
      </c>
      <c r="E338" s="150">
        <v>23</v>
      </c>
      <c r="F338" s="150">
        <v>15</v>
      </c>
      <c r="G338" s="150">
        <v>0</v>
      </c>
      <c r="H338" s="150">
        <v>0</v>
      </c>
      <c r="I338" s="151">
        <v>3268</v>
      </c>
      <c r="J338" s="151">
        <v>37</v>
      </c>
      <c r="K338" s="151">
        <v>37</v>
      </c>
      <c r="L338" s="151">
        <v>3</v>
      </c>
      <c r="M338" s="151">
        <v>0</v>
      </c>
      <c r="N338" s="151">
        <v>3775</v>
      </c>
      <c r="O338" s="151">
        <v>15</v>
      </c>
      <c r="P338" s="151">
        <v>15</v>
      </c>
      <c r="Q338" s="151">
        <v>5</v>
      </c>
      <c r="R338" s="151">
        <v>0</v>
      </c>
      <c r="S338" s="152">
        <v>0.015</v>
      </c>
      <c r="T338" s="153">
        <v>107849</v>
      </c>
      <c r="U338" s="153">
        <v>705</v>
      </c>
      <c r="V338" s="153">
        <v>697</v>
      </c>
      <c r="W338" s="153">
        <v>0</v>
      </c>
      <c r="X338" s="151">
        <v>617</v>
      </c>
      <c r="Y338" s="154">
        <v>0.00653691735667461</v>
      </c>
      <c r="Z338" s="154">
        <v>0.00589139344262295</v>
      </c>
      <c r="AA338" s="154">
        <v>0.0113219094247246</v>
      </c>
      <c r="AB338" s="155">
        <v>0.00397350993377483</v>
      </c>
      <c r="AC338" s="156">
        <v>-0.00543051598210165</v>
      </c>
      <c r="AD338" s="157">
        <v>26555</v>
      </c>
      <c r="AE338" s="158">
        <v>171</v>
      </c>
      <c r="AF338" s="158">
        <v>0</v>
      </c>
      <c r="AG338" s="158">
        <v>27128</v>
      </c>
      <c r="AH338" s="158">
        <v>223</v>
      </c>
      <c r="AI338" s="158">
        <v>0</v>
      </c>
      <c r="AJ338" s="155">
        <v>0.00643946526077951</v>
      </c>
      <c r="AK338" s="155">
        <v>0.0082202890002949</v>
      </c>
      <c r="AL338" s="156">
        <v>-0.00178082373951538</v>
      </c>
    </row>
    <row r="339" ht="33" spans="1:38">
      <c r="A339" s="166" t="s">
        <v>99</v>
      </c>
      <c r="B339" s="167" t="s">
        <v>803</v>
      </c>
      <c r="C339" s="167" t="s">
        <v>149</v>
      </c>
      <c r="D339" s="150">
        <v>8996</v>
      </c>
      <c r="E339" s="150">
        <v>151</v>
      </c>
      <c r="F339" s="150">
        <v>105</v>
      </c>
      <c r="G339" s="150">
        <v>0</v>
      </c>
      <c r="H339" s="150">
        <v>0</v>
      </c>
      <c r="I339" s="151">
        <v>9249</v>
      </c>
      <c r="J339" s="151">
        <v>177</v>
      </c>
      <c r="K339" s="151">
        <v>177</v>
      </c>
      <c r="L339" s="151">
        <v>14</v>
      </c>
      <c r="M339" s="151">
        <v>0</v>
      </c>
      <c r="N339" s="151">
        <v>8734</v>
      </c>
      <c r="O339" s="151">
        <v>173</v>
      </c>
      <c r="P339" s="151">
        <v>172</v>
      </c>
      <c r="Q339" s="151">
        <v>85</v>
      </c>
      <c r="R339" s="151">
        <v>0</v>
      </c>
      <c r="S339" s="152">
        <v>0.015</v>
      </c>
      <c r="T339" s="153">
        <v>249728</v>
      </c>
      <c r="U339" s="153">
        <v>4424</v>
      </c>
      <c r="V339" s="153">
        <v>4377</v>
      </c>
      <c r="W339" s="153">
        <v>1</v>
      </c>
      <c r="X339" s="151">
        <v>3943</v>
      </c>
      <c r="Y339" s="154">
        <v>0.0177112698616094</v>
      </c>
      <c r="Z339" s="154">
        <v>0.0167852378835038</v>
      </c>
      <c r="AA339" s="154">
        <v>0.0191372040220564</v>
      </c>
      <c r="AB339" s="155">
        <v>0.0198076482711243</v>
      </c>
      <c r="AC339" s="156">
        <v>-0.00235196613855266</v>
      </c>
      <c r="AD339" s="157">
        <v>61172</v>
      </c>
      <c r="AE339" s="158">
        <v>1142</v>
      </c>
      <c r="AF339" s="158">
        <v>0</v>
      </c>
      <c r="AG339" s="158">
        <v>62547</v>
      </c>
      <c r="AH339" s="158">
        <v>1117</v>
      </c>
      <c r="AI339" s="158">
        <v>0</v>
      </c>
      <c r="AJ339" s="155">
        <v>0.0186686719414111</v>
      </c>
      <c r="AK339" s="155">
        <v>0.017858570355093</v>
      </c>
      <c r="AL339" s="156">
        <v>0.000810101586318134</v>
      </c>
    </row>
    <row r="340" ht="33" spans="1:38">
      <c r="A340" s="166" t="s">
        <v>99</v>
      </c>
      <c r="B340" s="167" t="s">
        <v>803</v>
      </c>
      <c r="C340" s="167" t="s">
        <v>150</v>
      </c>
      <c r="D340" s="150">
        <v>5019</v>
      </c>
      <c r="E340" s="150">
        <v>96</v>
      </c>
      <c r="F340" s="150">
        <v>57</v>
      </c>
      <c r="G340" s="150">
        <v>0</v>
      </c>
      <c r="H340" s="150">
        <v>0</v>
      </c>
      <c r="I340" s="151">
        <v>4626</v>
      </c>
      <c r="J340" s="151">
        <v>103</v>
      </c>
      <c r="K340" s="151">
        <v>102</v>
      </c>
      <c r="L340" s="151">
        <v>19</v>
      </c>
      <c r="M340" s="151">
        <v>0</v>
      </c>
      <c r="N340" s="151">
        <v>4881</v>
      </c>
      <c r="O340" s="151">
        <v>100</v>
      </c>
      <c r="P340" s="151">
        <v>100</v>
      </c>
      <c r="Q340" s="151">
        <v>55</v>
      </c>
      <c r="R340" s="151">
        <v>0</v>
      </c>
      <c r="S340" s="152">
        <v>0.015</v>
      </c>
      <c r="T340" s="153">
        <v>136009</v>
      </c>
      <c r="U340" s="153">
        <v>2848</v>
      </c>
      <c r="V340" s="153">
        <v>2808</v>
      </c>
      <c r="W340" s="153">
        <v>0</v>
      </c>
      <c r="X340" s="151">
        <v>2572</v>
      </c>
      <c r="Y340" s="154">
        <v>0.0209397907491416</v>
      </c>
      <c r="Z340" s="154">
        <v>0.0191273161984459</v>
      </c>
      <c r="AA340" s="154">
        <v>0.0222654561175962</v>
      </c>
      <c r="AB340" s="155">
        <v>0.0204876049989756</v>
      </c>
      <c r="AC340" s="156">
        <v>-0.00313813991915029</v>
      </c>
      <c r="AD340" s="157">
        <v>33722</v>
      </c>
      <c r="AE340" s="158">
        <v>700</v>
      </c>
      <c r="AF340" s="158">
        <v>0</v>
      </c>
      <c r="AG340" s="158">
        <v>34707</v>
      </c>
      <c r="AH340" s="158">
        <v>701</v>
      </c>
      <c r="AI340" s="158">
        <v>0</v>
      </c>
      <c r="AJ340" s="155">
        <v>0.0207579621612004</v>
      </c>
      <c r="AK340" s="155">
        <v>0.0201976546517993</v>
      </c>
      <c r="AL340" s="156">
        <v>0.000560307509401052</v>
      </c>
    </row>
    <row r="341" ht="33" spans="1:38">
      <c r="A341" s="166" t="s">
        <v>99</v>
      </c>
      <c r="B341" s="167" t="s">
        <v>803</v>
      </c>
      <c r="C341" s="167" t="s">
        <v>151</v>
      </c>
      <c r="D341" s="150">
        <v>6030</v>
      </c>
      <c r="E341" s="150">
        <v>68</v>
      </c>
      <c r="F341" s="150">
        <v>48</v>
      </c>
      <c r="G341" s="150">
        <v>0</v>
      </c>
      <c r="H341" s="150">
        <v>0</v>
      </c>
      <c r="I341" s="151">
        <v>6230</v>
      </c>
      <c r="J341" s="151">
        <v>75</v>
      </c>
      <c r="K341" s="151">
        <v>75</v>
      </c>
      <c r="L341" s="151">
        <v>11</v>
      </c>
      <c r="M341" s="151">
        <v>0</v>
      </c>
      <c r="N341" s="151">
        <v>5928</v>
      </c>
      <c r="O341" s="151">
        <v>98</v>
      </c>
      <c r="P341" s="151">
        <v>98</v>
      </c>
      <c r="Q341" s="151">
        <v>60</v>
      </c>
      <c r="R341" s="151">
        <v>0</v>
      </c>
      <c r="S341" s="152">
        <v>0.015</v>
      </c>
      <c r="T341" s="153">
        <v>166952</v>
      </c>
      <c r="U341" s="153">
        <v>2390</v>
      </c>
      <c r="V341" s="153">
        <v>2370</v>
      </c>
      <c r="W341" s="153">
        <v>1</v>
      </c>
      <c r="X341" s="151">
        <v>2194</v>
      </c>
      <c r="Y341" s="154">
        <v>0.0143095021323494</v>
      </c>
      <c r="Z341" s="154">
        <v>0.0112769485903814</v>
      </c>
      <c r="AA341" s="154">
        <v>0.0120385232744783</v>
      </c>
      <c r="AB341" s="155">
        <v>0.016531713900135</v>
      </c>
      <c r="AC341" s="156">
        <v>-0.000761574684096905</v>
      </c>
      <c r="AD341" s="157">
        <v>40909</v>
      </c>
      <c r="AE341" s="158">
        <v>558</v>
      </c>
      <c r="AF341" s="158">
        <v>1</v>
      </c>
      <c r="AG341" s="158">
        <v>42160</v>
      </c>
      <c r="AH341" s="158">
        <v>665</v>
      </c>
      <c r="AI341" s="158">
        <v>0</v>
      </c>
      <c r="AJ341" s="155">
        <v>0.0136155858124129</v>
      </c>
      <c r="AK341" s="155">
        <v>0.0157732447817837</v>
      </c>
      <c r="AL341" s="156">
        <v>-0.00215765896937077</v>
      </c>
    </row>
    <row r="342" ht="33" spans="1:38">
      <c r="A342" s="166" t="s">
        <v>99</v>
      </c>
      <c r="B342" s="167" t="s">
        <v>803</v>
      </c>
      <c r="C342" s="167" t="s">
        <v>152</v>
      </c>
      <c r="D342" s="150">
        <v>5107</v>
      </c>
      <c r="E342" s="150">
        <v>71</v>
      </c>
      <c r="F342" s="150">
        <v>44</v>
      </c>
      <c r="G342" s="150">
        <v>0</v>
      </c>
      <c r="H342" s="150">
        <v>0</v>
      </c>
      <c r="I342" s="151">
        <v>5024</v>
      </c>
      <c r="J342" s="151">
        <v>101</v>
      </c>
      <c r="K342" s="151">
        <v>101</v>
      </c>
      <c r="L342" s="151">
        <v>12</v>
      </c>
      <c r="M342" s="151">
        <v>0</v>
      </c>
      <c r="N342" s="151">
        <v>5033</v>
      </c>
      <c r="O342" s="151">
        <v>73</v>
      </c>
      <c r="P342" s="151">
        <v>73</v>
      </c>
      <c r="Q342" s="151">
        <v>41</v>
      </c>
      <c r="R342" s="151">
        <v>0</v>
      </c>
      <c r="S342" s="152">
        <v>0.015</v>
      </c>
      <c r="T342" s="153">
        <v>141928</v>
      </c>
      <c r="U342" s="153">
        <v>2058</v>
      </c>
      <c r="V342" s="153">
        <v>2031</v>
      </c>
      <c r="W342" s="153">
        <v>1</v>
      </c>
      <c r="X342" s="151">
        <v>1829</v>
      </c>
      <c r="Y342" s="154">
        <v>0.0144932641902937</v>
      </c>
      <c r="Z342" s="154">
        <v>0.0139024867828471</v>
      </c>
      <c r="AA342" s="154">
        <v>0.0201035031847134</v>
      </c>
      <c r="AB342" s="155">
        <v>0.0145042718060799</v>
      </c>
      <c r="AC342" s="156">
        <v>-0.0062010164018663</v>
      </c>
      <c r="AD342" s="157">
        <v>34406</v>
      </c>
      <c r="AE342" s="158">
        <v>571</v>
      </c>
      <c r="AF342" s="158">
        <v>0</v>
      </c>
      <c r="AG342" s="158">
        <v>34341</v>
      </c>
      <c r="AH342" s="158">
        <v>523</v>
      </c>
      <c r="AI342" s="158">
        <v>0</v>
      </c>
      <c r="AJ342" s="155">
        <v>0.0165959425681567</v>
      </c>
      <c r="AK342" s="155">
        <v>0.0152296089222795</v>
      </c>
      <c r="AL342" s="156">
        <v>0.00136633364587723</v>
      </c>
    </row>
    <row r="343" ht="33" spans="1:38">
      <c r="A343" s="166" t="s">
        <v>99</v>
      </c>
      <c r="B343" s="167" t="s">
        <v>803</v>
      </c>
      <c r="C343" s="167" t="s">
        <v>153</v>
      </c>
      <c r="D343" s="150">
        <v>5321</v>
      </c>
      <c r="E343" s="150">
        <v>51</v>
      </c>
      <c r="F343" s="150">
        <v>29</v>
      </c>
      <c r="G343" s="150">
        <v>0</v>
      </c>
      <c r="H343" s="150">
        <v>0</v>
      </c>
      <c r="I343" s="151">
        <v>5031</v>
      </c>
      <c r="J343" s="151">
        <v>64</v>
      </c>
      <c r="K343" s="151">
        <v>64</v>
      </c>
      <c r="L343" s="151">
        <v>12</v>
      </c>
      <c r="M343" s="151">
        <v>0</v>
      </c>
      <c r="N343" s="151">
        <v>5163</v>
      </c>
      <c r="O343" s="151">
        <v>68</v>
      </c>
      <c r="P343" s="151">
        <v>68</v>
      </c>
      <c r="Q343" s="151">
        <v>32</v>
      </c>
      <c r="R343" s="151">
        <v>0</v>
      </c>
      <c r="S343" s="152">
        <v>0.015</v>
      </c>
      <c r="T343" s="153">
        <v>148889</v>
      </c>
      <c r="U343" s="153">
        <v>1422</v>
      </c>
      <c r="V343" s="153">
        <v>1400</v>
      </c>
      <c r="W343" s="153">
        <v>1</v>
      </c>
      <c r="X343" s="151">
        <v>1256</v>
      </c>
      <c r="Y343" s="154">
        <v>0.00954402272834125</v>
      </c>
      <c r="Z343" s="154">
        <v>0.00958466453674121</v>
      </c>
      <c r="AA343" s="154">
        <v>0.0127211290001988</v>
      </c>
      <c r="AB343" s="155">
        <v>0.0131706372264187</v>
      </c>
      <c r="AC343" s="156">
        <v>-0.00313646446345755</v>
      </c>
      <c r="AD343" s="157">
        <v>36238</v>
      </c>
      <c r="AE343" s="158">
        <v>370</v>
      </c>
      <c r="AF343" s="158">
        <v>1</v>
      </c>
      <c r="AG343" s="158">
        <v>37886</v>
      </c>
      <c r="AH343" s="158">
        <v>399</v>
      </c>
      <c r="AI343" s="158">
        <v>0</v>
      </c>
      <c r="AJ343" s="155">
        <v>0.0101826811634196</v>
      </c>
      <c r="AK343" s="155">
        <v>0.0105315947843531</v>
      </c>
      <c r="AL343" s="156">
        <v>-0.000348913620933445</v>
      </c>
    </row>
    <row r="344" ht="33" spans="1:38">
      <c r="A344" s="166" t="s">
        <v>99</v>
      </c>
      <c r="B344" s="167" t="s">
        <v>803</v>
      </c>
      <c r="C344" s="167" t="s">
        <v>154</v>
      </c>
      <c r="D344" s="150">
        <v>3492</v>
      </c>
      <c r="E344" s="150">
        <v>50</v>
      </c>
      <c r="F344" s="150">
        <v>36</v>
      </c>
      <c r="G344" s="150">
        <v>0</v>
      </c>
      <c r="H344" s="150">
        <v>0</v>
      </c>
      <c r="I344" s="151">
        <v>3576</v>
      </c>
      <c r="J344" s="151">
        <v>52</v>
      </c>
      <c r="K344" s="151">
        <v>52</v>
      </c>
      <c r="L344" s="151">
        <v>11</v>
      </c>
      <c r="M344" s="151">
        <v>0</v>
      </c>
      <c r="N344" s="151">
        <v>3778</v>
      </c>
      <c r="O344" s="151">
        <v>43</v>
      </c>
      <c r="P344" s="151">
        <v>43</v>
      </c>
      <c r="Q344" s="151">
        <v>28</v>
      </c>
      <c r="R344" s="151">
        <v>0</v>
      </c>
      <c r="S344" s="152">
        <v>0.015</v>
      </c>
      <c r="T344" s="153">
        <v>101129</v>
      </c>
      <c r="U344" s="153">
        <v>1346</v>
      </c>
      <c r="V344" s="153">
        <v>1331</v>
      </c>
      <c r="W344" s="153">
        <v>2</v>
      </c>
      <c r="X344" s="151">
        <v>1225</v>
      </c>
      <c r="Y344" s="154">
        <v>0.0132899563923306</v>
      </c>
      <c r="Z344" s="154">
        <v>0.0143184421534937</v>
      </c>
      <c r="AA344" s="154">
        <v>0.0145413870246085</v>
      </c>
      <c r="AB344" s="155">
        <v>0.0113816834303864</v>
      </c>
      <c r="AC344" s="156">
        <v>-0.000222944871114801</v>
      </c>
      <c r="AD344" s="157">
        <v>26022</v>
      </c>
      <c r="AE344" s="158">
        <v>354</v>
      </c>
      <c r="AF344" s="158">
        <v>1</v>
      </c>
      <c r="AG344" s="158">
        <v>26005</v>
      </c>
      <c r="AH344" s="158">
        <v>338</v>
      </c>
      <c r="AI344" s="158">
        <v>0</v>
      </c>
      <c r="AJ344" s="155">
        <v>0.0135654446237799</v>
      </c>
      <c r="AK344" s="155">
        <v>0.0129975004806768</v>
      </c>
      <c r="AL344" s="156">
        <v>0.000567944143103086</v>
      </c>
    </row>
    <row r="345" ht="33" spans="1:38">
      <c r="A345" s="166" t="s">
        <v>99</v>
      </c>
      <c r="B345" s="167" t="s">
        <v>803</v>
      </c>
      <c r="C345" s="167" t="s">
        <v>155</v>
      </c>
      <c r="D345" s="150">
        <v>2300</v>
      </c>
      <c r="E345" s="150">
        <v>1</v>
      </c>
      <c r="F345" s="150">
        <v>0</v>
      </c>
      <c r="G345" s="150">
        <v>0</v>
      </c>
      <c r="H345" s="150">
        <v>0</v>
      </c>
      <c r="I345" s="151">
        <v>2149</v>
      </c>
      <c r="J345" s="151">
        <v>41</v>
      </c>
      <c r="K345" s="151">
        <v>41</v>
      </c>
      <c r="L345" s="151">
        <v>0</v>
      </c>
      <c r="M345" s="151">
        <v>0</v>
      </c>
      <c r="N345" s="151">
        <v>2209</v>
      </c>
      <c r="O345" s="151">
        <v>29</v>
      </c>
      <c r="P345" s="151">
        <v>29</v>
      </c>
      <c r="Q345" s="151">
        <v>12</v>
      </c>
      <c r="R345" s="151">
        <v>0</v>
      </c>
      <c r="S345" s="152">
        <v>0.015</v>
      </c>
      <c r="T345" s="153">
        <v>61742</v>
      </c>
      <c r="U345" s="153">
        <v>615</v>
      </c>
      <c r="V345" s="153">
        <v>614</v>
      </c>
      <c r="W345" s="153">
        <v>0</v>
      </c>
      <c r="X345" s="151">
        <v>545</v>
      </c>
      <c r="Y345" s="154">
        <v>0.00996080463865764</v>
      </c>
      <c r="Z345" s="154">
        <v>0.000434782608695652</v>
      </c>
      <c r="AA345" s="154">
        <v>0.0190786412284784</v>
      </c>
      <c r="AB345" s="155">
        <v>0.0131281122679946</v>
      </c>
      <c r="AC345" s="156">
        <v>-0.0186438586197827</v>
      </c>
      <c r="AD345" s="157">
        <v>15300</v>
      </c>
      <c r="AE345" s="158">
        <v>152</v>
      </c>
      <c r="AF345" s="158">
        <v>0</v>
      </c>
      <c r="AG345" s="158">
        <v>15764</v>
      </c>
      <c r="AH345" s="158">
        <v>180</v>
      </c>
      <c r="AI345" s="158">
        <v>0</v>
      </c>
      <c r="AJ345" s="155">
        <v>0.00993464052287582</v>
      </c>
      <c r="AK345" s="155">
        <v>0.0114184217203755</v>
      </c>
      <c r="AL345" s="156">
        <v>-0.00148378119749972</v>
      </c>
    </row>
    <row r="346" ht="33" spans="1:38">
      <c r="A346" s="166" t="s">
        <v>99</v>
      </c>
      <c r="B346" s="167" t="s">
        <v>803</v>
      </c>
      <c r="C346" s="167" t="s">
        <v>156</v>
      </c>
      <c r="D346" s="150">
        <v>7066</v>
      </c>
      <c r="E346" s="150">
        <v>160</v>
      </c>
      <c r="F346" s="150">
        <v>112</v>
      </c>
      <c r="G346" s="150">
        <v>0</v>
      </c>
      <c r="H346" s="150">
        <v>0</v>
      </c>
      <c r="I346" s="151">
        <v>7356</v>
      </c>
      <c r="J346" s="151">
        <v>154</v>
      </c>
      <c r="K346" s="151">
        <v>153</v>
      </c>
      <c r="L346" s="151">
        <v>28</v>
      </c>
      <c r="M346" s="151">
        <v>0</v>
      </c>
      <c r="N346" s="151">
        <v>6593</v>
      </c>
      <c r="O346" s="151">
        <v>158</v>
      </c>
      <c r="P346" s="151">
        <v>158</v>
      </c>
      <c r="Q346" s="151">
        <v>102</v>
      </c>
      <c r="R346" s="151">
        <v>0</v>
      </c>
      <c r="S346" s="152">
        <v>0.015</v>
      </c>
      <c r="T346" s="153">
        <v>194557</v>
      </c>
      <c r="U346" s="153">
        <v>3855</v>
      </c>
      <c r="V346" s="153">
        <v>3806</v>
      </c>
      <c r="W346" s="153">
        <v>12</v>
      </c>
      <c r="X346" s="151">
        <v>3446</v>
      </c>
      <c r="Y346" s="154">
        <v>0.0197525660860313</v>
      </c>
      <c r="Z346" s="154">
        <v>0.0226436456269459</v>
      </c>
      <c r="AA346" s="154">
        <v>0.0209352909189777</v>
      </c>
      <c r="AB346" s="155">
        <v>0.0239648111633551</v>
      </c>
      <c r="AC346" s="156">
        <v>0.00170835470796823</v>
      </c>
      <c r="AD346" s="157">
        <v>47931</v>
      </c>
      <c r="AE346" s="158">
        <v>992</v>
      </c>
      <c r="AF346" s="158">
        <v>0</v>
      </c>
      <c r="AG346" s="158">
        <v>48701</v>
      </c>
      <c r="AH346" s="158">
        <v>1042</v>
      </c>
      <c r="AI346" s="158">
        <v>7</v>
      </c>
      <c r="AJ346" s="155">
        <v>0.020696417767207</v>
      </c>
      <c r="AK346" s="155">
        <v>0.0212521303463995</v>
      </c>
      <c r="AL346" s="156">
        <v>-0.000555712579192433</v>
      </c>
    </row>
    <row r="347" ht="33" spans="1:38">
      <c r="A347" s="166" t="s">
        <v>99</v>
      </c>
      <c r="B347" s="167" t="s">
        <v>803</v>
      </c>
      <c r="C347" s="167" t="s">
        <v>157</v>
      </c>
      <c r="D347" s="150">
        <v>6252</v>
      </c>
      <c r="E347" s="150">
        <v>81</v>
      </c>
      <c r="F347" s="150">
        <v>50</v>
      </c>
      <c r="G347" s="150">
        <v>0</v>
      </c>
      <c r="H347" s="150">
        <v>0</v>
      </c>
      <c r="I347" s="151">
        <v>6408</v>
      </c>
      <c r="J347" s="151">
        <v>106</v>
      </c>
      <c r="K347" s="151">
        <v>106</v>
      </c>
      <c r="L347" s="151">
        <v>23</v>
      </c>
      <c r="M347" s="151">
        <v>0</v>
      </c>
      <c r="N347" s="151">
        <v>5885</v>
      </c>
      <c r="O347" s="151">
        <v>112</v>
      </c>
      <c r="P347" s="151">
        <v>112</v>
      </c>
      <c r="Q347" s="151">
        <v>80</v>
      </c>
      <c r="R347" s="151">
        <v>0</v>
      </c>
      <c r="S347" s="152">
        <v>0.015</v>
      </c>
      <c r="T347" s="153">
        <v>171175</v>
      </c>
      <c r="U347" s="153">
        <v>2787</v>
      </c>
      <c r="V347" s="153">
        <v>2756</v>
      </c>
      <c r="W347" s="153">
        <v>1</v>
      </c>
      <c r="X347" s="151">
        <v>2553</v>
      </c>
      <c r="Y347" s="154">
        <v>0.0162757412005258</v>
      </c>
      <c r="Z347" s="154">
        <v>0.0129558541266795</v>
      </c>
      <c r="AA347" s="154">
        <v>0.016541822721598</v>
      </c>
      <c r="AB347" s="155">
        <v>0.0190314358538658</v>
      </c>
      <c r="AC347" s="156">
        <v>-0.00358596859491854</v>
      </c>
      <c r="AD347" s="157">
        <v>41609</v>
      </c>
      <c r="AE347" s="158">
        <v>658</v>
      </c>
      <c r="AF347" s="158">
        <v>0</v>
      </c>
      <c r="AG347" s="158">
        <v>42848</v>
      </c>
      <c r="AH347" s="158">
        <v>787</v>
      </c>
      <c r="AI347" s="158">
        <v>0</v>
      </c>
      <c r="AJ347" s="155">
        <v>0.0158138864188036</v>
      </c>
      <c r="AK347" s="155">
        <v>0.0183672516803585</v>
      </c>
      <c r="AL347" s="156">
        <v>-0.00255336526155485</v>
      </c>
    </row>
    <row r="348" ht="33" spans="1:38">
      <c r="A348" s="166" t="s">
        <v>99</v>
      </c>
      <c r="B348" s="167" t="s">
        <v>803</v>
      </c>
      <c r="C348" s="167" t="s">
        <v>158</v>
      </c>
      <c r="D348" s="150">
        <v>4021</v>
      </c>
      <c r="E348" s="150">
        <v>83</v>
      </c>
      <c r="F348" s="150">
        <v>48</v>
      </c>
      <c r="G348" s="150">
        <v>0</v>
      </c>
      <c r="H348" s="150">
        <v>0</v>
      </c>
      <c r="I348" s="151">
        <v>4159</v>
      </c>
      <c r="J348" s="151">
        <v>60</v>
      </c>
      <c r="K348" s="151">
        <v>60</v>
      </c>
      <c r="L348" s="151">
        <v>1</v>
      </c>
      <c r="M348" s="151">
        <v>0</v>
      </c>
      <c r="N348" s="151">
        <v>3859</v>
      </c>
      <c r="O348" s="151">
        <v>81</v>
      </c>
      <c r="P348" s="151">
        <v>81</v>
      </c>
      <c r="Q348" s="151">
        <v>36</v>
      </c>
      <c r="R348" s="151">
        <v>0</v>
      </c>
      <c r="S348" s="152">
        <v>0.015</v>
      </c>
      <c r="T348" s="153">
        <v>110798</v>
      </c>
      <c r="U348" s="153">
        <v>1901</v>
      </c>
      <c r="V348" s="153">
        <v>1866</v>
      </c>
      <c r="W348" s="153">
        <v>1</v>
      </c>
      <c r="X348" s="151">
        <v>1683</v>
      </c>
      <c r="Y348" s="154">
        <v>0.0171483239769671</v>
      </c>
      <c r="Z348" s="154">
        <v>0.0206416314349664</v>
      </c>
      <c r="AA348" s="154">
        <v>0.0144265448425102</v>
      </c>
      <c r="AB348" s="155">
        <v>0.0209898937548588</v>
      </c>
      <c r="AC348" s="156">
        <v>0.00621508659245621</v>
      </c>
      <c r="AD348" s="157">
        <v>26933</v>
      </c>
      <c r="AE348" s="158">
        <v>488</v>
      </c>
      <c r="AF348" s="158">
        <v>0</v>
      </c>
      <c r="AG348" s="158">
        <v>27505</v>
      </c>
      <c r="AH348" s="158">
        <v>528</v>
      </c>
      <c r="AI348" s="158">
        <v>0</v>
      </c>
      <c r="AJ348" s="155">
        <v>0.0181190361266847</v>
      </c>
      <c r="AK348" s="155">
        <v>0.0191965097255045</v>
      </c>
      <c r="AL348" s="156">
        <v>-0.00107747359881971</v>
      </c>
    </row>
    <row r="349" ht="33" spans="1:38">
      <c r="A349" s="166" t="s">
        <v>99</v>
      </c>
      <c r="B349" s="167" t="s">
        <v>803</v>
      </c>
      <c r="C349" s="167" t="s">
        <v>159</v>
      </c>
      <c r="D349" s="150">
        <v>3094</v>
      </c>
      <c r="E349" s="150">
        <v>51</v>
      </c>
      <c r="F349" s="150">
        <v>41</v>
      </c>
      <c r="G349" s="150">
        <v>1</v>
      </c>
      <c r="H349" s="150">
        <v>0</v>
      </c>
      <c r="I349" s="151">
        <v>3052</v>
      </c>
      <c r="J349" s="151">
        <v>61</v>
      </c>
      <c r="K349" s="151">
        <v>61</v>
      </c>
      <c r="L349" s="151">
        <v>13</v>
      </c>
      <c r="M349" s="151">
        <v>0</v>
      </c>
      <c r="N349" s="151">
        <v>3048</v>
      </c>
      <c r="O349" s="151">
        <v>52</v>
      </c>
      <c r="P349" s="151">
        <v>52</v>
      </c>
      <c r="Q349" s="151">
        <v>28</v>
      </c>
      <c r="R349" s="151">
        <v>0</v>
      </c>
      <c r="S349" s="152">
        <v>0.015</v>
      </c>
      <c r="T349" s="153">
        <v>84579</v>
      </c>
      <c r="U349" s="153">
        <v>1413</v>
      </c>
      <c r="V349" s="153">
        <v>1403</v>
      </c>
      <c r="W349" s="153">
        <v>0</v>
      </c>
      <c r="X349" s="151">
        <v>1275</v>
      </c>
      <c r="Y349" s="154">
        <v>0.016706274607172</v>
      </c>
      <c r="Z349" s="154">
        <v>0.0164835164835165</v>
      </c>
      <c r="AA349" s="154">
        <v>0.0199868938401048</v>
      </c>
      <c r="AB349" s="155">
        <v>0.0170603674540682</v>
      </c>
      <c r="AC349" s="156">
        <v>-0.00350337735658836</v>
      </c>
      <c r="AD349" s="157">
        <v>21586</v>
      </c>
      <c r="AE349" s="158">
        <v>365</v>
      </c>
      <c r="AF349" s="158">
        <v>0</v>
      </c>
      <c r="AG349" s="158">
        <v>21601</v>
      </c>
      <c r="AH349" s="158">
        <v>340</v>
      </c>
      <c r="AI349" s="158">
        <v>0</v>
      </c>
      <c r="AJ349" s="155">
        <v>0.0169091077550264</v>
      </c>
      <c r="AK349" s="155">
        <v>0.0157400120364798</v>
      </c>
      <c r="AL349" s="156">
        <v>0.00116909571854661</v>
      </c>
    </row>
    <row r="350" ht="33" spans="1:38">
      <c r="A350" s="166" t="s">
        <v>99</v>
      </c>
      <c r="B350" s="167" t="s">
        <v>803</v>
      </c>
      <c r="C350" s="167" t="s">
        <v>160</v>
      </c>
      <c r="D350" s="150">
        <v>5722</v>
      </c>
      <c r="E350" s="150">
        <v>61</v>
      </c>
      <c r="F350" s="150">
        <v>27</v>
      </c>
      <c r="G350" s="150">
        <v>0</v>
      </c>
      <c r="H350" s="150">
        <v>0</v>
      </c>
      <c r="I350" s="151">
        <v>5231</v>
      </c>
      <c r="J350" s="151">
        <v>99</v>
      </c>
      <c r="K350" s="151">
        <v>99</v>
      </c>
      <c r="L350" s="151">
        <v>6</v>
      </c>
      <c r="M350" s="151">
        <v>0</v>
      </c>
      <c r="N350" s="151">
        <v>5561</v>
      </c>
      <c r="O350" s="151">
        <v>70</v>
      </c>
      <c r="P350" s="151">
        <v>70</v>
      </c>
      <c r="Q350" s="151">
        <v>38</v>
      </c>
      <c r="R350" s="151">
        <v>0</v>
      </c>
      <c r="S350" s="152">
        <v>0.015</v>
      </c>
      <c r="T350" s="153">
        <v>150742</v>
      </c>
      <c r="U350" s="153">
        <v>1907</v>
      </c>
      <c r="V350" s="153">
        <v>1873</v>
      </c>
      <c r="W350" s="153">
        <v>0</v>
      </c>
      <c r="X350" s="151">
        <v>1681</v>
      </c>
      <c r="Y350" s="154">
        <v>0.0126507542688833</v>
      </c>
      <c r="Z350" s="154">
        <v>0.0106606081789584</v>
      </c>
      <c r="AA350" s="154">
        <v>0.018925635633722</v>
      </c>
      <c r="AB350" s="155">
        <v>0.0125876640891926</v>
      </c>
      <c r="AC350" s="156">
        <v>-0.00826502745476364</v>
      </c>
      <c r="AD350" s="157">
        <v>37378</v>
      </c>
      <c r="AE350" s="158">
        <v>515</v>
      </c>
      <c r="AF350" s="158">
        <v>0</v>
      </c>
      <c r="AG350" s="158">
        <v>37102</v>
      </c>
      <c r="AH350" s="158">
        <v>443</v>
      </c>
      <c r="AI350" s="158">
        <v>0</v>
      </c>
      <c r="AJ350" s="155">
        <v>0.0137781582749211</v>
      </c>
      <c r="AK350" s="155">
        <v>0.0119400571397768</v>
      </c>
      <c r="AL350" s="156">
        <v>0.00183810113514424</v>
      </c>
    </row>
    <row r="351" ht="33" spans="1:38">
      <c r="A351" s="166" t="s">
        <v>99</v>
      </c>
      <c r="B351" s="167" t="s">
        <v>1787</v>
      </c>
      <c r="C351" s="167" t="s">
        <v>161</v>
      </c>
      <c r="D351" s="150">
        <v>13096</v>
      </c>
      <c r="E351" s="150">
        <v>176</v>
      </c>
      <c r="F351" s="150">
        <v>92</v>
      </c>
      <c r="G351" s="150">
        <v>6</v>
      </c>
      <c r="H351" s="150">
        <v>0</v>
      </c>
      <c r="I351" s="151">
        <v>13605</v>
      </c>
      <c r="J351" s="151">
        <v>228</v>
      </c>
      <c r="K351" s="151">
        <v>226</v>
      </c>
      <c r="L351" s="151">
        <v>63</v>
      </c>
      <c r="M351" s="151">
        <v>0</v>
      </c>
      <c r="N351" s="151">
        <v>12844</v>
      </c>
      <c r="O351" s="151">
        <v>257</v>
      </c>
      <c r="P351" s="151">
        <v>257</v>
      </c>
      <c r="Q351" s="151">
        <v>146</v>
      </c>
      <c r="R351" s="151">
        <v>0</v>
      </c>
      <c r="S351" s="152">
        <v>0.015</v>
      </c>
      <c r="T351" s="153">
        <v>368927</v>
      </c>
      <c r="U351" s="153">
        <v>6187</v>
      </c>
      <c r="V351" s="153">
        <v>6096</v>
      </c>
      <c r="W351" s="153">
        <v>0</v>
      </c>
      <c r="X351" s="151">
        <v>5651</v>
      </c>
      <c r="Y351" s="154">
        <v>0.0167702553621719</v>
      </c>
      <c r="Z351" s="154">
        <v>0.0134392180818571</v>
      </c>
      <c r="AA351" s="154">
        <v>0.0167585446527012</v>
      </c>
      <c r="AB351" s="155">
        <v>0.0200093428838368</v>
      </c>
      <c r="AC351" s="156">
        <v>-0.00331932657084416</v>
      </c>
      <c r="AD351" s="157">
        <v>88159</v>
      </c>
      <c r="AE351" s="158">
        <v>1521</v>
      </c>
      <c r="AF351" s="158">
        <v>0</v>
      </c>
      <c r="AG351" s="158">
        <v>89535</v>
      </c>
      <c r="AH351" s="158">
        <v>1586</v>
      </c>
      <c r="AI351" s="158">
        <v>0</v>
      </c>
      <c r="AJ351" s="155">
        <v>0.0172529180231173</v>
      </c>
      <c r="AK351" s="155">
        <v>0.0177137432289049</v>
      </c>
      <c r="AL351" s="156">
        <v>-0.000460825205787576</v>
      </c>
    </row>
    <row r="352" ht="33" spans="1:38">
      <c r="A352" s="166" t="s">
        <v>99</v>
      </c>
      <c r="B352" s="167" t="s">
        <v>1787</v>
      </c>
      <c r="C352" s="167" t="s">
        <v>162</v>
      </c>
      <c r="D352" s="150">
        <v>10378</v>
      </c>
      <c r="E352" s="150">
        <v>153</v>
      </c>
      <c r="F352" s="150">
        <v>93</v>
      </c>
      <c r="G352" s="150">
        <v>4</v>
      </c>
      <c r="H352" s="150">
        <v>0</v>
      </c>
      <c r="I352" s="151">
        <v>10734</v>
      </c>
      <c r="J352" s="151">
        <v>155</v>
      </c>
      <c r="K352" s="151">
        <v>155</v>
      </c>
      <c r="L352" s="151">
        <v>29</v>
      </c>
      <c r="M352" s="151">
        <v>0</v>
      </c>
      <c r="N352" s="151">
        <v>10189</v>
      </c>
      <c r="O352" s="151">
        <v>172</v>
      </c>
      <c r="P352" s="151">
        <v>172</v>
      </c>
      <c r="Q352" s="151">
        <v>110</v>
      </c>
      <c r="R352" s="151">
        <v>0</v>
      </c>
      <c r="S352" s="152">
        <v>0.015</v>
      </c>
      <c r="T352" s="153">
        <v>295870</v>
      </c>
      <c r="U352" s="153">
        <v>4096</v>
      </c>
      <c r="V352" s="153">
        <v>4036</v>
      </c>
      <c r="W352" s="153">
        <v>1</v>
      </c>
      <c r="X352" s="151">
        <v>3702</v>
      </c>
      <c r="Y352" s="154">
        <v>0.0138405380741542</v>
      </c>
      <c r="Z352" s="154">
        <v>0.0147427249951821</v>
      </c>
      <c r="AA352" s="154">
        <v>0.014440096888392</v>
      </c>
      <c r="AB352" s="155">
        <v>0.0168809500441653</v>
      </c>
      <c r="AC352" s="156">
        <v>0.00030262810679009</v>
      </c>
      <c r="AD352" s="157">
        <v>70944</v>
      </c>
      <c r="AE352" s="158">
        <v>1011</v>
      </c>
      <c r="AF352" s="158">
        <v>0</v>
      </c>
      <c r="AG352" s="158">
        <v>72242</v>
      </c>
      <c r="AH352" s="158">
        <v>1016</v>
      </c>
      <c r="AI352" s="158">
        <v>0</v>
      </c>
      <c r="AJ352" s="155">
        <v>0.0142506765899865</v>
      </c>
      <c r="AK352" s="155">
        <v>0.0140638409789319</v>
      </c>
      <c r="AL352" s="156">
        <v>0.000186835611054545</v>
      </c>
    </row>
    <row r="353" ht="33" spans="1:38">
      <c r="A353" s="166" t="s">
        <v>99</v>
      </c>
      <c r="B353" s="167" t="s">
        <v>1787</v>
      </c>
      <c r="C353" s="167" t="s">
        <v>163</v>
      </c>
      <c r="D353" s="150">
        <v>20267</v>
      </c>
      <c r="E353" s="150">
        <v>95</v>
      </c>
      <c r="F353" s="150">
        <v>58</v>
      </c>
      <c r="G353" s="150">
        <v>12</v>
      </c>
      <c r="H353" s="150">
        <v>0</v>
      </c>
      <c r="I353" s="151">
        <v>23327</v>
      </c>
      <c r="J353" s="151">
        <v>536</v>
      </c>
      <c r="K353" s="151">
        <v>532</v>
      </c>
      <c r="L353" s="151">
        <v>121</v>
      </c>
      <c r="M353" s="151">
        <v>0</v>
      </c>
      <c r="N353" s="151">
        <v>22645</v>
      </c>
      <c r="O353" s="151">
        <v>403</v>
      </c>
      <c r="P353" s="151">
        <v>403</v>
      </c>
      <c r="Q353" s="151">
        <v>179</v>
      </c>
      <c r="R353" s="151">
        <v>0</v>
      </c>
      <c r="S353" s="152">
        <v>0.015</v>
      </c>
      <c r="T353" s="153">
        <v>585754</v>
      </c>
      <c r="U353" s="153">
        <v>10218</v>
      </c>
      <c r="V353" s="153">
        <v>10153</v>
      </c>
      <c r="W353" s="153">
        <v>19</v>
      </c>
      <c r="X353" s="151">
        <v>9204</v>
      </c>
      <c r="Y353" s="154">
        <v>0.0174117462279387</v>
      </c>
      <c r="Z353" s="154">
        <v>0.00468742290422855</v>
      </c>
      <c r="AA353" s="154">
        <v>0.0229776653663137</v>
      </c>
      <c r="AB353" s="155">
        <v>0.0177964230514462</v>
      </c>
      <c r="AC353" s="156">
        <v>-0.0182902424620852</v>
      </c>
      <c r="AD353" s="157">
        <v>144431</v>
      </c>
      <c r="AE353" s="158">
        <v>2362</v>
      </c>
      <c r="AF353" s="158">
        <v>0</v>
      </c>
      <c r="AG353" s="158">
        <v>142298</v>
      </c>
      <c r="AH353" s="158">
        <v>2825</v>
      </c>
      <c r="AI353" s="158">
        <v>12</v>
      </c>
      <c r="AJ353" s="155">
        <v>0.0163538298564713</v>
      </c>
      <c r="AK353" s="155">
        <v>0.0197683734135406</v>
      </c>
      <c r="AL353" s="156">
        <v>-0.00341454355706934</v>
      </c>
    </row>
    <row r="354" ht="33" spans="1:38">
      <c r="A354" s="166" t="s">
        <v>99</v>
      </c>
      <c r="B354" s="167" t="s">
        <v>1787</v>
      </c>
      <c r="C354" s="167" t="s">
        <v>164</v>
      </c>
      <c r="D354" s="150">
        <v>14638</v>
      </c>
      <c r="E354" s="150">
        <v>270</v>
      </c>
      <c r="F354" s="150">
        <v>147</v>
      </c>
      <c r="G354" s="150">
        <v>1</v>
      </c>
      <c r="H354" s="150">
        <v>0</v>
      </c>
      <c r="I354" s="151">
        <v>15950</v>
      </c>
      <c r="J354" s="151">
        <v>250</v>
      </c>
      <c r="K354" s="151">
        <v>248</v>
      </c>
      <c r="L354" s="151">
        <v>114</v>
      </c>
      <c r="M354" s="151">
        <v>0</v>
      </c>
      <c r="N354" s="151">
        <v>17301</v>
      </c>
      <c r="O354" s="151">
        <v>240</v>
      </c>
      <c r="P354" s="151">
        <v>240</v>
      </c>
      <c r="Q354" s="151">
        <v>175</v>
      </c>
      <c r="R354" s="151">
        <v>0</v>
      </c>
      <c r="S354" s="152">
        <v>0.015</v>
      </c>
      <c r="T354" s="153">
        <v>443806</v>
      </c>
      <c r="U354" s="153">
        <v>7620</v>
      </c>
      <c r="V354" s="153">
        <v>7494</v>
      </c>
      <c r="W354" s="153">
        <v>7</v>
      </c>
      <c r="X354" s="151">
        <v>7010</v>
      </c>
      <c r="Y354" s="154">
        <v>0.0171538915652335</v>
      </c>
      <c r="Z354" s="154">
        <v>0.0184451427790682</v>
      </c>
      <c r="AA354" s="154">
        <v>0.0156739811912226</v>
      </c>
      <c r="AB354" s="155">
        <v>0.0138720305184671</v>
      </c>
      <c r="AC354" s="156">
        <v>0.00277116158784561</v>
      </c>
      <c r="AD354" s="157">
        <v>108324</v>
      </c>
      <c r="AE354" s="158">
        <v>1705</v>
      </c>
      <c r="AF354" s="158">
        <v>0</v>
      </c>
      <c r="AG354" s="158">
        <v>108558</v>
      </c>
      <c r="AH354" s="158">
        <v>1797</v>
      </c>
      <c r="AI354" s="158">
        <v>3</v>
      </c>
      <c r="AJ354" s="155">
        <v>0.0157398175842842</v>
      </c>
      <c r="AK354" s="155">
        <v>0.0165257281821699</v>
      </c>
      <c r="AL354" s="156">
        <v>-0.000785910597885717</v>
      </c>
    </row>
    <row r="355" ht="33" spans="1:38">
      <c r="A355" s="166" t="s">
        <v>99</v>
      </c>
      <c r="B355" s="167" t="s">
        <v>1787</v>
      </c>
      <c r="C355" s="167" t="s">
        <v>165</v>
      </c>
      <c r="D355" s="150">
        <v>18224</v>
      </c>
      <c r="E355" s="150">
        <v>227</v>
      </c>
      <c r="F355" s="150">
        <v>152</v>
      </c>
      <c r="G355" s="150">
        <v>82</v>
      </c>
      <c r="H355" s="150">
        <v>0</v>
      </c>
      <c r="I355" s="151">
        <v>19965</v>
      </c>
      <c r="J355" s="151">
        <v>162</v>
      </c>
      <c r="K355" s="151">
        <v>160</v>
      </c>
      <c r="L355" s="151">
        <v>54</v>
      </c>
      <c r="M355" s="151">
        <v>0</v>
      </c>
      <c r="N355" s="151">
        <v>17802</v>
      </c>
      <c r="O355" s="151">
        <v>159</v>
      </c>
      <c r="P355" s="151">
        <v>158</v>
      </c>
      <c r="Q355" s="151">
        <v>117</v>
      </c>
      <c r="R355" s="151">
        <v>0</v>
      </c>
      <c r="S355" s="152">
        <v>0.015</v>
      </c>
      <c r="T355" s="153">
        <v>521107</v>
      </c>
      <c r="U355" s="153">
        <v>5167</v>
      </c>
      <c r="V355" s="153">
        <v>5088</v>
      </c>
      <c r="W355" s="153">
        <v>4</v>
      </c>
      <c r="X355" s="151">
        <v>4813</v>
      </c>
      <c r="Y355" s="154">
        <v>0.00990775406970162</v>
      </c>
      <c r="Z355" s="154">
        <v>0.0124561018437226</v>
      </c>
      <c r="AA355" s="154">
        <v>0.00811419984973704</v>
      </c>
      <c r="AB355" s="155">
        <v>0.00893158072126727</v>
      </c>
      <c r="AC355" s="156">
        <v>0.00434190199398552</v>
      </c>
      <c r="AD355" s="157">
        <v>127345</v>
      </c>
      <c r="AE355" s="158">
        <v>1284</v>
      </c>
      <c r="AF355" s="158">
        <v>0</v>
      </c>
      <c r="AG355" s="158">
        <v>126893</v>
      </c>
      <c r="AH355" s="158">
        <v>1303</v>
      </c>
      <c r="AI355" s="158">
        <v>0</v>
      </c>
      <c r="AJ355" s="155">
        <v>0.0100828458125564</v>
      </c>
      <c r="AK355" s="155">
        <v>0.010268493927955</v>
      </c>
      <c r="AL355" s="156">
        <v>-0.000185648115398607</v>
      </c>
    </row>
    <row r="356" ht="33" spans="1:38">
      <c r="A356" s="166" t="s">
        <v>99</v>
      </c>
      <c r="B356" s="167" t="s">
        <v>1787</v>
      </c>
      <c r="C356" s="167" t="s">
        <v>166</v>
      </c>
      <c r="D356" s="150">
        <v>7090</v>
      </c>
      <c r="E356" s="150">
        <v>156</v>
      </c>
      <c r="F356" s="150">
        <v>115</v>
      </c>
      <c r="G356" s="150">
        <v>68</v>
      </c>
      <c r="H356" s="150">
        <v>0</v>
      </c>
      <c r="I356" s="151">
        <v>7337</v>
      </c>
      <c r="J356" s="151">
        <v>126</v>
      </c>
      <c r="K356" s="151">
        <v>126</v>
      </c>
      <c r="L356" s="151">
        <v>29</v>
      </c>
      <c r="M356" s="151">
        <v>0</v>
      </c>
      <c r="N356" s="151">
        <v>6851</v>
      </c>
      <c r="O356" s="151">
        <v>129</v>
      </c>
      <c r="P356" s="151">
        <v>129</v>
      </c>
      <c r="Q356" s="151">
        <v>91</v>
      </c>
      <c r="R356" s="151">
        <v>0</v>
      </c>
      <c r="S356" s="152">
        <v>0.015</v>
      </c>
      <c r="T356" s="153">
        <v>202153</v>
      </c>
      <c r="U356" s="153">
        <v>4027</v>
      </c>
      <c r="V356" s="153">
        <v>3986</v>
      </c>
      <c r="W356" s="153">
        <v>0</v>
      </c>
      <c r="X356" s="151">
        <v>3745</v>
      </c>
      <c r="Y356" s="154">
        <v>0.0199205552230241</v>
      </c>
      <c r="Z356" s="154">
        <v>0.0220028208744711</v>
      </c>
      <c r="AA356" s="154">
        <v>0.0171732315660352</v>
      </c>
      <c r="AB356" s="155">
        <v>0.018829367975478</v>
      </c>
      <c r="AC356" s="156">
        <v>0.00482958930843592</v>
      </c>
      <c r="AD356" s="157">
        <v>48390</v>
      </c>
      <c r="AE356" s="158">
        <v>935</v>
      </c>
      <c r="AF356" s="158">
        <v>0</v>
      </c>
      <c r="AG356" s="158">
        <v>49604</v>
      </c>
      <c r="AH356" s="158">
        <v>1146</v>
      </c>
      <c r="AI356" s="158">
        <v>0</v>
      </c>
      <c r="AJ356" s="155">
        <v>0.0193221740028932</v>
      </c>
      <c r="AK356" s="155">
        <v>0.0231029755664866</v>
      </c>
      <c r="AL356" s="156">
        <v>-0.00378080156359342</v>
      </c>
    </row>
    <row r="357" ht="33" spans="1:38">
      <c r="A357" s="166" t="s">
        <v>99</v>
      </c>
      <c r="B357" s="167" t="s">
        <v>1787</v>
      </c>
      <c r="C357" s="167" t="s">
        <v>167</v>
      </c>
      <c r="D357" s="150">
        <v>18249</v>
      </c>
      <c r="E357" s="150">
        <v>172</v>
      </c>
      <c r="F357" s="150">
        <v>101</v>
      </c>
      <c r="G357" s="150">
        <v>20</v>
      </c>
      <c r="H357" s="150">
        <v>0</v>
      </c>
      <c r="I357" s="151">
        <v>20617</v>
      </c>
      <c r="J357" s="151">
        <v>245</v>
      </c>
      <c r="K357" s="151">
        <v>245</v>
      </c>
      <c r="L357" s="151">
        <v>63</v>
      </c>
      <c r="M357" s="151">
        <v>0</v>
      </c>
      <c r="N357" s="151">
        <v>18309</v>
      </c>
      <c r="O357" s="151">
        <v>228</v>
      </c>
      <c r="P357" s="151">
        <v>227</v>
      </c>
      <c r="Q357" s="151">
        <v>131</v>
      </c>
      <c r="R357" s="151">
        <v>0</v>
      </c>
      <c r="S357" s="152">
        <v>0.015</v>
      </c>
      <c r="T357" s="153">
        <v>523512</v>
      </c>
      <c r="U357" s="153">
        <v>6261</v>
      </c>
      <c r="V357" s="153">
        <v>6188</v>
      </c>
      <c r="W357" s="153">
        <v>1</v>
      </c>
      <c r="X357" s="151">
        <v>5700</v>
      </c>
      <c r="Y357" s="154">
        <v>0.0119577010651141</v>
      </c>
      <c r="Z357" s="154">
        <v>0.00942517398213601</v>
      </c>
      <c r="AA357" s="154">
        <v>0.0118833971964883</v>
      </c>
      <c r="AB357" s="155">
        <v>0.0124528920203179</v>
      </c>
      <c r="AC357" s="156">
        <v>-0.00245822321435233</v>
      </c>
      <c r="AD357" s="157">
        <v>128758</v>
      </c>
      <c r="AE357" s="158">
        <v>1525</v>
      </c>
      <c r="AF357" s="158">
        <v>0</v>
      </c>
      <c r="AG357" s="158">
        <v>124670</v>
      </c>
      <c r="AH357" s="158">
        <v>1600</v>
      </c>
      <c r="AI357" s="158">
        <v>1</v>
      </c>
      <c r="AJ357" s="155">
        <v>0.0118439242610168</v>
      </c>
      <c r="AK357" s="155">
        <v>0.0128258602711157</v>
      </c>
      <c r="AL357" s="156">
        <v>-0.000981936010098954</v>
      </c>
    </row>
    <row r="358" ht="33" spans="1:38">
      <c r="A358" s="166" t="s">
        <v>99</v>
      </c>
      <c r="B358" s="167" t="s">
        <v>1787</v>
      </c>
      <c r="C358" s="167" t="s">
        <v>168</v>
      </c>
      <c r="D358" s="150">
        <v>11315</v>
      </c>
      <c r="E358" s="150">
        <v>146</v>
      </c>
      <c r="F358" s="150">
        <v>50</v>
      </c>
      <c r="G358" s="150">
        <v>3</v>
      </c>
      <c r="H358" s="150">
        <v>0</v>
      </c>
      <c r="I358" s="151">
        <v>11791</v>
      </c>
      <c r="J358" s="151">
        <v>229</v>
      </c>
      <c r="K358" s="151">
        <v>229</v>
      </c>
      <c r="L358" s="151">
        <v>63</v>
      </c>
      <c r="M358" s="151">
        <v>0</v>
      </c>
      <c r="N358" s="151">
        <v>10869</v>
      </c>
      <c r="O358" s="151">
        <v>155</v>
      </c>
      <c r="P358" s="151">
        <v>155</v>
      </c>
      <c r="Q358" s="151">
        <v>115</v>
      </c>
      <c r="R358" s="151">
        <v>0</v>
      </c>
      <c r="S358" s="152">
        <v>0.015</v>
      </c>
      <c r="T358" s="153">
        <v>327163</v>
      </c>
      <c r="U358" s="153">
        <v>6161</v>
      </c>
      <c r="V358" s="153">
        <v>6061</v>
      </c>
      <c r="W358" s="153">
        <v>3</v>
      </c>
      <c r="X358" s="151">
        <v>5702</v>
      </c>
      <c r="Y358" s="154">
        <v>0.0188224218508817</v>
      </c>
      <c r="Z358" s="154">
        <v>0.0129032258064516</v>
      </c>
      <c r="AA358" s="154">
        <v>0.0194215927402256</v>
      </c>
      <c r="AB358" s="155">
        <v>0.014260741558561</v>
      </c>
      <c r="AC358" s="156">
        <v>-0.00651836693377398</v>
      </c>
      <c r="AD358" s="157">
        <v>77403</v>
      </c>
      <c r="AE358" s="158">
        <v>1444</v>
      </c>
      <c r="AF358" s="158">
        <v>0</v>
      </c>
      <c r="AG358" s="158">
        <v>79361</v>
      </c>
      <c r="AH358" s="158">
        <v>1767</v>
      </c>
      <c r="AI358" s="158">
        <v>1</v>
      </c>
      <c r="AJ358" s="155">
        <v>0.0186556076637856</v>
      </c>
      <c r="AK358" s="155">
        <v>0.0222527437910309</v>
      </c>
      <c r="AL358" s="156">
        <v>-0.00359713612724522</v>
      </c>
    </row>
    <row r="359" ht="33" spans="1:38">
      <c r="A359" s="166" t="s">
        <v>99</v>
      </c>
      <c r="B359" s="167" t="s">
        <v>1787</v>
      </c>
      <c r="C359" s="167" t="s">
        <v>169</v>
      </c>
      <c r="D359" s="150">
        <v>8575</v>
      </c>
      <c r="E359" s="150">
        <v>212</v>
      </c>
      <c r="F359" s="150">
        <v>109</v>
      </c>
      <c r="G359" s="150">
        <v>0</v>
      </c>
      <c r="H359" s="150">
        <v>0</v>
      </c>
      <c r="I359" s="151">
        <v>8699</v>
      </c>
      <c r="J359" s="151">
        <v>184</v>
      </c>
      <c r="K359" s="151">
        <v>182</v>
      </c>
      <c r="L359" s="151">
        <v>29</v>
      </c>
      <c r="M359" s="151">
        <v>0</v>
      </c>
      <c r="N359" s="151">
        <v>8297</v>
      </c>
      <c r="O359" s="151">
        <v>243</v>
      </c>
      <c r="P359" s="151">
        <v>243</v>
      </c>
      <c r="Q359" s="151">
        <v>126</v>
      </c>
      <c r="R359" s="151">
        <v>0</v>
      </c>
      <c r="S359" s="152">
        <v>0.015</v>
      </c>
      <c r="T359" s="153">
        <v>254857</v>
      </c>
      <c r="U359" s="153">
        <v>6228</v>
      </c>
      <c r="V359" s="153">
        <v>6119</v>
      </c>
      <c r="W359" s="153">
        <v>6</v>
      </c>
      <c r="X359" s="151">
        <v>5617</v>
      </c>
      <c r="Y359" s="154">
        <v>0.0244136908148491</v>
      </c>
      <c r="Z359" s="154">
        <v>0.0247230320699708</v>
      </c>
      <c r="AA359" s="154">
        <v>0.0211518565352339</v>
      </c>
      <c r="AB359" s="155">
        <v>0.0292876943473545</v>
      </c>
      <c r="AC359" s="156">
        <v>0.00357117553473691</v>
      </c>
      <c r="AD359" s="157">
        <v>58241</v>
      </c>
      <c r="AE359" s="158">
        <v>1527</v>
      </c>
      <c r="AF359" s="158">
        <v>0</v>
      </c>
      <c r="AG359" s="158">
        <v>61379</v>
      </c>
      <c r="AH359" s="158">
        <v>1731</v>
      </c>
      <c r="AI359" s="158">
        <v>1</v>
      </c>
      <c r="AJ359" s="155">
        <v>0.0262186432238457</v>
      </c>
      <c r="AK359" s="155">
        <v>0.0281855357695629</v>
      </c>
      <c r="AL359" s="156">
        <v>-0.00196689254571714</v>
      </c>
    </row>
    <row r="360" ht="33" spans="1:38">
      <c r="A360" s="166" t="s">
        <v>99</v>
      </c>
      <c r="B360" s="167" t="s">
        <v>1787</v>
      </c>
      <c r="C360" s="167" t="s">
        <v>170</v>
      </c>
      <c r="D360" s="150">
        <v>10331</v>
      </c>
      <c r="E360" s="150">
        <v>199</v>
      </c>
      <c r="F360" s="150">
        <v>117</v>
      </c>
      <c r="G360" s="150">
        <v>1</v>
      </c>
      <c r="H360" s="150">
        <v>0</v>
      </c>
      <c r="I360" s="151">
        <v>10492</v>
      </c>
      <c r="J360" s="151">
        <v>131</v>
      </c>
      <c r="K360" s="151">
        <v>130</v>
      </c>
      <c r="L360" s="151">
        <v>9</v>
      </c>
      <c r="M360" s="151">
        <v>0</v>
      </c>
      <c r="N360" s="151">
        <v>10234</v>
      </c>
      <c r="O360" s="151">
        <v>181</v>
      </c>
      <c r="P360" s="151">
        <v>181</v>
      </c>
      <c r="Q360" s="151">
        <v>95</v>
      </c>
      <c r="R360" s="151">
        <v>0</v>
      </c>
      <c r="S360" s="152">
        <v>0.015</v>
      </c>
      <c r="T360" s="153">
        <v>292361</v>
      </c>
      <c r="U360" s="153">
        <v>4709</v>
      </c>
      <c r="V360" s="153">
        <v>4626</v>
      </c>
      <c r="W360" s="153">
        <v>10</v>
      </c>
      <c r="X360" s="151">
        <v>4196</v>
      </c>
      <c r="Y360" s="154">
        <v>0.0160725951819839</v>
      </c>
      <c r="Z360" s="154">
        <v>0.019262414093505</v>
      </c>
      <c r="AA360" s="154">
        <v>0.0124857033930614</v>
      </c>
      <c r="AB360" s="155">
        <v>0.0176861442251319</v>
      </c>
      <c r="AC360" s="156">
        <v>0.0067767107004436</v>
      </c>
      <c r="AD360" s="157">
        <v>70256</v>
      </c>
      <c r="AE360" s="158">
        <v>1184</v>
      </c>
      <c r="AF360" s="158">
        <v>0</v>
      </c>
      <c r="AG360" s="158">
        <v>70982</v>
      </c>
      <c r="AH360" s="158">
        <v>1191</v>
      </c>
      <c r="AI360" s="158">
        <v>1</v>
      </c>
      <c r="AJ360" s="155">
        <v>0.016852653154179</v>
      </c>
      <c r="AK360" s="155">
        <v>0.0167648136147192</v>
      </c>
      <c r="AL360" s="156">
        <v>8.78395394597782e-5</v>
      </c>
    </row>
    <row r="361" ht="33" spans="1:38">
      <c r="A361" s="166" t="s">
        <v>99</v>
      </c>
      <c r="B361" s="167" t="s">
        <v>1787</v>
      </c>
      <c r="C361" s="167" t="s">
        <v>171</v>
      </c>
      <c r="D361" s="150">
        <v>11062</v>
      </c>
      <c r="E361" s="150">
        <v>297</v>
      </c>
      <c r="F361" s="150">
        <v>168</v>
      </c>
      <c r="G361" s="150">
        <v>92</v>
      </c>
      <c r="H361" s="150">
        <v>0</v>
      </c>
      <c r="I361" s="151">
        <v>11359</v>
      </c>
      <c r="J361" s="151">
        <v>243</v>
      </c>
      <c r="K361" s="151">
        <v>243</v>
      </c>
      <c r="L361" s="151">
        <v>41</v>
      </c>
      <c r="M361" s="151">
        <v>0</v>
      </c>
      <c r="N361" s="151">
        <v>10934</v>
      </c>
      <c r="O361" s="151">
        <v>284</v>
      </c>
      <c r="P361" s="151">
        <v>284</v>
      </c>
      <c r="Q361" s="151">
        <v>204</v>
      </c>
      <c r="R361" s="151">
        <v>0</v>
      </c>
      <c r="S361" s="152">
        <v>0.015</v>
      </c>
      <c r="T361" s="153">
        <v>318823</v>
      </c>
      <c r="U361" s="153">
        <v>7467</v>
      </c>
      <c r="V361" s="153">
        <v>7334</v>
      </c>
      <c r="W361" s="153">
        <v>9</v>
      </c>
      <c r="X361" s="151">
        <v>6881</v>
      </c>
      <c r="Y361" s="154">
        <v>0.0233922897657948</v>
      </c>
      <c r="Z361" s="154">
        <v>0.0268486711263786</v>
      </c>
      <c r="AA361" s="154">
        <v>0.0213927282331191</v>
      </c>
      <c r="AB361" s="155">
        <v>0.025974025974026</v>
      </c>
      <c r="AC361" s="156">
        <v>0.00545594289325948</v>
      </c>
      <c r="AD361" s="157">
        <v>76800</v>
      </c>
      <c r="AE361" s="158">
        <v>1822</v>
      </c>
      <c r="AF361" s="158">
        <v>2</v>
      </c>
      <c r="AG361" s="158">
        <v>77467</v>
      </c>
      <c r="AH361" s="158">
        <v>2018</v>
      </c>
      <c r="AI361" s="158">
        <v>2</v>
      </c>
      <c r="AJ361" s="155">
        <v>0.0236979166666667</v>
      </c>
      <c r="AK361" s="155">
        <v>0.0260239844062633</v>
      </c>
      <c r="AL361" s="156">
        <v>-0.00232606773959665</v>
      </c>
    </row>
    <row r="362" ht="33" spans="1:38">
      <c r="A362" s="166" t="s">
        <v>99</v>
      </c>
      <c r="B362" s="167" t="s">
        <v>1787</v>
      </c>
      <c r="C362" s="167" t="s">
        <v>172</v>
      </c>
      <c r="D362" s="150">
        <v>4359</v>
      </c>
      <c r="E362" s="150">
        <v>166</v>
      </c>
      <c r="F362" s="150">
        <v>88</v>
      </c>
      <c r="G362" s="150">
        <v>1</v>
      </c>
      <c r="H362" s="150">
        <v>0</v>
      </c>
      <c r="I362" s="151">
        <v>4466</v>
      </c>
      <c r="J362" s="151">
        <v>54</v>
      </c>
      <c r="K362" s="151">
        <v>54</v>
      </c>
      <c r="L362" s="151">
        <v>0</v>
      </c>
      <c r="M362" s="151">
        <v>0</v>
      </c>
      <c r="N362" s="151">
        <v>4394</v>
      </c>
      <c r="O362" s="151">
        <v>31</v>
      </c>
      <c r="P362" s="151">
        <v>31</v>
      </c>
      <c r="Q362" s="151">
        <v>8</v>
      </c>
      <c r="R362" s="151">
        <v>0</v>
      </c>
      <c r="S362" s="152">
        <v>0.015</v>
      </c>
      <c r="T362" s="153">
        <v>126945</v>
      </c>
      <c r="U362" s="153">
        <v>2595</v>
      </c>
      <c r="V362" s="153">
        <v>2510</v>
      </c>
      <c r="W362" s="153">
        <v>5</v>
      </c>
      <c r="X362" s="151">
        <v>2175</v>
      </c>
      <c r="Y362" s="154">
        <v>0.0204025365315688</v>
      </c>
      <c r="Z362" s="154">
        <v>0.0380821289286534</v>
      </c>
      <c r="AA362" s="154">
        <v>0.0120913569189431</v>
      </c>
      <c r="AB362" s="155">
        <v>0.00705507510241238</v>
      </c>
      <c r="AC362" s="156">
        <v>0.0259907720097102</v>
      </c>
      <c r="AD362" s="157">
        <v>30760</v>
      </c>
      <c r="AE362" s="158">
        <v>598</v>
      </c>
      <c r="AF362" s="158">
        <v>1</v>
      </c>
      <c r="AG362" s="158">
        <v>30655</v>
      </c>
      <c r="AH362" s="158">
        <v>698</v>
      </c>
      <c r="AI362" s="158">
        <v>0</v>
      </c>
      <c r="AJ362" s="155">
        <v>0.019408322496749</v>
      </c>
      <c r="AK362" s="155">
        <v>0.022769531887131</v>
      </c>
      <c r="AL362" s="156">
        <v>-0.00336120939038195</v>
      </c>
    </row>
    <row r="363" ht="33" spans="1:38">
      <c r="A363" s="166" t="s">
        <v>99</v>
      </c>
      <c r="B363" s="167" t="s">
        <v>1787</v>
      </c>
      <c r="C363" s="167" t="s">
        <v>173</v>
      </c>
      <c r="D363" s="150">
        <v>8432</v>
      </c>
      <c r="E363" s="150">
        <v>108</v>
      </c>
      <c r="F363" s="150">
        <v>33</v>
      </c>
      <c r="G363" s="150">
        <v>0</v>
      </c>
      <c r="H363" s="150">
        <v>0</v>
      </c>
      <c r="I363" s="151">
        <v>9586</v>
      </c>
      <c r="J363" s="151">
        <v>110</v>
      </c>
      <c r="K363" s="151">
        <v>109</v>
      </c>
      <c r="L363" s="151">
        <v>22</v>
      </c>
      <c r="M363" s="151">
        <v>0</v>
      </c>
      <c r="N363" s="151">
        <v>9026</v>
      </c>
      <c r="O363" s="151">
        <v>121</v>
      </c>
      <c r="P363" s="151">
        <v>121</v>
      </c>
      <c r="Q363" s="151">
        <v>62</v>
      </c>
      <c r="R363" s="151">
        <v>0</v>
      </c>
      <c r="S363" s="152">
        <v>0.015</v>
      </c>
      <c r="T363" s="153">
        <v>264837</v>
      </c>
      <c r="U363" s="153">
        <v>3328</v>
      </c>
      <c r="V363" s="153">
        <v>3251</v>
      </c>
      <c r="W363" s="153">
        <v>1</v>
      </c>
      <c r="X363" s="151">
        <v>3014</v>
      </c>
      <c r="Y363" s="154">
        <v>0.012562444069371</v>
      </c>
      <c r="Z363" s="154">
        <v>0.0128083491461101</v>
      </c>
      <c r="AA363" s="154">
        <v>0.0114750678072189</v>
      </c>
      <c r="AB363" s="155">
        <v>0.0134057168180811</v>
      </c>
      <c r="AC363" s="156">
        <v>0.0013332813388912</v>
      </c>
      <c r="AD363" s="157">
        <v>62717</v>
      </c>
      <c r="AE363" s="158">
        <v>775</v>
      </c>
      <c r="AF363" s="158">
        <v>0</v>
      </c>
      <c r="AG363" s="158">
        <v>63659</v>
      </c>
      <c r="AH363" s="158">
        <v>852</v>
      </c>
      <c r="AI363" s="158">
        <v>1</v>
      </c>
      <c r="AJ363" s="155">
        <v>0.0123570961621251</v>
      </c>
      <c r="AK363" s="155">
        <v>0.013368101918032</v>
      </c>
      <c r="AL363" s="156">
        <v>-0.00101100575590691</v>
      </c>
    </row>
    <row r="364" ht="33" spans="1:38">
      <c r="A364" s="166" t="s">
        <v>99</v>
      </c>
      <c r="B364" s="167" t="s">
        <v>33</v>
      </c>
      <c r="C364" s="167" t="s">
        <v>174</v>
      </c>
      <c r="D364" s="150">
        <v>0</v>
      </c>
      <c r="E364" s="150">
        <v>0</v>
      </c>
      <c r="F364" s="150">
        <v>0</v>
      </c>
      <c r="G364" s="150">
        <v>0</v>
      </c>
      <c r="H364" s="150">
        <v>0</v>
      </c>
      <c r="I364" s="151">
        <v>0</v>
      </c>
      <c r="J364" s="151">
        <v>0</v>
      </c>
      <c r="K364" s="151">
        <v>0</v>
      </c>
      <c r="L364" s="151">
        <v>0</v>
      </c>
      <c r="M364" s="151">
        <v>0</v>
      </c>
      <c r="N364" s="151">
        <v>0</v>
      </c>
      <c r="O364" s="151">
        <v>0</v>
      </c>
      <c r="P364" s="151">
        <v>0</v>
      </c>
      <c r="Q364" s="151">
        <v>0</v>
      </c>
      <c r="R364" s="151">
        <v>0</v>
      </c>
      <c r="S364" s="152">
        <v>0.015</v>
      </c>
      <c r="T364" s="153">
        <v>0</v>
      </c>
      <c r="U364" s="153">
        <v>0</v>
      </c>
      <c r="V364" s="153">
        <v>0</v>
      </c>
      <c r="W364" s="153">
        <v>0</v>
      </c>
      <c r="X364" s="151">
        <v>0</v>
      </c>
      <c r="Y364" s="154">
        <v>0</v>
      </c>
      <c r="Z364" s="154">
        <v>0</v>
      </c>
      <c r="AA364" s="154">
        <v>0</v>
      </c>
      <c r="AB364" s="155">
        <v>0</v>
      </c>
      <c r="AC364" s="156">
        <v>0</v>
      </c>
      <c r="AD364" s="157">
        <v>0</v>
      </c>
      <c r="AE364" s="158">
        <v>0</v>
      </c>
      <c r="AF364" s="158">
        <v>0</v>
      </c>
      <c r="AG364" s="158">
        <v>0</v>
      </c>
      <c r="AH364" s="158">
        <v>0</v>
      </c>
      <c r="AI364" s="158">
        <v>0</v>
      </c>
      <c r="AJ364" s="155">
        <v>0</v>
      </c>
      <c r="AK364" s="155">
        <v>0</v>
      </c>
      <c r="AL364" s="156">
        <v>0</v>
      </c>
    </row>
    <row r="365" ht="33" spans="1:38">
      <c r="A365" s="166" t="s">
        <v>99</v>
      </c>
      <c r="B365" s="167" t="s">
        <v>1788</v>
      </c>
      <c r="C365" s="167" t="s">
        <v>175</v>
      </c>
      <c r="D365" s="150">
        <v>14395</v>
      </c>
      <c r="E365" s="150">
        <v>245</v>
      </c>
      <c r="F365" s="150">
        <v>151</v>
      </c>
      <c r="G365" s="150">
        <v>35</v>
      </c>
      <c r="H365" s="150">
        <v>0</v>
      </c>
      <c r="I365" s="151">
        <v>16448</v>
      </c>
      <c r="J365" s="151">
        <v>169</v>
      </c>
      <c r="K365" s="151">
        <v>169</v>
      </c>
      <c r="L365" s="151">
        <v>51</v>
      </c>
      <c r="M365" s="151">
        <v>0</v>
      </c>
      <c r="N365" s="151">
        <v>14343</v>
      </c>
      <c r="O365" s="151">
        <v>186</v>
      </c>
      <c r="P365" s="151">
        <v>186</v>
      </c>
      <c r="Q365" s="151">
        <v>103</v>
      </c>
      <c r="R365" s="151">
        <v>0</v>
      </c>
      <c r="S365" s="152">
        <v>0.015</v>
      </c>
      <c r="T365" s="153">
        <v>419794</v>
      </c>
      <c r="U365" s="153">
        <v>6220</v>
      </c>
      <c r="V365" s="153">
        <v>6125</v>
      </c>
      <c r="W365" s="153">
        <v>21</v>
      </c>
      <c r="X365" s="151">
        <v>5659</v>
      </c>
      <c r="Y365" s="154">
        <v>0.0147667665569303</v>
      </c>
      <c r="Z365" s="154">
        <v>0.0170197985411601</v>
      </c>
      <c r="AA365" s="154">
        <v>0.0102748054474708</v>
      </c>
      <c r="AB365" s="155">
        <v>0.0129679983267099</v>
      </c>
      <c r="AC365" s="156">
        <v>0.00674499309368931</v>
      </c>
      <c r="AD365" s="157">
        <v>102490</v>
      </c>
      <c r="AE365" s="158">
        <v>1504</v>
      </c>
      <c r="AF365" s="158">
        <v>2</v>
      </c>
      <c r="AG365" s="158">
        <v>102512</v>
      </c>
      <c r="AH365" s="158">
        <v>1705</v>
      </c>
      <c r="AI365" s="158">
        <v>19</v>
      </c>
      <c r="AJ365" s="155">
        <v>0.0146550883012977</v>
      </c>
      <c r="AK365" s="155">
        <v>0.0164468550023412</v>
      </c>
      <c r="AL365" s="156">
        <v>-0.0017917667010435</v>
      </c>
    </row>
    <row r="366" ht="33" spans="1:38">
      <c r="A366" s="166" t="s">
        <v>99</v>
      </c>
      <c r="B366" s="167" t="s">
        <v>1788</v>
      </c>
      <c r="C366" s="167" t="s">
        <v>176</v>
      </c>
      <c r="D366" s="150">
        <v>19689</v>
      </c>
      <c r="E366" s="150">
        <v>356</v>
      </c>
      <c r="F366" s="150">
        <v>261</v>
      </c>
      <c r="G366" s="150">
        <v>5</v>
      </c>
      <c r="H366" s="150">
        <v>0</v>
      </c>
      <c r="I366" s="151">
        <v>19065</v>
      </c>
      <c r="J366" s="151">
        <v>299</v>
      </c>
      <c r="K366" s="151">
        <v>298</v>
      </c>
      <c r="L366" s="151">
        <v>96</v>
      </c>
      <c r="M366" s="151">
        <v>0</v>
      </c>
      <c r="N366" s="151">
        <v>19224</v>
      </c>
      <c r="O366" s="151">
        <v>344</v>
      </c>
      <c r="P366" s="151">
        <v>343</v>
      </c>
      <c r="Q366" s="151">
        <v>232</v>
      </c>
      <c r="R366" s="151">
        <v>0</v>
      </c>
      <c r="S366" s="152">
        <v>0.015</v>
      </c>
      <c r="T366" s="153">
        <v>539464</v>
      </c>
      <c r="U366" s="153">
        <v>8278</v>
      </c>
      <c r="V366" s="153">
        <v>8179</v>
      </c>
      <c r="W366" s="153">
        <v>7</v>
      </c>
      <c r="X366" s="151">
        <v>7478</v>
      </c>
      <c r="Y366" s="154">
        <v>0.0153318849821304</v>
      </c>
      <c r="Z366" s="154">
        <v>0.0180811620701915</v>
      </c>
      <c r="AA366" s="154">
        <v>0.0156831890899554</v>
      </c>
      <c r="AB366" s="155">
        <v>0.0178942987931752</v>
      </c>
      <c r="AC366" s="156">
        <v>0.00239797298023606</v>
      </c>
      <c r="AD366" s="157">
        <v>129294</v>
      </c>
      <c r="AE366" s="158">
        <v>2062</v>
      </c>
      <c r="AF366" s="158">
        <v>1</v>
      </c>
      <c r="AG366" s="158">
        <v>131123</v>
      </c>
      <c r="AH366" s="158">
        <v>2133</v>
      </c>
      <c r="AI366" s="158">
        <v>0</v>
      </c>
      <c r="AJ366" s="155">
        <v>0.0159404148684394</v>
      </c>
      <c r="AK366" s="155">
        <v>0.016267168993998</v>
      </c>
      <c r="AL366" s="156">
        <v>-0.000326754125558628</v>
      </c>
    </row>
    <row r="367" ht="33" spans="1:38">
      <c r="A367" s="166" t="s">
        <v>99</v>
      </c>
      <c r="B367" s="167" t="s">
        <v>1788</v>
      </c>
      <c r="C367" s="167" t="s">
        <v>177</v>
      </c>
      <c r="D367" s="150">
        <v>7721</v>
      </c>
      <c r="E367" s="150">
        <v>190</v>
      </c>
      <c r="F367" s="150">
        <v>116</v>
      </c>
      <c r="G367" s="150">
        <v>4</v>
      </c>
      <c r="H367" s="150">
        <v>0</v>
      </c>
      <c r="I367" s="151">
        <v>7932</v>
      </c>
      <c r="J367" s="151">
        <v>152</v>
      </c>
      <c r="K367" s="151">
        <v>152</v>
      </c>
      <c r="L367" s="151">
        <v>0</v>
      </c>
      <c r="M367" s="151">
        <v>0</v>
      </c>
      <c r="N367" s="151">
        <v>7813</v>
      </c>
      <c r="O367" s="151">
        <v>208</v>
      </c>
      <c r="P367" s="151">
        <v>208</v>
      </c>
      <c r="Q367" s="151">
        <v>67</v>
      </c>
      <c r="R367" s="151">
        <v>0</v>
      </c>
      <c r="S367" s="152">
        <v>0.015</v>
      </c>
      <c r="T367" s="153">
        <v>230567</v>
      </c>
      <c r="U367" s="153">
        <v>4745</v>
      </c>
      <c r="V367" s="153">
        <v>4669</v>
      </c>
      <c r="W367" s="153">
        <v>4</v>
      </c>
      <c r="X367" s="151">
        <v>4140</v>
      </c>
      <c r="Y367" s="154">
        <v>0.0205623528085112</v>
      </c>
      <c r="Z367" s="154">
        <v>0.024608211371584</v>
      </c>
      <c r="AA367" s="154">
        <v>0.0191628845184065</v>
      </c>
      <c r="AB367" s="155">
        <v>0.0266222961730449</v>
      </c>
      <c r="AC367" s="156">
        <v>0.00544532685317754</v>
      </c>
      <c r="AD367" s="157">
        <v>54103</v>
      </c>
      <c r="AE367" s="158">
        <v>1222</v>
      </c>
      <c r="AF367" s="158">
        <v>0</v>
      </c>
      <c r="AG367" s="158">
        <v>56141</v>
      </c>
      <c r="AH367" s="158">
        <v>1231</v>
      </c>
      <c r="AI367" s="158">
        <v>2</v>
      </c>
      <c r="AJ367" s="155">
        <v>0.0225865478808938</v>
      </c>
      <c r="AK367" s="155">
        <v>0.0218913093817353</v>
      </c>
      <c r="AL367" s="156">
        <v>0.000695238499158576</v>
      </c>
    </row>
    <row r="368" ht="33" spans="1:38">
      <c r="A368" s="166" t="s">
        <v>99</v>
      </c>
      <c r="B368" s="167" t="s">
        <v>1788</v>
      </c>
      <c r="C368" s="167" t="s">
        <v>178</v>
      </c>
      <c r="D368" s="150">
        <v>7697</v>
      </c>
      <c r="E368" s="150">
        <v>126</v>
      </c>
      <c r="F368" s="150">
        <v>45</v>
      </c>
      <c r="G368" s="150">
        <v>0</v>
      </c>
      <c r="H368" s="150">
        <v>0</v>
      </c>
      <c r="I368" s="151">
        <v>7537</v>
      </c>
      <c r="J368" s="151">
        <v>134</v>
      </c>
      <c r="K368" s="151">
        <v>134</v>
      </c>
      <c r="L368" s="151">
        <v>10</v>
      </c>
      <c r="M368" s="151">
        <v>0</v>
      </c>
      <c r="N368" s="151">
        <v>7247</v>
      </c>
      <c r="O368" s="151">
        <v>125</v>
      </c>
      <c r="P368" s="151">
        <v>125</v>
      </c>
      <c r="Q368" s="151">
        <v>60</v>
      </c>
      <c r="R368" s="151">
        <v>0</v>
      </c>
      <c r="S368" s="152">
        <v>0.015</v>
      </c>
      <c r="T368" s="153">
        <v>219924</v>
      </c>
      <c r="U368" s="153">
        <v>3052</v>
      </c>
      <c r="V368" s="153">
        <v>2970</v>
      </c>
      <c r="W368" s="153">
        <v>1</v>
      </c>
      <c r="X368" s="151">
        <v>2691</v>
      </c>
      <c r="Y368" s="154">
        <v>0.0138729743002128</v>
      </c>
      <c r="Z368" s="154">
        <v>0.0163700142912823</v>
      </c>
      <c r="AA368" s="154">
        <v>0.0177789571447526</v>
      </c>
      <c r="AB368" s="155">
        <v>0.01724851662757</v>
      </c>
      <c r="AC368" s="156">
        <v>-0.00140894285347024</v>
      </c>
      <c r="AD368" s="157">
        <v>51260</v>
      </c>
      <c r="AE368" s="158">
        <v>738</v>
      </c>
      <c r="AF368" s="158">
        <v>0</v>
      </c>
      <c r="AG368" s="158">
        <v>52808</v>
      </c>
      <c r="AH368" s="158">
        <v>790</v>
      </c>
      <c r="AI368" s="158">
        <v>1</v>
      </c>
      <c r="AJ368" s="155">
        <v>0.0143971907920406</v>
      </c>
      <c r="AK368" s="155">
        <v>0.0149409180427208</v>
      </c>
      <c r="AL368" s="156">
        <v>-0.000543727250680222</v>
      </c>
    </row>
    <row r="369" ht="33" spans="1:38">
      <c r="A369" s="166" t="s">
        <v>99</v>
      </c>
      <c r="B369" s="167" t="s">
        <v>1788</v>
      </c>
      <c r="C369" s="167" t="s">
        <v>179</v>
      </c>
      <c r="D369" s="150">
        <v>9716</v>
      </c>
      <c r="E369" s="150">
        <v>259</v>
      </c>
      <c r="F369" s="150">
        <v>123</v>
      </c>
      <c r="G369" s="150">
        <v>0</v>
      </c>
      <c r="H369" s="150">
        <v>0</v>
      </c>
      <c r="I369" s="151">
        <v>10146</v>
      </c>
      <c r="J369" s="151">
        <v>284</v>
      </c>
      <c r="K369" s="151">
        <v>284</v>
      </c>
      <c r="L369" s="151">
        <v>40</v>
      </c>
      <c r="M369" s="151">
        <v>0</v>
      </c>
      <c r="N369" s="151">
        <v>9464</v>
      </c>
      <c r="O369" s="151">
        <v>166</v>
      </c>
      <c r="P369" s="151">
        <v>166</v>
      </c>
      <c r="Q369" s="151">
        <v>84</v>
      </c>
      <c r="R369" s="151">
        <v>0</v>
      </c>
      <c r="S369" s="152">
        <v>0.015</v>
      </c>
      <c r="T369" s="153">
        <v>301241</v>
      </c>
      <c r="U369" s="153">
        <v>6164</v>
      </c>
      <c r="V369" s="153">
        <v>6027</v>
      </c>
      <c r="W369" s="153">
        <v>3</v>
      </c>
      <c r="X369" s="151">
        <v>5464</v>
      </c>
      <c r="Y369" s="154">
        <v>0.0204520632981566</v>
      </c>
      <c r="Z369" s="154">
        <v>0.026657060518732</v>
      </c>
      <c r="AA369" s="154">
        <v>0.0279913266311847</v>
      </c>
      <c r="AB369" s="155">
        <v>0.0175401521555368</v>
      </c>
      <c r="AC369" s="156">
        <v>-0.00133426611245271</v>
      </c>
      <c r="AD369" s="157">
        <v>68289</v>
      </c>
      <c r="AE369" s="158">
        <v>1568</v>
      </c>
      <c r="AF369" s="158">
        <v>0</v>
      </c>
      <c r="AG369" s="158">
        <v>73786</v>
      </c>
      <c r="AH369" s="158">
        <v>1591</v>
      </c>
      <c r="AI369" s="158">
        <v>0</v>
      </c>
      <c r="AJ369" s="155">
        <v>0.022961238266778</v>
      </c>
      <c r="AK369" s="155">
        <v>0.0215623560024937</v>
      </c>
      <c r="AL369" s="156">
        <v>0.00139888226428426</v>
      </c>
    </row>
    <row r="370" ht="33" spans="1:38">
      <c r="A370" s="166" t="s">
        <v>99</v>
      </c>
      <c r="B370" s="167" t="s">
        <v>1788</v>
      </c>
      <c r="C370" s="167" t="s">
        <v>180</v>
      </c>
      <c r="D370" s="150">
        <v>0</v>
      </c>
      <c r="E370" s="150">
        <v>0</v>
      </c>
      <c r="F370" s="150">
        <v>0</v>
      </c>
      <c r="G370" s="150">
        <v>0</v>
      </c>
      <c r="H370" s="150">
        <v>0</v>
      </c>
      <c r="I370" s="151">
        <v>0</v>
      </c>
      <c r="J370" s="151">
        <v>0</v>
      </c>
      <c r="K370" s="151">
        <v>0</v>
      </c>
      <c r="L370" s="151">
        <v>0</v>
      </c>
      <c r="M370" s="151">
        <v>0</v>
      </c>
      <c r="N370" s="151">
        <v>12</v>
      </c>
      <c r="O370" s="151">
        <v>0</v>
      </c>
      <c r="P370" s="151">
        <v>0</v>
      </c>
      <c r="Q370" s="151">
        <v>0</v>
      </c>
      <c r="R370" s="151">
        <v>0</v>
      </c>
      <c r="S370" s="152">
        <v>0.015</v>
      </c>
      <c r="T370" s="153">
        <v>196147</v>
      </c>
      <c r="U370" s="153">
        <v>2499</v>
      </c>
      <c r="V370" s="153">
        <v>2498</v>
      </c>
      <c r="W370" s="153">
        <v>2</v>
      </c>
      <c r="X370" s="151">
        <v>2483</v>
      </c>
      <c r="Y370" s="154">
        <v>0.0127302482321932</v>
      </c>
      <c r="Z370" s="154">
        <v>0</v>
      </c>
      <c r="AA370" s="154">
        <v>0</v>
      </c>
      <c r="AB370" s="155">
        <v>0</v>
      </c>
      <c r="AC370" s="156">
        <v>0</v>
      </c>
      <c r="AD370" s="157">
        <v>121</v>
      </c>
      <c r="AE370" s="158">
        <v>1</v>
      </c>
      <c r="AF370" s="158">
        <v>0</v>
      </c>
      <c r="AG370" s="158">
        <v>40615</v>
      </c>
      <c r="AH370" s="158">
        <v>657</v>
      </c>
      <c r="AI370" s="158">
        <v>0</v>
      </c>
      <c r="AJ370" s="155">
        <v>0.00826446280991736</v>
      </c>
      <c r="AK370" s="155">
        <v>0.0161762895481965</v>
      </c>
      <c r="AL370" s="156">
        <v>-0.00791182673827912</v>
      </c>
    </row>
    <row r="371" ht="33" spans="1:38">
      <c r="A371" s="166" t="s">
        <v>99</v>
      </c>
      <c r="B371" s="167" t="s">
        <v>1788</v>
      </c>
      <c r="C371" s="167" t="s">
        <v>181</v>
      </c>
      <c r="D371" s="150">
        <v>7616</v>
      </c>
      <c r="E371" s="150">
        <v>188</v>
      </c>
      <c r="F371" s="150">
        <v>108</v>
      </c>
      <c r="G371" s="150">
        <v>0</v>
      </c>
      <c r="H371" s="150">
        <v>0</v>
      </c>
      <c r="I371" s="151">
        <v>7868</v>
      </c>
      <c r="J371" s="151">
        <v>117</v>
      </c>
      <c r="K371" s="151">
        <v>117</v>
      </c>
      <c r="L371" s="151">
        <v>18</v>
      </c>
      <c r="M371" s="151">
        <v>0</v>
      </c>
      <c r="N371" s="151">
        <v>7323</v>
      </c>
      <c r="O371" s="151">
        <v>119</v>
      </c>
      <c r="P371" s="151">
        <v>119</v>
      </c>
      <c r="Q371" s="151">
        <v>53</v>
      </c>
      <c r="R371" s="151">
        <v>0</v>
      </c>
      <c r="S371" s="152">
        <v>0.015</v>
      </c>
      <c r="T371" s="153">
        <v>220283</v>
      </c>
      <c r="U371" s="153">
        <v>3471</v>
      </c>
      <c r="V371" s="153">
        <v>3387</v>
      </c>
      <c r="W371" s="153">
        <v>4</v>
      </c>
      <c r="X371" s="151">
        <v>3038</v>
      </c>
      <c r="Y371" s="154">
        <v>0.0157388450311645</v>
      </c>
      <c r="Z371" s="154">
        <v>0.0246848739495798</v>
      </c>
      <c r="AA371" s="154">
        <v>0.0148703609557702</v>
      </c>
      <c r="AB371" s="155">
        <v>0.0162501706950703</v>
      </c>
      <c r="AC371" s="156">
        <v>0.00981451299380962</v>
      </c>
      <c r="AD371" s="157">
        <v>51972</v>
      </c>
      <c r="AE371" s="158">
        <v>981</v>
      </c>
      <c r="AF371" s="158">
        <v>0</v>
      </c>
      <c r="AG371" s="158">
        <v>53811</v>
      </c>
      <c r="AH371" s="158">
        <v>823</v>
      </c>
      <c r="AI371" s="158">
        <v>0</v>
      </c>
      <c r="AJ371" s="155">
        <v>0.0188755483722004</v>
      </c>
      <c r="AK371" s="155">
        <v>0.0152942706881493</v>
      </c>
      <c r="AL371" s="156">
        <v>0.00358127768405115</v>
      </c>
    </row>
    <row r="372" ht="33" spans="1:38">
      <c r="A372" s="166" t="s">
        <v>99</v>
      </c>
      <c r="B372" s="167" t="s">
        <v>1788</v>
      </c>
      <c r="C372" s="167" t="s">
        <v>182</v>
      </c>
      <c r="D372" s="150">
        <v>3641</v>
      </c>
      <c r="E372" s="150">
        <v>60</v>
      </c>
      <c r="F372" s="150">
        <v>37</v>
      </c>
      <c r="G372" s="150">
        <v>0</v>
      </c>
      <c r="H372" s="150">
        <v>0</v>
      </c>
      <c r="I372" s="151">
        <v>3706</v>
      </c>
      <c r="J372" s="151">
        <v>35</v>
      </c>
      <c r="K372" s="151">
        <v>34</v>
      </c>
      <c r="L372" s="151">
        <v>4</v>
      </c>
      <c r="M372" s="151">
        <v>0</v>
      </c>
      <c r="N372" s="151">
        <v>3486</v>
      </c>
      <c r="O372" s="151">
        <v>52</v>
      </c>
      <c r="P372" s="151">
        <v>52</v>
      </c>
      <c r="Q372" s="151">
        <v>29</v>
      </c>
      <c r="R372" s="151">
        <v>0</v>
      </c>
      <c r="S372" s="152">
        <v>0.015</v>
      </c>
      <c r="T372" s="153">
        <v>105729</v>
      </c>
      <c r="U372" s="153">
        <v>1524</v>
      </c>
      <c r="V372" s="153">
        <v>1500</v>
      </c>
      <c r="W372" s="153">
        <v>0</v>
      </c>
      <c r="X372" s="151">
        <v>1377</v>
      </c>
      <c r="Y372" s="154">
        <v>0.0144142099140255</v>
      </c>
      <c r="Z372" s="154">
        <v>0.016478989288657</v>
      </c>
      <c r="AA372" s="154">
        <v>0.0094441446303292</v>
      </c>
      <c r="AB372" s="155">
        <v>0.014916810097533</v>
      </c>
      <c r="AC372" s="156">
        <v>0.00703484465832777</v>
      </c>
      <c r="AD372" s="157">
        <v>24605</v>
      </c>
      <c r="AE372" s="158">
        <v>355</v>
      </c>
      <c r="AF372" s="158">
        <v>0</v>
      </c>
      <c r="AG372" s="158">
        <v>25660</v>
      </c>
      <c r="AH372" s="158">
        <v>409</v>
      </c>
      <c r="AI372" s="158">
        <v>0</v>
      </c>
      <c r="AJ372" s="155">
        <v>0.0144279617963828</v>
      </c>
      <c r="AK372" s="155">
        <v>0.0159392049883087</v>
      </c>
      <c r="AL372" s="156">
        <v>-0.0015112431919258</v>
      </c>
    </row>
    <row r="373" ht="33" spans="1:38">
      <c r="A373" s="166" t="s">
        <v>99</v>
      </c>
      <c r="B373" s="167" t="s">
        <v>1788</v>
      </c>
      <c r="C373" s="167" t="s">
        <v>183</v>
      </c>
      <c r="D373" s="150">
        <v>9331</v>
      </c>
      <c r="E373" s="150">
        <v>87</v>
      </c>
      <c r="F373" s="150">
        <v>23</v>
      </c>
      <c r="G373" s="150">
        <v>0</v>
      </c>
      <c r="H373" s="150">
        <v>0</v>
      </c>
      <c r="I373" s="151">
        <v>10009</v>
      </c>
      <c r="J373" s="151">
        <v>249</v>
      </c>
      <c r="K373" s="151">
        <v>248</v>
      </c>
      <c r="L373" s="151">
        <v>35</v>
      </c>
      <c r="M373" s="151">
        <v>0</v>
      </c>
      <c r="N373" s="151">
        <v>8706</v>
      </c>
      <c r="O373" s="151">
        <v>161</v>
      </c>
      <c r="P373" s="151">
        <v>160</v>
      </c>
      <c r="Q373" s="151">
        <v>105</v>
      </c>
      <c r="R373" s="151">
        <v>0</v>
      </c>
      <c r="S373" s="152">
        <v>0.015</v>
      </c>
      <c r="T373" s="153">
        <v>267056</v>
      </c>
      <c r="U373" s="153">
        <v>4344</v>
      </c>
      <c r="V373" s="153">
        <v>4278</v>
      </c>
      <c r="W373" s="153">
        <v>26</v>
      </c>
      <c r="X373" s="151">
        <v>3851</v>
      </c>
      <c r="Y373" s="154">
        <v>0.0161688934156132</v>
      </c>
      <c r="Z373" s="154">
        <v>0.0093237595113064</v>
      </c>
      <c r="AA373" s="154">
        <v>0.0248776101508642</v>
      </c>
      <c r="AB373" s="155">
        <v>0.0184929933379279</v>
      </c>
      <c r="AC373" s="156">
        <v>-0.0155538506395578</v>
      </c>
      <c r="AD373" s="157">
        <v>63900</v>
      </c>
      <c r="AE373" s="158">
        <v>1033</v>
      </c>
      <c r="AF373" s="158">
        <v>0</v>
      </c>
      <c r="AG373" s="158">
        <v>65968</v>
      </c>
      <c r="AH373" s="158">
        <v>1245</v>
      </c>
      <c r="AI373" s="158">
        <v>15</v>
      </c>
      <c r="AJ373" s="155">
        <v>0.0161658841940532</v>
      </c>
      <c r="AK373" s="155">
        <v>0.018645403832161</v>
      </c>
      <c r="AL373" s="156">
        <v>-0.00247951963810784</v>
      </c>
    </row>
    <row r="374" ht="33" spans="1:38">
      <c r="A374" s="166" t="s">
        <v>99</v>
      </c>
      <c r="B374" s="167" t="s">
        <v>1788</v>
      </c>
      <c r="C374" s="167" t="s">
        <v>184</v>
      </c>
      <c r="D374" s="150">
        <v>6170</v>
      </c>
      <c r="E374" s="150">
        <v>182</v>
      </c>
      <c r="F374" s="150">
        <v>47</v>
      </c>
      <c r="G374" s="150">
        <v>0</v>
      </c>
      <c r="H374" s="150">
        <v>0</v>
      </c>
      <c r="I374" s="151">
        <v>6381</v>
      </c>
      <c r="J374" s="151">
        <v>55</v>
      </c>
      <c r="K374" s="151">
        <v>55</v>
      </c>
      <c r="L374" s="151">
        <v>6</v>
      </c>
      <c r="M374" s="151">
        <v>0</v>
      </c>
      <c r="N374" s="151">
        <v>5966</v>
      </c>
      <c r="O374" s="151">
        <v>139</v>
      </c>
      <c r="P374" s="151">
        <v>139</v>
      </c>
      <c r="Q374" s="151">
        <v>65</v>
      </c>
      <c r="R374" s="151">
        <v>0</v>
      </c>
      <c r="S374" s="152">
        <v>0.015</v>
      </c>
      <c r="T374" s="153">
        <v>180616</v>
      </c>
      <c r="U374" s="153">
        <v>3155</v>
      </c>
      <c r="V374" s="153">
        <v>3018</v>
      </c>
      <c r="W374" s="153">
        <v>5</v>
      </c>
      <c r="X374" s="151">
        <v>2773</v>
      </c>
      <c r="Y374" s="154">
        <v>0.0174403153651947</v>
      </c>
      <c r="Z374" s="154">
        <v>0.0294975688816856</v>
      </c>
      <c r="AA374" s="154">
        <v>0.00861933866165178</v>
      </c>
      <c r="AB374" s="155">
        <v>0.023298692591351</v>
      </c>
      <c r="AC374" s="156">
        <v>0.0208782302200338</v>
      </c>
      <c r="AD374" s="157">
        <v>41966</v>
      </c>
      <c r="AE374" s="158">
        <v>795</v>
      </c>
      <c r="AF374" s="158">
        <v>0</v>
      </c>
      <c r="AG374" s="158">
        <v>44517</v>
      </c>
      <c r="AH374" s="158">
        <v>767</v>
      </c>
      <c r="AI374" s="158">
        <v>2</v>
      </c>
      <c r="AJ374" s="155">
        <v>0.0189439069723109</v>
      </c>
      <c r="AK374" s="155">
        <v>0.0171844463912663</v>
      </c>
      <c r="AL374" s="156">
        <v>0.00175946058104466</v>
      </c>
    </row>
    <row r="375" ht="33" spans="1:38">
      <c r="A375" s="166" t="s">
        <v>99</v>
      </c>
      <c r="B375" s="167" t="s">
        <v>1788</v>
      </c>
      <c r="C375" s="167" t="s">
        <v>185</v>
      </c>
      <c r="D375" s="150">
        <v>5877</v>
      </c>
      <c r="E375" s="150">
        <v>53</v>
      </c>
      <c r="F375" s="150">
        <v>32</v>
      </c>
      <c r="G375" s="150">
        <v>0</v>
      </c>
      <c r="H375" s="150">
        <v>0</v>
      </c>
      <c r="I375" s="151">
        <v>6567</v>
      </c>
      <c r="J375" s="151">
        <v>81</v>
      </c>
      <c r="K375" s="151">
        <v>81</v>
      </c>
      <c r="L375" s="151">
        <v>13</v>
      </c>
      <c r="M375" s="151">
        <v>0</v>
      </c>
      <c r="N375" s="151">
        <v>5975</v>
      </c>
      <c r="O375" s="151">
        <v>81</v>
      </c>
      <c r="P375" s="151">
        <v>81</v>
      </c>
      <c r="Q375" s="151">
        <v>27</v>
      </c>
      <c r="R375" s="151">
        <v>0</v>
      </c>
      <c r="S375" s="152">
        <v>0.015</v>
      </c>
      <c r="T375" s="153">
        <v>182419</v>
      </c>
      <c r="U375" s="153">
        <v>2316</v>
      </c>
      <c r="V375" s="153">
        <v>2295</v>
      </c>
      <c r="W375" s="153">
        <v>0</v>
      </c>
      <c r="X375" s="151">
        <v>2071</v>
      </c>
      <c r="Y375" s="154">
        <v>0.0126960459162697</v>
      </c>
      <c r="Z375" s="154">
        <v>0.00901820656797686</v>
      </c>
      <c r="AA375" s="154">
        <v>0.0123343992690726</v>
      </c>
      <c r="AB375" s="155">
        <v>0.0135564853556485</v>
      </c>
      <c r="AC375" s="156">
        <v>-0.00331619270109578</v>
      </c>
      <c r="AD375" s="157">
        <v>41858</v>
      </c>
      <c r="AE375" s="158">
        <v>511</v>
      </c>
      <c r="AF375" s="158">
        <v>0</v>
      </c>
      <c r="AG375" s="158">
        <v>43866</v>
      </c>
      <c r="AH375" s="158">
        <v>570</v>
      </c>
      <c r="AI375" s="158">
        <v>0</v>
      </c>
      <c r="AJ375" s="155">
        <v>0.0122079411343112</v>
      </c>
      <c r="AK375" s="155">
        <v>0.0129941184516482</v>
      </c>
      <c r="AL375" s="156">
        <v>-0.00078617731733696</v>
      </c>
    </row>
    <row r="376" ht="33" spans="1:38">
      <c r="A376" s="166" t="s">
        <v>99</v>
      </c>
      <c r="B376" s="167" t="s">
        <v>1788</v>
      </c>
      <c r="C376" s="167" t="s">
        <v>186</v>
      </c>
      <c r="D376" s="150">
        <v>5640</v>
      </c>
      <c r="E376" s="150">
        <v>124</v>
      </c>
      <c r="F376" s="150">
        <v>77</v>
      </c>
      <c r="G376" s="150">
        <v>0</v>
      </c>
      <c r="H376" s="150">
        <v>0</v>
      </c>
      <c r="I376" s="151">
        <v>5646</v>
      </c>
      <c r="J376" s="151">
        <v>114</v>
      </c>
      <c r="K376" s="151">
        <v>114</v>
      </c>
      <c r="L376" s="151">
        <v>11</v>
      </c>
      <c r="M376" s="151">
        <v>0</v>
      </c>
      <c r="N376" s="151">
        <v>5427</v>
      </c>
      <c r="O376" s="151">
        <v>84</v>
      </c>
      <c r="P376" s="151">
        <v>83</v>
      </c>
      <c r="Q376" s="151">
        <v>46</v>
      </c>
      <c r="R376" s="151">
        <v>0</v>
      </c>
      <c r="S376" s="152">
        <v>0.015</v>
      </c>
      <c r="T376" s="153">
        <v>168641</v>
      </c>
      <c r="U376" s="153">
        <v>2982</v>
      </c>
      <c r="V376" s="153">
        <v>2933</v>
      </c>
      <c r="W376" s="153">
        <v>1</v>
      </c>
      <c r="X376" s="151">
        <v>2654</v>
      </c>
      <c r="Y376" s="154">
        <v>0.0176766029613202</v>
      </c>
      <c r="Z376" s="154">
        <v>0.0219858156028369</v>
      </c>
      <c r="AA376" s="154">
        <v>0.0201912858660999</v>
      </c>
      <c r="AB376" s="155">
        <v>0.0154781647318961</v>
      </c>
      <c r="AC376" s="156">
        <v>0.00179452973673699</v>
      </c>
      <c r="AD376" s="157">
        <v>37677</v>
      </c>
      <c r="AE376" s="158">
        <v>745</v>
      </c>
      <c r="AF376" s="158">
        <v>0</v>
      </c>
      <c r="AG376" s="158">
        <v>39827</v>
      </c>
      <c r="AH376" s="158">
        <v>761</v>
      </c>
      <c r="AI376" s="158">
        <v>0</v>
      </c>
      <c r="AJ376" s="155">
        <v>0.0197733365183003</v>
      </c>
      <c r="AK376" s="155">
        <v>0.0191076405453587</v>
      </c>
      <c r="AL376" s="156">
        <v>0.000665695972941614</v>
      </c>
    </row>
    <row r="377" ht="33" spans="1:38">
      <c r="A377" s="166" t="s">
        <v>99</v>
      </c>
      <c r="B377" s="167" t="s">
        <v>1788</v>
      </c>
      <c r="C377" s="167" t="s">
        <v>187</v>
      </c>
      <c r="D377" s="150">
        <v>13296</v>
      </c>
      <c r="E377" s="150">
        <v>140</v>
      </c>
      <c r="F377" s="150">
        <v>93</v>
      </c>
      <c r="G377" s="150">
        <v>3</v>
      </c>
      <c r="H377" s="150">
        <v>0</v>
      </c>
      <c r="I377" s="151">
        <v>11975</v>
      </c>
      <c r="J377" s="151">
        <v>165</v>
      </c>
      <c r="K377" s="151">
        <v>164</v>
      </c>
      <c r="L377" s="151">
        <v>36</v>
      </c>
      <c r="M377" s="151">
        <v>4</v>
      </c>
      <c r="N377" s="151">
        <v>12828</v>
      </c>
      <c r="O377" s="151">
        <v>241</v>
      </c>
      <c r="P377" s="151">
        <v>239</v>
      </c>
      <c r="Q377" s="151">
        <v>129</v>
      </c>
      <c r="R377" s="151">
        <v>0</v>
      </c>
      <c r="S377" s="152">
        <v>0.015</v>
      </c>
      <c r="T377" s="153">
        <v>379226</v>
      </c>
      <c r="U377" s="153">
        <v>5074</v>
      </c>
      <c r="V377" s="153">
        <v>5020</v>
      </c>
      <c r="W377" s="153">
        <v>4</v>
      </c>
      <c r="X377" s="151">
        <v>4630</v>
      </c>
      <c r="Y377" s="154">
        <v>0.0133693364906415</v>
      </c>
      <c r="Z377" s="154">
        <v>0.0105294825511432</v>
      </c>
      <c r="AA377" s="154">
        <v>0.0134446764091858</v>
      </c>
      <c r="AB377" s="155">
        <v>0.0187870283754288</v>
      </c>
      <c r="AC377" s="156">
        <v>-0.0029151938580426</v>
      </c>
      <c r="AD377" s="157">
        <v>88822</v>
      </c>
      <c r="AE377" s="158">
        <v>1180</v>
      </c>
      <c r="AF377" s="158">
        <v>4</v>
      </c>
      <c r="AG377" s="158">
        <v>91928</v>
      </c>
      <c r="AH377" s="158">
        <v>1360</v>
      </c>
      <c r="AI377" s="158">
        <v>0</v>
      </c>
      <c r="AJ377" s="155">
        <v>0.0132399630722118</v>
      </c>
      <c r="AK377" s="155">
        <v>0.0147941867548516</v>
      </c>
      <c r="AL377" s="156">
        <v>-0.00155422368263978</v>
      </c>
    </row>
    <row r="378" ht="33" spans="1:38">
      <c r="A378" s="166" t="s">
        <v>99</v>
      </c>
      <c r="B378" s="167" t="s">
        <v>1788</v>
      </c>
      <c r="C378" s="167" t="s">
        <v>188</v>
      </c>
      <c r="D378" s="150">
        <v>5564</v>
      </c>
      <c r="E378" s="150">
        <v>42</v>
      </c>
      <c r="F378" s="150">
        <v>24</v>
      </c>
      <c r="G378" s="150">
        <v>0</v>
      </c>
      <c r="H378" s="150">
        <v>0</v>
      </c>
      <c r="I378" s="151">
        <v>5641</v>
      </c>
      <c r="J378" s="151">
        <v>74</v>
      </c>
      <c r="K378" s="151">
        <v>74</v>
      </c>
      <c r="L378" s="151">
        <v>21</v>
      </c>
      <c r="M378" s="151">
        <v>0</v>
      </c>
      <c r="N378" s="151">
        <v>4944</v>
      </c>
      <c r="O378" s="151">
        <v>73</v>
      </c>
      <c r="P378" s="151">
        <v>73</v>
      </c>
      <c r="Q378" s="151">
        <v>50</v>
      </c>
      <c r="R378" s="151">
        <v>0</v>
      </c>
      <c r="S378" s="152">
        <v>0.015</v>
      </c>
      <c r="T378" s="153">
        <v>146897</v>
      </c>
      <c r="U378" s="153">
        <v>1871</v>
      </c>
      <c r="V378" s="153">
        <v>1853</v>
      </c>
      <c r="W378" s="153">
        <v>0</v>
      </c>
      <c r="X378" s="151">
        <v>1718</v>
      </c>
      <c r="Y378" s="154">
        <v>0.0127368155918773</v>
      </c>
      <c r="Z378" s="154">
        <v>0.00754852624011502</v>
      </c>
      <c r="AA378" s="154">
        <v>0.013118241446552</v>
      </c>
      <c r="AB378" s="155">
        <v>0.0147653721682848</v>
      </c>
      <c r="AC378" s="156">
        <v>-0.005569715206437</v>
      </c>
      <c r="AD378" s="157">
        <v>35898</v>
      </c>
      <c r="AE378" s="158">
        <v>438</v>
      </c>
      <c r="AF378" s="158">
        <v>0</v>
      </c>
      <c r="AG378" s="158">
        <v>36233</v>
      </c>
      <c r="AH378" s="158">
        <v>474</v>
      </c>
      <c r="AI378" s="158">
        <v>0</v>
      </c>
      <c r="AJ378" s="155">
        <v>0.0122012368377068</v>
      </c>
      <c r="AK378" s="155">
        <v>0.0130819970744901</v>
      </c>
      <c r="AL378" s="156">
        <v>-0.000880760236783271</v>
      </c>
    </row>
    <row r="379" ht="33" spans="1:38">
      <c r="A379" s="166" t="s">
        <v>99</v>
      </c>
      <c r="B379" s="167" t="s">
        <v>1788</v>
      </c>
      <c r="C379" s="167" t="s">
        <v>189</v>
      </c>
      <c r="D379" s="150">
        <v>6222</v>
      </c>
      <c r="E379" s="150">
        <v>112</v>
      </c>
      <c r="F379" s="150">
        <v>58</v>
      </c>
      <c r="G379" s="150">
        <v>0</v>
      </c>
      <c r="H379" s="150">
        <v>0</v>
      </c>
      <c r="I379" s="151">
        <v>6359</v>
      </c>
      <c r="J379" s="151">
        <v>99</v>
      </c>
      <c r="K379" s="151">
        <v>99</v>
      </c>
      <c r="L379" s="151">
        <v>17</v>
      </c>
      <c r="M379" s="151">
        <v>0</v>
      </c>
      <c r="N379" s="151">
        <v>6133</v>
      </c>
      <c r="O379" s="151">
        <v>129</v>
      </c>
      <c r="P379" s="151">
        <v>129</v>
      </c>
      <c r="Q379" s="151">
        <v>88</v>
      </c>
      <c r="R379" s="151">
        <v>0</v>
      </c>
      <c r="S379" s="152">
        <v>0.015</v>
      </c>
      <c r="T379" s="153">
        <v>189862</v>
      </c>
      <c r="U379" s="153">
        <v>3062</v>
      </c>
      <c r="V379" s="153">
        <v>3008</v>
      </c>
      <c r="W379" s="153">
        <v>0</v>
      </c>
      <c r="X379" s="151">
        <v>2787</v>
      </c>
      <c r="Y379" s="154">
        <v>0.0161275031338551</v>
      </c>
      <c r="Z379" s="154">
        <v>0.0180006428801029</v>
      </c>
      <c r="AA379" s="154">
        <v>0.0155684856109451</v>
      </c>
      <c r="AB379" s="155">
        <v>0.0210337518343388</v>
      </c>
      <c r="AC379" s="156">
        <v>0.00243215726915774</v>
      </c>
      <c r="AD379" s="157">
        <v>43204</v>
      </c>
      <c r="AE379" s="158">
        <v>737</v>
      </c>
      <c r="AF379" s="158">
        <v>0</v>
      </c>
      <c r="AG379" s="158">
        <v>45623</v>
      </c>
      <c r="AH379" s="158">
        <v>782</v>
      </c>
      <c r="AI379" s="158">
        <v>0</v>
      </c>
      <c r="AJ379" s="155">
        <v>0.0170586056846588</v>
      </c>
      <c r="AK379" s="155">
        <v>0.0171404773907897</v>
      </c>
      <c r="AL379" s="156">
        <v>-8.18717061309045e-5</v>
      </c>
    </row>
    <row r="380" ht="33" spans="1:38">
      <c r="A380" s="166" t="s">
        <v>99</v>
      </c>
      <c r="B380" s="167" t="s">
        <v>1788</v>
      </c>
      <c r="C380" s="167" t="s">
        <v>190</v>
      </c>
      <c r="D380" s="150">
        <v>5203</v>
      </c>
      <c r="E380" s="150">
        <v>85</v>
      </c>
      <c r="F380" s="150">
        <v>46</v>
      </c>
      <c r="G380" s="150">
        <v>0</v>
      </c>
      <c r="H380" s="150">
        <v>0</v>
      </c>
      <c r="I380" s="151">
        <v>5405</v>
      </c>
      <c r="J380" s="151">
        <v>108</v>
      </c>
      <c r="K380" s="151">
        <v>108</v>
      </c>
      <c r="L380" s="151">
        <v>15</v>
      </c>
      <c r="M380" s="151">
        <v>0</v>
      </c>
      <c r="N380" s="151">
        <v>5179</v>
      </c>
      <c r="O380" s="151">
        <v>99</v>
      </c>
      <c r="P380" s="151">
        <v>99</v>
      </c>
      <c r="Q380" s="151">
        <v>47</v>
      </c>
      <c r="R380" s="151">
        <v>0</v>
      </c>
      <c r="S380" s="152">
        <v>0.015</v>
      </c>
      <c r="T380" s="153">
        <v>153336</v>
      </c>
      <c r="U380" s="153">
        <v>2644</v>
      </c>
      <c r="V380" s="153">
        <v>2605</v>
      </c>
      <c r="W380" s="153">
        <v>3</v>
      </c>
      <c r="X380" s="151">
        <v>2367</v>
      </c>
      <c r="Y380" s="154">
        <v>0.0172236135023739</v>
      </c>
      <c r="Z380" s="154">
        <v>0.0163367288103017</v>
      </c>
      <c r="AA380" s="154">
        <v>0.0199814986123959</v>
      </c>
      <c r="AB380" s="155">
        <v>0.0191156593937053</v>
      </c>
      <c r="AC380" s="156">
        <v>-0.00364476980209418</v>
      </c>
      <c r="AD380" s="157">
        <v>35622</v>
      </c>
      <c r="AE380" s="158">
        <v>685</v>
      </c>
      <c r="AF380" s="158">
        <v>0</v>
      </c>
      <c r="AG380" s="158">
        <v>37329</v>
      </c>
      <c r="AH380" s="158">
        <v>663</v>
      </c>
      <c r="AI380" s="158">
        <v>3</v>
      </c>
      <c r="AJ380" s="155">
        <v>0.0192296895177138</v>
      </c>
      <c r="AK380" s="155">
        <v>0.0176806236438158</v>
      </c>
      <c r="AL380" s="156">
        <v>0.00154906587389797</v>
      </c>
    </row>
    <row r="381" ht="33" spans="1:38">
      <c r="A381" s="166" t="s">
        <v>99</v>
      </c>
      <c r="B381" s="167" t="s">
        <v>1789</v>
      </c>
      <c r="C381" s="167" t="s">
        <v>191</v>
      </c>
      <c r="D381" s="150">
        <v>8365</v>
      </c>
      <c r="E381" s="150">
        <v>205</v>
      </c>
      <c r="F381" s="150">
        <v>127</v>
      </c>
      <c r="G381" s="150">
        <v>0</v>
      </c>
      <c r="H381" s="150">
        <v>0</v>
      </c>
      <c r="I381" s="151">
        <v>8392</v>
      </c>
      <c r="J381" s="151">
        <v>242</v>
      </c>
      <c r="K381" s="151">
        <v>234</v>
      </c>
      <c r="L381" s="151">
        <v>90</v>
      </c>
      <c r="M381" s="151">
        <v>0</v>
      </c>
      <c r="N381" s="151">
        <v>7622</v>
      </c>
      <c r="O381" s="151">
        <v>185</v>
      </c>
      <c r="P381" s="151">
        <v>185</v>
      </c>
      <c r="Q381" s="151">
        <v>133</v>
      </c>
      <c r="R381" s="151">
        <v>0</v>
      </c>
      <c r="S381" s="152">
        <v>0.015</v>
      </c>
      <c r="T381" s="153">
        <v>216598</v>
      </c>
      <c r="U381" s="153">
        <v>5714</v>
      </c>
      <c r="V381" s="153">
        <v>5628</v>
      </c>
      <c r="W381" s="153">
        <v>35</v>
      </c>
      <c r="X381" s="151">
        <v>5141</v>
      </c>
      <c r="Y381" s="154">
        <v>0.0262190786618528</v>
      </c>
      <c r="Z381" s="154">
        <v>0.0245068738792588</v>
      </c>
      <c r="AA381" s="154">
        <v>0.028836987607245</v>
      </c>
      <c r="AB381" s="155">
        <v>0.0242718446601942</v>
      </c>
      <c r="AC381" s="156">
        <v>-0.00433011372798618</v>
      </c>
      <c r="AD381" s="157">
        <v>53132</v>
      </c>
      <c r="AE381" s="158">
        <v>1391</v>
      </c>
      <c r="AF381" s="158">
        <v>2</v>
      </c>
      <c r="AG381" s="158">
        <v>51783</v>
      </c>
      <c r="AH381" s="158">
        <v>1671</v>
      </c>
      <c r="AI381" s="158">
        <v>31</v>
      </c>
      <c r="AJ381" s="155">
        <v>0.0261424377023263</v>
      </c>
      <c r="AK381" s="155">
        <v>0.0316706254948535</v>
      </c>
      <c r="AL381" s="156">
        <v>-0.00552818779252724</v>
      </c>
    </row>
    <row r="382" ht="33" spans="1:38">
      <c r="A382" s="166" t="s">
        <v>99</v>
      </c>
      <c r="B382" s="167" t="s">
        <v>1789</v>
      </c>
      <c r="C382" s="167" t="s">
        <v>192</v>
      </c>
      <c r="D382" s="150">
        <v>9725</v>
      </c>
      <c r="E382" s="150">
        <v>197</v>
      </c>
      <c r="F382" s="150">
        <v>97</v>
      </c>
      <c r="G382" s="150">
        <v>24</v>
      </c>
      <c r="H382" s="150">
        <v>0</v>
      </c>
      <c r="I382" s="151">
        <v>9414</v>
      </c>
      <c r="J382" s="151">
        <v>213</v>
      </c>
      <c r="K382" s="151">
        <v>212</v>
      </c>
      <c r="L382" s="151">
        <v>44</v>
      </c>
      <c r="M382" s="151">
        <v>0</v>
      </c>
      <c r="N382" s="151">
        <v>9112</v>
      </c>
      <c r="O382" s="151">
        <v>179</v>
      </c>
      <c r="P382" s="151">
        <v>179</v>
      </c>
      <c r="Q382" s="151">
        <v>104</v>
      </c>
      <c r="R382" s="151">
        <v>1</v>
      </c>
      <c r="S382" s="152">
        <v>0.015</v>
      </c>
      <c r="T382" s="153">
        <v>250860</v>
      </c>
      <c r="U382" s="153">
        <v>5031</v>
      </c>
      <c r="V382" s="153">
        <v>4928</v>
      </c>
      <c r="W382" s="153">
        <v>2</v>
      </c>
      <c r="X382" s="151">
        <v>4533</v>
      </c>
      <c r="Y382" s="154">
        <v>0.0200470381886311</v>
      </c>
      <c r="Z382" s="154">
        <v>0.0202570694087404</v>
      </c>
      <c r="AA382" s="154">
        <v>0.0226258763543658</v>
      </c>
      <c r="AB382" s="155">
        <v>0.0195346795434592</v>
      </c>
      <c r="AC382" s="156">
        <v>-0.00236880694562548</v>
      </c>
      <c r="AD382" s="157">
        <v>61570</v>
      </c>
      <c r="AE382" s="158">
        <v>1356</v>
      </c>
      <c r="AF382" s="158">
        <v>1</v>
      </c>
      <c r="AG382" s="158">
        <v>60767</v>
      </c>
      <c r="AH382" s="158">
        <v>1386</v>
      </c>
      <c r="AI382" s="158">
        <v>0</v>
      </c>
      <c r="AJ382" s="155">
        <v>0.0220074711710249</v>
      </c>
      <c r="AK382" s="155">
        <v>0.0228084322082709</v>
      </c>
      <c r="AL382" s="156">
        <v>-0.000800961037246084</v>
      </c>
    </row>
    <row r="383" ht="33" spans="1:38">
      <c r="A383" s="166" t="s">
        <v>99</v>
      </c>
      <c r="B383" s="167" t="s">
        <v>1789</v>
      </c>
      <c r="C383" s="167" t="s">
        <v>193</v>
      </c>
      <c r="D383" s="150">
        <v>10579</v>
      </c>
      <c r="E383" s="150">
        <v>193</v>
      </c>
      <c r="F383" s="150">
        <v>93</v>
      </c>
      <c r="G383" s="150">
        <v>2</v>
      </c>
      <c r="H383" s="150">
        <v>0</v>
      </c>
      <c r="I383" s="151">
        <v>10460</v>
      </c>
      <c r="J383" s="151">
        <v>210</v>
      </c>
      <c r="K383" s="151">
        <v>207</v>
      </c>
      <c r="L383" s="151">
        <v>35</v>
      </c>
      <c r="M383" s="151">
        <v>0</v>
      </c>
      <c r="N383" s="151">
        <v>10064</v>
      </c>
      <c r="O383" s="151">
        <v>157</v>
      </c>
      <c r="P383" s="151">
        <v>157</v>
      </c>
      <c r="Q383" s="151">
        <v>114</v>
      </c>
      <c r="R383" s="151">
        <v>0</v>
      </c>
      <c r="S383" s="152">
        <v>0.015</v>
      </c>
      <c r="T383" s="153">
        <v>293603</v>
      </c>
      <c r="U383" s="153">
        <v>5295</v>
      </c>
      <c r="V383" s="153">
        <v>5189</v>
      </c>
      <c r="W383" s="153">
        <v>5</v>
      </c>
      <c r="X383" s="151">
        <v>4746</v>
      </c>
      <c r="Y383" s="154">
        <v>0.0180175270688651</v>
      </c>
      <c r="Z383" s="154">
        <v>0.0182436903298989</v>
      </c>
      <c r="AA383" s="154">
        <v>0.0200764818355641</v>
      </c>
      <c r="AB383" s="155">
        <v>0.0156001589825119</v>
      </c>
      <c r="AC383" s="156">
        <v>-0.0018327915056652</v>
      </c>
      <c r="AD383" s="157">
        <v>70056</v>
      </c>
      <c r="AE383" s="158">
        <v>1337</v>
      </c>
      <c r="AF383" s="158">
        <v>0</v>
      </c>
      <c r="AG383" s="158">
        <v>68770</v>
      </c>
      <c r="AH383" s="158">
        <v>1473</v>
      </c>
      <c r="AI383" s="158">
        <v>1</v>
      </c>
      <c r="AJ383" s="155">
        <v>0.0190847322142286</v>
      </c>
      <c r="AK383" s="155">
        <v>0.0214046822742475</v>
      </c>
      <c r="AL383" s="156">
        <v>-0.00231995006001887</v>
      </c>
    </row>
    <row r="384" ht="33" spans="1:38">
      <c r="A384" s="166" t="s">
        <v>99</v>
      </c>
      <c r="B384" s="167" t="s">
        <v>1789</v>
      </c>
      <c r="C384" s="167" t="s">
        <v>194</v>
      </c>
      <c r="D384" s="150">
        <v>6090</v>
      </c>
      <c r="E384" s="150">
        <v>98</v>
      </c>
      <c r="F384" s="150">
        <v>59</v>
      </c>
      <c r="G384" s="150">
        <v>0</v>
      </c>
      <c r="H384" s="150">
        <v>0</v>
      </c>
      <c r="I384" s="151">
        <v>5683</v>
      </c>
      <c r="J384" s="151">
        <v>123</v>
      </c>
      <c r="K384" s="151">
        <v>123</v>
      </c>
      <c r="L384" s="151">
        <v>41</v>
      </c>
      <c r="M384" s="151">
        <v>0</v>
      </c>
      <c r="N384" s="151">
        <v>5589</v>
      </c>
      <c r="O384" s="151">
        <v>93</v>
      </c>
      <c r="P384" s="151">
        <v>93</v>
      </c>
      <c r="Q384" s="151">
        <v>57</v>
      </c>
      <c r="R384" s="151">
        <v>0</v>
      </c>
      <c r="S384" s="152">
        <v>0.015</v>
      </c>
      <c r="T384" s="153">
        <v>158649</v>
      </c>
      <c r="U384" s="153">
        <v>2898</v>
      </c>
      <c r="V384" s="153">
        <v>2859</v>
      </c>
      <c r="W384" s="153">
        <v>2</v>
      </c>
      <c r="X384" s="151">
        <v>2589</v>
      </c>
      <c r="Y384" s="154">
        <v>0.0182541333383759</v>
      </c>
      <c r="Z384" s="154">
        <v>0.0160919540229885</v>
      </c>
      <c r="AA384" s="154">
        <v>0.0216434981523843</v>
      </c>
      <c r="AB384" s="155">
        <v>0.0166398282340311</v>
      </c>
      <c r="AC384" s="156">
        <v>-0.0055515441293958</v>
      </c>
      <c r="AD384" s="157">
        <v>38293</v>
      </c>
      <c r="AE384" s="158">
        <v>700</v>
      </c>
      <c r="AF384" s="158">
        <v>0</v>
      </c>
      <c r="AG384" s="158">
        <v>38281</v>
      </c>
      <c r="AH384" s="158">
        <v>816</v>
      </c>
      <c r="AI384" s="158">
        <v>1</v>
      </c>
      <c r="AJ384" s="155">
        <v>0.0182801034131565</v>
      </c>
      <c r="AK384" s="155">
        <v>0.0212899349546773</v>
      </c>
      <c r="AL384" s="156">
        <v>-0.0030098315415208</v>
      </c>
    </row>
    <row r="385" ht="33" spans="1:38">
      <c r="A385" s="166" t="s">
        <v>99</v>
      </c>
      <c r="B385" s="167" t="s">
        <v>1789</v>
      </c>
      <c r="C385" s="167" t="s">
        <v>195</v>
      </c>
      <c r="D385" s="150">
        <v>7543</v>
      </c>
      <c r="E385" s="150">
        <v>114</v>
      </c>
      <c r="F385" s="150">
        <v>64</v>
      </c>
      <c r="G385" s="150">
        <v>0</v>
      </c>
      <c r="H385" s="150">
        <v>0</v>
      </c>
      <c r="I385" s="151">
        <v>7457</v>
      </c>
      <c r="J385" s="151">
        <v>234</v>
      </c>
      <c r="K385" s="151">
        <v>232</v>
      </c>
      <c r="L385" s="151">
        <v>74</v>
      </c>
      <c r="M385" s="151">
        <v>0</v>
      </c>
      <c r="N385" s="151">
        <v>7299</v>
      </c>
      <c r="O385" s="151">
        <v>238</v>
      </c>
      <c r="P385" s="151">
        <v>237</v>
      </c>
      <c r="Q385" s="151">
        <v>167</v>
      </c>
      <c r="R385" s="151">
        <v>0</v>
      </c>
      <c r="S385" s="152">
        <v>0.015</v>
      </c>
      <c r="T385" s="153">
        <v>208675</v>
      </c>
      <c r="U385" s="153">
        <v>5702</v>
      </c>
      <c r="V385" s="153">
        <v>5641</v>
      </c>
      <c r="W385" s="153">
        <v>11</v>
      </c>
      <c r="X385" s="151">
        <v>5166</v>
      </c>
      <c r="Y385" s="154">
        <v>0.0272720737989697</v>
      </c>
      <c r="Z385" s="154">
        <v>0.0151133501259446</v>
      </c>
      <c r="AA385" s="154">
        <v>0.0313799114925573</v>
      </c>
      <c r="AB385" s="155">
        <v>0.0326072064666393</v>
      </c>
      <c r="AC385" s="156">
        <v>-0.0162665613666127</v>
      </c>
      <c r="AD385" s="157">
        <v>49517</v>
      </c>
      <c r="AE385" s="158">
        <v>1429</v>
      </c>
      <c r="AF385" s="158">
        <v>1</v>
      </c>
      <c r="AG385" s="158">
        <v>48875</v>
      </c>
      <c r="AH385" s="158">
        <v>1519</v>
      </c>
      <c r="AI385" s="158">
        <v>4</v>
      </c>
      <c r="AJ385" s="155">
        <v>0.0288385806894602</v>
      </c>
      <c r="AK385" s="155">
        <v>0.030997442455243</v>
      </c>
      <c r="AL385" s="156">
        <v>-0.00215886176578278</v>
      </c>
    </row>
    <row r="386" ht="33" spans="1:38">
      <c r="A386" s="166" t="s">
        <v>99</v>
      </c>
      <c r="B386" s="167" t="s">
        <v>1789</v>
      </c>
      <c r="C386" s="167" t="s">
        <v>196</v>
      </c>
      <c r="D386" s="150">
        <v>8972</v>
      </c>
      <c r="E386" s="150">
        <v>348</v>
      </c>
      <c r="F386" s="150">
        <v>171</v>
      </c>
      <c r="G386" s="150">
        <v>5</v>
      </c>
      <c r="H386" s="150">
        <v>0</v>
      </c>
      <c r="I386" s="151">
        <v>9263</v>
      </c>
      <c r="J386" s="151">
        <v>156</v>
      </c>
      <c r="K386" s="151">
        <v>155</v>
      </c>
      <c r="L386" s="151">
        <v>6</v>
      </c>
      <c r="M386" s="151">
        <v>0</v>
      </c>
      <c r="N386" s="151">
        <v>9007</v>
      </c>
      <c r="O386" s="151">
        <v>325</v>
      </c>
      <c r="P386" s="151">
        <v>323</v>
      </c>
      <c r="Q386" s="151">
        <v>45</v>
      </c>
      <c r="R386" s="151">
        <v>0</v>
      </c>
      <c r="S386" s="152">
        <v>0.015</v>
      </c>
      <c r="T386" s="153">
        <v>257364</v>
      </c>
      <c r="U386" s="153">
        <v>6692</v>
      </c>
      <c r="V386" s="153">
        <v>6505</v>
      </c>
      <c r="W386" s="153">
        <v>43</v>
      </c>
      <c r="X386" s="151">
        <v>5483</v>
      </c>
      <c r="Y386" s="154">
        <v>0.0258350041186802</v>
      </c>
      <c r="Z386" s="154">
        <v>0.0387873383860901</v>
      </c>
      <c r="AA386" s="154">
        <v>0.0168411961567527</v>
      </c>
      <c r="AB386" s="155">
        <v>0.0360830465193738</v>
      </c>
      <c r="AC386" s="156">
        <v>0.0219461422293374</v>
      </c>
      <c r="AD386" s="157">
        <v>62584</v>
      </c>
      <c r="AE386" s="158">
        <v>1756</v>
      </c>
      <c r="AF386" s="158">
        <v>5</v>
      </c>
      <c r="AG386" s="158">
        <v>61631</v>
      </c>
      <c r="AH386" s="158">
        <v>1696</v>
      </c>
      <c r="AI386" s="158">
        <v>6</v>
      </c>
      <c r="AJ386" s="155">
        <v>0.0279783970343858</v>
      </c>
      <c r="AK386" s="155">
        <v>0.0274212652723467</v>
      </c>
      <c r="AL386" s="156">
        <v>0.000557131762039077</v>
      </c>
    </row>
    <row r="387" ht="33" spans="1:38">
      <c r="A387" s="166" t="s">
        <v>99</v>
      </c>
      <c r="B387" s="167" t="s">
        <v>1789</v>
      </c>
      <c r="C387" s="167" t="s">
        <v>197</v>
      </c>
      <c r="D387" s="150">
        <v>9577</v>
      </c>
      <c r="E387" s="150">
        <v>281</v>
      </c>
      <c r="F387" s="150">
        <v>136</v>
      </c>
      <c r="G387" s="150">
        <v>17</v>
      </c>
      <c r="H387" s="150">
        <v>0</v>
      </c>
      <c r="I387" s="151">
        <v>9892</v>
      </c>
      <c r="J387" s="151">
        <v>239</v>
      </c>
      <c r="K387" s="151">
        <v>235</v>
      </c>
      <c r="L387" s="151">
        <v>84</v>
      </c>
      <c r="M387" s="151">
        <v>0</v>
      </c>
      <c r="N387" s="151">
        <v>8456</v>
      </c>
      <c r="O387" s="151">
        <v>236</v>
      </c>
      <c r="P387" s="151">
        <v>235</v>
      </c>
      <c r="Q387" s="151">
        <v>154</v>
      </c>
      <c r="R387" s="151">
        <v>0</v>
      </c>
      <c r="S387" s="152">
        <v>0.015</v>
      </c>
      <c r="T387" s="153">
        <v>256984</v>
      </c>
      <c r="U387" s="153">
        <v>7770</v>
      </c>
      <c r="V387" s="153">
        <v>7616</v>
      </c>
      <c r="W387" s="153">
        <v>17</v>
      </c>
      <c r="X387" s="151">
        <v>7049</v>
      </c>
      <c r="Y387" s="154">
        <v>0.0301691934128195</v>
      </c>
      <c r="Z387" s="154">
        <v>0.0293411297901222</v>
      </c>
      <c r="AA387" s="154">
        <v>0.0241609381318237</v>
      </c>
      <c r="AB387" s="155">
        <v>0.0279091769157994</v>
      </c>
      <c r="AC387" s="156">
        <v>0.00518019165829847</v>
      </c>
      <c r="AD387" s="157">
        <v>63184</v>
      </c>
      <c r="AE387" s="158">
        <v>1805</v>
      </c>
      <c r="AF387" s="158">
        <v>1</v>
      </c>
      <c r="AG387" s="158">
        <v>60686</v>
      </c>
      <c r="AH387" s="158">
        <v>1816</v>
      </c>
      <c r="AI387" s="158">
        <v>4</v>
      </c>
      <c r="AJ387" s="155">
        <v>0.0285515320334262</v>
      </c>
      <c r="AK387" s="155">
        <v>0.0298586164848565</v>
      </c>
      <c r="AL387" s="156">
        <v>-0.00130708445143029</v>
      </c>
    </row>
    <row r="388" ht="33" spans="1:38">
      <c r="A388" s="166" t="s">
        <v>99</v>
      </c>
      <c r="B388" s="167" t="s">
        <v>1789</v>
      </c>
      <c r="C388" s="167" t="s">
        <v>198</v>
      </c>
      <c r="D388" s="150">
        <v>4806</v>
      </c>
      <c r="E388" s="150">
        <v>177</v>
      </c>
      <c r="F388" s="150">
        <v>61</v>
      </c>
      <c r="G388" s="150">
        <v>1</v>
      </c>
      <c r="H388" s="150">
        <v>0</v>
      </c>
      <c r="I388" s="151">
        <v>4716</v>
      </c>
      <c r="J388" s="151">
        <v>165</v>
      </c>
      <c r="K388" s="151">
        <v>165</v>
      </c>
      <c r="L388" s="151">
        <v>21</v>
      </c>
      <c r="M388" s="151">
        <v>0</v>
      </c>
      <c r="N388" s="151">
        <v>4517</v>
      </c>
      <c r="O388" s="151">
        <v>101</v>
      </c>
      <c r="P388" s="151">
        <v>101</v>
      </c>
      <c r="Q388" s="151">
        <v>64</v>
      </c>
      <c r="R388" s="151">
        <v>0</v>
      </c>
      <c r="S388" s="152">
        <v>0.015</v>
      </c>
      <c r="T388" s="153">
        <v>125564</v>
      </c>
      <c r="U388" s="153">
        <v>3344</v>
      </c>
      <c r="V388" s="153">
        <v>3224</v>
      </c>
      <c r="W388" s="153">
        <v>8</v>
      </c>
      <c r="X388" s="151">
        <v>2820</v>
      </c>
      <c r="Y388" s="154">
        <v>0.0265681246217069</v>
      </c>
      <c r="Z388" s="154">
        <v>0.0368289637952559</v>
      </c>
      <c r="AA388" s="154">
        <v>0.0349872773536896</v>
      </c>
      <c r="AB388" s="155">
        <v>0.0223599734336949</v>
      </c>
      <c r="AC388" s="156">
        <v>0.00184168644156636</v>
      </c>
      <c r="AD388" s="157">
        <v>31067</v>
      </c>
      <c r="AE388" s="158">
        <v>917</v>
      </c>
      <c r="AF388" s="158">
        <v>0</v>
      </c>
      <c r="AG388" s="158">
        <v>30361</v>
      </c>
      <c r="AH388" s="158">
        <v>870</v>
      </c>
      <c r="AI388" s="158">
        <v>1</v>
      </c>
      <c r="AJ388" s="155">
        <v>0.0295168506775678</v>
      </c>
      <c r="AK388" s="155">
        <v>0.0286222456440829</v>
      </c>
      <c r="AL388" s="156">
        <v>0.000894605033484968</v>
      </c>
    </row>
    <row r="389" ht="33" spans="1:38">
      <c r="A389" s="166" t="s">
        <v>99</v>
      </c>
      <c r="B389" s="167" t="s">
        <v>1789</v>
      </c>
      <c r="C389" s="167" t="s">
        <v>199</v>
      </c>
      <c r="D389" s="150">
        <v>9534</v>
      </c>
      <c r="E389" s="150">
        <v>224</v>
      </c>
      <c r="F389" s="150">
        <v>98</v>
      </c>
      <c r="G389" s="150">
        <v>16</v>
      </c>
      <c r="H389" s="150">
        <v>0</v>
      </c>
      <c r="I389" s="151">
        <v>9506</v>
      </c>
      <c r="J389" s="151">
        <v>240</v>
      </c>
      <c r="K389" s="151">
        <v>240</v>
      </c>
      <c r="L389" s="151">
        <v>86</v>
      </c>
      <c r="M389" s="151">
        <v>0</v>
      </c>
      <c r="N389" s="151">
        <v>8711</v>
      </c>
      <c r="O389" s="151">
        <v>218</v>
      </c>
      <c r="P389" s="151">
        <v>217</v>
      </c>
      <c r="Q389" s="151">
        <v>155</v>
      </c>
      <c r="R389" s="151">
        <v>0</v>
      </c>
      <c r="S389" s="152">
        <v>0.015</v>
      </c>
      <c r="T389" s="153">
        <v>254790</v>
      </c>
      <c r="U389" s="153">
        <v>6370</v>
      </c>
      <c r="V389" s="153">
        <v>6233</v>
      </c>
      <c r="W389" s="153">
        <v>26</v>
      </c>
      <c r="X389" s="151">
        <v>5657</v>
      </c>
      <c r="Y389" s="154">
        <v>0.0248989363789788</v>
      </c>
      <c r="Z389" s="154">
        <v>0.0234948604992658</v>
      </c>
      <c r="AA389" s="154">
        <v>0.0252472122869766</v>
      </c>
      <c r="AB389" s="155">
        <v>0.0250258294110894</v>
      </c>
      <c r="AC389" s="156">
        <v>-0.00175235178771086</v>
      </c>
      <c r="AD389" s="157">
        <v>61348</v>
      </c>
      <c r="AE389" s="158">
        <v>1510</v>
      </c>
      <c r="AF389" s="158">
        <v>0</v>
      </c>
      <c r="AG389" s="158">
        <v>59826</v>
      </c>
      <c r="AH389" s="158">
        <v>1597</v>
      </c>
      <c r="AI389" s="158">
        <v>7</v>
      </c>
      <c r="AJ389" s="155">
        <v>0.0246136793375497</v>
      </c>
      <c r="AK389" s="155">
        <v>0.0265770735131882</v>
      </c>
      <c r="AL389" s="156">
        <v>-0.00196339417563853</v>
      </c>
    </row>
    <row r="390" ht="33" spans="1:38">
      <c r="A390" s="166" t="s">
        <v>99</v>
      </c>
      <c r="B390" s="167" t="s">
        <v>1790</v>
      </c>
      <c r="C390" s="167" t="s">
        <v>200</v>
      </c>
      <c r="D390" s="150">
        <v>0</v>
      </c>
      <c r="E390" s="150">
        <v>0</v>
      </c>
      <c r="F390" s="150">
        <v>0</v>
      </c>
      <c r="G390" s="150">
        <v>0</v>
      </c>
      <c r="H390" s="150">
        <v>0</v>
      </c>
      <c r="I390" s="151">
        <v>0</v>
      </c>
      <c r="J390" s="151">
        <v>0</v>
      </c>
      <c r="K390" s="151">
        <v>0</v>
      </c>
      <c r="L390" s="151">
        <v>0</v>
      </c>
      <c r="M390" s="151">
        <v>0</v>
      </c>
      <c r="N390" s="151">
        <v>0</v>
      </c>
      <c r="O390" s="151">
        <v>0</v>
      </c>
      <c r="P390" s="151">
        <v>0</v>
      </c>
      <c r="Q390" s="151">
        <v>0</v>
      </c>
      <c r="R390" s="151">
        <v>0</v>
      </c>
      <c r="S390" s="152">
        <v>0.015</v>
      </c>
      <c r="T390" s="153">
        <v>0</v>
      </c>
      <c r="U390" s="153">
        <v>5</v>
      </c>
      <c r="V390" s="153">
        <v>5</v>
      </c>
      <c r="W390" s="153">
        <v>0</v>
      </c>
      <c r="X390" s="151">
        <v>5</v>
      </c>
      <c r="Y390" s="154">
        <v>0</v>
      </c>
      <c r="Z390" s="154">
        <v>0</v>
      </c>
      <c r="AA390" s="154">
        <v>0</v>
      </c>
      <c r="AB390" s="155">
        <v>0</v>
      </c>
      <c r="AC390" s="156">
        <v>0</v>
      </c>
      <c r="AD390" s="157">
        <v>0</v>
      </c>
      <c r="AE390" s="158">
        <v>0</v>
      </c>
      <c r="AF390" s="158">
        <v>0</v>
      </c>
      <c r="AG390" s="158">
        <v>0</v>
      </c>
      <c r="AH390" s="158">
        <v>0</v>
      </c>
      <c r="AI390" s="158">
        <v>0</v>
      </c>
      <c r="AJ390" s="155">
        <v>0</v>
      </c>
      <c r="AK390" s="155">
        <v>0</v>
      </c>
      <c r="AL390" s="156">
        <v>0</v>
      </c>
    </row>
    <row r="391" ht="33" spans="1:38">
      <c r="A391" s="166" t="s">
        <v>99</v>
      </c>
      <c r="B391" s="167" t="s">
        <v>1790</v>
      </c>
      <c r="C391" s="167" t="s">
        <v>201</v>
      </c>
      <c r="D391" s="150">
        <v>9214</v>
      </c>
      <c r="E391" s="150">
        <v>148</v>
      </c>
      <c r="F391" s="150">
        <v>85</v>
      </c>
      <c r="G391" s="150">
        <v>1</v>
      </c>
      <c r="H391" s="150">
        <v>0</v>
      </c>
      <c r="I391" s="151">
        <v>9103</v>
      </c>
      <c r="J391" s="151">
        <v>213</v>
      </c>
      <c r="K391" s="151">
        <v>213</v>
      </c>
      <c r="L391" s="151">
        <v>87</v>
      </c>
      <c r="M391" s="151">
        <v>0</v>
      </c>
      <c r="N391" s="151">
        <v>8547</v>
      </c>
      <c r="O391" s="151">
        <v>246</v>
      </c>
      <c r="P391" s="151">
        <v>246</v>
      </c>
      <c r="Q391" s="151">
        <v>179</v>
      </c>
      <c r="R391" s="151">
        <v>0</v>
      </c>
      <c r="S391" s="152">
        <v>0.015</v>
      </c>
      <c r="T391" s="153">
        <v>261576</v>
      </c>
      <c r="U391" s="153">
        <v>5507</v>
      </c>
      <c r="V391" s="153">
        <v>5441</v>
      </c>
      <c r="W391" s="153">
        <v>14</v>
      </c>
      <c r="X391" s="151">
        <v>4980</v>
      </c>
      <c r="Y391" s="154">
        <v>0.0209996329938526</v>
      </c>
      <c r="Z391" s="154">
        <v>0.0160625135663121</v>
      </c>
      <c r="AA391" s="154">
        <v>0.0233988794902779</v>
      </c>
      <c r="AB391" s="155">
        <v>0.0287820287820288</v>
      </c>
      <c r="AC391" s="156">
        <v>-0.0073363659239658</v>
      </c>
      <c r="AD391" s="157">
        <v>60627</v>
      </c>
      <c r="AE391" s="158">
        <v>1329</v>
      </c>
      <c r="AF391" s="158">
        <v>2</v>
      </c>
      <c r="AG391" s="158">
        <v>61947</v>
      </c>
      <c r="AH391" s="158">
        <v>1537</v>
      </c>
      <c r="AI391" s="158">
        <v>7</v>
      </c>
      <c r="AJ391" s="155">
        <v>0.0218879377175186</v>
      </c>
      <c r="AK391" s="155">
        <v>0.0246985326165916</v>
      </c>
      <c r="AL391" s="156">
        <v>-0.00281059489907301</v>
      </c>
    </row>
    <row r="392" ht="33" spans="1:38">
      <c r="A392" s="166" t="s">
        <v>99</v>
      </c>
      <c r="B392" s="167" t="s">
        <v>1790</v>
      </c>
      <c r="C392" s="167" t="s">
        <v>202</v>
      </c>
      <c r="D392" s="150">
        <v>0</v>
      </c>
      <c r="E392" s="150">
        <v>0</v>
      </c>
      <c r="F392" s="150">
        <v>0</v>
      </c>
      <c r="G392" s="150">
        <v>0</v>
      </c>
      <c r="H392" s="150">
        <v>0</v>
      </c>
      <c r="I392" s="151">
        <v>0</v>
      </c>
      <c r="J392" s="151">
        <v>0</v>
      </c>
      <c r="K392" s="151">
        <v>0</v>
      </c>
      <c r="L392" s="151">
        <v>0</v>
      </c>
      <c r="M392" s="151">
        <v>0</v>
      </c>
      <c r="N392" s="151">
        <v>0</v>
      </c>
      <c r="O392" s="151">
        <v>0</v>
      </c>
      <c r="P392" s="151">
        <v>0</v>
      </c>
      <c r="Q392" s="151">
        <v>0</v>
      </c>
      <c r="R392" s="151">
        <v>0</v>
      </c>
      <c r="S392" s="152">
        <v>0.015</v>
      </c>
      <c r="T392" s="153">
        <v>0</v>
      </c>
      <c r="U392" s="153">
        <v>3</v>
      </c>
      <c r="V392" s="153">
        <v>3</v>
      </c>
      <c r="W392" s="153">
        <v>0</v>
      </c>
      <c r="X392" s="151">
        <v>0</v>
      </c>
      <c r="Y392" s="154">
        <v>0</v>
      </c>
      <c r="Z392" s="154">
        <v>0</v>
      </c>
      <c r="AA392" s="154">
        <v>0</v>
      </c>
      <c r="AB392" s="155">
        <v>0</v>
      </c>
      <c r="AC392" s="156">
        <v>0</v>
      </c>
      <c r="AD392" s="157">
        <v>0</v>
      </c>
      <c r="AE392" s="158">
        <v>0</v>
      </c>
      <c r="AF392" s="158">
        <v>0</v>
      </c>
      <c r="AG392" s="158">
        <v>0</v>
      </c>
      <c r="AH392" s="158">
        <v>0</v>
      </c>
      <c r="AI392" s="158">
        <v>0</v>
      </c>
      <c r="AJ392" s="155">
        <v>0</v>
      </c>
      <c r="AK392" s="155">
        <v>0</v>
      </c>
      <c r="AL392" s="156">
        <v>0</v>
      </c>
    </row>
    <row r="393" ht="33" spans="1:38">
      <c r="A393" s="166" t="s">
        <v>99</v>
      </c>
      <c r="B393" s="167" t="s">
        <v>1790</v>
      </c>
      <c r="C393" s="167" t="s">
        <v>203</v>
      </c>
      <c r="D393" s="150">
        <v>10834</v>
      </c>
      <c r="E393" s="150">
        <v>182</v>
      </c>
      <c r="F393" s="150">
        <v>98</v>
      </c>
      <c r="G393" s="150">
        <v>20</v>
      </c>
      <c r="H393" s="150">
        <v>0</v>
      </c>
      <c r="I393" s="151">
        <v>11974</v>
      </c>
      <c r="J393" s="151">
        <v>194</v>
      </c>
      <c r="K393" s="151">
        <v>194</v>
      </c>
      <c r="L393" s="151">
        <v>23</v>
      </c>
      <c r="M393" s="151">
        <v>0</v>
      </c>
      <c r="N393" s="151">
        <v>11187</v>
      </c>
      <c r="O393" s="151">
        <v>209</v>
      </c>
      <c r="P393" s="151">
        <v>209</v>
      </c>
      <c r="Q393" s="151">
        <v>108</v>
      </c>
      <c r="R393" s="151">
        <v>0</v>
      </c>
      <c r="S393" s="152">
        <v>0.015</v>
      </c>
      <c r="T393" s="153">
        <v>311987</v>
      </c>
      <c r="U393" s="153">
        <v>4755</v>
      </c>
      <c r="V393" s="153">
        <v>4666</v>
      </c>
      <c r="W393" s="153">
        <v>3</v>
      </c>
      <c r="X393" s="151">
        <v>4237</v>
      </c>
      <c r="Y393" s="154">
        <v>0.0152314038725973</v>
      </c>
      <c r="Z393" s="154">
        <v>0.0167989662174635</v>
      </c>
      <c r="AA393" s="154">
        <v>0.016201770502756</v>
      </c>
      <c r="AB393" s="155">
        <v>0.0186823992133727</v>
      </c>
      <c r="AC393" s="156">
        <v>0.000597195714707573</v>
      </c>
      <c r="AD393" s="157">
        <v>76953</v>
      </c>
      <c r="AE393" s="158">
        <v>1225</v>
      </c>
      <c r="AF393" s="158">
        <v>0</v>
      </c>
      <c r="AG393" s="158">
        <v>76197</v>
      </c>
      <c r="AH393" s="158">
        <v>1261</v>
      </c>
      <c r="AI393" s="158">
        <v>1</v>
      </c>
      <c r="AJ393" s="155">
        <v>0.0159188075838499</v>
      </c>
      <c r="AK393" s="155">
        <v>0.0165360840977991</v>
      </c>
      <c r="AL393" s="156">
        <v>-0.000617276513949244</v>
      </c>
    </row>
    <row r="394" ht="33" spans="1:38">
      <c r="A394" s="166" t="s">
        <v>99</v>
      </c>
      <c r="B394" s="167" t="s">
        <v>1790</v>
      </c>
      <c r="C394" s="167" t="s">
        <v>204</v>
      </c>
      <c r="D394" s="150">
        <v>8296</v>
      </c>
      <c r="E394" s="150">
        <v>107</v>
      </c>
      <c r="F394" s="150">
        <v>73</v>
      </c>
      <c r="G394" s="150">
        <v>15</v>
      </c>
      <c r="H394" s="150">
        <v>0</v>
      </c>
      <c r="I394" s="151">
        <v>8148</v>
      </c>
      <c r="J394" s="151">
        <v>99</v>
      </c>
      <c r="K394" s="151">
        <v>99</v>
      </c>
      <c r="L394" s="151">
        <v>22</v>
      </c>
      <c r="M394" s="151">
        <v>0</v>
      </c>
      <c r="N394" s="151">
        <v>7953</v>
      </c>
      <c r="O394" s="151">
        <v>145</v>
      </c>
      <c r="P394" s="151">
        <v>145</v>
      </c>
      <c r="Q394" s="151">
        <v>90</v>
      </c>
      <c r="R394" s="151">
        <v>0</v>
      </c>
      <c r="S394" s="152">
        <v>0.015</v>
      </c>
      <c r="T394" s="153">
        <v>232378</v>
      </c>
      <c r="U394" s="153">
        <v>3221</v>
      </c>
      <c r="V394" s="153">
        <v>3186</v>
      </c>
      <c r="W394" s="153">
        <v>8</v>
      </c>
      <c r="X394" s="151">
        <v>2840</v>
      </c>
      <c r="Y394" s="154">
        <v>0.0138266100921774</v>
      </c>
      <c r="Z394" s="154">
        <v>0.0128977820636451</v>
      </c>
      <c r="AA394" s="154">
        <v>0.0121502209131075</v>
      </c>
      <c r="AB394" s="155">
        <v>0.0182321136677983</v>
      </c>
      <c r="AC394" s="156">
        <v>0.00074756115053762</v>
      </c>
      <c r="AD394" s="157">
        <v>55112</v>
      </c>
      <c r="AE394" s="158">
        <v>841</v>
      </c>
      <c r="AF394" s="158">
        <v>0</v>
      </c>
      <c r="AG394" s="158">
        <v>55620</v>
      </c>
      <c r="AH394" s="158">
        <v>884</v>
      </c>
      <c r="AI394" s="158">
        <v>0</v>
      </c>
      <c r="AJ394" s="155">
        <v>0.0152598345187981</v>
      </c>
      <c r="AK394" s="155">
        <v>0.015893563466379</v>
      </c>
      <c r="AL394" s="156">
        <v>-0.000633728947580917</v>
      </c>
    </row>
    <row r="395" ht="33" spans="1:38">
      <c r="A395" s="166" t="s">
        <v>99</v>
      </c>
      <c r="B395" s="167" t="s">
        <v>1790</v>
      </c>
      <c r="C395" s="167" t="s">
        <v>205</v>
      </c>
      <c r="D395" s="150">
        <v>6524</v>
      </c>
      <c r="E395" s="150">
        <v>131</v>
      </c>
      <c r="F395" s="150">
        <v>95</v>
      </c>
      <c r="G395" s="150">
        <v>18</v>
      </c>
      <c r="H395" s="150">
        <v>0</v>
      </c>
      <c r="I395" s="151">
        <v>6532</v>
      </c>
      <c r="J395" s="151">
        <v>92</v>
      </c>
      <c r="K395" s="151">
        <v>92</v>
      </c>
      <c r="L395" s="151">
        <v>2</v>
      </c>
      <c r="M395" s="151">
        <v>0</v>
      </c>
      <c r="N395" s="151">
        <v>6440</v>
      </c>
      <c r="O395" s="151">
        <v>112</v>
      </c>
      <c r="P395" s="151">
        <v>112</v>
      </c>
      <c r="Q395" s="151">
        <v>62</v>
      </c>
      <c r="R395" s="151">
        <v>0</v>
      </c>
      <c r="S395" s="152">
        <v>0.015</v>
      </c>
      <c r="T395" s="153">
        <v>194305</v>
      </c>
      <c r="U395" s="153">
        <v>3143</v>
      </c>
      <c r="V395" s="153">
        <v>3103</v>
      </c>
      <c r="W395" s="153">
        <v>3</v>
      </c>
      <c r="X395" s="151">
        <v>2808</v>
      </c>
      <c r="Y395" s="154">
        <v>0.0161601605722961</v>
      </c>
      <c r="Z395" s="154">
        <v>0.0200797057020233</v>
      </c>
      <c r="AA395" s="154">
        <v>0.0140845070422535</v>
      </c>
      <c r="AB395" s="155">
        <v>0.0173913043478261</v>
      </c>
      <c r="AC395" s="156">
        <v>0.00599519865976978</v>
      </c>
      <c r="AD395" s="157">
        <v>44666</v>
      </c>
      <c r="AE395" s="158">
        <v>783</v>
      </c>
      <c r="AF395" s="158">
        <v>0</v>
      </c>
      <c r="AG395" s="158">
        <v>46130</v>
      </c>
      <c r="AH395" s="158">
        <v>715</v>
      </c>
      <c r="AI395" s="158">
        <v>0</v>
      </c>
      <c r="AJ395" s="155">
        <v>0.0175301123897372</v>
      </c>
      <c r="AK395" s="155">
        <v>0.0154996748319965</v>
      </c>
      <c r="AL395" s="156">
        <v>0.00203043755774063</v>
      </c>
    </row>
    <row r="396" ht="33" spans="1:38">
      <c r="A396" s="166" t="s">
        <v>99</v>
      </c>
      <c r="B396" s="167" t="s">
        <v>1790</v>
      </c>
      <c r="C396" s="167" t="s">
        <v>206</v>
      </c>
      <c r="D396" s="150">
        <v>0</v>
      </c>
      <c r="E396" s="150">
        <v>0</v>
      </c>
      <c r="F396" s="150">
        <v>0</v>
      </c>
      <c r="G396" s="150">
        <v>0</v>
      </c>
      <c r="H396" s="150">
        <v>0</v>
      </c>
      <c r="I396" s="151">
        <v>0</v>
      </c>
      <c r="J396" s="151">
        <v>0</v>
      </c>
      <c r="K396" s="151">
        <v>0</v>
      </c>
      <c r="L396" s="151">
        <v>0</v>
      </c>
      <c r="M396" s="151">
        <v>0</v>
      </c>
      <c r="N396" s="151">
        <v>0</v>
      </c>
      <c r="O396" s="151">
        <v>0</v>
      </c>
      <c r="P396" s="151">
        <v>0</v>
      </c>
      <c r="Q396" s="151">
        <v>0</v>
      </c>
      <c r="R396" s="151">
        <v>0</v>
      </c>
      <c r="S396" s="152">
        <v>0.015</v>
      </c>
      <c r="T396" s="153">
        <v>0</v>
      </c>
      <c r="U396" s="153">
        <v>1</v>
      </c>
      <c r="V396" s="153">
        <v>1</v>
      </c>
      <c r="W396" s="153">
        <v>0</v>
      </c>
      <c r="X396" s="151">
        <v>1</v>
      </c>
      <c r="Y396" s="154">
        <v>0</v>
      </c>
      <c r="Z396" s="154">
        <v>0</v>
      </c>
      <c r="AA396" s="154">
        <v>0</v>
      </c>
      <c r="AB396" s="155">
        <v>0</v>
      </c>
      <c r="AC396" s="156">
        <v>0</v>
      </c>
      <c r="AD396" s="157">
        <v>0</v>
      </c>
      <c r="AE396" s="158">
        <v>0</v>
      </c>
      <c r="AF396" s="158">
        <v>0</v>
      </c>
      <c r="AG396" s="158">
        <v>0</v>
      </c>
      <c r="AH396" s="158">
        <v>0</v>
      </c>
      <c r="AI396" s="158">
        <v>0</v>
      </c>
      <c r="AJ396" s="155">
        <v>0</v>
      </c>
      <c r="AK396" s="155">
        <v>0</v>
      </c>
      <c r="AL396" s="156">
        <v>0</v>
      </c>
    </row>
    <row r="397" ht="33" spans="1:38">
      <c r="A397" s="166" t="s">
        <v>99</v>
      </c>
      <c r="B397" s="167" t="s">
        <v>1790</v>
      </c>
      <c r="C397" s="167" t="s">
        <v>207</v>
      </c>
      <c r="D397" s="150">
        <v>0</v>
      </c>
      <c r="E397" s="150">
        <v>0</v>
      </c>
      <c r="F397" s="150">
        <v>0</v>
      </c>
      <c r="G397" s="150">
        <v>0</v>
      </c>
      <c r="H397" s="150">
        <v>0</v>
      </c>
      <c r="I397" s="151">
        <v>0</v>
      </c>
      <c r="J397" s="151">
        <v>0</v>
      </c>
      <c r="K397" s="151">
        <v>0</v>
      </c>
      <c r="L397" s="151">
        <v>0</v>
      </c>
      <c r="M397" s="151">
        <v>0</v>
      </c>
      <c r="N397" s="151">
        <v>0</v>
      </c>
      <c r="O397" s="151">
        <v>0</v>
      </c>
      <c r="P397" s="151">
        <v>0</v>
      </c>
      <c r="Q397" s="151">
        <v>0</v>
      </c>
      <c r="R397" s="151">
        <v>0</v>
      </c>
      <c r="S397" s="152">
        <v>0.015</v>
      </c>
      <c r="T397" s="153">
        <v>0</v>
      </c>
      <c r="U397" s="153">
        <v>6</v>
      </c>
      <c r="V397" s="153">
        <v>6</v>
      </c>
      <c r="W397" s="153">
        <v>0</v>
      </c>
      <c r="X397" s="151">
        <v>6</v>
      </c>
      <c r="Y397" s="154">
        <v>0</v>
      </c>
      <c r="Z397" s="154">
        <v>0</v>
      </c>
      <c r="AA397" s="154">
        <v>0</v>
      </c>
      <c r="AB397" s="155">
        <v>0</v>
      </c>
      <c r="AC397" s="156">
        <v>0</v>
      </c>
      <c r="AD397" s="157">
        <v>0</v>
      </c>
      <c r="AE397" s="158">
        <v>0</v>
      </c>
      <c r="AF397" s="158">
        <v>0</v>
      </c>
      <c r="AG397" s="158">
        <v>0</v>
      </c>
      <c r="AH397" s="158">
        <v>1</v>
      </c>
      <c r="AI397" s="158">
        <v>0</v>
      </c>
      <c r="AJ397" s="155">
        <v>0</v>
      </c>
      <c r="AK397" s="155">
        <v>0</v>
      </c>
      <c r="AL397" s="156">
        <v>0</v>
      </c>
    </row>
    <row r="398" ht="33" spans="1:38">
      <c r="A398" s="166" t="s">
        <v>99</v>
      </c>
      <c r="B398" s="167" t="s">
        <v>1790</v>
      </c>
      <c r="C398" s="167" t="s">
        <v>208</v>
      </c>
      <c r="D398" s="150">
        <v>0</v>
      </c>
      <c r="E398" s="150">
        <v>0</v>
      </c>
      <c r="F398" s="150">
        <v>0</v>
      </c>
      <c r="G398" s="150">
        <v>0</v>
      </c>
      <c r="H398" s="150">
        <v>0</v>
      </c>
      <c r="I398" s="151">
        <v>0</v>
      </c>
      <c r="J398" s="151">
        <v>0</v>
      </c>
      <c r="K398" s="151">
        <v>0</v>
      </c>
      <c r="L398" s="151">
        <v>0</v>
      </c>
      <c r="M398" s="151">
        <v>0</v>
      </c>
      <c r="N398" s="151">
        <v>0</v>
      </c>
      <c r="O398" s="151">
        <v>0</v>
      </c>
      <c r="P398" s="151">
        <v>0</v>
      </c>
      <c r="Q398" s="151">
        <v>0</v>
      </c>
      <c r="R398" s="151">
        <v>0</v>
      </c>
      <c r="S398" s="152">
        <v>0.015</v>
      </c>
      <c r="T398" s="153">
        <v>0</v>
      </c>
      <c r="U398" s="153">
        <v>7</v>
      </c>
      <c r="V398" s="153">
        <v>7</v>
      </c>
      <c r="W398" s="153">
        <v>0</v>
      </c>
      <c r="X398" s="151">
        <v>6</v>
      </c>
      <c r="Y398" s="154">
        <v>0</v>
      </c>
      <c r="Z398" s="154">
        <v>0</v>
      </c>
      <c r="AA398" s="154">
        <v>0</v>
      </c>
      <c r="AB398" s="155">
        <v>0</v>
      </c>
      <c r="AC398" s="156">
        <v>0</v>
      </c>
      <c r="AD398" s="157">
        <v>0</v>
      </c>
      <c r="AE398" s="158">
        <v>0</v>
      </c>
      <c r="AF398" s="158">
        <v>0</v>
      </c>
      <c r="AG398" s="158">
        <v>0</v>
      </c>
      <c r="AH398" s="158">
        <v>0</v>
      </c>
      <c r="AI398" s="158">
        <v>0</v>
      </c>
      <c r="AJ398" s="155">
        <v>0</v>
      </c>
      <c r="AK398" s="155">
        <v>0</v>
      </c>
      <c r="AL398" s="156">
        <v>0</v>
      </c>
    </row>
    <row r="399" ht="33" spans="1:38">
      <c r="A399" s="166" t="s">
        <v>99</v>
      </c>
      <c r="B399" s="167" t="s">
        <v>33</v>
      </c>
      <c r="C399" s="167" t="s">
        <v>209</v>
      </c>
      <c r="D399" s="150">
        <v>0</v>
      </c>
      <c r="E399" s="150">
        <v>0</v>
      </c>
      <c r="F399" s="150">
        <v>0</v>
      </c>
      <c r="G399" s="150">
        <v>0</v>
      </c>
      <c r="H399" s="150">
        <v>0</v>
      </c>
      <c r="I399" s="151">
        <v>0</v>
      </c>
      <c r="J399" s="151">
        <v>0</v>
      </c>
      <c r="K399" s="151">
        <v>0</v>
      </c>
      <c r="L399" s="151">
        <v>0</v>
      </c>
      <c r="M399" s="151">
        <v>0</v>
      </c>
      <c r="N399" s="151">
        <v>0</v>
      </c>
      <c r="O399" s="151">
        <v>0</v>
      </c>
      <c r="P399" s="151">
        <v>0</v>
      </c>
      <c r="Q399" s="151">
        <v>0</v>
      </c>
      <c r="R399" s="151">
        <v>0</v>
      </c>
      <c r="S399" s="152">
        <v>0.015</v>
      </c>
      <c r="T399" s="153">
        <v>0</v>
      </c>
      <c r="U399" s="153">
        <v>1</v>
      </c>
      <c r="V399" s="153">
        <v>1</v>
      </c>
      <c r="W399" s="153">
        <v>0</v>
      </c>
      <c r="X399" s="151">
        <v>1</v>
      </c>
      <c r="Y399" s="154">
        <v>0</v>
      </c>
      <c r="Z399" s="154">
        <v>0</v>
      </c>
      <c r="AA399" s="154">
        <v>0</v>
      </c>
      <c r="AB399" s="155">
        <v>0</v>
      </c>
      <c r="AC399" s="156">
        <v>0</v>
      </c>
      <c r="AD399" s="157">
        <v>0</v>
      </c>
      <c r="AE399" s="158">
        <v>0</v>
      </c>
      <c r="AF399" s="158">
        <v>0</v>
      </c>
      <c r="AG399" s="158">
        <v>0</v>
      </c>
      <c r="AH399" s="158">
        <v>1</v>
      </c>
      <c r="AI399" s="158">
        <v>0</v>
      </c>
      <c r="AJ399" s="155">
        <v>0</v>
      </c>
      <c r="AK399" s="155">
        <v>0</v>
      </c>
      <c r="AL399" s="156">
        <v>0</v>
      </c>
    </row>
    <row r="400" spans="1:38">
      <c r="A400" s="166" t="s">
        <v>210</v>
      </c>
      <c r="B400" s="167" t="s">
        <v>1791</v>
      </c>
      <c r="C400" s="167" t="s">
        <v>212</v>
      </c>
      <c r="D400" s="150">
        <v>0</v>
      </c>
      <c r="E400" s="150">
        <v>0</v>
      </c>
      <c r="F400" s="150">
        <v>0</v>
      </c>
      <c r="G400" s="150">
        <v>0</v>
      </c>
      <c r="H400" s="150">
        <v>0</v>
      </c>
      <c r="I400" s="151">
        <v>0</v>
      </c>
      <c r="J400" s="151">
        <v>0</v>
      </c>
      <c r="K400" s="151">
        <v>0</v>
      </c>
      <c r="L400" s="151">
        <v>0</v>
      </c>
      <c r="M400" s="151">
        <v>0</v>
      </c>
      <c r="N400" s="151">
        <v>0</v>
      </c>
      <c r="O400" s="151">
        <v>0</v>
      </c>
      <c r="P400" s="151">
        <v>0</v>
      </c>
      <c r="Q400" s="151">
        <v>0</v>
      </c>
      <c r="R400" s="151">
        <v>0</v>
      </c>
      <c r="S400" s="152">
        <v>0.015</v>
      </c>
      <c r="T400" s="153">
        <v>0</v>
      </c>
      <c r="U400" s="153">
        <v>2</v>
      </c>
      <c r="V400" s="153">
        <v>2</v>
      </c>
      <c r="W400" s="153">
        <v>0</v>
      </c>
      <c r="X400" s="151">
        <v>2</v>
      </c>
      <c r="Y400" s="154">
        <v>0</v>
      </c>
      <c r="Z400" s="154">
        <v>0</v>
      </c>
      <c r="AA400" s="154">
        <v>0</v>
      </c>
      <c r="AB400" s="155">
        <v>0</v>
      </c>
      <c r="AC400" s="156">
        <v>0</v>
      </c>
      <c r="AD400" s="157">
        <v>0</v>
      </c>
      <c r="AE400" s="158">
        <v>1</v>
      </c>
      <c r="AF400" s="158">
        <v>0</v>
      </c>
      <c r="AG400" s="158">
        <v>0</v>
      </c>
      <c r="AH400" s="158">
        <v>0</v>
      </c>
      <c r="AI400" s="158">
        <v>0</v>
      </c>
      <c r="AJ400" s="155">
        <v>0</v>
      </c>
      <c r="AK400" s="155">
        <v>0</v>
      </c>
      <c r="AL400" s="156">
        <v>0</v>
      </c>
    </row>
    <row r="401" spans="1:38">
      <c r="A401" s="166" t="s">
        <v>210</v>
      </c>
      <c r="B401" s="167" t="s">
        <v>1792</v>
      </c>
      <c r="C401" s="167" t="s">
        <v>213</v>
      </c>
      <c r="D401" s="150">
        <v>6576</v>
      </c>
      <c r="E401" s="150">
        <v>129</v>
      </c>
      <c r="F401" s="150">
        <v>72</v>
      </c>
      <c r="G401" s="150">
        <v>0</v>
      </c>
      <c r="H401" s="150">
        <v>0</v>
      </c>
      <c r="I401" s="151">
        <v>6882</v>
      </c>
      <c r="J401" s="151">
        <v>129</v>
      </c>
      <c r="K401" s="151">
        <v>128</v>
      </c>
      <c r="L401" s="151">
        <v>0</v>
      </c>
      <c r="M401" s="151">
        <v>0</v>
      </c>
      <c r="N401" s="151">
        <v>6194</v>
      </c>
      <c r="O401" s="151">
        <v>152</v>
      </c>
      <c r="P401" s="151">
        <v>152</v>
      </c>
      <c r="Q401" s="151">
        <v>49</v>
      </c>
      <c r="R401" s="151">
        <v>0</v>
      </c>
      <c r="S401" s="152">
        <v>0.015</v>
      </c>
      <c r="T401" s="153">
        <v>184267</v>
      </c>
      <c r="U401" s="153">
        <v>3973</v>
      </c>
      <c r="V401" s="153">
        <v>3915</v>
      </c>
      <c r="W401" s="153">
        <v>0</v>
      </c>
      <c r="X401" s="151">
        <v>3552</v>
      </c>
      <c r="Y401" s="154">
        <v>0.0215611042671775</v>
      </c>
      <c r="Z401" s="154">
        <v>0.0196167883211679</v>
      </c>
      <c r="AA401" s="154">
        <v>0.0187445510026155</v>
      </c>
      <c r="AB401" s="155">
        <v>0.0245398773006135</v>
      </c>
      <c r="AC401" s="156">
        <v>0.000872237318552366</v>
      </c>
      <c r="AD401" s="157">
        <v>44268</v>
      </c>
      <c r="AE401" s="158">
        <v>970</v>
      </c>
      <c r="AF401" s="158">
        <v>0</v>
      </c>
      <c r="AG401" s="158">
        <v>44414</v>
      </c>
      <c r="AH401" s="158">
        <v>1062</v>
      </c>
      <c r="AI401" s="158">
        <v>0</v>
      </c>
      <c r="AJ401" s="155">
        <v>0.0219119906026927</v>
      </c>
      <c r="AK401" s="155">
        <v>0.0239113792948169</v>
      </c>
      <c r="AL401" s="156">
        <v>-0.00199938869212426</v>
      </c>
    </row>
    <row r="402" spans="1:38">
      <c r="A402" s="166" t="s">
        <v>210</v>
      </c>
      <c r="B402" s="167" t="s">
        <v>1792</v>
      </c>
      <c r="C402" s="167" t="s">
        <v>214</v>
      </c>
      <c r="D402" s="150">
        <v>7186</v>
      </c>
      <c r="E402" s="150">
        <v>156</v>
      </c>
      <c r="F402" s="150">
        <v>85</v>
      </c>
      <c r="G402" s="150">
        <v>0</v>
      </c>
      <c r="H402" s="150">
        <v>0</v>
      </c>
      <c r="I402" s="151">
        <v>7614</v>
      </c>
      <c r="J402" s="151">
        <v>148</v>
      </c>
      <c r="K402" s="151">
        <v>148</v>
      </c>
      <c r="L402" s="151">
        <v>19</v>
      </c>
      <c r="M402" s="151">
        <v>0</v>
      </c>
      <c r="N402" s="151">
        <v>6754</v>
      </c>
      <c r="O402" s="151">
        <v>219</v>
      </c>
      <c r="P402" s="151">
        <v>219</v>
      </c>
      <c r="Q402" s="151">
        <v>97</v>
      </c>
      <c r="R402" s="151">
        <v>0</v>
      </c>
      <c r="S402" s="152">
        <v>0.015</v>
      </c>
      <c r="T402" s="153">
        <v>199895</v>
      </c>
      <c r="U402" s="153">
        <v>4038</v>
      </c>
      <c r="V402" s="153">
        <v>3967</v>
      </c>
      <c r="W402" s="153">
        <v>0</v>
      </c>
      <c r="X402" s="151">
        <v>3558</v>
      </c>
      <c r="Y402" s="154">
        <v>0.0202006053177918</v>
      </c>
      <c r="Z402" s="154">
        <v>0.0217088783746173</v>
      </c>
      <c r="AA402" s="154">
        <v>0.019437877593906</v>
      </c>
      <c r="AB402" s="155">
        <v>0.0324252294936334</v>
      </c>
      <c r="AC402" s="156">
        <v>0.00227100078071135</v>
      </c>
      <c r="AD402" s="157">
        <v>48255</v>
      </c>
      <c r="AE402" s="158">
        <v>1049</v>
      </c>
      <c r="AF402" s="158">
        <v>0</v>
      </c>
      <c r="AG402" s="158">
        <v>48551</v>
      </c>
      <c r="AH402" s="158">
        <v>1072</v>
      </c>
      <c r="AI402" s="158">
        <v>0</v>
      </c>
      <c r="AJ402" s="155">
        <v>0.021738679929541</v>
      </c>
      <c r="AK402" s="155">
        <v>0.0220798747708595</v>
      </c>
      <c r="AL402" s="156">
        <v>-0.000341194841318528</v>
      </c>
    </row>
    <row r="403" spans="1:38">
      <c r="A403" s="166" t="s">
        <v>210</v>
      </c>
      <c r="B403" s="167" t="s">
        <v>1792</v>
      </c>
      <c r="C403" s="167" t="s">
        <v>215</v>
      </c>
      <c r="D403" s="150">
        <v>0</v>
      </c>
      <c r="E403" s="150">
        <v>0</v>
      </c>
      <c r="F403" s="150">
        <v>0</v>
      </c>
      <c r="G403" s="150">
        <v>0</v>
      </c>
      <c r="H403" s="150">
        <v>0</v>
      </c>
      <c r="I403" s="151">
        <v>0</v>
      </c>
      <c r="J403" s="151">
        <v>4</v>
      </c>
      <c r="K403" s="151">
        <v>4</v>
      </c>
      <c r="L403" s="151">
        <v>4</v>
      </c>
      <c r="M403" s="151">
        <v>0</v>
      </c>
      <c r="N403" s="151">
        <v>0</v>
      </c>
      <c r="O403" s="151">
        <v>20</v>
      </c>
      <c r="P403" s="151">
        <v>20</v>
      </c>
      <c r="Q403" s="151">
        <v>20</v>
      </c>
      <c r="R403" s="151">
        <v>0</v>
      </c>
      <c r="S403" s="152">
        <v>0.015</v>
      </c>
      <c r="T403" s="153">
        <v>0</v>
      </c>
      <c r="U403" s="153">
        <v>1482</v>
      </c>
      <c r="V403" s="153">
        <v>1482</v>
      </c>
      <c r="W403" s="153">
        <v>0</v>
      </c>
      <c r="X403" s="151">
        <v>1481</v>
      </c>
      <c r="Y403" s="154">
        <v>0</v>
      </c>
      <c r="Z403" s="154">
        <v>0</v>
      </c>
      <c r="AA403" s="154">
        <v>0</v>
      </c>
      <c r="AB403" s="155">
        <v>0</v>
      </c>
      <c r="AC403" s="156">
        <v>0</v>
      </c>
      <c r="AD403" s="157">
        <v>0</v>
      </c>
      <c r="AE403" s="158">
        <v>81</v>
      </c>
      <c r="AF403" s="158">
        <v>0</v>
      </c>
      <c r="AG403" s="158">
        <v>0</v>
      </c>
      <c r="AH403" s="158">
        <v>1186</v>
      </c>
      <c r="AI403" s="158">
        <v>0</v>
      </c>
      <c r="AJ403" s="155">
        <v>0</v>
      </c>
      <c r="AK403" s="155">
        <v>0</v>
      </c>
      <c r="AL403" s="156">
        <v>0</v>
      </c>
    </row>
    <row r="404" spans="1:38">
      <c r="A404" s="166" t="s">
        <v>210</v>
      </c>
      <c r="B404" s="167" t="s">
        <v>1791</v>
      </c>
      <c r="C404" s="167" t="s">
        <v>216</v>
      </c>
      <c r="D404" s="150">
        <v>12057</v>
      </c>
      <c r="E404" s="150">
        <v>237</v>
      </c>
      <c r="F404" s="150">
        <v>132</v>
      </c>
      <c r="G404" s="150">
        <v>1</v>
      </c>
      <c r="H404" s="150">
        <v>0</v>
      </c>
      <c r="I404" s="151">
        <v>12451</v>
      </c>
      <c r="J404" s="151">
        <v>258</v>
      </c>
      <c r="K404" s="151">
        <v>258</v>
      </c>
      <c r="L404" s="151">
        <v>61</v>
      </c>
      <c r="M404" s="151">
        <v>0</v>
      </c>
      <c r="N404" s="151">
        <v>11301</v>
      </c>
      <c r="O404" s="151">
        <v>225</v>
      </c>
      <c r="P404" s="151">
        <v>225</v>
      </c>
      <c r="Q404" s="151">
        <v>162</v>
      </c>
      <c r="R404" s="151">
        <v>0</v>
      </c>
      <c r="S404" s="152">
        <v>0.015</v>
      </c>
      <c r="T404" s="153">
        <v>344495</v>
      </c>
      <c r="U404" s="153">
        <v>6721</v>
      </c>
      <c r="V404" s="153">
        <v>6616</v>
      </c>
      <c r="W404" s="153">
        <v>2</v>
      </c>
      <c r="X404" s="151">
        <v>6124</v>
      </c>
      <c r="Y404" s="154">
        <v>0.0195039115226636</v>
      </c>
      <c r="Z404" s="154">
        <v>0.019656631002737</v>
      </c>
      <c r="AA404" s="154">
        <v>0.0207212272106658</v>
      </c>
      <c r="AB404" s="155">
        <v>0.0199097425006637</v>
      </c>
      <c r="AC404" s="156">
        <v>-0.00106459620792881</v>
      </c>
      <c r="AD404" s="157">
        <v>81418</v>
      </c>
      <c r="AE404" s="158">
        <v>1621</v>
      </c>
      <c r="AF404" s="158">
        <v>0</v>
      </c>
      <c r="AG404" s="158">
        <v>82758</v>
      </c>
      <c r="AH404" s="158">
        <v>1690</v>
      </c>
      <c r="AI404" s="158">
        <v>2</v>
      </c>
      <c r="AJ404" s="155">
        <v>0.0199096022992459</v>
      </c>
      <c r="AK404" s="155">
        <v>0.020396819642814</v>
      </c>
      <c r="AL404" s="156">
        <v>-0.00048721734356812</v>
      </c>
    </row>
    <row r="405" spans="1:38">
      <c r="A405" s="166" t="s">
        <v>210</v>
      </c>
      <c r="B405" s="167" t="s">
        <v>1793</v>
      </c>
      <c r="C405" s="167" t="s">
        <v>217</v>
      </c>
      <c r="D405" s="150">
        <v>8897</v>
      </c>
      <c r="E405" s="150">
        <v>207</v>
      </c>
      <c r="F405" s="150">
        <v>118</v>
      </c>
      <c r="G405" s="150">
        <v>0</v>
      </c>
      <c r="H405" s="150">
        <v>0</v>
      </c>
      <c r="I405" s="151">
        <v>9195</v>
      </c>
      <c r="J405" s="151">
        <v>193</v>
      </c>
      <c r="K405" s="151">
        <v>191</v>
      </c>
      <c r="L405" s="151">
        <v>32</v>
      </c>
      <c r="M405" s="151">
        <v>0</v>
      </c>
      <c r="N405" s="151">
        <v>7950</v>
      </c>
      <c r="O405" s="151">
        <v>201</v>
      </c>
      <c r="P405" s="151">
        <v>199</v>
      </c>
      <c r="Q405" s="151">
        <v>139</v>
      </c>
      <c r="R405" s="151">
        <v>0</v>
      </c>
      <c r="S405" s="152">
        <v>0.015</v>
      </c>
      <c r="T405" s="153">
        <v>235637</v>
      </c>
      <c r="U405" s="153">
        <v>5185</v>
      </c>
      <c r="V405" s="153">
        <v>5081</v>
      </c>
      <c r="W405" s="153">
        <v>4</v>
      </c>
      <c r="X405" s="151">
        <v>4656</v>
      </c>
      <c r="Y405" s="154">
        <v>0.0219872091394815</v>
      </c>
      <c r="Z405" s="154">
        <v>0.0232662695290547</v>
      </c>
      <c r="AA405" s="154">
        <v>0.020989668297988</v>
      </c>
      <c r="AB405" s="155">
        <v>0.0252830188679245</v>
      </c>
      <c r="AC405" s="156">
        <v>0.0022766012310667</v>
      </c>
      <c r="AD405" s="157">
        <v>57236</v>
      </c>
      <c r="AE405" s="158">
        <v>1303</v>
      </c>
      <c r="AF405" s="158">
        <v>0</v>
      </c>
      <c r="AG405" s="158">
        <v>55148</v>
      </c>
      <c r="AH405" s="158">
        <v>1230</v>
      </c>
      <c r="AI405" s="158">
        <v>1</v>
      </c>
      <c r="AJ405" s="155">
        <v>0.0227653924103711</v>
      </c>
      <c r="AK405" s="155">
        <v>0.0222854863277</v>
      </c>
      <c r="AL405" s="156">
        <v>0.000479906082671087</v>
      </c>
    </row>
    <row r="406" spans="1:38">
      <c r="A406" s="166" t="s">
        <v>210</v>
      </c>
      <c r="B406" s="167" t="s">
        <v>1793</v>
      </c>
      <c r="C406" s="167" t="s">
        <v>218</v>
      </c>
      <c r="D406" s="150">
        <v>7028</v>
      </c>
      <c r="E406" s="150">
        <v>71</v>
      </c>
      <c r="F406" s="150">
        <v>42</v>
      </c>
      <c r="G406" s="150">
        <v>0</v>
      </c>
      <c r="H406" s="150">
        <v>0</v>
      </c>
      <c r="I406" s="151">
        <v>6750</v>
      </c>
      <c r="J406" s="151">
        <v>87</v>
      </c>
      <c r="K406" s="151">
        <v>87</v>
      </c>
      <c r="L406" s="151">
        <v>9</v>
      </c>
      <c r="M406" s="151">
        <v>0</v>
      </c>
      <c r="N406" s="151">
        <v>6632</v>
      </c>
      <c r="O406" s="151">
        <v>111</v>
      </c>
      <c r="P406" s="151">
        <v>111</v>
      </c>
      <c r="Q406" s="151">
        <v>55</v>
      </c>
      <c r="R406" s="151">
        <v>0</v>
      </c>
      <c r="S406" s="152">
        <v>0.015</v>
      </c>
      <c r="T406" s="153">
        <v>186353</v>
      </c>
      <c r="U406" s="153">
        <v>2503</v>
      </c>
      <c r="V406" s="153">
        <v>2472</v>
      </c>
      <c r="W406" s="153">
        <v>6</v>
      </c>
      <c r="X406" s="151">
        <v>2248</v>
      </c>
      <c r="Y406" s="154">
        <v>0.0133993013259781</v>
      </c>
      <c r="Z406" s="154">
        <v>0.0101024473534434</v>
      </c>
      <c r="AA406" s="154">
        <v>0.0128888888888889</v>
      </c>
      <c r="AB406" s="155">
        <v>0.0167370325693607</v>
      </c>
      <c r="AC406" s="156">
        <v>-0.00278644153544552</v>
      </c>
      <c r="AD406" s="157">
        <v>44161</v>
      </c>
      <c r="AE406" s="158">
        <v>614</v>
      </c>
      <c r="AF406" s="158">
        <v>0</v>
      </c>
      <c r="AG406" s="158">
        <v>45614</v>
      </c>
      <c r="AH406" s="158">
        <v>691</v>
      </c>
      <c r="AI406" s="158">
        <v>2</v>
      </c>
      <c r="AJ406" s="155">
        <v>0.0139036706596318</v>
      </c>
      <c r="AK406" s="155">
        <v>0.0151050116192397</v>
      </c>
      <c r="AL406" s="156">
        <v>-0.00120134095960791</v>
      </c>
    </row>
    <row r="407" spans="1:38">
      <c r="A407" s="166" t="s">
        <v>210</v>
      </c>
      <c r="B407" s="167" t="s">
        <v>1793</v>
      </c>
      <c r="C407" s="167" t="s">
        <v>219</v>
      </c>
      <c r="D407" s="150">
        <v>0</v>
      </c>
      <c r="E407" s="150">
        <v>1</v>
      </c>
      <c r="F407" s="150">
        <v>1</v>
      </c>
      <c r="G407" s="150">
        <v>1</v>
      </c>
      <c r="H407" s="150">
        <v>0</v>
      </c>
      <c r="I407" s="151">
        <v>0</v>
      </c>
      <c r="J407" s="151">
        <v>4</v>
      </c>
      <c r="K407" s="151">
        <v>4</v>
      </c>
      <c r="L407" s="151">
        <v>4</v>
      </c>
      <c r="M407" s="151">
        <v>0</v>
      </c>
      <c r="N407" s="151">
        <v>0</v>
      </c>
      <c r="O407" s="151">
        <v>2</v>
      </c>
      <c r="P407" s="151">
        <v>2</v>
      </c>
      <c r="Q407" s="151">
        <v>2</v>
      </c>
      <c r="R407" s="151">
        <v>0</v>
      </c>
      <c r="S407" s="152">
        <v>0.015</v>
      </c>
      <c r="T407" s="153">
        <v>0</v>
      </c>
      <c r="U407" s="153">
        <v>172</v>
      </c>
      <c r="V407" s="153">
        <v>172</v>
      </c>
      <c r="W407" s="153">
        <v>0</v>
      </c>
      <c r="X407" s="151">
        <v>172</v>
      </c>
      <c r="Y407" s="154">
        <v>0</v>
      </c>
      <c r="Z407" s="154">
        <v>0</v>
      </c>
      <c r="AA407" s="154">
        <v>0</v>
      </c>
      <c r="AB407" s="155">
        <v>0</v>
      </c>
      <c r="AC407" s="156">
        <v>0</v>
      </c>
      <c r="AD407" s="157">
        <v>0</v>
      </c>
      <c r="AE407" s="158">
        <v>58</v>
      </c>
      <c r="AF407" s="158">
        <v>0</v>
      </c>
      <c r="AG407" s="158">
        <v>0</v>
      </c>
      <c r="AH407" s="158">
        <v>43</v>
      </c>
      <c r="AI407" s="158">
        <v>0</v>
      </c>
      <c r="AJ407" s="155">
        <v>0</v>
      </c>
      <c r="AK407" s="155">
        <v>0</v>
      </c>
      <c r="AL407" s="156">
        <v>0</v>
      </c>
    </row>
    <row r="408" spans="1:38">
      <c r="A408" s="166" t="s">
        <v>210</v>
      </c>
      <c r="B408" s="167" t="s">
        <v>1793</v>
      </c>
      <c r="C408" s="167" t="s">
        <v>220</v>
      </c>
      <c r="D408" s="150">
        <v>8397</v>
      </c>
      <c r="E408" s="150">
        <v>160</v>
      </c>
      <c r="F408" s="150">
        <v>85</v>
      </c>
      <c r="G408" s="150">
        <v>0</v>
      </c>
      <c r="H408" s="150">
        <v>0</v>
      </c>
      <c r="I408" s="151">
        <v>8980</v>
      </c>
      <c r="J408" s="151">
        <v>143</v>
      </c>
      <c r="K408" s="151">
        <v>143</v>
      </c>
      <c r="L408" s="151">
        <v>0</v>
      </c>
      <c r="M408" s="151">
        <v>0</v>
      </c>
      <c r="N408" s="151">
        <v>8028</v>
      </c>
      <c r="O408" s="151">
        <v>227</v>
      </c>
      <c r="P408" s="151">
        <v>227</v>
      </c>
      <c r="Q408" s="151">
        <v>106</v>
      </c>
      <c r="R408" s="151">
        <v>0</v>
      </c>
      <c r="S408" s="152">
        <v>0.015</v>
      </c>
      <c r="T408" s="153">
        <v>234028</v>
      </c>
      <c r="U408" s="153">
        <v>4690</v>
      </c>
      <c r="V408" s="153">
        <v>4615</v>
      </c>
      <c r="W408" s="153">
        <v>0</v>
      </c>
      <c r="X408" s="151">
        <v>4189</v>
      </c>
      <c r="Y408" s="154">
        <v>0.0200403370536859</v>
      </c>
      <c r="Z408" s="154">
        <v>0.0190544241991187</v>
      </c>
      <c r="AA408" s="154">
        <v>0.015924276169265</v>
      </c>
      <c r="AB408" s="155">
        <v>0.028276033881415</v>
      </c>
      <c r="AC408" s="156">
        <v>0.0031301480298537</v>
      </c>
      <c r="AD408" s="157">
        <v>56175</v>
      </c>
      <c r="AE408" s="158">
        <v>1156</v>
      </c>
      <c r="AF408" s="158">
        <v>0</v>
      </c>
      <c r="AG408" s="158">
        <v>56415</v>
      </c>
      <c r="AH408" s="158">
        <v>1410</v>
      </c>
      <c r="AI408" s="158">
        <v>0</v>
      </c>
      <c r="AJ408" s="155">
        <v>0.02057854917668</v>
      </c>
      <c r="AK408" s="155">
        <v>0.0249933528316937</v>
      </c>
      <c r="AL408" s="156">
        <v>-0.00441480365501368</v>
      </c>
    </row>
    <row r="409" spans="1:38">
      <c r="A409" s="166" t="s">
        <v>210</v>
      </c>
      <c r="B409" s="167" t="s">
        <v>1793</v>
      </c>
      <c r="C409" s="167" t="s">
        <v>221</v>
      </c>
      <c r="D409" s="150">
        <v>4420</v>
      </c>
      <c r="E409" s="150">
        <v>81</v>
      </c>
      <c r="F409" s="150">
        <v>48</v>
      </c>
      <c r="G409" s="150">
        <v>0</v>
      </c>
      <c r="H409" s="150">
        <v>0</v>
      </c>
      <c r="I409" s="151">
        <v>4639</v>
      </c>
      <c r="J409" s="151">
        <v>58</v>
      </c>
      <c r="K409" s="151">
        <v>57</v>
      </c>
      <c r="L409" s="151">
        <v>0</v>
      </c>
      <c r="M409" s="151">
        <v>0</v>
      </c>
      <c r="N409" s="151">
        <v>4036</v>
      </c>
      <c r="O409" s="151">
        <v>131</v>
      </c>
      <c r="P409" s="151">
        <v>130</v>
      </c>
      <c r="Q409" s="151">
        <v>53</v>
      </c>
      <c r="R409" s="151">
        <v>0</v>
      </c>
      <c r="S409" s="152">
        <v>0.015</v>
      </c>
      <c r="T409" s="153">
        <v>120053</v>
      </c>
      <c r="U409" s="153">
        <v>2435</v>
      </c>
      <c r="V409" s="153">
        <v>2399</v>
      </c>
      <c r="W409" s="153">
        <v>0</v>
      </c>
      <c r="X409" s="151">
        <v>2160</v>
      </c>
      <c r="Y409" s="154">
        <v>0.0202827084704256</v>
      </c>
      <c r="Z409" s="154">
        <v>0.0183257918552036</v>
      </c>
      <c r="AA409" s="154">
        <v>0.0125026945462384</v>
      </c>
      <c r="AB409" s="155">
        <v>0.0324578790882061</v>
      </c>
      <c r="AC409" s="156">
        <v>0.00582309730896521</v>
      </c>
      <c r="AD409" s="157">
        <v>28762</v>
      </c>
      <c r="AE409" s="158">
        <v>609</v>
      </c>
      <c r="AF409" s="158">
        <v>0</v>
      </c>
      <c r="AG409" s="158">
        <v>28517</v>
      </c>
      <c r="AH409" s="158">
        <v>665</v>
      </c>
      <c r="AI409" s="158">
        <v>0</v>
      </c>
      <c r="AJ409" s="155">
        <v>0.0211737709477783</v>
      </c>
      <c r="AK409" s="155">
        <v>0.0233194235017709</v>
      </c>
      <c r="AL409" s="156">
        <v>-0.00214565255399255</v>
      </c>
    </row>
    <row r="410" spans="1:38">
      <c r="A410" s="166" t="s">
        <v>210</v>
      </c>
      <c r="B410" s="167" t="s">
        <v>1794</v>
      </c>
      <c r="C410" s="167" t="s">
        <v>222</v>
      </c>
      <c r="D410" s="150">
        <v>8630</v>
      </c>
      <c r="E410" s="150">
        <v>118</v>
      </c>
      <c r="F410" s="150">
        <v>67</v>
      </c>
      <c r="G410" s="150">
        <v>0</v>
      </c>
      <c r="H410" s="150">
        <v>0</v>
      </c>
      <c r="I410" s="151">
        <v>9265</v>
      </c>
      <c r="J410" s="151">
        <v>130</v>
      </c>
      <c r="K410" s="151">
        <v>130</v>
      </c>
      <c r="L410" s="151">
        <v>34</v>
      </c>
      <c r="M410" s="151">
        <v>0</v>
      </c>
      <c r="N410" s="151">
        <v>8288</v>
      </c>
      <c r="O410" s="151">
        <v>151</v>
      </c>
      <c r="P410" s="151">
        <v>151</v>
      </c>
      <c r="Q410" s="151">
        <v>99</v>
      </c>
      <c r="R410" s="151">
        <v>0</v>
      </c>
      <c r="S410" s="152">
        <v>0.015</v>
      </c>
      <c r="T410" s="153">
        <v>251512</v>
      </c>
      <c r="U410" s="153">
        <v>3763</v>
      </c>
      <c r="V410" s="153">
        <v>3711</v>
      </c>
      <c r="W410" s="153">
        <v>2</v>
      </c>
      <c r="X410" s="151">
        <v>3438</v>
      </c>
      <c r="Y410" s="154">
        <v>0.0149535608638952</v>
      </c>
      <c r="Z410" s="154">
        <v>0.0136732329084589</v>
      </c>
      <c r="AA410" s="154">
        <v>0.0140313005936319</v>
      </c>
      <c r="AB410" s="155">
        <v>0.018219111969112</v>
      </c>
      <c r="AC410" s="156">
        <v>-0.000358067685173083</v>
      </c>
      <c r="AD410" s="157">
        <v>58809</v>
      </c>
      <c r="AE410" s="158">
        <v>918</v>
      </c>
      <c r="AF410" s="158">
        <v>0</v>
      </c>
      <c r="AG410" s="158">
        <v>60543</v>
      </c>
      <c r="AH410" s="158">
        <v>951</v>
      </c>
      <c r="AI410" s="158">
        <v>1</v>
      </c>
      <c r="AJ410" s="155">
        <v>0.0156098556343417</v>
      </c>
      <c r="AK410" s="155">
        <v>0.015691326825562</v>
      </c>
      <c r="AL410" s="156">
        <v>-8.14711912203135e-5</v>
      </c>
    </row>
    <row r="411" spans="1:38">
      <c r="A411" s="166" t="s">
        <v>210</v>
      </c>
      <c r="B411" s="167" t="s">
        <v>1794</v>
      </c>
      <c r="C411" s="167" t="s">
        <v>223</v>
      </c>
      <c r="D411" s="150">
        <v>8010</v>
      </c>
      <c r="E411" s="150">
        <v>121</v>
      </c>
      <c r="F411" s="150">
        <v>62</v>
      </c>
      <c r="G411" s="150">
        <v>2</v>
      </c>
      <c r="H411" s="150">
        <v>0</v>
      </c>
      <c r="I411" s="151">
        <v>8475</v>
      </c>
      <c r="J411" s="151">
        <v>154</v>
      </c>
      <c r="K411" s="151">
        <v>153</v>
      </c>
      <c r="L411" s="151">
        <v>4</v>
      </c>
      <c r="M411" s="151">
        <v>0</v>
      </c>
      <c r="N411" s="151">
        <v>7499</v>
      </c>
      <c r="O411" s="151">
        <v>143</v>
      </c>
      <c r="P411" s="151">
        <v>141</v>
      </c>
      <c r="Q411" s="151">
        <v>63</v>
      </c>
      <c r="R411" s="151">
        <v>0</v>
      </c>
      <c r="S411" s="152">
        <v>0.015</v>
      </c>
      <c r="T411" s="153">
        <v>222587</v>
      </c>
      <c r="U411" s="153">
        <v>3787</v>
      </c>
      <c r="V411" s="153">
        <v>3725</v>
      </c>
      <c r="W411" s="153">
        <v>0</v>
      </c>
      <c r="X411" s="151">
        <v>3354</v>
      </c>
      <c r="Y411" s="154">
        <v>0.0170135722211989</v>
      </c>
      <c r="Z411" s="154">
        <v>0.0151061173533084</v>
      </c>
      <c r="AA411" s="154">
        <v>0.0181710914454277</v>
      </c>
      <c r="AB411" s="155">
        <v>0.0190692092278971</v>
      </c>
      <c r="AC411" s="156">
        <v>-0.00306497409211937</v>
      </c>
      <c r="AD411" s="157">
        <v>52663</v>
      </c>
      <c r="AE411" s="158">
        <v>941</v>
      </c>
      <c r="AF411" s="158">
        <v>0</v>
      </c>
      <c r="AG411" s="158">
        <v>52140</v>
      </c>
      <c r="AH411" s="158">
        <v>931</v>
      </c>
      <c r="AI411" s="158">
        <v>0</v>
      </c>
      <c r="AJ411" s="155">
        <v>0.0178683326054346</v>
      </c>
      <c r="AK411" s="155">
        <v>0.0178557729190641</v>
      </c>
      <c r="AL411" s="156">
        <v>1.2559686370494e-5</v>
      </c>
    </row>
    <row r="412" spans="1:38">
      <c r="A412" s="166" t="s">
        <v>210</v>
      </c>
      <c r="B412" s="167" t="s">
        <v>1794</v>
      </c>
      <c r="C412" s="167" t="s">
        <v>224</v>
      </c>
      <c r="D412" s="150">
        <v>0</v>
      </c>
      <c r="E412" s="150">
        <v>0</v>
      </c>
      <c r="F412" s="150">
        <v>0</v>
      </c>
      <c r="G412" s="150">
        <v>0</v>
      </c>
      <c r="H412" s="150">
        <v>0</v>
      </c>
      <c r="I412" s="151">
        <v>0</v>
      </c>
      <c r="J412" s="151">
        <v>0</v>
      </c>
      <c r="K412" s="151">
        <v>0</v>
      </c>
      <c r="L412" s="151">
        <v>0</v>
      </c>
      <c r="M412" s="151">
        <v>0</v>
      </c>
      <c r="N412" s="151">
        <v>0</v>
      </c>
      <c r="O412" s="151">
        <v>0</v>
      </c>
      <c r="P412" s="151">
        <v>0</v>
      </c>
      <c r="Q412" s="151">
        <v>0</v>
      </c>
      <c r="R412" s="151">
        <v>0</v>
      </c>
      <c r="S412" s="152">
        <v>0.015</v>
      </c>
      <c r="T412" s="153">
        <v>0</v>
      </c>
      <c r="U412" s="153">
        <v>1</v>
      </c>
      <c r="V412" s="153">
        <v>1</v>
      </c>
      <c r="W412" s="153">
        <v>0</v>
      </c>
      <c r="X412" s="151">
        <v>1</v>
      </c>
      <c r="Y412" s="154">
        <v>0</v>
      </c>
      <c r="Z412" s="154">
        <v>0</v>
      </c>
      <c r="AA412" s="154">
        <v>0</v>
      </c>
      <c r="AB412" s="155">
        <v>0</v>
      </c>
      <c r="AC412" s="156">
        <v>0</v>
      </c>
      <c r="AD412" s="157">
        <v>0</v>
      </c>
      <c r="AE412" s="158">
        <v>0</v>
      </c>
      <c r="AF412" s="158">
        <v>0</v>
      </c>
      <c r="AG412" s="158">
        <v>0</v>
      </c>
      <c r="AH412" s="158">
        <v>0</v>
      </c>
      <c r="AI412" s="158">
        <v>0</v>
      </c>
      <c r="AJ412" s="155">
        <v>0</v>
      </c>
      <c r="AK412" s="155">
        <v>0</v>
      </c>
      <c r="AL412" s="156">
        <v>0</v>
      </c>
    </row>
    <row r="413" spans="1:38">
      <c r="A413" s="166" t="s">
        <v>210</v>
      </c>
      <c r="B413" s="167" t="s">
        <v>1795</v>
      </c>
      <c r="C413" s="167" t="s">
        <v>225</v>
      </c>
      <c r="D413" s="150">
        <v>15339</v>
      </c>
      <c r="E413" s="150">
        <v>201</v>
      </c>
      <c r="F413" s="150">
        <v>149</v>
      </c>
      <c r="G413" s="150">
        <v>0</v>
      </c>
      <c r="H413" s="150">
        <v>0</v>
      </c>
      <c r="I413" s="151">
        <v>15705</v>
      </c>
      <c r="J413" s="151">
        <v>338</v>
      </c>
      <c r="K413" s="151">
        <v>338</v>
      </c>
      <c r="L413" s="151">
        <v>16</v>
      </c>
      <c r="M413" s="151">
        <v>0</v>
      </c>
      <c r="N413" s="151">
        <v>14294</v>
      </c>
      <c r="O413" s="151">
        <v>224</v>
      </c>
      <c r="P413" s="151">
        <v>224</v>
      </c>
      <c r="Q413" s="151">
        <v>82</v>
      </c>
      <c r="R413" s="151">
        <v>0</v>
      </c>
      <c r="S413" s="152">
        <v>0.015</v>
      </c>
      <c r="T413" s="153">
        <v>416328</v>
      </c>
      <c r="U413" s="153">
        <v>7550</v>
      </c>
      <c r="V413" s="153">
        <v>7498</v>
      </c>
      <c r="W413" s="153">
        <v>13</v>
      </c>
      <c r="X413" s="151">
        <v>6699</v>
      </c>
      <c r="Y413" s="154">
        <v>0.0181035145366154</v>
      </c>
      <c r="Z413" s="154">
        <v>0.0131038529239194</v>
      </c>
      <c r="AA413" s="154">
        <v>0.0215218083412926</v>
      </c>
      <c r="AB413" s="155">
        <v>0.0156709108716944</v>
      </c>
      <c r="AC413" s="156">
        <v>-0.00841795541737316</v>
      </c>
      <c r="AD413" s="157">
        <v>100954</v>
      </c>
      <c r="AE413" s="158">
        <v>1958</v>
      </c>
      <c r="AF413" s="158">
        <v>3</v>
      </c>
      <c r="AG413" s="158">
        <v>98901</v>
      </c>
      <c r="AH413" s="158">
        <v>1821</v>
      </c>
      <c r="AI413" s="158">
        <v>1</v>
      </c>
      <c r="AJ413" s="155">
        <v>0.0193652554628841</v>
      </c>
      <c r="AK413" s="155">
        <v>0.0184022406244628</v>
      </c>
      <c r="AL413" s="156">
        <v>0.00096301483842124</v>
      </c>
    </row>
    <row r="414" spans="1:38">
      <c r="A414" s="166" t="s">
        <v>210</v>
      </c>
      <c r="B414" s="167" t="s">
        <v>1795</v>
      </c>
      <c r="C414" s="167" t="s">
        <v>226</v>
      </c>
      <c r="D414" s="150">
        <v>0</v>
      </c>
      <c r="E414" s="150">
        <v>8</v>
      </c>
      <c r="F414" s="150">
        <v>8</v>
      </c>
      <c r="G414" s="150">
        <v>8</v>
      </c>
      <c r="H414" s="150">
        <v>0</v>
      </c>
      <c r="I414" s="151">
        <v>0</v>
      </c>
      <c r="J414" s="151">
        <v>12</v>
      </c>
      <c r="K414" s="151">
        <v>12</v>
      </c>
      <c r="L414" s="151">
        <v>12</v>
      </c>
      <c r="M414" s="151">
        <v>0</v>
      </c>
      <c r="N414" s="151">
        <v>0</v>
      </c>
      <c r="O414" s="151">
        <v>10</v>
      </c>
      <c r="P414" s="151">
        <v>10</v>
      </c>
      <c r="Q414" s="151">
        <v>10</v>
      </c>
      <c r="R414" s="151">
        <v>0</v>
      </c>
      <c r="S414" s="152">
        <v>0.015</v>
      </c>
      <c r="T414" s="153">
        <v>0</v>
      </c>
      <c r="U414" s="153">
        <v>331</v>
      </c>
      <c r="V414" s="153">
        <v>331</v>
      </c>
      <c r="W414" s="153">
        <v>0</v>
      </c>
      <c r="X414" s="151">
        <v>329</v>
      </c>
      <c r="Y414" s="154">
        <v>0</v>
      </c>
      <c r="Z414" s="154">
        <v>0</v>
      </c>
      <c r="AA414" s="154">
        <v>0</v>
      </c>
      <c r="AB414" s="155">
        <v>0</v>
      </c>
      <c r="AC414" s="156">
        <v>0</v>
      </c>
      <c r="AD414" s="157">
        <v>0</v>
      </c>
      <c r="AE414" s="158">
        <v>101</v>
      </c>
      <c r="AF414" s="158">
        <v>0</v>
      </c>
      <c r="AG414" s="158">
        <v>0</v>
      </c>
      <c r="AH414" s="158">
        <v>117</v>
      </c>
      <c r="AI414" s="158">
        <v>0</v>
      </c>
      <c r="AJ414" s="155">
        <v>0</v>
      </c>
      <c r="AK414" s="155">
        <v>0</v>
      </c>
      <c r="AL414" s="156">
        <v>0</v>
      </c>
    </row>
    <row r="415" spans="1:38">
      <c r="A415" s="166" t="s">
        <v>210</v>
      </c>
      <c r="B415" s="167" t="s">
        <v>1795</v>
      </c>
      <c r="C415" s="167" t="s">
        <v>227</v>
      </c>
      <c r="D415" s="150">
        <v>7464</v>
      </c>
      <c r="E415" s="150">
        <v>150</v>
      </c>
      <c r="F415" s="150">
        <v>99</v>
      </c>
      <c r="G415" s="150">
        <v>5</v>
      </c>
      <c r="H415" s="150">
        <v>0</v>
      </c>
      <c r="I415" s="151">
        <v>8299</v>
      </c>
      <c r="J415" s="151">
        <v>124</v>
      </c>
      <c r="K415" s="151">
        <v>124</v>
      </c>
      <c r="L415" s="151">
        <v>14</v>
      </c>
      <c r="M415" s="151">
        <v>0</v>
      </c>
      <c r="N415" s="151">
        <v>7070</v>
      </c>
      <c r="O415" s="151">
        <v>136</v>
      </c>
      <c r="P415" s="151">
        <v>136</v>
      </c>
      <c r="Q415" s="151">
        <v>75</v>
      </c>
      <c r="R415" s="151">
        <v>0</v>
      </c>
      <c r="S415" s="152">
        <v>0.015</v>
      </c>
      <c r="T415" s="153">
        <v>208952</v>
      </c>
      <c r="U415" s="153">
        <v>3516</v>
      </c>
      <c r="V415" s="153">
        <v>3465</v>
      </c>
      <c r="W415" s="153">
        <v>3</v>
      </c>
      <c r="X415" s="151">
        <v>3138</v>
      </c>
      <c r="Y415" s="154">
        <v>0.0168124736781653</v>
      </c>
      <c r="Z415" s="154">
        <v>0.020096463022508</v>
      </c>
      <c r="AA415" s="154">
        <v>0.0149415592240029</v>
      </c>
      <c r="AB415" s="155">
        <v>0.0192362093352192</v>
      </c>
      <c r="AC415" s="156">
        <v>0.00515490379850515</v>
      </c>
      <c r="AD415" s="157">
        <v>53015</v>
      </c>
      <c r="AE415" s="158">
        <v>944</v>
      </c>
      <c r="AF415" s="158">
        <v>1</v>
      </c>
      <c r="AG415" s="158">
        <v>49692</v>
      </c>
      <c r="AH415" s="158">
        <v>851</v>
      </c>
      <c r="AI415" s="158">
        <v>1</v>
      </c>
      <c r="AJ415" s="155">
        <v>0.0177874186550976</v>
      </c>
      <c r="AK415" s="155">
        <v>0.0171053690734927</v>
      </c>
      <c r="AL415" s="156">
        <v>0.0006820495816049</v>
      </c>
    </row>
    <row r="416" spans="1:38">
      <c r="A416" s="166" t="s">
        <v>210</v>
      </c>
      <c r="B416" s="167" t="s">
        <v>1792</v>
      </c>
      <c r="C416" s="167" t="s">
        <v>228</v>
      </c>
      <c r="D416" s="150">
        <v>0</v>
      </c>
      <c r="E416" s="150">
        <v>0</v>
      </c>
      <c r="F416" s="150">
        <v>0</v>
      </c>
      <c r="G416" s="150">
        <v>0</v>
      </c>
      <c r="H416" s="150">
        <v>0</v>
      </c>
      <c r="I416" s="151">
        <v>0</v>
      </c>
      <c r="J416" s="151">
        <v>1</v>
      </c>
      <c r="K416" s="151">
        <v>1</v>
      </c>
      <c r="L416" s="151">
        <v>1</v>
      </c>
      <c r="M416" s="151">
        <v>0</v>
      </c>
      <c r="N416" s="151">
        <v>0</v>
      </c>
      <c r="O416" s="151">
        <v>3</v>
      </c>
      <c r="P416" s="151">
        <v>3</v>
      </c>
      <c r="Q416" s="151">
        <v>3</v>
      </c>
      <c r="R416" s="151">
        <v>0</v>
      </c>
      <c r="S416" s="152">
        <v>0.015</v>
      </c>
      <c r="T416" s="153">
        <v>0</v>
      </c>
      <c r="U416" s="153">
        <v>415</v>
      </c>
      <c r="V416" s="153">
        <v>415</v>
      </c>
      <c r="W416" s="153">
        <v>25</v>
      </c>
      <c r="X416" s="151">
        <v>365</v>
      </c>
      <c r="Y416" s="154">
        <v>0</v>
      </c>
      <c r="Z416" s="154">
        <v>0</v>
      </c>
      <c r="AA416" s="154">
        <v>0</v>
      </c>
      <c r="AB416" s="155">
        <v>0</v>
      </c>
      <c r="AC416" s="156">
        <v>0</v>
      </c>
      <c r="AD416" s="157">
        <v>0</v>
      </c>
      <c r="AE416" s="158">
        <v>29</v>
      </c>
      <c r="AF416" s="158">
        <v>0</v>
      </c>
      <c r="AG416" s="158">
        <v>0</v>
      </c>
      <c r="AH416" s="158">
        <v>176</v>
      </c>
      <c r="AI416" s="158">
        <v>0</v>
      </c>
      <c r="AJ416" s="155">
        <v>0</v>
      </c>
      <c r="AK416" s="155">
        <v>0</v>
      </c>
      <c r="AL416" s="156">
        <v>0</v>
      </c>
    </row>
    <row r="417" spans="1:38">
      <c r="A417" s="166" t="s">
        <v>210</v>
      </c>
      <c r="B417" s="167" t="s">
        <v>1795</v>
      </c>
      <c r="C417" s="167" t="s">
        <v>229</v>
      </c>
      <c r="D417" s="150">
        <v>6165</v>
      </c>
      <c r="E417" s="150">
        <v>120</v>
      </c>
      <c r="F417" s="150">
        <v>89</v>
      </c>
      <c r="G417" s="150">
        <v>0</v>
      </c>
      <c r="H417" s="150">
        <v>0</v>
      </c>
      <c r="I417" s="151">
        <v>6598</v>
      </c>
      <c r="J417" s="151">
        <v>138</v>
      </c>
      <c r="K417" s="151">
        <v>138</v>
      </c>
      <c r="L417" s="151">
        <v>42</v>
      </c>
      <c r="M417" s="151">
        <v>0</v>
      </c>
      <c r="N417" s="151">
        <v>5903</v>
      </c>
      <c r="O417" s="151">
        <v>68</v>
      </c>
      <c r="P417" s="151">
        <v>68</v>
      </c>
      <c r="Q417" s="151">
        <v>41</v>
      </c>
      <c r="R417" s="151">
        <v>0</v>
      </c>
      <c r="S417" s="152">
        <v>0.015</v>
      </c>
      <c r="T417" s="153">
        <v>169271</v>
      </c>
      <c r="U417" s="153">
        <v>3449</v>
      </c>
      <c r="V417" s="153">
        <v>3416</v>
      </c>
      <c r="W417" s="153">
        <v>1</v>
      </c>
      <c r="X417" s="151">
        <v>3155</v>
      </c>
      <c r="Y417" s="154">
        <v>0.0203697030206001</v>
      </c>
      <c r="Z417" s="154">
        <v>0.0194647201946472</v>
      </c>
      <c r="AA417" s="154">
        <v>0.0209154289178539</v>
      </c>
      <c r="AB417" s="155">
        <v>0.011519566322209</v>
      </c>
      <c r="AC417" s="156">
        <v>-0.00145070872320669</v>
      </c>
      <c r="AD417" s="157">
        <v>41964</v>
      </c>
      <c r="AE417" s="158">
        <v>780</v>
      </c>
      <c r="AF417" s="158">
        <v>0</v>
      </c>
      <c r="AG417" s="158">
        <v>40529</v>
      </c>
      <c r="AH417" s="158">
        <v>885</v>
      </c>
      <c r="AI417" s="158">
        <v>1</v>
      </c>
      <c r="AJ417" s="155">
        <v>0.0185873605947955</v>
      </c>
      <c r="AK417" s="155">
        <v>0.0218115423523896</v>
      </c>
      <c r="AL417" s="156">
        <v>-0.00322418175759411</v>
      </c>
    </row>
    <row r="418" spans="1:38">
      <c r="A418" s="166" t="s">
        <v>210</v>
      </c>
      <c r="B418" s="167" t="s">
        <v>1796</v>
      </c>
      <c r="C418" s="167" t="s">
        <v>230</v>
      </c>
      <c r="D418" s="150">
        <v>13024</v>
      </c>
      <c r="E418" s="150">
        <v>239</v>
      </c>
      <c r="F418" s="150">
        <v>90</v>
      </c>
      <c r="G418" s="150">
        <v>0</v>
      </c>
      <c r="H418" s="150">
        <v>0</v>
      </c>
      <c r="I418" s="151">
        <v>13509</v>
      </c>
      <c r="J418" s="151">
        <v>217</v>
      </c>
      <c r="K418" s="151">
        <v>215</v>
      </c>
      <c r="L418" s="151">
        <v>2</v>
      </c>
      <c r="M418" s="151">
        <v>0</v>
      </c>
      <c r="N418" s="151">
        <v>13709</v>
      </c>
      <c r="O418" s="151">
        <v>242</v>
      </c>
      <c r="P418" s="151">
        <v>242</v>
      </c>
      <c r="Q418" s="151">
        <v>63</v>
      </c>
      <c r="R418" s="151">
        <v>0</v>
      </c>
      <c r="S418" s="152">
        <v>0.015</v>
      </c>
      <c r="T418" s="153">
        <v>352448</v>
      </c>
      <c r="U418" s="153">
        <v>6058</v>
      </c>
      <c r="V418" s="153">
        <v>5906</v>
      </c>
      <c r="W418" s="153">
        <v>2</v>
      </c>
      <c r="X418" s="151">
        <v>5266</v>
      </c>
      <c r="Y418" s="154">
        <v>0.0171826765934265</v>
      </c>
      <c r="Z418" s="154">
        <v>0.0183507371007371</v>
      </c>
      <c r="AA418" s="154">
        <v>0.0160633651639648</v>
      </c>
      <c r="AB418" s="155">
        <v>0.017652636953826</v>
      </c>
      <c r="AC418" s="156">
        <v>0.00228737193677234</v>
      </c>
      <c r="AD418" s="157">
        <v>93061</v>
      </c>
      <c r="AE418" s="158">
        <v>1619</v>
      </c>
      <c r="AF418" s="158">
        <v>0</v>
      </c>
      <c r="AG418" s="158">
        <v>81936</v>
      </c>
      <c r="AH418" s="158">
        <v>1419</v>
      </c>
      <c r="AI418" s="158">
        <v>2</v>
      </c>
      <c r="AJ418" s="155">
        <v>0.0173971910897153</v>
      </c>
      <c r="AK418" s="155">
        <v>0.0172939855496973</v>
      </c>
      <c r="AL418" s="156">
        <v>0.000103205540018025</v>
      </c>
    </row>
    <row r="419" spans="1:38">
      <c r="A419" s="166" t="s">
        <v>210</v>
      </c>
      <c r="B419" s="167" t="s">
        <v>1796</v>
      </c>
      <c r="C419" s="167" t="s">
        <v>231</v>
      </c>
      <c r="D419" s="150">
        <v>0</v>
      </c>
      <c r="E419" s="150">
        <v>0</v>
      </c>
      <c r="F419" s="150">
        <v>0</v>
      </c>
      <c r="G419" s="150">
        <v>0</v>
      </c>
      <c r="H419" s="150">
        <v>0</v>
      </c>
      <c r="I419" s="151">
        <v>0</v>
      </c>
      <c r="J419" s="151">
        <v>4</v>
      </c>
      <c r="K419" s="151">
        <v>4</v>
      </c>
      <c r="L419" s="151">
        <v>4</v>
      </c>
      <c r="M419" s="151">
        <v>0</v>
      </c>
      <c r="N419" s="151">
        <v>12</v>
      </c>
      <c r="O419" s="151">
        <v>13</v>
      </c>
      <c r="P419" s="151">
        <v>13</v>
      </c>
      <c r="Q419" s="151">
        <v>13</v>
      </c>
      <c r="R419" s="151">
        <v>0</v>
      </c>
      <c r="S419" s="152">
        <v>0.015</v>
      </c>
      <c r="T419" s="153">
        <v>102</v>
      </c>
      <c r="U419" s="153">
        <v>160</v>
      </c>
      <c r="V419" s="153">
        <v>160</v>
      </c>
      <c r="W419" s="153">
        <v>0</v>
      </c>
      <c r="X419" s="151">
        <v>159</v>
      </c>
      <c r="Y419" s="154">
        <v>1.56862745098039</v>
      </c>
      <c r="Z419" s="154">
        <v>0</v>
      </c>
      <c r="AA419" s="154">
        <v>0</v>
      </c>
      <c r="AB419" s="155">
        <v>1.08333333333333</v>
      </c>
      <c r="AC419" s="156">
        <v>0</v>
      </c>
      <c r="AD419" s="157">
        <v>19</v>
      </c>
      <c r="AE419" s="158">
        <v>42</v>
      </c>
      <c r="AF419" s="158">
        <v>0</v>
      </c>
      <c r="AG419" s="158">
        <v>22</v>
      </c>
      <c r="AH419" s="158">
        <v>33</v>
      </c>
      <c r="AI419" s="158">
        <v>0</v>
      </c>
      <c r="AJ419" s="155">
        <v>2.21052631578947</v>
      </c>
      <c r="AK419" s="155">
        <v>1.5</v>
      </c>
      <c r="AL419" s="156">
        <v>0.710526315789474</v>
      </c>
    </row>
    <row r="420" spans="1:38">
      <c r="A420" s="166" t="s">
        <v>210</v>
      </c>
      <c r="B420" s="167" t="s">
        <v>1794</v>
      </c>
      <c r="C420" s="167" t="s">
        <v>232</v>
      </c>
      <c r="D420" s="150">
        <v>16199</v>
      </c>
      <c r="E420" s="150">
        <v>296</v>
      </c>
      <c r="F420" s="150">
        <v>198</v>
      </c>
      <c r="G420" s="150">
        <v>2</v>
      </c>
      <c r="H420" s="150">
        <v>0</v>
      </c>
      <c r="I420" s="151">
        <v>16948</v>
      </c>
      <c r="J420" s="151">
        <v>346</v>
      </c>
      <c r="K420" s="151">
        <v>340</v>
      </c>
      <c r="L420" s="151">
        <v>35</v>
      </c>
      <c r="M420" s="151">
        <v>0</v>
      </c>
      <c r="N420" s="151">
        <v>15251</v>
      </c>
      <c r="O420" s="151">
        <v>313</v>
      </c>
      <c r="P420" s="151">
        <v>313</v>
      </c>
      <c r="Q420" s="151">
        <v>145</v>
      </c>
      <c r="R420" s="151">
        <v>0</v>
      </c>
      <c r="S420" s="152">
        <v>0.015</v>
      </c>
      <c r="T420" s="153">
        <v>454049</v>
      </c>
      <c r="U420" s="153">
        <v>8651</v>
      </c>
      <c r="V420" s="153">
        <v>8546</v>
      </c>
      <c r="W420" s="153">
        <v>18</v>
      </c>
      <c r="X420" s="151">
        <v>7705</v>
      </c>
      <c r="Y420" s="154">
        <v>0.0190133663987807</v>
      </c>
      <c r="Z420" s="154">
        <v>0.018272732884746</v>
      </c>
      <c r="AA420" s="154">
        <v>0.0204153882464008</v>
      </c>
      <c r="AB420" s="155">
        <v>0.0205232443774179</v>
      </c>
      <c r="AC420" s="156">
        <v>-0.00214265536165478</v>
      </c>
      <c r="AD420" s="157">
        <v>108221</v>
      </c>
      <c r="AE420" s="158">
        <v>2188</v>
      </c>
      <c r="AF420" s="158">
        <v>0</v>
      </c>
      <c r="AG420" s="158">
        <v>105983</v>
      </c>
      <c r="AH420" s="158">
        <v>2202</v>
      </c>
      <c r="AI420" s="158">
        <v>5</v>
      </c>
      <c r="AJ420" s="155">
        <v>0.0202178874710084</v>
      </c>
      <c r="AK420" s="155">
        <v>0.0207297396752309</v>
      </c>
      <c r="AL420" s="156">
        <v>-0.000511852204222535</v>
      </c>
    </row>
    <row r="421" spans="1:38">
      <c r="A421" s="166" t="s">
        <v>210</v>
      </c>
      <c r="B421" s="167" t="s">
        <v>1791</v>
      </c>
      <c r="C421" s="167" t="s">
        <v>233</v>
      </c>
      <c r="D421" s="150">
        <v>12865</v>
      </c>
      <c r="E421" s="150">
        <v>241</v>
      </c>
      <c r="F421" s="150">
        <v>147</v>
      </c>
      <c r="G421" s="150">
        <v>3</v>
      </c>
      <c r="H421" s="150">
        <v>0</v>
      </c>
      <c r="I421" s="151">
        <v>13635</v>
      </c>
      <c r="J421" s="151">
        <v>214</v>
      </c>
      <c r="K421" s="151">
        <v>214</v>
      </c>
      <c r="L421" s="151">
        <v>16</v>
      </c>
      <c r="M421" s="151">
        <v>0</v>
      </c>
      <c r="N421" s="151">
        <v>12389</v>
      </c>
      <c r="O421" s="151">
        <v>293</v>
      </c>
      <c r="P421" s="151">
        <v>292</v>
      </c>
      <c r="Q421" s="151">
        <v>182</v>
      </c>
      <c r="R421" s="151">
        <v>0</v>
      </c>
      <c r="S421" s="152">
        <v>0.015</v>
      </c>
      <c r="T421" s="153">
        <v>363390</v>
      </c>
      <c r="U421" s="153">
        <v>6883</v>
      </c>
      <c r="V421" s="153">
        <v>6782</v>
      </c>
      <c r="W421" s="153">
        <v>2</v>
      </c>
      <c r="X421" s="151">
        <v>6223</v>
      </c>
      <c r="Y421" s="154">
        <v>0.018935578854674</v>
      </c>
      <c r="Z421" s="154">
        <v>0.0187329965021376</v>
      </c>
      <c r="AA421" s="154">
        <v>0.0156949028236157</v>
      </c>
      <c r="AB421" s="155">
        <v>0.0236500121075147</v>
      </c>
      <c r="AC421" s="156">
        <v>0.00303809367852189</v>
      </c>
      <c r="AD421" s="157">
        <v>86984</v>
      </c>
      <c r="AE421" s="158">
        <v>1750</v>
      </c>
      <c r="AF421" s="158">
        <v>0</v>
      </c>
      <c r="AG421" s="158">
        <v>86490</v>
      </c>
      <c r="AH421" s="158">
        <v>1836</v>
      </c>
      <c r="AI421" s="158">
        <v>2</v>
      </c>
      <c r="AJ421" s="155">
        <v>0.0201186425089672</v>
      </c>
      <c r="AK421" s="155">
        <v>0.0212047635564805</v>
      </c>
      <c r="AL421" s="156">
        <v>-0.00108612104751335</v>
      </c>
    </row>
    <row r="422" spans="1:38">
      <c r="A422" s="166" t="s">
        <v>210</v>
      </c>
      <c r="B422" s="167" t="s">
        <v>1794</v>
      </c>
      <c r="C422" s="167" t="s">
        <v>234</v>
      </c>
      <c r="D422" s="150">
        <v>13946</v>
      </c>
      <c r="E422" s="150">
        <v>194</v>
      </c>
      <c r="F422" s="150">
        <v>105</v>
      </c>
      <c r="G422" s="150">
        <v>1</v>
      </c>
      <c r="H422" s="150">
        <v>0</v>
      </c>
      <c r="I422" s="151">
        <v>14692</v>
      </c>
      <c r="J422" s="151">
        <v>260</v>
      </c>
      <c r="K422" s="151">
        <v>259</v>
      </c>
      <c r="L422" s="151">
        <v>10</v>
      </c>
      <c r="M422" s="151">
        <v>0</v>
      </c>
      <c r="N422" s="151">
        <v>13181</v>
      </c>
      <c r="O422" s="151">
        <v>217</v>
      </c>
      <c r="P422" s="151">
        <v>217</v>
      </c>
      <c r="Q422" s="151">
        <v>89</v>
      </c>
      <c r="R422" s="151">
        <v>0</v>
      </c>
      <c r="S422" s="152">
        <v>0.015</v>
      </c>
      <c r="T422" s="153">
        <v>398848</v>
      </c>
      <c r="U422" s="153">
        <v>6210</v>
      </c>
      <c r="V422" s="153">
        <v>6118</v>
      </c>
      <c r="W422" s="153">
        <v>1</v>
      </c>
      <c r="X422" s="151">
        <v>5525</v>
      </c>
      <c r="Y422" s="154">
        <v>0.0155673339216945</v>
      </c>
      <c r="Z422" s="154">
        <v>0.0139107987953535</v>
      </c>
      <c r="AA422" s="154">
        <v>0.0176967056901715</v>
      </c>
      <c r="AB422" s="155">
        <v>0.0164630908125332</v>
      </c>
      <c r="AC422" s="156">
        <v>-0.00378590689481802</v>
      </c>
      <c r="AD422" s="157">
        <v>94134</v>
      </c>
      <c r="AE422" s="158">
        <v>1526</v>
      </c>
      <c r="AF422" s="158">
        <v>0</v>
      </c>
      <c r="AG422" s="158">
        <v>94964</v>
      </c>
      <c r="AH422" s="158">
        <v>1535</v>
      </c>
      <c r="AI422" s="158">
        <v>0</v>
      </c>
      <c r="AJ422" s="155">
        <v>0.0162109333503304</v>
      </c>
      <c r="AK422" s="155">
        <v>0.016164020049703</v>
      </c>
      <c r="AL422" s="156">
        <v>4.69133006273346e-5</v>
      </c>
    </row>
    <row r="423" spans="1:38">
      <c r="A423" s="166" t="s">
        <v>210</v>
      </c>
      <c r="B423" s="167" t="s">
        <v>1791</v>
      </c>
      <c r="C423" s="167" t="s">
        <v>235</v>
      </c>
      <c r="D423" s="150">
        <v>6464</v>
      </c>
      <c r="E423" s="150">
        <v>81</v>
      </c>
      <c r="F423" s="150">
        <v>55</v>
      </c>
      <c r="G423" s="150">
        <v>0</v>
      </c>
      <c r="H423" s="150">
        <v>0</v>
      </c>
      <c r="I423" s="151">
        <v>7031</v>
      </c>
      <c r="J423" s="151">
        <v>137</v>
      </c>
      <c r="K423" s="151">
        <v>135</v>
      </c>
      <c r="L423" s="151">
        <v>28</v>
      </c>
      <c r="M423" s="151">
        <v>0</v>
      </c>
      <c r="N423" s="151">
        <v>6187</v>
      </c>
      <c r="O423" s="151">
        <v>138</v>
      </c>
      <c r="P423" s="151">
        <v>138</v>
      </c>
      <c r="Q423" s="151">
        <v>102</v>
      </c>
      <c r="R423" s="151">
        <v>0</v>
      </c>
      <c r="S423" s="152">
        <v>0.015</v>
      </c>
      <c r="T423" s="153">
        <v>183582</v>
      </c>
      <c r="U423" s="153">
        <v>3582</v>
      </c>
      <c r="V423" s="153">
        <v>3554</v>
      </c>
      <c r="W423" s="153">
        <v>1</v>
      </c>
      <c r="X423" s="151">
        <v>3316</v>
      </c>
      <c r="Y423" s="154">
        <v>0.0195062696778551</v>
      </c>
      <c r="Z423" s="154">
        <v>0.0125309405940594</v>
      </c>
      <c r="AA423" s="154">
        <v>0.0194851372493244</v>
      </c>
      <c r="AB423" s="155">
        <v>0.0223048327137546</v>
      </c>
      <c r="AC423" s="156">
        <v>-0.00695419665526502</v>
      </c>
      <c r="AD423" s="157">
        <v>43897</v>
      </c>
      <c r="AE423" s="158">
        <v>819</v>
      </c>
      <c r="AF423" s="158">
        <v>0</v>
      </c>
      <c r="AG423" s="158">
        <v>43770</v>
      </c>
      <c r="AH423" s="158">
        <v>980</v>
      </c>
      <c r="AI423" s="158">
        <v>1</v>
      </c>
      <c r="AJ423" s="155">
        <v>0.0186573114335832</v>
      </c>
      <c r="AK423" s="155">
        <v>0.0223669179803518</v>
      </c>
      <c r="AL423" s="156">
        <v>-0.00370960654676868</v>
      </c>
    </row>
    <row r="424" spans="1:38">
      <c r="A424" s="166" t="s">
        <v>210</v>
      </c>
      <c r="B424" s="167" t="s">
        <v>1794</v>
      </c>
      <c r="C424" s="167" t="s">
        <v>236</v>
      </c>
      <c r="D424" s="150">
        <v>10530</v>
      </c>
      <c r="E424" s="150">
        <v>262</v>
      </c>
      <c r="F424" s="150">
        <v>102</v>
      </c>
      <c r="G424" s="150">
        <v>2</v>
      </c>
      <c r="H424" s="150">
        <v>0</v>
      </c>
      <c r="I424" s="151">
        <v>10298</v>
      </c>
      <c r="J424" s="151">
        <v>243</v>
      </c>
      <c r="K424" s="151">
        <v>239</v>
      </c>
      <c r="L424" s="151">
        <v>15</v>
      </c>
      <c r="M424" s="151">
        <v>0</v>
      </c>
      <c r="N424" s="151">
        <v>9394</v>
      </c>
      <c r="O424" s="151">
        <v>239</v>
      </c>
      <c r="P424" s="151">
        <v>239</v>
      </c>
      <c r="Q424" s="151">
        <v>118</v>
      </c>
      <c r="R424" s="151">
        <v>0</v>
      </c>
      <c r="S424" s="152">
        <v>0.015</v>
      </c>
      <c r="T424" s="153">
        <v>286208</v>
      </c>
      <c r="U424" s="153">
        <v>6285</v>
      </c>
      <c r="V424" s="153">
        <v>6119</v>
      </c>
      <c r="W424" s="153">
        <v>6</v>
      </c>
      <c r="X424" s="151">
        <v>5555</v>
      </c>
      <c r="Y424" s="154">
        <v>0.0219385901162791</v>
      </c>
      <c r="Z424" s="154">
        <v>0.0248812915479582</v>
      </c>
      <c r="AA424" s="154">
        <v>0.0235968149155176</v>
      </c>
      <c r="AB424" s="155">
        <v>0.0254417713434107</v>
      </c>
      <c r="AC424" s="156">
        <v>0.00128447663244064</v>
      </c>
      <c r="AD424" s="157">
        <v>66760</v>
      </c>
      <c r="AE424" s="158">
        <v>1587</v>
      </c>
      <c r="AF424" s="158">
        <v>2</v>
      </c>
      <c r="AG424" s="158">
        <v>67270</v>
      </c>
      <c r="AH424" s="158">
        <v>1589</v>
      </c>
      <c r="AI424" s="158">
        <v>3</v>
      </c>
      <c r="AJ424" s="155">
        <v>0.0237417615338526</v>
      </c>
      <c r="AK424" s="155">
        <v>0.0235766314850602</v>
      </c>
      <c r="AL424" s="156">
        <v>0.000165130048792404</v>
      </c>
    </row>
    <row r="425" spans="1:38">
      <c r="A425" s="166" t="s">
        <v>210</v>
      </c>
      <c r="B425" s="167" t="s">
        <v>1792</v>
      </c>
      <c r="C425" s="167" t="s">
        <v>237</v>
      </c>
      <c r="D425" s="150">
        <v>9663</v>
      </c>
      <c r="E425" s="150">
        <v>287</v>
      </c>
      <c r="F425" s="150">
        <v>163</v>
      </c>
      <c r="G425" s="150">
        <v>0</v>
      </c>
      <c r="H425" s="150">
        <v>0</v>
      </c>
      <c r="I425" s="151">
        <v>10223</v>
      </c>
      <c r="J425" s="151">
        <v>91</v>
      </c>
      <c r="K425" s="151">
        <v>90</v>
      </c>
      <c r="L425" s="151">
        <v>0</v>
      </c>
      <c r="M425" s="151">
        <v>0</v>
      </c>
      <c r="N425" s="151">
        <v>9315</v>
      </c>
      <c r="O425" s="151">
        <v>113</v>
      </c>
      <c r="P425" s="151">
        <v>113</v>
      </c>
      <c r="Q425" s="151">
        <v>41</v>
      </c>
      <c r="R425" s="151">
        <v>0</v>
      </c>
      <c r="S425" s="152">
        <v>0.015</v>
      </c>
      <c r="T425" s="153">
        <v>272022</v>
      </c>
      <c r="U425" s="153">
        <v>4771</v>
      </c>
      <c r="V425" s="153">
        <v>4645</v>
      </c>
      <c r="W425" s="153">
        <v>2</v>
      </c>
      <c r="X425" s="151">
        <v>4243</v>
      </c>
      <c r="Y425" s="154">
        <v>0.0175316702325547</v>
      </c>
      <c r="Z425" s="154">
        <v>0.0297009210390148</v>
      </c>
      <c r="AA425" s="154">
        <v>0.00890149662525677</v>
      </c>
      <c r="AB425" s="155">
        <v>0.0121309715512614</v>
      </c>
      <c r="AC425" s="156">
        <v>0.020799424413758</v>
      </c>
      <c r="AD425" s="157">
        <v>65022</v>
      </c>
      <c r="AE425" s="158">
        <v>1056</v>
      </c>
      <c r="AF425" s="158">
        <v>0</v>
      </c>
      <c r="AG425" s="158">
        <v>64982</v>
      </c>
      <c r="AH425" s="158">
        <v>1562</v>
      </c>
      <c r="AI425" s="158">
        <v>1</v>
      </c>
      <c r="AJ425" s="155">
        <v>0.0162406570083972</v>
      </c>
      <c r="AK425" s="155">
        <v>0.0240220368717491</v>
      </c>
      <c r="AL425" s="156">
        <v>-0.00778137986335194</v>
      </c>
    </row>
    <row r="426" spans="1:38">
      <c r="A426" s="166" t="s">
        <v>210</v>
      </c>
      <c r="B426" s="167" t="s">
        <v>1791</v>
      </c>
      <c r="C426" s="167" t="s">
        <v>238</v>
      </c>
      <c r="D426" s="150">
        <v>11200</v>
      </c>
      <c r="E426" s="150">
        <v>224</v>
      </c>
      <c r="F426" s="150">
        <v>133</v>
      </c>
      <c r="G426" s="150">
        <v>0</v>
      </c>
      <c r="H426" s="150">
        <v>0</v>
      </c>
      <c r="I426" s="151">
        <v>12210</v>
      </c>
      <c r="J426" s="151">
        <v>249</v>
      </c>
      <c r="K426" s="151">
        <v>244</v>
      </c>
      <c r="L426" s="151">
        <v>3</v>
      </c>
      <c r="M426" s="151">
        <v>0</v>
      </c>
      <c r="N426" s="151">
        <v>11003</v>
      </c>
      <c r="O426" s="151">
        <v>264</v>
      </c>
      <c r="P426" s="151">
        <v>264</v>
      </c>
      <c r="Q426" s="151">
        <v>103</v>
      </c>
      <c r="R426" s="151">
        <v>0</v>
      </c>
      <c r="S426" s="152">
        <v>0.015</v>
      </c>
      <c r="T426" s="153">
        <v>321956</v>
      </c>
      <c r="U426" s="153">
        <v>6985</v>
      </c>
      <c r="V426" s="153">
        <v>6889</v>
      </c>
      <c r="W426" s="153">
        <v>4</v>
      </c>
      <c r="X426" s="151">
        <v>6210</v>
      </c>
      <c r="Y426" s="154">
        <v>0.0216830871299184</v>
      </c>
      <c r="Z426" s="154">
        <v>0.02</v>
      </c>
      <c r="AA426" s="154">
        <v>0.0203931203931204</v>
      </c>
      <c r="AB426" s="155">
        <v>0.0239934563300918</v>
      </c>
      <c r="AC426" s="156">
        <v>-0.000393120393120394</v>
      </c>
      <c r="AD426" s="157">
        <v>76978</v>
      </c>
      <c r="AE426" s="158">
        <v>1764</v>
      </c>
      <c r="AF426" s="158">
        <v>1</v>
      </c>
      <c r="AG426" s="158">
        <v>76523</v>
      </c>
      <c r="AH426" s="158">
        <v>1823</v>
      </c>
      <c r="AI426" s="158">
        <v>2</v>
      </c>
      <c r="AJ426" s="155">
        <v>0.0229026475096781</v>
      </c>
      <c r="AK426" s="155">
        <v>0.0237967669850895</v>
      </c>
      <c r="AL426" s="156">
        <v>-0.000894119475411362</v>
      </c>
    </row>
    <row r="427" spans="1:38">
      <c r="A427" s="166" t="s">
        <v>210</v>
      </c>
      <c r="B427" s="167" t="s">
        <v>1795</v>
      </c>
      <c r="C427" s="167" t="s">
        <v>239</v>
      </c>
      <c r="D427" s="150">
        <v>9893</v>
      </c>
      <c r="E427" s="150">
        <v>156</v>
      </c>
      <c r="F427" s="150">
        <v>105</v>
      </c>
      <c r="G427" s="150">
        <v>0</v>
      </c>
      <c r="H427" s="150">
        <v>0</v>
      </c>
      <c r="I427" s="151">
        <v>10658</v>
      </c>
      <c r="J427" s="151">
        <v>167</v>
      </c>
      <c r="K427" s="151">
        <v>164</v>
      </c>
      <c r="L427" s="151">
        <v>16</v>
      </c>
      <c r="M427" s="151">
        <v>0</v>
      </c>
      <c r="N427" s="151">
        <v>8925</v>
      </c>
      <c r="O427" s="151">
        <v>195</v>
      </c>
      <c r="P427" s="151">
        <v>194</v>
      </c>
      <c r="Q427" s="151">
        <v>113</v>
      </c>
      <c r="R427" s="151">
        <v>0</v>
      </c>
      <c r="S427" s="152">
        <v>0.015</v>
      </c>
      <c r="T427" s="153">
        <v>273601</v>
      </c>
      <c r="U427" s="153">
        <v>5026</v>
      </c>
      <c r="V427" s="153">
        <v>4971</v>
      </c>
      <c r="W427" s="153">
        <v>5</v>
      </c>
      <c r="X427" s="151">
        <v>4576</v>
      </c>
      <c r="Y427" s="154">
        <v>0.0183515411127883</v>
      </c>
      <c r="Z427" s="154">
        <v>0.0157687253613666</v>
      </c>
      <c r="AA427" s="154">
        <v>0.0156689810471008</v>
      </c>
      <c r="AB427" s="155">
        <v>0.0218487394957983</v>
      </c>
      <c r="AC427" s="156">
        <v>9.97443142658518e-5</v>
      </c>
      <c r="AD427" s="157">
        <v>64556</v>
      </c>
      <c r="AE427" s="158">
        <v>1107</v>
      </c>
      <c r="AF427" s="158">
        <v>0</v>
      </c>
      <c r="AG427" s="158">
        <v>64278</v>
      </c>
      <c r="AH427" s="158">
        <v>1244</v>
      </c>
      <c r="AI427" s="158">
        <v>0</v>
      </c>
      <c r="AJ427" s="155">
        <v>0.0171479025961956</v>
      </c>
      <c r="AK427" s="155">
        <v>0.0193534335231339</v>
      </c>
      <c r="AL427" s="156">
        <v>-0.00220553092693834</v>
      </c>
    </row>
    <row r="428" spans="1:38">
      <c r="A428" s="166" t="s">
        <v>210</v>
      </c>
      <c r="B428" s="167" t="s">
        <v>1796</v>
      </c>
      <c r="C428" s="167" t="s">
        <v>240</v>
      </c>
      <c r="D428" s="150">
        <v>15298</v>
      </c>
      <c r="E428" s="150">
        <v>204</v>
      </c>
      <c r="F428" s="150">
        <v>103</v>
      </c>
      <c r="G428" s="150">
        <v>0</v>
      </c>
      <c r="H428" s="150">
        <v>0</v>
      </c>
      <c r="I428" s="151">
        <v>16275</v>
      </c>
      <c r="J428" s="151">
        <v>245</v>
      </c>
      <c r="K428" s="151">
        <v>244</v>
      </c>
      <c r="L428" s="151">
        <v>2</v>
      </c>
      <c r="M428" s="151">
        <v>0</v>
      </c>
      <c r="N428" s="151">
        <v>15173</v>
      </c>
      <c r="O428" s="151">
        <v>280</v>
      </c>
      <c r="P428" s="151">
        <v>280</v>
      </c>
      <c r="Q428" s="151">
        <v>102</v>
      </c>
      <c r="R428" s="151">
        <v>0</v>
      </c>
      <c r="S428" s="152">
        <v>0.015</v>
      </c>
      <c r="T428" s="153">
        <v>432387</v>
      </c>
      <c r="U428" s="153">
        <v>8151</v>
      </c>
      <c r="V428" s="153">
        <v>8047</v>
      </c>
      <c r="W428" s="153">
        <v>3</v>
      </c>
      <c r="X428" s="151">
        <v>7365</v>
      </c>
      <c r="Y428" s="154">
        <v>0.0188442298218957</v>
      </c>
      <c r="Z428" s="154">
        <v>0.0133350764805857</v>
      </c>
      <c r="AA428" s="154">
        <v>0.0150537634408602</v>
      </c>
      <c r="AB428" s="155">
        <v>0.0184538324655638</v>
      </c>
      <c r="AC428" s="156">
        <v>-0.00171868696027452</v>
      </c>
      <c r="AD428" s="157">
        <v>107366</v>
      </c>
      <c r="AE428" s="158">
        <v>1918</v>
      </c>
      <c r="AF428" s="158">
        <v>0</v>
      </c>
      <c r="AG428" s="158">
        <v>104530</v>
      </c>
      <c r="AH428" s="158">
        <v>2083</v>
      </c>
      <c r="AI428" s="158">
        <v>0</v>
      </c>
      <c r="AJ428" s="155">
        <v>0.0178641283087756</v>
      </c>
      <c r="AK428" s="155">
        <v>0.0199272935999235</v>
      </c>
      <c r="AL428" s="156">
        <v>-0.00206316529114788</v>
      </c>
    </row>
    <row r="429" spans="1:38">
      <c r="A429" s="166" t="s">
        <v>210</v>
      </c>
      <c r="B429" s="167" t="s">
        <v>1796</v>
      </c>
      <c r="C429" s="167" t="s">
        <v>241</v>
      </c>
      <c r="D429" s="150">
        <v>12162</v>
      </c>
      <c r="E429" s="150">
        <v>233</v>
      </c>
      <c r="F429" s="150">
        <v>131</v>
      </c>
      <c r="G429" s="150">
        <v>14</v>
      </c>
      <c r="H429" s="150">
        <v>0</v>
      </c>
      <c r="I429" s="151">
        <v>13122</v>
      </c>
      <c r="J429" s="151">
        <v>244</v>
      </c>
      <c r="K429" s="151">
        <v>244</v>
      </c>
      <c r="L429" s="151">
        <v>0</v>
      </c>
      <c r="M429" s="151">
        <v>0</v>
      </c>
      <c r="N429" s="151">
        <v>11840</v>
      </c>
      <c r="O429" s="151">
        <v>168</v>
      </c>
      <c r="P429" s="151">
        <v>167</v>
      </c>
      <c r="Q429" s="151">
        <v>54</v>
      </c>
      <c r="R429" s="151">
        <v>0</v>
      </c>
      <c r="S429" s="152">
        <v>0.015</v>
      </c>
      <c r="T429" s="153">
        <v>333619</v>
      </c>
      <c r="U429" s="153">
        <v>6074</v>
      </c>
      <c r="V429" s="153">
        <v>5970</v>
      </c>
      <c r="W429" s="153">
        <v>3</v>
      </c>
      <c r="X429" s="151">
        <v>5376</v>
      </c>
      <c r="Y429" s="154">
        <v>0.0181974048240658</v>
      </c>
      <c r="Z429" s="154">
        <v>0.0191580332182207</v>
      </c>
      <c r="AA429" s="154">
        <v>0.0185947264136565</v>
      </c>
      <c r="AB429" s="155">
        <v>0.0141891891891892</v>
      </c>
      <c r="AC429" s="156">
        <v>0.000563306804564231</v>
      </c>
      <c r="AD429" s="157">
        <v>81323</v>
      </c>
      <c r="AE429" s="158">
        <v>1482</v>
      </c>
      <c r="AF429" s="158">
        <v>0</v>
      </c>
      <c r="AG429" s="158">
        <v>80012</v>
      </c>
      <c r="AH429" s="158">
        <v>1602</v>
      </c>
      <c r="AI429" s="158">
        <v>1</v>
      </c>
      <c r="AJ429" s="155">
        <v>0.0182236267722539</v>
      </c>
      <c r="AK429" s="155">
        <v>0.0200094985752137</v>
      </c>
      <c r="AL429" s="156">
        <v>-0.00178587180295987</v>
      </c>
    </row>
    <row r="430" spans="1:38">
      <c r="A430" s="166" t="s">
        <v>210</v>
      </c>
      <c r="B430" s="167" t="s">
        <v>1794</v>
      </c>
      <c r="C430" s="167" t="s">
        <v>242</v>
      </c>
      <c r="D430" s="150">
        <v>16908</v>
      </c>
      <c r="E430" s="150">
        <v>220</v>
      </c>
      <c r="F430" s="150">
        <v>116</v>
      </c>
      <c r="G430" s="150">
        <v>1</v>
      </c>
      <c r="H430" s="150">
        <v>0</v>
      </c>
      <c r="I430" s="151">
        <v>17823</v>
      </c>
      <c r="J430" s="151">
        <v>240</v>
      </c>
      <c r="K430" s="151">
        <v>239</v>
      </c>
      <c r="L430" s="151">
        <v>44</v>
      </c>
      <c r="M430" s="151">
        <v>0</v>
      </c>
      <c r="N430" s="151">
        <v>16206</v>
      </c>
      <c r="O430" s="151">
        <v>288</v>
      </c>
      <c r="P430" s="151">
        <v>288</v>
      </c>
      <c r="Q430" s="151">
        <v>178</v>
      </c>
      <c r="R430" s="151">
        <v>0</v>
      </c>
      <c r="S430" s="152">
        <v>0.015</v>
      </c>
      <c r="T430" s="153">
        <v>480399</v>
      </c>
      <c r="U430" s="153">
        <v>6943</v>
      </c>
      <c r="V430" s="153">
        <v>6834</v>
      </c>
      <c r="W430" s="153">
        <v>3</v>
      </c>
      <c r="X430" s="151">
        <v>6316</v>
      </c>
      <c r="Y430" s="154">
        <v>0.0144463248258219</v>
      </c>
      <c r="Z430" s="154">
        <v>0.0130115921457298</v>
      </c>
      <c r="AA430" s="154">
        <v>0.013465746507322</v>
      </c>
      <c r="AB430" s="155">
        <v>0.0177711958533876</v>
      </c>
      <c r="AC430" s="156">
        <v>-0.000454154361592168</v>
      </c>
      <c r="AD430" s="157">
        <v>115465</v>
      </c>
      <c r="AE430" s="158">
        <v>1653</v>
      </c>
      <c r="AF430" s="158">
        <v>0</v>
      </c>
      <c r="AG430" s="158">
        <v>114577</v>
      </c>
      <c r="AH430" s="158">
        <v>1660</v>
      </c>
      <c r="AI430" s="158">
        <v>1</v>
      </c>
      <c r="AJ430" s="155">
        <v>0.0143160265015373</v>
      </c>
      <c r="AK430" s="155">
        <v>0.0144793457674751</v>
      </c>
      <c r="AL430" s="156">
        <v>-0.000163319265937885</v>
      </c>
    </row>
    <row r="431" spans="1:38">
      <c r="A431" s="166" t="s">
        <v>210</v>
      </c>
      <c r="B431" s="167" t="s">
        <v>1791</v>
      </c>
      <c r="C431" s="167" t="s">
        <v>243</v>
      </c>
      <c r="D431" s="150">
        <v>9963</v>
      </c>
      <c r="E431" s="150">
        <v>291</v>
      </c>
      <c r="F431" s="150">
        <v>149</v>
      </c>
      <c r="G431" s="150">
        <v>11</v>
      </c>
      <c r="H431" s="150">
        <v>0</v>
      </c>
      <c r="I431" s="151">
        <v>10347</v>
      </c>
      <c r="J431" s="151">
        <v>67</v>
      </c>
      <c r="K431" s="151">
        <v>67</v>
      </c>
      <c r="L431" s="151">
        <v>1</v>
      </c>
      <c r="M431" s="151">
        <v>0</v>
      </c>
      <c r="N431" s="151">
        <v>9258</v>
      </c>
      <c r="O431" s="151">
        <v>264</v>
      </c>
      <c r="P431" s="151">
        <v>264</v>
      </c>
      <c r="Q431" s="151">
        <v>110</v>
      </c>
      <c r="R431" s="151">
        <v>0</v>
      </c>
      <c r="S431" s="152">
        <v>0.015</v>
      </c>
      <c r="T431" s="153">
        <v>284029</v>
      </c>
      <c r="U431" s="153">
        <v>5981</v>
      </c>
      <c r="V431" s="153">
        <v>5839</v>
      </c>
      <c r="W431" s="153">
        <v>1</v>
      </c>
      <c r="X431" s="151">
        <v>5374</v>
      </c>
      <c r="Y431" s="154">
        <v>0.021054188128677</v>
      </c>
      <c r="Z431" s="154">
        <v>0.0292080698584764</v>
      </c>
      <c r="AA431" s="154">
        <v>0.0064753068522277</v>
      </c>
      <c r="AB431" s="155">
        <v>0.0285158781594297</v>
      </c>
      <c r="AC431" s="156">
        <v>0.0227327630062487</v>
      </c>
      <c r="AD431" s="157">
        <v>66239</v>
      </c>
      <c r="AE431" s="158">
        <v>1446</v>
      </c>
      <c r="AF431" s="158">
        <v>0</v>
      </c>
      <c r="AG431" s="158">
        <v>66324</v>
      </c>
      <c r="AH431" s="158">
        <v>1515</v>
      </c>
      <c r="AI431" s="158">
        <v>0</v>
      </c>
      <c r="AJ431" s="155">
        <v>0.0218300397047057</v>
      </c>
      <c r="AK431" s="155">
        <v>0.0228424099873349</v>
      </c>
      <c r="AL431" s="156">
        <v>-0.00101237028262921</v>
      </c>
    </row>
    <row r="432" spans="1:38">
      <c r="A432" s="166" t="s">
        <v>210</v>
      </c>
      <c r="B432" s="167" t="s">
        <v>1797</v>
      </c>
      <c r="C432" s="167" t="s">
        <v>244</v>
      </c>
      <c r="D432" s="150">
        <v>8983</v>
      </c>
      <c r="E432" s="150">
        <v>112</v>
      </c>
      <c r="F432" s="150">
        <v>72</v>
      </c>
      <c r="G432" s="150">
        <v>1</v>
      </c>
      <c r="H432" s="150">
        <v>0</v>
      </c>
      <c r="I432" s="151">
        <v>9335</v>
      </c>
      <c r="J432" s="151">
        <v>115</v>
      </c>
      <c r="K432" s="151">
        <v>114</v>
      </c>
      <c r="L432" s="151">
        <v>10</v>
      </c>
      <c r="M432" s="151">
        <v>0</v>
      </c>
      <c r="N432" s="151">
        <v>8260</v>
      </c>
      <c r="O432" s="151">
        <v>143</v>
      </c>
      <c r="P432" s="151">
        <v>143</v>
      </c>
      <c r="Q432" s="151">
        <v>101</v>
      </c>
      <c r="R432" s="151">
        <v>0</v>
      </c>
      <c r="S432" s="152">
        <v>0.015</v>
      </c>
      <c r="T432" s="153">
        <v>248578</v>
      </c>
      <c r="U432" s="153">
        <v>3463</v>
      </c>
      <c r="V432" s="153">
        <v>3418</v>
      </c>
      <c r="W432" s="153">
        <v>3</v>
      </c>
      <c r="X432" s="151">
        <v>3156</v>
      </c>
      <c r="Y432" s="154">
        <v>0.0139191722517681</v>
      </c>
      <c r="Z432" s="154">
        <v>0.0124679951018591</v>
      </c>
      <c r="AA432" s="154">
        <v>0.0123192287091591</v>
      </c>
      <c r="AB432" s="155">
        <v>0.0173123486682809</v>
      </c>
      <c r="AC432" s="156">
        <v>0.000148766392699989</v>
      </c>
      <c r="AD432" s="157">
        <v>61824</v>
      </c>
      <c r="AE432" s="158">
        <v>882</v>
      </c>
      <c r="AF432" s="158">
        <v>0</v>
      </c>
      <c r="AG432" s="158">
        <v>59779</v>
      </c>
      <c r="AH432" s="158">
        <v>920</v>
      </c>
      <c r="AI432" s="158">
        <v>1</v>
      </c>
      <c r="AJ432" s="155">
        <v>0.0142663043478261</v>
      </c>
      <c r="AK432" s="155">
        <v>0.0153732916241489</v>
      </c>
      <c r="AL432" s="156">
        <v>-0.00110698727632286</v>
      </c>
    </row>
    <row r="433" spans="1:38">
      <c r="A433" s="166" t="s">
        <v>210</v>
      </c>
      <c r="B433" s="167" t="s">
        <v>1797</v>
      </c>
      <c r="C433" s="167" t="s">
        <v>245</v>
      </c>
      <c r="D433" s="150">
        <v>11400</v>
      </c>
      <c r="E433" s="150">
        <v>222</v>
      </c>
      <c r="F433" s="150">
        <v>152</v>
      </c>
      <c r="G433" s="150">
        <v>0</v>
      </c>
      <c r="H433" s="150">
        <v>0</v>
      </c>
      <c r="I433" s="151">
        <v>11840</v>
      </c>
      <c r="J433" s="151">
        <v>177</v>
      </c>
      <c r="K433" s="151">
        <v>175</v>
      </c>
      <c r="L433" s="151">
        <v>0</v>
      </c>
      <c r="M433" s="151">
        <v>0</v>
      </c>
      <c r="N433" s="151">
        <v>11364</v>
      </c>
      <c r="O433" s="151">
        <v>156</v>
      </c>
      <c r="P433" s="151">
        <v>155</v>
      </c>
      <c r="Q433" s="151">
        <v>67</v>
      </c>
      <c r="R433" s="151">
        <v>0</v>
      </c>
      <c r="S433" s="152">
        <v>0.015</v>
      </c>
      <c r="T433" s="153">
        <v>339831</v>
      </c>
      <c r="U433" s="153">
        <v>5329</v>
      </c>
      <c r="V433" s="153">
        <v>5255</v>
      </c>
      <c r="W433" s="153">
        <v>0</v>
      </c>
      <c r="X433" s="151">
        <v>4732</v>
      </c>
      <c r="Y433" s="154">
        <v>0.0156813239521998</v>
      </c>
      <c r="Z433" s="154">
        <v>0.0194736842105263</v>
      </c>
      <c r="AA433" s="154">
        <v>0.0149493243243243</v>
      </c>
      <c r="AB433" s="155">
        <v>0.013727560718057</v>
      </c>
      <c r="AC433" s="156">
        <v>0.00452435988620199</v>
      </c>
      <c r="AD433" s="157">
        <v>81645</v>
      </c>
      <c r="AE433" s="158">
        <v>1376</v>
      </c>
      <c r="AF433" s="158">
        <v>0</v>
      </c>
      <c r="AG433" s="158">
        <v>81074</v>
      </c>
      <c r="AH433" s="158">
        <v>1382</v>
      </c>
      <c r="AI433" s="158">
        <v>0</v>
      </c>
      <c r="AJ433" s="155">
        <v>0.016853450915549</v>
      </c>
      <c r="AK433" s="155">
        <v>0.0170461553642351</v>
      </c>
      <c r="AL433" s="156">
        <v>-0.000192704448686118</v>
      </c>
    </row>
    <row r="434" spans="1:38">
      <c r="A434" s="166" t="s">
        <v>210</v>
      </c>
      <c r="B434" s="167" t="s">
        <v>1796</v>
      </c>
      <c r="C434" s="167" t="s">
        <v>246</v>
      </c>
      <c r="D434" s="150">
        <v>9551</v>
      </c>
      <c r="E434" s="150">
        <v>164</v>
      </c>
      <c r="F434" s="150">
        <v>94</v>
      </c>
      <c r="G434" s="150">
        <v>3</v>
      </c>
      <c r="H434" s="150">
        <v>0</v>
      </c>
      <c r="I434" s="151">
        <v>10624</v>
      </c>
      <c r="J434" s="151">
        <v>166</v>
      </c>
      <c r="K434" s="151">
        <v>166</v>
      </c>
      <c r="L434" s="151">
        <v>31</v>
      </c>
      <c r="M434" s="151">
        <v>0</v>
      </c>
      <c r="N434" s="151">
        <v>9675</v>
      </c>
      <c r="O434" s="151">
        <v>194</v>
      </c>
      <c r="P434" s="151">
        <v>194</v>
      </c>
      <c r="Q434" s="151">
        <v>129</v>
      </c>
      <c r="R434" s="151">
        <v>0</v>
      </c>
      <c r="S434" s="152">
        <v>0.015</v>
      </c>
      <c r="T434" s="153">
        <v>253118</v>
      </c>
      <c r="U434" s="153">
        <v>4527</v>
      </c>
      <c r="V434" s="153">
        <v>4456</v>
      </c>
      <c r="W434" s="153">
        <v>3</v>
      </c>
      <c r="X434" s="151">
        <v>4092</v>
      </c>
      <c r="Y434" s="154">
        <v>0.0178730868606737</v>
      </c>
      <c r="Z434" s="154">
        <v>0.0171709768610617</v>
      </c>
      <c r="AA434" s="154">
        <v>0.015625</v>
      </c>
      <c r="AB434" s="155">
        <v>0.0200516795865633</v>
      </c>
      <c r="AC434" s="156">
        <v>0.00154597686106167</v>
      </c>
      <c r="AD434" s="157">
        <v>68959</v>
      </c>
      <c r="AE434" s="158">
        <v>1056</v>
      </c>
      <c r="AF434" s="158">
        <v>0</v>
      </c>
      <c r="AG434" s="158">
        <v>59335</v>
      </c>
      <c r="AH434" s="158">
        <v>1076</v>
      </c>
      <c r="AI434" s="158">
        <v>1</v>
      </c>
      <c r="AJ434" s="155">
        <v>0.0153134471207529</v>
      </c>
      <c r="AK434" s="155">
        <v>0.0181174686104323</v>
      </c>
      <c r="AL434" s="156">
        <v>-0.00280402148967938</v>
      </c>
    </row>
    <row r="435" spans="1:38">
      <c r="A435" s="166" t="s">
        <v>210</v>
      </c>
      <c r="B435" s="167" t="s">
        <v>1796</v>
      </c>
      <c r="C435" s="167" t="s">
        <v>247</v>
      </c>
      <c r="D435" s="150">
        <v>11673</v>
      </c>
      <c r="E435" s="150">
        <v>182</v>
      </c>
      <c r="F435" s="150">
        <v>118</v>
      </c>
      <c r="G435" s="150">
        <v>0</v>
      </c>
      <c r="H435" s="150">
        <v>0</v>
      </c>
      <c r="I435" s="151">
        <v>12366</v>
      </c>
      <c r="J435" s="151">
        <v>188</v>
      </c>
      <c r="K435" s="151">
        <v>188</v>
      </c>
      <c r="L435" s="151">
        <v>45</v>
      </c>
      <c r="M435" s="151">
        <v>0</v>
      </c>
      <c r="N435" s="151">
        <v>11727</v>
      </c>
      <c r="O435" s="151">
        <v>206</v>
      </c>
      <c r="P435" s="151">
        <v>206</v>
      </c>
      <c r="Q435" s="151">
        <v>131</v>
      </c>
      <c r="R435" s="151">
        <v>0</v>
      </c>
      <c r="S435" s="152">
        <v>0.015</v>
      </c>
      <c r="T435" s="153">
        <v>314707</v>
      </c>
      <c r="U435" s="153">
        <v>4841</v>
      </c>
      <c r="V435" s="153">
        <v>4777</v>
      </c>
      <c r="W435" s="153">
        <v>1</v>
      </c>
      <c r="X435" s="151">
        <v>4359</v>
      </c>
      <c r="Y435" s="154">
        <v>0.0153793846339611</v>
      </c>
      <c r="Z435" s="154">
        <v>0.0155915360233016</v>
      </c>
      <c r="AA435" s="154">
        <v>0.0152029759016659</v>
      </c>
      <c r="AB435" s="155">
        <v>0.0175662999914727</v>
      </c>
      <c r="AC435" s="156">
        <v>0.000388560121635777</v>
      </c>
      <c r="AD435" s="157">
        <v>82766</v>
      </c>
      <c r="AE435" s="158">
        <v>1245</v>
      </c>
      <c r="AF435" s="158">
        <v>0</v>
      </c>
      <c r="AG435" s="158">
        <v>73306</v>
      </c>
      <c r="AH435" s="158">
        <v>1145</v>
      </c>
      <c r="AI435" s="158">
        <v>1</v>
      </c>
      <c r="AJ435" s="155">
        <v>0.0150424087185559</v>
      </c>
      <c r="AK435" s="155">
        <v>0.0156058167135023</v>
      </c>
      <c r="AL435" s="156">
        <v>-0.000563407994946377</v>
      </c>
    </row>
    <row r="436" spans="1:38">
      <c r="A436" s="166" t="s">
        <v>210</v>
      </c>
      <c r="B436" s="167" t="s">
        <v>1795</v>
      </c>
      <c r="C436" s="167" t="s">
        <v>248</v>
      </c>
      <c r="D436" s="150">
        <v>14449</v>
      </c>
      <c r="E436" s="150">
        <v>232</v>
      </c>
      <c r="F436" s="150">
        <v>150</v>
      </c>
      <c r="G436" s="150">
        <v>0</v>
      </c>
      <c r="H436" s="150">
        <v>0</v>
      </c>
      <c r="I436" s="151">
        <v>15029</v>
      </c>
      <c r="J436" s="151">
        <v>189</v>
      </c>
      <c r="K436" s="151">
        <v>189</v>
      </c>
      <c r="L436" s="151">
        <v>14</v>
      </c>
      <c r="M436" s="151">
        <v>0</v>
      </c>
      <c r="N436" s="151">
        <v>13596</v>
      </c>
      <c r="O436" s="151">
        <v>206</v>
      </c>
      <c r="P436" s="151">
        <v>205</v>
      </c>
      <c r="Q436" s="151">
        <v>104</v>
      </c>
      <c r="R436" s="151">
        <v>0</v>
      </c>
      <c r="S436" s="152">
        <v>0.015</v>
      </c>
      <c r="T436" s="153">
        <v>396276</v>
      </c>
      <c r="U436" s="153">
        <v>6277</v>
      </c>
      <c r="V436" s="153">
        <v>6192</v>
      </c>
      <c r="W436" s="153">
        <v>7</v>
      </c>
      <c r="X436" s="151">
        <v>5629</v>
      </c>
      <c r="Y436" s="154">
        <v>0.0158223056657481</v>
      </c>
      <c r="Z436" s="154">
        <v>0.0160564744965049</v>
      </c>
      <c r="AA436" s="154">
        <v>0.0125756870051234</v>
      </c>
      <c r="AB436" s="155">
        <v>0.0151515151515152</v>
      </c>
      <c r="AC436" s="156">
        <v>0.00348078749138152</v>
      </c>
      <c r="AD436" s="157">
        <v>95791</v>
      </c>
      <c r="AE436" s="158">
        <v>1471</v>
      </c>
      <c r="AF436" s="158">
        <v>0</v>
      </c>
      <c r="AG436" s="158">
        <v>93873</v>
      </c>
      <c r="AH436" s="158">
        <v>1738</v>
      </c>
      <c r="AI436" s="158">
        <v>2</v>
      </c>
      <c r="AJ436" s="155">
        <v>0.0153563487175204</v>
      </c>
      <c r="AK436" s="155">
        <v>0.0184930704249358</v>
      </c>
      <c r="AL436" s="156">
        <v>-0.00313672170741538</v>
      </c>
    </row>
    <row r="437" spans="1:38">
      <c r="A437" s="166" t="s">
        <v>210</v>
      </c>
      <c r="B437" s="167" t="s">
        <v>1795</v>
      </c>
      <c r="C437" s="167" t="s">
        <v>249</v>
      </c>
      <c r="D437" s="150">
        <v>2481</v>
      </c>
      <c r="E437" s="150">
        <v>16</v>
      </c>
      <c r="F437" s="150">
        <v>9</v>
      </c>
      <c r="G437" s="150">
        <v>0</v>
      </c>
      <c r="H437" s="150">
        <v>0</v>
      </c>
      <c r="I437" s="151">
        <v>2711</v>
      </c>
      <c r="J437" s="151">
        <v>39</v>
      </c>
      <c r="K437" s="151">
        <v>39</v>
      </c>
      <c r="L437" s="151">
        <v>1</v>
      </c>
      <c r="M437" s="151">
        <v>0</v>
      </c>
      <c r="N437" s="151">
        <v>2534</v>
      </c>
      <c r="O437" s="151">
        <v>24</v>
      </c>
      <c r="P437" s="151">
        <v>24</v>
      </c>
      <c r="Q437" s="151">
        <v>12</v>
      </c>
      <c r="R437" s="151">
        <v>0</v>
      </c>
      <c r="S437" s="152">
        <v>0.015</v>
      </c>
      <c r="T437" s="153">
        <v>68467</v>
      </c>
      <c r="U437" s="153">
        <v>646</v>
      </c>
      <c r="V437" s="153">
        <v>639</v>
      </c>
      <c r="W437" s="153">
        <v>1</v>
      </c>
      <c r="X437" s="151">
        <v>564</v>
      </c>
      <c r="Y437" s="154">
        <v>0.00942059678385208</v>
      </c>
      <c r="Z437" s="154">
        <v>0.00644901249496171</v>
      </c>
      <c r="AA437" s="154">
        <v>0.0143858354850609</v>
      </c>
      <c r="AB437" s="155">
        <v>0.00947119179163378</v>
      </c>
      <c r="AC437" s="156">
        <v>-0.00793682299009915</v>
      </c>
      <c r="AD437" s="157">
        <v>19501</v>
      </c>
      <c r="AE437" s="158">
        <v>186</v>
      </c>
      <c r="AF437" s="158">
        <v>0</v>
      </c>
      <c r="AG437" s="158">
        <v>17203</v>
      </c>
      <c r="AH437" s="158">
        <v>144</v>
      </c>
      <c r="AI437" s="158">
        <v>0</v>
      </c>
      <c r="AJ437" s="155">
        <v>0.0095379724116712</v>
      </c>
      <c r="AK437" s="155">
        <v>0.00837063302912283</v>
      </c>
      <c r="AL437" s="156">
        <v>0.00116733938254837</v>
      </c>
    </row>
    <row r="438" spans="1:38">
      <c r="A438" s="166" t="s">
        <v>210</v>
      </c>
      <c r="B438" s="167" t="s">
        <v>1797</v>
      </c>
      <c r="C438" s="167" t="s">
        <v>250</v>
      </c>
      <c r="D438" s="150">
        <v>9227</v>
      </c>
      <c r="E438" s="150">
        <v>161</v>
      </c>
      <c r="F438" s="150">
        <v>81</v>
      </c>
      <c r="G438" s="150">
        <v>0</v>
      </c>
      <c r="H438" s="150">
        <v>0</v>
      </c>
      <c r="I438" s="151">
        <v>9469</v>
      </c>
      <c r="J438" s="151">
        <v>111</v>
      </c>
      <c r="K438" s="151">
        <v>109</v>
      </c>
      <c r="L438" s="151">
        <v>6</v>
      </c>
      <c r="M438" s="151">
        <v>0</v>
      </c>
      <c r="N438" s="151">
        <v>8937</v>
      </c>
      <c r="O438" s="151">
        <v>187</v>
      </c>
      <c r="P438" s="151">
        <v>187</v>
      </c>
      <c r="Q438" s="151">
        <v>89</v>
      </c>
      <c r="R438" s="151">
        <v>0</v>
      </c>
      <c r="S438" s="152">
        <v>0.015</v>
      </c>
      <c r="T438" s="153">
        <v>261847</v>
      </c>
      <c r="U438" s="153">
        <v>4249</v>
      </c>
      <c r="V438" s="153">
        <v>4167</v>
      </c>
      <c r="W438" s="153">
        <v>7</v>
      </c>
      <c r="X438" s="151">
        <v>3783</v>
      </c>
      <c r="Y438" s="154">
        <v>0.0162003001752932</v>
      </c>
      <c r="Z438" s="154">
        <v>0.0174487915898992</v>
      </c>
      <c r="AA438" s="154">
        <v>0.0117224627732601</v>
      </c>
      <c r="AB438" s="155">
        <v>0.0209242475103502</v>
      </c>
      <c r="AC438" s="156">
        <v>0.0057263288166391</v>
      </c>
      <c r="AD438" s="157">
        <v>63291</v>
      </c>
      <c r="AE438" s="158">
        <v>1264</v>
      </c>
      <c r="AF438" s="158">
        <v>0</v>
      </c>
      <c r="AG438" s="158">
        <v>61495</v>
      </c>
      <c r="AH438" s="158">
        <v>928</v>
      </c>
      <c r="AI438" s="158">
        <v>3</v>
      </c>
      <c r="AJ438" s="155">
        <v>0.0199712439367367</v>
      </c>
      <c r="AK438" s="155">
        <v>0.0150418733230344</v>
      </c>
      <c r="AL438" s="156">
        <v>0.00492937061370227</v>
      </c>
    </row>
    <row r="439" spans="1:38">
      <c r="A439" s="166" t="s">
        <v>210</v>
      </c>
      <c r="B439" s="167" t="s">
        <v>1792</v>
      </c>
      <c r="C439" s="167" t="s">
        <v>251</v>
      </c>
      <c r="D439" s="150">
        <v>0</v>
      </c>
      <c r="E439" s="150">
        <v>0</v>
      </c>
      <c r="F439" s="150">
        <v>0</v>
      </c>
      <c r="G439" s="150">
        <v>0</v>
      </c>
      <c r="H439" s="150">
        <v>0</v>
      </c>
      <c r="I439" s="151">
        <v>0</v>
      </c>
      <c r="J439" s="151">
        <v>0</v>
      </c>
      <c r="K439" s="151">
        <v>0</v>
      </c>
      <c r="L439" s="151">
        <v>0</v>
      </c>
      <c r="M439" s="151">
        <v>0</v>
      </c>
      <c r="N439" s="151">
        <v>0</v>
      </c>
      <c r="O439" s="151">
        <v>0</v>
      </c>
      <c r="P439" s="151">
        <v>0</v>
      </c>
      <c r="Q439" s="151">
        <v>0</v>
      </c>
      <c r="R439" s="151">
        <v>0</v>
      </c>
      <c r="S439" s="152">
        <v>0.015</v>
      </c>
      <c r="T439" s="153">
        <v>0</v>
      </c>
      <c r="U439" s="153">
        <v>0</v>
      </c>
      <c r="V439" s="153">
        <v>0</v>
      </c>
      <c r="W439" s="153">
        <v>0</v>
      </c>
      <c r="X439" s="151">
        <v>0</v>
      </c>
      <c r="Y439" s="154">
        <v>0</v>
      </c>
      <c r="Z439" s="154">
        <v>0</v>
      </c>
      <c r="AA439" s="154">
        <v>0</v>
      </c>
      <c r="AB439" s="155">
        <v>0</v>
      </c>
      <c r="AC439" s="156">
        <v>0</v>
      </c>
      <c r="AD439" s="157">
        <v>0</v>
      </c>
      <c r="AE439" s="158">
        <v>0</v>
      </c>
      <c r="AF439" s="158">
        <v>0</v>
      </c>
      <c r="AG439" s="158">
        <v>0</v>
      </c>
      <c r="AH439" s="158">
        <v>0</v>
      </c>
      <c r="AI439" s="158">
        <v>0</v>
      </c>
      <c r="AJ439" s="155">
        <v>0</v>
      </c>
      <c r="AK439" s="155">
        <v>0</v>
      </c>
      <c r="AL439" s="156">
        <v>0</v>
      </c>
    </row>
    <row r="440" spans="1:38">
      <c r="A440" s="166" t="s">
        <v>210</v>
      </c>
      <c r="B440" s="167" t="s">
        <v>1796</v>
      </c>
      <c r="C440" s="167" t="s">
        <v>252</v>
      </c>
      <c r="D440" s="150">
        <v>16993</v>
      </c>
      <c r="E440" s="150">
        <v>273</v>
      </c>
      <c r="F440" s="150">
        <v>186</v>
      </c>
      <c r="G440" s="150">
        <v>41</v>
      </c>
      <c r="H440" s="150">
        <v>0</v>
      </c>
      <c r="I440" s="151">
        <v>17736</v>
      </c>
      <c r="J440" s="151">
        <v>262</v>
      </c>
      <c r="K440" s="151">
        <v>261</v>
      </c>
      <c r="L440" s="151">
        <v>13</v>
      </c>
      <c r="M440" s="151">
        <v>0</v>
      </c>
      <c r="N440" s="151">
        <v>16673</v>
      </c>
      <c r="O440" s="151">
        <v>325</v>
      </c>
      <c r="P440" s="151">
        <v>325</v>
      </c>
      <c r="Q440" s="151">
        <v>205</v>
      </c>
      <c r="R440" s="151">
        <v>0</v>
      </c>
      <c r="S440" s="152">
        <v>0.015</v>
      </c>
      <c r="T440" s="153">
        <v>453107</v>
      </c>
      <c r="U440" s="153">
        <v>7101</v>
      </c>
      <c r="V440" s="153">
        <v>7012</v>
      </c>
      <c r="W440" s="153">
        <v>1</v>
      </c>
      <c r="X440" s="151">
        <v>6392</v>
      </c>
      <c r="Y440" s="154">
        <v>0.0156695879781155</v>
      </c>
      <c r="Z440" s="154">
        <v>0.0160654387100571</v>
      </c>
      <c r="AA440" s="154">
        <v>0.0147722147045557</v>
      </c>
      <c r="AB440" s="155">
        <v>0.0194925928147304</v>
      </c>
      <c r="AC440" s="156">
        <v>0.00129322400550138</v>
      </c>
      <c r="AD440" s="157">
        <v>115311</v>
      </c>
      <c r="AE440" s="158">
        <v>1920</v>
      </c>
      <c r="AF440" s="158">
        <v>0</v>
      </c>
      <c r="AG440" s="158">
        <v>107575</v>
      </c>
      <c r="AH440" s="158">
        <v>1747</v>
      </c>
      <c r="AI440" s="158">
        <v>0</v>
      </c>
      <c r="AJ440" s="155">
        <v>0.0166506230975362</v>
      </c>
      <c r="AK440" s="155">
        <v>0.016239832674878</v>
      </c>
      <c r="AL440" s="156">
        <v>0.000410790422658236</v>
      </c>
    </row>
    <row r="441" spans="1:38">
      <c r="A441" s="166" t="s">
        <v>210</v>
      </c>
      <c r="B441" s="167" t="s">
        <v>1797</v>
      </c>
      <c r="C441" s="167" t="s">
        <v>253</v>
      </c>
      <c r="D441" s="150">
        <v>12167</v>
      </c>
      <c r="E441" s="150">
        <v>141</v>
      </c>
      <c r="F441" s="150">
        <v>85</v>
      </c>
      <c r="G441" s="150">
        <v>0</v>
      </c>
      <c r="H441" s="150">
        <v>0</v>
      </c>
      <c r="I441" s="151">
        <v>12812</v>
      </c>
      <c r="J441" s="151">
        <v>183</v>
      </c>
      <c r="K441" s="151">
        <v>182</v>
      </c>
      <c r="L441" s="151">
        <v>2</v>
      </c>
      <c r="M441" s="151">
        <v>0</v>
      </c>
      <c r="N441" s="151">
        <v>11831</v>
      </c>
      <c r="O441" s="151">
        <v>141</v>
      </c>
      <c r="P441" s="151">
        <v>140</v>
      </c>
      <c r="Q441" s="151">
        <v>44</v>
      </c>
      <c r="R441" s="151">
        <v>0</v>
      </c>
      <c r="S441" s="152">
        <v>0.015</v>
      </c>
      <c r="T441" s="153">
        <v>342227</v>
      </c>
      <c r="U441" s="153">
        <v>4288</v>
      </c>
      <c r="V441" s="153">
        <v>4229</v>
      </c>
      <c r="W441" s="153">
        <v>0</v>
      </c>
      <c r="X441" s="151">
        <v>3789</v>
      </c>
      <c r="Y441" s="154">
        <v>0.0125296952023072</v>
      </c>
      <c r="Z441" s="154">
        <v>0.0115887235966138</v>
      </c>
      <c r="AA441" s="154">
        <v>0.0142834842335311</v>
      </c>
      <c r="AB441" s="155">
        <v>0.0119178429549489</v>
      </c>
      <c r="AC441" s="156">
        <v>-0.00269476063691727</v>
      </c>
      <c r="AD441" s="157">
        <v>80324</v>
      </c>
      <c r="AE441" s="158">
        <v>1133</v>
      </c>
      <c r="AF441" s="158">
        <v>0</v>
      </c>
      <c r="AG441" s="158">
        <v>79721</v>
      </c>
      <c r="AH441" s="158">
        <v>1040</v>
      </c>
      <c r="AI441" s="158">
        <v>0</v>
      </c>
      <c r="AJ441" s="155">
        <v>0.0141053732383845</v>
      </c>
      <c r="AK441" s="155">
        <v>0.0130454961678855</v>
      </c>
      <c r="AL441" s="156">
        <v>0.00105987707049904</v>
      </c>
    </row>
    <row r="442" spans="1:38">
      <c r="A442" s="166" t="s">
        <v>210</v>
      </c>
      <c r="B442" s="167" t="s">
        <v>1792</v>
      </c>
      <c r="C442" s="167" t="s">
        <v>254</v>
      </c>
      <c r="D442" s="150">
        <v>9808</v>
      </c>
      <c r="E442" s="150">
        <v>177</v>
      </c>
      <c r="F442" s="150">
        <v>132</v>
      </c>
      <c r="G442" s="150">
        <v>1</v>
      </c>
      <c r="H442" s="150">
        <v>0</v>
      </c>
      <c r="I442" s="151">
        <v>10158</v>
      </c>
      <c r="J442" s="151">
        <v>207</v>
      </c>
      <c r="K442" s="151">
        <v>206</v>
      </c>
      <c r="L442" s="151">
        <v>17</v>
      </c>
      <c r="M442" s="151">
        <v>0</v>
      </c>
      <c r="N442" s="151">
        <v>8984</v>
      </c>
      <c r="O442" s="151">
        <v>221</v>
      </c>
      <c r="P442" s="151">
        <v>221</v>
      </c>
      <c r="Q442" s="151">
        <v>106</v>
      </c>
      <c r="R442" s="151">
        <v>0</v>
      </c>
      <c r="S442" s="152">
        <v>0.015</v>
      </c>
      <c r="T442" s="153">
        <v>269570</v>
      </c>
      <c r="U442" s="153">
        <v>5594</v>
      </c>
      <c r="V442" s="153">
        <v>5548</v>
      </c>
      <c r="W442" s="153">
        <v>0</v>
      </c>
      <c r="X442" s="151">
        <v>5030</v>
      </c>
      <c r="Y442" s="154">
        <v>0.0207515673109025</v>
      </c>
      <c r="Z442" s="154">
        <v>0.0180464926590538</v>
      </c>
      <c r="AA442" s="154">
        <v>0.0203780271707029</v>
      </c>
      <c r="AB442" s="155">
        <v>0.0245992876224399</v>
      </c>
      <c r="AC442" s="156">
        <v>-0.00233153451164906</v>
      </c>
      <c r="AD442" s="157">
        <v>64582</v>
      </c>
      <c r="AE442" s="158">
        <v>1407</v>
      </c>
      <c r="AF442" s="158">
        <v>0</v>
      </c>
      <c r="AG442" s="158">
        <v>64025</v>
      </c>
      <c r="AH442" s="158">
        <v>1404</v>
      </c>
      <c r="AI442" s="158">
        <v>0</v>
      </c>
      <c r="AJ442" s="155">
        <v>0.0217862562323867</v>
      </c>
      <c r="AK442" s="155">
        <v>0.0219289340101523</v>
      </c>
      <c r="AL442" s="156">
        <v>-0.000142677777765554</v>
      </c>
    </row>
    <row r="443" spans="1:38">
      <c r="A443" s="166" t="s">
        <v>210</v>
      </c>
      <c r="B443" s="167" t="s">
        <v>1797</v>
      </c>
      <c r="C443" s="167" t="s">
        <v>255</v>
      </c>
      <c r="D443" s="150">
        <v>13547</v>
      </c>
      <c r="E443" s="150">
        <v>449</v>
      </c>
      <c r="F443" s="150">
        <v>221</v>
      </c>
      <c r="G443" s="150">
        <v>6</v>
      </c>
      <c r="H443" s="150">
        <v>0</v>
      </c>
      <c r="I443" s="151">
        <v>13844</v>
      </c>
      <c r="J443" s="151">
        <v>26</v>
      </c>
      <c r="K443" s="151">
        <v>26</v>
      </c>
      <c r="L443" s="151">
        <v>7</v>
      </c>
      <c r="M443" s="151">
        <v>0</v>
      </c>
      <c r="N443" s="151">
        <v>12807</v>
      </c>
      <c r="O443" s="151">
        <v>276</v>
      </c>
      <c r="P443" s="151">
        <v>276</v>
      </c>
      <c r="Q443" s="151">
        <v>114</v>
      </c>
      <c r="R443" s="151">
        <v>0</v>
      </c>
      <c r="S443" s="152">
        <v>0.015</v>
      </c>
      <c r="T443" s="153">
        <v>384778</v>
      </c>
      <c r="U443" s="153">
        <v>7017</v>
      </c>
      <c r="V443" s="153">
        <v>6788</v>
      </c>
      <c r="W443" s="153">
        <v>1</v>
      </c>
      <c r="X443" s="151">
        <v>6296</v>
      </c>
      <c r="Y443" s="154">
        <v>0.0182338907110074</v>
      </c>
      <c r="Z443" s="154">
        <v>0.0331438694914003</v>
      </c>
      <c r="AA443" s="154">
        <v>0.00187806992198786</v>
      </c>
      <c r="AB443" s="155">
        <v>0.0215507144530335</v>
      </c>
      <c r="AC443" s="156">
        <v>0.0312657995694124</v>
      </c>
      <c r="AD443" s="157">
        <v>91310</v>
      </c>
      <c r="AE443" s="158">
        <v>1811</v>
      </c>
      <c r="AF443" s="158">
        <v>0</v>
      </c>
      <c r="AG443" s="158">
        <v>91592</v>
      </c>
      <c r="AH443" s="158">
        <v>1665</v>
      </c>
      <c r="AI443" s="158">
        <v>0</v>
      </c>
      <c r="AJ443" s="155">
        <v>0.0198335341145548</v>
      </c>
      <c r="AK443" s="155">
        <v>0.0181784435321862</v>
      </c>
      <c r="AL443" s="156">
        <v>0.0016550905823686</v>
      </c>
    </row>
    <row r="444" spans="1:38">
      <c r="A444" s="166" t="s">
        <v>210</v>
      </c>
      <c r="B444" s="167" t="s">
        <v>1795</v>
      </c>
      <c r="C444" s="167" t="s">
        <v>256</v>
      </c>
      <c r="D444" s="150">
        <v>6839</v>
      </c>
      <c r="E444" s="150">
        <v>94</v>
      </c>
      <c r="F444" s="150">
        <v>67</v>
      </c>
      <c r="G444" s="150">
        <v>2</v>
      </c>
      <c r="H444" s="150">
        <v>0</v>
      </c>
      <c r="I444" s="151">
        <v>6988</v>
      </c>
      <c r="J444" s="151">
        <v>113</v>
      </c>
      <c r="K444" s="151">
        <v>113</v>
      </c>
      <c r="L444" s="151">
        <v>24</v>
      </c>
      <c r="M444" s="151">
        <v>0</v>
      </c>
      <c r="N444" s="151">
        <v>6575</v>
      </c>
      <c r="O444" s="151">
        <v>104</v>
      </c>
      <c r="P444" s="151">
        <v>104</v>
      </c>
      <c r="Q444" s="151">
        <v>75</v>
      </c>
      <c r="R444" s="151">
        <v>0</v>
      </c>
      <c r="S444" s="152">
        <v>0.015</v>
      </c>
      <c r="T444" s="153">
        <v>184181</v>
      </c>
      <c r="U444" s="153">
        <v>2638</v>
      </c>
      <c r="V444" s="153">
        <v>2611</v>
      </c>
      <c r="W444" s="153">
        <v>1</v>
      </c>
      <c r="X444" s="151">
        <v>2392</v>
      </c>
      <c r="Y444" s="154">
        <v>0.0143174377378774</v>
      </c>
      <c r="Z444" s="154">
        <v>0.0137446995174733</v>
      </c>
      <c r="AA444" s="154">
        <v>0.0161705781339439</v>
      </c>
      <c r="AB444" s="155">
        <v>0.0158174904942966</v>
      </c>
      <c r="AC444" s="156">
        <v>-0.00242587861647059</v>
      </c>
      <c r="AD444" s="157">
        <v>46366</v>
      </c>
      <c r="AE444" s="158">
        <v>703</v>
      </c>
      <c r="AF444" s="158">
        <v>0</v>
      </c>
      <c r="AG444" s="158">
        <v>44690</v>
      </c>
      <c r="AH444" s="158">
        <v>632</v>
      </c>
      <c r="AI444" s="158">
        <v>0</v>
      </c>
      <c r="AJ444" s="155">
        <v>0.0151619721347539</v>
      </c>
      <c r="AK444" s="155">
        <v>0.0141418661893041</v>
      </c>
      <c r="AL444" s="156">
        <v>0.00102010594544982</v>
      </c>
    </row>
    <row r="445" spans="1:38">
      <c r="A445" s="166" t="s">
        <v>210</v>
      </c>
      <c r="B445" s="167" t="s">
        <v>1797</v>
      </c>
      <c r="C445" s="167" t="s">
        <v>257</v>
      </c>
      <c r="D445" s="150">
        <v>10137</v>
      </c>
      <c r="E445" s="150">
        <v>190</v>
      </c>
      <c r="F445" s="150">
        <v>115</v>
      </c>
      <c r="G445" s="150">
        <v>11</v>
      </c>
      <c r="H445" s="150">
        <v>0</v>
      </c>
      <c r="I445" s="151">
        <v>10902</v>
      </c>
      <c r="J445" s="151">
        <v>172</v>
      </c>
      <c r="K445" s="151">
        <v>171</v>
      </c>
      <c r="L445" s="151">
        <v>1</v>
      </c>
      <c r="M445" s="151">
        <v>0</v>
      </c>
      <c r="N445" s="151">
        <v>10152</v>
      </c>
      <c r="O445" s="151">
        <v>160</v>
      </c>
      <c r="P445" s="151">
        <v>160</v>
      </c>
      <c r="Q445" s="151">
        <v>79</v>
      </c>
      <c r="R445" s="151">
        <v>0</v>
      </c>
      <c r="S445" s="152">
        <v>0.015</v>
      </c>
      <c r="T445" s="153">
        <v>293490</v>
      </c>
      <c r="U445" s="153">
        <v>4596</v>
      </c>
      <c r="V445" s="153">
        <v>4520</v>
      </c>
      <c r="W445" s="153">
        <v>3</v>
      </c>
      <c r="X445" s="151">
        <v>4111</v>
      </c>
      <c r="Y445" s="154">
        <v>0.0156495962383727</v>
      </c>
      <c r="Z445" s="154">
        <v>0.0187432179145704</v>
      </c>
      <c r="AA445" s="154">
        <v>0.0157769216657494</v>
      </c>
      <c r="AB445" s="155">
        <v>0.0157604412923562</v>
      </c>
      <c r="AC445" s="156">
        <v>0.00296629624882098</v>
      </c>
      <c r="AD445" s="157">
        <v>72207</v>
      </c>
      <c r="AE445" s="158">
        <v>1146</v>
      </c>
      <c r="AF445" s="158">
        <v>0</v>
      </c>
      <c r="AG445" s="158">
        <v>70771</v>
      </c>
      <c r="AH445" s="158">
        <v>1221</v>
      </c>
      <c r="AI445" s="158">
        <v>0</v>
      </c>
      <c r="AJ445" s="155">
        <v>0.0158710374340438</v>
      </c>
      <c r="AK445" s="155">
        <v>0.0172528295488265</v>
      </c>
      <c r="AL445" s="156">
        <v>-0.0013817921147827</v>
      </c>
    </row>
    <row r="446" spans="1:38">
      <c r="A446" s="166" t="s">
        <v>210</v>
      </c>
      <c r="B446" s="167" t="s">
        <v>1792</v>
      </c>
      <c r="C446" s="167" t="s">
        <v>258</v>
      </c>
      <c r="D446" s="150">
        <v>7843</v>
      </c>
      <c r="E446" s="150">
        <v>85</v>
      </c>
      <c r="F446" s="150">
        <v>56</v>
      </c>
      <c r="G446" s="150">
        <v>0</v>
      </c>
      <c r="H446" s="150">
        <v>0</v>
      </c>
      <c r="I446" s="151">
        <v>7825</v>
      </c>
      <c r="J446" s="151">
        <v>87</v>
      </c>
      <c r="K446" s="151">
        <v>87</v>
      </c>
      <c r="L446" s="151">
        <v>0</v>
      </c>
      <c r="M446" s="151">
        <v>0</v>
      </c>
      <c r="N446" s="151">
        <v>7166</v>
      </c>
      <c r="O446" s="151">
        <v>115</v>
      </c>
      <c r="P446" s="151">
        <v>115</v>
      </c>
      <c r="Q446" s="151">
        <v>41</v>
      </c>
      <c r="R446" s="151">
        <v>0</v>
      </c>
      <c r="S446" s="152">
        <v>0.015</v>
      </c>
      <c r="T446" s="153">
        <v>214440</v>
      </c>
      <c r="U446" s="153">
        <v>3278</v>
      </c>
      <c r="V446" s="153">
        <v>3249</v>
      </c>
      <c r="W446" s="153">
        <v>2</v>
      </c>
      <c r="X446" s="151">
        <v>2953</v>
      </c>
      <c r="Y446" s="154">
        <v>0.0152770005595971</v>
      </c>
      <c r="Z446" s="154">
        <v>0.010837689659569</v>
      </c>
      <c r="AA446" s="154">
        <v>0.0111182108626198</v>
      </c>
      <c r="AB446" s="155">
        <v>0.0160480044655317</v>
      </c>
      <c r="AC446" s="156">
        <v>-0.000280521203050766</v>
      </c>
      <c r="AD446" s="157">
        <v>51431</v>
      </c>
      <c r="AE446" s="158">
        <v>743</v>
      </c>
      <c r="AF446" s="158">
        <v>0</v>
      </c>
      <c r="AG446" s="158">
        <v>49470</v>
      </c>
      <c r="AH446" s="158">
        <v>859</v>
      </c>
      <c r="AI446" s="158">
        <v>2</v>
      </c>
      <c r="AJ446" s="155">
        <v>0.0144465400244988</v>
      </c>
      <c r="AK446" s="155">
        <v>0.0173236304831211</v>
      </c>
      <c r="AL446" s="156">
        <v>-0.00287709045862224</v>
      </c>
    </row>
    <row r="447" spans="1:38">
      <c r="A447" s="166" t="s">
        <v>210</v>
      </c>
      <c r="B447" s="167" t="s">
        <v>1796</v>
      </c>
      <c r="C447" s="167" t="s">
        <v>259</v>
      </c>
      <c r="D447" s="150">
        <v>6564</v>
      </c>
      <c r="E447" s="150">
        <v>127</v>
      </c>
      <c r="F447" s="150">
        <v>96</v>
      </c>
      <c r="G447" s="150">
        <v>0</v>
      </c>
      <c r="H447" s="150">
        <v>0</v>
      </c>
      <c r="I447" s="151">
        <v>7402</v>
      </c>
      <c r="J447" s="151">
        <v>106</v>
      </c>
      <c r="K447" s="151">
        <v>105</v>
      </c>
      <c r="L447" s="151">
        <v>13</v>
      </c>
      <c r="M447" s="151">
        <v>0</v>
      </c>
      <c r="N447" s="151">
        <v>6006</v>
      </c>
      <c r="O447" s="151">
        <v>115</v>
      </c>
      <c r="P447" s="151">
        <v>115</v>
      </c>
      <c r="Q447" s="151">
        <v>76</v>
      </c>
      <c r="R447" s="151">
        <v>0</v>
      </c>
      <c r="S447" s="152">
        <v>0.015</v>
      </c>
      <c r="T447" s="153">
        <v>160043</v>
      </c>
      <c r="U447" s="153">
        <v>2778</v>
      </c>
      <c r="V447" s="153">
        <v>2746</v>
      </c>
      <c r="W447" s="153">
        <v>0</v>
      </c>
      <c r="X447" s="151">
        <v>2479</v>
      </c>
      <c r="Y447" s="154">
        <v>0.0173578350818218</v>
      </c>
      <c r="Z447" s="154">
        <v>0.0193479585618525</v>
      </c>
      <c r="AA447" s="154">
        <v>0.0143204539313699</v>
      </c>
      <c r="AB447" s="155">
        <v>0.0191475191475191</v>
      </c>
      <c r="AC447" s="156">
        <v>0.00502750463048263</v>
      </c>
      <c r="AD447" s="157">
        <v>46011</v>
      </c>
      <c r="AE447" s="158">
        <v>706</v>
      </c>
      <c r="AF447" s="158">
        <v>0</v>
      </c>
      <c r="AG447" s="158">
        <v>39018</v>
      </c>
      <c r="AH447" s="158">
        <v>660</v>
      </c>
      <c r="AI447" s="158">
        <v>0</v>
      </c>
      <c r="AJ447" s="155">
        <v>0.0153441568320619</v>
      </c>
      <c r="AK447" s="155">
        <v>0.0169152698754421</v>
      </c>
      <c r="AL447" s="156">
        <v>-0.00157111304338021</v>
      </c>
    </row>
    <row r="448" spans="1:38">
      <c r="A448" s="166" t="s">
        <v>260</v>
      </c>
      <c r="B448" s="167" t="s">
        <v>1798</v>
      </c>
      <c r="C448" s="167" t="s">
        <v>262</v>
      </c>
      <c r="D448" s="150">
        <v>7980</v>
      </c>
      <c r="E448" s="150">
        <v>117</v>
      </c>
      <c r="F448" s="150">
        <v>66</v>
      </c>
      <c r="G448" s="150">
        <v>0</v>
      </c>
      <c r="H448" s="150">
        <v>0</v>
      </c>
      <c r="I448" s="151">
        <v>8449</v>
      </c>
      <c r="J448" s="151">
        <v>113</v>
      </c>
      <c r="K448" s="151">
        <v>112</v>
      </c>
      <c r="L448" s="151">
        <v>26</v>
      </c>
      <c r="M448" s="151">
        <v>0</v>
      </c>
      <c r="N448" s="151">
        <v>7832</v>
      </c>
      <c r="O448" s="151">
        <v>98</v>
      </c>
      <c r="P448" s="151">
        <v>98</v>
      </c>
      <c r="Q448" s="151">
        <v>73</v>
      </c>
      <c r="R448" s="151">
        <v>0</v>
      </c>
      <c r="S448" s="152">
        <v>0.015</v>
      </c>
      <c r="T448" s="153">
        <v>228975</v>
      </c>
      <c r="U448" s="153">
        <v>3091</v>
      </c>
      <c r="V448" s="153">
        <v>3038</v>
      </c>
      <c r="W448" s="153">
        <v>1</v>
      </c>
      <c r="X448" s="151">
        <v>2805</v>
      </c>
      <c r="Y448" s="154">
        <v>0.0134949230265313</v>
      </c>
      <c r="Z448" s="154">
        <v>0.0146616541353383</v>
      </c>
      <c r="AA448" s="154">
        <v>0.0133743638300391</v>
      </c>
      <c r="AB448" s="155">
        <v>0.0125127681307457</v>
      </c>
      <c r="AC448" s="156">
        <v>0.00128729030529929</v>
      </c>
      <c r="AD448" s="157">
        <v>55542</v>
      </c>
      <c r="AE448" s="158">
        <v>805</v>
      </c>
      <c r="AF448" s="158">
        <v>0</v>
      </c>
      <c r="AG448" s="158">
        <v>55733</v>
      </c>
      <c r="AH448" s="158">
        <v>842</v>
      </c>
      <c r="AI448" s="158">
        <v>0</v>
      </c>
      <c r="AJ448" s="155">
        <v>0.0144935364228872</v>
      </c>
      <c r="AK448" s="155">
        <v>0.015107745859724</v>
      </c>
      <c r="AL448" s="156">
        <v>-0.000614209436836856</v>
      </c>
    </row>
    <row r="449" spans="1:38">
      <c r="A449" s="166" t="s">
        <v>260</v>
      </c>
      <c r="B449" s="167" t="s">
        <v>1798</v>
      </c>
      <c r="C449" s="167" t="s">
        <v>263</v>
      </c>
      <c r="D449" s="150">
        <v>5736</v>
      </c>
      <c r="E449" s="150">
        <v>104</v>
      </c>
      <c r="F449" s="150">
        <v>65</v>
      </c>
      <c r="G449" s="150">
        <v>0</v>
      </c>
      <c r="H449" s="150">
        <v>0</v>
      </c>
      <c r="I449" s="151">
        <v>6070</v>
      </c>
      <c r="J449" s="151">
        <v>106</v>
      </c>
      <c r="K449" s="151">
        <v>106</v>
      </c>
      <c r="L449" s="151">
        <v>22</v>
      </c>
      <c r="M449" s="151">
        <v>0</v>
      </c>
      <c r="N449" s="151">
        <v>5548</v>
      </c>
      <c r="O449" s="151">
        <v>101</v>
      </c>
      <c r="P449" s="151">
        <v>101</v>
      </c>
      <c r="Q449" s="151">
        <v>64</v>
      </c>
      <c r="R449" s="151">
        <v>0</v>
      </c>
      <c r="S449" s="152">
        <v>0.015</v>
      </c>
      <c r="T449" s="153">
        <v>165460</v>
      </c>
      <c r="U449" s="153">
        <v>2634</v>
      </c>
      <c r="V449" s="153">
        <v>2595</v>
      </c>
      <c r="W449" s="153">
        <v>0</v>
      </c>
      <c r="X449" s="151">
        <v>2362</v>
      </c>
      <c r="Y449" s="154">
        <v>0.0159192554091623</v>
      </c>
      <c r="Z449" s="154">
        <v>0.0181311018131102</v>
      </c>
      <c r="AA449" s="154">
        <v>0.0174629324546952</v>
      </c>
      <c r="AB449" s="155">
        <v>0.0182047584715213</v>
      </c>
      <c r="AC449" s="156">
        <v>0.000668169358414957</v>
      </c>
      <c r="AD449" s="157">
        <v>40136</v>
      </c>
      <c r="AE449" s="158">
        <v>676</v>
      </c>
      <c r="AF449" s="158">
        <v>0</v>
      </c>
      <c r="AG449" s="158">
        <v>41308</v>
      </c>
      <c r="AH449" s="158">
        <v>678</v>
      </c>
      <c r="AI449" s="158">
        <v>0</v>
      </c>
      <c r="AJ449" s="155">
        <v>0.0168427347020132</v>
      </c>
      <c r="AK449" s="155">
        <v>0.0164132855621187</v>
      </c>
      <c r="AL449" s="156">
        <v>0.000429449139894435</v>
      </c>
    </row>
    <row r="450" spans="1:38">
      <c r="A450" s="166" t="s">
        <v>260</v>
      </c>
      <c r="B450" s="167" t="s">
        <v>1798</v>
      </c>
      <c r="C450" s="167" t="s">
        <v>264</v>
      </c>
      <c r="D450" s="150">
        <v>8158</v>
      </c>
      <c r="E450" s="150">
        <v>142</v>
      </c>
      <c r="F450" s="150">
        <v>47</v>
      </c>
      <c r="G450" s="150">
        <v>0</v>
      </c>
      <c r="H450" s="150">
        <v>0</v>
      </c>
      <c r="I450" s="151">
        <v>8155</v>
      </c>
      <c r="J450" s="151">
        <v>154</v>
      </c>
      <c r="K450" s="151">
        <v>154</v>
      </c>
      <c r="L450" s="151">
        <v>5</v>
      </c>
      <c r="M450" s="151">
        <v>0</v>
      </c>
      <c r="N450" s="151">
        <v>7933</v>
      </c>
      <c r="O450" s="151">
        <v>130</v>
      </c>
      <c r="P450" s="151">
        <v>129</v>
      </c>
      <c r="Q450" s="151">
        <v>50</v>
      </c>
      <c r="R450" s="151">
        <v>0</v>
      </c>
      <c r="S450" s="152">
        <v>0.015</v>
      </c>
      <c r="T450" s="153">
        <v>225481</v>
      </c>
      <c r="U450" s="153">
        <v>3846</v>
      </c>
      <c r="V450" s="153">
        <v>3741</v>
      </c>
      <c r="W450" s="153">
        <v>8</v>
      </c>
      <c r="X450" s="151">
        <v>3363</v>
      </c>
      <c r="Y450" s="154">
        <v>0.0170213898288548</v>
      </c>
      <c r="Z450" s="154">
        <v>0.0174062270164256</v>
      </c>
      <c r="AA450" s="154">
        <v>0.0188841201716738</v>
      </c>
      <c r="AB450" s="155">
        <v>0.0163872431614774</v>
      </c>
      <c r="AC450" s="156">
        <v>-0.00147789315524822</v>
      </c>
      <c r="AD450" s="157">
        <v>55337</v>
      </c>
      <c r="AE450" s="158">
        <v>968</v>
      </c>
      <c r="AF450" s="158">
        <v>0</v>
      </c>
      <c r="AG450" s="158">
        <v>56114</v>
      </c>
      <c r="AH450" s="158">
        <v>988</v>
      </c>
      <c r="AI450" s="158">
        <v>0</v>
      </c>
      <c r="AJ450" s="155">
        <v>0.0174928167410593</v>
      </c>
      <c r="AK450" s="155">
        <v>0.0176070142923335</v>
      </c>
      <c r="AL450" s="156">
        <v>-0.000114197551274137</v>
      </c>
    </row>
    <row r="451" spans="1:38">
      <c r="A451" s="166" t="s">
        <v>260</v>
      </c>
      <c r="B451" s="167" t="s">
        <v>1798</v>
      </c>
      <c r="C451" s="167" t="s">
        <v>265</v>
      </c>
      <c r="D451" s="150">
        <v>11740</v>
      </c>
      <c r="E451" s="150">
        <v>192</v>
      </c>
      <c r="F451" s="150">
        <v>102</v>
      </c>
      <c r="G451" s="150">
        <v>0</v>
      </c>
      <c r="H451" s="150">
        <v>0</v>
      </c>
      <c r="I451" s="151">
        <v>11992</v>
      </c>
      <c r="J451" s="151">
        <v>218</v>
      </c>
      <c r="K451" s="151">
        <v>217</v>
      </c>
      <c r="L451" s="151">
        <v>5</v>
      </c>
      <c r="M451" s="151">
        <v>0</v>
      </c>
      <c r="N451" s="151">
        <v>11020</v>
      </c>
      <c r="O451" s="151">
        <v>190</v>
      </c>
      <c r="P451" s="151">
        <v>190</v>
      </c>
      <c r="Q451" s="151">
        <v>71</v>
      </c>
      <c r="R451" s="151">
        <v>0</v>
      </c>
      <c r="S451" s="152">
        <v>0.015</v>
      </c>
      <c r="T451" s="153">
        <v>319228</v>
      </c>
      <c r="U451" s="153">
        <v>5565</v>
      </c>
      <c r="V451" s="153">
        <v>5474</v>
      </c>
      <c r="W451" s="153">
        <v>0</v>
      </c>
      <c r="X451" s="151">
        <v>4910</v>
      </c>
      <c r="Y451" s="154">
        <v>0.0174326813437418</v>
      </c>
      <c r="Z451" s="154">
        <v>0.0163543441226576</v>
      </c>
      <c r="AA451" s="154">
        <v>0.0181787858572382</v>
      </c>
      <c r="AB451" s="155">
        <v>0.0172413793103448</v>
      </c>
      <c r="AC451" s="156">
        <v>-0.00182444173458058</v>
      </c>
      <c r="AD451" s="157">
        <v>77592</v>
      </c>
      <c r="AE451" s="158">
        <v>1362</v>
      </c>
      <c r="AF451" s="158">
        <v>0</v>
      </c>
      <c r="AG451" s="158">
        <v>77154</v>
      </c>
      <c r="AH451" s="158">
        <v>1439</v>
      </c>
      <c r="AI451" s="158">
        <v>0</v>
      </c>
      <c r="AJ451" s="155">
        <v>0.0175533560160841</v>
      </c>
      <c r="AK451" s="155">
        <v>0.0186510096689737</v>
      </c>
      <c r="AL451" s="156">
        <v>-0.00109765365288961</v>
      </c>
    </row>
    <row r="452" spans="1:38">
      <c r="A452" s="166" t="s">
        <v>260</v>
      </c>
      <c r="B452" s="167" t="s">
        <v>1798</v>
      </c>
      <c r="C452" s="167" t="s">
        <v>266</v>
      </c>
      <c r="D452" s="150">
        <v>10023</v>
      </c>
      <c r="E452" s="150">
        <v>189</v>
      </c>
      <c r="F452" s="150">
        <v>112</v>
      </c>
      <c r="G452" s="150">
        <v>0</v>
      </c>
      <c r="H452" s="150">
        <v>0</v>
      </c>
      <c r="I452" s="151">
        <v>10480</v>
      </c>
      <c r="J452" s="151">
        <v>196</v>
      </c>
      <c r="K452" s="151">
        <v>194</v>
      </c>
      <c r="L452" s="151">
        <v>24</v>
      </c>
      <c r="M452" s="151">
        <v>0</v>
      </c>
      <c r="N452" s="151">
        <v>9828</v>
      </c>
      <c r="O452" s="151">
        <v>203</v>
      </c>
      <c r="P452" s="151">
        <v>203</v>
      </c>
      <c r="Q452" s="151">
        <v>124</v>
      </c>
      <c r="R452" s="151">
        <v>0</v>
      </c>
      <c r="S452" s="152">
        <v>0.015</v>
      </c>
      <c r="T452" s="153">
        <v>286991</v>
      </c>
      <c r="U452" s="153">
        <v>5215</v>
      </c>
      <c r="V452" s="153">
        <v>5134</v>
      </c>
      <c r="W452" s="153">
        <v>3</v>
      </c>
      <c r="X452" s="151">
        <v>4639</v>
      </c>
      <c r="Y452" s="154">
        <v>0.0181608482495967</v>
      </c>
      <c r="Z452" s="154">
        <v>0.0188566297515714</v>
      </c>
      <c r="AA452" s="154">
        <v>0.0187022900763359</v>
      </c>
      <c r="AB452" s="155">
        <v>0.0206552706552707</v>
      </c>
      <c r="AC452" s="156">
        <v>0.000154339675235506</v>
      </c>
      <c r="AD452" s="157">
        <v>69083</v>
      </c>
      <c r="AE452" s="158">
        <v>1368</v>
      </c>
      <c r="AF452" s="158">
        <v>1</v>
      </c>
      <c r="AG452" s="158">
        <v>70041</v>
      </c>
      <c r="AH452" s="158">
        <v>1336</v>
      </c>
      <c r="AI452" s="158">
        <v>1</v>
      </c>
      <c r="AJ452" s="155">
        <v>0.0197877914971845</v>
      </c>
      <c r="AK452" s="155">
        <v>0.0190602647021031</v>
      </c>
      <c r="AL452" s="156">
        <v>0.000727526795081493</v>
      </c>
    </row>
    <row r="453" spans="1:38">
      <c r="A453" s="166" t="s">
        <v>260</v>
      </c>
      <c r="B453" s="167" t="s">
        <v>1798</v>
      </c>
      <c r="C453" s="167" t="s">
        <v>267</v>
      </c>
      <c r="D453" s="150">
        <v>11024</v>
      </c>
      <c r="E453" s="150">
        <v>271</v>
      </c>
      <c r="F453" s="150">
        <v>154</v>
      </c>
      <c r="G453" s="150">
        <v>2</v>
      </c>
      <c r="H453" s="150">
        <v>0</v>
      </c>
      <c r="I453" s="151">
        <v>11341</v>
      </c>
      <c r="J453" s="151">
        <v>220</v>
      </c>
      <c r="K453" s="151">
        <v>220</v>
      </c>
      <c r="L453" s="151">
        <v>10</v>
      </c>
      <c r="M453" s="151">
        <v>0</v>
      </c>
      <c r="N453" s="151">
        <v>10357</v>
      </c>
      <c r="O453" s="151">
        <v>207</v>
      </c>
      <c r="P453" s="151">
        <v>207</v>
      </c>
      <c r="Q453" s="151">
        <v>69</v>
      </c>
      <c r="R453" s="151">
        <v>0</v>
      </c>
      <c r="S453" s="152">
        <v>0.015</v>
      </c>
      <c r="T453" s="153">
        <v>296791</v>
      </c>
      <c r="U453" s="153">
        <v>6425</v>
      </c>
      <c r="V453" s="153">
        <v>6308</v>
      </c>
      <c r="W453" s="153">
        <v>10</v>
      </c>
      <c r="X453" s="151">
        <v>5679</v>
      </c>
      <c r="Y453" s="154">
        <v>0.021614536828947</v>
      </c>
      <c r="Z453" s="154">
        <v>0.0245827285921626</v>
      </c>
      <c r="AA453" s="154">
        <v>0.0193986420950533</v>
      </c>
      <c r="AB453" s="155">
        <v>0.0199864825721734</v>
      </c>
      <c r="AC453" s="156">
        <v>0.00518408649710921</v>
      </c>
      <c r="AD453" s="157">
        <v>72770</v>
      </c>
      <c r="AE453" s="158">
        <v>1562</v>
      </c>
      <c r="AF453" s="158">
        <v>3</v>
      </c>
      <c r="AG453" s="158">
        <v>72142</v>
      </c>
      <c r="AH453" s="158">
        <v>1675</v>
      </c>
      <c r="AI453" s="158">
        <v>3</v>
      </c>
      <c r="AJ453" s="155">
        <v>0.0214236635976364</v>
      </c>
      <c r="AK453" s="155">
        <v>0.0231765129882731</v>
      </c>
      <c r="AL453" s="156">
        <v>-0.00175284939063674</v>
      </c>
    </row>
    <row r="454" spans="1:38">
      <c r="A454" s="166" t="s">
        <v>260</v>
      </c>
      <c r="B454" s="167" t="s">
        <v>1798</v>
      </c>
      <c r="C454" s="167" t="s">
        <v>268</v>
      </c>
      <c r="D454" s="150">
        <v>12764</v>
      </c>
      <c r="E454" s="150">
        <v>139</v>
      </c>
      <c r="F454" s="150">
        <v>72</v>
      </c>
      <c r="G454" s="150">
        <v>1</v>
      </c>
      <c r="H454" s="150">
        <v>0</v>
      </c>
      <c r="I454" s="151">
        <v>12939</v>
      </c>
      <c r="J454" s="151">
        <v>130</v>
      </c>
      <c r="K454" s="151">
        <v>130</v>
      </c>
      <c r="L454" s="151">
        <v>18</v>
      </c>
      <c r="M454" s="151">
        <v>0</v>
      </c>
      <c r="N454" s="151">
        <v>12305</v>
      </c>
      <c r="O454" s="151">
        <v>146</v>
      </c>
      <c r="P454" s="151">
        <v>146</v>
      </c>
      <c r="Q454" s="151">
        <v>95</v>
      </c>
      <c r="R454" s="151">
        <v>0</v>
      </c>
      <c r="S454" s="152">
        <v>0.015</v>
      </c>
      <c r="T454" s="153">
        <v>346064</v>
      </c>
      <c r="U454" s="153">
        <v>3387</v>
      </c>
      <c r="V454" s="153">
        <v>3319</v>
      </c>
      <c r="W454" s="153">
        <v>3</v>
      </c>
      <c r="X454" s="151">
        <v>2989</v>
      </c>
      <c r="Y454" s="154">
        <v>0.00977853807388229</v>
      </c>
      <c r="Z454" s="154">
        <v>0.0108900031338139</v>
      </c>
      <c r="AA454" s="154">
        <v>0.0100471442924492</v>
      </c>
      <c r="AB454" s="155">
        <v>0.0118650954896384</v>
      </c>
      <c r="AC454" s="156">
        <v>0.000842858841364667</v>
      </c>
      <c r="AD454" s="157">
        <v>86596</v>
      </c>
      <c r="AE454" s="158">
        <v>887</v>
      </c>
      <c r="AF454" s="158">
        <v>0</v>
      </c>
      <c r="AG454" s="158">
        <v>89238</v>
      </c>
      <c r="AH454" s="158">
        <v>885</v>
      </c>
      <c r="AI454" s="158">
        <v>0</v>
      </c>
      <c r="AJ454" s="155">
        <v>0.0102429673426024</v>
      </c>
      <c r="AK454" s="155">
        <v>0.0099172998050158</v>
      </c>
      <c r="AL454" s="156">
        <v>0.00032566753758663</v>
      </c>
    </row>
    <row r="455" spans="1:38">
      <c r="A455" s="166" t="s">
        <v>260</v>
      </c>
      <c r="B455" s="167" t="s">
        <v>1798</v>
      </c>
      <c r="C455" s="167" t="s">
        <v>269</v>
      </c>
      <c r="D455" s="150">
        <v>9026</v>
      </c>
      <c r="E455" s="150">
        <v>120</v>
      </c>
      <c r="F455" s="150">
        <v>68</v>
      </c>
      <c r="G455" s="150">
        <v>0</v>
      </c>
      <c r="H455" s="150">
        <v>0</v>
      </c>
      <c r="I455" s="151">
        <v>9218</v>
      </c>
      <c r="J455" s="151">
        <v>103</v>
      </c>
      <c r="K455" s="151">
        <v>102</v>
      </c>
      <c r="L455" s="151">
        <v>25</v>
      </c>
      <c r="M455" s="151">
        <v>0</v>
      </c>
      <c r="N455" s="151">
        <v>8528</v>
      </c>
      <c r="O455" s="151">
        <v>144</v>
      </c>
      <c r="P455" s="151">
        <v>143</v>
      </c>
      <c r="Q455" s="151">
        <v>102</v>
      </c>
      <c r="R455" s="151">
        <v>0</v>
      </c>
      <c r="S455" s="152">
        <v>0.015</v>
      </c>
      <c r="T455" s="153">
        <v>246892</v>
      </c>
      <c r="U455" s="153">
        <v>3038</v>
      </c>
      <c r="V455" s="153">
        <v>2983</v>
      </c>
      <c r="W455" s="153">
        <v>0</v>
      </c>
      <c r="X455" s="151">
        <v>2763</v>
      </c>
      <c r="Y455" s="154">
        <v>0.0123049754548548</v>
      </c>
      <c r="Z455" s="154">
        <v>0.0132949257699978</v>
      </c>
      <c r="AA455" s="154">
        <v>0.0111737904100673</v>
      </c>
      <c r="AB455" s="155">
        <v>0.0168855534709193</v>
      </c>
      <c r="AC455" s="156">
        <v>0.00212113535993052</v>
      </c>
      <c r="AD455" s="157">
        <v>60475</v>
      </c>
      <c r="AE455" s="158">
        <v>807</v>
      </c>
      <c r="AF455" s="158">
        <v>0</v>
      </c>
      <c r="AG455" s="158">
        <v>58774</v>
      </c>
      <c r="AH455" s="158">
        <v>707</v>
      </c>
      <c r="AI455" s="158">
        <v>0</v>
      </c>
      <c r="AJ455" s="155">
        <v>0.0133443571723853</v>
      </c>
      <c r="AK455" s="155">
        <v>0.0120291285262191</v>
      </c>
      <c r="AL455" s="156">
        <v>0.00131522864616621</v>
      </c>
    </row>
    <row r="456" spans="1:38">
      <c r="A456" s="166" t="s">
        <v>260</v>
      </c>
      <c r="B456" s="167" t="s">
        <v>1798</v>
      </c>
      <c r="C456" s="167" t="s">
        <v>270</v>
      </c>
      <c r="D456" s="150">
        <v>0</v>
      </c>
      <c r="E456" s="150">
        <v>0</v>
      </c>
      <c r="F456" s="150">
        <v>0</v>
      </c>
      <c r="G456" s="150">
        <v>0</v>
      </c>
      <c r="H456" s="150">
        <v>0</v>
      </c>
      <c r="I456" s="151">
        <v>0</v>
      </c>
      <c r="J456" s="151">
        <v>0</v>
      </c>
      <c r="K456" s="151">
        <v>0</v>
      </c>
      <c r="L456" s="151">
        <v>0</v>
      </c>
      <c r="M456" s="151">
        <v>0</v>
      </c>
      <c r="N456" s="151">
        <v>0</v>
      </c>
      <c r="O456" s="151">
        <v>0</v>
      </c>
      <c r="P456" s="151">
        <v>0</v>
      </c>
      <c r="Q456" s="151">
        <v>0</v>
      </c>
      <c r="R456" s="151">
        <v>0</v>
      </c>
      <c r="S456" s="152">
        <v>0.015</v>
      </c>
      <c r="T456" s="153">
        <v>0</v>
      </c>
      <c r="U456" s="153">
        <v>1</v>
      </c>
      <c r="V456" s="153">
        <v>1</v>
      </c>
      <c r="W456" s="153">
        <v>0</v>
      </c>
      <c r="X456" s="151">
        <v>1</v>
      </c>
      <c r="Y456" s="154">
        <v>0</v>
      </c>
      <c r="Z456" s="154">
        <v>0</v>
      </c>
      <c r="AA456" s="154">
        <v>0</v>
      </c>
      <c r="AB456" s="155">
        <v>0</v>
      </c>
      <c r="AC456" s="156">
        <v>0</v>
      </c>
      <c r="AD456" s="157">
        <v>0</v>
      </c>
      <c r="AE456" s="158">
        <v>1</v>
      </c>
      <c r="AF456" s="158">
        <v>0</v>
      </c>
      <c r="AG456" s="158">
        <v>0</v>
      </c>
      <c r="AH456" s="158">
        <v>0</v>
      </c>
      <c r="AI456" s="158">
        <v>0</v>
      </c>
      <c r="AJ456" s="155">
        <v>0</v>
      </c>
      <c r="AK456" s="155">
        <v>0</v>
      </c>
      <c r="AL456" s="156">
        <v>0</v>
      </c>
    </row>
    <row r="457" spans="1:38">
      <c r="A457" s="166" t="s">
        <v>260</v>
      </c>
      <c r="B457" s="167" t="s">
        <v>1798</v>
      </c>
      <c r="C457" s="167" t="s">
        <v>271</v>
      </c>
      <c r="D457" s="150">
        <v>2259</v>
      </c>
      <c r="E457" s="150">
        <v>29</v>
      </c>
      <c r="F457" s="150">
        <v>20</v>
      </c>
      <c r="G457" s="150">
        <v>0</v>
      </c>
      <c r="H457" s="150">
        <v>0</v>
      </c>
      <c r="I457" s="151">
        <v>2269</v>
      </c>
      <c r="J457" s="151">
        <v>56</v>
      </c>
      <c r="K457" s="151">
        <v>56</v>
      </c>
      <c r="L457" s="151">
        <v>10</v>
      </c>
      <c r="M457" s="151">
        <v>0</v>
      </c>
      <c r="N457" s="151">
        <v>2303</v>
      </c>
      <c r="O457" s="151">
        <v>48</v>
      </c>
      <c r="P457" s="151">
        <v>48</v>
      </c>
      <c r="Q457" s="151">
        <v>40</v>
      </c>
      <c r="R457" s="151">
        <v>0</v>
      </c>
      <c r="S457" s="152">
        <v>0.015</v>
      </c>
      <c r="T457" s="153">
        <v>61109</v>
      </c>
      <c r="U457" s="153">
        <v>1121</v>
      </c>
      <c r="V457" s="153">
        <v>1112</v>
      </c>
      <c r="W457" s="153">
        <v>0</v>
      </c>
      <c r="X457" s="151">
        <v>1020</v>
      </c>
      <c r="Y457" s="154">
        <v>0.0183442700747844</v>
      </c>
      <c r="Z457" s="154">
        <v>0.0128375387339531</v>
      </c>
      <c r="AA457" s="154">
        <v>0.0246804759806082</v>
      </c>
      <c r="AB457" s="155">
        <v>0.0208423795049935</v>
      </c>
      <c r="AC457" s="156">
        <v>-0.0118429372466551</v>
      </c>
      <c r="AD457" s="157">
        <v>15558</v>
      </c>
      <c r="AE457" s="158">
        <v>336</v>
      </c>
      <c r="AF457" s="158">
        <v>0</v>
      </c>
      <c r="AG457" s="158">
        <v>15031</v>
      </c>
      <c r="AH457" s="158">
        <v>237</v>
      </c>
      <c r="AI457" s="158">
        <v>0</v>
      </c>
      <c r="AJ457" s="155">
        <v>0.0215966062475897</v>
      </c>
      <c r="AK457" s="155">
        <v>0.0157674140110438</v>
      </c>
      <c r="AL457" s="156">
        <v>0.00582919223654582</v>
      </c>
    </row>
    <row r="458" spans="1:38">
      <c r="A458" s="166" t="s">
        <v>260</v>
      </c>
      <c r="B458" s="167" t="s">
        <v>1798</v>
      </c>
      <c r="C458" s="167" t="s">
        <v>272</v>
      </c>
      <c r="D458" s="150">
        <v>0</v>
      </c>
      <c r="E458" s="150">
        <v>0</v>
      </c>
      <c r="F458" s="150">
        <v>0</v>
      </c>
      <c r="G458" s="150">
        <v>0</v>
      </c>
      <c r="H458" s="150">
        <v>0</v>
      </c>
      <c r="I458" s="151">
        <v>483</v>
      </c>
      <c r="J458" s="151">
        <v>0</v>
      </c>
      <c r="K458" s="151">
        <v>0</v>
      </c>
      <c r="L458" s="151">
        <v>0</v>
      </c>
      <c r="M458" s="151">
        <v>0</v>
      </c>
      <c r="N458" s="151">
        <v>405</v>
      </c>
      <c r="O458" s="151">
        <v>0</v>
      </c>
      <c r="P458" s="151">
        <v>0</v>
      </c>
      <c r="Q458" s="151">
        <v>0</v>
      </c>
      <c r="R458" s="151">
        <v>0</v>
      </c>
      <c r="S458" s="152">
        <v>0.015</v>
      </c>
      <c r="T458" s="153">
        <v>11841</v>
      </c>
      <c r="U458" s="153">
        <v>0</v>
      </c>
      <c r="V458" s="153">
        <v>0</v>
      </c>
      <c r="W458" s="153">
        <v>0</v>
      </c>
      <c r="X458" s="151">
        <v>0</v>
      </c>
      <c r="Y458" s="154">
        <v>0</v>
      </c>
      <c r="Z458" s="154">
        <v>0</v>
      </c>
      <c r="AA458" s="154">
        <v>0</v>
      </c>
      <c r="AB458" s="155">
        <v>0</v>
      </c>
      <c r="AC458" s="156">
        <v>0</v>
      </c>
      <c r="AD458" s="157">
        <v>2829</v>
      </c>
      <c r="AE458" s="158">
        <v>0</v>
      </c>
      <c r="AF458" s="158">
        <v>0</v>
      </c>
      <c r="AG458" s="158">
        <v>2866</v>
      </c>
      <c r="AH458" s="158">
        <v>0</v>
      </c>
      <c r="AI458" s="158">
        <v>0</v>
      </c>
      <c r="AJ458" s="155">
        <v>0</v>
      </c>
      <c r="AK458" s="155">
        <v>0</v>
      </c>
      <c r="AL458" s="156">
        <v>0</v>
      </c>
    </row>
    <row r="459" spans="1:38">
      <c r="A459" s="166" t="s">
        <v>260</v>
      </c>
      <c r="B459" s="167" t="s">
        <v>1798</v>
      </c>
      <c r="C459" s="167" t="s">
        <v>273</v>
      </c>
      <c r="D459" s="150">
        <v>4</v>
      </c>
      <c r="E459" s="150">
        <v>0</v>
      </c>
      <c r="F459" s="150">
        <v>0</v>
      </c>
      <c r="G459" s="150">
        <v>0</v>
      </c>
      <c r="H459" s="150">
        <v>0</v>
      </c>
      <c r="I459" s="151">
        <v>93</v>
      </c>
      <c r="J459" s="151">
        <v>0</v>
      </c>
      <c r="K459" s="151">
        <v>0</v>
      </c>
      <c r="L459" s="151">
        <v>0</v>
      </c>
      <c r="M459" s="151">
        <v>0</v>
      </c>
      <c r="N459" s="151">
        <v>1</v>
      </c>
      <c r="O459" s="151">
        <v>0</v>
      </c>
      <c r="P459" s="151">
        <v>0</v>
      </c>
      <c r="Q459" s="151">
        <v>0</v>
      </c>
      <c r="R459" s="151">
        <v>0</v>
      </c>
      <c r="S459" s="152">
        <v>0.015</v>
      </c>
      <c r="T459" s="153">
        <v>2958</v>
      </c>
      <c r="U459" s="153">
        <v>4</v>
      </c>
      <c r="V459" s="153">
        <v>4</v>
      </c>
      <c r="W459" s="153">
        <v>0</v>
      </c>
      <c r="X459" s="151">
        <v>4</v>
      </c>
      <c r="Y459" s="154">
        <v>0.00135226504394861</v>
      </c>
      <c r="Z459" s="154">
        <v>0</v>
      </c>
      <c r="AA459" s="154">
        <v>0</v>
      </c>
      <c r="AB459" s="155">
        <v>0</v>
      </c>
      <c r="AC459" s="156">
        <v>0</v>
      </c>
      <c r="AD459" s="157">
        <v>653</v>
      </c>
      <c r="AE459" s="158">
        <v>1</v>
      </c>
      <c r="AF459" s="158">
        <v>0</v>
      </c>
      <c r="AG459" s="158">
        <v>866</v>
      </c>
      <c r="AH459" s="158">
        <v>2</v>
      </c>
      <c r="AI459" s="158">
        <v>0</v>
      </c>
      <c r="AJ459" s="155">
        <v>0.00153139356814701</v>
      </c>
      <c r="AK459" s="155">
        <v>0.0023094688221709</v>
      </c>
      <c r="AL459" s="156">
        <v>-0.000778075254023887</v>
      </c>
    </row>
    <row r="460" spans="1:38">
      <c r="A460" s="166" t="s">
        <v>260</v>
      </c>
      <c r="B460" s="167" t="s">
        <v>1798</v>
      </c>
      <c r="C460" s="167" t="s">
        <v>274</v>
      </c>
      <c r="D460" s="150">
        <v>0</v>
      </c>
      <c r="E460" s="150">
        <v>0</v>
      </c>
      <c r="F460" s="150">
        <v>0</v>
      </c>
      <c r="G460" s="150">
        <v>0</v>
      </c>
      <c r="H460" s="150">
        <v>0</v>
      </c>
      <c r="I460" s="151">
        <v>0</v>
      </c>
      <c r="J460" s="151">
        <v>0</v>
      </c>
      <c r="K460" s="151">
        <v>0</v>
      </c>
      <c r="L460" s="151">
        <v>0</v>
      </c>
      <c r="M460" s="151">
        <v>0</v>
      </c>
      <c r="N460" s="151">
        <v>0</v>
      </c>
      <c r="O460" s="151">
        <v>0</v>
      </c>
      <c r="P460" s="151">
        <v>0</v>
      </c>
      <c r="Q460" s="151">
        <v>0</v>
      </c>
      <c r="R460" s="151">
        <v>0</v>
      </c>
      <c r="S460" s="152">
        <v>0.015</v>
      </c>
      <c r="T460" s="153">
        <v>0</v>
      </c>
      <c r="U460" s="153">
        <v>348</v>
      </c>
      <c r="V460" s="153">
        <v>348</v>
      </c>
      <c r="W460" s="153">
        <v>0</v>
      </c>
      <c r="X460" s="151">
        <v>333</v>
      </c>
      <c r="Y460" s="154">
        <v>0</v>
      </c>
      <c r="Z460" s="154">
        <v>0</v>
      </c>
      <c r="AA460" s="154">
        <v>0</v>
      </c>
      <c r="AB460" s="155">
        <v>0</v>
      </c>
      <c r="AC460" s="156">
        <v>0</v>
      </c>
      <c r="AD460" s="157">
        <v>0</v>
      </c>
      <c r="AE460" s="158">
        <v>69</v>
      </c>
      <c r="AF460" s="158">
        <v>0</v>
      </c>
      <c r="AG460" s="158">
        <v>0</v>
      </c>
      <c r="AH460" s="158">
        <v>133</v>
      </c>
      <c r="AI460" s="158">
        <v>0</v>
      </c>
      <c r="AJ460" s="155">
        <v>0</v>
      </c>
      <c r="AK460" s="155">
        <v>0</v>
      </c>
      <c r="AL460" s="156">
        <v>0</v>
      </c>
    </row>
    <row r="461" spans="1:38">
      <c r="A461" s="166" t="s">
        <v>260</v>
      </c>
      <c r="B461" s="167" t="s">
        <v>1798</v>
      </c>
      <c r="C461" s="167" t="s">
        <v>275</v>
      </c>
      <c r="D461" s="150">
        <v>0</v>
      </c>
      <c r="E461" s="150">
        <v>0</v>
      </c>
      <c r="F461" s="150">
        <v>0</v>
      </c>
      <c r="G461" s="150">
        <v>0</v>
      </c>
      <c r="H461" s="150">
        <v>0</v>
      </c>
      <c r="I461" s="151">
        <v>287</v>
      </c>
      <c r="J461" s="151">
        <v>0</v>
      </c>
      <c r="K461" s="151">
        <v>0</v>
      </c>
      <c r="L461" s="151">
        <v>0</v>
      </c>
      <c r="M461" s="151">
        <v>0</v>
      </c>
      <c r="N461" s="151">
        <v>0</v>
      </c>
      <c r="O461" s="151">
        <v>1</v>
      </c>
      <c r="P461" s="151">
        <v>1</v>
      </c>
      <c r="Q461" s="151">
        <v>0</v>
      </c>
      <c r="R461" s="151">
        <v>0</v>
      </c>
      <c r="S461" s="152">
        <v>0.015</v>
      </c>
      <c r="T461" s="153">
        <v>3209</v>
      </c>
      <c r="U461" s="153">
        <v>5</v>
      </c>
      <c r="V461" s="153">
        <v>5</v>
      </c>
      <c r="W461" s="153">
        <v>0</v>
      </c>
      <c r="X461" s="151">
        <v>3</v>
      </c>
      <c r="Y461" s="154">
        <v>0.0015581177937052</v>
      </c>
      <c r="Z461" s="154">
        <v>0</v>
      </c>
      <c r="AA461" s="154">
        <v>0</v>
      </c>
      <c r="AB461" s="155">
        <v>0</v>
      </c>
      <c r="AC461" s="156">
        <v>0</v>
      </c>
      <c r="AD461" s="157">
        <v>900</v>
      </c>
      <c r="AE461" s="158">
        <v>3</v>
      </c>
      <c r="AF461" s="158">
        <v>0</v>
      </c>
      <c r="AG461" s="158">
        <v>841</v>
      </c>
      <c r="AH461" s="158">
        <v>1</v>
      </c>
      <c r="AI461" s="158">
        <v>0</v>
      </c>
      <c r="AJ461" s="155">
        <v>0.00333333333333333</v>
      </c>
      <c r="AK461" s="155">
        <v>0.00118906064209275</v>
      </c>
      <c r="AL461" s="156">
        <v>0.00214427269124059</v>
      </c>
    </row>
    <row r="462" spans="1:38">
      <c r="A462" s="166" t="s">
        <v>260</v>
      </c>
      <c r="B462" s="167" t="s">
        <v>1799</v>
      </c>
      <c r="C462" s="167" t="s">
        <v>276</v>
      </c>
      <c r="D462" s="150">
        <v>7855</v>
      </c>
      <c r="E462" s="150">
        <v>179</v>
      </c>
      <c r="F462" s="150">
        <v>110</v>
      </c>
      <c r="G462" s="150">
        <v>0</v>
      </c>
      <c r="H462" s="150">
        <v>0</v>
      </c>
      <c r="I462" s="151">
        <v>8073</v>
      </c>
      <c r="J462" s="151">
        <v>189</v>
      </c>
      <c r="K462" s="151">
        <v>189</v>
      </c>
      <c r="L462" s="151">
        <v>45</v>
      </c>
      <c r="M462" s="151">
        <v>0</v>
      </c>
      <c r="N462" s="151">
        <v>7468</v>
      </c>
      <c r="O462" s="151">
        <v>193</v>
      </c>
      <c r="P462" s="151">
        <v>193</v>
      </c>
      <c r="Q462" s="151">
        <v>143</v>
      </c>
      <c r="R462" s="151">
        <v>0</v>
      </c>
      <c r="S462" s="152">
        <v>0.015</v>
      </c>
      <c r="T462" s="153">
        <v>223615</v>
      </c>
      <c r="U462" s="153">
        <v>5453</v>
      </c>
      <c r="V462" s="153">
        <v>5384</v>
      </c>
      <c r="W462" s="153">
        <v>1</v>
      </c>
      <c r="X462" s="151">
        <v>5014</v>
      </c>
      <c r="Y462" s="154">
        <v>0.0243811908861212</v>
      </c>
      <c r="Z462" s="154">
        <v>0.0227880330999363</v>
      </c>
      <c r="AA462" s="154">
        <v>0.0234113712374582</v>
      </c>
      <c r="AB462" s="155">
        <v>0.0258435993572576</v>
      </c>
      <c r="AC462" s="156">
        <v>-0.000623338137521846</v>
      </c>
      <c r="AD462" s="157">
        <v>52829</v>
      </c>
      <c r="AE462" s="158">
        <v>1281</v>
      </c>
      <c r="AF462" s="158">
        <v>0</v>
      </c>
      <c r="AG462" s="158">
        <v>52543</v>
      </c>
      <c r="AH462" s="158">
        <v>1353</v>
      </c>
      <c r="AI462" s="158">
        <v>0</v>
      </c>
      <c r="AJ462" s="155">
        <v>0.0242480455810256</v>
      </c>
      <c r="AK462" s="155">
        <v>0.0257503378185486</v>
      </c>
      <c r="AL462" s="156">
        <v>-0.00150229223752304</v>
      </c>
    </row>
    <row r="463" spans="1:38">
      <c r="A463" s="166" t="s">
        <v>260</v>
      </c>
      <c r="B463" s="167" t="s">
        <v>1799</v>
      </c>
      <c r="C463" s="167" t="s">
        <v>277</v>
      </c>
      <c r="D463" s="150">
        <v>10672</v>
      </c>
      <c r="E463" s="150">
        <v>217</v>
      </c>
      <c r="F463" s="150">
        <v>112</v>
      </c>
      <c r="G463" s="150">
        <v>0</v>
      </c>
      <c r="H463" s="150">
        <v>0</v>
      </c>
      <c r="I463" s="151">
        <v>11200</v>
      </c>
      <c r="J463" s="151">
        <v>200</v>
      </c>
      <c r="K463" s="151">
        <v>199</v>
      </c>
      <c r="L463" s="151">
        <v>4</v>
      </c>
      <c r="M463" s="151">
        <v>0</v>
      </c>
      <c r="N463" s="151">
        <v>10334</v>
      </c>
      <c r="O463" s="151">
        <v>247</v>
      </c>
      <c r="P463" s="151">
        <v>247</v>
      </c>
      <c r="Q463" s="151">
        <v>137</v>
      </c>
      <c r="R463" s="151">
        <v>0</v>
      </c>
      <c r="S463" s="152">
        <v>0.015</v>
      </c>
      <c r="T463" s="153">
        <v>295093</v>
      </c>
      <c r="U463" s="153">
        <v>6415</v>
      </c>
      <c r="V463" s="153">
        <v>6307</v>
      </c>
      <c r="W463" s="153">
        <v>0</v>
      </c>
      <c r="X463" s="151">
        <v>5736</v>
      </c>
      <c r="Y463" s="154">
        <v>0.021738909428553</v>
      </c>
      <c r="Z463" s="154">
        <v>0.0203335832083958</v>
      </c>
      <c r="AA463" s="154">
        <v>0.0178571428571429</v>
      </c>
      <c r="AB463" s="155">
        <v>0.0239016837623379</v>
      </c>
      <c r="AC463" s="156">
        <v>0.00247644035125295</v>
      </c>
      <c r="AD463" s="157">
        <v>73229</v>
      </c>
      <c r="AE463" s="158">
        <v>1625</v>
      </c>
      <c r="AF463" s="158">
        <v>0</v>
      </c>
      <c r="AG463" s="158">
        <v>71045</v>
      </c>
      <c r="AH463" s="158">
        <v>1622</v>
      </c>
      <c r="AI463" s="158">
        <v>0</v>
      </c>
      <c r="AJ463" s="155">
        <v>0.0221906621693591</v>
      </c>
      <c r="AK463" s="155">
        <v>0.0228306003237385</v>
      </c>
      <c r="AL463" s="156">
        <v>-0.000639938154379342</v>
      </c>
    </row>
    <row r="464" spans="1:38">
      <c r="A464" s="166" t="s">
        <v>260</v>
      </c>
      <c r="B464" s="167" t="s">
        <v>1799</v>
      </c>
      <c r="C464" s="167" t="s">
        <v>278</v>
      </c>
      <c r="D464" s="150">
        <v>8716</v>
      </c>
      <c r="E464" s="150">
        <v>212</v>
      </c>
      <c r="F464" s="150">
        <v>118</v>
      </c>
      <c r="G464" s="150">
        <v>0</v>
      </c>
      <c r="H464" s="150">
        <v>0</v>
      </c>
      <c r="I464" s="151">
        <v>8804</v>
      </c>
      <c r="J464" s="151">
        <v>223</v>
      </c>
      <c r="K464" s="151">
        <v>223</v>
      </c>
      <c r="L464" s="151">
        <v>0</v>
      </c>
      <c r="M464" s="151">
        <v>0</v>
      </c>
      <c r="N464" s="151">
        <v>7967</v>
      </c>
      <c r="O464" s="151">
        <v>202</v>
      </c>
      <c r="P464" s="151">
        <v>202</v>
      </c>
      <c r="Q464" s="151">
        <v>87</v>
      </c>
      <c r="R464" s="151">
        <v>0</v>
      </c>
      <c r="S464" s="152">
        <v>0.015</v>
      </c>
      <c r="T464" s="153">
        <v>238415</v>
      </c>
      <c r="U464" s="153">
        <v>5390</v>
      </c>
      <c r="V464" s="153">
        <v>5295</v>
      </c>
      <c r="W464" s="153">
        <v>10</v>
      </c>
      <c r="X464" s="151">
        <v>4712</v>
      </c>
      <c r="Y464" s="154">
        <v>0.0225656942725919</v>
      </c>
      <c r="Z464" s="154">
        <v>0.0243230839834787</v>
      </c>
      <c r="AA464" s="154">
        <v>0.025329395729214</v>
      </c>
      <c r="AB464" s="155">
        <v>0.0253545876741559</v>
      </c>
      <c r="AC464" s="156">
        <v>-0.00100631174573533</v>
      </c>
      <c r="AD464" s="157">
        <v>56760</v>
      </c>
      <c r="AE464" s="158">
        <v>1449</v>
      </c>
      <c r="AF464" s="158">
        <v>1</v>
      </c>
      <c r="AG464" s="158">
        <v>55737</v>
      </c>
      <c r="AH464" s="158">
        <v>1356</v>
      </c>
      <c r="AI464" s="158">
        <v>2</v>
      </c>
      <c r="AJ464" s="155">
        <v>0.0255109231853418</v>
      </c>
      <c r="AK464" s="155">
        <v>0.0242926601718786</v>
      </c>
      <c r="AL464" s="156">
        <v>0.00121826301346314</v>
      </c>
    </row>
    <row r="465" spans="1:38">
      <c r="A465" s="166" t="s">
        <v>260</v>
      </c>
      <c r="B465" s="167" t="s">
        <v>1799</v>
      </c>
      <c r="C465" s="167" t="s">
        <v>279</v>
      </c>
      <c r="D465" s="150">
        <v>0</v>
      </c>
      <c r="E465" s="150">
        <v>1</v>
      </c>
      <c r="F465" s="150">
        <v>1</v>
      </c>
      <c r="G465" s="150">
        <v>1</v>
      </c>
      <c r="H465" s="150">
        <v>0</v>
      </c>
      <c r="I465" s="151">
        <v>0</v>
      </c>
      <c r="J465" s="151">
        <v>0</v>
      </c>
      <c r="K465" s="151">
        <v>0</v>
      </c>
      <c r="L465" s="151">
        <v>0</v>
      </c>
      <c r="M465" s="151">
        <v>0</v>
      </c>
      <c r="N465" s="151">
        <v>0</v>
      </c>
      <c r="O465" s="151">
        <v>0</v>
      </c>
      <c r="P465" s="151">
        <v>0</v>
      </c>
      <c r="Q465" s="151">
        <v>0</v>
      </c>
      <c r="R465" s="151">
        <v>0</v>
      </c>
      <c r="S465" s="152">
        <v>0.015</v>
      </c>
      <c r="T465" s="153">
        <v>0</v>
      </c>
      <c r="U465" s="153">
        <v>9</v>
      </c>
      <c r="V465" s="153">
        <v>9</v>
      </c>
      <c r="W465" s="153">
        <v>0</v>
      </c>
      <c r="X465" s="151">
        <v>9</v>
      </c>
      <c r="Y465" s="154">
        <v>0</v>
      </c>
      <c r="Z465" s="154">
        <v>0</v>
      </c>
      <c r="AA465" s="154">
        <v>0</v>
      </c>
      <c r="AB465" s="155">
        <v>0</v>
      </c>
      <c r="AC465" s="156">
        <v>0</v>
      </c>
      <c r="AD465" s="157">
        <v>0</v>
      </c>
      <c r="AE465" s="158">
        <v>2</v>
      </c>
      <c r="AF465" s="158">
        <v>0</v>
      </c>
      <c r="AG465" s="158">
        <v>0</v>
      </c>
      <c r="AH465" s="158">
        <v>3</v>
      </c>
      <c r="AI465" s="158">
        <v>0</v>
      </c>
      <c r="AJ465" s="155">
        <v>0</v>
      </c>
      <c r="AK465" s="155">
        <v>0</v>
      </c>
      <c r="AL465" s="156">
        <v>0</v>
      </c>
    </row>
    <row r="466" spans="1:38">
      <c r="A466" s="166" t="s">
        <v>260</v>
      </c>
      <c r="B466" s="167" t="s">
        <v>1799</v>
      </c>
      <c r="C466" s="167" t="s">
        <v>280</v>
      </c>
      <c r="D466" s="150">
        <v>0</v>
      </c>
      <c r="E466" s="150">
        <v>0</v>
      </c>
      <c r="F466" s="150">
        <v>0</v>
      </c>
      <c r="G466" s="150">
        <v>0</v>
      </c>
      <c r="H466" s="150">
        <v>0</v>
      </c>
      <c r="I466" s="151">
        <v>0</v>
      </c>
      <c r="J466" s="151">
        <v>0</v>
      </c>
      <c r="K466" s="151">
        <v>0</v>
      </c>
      <c r="L466" s="151">
        <v>0</v>
      </c>
      <c r="M466" s="151">
        <v>0</v>
      </c>
      <c r="N466" s="151">
        <v>0</v>
      </c>
      <c r="O466" s="151">
        <v>0</v>
      </c>
      <c r="P466" s="151">
        <v>0</v>
      </c>
      <c r="Q466" s="151">
        <v>0</v>
      </c>
      <c r="R466" s="151">
        <v>0</v>
      </c>
      <c r="S466" s="152">
        <v>0.015</v>
      </c>
      <c r="T466" s="153">
        <v>0</v>
      </c>
      <c r="U466" s="153">
        <v>1</v>
      </c>
      <c r="V466" s="153">
        <v>1</v>
      </c>
      <c r="W466" s="153">
        <v>0</v>
      </c>
      <c r="X466" s="151">
        <v>1</v>
      </c>
      <c r="Y466" s="154">
        <v>0</v>
      </c>
      <c r="Z466" s="154">
        <v>0</v>
      </c>
      <c r="AA466" s="154">
        <v>0</v>
      </c>
      <c r="AB466" s="155">
        <v>0</v>
      </c>
      <c r="AC466" s="156">
        <v>0</v>
      </c>
      <c r="AD466" s="157">
        <v>0</v>
      </c>
      <c r="AE466" s="158">
        <v>0</v>
      </c>
      <c r="AF466" s="158">
        <v>0</v>
      </c>
      <c r="AG466" s="158">
        <v>0</v>
      </c>
      <c r="AH466" s="158">
        <v>0</v>
      </c>
      <c r="AI466" s="158">
        <v>0</v>
      </c>
      <c r="AJ466" s="155">
        <v>0</v>
      </c>
      <c r="AK466" s="155">
        <v>0</v>
      </c>
      <c r="AL466" s="156">
        <v>0</v>
      </c>
    </row>
    <row r="467" spans="1:38">
      <c r="A467" s="166" t="s">
        <v>260</v>
      </c>
      <c r="B467" s="167" t="s">
        <v>1799</v>
      </c>
      <c r="C467" s="167" t="s">
        <v>281</v>
      </c>
      <c r="D467" s="150">
        <v>3768</v>
      </c>
      <c r="E467" s="150">
        <v>81</v>
      </c>
      <c r="F467" s="150">
        <v>42</v>
      </c>
      <c r="G467" s="150">
        <v>12</v>
      </c>
      <c r="H467" s="150">
        <v>0</v>
      </c>
      <c r="I467" s="151">
        <v>4220</v>
      </c>
      <c r="J467" s="151">
        <v>82</v>
      </c>
      <c r="K467" s="151">
        <v>81</v>
      </c>
      <c r="L467" s="151">
        <v>0</v>
      </c>
      <c r="M467" s="151">
        <v>0</v>
      </c>
      <c r="N467" s="151">
        <v>3937</v>
      </c>
      <c r="O467" s="151">
        <v>76</v>
      </c>
      <c r="P467" s="151">
        <v>76</v>
      </c>
      <c r="Q467" s="151">
        <v>19</v>
      </c>
      <c r="R467" s="151">
        <v>0</v>
      </c>
      <c r="S467" s="152">
        <v>0.015</v>
      </c>
      <c r="T467" s="153">
        <v>104809</v>
      </c>
      <c r="U467" s="153">
        <v>1996</v>
      </c>
      <c r="V467" s="153">
        <v>1954</v>
      </c>
      <c r="W467" s="153">
        <v>0</v>
      </c>
      <c r="X467" s="151">
        <v>1742</v>
      </c>
      <c r="Y467" s="154">
        <v>0.0190441660544419</v>
      </c>
      <c r="Z467" s="154">
        <v>0.0214968152866242</v>
      </c>
      <c r="AA467" s="154">
        <v>0.0194312796208531</v>
      </c>
      <c r="AB467" s="155">
        <v>0.0193040386080772</v>
      </c>
      <c r="AC467" s="156">
        <v>0.00206553566577112</v>
      </c>
      <c r="AD467" s="157">
        <v>26580</v>
      </c>
      <c r="AE467" s="158">
        <v>506</v>
      </c>
      <c r="AF467" s="158">
        <v>0</v>
      </c>
      <c r="AG467" s="158">
        <v>25291</v>
      </c>
      <c r="AH467" s="158">
        <v>480</v>
      </c>
      <c r="AI467" s="158">
        <v>0</v>
      </c>
      <c r="AJ467" s="155">
        <v>0.0190368698269375</v>
      </c>
      <c r="AK467" s="155">
        <v>0.0189790834684275</v>
      </c>
      <c r="AL467" s="156">
        <v>5.77863585100452e-5</v>
      </c>
    </row>
    <row r="468" spans="1:38">
      <c r="A468" s="166" t="s">
        <v>260</v>
      </c>
      <c r="B468" s="167" t="s">
        <v>1799</v>
      </c>
      <c r="C468" s="167" t="s">
        <v>282</v>
      </c>
      <c r="D468" s="150">
        <v>4276</v>
      </c>
      <c r="E468" s="150">
        <v>112</v>
      </c>
      <c r="F468" s="150">
        <v>71</v>
      </c>
      <c r="G468" s="150">
        <v>0</v>
      </c>
      <c r="H468" s="150">
        <v>0</v>
      </c>
      <c r="I468" s="151">
        <v>4208</v>
      </c>
      <c r="J468" s="151">
        <v>96</v>
      </c>
      <c r="K468" s="151">
        <v>96</v>
      </c>
      <c r="L468" s="151">
        <v>0</v>
      </c>
      <c r="M468" s="151">
        <v>0</v>
      </c>
      <c r="N468" s="151">
        <v>4130</v>
      </c>
      <c r="O468" s="151">
        <v>95</v>
      </c>
      <c r="P468" s="151">
        <v>95</v>
      </c>
      <c r="Q468" s="151">
        <v>47</v>
      </c>
      <c r="R468" s="151">
        <v>0</v>
      </c>
      <c r="S468" s="152">
        <v>0.015</v>
      </c>
      <c r="T468" s="153">
        <v>123607</v>
      </c>
      <c r="U468" s="153">
        <v>2966</v>
      </c>
      <c r="V468" s="153">
        <v>2925</v>
      </c>
      <c r="W468" s="153">
        <v>0</v>
      </c>
      <c r="X468" s="151">
        <v>2663</v>
      </c>
      <c r="Y468" s="154">
        <v>0.0239954047909908</v>
      </c>
      <c r="Z468" s="154">
        <v>0.0261927034611787</v>
      </c>
      <c r="AA468" s="154">
        <v>0.0228136882129278</v>
      </c>
      <c r="AB468" s="155">
        <v>0.0230024213075061</v>
      </c>
      <c r="AC468" s="156">
        <v>0.00337901524825092</v>
      </c>
      <c r="AD468" s="157">
        <v>29122</v>
      </c>
      <c r="AE468" s="158">
        <v>715</v>
      </c>
      <c r="AF468" s="158">
        <v>0</v>
      </c>
      <c r="AG468" s="158">
        <v>29051</v>
      </c>
      <c r="AH468" s="158">
        <v>750</v>
      </c>
      <c r="AI468" s="158">
        <v>0</v>
      </c>
      <c r="AJ468" s="155">
        <v>0.0245518851727217</v>
      </c>
      <c r="AK468" s="155">
        <v>0.0258166672403704</v>
      </c>
      <c r="AL468" s="156">
        <v>-0.00126478206764873</v>
      </c>
    </row>
    <row r="469" spans="1:38">
      <c r="A469" s="166" t="s">
        <v>260</v>
      </c>
      <c r="B469" s="167" t="s">
        <v>1799</v>
      </c>
      <c r="C469" s="167" t="s">
        <v>283</v>
      </c>
      <c r="D469" s="150">
        <v>0</v>
      </c>
      <c r="E469" s="150">
        <v>2</v>
      </c>
      <c r="F469" s="150">
        <v>2</v>
      </c>
      <c r="G469" s="150">
        <v>0</v>
      </c>
      <c r="H469" s="150">
        <v>0</v>
      </c>
      <c r="I469" s="151">
        <v>270</v>
      </c>
      <c r="J469" s="151">
        <v>6</v>
      </c>
      <c r="K469" s="151">
        <v>6</v>
      </c>
      <c r="L469" s="151">
        <v>1</v>
      </c>
      <c r="M469" s="151">
        <v>0</v>
      </c>
      <c r="N469" s="151">
        <v>260</v>
      </c>
      <c r="O469" s="151">
        <v>1</v>
      </c>
      <c r="P469" s="151">
        <v>1</v>
      </c>
      <c r="Q469" s="151">
        <v>1</v>
      </c>
      <c r="R469" s="151">
        <v>0</v>
      </c>
      <c r="S469" s="152">
        <v>0.015</v>
      </c>
      <c r="T469" s="153">
        <v>6216</v>
      </c>
      <c r="U469" s="153">
        <v>66</v>
      </c>
      <c r="V469" s="153">
        <v>66</v>
      </c>
      <c r="W469" s="153">
        <v>0</v>
      </c>
      <c r="X469" s="151">
        <v>57</v>
      </c>
      <c r="Y469" s="154">
        <v>0.0106177606177606</v>
      </c>
      <c r="Z469" s="154">
        <v>0</v>
      </c>
      <c r="AA469" s="154">
        <v>0.0222222222222222</v>
      </c>
      <c r="AB469" s="155">
        <v>0.00384615384615385</v>
      </c>
      <c r="AC469" s="156">
        <v>-0.0222222222222222</v>
      </c>
      <c r="AD469" s="157">
        <v>1650</v>
      </c>
      <c r="AE469" s="158">
        <v>27</v>
      </c>
      <c r="AF469" s="158">
        <v>0</v>
      </c>
      <c r="AG469" s="158">
        <v>1706</v>
      </c>
      <c r="AH469" s="158">
        <v>26</v>
      </c>
      <c r="AI469" s="158">
        <v>0</v>
      </c>
      <c r="AJ469" s="155">
        <v>0.0163636363636364</v>
      </c>
      <c r="AK469" s="155">
        <v>0.0152403282532239</v>
      </c>
      <c r="AL469" s="156">
        <v>0.00112330811041245</v>
      </c>
    </row>
    <row r="470" spans="1:38">
      <c r="A470" s="166" t="s">
        <v>260</v>
      </c>
      <c r="B470" s="167" t="s">
        <v>1799</v>
      </c>
      <c r="C470" s="167" t="s">
        <v>284</v>
      </c>
      <c r="D470" s="150">
        <v>0</v>
      </c>
      <c r="E470" s="150">
        <v>0</v>
      </c>
      <c r="F470" s="150">
        <v>0</v>
      </c>
      <c r="G470" s="150">
        <v>0</v>
      </c>
      <c r="H470" s="150">
        <v>0</v>
      </c>
      <c r="I470" s="151">
        <v>43</v>
      </c>
      <c r="J470" s="151">
        <v>0</v>
      </c>
      <c r="K470" s="151">
        <v>0</v>
      </c>
      <c r="L470" s="151">
        <v>0</v>
      </c>
      <c r="M470" s="151">
        <v>0</v>
      </c>
      <c r="N470" s="151">
        <v>12</v>
      </c>
      <c r="O470" s="151">
        <v>0</v>
      </c>
      <c r="P470" s="151">
        <v>0</v>
      </c>
      <c r="Q470" s="151">
        <v>0</v>
      </c>
      <c r="R470" s="151">
        <v>0</v>
      </c>
      <c r="S470" s="152">
        <v>0.015</v>
      </c>
      <c r="T470" s="153">
        <v>1587</v>
      </c>
      <c r="U470" s="153">
        <v>1</v>
      </c>
      <c r="V470" s="153">
        <v>1</v>
      </c>
      <c r="W470" s="153">
        <v>0</v>
      </c>
      <c r="X470" s="151">
        <v>1</v>
      </c>
      <c r="Y470" s="154">
        <v>0.000630119722747322</v>
      </c>
      <c r="Z470" s="154">
        <v>0</v>
      </c>
      <c r="AA470" s="154">
        <v>0</v>
      </c>
      <c r="AB470" s="155">
        <v>0</v>
      </c>
      <c r="AC470" s="156">
        <v>0</v>
      </c>
      <c r="AD470" s="157">
        <v>383</v>
      </c>
      <c r="AE470" s="158">
        <v>0</v>
      </c>
      <c r="AF470" s="158">
        <v>0</v>
      </c>
      <c r="AG470" s="158">
        <v>418</v>
      </c>
      <c r="AH470" s="158">
        <v>0</v>
      </c>
      <c r="AI470" s="158">
        <v>0</v>
      </c>
      <c r="AJ470" s="155">
        <v>0</v>
      </c>
      <c r="AK470" s="155">
        <v>0</v>
      </c>
      <c r="AL470" s="156">
        <v>0</v>
      </c>
    </row>
    <row r="471" spans="1:38">
      <c r="A471" s="166" t="s">
        <v>260</v>
      </c>
      <c r="B471" s="167" t="s">
        <v>1799</v>
      </c>
      <c r="C471" s="167" t="s">
        <v>285</v>
      </c>
      <c r="D471" s="150">
        <v>587</v>
      </c>
      <c r="E471" s="150">
        <v>3</v>
      </c>
      <c r="F471" s="150">
        <v>3</v>
      </c>
      <c r="G471" s="150">
        <v>3</v>
      </c>
      <c r="H471" s="150">
        <v>0</v>
      </c>
      <c r="I471" s="151">
        <v>704</v>
      </c>
      <c r="J471" s="151">
        <v>30</v>
      </c>
      <c r="K471" s="151">
        <v>30</v>
      </c>
      <c r="L471" s="151">
        <v>30</v>
      </c>
      <c r="M471" s="151">
        <v>0</v>
      </c>
      <c r="N471" s="151">
        <v>660</v>
      </c>
      <c r="O471" s="151">
        <v>1</v>
      </c>
      <c r="P471" s="151">
        <v>1</v>
      </c>
      <c r="Q471" s="151">
        <v>0</v>
      </c>
      <c r="R471" s="151">
        <v>0</v>
      </c>
      <c r="S471" s="152">
        <v>0.015</v>
      </c>
      <c r="T471" s="153">
        <v>18318</v>
      </c>
      <c r="U471" s="153">
        <v>117</v>
      </c>
      <c r="V471" s="153">
        <v>116</v>
      </c>
      <c r="W471" s="153">
        <v>0</v>
      </c>
      <c r="X471" s="151">
        <v>114</v>
      </c>
      <c r="Y471" s="154">
        <v>0.00638716017032427</v>
      </c>
      <c r="Z471" s="154">
        <v>0.00511073253833049</v>
      </c>
      <c r="AA471" s="154">
        <v>0.0426136363636364</v>
      </c>
      <c r="AB471" s="155">
        <v>0.00151515151515152</v>
      </c>
      <c r="AC471" s="156">
        <v>-0.0375029038253059</v>
      </c>
      <c r="AD471" s="157">
        <v>4493</v>
      </c>
      <c r="AE471" s="158">
        <v>45</v>
      </c>
      <c r="AF471" s="158">
        <v>0</v>
      </c>
      <c r="AG471" s="158">
        <v>4815</v>
      </c>
      <c r="AH471" s="158">
        <v>24</v>
      </c>
      <c r="AI471" s="158">
        <v>0</v>
      </c>
      <c r="AJ471" s="155">
        <v>0.0100155797907857</v>
      </c>
      <c r="AK471" s="155">
        <v>0.00498442367601246</v>
      </c>
      <c r="AL471" s="156">
        <v>0.0050311561147732</v>
      </c>
    </row>
    <row r="472" spans="1:38">
      <c r="A472" s="166" t="s">
        <v>260</v>
      </c>
      <c r="B472" s="167" t="s">
        <v>1799</v>
      </c>
      <c r="C472" s="167" t="s">
        <v>286</v>
      </c>
      <c r="D472" s="150">
        <v>0</v>
      </c>
      <c r="E472" s="150">
        <v>0</v>
      </c>
      <c r="F472" s="150">
        <v>0</v>
      </c>
      <c r="G472" s="150">
        <v>0</v>
      </c>
      <c r="H472" s="150">
        <v>0</v>
      </c>
      <c r="I472" s="151">
        <v>2</v>
      </c>
      <c r="J472" s="151">
        <v>0</v>
      </c>
      <c r="K472" s="151">
        <v>0</v>
      </c>
      <c r="L472" s="151">
        <v>0</v>
      </c>
      <c r="M472" s="151">
        <v>0</v>
      </c>
      <c r="N472" s="151">
        <v>17</v>
      </c>
      <c r="O472" s="151">
        <v>0</v>
      </c>
      <c r="P472" s="151">
        <v>0</v>
      </c>
      <c r="Q472" s="151">
        <v>0</v>
      </c>
      <c r="R472" s="151">
        <v>0</v>
      </c>
      <c r="S472" s="152">
        <v>0.015</v>
      </c>
      <c r="T472" s="153">
        <v>586</v>
      </c>
      <c r="U472" s="153">
        <v>1</v>
      </c>
      <c r="V472" s="153">
        <v>1</v>
      </c>
      <c r="W472" s="153">
        <v>0</v>
      </c>
      <c r="X472" s="151">
        <v>1</v>
      </c>
      <c r="Y472" s="154">
        <v>0.00170648464163823</v>
      </c>
      <c r="Z472" s="154">
        <v>0</v>
      </c>
      <c r="AA472" s="154">
        <v>0</v>
      </c>
      <c r="AB472" s="155">
        <v>0</v>
      </c>
      <c r="AC472" s="156">
        <v>0</v>
      </c>
      <c r="AD472" s="157">
        <v>114</v>
      </c>
      <c r="AE472" s="158">
        <v>0</v>
      </c>
      <c r="AF472" s="158">
        <v>0</v>
      </c>
      <c r="AG472" s="158">
        <v>185</v>
      </c>
      <c r="AH472" s="158">
        <v>0</v>
      </c>
      <c r="AI472" s="158">
        <v>0</v>
      </c>
      <c r="AJ472" s="155">
        <v>0</v>
      </c>
      <c r="AK472" s="155">
        <v>0</v>
      </c>
      <c r="AL472" s="156">
        <v>0</v>
      </c>
    </row>
    <row r="473" spans="1:38">
      <c r="A473" s="166" t="s">
        <v>260</v>
      </c>
      <c r="B473" s="167" t="s">
        <v>1799</v>
      </c>
      <c r="C473" s="167" t="s">
        <v>287</v>
      </c>
      <c r="D473" s="150">
        <v>83</v>
      </c>
      <c r="E473" s="150">
        <v>0</v>
      </c>
      <c r="F473" s="150">
        <v>0</v>
      </c>
      <c r="G473" s="150">
        <v>0</v>
      </c>
      <c r="H473" s="150">
        <v>0</v>
      </c>
      <c r="I473" s="151">
        <v>77</v>
      </c>
      <c r="J473" s="151">
        <v>0</v>
      </c>
      <c r="K473" s="151">
        <v>0</v>
      </c>
      <c r="L473" s="151">
        <v>0</v>
      </c>
      <c r="M473" s="151">
        <v>0</v>
      </c>
      <c r="N473" s="151">
        <v>92</v>
      </c>
      <c r="O473" s="151">
        <v>0</v>
      </c>
      <c r="P473" s="151">
        <v>0</v>
      </c>
      <c r="Q473" s="151">
        <v>0</v>
      </c>
      <c r="R473" s="151">
        <v>0</v>
      </c>
      <c r="S473" s="152">
        <v>0.015</v>
      </c>
      <c r="T473" s="153">
        <v>2251</v>
      </c>
      <c r="U473" s="153">
        <v>3</v>
      </c>
      <c r="V473" s="153">
        <v>3</v>
      </c>
      <c r="W473" s="153">
        <v>0</v>
      </c>
      <c r="X473" s="151">
        <v>3</v>
      </c>
      <c r="Y473" s="154">
        <v>0.00133274100399822</v>
      </c>
      <c r="Z473" s="154">
        <v>0</v>
      </c>
      <c r="AA473" s="154">
        <v>0</v>
      </c>
      <c r="AB473" s="155">
        <v>0</v>
      </c>
      <c r="AC473" s="156">
        <v>0</v>
      </c>
      <c r="AD473" s="157">
        <v>590</v>
      </c>
      <c r="AE473" s="158">
        <v>1</v>
      </c>
      <c r="AF473" s="158">
        <v>0</v>
      </c>
      <c r="AG473" s="158">
        <v>584</v>
      </c>
      <c r="AH473" s="158">
        <v>1</v>
      </c>
      <c r="AI473" s="158">
        <v>0</v>
      </c>
      <c r="AJ473" s="155">
        <v>0.00169491525423729</v>
      </c>
      <c r="AK473" s="155">
        <v>0.00171232876712329</v>
      </c>
      <c r="AL473" s="156">
        <v>-1.74135128859995e-5</v>
      </c>
    </row>
    <row r="474" spans="1:38">
      <c r="A474" s="166" t="s">
        <v>260</v>
      </c>
      <c r="B474" s="167" t="s">
        <v>1799</v>
      </c>
      <c r="C474" s="167" t="s">
        <v>288</v>
      </c>
      <c r="D474" s="150">
        <v>307</v>
      </c>
      <c r="E474" s="150">
        <v>1</v>
      </c>
      <c r="F474" s="150">
        <v>1</v>
      </c>
      <c r="G474" s="150">
        <v>1</v>
      </c>
      <c r="H474" s="150">
        <v>0</v>
      </c>
      <c r="I474" s="151">
        <v>349</v>
      </c>
      <c r="J474" s="151">
        <v>0</v>
      </c>
      <c r="K474" s="151">
        <v>0</v>
      </c>
      <c r="L474" s="151">
        <v>0</v>
      </c>
      <c r="M474" s="151">
        <v>0</v>
      </c>
      <c r="N474" s="151">
        <v>364</v>
      </c>
      <c r="O474" s="151">
        <v>0</v>
      </c>
      <c r="P474" s="151">
        <v>0</v>
      </c>
      <c r="Q474" s="151">
        <v>0</v>
      </c>
      <c r="R474" s="151">
        <v>0</v>
      </c>
      <c r="S474" s="152">
        <v>0.015</v>
      </c>
      <c r="T474" s="153">
        <v>6717</v>
      </c>
      <c r="U474" s="153">
        <v>28</v>
      </c>
      <c r="V474" s="153">
        <v>28</v>
      </c>
      <c r="W474" s="153">
        <v>0</v>
      </c>
      <c r="X474" s="151">
        <v>27</v>
      </c>
      <c r="Y474" s="154">
        <v>0.00416852761649546</v>
      </c>
      <c r="Z474" s="154">
        <v>0.00325732899022801</v>
      </c>
      <c r="AA474" s="154">
        <v>0</v>
      </c>
      <c r="AB474" s="155">
        <v>0</v>
      </c>
      <c r="AC474" s="156">
        <v>0.00325732899022801</v>
      </c>
      <c r="AD474" s="157">
        <v>2182</v>
      </c>
      <c r="AE474" s="158">
        <v>6</v>
      </c>
      <c r="AF474" s="158">
        <v>0</v>
      </c>
      <c r="AG474" s="158">
        <v>1960</v>
      </c>
      <c r="AH474" s="158">
        <v>12</v>
      </c>
      <c r="AI474" s="158">
        <v>0</v>
      </c>
      <c r="AJ474" s="155">
        <v>0.00274977085242896</v>
      </c>
      <c r="AK474" s="155">
        <v>0.00612244897959184</v>
      </c>
      <c r="AL474" s="156">
        <v>-0.00337267812716287</v>
      </c>
    </row>
    <row r="475" spans="1:38">
      <c r="A475" s="166" t="s">
        <v>260</v>
      </c>
      <c r="B475" s="167" t="s">
        <v>1799</v>
      </c>
      <c r="C475" s="167" t="s">
        <v>289</v>
      </c>
      <c r="D475" s="150">
        <v>0</v>
      </c>
      <c r="E475" s="150">
        <v>0</v>
      </c>
      <c r="F475" s="150">
        <v>0</v>
      </c>
      <c r="G475" s="150">
        <v>0</v>
      </c>
      <c r="H475" s="150">
        <v>0</v>
      </c>
      <c r="I475" s="151">
        <v>778</v>
      </c>
      <c r="J475" s="151">
        <v>0</v>
      </c>
      <c r="K475" s="151">
        <v>0</v>
      </c>
      <c r="L475" s="151">
        <v>0</v>
      </c>
      <c r="M475" s="151">
        <v>0</v>
      </c>
      <c r="N475" s="151">
        <v>737</v>
      </c>
      <c r="O475" s="151">
        <v>15</v>
      </c>
      <c r="P475" s="151">
        <v>15</v>
      </c>
      <c r="Q475" s="151">
        <v>11</v>
      </c>
      <c r="R475" s="151">
        <v>0</v>
      </c>
      <c r="S475" s="152">
        <v>0.015</v>
      </c>
      <c r="T475" s="153">
        <v>15747</v>
      </c>
      <c r="U475" s="153">
        <v>104</v>
      </c>
      <c r="V475" s="153">
        <v>104</v>
      </c>
      <c r="W475" s="153">
        <v>0</v>
      </c>
      <c r="X475" s="151">
        <v>94</v>
      </c>
      <c r="Y475" s="154">
        <v>0.00660443259033467</v>
      </c>
      <c r="Z475" s="154">
        <v>0</v>
      </c>
      <c r="AA475" s="154">
        <v>0</v>
      </c>
      <c r="AB475" s="155">
        <v>0.0203527815468114</v>
      </c>
      <c r="AC475" s="156">
        <v>0</v>
      </c>
      <c r="AD475" s="157">
        <v>4236</v>
      </c>
      <c r="AE475" s="158">
        <v>40</v>
      </c>
      <c r="AF475" s="158">
        <v>0</v>
      </c>
      <c r="AG475" s="158">
        <v>4610</v>
      </c>
      <c r="AH475" s="158">
        <v>12</v>
      </c>
      <c r="AI475" s="158">
        <v>0</v>
      </c>
      <c r="AJ475" s="155">
        <v>0.00944287063267233</v>
      </c>
      <c r="AK475" s="155">
        <v>0.00260303687635575</v>
      </c>
      <c r="AL475" s="156">
        <v>0.00683983375631658</v>
      </c>
    </row>
    <row r="476" spans="1:38">
      <c r="A476" s="166" t="s">
        <v>260</v>
      </c>
      <c r="B476" s="167" t="s">
        <v>1799</v>
      </c>
      <c r="C476" s="167" t="s">
        <v>290</v>
      </c>
      <c r="D476" s="150">
        <v>0</v>
      </c>
      <c r="E476" s="150">
        <v>0</v>
      </c>
      <c r="F476" s="150">
        <v>0</v>
      </c>
      <c r="G476" s="150">
        <v>0</v>
      </c>
      <c r="H476" s="150">
        <v>0</v>
      </c>
      <c r="I476" s="151">
        <v>0</v>
      </c>
      <c r="J476" s="151">
        <v>0</v>
      </c>
      <c r="K476" s="151">
        <v>0</v>
      </c>
      <c r="L476" s="151">
        <v>0</v>
      </c>
      <c r="M476" s="151">
        <v>0</v>
      </c>
      <c r="N476" s="151">
        <v>0</v>
      </c>
      <c r="O476" s="151">
        <v>0</v>
      </c>
      <c r="P476" s="151">
        <v>0</v>
      </c>
      <c r="Q476" s="151">
        <v>0</v>
      </c>
      <c r="R476" s="151">
        <v>0</v>
      </c>
      <c r="S476" s="152">
        <v>0.015</v>
      </c>
      <c r="T476" s="153">
        <v>0</v>
      </c>
      <c r="U476" s="153">
        <v>0</v>
      </c>
      <c r="V476" s="153">
        <v>0</v>
      </c>
      <c r="W476" s="153">
        <v>0</v>
      </c>
      <c r="X476" s="151">
        <v>0</v>
      </c>
      <c r="Y476" s="154">
        <v>0</v>
      </c>
      <c r="Z476" s="154">
        <v>0</v>
      </c>
      <c r="AA476" s="154">
        <v>0</v>
      </c>
      <c r="AB476" s="155">
        <v>0</v>
      </c>
      <c r="AC476" s="156">
        <v>0</v>
      </c>
      <c r="AD476" s="157">
        <v>0</v>
      </c>
      <c r="AE476" s="158">
        <v>0</v>
      </c>
      <c r="AF476" s="158">
        <v>0</v>
      </c>
      <c r="AG476" s="158">
        <v>0</v>
      </c>
      <c r="AH476" s="158">
        <v>0</v>
      </c>
      <c r="AI476" s="158">
        <v>0</v>
      </c>
      <c r="AJ476" s="155">
        <v>0</v>
      </c>
      <c r="AK476" s="155">
        <v>0</v>
      </c>
      <c r="AL476" s="156">
        <v>0</v>
      </c>
    </row>
    <row r="477" spans="1:38">
      <c r="A477" s="166" t="s">
        <v>260</v>
      </c>
      <c r="B477" s="167" t="s">
        <v>1799</v>
      </c>
      <c r="C477" s="167" t="s">
        <v>291</v>
      </c>
      <c r="D477" s="150">
        <v>9554</v>
      </c>
      <c r="E477" s="150">
        <v>190</v>
      </c>
      <c r="F477" s="150">
        <v>125</v>
      </c>
      <c r="G477" s="150">
        <v>0</v>
      </c>
      <c r="H477" s="150">
        <v>0</v>
      </c>
      <c r="I477" s="151">
        <v>9685</v>
      </c>
      <c r="J477" s="151">
        <v>166</v>
      </c>
      <c r="K477" s="151">
        <v>165</v>
      </c>
      <c r="L477" s="151">
        <v>42</v>
      </c>
      <c r="M477" s="151">
        <v>0</v>
      </c>
      <c r="N477" s="151">
        <v>8949</v>
      </c>
      <c r="O477" s="151">
        <v>162</v>
      </c>
      <c r="P477" s="151">
        <v>161</v>
      </c>
      <c r="Q477" s="151">
        <v>116</v>
      </c>
      <c r="R477" s="151">
        <v>0</v>
      </c>
      <c r="S477" s="152">
        <v>0.015</v>
      </c>
      <c r="T477" s="153">
        <v>264500</v>
      </c>
      <c r="U477" s="153">
        <v>4980</v>
      </c>
      <c r="V477" s="153">
        <v>4913</v>
      </c>
      <c r="W477" s="153">
        <v>2</v>
      </c>
      <c r="X477" s="151">
        <v>4566</v>
      </c>
      <c r="Y477" s="154">
        <v>0.018820415879017</v>
      </c>
      <c r="Z477" s="154">
        <v>0.0198869583420557</v>
      </c>
      <c r="AA477" s="154">
        <v>0.017139907072793</v>
      </c>
      <c r="AB477" s="155">
        <v>0.0181025812939993</v>
      </c>
      <c r="AC477" s="156">
        <v>0.0027470512692627</v>
      </c>
      <c r="AD477" s="157">
        <v>63021</v>
      </c>
      <c r="AE477" s="158">
        <v>1176</v>
      </c>
      <c r="AF477" s="158">
        <v>0</v>
      </c>
      <c r="AG477" s="158">
        <v>63716</v>
      </c>
      <c r="AH477" s="158">
        <v>1235</v>
      </c>
      <c r="AI477" s="158">
        <v>0</v>
      </c>
      <c r="AJ477" s="155">
        <v>0.0186604465178274</v>
      </c>
      <c r="AK477" s="155">
        <v>0.019382886559106</v>
      </c>
      <c r="AL477" s="156">
        <v>-0.000722440041278645</v>
      </c>
    </row>
    <row r="478" spans="1:38">
      <c r="A478" s="166" t="s">
        <v>260</v>
      </c>
      <c r="B478" s="167" t="s">
        <v>1799</v>
      </c>
      <c r="C478" s="167" t="s">
        <v>292</v>
      </c>
      <c r="D478" s="150">
        <v>9528</v>
      </c>
      <c r="E478" s="150">
        <v>255</v>
      </c>
      <c r="F478" s="150">
        <v>175</v>
      </c>
      <c r="G478" s="150">
        <v>0</v>
      </c>
      <c r="H478" s="150">
        <v>0</v>
      </c>
      <c r="I478" s="151">
        <v>9845</v>
      </c>
      <c r="J478" s="151">
        <v>216</v>
      </c>
      <c r="K478" s="151">
        <v>216</v>
      </c>
      <c r="L478" s="151">
        <v>63</v>
      </c>
      <c r="M478" s="151">
        <v>0</v>
      </c>
      <c r="N478" s="151">
        <v>9268</v>
      </c>
      <c r="O478" s="151">
        <v>189</v>
      </c>
      <c r="P478" s="151">
        <v>189</v>
      </c>
      <c r="Q478" s="151">
        <v>147</v>
      </c>
      <c r="R478" s="151">
        <v>0</v>
      </c>
      <c r="S478" s="152">
        <v>0.015</v>
      </c>
      <c r="T478" s="153">
        <v>278399</v>
      </c>
      <c r="U478" s="153">
        <v>6460</v>
      </c>
      <c r="V478" s="153">
        <v>6378</v>
      </c>
      <c r="W478" s="153">
        <v>8</v>
      </c>
      <c r="X478" s="151">
        <v>5907</v>
      </c>
      <c r="Y478" s="154">
        <v>0.0231753706011875</v>
      </c>
      <c r="Z478" s="154">
        <v>0.0267632241813602</v>
      </c>
      <c r="AA478" s="154">
        <v>0.0219400711020823</v>
      </c>
      <c r="AB478" s="155">
        <v>0.020392749244713</v>
      </c>
      <c r="AC478" s="156">
        <v>0.00482315307927792</v>
      </c>
      <c r="AD478" s="157">
        <v>65221</v>
      </c>
      <c r="AE478" s="158">
        <v>1515</v>
      </c>
      <c r="AF478" s="158">
        <v>0</v>
      </c>
      <c r="AG478" s="158">
        <v>68231</v>
      </c>
      <c r="AH478" s="158">
        <v>1617</v>
      </c>
      <c r="AI478" s="158">
        <v>0</v>
      </c>
      <c r="AJ478" s="155">
        <v>0.0232287146777878</v>
      </c>
      <c r="AK478" s="155">
        <v>0.0236989051897231</v>
      </c>
      <c r="AL478" s="156">
        <v>-0.000470190511935316</v>
      </c>
    </row>
    <row r="479" spans="1:38">
      <c r="A479" s="166" t="s">
        <v>260</v>
      </c>
      <c r="B479" s="167" t="s">
        <v>1799</v>
      </c>
      <c r="C479" s="167" t="s">
        <v>293</v>
      </c>
      <c r="D479" s="150">
        <v>969</v>
      </c>
      <c r="E479" s="150">
        <v>2</v>
      </c>
      <c r="F479" s="150">
        <v>1</v>
      </c>
      <c r="G479" s="150">
        <v>1</v>
      </c>
      <c r="H479" s="150">
        <v>0</v>
      </c>
      <c r="I479" s="151">
        <v>1649</v>
      </c>
      <c r="J479" s="151">
        <v>3</v>
      </c>
      <c r="K479" s="151">
        <v>3</v>
      </c>
      <c r="L479" s="151">
        <v>1</v>
      </c>
      <c r="M479" s="151">
        <v>0</v>
      </c>
      <c r="N479" s="151">
        <v>1623</v>
      </c>
      <c r="O479" s="151">
        <v>1</v>
      </c>
      <c r="P479" s="151">
        <v>1</v>
      </c>
      <c r="Q479" s="151">
        <v>0</v>
      </c>
      <c r="R479" s="151">
        <v>0</v>
      </c>
      <c r="S479" s="152">
        <v>0.015</v>
      </c>
      <c r="T479" s="153">
        <v>38147</v>
      </c>
      <c r="U479" s="153">
        <v>27</v>
      </c>
      <c r="V479" s="153">
        <v>26</v>
      </c>
      <c r="W479" s="153">
        <v>0</v>
      </c>
      <c r="X479" s="151">
        <v>21</v>
      </c>
      <c r="Y479" s="154">
        <v>0.000707788292657352</v>
      </c>
      <c r="Z479" s="154">
        <v>0.00206398348813209</v>
      </c>
      <c r="AA479" s="154">
        <v>0.00181928441479685</v>
      </c>
      <c r="AB479" s="155">
        <v>0.000616142945163278</v>
      </c>
      <c r="AC479" s="156">
        <v>0.000244699073335248</v>
      </c>
      <c r="AD479" s="157">
        <v>9724</v>
      </c>
      <c r="AE479" s="158">
        <v>8</v>
      </c>
      <c r="AF479" s="158">
        <v>0</v>
      </c>
      <c r="AG479" s="158">
        <v>10150</v>
      </c>
      <c r="AH479" s="158">
        <v>2</v>
      </c>
      <c r="AI479" s="158">
        <v>0</v>
      </c>
      <c r="AJ479" s="155">
        <v>0.000822706705059646</v>
      </c>
      <c r="AK479" s="155">
        <v>0.000197044334975369</v>
      </c>
      <c r="AL479" s="156">
        <v>0.000625662370084277</v>
      </c>
    </row>
    <row r="480" spans="1:38">
      <c r="A480" s="166" t="s">
        <v>260</v>
      </c>
      <c r="B480" s="167" t="s">
        <v>1800</v>
      </c>
      <c r="C480" s="167" t="s">
        <v>294</v>
      </c>
      <c r="D480" s="150">
        <v>10801</v>
      </c>
      <c r="E480" s="150">
        <v>140</v>
      </c>
      <c r="F480" s="150">
        <v>52</v>
      </c>
      <c r="G480" s="150">
        <v>0</v>
      </c>
      <c r="H480" s="150">
        <v>0</v>
      </c>
      <c r="I480" s="151">
        <v>11111</v>
      </c>
      <c r="J480" s="151">
        <v>137</v>
      </c>
      <c r="K480" s="151">
        <v>137</v>
      </c>
      <c r="L480" s="151">
        <v>0</v>
      </c>
      <c r="M480" s="151">
        <v>0</v>
      </c>
      <c r="N480" s="151">
        <v>10228</v>
      </c>
      <c r="O480" s="151">
        <v>159</v>
      </c>
      <c r="P480" s="151">
        <v>159</v>
      </c>
      <c r="Q480" s="151">
        <v>30</v>
      </c>
      <c r="R480" s="151">
        <v>0</v>
      </c>
      <c r="S480" s="152">
        <v>0.015</v>
      </c>
      <c r="T480" s="153">
        <v>312929</v>
      </c>
      <c r="U480" s="153">
        <v>4110</v>
      </c>
      <c r="V480" s="153">
        <v>4022</v>
      </c>
      <c r="W480" s="153">
        <v>0</v>
      </c>
      <c r="X480" s="151">
        <v>3596</v>
      </c>
      <c r="Y480" s="154">
        <v>0.0131339696864145</v>
      </c>
      <c r="Z480" s="154">
        <v>0.0129617627997408</v>
      </c>
      <c r="AA480" s="154">
        <v>0.012330123301233</v>
      </c>
      <c r="AB480" s="155">
        <v>0.0155455612045366</v>
      </c>
      <c r="AC480" s="156">
        <v>0.000631639498507752</v>
      </c>
      <c r="AD480" s="157">
        <v>72632</v>
      </c>
      <c r="AE480" s="158">
        <v>1040</v>
      </c>
      <c r="AF480" s="158">
        <v>0</v>
      </c>
      <c r="AG480" s="158">
        <v>74682</v>
      </c>
      <c r="AH480" s="158">
        <v>1025</v>
      </c>
      <c r="AI480" s="158">
        <v>0</v>
      </c>
      <c r="AJ480" s="155">
        <v>0.0143187575724199</v>
      </c>
      <c r="AK480" s="155">
        <v>0.0137248600733778</v>
      </c>
      <c r="AL480" s="156">
        <v>0.000593897499042081</v>
      </c>
    </row>
    <row r="481" spans="1:38">
      <c r="A481" s="166" t="s">
        <v>260</v>
      </c>
      <c r="B481" s="167" t="s">
        <v>1800</v>
      </c>
      <c r="C481" s="167" t="s">
        <v>295</v>
      </c>
      <c r="D481" s="150">
        <v>13735</v>
      </c>
      <c r="E481" s="150">
        <v>289</v>
      </c>
      <c r="F481" s="150">
        <v>156</v>
      </c>
      <c r="G481" s="150">
        <v>1</v>
      </c>
      <c r="H481" s="150">
        <v>0</v>
      </c>
      <c r="I481" s="151">
        <v>13716</v>
      </c>
      <c r="J481" s="151">
        <v>253</v>
      </c>
      <c r="K481" s="151">
        <v>253</v>
      </c>
      <c r="L481" s="151">
        <v>4</v>
      </c>
      <c r="M481" s="151">
        <v>0</v>
      </c>
      <c r="N481" s="151">
        <v>12880</v>
      </c>
      <c r="O481" s="151">
        <v>260</v>
      </c>
      <c r="P481" s="151">
        <v>260</v>
      </c>
      <c r="Q481" s="151">
        <v>118</v>
      </c>
      <c r="R481" s="151">
        <v>0</v>
      </c>
      <c r="S481" s="152">
        <v>0.015</v>
      </c>
      <c r="T481" s="153">
        <v>386431</v>
      </c>
      <c r="U481" s="153">
        <v>7551</v>
      </c>
      <c r="V481" s="153">
        <v>7415</v>
      </c>
      <c r="W481" s="153">
        <v>0</v>
      </c>
      <c r="X481" s="151">
        <v>6703</v>
      </c>
      <c r="Y481" s="154">
        <v>0.0195403577870305</v>
      </c>
      <c r="Z481" s="154">
        <v>0.0210411357844922</v>
      </c>
      <c r="AA481" s="154">
        <v>0.018445610965296</v>
      </c>
      <c r="AB481" s="155">
        <v>0.0201863354037267</v>
      </c>
      <c r="AC481" s="156">
        <v>0.00259552481919617</v>
      </c>
      <c r="AD481" s="157">
        <v>90343</v>
      </c>
      <c r="AE481" s="158">
        <v>1821</v>
      </c>
      <c r="AF481" s="158">
        <v>0</v>
      </c>
      <c r="AG481" s="158">
        <v>92937</v>
      </c>
      <c r="AH481" s="158">
        <v>2001</v>
      </c>
      <c r="AI481" s="158">
        <v>0</v>
      </c>
      <c r="AJ481" s="155">
        <v>0.0201565146165171</v>
      </c>
      <c r="AK481" s="155">
        <v>0.0215307143548856</v>
      </c>
      <c r="AL481" s="156">
        <v>-0.00137419973836852</v>
      </c>
    </row>
    <row r="482" spans="1:38">
      <c r="A482" s="166" t="s">
        <v>260</v>
      </c>
      <c r="B482" s="167" t="s">
        <v>1800</v>
      </c>
      <c r="C482" s="167" t="s">
        <v>296</v>
      </c>
      <c r="D482" s="150">
        <v>14455</v>
      </c>
      <c r="E482" s="150">
        <v>168</v>
      </c>
      <c r="F482" s="150">
        <v>96</v>
      </c>
      <c r="G482" s="150">
        <v>0</v>
      </c>
      <c r="H482" s="150">
        <v>0</v>
      </c>
      <c r="I482" s="151">
        <v>15428</v>
      </c>
      <c r="J482" s="151">
        <v>187</v>
      </c>
      <c r="K482" s="151">
        <v>186</v>
      </c>
      <c r="L482" s="151">
        <v>10</v>
      </c>
      <c r="M482" s="151">
        <v>0</v>
      </c>
      <c r="N482" s="151">
        <v>14570</v>
      </c>
      <c r="O482" s="151">
        <v>193</v>
      </c>
      <c r="P482" s="151">
        <v>193</v>
      </c>
      <c r="Q482" s="151">
        <v>104</v>
      </c>
      <c r="R482" s="151">
        <v>0</v>
      </c>
      <c r="S482" s="152">
        <v>0.015</v>
      </c>
      <c r="T482" s="153">
        <v>395739</v>
      </c>
      <c r="U482" s="153">
        <v>5471</v>
      </c>
      <c r="V482" s="153">
        <v>5397</v>
      </c>
      <c r="W482" s="153">
        <v>7</v>
      </c>
      <c r="X482" s="151">
        <v>4941</v>
      </c>
      <c r="Y482" s="154">
        <v>0.0138070799188354</v>
      </c>
      <c r="Z482" s="154">
        <v>0.0116222760290557</v>
      </c>
      <c r="AA482" s="154">
        <v>0.0121208192896033</v>
      </c>
      <c r="AB482" s="155">
        <v>0.0132463967055594</v>
      </c>
      <c r="AC482" s="156">
        <v>-0.000498543260547629</v>
      </c>
      <c r="AD482" s="157">
        <v>99006</v>
      </c>
      <c r="AE482" s="158">
        <v>1360</v>
      </c>
      <c r="AF482" s="158">
        <v>0</v>
      </c>
      <c r="AG482" s="158">
        <v>95398</v>
      </c>
      <c r="AH482" s="158">
        <v>1349</v>
      </c>
      <c r="AI482" s="158">
        <v>3</v>
      </c>
      <c r="AJ482" s="155">
        <v>0.0137365412197241</v>
      </c>
      <c r="AK482" s="155">
        <v>0.0141093104677247</v>
      </c>
      <c r="AL482" s="156">
        <v>-0.000372769248000634</v>
      </c>
    </row>
    <row r="483" spans="1:38">
      <c r="A483" s="166" t="s">
        <v>260</v>
      </c>
      <c r="B483" s="167" t="s">
        <v>1800</v>
      </c>
      <c r="C483" s="167" t="s">
        <v>297</v>
      </c>
      <c r="D483" s="150">
        <v>11761</v>
      </c>
      <c r="E483" s="150">
        <v>183</v>
      </c>
      <c r="F483" s="150">
        <v>115</v>
      </c>
      <c r="G483" s="150">
        <v>0</v>
      </c>
      <c r="H483" s="150">
        <v>0</v>
      </c>
      <c r="I483" s="151">
        <v>12133</v>
      </c>
      <c r="J483" s="151">
        <v>162</v>
      </c>
      <c r="K483" s="151">
        <v>161</v>
      </c>
      <c r="L483" s="151">
        <v>36</v>
      </c>
      <c r="M483" s="151">
        <v>0</v>
      </c>
      <c r="N483" s="151">
        <v>11131</v>
      </c>
      <c r="O483" s="151">
        <v>174</v>
      </c>
      <c r="P483" s="151">
        <v>174</v>
      </c>
      <c r="Q483" s="151">
        <v>124</v>
      </c>
      <c r="R483" s="151">
        <v>0</v>
      </c>
      <c r="S483" s="152">
        <v>0.015</v>
      </c>
      <c r="T483" s="153">
        <v>337037</v>
      </c>
      <c r="U483" s="153">
        <v>4577</v>
      </c>
      <c r="V483" s="153">
        <v>4508</v>
      </c>
      <c r="W483" s="153">
        <v>4</v>
      </c>
      <c r="X483" s="151">
        <v>4156</v>
      </c>
      <c r="Y483" s="154">
        <v>0.0135682432492575</v>
      </c>
      <c r="Z483" s="154">
        <v>0.0155599013689312</v>
      </c>
      <c r="AA483" s="154">
        <v>0.0133520151652518</v>
      </c>
      <c r="AB483" s="155">
        <v>0.0156320186865511</v>
      </c>
      <c r="AC483" s="156">
        <v>0.00220788620367942</v>
      </c>
      <c r="AD483" s="157">
        <v>79281</v>
      </c>
      <c r="AE483" s="158">
        <v>1210</v>
      </c>
      <c r="AF483" s="158">
        <v>0</v>
      </c>
      <c r="AG483" s="158">
        <v>82055</v>
      </c>
      <c r="AH483" s="158">
        <v>1185</v>
      </c>
      <c r="AI483" s="158">
        <v>2</v>
      </c>
      <c r="AJ483" s="155">
        <v>0.0152621687415648</v>
      </c>
      <c r="AK483" s="155">
        <v>0.0144171592224727</v>
      </c>
      <c r="AL483" s="156">
        <v>0.000845009519092083</v>
      </c>
    </row>
    <row r="484" spans="1:38">
      <c r="A484" s="166" t="s">
        <v>260</v>
      </c>
      <c r="B484" s="167" t="s">
        <v>1800</v>
      </c>
      <c r="C484" s="167" t="s">
        <v>298</v>
      </c>
      <c r="D484" s="150">
        <v>8619</v>
      </c>
      <c r="E484" s="150">
        <v>177</v>
      </c>
      <c r="F484" s="150">
        <v>97</v>
      </c>
      <c r="G484" s="150">
        <v>3</v>
      </c>
      <c r="H484" s="150">
        <v>0</v>
      </c>
      <c r="I484" s="151">
        <v>8959</v>
      </c>
      <c r="J484" s="151">
        <v>185</v>
      </c>
      <c r="K484" s="151">
        <v>185</v>
      </c>
      <c r="L484" s="151">
        <v>0</v>
      </c>
      <c r="M484" s="151">
        <v>0</v>
      </c>
      <c r="N484" s="151">
        <v>8629</v>
      </c>
      <c r="O484" s="151">
        <v>193</v>
      </c>
      <c r="P484" s="151">
        <v>193</v>
      </c>
      <c r="Q484" s="151">
        <v>74</v>
      </c>
      <c r="R484" s="151">
        <v>0</v>
      </c>
      <c r="S484" s="152">
        <v>0.015</v>
      </c>
      <c r="T484" s="153">
        <v>246111</v>
      </c>
      <c r="U484" s="153">
        <v>4488</v>
      </c>
      <c r="V484" s="153">
        <v>4408</v>
      </c>
      <c r="W484" s="153">
        <v>0</v>
      </c>
      <c r="X484" s="151">
        <v>3928</v>
      </c>
      <c r="Y484" s="154">
        <v>0.0182356741470312</v>
      </c>
      <c r="Z484" s="154">
        <v>0.0205360250609119</v>
      </c>
      <c r="AA484" s="154">
        <v>0.0206496260743387</v>
      </c>
      <c r="AB484" s="155">
        <v>0.0223664387530421</v>
      </c>
      <c r="AC484" s="156">
        <v>-0.000113601013426716</v>
      </c>
      <c r="AD484" s="157">
        <v>58861</v>
      </c>
      <c r="AE484" s="158">
        <v>1181</v>
      </c>
      <c r="AF484" s="158">
        <v>0</v>
      </c>
      <c r="AG484" s="158">
        <v>58888</v>
      </c>
      <c r="AH484" s="158">
        <v>1081</v>
      </c>
      <c r="AI484" s="158">
        <v>0</v>
      </c>
      <c r="AJ484" s="155">
        <v>0.0200642190924381</v>
      </c>
      <c r="AK484" s="155">
        <v>0.018356880858579</v>
      </c>
      <c r="AL484" s="156">
        <v>0.00170733823385912</v>
      </c>
    </row>
    <row r="485" spans="1:38">
      <c r="A485" s="166" t="s">
        <v>260</v>
      </c>
      <c r="B485" s="167" t="s">
        <v>1800</v>
      </c>
      <c r="C485" s="167" t="s">
        <v>299</v>
      </c>
      <c r="D485" s="150">
        <v>5749</v>
      </c>
      <c r="E485" s="150">
        <v>83</v>
      </c>
      <c r="F485" s="150">
        <v>58</v>
      </c>
      <c r="G485" s="150">
        <v>0</v>
      </c>
      <c r="H485" s="150">
        <v>0</v>
      </c>
      <c r="I485" s="151">
        <v>6226</v>
      </c>
      <c r="J485" s="151">
        <v>89</v>
      </c>
      <c r="K485" s="151">
        <v>88</v>
      </c>
      <c r="L485" s="151">
        <v>0</v>
      </c>
      <c r="M485" s="151">
        <v>0</v>
      </c>
      <c r="N485" s="151">
        <v>5850</v>
      </c>
      <c r="O485" s="151">
        <v>92</v>
      </c>
      <c r="P485" s="151">
        <v>91</v>
      </c>
      <c r="Q485" s="151">
        <v>48</v>
      </c>
      <c r="R485" s="151">
        <v>0</v>
      </c>
      <c r="S485" s="152">
        <v>0.015</v>
      </c>
      <c r="T485" s="153">
        <v>166402</v>
      </c>
      <c r="U485" s="153">
        <v>2387</v>
      </c>
      <c r="V485" s="153">
        <v>2359</v>
      </c>
      <c r="W485" s="153">
        <v>0</v>
      </c>
      <c r="X485" s="151">
        <v>2122</v>
      </c>
      <c r="Y485" s="154">
        <v>0.0143447795098617</v>
      </c>
      <c r="Z485" s="154">
        <v>0.0144372934423378</v>
      </c>
      <c r="AA485" s="154">
        <v>0.0142948923867652</v>
      </c>
      <c r="AB485" s="155">
        <v>0.0157264957264957</v>
      </c>
      <c r="AC485" s="156">
        <v>0.00014240105557262</v>
      </c>
      <c r="AD485" s="157">
        <v>40526</v>
      </c>
      <c r="AE485" s="158">
        <v>601</v>
      </c>
      <c r="AF485" s="158">
        <v>0</v>
      </c>
      <c r="AG485" s="158">
        <v>41093</v>
      </c>
      <c r="AH485" s="158">
        <v>595</v>
      </c>
      <c r="AI485" s="158">
        <v>0</v>
      </c>
      <c r="AJ485" s="155">
        <v>0.0148299856882002</v>
      </c>
      <c r="AK485" s="155">
        <v>0.0144793517144039</v>
      </c>
      <c r="AL485" s="156">
        <v>0.000350633973796255</v>
      </c>
    </row>
    <row r="486" spans="1:38">
      <c r="A486" s="166" t="s">
        <v>260</v>
      </c>
      <c r="B486" s="167" t="s">
        <v>1800</v>
      </c>
      <c r="C486" s="167" t="s">
        <v>300</v>
      </c>
      <c r="D486" s="150">
        <v>15367</v>
      </c>
      <c r="E486" s="150">
        <v>295</v>
      </c>
      <c r="F486" s="150">
        <v>166</v>
      </c>
      <c r="G486" s="150">
        <v>0</v>
      </c>
      <c r="H486" s="150">
        <v>0</v>
      </c>
      <c r="I486" s="151">
        <v>15662</v>
      </c>
      <c r="J486" s="151">
        <v>291</v>
      </c>
      <c r="K486" s="151">
        <v>290</v>
      </c>
      <c r="L486" s="151">
        <v>3</v>
      </c>
      <c r="M486" s="151">
        <v>0</v>
      </c>
      <c r="N486" s="151">
        <v>14713</v>
      </c>
      <c r="O486" s="151">
        <v>286</v>
      </c>
      <c r="P486" s="151">
        <v>285</v>
      </c>
      <c r="Q486" s="151">
        <v>140</v>
      </c>
      <c r="R486" s="151">
        <v>0</v>
      </c>
      <c r="S486" s="152">
        <v>0.015</v>
      </c>
      <c r="T486" s="153">
        <v>443536</v>
      </c>
      <c r="U486" s="153">
        <v>7767</v>
      </c>
      <c r="V486" s="153">
        <v>7629</v>
      </c>
      <c r="W486" s="153">
        <v>2</v>
      </c>
      <c r="X486" s="151">
        <v>6839</v>
      </c>
      <c r="Y486" s="154">
        <v>0.0175070343782692</v>
      </c>
      <c r="Z486" s="154">
        <v>0.0191969805427214</v>
      </c>
      <c r="AA486" s="154">
        <v>0.0185800025539522</v>
      </c>
      <c r="AB486" s="155">
        <v>0.0194385917216067</v>
      </c>
      <c r="AC486" s="156">
        <v>0.000616977988769175</v>
      </c>
      <c r="AD486" s="157">
        <v>103735</v>
      </c>
      <c r="AE486" s="158">
        <v>1875</v>
      </c>
      <c r="AF486" s="158">
        <v>0</v>
      </c>
      <c r="AG486" s="158">
        <v>107683</v>
      </c>
      <c r="AH486" s="158">
        <v>1986</v>
      </c>
      <c r="AI486" s="158">
        <v>0</v>
      </c>
      <c r="AJ486" s="155">
        <v>0.0180749023955271</v>
      </c>
      <c r="AK486" s="155">
        <v>0.0184430225755226</v>
      </c>
      <c r="AL486" s="156">
        <v>-0.000368120179995535</v>
      </c>
    </row>
    <row r="487" spans="1:38">
      <c r="A487" s="166" t="s">
        <v>260</v>
      </c>
      <c r="B487" s="167" t="s">
        <v>1800</v>
      </c>
      <c r="C487" s="167" t="s">
        <v>301</v>
      </c>
      <c r="D487" s="150">
        <v>0</v>
      </c>
      <c r="E487" s="150">
        <v>0</v>
      </c>
      <c r="F487" s="150">
        <v>0</v>
      </c>
      <c r="G487" s="150">
        <v>0</v>
      </c>
      <c r="H487" s="150">
        <v>0</v>
      </c>
      <c r="I487" s="151">
        <v>0</v>
      </c>
      <c r="J487" s="151">
        <v>0</v>
      </c>
      <c r="K487" s="151">
        <v>0</v>
      </c>
      <c r="L487" s="151">
        <v>0</v>
      </c>
      <c r="M487" s="151">
        <v>0</v>
      </c>
      <c r="N487" s="151">
        <v>0</v>
      </c>
      <c r="O487" s="151">
        <v>0</v>
      </c>
      <c r="P487" s="151">
        <v>0</v>
      </c>
      <c r="Q487" s="151">
        <v>0</v>
      </c>
      <c r="R487" s="151">
        <v>0</v>
      </c>
      <c r="S487" s="152">
        <v>0.015</v>
      </c>
      <c r="T487" s="153">
        <v>0</v>
      </c>
      <c r="U487" s="153">
        <v>2</v>
      </c>
      <c r="V487" s="153">
        <v>2</v>
      </c>
      <c r="W487" s="153">
        <v>0</v>
      </c>
      <c r="X487" s="151">
        <v>2</v>
      </c>
      <c r="Y487" s="154">
        <v>0</v>
      </c>
      <c r="Z487" s="154">
        <v>0</v>
      </c>
      <c r="AA487" s="154">
        <v>0</v>
      </c>
      <c r="AB487" s="155">
        <v>0</v>
      </c>
      <c r="AC487" s="156">
        <v>0</v>
      </c>
      <c r="AD487" s="157">
        <v>0</v>
      </c>
      <c r="AE487" s="158">
        <v>0</v>
      </c>
      <c r="AF487" s="158">
        <v>0</v>
      </c>
      <c r="AG487" s="158">
        <v>0</v>
      </c>
      <c r="AH487" s="158">
        <v>0</v>
      </c>
      <c r="AI487" s="158">
        <v>0</v>
      </c>
      <c r="AJ487" s="155">
        <v>0</v>
      </c>
      <c r="AK487" s="155">
        <v>0</v>
      </c>
      <c r="AL487" s="156">
        <v>0</v>
      </c>
    </row>
    <row r="488" spans="1:38">
      <c r="A488" s="166" t="s">
        <v>260</v>
      </c>
      <c r="B488" s="167" t="s">
        <v>1800</v>
      </c>
      <c r="C488" s="167" t="s">
        <v>302</v>
      </c>
      <c r="D488" s="150">
        <v>0</v>
      </c>
      <c r="E488" s="150">
        <v>0</v>
      </c>
      <c r="F488" s="150">
        <v>0</v>
      </c>
      <c r="G488" s="150">
        <v>0</v>
      </c>
      <c r="H488" s="150">
        <v>0</v>
      </c>
      <c r="I488" s="151">
        <v>0</v>
      </c>
      <c r="J488" s="151">
        <v>0</v>
      </c>
      <c r="K488" s="151">
        <v>0</v>
      </c>
      <c r="L488" s="151">
        <v>0</v>
      </c>
      <c r="M488" s="151">
        <v>0</v>
      </c>
      <c r="N488" s="151">
        <v>0</v>
      </c>
      <c r="O488" s="151">
        <v>0</v>
      </c>
      <c r="P488" s="151">
        <v>0</v>
      </c>
      <c r="Q488" s="151">
        <v>0</v>
      </c>
      <c r="R488" s="151">
        <v>0</v>
      </c>
      <c r="S488" s="152">
        <v>0.015</v>
      </c>
      <c r="T488" s="153">
        <v>0</v>
      </c>
      <c r="U488" s="153">
        <v>4</v>
      </c>
      <c r="V488" s="153">
        <v>4</v>
      </c>
      <c r="W488" s="153">
        <v>0</v>
      </c>
      <c r="X488" s="151">
        <v>4</v>
      </c>
      <c r="Y488" s="154">
        <v>0</v>
      </c>
      <c r="Z488" s="154">
        <v>0</v>
      </c>
      <c r="AA488" s="154">
        <v>0</v>
      </c>
      <c r="AB488" s="155">
        <v>0</v>
      </c>
      <c r="AC488" s="156">
        <v>0</v>
      </c>
      <c r="AD488" s="157">
        <v>0</v>
      </c>
      <c r="AE488" s="158">
        <v>0</v>
      </c>
      <c r="AF488" s="158">
        <v>0</v>
      </c>
      <c r="AG488" s="158">
        <v>0</v>
      </c>
      <c r="AH488" s="158">
        <v>2</v>
      </c>
      <c r="AI488" s="158">
        <v>0</v>
      </c>
      <c r="AJ488" s="155">
        <v>0</v>
      </c>
      <c r="AK488" s="155">
        <v>0</v>
      </c>
      <c r="AL488" s="156">
        <v>0</v>
      </c>
    </row>
    <row r="489" spans="1:38">
      <c r="A489" s="166" t="s">
        <v>260</v>
      </c>
      <c r="B489" s="167" t="s">
        <v>1800</v>
      </c>
      <c r="C489" s="167" t="s">
        <v>303</v>
      </c>
      <c r="D489" s="150">
        <v>0</v>
      </c>
      <c r="E489" s="150">
        <v>0</v>
      </c>
      <c r="F489" s="150">
        <v>0</v>
      </c>
      <c r="G489" s="150">
        <v>0</v>
      </c>
      <c r="H489" s="150">
        <v>0</v>
      </c>
      <c r="I489" s="151">
        <v>0</v>
      </c>
      <c r="J489" s="151">
        <v>0</v>
      </c>
      <c r="K489" s="151">
        <v>0</v>
      </c>
      <c r="L489" s="151">
        <v>0</v>
      </c>
      <c r="M489" s="151">
        <v>0</v>
      </c>
      <c r="N489" s="151">
        <v>0</v>
      </c>
      <c r="O489" s="151">
        <v>0</v>
      </c>
      <c r="P489" s="151">
        <v>0</v>
      </c>
      <c r="Q489" s="151">
        <v>0</v>
      </c>
      <c r="R489" s="151">
        <v>0</v>
      </c>
      <c r="S489" s="152">
        <v>0.015</v>
      </c>
      <c r="T489" s="153">
        <v>0</v>
      </c>
      <c r="U489" s="153">
        <v>0</v>
      </c>
      <c r="V489" s="153">
        <v>0</v>
      </c>
      <c r="W489" s="153">
        <v>0</v>
      </c>
      <c r="X489" s="151">
        <v>0</v>
      </c>
      <c r="Y489" s="154">
        <v>0</v>
      </c>
      <c r="Z489" s="154">
        <v>0</v>
      </c>
      <c r="AA489" s="154">
        <v>0</v>
      </c>
      <c r="AB489" s="155">
        <v>0</v>
      </c>
      <c r="AC489" s="156">
        <v>0</v>
      </c>
      <c r="AD489" s="157">
        <v>0</v>
      </c>
      <c r="AE489" s="158">
        <v>0</v>
      </c>
      <c r="AF489" s="158">
        <v>0</v>
      </c>
      <c r="AG489" s="158">
        <v>0</v>
      </c>
      <c r="AH489" s="158">
        <v>0</v>
      </c>
      <c r="AI489" s="158">
        <v>0</v>
      </c>
      <c r="AJ489" s="155">
        <v>0</v>
      </c>
      <c r="AK489" s="155">
        <v>0</v>
      </c>
      <c r="AL489" s="156">
        <v>0</v>
      </c>
    </row>
    <row r="490" spans="1:38">
      <c r="A490" s="166" t="s">
        <v>260</v>
      </c>
      <c r="B490" s="167" t="s">
        <v>1800</v>
      </c>
      <c r="C490" s="167" t="s">
        <v>304</v>
      </c>
      <c r="D490" s="150">
        <v>0</v>
      </c>
      <c r="E490" s="150">
        <v>0</v>
      </c>
      <c r="F490" s="150">
        <v>0</v>
      </c>
      <c r="G490" s="150">
        <v>0</v>
      </c>
      <c r="H490" s="150">
        <v>0</v>
      </c>
      <c r="I490" s="151">
        <v>0</v>
      </c>
      <c r="J490" s="151">
        <v>0</v>
      </c>
      <c r="K490" s="151">
        <v>0</v>
      </c>
      <c r="L490" s="151">
        <v>0</v>
      </c>
      <c r="M490" s="151">
        <v>0</v>
      </c>
      <c r="N490" s="151">
        <v>0</v>
      </c>
      <c r="O490" s="151">
        <v>0</v>
      </c>
      <c r="P490" s="151">
        <v>0</v>
      </c>
      <c r="Q490" s="151">
        <v>0</v>
      </c>
      <c r="R490" s="151">
        <v>0</v>
      </c>
      <c r="S490" s="152">
        <v>0.015</v>
      </c>
      <c r="T490" s="153">
        <v>0</v>
      </c>
      <c r="U490" s="153">
        <v>0</v>
      </c>
      <c r="V490" s="153">
        <v>0</v>
      </c>
      <c r="W490" s="153">
        <v>0</v>
      </c>
      <c r="X490" s="151">
        <v>0</v>
      </c>
      <c r="Y490" s="154">
        <v>0</v>
      </c>
      <c r="Z490" s="154">
        <v>0</v>
      </c>
      <c r="AA490" s="154">
        <v>0</v>
      </c>
      <c r="AB490" s="155">
        <v>0</v>
      </c>
      <c r="AC490" s="156">
        <v>0</v>
      </c>
      <c r="AD490" s="157">
        <v>0</v>
      </c>
      <c r="AE490" s="158">
        <v>0</v>
      </c>
      <c r="AF490" s="158">
        <v>0</v>
      </c>
      <c r="AG490" s="158">
        <v>0</v>
      </c>
      <c r="AH490" s="158">
        <v>0</v>
      </c>
      <c r="AI490" s="158">
        <v>0</v>
      </c>
      <c r="AJ490" s="155">
        <v>0</v>
      </c>
      <c r="AK490" s="155">
        <v>0</v>
      </c>
      <c r="AL490" s="156">
        <v>0</v>
      </c>
    </row>
    <row r="491" spans="1:38">
      <c r="A491" s="166" t="s">
        <v>260</v>
      </c>
      <c r="B491" s="167" t="s">
        <v>1800</v>
      </c>
      <c r="C491" s="167" t="s">
        <v>305</v>
      </c>
      <c r="D491" s="150">
        <v>2233</v>
      </c>
      <c r="E491" s="150">
        <v>55</v>
      </c>
      <c r="F491" s="150">
        <v>37</v>
      </c>
      <c r="G491" s="150">
        <v>1</v>
      </c>
      <c r="H491" s="150">
        <v>0</v>
      </c>
      <c r="I491" s="151">
        <v>2341</v>
      </c>
      <c r="J491" s="151">
        <v>1</v>
      </c>
      <c r="K491" s="151">
        <v>1</v>
      </c>
      <c r="L491" s="151">
        <v>0</v>
      </c>
      <c r="M491" s="151">
        <v>0</v>
      </c>
      <c r="N491" s="151">
        <v>2288</v>
      </c>
      <c r="O491" s="151">
        <v>22</v>
      </c>
      <c r="P491" s="151">
        <v>22</v>
      </c>
      <c r="Q491" s="151">
        <v>11</v>
      </c>
      <c r="R491" s="151">
        <v>0</v>
      </c>
      <c r="S491" s="152">
        <v>0.015</v>
      </c>
      <c r="T491" s="153">
        <v>64941</v>
      </c>
      <c r="U491" s="153">
        <v>725</v>
      </c>
      <c r="V491" s="153">
        <v>707</v>
      </c>
      <c r="W491" s="153">
        <v>1</v>
      </c>
      <c r="X491" s="151">
        <v>644</v>
      </c>
      <c r="Y491" s="154">
        <v>0.0111485810196948</v>
      </c>
      <c r="Z491" s="154">
        <v>0.0246305418719212</v>
      </c>
      <c r="AA491" s="154">
        <v>0.000427167876975651</v>
      </c>
      <c r="AB491" s="155">
        <v>0.00961538461538462</v>
      </c>
      <c r="AC491" s="156">
        <v>0.0242033739949455</v>
      </c>
      <c r="AD491" s="157">
        <v>15327</v>
      </c>
      <c r="AE491" s="158">
        <v>186</v>
      </c>
      <c r="AF491" s="158">
        <v>0</v>
      </c>
      <c r="AG491" s="158">
        <v>15476</v>
      </c>
      <c r="AH491" s="158">
        <v>212</v>
      </c>
      <c r="AI491" s="158">
        <v>0</v>
      </c>
      <c r="AJ491" s="155">
        <v>0.0121354472499511</v>
      </c>
      <c r="AK491" s="155">
        <v>0.0136986301369863</v>
      </c>
      <c r="AL491" s="156">
        <v>-0.00156318288703523</v>
      </c>
    </row>
    <row r="492" spans="1:38">
      <c r="A492" s="166" t="s">
        <v>260</v>
      </c>
      <c r="B492" s="167" t="s">
        <v>1800</v>
      </c>
      <c r="C492" s="167" t="s">
        <v>306</v>
      </c>
      <c r="D492" s="150">
        <v>109</v>
      </c>
      <c r="E492" s="150">
        <v>0</v>
      </c>
      <c r="F492" s="150">
        <v>0</v>
      </c>
      <c r="G492" s="150">
        <v>0</v>
      </c>
      <c r="H492" s="150">
        <v>0</v>
      </c>
      <c r="I492" s="151">
        <v>57</v>
      </c>
      <c r="J492" s="151">
        <v>1</v>
      </c>
      <c r="K492" s="151">
        <v>1</v>
      </c>
      <c r="L492" s="151">
        <v>0</v>
      </c>
      <c r="M492" s="151">
        <v>0</v>
      </c>
      <c r="N492" s="151">
        <v>159</v>
      </c>
      <c r="O492" s="151">
        <v>0</v>
      </c>
      <c r="P492" s="151">
        <v>0</v>
      </c>
      <c r="Q492" s="151">
        <v>0</v>
      </c>
      <c r="R492" s="151">
        <v>0</v>
      </c>
      <c r="S492" s="152">
        <v>0.015</v>
      </c>
      <c r="T492" s="153">
        <v>2597</v>
      </c>
      <c r="U492" s="153">
        <v>4</v>
      </c>
      <c r="V492" s="153">
        <v>4</v>
      </c>
      <c r="W492" s="153">
        <v>0</v>
      </c>
      <c r="X492" s="151">
        <v>2</v>
      </c>
      <c r="Y492" s="154">
        <v>0.00154023873700424</v>
      </c>
      <c r="Z492" s="154">
        <v>0</v>
      </c>
      <c r="AA492" s="154">
        <v>0.0175438596491228</v>
      </c>
      <c r="AB492" s="155">
        <v>0</v>
      </c>
      <c r="AC492" s="156">
        <v>-0.0175438596491228</v>
      </c>
      <c r="AD492" s="157">
        <v>828</v>
      </c>
      <c r="AE492" s="158">
        <v>3</v>
      </c>
      <c r="AF492" s="158">
        <v>0</v>
      </c>
      <c r="AG492" s="158">
        <v>760</v>
      </c>
      <c r="AH492" s="158">
        <v>0</v>
      </c>
      <c r="AI492" s="158">
        <v>0</v>
      </c>
      <c r="AJ492" s="155">
        <v>0.0036231884057971</v>
      </c>
      <c r="AK492" s="155">
        <v>0</v>
      </c>
      <c r="AL492" s="156">
        <v>0.0036231884057971</v>
      </c>
    </row>
    <row r="493" spans="1:38">
      <c r="A493" s="166" t="s">
        <v>260</v>
      </c>
      <c r="B493" s="167" t="s">
        <v>1800</v>
      </c>
      <c r="C493" s="167" t="s">
        <v>307</v>
      </c>
      <c r="D493" s="150">
        <v>15200</v>
      </c>
      <c r="E493" s="150">
        <v>219</v>
      </c>
      <c r="F493" s="150">
        <v>124</v>
      </c>
      <c r="G493" s="150">
        <v>1</v>
      </c>
      <c r="H493" s="150">
        <v>0</v>
      </c>
      <c r="I493" s="151">
        <v>15086</v>
      </c>
      <c r="J493" s="151">
        <v>233</v>
      </c>
      <c r="K493" s="151">
        <v>233</v>
      </c>
      <c r="L493" s="151">
        <v>10</v>
      </c>
      <c r="M493" s="151">
        <v>0</v>
      </c>
      <c r="N493" s="151">
        <v>14824</v>
      </c>
      <c r="O493" s="151">
        <v>226</v>
      </c>
      <c r="P493" s="151">
        <v>226</v>
      </c>
      <c r="Q493" s="151">
        <v>107</v>
      </c>
      <c r="R493" s="151">
        <v>0</v>
      </c>
      <c r="S493" s="152">
        <v>0.015</v>
      </c>
      <c r="T493" s="153">
        <v>412892</v>
      </c>
      <c r="U493" s="153">
        <v>6714</v>
      </c>
      <c r="V493" s="153">
        <v>6619</v>
      </c>
      <c r="W493" s="153">
        <v>0</v>
      </c>
      <c r="X493" s="151">
        <v>6011</v>
      </c>
      <c r="Y493" s="154">
        <v>0.0162609108435136</v>
      </c>
      <c r="Z493" s="154">
        <v>0.0144078947368421</v>
      </c>
      <c r="AA493" s="154">
        <v>0.0154447832427416</v>
      </c>
      <c r="AB493" s="155">
        <v>0.0152455477603886</v>
      </c>
      <c r="AC493" s="156">
        <v>-0.00103688850589951</v>
      </c>
      <c r="AD493" s="157">
        <v>101300</v>
      </c>
      <c r="AE493" s="158">
        <v>1650</v>
      </c>
      <c r="AF493" s="158">
        <v>0</v>
      </c>
      <c r="AG493" s="158">
        <v>98452</v>
      </c>
      <c r="AH493" s="158">
        <v>1643</v>
      </c>
      <c r="AI493" s="158">
        <v>0</v>
      </c>
      <c r="AJ493" s="155">
        <v>0.0162882527147088</v>
      </c>
      <c r="AK493" s="155">
        <v>0.016688335432495</v>
      </c>
      <c r="AL493" s="156">
        <v>-0.00040008271778624</v>
      </c>
    </row>
    <row r="494" spans="1:38">
      <c r="A494" s="166" t="s">
        <v>260</v>
      </c>
      <c r="B494" s="167" t="s">
        <v>1801</v>
      </c>
      <c r="C494" s="167" t="s">
        <v>308</v>
      </c>
      <c r="D494" s="150">
        <v>5685</v>
      </c>
      <c r="E494" s="150">
        <v>85</v>
      </c>
      <c r="F494" s="150">
        <v>55</v>
      </c>
      <c r="G494" s="150">
        <v>3</v>
      </c>
      <c r="H494" s="150">
        <v>0</v>
      </c>
      <c r="I494" s="151">
        <v>5638</v>
      </c>
      <c r="J494" s="151">
        <v>53</v>
      </c>
      <c r="K494" s="151">
        <v>52</v>
      </c>
      <c r="L494" s="151">
        <v>0</v>
      </c>
      <c r="M494" s="151">
        <v>0</v>
      </c>
      <c r="N494" s="151">
        <v>5197</v>
      </c>
      <c r="O494" s="151">
        <v>124</v>
      </c>
      <c r="P494" s="151">
        <v>124</v>
      </c>
      <c r="Q494" s="151">
        <v>38</v>
      </c>
      <c r="R494" s="151">
        <v>0</v>
      </c>
      <c r="S494" s="152">
        <v>0.015</v>
      </c>
      <c r="T494" s="153">
        <v>160209</v>
      </c>
      <c r="U494" s="153">
        <v>3149</v>
      </c>
      <c r="V494" s="153">
        <v>3118</v>
      </c>
      <c r="W494" s="153">
        <v>2</v>
      </c>
      <c r="X494" s="151">
        <v>2815</v>
      </c>
      <c r="Y494" s="154">
        <v>0.0196430912121042</v>
      </c>
      <c r="Z494" s="154">
        <v>0.0149516270888303</v>
      </c>
      <c r="AA494" s="154">
        <v>0.00940049663001064</v>
      </c>
      <c r="AB494" s="155">
        <v>0.0238599191841447</v>
      </c>
      <c r="AC494" s="156">
        <v>0.00555113045881961</v>
      </c>
      <c r="AD494" s="157">
        <v>37405</v>
      </c>
      <c r="AE494" s="158">
        <v>748</v>
      </c>
      <c r="AF494" s="158">
        <v>0</v>
      </c>
      <c r="AG494" s="158">
        <v>38875</v>
      </c>
      <c r="AH494" s="158">
        <v>882</v>
      </c>
      <c r="AI494" s="158">
        <v>0</v>
      </c>
      <c r="AJ494" s="155">
        <v>0.0199973265606202</v>
      </c>
      <c r="AK494" s="155">
        <v>0.0226881028938907</v>
      </c>
      <c r="AL494" s="156">
        <v>-0.00269077633327044</v>
      </c>
    </row>
    <row r="495" spans="1:38">
      <c r="A495" s="166" t="s">
        <v>260</v>
      </c>
      <c r="B495" s="167" t="s">
        <v>1801</v>
      </c>
      <c r="C495" s="167" t="s">
        <v>309</v>
      </c>
      <c r="D495" s="150">
        <v>10325</v>
      </c>
      <c r="E495" s="150">
        <v>240</v>
      </c>
      <c r="F495" s="150">
        <v>105</v>
      </c>
      <c r="G495" s="150">
        <v>1</v>
      </c>
      <c r="H495" s="150">
        <v>0</v>
      </c>
      <c r="I495" s="151">
        <v>10310</v>
      </c>
      <c r="J495" s="151">
        <v>229</v>
      </c>
      <c r="K495" s="151">
        <v>229</v>
      </c>
      <c r="L495" s="151">
        <v>0</v>
      </c>
      <c r="M495" s="151">
        <v>0</v>
      </c>
      <c r="N495" s="151">
        <v>9631</v>
      </c>
      <c r="O495" s="151">
        <v>222</v>
      </c>
      <c r="P495" s="151">
        <v>221</v>
      </c>
      <c r="Q495" s="151">
        <v>8</v>
      </c>
      <c r="R495" s="151">
        <v>0</v>
      </c>
      <c r="S495" s="152">
        <v>0.015</v>
      </c>
      <c r="T495" s="153">
        <v>281521</v>
      </c>
      <c r="U495" s="153">
        <v>6251</v>
      </c>
      <c r="V495" s="153">
        <v>6108</v>
      </c>
      <c r="W495" s="153">
        <v>1</v>
      </c>
      <c r="X495" s="151">
        <v>5296</v>
      </c>
      <c r="Y495" s="154">
        <v>0.0222008304886669</v>
      </c>
      <c r="Z495" s="154">
        <v>0.0232445520581114</v>
      </c>
      <c r="AA495" s="154">
        <v>0.0222114451988361</v>
      </c>
      <c r="AB495" s="155">
        <v>0.0230505658810092</v>
      </c>
      <c r="AC495" s="156">
        <v>0.0010331068592753</v>
      </c>
      <c r="AD495" s="157">
        <v>67385</v>
      </c>
      <c r="AE495" s="158">
        <v>1614</v>
      </c>
      <c r="AF495" s="158">
        <v>0</v>
      </c>
      <c r="AG495" s="158">
        <v>67319</v>
      </c>
      <c r="AH495" s="158">
        <v>1495</v>
      </c>
      <c r="AI495" s="158">
        <v>0</v>
      </c>
      <c r="AJ495" s="155">
        <v>0.0239519180826593</v>
      </c>
      <c r="AK495" s="155">
        <v>0.0222076976782186</v>
      </c>
      <c r="AL495" s="156">
        <v>0.00174422040444072</v>
      </c>
    </row>
    <row r="496" spans="1:38">
      <c r="A496" s="166" t="s">
        <v>260</v>
      </c>
      <c r="B496" s="167" t="s">
        <v>1801</v>
      </c>
      <c r="C496" s="167" t="s">
        <v>310</v>
      </c>
      <c r="D496" s="150">
        <v>9392</v>
      </c>
      <c r="E496" s="150">
        <v>381</v>
      </c>
      <c r="F496" s="150">
        <v>236</v>
      </c>
      <c r="G496" s="150">
        <v>0</v>
      </c>
      <c r="H496" s="150">
        <v>0</v>
      </c>
      <c r="I496" s="151">
        <v>9473</v>
      </c>
      <c r="J496" s="151">
        <v>2</v>
      </c>
      <c r="K496" s="151">
        <v>2</v>
      </c>
      <c r="L496" s="151">
        <v>0</v>
      </c>
      <c r="M496" s="151">
        <v>0</v>
      </c>
      <c r="N496" s="151">
        <v>8791</v>
      </c>
      <c r="O496" s="151">
        <v>226</v>
      </c>
      <c r="P496" s="151">
        <v>225</v>
      </c>
      <c r="Q496" s="151">
        <v>81</v>
      </c>
      <c r="R496" s="151">
        <v>0</v>
      </c>
      <c r="S496" s="152">
        <v>0.015</v>
      </c>
      <c r="T496" s="153">
        <v>254336</v>
      </c>
      <c r="U496" s="153">
        <v>5554</v>
      </c>
      <c r="V496" s="153">
        <v>5408</v>
      </c>
      <c r="W496" s="153">
        <v>3</v>
      </c>
      <c r="X496" s="151">
        <v>4901</v>
      </c>
      <c r="Y496" s="154">
        <v>0.0218254592350277</v>
      </c>
      <c r="Z496" s="154">
        <v>0.0405664395229983</v>
      </c>
      <c r="AA496" s="154">
        <v>0.000211126359125937</v>
      </c>
      <c r="AB496" s="155">
        <v>0.025708110567626</v>
      </c>
      <c r="AC496" s="156">
        <v>0.0403553131638724</v>
      </c>
      <c r="AD496" s="157">
        <v>61252</v>
      </c>
      <c r="AE496" s="158">
        <v>1392</v>
      </c>
      <c r="AF496" s="158">
        <v>0</v>
      </c>
      <c r="AG496" s="158">
        <v>60472</v>
      </c>
      <c r="AH496" s="158">
        <v>1442</v>
      </c>
      <c r="AI496" s="158">
        <v>1</v>
      </c>
      <c r="AJ496" s="155">
        <v>0.0227257885456801</v>
      </c>
      <c r="AK496" s="155">
        <v>0.0238292102129911</v>
      </c>
      <c r="AL496" s="156">
        <v>-0.00110342166731099</v>
      </c>
    </row>
    <row r="497" spans="1:38">
      <c r="A497" s="166" t="s">
        <v>260</v>
      </c>
      <c r="B497" s="167" t="s">
        <v>1801</v>
      </c>
      <c r="C497" s="167" t="s">
        <v>311</v>
      </c>
      <c r="D497" s="150">
        <v>9501</v>
      </c>
      <c r="E497" s="150">
        <v>204</v>
      </c>
      <c r="F497" s="150">
        <v>107</v>
      </c>
      <c r="G497" s="150">
        <v>1</v>
      </c>
      <c r="H497" s="150">
        <v>0</v>
      </c>
      <c r="I497" s="151">
        <v>9643</v>
      </c>
      <c r="J497" s="151">
        <v>178</v>
      </c>
      <c r="K497" s="151">
        <v>178</v>
      </c>
      <c r="L497" s="151">
        <v>28</v>
      </c>
      <c r="M497" s="151">
        <v>0</v>
      </c>
      <c r="N497" s="151">
        <v>8990</v>
      </c>
      <c r="O497" s="151">
        <v>191</v>
      </c>
      <c r="P497" s="151">
        <v>191</v>
      </c>
      <c r="Q497" s="151">
        <v>98</v>
      </c>
      <c r="R497" s="151">
        <v>0</v>
      </c>
      <c r="S497" s="152">
        <v>0.015</v>
      </c>
      <c r="T497" s="153">
        <v>263044</v>
      </c>
      <c r="U497" s="153">
        <v>5427</v>
      </c>
      <c r="V497" s="153">
        <v>5329</v>
      </c>
      <c r="W497" s="153">
        <v>5</v>
      </c>
      <c r="X497" s="151">
        <v>4867</v>
      </c>
      <c r="Y497" s="154">
        <v>0.0206125210991317</v>
      </c>
      <c r="Z497" s="154">
        <v>0.0214714240606252</v>
      </c>
      <c r="AA497" s="154">
        <v>0.0184589857928031</v>
      </c>
      <c r="AB497" s="155">
        <v>0.0212458286985539</v>
      </c>
      <c r="AC497" s="156">
        <v>0.00301243826782213</v>
      </c>
      <c r="AD497" s="157">
        <v>63307</v>
      </c>
      <c r="AE497" s="158">
        <v>1301</v>
      </c>
      <c r="AF497" s="158">
        <v>0</v>
      </c>
      <c r="AG497" s="158">
        <v>63272</v>
      </c>
      <c r="AH497" s="158">
        <v>1356</v>
      </c>
      <c r="AI497" s="158">
        <v>0</v>
      </c>
      <c r="AJ497" s="155">
        <v>0.0205506500071082</v>
      </c>
      <c r="AK497" s="155">
        <v>0.0214312808193198</v>
      </c>
      <c r="AL497" s="156">
        <v>-0.000880630812211545</v>
      </c>
    </row>
    <row r="498" spans="1:38">
      <c r="A498" s="166" t="s">
        <v>260</v>
      </c>
      <c r="B498" s="167" t="s">
        <v>1801</v>
      </c>
      <c r="C498" s="167" t="s">
        <v>312</v>
      </c>
      <c r="D498" s="150">
        <v>9473</v>
      </c>
      <c r="E498" s="150">
        <v>137</v>
      </c>
      <c r="F498" s="150">
        <v>73</v>
      </c>
      <c r="G498" s="150">
        <v>0</v>
      </c>
      <c r="H498" s="150">
        <v>0</v>
      </c>
      <c r="I498" s="151">
        <v>9648</v>
      </c>
      <c r="J498" s="151">
        <v>145</v>
      </c>
      <c r="K498" s="151">
        <v>145</v>
      </c>
      <c r="L498" s="151">
        <v>6</v>
      </c>
      <c r="M498" s="151">
        <v>0</v>
      </c>
      <c r="N498" s="151">
        <v>8906</v>
      </c>
      <c r="O498" s="151">
        <v>148</v>
      </c>
      <c r="P498" s="151">
        <v>148</v>
      </c>
      <c r="Q498" s="151">
        <v>75</v>
      </c>
      <c r="R498" s="151">
        <v>0</v>
      </c>
      <c r="S498" s="152">
        <v>0.015</v>
      </c>
      <c r="T498" s="153">
        <v>263421</v>
      </c>
      <c r="U498" s="153">
        <v>3867</v>
      </c>
      <c r="V498" s="153">
        <v>3803</v>
      </c>
      <c r="W498" s="153">
        <v>1</v>
      </c>
      <c r="X498" s="151">
        <v>3458</v>
      </c>
      <c r="Y498" s="154">
        <v>0.0146761268084169</v>
      </c>
      <c r="Z498" s="154">
        <v>0.0144621556001267</v>
      </c>
      <c r="AA498" s="154">
        <v>0.0150290215588723</v>
      </c>
      <c r="AB498" s="155">
        <v>0.0166180103301145</v>
      </c>
      <c r="AC498" s="156">
        <v>-0.000566865958745628</v>
      </c>
      <c r="AD498" s="157">
        <v>63124</v>
      </c>
      <c r="AE498" s="158">
        <v>1001</v>
      </c>
      <c r="AF498" s="158">
        <v>0</v>
      </c>
      <c r="AG498" s="158">
        <v>63982</v>
      </c>
      <c r="AH498" s="158">
        <v>975</v>
      </c>
      <c r="AI498" s="158">
        <v>0</v>
      </c>
      <c r="AJ498" s="155">
        <v>0.0158576769532983</v>
      </c>
      <c r="AK498" s="155">
        <v>0.0152386608733706</v>
      </c>
      <c r="AL498" s="156">
        <v>0.000619016079927636</v>
      </c>
    </row>
    <row r="499" spans="1:38">
      <c r="A499" s="166" t="s">
        <v>260</v>
      </c>
      <c r="B499" s="167" t="s">
        <v>1801</v>
      </c>
      <c r="C499" s="167" t="s">
        <v>313</v>
      </c>
      <c r="D499" s="150">
        <v>9924</v>
      </c>
      <c r="E499" s="150">
        <v>187</v>
      </c>
      <c r="F499" s="150">
        <v>121</v>
      </c>
      <c r="G499" s="150">
        <v>0</v>
      </c>
      <c r="H499" s="150">
        <v>0</v>
      </c>
      <c r="I499" s="151">
        <v>10511</v>
      </c>
      <c r="J499" s="151">
        <v>224</v>
      </c>
      <c r="K499" s="151">
        <v>224</v>
      </c>
      <c r="L499" s="151">
        <v>58</v>
      </c>
      <c r="M499" s="151">
        <v>0</v>
      </c>
      <c r="N499" s="151">
        <v>9614</v>
      </c>
      <c r="O499" s="151">
        <v>204</v>
      </c>
      <c r="P499" s="151">
        <v>204</v>
      </c>
      <c r="Q499" s="151">
        <v>118</v>
      </c>
      <c r="R499" s="151">
        <v>0</v>
      </c>
      <c r="S499" s="152">
        <v>0.015</v>
      </c>
      <c r="T499" s="153">
        <v>282404</v>
      </c>
      <c r="U499" s="153">
        <v>5990</v>
      </c>
      <c r="V499" s="153">
        <v>5924</v>
      </c>
      <c r="W499" s="153">
        <v>5</v>
      </c>
      <c r="X499" s="151">
        <v>5458</v>
      </c>
      <c r="Y499" s="154">
        <v>0.0211930425914647</v>
      </c>
      <c r="Z499" s="154">
        <v>0.0188432083837162</v>
      </c>
      <c r="AA499" s="154">
        <v>0.0213110075159357</v>
      </c>
      <c r="AB499" s="155">
        <v>0.0212190555439983</v>
      </c>
      <c r="AC499" s="156">
        <v>-0.00246779913221944</v>
      </c>
      <c r="AD499" s="157">
        <v>67273</v>
      </c>
      <c r="AE499" s="158">
        <v>1467</v>
      </c>
      <c r="AF499" s="158">
        <v>1</v>
      </c>
      <c r="AG499" s="158">
        <v>66288</v>
      </c>
      <c r="AH499" s="158">
        <v>1472</v>
      </c>
      <c r="AI499" s="158">
        <v>3</v>
      </c>
      <c r="AJ499" s="155">
        <v>0.0217918035467424</v>
      </c>
      <c r="AK499" s="155">
        <v>0.0221608737629737</v>
      </c>
      <c r="AL499" s="156">
        <v>-0.000369070216231313</v>
      </c>
    </row>
    <row r="500" spans="1:38">
      <c r="A500" s="166" t="s">
        <v>260</v>
      </c>
      <c r="B500" s="167" t="s">
        <v>1801</v>
      </c>
      <c r="C500" s="167" t="s">
        <v>314</v>
      </c>
      <c r="D500" s="150">
        <v>0</v>
      </c>
      <c r="E500" s="150">
        <v>0</v>
      </c>
      <c r="F500" s="150">
        <v>0</v>
      </c>
      <c r="G500" s="150">
        <v>0</v>
      </c>
      <c r="H500" s="150">
        <v>0</v>
      </c>
      <c r="I500" s="151">
        <v>0</v>
      </c>
      <c r="J500" s="151">
        <v>0</v>
      </c>
      <c r="K500" s="151">
        <v>0</v>
      </c>
      <c r="L500" s="151">
        <v>0</v>
      </c>
      <c r="M500" s="151">
        <v>0</v>
      </c>
      <c r="N500" s="151">
        <v>0</v>
      </c>
      <c r="O500" s="151">
        <v>0</v>
      </c>
      <c r="P500" s="151">
        <v>0</v>
      </c>
      <c r="Q500" s="151">
        <v>0</v>
      </c>
      <c r="R500" s="151">
        <v>0</v>
      </c>
      <c r="S500" s="152">
        <v>0.015</v>
      </c>
      <c r="T500" s="153">
        <v>0</v>
      </c>
      <c r="U500" s="153">
        <v>3</v>
      </c>
      <c r="V500" s="153">
        <v>3</v>
      </c>
      <c r="W500" s="153">
        <v>0</v>
      </c>
      <c r="X500" s="151">
        <v>2</v>
      </c>
      <c r="Y500" s="154">
        <v>0</v>
      </c>
      <c r="Z500" s="154">
        <v>0</v>
      </c>
      <c r="AA500" s="154">
        <v>0</v>
      </c>
      <c r="AB500" s="155">
        <v>0</v>
      </c>
      <c r="AC500" s="156">
        <v>0</v>
      </c>
      <c r="AD500" s="157">
        <v>0</v>
      </c>
      <c r="AE500" s="158">
        <v>1</v>
      </c>
      <c r="AF500" s="158">
        <v>0</v>
      </c>
      <c r="AG500" s="158">
        <v>0</v>
      </c>
      <c r="AH500" s="158">
        <v>2</v>
      </c>
      <c r="AI500" s="158">
        <v>0</v>
      </c>
      <c r="AJ500" s="155">
        <v>0</v>
      </c>
      <c r="AK500" s="155">
        <v>0</v>
      </c>
      <c r="AL500" s="156">
        <v>0</v>
      </c>
    </row>
    <row r="501" spans="1:38">
      <c r="A501" s="166" t="s">
        <v>260</v>
      </c>
      <c r="B501" s="167" t="s">
        <v>1801</v>
      </c>
      <c r="C501" s="167" t="s">
        <v>315</v>
      </c>
      <c r="D501" s="150">
        <v>48</v>
      </c>
      <c r="E501" s="150">
        <v>0</v>
      </c>
      <c r="F501" s="150">
        <v>0</v>
      </c>
      <c r="G501" s="150">
        <v>0</v>
      </c>
      <c r="H501" s="150">
        <v>0</v>
      </c>
      <c r="I501" s="151">
        <v>48</v>
      </c>
      <c r="J501" s="151">
        <v>0</v>
      </c>
      <c r="K501" s="151">
        <v>0</v>
      </c>
      <c r="L501" s="151">
        <v>0</v>
      </c>
      <c r="M501" s="151">
        <v>0</v>
      </c>
      <c r="N501" s="151">
        <v>93</v>
      </c>
      <c r="O501" s="151">
        <v>0</v>
      </c>
      <c r="P501" s="151">
        <v>0</v>
      </c>
      <c r="Q501" s="151">
        <v>0</v>
      </c>
      <c r="R501" s="151">
        <v>0</v>
      </c>
      <c r="S501" s="152">
        <v>0.015</v>
      </c>
      <c r="T501" s="153">
        <v>1657</v>
      </c>
      <c r="U501" s="153">
        <v>8</v>
      </c>
      <c r="V501" s="153">
        <v>8</v>
      </c>
      <c r="W501" s="153">
        <v>0</v>
      </c>
      <c r="X501" s="151">
        <v>7</v>
      </c>
      <c r="Y501" s="154">
        <v>0.00482800241400121</v>
      </c>
      <c r="Z501" s="154">
        <v>0</v>
      </c>
      <c r="AA501" s="154">
        <v>0</v>
      </c>
      <c r="AB501" s="155">
        <v>0</v>
      </c>
      <c r="AC501" s="156">
        <v>0</v>
      </c>
      <c r="AD501" s="157">
        <v>486</v>
      </c>
      <c r="AE501" s="158">
        <v>2</v>
      </c>
      <c r="AF501" s="158">
        <v>0</v>
      </c>
      <c r="AG501" s="158">
        <v>506</v>
      </c>
      <c r="AH501" s="158">
        <v>1</v>
      </c>
      <c r="AI501" s="158">
        <v>0</v>
      </c>
      <c r="AJ501" s="155">
        <v>0.00411522633744856</v>
      </c>
      <c r="AK501" s="155">
        <v>0.00197628458498024</v>
      </c>
      <c r="AL501" s="156">
        <v>0.00213894175246832</v>
      </c>
    </row>
    <row r="502" spans="1:38">
      <c r="A502" s="166" t="s">
        <v>260</v>
      </c>
      <c r="B502" s="167" t="s">
        <v>1801</v>
      </c>
      <c r="C502" s="167" t="s">
        <v>316</v>
      </c>
      <c r="D502" s="150">
        <v>598</v>
      </c>
      <c r="E502" s="150">
        <v>0</v>
      </c>
      <c r="F502" s="150">
        <v>0</v>
      </c>
      <c r="G502" s="150">
        <v>0</v>
      </c>
      <c r="H502" s="150">
        <v>0</v>
      </c>
      <c r="I502" s="151">
        <v>0</v>
      </c>
      <c r="J502" s="151">
        <v>4</v>
      </c>
      <c r="K502" s="151">
        <v>4</v>
      </c>
      <c r="L502" s="151">
        <v>4</v>
      </c>
      <c r="M502" s="151">
        <v>0</v>
      </c>
      <c r="N502" s="151">
        <v>380</v>
      </c>
      <c r="O502" s="151">
        <v>44</v>
      </c>
      <c r="P502" s="151">
        <v>44</v>
      </c>
      <c r="Q502" s="151">
        <v>44</v>
      </c>
      <c r="R502" s="151">
        <v>0</v>
      </c>
      <c r="S502" s="152">
        <v>0.015</v>
      </c>
      <c r="T502" s="153">
        <v>18628</v>
      </c>
      <c r="U502" s="153">
        <v>542</v>
      </c>
      <c r="V502" s="153">
        <v>542</v>
      </c>
      <c r="W502" s="153">
        <v>0</v>
      </c>
      <c r="X502" s="151">
        <v>542</v>
      </c>
      <c r="Y502" s="154">
        <v>0.029095984539403</v>
      </c>
      <c r="Z502" s="154">
        <v>0</v>
      </c>
      <c r="AA502" s="154">
        <v>0</v>
      </c>
      <c r="AB502" s="155">
        <v>0.115789473684211</v>
      </c>
      <c r="AC502" s="156">
        <v>0</v>
      </c>
      <c r="AD502" s="157">
        <v>4089</v>
      </c>
      <c r="AE502" s="158">
        <v>96</v>
      </c>
      <c r="AF502" s="158">
        <v>0</v>
      </c>
      <c r="AG502" s="158">
        <v>6050</v>
      </c>
      <c r="AH502" s="158">
        <v>402</v>
      </c>
      <c r="AI502" s="158">
        <v>0</v>
      </c>
      <c r="AJ502" s="155">
        <v>0.0234776228906823</v>
      </c>
      <c r="AK502" s="155">
        <v>0.0664462809917355</v>
      </c>
      <c r="AL502" s="156">
        <v>-0.0429686581010532</v>
      </c>
    </row>
    <row r="503" spans="1:38">
      <c r="A503" s="166" t="s">
        <v>260</v>
      </c>
      <c r="B503" s="167" t="s">
        <v>1801</v>
      </c>
      <c r="C503" s="167" t="s">
        <v>317</v>
      </c>
      <c r="D503" s="150">
        <v>0</v>
      </c>
      <c r="E503" s="150">
        <v>0</v>
      </c>
      <c r="F503" s="150">
        <v>0</v>
      </c>
      <c r="G503" s="150">
        <v>0</v>
      </c>
      <c r="H503" s="150">
        <v>0</v>
      </c>
      <c r="I503" s="151">
        <v>0</v>
      </c>
      <c r="J503" s="151">
        <v>0</v>
      </c>
      <c r="K503" s="151">
        <v>0</v>
      </c>
      <c r="L503" s="151">
        <v>0</v>
      </c>
      <c r="M503" s="151">
        <v>0</v>
      </c>
      <c r="N503" s="151">
        <v>0</v>
      </c>
      <c r="O503" s="151">
        <v>0</v>
      </c>
      <c r="P503" s="151">
        <v>0</v>
      </c>
      <c r="Q503" s="151">
        <v>0</v>
      </c>
      <c r="R503" s="151">
        <v>0</v>
      </c>
      <c r="S503" s="152">
        <v>0.015</v>
      </c>
      <c r="T503" s="153">
        <v>0</v>
      </c>
      <c r="U503" s="153">
        <v>2</v>
      </c>
      <c r="V503" s="153">
        <v>2</v>
      </c>
      <c r="W503" s="153">
        <v>0</v>
      </c>
      <c r="X503" s="151">
        <v>1</v>
      </c>
      <c r="Y503" s="154">
        <v>0</v>
      </c>
      <c r="Z503" s="154">
        <v>0</v>
      </c>
      <c r="AA503" s="154">
        <v>0</v>
      </c>
      <c r="AB503" s="155">
        <v>0</v>
      </c>
      <c r="AC503" s="156">
        <v>0</v>
      </c>
      <c r="AD503" s="157">
        <v>0</v>
      </c>
      <c r="AE503" s="158">
        <v>1</v>
      </c>
      <c r="AF503" s="158">
        <v>0</v>
      </c>
      <c r="AG503" s="158">
        <v>0</v>
      </c>
      <c r="AH503" s="158">
        <v>0</v>
      </c>
      <c r="AI503" s="158">
        <v>0</v>
      </c>
      <c r="AJ503" s="155">
        <v>0</v>
      </c>
      <c r="AK503" s="155">
        <v>0</v>
      </c>
      <c r="AL503" s="156">
        <v>0</v>
      </c>
    </row>
    <row r="504" spans="1:38">
      <c r="A504" s="166" t="s">
        <v>260</v>
      </c>
      <c r="B504" s="167" t="s">
        <v>1801</v>
      </c>
      <c r="C504" s="167" t="s">
        <v>318</v>
      </c>
      <c r="D504" s="150">
        <v>0</v>
      </c>
      <c r="E504" s="150">
        <v>0</v>
      </c>
      <c r="F504" s="150">
        <v>0</v>
      </c>
      <c r="G504" s="150">
        <v>0</v>
      </c>
      <c r="H504" s="150">
        <v>0</v>
      </c>
      <c r="I504" s="151">
        <v>0</v>
      </c>
      <c r="J504" s="151">
        <v>0</v>
      </c>
      <c r="K504" s="151">
        <v>0</v>
      </c>
      <c r="L504" s="151">
        <v>0</v>
      </c>
      <c r="M504" s="151">
        <v>0</v>
      </c>
      <c r="N504" s="151">
        <v>0</v>
      </c>
      <c r="O504" s="151">
        <v>0</v>
      </c>
      <c r="P504" s="151">
        <v>0</v>
      </c>
      <c r="Q504" s="151">
        <v>0</v>
      </c>
      <c r="R504" s="151">
        <v>0</v>
      </c>
      <c r="S504" s="152">
        <v>0.015</v>
      </c>
      <c r="T504" s="153">
        <v>63</v>
      </c>
      <c r="U504" s="153">
        <v>0</v>
      </c>
      <c r="V504" s="153">
        <v>0</v>
      </c>
      <c r="W504" s="153">
        <v>0</v>
      </c>
      <c r="X504" s="151">
        <v>0</v>
      </c>
      <c r="Y504" s="154">
        <v>0</v>
      </c>
      <c r="Z504" s="154">
        <v>0</v>
      </c>
      <c r="AA504" s="154">
        <v>0</v>
      </c>
      <c r="AB504" s="155">
        <v>0</v>
      </c>
      <c r="AC504" s="156">
        <v>0</v>
      </c>
      <c r="AD504" s="157">
        <v>61</v>
      </c>
      <c r="AE504" s="158">
        <v>0</v>
      </c>
      <c r="AF504" s="158">
        <v>0</v>
      </c>
      <c r="AG504" s="158">
        <v>2</v>
      </c>
      <c r="AH504" s="158">
        <v>0</v>
      </c>
      <c r="AI504" s="158">
        <v>0</v>
      </c>
      <c r="AJ504" s="155">
        <v>0</v>
      </c>
      <c r="AK504" s="155">
        <v>0</v>
      </c>
      <c r="AL504" s="156">
        <v>0</v>
      </c>
    </row>
    <row r="505" spans="1:38">
      <c r="A505" s="166" t="s">
        <v>260</v>
      </c>
      <c r="B505" s="167" t="s">
        <v>1801</v>
      </c>
      <c r="C505" s="167" t="s">
        <v>319</v>
      </c>
      <c r="D505" s="150">
        <v>0</v>
      </c>
      <c r="E505" s="150">
        <v>0</v>
      </c>
      <c r="F505" s="150">
        <v>0</v>
      </c>
      <c r="G505" s="150">
        <v>0</v>
      </c>
      <c r="H505" s="150">
        <v>0</v>
      </c>
      <c r="I505" s="151">
        <v>120</v>
      </c>
      <c r="J505" s="151">
        <v>3</v>
      </c>
      <c r="K505" s="151">
        <v>3</v>
      </c>
      <c r="L505" s="151">
        <v>3</v>
      </c>
      <c r="M505" s="151">
        <v>0</v>
      </c>
      <c r="N505" s="151">
        <v>102</v>
      </c>
      <c r="O505" s="151">
        <v>4</v>
      </c>
      <c r="P505" s="151">
        <v>4</v>
      </c>
      <c r="Q505" s="151">
        <v>4</v>
      </c>
      <c r="R505" s="151">
        <v>0</v>
      </c>
      <c r="S505" s="152">
        <v>0.015</v>
      </c>
      <c r="T505" s="153">
        <v>3787</v>
      </c>
      <c r="U505" s="153">
        <v>290</v>
      </c>
      <c r="V505" s="153">
        <v>290</v>
      </c>
      <c r="W505" s="153">
        <v>0</v>
      </c>
      <c r="X505" s="151">
        <v>287</v>
      </c>
      <c r="Y505" s="154">
        <v>0.0765777660417217</v>
      </c>
      <c r="Z505" s="154">
        <v>0</v>
      </c>
      <c r="AA505" s="154">
        <v>0.025</v>
      </c>
      <c r="AB505" s="155">
        <v>0.0392156862745098</v>
      </c>
      <c r="AC505" s="156">
        <v>-0.025</v>
      </c>
      <c r="AD505" s="157">
        <v>951</v>
      </c>
      <c r="AE505" s="158">
        <v>41</v>
      </c>
      <c r="AF505" s="158">
        <v>0</v>
      </c>
      <c r="AG505" s="158">
        <v>824</v>
      </c>
      <c r="AH505" s="158">
        <v>91</v>
      </c>
      <c r="AI505" s="158">
        <v>0</v>
      </c>
      <c r="AJ505" s="155">
        <v>0.0431125131440589</v>
      </c>
      <c r="AK505" s="155">
        <v>0.110436893203884</v>
      </c>
      <c r="AL505" s="156">
        <v>-0.0673243800598246</v>
      </c>
    </row>
    <row r="506" spans="1:38">
      <c r="A506" s="166" t="s">
        <v>260</v>
      </c>
      <c r="B506" s="167" t="s">
        <v>1801</v>
      </c>
      <c r="C506" s="167" t="s">
        <v>320</v>
      </c>
      <c r="D506" s="150">
        <v>9062</v>
      </c>
      <c r="E506" s="150">
        <v>105</v>
      </c>
      <c r="F506" s="150">
        <v>68</v>
      </c>
      <c r="G506" s="150">
        <v>0</v>
      </c>
      <c r="H506" s="150">
        <v>0</v>
      </c>
      <c r="I506" s="151">
        <v>8642</v>
      </c>
      <c r="J506" s="151">
        <v>145</v>
      </c>
      <c r="K506" s="151">
        <v>145</v>
      </c>
      <c r="L506" s="151">
        <v>3</v>
      </c>
      <c r="M506" s="151">
        <v>0</v>
      </c>
      <c r="N506" s="151">
        <v>8375</v>
      </c>
      <c r="O506" s="151">
        <v>154</v>
      </c>
      <c r="P506" s="151">
        <v>154</v>
      </c>
      <c r="Q506" s="151">
        <v>68</v>
      </c>
      <c r="R506" s="151">
        <v>0</v>
      </c>
      <c r="S506" s="152">
        <v>0.015</v>
      </c>
      <c r="T506" s="153">
        <v>242242</v>
      </c>
      <c r="U506" s="153">
        <v>3534</v>
      </c>
      <c r="V506" s="153">
        <v>3497</v>
      </c>
      <c r="W506" s="153">
        <v>0</v>
      </c>
      <c r="X506" s="151">
        <v>3114</v>
      </c>
      <c r="Y506" s="154">
        <v>0.0145887170680559</v>
      </c>
      <c r="Z506" s="154">
        <v>0.0115868461708232</v>
      </c>
      <c r="AA506" s="154">
        <v>0.0167785234899329</v>
      </c>
      <c r="AB506" s="155">
        <v>0.0183880597014925</v>
      </c>
      <c r="AC506" s="156">
        <v>-0.00519167731910967</v>
      </c>
      <c r="AD506" s="157">
        <v>58279</v>
      </c>
      <c r="AE506" s="158">
        <v>914</v>
      </c>
      <c r="AF506" s="158">
        <v>0</v>
      </c>
      <c r="AG506" s="158">
        <v>59136</v>
      </c>
      <c r="AH506" s="158">
        <v>922</v>
      </c>
      <c r="AI506" s="158">
        <v>0</v>
      </c>
      <c r="AJ506" s="155">
        <v>0.0156831791897596</v>
      </c>
      <c r="AK506" s="155">
        <v>0.0155911796536797</v>
      </c>
      <c r="AL506" s="156">
        <v>9.19995360799519e-5</v>
      </c>
    </row>
    <row r="507" spans="1:38">
      <c r="A507" s="166" t="s">
        <v>260</v>
      </c>
      <c r="B507" s="167" t="s">
        <v>1802</v>
      </c>
      <c r="C507" s="167" t="s">
        <v>321</v>
      </c>
      <c r="D507" s="150">
        <v>0</v>
      </c>
      <c r="E507" s="150">
        <v>0</v>
      </c>
      <c r="F507" s="150">
        <v>0</v>
      </c>
      <c r="G507" s="150">
        <v>0</v>
      </c>
      <c r="H507" s="150">
        <v>0</v>
      </c>
      <c r="I507" s="151">
        <v>0</v>
      </c>
      <c r="J507" s="151">
        <v>0</v>
      </c>
      <c r="K507" s="151">
        <v>0</v>
      </c>
      <c r="L507" s="151">
        <v>0</v>
      </c>
      <c r="M507" s="151">
        <v>0</v>
      </c>
      <c r="N507" s="151">
        <v>0</v>
      </c>
      <c r="O507" s="151">
        <v>0</v>
      </c>
      <c r="P507" s="151">
        <v>0</v>
      </c>
      <c r="Q507" s="151">
        <v>0</v>
      </c>
      <c r="R507" s="151">
        <v>0</v>
      </c>
      <c r="S507" s="152">
        <v>0.015</v>
      </c>
      <c r="T507" s="153">
        <v>0</v>
      </c>
      <c r="U507" s="153">
        <v>0</v>
      </c>
      <c r="V507" s="153">
        <v>0</v>
      </c>
      <c r="W507" s="153">
        <v>0</v>
      </c>
      <c r="X507" s="151">
        <v>0</v>
      </c>
      <c r="Y507" s="154">
        <v>0</v>
      </c>
      <c r="Z507" s="154">
        <v>0</v>
      </c>
      <c r="AA507" s="154">
        <v>0</v>
      </c>
      <c r="AB507" s="155">
        <v>0</v>
      </c>
      <c r="AC507" s="156">
        <v>0</v>
      </c>
      <c r="AD507" s="157">
        <v>0</v>
      </c>
      <c r="AE507" s="158">
        <v>0</v>
      </c>
      <c r="AF507" s="158">
        <v>0</v>
      </c>
      <c r="AG507" s="158">
        <v>0</v>
      </c>
      <c r="AH507" s="158">
        <v>0</v>
      </c>
      <c r="AI507" s="158">
        <v>0</v>
      </c>
      <c r="AJ507" s="155">
        <v>0</v>
      </c>
      <c r="AK507" s="155">
        <v>0</v>
      </c>
      <c r="AL507" s="156">
        <v>0</v>
      </c>
    </row>
    <row r="508" spans="1:38">
      <c r="A508" s="166" t="s">
        <v>260</v>
      </c>
      <c r="B508" s="167" t="s">
        <v>1802</v>
      </c>
      <c r="C508" s="167" t="s">
        <v>322</v>
      </c>
      <c r="D508" s="150">
        <v>12118</v>
      </c>
      <c r="E508" s="150">
        <v>253</v>
      </c>
      <c r="F508" s="150">
        <v>134</v>
      </c>
      <c r="G508" s="150">
        <v>2</v>
      </c>
      <c r="H508" s="150">
        <v>0</v>
      </c>
      <c r="I508" s="151">
        <v>12273</v>
      </c>
      <c r="J508" s="151">
        <v>285</v>
      </c>
      <c r="K508" s="151">
        <v>283</v>
      </c>
      <c r="L508" s="151">
        <v>0</v>
      </c>
      <c r="M508" s="151">
        <v>0</v>
      </c>
      <c r="N508" s="151">
        <v>11156</v>
      </c>
      <c r="O508" s="151">
        <v>258</v>
      </c>
      <c r="P508" s="151">
        <v>258</v>
      </c>
      <c r="Q508" s="151">
        <v>104</v>
      </c>
      <c r="R508" s="151">
        <v>0</v>
      </c>
      <c r="S508" s="152">
        <v>0.015</v>
      </c>
      <c r="T508" s="153">
        <v>336059</v>
      </c>
      <c r="U508" s="153">
        <v>7098</v>
      </c>
      <c r="V508" s="153">
        <v>6977</v>
      </c>
      <c r="W508" s="153">
        <v>0</v>
      </c>
      <c r="X508" s="151">
        <v>6271</v>
      </c>
      <c r="Y508" s="154">
        <v>0.0211212912018425</v>
      </c>
      <c r="Z508" s="154">
        <v>0.0208780326786598</v>
      </c>
      <c r="AA508" s="154">
        <v>0.023221706184307</v>
      </c>
      <c r="AB508" s="155">
        <v>0.0231265686626031</v>
      </c>
      <c r="AC508" s="156">
        <v>-0.00234367350564717</v>
      </c>
      <c r="AD508" s="157">
        <v>79449</v>
      </c>
      <c r="AE508" s="158">
        <v>1788</v>
      </c>
      <c r="AF508" s="158">
        <v>0</v>
      </c>
      <c r="AG508" s="158">
        <v>79863</v>
      </c>
      <c r="AH508" s="158">
        <v>1727</v>
      </c>
      <c r="AI508" s="158">
        <v>0</v>
      </c>
      <c r="AJ508" s="155">
        <v>0.0225050032096062</v>
      </c>
      <c r="AK508" s="155">
        <v>0.021624532011069</v>
      </c>
      <c r="AL508" s="156">
        <v>0.000880471198537205</v>
      </c>
    </row>
    <row r="509" spans="1:38">
      <c r="A509" s="166" t="s">
        <v>260</v>
      </c>
      <c r="B509" s="167" t="s">
        <v>1802</v>
      </c>
      <c r="C509" s="167" t="s">
        <v>323</v>
      </c>
      <c r="D509" s="150">
        <v>17229</v>
      </c>
      <c r="E509" s="150">
        <v>339</v>
      </c>
      <c r="F509" s="150">
        <v>207</v>
      </c>
      <c r="G509" s="150">
        <v>3</v>
      </c>
      <c r="H509" s="150">
        <v>0</v>
      </c>
      <c r="I509" s="151">
        <v>17670</v>
      </c>
      <c r="J509" s="151">
        <v>377</v>
      </c>
      <c r="K509" s="151">
        <v>377</v>
      </c>
      <c r="L509" s="151">
        <v>40</v>
      </c>
      <c r="M509" s="151">
        <v>0</v>
      </c>
      <c r="N509" s="151">
        <v>16260</v>
      </c>
      <c r="O509" s="151">
        <v>398</v>
      </c>
      <c r="P509" s="151">
        <v>398</v>
      </c>
      <c r="Q509" s="151">
        <v>232</v>
      </c>
      <c r="R509" s="151">
        <v>0</v>
      </c>
      <c r="S509" s="152">
        <v>0.015</v>
      </c>
      <c r="T509" s="153">
        <v>471219</v>
      </c>
      <c r="U509" s="153">
        <v>9499</v>
      </c>
      <c r="V509" s="153">
        <v>9367</v>
      </c>
      <c r="W509" s="153">
        <v>15</v>
      </c>
      <c r="X509" s="151">
        <v>8492</v>
      </c>
      <c r="Y509" s="154">
        <v>0.020126522911852</v>
      </c>
      <c r="Z509" s="154">
        <v>0.0196761274595159</v>
      </c>
      <c r="AA509" s="154">
        <v>0.021335597057159</v>
      </c>
      <c r="AB509" s="155">
        <v>0.0244772447724477</v>
      </c>
      <c r="AC509" s="156">
        <v>-0.00165946959764309</v>
      </c>
      <c r="AD509" s="157">
        <v>114898</v>
      </c>
      <c r="AE509" s="158">
        <v>2461</v>
      </c>
      <c r="AF509" s="158">
        <v>3</v>
      </c>
      <c r="AG509" s="158">
        <v>113308</v>
      </c>
      <c r="AH509" s="158">
        <v>2360</v>
      </c>
      <c r="AI509" s="158">
        <v>6</v>
      </c>
      <c r="AJ509" s="155">
        <v>0.021392887604658</v>
      </c>
      <c r="AK509" s="155">
        <v>0.0207752321107071</v>
      </c>
      <c r="AL509" s="156">
        <v>0.000617655493950944</v>
      </c>
    </row>
    <row r="510" spans="1:38">
      <c r="A510" s="166" t="s">
        <v>260</v>
      </c>
      <c r="B510" s="167" t="s">
        <v>1802</v>
      </c>
      <c r="C510" s="167" t="s">
        <v>324</v>
      </c>
      <c r="D510" s="150">
        <v>0</v>
      </c>
      <c r="E510" s="150">
        <v>0</v>
      </c>
      <c r="F510" s="150">
        <v>0</v>
      </c>
      <c r="G510" s="150">
        <v>0</v>
      </c>
      <c r="H510" s="150">
        <v>0</v>
      </c>
      <c r="I510" s="151">
        <v>0</v>
      </c>
      <c r="J510" s="151">
        <v>0</v>
      </c>
      <c r="K510" s="151">
        <v>0</v>
      </c>
      <c r="L510" s="151">
        <v>0</v>
      </c>
      <c r="M510" s="151">
        <v>0</v>
      </c>
      <c r="N510" s="151">
        <v>0</v>
      </c>
      <c r="O510" s="151">
        <v>0</v>
      </c>
      <c r="P510" s="151">
        <v>0</v>
      </c>
      <c r="Q510" s="151">
        <v>0</v>
      </c>
      <c r="R510" s="151">
        <v>0</v>
      </c>
      <c r="S510" s="152">
        <v>0.015</v>
      </c>
      <c r="T510" s="153">
        <v>0</v>
      </c>
      <c r="U510" s="153">
        <v>4</v>
      </c>
      <c r="V510" s="153">
        <v>4</v>
      </c>
      <c r="W510" s="153">
        <v>0</v>
      </c>
      <c r="X510" s="151">
        <v>4</v>
      </c>
      <c r="Y510" s="154">
        <v>0</v>
      </c>
      <c r="Z510" s="154">
        <v>0</v>
      </c>
      <c r="AA510" s="154">
        <v>0</v>
      </c>
      <c r="AB510" s="155">
        <v>0</v>
      </c>
      <c r="AC510" s="156">
        <v>0</v>
      </c>
      <c r="AD510" s="157">
        <v>0</v>
      </c>
      <c r="AE510" s="158">
        <v>1</v>
      </c>
      <c r="AF510" s="158">
        <v>0</v>
      </c>
      <c r="AG510" s="158">
        <v>0</v>
      </c>
      <c r="AH510" s="158">
        <v>0</v>
      </c>
      <c r="AI510" s="158">
        <v>0</v>
      </c>
      <c r="AJ510" s="155">
        <v>0</v>
      </c>
      <c r="AK510" s="155">
        <v>0</v>
      </c>
      <c r="AL510" s="156">
        <v>0</v>
      </c>
    </row>
    <row r="511" spans="1:38">
      <c r="A511" s="166" t="s">
        <v>260</v>
      </c>
      <c r="B511" s="167" t="s">
        <v>1802</v>
      </c>
      <c r="C511" s="167" t="s">
        <v>325</v>
      </c>
      <c r="D511" s="150">
        <v>0</v>
      </c>
      <c r="E511" s="150">
        <v>0</v>
      </c>
      <c r="F511" s="150">
        <v>0</v>
      </c>
      <c r="G511" s="150">
        <v>0</v>
      </c>
      <c r="H511" s="150">
        <v>0</v>
      </c>
      <c r="I511" s="151">
        <v>0</v>
      </c>
      <c r="J511" s="151">
        <v>0</v>
      </c>
      <c r="K511" s="151">
        <v>0</v>
      </c>
      <c r="L511" s="151">
        <v>0</v>
      </c>
      <c r="M511" s="151">
        <v>0</v>
      </c>
      <c r="N511" s="151">
        <v>0</v>
      </c>
      <c r="O511" s="151">
        <v>0</v>
      </c>
      <c r="P511" s="151">
        <v>0</v>
      </c>
      <c r="Q511" s="151">
        <v>0</v>
      </c>
      <c r="R511" s="151">
        <v>0</v>
      </c>
      <c r="S511" s="152">
        <v>0.015</v>
      </c>
      <c r="T511" s="153">
        <v>0</v>
      </c>
      <c r="U511" s="153">
        <v>0</v>
      </c>
      <c r="V511" s="153">
        <v>0</v>
      </c>
      <c r="W511" s="153">
        <v>0</v>
      </c>
      <c r="X511" s="151">
        <v>0</v>
      </c>
      <c r="Y511" s="154">
        <v>0</v>
      </c>
      <c r="Z511" s="154">
        <v>0</v>
      </c>
      <c r="AA511" s="154">
        <v>0</v>
      </c>
      <c r="AB511" s="155">
        <v>0</v>
      </c>
      <c r="AC511" s="156">
        <v>0</v>
      </c>
      <c r="AD511" s="157">
        <v>0</v>
      </c>
      <c r="AE511" s="158">
        <v>0</v>
      </c>
      <c r="AF511" s="158">
        <v>0</v>
      </c>
      <c r="AG511" s="158">
        <v>0</v>
      </c>
      <c r="AH511" s="158">
        <v>0</v>
      </c>
      <c r="AI511" s="158">
        <v>0</v>
      </c>
      <c r="AJ511" s="155">
        <v>0</v>
      </c>
      <c r="AK511" s="155">
        <v>0</v>
      </c>
      <c r="AL511" s="156">
        <v>0</v>
      </c>
    </row>
    <row r="512" spans="1:38">
      <c r="A512" s="166" t="s">
        <v>260</v>
      </c>
      <c r="B512" s="167" t="s">
        <v>1802</v>
      </c>
      <c r="C512" s="167" t="s">
        <v>326</v>
      </c>
      <c r="D512" s="150">
        <v>0</v>
      </c>
      <c r="E512" s="150">
        <v>1</v>
      </c>
      <c r="F512" s="150">
        <v>0</v>
      </c>
      <c r="G512" s="150">
        <v>0</v>
      </c>
      <c r="H512" s="150">
        <v>0</v>
      </c>
      <c r="I512" s="151">
        <v>72</v>
      </c>
      <c r="J512" s="151">
        <v>0</v>
      </c>
      <c r="K512" s="151">
        <v>0</v>
      </c>
      <c r="L512" s="151">
        <v>0</v>
      </c>
      <c r="M512" s="151">
        <v>0</v>
      </c>
      <c r="N512" s="151">
        <v>113</v>
      </c>
      <c r="O512" s="151">
        <v>2</v>
      </c>
      <c r="P512" s="151">
        <v>2</v>
      </c>
      <c r="Q512" s="151">
        <v>0</v>
      </c>
      <c r="R512" s="151">
        <v>0</v>
      </c>
      <c r="S512" s="152">
        <v>0.015</v>
      </c>
      <c r="T512" s="153">
        <v>1480</v>
      </c>
      <c r="U512" s="153">
        <v>10</v>
      </c>
      <c r="V512" s="153">
        <v>9</v>
      </c>
      <c r="W512" s="153">
        <v>0</v>
      </c>
      <c r="X512" s="151">
        <v>7</v>
      </c>
      <c r="Y512" s="154">
        <v>0.00675675675675676</v>
      </c>
      <c r="Z512" s="154">
        <v>0</v>
      </c>
      <c r="AA512" s="154">
        <v>0</v>
      </c>
      <c r="AB512" s="155">
        <v>0.0176991150442478</v>
      </c>
      <c r="AC512" s="156">
        <v>0</v>
      </c>
      <c r="AD512" s="157">
        <v>349</v>
      </c>
      <c r="AE512" s="158">
        <v>3</v>
      </c>
      <c r="AF512" s="158">
        <v>0</v>
      </c>
      <c r="AG512" s="158">
        <v>379</v>
      </c>
      <c r="AH512" s="158">
        <v>2</v>
      </c>
      <c r="AI512" s="158">
        <v>0</v>
      </c>
      <c r="AJ512" s="155">
        <v>0.00859598853868195</v>
      </c>
      <c r="AK512" s="155">
        <v>0.00527704485488127</v>
      </c>
      <c r="AL512" s="156">
        <v>0.00331894368380068</v>
      </c>
    </row>
    <row r="513" spans="1:38">
      <c r="A513" s="166" t="s">
        <v>260</v>
      </c>
      <c r="B513" s="167" t="s">
        <v>1802</v>
      </c>
      <c r="C513" s="167" t="s">
        <v>327</v>
      </c>
      <c r="D513" s="150">
        <v>0</v>
      </c>
      <c r="E513" s="150">
        <v>0</v>
      </c>
      <c r="F513" s="150">
        <v>0</v>
      </c>
      <c r="G513" s="150">
        <v>0</v>
      </c>
      <c r="H513" s="150">
        <v>0</v>
      </c>
      <c r="I513" s="151">
        <v>116</v>
      </c>
      <c r="J513" s="151">
        <v>0</v>
      </c>
      <c r="K513" s="151">
        <v>0</v>
      </c>
      <c r="L513" s="151">
        <v>0</v>
      </c>
      <c r="M513" s="151">
        <v>0</v>
      </c>
      <c r="N513" s="151">
        <v>106</v>
      </c>
      <c r="O513" s="151">
        <v>1</v>
      </c>
      <c r="P513" s="151">
        <v>1</v>
      </c>
      <c r="Q513" s="151">
        <v>0</v>
      </c>
      <c r="R513" s="151">
        <v>0</v>
      </c>
      <c r="S513" s="152">
        <v>0.015</v>
      </c>
      <c r="T513" s="153">
        <v>2699</v>
      </c>
      <c r="U513" s="153">
        <v>6</v>
      </c>
      <c r="V513" s="153">
        <v>6</v>
      </c>
      <c r="W513" s="153">
        <v>0</v>
      </c>
      <c r="X513" s="151">
        <v>3</v>
      </c>
      <c r="Y513" s="154">
        <v>0.00222304557243423</v>
      </c>
      <c r="Z513" s="154">
        <v>0</v>
      </c>
      <c r="AA513" s="154">
        <v>0</v>
      </c>
      <c r="AB513" s="155">
        <v>0.00943396226415094</v>
      </c>
      <c r="AC513" s="156">
        <v>0</v>
      </c>
      <c r="AD513" s="157">
        <v>715</v>
      </c>
      <c r="AE513" s="158">
        <v>1</v>
      </c>
      <c r="AF513" s="158">
        <v>0</v>
      </c>
      <c r="AG513" s="158">
        <v>621</v>
      </c>
      <c r="AH513" s="158">
        <v>1</v>
      </c>
      <c r="AI513" s="158">
        <v>0</v>
      </c>
      <c r="AJ513" s="155">
        <v>0.0013986013986014</v>
      </c>
      <c r="AK513" s="155">
        <v>0.00161030595813205</v>
      </c>
      <c r="AL513" s="156">
        <v>-0.000211704559530646</v>
      </c>
    </row>
    <row r="514" spans="1:38">
      <c r="A514" s="166" t="s">
        <v>260</v>
      </c>
      <c r="B514" s="167" t="s">
        <v>1802</v>
      </c>
      <c r="C514" s="167" t="s">
        <v>328</v>
      </c>
      <c r="D514" s="150">
        <v>253</v>
      </c>
      <c r="E514" s="150">
        <v>0</v>
      </c>
      <c r="F514" s="150">
        <v>0</v>
      </c>
      <c r="G514" s="150">
        <v>0</v>
      </c>
      <c r="H514" s="150">
        <v>0</v>
      </c>
      <c r="I514" s="151">
        <v>16</v>
      </c>
      <c r="J514" s="151">
        <v>0</v>
      </c>
      <c r="K514" s="151">
        <v>0</v>
      </c>
      <c r="L514" s="151">
        <v>0</v>
      </c>
      <c r="M514" s="151">
        <v>0</v>
      </c>
      <c r="N514" s="151">
        <v>154</v>
      </c>
      <c r="O514" s="151">
        <v>0</v>
      </c>
      <c r="P514" s="151">
        <v>0</v>
      </c>
      <c r="Q514" s="151">
        <v>0</v>
      </c>
      <c r="R514" s="151">
        <v>0</v>
      </c>
      <c r="S514" s="152">
        <v>0.015</v>
      </c>
      <c r="T514" s="153">
        <v>3846</v>
      </c>
      <c r="U514" s="153">
        <v>20</v>
      </c>
      <c r="V514" s="153">
        <v>20</v>
      </c>
      <c r="W514" s="153">
        <v>0</v>
      </c>
      <c r="X514" s="151">
        <v>20</v>
      </c>
      <c r="Y514" s="154">
        <v>0.00520020800832033</v>
      </c>
      <c r="Z514" s="154">
        <v>0</v>
      </c>
      <c r="AA514" s="154">
        <v>0</v>
      </c>
      <c r="AB514" s="155">
        <v>0</v>
      </c>
      <c r="AC514" s="156">
        <v>0</v>
      </c>
      <c r="AD514" s="157">
        <v>1046</v>
      </c>
      <c r="AE514" s="158">
        <v>10</v>
      </c>
      <c r="AF514" s="158">
        <v>0</v>
      </c>
      <c r="AG514" s="158">
        <v>1087</v>
      </c>
      <c r="AH514" s="158">
        <v>3</v>
      </c>
      <c r="AI514" s="158">
        <v>0</v>
      </c>
      <c r="AJ514" s="155">
        <v>0.00956022944550669</v>
      </c>
      <c r="AK514" s="155">
        <v>0.00275988960441582</v>
      </c>
      <c r="AL514" s="156">
        <v>0.00680033984109087</v>
      </c>
    </row>
    <row r="515" spans="1:38">
      <c r="A515" s="166" t="s">
        <v>260</v>
      </c>
      <c r="B515" s="167" t="s">
        <v>1802</v>
      </c>
      <c r="C515" s="167" t="s">
        <v>329</v>
      </c>
      <c r="D515" s="150">
        <v>0</v>
      </c>
      <c r="E515" s="150">
        <v>0</v>
      </c>
      <c r="F515" s="150">
        <v>0</v>
      </c>
      <c r="G515" s="150">
        <v>0</v>
      </c>
      <c r="H515" s="150">
        <v>0</v>
      </c>
      <c r="I515" s="151">
        <v>543</v>
      </c>
      <c r="J515" s="151">
        <v>0</v>
      </c>
      <c r="K515" s="151">
        <v>0</v>
      </c>
      <c r="L515" s="151">
        <v>0</v>
      </c>
      <c r="M515" s="151">
        <v>0</v>
      </c>
      <c r="N515" s="151">
        <v>1</v>
      </c>
      <c r="O515" s="151">
        <v>1</v>
      </c>
      <c r="P515" s="151">
        <v>1</v>
      </c>
      <c r="Q515" s="151">
        <v>1</v>
      </c>
      <c r="R515" s="151">
        <v>0</v>
      </c>
      <c r="S515" s="152">
        <v>0.015</v>
      </c>
      <c r="T515" s="153">
        <v>7222</v>
      </c>
      <c r="U515" s="153">
        <v>7</v>
      </c>
      <c r="V515" s="153">
        <v>7</v>
      </c>
      <c r="W515" s="153">
        <v>0</v>
      </c>
      <c r="X515" s="151">
        <v>7</v>
      </c>
      <c r="Y515" s="154">
        <v>0.000969260592633619</v>
      </c>
      <c r="Z515" s="154">
        <v>0</v>
      </c>
      <c r="AA515" s="154">
        <v>0</v>
      </c>
      <c r="AB515" s="155">
        <v>1</v>
      </c>
      <c r="AC515" s="156">
        <v>0</v>
      </c>
      <c r="AD515" s="157">
        <v>1225</v>
      </c>
      <c r="AE515" s="158">
        <v>2</v>
      </c>
      <c r="AF515" s="158">
        <v>0</v>
      </c>
      <c r="AG515" s="158">
        <v>2623</v>
      </c>
      <c r="AH515" s="158">
        <v>1</v>
      </c>
      <c r="AI515" s="158">
        <v>0</v>
      </c>
      <c r="AJ515" s="155">
        <v>0.00163265306122449</v>
      </c>
      <c r="AK515" s="155">
        <v>0.000381242851696531</v>
      </c>
      <c r="AL515" s="156">
        <v>0.00125141020952796</v>
      </c>
    </row>
    <row r="516" spans="1:38">
      <c r="A516" s="166" t="s">
        <v>260</v>
      </c>
      <c r="B516" s="167" t="s">
        <v>1802</v>
      </c>
      <c r="C516" s="167" t="s">
        <v>330</v>
      </c>
      <c r="D516" s="150">
        <v>0</v>
      </c>
      <c r="E516" s="150">
        <v>0</v>
      </c>
      <c r="F516" s="150">
        <v>0</v>
      </c>
      <c r="G516" s="150">
        <v>0</v>
      </c>
      <c r="H516" s="150">
        <v>0</v>
      </c>
      <c r="I516" s="151">
        <v>0</v>
      </c>
      <c r="J516" s="151">
        <v>0</v>
      </c>
      <c r="K516" s="151">
        <v>0</v>
      </c>
      <c r="L516" s="151">
        <v>0</v>
      </c>
      <c r="M516" s="151">
        <v>0</v>
      </c>
      <c r="N516" s="151">
        <v>0</v>
      </c>
      <c r="O516" s="151">
        <v>0</v>
      </c>
      <c r="P516" s="151">
        <v>0</v>
      </c>
      <c r="Q516" s="151">
        <v>0</v>
      </c>
      <c r="R516" s="151">
        <v>0</v>
      </c>
      <c r="S516" s="152">
        <v>0.015</v>
      </c>
      <c r="T516" s="153">
        <v>260</v>
      </c>
      <c r="U516" s="153">
        <v>16</v>
      </c>
      <c r="V516" s="153">
        <v>16</v>
      </c>
      <c r="W516" s="153">
        <v>0</v>
      </c>
      <c r="X516" s="151">
        <v>16</v>
      </c>
      <c r="Y516" s="154">
        <v>0.0615384615384615</v>
      </c>
      <c r="Z516" s="154">
        <v>0</v>
      </c>
      <c r="AA516" s="154">
        <v>0</v>
      </c>
      <c r="AB516" s="155">
        <v>0</v>
      </c>
      <c r="AC516" s="156">
        <v>0</v>
      </c>
      <c r="AD516" s="157">
        <v>30</v>
      </c>
      <c r="AE516" s="158">
        <v>2</v>
      </c>
      <c r="AF516" s="158">
        <v>0</v>
      </c>
      <c r="AG516" s="158">
        <v>77</v>
      </c>
      <c r="AH516" s="158">
        <v>0</v>
      </c>
      <c r="AI516" s="158">
        <v>0</v>
      </c>
      <c r="AJ516" s="155">
        <v>0.0666666666666667</v>
      </c>
      <c r="AK516" s="155">
        <v>0</v>
      </c>
      <c r="AL516" s="156">
        <v>0.0666666666666667</v>
      </c>
    </row>
    <row r="517" spans="1:38">
      <c r="A517" s="166" t="s">
        <v>260</v>
      </c>
      <c r="B517" s="167" t="s">
        <v>1802</v>
      </c>
      <c r="C517" s="167" t="s">
        <v>331</v>
      </c>
      <c r="D517" s="150">
        <v>9589</v>
      </c>
      <c r="E517" s="150">
        <v>177</v>
      </c>
      <c r="F517" s="150">
        <v>109</v>
      </c>
      <c r="G517" s="150">
        <v>0</v>
      </c>
      <c r="H517" s="150">
        <v>0</v>
      </c>
      <c r="I517" s="151">
        <v>9710</v>
      </c>
      <c r="J517" s="151">
        <v>173</v>
      </c>
      <c r="K517" s="151">
        <v>173</v>
      </c>
      <c r="L517" s="151">
        <v>27</v>
      </c>
      <c r="M517" s="151">
        <v>0</v>
      </c>
      <c r="N517" s="151">
        <v>8975</v>
      </c>
      <c r="O517" s="151">
        <v>141</v>
      </c>
      <c r="P517" s="151">
        <v>140</v>
      </c>
      <c r="Q517" s="151">
        <v>89</v>
      </c>
      <c r="R517" s="151">
        <v>0</v>
      </c>
      <c r="S517" s="152">
        <v>0.015</v>
      </c>
      <c r="T517" s="153">
        <v>269240</v>
      </c>
      <c r="U517" s="153">
        <v>4749</v>
      </c>
      <c r="V517" s="153">
        <v>4680</v>
      </c>
      <c r="W517" s="153">
        <v>0</v>
      </c>
      <c r="X517" s="151">
        <v>4299</v>
      </c>
      <c r="Y517" s="154">
        <v>0.0176385381072649</v>
      </c>
      <c r="Z517" s="154">
        <v>0.0184586505370737</v>
      </c>
      <c r="AA517" s="154">
        <v>0.017816683831102</v>
      </c>
      <c r="AB517" s="155">
        <v>0.0157103064066852</v>
      </c>
      <c r="AC517" s="156">
        <v>0.000641966705971771</v>
      </c>
      <c r="AD517" s="157">
        <v>63835</v>
      </c>
      <c r="AE517" s="158">
        <v>1159</v>
      </c>
      <c r="AF517" s="158">
        <v>0</v>
      </c>
      <c r="AG517" s="158">
        <v>64214</v>
      </c>
      <c r="AH517" s="158">
        <v>1275</v>
      </c>
      <c r="AI517" s="158">
        <v>0</v>
      </c>
      <c r="AJ517" s="155">
        <v>0.0181561839116472</v>
      </c>
      <c r="AK517" s="155">
        <v>0.0198554832279565</v>
      </c>
      <c r="AL517" s="156">
        <v>-0.00169929931630931</v>
      </c>
    </row>
    <row r="518" spans="1:38">
      <c r="A518" s="166" t="s">
        <v>260</v>
      </c>
      <c r="B518" s="167" t="s">
        <v>1802</v>
      </c>
      <c r="C518" s="167" t="s">
        <v>332</v>
      </c>
      <c r="D518" s="150">
        <v>0</v>
      </c>
      <c r="E518" s="150">
        <v>0</v>
      </c>
      <c r="F518" s="150">
        <v>0</v>
      </c>
      <c r="G518" s="150">
        <v>0</v>
      </c>
      <c r="H518" s="150">
        <v>0</v>
      </c>
      <c r="I518" s="151">
        <v>0</v>
      </c>
      <c r="J518" s="151">
        <v>0</v>
      </c>
      <c r="K518" s="151">
        <v>0</v>
      </c>
      <c r="L518" s="151">
        <v>0</v>
      </c>
      <c r="M518" s="151">
        <v>0</v>
      </c>
      <c r="N518" s="151">
        <v>0</v>
      </c>
      <c r="O518" s="151">
        <v>0</v>
      </c>
      <c r="P518" s="151">
        <v>0</v>
      </c>
      <c r="Q518" s="151">
        <v>0</v>
      </c>
      <c r="R518" s="151">
        <v>0</v>
      </c>
      <c r="S518" s="152">
        <v>0.015</v>
      </c>
      <c r="T518" s="153">
        <v>1</v>
      </c>
      <c r="U518" s="153">
        <v>1</v>
      </c>
      <c r="V518" s="153">
        <v>1</v>
      </c>
      <c r="W518" s="153">
        <v>0</v>
      </c>
      <c r="X518" s="151">
        <v>1</v>
      </c>
      <c r="Y518" s="154">
        <v>1</v>
      </c>
      <c r="Z518" s="154">
        <v>0</v>
      </c>
      <c r="AA518" s="154">
        <v>0</v>
      </c>
      <c r="AB518" s="155">
        <v>0</v>
      </c>
      <c r="AC518" s="156">
        <v>0</v>
      </c>
      <c r="AD518" s="157">
        <v>0</v>
      </c>
      <c r="AE518" s="158">
        <v>0</v>
      </c>
      <c r="AF518" s="158">
        <v>0</v>
      </c>
      <c r="AG518" s="158">
        <v>1</v>
      </c>
      <c r="AH518" s="158">
        <v>1</v>
      </c>
      <c r="AI518" s="158">
        <v>0</v>
      </c>
      <c r="AJ518" s="155">
        <v>0</v>
      </c>
      <c r="AK518" s="155">
        <v>1</v>
      </c>
      <c r="AL518" s="156">
        <v>-1</v>
      </c>
    </row>
    <row r="519" spans="1:38">
      <c r="A519" s="166" t="s">
        <v>260</v>
      </c>
      <c r="B519" s="167" t="s">
        <v>1802</v>
      </c>
      <c r="C519" s="167" t="s">
        <v>333</v>
      </c>
      <c r="D519" s="150">
        <v>221</v>
      </c>
      <c r="E519" s="150">
        <v>2</v>
      </c>
      <c r="F519" s="150">
        <v>2</v>
      </c>
      <c r="G519" s="150">
        <v>1</v>
      </c>
      <c r="H519" s="150">
        <v>0</v>
      </c>
      <c r="I519" s="151">
        <v>188</v>
      </c>
      <c r="J519" s="151">
        <v>1</v>
      </c>
      <c r="K519" s="151">
        <v>1</v>
      </c>
      <c r="L519" s="151">
        <v>1</v>
      </c>
      <c r="M519" s="151">
        <v>0</v>
      </c>
      <c r="N519" s="151">
        <v>177</v>
      </c>
      <c r="O519" s="151">
        <v>2</v>
      </c>
      <c r="P519" s="151">
        <v>2</v>
      </c>
      <c r="Q519" s="151">
        <v>1</v>
      </c>
      <c r="R519" s="151">
        <v>0</v>
      </c>
      <c r="S519" s="152">
        <v>0.015</v>
      </c>
      <c r="T519" s="153">
        <v>4660</v>
      </c>
      <c r="U519" s="153">
        <v>50</v>
      </c>
      <c r="V519" s="153">
        <v>50</v>
      </c>
      <c r="W519" s="153">
        <v>0</v>
      </c>
      <c r="X519" s="151">
        <v>48</v>
      </c>
      <c r="Y519" s="154">
        <v>0.0107296137339056</v>
      </c>
      <c r="Z519" s="154">
        <v>0.00904977375565611</v>
      </c>
      <c r="AA519" s="154">
        <v>0.00531914893617021</v>
      </c>
      <c r="AB519" s="155">
        <v>0.0112994350282486</v>
      </c>
      <c r="AC519" s="156">
        <v>0.0037306248194859</v>
      </c>
      <c r="AD519" s="157">
        <v>1222</v>
      </c>
      <c r="AE519" s="158">
        <v>9</v>
      </c>
      <c r="AF519" s="158">
        <v>0</v>
      </c>
      <c r="AG519" s="158">
        <v>1239</v>
      </c>
      <c r="AH519" s="158">
        <v>17</v>
      </c>
      <c r="AI519" s="158">
        <v>0</v>
      </c>
      <c r="AJ519" s="155">
        <v>0.00736497545008183</v>
      </c>
      <c r="AK519" s="155">
        <v>0.0137207425343019</v>
      </c>
      <c r="AL519" s="156">
        <v>-0.00635576708422002</v>
      </c>
    </row>
    <row r="520" spans="1:38">
      <c r="A520" s="166" t="s">
        <v>260</v>
      </c>
      <c r="B520" s="167" t="s">
        <v>1802</v>
      </c>
      <c r="C520" s="167" t="s">
        <v>334</v>
      </c>
      <c r="D520" s="150">
        <v>8032</v>
      </c>
      <c r="E520" s="150">
        <v>203</v>
      </c>
      <c r="F520" s="150">
        <v>120</v>
      </c>
      <c r="G520" s="150">
        <v>0</v>
      </c>
      <c r="H520" s="150">
        <v>0</v>
      </c>
      <c r="I520" s="151">
        <v>8509</v>
      </c>
      <c r="J520" s="151">
        <v>199</v>
      </c>
      <c r="K520" s="151">
        <v>197</v>
      </c>
      <c r="L520" s="151">
        <v>37</v>
      </c>
      <c r="M520" s="151">
        <v>0</v>
      </c>
      <c r="N520" s="151">
        <v>7745</v>
      </c>
      <c r="O520" s="151">
        <v>202</v>
      </c>
      <c r="P520" s="151">
        <v>202</v>
      </c>
      <c r="Q520" s="151">
        <v>108</v>
      </c>
      <c r="R520" s="151">
        <v>0</v>
      </c>
      <c r="S520" s="152">
        <v>0.015</v>
      </c>
      <c r="T520" s="153">
        <v>218981</v>
      </c>
      <c r="U520" s="153">
        <v>4763</v>
      </c>
      <c r="V520" s="153">
        <v>4678</v>
      </c>
      <c r="W520" s="153">
        <v>0</v>
      </c>
      <c r="X520" s="151">
        <v>4216</v>
      </c>
      <c r="Y520" s="154">
        <v>0.0217507454984679</v>
      </c>
      <c r="Z520" s="154">
        <v>0.0252739043824701</v>
      </c>
      <c r="AA520" s="154">
        <v>0.0233870019978846</v>
      </c>
      <c r="AB520" s="155">
        <v>0.0260813428018076</v>
      </c>
      <c r="AC520" s="156">
        <v>0.00188690238458553</v>
      </c>
      <c r="AD520" s="157">
        <v>55297</v>
      </c>
      <c r="AE520" s="158">
        <v>1307</v>
      </c>
      <c r="AF520" s="158">
        <v>0</v>
      </c>
      <c r="AG520" s="158">
        <v>53769</v>
      </c>
      <c r="AH520" s="158">
        <v>1243</v>
      </c>
      <c r="AI520" s="158">
        <v>0</v>
      </c>
      <c r="AJ520" s="155">
        <v>0.0236360019530897</v>
      </c>
      <c r="AK520" s="155">
        <v>0.0231174096598412</v>
      </c>
      <c r="AL520" s="156">
        <v>0.000518592293248507</v>
      </c>
    </row>
    <row r="521" spans="1:38">
      <c r="A521" s="166" t="s">
        <v>260</v>
      </c>
      <c r="B521" s="167" t="s">
        <v>1803</v>
      </c>
      <c r="C521" s="167" t="s">
        <v>335</v>
      </c>
      <c r="D521" s="150">
        <v>8773</v>
      </c>
      <c r="E521" s="150">
        <v>129</v>
      </c>
      <c r="F521" s="150">
        <v>77</v>
      </c>
      <c r="G521" s="150">
        <v>0</v>
      </c>
      <c r="H521" s="150">
        <v>0</v>
      </c>
      <c r="I521" s="151">
        <v>6769</v>
      </c>
      <c r="J521" s="151">
        <v>143</v>
      </c>
      <c r="K521" s="151">
        <v>142</v>
      </c>
      <c r="L521" s="151">
        <v>2</v>
      </c>
      <c r="M521" s="151">
        <v>0</v>
      </c>
      <c r="N521" s="151">
        <v>8178</v>
      </c>
      <c r="O521" s="151">
        <v>156</v>
      </c>
      <c r="P521" s="151">
        <v>156</v>
      </c>
      <c r="Q521" s="151">
        <v>55</v>
      </c>
      <c r="R521" s="151">
        <v>0</v>
      </c>
      <c r="S521" s="152">
        <v>0.015</v>
      </c>
      <c r="T521" s="153">
        <v>243291</v>
      </c>
      <c r="U521" s="153">
        <v>3712</v>
      </c>
      <c r="V521" s="153">
        <v>3657</v>
      </c>
      <c r="W521" s="153">
        <v>3</v>
      </c>
      <c r="X521" s="151">
        <v>3238</v>
      </c>
      <c r="Y521" s="154">
        <v>0.0152451179862798</v>
      </c>
      <c r="Z521" s="154">
        <v>0.0147042060868574</v>
      </c>
      <c r="AA521" s="154">
        <v>0.0211257201950066</v>
      </c>
      <c r="AB521" s="155">
        <v>0.0190755685986794</v>
      </c>
      <c r="AC521" s="156">
        <v>-0.00642151410814924</v>
      </c>
      <c r="AD521" s="157">
        <v>57718</v>
      </c>
      <c r="AE521" s="158">
        <v>1013</v>
      </c>
      <c r="AF521" s="158">
        <v>0</v>
      </c>
      <c r="AG521" s="158">
        <v>60511</v>
      </c>
      <c r="AH521" s="158">
        <v>954</v>
      </c>
      <c r="AI521" s="158">
        <v>0</v>
      </c>
      <c r="AJ521" s="155">
        <v>0.017550850687827</v>
      </c>
      <c r="AK521" s="155">
        <v>0.0157657285452232</v>
      </c>
      <c r="AL521" s="156">
        <v>0.00178512214260384</v>
      </c>
    </row>
    <row r="522" spans="1:38">
      <c r="A522" s="166" t="s">
        <v>260</v>
      </c>
      <c r="B522" s="167" t="s">
        <v>1803</v>
      </c>
      <c r="C522" s="167" t="s">
        <v>336</v>
      </c>
      <c r="D522" s="150">
        <v>15685</v>
      </c>
      <c r="E522" s="150">
        <v>228</v>
      </c>
      <c r="F522" s="150">
        <v>161</v>
      </c>
      <c r="G522" s="150">
        <v>0</v>
      </c>
      <c r="H522" s="150">
        <v>0</v>
      </c>
      <c r="I522" s="151">
        <v>15733</v>
      </c>
      <c r="J522" s="151">
        <v>229</v>
      </c>
      <c r="K522" s="151">
        <v>228</v>
      </c>
      <c r="L522" s="151">
        <v>75</v>
      </c>
      <c r="M522" s="151">
        <v>0</v>
      </c>
      <c r="N522" s="151">
        <v>14728</v>
      </c>
      <c r="O522" s="151">
        <v>246</v>
      </c>
      <c r="P522" s="151">
        <v>244</v>
      </c>
      <c r="Q522" s="151">
        <v>185</v>
      </c>
      <c r="R522" s="151">
        <v>0</v>
      </c>
      <c r="S522" s="152">
        <v>0.015</v>
      </c>
      <c r="T522" s="153">
        <v>448971</v>
      </c>
      <c r="U522" s="153">
        <v>5873</v>
      </c>
      <c r="V522" s="153">
        <v>5802</v>
      </c>
      <c r="W522" s="153">
        <v>5</v>
      </c>
      <c r="X522" s="151">
        <v>5354</v>
      </c>
      <c r="Y522" s="154">
        <v>0.0130698864737366</v>
      </c>
      <c r="Z522" s="154">
        <v>0.0145361810647115</v>
      </c>
      <c r="AA522" s="154">
        <v>0.0145553931227357</v>
      </c>
      <c r="AB522" s="155">
        <v>0.0167028788701792</v>
      </c>
      <c r="AC522" s="156">
        <v>-1.92120580241439e-5</v>
      </c>
      <c r="AD522" s="157">
        <v>104848</v>
      </c>
      <c r="AE522" s="158">
        <v>1476</v>
      </c>
      <c r="AF522" s="158">
        <v>0</v>
      </c>
      <c r="AG522" s="158">
        <v>108338</v>
      </c>
      <c r="AH522" s="158">
        <v>1467</v>
      </c>
      <c r="AI522" s="158">
        <v>0</v>
      </c>
      <c r="AJ522" s="155">
        <v>0.0140775217457653</v>
      </c>
      <c r="AK522" s="155">
        <v>0.0135409551588547</v>
      </c>
      <c r="AL522" s="156">
        <v>0.000536566586910602</v>
      </c>
    </row>
    <row r="523" spans="1:38">
      <c r="A523" s="166" t="s">
        <v>260</v>
      </c>
      <c r="B523" s="167" t="s">
        <v>1803</v>
      </c>
      <c r="C523" s="167" t="s">
        <v>337</v>
      </c>
      <c r="D523" s="150">
        <v>8343</v>
      </c>
      <c r="E523" s="150">
        <v>126</v>
      </c>
      <c r="F523" s="150">
        <v>85</v>
      </c>
      <c r="G523" s="150">
        <v>0</v>
      </c>
      <c r="H523" s="150">
        <v>0</v>
      </c>
      <c r="I523" s="151">
        <v>8299</v>
      </c>
      <c r="J523" s="151">
        <v>159</v>
      </c>
      <c r="K523" s="151">
        <v>159</v>
      </c>
      <c r="L523" s="151">
        <v>45</v>
      </c>
      <c r="M523" s="151">
        <v>0</v>
      </c>
      <c r="N523" s="151">
        <v>7680</v>
      </c>
      <c r="O523" s="151">
        <v>144</v>
      </c>
      <c r="P523" s="151">
        <v>144</v>
      </c>
      <c r="Q523" s="151">
        <v>105</v>
      </c>
      <c r="R523" s="151">
        <v>0</v>
      </c>
      <c r="S523" s="152">
        <v>0.015</v>
      </c>
      <c r="T523" s="153">
        <v>233447</v>
      </c>
      <c r="U523" s="153">
        <v>4289</v>
      </c>
      <c r="V523" s="153">
        <v>4248</v>
      </c>
      <c r="W523" s="153">
        <v>6</v>
      </c>
      <c r="X523" s="151">
        <v>3942</v>
      </c>
      <c r="Y523" s="154">
        <v>0.0183467767844521</v>
      </c>
      <c r="Z523" s="154">
        <v>0.0151024811218986</v>
      </c>
      <c r="AA523" s="154">
        <v>0.0191589348114231</v>
      </c>
      <c r="AB523" s="155">
        <v>0.01875</v>
      </c>
      <c r="AC523" s="156">
        <v>-0.00405645368952447</v>
      </c>
      <c r="AD523" s="157">
        <v>55328</v>
      </c>
      <c r="AE523" s="158">
        <v>1046</v>
      </c>
      <c r="AF523" s="158">
        <v>1</v>
      </c>
      <c r="AG523" s="158">
        <v>56755</v>
      </c>
      <c r="AH523" s="158">
        <v>1056</v>
      </c>
      <c r="AI523" s="158">
        <v>0</v>
      </c>
      <c r="AJ523" s="155">
        <v>0.0188873626373626</v>
      </c>
      <c r="AK523" s="155">
        <v>0.0186062901946965</v>
      </c>
      <c r="AL523" s="156">
        <v>0.000281072442666133</v>
      </c>
    </row>
    <row r="524" spans="1:38">
      <c r="A524" s="166" t="s">
        <v>260</v>
      </c>
      <c r="B524" s="167" t="s">
        <v>1803</v>
      </c>
      <c r="C524" s="167" t="s">
        <v>338</v>
      </c>
      <c r="D524" s="150">
        <v>6814</v>
      </c>
      <c r="E524" s="150">
        <v>100</v>
      </c>
      <c r="F524" s="150">
        <v>68</v>
      </c>
      <c r="G524" s="150">
        <v>0</v>
      </c>
      <c r="H524" s="150">
        <v>0</v>
      </c>
      <c r="I524" s="151">
        <v>5309</v>
      </c>
      <c r="J524" s="151">
        <v>92</v>
      </c>
      <c r="K524" s="151">
        <v>92</v>
      </c>
      <c r="L524" s="151">
        <v>33</v>
      </c>
      <c r="M524" s="151">
        <v>0</v>
      </c>
      <c r="N524" s="151">
        <v>6097</v>
      </c>
      <c r="O524" s="151">
        <v>112</v>
      </c>
      <c r="P524" s="151">
        <v>112</v>
      </c>
      <c r="Q524" s="151">
        <v>66</v>
      </c>
      <c r="R524" s="151">
        <v>0</v>
      </c>
      <c r="S524" s="152">
        <v>0.015</v>
      </c>
      <c r="T524" s="153">
        <v>186841</v>
      </c>
      <c r="U524" s="153">
        <v>2592</v>
      </c>
      <c r="V524" s="153">
        <v>2559</v>
      </c>
      <c r="W524" s="153">
        <v>2</v>
      </c>
      <c r="X524" s="151">
        <v>2350</v>
      </c>
      <c r="Y524" s="154">
        <v>0.0138620538318677</v>
      </c>
      <c r="Z524" s="154">
        <v>0.0146756677428823</v>
      </c>
      <c r="AA524" s="154">
        <v>0.0173290638538331</v>
      </c>
      <c r="AB524" s="155">
        <v>0.0183696900114811</v>
      </c>
      <c r="AC524" s="156">
        <v>-0.00265339611095081</v>
      </c>
      <c r="AD524" s="157">
        <v>44387</v>
      </c>
      <c r="AE524" s="158">
        <v>666</v>
      </c>
      <c r="AF524" s="158">
        <v>0</v>
      </c>
      <c r="AG524" s="158">
        <v>44799</v>
      </c>
      <c r="AH524" s="158">
        <v>644</v>
      </c>
      <c r="AI524" s="158">
        <v>1</v>
      </c>
      <c r="AJ524" s="155">
        <v>0.0150043931781828</v>
      </c>
      <c r="AK524" s="155">
        <v>0.0143529989508694</v>
      </c>
      <c r="AL524" s="156">
        <v>0.000651394227313362</v>
      </c>
    </row>
    <row r="525" spans="1:38">
      <c r="A525" s="166" t="s">
        <v>260</v>
      </c>
      <c r="B525" s="167" t="s">
        <v>1803</v>
      </c>
      <c r="C525" s="167" t="s">
        <v>339</v>
      </c>
      <c r="D525" s="150">
        <v>0</v>
      </c>
      <c r="E525" s="150">
        <v>0</v>
      </c>
      <c r="F525" s="150">
        <v>0</v>
      </c>
      <c r="G525" s="150">
        <v>0</v>
      </c>
      <c r="H525" s="150">
        <v>0</v>
      </c>
      <c r="I525" s="151">
        <v>0</v>
      </c>
      <c r="J525" s="151">
        <v>0</v>
      </c>
      <c r="K525" s="151">
        <v>0</v>
      </c>
      <c r="L525" s="151">
        <v>0</v>
      </c>
      <c r="M525" s="151">
        <v>0</v>
      </c>
      <c r="N525" s="151">
        <v>0</v>
      </c>
      <c r="O525" s="151">
        <v>0</v>
      </c>
      <c r="P525" s="151">
        <v>0</v>
      </c>
      <c r="Q525" s="151">
        <v>0</v>
      </c>
      <c r="R525" s="151">
        <v>0</v>
      </c>
      <c r="S525" s="152">
        <v>0.015</v>
      </c>
      <c r="T525" s="153">
        <v>0</v>
      </c>
      <c r="U525" s="153">
        <v>0</v>
      </c>
      <c r="V525" s="153">
        <v>0</v>
      </c>
      <c r="W525" s="153">
        <v>0</v>
      </c>
      <c r="X525" s="151">
        <v>0</v>
      </c>
      <c r="Y525" s="154">
        <v>0</v>
      </c>
      <c r="Z525" s="154">
        <v>0</v>
      </c>
      <c r="AA525" s="154">
        <v>0</v>
      </c>
      <c r="AB525" s="155">
        <v>0</v>
      </c>
      <c r="AC525" s="156">
        <v>0</v>
      </c>
      <c r="AD525" s="157">
        <v>0</v>
      </c>
      <c r="AE525" s="158">
        <v>0</v>
      </c>
      <c r="AF525" s="158">
        <v>0</v>
      </c>
      <c r="AG525" s="158">
        <v>0</v>
      </c>
      <c r="AH525" s="158">
        <v>0</v>
      </c>
      <c r="AI525" s="158">
        <v>0</v>
      </c>
      <c r="AJ525" s="155">
        <v>0</v>
      </c>
      <c r="AK525" s="155">
        <v>0</v>
      </c>
      <c r="AL525" s="156">
        <v>0</v>
      </c>
    </row>
    <row r="526" spans="1:38">
      <c r="A526" s="166" t="s">
        <v>260</v>
      </c>
      <c r="B526" s="167" t="s">
        <v>1803</v>
      </c>
      <c r="C526" s="167" t="s">
        <v>340</v>
      </c>
      <c r="D526" s="150">
        <v>627</v>
      </c>
      <c r="E526" s="150">
        <v>0</v>
      </c>
      <c r="F526" s="150">
        <v>0</v>
      </c>
      <c r="G526" s="150">
        <v>0</v>
      </c>
      <c r="H526" s="150">
        <v>0</v>
      </c>
      <c r="I526" s="151">
        <v>577</v>
      </c>
      <c r="J526" s="151">
        <v>1</v>
      </c>
      <c r="K526" s="151">
        <v>1</v>
      </c>
      <c r="L526" s="151">
        <v>0</v>
      </c>
      <c r="M526" s="151">
        <v>0</v>
      </c>
      <c r="N526" s="151">
        <v>602</v>
      </c>
      <c r="O526" s="151">
        <v>1</v>
      </c>
      <c r="P526" s="151">
        <v>1</v>
      </c>
      <c r="Q526" s="151">
        <v>1</v>
      </c>
      <c r="R526" s="151">
        <v>0</v>
      </c>
      <c r="S526" s="152">
        <v>0.015</v>
      </c>
      <c r="T526" s="153">
        <v>13460</v>
      </c>
      <c r="U526" s="153">
        <v>17</v>
      </c>
      <c r="V526" s="153">
        <v>17</v>
      </c>
      <c r="W526" s="153">
        <v>0</v>
      </c>
      <c r="X526" s="151">
        <v>13</v>
      </c>
      <c r="Y526" s="154">
        <v>0.0012630014858841</v>
      </c>
      <c r="Z526" s="154">
        <v>0</v>
      </c>
      <c r="AA526" s="154">
        <v>0.00173310225303293</v>
      </c>
      <c r="AB526" s="155">
        <v>0.00166112956810631</v>
      </c>
      <c r="AC526" s="156">
        <v>-0.00173310225303293</v>
      </c>
      <c r="AD526" s="157">
        <v>3748</v>
      </c>
      <c r="AE526" s="158">
        <v>4</v>
      </c>
      <c r="AF526" s="158">
        <v>0</v>
      </c>
      <c r="AG526" s="158">
        <v>3501</v>
      </c>
      <c r="AH526" s="158">
        <v>1</v>
      </c>
      <c r="AI526" s="158">
        <v>0</v>
      </c>
      <c r="AJ526" s="155">
        <v>0.00106723585912487</v>
      </c>
      <c r="AK526" s="155">
        <v>0.000285632676378178</v>
      </c>
      <c r="AL526" s="156">
        <v>0.000781603182746689</v>
      </c>
    </row>
    <row r="527" spans="1:38">
      <c r="A527" s="166" t="s">
        <v>260</v>
      </c>
      <c r="B527" s="167" t="s">
        <v>1803</v>
      </c>
      <c r="C527" s="167" t="s">
        <v>341</v>
      </c>
      <c r="D527" s="150">
        <v>243</v>
      </c>
      <c r="E527" s="150">
        <v>1</v>
      </c>
      <c r="F527" s="150">
        <v>0</v>
      </c>
      <c r="G527" s="150">
        <v>0</v>
      </c>
      <c r="H527" s="150">
        <v>0</v>
      </c>
      <c r="I527" s="151">
        <v>509</v>
      </c>
      <c r="J527" s="151">
        <v>0</v>
      </c>
      <c r="K527" s="151">
        <v>0</v>
      </c>
      <c r="L527" s="151">
        <v>0</v>
      </c>
      <c r="M527" s="151">
        <v>0</v>
      </c>
      <c r="N527" s="151">
        <v>0</v>
      </c>
      <c r="O527" s="151">
        <v>1</v>
      </c>
      <c r="P527" s="151">
        <v>1</v>
      </c>
      <c r="Q527" s="151">
        <v>0</v>
      </c>
      <c r="R527" s="151">
        <v>0</v>
      </c>
      <c r="S527" s="152">
        <v>0.015</v>
      </c>
      <c r="T527" s="153">
        <v>6322</v>
      </c>
      <c r="U527" s="153">
        <v>4</v>
      </c>
      <c r="V527" s="153">
        <v>3</v>
      </c>
      <c r="W527" s="153">
        <v>0</v>
      </c>
      <c r="X527" s="151">
        <v>2</v>
      </c>
      <c r="Y527" s="154">
        <v>0.000632711167352104</v>
      </c>
      <c r="Z527" s="154">
        <v>0.00411522633744856</v>
      </c>
      <c r="AA527" s="154">
        <v>0</v>
      </c>
      <c r="AB527" s="155">
        <v>0</v>
      </c>
      <c r="AC527" s="156">
        <v>0.00411522633744856</v>
      </c>
      <c r="AD527" s="157">
        <v>1675</v>
      </c>
      <c r="AE527" s="158">
        <v>2</v>
      </c>
      <c r="AF527" s="158">
        <v>0</v>
      </c>
      <c r="AG527" s="158">
        <v>1539</v>
      </c>
      <c r="AH527" s="158">
        <v>1</v>
      </c>
      <c r="AI527" s="158">
        <v>0</v>
      </c>
      <c r="AJ527" s="155">
        <v>0.00119402985074627</v>
      </c>
      <c r="AK527" s="155">
        <v>0.000649772579597141</v>
      </c>
      <c r="AL527" s="156">
        <v>0.000544257271149128</v>
      </c>
    </row>
    <row r="528" spans="1:38">
      <c r="A528" s="166" t="s">
        <v>260</v>
      </c>
      <c r="B528" s="167" t="s">
        <v>1803</v>
      </c>
      <c r="C528" s="167" t="s">
        <v>342</v>
      </c>
      <c r="D528" s="150">
        <v>3</v>
      </c>
      <c r="E528" s="150">
        <v>0</v>
      </c>
      <c r="F528" s="150">
        <v>0</v>
      </c>
      <c r="G528" s="150">
        <v>0</v>
      </c>
      <c r="H528" s="150">
        <v>0</v>
      </c>
      <c r="I528" s="151">
        <v>212</v>
      </c>
      <c r="J528" s="151">
        <v>0</v>
      </c>
      <c r="K528" s="151">
        <v>0</v>
      </c>
      <c r="L528" s="151">
        <v>0</v>
      </c>
      <c r="M528" s="151">
        <v>0</v>
      </c>
      <c r="N528" s="151">
        <v>77</v>
      </c>
      <c r="O528" s="151">
        <v>0</v>
      </c>
      <c r="P528" s="151">
        <v>0</v>
      </c>
      <c r="Q528" s="151">
        <v>0</v>
      </c>
      <c r="R528" s="151">
        <v>0</v>
      </c>
      <c r="S528" s="152">
        <v>0.015</v>
      </c>
      <c r="T528" s="153">
        <v>2616</v>
      </c>
      <c r="U528" s="153">
        <v>2</v>
      </c>
      <c r="V528" s="153">
        <v>2</v>
      </c>
      <c r="W528" s="153">
        <v>0</v>
      </c>
      <c r="X528" s="151">
        <v>0</v>
      </c>
      <c r="Y528" s="154">
        <v>0.000764525993883792</v>
      </c>
      <c r="Z528" s="154">
        <v>0</v>
      </c>
      <c r="AA528" s="154">
        <v>0</v>
      </c>
      <c r="AB528" s="155">
        <v>0</v>
      </c>
      <c r="AC528" s="156">
        <v>0</v>
      </c>
      <c r="AD528" s="157">
        <v>782</v>
      </c>
      <c r="AE528" s="158">
        <v>1</v>
      </c>
      <c r="AF528" s="158">
        <v>0</v>
      </c>
      <c r="AG528" s="158">
        <v>703</v>
      </c>
      <c r="AH528" s="158">
        <v>0</v>
      </c>
      <c r="AI528" s="158">
        <v>0</v>
      </c>
      <c r="AJ528" s="155">
        <v>0.00127877237851662</v>
      </c>
      <c r="AK528" s="155">
        <v>0</v>
      </c>
      <c r="AL528" s="156">
        <v>0.00127877237851662</v>
      </c>
    </row>
    <row r="529" spans="1:38">
      <c r="A529" s="166" t="s">
        <v>260</v>
      </c>
      <c r="B529" s="167" t="s">
        <v>1803</v>
      </c>
      <c r="C529" s="167" t="s">
        <v>343</v>
      </c>
      <c r="D529" s="150">
        <v>0</v>
      </c>
      <c r="E529" s="150">
        <v>0</v>
      </c>
      <c r="F529" s="150">
        <v>0</v>
      </c>
      <c r="G529" s="150">
        <v>0</v>
      </c>
      <c r="H529" s="150">
        <v>0</v>
      </c>
      <c r="I529" s="151">
        <v>212</v>
      </c>
      <c r="J529" s="151">
        <v>0</v>
      </c>
      <c r="K529" s="151">
        <v>0</v>
      </c>
      <c r="L529" s="151">
        <v>0</v>
      </c>
      <c r="M529" s="151">
        <v>0</v>
      </c>
      <c r="N529" s="151">
        <v>333</v>
      </c>
      <c r="O529" s="151">
        <v>0</v>
      </c>
      <c r="P529" s="151">
        <v>0</v>
      </c>
      <c r="Q529" s="151">
        <v>0</v>
      </c>
      <c r="R529" s="151">
        <v>0</v>
      </c>
      <c r="S529" s="152">
        <v>0.015</v>
      </c>
      <c r="T529" s="153">
        <v>7711</v>
      </c>
      <c r="U529" s="153">
        <v>10</v>
      </c>
      <c r="V529" s="153">
        <v>10</v>
      </c>
      <c r="W529" s="153">
        <v>0</v>
      </c>
      <c r="X529" s="151">
        <v>10</v>
      </c>
      <c r="Y529" s="154">
        <v>0.00129684865776164</v>
      </c>
      <c r="Z529" s="154">
        <v>0</v>
      </c>
      <c r="AA529" s="154">
        <v>0</v>
      </c>
      <c r="AB529" s="155">
        <v>0</v>
      </c>
      <c r="AC529" s="156">
        <v>0</v>
      </c>
      <c r="AD529" s="157">
        <v>1602</v>
      </c>
      <c r="AE529" s="158">
        <v>1</v>
      </c>
      <c r="AF529" s="158">
        <v>0</v>
      </c>
      <c r="AG529" s="158">
        <v>2253</v>
      </c>
      <c r="AH529" s="158">
        <v>2</v>
      </c>
      <c r="AI529" s="158">
        <v>0</v>
      </c>
      <c r="AJ529" s="155">
        <v>0.000624219725343321</v>
      </c>
      <c r="AK529" s="155">
        <v>0.000887705281846427</v>
      </c>
      <c r="AL529" s="156">
        <v>-0.000263485556503106</v>
      </c>
    </row>
    <row r="530" spans="1:38">
      <c r="A530" s="166" t="s">
        <v>260</v>
      </c>
      <c r="B530" s="167" t="s">
        <v>1803</v>
      </c>
      <c r="C530" s="167" t="s">
        <v>344</v>
      </c>
      <c r="D530" s="150">
        <v>0</v>
      </c>
      <c r="E530" s="150">
        <v>0</v>
      </c>
      <c r="F530" s="150">
        <v>0</v>
      </c>
      <c r="G530" s="150">
        <v>0</v>
      </c>
      <c r="H530" s="150">
        <v>0</v>
      </c>
      <c r="I530" s="151">
        <v>300</v>
      </c>
      <c r="J530" s="151">
        <v>1</v>
      </c>
      <c r="K530" s="151">
        <v>1</v>
      </c>
      <c r="L530" s="151">
        <v>1</v>
      </c>
      <c r="M530" s="151">
        <v>0</v>
      </c>
      <c r="N530" s="151">
        <v>334</v>
      </c>
      <c r="O530" s="151">
        <v>1</v>
      </c>
      <c r="P530" s="151">
        <v>1</v>
      </c>
      <c r="Q530" s="151">
        <v>1</v>
      </c>
      <c r="R530" s="151">
        <v>0</v>
      </c>
      <c r="S530" s="152">
        <v>0.015</v>
      </c>
      <c r="T530" s="153">
        <v>8123</v>
      </c>
      <c r="U530" s="153">
        <v>19</v>
      </c>
      <c r="V530" s="153">
        <v>19</v>
      </c>
      <c r="W530" s="153">
        <v>0</v>
      </c>
      <c r="X530" s="151">
        <v>18</v>
      </c>
      <c r="Y530" s="154">
        <v>0.0023390373014896</v>
      </c>
      <c r="Z530" s="154">
        <v>0</v>
      </c>
      <c r="AA530" s="154">
        <v>0.00333333333333333</v>
      </c>
      <c r="AB530" s="155">
        <v>0.0029940119760479</v>
      </c>
      <c r="AC530" s="156">
        <v>-0.00333333333333333</v>
      </c>
      <c r="AD530" s="157">
        <v>1972</v>
      </c>
      <c r="AE530" s="158">
        <v>4</v>
      </c>
      <c r="AF530" s="158">
        <v>0</v>
      </c>
      <c r="AG530" s="158">
        <v>2043</v>
      </c>
      <c r="AH530" s="158">
        <v>2</v>
      </c>
      <c r="AI530" s="158">
        <v>0</v>
      </c>
      <c r="AJ530" s="155">
        <v>0.00202839756592292</v>
      </c>
      <c r="AK530" s="155">
        <v>0.000978952520802741</v>
      </c>
      <c r="AL530" s="156">
        <v>0.00104944504512018</v>
      </c>
    </row>
    <row r="531" spans="1:38">
      <c r="A531" s="166" t="s">
        <v>260</v>
      </c>
      <c r="B531" s="167" t="s">
        <v>1803</v>
      </c>
      <c r="C531" s="167" t="s">
        <v>345</v>
      </c>
      <c r="D531" s="150">
        <v>10970</v>
      </c>
      <c r="E531" s="150">
        <v>158</v>
      </c>
      <c r="F531" s="150">
        <v>108</v>
      </c>
      <c r="G531" s="150">
        <v>0</v>
      </c>
      <c r="H531" s="150">
        <v>0</v>
      </c>
      <c r="I531" s="151">
        <v>11316</v>
      </c>
      <c r="J531" s="151">
        <v>147</v>
      </c>
      <c r="K531" s="151">
        <v>146</v>
      </c>
      <c r="L531" s="151">
        <v>25</v>
      </c>
      <c r="M531" s="151">
        <v>0</v>
      </c>
      <c r="N531" s="151">
        <v>10407</v>
      </c>
      <c r="O531" s="151">
        <v>164</v>
      </c>
      <c r="P531" s="151">
        <v>163</v>
      </c>
      <c r="Q531" s="151">
        <v>102</v>
      </c>
      <c r="R531" s="151">
        <v>0</v>
      </c>
      <c r="S531" s="152">
        <v>0.015</v>
      </c>
      <c r="T531" s="153">
        <v>301479</v>
      </c>
      <c r="U531" s="153">
        <v>4296</v>
      </c>
      <c r="V531" s="153">
        <v>4244</v>
      </c>
      <c r="W531" s="153">
        <v>3</v>
      </c>
      <c r="X531" s="151">
        <v>3910</v>
      </c>
      <c r="Y531" s="154">
        <v>0.0142397977968615</v>
      </c>
      <c r="Z531" s="154">
        <v>0.0144029170464904</v>
      </c>
      <c r="AA531" s="154">
        <v>0.0129904559915164</v>
      </c>
      <c r="AB531" s="155">
        <v>0.0157586240030749</v>
      </c>
      <c r="AC531" s="156">
        <v>0.00141246105497399</v>
      </c>
      <c r="AD531" s="157">
        <v>73029</v>
      </c>
      <c r="AE531" s="158">
        <v>1010</v>
      </c>
      <c r="AF531" s="158">
        <v>0</v>
      </c>
      <c r="AG531" s="158">
        <v>72672</v>
      </c>
      <c r="AH531" s="158">
        <v>1045</v>
      </c>
      <c r="AI531" s="158">
        <v>1</v>
      </c>
      <c r="AJ531" s="155">
        <v>0.0138301222801901</v>
      </c>
      <c r="AK531" s="155">
        <v>0.0143659180977543</v>
      </c>
      <c r="AL531" s="156">
        <v>-0.000535795817564232</v>
      </c>
    </row>
    <row r="532" spans="1:38">
      <c r="A532" s="166" t="s">
        <v>260</v>
      </c>
      <c r="B532" s="167" t="s">
        <v>1803</v>
      </c>
      <c r="C532" s="167" t="s">
        <v>346</v>
      </c>
      <c r="D532" s="150">
        <v>0</v>
      </c>
      <c r="E532" s="150">
        <v>0</v>
      </c>
      <c r="F532" s="150">
        <v>0</v>
      </c>
      <c r="G532" s="150">
        <v>0</v>
      </c>
      <c r="H532" s="150">
        <v>0</v>
      </c>
      <c r="I532" s="151">
        <v>73</v>
      </c>
      <c r="J532" s="151">
        <v>0</v>
      </c>
      <c r="K532" s="151">
        <v>0</v>
      </c>
      <c r="L532" s="151">
        <v>0</v>
      </c>
      <c r="M532" s="151">
        <v>0</v>
      </c>
      <c r="N532" s="151">
        <v>90</v>
      </c>
      <c r="O532" s="151">
        <v>0</v>
      </c>
      <c r="P532" s="151">
        <v>0</v>
      </c>
      <c r="Q532" s="151">
        <v>0</v>
      </c>
      <c r="R532" s="151">
        <v>0</v>
      </c>
      <c r="S532" s="152">
        <v>0.015</v>
      </c>
      <c r="T532" s="153">
        <v>1520</v>
      </c>
      <c r="U532" s="153">
        <v>2</v>
      </c>
      <c r="V532" s="153">
        <v>2</v>
      </c>
      <c r="W532" s="153">
        <v>0</v>
      </c>
      <c r="X532" s="151">
        <v>1</v>
      </c>
      <c r="Y532" s="154">
        <v>0.00131578947368421</v>
      </c>
      <c r="Z532" s="154">
        <v>0</v>
      </c>
      <c r="AA532" s="154">
        <v>0</v>
      </c>
      <c r="AB532" s="155">
        <v>0</v>
      </c>
      <c r="AC532" s="156">
        <v>0</v>
      </c>
      <c r="AD532" s="157">
        <v>392</v>
      </c>
      <c r="AE532" s="158">
        <v>0</v>
      </c>
      <c r="AF532" s="158">
        <v>0</v>
      </c>
      <c r="AG532" s="158">
        <v>361</v>
      </c>
      <c r="AH532" s="158">
        <v>1</v>
      </c>
      <c r="AI532" s="158">
        <v>0</v>
      </c>
      <c r="AJ532" s="155">
        <v>0</v>
      </c>
      <c r="AK532" s="155">
        <v>0.00277008310249307</v>
      </c>
      <c r="AL532" s="156">
        <v>-0.00277008310249307</v>
      </c>
    </row>
    <row r="533" spans="1:38">
      <c r="A533" s="166" t="s">
        <v>260</v>
      </c>
      <c r="B533" s="167" t="s">
        <v>1803</v>
      </c>
      <c r="C533" s="167" t="s">
        <v>347</v>
      </c>
      <c r="D533" s="150">
        <v>4378</v>
      </c>
      <c r="E533" s="150">
        <v>72</v>
      </c>
      <c r="F533" s="150">
        <v>50</v>
      </c>
      <c r="G533" s="150">
        <v>6</v>
      </c>
      <c r="H533" s="150">
        <v>0</v>
      </c>
      <c r="I533" s="151">
        <v>4225</v>
      </c>
      <c r="J533" s="151">
        <v>58</v>
      </c>
      <c r="K533" s="151">
        <v>57</v>
      </c>
      <c r="L533" s="151">
        <v>8</v>
      </c>
      <c r="M533" s="151">
        <v>0</v>
      </c>
      <c r="N533" s="151">
        <v>4043</v>
      </c>
      <c r="O533" s="151">
        <v>61</v>
      </c>
      <c r="P533" s="151">
        <v>61</v>
      </c>
      <c r="Q533" s="151">
        <v>26</v>
      </c>
      <c r="R533" s="151">
        <v>0</v>
      </c>
      <c r="S533" s="152">
        <v>0.015</v>
      </c>
      <c r="T533" s="153">
        <v>114606</v>
      </c>
      <c r="U533" s="153">
        <v>1837</v>
      </c>
      <c r="V533" s="153">
        <v>1814</v>
      </c>
      <c r="W533" s="153">
        <v>2</v>
      </c>
      <c r="X533" s="151">
        <v>1632</v>
      </c>
      <c r="Y533" s="154">
        <v>0.0160113781128388</v>
      </c>
      <c r="Z533" s="154">
        <v>0.0164458656920968</v>
      </c>
      <c r="AA533" s="154">
        <v>0.0137278106508876</v>
      </c>
      <c r="AB533" s="155">
        <v>0.0150878060845907</v>
      </c>
      <c r="AC533" s="156">
        <v>0.00271805504120927</v>
      </c>
      <c r="AD533" s="157">
        <v>27997</v>
      </c>
      <c r="AE533" s="158">
        <v>413</v>
      </c>
      <c r="AF533" s="158">
        <v>0</v>
      </c>
      <c r="AG533" s="158">
        <v>27441</v>
      </c>
      <c r="AH533" s="158">
        <v>482</v>
      </c>
      <c r="AI533" s="158">
        <v>1</v>
      </c>
      <c r="AJ533" s="155">
        <v>0.014751580526485</v>
      </c>
      <c r="AK533" s="155">
        <v>0.0175285157246456</v>
      </c>
      <c r="AL533" s="156">
        <v>-0.00277693519816062</v>
      </c>
    </row>
    <row r="534" spans="1:38">
      <c r="A534" s="166" t="s">
        <v>260</v>
      </c>
      <c r="B534" s="167" t="s">
        <v>1803</v>
      </c>
      <c r="C534" s="167" t="s">
        <v>348</v>
      </c>
      <c r="D534" s="150">
        <v>2676</v>
      </c>
      <c r="E534" s="150">
        <v>52</v>
      </c>
      <c r="F534" s="150">
        <v>36</v>
      </c>
      <c r="G534" s="150">
        <v>0</v>
      </c>
      <c r="H534" s="150">
        <v>0</v>
      </c>
      <c r="I534" s="151">
        <v>2741</v>
      </c>
      <c r="J534" s="151">
        <v>37</v>
      </c>
      <c r="K534" s="151">
        <v>37</v>
      </c>
      <c r="L534" s="151">
        <v>0</v>
      </c>
      <c r="M534" s="151">
        <v>0</v>
      </c>
      <c r="N534" s="151">
        <v>2440</v>
      </c>
      <c r="O534" s="151">
        <v>41</v>
      </c>
      <c r="P534" s="151">
        <v>41</v>
      </c>
      <c r="Q534" s="151">
        <v>13</v>
      </c>
      <c r="R534" s="151">
        <v>0</v>
      </c>
      <c r="S534" s="152">
        <v>0.015</v>
      </c>
      <c r="T534" s="153">
        <v>74803</v>
      </c>
      <c r="U534" s="153">
        <v>1439</v>
      </c>
      <c r="V534" s="153">
        <v>1423</v>
      </c>
      <c r="W534" s="153">
        <v>0</v>
      </c>
      <c r="X534" s="151">
        <v>1283</v>
      </c>
      <c r="Y534" s="154">
        <v>0.0192371963691296</v>
      </c>
      <c r="Z534" s="154">
        <v>0.0194319880418535</v>
      </c>
      <c r="AA534" s="154">
        <v>0.0134987230937614</v>
      </c>
      <c r="AB534" s="155">
        <v>0.0168032786885246</v>
      </c>
      <c r="AC534" s="156">
        <v>0.00593326494809211</v>
      </c>
      <c r="AD534" s="157">
        <v>18381</v>
      </c>
      <c r="AE534" s="158">
        <v>354</v>
      </c>
      <c r="AF534" s="158">
        <v>0</v>
      </c>
      <c r="AG534" s="158">
        <v>17816</v>
      </c>
      <c r="AH534" s="158">
        <v>351</v>
      </c>
      <c r="AI534" s="158">
        <v>0</v>
      </c>
      <c r="AJ534" s="155">
        <v>0.0192590174636853</v>
      </c>
      <c r="AK534" s="155">
        <v>0.0197013920071846</v>
      </c>
      <c r="AL534" s="156">
        <v>-0.000442374543499227</v>
      </c>
    </row>
    <row r="535" spans="1:38">
      <c r="A535" s="166" t="s">
        <v>260</v>
      </c>
      <c r="B535" s="167" t="s">
        <v>1803</v>
      </c>
      <c r="C535" s="167" t="s">
        <v>349</v>
      </c>
      <c r="D535" s="150">
        <v>64</v>
      </c>
      <c r="E535" s="150">
        <v>0</v>
      </c>
      <c r="F535" s="150">
        <v>0</v>
      </c>
      <c r="G535" s="150">
        <v>0</v>
      </c>
      <c r="H535" s="150">
        <v>0</v>
      </c>
      <c r="I535" s="151">
        <v>444</v>
      </c>
      <c r="J535" s="151">
        <v>0</v>
      </c>
      <c r="K535" s="151">
        <v>0</v>
      </c>
      <c r="L535" s="151">
        <v>0</v>
      </c>
      <c r="M535" s="151">
        <v>0</v>
      </c>
      <c r="N535" s="151">
        <v>529</v>
      </c>
      <c r="O535" s="151">
        <v>1</v>
      </c>
      <c r="P535" s="151">
        <v>1</v>
      </c>
      <c r="Q535" s="151">
        <v>1</v>
      </c>
      <c r="R535" s="151">
        <v>0</v>
      </c>
      <c r="S535" s="152">
        <v>0.015</v>
      </c>
      <c r="T535" s="153">
        <v>10626</v>
      </c>
      <c r="U535" s="153">
        <v>5</v>
      </c>
      <c r="V535" s="153">
        <v>5</v>
      </c>
      <c r="W535" s="153">
        <v>0</v>
      </c>
      <c r="X535" s="151">
        <v>5</v>
      </c>
      <c r="Y535" s="154">
        <v>0.000470543948804818</v>
      </c>
      <c r="Z535" s="154">
        <v>0</v>
      </c>
      <c r="AA535" s="154">
        <v>0</v>
      </c>
      <c r="AB535" s="155">
        <v>0.00189035916824197</v>
      </c>
      <c r="AC535" s="156">
        <v>0</v>
      </c>
      <c r="AD535" s="157">
        <v>3015</v>
      </c>
      <c r="AE535" s="158">
        <v>1</v>
      </c>
      <c r="AF535" s="158">
        <v>0</v>
      </c>
      <c r="AG535" s="158">
        <v>2795</v>
      </c>
      <c r="AH535" s="158">
        <v>2</v>
      </c>
      <c r="AI535" s="158">
        <v>0</v>
      </c>
      <c r="AJ535" s="155">
        <v>0.00033167495854063</v>
      </c>
      <c r="AK535" s="155">
        <v>0.000715563506261181</v>
      </c>
      <c r="AL535" s="156">
        <v>-0.00038388854772055</v>
      </c>
    </row>
    <row r="536" spans="1:38">
      <c r="A536" s="166" t="s">
        <v>350</v>
      </c>
      <c r="B536" s="167" t="s">
        <v>1804</v>
      </c>
      <c r="C536" s="167" t="s">
        <v>352</v>
      </c>
      <c r="D536" s="150">
        <v>11018</v>
      </c>
      <c r="E536" s="150">
        <v>158</v>
      </c>
      <c r="F536" s="150">
        <v>90</v>
      </c>
      <c r="G536" s="150">
        <v>0</v>
      </c>
      <c r="H536" s="150">
        <v>0</v>
      </c>
      <c r="I536" s="151">
        <v>10741</v>
      </c>
      <c r="J536" s="151">
        <v>226</v>
      </c>
      <c r="K536" s="151">
        <v>224</v>
      </c>
      <c r="L536" s="151">
        <v>1</v>
      </c>
      <c r="M536" s="151">
        <v>0</v>
      </c>
      <c r="N536" s="151">
        <v>9577</v>
      </c>
      <c r="O536" s="151">
        <v>295</v>
      </c>
      <c r="P536" s="151">
        <v>295</v>
      </c>
      <c r="Q536" s="151">
        <v>98</v>
      </c>
      <c r="R536" s="151">
        <v>0</v>
      </c>
      <c r="S536" s="152">
        <v>0.015</v>
      </c>
      <c r="T536" s="153">
        <v>282634</v>
      </c>
      <c r="U536" s="153">
        <v>5339</v>
      </c>
      <c r="V536" s="153">
        <v>5269</v>
      </c>
      <c r="W536" s="153">
        <v>4</v>
      </c>
      <c r="X536" s="151">
        <v>4596</v>
      </c>
      <c r="Y536" s="154">
        <v>0.0188760021794972</v>
      </c>
      <c r="Z536" s="154">
        <v>0.0143401706298784</v>
      </c>
      <c r="AA536" s="154">
        <v>0.0210408714272414</v>
      </c>
      <c r="AB536" s="155">
        <v>0.0308029654380286</v>
      </c>
      <c r="AC536" s="156">
        <v>-0.00670070079736303</v>
      </c>
      <c r="AD536" s="157">
        <v>68266</v>
      </c>
      <c r="AE536" s="158">
        <v>1438</v>
      </c>
      <c r="AF536" s="158">
        <v>0</v>
      </c>
      <c r="AG536" s="158">
        <v>65294</v>
      </c>
      <c r="AH536" s="158">
        <v>1329</v>
      </c>
      <c r="AI536" s="158">
        <v>4</v>
      </c>
      <c r="AJ536" s="155">
        <v>0.0210646588345589</v>
      </c>
      <c r="AK536" s="155">
        <v>0.0202928293564493</v>
      </c>
      <c r="AL536" s="156">
        <v>0.00077182947810964</v>
      </c>
    </row>
    <row r="537" spans="1:38">
      <c r="A537" s="166" t="s">
        <v>350</v>
      </c>
      <c r="B537" s="167" t="s">
        <v>1804</v>
      </c>
      <c r="C537" s="167" t="s">
        <v>353</v>
      </c>
      <c r="D537" s="150">
        <v>0</v>
      </c>
      <c r="E537" s="150">
        <v>0</v>
      </c>
      <c r="F537" s="150">
        <v>0</v>
      </c>
      <c r="G537" s="150">
        <v>0</v>
      </c>
      <c r="H537" s="150">
        <v>0</v>
      </c>
      <c r="I537" s="151">
        <v>0</v>
      </c>
      <c r="J537" s="151">
        <v>0</v>
      </c>
      <c r="K537" s="151">
        <v>0</v>
      </c>
      <c r="L537" s="151">
        <v>0</v>
      </c>
      <c r="M537" s="151">
        <v>0</v>
      </c>
      <c r="N537" s="151">
        <v>0</v>
      </c>
      <c r="O537" s="151">
        <v>0</v>
      </c>
      <c r="P537" s="151">
        <v>0</v>
      </c>
      <c r="Q537" s="151">
        <v>0</v>
      </c>
      <c r="R537" s="151">
        <v>0</v>
      </c>
      <c r="S537" s="152">
        <v>0.015</v>
      </c>
      <c r="T537" s="153">
        <v>0</v>
      </c>
      <c r="U537" s="153">
        <v>0</v>
      </c>
      <c r="V537" s="153">
        <v>0</v>
      </c>
      <c r="W537" s="153">
        <v>0</v>
      </c>
      <c r="X537" s="151">
        <v>0</v>
      </c>
      <c r="Y537" s="154">
        <v>0</v>
      </c>
      <c r="Z537" s="154">
        <v>0</v>
      </c>
      <c r="AA537" s="154">
        <v>0</v>
      </c>
      <c r="AB537" s="155">
        <v>0</v>
      </c>
      <c r="AC537" s="156">
        <v>0</v>
      </c>
      <c r="AD537" s="157">
        <v>0</v>
      </c>
      <c r="AE537" s="158">
        <v>0</v>
      </c>
      <c r="AF537" s="158">
        <v>0</v>
      </c>
      <c r="AG537" s="158">
        <v>0</v>
      </c>
      <c r="AH537" s="158">
        <v>0</v>
      </c>
      <c r="AI537" s="158">
        <v>0</v>
      </c>
      <c r="AJ537" s="155">
        <v>0</v>
      </c>
      <c r="AK537" s="155">
        <v>0</v>
      </c>
      <c r="AL537" s="156">
        <v>0</v>
      </c>
    </row>
    <row r="538" spans="1:38">
      <c r="A538" s="166" t="s">
        <v>350</v>
      </c>
      <c r="B538" s="167" t="s">
        <v>1804</v>
      </c>
      <c r="C538" s="167" t="s">
        <v>354</v>
      </c>
      <c r="D538" s="150">
        <v>13351</v>
      </c>
      <c r="E538" s="150">
        <v>228</v>
      </c>
      <c r="F538" s="150">
        <v>76</v>
      </c>
      <c r="G538" s="150">
        <v>0</v>
      </c>
      <c r="H538" s="150">
        <v>0</v>
      </c>
      <c r="I538" s="151">
        <v>12977</v>
      </c>
      <c r="J538" s="151">
        <v>282</v>
      </c>
      <c r="K538" s="151">
        <v>282</v>
      </c>
      <c r="L538" s="151">
        <v>1</v>
      </c>
      <c r="M538" s="151">
        <v>0</v>
      </c>
      <c r="N538" s="151">
        <v>12365</v>
      </c>
      <c r="O538" s="151">
        <v>287</v>
      </c>
      <c r="P538" s="151">
        <v>286</v>
      </c>
      <c r="Q538" s="151">
        <v>116</v>
      </c>
      <c r="R538" s="151">
        <v>0</v>
      </c>
      <c r="S538" s="152">
        <v>0.015</v>
      </c>
      <c r="T538" s="153">
        <v>350601</v>
      </c>
      <c r="U538" s="153">
        <v>7366</v>
      </c>
      <c r="V538" s="153">
        <v>7211</v>
      </c>
      <c r="W538" s="153">
        <v>1</v>
      </c>
      <c r="X538" s="151">
        <v>6514</v>
      </c>
      <c r="Y538" s="154">
        <v>0.0210067854911994</v>
      </c>
      <c r="Z538" s="154">
        <v>0.0170773724814621</v>
      </c>
      <c r="AA538" s="154">
        <v>0.0217307544116514</v>
      </c>
      <c r="AB538" s="155">
        <v>0.0232106752931662</v>
      </c>
      <c r="AC538" s="156">
        <v>-0.00465338193018932</v>
      </c>
      <c r="AD538" s="157">
        <v>85398</v>
      </c>
      <c r="AE538" s="158">
        <v>1875</v>
      </c>
      <c r="AF538" s="158">
        <v>0</v>
      </c>
      <c r="AG538" s="158">
        <v>83000</v>
      </c>
      <c r="AH538" s="158">
        <v>1818</v>
      </c>
      <c r="AI538" s="158">
        <v>0</v>
      </c>
      <c r="AJ538" s="155">
        <v>0.0219560177053327</v>
      </c>
      <c r="AK538" s="155">
        <v>0.0219036144578313</v>
      </c>
      <c r="AL538" s="156">
        <v>5.24032475013522e-5</v>
      </c>
    </row>
    <row r="539" spans="1:38">
      <c r="A539" s="166" t="s">
        <v>350</v>
      </c>
      <c r="B539" s="167" t="s">
        <v>1804</v>
      </c>
      <c r="C539" s="167" t="s">
        <v>355</v>
      </c>
      <c r="D539" s="150">
        <v>0</v>
      </c>
      <c r="E539" s="150">
        <v>0</v>
      </c>
      <c r="F539" s="150">
        <v>0</v>
      </c>
      <c r="G539" s="150">
        <v>0</v>
      </c>
      <c r="H539" s="150">
        <v>0</v>
      </c>
      <c r="I539" s="151">
        <v>0</v>
      </c>
      <c r="J539" s="151">
        <v>1</v>
      </c>
      <c r="K539" s="151">
        <v>1</v>
      </c>
      <c r="L539" s="151">
        <v>1</v>
      </c>
      <c r="M539" s="151">
        <v>0</v>
      </c>
      <c r="N539" s="151">
        <v>0</v>
      </c>
      <c r="O539" s="151">
        <v>0</v>
      </c>
      <c r="P539" s="151">
        <v>0</v>
      </c>
      <c r="Q539" s="151">
        <v>0</v>
      </c>
      <c r="R539" s="151">
        <v>0</v>
      </c>
      <c r="S539" s="152">
        <v>0.015</v>
      </c>
      <c r="T539" s="153">
        <v>1</v>
      </c>
      <c r="U539" s="153">
        <v>4</v>
      </c>
      <c r="V539" s="153">
        <v>4</v>
      </c>
      <c r="W539" s="153">
        <v>0</v>
      </c>
      <c r="X539" s="151">
        <v>4</v>
      </c>
      <c r="Y539" s="154">
        <v>4</v>
      </c>
      <c r="Z539" s="154">
        <v>0</v>
      </c>
      <c r="AA539" s="154">
        <v>0</v>
      </c>
      <c r="AB539" s="155">
        <v>0</v>
      </c>
      <c r="AC539" s="156">
        <v>0</v>
      </c>
      <c r="AD539" s="157">
        <v>0</v>
      </c>
      <c r="AE539" s="158">
        <v>2</v>
      </c>
      <c r="AF539" s="158">
        <v>0</v>
      </c>
      <c r="AG539" s="158">
        <v>1</v>
      </c>
      <c r="AH539" s="158">
        <v>1</v>
      </c>
      <c r="AI539" s="158">
        <v>0</v>
      </c>
      <c r="AJ539" s="155">
        <v>0</v>
      </c>
      <c r="AK539" s="155">
        <v>1</v>
      </c>
      <c r="AL539" s="156">
        <v>-1</v>
      </c>
    </row>
    <row r="540" spans="1:38">
      <c r="A540" s="166" t="s">
        <v>350</v>
      </c>
      <c r="B540" s="167" t="s">
        <v>1804</v>
      </c>
      <c r="C540" s="167" t="s">
        <v>356</v>
      </c>
      <c r="D540" s="150">
        <v>10563</v>
      </c>
      <c r="E540" s="150">
        <v>144</v>
      </c>
      <c r="F540" s="150">
        <v>90</v>
      </c>
      <c r="G540" s="150">
        <v>4</v>
      </c>
      <c r="H540" s="150">
        <v>0</v>
      </c>
      <c r="I540" s="151">
        <v>10234</v>
      </c>
      <c r="J540" s="151">
        <v>171</v>
      </c>
      <c r="K540" s="151">
        <v>169</v>
      </c>
      <c r="L540" s="151">
        <v>25</v>
      </c>
      <c r="M540" s="151">
        <v>0</v>
      </c>
      <c r="N540" s="151">
        <v>9325</v>
      </c>
      <c r="O540" s="151">
        <v>176</v>
      </c>
      <c r="P540" s="151">
        <v>176</v>
      </c>
      <c r="Q540" s="151">
        <v>111</v>
      </c>
      <c r="R540" s="151">
        <v>0</v>
      </c>
      <c r="S540" s="152">
        <v>0.015</v>
      </c>
      <c r="T540" s="153">
        <v>277415</v>
      </c>
      <c r="U540" s="153">
        <v>4871</v>
      </c>
      <c r="V540" s="153">
        <v>4814</v>
      </c>
      <c r="W540" s="153">
        <v>1</v>
      </c>
      <c r="X540" s="151">
        <v>4456</v>
      </c>
      <c r="Y540" s="154">
        <v>0.017554926734315</v>
      </c>
      <c r="Z540" s="154">
        <v>0.0136324907696677</v>
      </c>
      <c r="AA540" s="154">
        <v>0.0167090091850694</v>
      </c>
      <c r="AB540" s="155">
        <v>0.0188739946380697</v>
      </c>
      <c r="AC540" s="156">
        <v>-0.00307651841540167</v>
      </c>
      <c r="AD540" s="157">
        <v>66298</v>
      </c>
      <c r="AE540" s="158">
        <v>1110</v>
      </c>
      <c r="AF540" s="158">
        <v>1</v>
      </c>
      <c r="AG540" s="158">
        <v>64294</v>
      </c>
      <c r="AH540" s="158">
        <v>1286</v>
      </c>
      <c r="AI540" s="158">
        <v>0</v>
      </c>
      <c r="AJ540" s="155">
        <v>0.0167275030920993</v>
      </c>
      <c r="AK540" s="155">
        <v>0.0200018664261051</v>
      </c>
      <c r="AL540" s="156">
        <v>-0.00327436333400577</v>
      </c>
    </row>
    <row r="541" spans="1:38">
      <c r="A541" s="166" t="s">
        <v>350</v>
      </c>
      <c r="B541" s="167" t="s">
        <v>1804</v>
      </c>
      <c r="C541" s="167" t="s">
        <v>357</v>
      </c>
      <c r="D541" s="150">
        <v>5465</v>
      </c>
      <c r="E541" s="150">
        <v>67</v>
      </c>
      <c r="F541" s="150">
        <v>41</v>
      </c>
      <c r="G541" s="150">
        <v>9</v>
      </c>
      <c r="H541" s="150">
        <v>0</v>
      </c>
      <c r="I541" s="151">
        <v>5272</v>
      </c>
      <c r="J541" s="151">
        <v>112</v>
      </c>
      <c r="K541" s="151">
        <v>112</v>
      </c>
      <c r="L541" s="151">
        <v>2</v>
      </c>
      <c r="M541" s="151">
        <v>0</v>
      </c>
      <c r="N541" s="151">
        <v>4627</v>
      </c>
      <c r="O541" s="151">
        <v>121</v>
      </c>
      <c r="P541" s="151">
        <v>120</v>
      </c>
      <c r="Q541" s="151">
        <v>46</v>
      </c>
      <c r="R541" s="151">
        <v>0</v>
      </c>
      <c r="S541" s="152">
        <v>0.015</v>
      </c>
      <c r="T541" s="153">
        <v>139719</v>
      </c>
      <c r="U541" s="153">
        <v>2377</v>
      </c>
      <c r="V541" s="153">
        <v>2347</v>
      </c>
      <c r="W541" s="153">
        <v>4</v>
      </c>
      <c r="X541" s="151">
        <v>2079</v>
      </c>
      <c r="Y541" s="154">
        <v>0.0169840894939128</v>
      </c>
      <c r="Z541" s="154">
        <v>0.012259835315645</v>
      </c>
      <c r="AA541" s="154">
        <v>0.0212443095599393</v>
      </c>
      <c r="AB541" s="155">
        <v>0.026150853684893</v>
      </c>
      <c r="AC541" s="156">
        <v>-0.00898447424429429</v>
      </c>
      <c r="AD541" s="157">
        <v>33921</v>
      </c>
      <c r="AE541" s="158">
        <v>605</v>
      </c>
      <c r="AF541" s="158">
        <v>0</v>
      </c>
      <c r="AG541" s="158">
        <v>32644</v>
      </c>
      <c r="AH541" s="158">
        <v>644</v>
      </c>
      <c r="AI541" s="158">
        <v>1</v>
      </c>
      <c r="AJ541" s="155">
        <v>0.0178355590931871</v>
      </c>
      <c r="AK541" s="155">
        <v>0.0196973410121309</v>
      </c>
      <c r="AL541" s="156">
        <v>-0.00186178191894375</v>
      </c>
    </row>
    <row r="542" spans="1:38">
      <c r="A542" s="166" t="s">
        <v>350</v>
      </c>
      <c r="B542" s="167" t="s">
        <v>1804</v>
      </c>
      <c r="C542" s="167" t="s">
        <v>358</v>
      </c>
      <c r="D542" s="150">
        <v>4739</v>
      </c>
      <c r="E542" s="150">
        <v>84</v>
      </c>
      <c r="F542" s="150">
        <v>46</v>
      </c>
      <c r="G542" s="150">
        <v>0</v>
      </c>
      <c r="H542" s="150">
        <v>0</v>
      </c>
      <c r="I542" s="151">
        <v>4520</v>
      </c>
      <c r="J542" s="151">
        <v>108</v>
      </c>
      <c r="K542" s="151">
        <v>108</v>
      </c>
      <c r="L542" s="151">
        <v>2</v>
      </c>
      <c r="M542" s="151">
        <v>0</v>
      </c>
      <c r="N542" s="151">
        <v>4338</v>
      </c>
      <c r="O542" s="151">
        <v>87</v>
      </c>
      <c r="P542" s="151">
        <v>87</v>
      </c>
      <c r="Q542" s="151">
        <v>20</v>
      </c>
      <c r="R542" s="151">
        <v>0</v>
      </c>
      <c r="S542" s="152">
        <v>0.015</v>
      </c>
      <c r="T542" s="153">
        <v>124927</v>
      </c>
      <c r="U542" s="153">
        <v>2704</v>
      </c>
      <c r="V542" s="153">
        <v>2664</v>
      </c>
      <c r="W542" s="153">
        <v>2</v>
      </c>
      <c r="X542" s="151">
        <v>2379</v>
      </c>
      <c r="Y542" s="154">
        <v>0.0216286311205744</v>
      </c>
      <c r="Z542" s="154">
        <v>0.017725258493353</v>
      </c>
      <c r="AA542" s="154">
        <v>0.0238938053097345</v>
      </c>
      <c r="AB542" s="155">
        <v>0.0200553250345781</v>
      </c>
      <c r="AC542" s="156">
        <v>-0.00616854681638148</v>
      </c>
      <c r="AD542" s="157">
        <v>30155</v>
      </c>
      <c r="AE542" s="158">
        <v>680</v>
      </c>
      <c r="AF542" s="158">
        <v>0</v>
      </c>
      <c r="AG542" s="158">
        <v>29160</v>
      </c>
      <c r="AH542" s="158">
        <v>671</v>
      </c>
      <c r="AI542" s="158">
        <v>0</v>
      </c>
      <c r="AJ542" s="155">
        <v>0.0225501575194827</v>
      </c>
      <c r="AK542" s="155">
        <v>0.0230109739368999</v>
      </c>
      <c r="AL542" s="156">
        <v>-0.00046081641741719</v>
      </c>
    </row>
    <row r="543" spans="1:38">
      <c r="A543" s="166" t="s">
        <v>350</v>
      </c>
      <c r="B543" s="167" t="s">
        <v>1804</v>
      </c>
      <c r="C543" s="167" t="s">
        <v>359</v>
      </c>
      <c r="D543" s="150">
        <v>6580</v>
      </c>
      <c r="E543" s="150">
        <v>88</v>
      </c>
      <c r="F543" s="150">
        <v>46</v>
      </c>
      <c r="G543" s="150">
        <v>0</v>
      </c>
      <c r="H543" s="150">
        <v>0</v>
      </c>
      <c r="I543" s="151">
        <v>6259</v>
      </c>
      <c r="J543" s="151">
        <v>89</v>
      </c>
      <c r="K543" s="151">
        <v>89</v>
      </c>
      <c r="L543" s="151">
        <v>21</v>
      </c>
      <c r="M543" s="151">
        <v>0</v>
      </c>
      <c r="N543" s="151">
        <v>5653</v>
      </c>
      <c r="O543" s="151">
        <v>118</v>
      </c>
      <c r="P543" s="151">
        <v>118</v>
      </c>
      <c r="Q543" s="151">
        <v>82</v>
      </c>
      <c r="R543" s="151">
        <v>0</v>
      </c>
      <c r="S543" s="152">
        <v>0.015</v>
      </c>
      <c r="T543" s="153">
        <v>174243</v>
      </c>
      <c r="U543" s="153">
        <v>2970</v>
      </c>
      <c r="V543" s="153">
        <v>2924</v>
      </c>
      <c r="W543" s="153">
        <v>5</v>
      </c>
      <c r="X543" s="151">
        <v>2728</v>
      </c>
      <c r="Y543" s="154">
        <v>0.0170164655108096</v>
      </c>
      <c r="Z543" s="154">
        <v>0.0133738601823708</v>
      </c>
      <c r="AA543" s="154">
        <v>0.0142195238856047</v>
      </c>
      <c r="AB543" s="155">
        <v>0.0208738722802052</v>
      </c>
      <c r="AC543" s="156">
        <v>-0.000845663703233909</v>
      </c>
      <c r="AD543" s="157">
        <v>40878</v>
      </c>
      <c r="AE543" s="158">
        <v>686</v>
      </c>
      <c r="AF543" s="158">
        <v>2</v>
      </c>
      <c r="AG543" s="158">
        <v>40589</v>
      </c>
      <c r="AH543" s="158">
        <v>813</v>
      </c>
      <c r="AI543" s="158">
        <v>1</v>
      </c>
      <c r="AJ543" s="155">
        <v>0.0167327168648173</v>
      </c>
      <c r="AK543" s="155">
        <v>0.0200054201877356</v>
      </c>
      <c r="AL543" s="156">
        <v>-0.00327270332291833</v>
      </c>
    </row>
    <row r="544" spans="1:38">
      <c r="A544" s="166" t="s">
        <v>350</v>
      </c>
      <c r="B544" s="167" t="s">
        <v>1804</v>
      </c>
      <c r="C544" s="167" t="s">
        <v>360</v>
      </c>
      <c r="D544" s="150">
        <v>10299</v>
      </c>
      <c r="E544" s="150">
        <v>138</v>
      </c>
      <c r="F544" s="150">
        <v>74</v>
      </c>
      <c r="G544" s="150">
        <v>0</v>
      </c>
      <c r="H544" s="150">
        <v>0</v>
      </c>
      <c r="I544" s="151">
        <v>9882</v>
      </c>
      <c r="J544" s="151">
        <v>165</v>
      </c>
      <c r="K544" s="151">
        <v>164</v>
      </c>
      <c r="L544" s="151">
        <v>7</v>
      </c>
      <c r="M544" s="151">
        <v>0</v>
      </c>
      <c r="N544" s="151">
        <v>8942</v>
      </c>
      <c r="O544" s="151">
        <v>133</v>
      </c>
      <c r="P544" s="151">
        <v>133</v>
      </c>
      <c r="Q544" s="151">
        <v>53</v>
      </c>
      <c r="R544" s="151">
        <v>0</v>
      </c>
      <c r="S544" s="152">
        <v>0.015</v>
      </c>
      <c r="T544" s="153">
        <v>275177</v>
      </c>
      <c r="U544" s="153">
        <v>3958</v>
      </c>
      <c r="V544" s="153">
        <v>3892</v>
      </c>
      <c r="W544" s="153">
        <v>4</v>
      </c>
      <c r="X544" s="151">
        <v>3447</v>
      </c>
      <c r="Y544" s="154">
        <v>0.0143689334501067</v>
      </c>
      <c r="Z544" s="154">
        <v>0.0133993591610836</v>
      </c>
      <c r="AA544" s="154">
        <v>0.0166970248937462</v>
      </c>
      <c r="AB544" s="155">
        <v>0.0148736300603892</v>
      </c>
      <c r="AC544" s="156">
        <v>-0.00329766573266261</v>
      </c>
      <c r="AD544" s="157">
        <v>64395</v>
      </c>
      <c r="AE544" s="158">
        <v>984</v>
      </c>
      <c r="AF544" s="158">
        <v>0</v>
      </c>
      <c r="AG544" s="158">
        <v>62927</v>
      </c>
      <c r="AH544" s="158">
        <v>948</v>
      </c>
      <c r="AI544" s="158">
        <v>2</v>
      </c>
      <c r="AJ544" s="155">
        <v>0.015280689494526</v>
      </c>
      <c r="AK544" s="155">
        <v>0.0150332925453303</v>
      </c>
      <c r="AL544" s="156">
        <v>0.000247396949195669</v>
      </c>
    </row>
    <row r="545" spans="1:38">
      <c r="A545" s="166" t="s">
        <v>350</v>
      </c>
      <c r="B545" s="167" t="s">
        <v>1804</v>
      </c>
      <c r="C545" s="167" t="s">
        <v>361</v>
      </c>
      <c r="D545" s="150">
        <v>0</v>
      </c>
      <c r="E545" s="150">
        <v>0</v>
      </c>
      <c r="F545" s="150">
        <v>0</v>
      </c>
      <c r="G545" s="150">
        <v>0</v>
      </c>
      <c r="H545" s="150">
        <v>0</v>
      </c>
      <c r="I545" s="151">
        <v>0</v>
      </c>
      <c r="J545" s="151">
        <v>0</v>
      </c>
      <c r="K545" s="151">
        <v>0</v>
      </c>
      <c r="L545" s="151">
        <v>0</v>
      </c>
      <c r="M545" s="151">
        <v>0</v>
      </c>
      <c r="N545" s="151">
        <v>0</v>
      </c>
      <c r="O545" s="151">
        <v>0</v>
      </c>
      <c r="P545" s="151">
        <v>0</v>
      </c>
      <c r="Q545" s="151">
        <v>0</v>
      </c>
      <c r="R545" s="151">
        <v>0</v>
      </c>
      <c r="S545" s="152">
        <v>0.015</v>
      </c>
      <c r="T545" s="153">
        <v>0</v>
      </c>
      <c r="U545" s="153">
        <v>0</v>
      </c>
      <c r="V545" s="153">
        <v>0</v>
      </c>
      <c r="W545" s="153">
        <v>0</v>
      </c>
      <c r="X545" s="151">
        <v>0</v>
      </c>
      <c r="Y545" s="154">
        <v>0</v>
      </c>
      <c r="Z545" s="154">
        <v>0</v>
      </c>
      <c r="AA545" s="154">
        <v>0</v>
      </c>
      <c r="AB545" s="155">
        <v>0</v>
      </c>
      <c r="AC545" s="156">
        <v>0</v>
      </c>
      <c r="AD545" s="157">
        <v>0</v>
      </c>
      <c r="AE545" s="158">
        <v>0</v>
      </c>
      <c r="AF545" s="158">
        <v>0</v>
      </c>
      <c r="AG545" s="158">
        <v>0</v>
      </c>
      <c r="AH545" s="158">
        <v>0</v>
      </c>
      <c r="AI545" s="158">
        <v>0</v>
      </c>
      <c r="AJ545" s="155">
        <v>0</v>
      </c>
      <c r="AK545" s="155">
        <v>0</v>
      </c>
      <c r="AL545" s="156">
        <v>0</v>
      </c>
    </row>
    <row r="546" spans="1:38">
      <c r="A546" s="166" t="s">
        <v>350</v>
      </c>
      <c r="B546" s="167" t="s">
        <v>1804</v>
      </c>
      <c r="C546" s="167" t="s">
        <v>362</v>
      </c>
      <c r="D546" s="150">
        <v>16729</v>
      </c>
      <c r="E546" s="150">
        <v>189</v>
      </c>
      <c r="F546" s="150">
        <v>83</v>
      </c>
      <c r="G546" s="150">
        <v>0</v>
      </c>
      <c r="H546" s="150">
        <v>0</v>
      </c>
      <c r="I546" s="151">
        <v>16452</v>
      </c>
      <c r="J546" s="151">
        <v>228</v>
      </c>
      <c r="K546" s="151">
        <v>227</v>
      </c>
      <c r="L546" s="151">
        <v>6</v>
      </c>
      <c r="M546" s="151">
        <v>0</v>
      </c>
      <c r="N546" s="151">
        <v>15122</v>
      </c>
      <c r="O546" s="151">
        <v>290</v>
      </c>
      <c r="P546" s="151">
        <v>290</v>
      </c>
      <c r="Q546" s="151">
        <v>123</v>
      </c>
      <c r="R546" s="151">
        <v>0</v>
      </c>
      <c r="S546" s="152">
        <v>0.015</v>
      </c>
      <c r="T546" s="153">
        <v>443244</v>
      </c>
      <c r="U546" s="153">
        <v>6639</v>
      </c>
      <c r="V546" s="153">
        <v>6529</v>
      </c>
      <c r="W546" s="153">
        <v>4</v>
      </c>
      <c r="X546" s="151">
        <v>5942</v>
      </c>
      <c r="Y546" s="154">
        <v>0.0149691817599336</v>
      </c>
      <c r="Z546" s="154">
        <v>0.0112977464283579</v>
      </c>
      <c r="AA546" s="154">
        <v>0.0138584974471189</v>
      </c>
      <c r="AB546" s="155">
        <v>0.0191773574923952</v>
      </c>
      <c r="AC546" s="156">
        <v>-0.00256075101876095</v>
      </c>
      <c r="AD546" s="157">
        <v>105997</v>
      </c>
      <c r="AE546" s="158">
        <v>1545</v>
      </c>
      <c r="AF546" s="158">
        <v>1</v>
      </c>
      <c r="AG546" s="158">
        <v>105032</v>
      </c>
      <c r="AH546" s="158">
        <v>1771</v>
      </c>
      <c r="AI546" s="158">
        <v>1</v>
      </c>
      <c r="AJ546" s="155">
        <v>0.0145664499938678</v>
      </c>
      <c r="AK546" s="155">
        <v>0.0168520070073882</v>
      </c>
      <c r="AL546" s="156">
        <v>-0.00228555701352047</v>
      </c>
    </row>
    <row r="547" spans="1:38">
      <c r="A547" s="166" t="s">
        <v>350</v>
      </c>
      <c r="B547" s="167" t="s">
        <v>1804</v>
      </c>
      <c r="C547" s="167" t="s">
        <v>363</v>
      </c>
      <c r="D547" s="150">
        <v>6693</v>
      </c>
      <c r="E547" s="150">
        <v>127</v>
      </c>
      <c r="F547" s="150">
        <v>76</v>
      </c>
      <c r="G547" s="150">
        <v>0</v>
      </c>
      <c r="H547" s="150">
        <v>0</v>
      </c>
      <c r="I547" s="151">
        <v>6422</v>
      </c>
      <c r="J547" s="151">
        <v>57</v>
      </c>
      <c r="K547" s="151">
        <v>57</v>
      </c>
      <c r="L547" s="151">
        <v>3</v>
      </c>
      <c r="M547" s="151">
        <v>0</v>
      </c>
      <c r="N547" s="151">
        <v>6074</v>
      </c>
      <c r="O547" s="151">
        <v>111</v>
      </c>
      <c r="P547" s="151">
        <v>111</v>
      </c>
      <c r="Q547" s="151">
        <v>33</v>
      </c>
      <c r="R547" s="151">
        <v>0</v>
      </c>
      <c r="S547" s="152">
        <v>0.015</v>
      </c>
      <c r="T547" s="153">
        <v>179423</v>
      </c>
      <c r="U547" s="153">
        <v>3044</v>
      </c>
      <c r="V547" s="153">
        <v>2992</v>
      </c>
      <c r="W547" s="153">
        <v>0</v>
      </c>
      <c r="X547" s="151">
        <v>2718</v>
      </c>
      <c r="Y547" s="154">
        <v>0.0169654949476934</v>
      </c>
      <c r="Z547" s="154">
        <v>0.0189750485581951</v>
      </c>
      <c r="AA547" s="154">
        <v>0.00887573964497041</v>
      </c>
      <c r="AB547" s="155">
        <v>0.0182746131050379</v>
      </c>
      <c r="AC547" s="156">
        <v>0.0100993089132247</v>
      </c>
      <c r="AD547" s="157">
        <v>42913</v>
      </c>
      <c r="AE547" s="158">
        <v>718</v>
      </c>
      <c r="AF547" s="158">
        <v>0</v>
      </c>
      <c r="AG547" s="158">
        <v>42154</v>
      </c>
      <c r="AH547" s="158">
        <v>815</v>
      </c>
      <c r="AI547" s="158">
        <v>0</v>
      </c>
      <c r="AJ547" s="155">
        <v>0.0167315265770279</v>
      </c>
      <c r="AK547" s="155">
        <v>0.0193338710442663</v>
      </c>
      <c r="AL547" s="156">
        <v>-0.00260234446723832</v>
      </c>
    </row>
    <row r="548" spans="1:38">
      <c r="A548" s="166" t="s">
        <v>350</v>
      </c>
      <c r="B548" s="167" t="s">
        <v>1804</v>
      </c>
      <c r="C548" s="167" t="s">
        <v>364</v>
      </c>
      <c r="D548" s="150">
        <v>5</v>
      </c>
      <c r="E548" s="150">
        <v>0</v>
      </c>
      <c r="F548" s="150">
        <v>0</v>
      </c>
      <c r="G548" s="150">
        <v>0</v>
      </c>
      <c r="H548" s="150">
        <v>0</v>
      </c>
      <c r="I548" s="151">
        <v>4</v>
      </c>
      <c r="J548" s="151">
        <v>0</v>
      </c>
      <c r="K548" s="151">
        <v>0</v>
      </c>
      <c r="L548" s="151">
        <v>0</v>
      </c>
      <c r="M548" s="151">
        <v>0</v>
      </c>
      <c r="N548" s="151">
        <v>5</v>
      </c>
      <c r="O548" s="151">
        <v>0</v>
      </c>
      <c r="P548" s="151">
        <v>0</v>
      </c>
      <c r="Q548" s="151">
        <v>0</v>
      </c>
      <c r="R548" s="151">
        <v>0</v>
      </c>
      <c r="S548" s="152">
        <v>0.015</v>
      </c>
      <c r="T548" s="153">
        <v>65</v>
      </c>
      <c r="U548" s="153">
        <v>2</v>
      </c>
      <c r="V548" s="153">
        <v>2</v>
      </c>
      <c r="W548" s="153">
        <v>0</v>
      </c>
      <c r="X548" s="151">
        <v>2</v>
      </c>
      <c r="Y548" s="154">
        <v>0.0307692307692308</v>
      </c>
      <c r="Z548" s="154">
        <v>0</v>
      </c>
      <c r="AA548" s="154">
        <v>0</v>
      </c>
      <c r="AB548" s="155">
        <v>0</v>
      </c>
      <c r="AC548" s="156">
        <v>0</v>
      </c>
      <c r="AD548" s="157">
        <v>25</v>
      </c>
      <c r="AE548" s="158">
        <v>0</v>
      </c>
      <c r="AF548" s="158">
        <v>0</v>
      </c>
      <c r="AG548" s="158">
        <v>10</v>
      </c>
      <c r="AH548" s="158">
        <v>0</v>
      </c>
      <c r="AI548" s="158">
        <v>0</v>
      </c>
      <c r="AJ548" s="155">
        <v>0</v>
      </c>
      <c r="AK548" s="155">
        <v>0</v>
      </c>
      <c r="AL548" s="156">
        <v>0</v>
      </c>
    </row>
    <row r="549" spans="1:38">
      <c r="A549" s="166" t="s">
        <v>350</v>
      </c>
      <c r="B549" s="167" t="s">
        <v>1804</v>
      </c>
      <c r="C549" s="167" t="s">
        <v>365</v>
      </c>
      <c r="D549" s="150">
        <v>11855</v>
      </c>
      <c r="E549" s="150">
        <v>151</v>
      </c>
      <c r="F549" s="150">
        <v>77</v>
      </c>
      <c r="G549" s="150">
        <v>0</v>
      </c>
      <c r="H549" s="150">
        <v>0</v>
      </c>
      <c r="I549" s="151">
        <v>11810</v>
      </c>
      <c r="J549" s="151">
        <v>247</v>
      </c>
      <c r="K549" s="151">
        <v>247</v>
      </c>
      <c r="L549" s="151">
        <v>64</v>
      </c>
      <c r="M549" s="151">
        <v>0</v>
      </c>
      <c r="N549" s="151">
        <v>10756</v>
      </c>
      <c r="O549" s="151">
        <v>204</v>
      </c>
      <c r="P549" s="151">
        <v>204</v>
      </c>
      <c r="Q549" s="151">
        <v>146</v>
      </c>
      <c r="R549" s="151">
        <v>0</v>
      </c>
      <c r="S549" s="152">
        <v>0.015</v>
      </c>
      <c r="T549" s="153">
        <v>316706</v>
      </c>
      <c r="U549" s="153">
        <v>5683</v>
      </c>
      <c r="V549" s="153">
        <v>5607</v>
      </c>
      <c r="W549" s="153">
        <v>0</v>
      </c>
      <c r="X549" s="151">
        <v>5233</v>
      </c>
      <c r="Y549" s="154">
        <v>0.01794408694499</v>
      </c>
      <c r="Z549" s="154">
        <v>0.0127372416701814</v>
      </c>
      <c r="AA549" s="154">
        <v>0.0209144792548688</v>
      </c>
      <c r="AB549" s="155">
        <v>0.0189661584232057</v>
      </c>
      <c r="AC549" s="156">
        <v>-0.0081772375846874</v>
      </c>
      <c r="AD549" s="157">
        <v>76163</v>
      </c>
      <c r="AE549" s="158">
        <v>1381</v>
      </c>
      <c r="AF549" s="158">
        <v>0</v>
      </c>
      <c r="AG549" s="158">
        <v>75122</v>
      </c>
      <c r="AH549" s="158">
        <v>1505</v>
      </c>
      <c r="AI549" s="158">
        <v>0</v>
      </c>
      <c r="AJ549" s="155">
        <v>0.0181321639116106</v>
      </c>
      <c r="AK549" s="155">
        <v>0.0200340778999494</v>
      </c>
      <c r="AL549" s="156">
        <v>-0.00190191398833879</v>
      </c>
    </row>
    <row r="550" spans="1:38">
      <c r="A550" s="166" t="s">
        <v>350</v>
      </c>
      <c r="B550" s="167" t="s">
        <v>1804</v>
      </c>
      <c r="C550" s="167" t="s">
        <v>366</v>
      </c>
      <c r="D550" s="150">
        <v>0</v>
      </c>
      <c r="E550" s="150">
        <v>0</v>
      </c>
      <c r="F550" s="150">
        <v>0</v>
      </c>
      <c r="G550" s="150">
        <v>0</v>
      </c>
      <c r="H550" s="150">
        <v>0</v>
      </c>
      <c r="I550" s="151">
        <v>0</v>
      </c>
      <c r="J550" s="151">
        <v>0</v>
      </c>
      <c r="K550" s="151">
        <v>0</v>
      </c>
      <c r="L550" s="151">
        <v>0</v>
      </c>
      <c r="M550" s="151">
        <v>0</v>
      </c>
      <c r="N550" s="151">
        <v>0</v>
      </c>
      <c r="O550" s="151">
        <v>0</v>
      </c>
      <c r="P550" s="151">
        <v>0</v>
      </c>
      <c r="Q550" s="151">
        <v>0</v>
      </c>
      <c r="R550" s="151">
        <v>0</v>
      </c>
      <c r="S550" s="152">
        <v>0.015</v>
      </c>
      <c r="T550" s="153">
        <v>0</v>
      </c>
      <c r="U550" s="153">
        <v>0</v>
      </c>
      <c r="V550" s="153">
        <v>0</v>
      </c>
      <c r="W550" s="153">
        <v>0</v>
      </c>
      <c r="X550" s="151">
        <v>0</v>
      </c>
      <c r="Y550" s="154">
        <v>0</v>
      </c>
      <c r="Z550" s="154">
        <v>0</v>
      </c>
      <c r="AA550" s="154">
        <v>0</v>
      </c>
      <c r="AB550" s="155">
        <v>0</v>
      </c>
      <c r="AC550" s="156">
        <v>0</v>
      </c>
      <c r="AD550" s="157">
        <v>0</v>
      </c>
      <c r="AE550" s="158">
        <v>0</v>
      </c>
      <c r="AF550" s="158">
        <v>0</v>
      </c>
      <c r="AG550" s="158">
        <v>0</v>
      </c>
      <c r="AH550" s="158">
        <v>0</v>
      </c>
      <c r="AI550" s="158">
        <v>0</v>
      </c>
      <c r="AJ550" s="155">
        <v>0</v>
      </c>
      <c r="AK550" s="155">
        <v>0</v>
      </c>
      <c r="AL550" s="156">
        <v>0</v>
      </c>
    </row>
    <row r="551" spans="1:38">
      <c r="A551" s="166" t="s">
        <v>350</v>
      </c>
      <c r="B551" s="167" t="s">
        <v>1804</v>
      </c>
      <c r="C551" s="167" t="s">
        <v>367</v>
      </c>
      <c r="D551" s="150">
        <v>7972</v>
      </c>
      <c r="E551" s="150">
        <v>121</v>
      </c>
      <c r="F551" s="150">
        <v>49</v>
      </c>
      <c r="G551" s="150">
        <v>0</v>
      </c>
      <c r="H551" s="150">
        <v>0</v>
      </c>
      <c r="I551" s="151">
        <v>7963</v>
      </c>
      <c r="J551" s="151">
        <v>134</v>
      </c>
      <c r="K551" s="151">
        <v>133</v>
      </c>
      <c r="L551" s="151">
        <v>0</v>
      </c>
      <c r="M551" s="151">
        <v>0</v>
      </c>
      <c r="N551" s="151">
        <v>7246</v>
      </c>
      <c r="O551" s="151">
        <v>136</v>
      </c>
      <c r="P551" s="151">
        <v>136</v>
      </c>
      <c r="Q551" s="151">
        <v>61</v>
      </c>
      <c r="R551" s="151">
        <v>0</v>
      </c>
      <c r="S551" s="152">
        <v>0.015</v>
      </c>
      <c r="T551" s="153">
        <v>212707</v>
      </c>
      <c r="U551" s="153">
        <v>3702</v>
      </c>
      <c r="V551" s="153">
        <v>3628</v>
      </c>
      <c r="W551" s="153">
        <v>0</v>
      </c>
      <c r="X551" s="151">
        <v>3307</v>
      </c>
      <c r="Y551" s="154">
        <v>0.017404222710113</v>
      </c>
      <c r="Z551" s="154">
        <v>0.015178123432012</v>
      </c>
      <c r="AA551" s="154">
        <v>0.0168278287077735</v>
      </c>
      <c r="AB551" s="155">
        <v>0.0187689759867513</v>
      </c>
      <c r="AC551" s="156">
        <v>-0.00164970527576141</v>
      </c>
      <c r="AD551" s="157">
        <v>51896</v>
      </c>
      <c r="AE551" s="158">
        <v>914</v>
      </c>
      <c r="AF551" s="158">
        <v>0</v>
      </c>
      <c r="AG551" s="158">
        <v>50005</v>
      </c>
      <c r="AH551" s="158">
        <v>997</v>
      </c>
      <c r="AI551" s="158">
        <v>0</v>
      </c>
      <c r="AJ551" s="155">
        <v>0.0176121473716664</v>
      </c>
      <c r="AK551" s="155">
        <v>0.0199380061993801</v>
      </c>
      <c r="AL551" s="156">
        <v>-0.00232585882771365</v>
      </c>
    </row>
    <row r="552" spans="1:38">
      <c r="A552" s="166" t="s">
        <v>350</v>
      </c>
      <c r="B552" s="167" t="s">
        <v>1804</v>
      </c>
      <c r="C552" s="167" t="s">
        <v>368</v>
      </c>
      <c r="D552" s="150">
        <v>0</v>
      </c>
      <c r="E552" s="150">
        <v>0</v>
      </c>
      <c r="F552" s="150">
        <v>0</v>
      </c>
      <c r="G552" s="150">
        <v>0</v>
      </c>
      <c r="H552" s="150">
        <v>0</v>
      </c>
      <c r="I552" s="151">
        <v>0</v>
      </c>
      <c r="J552" s="151">
        <v>0</v>
      </c>
      <c r="K552" s="151">
        <v>0</v>
      </c>
      <c r="L552" s="151">
        <v>0</v>
      </c>
      <c r="M552" s="151">
        <v>0</v>
      </c>
      <c r="N552" s="151">
        <v>0</v>
      </c>
      <c r="O552" s="151">
        <v>0</v>
      </c>
      <c r="P552" s="151">
        <v>0</v>
      </c>
      <c r="Q552" s="151">
        <v>0</v>
      </c>
      <c r="R552" s="151">
        <v>0</v>
      </c>
      <c r="S552" s="152">
        <v>0.015</v>
      </c>
      <c r="T552" s="153">
        <v>1</v>
      </c>
      <c r="U552" s="153">
        <v>1</v>
      </c>
      <c r="V552" s="153">
        <v>1</v>
      </c>
      <c r="W552" s="153">
        <v>0</v>
      </c>
      <c r="X552" s="151">
        <v>1</v>
      </c>
      <c r="Y552" s="154">
        <v>1</v>
      </c>
      <c r="Z552" s="154">
        <v>0</v>
      </c>
      <c r="AA552" s="154">
        <v>0</v>
      </c>
      <c r="AB552" s="155">
        <v>0</v>
      </c>
      <c r="AC552" s="156">
        <v>0</v>
      </c>
      <c r="AD552" s="157">
        <v>1</v>
      </c>
      <c r="AE552" s="158">
        <v>1</v>
      </c>
      <c r="AF552" s="158">
        <v>0</v>
      </c>
      <c r="AG552" s="158">
        <v>0</v>
      </c>
      <c r="AH552" s="158">
        <v>0</v>
      </c>
      <c r="AI552" s="158">
        <v>0</v>
      </c>
      <c r="AJ552" s="155">
        <v>1</v>
      </c>
      <c r="AK552" s="155">
        <v>0</v>
      </c>
      <c r="AL552" s="156">
        <v>1</v>
      </c>
    </row>
    <row r="553" spans="1:38">
      <c r="A553" s="166" t="s">
        <v>350</v>
      </c>
      <c r="B553" s="167" t="s">
        <v>1804</v>
      </c>
      <c r="C553" s="167" t="s">
        <v>369</v>
      </c>
      <c r="D553" s="150">
        <v>10690</v>
      </c>
      <c r="E553" s="150">
        <v>201</v>
      </c>
      <c r="F553" s="150">
        <v>121</v>
      </c>
      <c r="G553" s="150">
        <v>0</v>
      </c>
      <c r="H553" s="150">
        <v>0</v>
      </c>
      <c r="I553" s="151">
        <v>10335</v>
      </c>
      <c r="J553" s="151">
        <v>199</v>
      </c>
      <c r="K553" s="151">
        <v>198</v>
      </c>
      <c r="L553" s="151">
        <v>52</v>
      </c>
      <c r="M553" s="151">
        <v>0</v>
      </c>
      <c r="N553" s="151">
        <v>9579</v>
      </c>
      <c r="O553" s="151">
        <v>202</v>
      </c>
      <c r="P553" s="151">
        <v>200</v>
      </c>
      <c r="Q553" s="151">
        <v>141</v>
      </c>
      <c r="R553" s="151">
        <v>0</v>
      </c>
      <c r="S553" s="152">
        <v>0.015</v>
      </c>
      <c r="T553" s="153">
        <v>288096</v>
      </c>
      <c r="U553" s="153">
        <v>5028</v>
      </c>
      <c r="V553" s="153">
        <v>4944</v>
      </c>
      <c r="W553" s="153">
        <v>4</v>
      </c>
      <c r="X553" s="151">
        <v>4537</v>
      </c>
      <c r="Y553" s="154">
        <v>0.0174386315672554</v>
      </c>
      <c r="Z553" s="154">
        <v>0.0188026192703461</v>
      </c>
      <c r="AA553" s="154">
        <v>0.0192549588776004</v>
      </c>
      <c r="AB553" s="155">
        <v>0.0210877962208999</v>
      </c>
      <c r="AC553" s="156">
        <v>-0.000452339607254271</v>
      </c>
      <c r="AD553" s="157">
        <v>67700</v>
      </c>
      <c r="AE553" s="158">
        <v>1321</v>
      </c>
      <c r="AF553" s="158">
        <v>0</v>
      </c>
      <c r="AG553" s="158">
        <v>67085</v>
      </c>
      <c r="AH553" s="158">
        <v>1226</v>
      </c>
      <c r="AI553" s="158">
        <v>1</v>
      </c>
      <c r="AJ553" s="155">
        <v>0.0195125553914328</v>
      </c>
      <c r="AK553" s="155">
        <v>0.0182604158902884</v>
      </c>
      <c r="AL553" s="156">
        <v>0.00125213950114435</v>
      </c>
    </row>
    <row r="554" spans="1:38">
      <c r="A554" s="166" t="s">
        <v>350</v>
      </c>
      <c r="B554" s="167" t="s">
        <v>1804</v>
      </c>
      <c r="C554" s="167" t="s">
        <v>370</v>
      </c>
      <c r="D554" s="150">
        <v>183</v>
      </c>
      <c r="E554" s="150">
        <v>0</v>
      </c>
      <c r="F554" s="150">
        <v>0</v>
      </c>
      <c r="G554" s="150">
        <v>0</v>
      </c>
      <c r="H554" s="150">
        <v>0</v>
      </c>
      <c r="I554" s="151">
        <v>335</v>
      </c>
      <c r="J554" s="151">
        <v>2</v>
      </c>
      <c r="K554" s="151">
        <v>2</v>
      </c>
      <c r="L554" s="151">
        <v>1</v>
      </c>
      <c r="M554" s="151">
        <v>0</v>
      </c>
      <c r="N554" s="151">
        <v>9</v>
      </c>
      <c r="O554" s="151">
        <v>0</v>
      </c>
      <c r="P554" s="151">
        <v>0</v>
      </c>
      <c r="Q554" s="151">
        <v>0</v>
      </c>
      <c r="R554" s="151">
        <v>0</v>
      </c>
      <c r="S554" s="152">
        <v>0.015</v>
      </c>
      <c r="T554" s="153">
        <v>4528</v>
      </c>
      <c r="U554" s="153">
        <v>95</v>
      </c>
      <c r="V554" s="153">
        <v>95</v>
      </c>
      <c r="W554" s="153">
        <v>0</v>
      </c>
      <c r="X554" s="151">
        <v>94</v>
      </c>
      <c r="Y554" s="154">
        <v>0.0209805653710247</v>
      </c>
      <c r="Z554" s="154">
        <v>0</v>
      </c>
      <c r="AA554" s="154">
        <v>0.00597014925373134</v>
      </c>
      <c r="AB554" s="155">
        <v>0</v>
      </c>
      <c r="AC554" s="156">
        <v>-0.00597014925373134</v>
      </c>
      <c r="AD554" s="157">
        <v>1241</v>
      </c>
      <c r="AE554" s="158">
        <v>29</v>
      </c>
      <c r="AF554" s="158">
        <v>0</v>
      </c>
      <c r="AG554" s="158">
        <v>1353</v>
      </c>
      <c r="AH554" s="158">
        <v>39</v>
      </c>
      <c r="AI554" s="158">
        <v>0</v>
      </c>
      <c r="AJ554" s="155">
        <v>0.0233682514101531</v>
      </c>
      <c r="AK554" s="155">
        <v>0.0288248337028825</v>
      </c>
      <c r="AL554" s="156">
        <v>-0.00545658229272938</v>
      </c>
    </row>
    <row r="555" spans="1:38">
      <c r="A555" s="166" t="s">
        <v>350</v>
      </c>
      <c r="B555" s="167" t="s">
        <v>1804</v>
      </c>
      <c r="C555" s="167" t="s">
        <v>371</v>
      </c>
      <c r="D555" s="150">
        <v>0</v>
      </c>
      <c r="E555" s="150">
        <v>0</v>
      </c>
      <c r="F555" s="150">
        <v>0</v>
      </c>
      <c r="G555" s="150">
        <v>0</v>
      </c>
      <c r="H555" s="150">
        <v>0</v>
      </c>
      <c r="I555" s="151">
        <v>11</v>
      </c>
      <c r="J555" s="151">
        <v>0</v>
      </c>
      <c r="K555" s="151">
        <v>0</v>
      </c>
      <c r="L555" s="151">
        <v>0</v>
      </c>
      <c r="M555" s="151">
        <v>0</v>
      </c>
      <c r="N555" s="151">
        <v>17</v>
      </c>
      <c r="O555" s="151">
        <v>0</v>
      </c>
      <c r="P555" s="151">
        <v>0</v>
      </c>
      <c r="Q555" s="151">
        <v>0</v>
      </c>
      <c r="R555" s="151">
        <v>0</v>
      </c>
      <c r="S555" s="152">
        <v>0.015</v>
      </c>
      <c r="T555" s="153">
        <v>433</v>
      </c>
      <c r="U555" s="153">
        <v>6</v>
      </c>
      <c r="V555" s="153">
        <v>6</v>
      </c>
      <c r="W555" s="153">
        <v>0</v>
      </c>
      <c r="X555" s="151">
        <v>6</v>
      </c>
      <c r="Y555" s="154">
        <v>0.0138568129330254</v>
      </c>
      <c r="Z555" s="154">
        <v>0</v>
      </c>
      <c r="AA555" s="154">
        <v>0</v>
      </c>
      <c r="AB555" s="155">
        <v>0</v>
      </c>
      <c r="AC555" s="156">
        <v>0</v>
      </c>
      <c r="AD555" s="157">
        <v>88</v>
      </c>
      <c r="AE555" s="158">
        <v>2</v>
      </c>
      <c r="AF555" s="158">
        <v>0</v>
      </c>
      <c r="AG555" s="158">
        <v>135</v>
      </c>
      <c r="AH555" s="158">
        <v>3</v>
      </c>
      <c r="AI555" s="158">
        <v>0</v>
      </c>
      <c r="AJ555" s="155">
        <v>0.0227272727272727</v>
      </c>
      <c r="AK555" s="155">
        <v>0.0222222222222222</v>
      </c>
      <c r="AL555" s="156">
        <v>0.000505050505050505</v>
      </c>
    </row>
    <row r="556" spans="1:38">
      <c r="A556" s="166" t="s">
        <v>350</v>
      </c>
      <c r="B556" s="167" t="s">
        <v>1804</v>
      </c>
      <c r="C556" s="167" t="s">
        <v>372</v>
      </c>
      <c r="D556" s="150">
        <v>0</v>
      </c>
      <c r="E556" s="150">
        <v>0</v>
      </c>
      <c r="F556" s="150">
        <v>0</v>
      </c>
      <c r="G556" s="150">
        <v>0</v>
      </c>
      <c r="H556" s="150">
        <v>0</v>
      </c>
      <c r="I556" s="151">
        <v>59</v>
      </c>
      <c r="J556" s="151">
        <v>0</v>
      </c>
      <c r="K556" s="151">
        <v>0</v>
      </c>
      <c r="L556" s="151">
        <v>0</v>
      </c>
      <c r="M556" s="151">
        <v>0</v>
      </c>
      <c r="N556" s="151">
        <v>137</v>
      </c>
      <c r="O556" s="151">
        <v>0</v>
      </c>
      <c r="P556" s="151">
        <v>0</v>
      </c>
      <c r="Q556" s="151">
        <v>0</v>
      </c>
      <c r="R556" s="151">
        <v>0</v>
      </c>
      <c r="S556" s="152">
        <v>0.015</v>
      </c>
      <c r="T556" s="153">
        <v>2048</v>
      </c>
      <c r="U556" s="153">
        <v>1</v>
      </c>
      <c r="V556" s="153">
        <v>1</v>
      </c>
      <c r="W556" s="153">
        <v>0</v>
      </c>
      <c r="X556" s="151">
        <v>1</v>
      </c>
      <c r="Y556" s="154">
        <v>0.00048828125</v>
      </c>
      <c r="Z556" s="154">
        <v>0</v>
      </c>
      <c r="AA556" s="154">
        <v>0</v>
      </c>
      <c r="AB556" s="155">
        <v>0</v>
      </c>
      <c r="AC556" s="156">
        <v>0</v>
      </c>
      <c r="AD556" s="157">
        <v>472</v>
      </c>
      <c r="AE556" s="158">
        <v>0</v>
      </c>
      <c r="AF556" s="158">
        <v>0</v>
      </c>
      <c r="AG556" s="158">
        <v>415</v>
      </c>
      <c r="AH556" s="158">
        <v>0</v>
      </c>
      <c r="AI556" s="158">
        <v>0</v>
      </c>
      <c r="AJ556" s="155">
        <v>0</v>
      </c>
      <c r="AK556" s="155">
        <v>0</v>
      </c>
      <c r="AL556" s="156">
        <v>0</v>
      </c>
    </row>
    <row r="557" spans="1:38">
      <c r="A557" s="166" t="s">
        <v>350</v>
      </c>
      <c r="B557" s="167" t="s">
        <v>1804</v>
      </c>
      <c r="C557" s="167" t="s">
        <v>373</v>
      </c>
      <c r="D557" s="150">
        <v>0</v>
      </c>
      <c r="E557" s="150">
        <v>1</v>
      </c>
      <c r="F557" s="150">
        <v>1</v>
      </c>
      <c r="G557" s="150">
        <v>1</v>
      </c>
      <c r="H557" s="150">
        <v>0</v>
      </c>
      <c r="I557" s="151">
        <v>767</v>
      </c>
      <c r="J557" s="151">
        <v>0</v>
      </c>
      <c r="K557" s="151">
        <v>0</v>
      </c>
      <c r="L557" s="151">
        <v>0</v>
      </c>
      <c r="M557" s="151">
        <v>0</v>
      </c>
      <c r="N557" s="151">
        <v>503</v>
      </c>
      <c r="O557" s="151">
        <v>4</v>
      </c>
      <c r="P557" s="151">
        <v>4</v>
      </c>
      <c r="Q557" s="151">
        <v>4</v>
      </c>
      <c r="R557" s="151">
        <v>0</v>
      </c>
      <c r="S557" s="152">
        <v>0.015</v>
      </c>
      <c r="T557" s="153">
        <v>12978</v>
      </c>
      <c r="U557" s="153">
        <v>104</v>
      </c>
      <c r="V557" s="153">
        <v>104</v>
      </c>
      <c r="W557" s="153">
        <v>0</v>
      </c>
      <c r="X557" s="151">
        <v>103</v>
      </c>
      <c r="Y557" s="154">
        <v>0.00801356141161966</v>
      </c>
      <c r="Z557" s="154">
        <v>0</v>
      </c>
      <c r="AA557" s="154">
        <v>0</v>
      </c>
      <c r="AB557" s="155">
        <v>0.00795228628230616</v>
      </c>
      <c r="AC557" s="156">
        <v>0</v>
      </c>
      <c r="AD557" s="157">
        <v>2400</v>
      </c>
      <c r="AE557" s="158">
        <v>23</v>
      </c>
      <c r="AF557" s="158">
        <v>0</v>
      </c>
      <c r="AG557" s="158">
        <v>3345</v>
      </c>
      <c r="AH557" s="158">
        <v>27</v>
      </c>
      <c r="AI557" s="158">
        <v>0</v>
      </c>
      <c r="AJ557" s="155">
        <v>0.00958333333333333</v>
      </c>
      <c r="AK557" s="155">
        <v>0.00807174887892377</v>
      </c>
      <c r="AL557" s="156">
        <v>0.00151158445440957</v>
      </c>
    </row>
    <row r="558" spans="1:38">
      <c r="A558" s="166" t="s">
        <v>350</v>
      </c>
      <c r="B558" s="167" t="s">
        <v>1804</v>
      </c>
      <c r="C558" s="167" t="s">
        <v>374</v>
      </c>
      <c r="D558" s="150">
        <v>7</v>
      </c>
      <c r="E558" s="150">
        <v>0</v>
      </c>
      <c r="F558" s="150">
        <v>0</v>
      </c>
      <c r="G558" s="150">
        <v>0</v>
      </c>
      <c r="H558" s="150">
        <v>0</v>
      </c>
      <c r="I558" s="151">
        <v>343</v>
      </c>
      <c r="J558" s="151">
        <v>1</v>
      </c>
      <c r="K558" s="151">
        <v>1</v>
      </c>
      <c r="L558" s="151">
        <v>1</v>
      </c>
      <c r="M558" s="151">
        <v>0</v>
      </c>
      <c r="N558" s="151">
        <v>693</v>
      </c>
      <c r="O558" s="151">
        <v>0</v>
      </c>
      <c r="P558" s="151">
        <v>0</v>
      </c>
      <c r="Q558" s="151">
        <v>0</v>
      </c>
      <c r="R558" s="151">
        <v>0</v>
      </c>
      <c r="S558" s="152">
        <v>0.015</v>
      </c>
      <c r="T558" s="153">
        <v>13998</v>
      </c>
      <c r="U558" s="153">
        <v>36</v>
      </c>
      <c r="V558" s="153">
        <v>36</v>
      </c>
      <c r="W558" s="153">
        <v>0</v>
      </c>
      <c r="X558" s="151">
        <v>33</v>
      </c>
      <c r="Y558" s="154">
        <v>0.00257179597085298</v>
      </c>
      <c r="Z558" s="154">
        <v>0</v>
      </c>
      <c r="AA558" s="154">
        <v>0.00291545189504373</v>
      </c>
      <c r="AB558" s="155">
        <v>0</v>
      </c>
      <c r="AC558" s="156">
        <v>-0.00291545189504373</v>
      </c>
      <c r="AD558" s="157">
        <v>4313</v>
      </c>
      <c r="AE558" s="158">
        <v>13</v>
      </c>
      <c r="AF558" s="158">
        <v>0</v>
      </c>
      <c r="AG558" s="158">
        <v>4375</v>
      </c>
      <c r="AH558" s="158">
        <v>6</v>
      </c>
      <c r="AI558" s="158">
        <v>0</v>
      </c>
      <c r="AJ558" s="155">
        <v>0.00301414328773476</v>
      </c>
      <c r="AK558" s="155">
        <v>0.00137142857142857</v>
      </c>
      <c r="AL558" s="156">
        <v>0.00164271471630618</v>
      </c>
    </row>
    <row r="559" spans="1:38">
      <c r="A559" s="166" t="s">
        <v>375</v>
      </c>
      <c r="B559" s="167" t="s">
        <v>1805</v>
      </c>
      <c r="C559" s="167" t="s">
        <v>377</v>
      </c>
      <c r="D559" s="150">
        <v>4100</v>
      </c>
      <c r="E559" s="150">
        <v>87</v>
      </c>
      <c r="F559" s="150">
        <v>66</v>
      </c>
      <c r="G559" s="150">
        <v>0</v>
      </c>
      <c r="H559" s="150">
        <v>0</v>
      </c>
      <c r="I559" s="151">
        <v>3624</v>
      </c>
      <c r="J559" s="151">
        <v>59</v>
      </c>
      <c r="K559" s="151">
        <v>59</v>
      </c>
      <c r="L559" s="151">
        <v>11</v>
      </c>
      <c r="M559" s="151">
        <v>0</v>
      </c>
      <c r="N559" s="151">
        <v>4065</v>
      </c>
      <c r="O559" s="151">
        <v>92</v>
      </c>
      <c r="P559" s="151">
        <v>92</v>
      </c>
      <c r="Q559" s="151">
        <v>55</v>
      </c>
      <c r="R559" s="151">
        <v>0</v>
      </c>
      <c r="S559" s="152">
        <v>0.015</v>
      </c>
      <c r="T559" s="153">
        <v>114514</v>
      </c>
      <c r="U559" s="153">
        <v>2012</v>
      </c>
      <c r="V559" s="153">
        <v>1990</v>
      </c>
      <c r="W559" s="153">
        <v>0</v>
      </c>
      <c r="X559" s="151">
        <v>1808</v>
      </c>
      <c r="Y559" s="154">
        <v>0.0175699041165272</v>
      </c>
      <c r="Z559" s="154">
        <v>0.021219512195122</v>
      </c>
      <c r="AA559" s="154">
        <v>0.016280353200883</v>
      </c>
      <c r="AB559" s="155">
        <v>0.0226322263222632</v>
      </c>
      <c r="AC559" s="156">
        <v>0.00493915899423895</v>
      </c>
      <c r="AD559" s="157">
        <v>27413</v>
      </c>
      <c r="AE559" s="158">
        <v>528</v>
      </c>
      <c r="AF559" s="158">
        <v>0</v>
      </c>
      <c r="AG559" s="158">
        <v>27718</v>
      </c>
      <c r="AH559" s="158">
        <v>456</v>
      </c>
      <c r="AI559" s="158">
        <v>0</v>
      </c>
      <c r="AJ559" s="155">
        <v>0.0192609345930763</v>
      </c>
      <c r="AK559" s="155">
        <v>0.0164514034201602</v>
      </c>
      <c r="AL559" s="156">
        <v>0.00280953117291609</v>
      </c>
    </row>
    <row r="560" spans="1:38">
      <c r="A560" s="166" t="s">
        <v>375</v>
      </c>
      <c r="B560" s="167" t="s">
        <v>1805</v>
      </c>
      <c r="C560" s="167" t="s">
        <v>378</v>
      </c>
      <c r="D560" s="150">
        <v>3110</v>
      </c>
      <c r="E560" s="150">
        <v>38</v>
      </c>
      <c r="F560" s="150">
        <v>30</v>
      </c>
      <c r="G560" s="150">
        <v>0</v>
      </c>
      <c r="H560" s="150">
        <v>0</v>
      </c>
      <c r="I560" s="151">
        <v>2638</v>
      </c>
      <c r="J560" s="151">
        <v>25</v>
      </c>
      <c r="K560" s="151">
        <v>24</v>
      </c>
      <c r="L560" s="151">
        <v>12</v>
      </c>
      <c r="M560" s="151">
        <v>0</v>
      </c>
      <c r="N560" s="151">
        <v>2791</v>
      </c>
      <c r="O560" s="151">
        <v>71</v>
      </c>
      <c r="P560" s="151">
        <v>71</v>
      </c>
      <c r="Q560" s="151">
        <v>39</v>
      </c>
      <c r="R560" s="151">
        <v>0</v>
      </c>
      <c r="S560" s="152">
        <v>0.015</v>
      </c>
      <c r="T560" s="153">
        <v>85122</v>
      </c>
      <c r="U560" s="153">
        <v>1343</v>
      </c>
      <c r="V560" s="153">
        <v>1332</v>
      </c>
      <c r="W560" s="153">
        <v>0</v>
      </c>
      <c r="X560" s="151">
        <v>1246</v>
      </c>
      <c r="Y560" s="154">
        <v>0.015777354855384</v>
      </c>
      <c r="Z560" s="154">
        <v>0.0122186495176849</v>
      </c>
      <c r="AA560" s="154">
        <v>0.00947687642153146</v>
      </c>
      <c r="AB560" s="155">
        <v>0.025438910784665</v>
      </c>
      <c r="AC560" s="156">
        <v>0.00274177309615342</v>
      </c>
      <c r="AD560" s="157">
        <v>20027</v>
      </c>
      <c r="AE560" s="158">
        <v>313</v>
      </c>
      <c r="AF560" s="158">
        <v>0</v>
      </c>
      <c r="AG560" s="158">
        <v>21420</v>
      </c>
      <c r="AH560" s="158">
        <v>390</v>
      </c>
      <c r="AI560" s="158">
        <v>0</v>
      </c>
      <c r="AJ560" s="155">
        <v>0.015628900983672</v>
      </c>
      <c r="AK560" s="155">
        <v>0.0182072829131653</v>
      </c>
      <c r="AL560" s="156">
        <v>-0.00257838192949322</v>
      </c>
    </row>
    <row r="561" spans="1:38">
      <c r="A561" s="166" t="s">
        <v>375</v>
      </c>
      <c r="B561" s="167" t="s">
        <v>1805</v>
      </c>
      <c r="C561" s="167" t="s">
        <v>379</v>
      </c>
      <c r="D561" s="150">
        <v>3845</v>
      </c>
      <c r="E561" s="150">
        <v>52</v>
      </c>
      <c r="F561" s="150">
        <v>32</v>
      </c>
      <c r="G561" s="150">
        <v>0</v>
      </c>
      <c r="H561" s="150">
        <v>0</v>
      </c>
      <c r="I561" s="151">
        <v>3640</v>
      </c>
      <c r="J561" s="151">
        <v>56</v>
      </c>
      <c r="K561" s="151">
        <v>56</v>
      </c>
      <c r="L561" s="151">
        <v>9</v>
      </c>
      <c r="M561" s="151">
        <v>0</v>
      </c>
      <c r="N561" s="151">
        <v>3611</v>
      </c>
      <c r="O561" s="151">
        <v>50</v>
      </c>
      <c r="P561" s="151">
        <v>50</v>
      </c>
      <c r="Q561" s="151">
        <v>28</v>
      </c>
      <c r="R561" s="151">
        <v>0</v>
      </c>
      <c r="S561" s="152">
        <v>0.015</v>
      </c>
      <c r="T561" s="153">
        <v>104240</v>
      </c>
      <c r="U561" s="153">
        <v>1647</v>
      </c>
      <c r="V561" s="153">
        <v>1626</v>
      </c>
      <c r="W561" s="153">
        <v>0</v>
      </c>
      <c r="X561" s="151">
        <v>1491</v>
      </c>
      <c r="Y561" s="154">
        <v>0.0158000767459708</v>
      </c>
      <c r="Z561" s="154">
        <v>0.0135240572171651</v>
      </c>
      <c r="AA561" s="154">
        <v>0.0153846153846154</v>
      </c>
      <c r="AB561" s="155">
        <v>0.013846579894766</v>
      </c>
      <c r="AC561" s="156">
        <v>-0.00186055816745024</v>
      </c>
      <c r="AD561" s="157">
        <v>25270</v>
      </c>
      <c r="AE561" s="158">
        <v>391</v>
      </c>
      <c r="AF561" s="158">
        <v>0</v>
      </c>
      <c r="AG561" s="158">
        <v>25760</v>
      </c>
      <c r="AH561" s="158">
        <v>405</v>
      </c>
      <c r="AI561" s="158">
        <v>0</v>
      </c>
      <c r="AJ561" s="155">
        <v>0.0154728927582113</v>
      </c>
      <c r="AK561" s="155">
        <v>0.015722049689441</v>
      </c>
      <c r="AL561" s="156">
        <v>-0.000249156931229674</v>
      </c>
    </row>
    <row r="562" spans="1:38">
      <c r="A562" s="166" t="s">
        <v>375</v>
      </c>
      <c r="B562" s="167" t="s">
        <v>1805</v>
      </c>
      <c r="C562" s="167" t="s">
        <v>380</v>
      </c>
      <c r="D562" s="150">
        <v>4758</v>
      </c>
      <c r="E562" s="150">
        <v>68</v>
      </c>
      <c r="F562" s="150">
        <v>47</v>
      </c>
      <c r="G562" s="150">
        <v>0</v>
      </c>
      <c r="H562" s="150">
        <v>0</v>
      </c>
      <c r="I562" s="151">
        <v>4586</v>
      </c>
      <c r="J562" s="151">
        <v>73</v>
      </c>
      <c r="K562" s="151">
        <v>73</v>
      </c>
      <c r="L562" s="151">
        <v>17</v>
      </c>
      <c r="M562" s="151">
        <v>0</v>
      </c>
      <c r="N562" s="151">
        <v>4727</v>
      </c>
      <c r="O562" s="151">
        <v>84</v>
      </c>
      <c r="P562" s="151">
        <v>84</v>
      </c>
      <c r="Q562" s="151">
        <v>52</v>
      </c>
      <c r="R562" s="151">
        <v>0</v>
      </c>
      <c r="S562" s="152">
        <v>0.015</v>
      </c>
      <c r="T562" s="153">
        <v>142642</v>
      </c>
      <c r="U562" s="153">
        <v>2023</v>
      </c>
      <c r="V562" s="153">
        <v>2002</v>
      </c>
      <c r="W562" s="153">
        <v>1</v>
      </c>
      <c r="X562" s="151">
        <v>1843</v>
      </c>
      <c r="Y562" s="154">
        <v>0.0141753480741997</v>
      </c>
      <c r="Z562" s="154">
        <v>0.014291719209752</v>
      </c>
      <c r="AA562" s="154">
        <v>0.0159180113388574</v>
      </c>
      <c r="AB562" s="155">
        <v>0.0177702559763063</v>
      </c>
      <c r="AC562" s="156">
        <v>-0.0016262921291054</v>
      </c>
      <c r="AD562" s="157">
        <v>33443</v>
      </c>
      <c r="AE562" s="158">
        <v>532</v>
      </c>
      <c r="AF562" s="158">
        <v>0</v>
      </c>
      <c r="AG562" s="158">
        <v>36186</v>
      </c>
      <c r="AH562" s="158">
        <v>507</v>
      </c>
      <c r="AI562" s="158">
        <v>0</v>
      </c>
      <c r="AJ562" s="155">
        <v>0.0159076637861436</v>
      </c>
      <c r="AK562" s="155">
        <v>0.0140109434587962</v>
      </c>
      <c r="AL562" s="156">
        <v>0.00189672032734737</v>
      </c>
    </row>
    <row r="563" spans="1:38">
      <c r="A563" s="166" t="s">
        <v>375</v>
      </c>
      <c r="B563" s="167" t="s">
        <v>1805</v>
      </c>
      <c r="C563" s="167" t="s">
        <v>381</v>
      </c>
      <c r="D563" s="150">
        <v>3303</v>
      </c>
      <c r="E563" s="150">
        <v>39</v>
      </c>
      <c r="F563" s="150">
        <v>22</v>
      </c>
      <c r="G563" s="150">
        <v>0</v>
      </c>
      <c r="H563" s="150">
        <v>0</v>
      </c>
      <c r="I563" s="151">
        <v>2788</v>
      </c>
      <c r="J563" s="151">
        <v>47</v>
      </c>
      <c r="K563" s="151">
        <v>46</v>
      </c>
      <c r="L563" s="151">
        <v>2</v>
      </c>
      <c r="M563" s="151">
        <v>0</v>
      </c>
      <c r="N563" s="151">
        <v>2878</v>
      </c>
      <c r="O563" s="151">
        <v>43</v>
      </c>
      <c r="P563" s="151">
        <v>43</v>
      </c>
      <c r="Q563" s="151">
        <v>18</v>
      </c>
      <c r="R563" s="151">
        <v>0</v>
      </c>
      <c r="S563" s="152">
        <v>0.015</v>
      </c>
      <c r="T563" s="153">
        <v>86470</v>
      </c>
      <c r="U563" s="153">
        <v>1074</v>
      </c>
      <c r="V563" s="153">
        <v>1055</v>
      </c>
      <c r="W563" s="153">
        <v>0</v>
      </c>
      <c r="X563" s="151">
        <v>953</v>
      </c>
      <c r="Y563" s="154">
        <v>0.0124204926564126</v>
      </c>
      <c r="Z563" s="154">
        <v>0.0118074477747502</v>
      </c>
      <c r="AA563" s="154">
        <v>0.016857962697274</v>
      </c>
      <c r="AB563" s="155">
        <v>0.0149409312022238</v>
      </c>
      <c r="AC563" s="156">
        <v>-0.0050505149225238</v>
      </c>
      <c r="AD563" s="157">
        <v>20730</v>
      </c>
      <c r="AE563" s="158">
        <v>284</v>
      </c>
      <c r="AF563" s="158">
        <v>0</v>
      </c>
      <c r="AG563" s="158">
        <v>21571</v>
      </c>
      <c r="AH563" s="158">
        <v>269</v>
      </c>
      <c r="AI563" s="158">
        <v>0</v>
      </c>
      <c r="AJ563" s="155">
        <v>0.0136999517607332</v>
      </c>
      <c r="AK563" s="155">
        <v>0.0124704464327106</v>
      </c>
      <c r="AL563" s="156">
        <v>0.00122950532802265</v>
      </c>
    </row>
    <row r="564" spans="1:38">
      <c r="A564" s="166" t="s">
        <v>375</v>
      </c>
      <c r="B564" s="167" t="s">
        <v>1805</v>
      </c>
      <c r="C564" s="167" t="s">
        <v>382</v>
      </c>
      <c r="D564" s="150">
        <v>4523</v>
      </c>
      <c r="E564" s="150">
        <v>86</v>
      </c>
      <c r="F564" s="150">
        <v>68</v>
      </c>
      <c r="G564" s="150">
        <v>0</v>
      </c>
      <c r="H564" s="150">
        <v>0</v>
      </c>
      <c r="I564" s="151">
        <v>3859</v>
      </c>
      <c r="J564" s="151">
        <v>64</v>
      </c>
      <c r="K564" s="151">
        <v>64</v>
      </c>
      <c r="L564" s="151">
        <v>18</v>
      </c>
      <c r="M564" s="151">
        <v>0</v>
      </c>
      <c r="N564" s="151">
        <v>3747</v>
      </c>
      <c r="O564" s="151">
        <v>81</v>
      </c>
      <c r="P564" s="151">
        <v>81</v>
      </c>
      <c r="Q564" s="151">
        <v>51</v>
      </c>
      <c r="R564" s="151">
        <v>0</v>
      </c>
      <c r="S564" s="152">
        <v>0.015</v>
      </c>
      <c r="T564" s="153">
        <v>116306</v>
      </c>
      <c r="U564" s="153">
        <v>1827</v>
      </c>
      <c r="V564" s="153">
        <v>1809</v>
      </c>
      <c r="W564" s="153">
        <v>0</v>
      </c>
      <c r="X564" s="151">
        <v>1629</v>
      </c>
      <c r="Y564" s="154">
        <v>0.0157085618970646</v>
      </c>
      <c r="Z564" s="154">
        <v>0.0190139288083131</v>
      </c>
      <c r="AA564" s="154">
        <v>0.0165846074112464</v>
      </c>
      <c r="AB564" s="155">
        <v>0.0216172938350681</v>
      </c>
      <c r="AC564" s="156">
        <v>0.00242932139706663</v>
      </c>
      <c r="AD564" s="157">
        <v>28287</v>
      </c>
      <c r="AE564" s="158">
        <v>483</v>
      </c>
      <c r="AF564" s="158">
        <v>0</v>
      </c>
      <c r="AG564" s="158">
        <v>28845</v>
      </c>
      <c r="AH564" s="158">
        <v>474</v>
      </c>
      <c r="AI564" s="158">
        <v>0</v>
      </c>
      <c r="AJ564" s="155">
        <v>0.0170749814402376</v>
      </c>
      <c r="AK564" s="155">
        <v>0.0164326573062923</v>
      </c>
      <c r="AL564" s="156">
        <v>0.000642324133945313</v>
      </c>
    </row>
    <row r="565" spans="1:38">
      <c r="A565" s="166" t="s">
        <v>375</v>
      </c>
      <c r="B565" s="167" t="s">
        <v>1805</v>
      </c>
      <c r="C565" s="167" t="s">
        <v>383</v>
      </c>
      <c r="D565" s="150">
        <v>3520</v>
      </c>
      <c r="E565" s="150">
        <v>52</v>
      </c>
      <c r="F565" s="150">
        <v>33</v>
      </c>
      <c r="G565" s="150">
        <v>0</v>
      </c>
      <c r="H565" s="150">
        <v>0</v>
      </c>
      <c r="I565" s="151">
        <v>3017</v>
      </c>
      <c r="J565" s="151">
        <v>45</v>
      </c>
      <c r="K565" s="151">
        <v>45</v>
      </c>
      <c r="L565" s="151">
        <v>6</v>
      </c>
      <c r="M565" s="151">
        <v>0</v>
      </c>
      <c r="N565" s="151">
        <v>3181</v>
      </c>
      <c r="O565" s="151">
        <v>50</v>
      </c>
      <c r="P565" s="151">
        <v>50</v>
      </c>
      <c r="Q565" s="151">
        <v>23</v>
      </c>
      <c r="R565" s="151">
        <v>0</v>
      </c>
      <c r="S565" s="152">
        <v>0.015</v>
      </c>
      <c r="T565" s="153">
        <v>91466</v>
      </c>
      <c r="U565" s="153">
        <v>1214</v>
      </c>
      <c r="V565" s="153">
        <v>1194</v>
      </c>
      <c r="W565" s="153">
        <v>7</v>
      </c>
      <c r="X565" s="151">
        <v>1073</v>
      </c>
      <c r="Y565" s="154">
        <v>0.0131961603218682</v>
      </c>
      <c r="Z565" s="154">
        <v>0.0147727272727273</v>
      </c>
      <c r="AA565" s="154">
        <v>0.0149154789526019</v>
      </c>
      <c r="AB565" s="155">
        <v>0.0157183275699466</v>
      </c>
      <c r="AC565" s="156">
        <v>-0.00014275167987465</v>
      </c>
      <c r="AD565" s="157">
        <v>22327</v>
      </c>
      <c r="AE565" s="158">
        <v>306</v>
      </c>
      <c r="AF565" s="158">
        <v>0</v>
      </c>
      <c r="AG565" s="158">
        <v>22416</v>
      </c>
      <c r="AH565" s="158">
        <v>296</v>
      </c>
      <c r="AI565" s="158">
        <v>1</v>
      </c>
      <c r="AJ565" s="155">
        <v>0.0137053791373673</v>
      </c>
      <c r="AK565" s="155">
        <v>0.0131602426837973</v>
      </c>
      <c r="AL565" s="156">
        <v>0.000545136453570027</v>
      </c>
    </row>
    <row r="566" spans="1:38">
      <c r="A566" s="166" t="s">
        <v>375</v>
      </c>
      <c r="B566" s="167" t="s">
        <v>1805</v>
      </c>
      <c r="C566" s="167" t="s">
        <v>384</v>
      </c>
      <c r="D566" s="150">
        <v>1943</v>
      </c>
      <c r="E566" s="150">
        <v>33</v>
      </c>
      <c r="F566" s="150">
        <v>24</v>
      </c>
      <c r="G566" s="150">
        <v>0</v>
      </c>
      <c r="H566" s="150">
        <v>0</v>
      </c>
      <c r="I566" s="151">
        <v>1831</v>
      </c>
      <c r="J566" s="151">
        <v>34</v>
      </c>
      <c r="K566" s="151">
        <v>33</v>
      </c>
      <c r="L566" s="151">
        <v>0</v>
      </c>
      <c r="M566" s="151">
        <v>0</v>
      </c>
      <c r="N566" s="151">
        <v>1886</v>
      </c>
      <c r="O566" s="151">
        <v>23</v>
      </c>
      <c r="P566" s="151">
        <v>23</v>
      </c>
      <c r="Q566" s="151">
        <v>20</v>
      </c>
      <c r="R566" s="151">
        <v>0</v>
      </c>
      <c r="S566" s="152">
        <v>0.015</v>
      </c>
      <c r="T566" s="153">
        <v>57078</v>
      </c>
      <c r="U566" s="153">
        <v>916</v>
      </c>
      <c r="V566" s="153">
        <v>906</v>
      </c>
      <c r="W566" s="153">
        <v>2</v>
      </c>
      <c r="X566" s="151">
        <v>832</v>
      </c>
      <c r="Y566" s="154">
        <v>0.0160131749535723</v>
      </c>
      <c r="Z566" s="154">
        <v>0.0169840452907874</v>
      </c>
      <c r="AA566" s="154">
        <v>0.0185690879300928</v>
      </c>
      <c r="AB566" s="155">
        <v>0.0121951219512195</v>
      </c>
      <c r="AC566" s="156">
        <v>-0.0015850426393054</v>
      </c>
      <c r="AD566" s="157">
        <v>13312</v>
      </c>
      <c r="AE566" s="158">
        <v>209</v>
      </c>
      <c r="AF566" s="158">
        <v>0</v>
      </c>
      <c r="AG566" s="158">
        <v>14232</v>
      </c>
      <c r="AH566" s="158">
        <v>237</v>
      </c>
      <c r="AI566" s="158">
        <v>1</v>
      </c>
      <c r="AJ566" s="155">
        <v>0.0157001201923077</v>
      </c>
      <c r="AK566" s="155">
        <v>0.0165823496346262</v>
      </c>
      <c r="AL566" s="156">
        <v>-0.000882229442318503</v>
      </c>
    </row>
    <row r="567" spans="1:38">
      <c r="A567" s="166" t="s">
        <v>375</v>
      </c>
      <c r="B567" s="167" t="s">
        <v>1805</v>
      </c>
      <c r="C567" s="167" t="s">
        <v>385</v>
      </c>
      <c r="D567" s="150">
        <v>2849</v>
      </c>
      <c r="E567" s="150">
        <v>52</v>
      </c>
      <c r="F567" s="150">
        <v>41</v>
      </c>
      <c r="G567" s="150">
        <v>0</v>
      </c>
      <c r="H567" s="150">
        <v>0</v>
      </c>
      <c r="I567" s="151">
        <v>2643</v>
      </c>
      <c r="J567" s="151">
        <v>54</v>
      </c>
      <c r="K567" s="151">
        <v>52</v>
      </c>
      <c r="L567" s="151">
        <v>7</v>
      </c>
      <c r="M567" s="151">
        <v>0</v>
      </c>
      <c r="N567" s="151">
        <v>2837</v>
      </c>
      <c r="O567" s="151">
        <v>71</v>
      </c>
      <c r="P567" s="151">
        <v>71</v>
      </c>
      <c r="Q567" s="151">
        <v>44</v>
      </c>
      <c r="R567" s="151">
        <v>0</v>
      </c>
      <c r="S567" s="152">
        <v>0.015</v>
      </c>
      <c r="T567" s="153">
        <v>80144</v>
      </c>
      <c r="U567" s="153">
        <v>1516</v>
      </c>
      <c r="V567" s="153">
        <v>1502</v>
      </c>
      <c r="W567" s="153">
        <v>2</v>
      </c>
      <c r="X567" s="151">
        <v>1368</v>
      </c>
      <c r="Y567" s="154">
        <v>0.0188909962068277</v>
      </c>
      <c r="Z567" s="154">
        <v>0.0182520182520183</v>
      </c>
      <c r="AA567" s="154">
        <v>0.0204313280363224</v>
      </c>
      <c r="AB567" s="155">
        <v>0.025026436376454</v>
      </c>
      <c r="AC567" s="156">
        <v>-0.00217930978430411</v>
      </c>
      <c r="AD567" s="157">
        <v>19315</v>
      </c>
      <c r="AE567" s="158">
        <v>402</v>
      </c>
      <c r="AF567" s="158">
        <v>1</v>
      </c>
      <c r="AG567" s="158">
        <v>20188</v>
      </c>
      <c r="AH567" s="158">
        <v>394</v>
      </c>
      <c r="AI567" s="158">
        <v>0</v>
      </c>
      <c r="AJ567" s="155">
        <v>0.0207610665286047</v>
      </c>
      <c r="AK567" s="155">
        <v>0.0195165444818704</v>
      </c>
      <c r="AL567" s="156">
        <v>0.00124452204673429</v>
      </c>
    </row>
    <row r="568" spans="1:38">
      <c r="A568" s="166" t="s">
        <v>375</v>
      </c>
      <c r="B568" s="167" t="s">
        <v>1805</v>
      </c>
      <c r="C568" s="167" t="s">
        <v>386</v>
      </c>
      <c r="D568" s="150">
        <v>4950</v>
      </c>
      <c r="E568" s="150">
        <v>98</v>
      </c>
      <c r="F568" s="150">
        <v>73</v>
      </c>
      <c r="G568" s="150">
        <v>1</v>
      </c>
      <c r="H568" s="150">
        <v>0</v>
      </c>
      <c r="I568" s="151">
        <v>4379</v>
      </c>
      <c r="J568" s="151">
        <v>70</v>
      </c>
      <c r="K568" s="151">
        <v>70</v>
      </c>
      <c r="L568" s="151">
        <v>13</v>
      </c>
      <c r="M568" s="151">
        <v>0</v>
      </c>
      <c r="N568" s="151">
        <v>4488</v>
      </c>
      <c r="O568" s="151">
        <v>98</v>
      </c>
      <c r="P568" s="151">
        <v>98</v>
      </c>
      <c r="Q568" s="151">
        <v>69</v>
      </c>
      <c r="R568" s="151">
        <v>0</v>
      </c>
      <c r="S568" s="152">
        <v>0.015</v>
      </c>
      <c r="T568" s="153">
        <v>133433</v>
      </c>
      <c r="U568" s="153">
        <v>2461</v>
      </c>
      <c r="V568" s="153">
        <v>2436</v>
      </c>
      <c r="W568" s="153">
        <v>0</v>
      </c>
      <c r="X568" s="151">
        <v>2257</v>
      </c>
      <c r="Y568" s="154">
        <v>0.0184437133242901</v>
      </c>
      <c r="Z568" s="154">
        <v>0.0197979797979798</v>
      </c>
      <c r="AA568" s="154">
        <v>0.0159853847910482</v>
      </c>
      <c r="AB568" s="155">
        <v>0.0218360071301248</v>
      </c>
      <c r="AC568" s="156">
        <v>0.00381259500693161</v>
      </c>
      <c r="AD568" s="157">
        <v>31905</v>
      </c>
      <c r="AE568" s="158">
        <v>601</v>
      </c>
      <c r="AF568" s="158">
        <v>0</v>
      </c>
      <c r="AG568" s="158">
        <v>33072</v>
      </c>
      <c r="AH568" s="158">
        <v>564</v>
      </c>
      <c r="AI568" s="158">
        <v>0</v>
      </c>
      <c r="AJ568" s="155">
        <v>0.018837172856919</v>
      </c>
      <c r="AK568" s="155">
        <v>0.0170537010159652</v>
      </c>
      <c r="AL568" s="156">
        <v>0.00178347184095381</v>
      </c>
    </row>
    <row r="569" spans="1:38">
      <c r="A569" s="166" t="s">
        <v>375</v>
      </c>
      <c r="B569" s="167" t="s">
        <v>1805</v>
      </c>
      <c r="C569" s="167" t="s">
        <v>387</v>
      </c>
      <c r="D569" s="150">
        <v>5444</v>
      </c>
      <c r="E569" s="150">
        <v>107</v>
      </c>
      <c r="F569" s="150">
        <v>83</v>
      </c>
      <c r="G569" s="150">
        <v>0</v>
      </c>
      <c r="H569" s="150">
        <v>0</v>
      </c>
      <c r="I569" s="151">
        <v>5264</v>
      </c>
      <c r="J569" s="151">
        <v>0</v>
      </c>
      <c r="K569" s="151">
        <v>0</v>
      </c>
      <c r="L569" s="151">
        <v>0</v>
      </c>
      <c r="M569" s="151">
        <v>0</v>
      </c>
      <c r="N569" s="151">
        <v>5961</v>
      </c>
      <c r="O569" s="151">
        <v>79</v>
      </c>
      <c r="P569" s="151">
        <v>79</v>
      </c>
      <c r="Q569" s="151">
        <v>44</v>
      </c>
      <c r="R569" s="151">
        <v>0</v>
      </c>
      <c r="S569" s="152">
        <v>0.015</v>
      </c>
      <c r="T569" s="153">
        <v>156825</v>
      </c>
      <c r="U569" s="153">
        <v>1752</v>
      </c>
      <c r="V569" s="153">
        <v>1728</v>
      </c>
      <c r="W569" s="153">
        <v>2</v>
      </c>
      <c r="X569" s="151">
        <v>1561</v>
      </c>
      <c r="Y569" s="154">
        <v>0.011158935118763</v>
      </c>
      <c r="Z569" s="154">
        <v>0.0196546656869949</v>
      </c>
      <c r="AA569" s="154">
        <v>0</v>
      </c>
      <c r="AB569" s="155">
        <v>0.0132528099312196</v>
      </c>
      <c r="AC569" s="156">
        <v>0.0196546656869949</v>
      </c>
      <c r="AD569" s="157">
        <v>39103</v>
      </c>
      <c r="AE569" s="158">
        <v>424</v>
      </c>
      <c r="AF569" s="158">
        <v>0</v>
      </c>
      <c r="AG569" s="158">
        <v>35902</v>
      </c>
      <c r="AH569" s="158">
        <v>469</v>
      </c>
      <c r="AI569" s="158">
        <v>0</v>
      </c>
      <c r="AJ569" s="155">
        <v>0.0108431578139785</v>
      </c>
      <c r="AK569" s="155">
        <v>0.0130633390897443</v>
      </c>
      <c r="AL569" s="156">
        <v>-0.00222018127576584</v>
      </c>
    </row>
    <row r="570" spans="1:38">
      <c r="A570" s="166" t="s">
        <v>375</v>
      </c>
      <c r="B570" s="167" t="s">
        <v>1805</v>
      </c>
      <c r="C570" s="167" t="s">
        <v>388</v>
      </c>
      <c r="D570" s="150">
        <v>5121</v>
      </c>
      <c r="E570" s="150">
        <v>99</v>
      </c>
      <c r="F570" s="150">
        <v>73</v>
      </c>
      <c r="G570" s="150">
        <v>0</v>
      </c>
      <c r="H570" s="150">
        <v>0</v>
      </c>
      <c r="I570" s="151">
        <v>4466</v>
      </c>
      <c r="J570" s="151">
        <v>51</v>
      </c>
      <c r="K570" s="151">
        <v>50</v>
      </c>
      <c r="L570" s="151">
        <v>16</v>
      </c>
      <c r="M570" s="151">
        <v>0</v>
      </c>
      <c r="N570" s="151">
        <v>4749</v>
      </c>
      <c r="O570" s="151">
        <v>87</v>
      </c>
      <c r="P570" s="151">
        <v>87</v>
      </c>
      <c r="Q570" s="151">
        <v>62</v>
      </c>
      <c r="R570" s="151">
        <v>0</v>
      </c>
      <c r="S570" s="152">
        <v>0.015</v>
      </c>
      <c r="T570" s="153">
        <v>146509</v>
      </c>
      <c r="U570" s="153">
        <v>1768</v>
      </c>
      <c r="V570" s="153">
        <v>1741</v>
      </c>
      <c r="W570" s="153">
        <v>0</v>
      </c>
      <c r="X570" s="151">
        <v>1592</v>
      </c>
      <c r="Y570" s="154">
        <v>0.0120675180364346</v>
      </c>
      <c r="Z570" s="154">
        <v>0.0193321616871705</v>
      </c>
      <c r="AA570" s="154">
        <v>0.0114196148678907</v>
      </c>
      <c r="AB570" s="155">
        <v>0.018319646241314</v>
      </c>
      <c r="AC570" s="156">
        <v>0.00791254681927974</v>
      </c>
      <c r="AD570" s="157">
        <v>33693</v>
      </c>
      <c r="AE570" s="158">
        <v>476</v>
      </c>
      <c r="AF570" s="158">
        <v>0</v>
      </c>
      <c r="AG570" s="158">
        <v>36765</v>
      </c>
      <c r="AH570" s="158">
        <v>440</v>
      </c>
      <c r="AI570" s="158">
        <v>0</v>
      </c>
      <c r="AJ570" s="155">
        <v>0.014127563588876</v>
      </c>
      <c r="AK570" s="155">
        <v>0.0119679042567659</v>
      </c>
      <c r="AL570" s="156">
        <v>0.00215965933211008</v>
      </c>
    </row>
    <row r="571" spans="1:38">
      <c r="A571" s="166" t="s">
        <v>375</v>
      </c>
      <c r="B571" s="167" t="s">
        <v>1805</v>
      </c>
      <c r="C571" s="167" t="s">
        <v>389</v>
      </c>
      <c r="D571" s="150">
        <v>4753</v>
      </c>
      <c r="E571" s="150">
        <v>70</v>
      </c>
      <c r="F571" s="150">
        <v>47</v>
      </c>
      <c r="G571" s="150">
        <v>1</v>
      </c>
      <c r="H571" s="150">
        <v>0</v>
      </c>
      <c r="I571" s="151">
        <v>4299</v>
      </c>
      <c r="J571" s="151">
        <v>83</v>
      </c>
      <c r="K571" s="151">
        <v>83</v>
      </c>
      <c r="L571" s="151">
        <v>9</v>
      </c>
      <c r="M571" s="151">
        <v>0</v>
      </c>
      <c r="N571" s="151">
        <v>4442</v>
      </c>
      <c r="O571" s="151">
        <v>85</v>
      </c>
      <c r="P571" s="151">
        <v>85</v>
      </c>
      <c r="Q571" s="151">
        <v>44</v>
      </c>
      <c r="R571" s="151">
        <v>0</v>
      </c>
      <c r="S571" s="152">
        <v>0.015</v>
      </c>
      <c r="T571" s="153">
        <v>135054</v>
      </c>
      <c r="U571" s="153">
        <v>2080</v>
      </c>
      <c r="V571" s="153">
        <v>2057</v>
      </c>
      <c r="W571" s="153">
        <v>0</v>
      </c>
      <c r="X571" s="151">
        <v>1868</v>
      </c>
      <c r="Y571" s="154">
        <v>0.015401246908644</v>
      </c>
      <c r="Z571" s="154">
        <v>0.0147275405007364</v>
      </c>
      <c r="AA571" s="154">
        <v>0.0193068155384973</v>
      </c>
      <c r="AB571" s="155">
        <v>0.0191355245384962</v>
      </c>
      <c r="AC571" s="156">
        <v>-0.00457927503776095</v>
      </c>
      <c r="AD571" s="157">
        <v>31400</v>
      </c>
      <c r="AE571" s="158">
        <v>562</v>
      </c>
      <c r="AF571" s="158">
        <v>0</v>
      </c>
      <c r="AG571" s="158">
        <v>33080</v>
      </c>
      <c r="AH571" s="158">
        <v>564</v>
      </c>
      <c r="AI571" s="158">
        <v>0</v>
      </c>
      <c r="AJ571" s="155">
        <v>0.0178980891719745</v>
      </c>
      <c r="AK571" s="155">
        <v>0.017049576783555</v>
      </c>
      <c r="AL571" s="156">
        <v>0.000848512388419504</v>
      </c>
    </row>
    <row r="572" spans="1:38">
      <c r="A572" s="166" t="s">
        <v>375</v>
      </c>
      <c r="B572" s="167" t="s">
        <v>1806</v>
      </c>
      <c r="C572" s="167" t="s">
        <v>390</v>
      </c>
      <c r="D572" s="150">
        <v>8173</v>
      </c>
      <c r="E572" s="150">
        <v>198</v>
      </c>
      <c r="F572" s="150">
        <v>106</v>
      </c>
      <c r="G572" s="150">
        <v>0</v>
      </c>
      <c r="H572" s="150">
        <v>0</v>
      </c>
      <c r="I572" s="151">
        <v>8056</v>
      </c>
      <c r="J572" s="151">
        <v>169</v>
      </c>
      <c r="K572" s="151">
        <v>169</v>
      </c>
      <c r="L572" s="151">
        <v>35</v>
      </c>
      <c r="M572" s="151">
        <v>0</v>
      </c>
      <c r="N572" s="151">
        <v>8329</v>
      </c>
      <c r="O572" s="151">
        <v>232</v>
      </c>
      <c r="P572" s="151">
        <v>232</v>
      </c>
      <c r="Q572" s="151">
        <v>167</v>
      </c>
      <c r="R572" s="151">
        <v>2</v>
      </c>
      <c r="S572" s="152">
        <v>0.015</v>
      </c>
      <c r="T572" s="153">
        <v>240474</v>
      </c>
      <c r="U572" s="153">
        <v>5908</v>
      </c>
      <c r="V572" s="153">
        <v>5814</v>
      </c>
      <c r="W572" s="153">
        <v>44</v>
      </c>
      <c r="X572" s="151">
        <v>5381</v>
      </c>
      <c r="Y572" s="154">
        <v>0.0243851726174139</v>
      </c>
      <c r="Z572" s="154">
        <v>0.0242261103633917</v>
      </c>
      <c r="AA572" s="154">
        <v>0.0209781529294935</v>
      </c>
      <c r="AB572" s="155">
        <v>0.0276143594669228</v>
      </c>
      <c r="AC572" s="156">
        <v>0.00324795743389811</v>
      </c>
      <c r="AD572" s="157">
        <v>54939</v>
      </c>
      <c r="AE572" s="158">
        <v>1040</v>
      </c>
      <c r="AF572" s="158">
        <v>5</v>
      </c>
      <c r="AG572" s="158">
        <v>60899</v>
      </c>
      <c r="AH572" s="158">
        <v>2604</v>
      </c>
      <c r="AI572" s="158">
        <v>31</v>
      </c>
      <c r="AJ572" s="155">
        <v>0.0188390760661825</v>
      </c>
      <c r="AK572" s="155">
        <v>0.0422502832558827</v>
      </c>
      <c r="AL572" s="156">
        <v>-0.0234112071897002</v>
      </c>
    </row>
    <row r="573" spans="1:38">
      <c r="A573" s="166" t="s">
        <v>375</v>
      </c>
      <c r="B573" s="167" t="s">
        <v>1806</v>
      </c>
      <c r="C573" s="167" t="s">
        <v>391</v>
      </c>
      <c r="D573" s="150">
        <v>5715</v>
      </c>
      <c r="E573" s="150">
        <v>111</v>
      </c>
      <c r="F573" s="150">
        <v>54</v>
      </c>
      <c r="G573" s="150">
        <v>5</v>
      </c>
      <c r="H573" s="150">
        <v>0</v>
      </c>
      <c r="I573" s="151">
        <v>5400</v>
      </c>
      <c r="J573" s="151">
        <v>145</v>
      </c>
      <c r="K573" s="151">
        <v>145</v>
      </c>
      <c r="L573" s="151">
        <v>18</v>
      </c>
      <c r="M573" s="151">
        <v>0</v>
      </c>
      <c r="N573" s="151">
        <v>5592</v>
      </c>
      <c r="O573" s="151">
        <v>138</v>
      </c>
      <c r="P573" s="151">
        <v>138</v>
      </c>
      <c r="Q573" s="151">
        <v>90</v>
      </c>
      <c r="R573" s="151">
        <v>0</v>
      </c>
      <c r="S573" s="152">
        <v>0.015</v>
      </c>
      <c r="T573" s="153">
        <v>161570</v>
      </c>
      <c r="U573" s="153">
        <v>4117</v>
      </c>
      <c r="V573" s="153">
        <v>4055</v>
      </c>
      <c r="W573" s="153">
        <v>15</v>
      </c>
      <c r="X573" s="151">
        <v>3728</v>
      </c>
      <c r="Y573" s="154">
        <v>0.0253883765550535</v>
      </c>
      <c r="Z573" s="154">
        <v>0.0194225721784777</v>
      </c>
      <c r="AA573" s="154">
        <v>0.0268518518518519</v>
      </c>
      <c r="AB573" s="155">
        <v>0.0246781115879828</v>
      </c>
      <c r="AC573" s="156">
        <v>-0.00742927967337416</v>
      </c>
      <c r="AD573" s="157">
        <v>37711</v>
      </c>
      <c r="AE573" s="158">
        <v>1147</v>
      </c>
      <c r="AF573" s="158">
        <v>1</v>
      </c>
      <c r="AG573" s="158">
        <v>38816</v>
      </c>
      <c r="AH573" s="158">
        <v>1200</v>
      </c>
      <c r="AI573" s="158">
        <v>3</v>
      </c>
      <c r="AJ573" s="155">
        <v>0.0303890111638514</v>
      </c>
      <c r="AK573" s="155">
        <v>0.0308377988458368</v>
      </c>
      <c r="AL573" s="156">
        <v>-0.000448787681985374</v>
      </c>
    </row>
    <row r="574" spans="1:38">
      <c r="A574" s="166" t="s">
        <v>375</v>
      </c>
      <c r="B574" s="167" t="s">
        <v>1806</v>
      </c>
      <c r="C574" s="167" t="s">
        <v>392</v>
      </c>
      <c r="D574" s="150">
        <v>7678</v>
      </c>
      <c r="E574" s="150">
        <v>81</v>
      </c>
      <c r="F574" s="150">
        <v>53</v>
      </c>
      <c r="G574" s="150">
        <v>4</v>
      </c>
      <c r="H574" s="150">
        <v>0</v>
      </c>
      <c r="I574" s="151">
        <v>6597</v>
      </c>
      <c r="J574" s="151">
        <v>161</v>
      </c>
      <c r="K574" s="151">
        <v>161</v>
      </c>
      <c r="L574" s="151">
        <v>14</v>
      </c>
      <c r="M574" s="151">
        <v>0</v>
      </c>
      <c r="N574" s="151">
        <v>7111</v>
      </c>
      <c r="O574" s="151">
        <v>144</v>
      </c>
      <c r="P574" s="151">
        <v>143</v>
      </c>
      <c r="Q574" s="151">
        <v>82</v>
      </c>
      <c r="R574" s="151">
        <v>0</v>
      </c>
      <c r="S574" s="152">
        <v>0.015</v>
      </c>
      <c r="T574" s="153">
        <v>220051</v>
      </c>
      <c r="U574" s="153">
        <v>4129</v>
      </c>
      <c r="V574" s="153">
        <v>4098</v>
      </c>
      <c r="W574" s="153">
        <v>0</v>
      </c>
      <c r="X574" s="151">
        <v>3784</v>
      </c>
      <c r="Y574" s="154">
        <v>0.0187638320207588</v>
      </c>
      <c r="Z574" s="154">
        <v>0.0105496222974733</v>
      </c>
      <c r="AA574" s="154">
        <v>0.0244050325905715</v>
      </c>
      <c r="AB574" s="155">
        <v>0.0202503164111939</v>
      </c>
      <c r="AC574" s="156">
        <v>-0.0138554102930982</v>
      </c>
      <c r="AD574" s="157">
        <v>49942</v>
      </c>
      <c r="AE574" s="158">
        <v>1050</v>
      </c>
      <c r="AF574" s="158">
        <v>0</v>
      </c>
      <c r="AG574" s="158">
        <v>54369</v>
      </c>
      <c r="AH574" s="158">
        <v>1134</v>
      </c>
      <c r="AI574" s="158">
        <v>0</v>
      </c>
      <c r="AJ574" s="155">
        <v>0.0210243882904169</v>
      </c>
      <c r="AK574" s="155">
        <v>0.0208574739281576</v>
      </c>
      <c r="AL574" s="156">
        <v>0.000166914362259293</v>
      </c>
    </row>
    <row r="575" spans="1:38">
      <c r="A575" s="166" t="s">
        <v>375</v>
      </c>
      <c r="B575" s="167" t="s">
        <v>1806</v>
      </c>
      <c r="C575" s="167" t="s">
        <v>393</v>
      </c>
      <c r="D575" s="150">
        <v>8654</v>
      </c>
      <c r="E575" s="150">
        <v>394</v>
      </c>
      <c r="F575" s="150">
        <v>151</v>
      </c>
      <c r="G575" s="150">
        <v>1</v>
      </c>
      <c r="H575" s="150">
        <v>0</v>
      </c>
      <c r="I575" s="151">
        <v>8421</v>
      </c>
      <c r="J575" s="151">
        <v>364</v>
      </c>
      <c r="K575" s="151">
        <v>363</v>
      </c>
      <c r="L575" s="151">
        <v>49</v>
      </c>
      <c r="M575" s="151">
        <v>0</v>
      </c>
      <c r="N575" s="151">
        <v>8409</v>
      </c>
      <c r="O575" s="151">
        <v>198</v>
      </c>
      <c r="P575" s="151">
        <v>198</v>
      </c>
      <c r="Q575" s="151">
        <v>139</v>
      </c>
      <c r="R575" s="151">
        <v>1</v>
      </c>
      <c r="S575" s="152">
        <v>0.015</v>
      </c>
      <c r="T575" s="153">
        <v>241097</v>
      </c>
      <c r="U575" s="153">
        <v>7530</v>
      </c>
      <c r="V575" s="153">
        <v>7278</v>
      </c>
      <c r="W575" s="153">
        <v>35</v>
      </c>
      <c r="X575" s="151">
        <v>6556</v>
      </c>
      <c r="Y575" s="154">
        <v>0.0310870728379034</v>
      </c>
      <c r="Z575" s="154">
        <v>0.0455280795008089</v>
      </c>
      <c r="AA575" s="154">
        <v>0.0432252701579385</v>
      </c>
      <c r="AB575" s="155">
        <v>0.0234272802949221</v>
      </c>
      <c r="AC575" s="156">
        <v>0.00230280934287039</v>
      </c>
      <c r="AD575" s="157">
        <v>57965</v>
      </c>
      <c r="AE575" s="158">
        <v>2670</v>
      </c>
      <c r="AF575" s="158">
        <v>27</v>
      </c>
      <c r="AG575" s="158">
        <v>60528</v>
      </c>
      <c r="AH575" s="158">
        <v>2399</v>
      </c>
      <c r="AI575" s="158">
        <v>6</v>
      </c>
      <c r="AJ575" s="155">
        <v>0.0455964806348659</v>
      </c>
      <c r="AK575" s="155">
        <v>0.0395354216230505</v>
      </c>
      <c r="AL575" s="156">
        <v>0.00606105901181538</v>
      </c>
    </row>
    <row r="576" spans="1:38">
      <c r="A576" s="166" t="s">
        <v>375</v>
      </c>
      <c r="B576" s="167" t="s">
        <v>1806</v>
      </c>
      <c r="C576" s="167" t="s">
        <v>394</v>
      </c>
      <c r="D576" s="150">
        <v>6466</v>
      </c>
      <c r="E576" s="150">
        <v>94</v>
      </c>
      <c r="F576" s="150">
        <v>42</v>
      </c>
      <c r="G576" s="150">
        <v>0</v>
      </c>
      <c r="H576" s="150">
        <v>0</v>
      </c>
      <c r="I576" s="151">
        <v>6331</v>
      </c>
      <c r="J576" s="151">
        <v>133</v>
      </c>
      <c r="K576" s="151">
        <v>132</v>
      </c>
      <c r="L576" s="151">
        <v>11</v>
      </c>
      <c r="M576" s="151">
        <v>0</v>
      </c>
      <c r="N576" s="151">
        <v>6356</v>
      </c>
      <c r="O576" s="151">
        <v>66</v>
      </c>
      <c r="P576" s="151">
        <v>66</v>
      </c>
      <c r="Q576" s="151">
        <v>41</v>
      </c>
      <c r="R576" s="151">
        <v>0</v>
      </c>
      <c r="S576" s="152">
        <v>0.015</v>
      </c>
      <c r="T576" s="153">
        <v>184071</v>
      </c>
      <c r="U576" s="153">
        <v>3499</v>
      </c>
      <c r="V576" s="153">
        <v>3443</v>
      </c>
      <c r="W576" s="153">
        <v>6</v>
      </c>
      <c r="X576" s="151">
        <v>3202</v>
      </c>
      <c r="Y576" s="154">
        <v>0.0189763732472796</v>
      </c>
      <c r="Z576" s="154">
        <v>0.0145375811939375</v>
      </c>
      <c r="AA576" s="154">
        <v>0.0210077396935713</v>
      </c>
      <c r="AB576" s="155">
        <v>0.0103838892385148</v>
      </c>
      <c r="AC576" s="156">
        <v>-0.0064701584996338</v>
      </c>
      <c r="AD576" s="157">
        <v>42408</v>
      </c>
      <c r="AE576" s="158">
        <v>696</v>
      </c>
      <c r="AF576" s="158">
        <v>0</v>
      </c>
      <c r="AG576" s="158">
        <v>44580</v>
      </c>
      <c r="AH576" s="158">
        <v>1203</v>
      </c>
      <c r="AI576" s="158">
        <v>4</v>
      </c>
      <c r="AJ576" s="155">
        <v>0.0164119977362762</v>
      </c>
      <c r="AK576" s="155">
        <v>0.0268954688200987</v>
      </c>
      <c r="AL576" s="156">
        <v>-0.0104834710838225</v>
      </c>
    </row>
    <row r="577" spans="1:38">
      <c r="A577" s="166" t="s">
        <v>375</v>
      </c>
      <c r="B577" s="167" t="s">
        <v>1806</v>
      </c>
      <c r="C577" s="167" t="s">
        <v>395</v>
      </c>
      <c r="D577" s="150">
        <v>7720</v>
      </c>
      <c r="E577" s="150">
        <v>192</v>
      </c>
      <c r="F577" s="150">
        <v>51</v>
      </c>
      <c r="G577" s="150">
        <v>5</v>
      </c>
      <c r="H577" s="150">
        <v>0</v>
      </c>
      <c r="I577" s="151">
        <v>7247</v>
      </c>
      <c r="J577" s="151">
        <v>299</v>
      </c>
      <c r="K577" s="151">
        <v>298</v>
      </c>
      <c r="L577" s="151">
        <v>8</v>
      </c>
      <c r="M577" s="151">
        <v>0</v>
      </c>
      <c r="N577" s="151">
        <v>7539</v>
      </c>
      <c r="O577" s="151">
        <v>731</v>
      </c>
      <c r="P577" s="151">
        <v>730</v>
      </c>
      <c r="Q577" s="151">
        <v>462</v>
      </c>
      <c r="R577" s="151">
        <v>0</v>
      </c>
      <c r="S577" s="152">
        <v>0.015</v>
      </c>
      <c r="T577" s="153">
        <v>229143</v>
      </c>
      <c r="U577" s="153">
        <v>10103</v>
      </c>
      <c r="V577" s="153">
        <v>9953</v>
      </c>
      <c r="W577" s="153">
        <v>42</v>
      </c>
      <c r="X577" s="151">
        <v>9190</v>
      </c>
      <c r="Y577" s="154">
        <v>0.043907079858429</v>
      </c>
      <c r="Z577" s="154">
        <v>0.0248704663212435</v>
      </c>
      <c r="AA577" s="154">
        <v>0.0412584517731475</v>
      </c>
      <c r="AB577" s="155">
        <v>0.0969624618649688</v>
      </c>
      <c r="AC577" s="156">
        <v>-0.016387985451904</v>
      </c>
      <c r="AD577" s="157">
        <v>51100</v>
      </c>
      <c r="AE577" s="158">
        <v>2260</v>
      </c>
      <c r="AF577" s="158">
        <v>7</v>
      </c>
      <c r="AG577" s="158">
        <v>56075</v>
      </c>
      <c r="AH577" s="158">
        <v>3436</v>
      </c>
      <c r="AI577" s="158">
        <v>16</v>
      </c>
      <c r="AJ577" s="155">
        <v>0.0440900195694716</v>
      </c>
      <c r="AK577" s="155">
        <v>0.0609897458760588</v>
      </c>
      <c r="AL577" s="156">
        <v>-0.0168997263065872</v>
      </c>
    </row>
    <row r="578" spans="1:38">
      <c r="A578" s="166" t="s">
        <v>375</v>
      </c>
      <c r="B578" s="167" t="s">
        <v>1806</v>
      </c>
      <c r="C578" s="167" t="s">
        <v>396</v>
      </c>
      <c r="D578" s="150">
        <v>12916</v>
      </c>
      <c r="E578" s="150">
        <v>215</v>
      </c>
      <c r="F578" s="150">
        <v>83</v>
      </c>
      <c r="G578" s="150">
        <v>17</v>
      </c>
      <c r="H578" s="150">
        <v>0</v>
      </c>
      <c r="I578" s="151">
        <v>11947</v>
      </c>
      <c r="J578" s="151">
        <v>265</v>
      </c>
      <c r="K578" s="151">
        <v>264</v>
      </c>
      <c r="L578" s="151">
        <v>56</v>
      </c>
      <c r="M578" s="151">
        <v>0</v>
      </c>
      <c r="N578" s="151">
        <v>12446</v>
      </c>
      <c r="O578" s="151">
        <v>233</v>
      </c>
      <c r="P578" s="151">
        <v>232</v>
      </c>
      <c r="Q578" s="151">
        <v>136</v>
      </c>
      <c r="R578" s="151">
        <v>0</v>
      </c>
      <c r="S578" s="152">
        <v>0.015</v>
      </c>
      <c r="T578" s="153">
        <v>331267</v>
      </c>
      <c r="U578" s="153">
        <v>7676</v>
      </c>
      <c r="V578" s="153">
        <v>7539</v>
      </c>
      <c r="W578" s="153">
        <v>74</v>
      </c>
      <c r="X578" s="151">
        <v>6904</v>
      </c>
      <c r="Y578" s="154">
        <v>0.0229482562404345</v>
      </c>
      <c r="Z578" s="154">
        <v>0.0166460204397646</v>
      </c>
      <c r="AA578" s="154">
        <v>0.0221813007449569</v>
      </c>
      <c r="AB578" s="155">
        <v>0.0187208741764422</v>
      </c>
      <c r="AC578" s="156">
        <v>-0.00553528030519226</v>
      </c>
      <c r="AD578" s="157">
        <v>81546</v>
      </c>
      <c r="AE578" s="158">
        <v>1767</v>
      </c>
      <c r="AF578" s="158">
        <v>1</v>
      </c>
      <c r="AG578" s="158">
        <v>79248</v>
      </c>
      <c r="AH578" s="158">
        <v>2076</v>
      </c>
      <c r="AI578" s="158">
        <v>0</v>
      </c>
      <c r="AJ578" s="155">
        <v>0.0216564883623967</v>
      </c>
      <c r="AK578" s="155">
        <v>0.0261962447001817</v>
      </c>
      <c r="AL578" s="156">
        <v>-0.00453975633778502</v>
      </c>
    </row>
    <row r="579" spans="1:38">
      <c r="A579" s="166" t="s">
        <v>375</v>
      </c>
      <c r="B579" s="167" t="s">
        <v>1807</v>
      </c>
      <c r="C579" s="167" t="s">
        <v>397</v>
      </c>
      <c r="D579" s="150">
        <v>5550</v>
      </c>
      <c r="E579" s="150">
        <v>88</v>
      </c>
      <c r="F579" s="150">
        <v>57</v>
      </c>
      <c r="G579" s="150">
        <v>0</v>
      </c>
      <c r="H579" s="150">
        <v>0</v>
      </c>
      <c r="I579" s="151">
        <v>4602</v>
      </c>
      <c r="J579" s="151">
        <v>82</v>
      </c>
      <c r="K579" s="151">
        <v>82</v>
      </c>
      <c r="L579" s="151">
        <v>0</v>
      </c>
      <c r="M579" s="151">
        <v>0</v>
      </c>
      <c r="N579" s="151">
        <v>4749</v>
      </c>
      <c r="O579" s="151">
        <v>114</v>
      </c>
      <c r="P579" s="151">
        <v>114</v>
      </c>
      <c r="Q579" s="151">
        <v>34</v>
      </c>
      <c r="R579" s="151">
        <v>0</v>
      </c>
      <c r="S579" s="152">
        <v>0.015</v>
      </c>
      <c r="T579" s="153">
        <v>141310</v>
      </c>
      <c r="U579" s="153">
        <v>2457</v>
      </c>
      <c r="V579" s="153">
        <v>2426</v>
      </c>
      <c r="W579" s="153">
        <v>0</v>
      </c>
      <c r="X579" s="151">
        <v>2158</v>
      </c>
      <c r="Y579" s="154">
        <v>0.0173873045078197</v>
      </c>
      <c r="Z579" s="154">
        <v>0.0158558558558559</v>
      </c>
      <c r="AA579" s="154">
        <v>0.0178183398522382</v>
      </c>
      <c r="AB579" s="155">
        <v>0.0240050536955148</v>
      </c>
      <c r="AC579" s="156">
        <v>-0.0019624839963823</v>
      </c>
      <c r="AD579" s="157">
        <v>35855</v>
      </c>
      <c r="AE579" s="158">
        <v>639</v>
      </c>
      <c r="AF579" s="158">
        <v>0</v>
      </c>
      <c r="AG579" s="158">
        <v>35375</v>
      </c>
      <c r="AH579" s="158">
        <v>639</v>
      </c>
      <c r="AI579" s="158">
        <v>0</v>
      </c>
      <c r="AJ579" s="155">
        <v>0.0178217821782178</v>
      </c>
      <c r="AK579" s="155">
        <v>0.0180636042402827</v>
      </c>
      <c r="AL579" s="156">
        <v>-0.000241822062064866</v>
      </c>
    </row>
    <row r="580" spans="1:38">
      <c r="A580" s="166" t="s">
        <v>375</v>
      </c>
      <c r="B580" s="167" t="s">
        <v>1807</v>
      </c>
      <c r="C580" s="167" t="s">
        <v>398</v>
      </c>
      <c r="D580" s="150">
        <v>8413</v>
      </c>
      <c r="E580" s="150">
        <v>265</v>
      </c>
      <c r="F580" s="150">
        <v>193</v>
      </c>
      <c r="G580" s="150">
        <v>0</v>
      </c>
      <c r="H580" s="150">
        <v>0</v>
      </c>
      <c r="I580" s="151">
        <v>8014</v>
      </c>
      <c r="J580" s="151">
        <v>600</v>
      </c>
      <c r="K580" s="151">
        <v>598</v>
      </c>
      <c r="L580" s="151">
        <v>7</v>
      </c>
      <c r="M580" s="151">
        <v>0</v>
      </c>
      <c r="N580" s="151">
        <v>8323</v>
      </c>
      <c r="O580" s="151">
        <v>497</v>
      </c>
      <c r="P580" s="151">
        <v>497</v>
      </c>
      <c r="Q580" s="151">
        <v>211</v>
      </c>
      <c r="R580" s="151">
        <v>0</v>
      </c>
      <c r="S580" s="152">
        <v>0.015</v>
      </c>
      <c r="T580" s="153">
        <v>246926</v>
      </c>
      <c r="U580" s="153">
        <v>10515</v>
      </c>
      <c r="V580" s="153">
        <v>10432</v>
      </c>
      <c r="W580" s="153">
        <v>19</v>
      </c>
      <c r="X580" s="151">
        <v>8911</v>
      </c>
      <c r="Y580" s="154">
        <v>0.0425066619149057</v>
      </c>
      <c r="Z580" s="154">
        <v>0.0314988707951979</v>
      </c>
      <c r="AA580" s="154">
        <v>0.0748689792862491</v>
      </c>
      <c r="AB580" s="155">
        <v>0.0597140454163162</v>
      </c>
      <c r="AC580" s="156">
        <v>-0.0433701084910512</v>
      </c>
      <c r="AD580" s="157">
        <v>59739</v>
      </c>
      <c r="AE580" s="158">
        <v>2551</v>
      </c>
      <c r="AF580" s="158">
        <v>1</v>
      </c>
      <c r="AG580" s="158">
        <v>61890</v>
      </c>
      <c r="AH580" s="158">
        <v>3034</v>
      </c>
      <c r="AI580" s="158">
        <v>1</v>
      </c>
      <c r="AJ580" s="155">
        <v>0.0426856827198313</v>
      </c>
      <c r="AK580" s="155">
        <v>0.049006301502666</v>
      </c>
      <c r="AL580" s="156">
        <v>-0.00632061878283476</v>
      </c>
    </row>
    <row r="581" spans="1:38">
      <c r="A581" s="166" t="s">
        <v>375</v>
      </c>
      <c r="B581" s="167" t="s">
        <v>1807</v>
      </c>
      <c r="C581" s="167" t="s">
        <v>399</v>
      </c>
      <c r="D581" s="150">
        <v>3422</v>
      </c>
      <c r="E581" s="150">
        <v>77</v>
      </c>
      <c r="F581" s="150">
        <v>44</v>
      </c>
      <c r="G581" s="150">
        <v>0</v>
      </c>
      <c r="H581" s="150">
        <v>0</v>
      </c>
      <c r="I581" s="151">
        <v>3084</v>
      </c>
      <c r="J581" s="151">
        <v>109</v>
      </c>
      <c r="K581" s="151">
        <v>109</v>
      </c>
      <c r="L581" s="151">
        <v>12</v>
      </c>
      <c r="M581" s="151">
        <v>0</v>
      </c>
      <c r="N581" s="151">
        <v>3346</v>
      </c>
      <c r="O581" s="151">
        <v>38</v>
      </c>
      <c r="P581" s="151">
        <v>38</v>
      </c>
      <c r="Q581" s="151">
        <v>24</v>
      </c>
      <c r="R581" s="151">
        <v>0</v>
      </c>
      <c r="S581" s="152">
        <v>0.015</v>
      </c>
      <c r="T581" s="153">
        <v>94985</v>
      </c>
      <c r="U581" s="153">
        <v>3809</v>
      </c>
      <c r="V581" s="153">
        <v>3773</v>
      </c>
      <c r="W581" s="153">
        <v>3</v>
      </c>
      <c r="X581" s="151">
        <v>3457</v>
      </c>
      <c r="Y581" s="154">
        <v>0.0400694846554719</v>
      </c>
      <c r="Z581" s="154">
        <v>0.0225014611338399</v>
      </c>
      <c r="AA581" s="154">
        <v>0.0353437094682231</v>
      </c>
      <c r="AB581" s="155">
        <v>0.0113568439928273</v>
      </c>
      <c r="AC581" s="156">
        <v>-0.0128422483343832</v>
      </c>
      <c r="AD581" s="157">
        <v>23471</v>
      </c>
      <c r="AE581" s="158">
        <v>776</v>
      </c>
      <c r="AF581" s="158">
        <v>0</v>
      </c>
      <c r="AG581" s="158">
        <v>24897</v>
      </c>
      <c r="AH581" s="158">
        <v>1124</v>
      </c>
      <c r="AI581" s="158">
        <v>2</v>
      </c>
      <c r="AJ581" s="155">
        <v>0.0330620766051723</v>
      </c>
      <c r="AK581" s="155">
        <v>0.0450656705627184</v>
      </c>
      <c r="AL581" s="156">
        <v>-0.0120035939575461</v>
      </c>
    </row>
    <row r="582" spans="1:38">
      <c r="A582" s="166" t="s">
        <v>375</v>
      </c>
      <c r="B582" s="167" t="s">
        <v>1807</v>
      </c>
      <c r="C582" s="167" t="s">
        <v>400</v>
      </c>
      <c r="D582" s="150">
        <v>4573</v>
      </c>
      <c r="E582" s="150">
        <v>93</v>
      </c>
      <c r="F582" s="150">
        <v>75</v>
      </c>
      <c r="G582" s="150">
        <v>0</v>
      </c>
      <c r="H582" s="150">
        <v>0</v>
      </c>
      <c r="I582" s="151">
        <v>4133</v>
      </c>
      <c r="J582" s="151">
        <v>83</v>
      </c>
      <c r="K582" s="151">
        <v>83</v>
      </c>
      <c r="L582" s="151">
        <v>7</v>
      </c>
      <c r="M582" s="151">
        <v>0</v>
      </c>
      <c r="N582" s="151">
        <v>4384</v>
      </c>
      <c r="O582" s="151">
        <v>92</v>
      </c>
      <c r="P582" s="151">
        <v>92</v>
      </c>
      <c r="Q582" s="151">
        <v>45</v>
      </c>
      <c r="R582" s="151">
        <v>0</v>
      </c>
      <c r="S582" s="152">
        <v>0.015</v>
      </c>
      <c r="T582" s="153">
        <v>127699</v>
      </c>
      <c r="U582" s="153">
        <v>2961</v>
      </c>
      <c r="V582" s="153">
        <v>2941</v>
      </c>
      <c r="W582" s="153">
        <v>7</v>
      </c>
      <c r="X582" s="151">
        <v>2676</v>
      </c>
      <c r="Y582" s="154">
        <v>0.0231325225726122</v>
      </c>
      <c r="Z582" s="154">
        <v>0.0203367592390116</v>
      </c>
      <c r="AA582" s="154">
        <v>0.020082264698766</v>
      </c>
      <c r="AB582" s="155">
        <v>0.020985401459854</v>
      </c>
      <c r="AC582" s="156">
        <v>0.000254494540245561</v>
      </c>
      <c r="AD582" s="157">
        <v>31613</v>
      </c>
      <c r="AE582" s="158">
        <v>755</v>
      </c>
      <c r="AF582" s="158">
        <v>2</v>
      </c>
      <c r="AG582" s="158">
        <v>32017</v>
      </c>
      <c r="AH582" s="158">
        <v>835</v>
      </c>
      <c r="AI582" s="158">
        <v>5</v>
      </c>
      <c r="AJ582" s="155">
        <v>0.0238193148388321</v>
      </c>
      <c r="AK582" s="155">
        <v>0.0259237280194896</v>
      </c>
      <c r="AL582" s="156">
        <v>-0.00210441318065752</v>
      </c>
    </row>
    <row r="583" spans="1:38">
      <c r="A583" s="166" t="s">
        <v>375</v>
      </c>
      <c r="B583" s="167" t="s">
        <v>1807</v>
      </c>
      <c r="C583" s="167" t="s">
        <v>401</v>
      </c>
      <c r="D583" s="150">
        <v>6030</v>
      </c>
      <c r="E583" s="150">
        <v>213</v>
      </c>
      <c r="F583" s="150">
        <v>165</v>
      </c>
      <c r="G583" s="150">
        <v>0</v>
      </c>
      <c r="H583" s="150">
        <v>0</v>
      </c>
      <c r="I583" s="151">
        <v>5534</v>
      </c>
      <c r="J583" s="151">
        <v>272</v>
      </c>
      <c r="K583" s="151">
        <v>271</v>
      </c>
      <c r="L583" s="151">
        <v>35</v>
      </c>
      <c r="M583" s="151">
        <v>0</v>
      </c>
      <c r="N583" s="151">
        <v>5926</v>
      </c>
      <c r="O583" s="151">
        <v>250</v>
      </c>
      <c r="P583" s="151">
        <v>250</v>
      </c>
      <c r="Q583" s="151">
        <v>154</v>
      </c>
      <c r="R583" s="151">
        <v>0</v>
      </c>
      <c r="S583" s="152">
        <v>0.015</v>
      </c>
      <c r="T583" s="153">
        <v>171578</v>
      </c>
      <c r="U583" s="153">
        <v>6703</v>
      </c>
      <c r="V583" s="153">
        <v>6651</v>
      </c>
      <c r="W583" s="153">
        <v>19</v>
      </c>
      <c r="X583" s="151">
        <v>5862</v>
      </c>
      <c r="Y583" s="154">
        <v>0.0389560433155766</v>
      </c>
      <c r="Z583" s="154">
        <v>0.0353233830845771</v>
      </c>
      <c r="AA583" s="154">
        <v>0.0491507047343694</v>
      </c>
      <c r="AB583" s="155">
        <v>0.0421869726628417</v>
      </c>
      <c r="AC583" s="156">
        <v>-0.0138273216497922</v>
      </c>
      <c r="AD583" s="157">
        <v>41874</v>
      </c>
      <c r="AE583" s="158">
        <v>1747</v>
      </c>
      <c r="AF583" s="158">
        <v>1</v>
      </c>
      <c r="AG583" s="158">
        <v>42836</v>
      </c>
      <c r="AH583" s="158">
        <v>1630</v>
      </c>
      <c r="AI583" s="158">
        <v>6</v>
      </c>
      <c r="AJ583" s="155">
        <v>0.041696518125806</v>
      </c>
      <c r="AK583" s="155">
        <v>0.037912036604725</v>
      </c>
      <c r="AL583" s="156">
        <v>0.003784481521081</v>
      </c>
    </row>
    <row r="584" spans="1:38">
      <c r="A584" s="166" t="s">
        <v>375</v>
      </c>
      <c r="B584" s="167" t="s">
        <v>1807</v>
      </c>
      <c r="C584" s="167" t="s">
        <v>402</v>
      </c>
      <c r="D584" s="150">
        <v>6659</v>
      </c>
      <c r="E584" s="150">
        <v>121</v>
      </c>
      <c r="F584" s="150">
        <v>71</v>
      </c>
      <c r="G584" s="150">
        <v>0</v>
      </c>
      <c r="H584" s="150">
        <v>0</v>
      </c>
      <c r="I584" s="151">
        <v>5536</v>
      </c>
      <c r="J584" s="151">
        <v>79</v>
      </c>
      <c r="K584" s="151">
        <v>78</v>
      </c>
      <c r="L584" s="151">
        <v>2</v>
      </c>
      <c r="M584" s="151">
        <v>0</v>
      </c>
      <c r="N584" s="151">
        <v>5734</v>
      </c>
      <c r="O584" s="151">
        <v>159</v>
      </c>
      <c r="P584" s="151">
        <v>159</v>
      </c>
      <c r="Q584" s="151">
        <v>59</v>
      </c>
      <c r="R584" s="151">
        <v>0</v>
      </c>
      <c r="S584" s="152">
        <v>0.015</v>
      </c>
      <c r="T584" s="153">
        <v>170130</v>
      </c>
      <c r="U584" s="153">
        <v>3215</v>
      </c>
      <c r="V584" s="153">
        <v>3164</v>
      </c>
      <c r="W584" s="153">
        <v>0</v>
      </c>
      <c r="X584" s="151">
        <v>2854</v>
      </c>
      <c r="Y584" s="154">
        <v>0.0188973138188444</v>
      </c>
      <c r="Z584" s="154">
        <v>0.0181708965310107</v>
      </c>
      <c r="AA584" s="154">
        <v>0.0142702312138728</v>
      </c>
      <c r="AB584" s="155">
        <v>0.0277293337983955</v>
      </c>
      <c r="AC584" s="156">
        <v>0.00390066531713783</v>
      </c>
      <c r="AD584" s="157">
        <v>41475</v>
      </c>
      <c r="AE584" s="158">
        <v>796</v>
      </c>
      <c r="AF584" s="158">
        <v>0</v>
      </c>
      <c r="AG584" s="158">
        <v>42245</v>
      </c>
      <c r="AH584" s="158">
        <v>830</v>
      </c>
      <c r="AI584" s="158">
        <v>0</v>
      </c>
      <c r="AJ584" s="155">
        <v>0.0191922845087402</v>
      </c>
      <c r="AK584" s="155">
        <v>0.0196472955379335</v>
      </c>
      <c r="AL584" s="156">
        <v>-0.000455011029193278</v>
      </c>
    </row>
    <row r="585" spans="1:38">
      <c r="A585" s="166" t="s">
        <v>375</v>
      </c>
      <c r="B585" s="167" t="s">
        <v>1807</v>
      </c>
      <c r="C585" s="167" t="s">
        <v>403</v>
      </c>
      <c r="D585" s="150">
        <v>7074</v>
      </c>
      <c r="E585" s="150">
        <v>227</v>
      </c>
      <c r="F585" s="150">
        <v>147</v>
      </c>
      <c r="G585" s="150">
        <v>0</v>
      </c>
      <c r="H585" s="150">
        <v>0</v>
      </c>
      <c r="I585" s="151">
        <v>6236</v>
      </c>
      <c r="J585" s="151">
        <v>128</v>
      </c>
      <c r="K585" s="151">
        <v>128</v>
      </c>
      <c r="L585" s="151">
        <v>10</v>
      </c>
      <c r="M585" s="151">
        <v>0</v>
      </c>
      <c r="N585" s="151">
        <v>6548</v>
      </c>
      <c r="O585" s="151">
        <v>224</v>
      </c>
      <c r="P585" s="151">
        <v>224</v>
      </c>
      <c r="Q585" s="151">
        <v>105</v>
      </c>
      <c r="R585" s="151">
        <v>1</v>
      </c>
      <c r="S585" s="152">
        <v>0.015</v>
      </c>
      <c r="T585" s="153">
        <v>190110</v>
      </c>
      <c r="U585" s="153">
        <v>4556</v>
      </c>
      <c r="V585" s="153">
        <v>4474</v>
      </c>
      <c r="W585" s="153">
        <v>7</v>
      </c>
      <c r="X585" s="151">
        <v>3977</v>
      </c>
      <c r="Y585" s="154">
        <v>0.0239282520645942</v>
      </c>
      <c r="Z585" s="154">
        <v>0.0320893412496466</v>
      </c>
      <c r="AA585" s="154">
        <v>0.0205259781911482</v>
      </c>
      <c r="AB585" s="155">
        <v>0.0340562003665241</v>
      </c>
      <c r="AC585" s="156">
        <v>0.0115633630584984</v>
      </c>
      <c r="AD585" s="157">
        <v>46227</v>
      </c>
      <c r="AE585" s="158">
        <v>1208</v>
      </c>
      <c r="AF585" s="158">
        <v>3</v>
      </c>
      <c r="AG585" s="158">
        <v>47872</v>
      </c>
      <c r="AH585" s="158">
        <v>1137</v>
      </c>
      <c r="AI585" s="158">
        <v>0</v>
      </c>
      <c r="AJ585" s="155">
        <v>0.0260670171112121</v>
      </c>
      <c r="AK585" s="155">
        <v>0.0237508355614973</v>
      </c>
      <c r="AL585" s="156">
        <v>0.00231618154971474</v>
      </c>
    </row>
    <row r="586" spans="1:38">
      <c r="A586" s="166" t="s">
        <v>375</v>
      </c>
      <c r="B586" s="167" t="s">
        <v>1807</v>
      </c>
      <c r="C586" s="167" t="s">
        <v>404</v>
      </c>
      <c r="D586" s="150">
        <v>9434</v>
      </c>
      <c r="E586" s="150">
        <v>217</v>
      </c>
      <c r="F586" s="150">
        <v>128</v>
      </c>
      <c r="G586" s="150">
        <v>1</v>
      </c>
      <c r="H586" s="150">
        <v>0</v>
      </c>
      <c r="I586" s="151">
        <v>8254</v>
      </c>
      <c r="J586" s="151">
        <v>219</v>
      </c>
      <c r="K586" s="151">
        <v>216</v>
      </c>
      <c r="L586" s="151">
        <v>16</v>
      </c>
      <c r="M586" s="151">
        <v>0</v>
      </c>
      <c r="N586" s="151">
        <v>8536</v>
      </c>
      <c r="O586" s="151">
        <v>243</v>
      </c>
      <c r="P586" s="151">
        <v>243</v>
      </c>
      <c r="Q586" s="151">
        <v>105</v>
      </c>
      <c r="R586" s="151">
        <v>0</v>
      </c>
      <c r="S586" s="152">
        <v>0.015</v>
      </c>
      <c r="T586" s="153">
        <v>248532</v>
      </c>
      <c r="U586" s="153">
        <v>6113</v>
      </c>
      <c r="V586" s="153">
        <v>6021</v>
      </c>
      <c r="W586" s="153">
        <v>1</v>
      </c>
      <c r="X586" s="151">
        <v>5446</v>
      </c>
      <c r="Y586" s="154">
        <v>0.0245924066116235</v>
      </c>
      <c r="Z586" s="154">
        <v>0.023001907992368</v>
      </c>
      <c r="AA586" s="154">
        <v>0.0265325902592682</v>
      </c>
      <c r="AB586" s="155">
        <v>0.0284676663542643</v>
      </c>
      <c r="AC586" s="156">
        <v>-0.0035306822669002</v>
      </c>
      <c r="AD586" s="157">
        <v>60700</v>
      </c>
      <c r="AE586" s="158">
        <v>1506</v>
      </c>
      <c r="AF586" s="158">
        <v>0</v>
      </c>
      <c r="AG586" s="158">
        <v>62099</v>
      </c>
      <c r="AH586" s="158">
        <v>1517</v>
      </c>
      <c r="AI586" s="158">
        <v>0</v>
      </c>
      <c r="AJ586" s="155">
        <v>0.0248105436573311</v>
      </c>
      <c r="AK586" s="155">
        <v>0.0244287347622345</v>
      </c>
      <c r="AL586" s="156">
        <v>0.000381808895096643</v>
      </c>
    </row>
    <row r="587" spans="1:38">
      <c r="A587" s="166" t="s">
        <v>375</v>
      </c>
      <c r="B587" s="167" t="s">
        <v>1807</v>
      </c>
      <c r="C587" s="167" t="s">
        <v>405</v>
      </c>
      <c r="D587" s="150">
        <v>3240</v>
      </c>
      <c r="E587" s="150">
        <v>92</v>
      </c>
      <c r="F587" s="150">
        <v>43</v>
      </c>
      <c r="G587" s="150">
        <v>1</v>
      </c>
      <c r="H587" s="150">
        <v>0</v>
      </c>
      <c r="I587" s="151">
        <v>3459</v>
      </c>
      <c r="J587" s="151">
        <v>81</v>
      </c>
      <c r="K587" s="151">
        <v>80</v>
      </c>
      <c r="L587" s="151">
        <v>0</v>
      </c>
      <c r="M587" s="151">
        <v>0</v>
      </c>
      <c r="N587" s="151">
        <v>3733</v>
      </c>
      <c r="O587" s="151">
        <v>100</v>
      </c>
      <c r="P587" s="151">
        <v>100</v>
      </c>
      <c r="Q587" s="151">
        <v>32</v>
      </c>
      <c r="R587" s="151">
        <v>0</v>
      </c>
      <c r="S587" s="152">
        <v>0.015</v>
      </c>
      <c r="T587" s="153">
        <v>104617</v>
      </c>
      <c r="U587" s="153">
        <v>2904</v>
      </c>
      <c r="V587" s="153">
        <v>2853</v>
      </c>
      <c r="W587" s="153">
        <v>2</v>
      </c>
      <c r="X587" s="151">
        <v>2605</v>
      </c>
      <c r="Y587" s="154">
        <v>0.027739277555273</v>
      </c>
      <c r="Z587" s="154">
        <v>0.0283950617283951</v>
      </c>
      <c r="AA587" s="154">
        <v>0.023417172593235</v>
      </c>
      <c r="AB587" s="155">
        <v>0.0267881060809001</v>
      </c>
      <c r="AC587" s="156">
        <v>0.00497788913516002</v>
      </c>
      <c r="AD587" s="157">
        <v>25679</v>
      </c>
      <c r="AE587" s="158">
        <v>775</v>
      </c>
      <c r="AF587" s="158">
        <v>0</v>
      </c>
      <c r="AG587" s="158">
        <v>27002</v>
      </c>
      <c r="AH587" s="158">
        <v>779</v>
      </c>
      <c r="AI587" s="158">
        <v>1</v>
      </c>
      <c r="AJ587" s="155">
        <v>0.0301803029712995</v>
      </c>
      <c r="AK587" s="155">
        <v>0.0288126805421821</v>
      </c>
      <c r="AL587" s="156">
        <v>0.00136762242911745</v>
      </c>
    </row>
    <row r="588" spans="1:38">
      <c r="A588" s="166" t="s">
        <v>375</v>
      </c>
      <c r="B588" s="167" t="s">
        <v>1807</v>
      </c>
      <c r="C588" s="167" t="s">
        <v>406</v>
      </c>
      <c r="D588" s="150">
        <v>5110</v>
      </c>
      <c r="E588" s="150">
        <v>125</v>
      </c>
      <c r="F588" s="150">
        <v>93</v>
      </c>
      <c r="G588" s="150">
        <v>0</v>
      </c>
      <c r="H588" s="150">
        <v>0</v>
      </c>
      <c r="I588" s="151">
        <v>4022</v>
      </c>
      <c r="J588" s="151">
        <v>109</v>
      </c>
      <c r="K588" s="151">
        <v>109</v>
      </c>
      <c r="L588" s="151">
        <v>15</v>
      </c>
      <c r="M588" s="151">
        <v>0</v>
      </c>
      <c r="N588" s="151">
        <v>4541</v>
      </c>
      <c r="O588" s="151">
        <v>104</v>
      </c>
      <c r="P588" s="151">
        <v>104</v>
      </c>
      <c r="Q588" s="151">
        <v>67</v>
      </c>
      <c r="R588" s="151">
        <v>0</v>
      </c>
      <c r="S588" s="152">
        <v>0.015</v>
      </c>
      <c r="T588" s="153">
        <v>126760</v>
      </c>
      <c r="U588" s="153">
        <v>2743</v>
      </c>
      <c r="V588" s="153">
        <v>2709</v>
      </c>
      <c r="W588" s="153">
        <v>0</v>
      </c>
      <c r="X588" s="151">
        <v>2443</v>
      </c>
      <c r="Y588" s="154">
        <v>0.0216393183969707</v>
      </c>
      <c r="Z588" s="154">
        <v>0.0244618395303327</v>
      </c>
      <c r="AA588" s="154">
        <v>0.0271009448035803</v>
      </c>
      <c r="AB588" s="155">
        <v>0.0229024443955076</v>
      </c>
      <c r="AC588" s="156">
        <v>-0.00263910527324763</v>
      </c>
      <c r="AD588" s="157">
        <v>31307</v>
      </c>
      <c r="AE588" s="158">
        <v>730</v>
      </c>
      <c r="AF588" s="158">
        <v>0</v>
      </c>
      <c r="AG588" s="158">
        <v>31597</v>
      </c>
      <c r="AH588" s="158">
        <v>709</v>
      </c>
      <c r="AI588" s="158">
        <v>0</v>
      </c>
      <c r="AJ588" s="155">
        <v>0.0233174689366595</v>
      </c>
      <c r="AK588" s="155">
        <v>0.0224388391302972</v>
      </c>
      <c r="AL588" s="156">
        <v>0.000878629806362351</v>
      </c>
    </row>
    <row r="589" spans="1:38">
      <c r="A589" s="166" t="s">
        <v>375</v>
      </c>
      <c r="B589" s="167" t="s">
        <v>1807</v>
      </c>
      <c r="C589" s="167" t="s">
        <v>407</v>
      </c>
      <c r="D589" s="150">
        <v>4706</v>
      </c>
      <c r="E589" s="150">
        <v>208</v>
      </c>
      <c r="F589" s="150">
        <v>111</v>
      </c>
      <c r="G589" s="150">
        <v>0</v>
      </c>
      <c r="H589" s="150">
        <v>0</v>
      </c>
      <c r="I589" s="151">
        <v>4397</v>
      </c>
      <c r="J589" s="151">
        <v>76</v>
      </c>
      <c r="K589" s="151">
        <v>76</v>
      </c>
      <c r="L589" s="151">
        <v>0</v>
      </c>
      <c r="M589" s="151">
        <v>0</v>
      </c>
      <c r="N589" s="151">
        <v>4513</v>
      </c>
      <c r="O589" s="151">
        <v>146</v>
      </c>
      <c r="P589" s="151">
        <v>146</v>
      </c>
      <c r="Q589" s="151">
        <v>46</v>
      </c>
      <c r="R589" s="151">
        <v>0</v>
      </c>
      <c r="S589" s="152">
        <v>0.015</v>
      </c>
      <c r="T589" s="153">
        <v>138768</v>
      </c>
      <c r="U589" s="153">
        <v>5635</v>
      </c>
      <c r="V589" s="153">
        <v>5533</v>
      </c>
      <c r="W589" s="153">
        <v>0</v>
      </c>
      <c r="X589" s="151">
        <v>4927</v>
      </c>
      <c r="Y589" s="154">
        <v>0.0406073446327684</v>
      </c>
      <c r="Z589" s="154">
        <v>0.0441988950276243</v>
      </c>
      <c r="AA589" s="154">
        <v>0.0172845121673869</v>
      </c>
      <c r="AB589" s="155">
        <v>0.0323509860403279</v>
      </c>
      <c r="AC589" s="156">
        <v>0.0269143828602375</v>
      </c>
      <c r="AD589" s="157">
        <v>33534</v>
      </c>
      <c r="AE589" s="158">
        <v>1294</v>
      </c>
      <c r="AF589" s="158">
        <v>0</v>
      </c>
      <c r="AG589" s="158">
        <v>35397</v>
      </c>
      <c r="AH589" s="158">
        <v>1415</v>
      </c>
      <c r="AI589" s="158">
        <v>0</v>
      </c>
      <c r="AJ589" s="155">
        <v>0.0385877020337568</v>
      </c>
      <c r="AK589" s="155">
        <v>0.039975139136085</v>
      </c>
      <c r="AL589" s="156">
        <v>-0.00138743710232819</v>
      </c>
    </row>
    <row r="590" spans="1:38">
      <c r="A590" s="166" t="s">
        <v>375</v>
      </c>
      <c r="B590" s="167" t="s">
        <v>1807</v>
      </c>
      <c r="C590" s="167" t="s">
        <v>408</v>
      </c>
      <c r="D590" s="150">
        <v>8608</v>
      </c>
      <c r="E590" s="150">
        <v>236</v>
      </c>
      <c r="F590" s="150">
        <v>137</v>
      </c>
      <c r="G590" s="150">
        <v>1</v>
      </c>
      <c r="H590" s="150">
        <v>0</v>
      </c>
      <c r="I590" s="151">
        <v>7385</v>
      </c>
      <c r="J590" s="151">
        <v>310</v>
      </c>
      <c r="K590" s="151">
        <v>310</v>
      </c>
      <c r="L590" s="151">
        <v>43</v>
      </c>
      <c r="M590" s="151">
        <v>0</v>
      </c>
      <c r="N590" s="151">
        <v>8052</v>
      </c>
      <c r="O590" s="151">
        <v>333</v>
      </c>
      <c r="P590" s="151">
        <v>333</v>
      </c>
      <c r="Q590" s="151">
        <v>166</v>
      </c>
      <c r="R590" s="151">
        <v>0</v>
      </c>
      <c r="S590" s="152">
        <v>0.015</v>
      </c>
      <c r="T590" s="153">
        <v>225928</v>
      </c>
      <c r="U590" s="153">
        <v>7355</v>
      </c>
      <c r="V590" s="153">
        <v>7249</v>
      </c>
      <c r="W590" s="153">
        <v>12</v>
      </c>
      <c r="X590" s="151">
        <v>6384</v>
      </c>
      <c r="Y590" s="154">
        <v>0.0325015049042173</v>
      </c>
      <c r="Z590" s="154">
        <v>0.0274163568773234</v>
      </c>
      <c r="AA590" s="154">
        <v>0.041976980365606</v>
      </c>
      <c r="AB590" s="155">
        <v>0.0413561847988077</v>
      </c>
      <c r="AC590" s="156">
        <v>-0.0145606234882825</v>
      </c>
      <c r="AD590" s="157">
        <v>55041</v>
      </c>
      <c r="AE590" s="158">
        <v>1923</v>
      </c>
      <c r="AF590" s="158">
        <v>3</v>
      </c>
      <c r="AG590" s="158">
        <v>55874</v>
      </c>
      <c r="AH590" s="158">
        <v>1947</v>
      </c>
      <c r="AI590" s="158">
        <v>4</v>
      </c>
      <c r="AJ590" s="155">
        <v>0.0348830871532131</v>
      </c>
      <c r="AK590" s="155">
        <v>0.0347746715824892</v>
      </c>
      <c r="AL590" s="156">
        <v>0.000108415570723885</v>
      </c>
    </row>
    <row r="591" spans="1:38">
      <c r="A591" s="166" t="s">
        <v>375</v>
      </c>
      <c r="B591" s="167" t="s">
        <v>1808</v>
      </c>
      <c r="C591" s="167" t="s">
        <v>409</v>
      </c>
      <c r="D591" s="150">
        <v>0</v>
      </c>
      <c r="E591" s="150">
        <v>0</v>
      </c>
      <c r="F591" s="150">
        <v>0</v>
      </c>
      <c r="G591" s="150">
        <v>0</v>
      </c>
      <c r="H591" s="150">
        <v>0</v>
      </c>
      <c r="I591" s="151">
        <v>12</v>
      </c>
      <c r="J591" s="151">
        <v>0</v>
      </c>
      <c r="K591" s="151">
        <v>0</v>
      </c>
      <c r="L591" s="151">
        <v>0</v>
      </c>
      <c r="M591" s="151">
        <v>0</v>
      </c>
      <c r="N591" s="151">
        <v>9</v>
      </c>
      <c r="O591" s="151">
        <v>0</v>
      </c>
      <c r="P591" s="151">
        <v>0</v>
      </c>
      <c r="Q591" s="151">
        <v>0</v>
      </c>
      <c r="R591" s="151">
        <v>0</v>
      </c>
      <c r="S591" s="152">
        <v>0.015</v>
      </c>
      <c r="T591" s="153">
        <v>397</v>
      </c>
      <c r="U591" s="153">
        <v>6</v>
      </c>
      <c r="V591" s="153">
        <v>5</v>
      </c>
      <c r="W591" s="153">
        <v>0</v>
      </c>
      <c r="X591" s="151">
        <v>5</v>
      </c>
      <c r="Y591" s="154">
        <v>0.0151133501259446</v>
      </c>
      <c r="Z591" s="154">
        <v>0</v>
      </c>
      <c r="AA591" s="154">
        <v>0</v>
      </c>
      <c r="AB591" s="155">
        <v>0</v>
      </c>
      <c r="AC591" s="156">
        <v>0</v>
      </c>
      <c r="AD591" s="157">
        <v>84</v>
      </c>
      <c r="AE591" s="158">
        <v>0</v>
      </c>
      <c r="AF591" s="158">
        <v>0</v>
      </c>
      <c r="AG591" s="158">
        <v>138</v>
      </c>
      <c r="AH591" s="158">
        <v>1</v>
      </c>
      <c r="AI591" s="158">
        <v>0</v>
      </c>
      <c r="AJ591" s="155">
        <v>0</v>
      </c>
      <c r="AK591" s="155">
        <v>0.0072463768115942</v>
      </c>
      <c r="AL591" s="156">
        <v>-0.0072463768115942</v>
      </c>
    </row>
    <row r="592" spans="1:38">
      <c r="A592" s="166" t="s">
        <v>375</v>
      </c>
      <c r="B592" s="167" t="s">
        <v>1809</v>
      </c>
      <c r="C592" s="167" t="s">
        <v>410</v>
      </c>
      <c r="D592" s="150">
        <v>3257</v>
      </c>
      <c r="E592" s="150">
        <v>70</v>
      </c>
      <c r="F592" s="150">
        <v>44</v>
      </c>
      <c r="G592" s="150">
        <v>4</v>
      </c>
      <c r="H592" s="150">
        <v>0</v>
      </c>
      <c r="I592" s="151">
        <v>3051</v>
      </c>
      <c r="J592" s="151">
        <v>46</v>
      </c>
      <c r="K592" s="151">
        <v>46</v>
      </c>
      <c r="L592" s="151">
        <v>6</v>
      </c>
      <c r="M592" s="151">
        <v>0</v>
      </c>
      <c r="N592" s="151">
        <v>2949</v>
      </c>
      <c r="O592" s="151">
        <v>94</v>
      </c>
      <c r="P592" s="151">
        <v>94</v>
      </c>
      <c r="Q592" s="151">
        <v>56</v>
      </c>
      <c r="R592" s="151">
        <v>0</v>
      </c>
      <c r="S592" s="152">
        <v>0.015</v>
      </c>
      <c r="T592" s="153">
        <v>95532</v>
      </c>
      <c r="U592" s="153">
        <v>1829</v>
      </c>
      <c r="V592" s="153">
        <v>1803</v>
      </c>
      <c r="W592" s="153">
        <v>1</v>
      </c>
      <c r="X592" s="151">
        <v>1650</v>
      </c>
      <c r="Y592" s="154">
        <v>0.019134949545702</v>
      </c>
      <c r="Z592" s="154">
        <v>0.0214921707092416</v>
      </c>
      <c r="AA592" s="154">
        <v>0.0150770239265814</v>
      </c>
      <c r="AB592" s="155">
        <v>0.0318752119362496</v>
      </c>
      <c r="AC592" s="156">
        <v>0.00641514678266018</v>
      </c>
      <c r="AD592" s="157">
        <v>22261</v>
      </c>
      <c r="AE592" s="158">
        <v>483</v>
      </c>
      <c r="AF592" s="158">
        <v>0</v>
      </c>
      <c r="AG592" s="158">
        <v>22911</v>
      </c>
      <c r="AH592" s="158">
        <v>461</v>
      </c>
      <c r="AI592" s="158">
        <v>0</v>
      </c>
      <c r="AJ592" s="155">
        <v>0.0216971384933291</v>
      </c>
      <c r="AK592" s="155">
        <v>0.020121339094758</v>
      </c>
      <c r="AL592" s="156">
        <v>0.00157579939857116</v>
      </c>
    </row>
    <row r="593" spans="1:38">
      <c r="A593" s="166" t="s">
        <v>375</v>
      </c>
      <c r="B593" s="167" t="s">
        <v>1809</v>
      </c>
      <c r="C593" s="167" t="s">
        <v>411</v>
      </c>
      <c r="D593" s="150">
        <v>3119</v>
      </c>
      <c r="E593" s="150">
        <v>60</v>
      </c>
      <c r="F593" s="150">
        <v>48</v>
      </c>
      <c r="G593" s="150">
        <v>0</v>
      </c>
      <c r="H593" s="150">
        <v>0</v>
      </c>
      <c r="I593" s="151">
        <v>2908</v>
      </c>
      <c r="J593" s="151">
        <v>55</v>
      </c>
      <c r="K593" s="151">
        <v>55</v>
      </c>
      <c r="L593" s="151">
        <v>19</v>
      </c>
      <c r="M593" s="151">
        <v>0</v>
      </c>
      <c r="N593" s="151">
        <v>3403</v>
      </c>
      <c r="O593" s="151">
        <v>47</v>
      </c>
      <c r="P593" s="151">
        <v>47</v>
      </c>
      <c r="Q593" s="151">
        <v>41</v>
      </c>
      <c r="R593" s="151">
        <v>0</v>
      </c>
      <c r="S593" s="152">
        <v>0.015</v>
      </c>
      <c r="T593" s="153">
        <v>89828</v>
      </c>
      <c r="U593" s="153">
        <v>1304</v>
      </c>
      <c r="V593" s="153">
        <v>1292</v>
      </c>
      <c r="W593" s="153">
        <v>1</v>
      </c>
      <c r="X593" s="151">
        <v>1184</v>
      </c>
      <c r="Y593" s="154">
        <v>0.0145054993988511</v>
      </c>
      <c r="Z593" s="154">
        <v>0.0192369349150369</v>
      </c>
      <c r="AA593" s="154">
        <v>0.0189133425034388</v>
      </c>
      <c r="AB593" s="155">
        <v>0.0138113429327064</v>
      </c>
      <c r="AC593" s="156">
        <v>0.00032359241159808</v>
      </c>
      <c r="AD593" s="157">
        <v>22208</v>
      </c>
      <c r="AE593" s="158">
        <v>343</v>
      </c>
      <c r="AF593" s="158">
        <v>0</v>
      </c>
      <c r="AG593" s="158">
        <v>22531</v>
      </c>
      <c r="AH593" s="158">
        <v>301</v>
      </c>
      <c r="AI593" s="158">
        <v>0</v>
      </c>
      <c r="AJ593" s="155">
        <v>0.0154448847262248</v>
      </c>
      <c r="AK593" s="155">
        <v>0.0133593715325551</v>
      </c>
      <c r="AL593" s="156">
        <v>0.00208551319366964</v>
      </c>
    </row>
    <row r="594" spans="1:38">
      <c r="A594" s="166" t="s">
        <v>375</v>
      </c>
      <c r="B594" s="167" t="s">
        <v>1809</v>
      </c>
      <c r="C594" s="167" t="s">
        <v>412</v>
      </c>
      <c r="D594" s="150">
        <v>2196</v>
      </c>
      <c r="E594" s="150">
        <v>43</v>
      </c>
      <c r="F594" s="150">
        <v>26</v>
      </c>
      <c r="G594" s="150">
        <v>0</v>
      </c>
      <c r="H594" s="150">
        <v>0</v>
      </c>
      <c r="I594" s="151">
        <v>2208</v>
      </c>
      <c r="J594" s="151">
        <v>46</v>
      </c>
      <c r="K594" s="151">
        <v>46</v>
      </c>
      <c r="L594" s="151">
        <v>3</v>
      </c>
      <c r="M594" s="151">
        <v>0</v>
      </c>
      <c r="N594" s="151">
        <v>2519</v>
      </c>
      <c r="O594" s="151">
        <v>58</v>
      </c>
      <c r="P594" s="151">
        <v>58</v>
      </c>
      <c r="Q594" s="151">
        <v>37</v>
      </c>
      <c r="R594" s="151">
        <v>0</v>
      </c>
      <c r="S594" s="152">
        <v>0.015</v>
      </c>
      <c r="T594" s="153">
        <v>68885</v>
      </c>
      <c r="U594" s="153">
        <v>1321</v>
      </c>
      <c r="V594" s="153">
        <v>1304</v>
      </c>
      <c r="W594" s="153">
        <v>1</v>
      </c>
      <c r="X594" s="151">
        <v>1180</v>
      </c>
      <c r="Y594" s="154">
        <v>0.019162372069391</v>
      </c>
      <c r="Z594" s="154">
        <v>0.0195810564663024</v>
      </c>
      <c r="AA594" s="154">
        <v>0.0208333333333333</v>
      </c>
      <c r="AB594" s="155">
        <v>0.0230250099245732</v>
      </c>
      <c r="AC594" s="156">
        <v>-0.00125227686703096</v>
      </c>
      <c r="AD594" s="157">
        <v>17007</v>
      </c>
      <c r="AE594" s="158">
        <v>312</v>
      </c>
      <c r="AF594" s="158">
        <v>0</v>
      </c>
      <c r="AG594" s="158">
        <v>17098</v>
      </c>
      <c r="AH594" s="158">
        <v>347</v>
      </c>
      <c r="AI594" s="158">
        <v>0</v>
      </c>
      <c r="AJ594" s="155">
        <v>0.0183453871935086</v>
      </c>
      <c r="AK594" s="155">
        <v>0.0202947713182828</v>
      </c>
      <c r="AL594" s="156">
        <v>-0.00194938412477429</v>
      </c>
    </row>
    <row r="595" spans="1:38">
      <c r="A595" s="166" t="s">
        <v>375</v>
      </c>
      <c r="B595" s="167" t="s">
        <v>1809</v>
      </c>
      <c r="C595" s="167" t="s">
        <v>413</v>
      </c>
      <c r="D595" s="150">
        <v>3883</v>
      </c>
      <c r="E595" s="150">
        <v>63</v>
      </c>
      <c r="F595" s="150">
        <v>45</v>
      </c>
      <c r="G595" s="150">
        <v>0</v>
      </c>
      <c r="H595" s="150">
        <v>0</v>
      </c>
      <c r="I595" s="151">
        <v>3760</v>
      </c>
      <c r="J595" s="151">
        <v>56</v>
      </c>
      <c r="K595" s="151">
        <v>56</v>
      </c>
      <c r="L595" s="151">
        <v>12</v>
      </c>
      <c r="M595" s="151">
        <v>0</v>
      </c>
      <c r="N595" s="151">
        <v>3645</v>
      </c>
      <c r="O595" s="151">
        <v>85</v>
      </c>
      <c r="P595" s="151">
        <v>85</v>
      </c>
      <c r="Q595" s="151">
        <v>54</v>
      </c>
      <c r="R595" s="151">
        <v>0</v>
      </c>
      <c r="S595" s="152">
        <v>0.015</v>
      </c>
      <c r="T595" s="153">
        <v>110863</v>
      </c>
      <c r="U595" s="153">
        <v>1932</v>
      </c>
      <c r="V595" s="153">
        <v>1913</v>
      </c>
      <c r="W595" s="153">
        <v>2</v>
      </c>
      <c r="X595" s="151">
        <v>1759</v>
      </c>
      <c r="Y595" s="154">
        <v>0.017408874015677</v>
      </c>
      <c r="Z595" s="154">
        <v>0.0162245686325006</v>
      </c>
      <c r="AA595" s="154">
        <v>0.0148936170212766</v>
      </c>
      <c r="AB595" s="155">
        <v>0.0233196159122085</v>
      </c>
      <c r="AC595" s="156">
        <v>0.00133095161122405</v>
      </c>
      <c r="AD595" s="157">
        <v>26963</v>
      </c>
      <c r="AE595" s="158">
        <v>452</v>
      </c>
      <c r="AF595" s="158">
        <v>0</v>
      </c>
      <c r="AG595" s="158">
        <v>27522</v>
      </c>
      <c r="AH595" s="158">
        <v>541</v>
      </c>
      <c r="AI595" s="158">
        <v>0</v>
      </c>
      <c r="AJ595" s="155">
        <v>0.0167637132366576</v>
      </c>
      <c r="AK595" s="155">
        <v>0.0196570016713902</v>
      </c>
      <c r="AL595" s="156">
        <v>-0.00289328843473252</v>
      </c>
    </row>
    <row r="596" spans="1:38">
      <c r="A596" s="166" t="s">
        <v>375</v>
      </c>
      <c r="B596" s="167" t="s">
        <v>1809</v>
      </c>
      <c r="C596" s="167" t="s">
        <v>414</v>
      </c>
      <c r="D596" s="150">
        <v>4477</v>
      </c>
      <c r="E596" s="150">
        <v>42</v>
      </c>
      <c r="F596" s="150">
        <v>34</v>
      </c>
      <c r="G596" s="150">
        <v>0</v>
      </c>
      <c r="H596" s="150">
        <v>0</v>
      </c>
      <c r="I596" s="151">
        <v>4202</v>
      </c>
      <c r="J596" s="151">
        <v>62</v>
      </c>
      <c r="K596" s="151">
        <v>62</v>
      </c>
      <c r="L596" s="151">
        <v>24</v>
      </c>
      <c r="M596" s="151">
        <v>0</v>
      </c>
      <c r="N596" s="151">
        <v>4452</v>
      </c>
      <c r="O596" s="151">
        <v>49</v>
      </c>
      <c r="P596" s="151">
        <v>49</v>
      </c>
      <c r="Q596" s="151">
        <v>33</v>
      </c>
      <c r="R596" s="151">
        <v>0</v>
      </c>
      <c r="S596" s="152">
        <v>0.015</v>
      </c>
      <c r="T596" s="153">
        <v>131233</v>
      </c>
      <c r="U596" s="153">
        <v>1673</v>
      </c>
      <c r="V596" s="153">
        <v>1665</v>
      </c>
      <c r="W596" s="153">
        <v>1</v>
      </c>
      <c r="X596" s="151">
        <v>1537</v>
      </c>
      <c r="Y596" s="154">
        <v>0.0127406978427682</v>
      </c>
      <c r="Z596" s="154">
        <v>0.00938128210855484</v>
      </c>
      <c r="AA596" s="154">
        <v>0.0147548786292242</v>
      </c>
      <c r="AB596" s="155">
        <v>0.0110062893081761</v>
      </c>
      <c r="AC596" s="156">
        <v>-0.00537359652066934</v>
      </c>
      <c r="AD596" s="157">
        <v>31264</v>
      </c>
      <c r="AE596" s="158">
        <v>375</v>
      </c>
      <c r="AF596" s="158">
        <v>1</v>
      </c>
      <c r="AG596" s="158">
        <v>32130</v>
      </c>
      <c r="AH596" s="158">
        <v>449</v>
      </c>
      <c r="AI596" s="158">
        <v>0</v>
      </c>
      <c r="AJ596" s="155">
        <v>0.0119626407369498</v>
      </c>
      <c r="AK596" s="155">
        <v>0.013974478680361</v>
      </c>
      <c r="AL596" s="156">
        <v>-0.00201183794341119</v>
      </c>
    </row>
    <row r="597" spans="1:38">
      <c r="A597" s="166" t="s">
        <v>375</v>
      </c>
      <c r="B597" s="167" t="s">
        <v>1809</v>
      </c>
      <c r="C597" s="167" t="s">
        <v>415</v>
      </c>
      <c r="D597" s="150">
        <v>3716</v>
      </c>
      <c r="E597" s="150">
        <v>101</v>
      </c>
      <c r="F597" s="150">
        <v>68</v>
      </c>
      <c r="G597" s="150">
        <v>0</v>
      </c>
      <c r="H597" s="150">
        <v>0</v>
      </c>
      <c r="I597" s="151">
        <v>3387</v>
      </c>
      <c r="J597" s="151">
        <v>61</v>
      </c>
      <c r="K597" s="151">
        <v>61</v>
      </c>
      <c r="L597" s="151">
        <v>6</v>
      </c>
      <c r="M597" s="151">
        <v>0</v>
      </c>
      <c r="N597" s="151">
        <v>3866</v>
      </c>
      <c r="O597" s="151">
        <v>73</v>
      </c>
      <c r="P597" s="151">
        <v>73</v>
      </c>
      <c r="Q597" s="151">
        <v>20</v>
      </c>
      <c r="R597" s="151">
        <v>0</v>
      </c>
      <c r="S597" s="152">
        <v>0.015</v>
      </c>
      <c r="T597" s="153">
        <v>105416</v>
      </c>
      <c r="U597" s="153">
        <v>1980</v>
      </c>
      <c r="V597" s="153">
        <v>1947</v>
      </c>
      <c r="W597" s="153">
        <v>7</v>
      </c>
      <c r="X597" s="151">
        <v>1730</v>
      </c>
      <c r="Y597" s="154">
        <v>0.0187163238977005</v>
      </c>
      <c r="Z597" s="154">
        <v>0.0271797631862217</v>
      </c>
      <c r="AA597" s="154">
        <v>0.018010038382049</v>
      </c>
      <c r="AB597" s="155">
        <v>0.0188825659596482</v>
      </c>
      <c r="AC597" s="156">
        <v>0.00916972480417274</v>
      </c>
      <c r="AD597" s="157">
        <v>26258</v>
      </c>
      <c r="AE597" s="158">
        <v>533</v>
      </c>
      <c r="AF597" s="158">
        <v>0</v>
      </c>
      <c r="AG597" s="158">
        <v>27021</v>
      </c>
      <c r="AH597" s="158">
        <v>479</v>
      </c>
      <c r="AI597" s="158">
        <v>2</v>
      </c>
      <c r="AJ597" s="155">
        <v>0.0202985756721761</v>
      </c>
      <c r="AK597" s="155">
        <v>0.0176529366048629</v>
      </c>
      <c r="AL597" s="156">
        <v>0.00264563906731322</v>
      </c>
    </row>
    <row r="598" spans="1:38">
      <c r="A598" s="166" t="s">
        <v>375</v>
      </c>
      <c r="B598" s="167" t="s">
        <v>1809</v>
      </c>
      <c r="C598" s="167" t="s">
        <v>416</v>
      </c>
      <c r="D598" s="150">
        <v>4708</v>
      </c>
      <c r="E598" s="150">
        <v>102</v>
      </c>
      <c r="F598" s="150">
        <v>69</v>
      </c>
      <c r="G598" s="150">
        <v>2</v>
      </c>
      <c r="H598" s="150">
        <v>0</v>
      </c>
      <c r="I598" s="151">
        <v>4771</v>
      </c>
      <c r="J598" s="151">
        <v>92</v>
      </c>
      <c r="K598" s="151">
        <v>92</v>
      </c>
      <c r="L598" s="151">
        <v>18</v>
      </c>
      <c r="M598" s="151">
        <v>0</v>
      </c>
      <c r="N598" s="151">
        <v>4678</v>
      </c>
      <c r="O598" s="151">
        <v>86</v>
      </c>
      <c r="P598" s="151">
        <v>86</v>
      </c>
      <c r="Q598" s="151">
        <v>59</v>
      </c>
      <c r="R598" s="151">
        <v>0</v>
      </c>
      <c r="S598" s="152">
        <v>0.015</v>
      </c>
      <c r="T598" s="153">
        <v>138972</v>
      </c>
      <c r="U598" s="153">
        <v>2703</v>
      </c>
      <c r="V598" s="153">
        <v>2670</v>
      </c>
      <c r="W598" s="153">
        <v>6</v>
      </c>
      <c r="X598" s="151">
        <v>2445</v>
      </c>
      <c r="Y598" s="154">
        <v>0.019406786978672</v>
      </c>
      <c r="Z598" s="154">
        <v>0.0216652506372133</v>
      </c>
      <c r="AA598" s="154">
        <v>0.0192831691469294</v>
      </c>
      <c r="AB598" s="155">
        <v>0.0183839247541684</v>
      </c>
      <c r="AC598" s="156">
        <v>0.00238208149028389</v>
      </c>
      <c r="AD598" s="157">
        <v>33496</v>
      </c>
      <c r="AE598" s="158">
        <v>699</v>
      </c>
      <c r="AF598" s="158">
        <v>1</v>
      </c>
      <c r="AG598" s="158">
        <v>34613</v>
      </c>
      <c r="AH598" s="158">
        <v>666</v>
      </c>
      <c r="AI598" s="158">
        <v>3</v>
      </c>
      <c r="AJ598" s="155">
        <v>0.0208383090518271</v>
      </c>
      <c r="AK598" s="155">
        <v>0.019154652876087</v>
      </c>
      <c r="AL598" s="156">
        <v>0.00168365617574006</v>
      </c>
    </row>
    <row r="599" spans="1:38">
      <c r="A599" s="166" t="s">
        <v>375</v>
      </c>
      <c r="B599" s="167" t="s">
        <v>1809</v>
      </c>
      <c r="C599" s="167" t="s">
        <v>417</v>
      </c>
      <c r="D599" s="150">
        <v>4576</v>
      </c>
      <c r="E599" s="150">
        <v>94</v>
      </c>
      <c r="F599" s="150">
        <v>74</v>
      </c>
      <c r="G599" s="150">
        <v>1</v>
      </c>
      <c r="H599" s="150">
        <v>0</v>
      </c>
      <c r="I599" s="151">
        <v>4153</v>
      </c>
      <c r="J599" s="151">
        <v>87</v>
      </c>
      <c r="K599" s="151">
        <v>87</v>
      </c>
      <c r="L599" s="151">
        <v>28</v>
      </c>
      <c r="M599" s="151">
        <v>0</v>
      </c>
      <c r="N599" s="151">
        <v>3913</v>
      </c>
      <c r="O599" s="151">
        <v>106</v>
      </c>
      <c r="P599" s="151">
        <v>106</v>
      </c>
      <c r="Q599" s="151">
        <v>81</v>
      </c>
      <c r="R599" s="151">
        <v>0</v>
      </c>
      <c r="S599" s="152">
        <v>0.015</v>
      </c>
      <c r="T599" s="153">
        <v>125784</v>
      </c>
      <c r="U599" s="153">
        <v>2717</v>
      </c>
      <c r="V599" s="153">
        <v>2697</v>
      </c>
      <c r="W599" s="153">
        <v>0</v>
      </c>
      <c r="X599" s="151">
        <v>2507</v>
      </c>
      <c r="Y599" s="154">
        <v>0.0216005215289703</v>
      </c>
      <c r="Z599" s="154">
        <v>0.020541958041958</v>
      </c>
      <c r="AA599" s="154">
        <v>0.0209487117746208</v>
      </c>
      <c r="AB599" s="155">
        <v>0.0270891898798876</v>
      </c>
      <c r="AC599" s="156">
        <v>-0.000406753732662715</v>
      </c>
      <c r="AD599" s="157">
        <v>29473</v>
      </c>
      <c r="AE599" s="158">
        <v>668</v>
      </c>
      <c r="AF599" s="158">
        <v>0</v>
      </c>
      <c r="AG599" s="158">
        <v>30566</v>
      </c>
      <c r="AH599" s="158">
        <v>768</v>
      </c>
      <c r="AI599" s="158">
        <v>0</v>
      </c>
      <c r="AJ599" s="155">
        <v>0.0226648118617039</v>
      </c>
      <c r="AK599" s="155">
        <v>0.0251259569456259</v>
      </c>
      <c r="AL599" s="156">
        <v>-0.00246114508392193</v>
      </c>
    </row>
    <row r="600" spans="1:38">
      <c r="A600" s="166" t="s">
        <v>375</v>
      </c>
      <c r="B600" s="167" t="s">
        <v>1809</v>
      </c>
      <c r="C600" s="167" t="s">
        <v>418</v>
      </c>
      <c r="D600" s="150">
        <v>3644</v>
      </c>
      <c r="E600" s="150">
        <v>65</v>
      </c>
      <c r="F600" s="150">
        <v>48</v>
      </c>
      <c r="G600" s="150">
        <v>0</v>
      </c>
      <c r="H600" s="150">
        <v>0</v>
      </c>
      <c r="I600" s="151">
        <v>3277</v>
      </c>
      <c r="J600" s="151">
        <v>38</v>
      </c>
      <c r="K600" s="151">
        <v>38</v>
      </c>
      <c r="L600" s="151">
        <v>0</v>
      </c>
      <c r="M600" s="151">
        <v>0</v>
      </c>
      <c r="N600" s="151">
        <v>3675</v>
      </c>
      <c r="O600" s="151">
        <v>80</v>
      </c>
      <c r="P600" s="151">
        <v>80</v>
      </c>
      <c r="Q600" s="151">
        <v>42</v>
      </c>
      <c r="R600" s="151">
        <v>0</v>
      </c>
      <c r="S600" s="152">
        <v>0.015</v>
      </c>
      <c r="T600" s="153">
        <v>95092</v>
      </c>
      <c r="U600" s="153">
        <v>1781</v>
      </c>
      <c r="V600" s="153">
        <v>1764</v>
      </c>
      <c r="W600" s="153">
        <v>1</v>
      </c>
      <c r="X600" s="151">
        <v>1605</v>
      </c>
      <c r="Y600" s="154">
        <v>0.0187187145080554</v>
      </c>
      <c r="Z600" s="154">
        <v>0.0178375411635565</v>
      </c>
      <c r="AA600" s="154">
        <v>0.0115959719255417</v>
      </c>
      <c r="AB600" s="155">
        <v>0.0217687074829932</v>
      </c>
      <c r="AC600" s="156">
        <v>0.00624156923801488</v>
      </c>
      <c r="AD600" s="157">
        <v>24804</v>
      </c>
      <c r="AE600" s="158">
        <v>435</v>
      </c>
      <c r="AF600" s="158">
        <v>0</v>
      </c>
      <c r="AG600" s="158">
        <v>24023</v>
      </c>
      <c r="AH600" s="158">
        <v>525</v>
      </c>
      <c r="AI600" s="158">
        <v>1</v>
      </c>
      <c r="AJ600" s="155">
        <v>0.0175374939525883</v>
      </c>
      <c r="AK600" s="155">
        <v>0.0218124297548183</v>
      </c>
      <c r="AL600" s="156">
        <v>-0.00427493580223001</v>
      </c>
    </row>
    <row r="601" spans="1:38">
      <c r="A601" s="166" t="s">
        <v>375</v>
      </c>
      <c r="B601" s="167" t="s">
        <v>1809</v>
      </c>
      <c r="C601" s="167" t="s">
        <v>419</v>
      </c>
      <c r="D601" s="150">
        <v>3745</v>
      </c>
      <c r="E601" s="150">
        <v>38</v>
      </c>
      <c r="F601" s="150">
        <v>20</v>
      </c>
      <c r="G601" s="150">
        <v>0</v>
      </c>
      <c r="H601" s="150">
        <v>0</v>
      </c>
      <c r="I601" s="151">
        <v>3525</v>
      </c>
      <c r="J601" s="151">
        <v>46</v>
      </c>
      <c r="K601" s="151">
        <v>46</v>
      </c>
      <c r="L601" s="151">
        <v>7</v>
      </c>
      <c r="M601" s="151">
        <v>0</v>
      </c>
      <c r="N601" s="151">
        <v>3740</v>
      </c>
      <c r="O601" s="151">
        <v>57</v>
      </c>
      <c r="P601" s="151">
        <v>57</v>
      </c>
      <c r="Q601" s="151">
        <v>32</v>
      </c>
      <c r="R601" s="151">
        <v>0</v>
      </c>
      <c r="S601" s="152">
        <v>0.015</v>
      </c>
      <c r="T601" s="153">
        <v>119680</v>
      </c>
      <c r="U601" s="153">
        <v>1506</v>
      </c>
      <c r="V601" s="153">
        <v>1488</v>
      </c>
      <c r="W601" s="153">
        <v>0</v>
      </c>
      <c r="X601" s="151">
        <v>1379</v>
      </c>
      <c r="Y601" s="154">
        <v>0.0125835561497326</v>
      </c>
      <c r="Z601" s="154">
        <v>0.0101468624833111</v>
      </c>
      <c r="AA601" s="154">
        <v>0.0130496453900709</v>
      </c>
      <c r="AB601" s="155">
        <v>0.0152406417112299</v>
      </c>
      <c r="AC601" s="156">
        <v>-0.00290278290675984</v>
      </c>
      <c r="AD601" s="157">
        <v>26645</v>
      </c>
      <c r="AE601" s="158">
        <v>379</v>
      </c>
      <c r="AF601" s="158">
        <v>0</v>
      </c>
      <c r="AG601" s="158">
        <v>29303</v>
      </c>
      <c r="AH601" s="158">
        <v>365</v>
      </c>
      <c r="AI601" s="158">
        <v>0</v>
      </c>
      <c r="AJ601" s="155">
        <v>0.0142240570463502</v>
      </c>
      <c r="AK601" s="155">
        <v>0.012456062519196</v>
      </c>
      <c r="AL601" s="156">
        <v>0.00176799452715417</v>
      </c>
    </row>
    <row r="602" spans="1:38">
      <c r="A602" s="166" t="s">
        <v>375</v>
      </c>
      <c r="B602" s="167" t="s">
        <v>1809</v>
      </c>
      <c r="C602" s="167" t="s">
        <v>420</v>
      </c>
      <c r="D602" s="150">
        <v>3286</v>
      </c>
      <c r="E602" s="150">
        <v>49</v>
      </c>
      <c r="F602" s="150">
        <v>32</v>
      </c>
      <c r="G602" s="150">
        <v>1</v>
      </c>
      <c r="H602" s="150">
        <v>0</v>
      </c>
      <c r="I602" s="151">
        <v>3695</v>
      </c>
      <c r="J602" s="151">
        <v>66</v>
      </c>
      <c r="K602" s="151">
        <v>65</v>
      </c>
      <c r="L602" s="151">
        <v>5</v>
      </c>
      <c r="M602" s="151">
        <v>0</v>
      </c>
      <c r="N602" s="151">
        <v>3361</v>
      </c>
      <c r="O602" s="151">
        <v>69</v>
      </c>
      <c r="P602" s="151">
        <v>69</v>
      </c>
      <c r="Q602" s="151">
        <v>34</v>
      </c>
      <c r="R602" s="151">
        <v>0</v>
      </c>
      <c r="S602" s="152">
        <v>0.015</v>
      </c>
      <c r="T602" s="153">
        <v>107851</v>
      </c>
      <c r="U602" s="153">
        <v>1758</v>
      </c>
      <c r="V602" s="153">
        <v>1739</v>
      </c>
      <c r="W602" s="153">
        <v>3</v>
      </c>
      <c r="X602" s="151">
        <v>1566</v>
      </c>
      <c r="Y602" s="154">
        <v>0.0162724499541033</v>
      </c>
      <c r="Z602" s="154">
        <v>0.0149117468046257</v>
      </c>
      <c r="AA602" s="154">
        <v>0.0178619756427605</v>
      </c>
      <c r="AB602" s="155">
        <v>0.0205296042844392</v>
      </c>
      <c r="AC602" s="156">
        <v>-0.0029502288381348</v>
      </c>
      <c r="AD602" s="157">
        <v>25669</v>
      </c>
      <c r="AE602" s="158">
        <v>440</v>
      </c>
      <c r="AF602" s="158">
        <v>1</v>
      </c>
      <c r="AG602" s="158">
        <v>26850</v>
      </c>
      <c r="AH602" s="158">
        <v>461</v>
      </c>
      <c r="AI602" s="158">
        <v>1</v>
      </c>
      <c r="AJ602" s="155">
        <v>0.017102341345592</v>
      </c>
      <c r="AK602" s="155">
        <v>0.0171322160148976</v>
      </c>
      <c r="AL602" s="156">
        <v>-2.98746693056205e-5</v>
      </c>
    </row>
    <row r="603" spans="1:38">
      <c r="A603" s="166" t="s">
        <v>375</v>
      </c>
      <c r="B603" s="167" t="s">
        <v>1809</v>
      </c>
      <c r="C603" s="167" t="s">
        <v>421</v>
      </c>
      <c r="D603" s="150">
        <v>2997</v>
      </c>
      <c r="E603" s="150">
        <v>39</v>
      </c>
      <c r="F603" s="150">
        <v>33</v>
      </c>
      <c r="G603" s="150">
        <v>4</v>
      </c>
      <c r="H603" s="150">
        <v>0</v>
      </c>
      <c r="I603" s="151">
        <v>2724</v>
      </c>
      <c r="J603" s="151">
        <v>65</v>
      </c>
      <c r="K603" s="151">
        <v>65</v>
      </c>
      <c r="L603" s="151">
        <v>23</v>
      </c>
      <c r="M603" s="151">
        <v>0</v>
      </c>
      <c r="N603" s="151">
        <v>3118</v>
      </c>
      <c r="O603" s="151">
        <v>59</v>
      </c>
      <c r="P603" s="151">
        <v>59</v>
      </c>
      <c r="Q603" s="151">
        <v>43</v>
      </c>
      <c r="R603" s="151">
        <v>0</v>
      </c>
      <c r="S603" s="152">
        <v>0.015</v>
      </c>
      <c r="T603" s="153">
        <v>86591</v>
      </c>
      <c r="U603" s="153">
        <v>1308</v>
      </c>
      <c r="V603" s="153">
        <v>1301</v>
      </c>
      <c r="W603" s="153">
        <v>0</v>
      </c>
      <c r="X603" s="151">
        <v>1185</v>
      </c>
      <c r="Y603" s="154">
        <v>0.0151054959522352</v>
      </c>
      <c r="Z603" s="154">
        <v>0.013013013013013</v>
      </c>
      <c r="AA603" s="154">
        <v>0.0238619676945668</v>
      </c>
      <c r="AB603" s="155">
        <v>0.0189223861449647</v>
      </c>
      <c r="AC603" s="156">
        <v>-0.0108489546815538</v>
      </c>
      <c r="AD603" s="157">
        <v>20326</v>
      </c>
      <c r="AE603" s="158">
        <v>332</v>
      </c>
      <c r="AF603" s="158">
        <v>0</v>
      </c>
      <c r="AG603" s="158">
        <v>21885</v>
      </c>
      <c r="AH603" s="158">
        <v>352</v>
      </c>
      <c r="AI603" s="158">
        <v>0</v>
      </c>
      <c r="AJ603" s="155">
        <v>0.0163337597166191</v>
      </c>
      <c r="AK603" s="155">
        <v>0.0160840758510395</v>
      </c>
      <c r="AL603" s="156">
        <v>0.000249683865579584</v>
      </c>
    </row>
    <row r="604" spans="1:38">
      <c r="A604" s="166" t="s">
        <v>375</v>
      </c>
      <c r="B604" s="167" t="s">
        <v>1809</v>
      </c>
      <c r="C604" s="167" t="s">
        <v>422</v>
      </c>
      <c r="D604" s="150">
        <v>4153</v>
      </c>
      <c r="E604" s="150">
        <v>81</v>
      </c>
      <c r="F604" s="150">
        <v>50</v>
      </c>
      <c r="G604" s="150">
        <v>1</v>
      </c>
      <c r="H604" s="150">
        <v>0</v>
      </c>
      <c r="I604" s="151">
        <v>4072</v>
      </c>
      <c r="J604" s="151">
        <v>66</v>
      </c>
      <c r="K604" s="151">
        <v>66</v>
      </c>
      <c r="L604" s="151">
        <v>6</v>
      </c>
      <c r="M604" s="151">
        <v>0</v>
      </c>
      <c r="N604" s="151">
        <v>4189</v>
      </c>
      <c r="O604" s="151">
        <v>79</v>
      </c>
      <c r="P604" s="151">
        <v>79</v>
      </c>
      <c r="Q604" s="151">
        <v>46</v>
      </c>
      <c r="R604" s="151">
        <v>0</v>
      </c>
      <c r="S604" s="152">
        <v>0.015</v>
      </c>
      <c r="T604" s="153">
        <v>125952</v>
      </c>
      <c r="U604" s="153">
        <v>2202</v>
      </c>
      <c r="V604" s="153">
        <v>2171</v>
      </c>
      <c r="W604" s="153">
        <v>5</v>
      </c>
      <c r="X604" s="151">
        <v>1985</v>
      </c>
      <c r="Y604" s="154">
        <v>0.0174431529471545</v>
      </c>
      <c r="Z604" s="154">
        <v>0.0195039730315435</v>
      </c>
      <c r="AA604" s="154">
        <v>0.0162082514734774</v>
      </c>
      <c r="AB604" s="155">
        <v>0.0188589162091191</v>
      </c>
      <c r="AC604" s="156">
        <v>0.00329572155806606</v>
      </c>
      <c r="AD604" s="157">
        <v>30188</v>
      </c>
      <c r="AE604" s="158">
        <v>536</v>
      </c>
      <c r="AF604" s="158">
        <v>0</v>
      </c>
      <c r="AG604" s="158">
        <v>31238</v>
      </c>
      <c r="AH604" s="158">
        <v>574</v>
      </c>
      <c r="AI604" s="158">
        <v>2</v>
      </c>
      <c r="AJ604" s="155">
        <v>0.0177553994964887</v>
      </c>
      <c r="AK604" s="155">
        <v>0.0183110314360715</v>
      </c>
      <c r="AL604" s="156">
        <v>-0.000555631939582781</v>
      </c>
    </row>
    <row r="605" spans="1:38">
      <c r="A605" s="166" t="s">
        <v>375</v>
      </c>
      <c r="B605" s="167" t="s">
        <v>1809</v>
      </c>
      <c r="C605" s="167" t="s">
        <v>423</v>
      </c>
      <c r="D605" s="150">
        <v>2472</v>
      </c>
      <c r="E605" s="150">
        <v>20</v>
      </c>
      <c r="F605" s="150">
        <v>11</v>
      </c>
      <c r="G605" s="150">
        <v>0</v>
      </c>
      <c r="H605" s="150">
        <v>0</v>
      </c>
      <c r="I605" s="151">
        <v>2308</v>
      </c>
      <c r="J605" s="151">
        <v>28</v>
      </c>
      <c r="K605" s="151">
        <v>28</v>
      </c>
      <c r="L605" s="151">
        <v>8</v>
      </c>
      <c r="M605" s="151">
        <v>0</v>
      </c>
      <c r="N605" s="151">
        <v>2306</v>
      </c>
      <c r="O605" s="151">
        <v>25</v>
      </c>
      <c r="P605" s="151">
        <v>24</v>
      </c>
      <c r="Q605" s="151">
        <v>16</v>
      </c>
      <c r="R605" s="151">
        <v>0</v>
      </c>
      <c r="S605" s="152">
        <v>0.015</v>
      </c>
      <c r="T605" s="153">
        <v>69515</v>
      </c>
      <c r="U605" s="153">
        <v>781</v>
      </c>
      <c r="V605" s="153">
        <v>771</v>
      </c>
      <c r="W605" s="153">
        <v>0</v>
      </c>
      <c r="X605" s="151">
        <v>716</v>
      </c>
      <c r="Y605" s="154">
        <v>0.0112349852549809</v>
      </c>
      <c r="Z605" s="154">
        <v>0.00809061488673139</v>
      </c>
      <c r="AA605" s="154">
        <v>0.0121317157712305</v>
      </c>
      <c r="AB605" s="155">
        <v>0.0108412836079792</v>
      </c>
      <c r="AC605" s="156">
        <v>-0.00404110088449911</v>
      </c>
      <c r="AD605" s="157">
        <v>16429</v>
      </c>
      <c r="AE605" s="158">
        <v>180</v>
      </c>
      <c r="AF605" s="158">
        <v>0</v>
      </c>
      <c r="AG605" s="158">
        <v>17716</v>
      </c>
      <c r="AH605" s="158">
        <v>210</v>
      </c>
      <c r="AI605" s="158">
        <v>0</v>
      </c>
      <c r="AJ605" s="155">
        <v>0.0109562359242802</v>
      </c>
      <c r="AK605" s="155">
        <v>0.0118536915782344</v>
      </c>
      <c r="AL605" s="156">
        <v>-0.000897455653954129</v>
      </c>
    </row>
    <row r="606" spans="1:38">
      <c r="A606" s="166" t="s">
        <v>375</v>
      </c>
      <c r="B606" s="167" t="s">
        <v>1809</v>
      </c>
      <c r="C606" s="167" t="s">
        <v>424</v>
      </c>
      <c r="D606" s="150">
        <v>3203</v>
      </c>
      <c r="E606" s="150">
        <v>63</v>
      </c>
      <c r="F606" s="150">
        <v>52</v>
      </c>
      <c r="G606" s="150">
        <v>0</v>
      </c>
      <c r="H606" s="150">
        <v>0</v>
      </c>
      <c r="I606" s="151">
        <v>3242</v>
      </c>
      <c r="J606" s="151">
        <v>93</v>
      </c>
      <c r="K606" s="151">
        <v>92</v>
      </c>
      <c r="L606" s="151">
        <v>24</v>
      </c>
      <c r="M606" s="151">
        <v>0</v>
      </c>
      <c r="N606" s="151">
        <v>3313</v>
      </c>
      <c r="O606" s="151">
        <v>136</v>
      </c>
      <c r="P606" s="151">
        <v>136</v>
      </c>
      <c r="Q606" s="151">
        <v>95</v>
      </c>
      <c r="R606" s="151">
        <v>0</v>
      </c>
      <c r="S606" s="152">
        <v>0.015</v>
      </c>
      <c r="T606" s="153">
        <v>103473</v>
      </c>
      <c r="U606" s="153">
        <v>2369</v>
      </c>
      <c r="V606" s="153">
        <v>2356</v>
      </c>
      <c r="W606" s="153">
        <v>0</v>
      </c>
      <c r="X606" s="151">
        <v>2165</v>
      </c>
      <c r="Y606" s="154">
        <v>0.022894861461444</v>
      </c>
      <c r="Z606" s="154">
        <v>0.01966906025601</v>
      </c>
      <c r="AA606" s="154">
        <v>0.0286859962985811</v>
      </c>
      <c r="AB606" s="155">
        <v>0.0410504074856625</v>
      </c>
      <c r="AC606" s="156">
        <v>-0.00901693604257113</v>
      </c>
      <c r="AD606" s="157">
        <v>24182</v>
      </c>
      <c r="AE606" s="158">
        <v>638</v>
      </c>
      <c r="AF606" s="158">
        <v>0</v>
      </c>
      <c r="AG606" s="158">
        <v>25093</v>
      </c>
      <c r="AH606" s="158">
        <v>644</v>
      </c>
      <c r="AI606" s="158">
        <v>0</v>
      </c>
      <c r="AJ606" s="155">
        <v>0.0263832602762385</v>
      </c>
      <c r="AK606" s="155">
        <v>0.0256645279560037</v>
      </c>
      <c r="AL606" s="156">
        <v>0.000718732320234856</v>
      </c>
    </row>
    <row r="607" spans="1:38">
      <c r="A607" s="166" t="s">
        <v>375</v>
      </c>
      <c r="B607" s="167" t="s">
        <v>1809</v>
      </c>
      <c r="C607" s="167" t="s">
        <v>425</v>
      </c>
      <c r="D607" s="150">
        <v>1875</v>
      </c>
      <c r="E607" s="150">
        <v>35</v>
      </c>
      <c r="F607" s="150">
        <v>27</v>
      </c>
      <c r="G607" s="150">
        <v>0</v>
      </c>
      <c r="H607" s="150">
        <v>0</v>
      </c>
      <c r="I607" s="151">
        <v>1807</v>
      </c>
      <c r="J607" s="151">
        <v>37</v>
      </c>
      <c r="K607" s="151">
        <v>37</v>
      </c>
      <c r="L607" s="151">
        <v>11</v>
      </c>
      <c r="M607" s="151">
        <v>0</v>
      </c>
      <c r="N607" s="151">
        <v>2133</v>
      </c>
      <c r="O607" s="151">
        <v>36</v>
      </c>
      <c r="P607" s="151">
        <v>36</v>
      </c>
      <c r="Q607" s="151">
        <v>20</v>
      </c>
      <c r="R607" s="151">
        <v>0</v>
      </c>
      <c r="S607" s="152">
        <v>0.015</v>
      </c>
      <c r="T607" s="153">
        <v>55875</v>
      </c>
      <c r="U607" s="153">
        <v>958</v>
      </c>
      <c r="V607" s="153">
        <v>948</v>
      </c>
      <c r="W607" s="153">
        <v>6</v>
      </c>
      <c r="X607" s="151">
        <v>854</v>
      </c>
      <c r="Y607" s="154">
        <v>0.0170380313199105</v>
      </c>
      <c r="Z607" s="154">
        <v>0.0186666666666667</v>
      </c>
      <c r="AA607" s="154">
        <v>0.0204759269507471</v>
      </c>
      <c r="AB607" s="155">
        <v>0.0168776371308017</v>
      </c>
      <c r="AC607" s="156">
        <v>-0.00180926028408043</v>
      </c>
      <c r="AD607" s="157">
        <v>13709</v>
      </c>
      <c r="AE607" s="158">
        <v>243</v>
      </c>
      <c r="AF607" s="158">
        <v>0</v>
      </c>
      <c r="AG607" s="158">
        <v>14093</v>
      </c>
      <c r="AH607" s="158">
        <v>268</v>
      </c>
      <c r="AI607" s="158">
        <v>3</v>
      </c>
      <c r="AJ607" s="155">
        <v>0.0177255817346269</v>
      </c>
      <c r="AK607" s="155">
        <v>0.0188036613921805</v>
      </c>
      <c r="AL607" s="156">
        <v>-0.00107807965755363</v>
      </c>
    </row>
    <row r="608" spans="1:38">
      <c r="A608" s="166" t="s">
        <v>375</v>
      </c>
      <c r="B608" s="167" t="s">
        <v>1809</v>
      </c>
      <c r="C608" s="167" t="s">
        <v>426</v>
      </c>
      <c r="D608" s="150">
        <v>1761</v>
      </c>
      <c r="E608" s="150">
        <v>70</v>
      </c>
      <c r="F608" s="150">
        <v>48</v>
      </c>
      <c r="G608" s="150">
        <v>0</v>
      </c>
      <c r="H608" s="150">
        <v>0</v>
      </c>
      <c r="I608" s="151">
        <v>1765</v>
      </c>
      <c r="J608" s="151">
        <v>38</v>
      </c>
      <c r="K608" s="151">
        <v>38</v>
      </c>
      <c r="L608" s="151">
        <v>4</v>
      </c>
      <c r="M608" s="151">
        <v>0</v>
      </c>
      <c r="N608" s="151">
        <v>1673</v>
      </c>
      <c r="O608" s="151">
        <v>42</v>
      </c>
      <c r="P608" s="151">
        <v>42</v>
      </c>
      <c r="Q608" s="151">
        <v>28</v>
      </c>
      <c r="R608" s="151">
        <v>0</v>
      </c>
      <c r="S608" s="152">
        <v>0.015</v>
      </c>
      <c r="T608" s="153">
        <v>54988</v>
      </c>
      <c r="U608" s="153">
        <v>1223</v>
      </c>
      <c r="V608" s="153">
        <v>1201</v>
      </c>
      <c r="W608" s="153">
        <v>0</v>
      </c>
      <c r="X608" s="151">
        <v>1093</v>
      </c>
      <c r="Y608" s="154">
        <v>0.022241216265367</v>
      </c>
      <c r="Z608" s="154">
        <v>0.0397501419647927</v>
      </c>
      <c r="AA608" s="154">
        <v>0.0215297450424929</v>
      </c>
      <c r="AB608" s="155">
        <v>0.0251046025104603</v>
      </c>
      <c r="AC608" s="156">
        <v>0.0182203969222998</v>
      </c>
      <c r="AD608" s="157">
        <v>13332</v>
      </c>
      <c r="AE608" s="158">
        <v>341</v>
      </c>
      <c r="AF608" s="158">
        <v>0</v>
      </c>
      <c r="AG608" s="158">
        <v>13683</v>
      </c>
      <c r="AH608" s="158">
        <v>283</v>
      </c>
      <c r="AI608" s="158">
        <v>0</v>
      </c>
      <c r="AJ608" s="155">
        <v>0.0255775577557756</v>
      </c>
      <c r="AK608" s="155">
        <v>0.0206825988452825</v>
      </c>
      <c r="AL608" s="156">
        <v>0.00489495891049311</v>
      </c>
    </row>
    <row r="609" spans="1:38">
      <c r="A609" s="166" t="s">
        <v>375</v>
      </c>
      <c r="B609" s="167" t="s">
        <v>1809</v>
      </c>
      <c r="C609" s="167" t="s">
        <v>427</v>
      </c>
      <c r="D609" s="150">
        <v>3736</v>
      </c>
      <c r="E609" s="150">
        <v>100</v>
      </c>
      <c r="F609" s="150">
        <v>71</v>
      </c>
      <c r="G609" s="150">
        <v>0</v>
      </c>
      <c r="H609" s="150">
        <v>0</v>
      </c>
      <c r="I609" s="151">
        <v>3614</v>
      </c>
      <c r="J609" s="151">
        <v>122</v>
      </c>
      <c r="K609" s="151">
        <v>122</v>
      </c>
      <c r="L609" s="151">
        <v>23</v>
      </c>
      <c r="M609" s="151">
        <v>0</v>
      </c>
      <c r="N609" s="151">
        <v>3564</v>
      </c>
      <c r="O609" s="151">
        <v>116</v>
      </c>
      <c r="P609" s="151">
        <v>116</v>
      </c>
      <c r="Q609" s="151">
        <v>91</v>
      </c>
      <c r="R609" s="151">
        <v>0</v>
      </c>
      <c r="S609" s="152">
        <v>0.015</v>
      </c>
      <c r="T609" s="153">
        <v>111010</v>
      </c>
      <c r="U609" s="153">
        <v>3454</v>
      </c>
      <c r="V609" s="153">
        <v>3424</v>
      </c>
      <c r="W609" s="153">
        <v>5</v>
      </c>
      <c r="X609" s="151">
        <v>3150</v>
      </c>
      <c r="Y609" s="154">
        <v>0.031069273038465</v>
      </c>
      <c r="Z609" s="154">
        <v>0.0267665952890792</v>
      </c>
      <c r="AA609" s="154">
        <v>0.0337576092971776</v>
      </c>
      <c r="AB609" s="155">
        <v>0.0325476992143659</v>
      </c>
      <c r="AC609" s="156">
        <v>-0.00699101400809841</v>
      </c>
      <c r="AD609" s="157">
        <v>26214</v>
      </c>
      <c r="AE609" s="158">
        <v>817</v>
      </c>
      <c r="AF609" s="158">
        <v>0</v>
      </c>
      <c r="AG609" s="158">
        <v>27401</v>
      </c>
      <c r="AH609" s="158">
        <v>892</v>
      </c>
      <c r="AI609" s="158">
        <v>2</v>
      </c>
      <c r="AJ609" s="155">
        <v>0.0311665522240024</v>
      </c>
      <c r="AK609" s="155">
        <v>0.032480566402686</v>
      </c>
      <c r="AL609" s="156">
        <v>-0.00131401417868359</v>
      </c>
    </row>
    <row r="610" spans="1:38">
      <c r="A610" s="166" t="s">
        <v>375</v>
      </c>
      <c r="B610" s="167" t="s">
        <v>1809</v>
      </c>
      <c r="C610" s="167" t="s">
        <v>428</v>
      </c>
      <c r="D610" s="150">
        <v>4611</v>
      </c>
      <c r="E610" s="150">
        <v>100</v>
      </c>
      <c r="F610" s="150">
        <v>55</v>
      </c>
      <c r="G610" s="150">
        <v>7</v>
      </c>
      <c r="H610" s="150">
        <v>0</v>
      </c>
      <c r="I610" s="151">
        <v>4027</v>
      </c>
      <c r="J610" s="151">
        <v>163</v>
      </c>
      <c r="K610" s="151">
        <v>162</v>
      </c>
      <c r="L610" s="151">
        <v>47</v>
      </c>
      <c r="M610" s="151">
        <v>0</v>
      </c>
      <c r="N610" s="151">
        <v>4402</v>
      </c>
      <c r="O610" s="151">
        <v>118</v>
      </c>
      <c r="P610" s="151">
        <v>118</v>
      </c>
      <c r="Q610" s="151">
        <v>77</v>
      </c>
      <c r="R610" s="151">
        <v>0</v>
      </c>
      <c r="S610" s="152">
        <v>0.015</v>
      </c>
      <c r="T610" s="153">
        <v>133248</v>
      </c>
      <c r="U610" s="153">
        <v>3558</v>
      </c>
      <c r="V610" s="153">
        <v>3511</v>
      </c>
      <c r="W610" s="153">
        <v>4</v>
      </c>
      <c r="X610" s="151">
        <v>3122</v>
      </c>
      <c r="Y610" s="154">
        <v>0.0266720701248799</v>
      </c>
      <c r="Z610" s="154">
        <v>0.0216872695727608</v>
      </c>
      <c r="AA610" s="154">
        <v>0.0404767817233673</v>
      </c>
      <c r="AB610" s="155">
        <v>0.0268059972739664</v>
      </c>
      <c r="AC610" s="156">
        <v>-0.0187895121506065</v>
      </c>
      <c r="AD610" s="157">
        <v>31361</v>
      </c>
      <c r="AE610" s="158">
        <v>866</v>
      </c>
      <c r="AF610" s="158">
        <v>0</v>
      </c>
      <c r="AG610" s="158">
        <v>32272</v>
      </c>
      <c r="AH610" s="158">
        <v>921</v>
      </c>
      <c r="AI610" s="158">
        <v>2</v>
      </c>
      <c r="AJ610" s="155">
        <v>0.0276139153725965</v>
      </c>
      <c r="AK610" s="155">
        <v>0.0284766980664353</v>
      </c>
      <c r="AL610" s="156">
        <v>-0.000862782693838764</v>
      </c>
    </row>
    <row r="611" spans="1:38">
      <c r="A611" s="166" t="s">
        <v>375</v>
      </c>
      <c r="B611" s="167" t="s">
        <v>1809</v>
      </c>
      <c r="C611" s="167" t="s">
        <v>429</v>
      </c>
      <c r="D611" s="150">
        <v>4825</v>
      </c>
      <c r="E611" s="150">
        <v>49</v>
      </c>
      <c r="F611" s="150">
        <v>31</v>
      </c>
      <c r="G611" s="150">
        <v>0</v>
      </c>
      <c r="H611" s="150">
        <v>0</v>
      </c>
      <c r="I611" s="151">
        <v>4767</v>
      </c>
      <c r="J611" s="151">
        <v>49</v>
      </c>
      <c r="K611" s="151">
        <v>49</v>
      </c>
      <c r="L611" s="151">
        <v>14</v>
      </c>
      <c r="M611" s="151">
        <v>0</v>
      </c>
      <c r="N611" s="151">
        <v>4620</v>
      </c>
      <c r="O611" s="151">
        <v>94</v>
      </c>
      <c r="P611" s="151">
        <v>94</v>
      </c>
      <c r="Q611" s="151">
        <v>52</v>
      </c>
      <c r="R611" s="151">
        <v>0</v>
      </c>
      <c r="S611" s="152">
        <v>0.015</v>
      </c>
      <c r="T611" s="153">
        <v>137735</v>
      </c>
      <c r="U611" s="153">
        <v>1650</v>
      </c>
      <c r="V611" s="153">
        <v>1631</v>
      </c>
      <c r="W611" s="153">
        <v>3</v>
      </c>
      <c r="X611" s="151">
        <v>1498</v>
      </c>
      <c r="Y611" s="154">
        <v>0.0119577449450031</v>
      </c>
      <c r="Z611" s="154">
        <v>0.0101554404145078</v>
      </c>
      <c r="AA611" s="154">
        <v>0.0102790014684288</v>
      </c>
      <c r="AB611" s="155">
        <v>0.0203463203463203</v>
      </c>
      <c r="AC611" s="156">
        <v>-0.000123561053921009</v>
      </c>
      <c r="AD611" s="157">
        <v>33670</v>
      </c>
      <c r="AE611" s="158">
        <v>388</v>
      </c>
      <c r="AF611" s="158">
        <v>0</v>
      </c>
      <c r="AG611" s="158">
        <v>34604</v>
      </c>
      <c r="AH611" s="158">
        <v>406</v>
      </c>
      <c r="AI611" s="158">
        <v>1</v>
      </c>
      <c r="AJ611" s="155">
        <v>0.0115236115236115</v>
      </c>
      <c r="AK611" s="155">
        <v>0.0117038492659808</v>
      </c>
      <c r="AL611" s="156">
        <v>-0.000180237742369287</v>
      </c>
    </row>
    <row r="612" spans="1:38">
      <c r="A612" s="166" t="s">
        <v>375</v>
      </c>
      <c r="B612" s="167" t="s">
        <v>1809</v>
      </c>
      <c r="C612" s="167" t="s">
        <v>430</v>
      </c>
      <c r="D612" s="150">
        <v>2411</v>
      </c>
      <c r="E612" s="150">
        <v>38</v>
      </c>
      <c r="F612" s="150">
        <v>32</v>
      </c>
      <c r="G612" s="150">
        <v>1</v>
      </c>
      <c r="H612" s="150">
        <v>0</v>
      </c>
      <c r="I612" s="151">
        <v>2736</v>
      </c>
      <c r="J612" s="151">
        <v>60</v>
      </c>
      <c r="K612" s="151">
        <v>60</v>
      </c>
      <c r="L612" s="151">
        <v>22</v>
      </c>
      <c r="M612" s="151">
        <v>0</v>
      </c>
      <c r="N612" s="151">
        <v>2598</v>
      </c>
      <c r="O612" s="151">
        <v>33</v>
      </c>
      <c r="P612" s="151">
        <v>33</v>
      </c>
      <c r="Q612" s="151">
        <v>19</v>
      </c>
      <c r="R612" s="151">
        <v>0</v>
      </c>
      <c r="S612" s="152">
        <v>0.015</v>
      </c>
      <c r="T612" s="153">
        <v>79024</v>
      </c>
      <c r="U612" s="153">
        <v>1337</v>
      </c>
      <c r="V612" s="153">
        <v>1331</v>
      </c>
      <c r="W612" s="153">
        <v>1</v>
      </c>
      <c r="X612" s="151">
        <v>1225</v>
      </c>
      <c r="Y612" s="154">
        <v>0.0169062563271917</v>
      </c>
      <c r="Z612" s="154">
        <v>0.0157610949813355</v>
      </c>
      <c r="AA612" s="154">
        <v>0.0219298245614035</v>
      </c>
      <c r="AB612" s="155">
        <v>0.01270207852194</v>
      </c>
      <c r="AC612" s="156">
        <v>-0.00616872958006796</v>
      </c>
      <c r="AD612" s="157">
        <v>18505</v>
      </c>
      <c r="AE612" s="158">
        <v>323</v>
      </c>
      <c r="AF612" s="158">
        <v>0</v>
      </c>
      <c r="AG612" s="158">
        <v>19320</v>
      </c>
      <c r="AH612" s="158">
        <v>357</v>
      </c>
      <c r="AI612" s="158">
        <v>1</v>
      </c>
      <c r="AJ612" s="155">
        <v>0.017454741961632</v>
      </c>
      <c r="AK612" s="155">
        <v>0.0184265010351967</v>
      </c>
      <c r="AL612" s="156">
        <v>-0.000971759073564695</v>
      </c>
    </row>
    <row r="613" spans="1:38">
      <c r="A613" s="166" t="s">
        <v>375</v>
      </c>
      <c r="B613" s="167" t="s">
        <v>1809</v>
      </c>
      <c r="C613" s="167" t="s">
        <v>431</v>
      </c>
      <c r="D613" s="150">
        <v>1609</v>
      </c>
      <c r="E613" s="150">
        <v>22</v>
      </c>
      <c r="F613" s="150">
        <v>20</v>
      </c>
      <c r="G613" s="150">
        <v>0</v>
      </c>
      <c r="H613" s="150">
        <v>0</v>
      </c>
      <c r="I613" s="151">
        <v>1471</v>
      </c>
      <c r="J613" s="151">
        <v>17</v>
      </c>
      <c r="K613" s="151">
        <v>17</v>
      </c>
      <c r="L613" s="151">
        <v>2</v>
      </c>
      <c r="M613" s="151">
        <v>0</v>
      </c>
      <c r="N613" s="151">
        <v>1768</v>
      </c>
      <c r="O613" s="151">
        <v>21</v>
      </c>
      <c r="P613" s="151">
        <v>21</v>
      </c>
      <c r="Q613" s="151">
        <v>12</v>
      </c>
      <c r="R613" s="151">
        <v>0</v>
      </c>
      <c r="S613" s="152">
        <v>0.015</v>
      </c>
      <c r="T613" s="153">
        <v>47136</v>
      </c>
      <c r="U613" s="153">
        <v>666</v>
      </c>
      <c r="V613" s="153">
        <v>664</v>
      </c>
      <c r="W613" s="153">
        <v>3</v>
      </c>
      <c r="X613" s="151">
        <v>608</v>
      </c>
      <c r="Y613" s="154">
        <v>0.0140656822810591</v>
      </c>
      <c r="Z613" s="154">
        <v>0.0136730888750777</v>
      </c>
      <c r="AA613" s="154">
        <v>0.0115567641060503</v>
      </c>
      <c r="AB613" s="155">
        <v>0.0118778280542986</v>
      </c>
      <c r="AC613" s="156">
        <v>0.00211632476902738</v>
      </c>
      <c r="AD613" s="157">
        <v>11293</v>
      </c>
      <c r="AE613" s="158">
        <v>163</v>
      </c>
      <c r="AF613" s="158">
        <v>1</v>
      </c>
      <c r="AG613" s="158">
        <v>12012</v>
      </c>
      <c r="AH613" s="158">
        <v>184</v>
      </c>
      <c r="AI613" s="158">
        <v>1</v>
      </c>
      <c r="AJ613" s="155">
        <v>0.0143451695740724</v>
      </c>
      <c r="AK613" s="155">
        <v>0.0152347652347652</v>
      </c>
      <c r="AL613" s="156">
        <v>-0.000889595660692799</v>
      </c>
    </row>
    <row r="614" spans="1:38">
      <c r="A614" s="166" t="s">
        <v>375</v>
      </c>
      <c r="B614" s="167" t="s">
        <v>1809</v>
      </c>
      <c r="C614" s="167" t="s">
        <v>432</v>
      </c>
      <c r="D614" s="150">
        <v>2120</v>
      </c>
      <c r="E614" s="150">
        <v>28</v>
      </c>
      <c r="F614" s="150">
        <v>17</v>
      </c>
      <c r="G614" s="150">
        <v>0</v>
      </c>
      <c r="H614" s="150">
        <v>0</v>
      </c>
      <c r="I614" s="151">
        <v>1928</v>
      </c>
      <c r="J614" s="151">
        <v>34</v>
      </c>
      <c r="K614" s="151">
        <v>34</v>
      </c>
      <c r="L614" s="151">
        <v>4</v>
      </c>
      <c r="M614" s="151">
        <v>0</v>
      </c>
      <c r="N614" s="151">
        <v>2109</v>
      </c>
      <c r="O614" s="151">
        <v>49</v>
      </c>
      <c r="P614" s="151">
        <v>49</v>
      </c>
      <c r="Q614" s="151">
        <v>30</v>
      </c>
      <c r="R614" s="151">
        <v>0</v>
      </c>
      <c r="S614" s="152">
        <v>0.015</v>
      </c>
      <c r="T614" s="153">
        <v>57325</v>
      </c>
      <c r="U614" s="153">
        <v>986</v>
      </c>
      <c r="V614" s="153">
        <v>975</v>
      </c>
      <c r="W614" s="153">
        <v>1</v>
      </c>
      <c r="X614" s="151">
        <v>897</v>
      </c>
      <c r="Y614" s="154">
        <v>0.0171827300479721</v>
      </c>
      <c r="Z614" s="154">
        <v>0.0132075471698113</v>
      </c>
      <c r="AA614" s="154">
        <v>0.0176348547717842</v>
      </c>
      <c r="AB614" s="155">
        <v>0.0232337600758653</v>
      </c>
      <c r="AC614" s="156">
        <v>-0.00442730760197291</v>
      </c>
      <c r="AD614" s="157">
        <v>13976</v>
      </c>
      <c r="AE614" s="158">
        <v>249</v>
      </c>
      <c r="AF614" s="158">
        <v>0</v>
      </c>
      <c r="AG614" s="158">
        <v>14478</v>
      </c>
      <c r="AH614" s="158">
        <v>270</v>
      </c>
      <c r="AI614" s="158">
        <v>0</v>
      </c>
      <c r="AJ614" s="155">
        <v>0.0178162564396108</v>
      </c>
      <c r="AK614" s="155">
        <v>0.0186489846663904</v>
      </c>
      <c r="AL614" s="156">
        <v>-0.000832728226779624</v>
      </c>
    </row>
    <row r="615" spans="1:38">
      <c r="A615" s="166" t="s">
        <v>375</v>
      </c>
      <c r="B615" s="167" t="s">
        <v>1809</v>
      </c>
      <c r="C615" s="167" t="s">
        <v>433</v>
      </c>
      <c r="D615" s="150">
        <v>5732</v>
      </c>
      <c r="E615" s="150">
        <v>69</v>
      </c>
      <c r="F615" s="150">
        <v>48</v>
      </c>
      <c r="G615" s="150">
        <v>0</v>
      </c>
      <c r="H615" s="150">
        <v>0</v>
      </c>
      <c r="I615" s="151">
        <v>5246</v>
      </c>
      <c r="J615" s="151">
        <v>105</v>
      </c>
      <c r="K615" s="151">
        <v>105</v>
      </c>
      <c r="L615" s="151">
        <v>18</v>
      </c>
      <c r="M615" s="151">
        <v>0</v>
      </c>
      <c r="N615" s="151">
        <v>5975</v>
      </c>
      <c r="O615" s="151">
        <v>159</v>
      </c>
      <c r="P615" s="151">
        <v>159</v>
      </c>
      <c r="Q615" s="151">
        <v>100</v>
      </c>
      <c r="R615" s="151">
        <v>0</v>
      </c>
      <c r="S615" s="152">
        <v>0.015</v>
      </c>
      <c r="T615" s="153">
        <v>171675</v>
      </c>
      <c r="U615" s="153">
        <v>3643</v>
      </c>
      <c r="V615" s="153">
        <v>3617</v>
      </c>
      <c r="W615" s="153">
        <v>3</v>
      </c>
      <c r="X615" s="151">
        <v>3309</v>
      </c>
      <c r="Y615" s="154">
        <v>0.0212028542303772</v>
      </c>
      <c r="Z615" s="154">
        <v>0.0120376831821354</v>
      </c>
      <c r="AA615" s="154">
        <v>0.0200152497140679</v>
      </c>
      <c r="AB615" s="155">
        <v>0.0266108786610879</v>
      </c>
      <c r="AC615" s="156">
        <v>-0.00797756653193248</v>
      </c>
      <c r="AD615" s="157">
        <v>40626</v>
      </c>
      <c r="AE615" s="158">
        <v>925</v>
      </c>
      <c r="AF615" s="158">
        <v>1</v>
      </c>
      <c r="AG615" s="158">
        <v>43852</v>
      </c>
      <c r="AH615" s="158">
        <v>973</v>
      </c>
      <c r="AI615" s="158">
        <v>1</v>
      </c>
      <c r="AJ615" s="155">
        <v>0.0227440555309408</v>
      </c>
      <c r="AK615" s="155">
        <v>0.0221654656572106</v>
      </c>
      <c r="AL615" s="156">
        <v>0.000578589873730159</v>
      </c>
    </row>
    <row r="616" spans="1:38">
      <c r="A616" s="166" t="s">
        <v>375</v>
      </c>
      <c r="B616" s="167" t="s">
        <v>1810</v>
      </c>
      <c r="C616" s="167" t="s">
        <v>434</v>
      </c>
      <c r="D616" s="150">
        <v>2976</v>
      </c>
      <c r="E616" s="150">
        <v>24</v>
      </c>
      <c r="F616" s="150">
        <v>12</v>
      </c>
      <c r="G616" s="150">
        <v>1</v>
      </c>
      <c r="H616" s="150">
        <v>0</v>
      </c>
      <c r="I616" s="151">
        <v>3134</v>
      </c>
      <c r="J616" s="151">
        <v>35</v>
      </c>
      <c r="K616" s="151">
        <v>35</v>
      </c>
      <c r="L616" s="151">
        <v>7</v>
      </c>
      <c r="M616" s="151">
        <v>0</v>
      </c>
      <c r="N616" s="151">
        <v>3127</v>
      </c>
      <c r="O616" s="151">
        <v>23</v>
      </c>
      <c r="P616" s="151">
        <v>23</v>
      </c>
      <c r="Q616" s="151">
        <v>14</v>
      </c>
      <c r="R616" s="151">
        <v>0</v>
      </c>
      <c r="S616" s="152">
        <v>0.015</v>
      </c>
      <c r="T616" s="153">
        <v>83973</v>
      </c>
      <c r="U616" s="153">
        <v>783</v>
      </c>
      <c r="V616" s="153">
        <v>771</v>
      </c>
      <c r="W616" s="153">
        <v>0</v>
      </c>
      <c r="X616" s="151">
        <v>714</v>
      </c>
      <c r="Y616" s="154">
        <v>0.00932442570826337</v>
      </c>
      <c r="Z616" s="154">
        <v>0.00806451612903226</v>
      </c>
      <c r="AA616" s="154">
        <v>0.0111678366305041</v>
      </c>
      <c r="AB616" s="155">
        <v>0.00735529261272785</v>
      </c>
      <c r="AC616" s="156">
        <v>-0.00310332050147189</v>
      </c>
      <c r="AD616" s="157">
        <v>20290</v>
      </c>
      <c r="AE616" s="158">
        <v>189</v>
      </c>
      <c r="AF616" s="158">
        <v>0</v>
      </c>
      <c r="AG616" s="158">
        <v>20852</v>
      </c>
      <c r="AH616" s="158">
        <v>219</v>
      </c>
      <c r="AI616" s="158">
        <v>0</v>
      </c>
      <c r="AJ616" s="155">
        <v>0.00931493346476097</v>
      </c>
      <c r="AK616" s="155">
        <v>0.010502589679647</v>
      </c>
      <c r="AL616" s="156">
        <v>-0.00118765621488607</v>
      </c>
    </row>
    <row r="617" spans="1:38">
      <c r="A617" s="166" t="s">
        <v>375</v>
      </c>
      <c r="B617" s="167" t="s">
        <v>1810</v>
      </c>
      <c r="C617" s="167" t="s">
        <v>435</v>
      </c>
      <c r="D617" s="150">
        <v>6540</v>
      </c>
      <c r="E617" s="150">
        <v>146</v>
      </c>
      <c r="F617" s="150">
        <v>90</v>
      </c>
      <c r="G617" s="150">
        <v>5</v>
      </c>
      <c r="H617" s="150">
        <v>0</v>
      </c>
      <c r="I617" s="151">
        <v>5612</v>
      </c>
      <c r="J617" s="151">
        <v>111</v>
      </c>
      <c r="K617" s="151">
        <v>110</v>
      </c>
      <c r="L617" s="151">
        <v>26</v>
      </c>
      <c r="M617" s="151">
        <v>0</v>
      </c>
      <c r="N617" s="151">
        <v>5946</v>
      </c>
      <c r="O617" s="151">
        <v>155</v>
      </c>
      <c r="P617" s="151">
        <v>155</v>
      </c>
      <c r="Q617" s="151">
        <v>103</v>
      </c>
      <c r="R617" s="151">
        <v>0</v>
      </c>
      <c r="S617" s="152">
        <v>0.015</v>
      </c>
      <c r="T617" s="153">
        <v>174677</v>
      </c>
      <c r="U617" s="153">
        <v>3968</v>
      </c>
      <c r="V617" s="153">
        <v>3909</v>
      </c>
      <c r="W617" s="153">
        <v>3</v>
      </c>
      <c r="X617" s="151">
        <v>3614</v>
      </c>
      <c r="Y617" s="154">
        <v>0.0226990387973231</v>
      </c>
      <c r="Z617" s="154">
        <v>0.0223241590214067</v>
      </c>
      <c r="AA617" s="154">
        <v>0.0197790449037776</v>
      </c>
      <c r="AB617" s="155">
        <v>0.0260679448368651</v>
      </c>
      <c r="AC617" s="156">
        <v>0.00254511411762911</v>
      </c>
      <c r="AD617" s="157">
        <v>40895</v>
      </c>
      <c r="AE617" s="158">
        <v>1002</v>
      </c>
      <c r="AF617" s="158">
        <v>0</v>
      </c>
      <c r="AG617" s="158">
        <v>43886</v>
      </c>
      <c r="AH617" s="158">
        <v>1043</v>
      </c>
      <c r="AI617" s="158">
        <v>1</v>
      </c>
      <c r="AJ617" s="155">
        <v>0.0245017728328647</v>
      </c>
      <c r="AK617" s="155">
        <v>0.0237433350043294</v>
      </c>
      <c r="AL617" s="156">
        <v>0.000758437828535255</v>
      </c>
    </row>
    <row r="618" spans="1:38">
      <c r="A618" s="166" t="s">
        <v>375</v>
      </c>
      <c r="B618" s="167" t="s">
        <v>1810</v>
      </c>
      <c r="C618" s="167" t="s">
        <v>436</v>
      </c>
      <c r="D618" s="150">
        <v>7036</v>
      </c>
      <c r="E618" s="150">
        <v>110</v>
      </c>
      <c r="F618" s="150">
        <v>82</v>
      </c>
      <c r="G618" s="150">
        <v>0</v>
      </c>
      <c r="H618" s="150">
        <v>0</v>
      </c>
      <c r="I618" s="151">
        <v>7103</v>
      </c>
      <c r="J618" s="151">
        <v>136</v>
      </c>
      <c r="K618" s="151">
        <v>136</v>
      </c>
      <c r="L618" s="151">
        <v>44</v>
      </c>
      <c r="M618" s="151">
        <v>0</v>
      </c>
      <c r="N618" s="151">
        <v>7425</v>
      </c>
      <c r="O618" s="151">
        <v>106</v>
      </c>
      <c r="P618" s="151">
        <v>106</v>
      </c>
      <c r="Q618" s="151">
        <v>83</v>
      </c>
      <c r="R618" s="151">
        <v>0</v>
      </c>
      <c r="S618" s="152">
        <v>0.015</v>
      </c>
      <c r="T618" s="153">
        <v>194966</v>
      </c>
      <c r="U618" s="153">
        <v>3106</v>
      </c>
      <c r="V618" s="153">
        <v>3078</v>
      </c>
      <c r="W618" s="153">
        <v>1</v>
      </c>
      <c r="X618" s="151">
        <v>2853</v>
      </c>
      <c r="Y618" s="154">
        <v>0.0159258537386006</v>
      </c>
      <c r="Z618" s="154">
        <v>0.0156338828880045</v>
      </c>
      <c r="AA618" s="154">
        <v>0.0191468393636492</v>
      </c>
      <c r="AB618" s="155">
        <v>0.0142760942760943</v>
      </c>
      <c r="AC618" s="156">
        <v>-0.00351295647564462</v>
      </c>
      <c r="AD618" s="157">
        <v>47632</v>
      </c>
      <c r="AE618" s="158">
        <v>804</v>
      </c>
      <c r="AF618" s="158">
        <v>1</v>
      </c>
      <c r="AG618" s="158">
        <v>48590</v>
      </c>
      <c r="AH618" s="158">
        <v>772</v>
      </c>
      <c r="AI618" s="158">
        <v>0</v>
      </c>
      <c r="AJ618" s="155">
        <v>0.0168584145112529</v>
      </c>
      <c r="AK618" s="155">
        <v>0.015888042807162</v>
      </c>
      <c r="AL618" s="156">
        <v>0.000970371704090971</v>
      </c>
    </row>
    <row r="619" spans="1:38">
      <c r="A619" s="166" t="s">
        <v>375</v>
      </c>
      <c r="B619" s="167" t="s">
        <v>1810</v>
      </c>
      <c r="C619" s="167" t="s">
        <v>437</v>
      </c>
      <c r="D619" s="150">
        <v>7435</v>
      </c>
      <c r="E619" s="150">
        <v>113</v>
      </c>
      <c r="F619" s="150">
        <v>86</v>
      </c>
      <c r="G619" s="150">
        <v>14</v>
      </c>
      <c r="H619" s="150">
        <v>0</v>
      </c>
      <c r="I619" s="151">
        <v>6491</v>
      </c>
      <c r="J619" s="151">
        <v>93</v>
      </c>
      <c r="K619" s="151">
        <v>93</v>
      </c>
      <c r="L619" s="151">
        <v>8</v>
      </c>
      <c r="M619" s="151">
        <v>0</v>
      </c>
      <c r="N619" s="151">
        <v>6811</v>
      </c>
      <c r="O619" s="151">
        <v>121</v>
      </c>
      <c r="P619" s="151">
        <v>121</v>
      </c>
      <c r="Q619" s="151">
        <v>50</v>
      </c>
      <c r="R619" s="151">
        <v>0</v>
      </c>
      <c r="S619" s="152">
        <v>0.015</v>
      </c>
      <c r="T619" s="153">
        <v>186887</v>
      </c>
      <c r="U619" s="153">
        <v>3085</v>
      </c>
      <c r="V619" s="153">
        <v>3057</v>
      </c>
      <c r="W619" s="153">
        <v>6</v>
      </c>
      <c r="X619" s="151">
        <v>2793</v>
      </c>
      <c r="Y619" s="154">
        <v>0.0164751962415791</v>
      </c>
      <c r="Z619" s="154">
        <v>0.0151983860121049</v>
      </c>
      <c r="AA619" s="154">
        <v>0.0143275304267447</v>
      </c>
      <c r="AB619" s="155">
        <v>0.0177653795331082</v>
      </c>
      <c r="AC619" s="156">
        <v>0.000870855585360186</v>
      </c>
      <c r="AD619" s="157">
        <v>45109</v>
      </c>
      <c r="AE619" s="158">
        <v>751</v>
      </c>
      <c r="AF619" s="158">
        <v>0</v>
      </c>
      <c r="AG619" s="158">
        <v>47062</v>
      </c>
      <c r="AH619" s="158">
        <v>727</v>
      </c>
      <c r="AI619" s="158">
        <v>3</v>
      </c>
      <c r="AJ619" s="155">
        <v>0.0166485623711454</v>
      </c>
      <c r="AK619" s="155">
        <v>0.0153839615825932</v>
      </c>
      <c r="AL619" s="156">
        <v>0.00126460078855227</v>
      </c>
    </row>
    <row r="620" spans="1:38">
      <c r="A620" s="166" t="s">
        <v>375</v>
      </c>
      <c r="B620" s="167" t="s">
        <v>1810</v>
      </c>
      <c r="C620" s="167" t="s">
        <v>438</v>
      </c>
      <c r="D620" s="150">
        <v>6343</v>
      </c>
      <c r="E620" s="150">
        <v>92</v>
      </c>
      <c r="F620" s="150">
        <v>62</v>
      </c>
      <c r="G620" s="150">
        <v>3</v>
      </c>
      <c r="H620" s="150">
        <v>0</v>
      </c>
      <c r="I620" s="151">
        <v>6482</v>
      </c>
      <c r="J620" s="151">
        <v>80</v>
      </c>
      <c r="K620" s="151">
        <v>79</v>
      </c>
      <c r="L620" s="151">
        <v>19</v>
      </c>
      <c r="M620" s="151">
        <v>0</v>
      </c>
      <c r="N620" s="151">
        <v>6227</v>
      </c>
      <c r="O620" s="151">
        <v>109</v>
      </c>
      <c r="P620" s="151">
        <v>109</v>
      </c>
      <c r="Q620" s="151">
        <v>76</v>
      </c>
      <c r="R620" s="151">
        <v>0</v>
      </c>
      <c r="S620" s="152">
        <v>0.015</v>
      </c>
      <c r="T620" s="153">
        <v>172964</v>
      </c>
      <c r="U620" s="153">
        <v>2368</v>
      </c>
      <c r="V620" s="153">
        <v>2336</v>
      </c>
      <c r="W620" s="153">
        <v>0</v>
      </c>
      <c r="X620" s="151">
        <v>2163</v>
      </c>
      <c r="Y620" s="154">
        <v>0.0136907102055919</v>
      </c>
      <c r="Z620" s="154">
        <v>0.0145041778338326</v>
      </c>
      <c r="AA620" s="154">
        <v>0.0123418697932737</v>
      </c>
      <c r="AB620" s="155">
        <v>0.0175044162518066</v>
      </c>
      <c r="AC620" s="156">
        <v>0.00216230804055889</v>
      </c>
      <c r="AD620" s="157">
        <v>41980</v>
      </c>
      <c r="AE620" s="158">
        <v>573</v>
      </c>
      <c r="AF620" s="158">
        <v>0</v>
      </c>
      <c r="AG620" s="158">
        <v>42383</v>
      </c>
      <c r="AH620" s="158">
        <v>598</v>
      </c>
      <c r="AI620" s="158">
        <v>0</v>
      </c>
      <c r="AJ620" s="155">
        <v>0.0136493568365889</v>
      </c>
      <c r="AK620" s="155">
        <v>0.0141094306679565</v>
      </c>
      <c r="AL620" s="156">
        <v>-0.00046007383136764</v>
      </c>
    </row>
    <row r="621" spans="1:38">
      <c r="A621" s="166" t="s">
        <v>375</v>
      </c>
      <c r="B621" s="167" t="s">
        <v>1810</v>
      </c>
      <c r="C621" s="167" t="s">
        <v>439</v>
      </c>
      <c r="D621" s="150">
        <v>4422</v>
      </c>
      <c r="E621" s="150">
        <v>72</v>
      </c>
      <c r="F621" s="150">
        <v>43</v>
      </c>
      <c r="G621" s="150">
        <v>0</v>
      </c>
      <c r="H621" s="150">
        <v>0</v>
      </c>
      <c r="I621" s="151">
        <v>4652</v>
      </c>
      <c r="J621" s="151">
        <v>53</v>
      </c>
      <c r="K621" s="151">
        <v>53</v>
      </c>
      <c r="L621" s="151">
        <v>10</v>
      </c>
      <c r="M621" s="151">
        <v>0</v>
      </c>
      <c r="N621" s="151">
        <v>4604</v>
      </c>
      <c r="O621" s="151">
        <v>76</v>
      </c>
      <c r="P621" s="151">
        <v>76</v>
      </c>
      <c r="Q621" s="151">
        <v>52</v>
      </c>
      <c r="R621" s="151">
        <v>0</v>
      </c>
      <c r="S621" s="152">
        <v>0.015</v>
      </c>
      <c r="T621" s="153">
        <v>126642</v>
      </c>
      <c r="U621" s="153">
        <v>1919</v>
      </c>
      <c r="V621" s="153">
        <v>1890</v>
      </c>
      <c r="W621" s="153">
        <v>3</v>
      </c>
      <c r="X621" s="151">
        <v>1761</v>
      </c>
      <c r="Y621" s="154">
        <v>0.0151292620141817</v>
      </c>
      <c r="Z621" s="154">
        <v>0.0162822252374491</v>
      </c>
      <c r="AA621" s="154">
        <v>0.0113929492691316</v>
      </c>
      <c r="AB621" s="155">
        <v>0.0165073848827107</v>
      </c>
      <c r="AC621" s="156">
        <v>0.00488927596831756</v>
      </c>
      <c r="AD621" s="157">
        <v>30388</v>
      </c>
      <c r="AE621" s="158">
        <v>438</v>
      </c>
      <c r="AF621" s="158">
        <v>0</v>
      </c>
      <c r="AG621" s="158">
        <v>30881</v>
      </c>
      <c r="AH621" s="158">
        <v>500</v>
      </c>
      <c r="AI621" s="158">
        <v>2</v>
      </c>
      <c r="AJ621" s="155">
        <v>0.0144135843095959</v>
      </c>
      <c r="AK621" s="155">
        <v>0.0161264207765293</v>
      </c>
      <c r="AL621" s="156">
        <v>-0.00171283646693336</v>
      </c>
    </row>
    <row r="622" spans="1:38">
      <c r="A622" s="166" t="s">
        <v>375</v>
      </c>
      <c r="B622" s="167" t="s">
        <v>1810</v>
      </c>
      <c r="C622" s="167" t="s">
        <v>440</v>
      </c>
      <c r="D622" s="150">
        <v>7380</v>
      </c>
      <c r="E622" s="150">
        <v>83</v>
      </c>
      <c r="F622" s="150">
        <v>53</v>
      </c>
      <c r="G622" s="150">
        <v>2</v>
      </c>
      <c r="H622" s="150">
        <v>0</v>
      </c>
      <c r="I622" s="151">
        <v>6921</v>
      </c>
      <c r="J622" s="151">
        <v>102</v>
      </c>
      <c r="K622" s="151">
        <v>102</v>
      </c>
      <c r="L622" s="151">
        <v>37</v>
      </c>
      <c r="M622" s="151">
        <v>0</v>
      </c>
      <c r="N622" s="151">
        <v>7397</v>
      </c>
      <c r="O622" s="151">
        <v>97</v>
      </c>
      <c r="P622" s="151">
        <v>97</v>
      </c>
      <c r="Q622" s="151">
        <v>69</v>
      </c>
      <c r="R622" s="151">
        <v>0</v>
      </c>
      <c r="S622" s="152">
        <v>0.015</v>
      </c>
      <c r="T622" s="153">
        <v>194217</v>
      </c>
      <c r="U622" s="153">
        <v>2979</v>
      </c>
      <c r="V622" s="153">
        <v>2947</v>
      </c>
      <c r="W622" s="153">
        <v>0</v>
      </c>
      <c r="X622" s="151">
        <v>2774</v>
      </c>
      <c r="Y622" s="154">
        <v>0.0153385131064737</v>
      </c>
      <c r="Z622" s="154">
        <v>0.0112466124661247</v>
      </c>
      <c r="AA622" s="154">
        <v>0.0147377546597313</v>
      </c>
      <c r="AB622" s="155">
        <v>0.0131134243612275</v>
      </c>
      <c r="AC622" s="156">
        <v>-0.00349114219360659</v>
      </c>
      <c r="AD622" s="157">
        <v>47364</v>
      </c>
      <c r="AE622" s="158">
        <v>698</v>
      </c>
      <c r="AF622" s="158">
        <v>0</v>
      </c>
      <c r="AG622" s="158">
        <v>50162</v>
      </c>
      <c r="AH622" s="158">
        <v>841</v>
      </c>
      <c r="AI622" s="158">
        <v>0</v>
      </c>
      <c r="AJ622" s="155">
        <v>0.0147369310024491</v>
      </c>
      <c r="AK622" s="155">
        <v>0.016765679199394</v>
      </c>
      <c r="AL622" s="156">
        <v>-0.00202874819694485</v>
      </c>
    </row>
    <row r="623" spans="1:38">
      <c r="A623" s="166" t="s">
        <v>375</v>
      </c>
      <c r="B623" s="167" t="s">
        <v>1810</v>
      </c>
      <c r="C623" s="167" t="s">
        <v>441</v>
      </c>
      <c r="D623" s="150">
        <v>4752</v>
      </c>
      <c r="E623" s="150">
        <v>86</v>
      </c>
      <c r="F623" s="150">
        <v>58</v>
      </c>
      <c r="G623" s="150">
        <v>4</v>
      </c>
      <c r="H623" s="150">
        <v>0</v>
      </c>
      <c r="I623" s="151">
        <v>4346</v>
      </c>
      <c r="J623" s="151">
        <v>131</v>
      </c>
      <c r="K623" s="151">
        <v>131</v>
      </c>
      <c r="L623" s="151">
        <v>9</v>
      </c>
      <c r="M623" s="151">
        <v>0</v>
      </c>
      <c r="N623" s="151">
        <v>4450</v>
      </c>
      <c r="O623" s="151">
        <v>96</v>
      </c>
      <c r="P623" s="151">
        <v>96</v>
      </c>
      <c r="Q623" s="151">
        <v>57</v>
      </c>
      <c r="R623" s="151">
        <v>0</v>
      </c>
      <c r="S623" s="152">
        <v>0.015</v>
      </c>
      <c r="T623" s="153">
        <v>126392</v>
      </c>
      <c r="U623" s="153">
        <v>2628</v>
      </c>
      <c r="V623" s="153">
        <v>2599</v>
      </c>
      <c r="W623" s="153">
        <v>4</v>
      </c>
      <c r="X623" s="151">
        <v>2349</v>
      </c>
      <c r="Y623" s="154">
        <v>0.0207608076460535</v>
      </c>
      <c r="Z623" s="154">
        <v>0.0180976430976431</v>
      </c>
      <c r="AA623" s="154">
        <v>0.0301426599171652</v>
      </c>
      <c r="AB623" s="155">
        <v>0.0215730337078652</v>
      </c>
      <c r="AC623" s="156">
        <v>-0.0120450168195221</v>
      </c>
      <c r="AD623" s="157">
        <v>29697</v>
      </c>
      <c r="AE623" s="158">
        <v>657</v>
      </c>
      <c r="AF623" s="158">
        <v>0</v>
      </c>
      <c r="AG623" s="158">
        <v>32271</v>
      </c>
      <c r="AH623" s="158">
        <v>714</v>
      </c>
      <c r="AI623" s="158">
        <v>1</v>
      </c>
      <c r="AJ623" s="155">
        <v>0.0221234468128094</v>
      </c>
      <c r="AK623" s="155">
        <v>0.0220941402497598</v>
      </c>
      <c r="AL623" s="156">
        <v>2.93065630495269e-5</v>
      </c>
    </row>
    <row r="624" spans="1:38">
      <c r="A624" s="166" t="s">
        <v>375</v>
      </c>
      <c r="B624" s="167" t="s">
        <v>1810</v>
      </c>
      <c r="C624" s="167" t="s">
        <v>442</v>
      </c>
      <c r="D624" s="150">
        <v>5973</v>
      </c>
      <c r="E624" s="150">
        <v>98</v>
      </c>
      <c r="F624" s="150">
        <v>69</v>
      </c>
      <c r="G624" s="150">
        <v>12</v>
      </c>
      <c r="H624" s="150">
        <v>0</v>
      </c>
      <c r="I624" s="151">
        <v>5397</v>
      </c>
      <c r="J624" s="151">
        <v>80</v>
      </c>
      <c r="K624" s="151">
        <v>80</v>
      </c>
      <c r="L624" s="151">
        <v>17</v>
      </c>
      <c r="M624" s="151">
        <v>0</v>
      </c>
      <c r="N624" s="151">
        <v>5922</v>
      </c>
      <c r="O624" s="151">
        <v>132</v>
      </c>
      <c r="P624" s="151">
        <v>132</v>
      </c>
      <c r="Q624" s="151">
        <v>78</v>
      </c>
      <c r="R624" s="151">
        <v>0</v>
      </c>
      <c r="S624" s="152">
        <v>0.015</v>
      </c>
      <c r="T624" s="153">
        <v>162021</v>
      </c>
      <c r="U624" s="153">
        <v>2920</v>
      </c>
      <c r="V624" s="153">
        <v>2890</v>
      </c>
      <c r="W624" s="153">
        <v>4</v>
      </c>
      <c r="X624" s="151">
        <v>2666</v>
      </c>
      <c r="Y624" s="154">
        <v>0.0179976669690966</v>
      </c>
      <c r="Z624" s="154">
        <v>0.0164071655784363</v>
      </c>
      <c r="AA624" s="154">
        <v>0.0148230498425051</v>
      </c>
      <c r="AB624" s="155">
        <v>0.022289766970618</v>
      </c>
      <c r="AC624" s="156">
        <v>0.0015841157359312</v>
      </c>
      <c r="AD624" s="157">
        <v>38054</v>
      </c>
      <c r="AE624" s="158">
        <v>752</v>
      </c>
      <c r="AF624" s="158">
        <v>1</v>
      </c>
      <c r="AG624" s="158">
        <v>41134</v>
      </c>
      <c r="AH624" s="158">
        <v>804</v>
      </c>
      <c r="AI624" s="158">
        <v>0</v>
      </c>
      <c r="AJ624" s="155">
        <v>0.0197351132601041</v>
      </c>
      <c r="AK624" s="155">
        <v>0.0195458744590849</v>
      </c>
      <c r="AL624" s="156">
        <v>0.00018923880101912</v>
      </c>
    </row>
    <row r="625" spans="1:38">
      <c r="A625" s="166" t="s">
        <v>375</v>
      </c>
      <c r="B625" s="167" t="s">
        <v>1810</v>
      </c>
      <c r="C625" s="167" t="s">
        <v>443</v>
      </c>
      <c r="D625" s="150">
        <v>10977</v>
      </c>
      <c r="E625" s="150">
        <v>219</v>
      </c>
      <c r="F625" s="150">
        <v>138</v>
      </c>
      <c r="G625" s="150">
        <v>0</v>
      </c>
      <c r="H625" s="150">
        <v>0</v>
      </c>
      <c r="I625" s="151">
        <v>10780</v>
      </c>
      <c r="J625" s="151">
        <v>158</v>
      </c>
      <c r="K625" s="151">
        <v>155</v>
      </c>
      <c r="L625" s="151">
        <v>1</v>
      </c>
      <c r="M625" s="151">
        <v>0</v>
      </c>
      <c r="N625" s="151">
        <v>11005</v>
      </c>
      <c r="O625" s="151">
        <v>171</v>
      </c>
      <c r="P625" s="151">
        <v>171</v>
      </c>
      <c r="Q625" s="151">
        <v>85</v>
      </c>
      <c r="R625" s="151">
        <v>0</v>
      </c>
      <c r="S625" s="152">
        <v>0.015</v>
      </c>
      <c r="T625" s="153">
        <v>300241</v>
      </c>
      <c r="U625" s="153">
        <v>4772</v>
      </c>
      <c r="V625" s="153">
        <v>4687</v>
      </c>
      <c r="W625" s="153">
        <v>2</v>
      </c>
      <c r="X625" s="151">
        <v>4227</v>
      </c>
      <c r="Y625" s="154">
        <v>0.0158872372527403</v>
      </c>
      <c r="Z625" s="154">
        <v>0.0199508062312107</v>
      </c>
      <c r="AA625" s="154">
        <v>0.0146567717996289</v>
      </c>
      <c r="AB625" s="155">
        <v>0.0155383916401636</v>
      </c>
      <c r="AC625" s="156">
        <v>0.00529403443158177</v>
      </c>
      <c r="AD625" s="157">
        <v>70084</v>
      </c>
      <c r="AE625" s="158">
        <v>1170</v>
      </c>
      <c r="AF625" s="158">
        <v>0</v>
      </c>
      <c r="AG625" s="158">
        <v>74130</v>
      </c>
      <c r="AH625" s="158">
        <v>1262</v>
      </c>
      <c r="AI625" s="158">
        <v>2</v>
      </c>
      <c r="AJ625" s="155">
        <v>0.0166942526111523</v>
      </c>
      <c r="AK625" s="155">
        <v>0.0169971671388102</v>
      </c>
      <c r="AL625" s="156">
        <v>-0.00030291452765787</v>
      </c>
    </row>
    <row r="626" spans="1:38">
      <c r="A626" s="166" t="s">
        <v>375</v>
      </c>
      <c r="B626" s="167" t="s">
        <v>1810</v>
      </c>
      <c r="C626" s="167" t="s">
        <v>444</v>
      </c>
      <c r="D626" s="150">
        <v>6572</v>
      </c>
      <c r="E626" s="150">
        <v>84</v>
      </c>
      <c r="F626" s="150">
        <v>53</v>
      </c>
      <c r="G626" s="150">
        <v>0</v>
      </c>
      <c r="H626" s="150">
        <v>0</v>
      </c>
      <c r="I626" s="151">
        <v>6838</v>
      </c>
      <c r="J626" s="151">
        <v>68</v>
      </c>
      <c r="K626" s="151">
        <v>68</v>
      </c>
      <c r="L626" s="151">
        <v>12</v>
      </c>
      <c r="M626" s="151">
        <v>0</v>
      </c>
      <c r="N626" s="151">
        <v>6585</v>
      </c>
      <c r="O626" s="151">
        <v>92</v>
      </c>
      <c r="P626" s="151">
        <v>92</v>
      </c>
      <c r="Q626" s="151">
        <v>54</v>
      </c>
      <c r="R626" s="151">
        <v>0</v>
      </c>
      <c r="S626" s="152">
        <v>0.015</v>
      </c>
      <c r="T626" s="153">
        <v>187835</v>
      </c>
      <c r="U626" s="153">
        <v>2359</v>
      </c>
      <c r="V626" s="153">
        <v>2328</v>
      </c>
      <c r="W626" s="153">
        <v>0</v>
      </c>
      <c r="X626" s="151">
        <v>2141</v>
      </c>
      <c r="Y626" s="154">
        <v>0.0125588947746693</v>
      </c>
      <c r="Z626" s="154">
        <v>0.0127814972611077</v>
      </c>
      <c r="AA626" s="154">
        <v>0.00994442819537877</v>
      </c>
      <c r="AB626" s="155">
        <v>0.0139711465451784</v>
      </c>
      <c r="AC626" s="156">
        <v>0.00283706906572897</v>
      </c>
      <c r="AD626" s="157">
        <v>45117</v>
      </c>
      <c r="AE626" s="158">
        <v>568</v>
      </c>
      <c r="AF626" s="158">
        <v>0</v>
      </c>
      <c r="AG626" s="158">
        <v>46501</v>
      </c>
      <c r="AH626" s="158">
        <v>617</v>
      </c>
      <c r="AI626" s="158">
        <v>0</v>
      </c>
      <c r="AJ626" s="155">
        <v>0.0125894895493938</v>
      </c>
      <c r="AK626" s="155">
        <v>0.0132685318595299</v>
      </c>
      <c r="AL626" s="156">
        <v>-0.000679042310136104</v>
      </c>
    </row>
    <row r="627" spans="1:38">
      <c r="A627" s="166" t="s">
        <v>375</v>
      </c>
      <c r="B627" s="167" t="s">
        <v>1810</v>
      </c>
      <c r="C627" s="167" t="s">
        <v>445</v>
      </c>
      <c r="D627" s="150">
        <v>12136</v>
      </c>
      <c r="E627" s="150">
        <v>115</v>
      </c>
      <c r="F627" s="150">
        <v>91</v>
      </c>
      <c r="G627" s="150">
        <v>11</v>
      </c>
      <c r="H627" s="150">
        <v>0</v>
      </c>
      <c r="I627" s="151">
        <v>12072</v>
      </c>
      <c r="J627" s="151">
        <v>112</v>
      </c>
      <c r="K627" s="151">
        <v>111</v>
      </c>
      <c r="L627" s="151">
        <v>28</v>
      </c>
      <c r="M627" s="151">
        <v>0</v>
      </c>
      <c r="N627" s="151">
        <v>12883</v>
      </c>
      <c r="O627" s="151">
        <v>122</v>
      </c>
      <c r="P627" s="151">
        <v>122</v>
      </c>
      <c r="Q627" s="151">
        <v>89</v>
      </c>
      <c r="R627" s="151">
        <v>0</v>
      </c>
      <c r="S627" s="152">
        <v>0.015</v>
      </c>
      <c r="T627" s="153">
        <v>316966</v>
      </c>
      <c r="U627" s="153">
        <v>3749</v>
      </c>
      <c r="V627" s="153">
        <v>3722</v>
      </c>
      <c r="W627" s="153">
        <v>14</v>
      </c>
      <c r="X627" s="151">
        <v>3402</v>
      </c>
      <c r="Y627" s="154">
        <v>0.0117835982408208</v>
      </c>
      <c r="Z627" s="154">
        <v>0.00947593935398813</v>
      </c>
      <c r="AA627" s="154">
        <v>0.00927766732935719</v>
      </c>
      <c r="AB627" s="155">
        <v>0.00946984398043934</v>
      </c>
      <c r="AC627" s="156">
        <v>0.000198272024630944</v>
      </c>
      <c r="AD627" s="157">
        <v>79896</v>
      </c>
      <c r="AE627" s="158">
        <v>1012</v>
      </c>
      <c r="AF627" s="158">
        <v>1</v>
      </c>
      <c r="AG627" s="158">
        <v>81103</v>
      </c>
      <c r="AH627" s="158">
        <v>879</v>
      </c>
      <c r="AI627" s="158">
        <v>9</v>
      </c>
      <c r="AJ627" s="155">
        <v>0.0126539501351757</v>
      </c>
      <c r="AK627" s="155">
        <v>0.010727100107271</v>
      </c>
      <c r="AL627" s="156">
        <v>0.00192685002790473</v>
      </c>
    </row>
    <row r="628" spans="1:38">
      <c r="A628" s="166" t="s">
        <v>375</v>
      </c>
      <c r="B628" s="167" t="s">
        <v>1810</v>
      </c>
      <c r="C628" s="167" t="s">
        <v>446</v>
      </c>
      <c r="D628" s="150">
        <v>6356</v>
      </c>
      <c r="E628" s="150">
        <v>148</v>
      </c>
      <c r="F628" s="150">
        <v>77</v>
      </c>
      <c r="G628" s="150">
        <v>14</v>
      </c>
      <c r="H628" s="150">
        <v>0</v>
      </c>
      <c r="I628" s="151">
        <v>5758</v>
      </c>
      <c r="J628" s="151">
        <v>151</v>
      </c>
      <c r="K628" s="151">
        <v>150</v>
      </c>
      <c r="L628" s="151">
        <v>30</v>
      </c>
      <c r="M628" s="151">
        <v>0</v>
      </c>
      <c r="N628" s="151">
        <v>6694</v>
      </c>
      <c r="O628" s="151">
        <v>102</v>
      </c>
      <c r="P628" s="151">
        <v>101</v>
      </c>
      <c r="Q628" s="151">
        <v>69</v>
      </c>
      <c r="R628" s="151">
        <v>0</v>
      </c>
      <c r="S628" s="152">
        <v>0.015</v>
      </c>
      <c r="T628" s="153">
        <v>185535</v>
      </c>
      <c r="U628" s="153">
        <v>3530</v>
      </c>
      <c r="V628" s="153">
        <v>3457</v>
      </c>
      <c r="W628" s="153">
        <v>11</v>
      </c>
      <c r="X628" s="151">
        <v>3185</v>
      </c>
      <c r="Y628" s="154">
        <v>0.01896677176813</v>
      </c>
      <c r="Z628" s="154">
        <v>0.0232850849590938</v>
      </c>
      <c r="AA628" s="154">
        <v>0.0262243834664814</v>
      </c>
      <c r="AB628" s="155">
        <v>0.0152375261428145</v>
      </c>
      <c r="AC628" s="156">
        <v>-0.00293929850738765</v>
      </c>
      <c r="AD628" s="157">
        <v>42986</v>
      </c>
      <c r="AE628" s="158">
        <v>879</v>
      </c>
      <c r="AF628" s="158">
        <v>0</v>
      </c>
      <c r="AG628" s="158">
        <v>45867</v>
      </c>
      <c r="AH628" s="158">
        <v>936</v>
      </c>
      <c r="AI628" s="158">
        <v>5</v>
      </c>
      <c r="AJ628" s="155">
        <v>0.0204485181221793</v>
      </c>
      <c r="AK628" s="155">
        <v>0.0202978176030697</v>
      </c>
      <c r="AL628" s="156">
        <v>0.000150700519109568</v>
      </c>
    </row>
    <row r="629" spans="1:38">
      <c r="A629" s="166" t="s">
        <v>375</v>
      </c>
      <c r="B629" s="167" t="s">
        <v>1810</v>
      </c>
      <c r="C629" s="167" t="s">
        <v>447</v>
      </c>
      <c r="D629" s="150">
        <v>4300</v>
      </c>
      <c r="E629" s="150">
        <v>29</v>
      </c>
      <c r="F629" s="150">
        <v>20</v>
      </c>
      <c r="G629" s="150">
        <v>0</v>
      </c>
      <c r="H629" s="150">
        <v>0</v>
      </c>
      <c r="I629" s="151">
        <v>4711</v>
      </c>
      <c r="J629" s="151">
        <v>41</v>
      </c>
      <c r="K629" s="151">
        <v>41</v>
      </c>
      <c r="L629" s="151">
        <v>7</v>
      </c>
      <c r="M629" s="151">
        <v>0</v>
      </c>
      <c r="N629" s="151">
        <v>4398</v>
      </c>
      <c r="O629" s="151">
        <v>50</v>
      </c>
      <c r="P629" s="151">
        <v>50</v>
      </c>
      <c r="Q629" s="151">
        <v>32</v>
      </c>
      <c r="R629" s="151">
        <v>0</v>
      </c>
      <c r="S629" s="152">
        <v>0.015</v>
      </c>
      <c r="T629" s="153">
        <v>119779</v>
      </c>
      <c r="U629" s="153">
        <v>1085</v>
      </c>
      <c r="V629" s="153">
        <v>1075</v>
      </c>
      <c r="W629" s="153">
        <v>1</v>
      </c>
      <c r="X629" s="151">
        <v>994</v>
      </c>
      <c r="Y629" s="154">
        <v>0.00905000041743544</v>
      </c>
      <c r="Z629" s="154">
        <v>0.00674418604651163</v>
      </c>
      <c r="AA629" s="154">
        <v>0.00870303544894927</v>
      </c>
      <c r="AB629" s="155">
        <v>0.011368804001819</v>
      </c>
      <c r="AC629" s="156">
        <v>-0.00195884940243764</v>
      </c>
      <c r="AD629" s="157">
        <v>29596</v>
      </c>
      <c r="AE629" s="158">
        <v>262</v>
      </c>
      <c r="AF629" s="158">
        <v>0</v>
      </c>
      <c r="AG629" s="158">
        <v>28959</v>
      </c>
      <c r="AH629" s="158">
        <v>299</v>
      </c>
      <c r="AI629" s="158">
        <v>1</v>
      </c>
      <c r="AJ629" s="155">
        <v>0.00885254764157319</v>
      </c>
      <c r="AK629" s="155">
        <v>0.0102904105804758</v>
      </c>
      <c r="AL629" s="156">
        <v>-0.00143786293890266</v>
      </c>
    </row>
    <row r="630" spans="1:38">
      <c r="A630" s="166" t="s">
        <v>375</v>
      </c>
      <c r="B630" s="167" t="s">
        <v>1810</v>
      </c>
      <c r="C630" s="167" t="s">
        <v>448</v>
      </c>
      <c r="D630" s="150">
        <v>4492</v>
      </c>
      <c r="E630" s="150">
        <v>43</v>
      </c>
      <c r="F630" s="150">
        <v>28</v>
      </c>
      <c r="G630" s="150">
        <v>0</v>
      </c>
      <c r="H630" s="150">
        <v>0</v>
      </c>
      <c r="I630" s="151">
        <v>4689</v>
      </c>
      <c r="J630" s="151">
        <v>30</v>
      </c>
      <c r="K630" s="151">
        <v>29</v>
      </c>
      <c r="L630" s="151">
        <v>12</v>
      </c>
      <c r="M630" s="151">
        <v>0</v>
      </c>
      <c r="N630" s="151">
        <v>4429</v>
      </c>
      <c r="O630" s="151">
        <v>36</v>
      </c>
      <c r="P630" s="151">
        <v>36</v>
      </c>
      <c r="Q630" s="151">
        <v>23</v>
      </c>
      <c r="R630" s="151">
        <v>0</v>
      </c>
      <c r="S630" s="152">
        <v>0.015</v>
      </c>
      <c r="T630" s="153">
        <v>122302</v>
      </c>
      <c r="U630" s="153">
        <v>957</v>
      </c>
      <c r="V630" s="153">
        <v>941</v>
      </c>
      <c r="W630" s="153">
        <v>0</v>
      </c>
      <c r="X630" s="151">
        <v>873</v>
      </c>
      <c r="Y630" s="154">
        <v>0.00782489247927262</v>
      </c>
      <c r="Z630" s="154">
        <v>0.00957257346393589</v>
      </c>
      <c r="AA630" s="154">
        <v>0.00639795265515035</v>
      </c>
      <c r="AB630" s="155">
        <v>0.00812824565364642</v>
      </c>
      <c r="AC630" s="156">
        <v>0.00317462080878553</v>
      </c>
      <c r="AD630" s="157">
        <v>29446</v>
      </c>
      <c r="AE630" s="158">
        <v>258</v>
      </c>
      <c r="AF630" s="158">
        <v>0</v>
      </c>
      <c r="AG630" s="158">
        <v>30132</v>
      </c>
      <c r="AH630" s="158">
        <v>236</v>
      </c>
      <c r="AI630" s="158">
        <v>0</v>
      </c>
      <c r="AJ630" s="155">
        <v>0.00876180126332948</v>
      </c>
      <c r="AK630" s="155">
        <v>0.00783220496482145</v>
      </c>
      <c r="AL630" s="156">
        <v>0.000929596298508032</v>
      </c>
    </row>
    <row r="631" spans="1:38">
      <c r="A631" s="166" t="s">
        <v>375</v>
      </c>
      <c r="B631" s="167" t="s">
        <v>1810</v>
      </c>
      <c r="C631" s="167" t="s">
        <v>449</v>
      </c>
      <c r="D631" s="150">
        <v>6385</v>
      </c>
      <c r="E631" s="150">
        <v>60</v>
      </c>
      <c r="F631" s="150">
        <v>42</v>
      </c>
      <c r="G631" s="150">
        <v>4</v>
      </c>
      <c r="H631" s="150">
        <v>0</v>
      </c>
      <c r="I631" s="151">
        <v>6027</v>
      </c>
      <c r="J631" s="151">
        <v>127</v>
      </c>
      <c r="K631" s="151">
        <v>127</v>
      </c>
      <c r="L631" s="151">
        <v>20</v>
      </c>
      <c r="M631" s="151">
        <v>0</v>
      </c>
      <c r="N631" s="151">
        <v>6561</v>
      </c>
      <c r="O631" s="151">
        <v>41</v>
      </c>
      <c r="P631" s="151">
        <v>41</v>
      </c>
      <c r="Q631" s="151">
        <v>23</v>
      </c>
      <c r="R631" s="151">
        <v>0</v>
      </c>
      <c r="S631" s="152">
        <v>0.015</v>
      </c>
      <c r="T631" s="153">
        <v>165680</v>
      </c>
      <c r="U631" s="153">
        <v>2076</v>
      </c>
      <c r="V631" s="153">
        <v>2058</v>
      </c>
      <c r="W631" s="153">
        <v>2</v>
      </c>
      <c r="X631" s="151">
        <v>1858</v>
      </c>
      <c r="Y631" s="154">
        <v>0.012518107194592</v>
      </c>
      <c r="Z631" s="154">
        <v>0.00939702427564605</v>
      </c>
      <c r="AA631" s="154">
        <v>0.0210718433714949</v>
      </c>
      <c r="AB631" s="155">
        <v>0.00624904740131078</v>
      </c>
      <c r="AC631" s="156">
        <v>-0.0116748190958489</v>
      </c>
      <c r="AD631" s="157">
        <v>40861</v>
      </c>
      <c r="AE631" s="158">
        <v>474</v>
      </c>
      <c r="AF631" s="158">
        <v>0</v>
      </c>
      <c r="AG631" s="158">
        <v>41852</v>
      </c>
      <c r="AH631" s="158">
        <v>629</v>
      </c>
      <c r="AI631" s="158">
        <v>1</v>
      </c>
      <c r="AJ631" s="155">
        <v>0.0116003034678544</v>
      </c>
      <c r="AK631" s="155">
        <v>0.0150052566185606</v>
      </c>
      <c r="AL631" s="156">
        <v>-0.00340495315070621</v>
      </c>
    </row>
    <row r="632" spans="1:38">
      <c r="A632" s="166" t="s">
        <v>375</v>
      </c>
      <c r="B632" s="167" t="s">
        <v>1810</v>
      </c>
      <c r="C632" s="167" t="s">
        <v>450</v>
      </c>
      <c r="D632" s="150">
        <v>6123</v>
      </c>
      <c r="E632" s="150">
        <v>65</v>
      </c>
      <c r="F632" s="150">
        <v>52</v>
      </c>
      <c r="G632" s="150">
        <v>11</v>
      </c>
      <c r="H632" s="150">
        <v>0</v>
      </c>
      <c r="I632" s="151">
        <v>6085</v>
      </c>
      <c r="J632" s="151">
        <v>110</v>
      </c>
      <c r="K632" s="151">
        <v>110</v>
      </c>
      <c r="L632" s="151">
        <v>2</v>
      </c>
      <c r="M632" s="151">
        <v>0</v>
      </c>
      <c r="N632" s="151">
        <v>6126</v>
      </c>
      <c r="O632" s="151">
        <v>83</v>
      </c>
      <c r="P632" s="151">
        <v>83</v>
      </c>
      <c r="Q632" s="151">
        <v>45</v>
      </c>
      <c r="R632" s="151">
        <v>0</v>
      </c>
      <c r="S632" s="152">
        <v>0.015</v>
      </c>
      <c r="T632" s="153">
        <v>165398</v>
      </c>
      <c r="U632" s="153">
        <v>2396</v>
      </c>
      <c r="V632" s="153">
        <v>2383</v>
      </c>
      <c r="W632" s="153">
        <v>8</v>
      </c>
      <c r="X632" s="151">
        <v>2121</v>
      </c>
      <c r="Y632" s="154">
        <v>0.0144379013047316</v>
      </c>
      <c r="Z632" s="154">
        <v>0.0106157112526539</v>
      </c>
      <c r="AA632" s="154">
        <v>0.0180772391125719</v>
      </c>
      <c r="AB632" s="155">
        <v>0.0135488083578191</v>
      </c>
      <c r="AC632" s="156">
        <v>-0.00746152785991797</v>
      </c>
      <c r="AD632" s="157">
        <v>39602</v>
      </c>
      <c r="AE632" s="158">
        <v>581</v>
      </c>
      <c r="AF632" s="158">
        <v>0</v>
      </c>
      <c r="AG632" s="158">
        <v>42356</v>
      </c>
      <c r="AH632" s="158">
        <v>733</v>
      </c>
      <c r="AI632" s="158">
        <v>3</v>
      </c>
      <c r="AJ632" s="155">
        <v>0.0146709762133226</v>
      </c>
      <c r="AK632" s="155">
        <v>0.0172348663707621</v>
      </c>
      <c r="AL632" s="156">
        <v>-0.00256389015743955</v>
      </c>
    </row>
    <row r="633" spans="1:38">
      <c r="A633" s="166" t="s">
        <v>375</v>
      </c>
      <c r="B633" s="167" t="s">
        <v>1810</v>
      </c>
      <c r="C633" s="167" t="s">
        <v>451</v>
      </c>
      <c r="D633" s="150">
        <v>3870</v>
      </c>
      <c r="E633" s="150">
        <v>69</v>
      </c>
      <c r="F633" s="150">
        <v>53</v>
      </c>
      <c r="G633" s="150">
        <v>6</v>
      </c>
      <c r="H633" s="150">
        <v>0</v>
      </c>
      <c r="I633" s="151">
        <v>3894</v>
      </c>
      <c r="J633" s="151">
        <v>95</v>
      </c>
      <c r="K633" s="151">
        <v>95</v>
      </c>
      <c r="L633" s="151">
        <v>7</v>
      </c>
      <c r="M633" s="151">
        <v>0</v>
      </c>
      <c r="N633" s="151">
        <v>4138</v>
      </c>
      <c r="O633" s="151">
        <v>66</v>
      </c>
      <c r="P633" s="151">
        <v>66</v>
      </c>
      <c r="Q633" s="151">
        <v>41</v>
      </c>
      <c r="R633" s="151">
        <v>0</v>
      </c>
      <c r="S633" s="152">
        <v>0.015</v>
      </c>
      <c r="T633" s="153">
        <v>108968</v>
      </c>
      <c r="U633" s="153">
        <v>1874</v>
      </c>
      <c r="V633" s="153">
        <v>1858</v>
      </c>
      <c r="W633" s="153">
        <v>2</v>
      </c>
      <c r="X633" s="151">
        <v>1659</v>
      </c>
      <c r="Y633" s="154">
        <v>0.017179355407092</v>
      </c>
      <c r="Z633" s="154">
        <v>0.0178294573643411</v>
      </c>
      <c r="AA633" s="154">
        <v>0.0243965074473549</v>
      </c>
      <c r="AB633" s="155">
        <v>0.0159497341710971</v>
      </c>
      <c r="AC633" s="156">
        <v>-0.00656705008301382</v>
      </c>
      <c r="AD633" s="157">
        <v>25711</v>
      </c>
      <c r="AE633" s="158">
        <v>452</v>
      </c>
      <c r="AF633" s="158">
        <v>0</v>
      </c>
      <c r="AG633" s="158">
        <v>27949</v>
      </c>
      <c r="AH633" s="158">
        <v>500</v>
      </c>
      <c r="AI633" s="158">
        <v>1</v>
      </c>
      <c r="AJ633" s="155">
        <v>0.0175800241141924</v>
      </c>
      <c r="AK633" s="155">
        <v>0.0178539482629074</v>
      </c>
      <c r="AL633" s="156">
        <v>-0.000273924148715066</v>
      </c>
    </row>
    <row r="634" spans="1:38">
      <c r="A634" s="166" t="s">
        <v>375</v>
      </c>
      <c r="B634" s="167" t="s">
        <v>1811</v>
      </c>
      <c r="C634" s="167" t="s">
        <v>452</v>
      </c>
      <c r="D634" s="150">
        <v>4502</v>
      </c>
      <c r="E634" s="150">
        <v>70</v>
      </c>
      <c r="F634" s="150">
        <v>41</v>
      </c>
      <c r="G634" s="150">
        <v>0</v>
      </c>
      <c r="H634" s="150">
        <v>0</v>
      </c>
      <c r="I634" s="151">
        <v>4037</v>
      </c>
      <c r="J634" s="151">
        <v>81</v>
      </c>
      <c r="K634" s="151">
        <v>81</v>
      </c>
      <c r="L634" s="151">
        <v>0</v>
      </c>
      <c r="M634" s="151">
        <v>0</v>
      </c>
      <c r="N634" s="151">
        <v>3999</v>
      </c>
      <c r="O634" s="151">
        <v>109</v>
      </c>
      <c r="P634" s="151">
        <v>109</v>
      </c>
      <c r="Q634" s="151">
        <v>63</v>
      </c>
      <c r="R634" s="151">
        <v>0</v>
      </c>
      <c r="S634" s="152">
        <v>0.015</v>
      </c>
      <c r="T634" s="153">
        <v>119894</v>
      </c>
      <c r="U634" s="153">
        <v>2334</v>
      </c>
      <c r="V634" s="153">
        <v>2303</v>
      </c>
      <c r="W634" s="153">
        <v>4</v>
      </c>
      <c r="X634" s="151">
        <v>2072</v>
      </c>
      <c r="Y634" s="154">
        <v>0.0194338332193438</v>
      </c>
      <c r="Z634" s="154">
        <v>0.0155486450466459</v>
      </c>
      <c r="AA634" s="154">
        <v>0.0200644042605895</v>
      </c>
      <c r="AB634" s="155">
        <v>0.0272568142035509</v>
      </c>
      <c r="AC634" s="156">
        <v>-0.00451575921394361</v>
      </c>
      <c r="AD634" s="157">
        <v>27647</v>
      </c>
      <c r="AE634" s="158">
        <v>622</v>
      </c>
      <c r="AF634" s="158">
        <v>1</v>
      </c>
      <c r="AG634" s="158">
        <v>28495</v>
      </c>
      <c r="AH634" s="158">
        <v>707</v>
      </c>
      <c r="AI634" s="158">
        <v>1</v>
      </c>
      <c r="AJ634" s="155">
        <v>0.0224617499186168</v>
      </c>
      <c r="AK634" s="155">
        <v>0.0247762765397438</v>
      </c>
      <c r="AL634" s="156">
        <v>-0.00231452662112697</v>
      </c>
    </row>
    <row r="635" spans="1:38">
      <c r="A635" s="166" t="s">
        <v>375</v>
      </c>
      <c r="B635" s="167" t="s">
        <v>1811</v>
      </c>
      <c r="C635" s="167" t="s">
        <v>453</v>
      </c>
      <c r="D635" s="150">
        <v>9671</v>
      </c>
      <c r="E635" s="150">
        <v>142</v>
      </c>
      <c r="F635" s="150">
        <v>125</v>
      </c>
      <c r="G635" s="150">
        <v>0</v>
      </c>
      <c r="H635" s="150">
        <v>0</v>
      </c>
      <c r="I635" s="151">
        <v>8829</v>
      </c>
      <c r="J635" s="151">
        <v>181</v>
      </c>
      <c r="K635" s="151">
        <v>181</v>
      </c>
      <c r="L635" s="151">
        <v>46</v>
      </c>
      <c r="M635" s="151">
        <v>0</v>
      </c>
      <c r="N635" s="151">
        <v>9102</v>
      </c>
      <c r="O635" s="151">
        <v>168</v>
      </c>
      <c r="P635" s="151">
        <v>168</v>
      </c>
      <c r="Q635" s="151">
        <v>123</v>
      </c>
      <c r="R635" s="151">
        <v>0</v>
      </c>
      <c r="S635" s="152">
        <v>0.015</v>
      </c>
      <c r="T635" s="153">
        <v>257090</v>
      </c>
      <c r="U635" s="153">
        <v>4650</v>
      </c>
      <c r="V635" s="153">
        <v>4633</v>
      </c>
      <c r="W635" s="153">
        <v>2</v>
      </c>
      <c r="X635" s="151">
        <v>4285</v>
      </c>
      <c r="Y635" s="154">
        <v>0.0180792718503248</v>
      </c>
      <c r="Z635" s="154">
        <v>0.0146830731051598</v>
      </c>
      <c r="AA635" s="154">
        <v>0.0205006229471061</v>
      </c>
      <c r="AB635" s="155">
        <v>0.018457481872116</v>
      </c>
      <c r="AC635" s="156">
        <v>-0.00581754984194637</v>
      </c>
      <c r="AD635" s="157">
        <v>61679</v>
      </c>
      <c r="AE635" s="158">
        <v>1138</v>
      </c>
      <c r="AF635" s="158">
        <v>0</v>
      </c>
      <c r="AG635" s="158">
        <v>62887</v>
      </c>
      <c r="AH635" s="158">
        <v>1221</v>
      </c>
      <c r="AI635" s="158">
        <v>1</v>
      </c>
      <c r="AJ635" s="155">
        <v>0.0184503639812578</v>
      </c>
      <c r="AK635" s="155">
        <v>0.0193998759680061</v>
      </c>
      <c r="AL635" s="156">
        <v>-0.000949511986748305</v>
      </c>
    </row>
    <row r="636" spans="1:38">
      <c r="A636" s="166" t="s">
        <v>375</v>
      </c>
      <c r="B636" s="167" t="s">
        <v>1811</v>
      </c>
      <c r="C636" s="167" t="s">
        <v>454</v>
      </c>
      <c r="D636" s="150">
        <v>5193</v>
      </c>
      <c r="E636" s="150">
        <v>124</v>
      </c>
      <c r="F636" s="150">
        <v>96</v>
      </c>
      <c r="G636" s="150">
        <v>0</v>
      </c>
      <c r="H636" s="150">
        <v>0</v>
      </c>
      <c r="I636" s="151">
        <v>5158</v>
      </c>
      <c r="J636" s="151">
        <v>122</v>
      </c>
      <c r="K636" s="151">
        <v>122</v>
      </c>
      <c r="L636" s="151">
        <v>29</v>
      </c>
      <c r="M636" s="151">
        <v>0</v>
      </c>
      <c r="N636" s="151">
        <v>5379</v>
      </c>
      <c r="O636" s="151">
        <v>119</v>
      </c>
      <c r="P636" s="151">
        <v>119</v>
      </c>
      <c r="Q636" s="151">
        <v>68</v>
      </c>
      <c r="R636" s="151">
        <v>0</v>
      </c>
      <c r="S636" s="152">
        <v>0.015</v>
      </c>
      <c r="T636" s="153">
        <v>148772</v>
      </c>
      <c r="U636" s="153">
        <v>3029</v>
      </c>
      <c r="V636" s="153">
        <v>3000</v>
      </c>
      <c r="W636" s="153">
        <v>0</v>
      </c>
      <c r="X636" s="151">
        <v>2718</v>
      </c>
      <c r="Y636" s="154">
        <v>0.0203600139811255</v>
      </c>
      <c r="Z636" s="154">
        <v>0.0238782977084537</v>
      </c>
      <c r="AA636" s="154">
        <v>0.0236525785188057</v>
      </c>
      <c r="AB636" s="155">
        <v>0.0221230712028258</v>
      </c>
      <c r="AC636" s="156">
        <v>0.000225719189647949</v>
      </c>
      <c r="AD636" s="157">
        <v>35694</v>
      </c>
      <c r="AE636" s="158">
        <v>780</v>
      </c>
      <c r="AF636" s="158">
        <v>0</v>
      </c>
      <c r="AG636" s="158">
        <v>36189</v>
      </c>
      <c r="AH636" s="158">
        <v>776</v>
      </c>
      <c r="AI636" s="158">
        <v>0</v>
      </c>
      <c r="AJ636" s="155">
        <v>0.0218524121701126</v>
      </c>
      <c r="AK636" s="155">
        <v>0.0214429799110227</v>
      </c>
      <c r="AL636" s="156">
        <v>0.000409432259089938</v>
      </c>
    </row>
    <row r="637" spans="1:38">
      <c r="A637" s="166" t="s">
        <v>375</v>
      </c>
      <c r="B637" s="167" t="s">
        <v>1811</v>
      </c>
      <c r="C637" s="167" t="s">
        <v>455</v>
      </c>
      <c r="D637" s="150">
        <v>3294</v>
      </c>
      <c r="E637" s="150">
        <v>80</v>
      </c>
      <c r="F637" s="150">
        <v>39</v>
      </c>
      <c r="G637" s="150">
        <v>1</v>
      </c>
      <c r="H637" s="150">
        <v>0</v>
      </c>
      <c r="I637" s="151">
        <v>3289</v>
      </c>
      <c r="J637" s="151">
        <v>46</v>
      </c>
      <c r="K637" s="151">
        <v>46</v>
      </c>
      <c r="L637" s="151">
        <v>2</v>
      </c>
      <c r="M637" s="151">
        <v>0</v>
      </c>
      <c r="N637" s="151">
        <v>3415</v>
      </c>
      <c r="O637" s="151">
        <v>137</v>
      </c>
      <c r="P637" s="151">
        <v>137</v>
      </c>
      <c r="Q637" s="151">
        <v>51</v>
      </c>
      <c r="R637" s="151">
        <v>0</v>
      </c>
      <c r="S637" s="152">
        <v>0.015</v>
      </c>
      <c r="T637" s="153">
        <v>93543</v>
      </c>
      <c r="U637" s="153">
        <v>2067</v>
      </c>
      <c r="V637" s="153">
        <v>2026</v>
      </c>
      <c r="W637" s="153">
        <v>0</v>
      </c>
      <c r="X637" s="151">
        <v>1829</v>
      </c>
      <c r="Y637" s="154">
        <v>0.0220967897116834</v>
      </c>
      <c r="Z637" s="154">
        <v>0.0242865816636308</v>
      </c>
      <c r="AA637" s="154">
        <v>0.013986013986014</v>
      </c>
      <c r="AB637" s="155">
        <v>0.0401171303074671</v>
      </c>
      <c r="AC637" s="156">
        <v>0.0103005676776169</v>
      </c>
      <c r="AD637" s="157">
        <v>22691</v>
      </c>
      <c r="AE637" s="158">
        <v>594</v>
      </c>
      <c r="AF637" s="158">
        <v>0</v>
      </c>
      <c r="AG637" s="158">
        <v>22613</v>
      </c>
      <c r="AH637" s="158">
        <v>451</v>
      </c>
      <c r="AI637" s="158">
        <v>0</v>
      </c>
      <c r="AJ637" s="155">
        <v>0.0261777797364594</v>
      </c>
      <c r="AK637" s="155">
        <v>0.0199442798390306</v>
      </c>
      <c r="AL637" s="156">
        <v>0.00623349989742874</v>
      </c>
    </row>
    <row r="638" spans="1:38">
      <c r="A638" s="166" t="s">
        <v>375</v>
      </c>
      <c r="B638" s="167" t="s">
        <v>1811</v>
      </c>
      <c r="C638" s="167" t="s">
        <v>456</v>
      </c>
      <c r="D638" s="150">
        <v>5281</v>
      </c>
      <c r="E638" s="150">
        <v>63</v>
      </c>
      <c r="F638" s="150">
        <v>50</v>
      </c>
      <c r="G638" s="150">
        <v>0</v>
      </c>
      <c r="H638" s="150">
        <v>0</v>
      </c>
      <c r="I638" s="151">
        <v>4890</v>
      </c>
      <c r="J638" s="151">
        <v>89</v>
      </c>
      <c r="K638" s="151">
        <v>89</v>
      </c>
      <c r="L638" s="151">
        <v>31</v>
      </c>
      <c r="M638" s="151">
        <v>0</v>
      </c>
      <c r="N638" s="151">
        <v>4852</v>
      </c>
      <c r="O638" s="151">
        <v>68</v>
      </c>
      <c r="P638" s="151">
        <v>68</v>
      </c>
      <c r="Q638" s="151">
        <v>50</v>
      </c>
      <c r="R638" s="151">
        <v>0</v>
      </c>
      <c r="S638" s="152">
        <v>0.015</v>
      </c>
      <c r="T638" s="153">
        <v>136267</v>
      </c>
      <c r="U638" s="153">
        <v>2042</v>
      </c>
      <c r="V638" s="153">
        <v>2028</v>
      </c>
      <c r="W638" s="153">
        <v>0</v>
      </c>
      <c r="X638" s="151">
        <v>1868</v>
      </c>
      <c r="Y638" s="154">
        <v>0.0149852862395151</v>
      </c>
      <c r="Z638" s="154">
        <v>0.0119295587956826</v>
      </c>
      <c r="AA638" s="154">
        <v>0.018200408997955</v>
      </c>
      <c r="AB638" s="155">
        <v>0.0140148392415499</v>
      </c>
      <c r="AC638" s="156">
        <v>-0.00627085020227238</v>
      </c>
      <c r="AD638" s="157">
        <v>32236</v>
      </c>
      <c r="AE638" s="158">
        <v>500</v>
      </c>
      <c r="AF638" s="158">
        <v>0</v>
      </c>
      <c r="AG638" s="158">
        <v>32239</v>
      </c>
      <c r="AH638" s="158">
        <v>503</v>
      </c>
      <c r="AI638" s="158">
        <v>0</v>
      </c>
      <c r="AJ638" s="155">
        <v>0.0155106092567316</v>
      </c>
      <c r="AK638" s="155">
        <v>0.0156022209125593</v>
      </c>
      <c r="AL638" s="156">
        <v>-9.16116558277186e-5</v>
      </c>
    </row>
    <row r="639" spans="1:38">
      <c r="A639" s="166" t="s">
        <v>375</v>
      </c>
      <c r="B639" s="167" t="s">
        <v>1811</v>
      </c>
      <c r="C639" s="167" t="s">
        <v>457</v>
      </c>
      <c r="D639" s="150">
        <v>6104</v>
      </c>
      <c r="E639" s="150">
        <v>142</v>
      </c>
      <c r="F639" s="150">
        <v>60</v>
      </c>
      <c r="G639" s="150">
        <v>0</v>
      </c>
      <c r="H639" s="150">
        <v>0</v>
      </c>
      <c r="I639" s="151">
        <v>5521</v>
      </c>
      <c r="J639" s="151">
        <v>142</v>
      </c>
      <c r="K639" s="151">
        <v>142</v>
      </c>
      <c r="L639" s="151">
        <v>19</v>
      </c>
      <c r="M639" s="151">
        <v>0</v>
      </c>
      <c r="N639" s="151">
        <v>5644</v>
      </c>
      <c r="O639" s="151">
        <v>158</v>
      </c>
      <c r="P639" s="151">
        <v>158</v>
      </c>
      <c r="Q639" s="151">
        <v>50</v>
      </c>
      <c r="R639" s="151">
        <v>0</v>
      </c>
      <c r="S639" s="152">
        <v>0.015</v>
      </c>
      <c r="T639" s="153">
        <v>163530</v>
      </c>
      <c r="U639" s="153">
        <v>3807</v>
      </c>
      <c r="V639" s="153">
        <v>3724</v>
      </c>
      <c r="W639" s="153">
        <v>1</v>
      </c>
      <c r="X639" s="151">
        <v>3362</v>
      </c>
      <c r="Y639" s="154">
        <v>0.0232740169999388</v>
      </c>
      <c r="Z639" s="154">
        <v>0.0232634338138925</v>
      </c>
      <c r="AA639" s="154">
        <v>0.0257199782648071</v>
      </c>
      <c r="AB639" s="155">
        <v>0.0279943302622254</v>
      </c>
      <c r="AC639" s="156">
        <v>-0.00245654445091457</v>
      </c>
      <c r="AD639" s="157">
        <v>38696</v>
      </c>
      <c r="AE639" s="158">
        <v>935</v>
      </c>
      <c r="AF639" s="158">
        <v>0</v>
      </c>
      <c r="AG639" s="158">
        <v>40695</v>
      </c>
      <c r="AH639" s="158">
        <v>1012</v>
      </c>
      <c r="AI639" s="158">
        <v>1</v>
      </c>
      <c r="AJ639" s="155">
        <v>0.0241627041554683</v>
      </c>
      <c r="AK639" s="155">
        <v>0.0248433468485072</v>
      </c>
      <c r="AL639" s="156">
        <v>-0.00068064269303892</v>
      </c>
    </row>
    <row r="640" spans="1:38">
      <c r="A640" s="166" t="s">
        <v>375</v>
      </c>
      <c r="B640" s="167" t="s">
        <v>1811</v>
      </c>
      <c r="C640" s="167" t="s">
        <v>458</v>
      </c>
      <c r="D640" s="150">
        <v>4880</v>
      </c>
      <c r="E640" s="150">
        <v>87</v>
      </c>
      <c r="F640" s="150">
        <v>69</v>
      </c>
      <c r="G640" s="150">
        <v>1</v>
      </c>
      <c r="H640" s="150">
        <v>0</v>
      </c>
      <c r="I640" s="151">
        <v>4256</v>
      </c>
      <c r="J640" s="151">
        <v>74</v>
      </c>
      <c r="K640" s="151">
        <v>74</v>
      </c>
      <c r="L640" s="151">
        <v>1</v>
      </c>
      <c r="M640" s="151">
        <v>0</v>
      </c>
      <c r="N640" s="151">
        <v>4408</v>
      </c>
      <c r="O640" s="151">
        <v>85</v>
      </c>
      <c r="P640" s="151">
        <v>85</v>
      </c>
      <c r="Q640" s="151">
        <v>57</v>
      </c>
      <c r="R640" s="151">
        <v>0</v>
      </c>
      <c r="S640" s="152">
        <v>0.015</v>
      </c>
      <c r="T640" s="153">
        <v>125873</v>
      </c>
      <c r="U640" s="153">
        <v>2201</v>
      </c>
      <c r="V640" s="153">
        <v>2183</v>
      </c>
      <c r="W640" s="153">
        <v>1</v>
      </c>
      <c r="X640" s="151">
        <v>1992</v>
      </c>
      <c r="Y640" s="154">
        <v>0.0174779341081884</v>
      </c>
      <c r="Z640" s="154">
        <v>0.017827868852459</v>
      </c>
      <c r="AA640" s="154">
        <v>0.0173872180451128</v>
      </c>
      <c r="AB640" s="155">
        <v>0.0192831215970962</v>
      </c>
      <c r="AC640" s="156">
        <v>0.000440650807346236</v>
      </c>
      <c r="AD640" s="157">
        <v>30042</v>
      </c>
      <c r="AE640" s="158">
        <v>543</v>
      </c>
      <c r="AF640" s="158">
        <v>0</v>
      </c>
      <c r="AG640" s="158">
        <v>30851</v>
      </c>
      <c r="AH640" s="158">
        <v>621</v>
      </c>
      <c r="AI640" s="158">
        <v>0</v>
      </c>
      <c r="AJ640" s="155">
        <v>0.018074695426403</v>
      </c>
      <c r="AK640" s="155">
        <v>0.0201290071634631</v>
      </c>
      <c r="AL640" s="156">
        <v>-0.00205431173706006</v>
      </c>
    </row>
    <row r="641" spans="1:38">
      <c r="A641" s="166" t="s">
        <v>375</v>
      </c>
      <c r="B641" s="167" t="s">
        <v>1811</v>
      </c>
      <c r="C641" s="167" t="s">
        <v>459</v>
      </c>
      <c r="D641" s="150">
        <v>9521</v>
      </c>
      <c r="E641" s="150">
        <v>115</v>
      </c>
      <c r="F641" s="150">
        <v>80</v>
      </c>
      <c r="G641" s="150">
        <v>0</v>
      </c>
      <c r="H641" s="150">
        <v>0</v>
      </c>
      <c r="I641" s="151">
        <v>9033</v>
      </c>
      <c r="J641" s="151">
        <v>131</v>
      </c>
      <c r="K641" s="151">
        <v>130</v>
      </c>
      <c r="L641" s="151">
        <v>36</v>
      </c>
      <c r="M641" s="151">
        <v>0</v>
      </c>
      <c r="N641" s="151">
        <v>8710</v>
      </c>
      <c r="O641" s="151">
        <v>134</v>
      </c>
      <c r="P641" s="151">
        <v>134</v>
      </c>
      <c r="Q641" s="151">
        <v>98</v>
      </c>
      <c r="R641" s="151">
        <v>0</v>
      </c>
      <c r="S641" s="152">
        <v>0.015</v>
      </c>
      <c r="T641" s="153">
        <v>254395</v>
      </c>
      <c r="U641" s="153">
        <v>3926</v>
      </c>
      <c r="V641" s="153">
        <v>3889</v>
      </c>
      <c r="W641" s="153">
        <v>0</v>
      </c>
      <c r="X641" s="151">
        <v>3635</v>
      </c>
      <c r="Y641" s="154">
        <v>0.015432693252619</v>
      </c>
      <c r="Z641" s="154">
        <v>0.012078563176137</v>
      </c>
      <c r="AA641" s="154">
        <v>0.0145023801616296</v>
      </c>
      <c r="AB641" s="155">
        <v>0.0153846153846154</v>
      </c>
      <c r="AC641" s="156">
        <v>-0.00242381698549262</v>
      </c>
      <c r="AD641" s="157">
        <v>59316</v>
      </c>
      <c r="AE641" s="158">
        <v>878</v>
      </c>
      <c r="AF641" s="158">
        <v>0</v>
      </c>
      <c r="AG641" s="158">
        <v>59541</v>
      </c>
      <c r="AH641" s="158">
        <v>953</v>
      </c>
      <c r="AI641" s="158">
        <v>0</v>
      </c>
      <c r="AJ641" s="155">
        <v>0.0148020770112617</v>
      </c>
      <c r="AK641" s="155">
        <v>0.0160057775314489</v>
      </c>
      <c r="AL641" s="156">
        <v>-0.0012037005201872</v>
      </c>
    </row>
    <row r="642" spans="1:38">
      <c r="A642" s="166" t="s">
        <v>375</v>
      </c>
      <c r="B642" s="167" t="s">
        <v>1811</v>
      </c>
      <c r="C642" s="167" t="s">
        <v>460</v>
      </c>
      <c r="D642" s="150">
        <v>4664</v>
      </c>
      <c r="E642" s="150">
        <v>87</v>
      </c>
      <c r="F642" s="150">
        <v>45</v>
      </c>
      <c r="G642" s="150">
        <v>0</v>
      </c>
      <c r="H642" s="150">
        <v>0</v>
      </c>
      <c r="I642" s="151">
        <v>4455</v>
      </c>
      <c r="J642" s="151">
        <v>104</v>
      </c>
      <c r="K642" s="151">
        <v>103</v>
      </c>
      <c r="L642" s="151">
        <v>13</v>
      </c>
      <c r="M642" s="151">
        <v>0</v>
      </c>
      <c r="N642" s="151">
        <v>4844</v>
      </c>
      <c r="O642" s="151">
        <v>113</v>
      </c>
      <c r="P642" s="151">
        <v>113</v>
      </c>
      <c r="Q642" s="151">
        <v>59</v>
      </c>
      <c r="R642" s="151">
        <v>0</v>
      </c>
      <c r="S642" s="152">
        <v>0.015</v>
      </c>
      <c r="T642" s="153">
        <v>137208</v>
      </c>
      <c r="U642" s="153">
        <v>2606</v>
      </c>
      <c r="V642" s="153">
        <v>2563</v>
      </c>
      <c r="W642" s="153">
        <v>0</v>
      </c>
      <c r="X642" s="151">
        <v>2326</v>
      </c>
      <c r="Y642" s="154">
        <v>0.0189930616290595</v>
      </c>
      <c r="Z642" s="154">
        <v>0.0186535162950257</v>
      </c>
      <c r="AA642" s="154">
        <v>0.02334455667789</v>
      </c>
      <c r="AB642" s="155">
        <v>0.023327828241123</v>
      </c>
      <c r="AC642" s="156">
        <v>-0.00469104038286428</v>
      </c>
      <c r="AD642" s="157">
        <v>31557</v>
      </c>
      <c r="AE642" s="158">
        <v>651</v>
      </c>
      <c r="AF642" s="158">
        <v>0</v>
      </c>
      <c r="AG642" s="158">
        <v>33862</v>
      </c>
      <c r="AH642" s="158">
        <v>634</v>
      </c>
      <c r="AI642" s="158">
        <v>0</v>
      </c>
      <c r="AJ642" s="155">
        <v>0.0206293373894857</v>
      </c>
      <c r="AK642" s="155">
        <v>0.0187230523891087</v>
      </c>
      <c r="AL642" s="156">
        <v>0.00190628500037696</v>
      </c>
    </row>
    <row r="643" spans="1:38">
      <c r="A643" s="166" t="s">
        <v>375</v>
      </c>
      <c r="B643" s="167" t="s">
        <v>1811</v>
      </c>
      <c r="C643" s="167" t="s">
        <v>461</v>
      </c>
      <c r="D643" s="150">
        <v>6883</v>
      </c>
      <c r="E643" s="150">
        <v>228</v>
      </c>
      <c r="F643" s="150">
        <v>129</v>
      </c>
      <c r="G643" s="150">
        <v>0</v>
      </c>
      <c r="H643" s="150">
        <v>0</v>
      </c>
      <c r="I643" s="151">
        <v>6301</v>
      </c>
      <c r="J643" s="151">
        <v>22</v>
      </c>
      <c r="K643" s="151">
        <v>21</v>
      </c>
      <c r="L643" s="151">
        <v>1</v>
      </c>
      <c r="M643" s="151">
        <v>0</v>
      </c>
      <c r="N643" s="151">
        <v>6197</v>
      </c>
      <c r="O643" s="151">
        <v>183</v>
      </c>
      <c r="P643" s="151">
        <v>183</v>
      </c>
      <c r="Q643" s="151">
        <v>57</v>
      </c>
      <c r="R643" s="151">
        <v>0</v>
      </c>
      <c r="S643" s="152">
        <v>0.015</v>
      </c>
      <c r="T643" s="153">
        <v>180637</v>
      </c>
      <c r="U643" s="153">
        <v>4067</v>
      </c>
      <c r="V643" s="153">
        <v>3967</v>
      </c>
      <c r="W643" s="153">
        <v>0</v>
      </c>
      <c r="X643" s="151">
        <v>3548</v>
      </c>
      <c r="Y643" s="154">
        <v>0.0225147671850175</v>
      </c>
      <c r="Z643" s="154">
        <v>0.0331250908034287</v>
      </c>
      <c r="AA643" s="154">
        <v>0.0034915092842406</v>
      </c>
      <c r="AB643" s="155">
        <v>0.0295304179441665</v>
      </c>
      <c r="AC643" s="156">
        <v>0.0296335815191881</v>
      </c>
      <c r="AD643" s="157">
        <v>42717</v>
      </c>
      <c r="AE643" s="158">
        <v>974</v>
      </c>
      <c r="AF643" s="158">
        <v>0</v>
      </c>
      <c r="AG643" s="158">
        <v>42952</v>
      </c>
      <c r="AH643" s="158">
        <v>1134</v>
      </c>
      <c r="AI643" s="158">
        <v>0</v>
      </c>
      <c r="AJ643" s="155">
        <v>0.0228012266779034</v>
      </c>
      <c r="AK643" s="155">
        <v>0.0264015645371578</v>
      </c>
      <c r="AL643" s="156">
        <v>-0.00360033785925435</v>
      </c>
    </row>
    <row r="644" spans="1:38">
      <c r="A644" s="166" t="s">
        <v>375</v>
      </c>
      <c r="B644" s="167" t="s">
        <v>1811</v>
      </c>
      <c r="C644" s="167" t="s">
        <v>462</v>
      </c>
      <c r="D644" s="150">
        <v>5746</v>
      </c>
      <c r="E644" s="150">
        <v>32</v>
      </c>
      <c r="F644" s="150">
        <v>22</v>
      </c>
      <c r="G644" s="150">
        <v>0</v>
      </c>
      <c r="H644" s="150">
        <v>0</v>
      </c>
      <c r="I644" s="151">
        <v>5055</v>
      </c>
      <c r="J644" s="151">
        <v>68</v>
      </c>
      <c r="K644" s="151">
        <v>67</v>
      </c>
      <c r="L644" s="151">
        <v>7</v>
      </c>
      <c r="M644" s="151">
        <v>0</v>
      </c>
      <c r="N644" s="151">
        <v>5376</v>
      </c>
      <c r="O644" s="151">
        <v>86</v>
      </c>
      <c r="P644" s="151">
        <v>86</v>
      </c>
      <c r="Q644" s="151">
        <v>35</v>
      </c>
      <c r="R644" s="151">
        <v>0</v>
      </c>
      <c r="S644" s="152">
        <v>0.015</v>
      </c>
      <c r="T644" s="153">
        <v>157964</v>
      </c>
      <c r="U644" s="153">
        <v>2457</v>
      </c>
      <c r="V644" s="153">
        <v>2446</v>
      </c>
      <c r="W644" s="153">
        <v>0</v>
      </c>
      <c r="X644" s="151">
        <v>2274</v>
      </c>
      <c r="Y644" s="154">
        <v>0.0155541769010661</v>
      </c>
      <c r="Z644" s="154">
        <v>0.00556909154194222</v>
      </c>
      <c r="AA644" s="154">
        <v>0.0134520276953511</v>
      </c>
      <c r="AB644" s="155">
        <v>0.0159970238095238</v>
      </c>
      <c r="AC644" s="156">
        <v>-0.00788293615340892</v>
      </c>
      <c r="AD644" s="157">
        <v>36543</v>
      </c>
      <c r="AE644" s="158">
        <v>543</v>
      </c>
      <c r="AF644" s="158">
        <v>0</v>
      </c>
      <c r="AG644" s="158">
        <v>38460</v>
      </c>
      <c r="AH644" s="158">
        <v>646</v>
      </c>
      <c r="AI644" s="158">
        <v>0</v>
      </c>
      <c r="AJ644" s="155">
        <v>0.0148592069616616</v>
      </c>
      <c r="AK644" s="155">
        <v>0.0167966718668747</v>
      </c>
      <c r="AL644" s="156">
        <v>-0.00193746490521307</v>
      </c>
    </row>
    <row r="645" spans="1:38">
      <c r="A645" s="166" t="s">
        <v>375</v>
      </c>
      <c r="B645" s="167" t="s">
        <v>1811</v>
      </c>
      <c r="C645" s="167" t="s">
        <v>463</v>
      </c>
      <c r="D645" s="150">
        <v>6680</v>
      </c>
      <c r="E645" s="150">
        <v>131</v>
      </c>
      <c r="F645" s="150">
        <v>89</v>
      </c>
      <c r="G645" s="150">
        <v>0</v>
      </c>
      <c r="H645" s="150">
        <v>0</v>
      </c>
      <c r="I645" s="151">
        <v>6438</v>
      </c>
      <c r="J645" s="151">
        <v>168</v>
      </c>
      <c r="K645" s="151">
        <v>166</v>
      </c>
      <c r="L645" s="151">
        <v>41</v>
      </c>
      <c r="M645" s="151">
        <v>0</v>
      </c>
      <c r="N645" s="151">
        <v>6795</v>
      </c>
      <c r="O645" s="151">
        <v>125</v>
      </c>
      <c r="P645" s="151">
        <v>125</v>
      </c>
      <c r="Q645" s="151">
        <v>86</v>
      </c>
      <c r="R645" s="151">
        <v>0</v>
      </c>
      <c r="S645" s="152">
        <v>0.015</v>
      </c>
      <c r="T645" s="153">
        <v>186040</v>
      </c>
      <c r="U645" s="153">
        <v>3884</v>
      </c>
      <c r="V645" s="153">
        <v>3836</v>
      </c>
      <c r="W645" s="153">
        <v>0</v>
      </c>
      <c r="X645" s="151">
        <v>3523</v>
      </c>
      <c r="Y645" s="154">
        <v>0.0208772307030746</v>
      </c>
      <c r="Z645" s="154">
        <v>0.0196107784431138</v>
      </c>
      <c r="AA645" s="154">
        <v>0.0260950605778192</v>
      </c>
      <c r="AB645" s="155">
        <v>0.0183958793230316</v>
      </c>
      <c r="AC645" s="156">
        <v>-0.00648428213470542</v>
      </c>
      <c r="AD645" s="157">
        <v>43958</v>
      </c>
      <c r="AE645" s="158">
        <v>1030</v>
      </c>
      <c r="AF645" s="158">
        <v>0</v>
      </c>
      <c r="AG645" s="158">
        <v>44009</v>
      </c>
      <c r="AH645" s="158">
        <v>1065</v>
      </c>
      <c r="AI645" s="158">
        <v>0</v>
      </c>
      <c r="AJ645" s="155">
        <v>0.0234314573001501</v>
      </c>
      <c r="AK645" s="155">
        <v>0.0241995955372765</v>
      </c>
      <c r="AL645" s="156">
        <v>-0.000768138237126324</v>
      </c>
    </row>
    <row r="646" spans="1:38">
      <c r="A646" s="166" t="s">
        <v>375</v>
      </c>
      <c r="B646" s="167" t="s">
        <v>1811</v>
      </c>
      <c r="C646" s="167" t="s">
        <v>464</v>
      </c>
      <c r="D646" s="150">
        <v>6506</v>
      </c>
      <c r="E646" s="150">
        <v>97</v>
      </c>
      <c r="F646" s="150">
        <v>65</v>
      </c>
      <c r="G646" s="150">
        <v>6</v>
      </c>
      <c r="H646" s="150">
        <v>0</v>
      </c>
      <c r="I646" s="151">
        <v>6146</v>
      </c>
      <c r="J646" s="151">
        <v>90</v>
      </c>
      <c r="K646" s="151">
        <v>90</v>
      </c>
      <c r="L646" s="151">
        <v>18</v>
      </c>
      <c r="M646" s="151">
        <v>0</v>
      </c>
      <c r="N646" s="151">
        <v>6032</v>
      </c>
      <c r="O646" s="151">
        <v>114</v>
      </c>
      <c r="P646" s="151">
        <v>114</v>
      </c>
      <c r="Q646" s="151">
        <v>58</v>
      </c>
      <c r="R646" s="151">
        <v>0</v>
      </c>
      <c r="S646" s="152">
        <v>0.015</v>
      </c>
      <c r="T646" s="153">
        <v>182868</v>
      </c>
      <c r="U646" s="153">
        <v>2672</v>
      </c>
      <c r="V646" s="153">
        <v>2640</v>
      </c>
      <c r="W646" s="153">
        <v>2</v>
      </c>
      <c r="X646" s="151">
        <v>2414</v>
      </c>
      <c r="Y646" s="154">
        <v>0.0146006955836997</v>
      </c>
      <c r="Z646" s="154">
        <v>0.0149093144789425</v>
      </c>
      <c r="AA646" s="154">
        <v>0.0146436706801171</v>
      </c>
      <c r="AB646" s="155">
        <v>0.0188992042440318</v>
      </c>
      <c r="AC646" s="156">
        <v>0.000265643798825365</v>
      </c>
      <c r="AD646" s="157">
        <v>41993</v>
      </c>
      <c r="AE646" s="158">
        <v>662</v>
      </c>
      <c r="AF646" s="158">
        <v>0</v>
      </c>
      <c r="AG646" s="158">
        <v>43411</v>
      </c>
      <c r="AH646" s="158">
        <v>705</v>
      </c>
      <c r="AI646" s="158">
        <v>1</v>
      </c>
      <c r="AJ646" s="155">
        <v>0.0157645321839354</v>
      </c>
      <c r="AK646" s="155">
        <v>0.0162170878348806</v>
      </c>
      <c r="AL646" s="156">
        <v>-0.000452555650945142</v>
      </c>
    </row>
    <row r="647" spans="1:38">
      <c r="A647" s="166" t="s">
        <v>375</v>
      </c>
      <c r="B647" s="167" t="s">
        <v>1811</v>
      </c>
      <c r="C647" s="167" t="s">
        <v>465</v>
      </c>
      <c r="D647" s="150">
        <v>7723</v>
      </c>
      <c r="E647" s="150">
        <v>74</v>
      </c>
      <c r="F647" s="150">
        <v>54</v>
      </c>
      <c r="G647" s="150">
        <v>2</v>
      </c>
      <c r="H647" s="150">
        <v>0</v>
      </c>
      <c r="I647" s="151">
        <v>6447</v>
      </c>
      <c r="J647" s="151">
        <v>125</v>
      </c>
      <c r="K647" s="151">
        <v>124</v>
      </c>
      <c r="L647" s="151">
        <v>25</v>
      </c>
      <c r="M647" s="151">
        <v>0</v>
      </c>
      <c r="N647" s="151">
        <v>6412</v>
      </c>
      <c r="O647" s="151">
        <v>95</v>
      </c>
      <c r="P647" s="151">
        <v>95</v>
      </c>
      <c r="Q647" s="151">
        <v>75</v>
      </c>
      <c r="R647" s="151">
        <v>0</v>
      </c>
      <c r="S647" s="152">
        <v>0.015</v>
      </c>
      <c r="T647" s="153">
        <v>195704</v>
      </c>
      <c r="U647" s="153">
        <v>2895</v>
      </c>
      <c r="V647" s="153">
        <v>2873</v>
      </c>
      <c r="W647" s="153">
        <v>0</v>
      </c>
      <c r="X647" s="151">
        <v>2659</v>
      </c>
      <c r="Y647" s="154">
        <v>0.0147927482320239</v>
      </c>
      <c r="Z647" s="154">
        <v>0.00958176874271656</v>
      </c>
      <c r="AA647" s="154">
        <v>0.0193888630370715</v>
      </c>
      <c r="AB647" s="155">
        <v>0.0148159700561447</v>
      </c>
      <c r="AC647" s="156">
        <v>-0.00980709429435494</v>
      </c>
      <c r="AD647" s="157">
        <v>44572</v>
      </c>
      <c r="AE647" s="158">
        <v>698</v>
      </c>
      <c r="AF647" s="158">
        <v>0</v>
      </c>
      <c r="AG647" s="158">
        <v>45493</v>
      </c>
      <c r="AH647" s="158">
        <v>803</v>
      </c>
      <c r="AI647" s="158">
        <v>0</v>
      </c>
      <c r="AJ647" s="155">
        <v>0.0156600556403123</v>
      </c>
      <c r="AK647" s="155">
        <v>0.0176510671971512</v>
      </c>
      <c r="AL647" s="156">
        <v>-0.00199101155683891</v>
      </c>
    </row>
    <row r="648" spans="1:38">
      <c r="A648" s="166" t="s">
        <v>375</v>
      </c>
      <c r="B648" s="167" t="s">
        <v>1811</v>
      </c>
      <c r="C648" s="167" t="s">
        <v>466</v>
      </c>
      <c r="D648" s="150">
        <v>6824</v>
      </c>
      <c r="E648" s="150">
        <v>120</v>
      </c>
      <c r="F648" s="150">
        <v>58</v>
      </c>
      <c r="G648" s="150">
        <v>0</v>
      </c>
      <c r="H648" s="150">
        <v>0</v>
      </c>
      <c r="I648" s="151">
        <v>6516</v>
      </c>
      <c r="J648" s="151">
        <v>98</v>
      </c>
      <c r="K648" s="151">
        <v>98</v>
      </c>
      <c r="L648" s="151">
        <v>14</v>
      </c>
      <c r="M648" s="151">
        <v>0</v>
      </c>
      <c r="N648" s="151">
        <v>6580</v>
      </c>
      <c r="O648" s="151">
        <v>141</v>
      </c>
      <c r="P648" s="151">
        <v>140</v>
      </c>
      <c r="Q648" s="151">
        <v>57</v>
      </c>
      <c r="R648" s="151">
        <v>0</v>
      </c>
      <c r="S648" s="152">
        <v>0.015</v>
      </c>
      <c r="T648" s="153">
        <v>179540</v>
      </c>
      <c r="U648" s="153">
        <v>3855</v>
      </c>
      <c r="V648" s="153">
        <v>3790</v>
      </c>
      <c r="W648" s="153">
        <v>2</v>
      </c>
      <c r="X648" s="151">
        <v>3513</v>
      </c>
      <c r="Y648" s="154">
        <v>0.0214603987969255</v>
      </c>
      <c r="Z648" s="154">
        <v>0.0175849941383353</v>
      </c>
      <c r="AA648" s="154">
        <v>0.0150399017802333</v>
      </c>
      <c r="AB648" s="155">
        <v>0.0214285714285714</v>
      </c>
      <c r="AC648" s="156">
        <v>0.00254509235810202</v>
      </c>
      <c r="AD648" s="157">
        <v>43475</v>
      </c>
      <c r="AE648" s="158">
        <v>873</v>
      </c>
      <c r="AF648" s="158">
        <v>1</v>
      </c>
      <c r="AG648" s="158">
        <v>43757</v>
      </c>
      <c r="AH648" s="158">
        <v>907</v>
      </c>
      <c r="AI648" s="158">
        <v>0</v>
      </c>
      <c r="AJ648" s="155">
        <v>0.0200575043128235</v>
      </c>
      <c r="AK648" s="155">
        <v>0.0207281120734968</v>
      </c>
      <c r="AL648" s="156">
        <v>-0.000670607760673351</v>
      </c>
    </row>
    <row r="649" spans="1:38">
      <c r="A649" s="166" t="s">
        <v>375</v>
      </c>
      <c r="B649" s="167" t="s">
        <v>1811</v>
      </c>
      <c r="C649" s="167" t="s">
        <v>467</v>
      </c>
      <c r="D649" s="150">
        <v>9265</v>
      </c>
      <c r="E649" s="150">
        <v>168</v>
      </c>
      <c r="F649" s="150">
        <v>127</v>
      </c>
      <c r="G649" s="150">
        <v>0</v>
      </c>
      <c r="H649" s="150">
        <v>0</v>
      </c>
      <c r="I649" s="151">
        <v>8576</v>
      </c>
      <c r="J649" s="151">
        <v>156</v>
      </c>
      <c r="K649" s="151">
        <v>153</v>
      </c>
      <c r="L649" s="151">
        <v>42</v>
      </c>
      <c r="M649" s="151">
        <v>0</v>
      </c>
      <c r="N649" s="151">
        <v>9095</v>
      </c>
      <c r="O649" s="151">
        <v>153</v>
      </c>
      <c r="P649" s="151">
        <v>153</v>
      </c>
      <c r="Q649" s="151">
        <v>107</v>
      </c>
      <c r="R649" s="151">
        <v>0</v>
      </c>
      <c r="S649" s="152">
        <v>0.015</v>
      </c>
      <c r="T649" s="153">
        <v>249996</v>
      </c>
      <c r="U649" s="153">
        <v>3977</v>
      </c>
      <c r="V649" s="153">
        <v>3933</v>
      </c>
      <c r="W649" s="153">
        <v>1</v>
      </c>
      <c r="X649" s="151">
        <v>3598</v>
      </c>
      <c r="Y649" s="154">
        <v>0.0159042544680715</v>
      </c>
      <c r="Z649" s="154">
        <v>0.0181327576902321</v>
      </c>
      <c r="AA649" s="154">
        <v>0.0181902985074627</v>
      </c>
      <c r="AB649" s="155">
        <v>0.0168224299065421</v>
      </c>
      <c r="AC649" s="156">
        <v>-5.75408172306321e-5</v>
      </c>
      <c r="AD649" s="157">
        <v>60063</v>
      </c>
      <c r="AE649" s="158">
        <v>934</v>
      </c>
      <c r="AF649" s="158">
        <v>1</v>
      </c>
      <c r="AG649" s="158">
        <v>61062</v>
      </c>
      <c r="AH649" s="158">
        <v>1062</v>
      </c>
      <c r="AI649" s="158">
        <v>0</v>
      </c>
      <c r="AJ649" s="155">
        <v>0.0155336896258928</v>
      </c>
      <c r="AK649" s="155">
        <v>0.0173921587894271</v>
      </c>
      <c r="AL649" s="156">
        <v>-0.00185846916353433</v>
      </c>
    </row>
    <row r="650" spans="1:38">
      <c r="A650" s="166" t="s">
        <v>375</v>
      </c>
      <c r="B650" s="167" t="s">
        <v>1811</v>
      </c>
      <c r="C650" s="167" t="s">
        <v>468</v>
      </c>
      <c r="D650" s="150">
        <v>1700</v>
      </c>
      <c r="E650" s="150">
        <v>49</v>
      </c>
      <c r="F650" s="150">
        <v>18</v>
      </c>
      <c r="G650" s="150">
        <v>0</v>
      </c>
      <c r="H650" s="150">
        <v>0</v>
      </c>
      <c r="I650" s="151">
        <v>1644</v>
      </c>
      <c r="J650" s="151">
        <v>46</v>
      </c>
      <c r="K650" s="151">
        <v>46</v>
      </c>
      <c r="L650" s="151">
        <v>7</v>
      </c>
      <c r="M650" s="151">
        <v>0</v>
      </c>
      <c r="N650" s="151">
        <v>1687</v>
      </c>
      <c r="O650" s="151">
        <v>44</v>
      </c>
      <c r="P650" s="151">
        <v>44</v>
      </c>
      <c r="Q650" s="151">
        <v>12</v>
      </c>
      <c r="R650" s="151">
        <v>0</v>
      </c>
      <c r="S650" s="152">
        <v>0.015</v>
      </c>
      <c r="T650" s="153">
        <v>46465</v>
      </c>
      <c r="U650" s="153">
        <v>1237</v>
      </c>
      <c r="V650" s="153">
        <v>1206</v>
      </c>
      <c r="W650" s="153">
        <v>0</v>
      </c>
      <c r="X650" s="151">
        <v>1102</v>
      </c>
      <c r="Y650" s="154">
        <v>0.0266221887442161</v>
      </c>
      <c r="Z650" s="154">
        <v>0.0288235294117647</v>
      </c>
      <c r="AA650" s="154">
        <v>0.0279805352798054</v>
      </c>
      <c r="AB650" s="155">
        <v>0.026081802015412</v>
      </c>
      <c r="AC650" s="156">
        <v>0.000842994131959353</v>
      </c>
      <c r="AD650" s="157">
        <v>11313</v>
      </c>
      <c r="AE650" s="158">
        <v>307</v>
      </c>
      <c r="AF650" s="158">
        <v>0</v>
      </c>
      <c r="AG650" s="158">
        <v>11243</v>
      </c>
      <c r="AH650" s="158">
        <v>323</v>
      </c>
      <c r="AI650" s="158">
        <v>0</v>
      </c>
      <c r="AJ650" s="155">
        <v>0.027136922124989</v>
      </c>
      <c r="AK650" s="155">
        <v>0.0287289869251979</v>
      </c>
      <c r="AL650" s="156">
        <v>-0.00159206480020895</v>
      </c>
    </row>
    <row r="651" spans="1:38">
      <c r="A651" s="166" t="s">
        <v>375</v>
      </c>
      <c r="B651" s="167" t="s">
        <v>1811</v>
      </c>
      <c r="C651" s="167" t="s">
        <v>469</v>
      </c>
      <c r="D651" s="150">
        <v>6634</v>
      </c>
      <c r="E651" s="150">
        <v>119</v>
      </c>
      <c r="F651" s="150">
        <v>67</v>
      </c>
      <c r="G651" s="150">
        <v>1</v>
      </c>
      <c r="H651" s="150">
        <v>0</v>
      </c>
      <c r="I651" s="151">
        <v>6555</v>
      </c>
      <c r="J651" s="151">
        <v>82</v>
      </c>
      <c r="K651" s="151">
        <v>82</v>
      </c>
      <c r="L651" s="151">
        <v>18</v>
      </c>
      <c r="M651" s="151">
        <v>0</v>
      </c>
      <c r="N651" s="151">
        <v>6539</v>
      </c>
      <c r="O651" s="151">
        <v>141</v>
      </c>
      <c r="P651" s="151">
        <v>141</v>
      </c>
      <c r="Q651" s="151">
        <v>63</v>
      </c>
      <c r="R651" s="151">
        <v>0</v>
      </c>
      <c r="S651" s="152">
        <v>0.015</v>
      </c>
      <c r="T651" s="153">
        <v>186170</v>
      </c>
      <c r="U651" s="153">
        <v>3042</v>
      </c>
      <c r="V651" s="153">
        <v>2988</v>
      </c>
      <c r="W651" s="153">
        <v>1</v>
      </c>
      <c r="X651" s="151">
        <v>2705</v>
      </c>
      <c r="Y651" s="154">
        <v>0.0163345329537519</v>
      </c>
      <c r="Z651" s="154">
        <v>0.0179378956888755</v>
      </c>
      <c r="AA651" s="154">
        <v>0.012509534706331</v>
      </c>
      <c r="AB651" s="155">
        <v>0.0215629301116379</v>
      </c>
      <c r="AC651" s="156">
        <v>0.00542836098254445</v>
      </c>
      <c r="AD651" s="157">
        <v>43971</v>
      </c>
      <c r="AE651" s="158">
        <v>769</v>
      </c>
      <c r="AF651" s="158">
        <v>0</v>
      </c>
      <c r="AG651" s="158">
        <v>45817</v>
      </c>
      <c r="AH651" s="158">
        <v>735</v>
      </c>
      <c r="AI651" s="158">
        <v>0</v>
      </c>
      <c r="AJ651" s="155">
        <v>0.0174887994359919</v>
      </c>
      <c r="AK651" s="155">
        <v>0.0160420804504878</v>
      </c>
      <c r="AL651" s="156">
        <v>0.00144671898550409</v>
      </c>
    </row>
    <row r="652" spans="1:38">
      <c r="A652" s="166" t="s">
        <v>375</v>
      </c>
      <c r="B652" s="167" t="s">
        <v>1811</v>
      </c>
      <c r="C652" s="167" t="s">
        <v>470</v>
      </c>
      <c r="D652" s="150">
        <v>6594</v>
      </c>
      <c r="E652" s="150">
        <v>95</v>
      </c>
      <c r="F652" s="150">
        <v>53</v>
      </c>
      <c r="G652" s="150">
        <v>0</v>
      </c>
      <c r="H652" s="150">
        <v>0</v>
      </c>
      <c r="I652" s="151">
        <v>6349</v>
      </c>
      <c r="J652" s="151">
        <v>120</v>
      </c>
      <c r="K652" s="151">
        <v>120</v>
      </c>
      <c r="L652" s="151">
        <v>1</v>
      </c>
      <c r="M652" s="151">
        <v>0</v>
      </c>
      <c r="N652" s="151">
        <v>6209</v>
      </c>
      <c r="O652" s="151">
        <v>97</v>
      </c>
      <c r="P652" s="151">
        <v>97</v>
      </c>
      <c r="Q652" s="151">
        <v>64</v>
      </c>
      <c r="R652" s="151">
        <v>0</v>
      </c>
      <c r="S652" s="152">
        <v>0.015</v>
      </c>
      <c r="T652" s="153">
        <v>181884</v>
      </c>
      <c r="U652" s="153">
        <v>2965</v>
      </c>
      <c r="V652" s="153">
        <v>2923</v>
      </c>
      <c r="W652" s="153">
        <v>3</v>
      </c>
      <c r="X652" s="151">
        <v>2649</v>
      </c>
      <c r="Y652" s="154">
        <v>0.0162851047920653</v>
      </c>
      <c r="Z652" s="154">
        <v>0.0144070367000303</v>
      </c>
      <c r="AA652" s="154">
        <v>0.0189006142699638</v>
      </c>
      <c r="AB652" s="155">
        <v>0.0156224834917056</v>
      </c>
      <c r="AC652" s="156">
        <v>-0.00449357756993344</v>
      </c>
      <c r="AD652" s="157">
        <v>42066</v>
      </c>
      <c r="AE652" s="158">
        <v>743</v>
      </c>
      <c r="AF652" s="158">
        <v>0</v>
      </c>
      <c r="AG652" s="158">
        <v>43500</v>
      </c>
      <c r="AH652" s="158">
        <v>737</v>
      </c>
      <c r="AI652" s="158">
        <v>0</v>
      </c>
      <c r="AJ652" s="155">
        <v>0.017662720486854</v>
      </c>
      <c r="AK652" s="155">
        <v>0.0169425287356322</v>
      </c>
      <c r="AL652" s="156">
        <v>0.000720191751221805</v>
      </c>
    </row>
    <row r="653" spans="1:38">
      <c r="A653" s="166" t="s">
        <v>375</v>
      </c>
      <c r="B653" s="167" t="s">
        <v>1811</v>
      </c>
      <c r="C653" s="167" t="s">
        <v>471</v>
      </c>
      <c r="D653" s="150">
        <v>7196</v>
      </c>
      <c r="E653" s="150">
        <v>89</v>
      </c>
      <c r="F653" s="150">
        <v>59</v>
      </c>
      <c r="G653" s="150">
        <v>0</v>
      </c>
      <c r="H653" s="150">
        <v>0</v>
      </c>
      <c r="I653" s="151">
        <v>6754</v>
      </c>
      <c r="J653" s="151">
        <v>102</v>
      </c>
      <c r="K653" s="151">
        <v>102</v>
      </c>
      <c r="L653" s="151">
        <v>16</v>
      </c>
      <c r="M653" s="151">
        <v>0</v>
      </c>
      <c r="N653" s="151">
        <v>6718</v>
      </c>
      <c r="O653" s="151">
        <v>76</v>
      </c>
      <c r="P653" s="151">
        <v>76</v>
      </c>
      <c r="Q653" s="151">
        <v>53</v>
      </c>
      <c r="R653" s="151">
        <v>0</v>
      </c>
      <c r="S653" s="152">
        <v>0.015</v>
      </c>
      <c r="T653" s="153">
        <v>185304</v>
      </c>
      <c r="U653" s="153">
        <v>2542</v>
      </c>
      <c r="V653" s="153">
        <v>2511</v>
      </c>
      <c r="W653" s="153">
        <v>2</v>
      </c>
      <c r="X653" s="151">
        <v>2307</v>
      </c>
      <c r="Y653" s="154">
        <v>0.0137072054569788</v>
      </c>
      <c r="Z653" s="154">
        <v>0.0123679822123402</v>
      </c>
      <c r="AA653" s="154">
        <v>0.0151021616819662</v>
      </c>
      <c r="AB653" s="155">
        <v>0.0113128907412921</v>
      </c>
      <c r="AC653" s="156">
        <v>-0.00273417946962605</v>
      </c>
      <c r="AD653" s="157">
        <v>44090</v>
      </c>
      <c r="AE653" s="158">
        <v>645</v>
      </c>
      <c r="AF653" s="158">
        <v>0</v>
      </c>
      <c r="AG653" s="158">
        <v>43674</v>
      </c>
      <c r="AH653" s="158">
        <v>659</v>
      </c>
      <c r="AI653" s="158">
        <v>0</v>
      </c>
      <c r="AJ653" s="155">
        <v>0.0146291676117033</v>
      </c>
      <c r="AK653" s="155">
        <v>0.0150890690113111</v>
      </c>
      <c r="AL653" s="156">
        <v>-0.000459901399607743</v>
      </c>
    </row>
    <row r="654" spans="1:38">
      <c r="A654" s="166" t="s">
        <v>375</v>
      </c>
      <c r="B654" s="167" t="s">
        <v>1812</v>
      </c>
      <c r="C654" s="167" t="s">
        <v>472</v>
      </c>
      <c r="D654" s="150">
        <v>6956</v>
      </c>
      <c r="E654" s="150">
        <v>117</v>
      </c>
      <c r="F654" s="150">
        <v>84</v>
      </c>
      <c r="G654" s="150">
        <v>1</v>
      </c>
      <c r="H654" s="150">
        <v>0</v>
      </c>
      <c r="I654" s="151">
        <v>7488</v>
      </c>
      <c r="J654" s="151">
        <v>68</v>
      </c>
      <c r="K654" s="151">
        <v>68</v>
      </c>
      <c r="L654" s="151">
        <v>23</v>
      </c>
      <c r="M654" s="151">
        <v>0</v>
      </c>
      <c r="N654" s="151">
        <v>7651</v>
      </c>
      <c r="O654" s="151">
        <v>107</v>
      </c>
      <c r="P654" s="151">
        <v>107</v>
      </c>
      <c r="Q654" s="151">
        <v>58</v>
      </c>
      <c r="R654" s="151">
        <v>0</v>
      </c>
      <c r="S654" s="152">
        <v>0.015</v>
      </c>
      <c r="T654" s="153">
        <v>201757</v>
      </c>
      <c r="U654" s="153">
        <v>2650</v>
      </c>
      <c r="V654" s="153">
        <v>2617</v>
      </c>
      <c r="W654" s="153">
        <v>0</v>
      </c>
      <c r="X654" s="151">
        <v>2400</v>
      </c>
      <c r="Y654" s="154">
        <v>0.0131346124298042</v>
      </c>
      <c r="Z654" s="154">
        <v>0.0168200115008626</v>
      </c>
      <c r="AA654" s="154">
        <v>0.00908119658119658</v>
      </c>
      <c r="AB654" s="155">
        <v>0.0139850999869298</v>
      </c>
      <c r="AC654" s="156">
        <v>0.00773881491966598</v>
      </c>
      <c r="AD654" s="157">
        <v>49234</v>
      </c>
      <c r="AE654" s="158">
        <v>635</v>
      </c>
      <c r="AF654" s="158">
        <v>0</v>
      </c>
      <c r="AG654" s="158">
        <v>50270</v>
      </c>
      <c r="AH654" s="158">
        <v>706</v>
      </c>
      <c r="AI654" s="158">
        <v>0</v>
      </c>
      <c r="AJ654" s="155">
        <v>0.0128975910955844</v>
      </c>
      <c r="AK654" s="155">
        <v>0.0140441615277501</v>
      </c>
      <c r="AL654" s="156">
        <v>-0.0011465704321658</v>
      </c>
    </row>
    <row r="655" spans="1:38">
      <c r="A655" s="166" t="s">
        <v>375</v>
      </c>
      <c r="B655" s="167" t="s">
        <v>1812</v>
      </c>
      <c r="C655" s="167" t="s">
        <v>473</v>
      </c>
      <c r="D655" s="150">
        <v>5866</v>
      </c>
      <c r="E655" s="150">
        <v>87</v>
      </c>
      <c r="F655" s="150">
        <v>66</v>
      </c>
      <c r="G655" s="150">
        <v>0</v>
      </c>
      <c r="H655" s="150">
        <v>0</v>
      </c>
      <c r="I655" s="151">
        <v>6009</v>
      </c>
      <c r="J655" s="151">
        <v>71</v>
      </c>
      <c r="K655" s="151">
        <v>71</v>
      </c>
      <c r="L655" s="151">
        <v>5</v>
      </c>
      <c r="M655" s="151">
        <v>0</v>
      </c>
      <c r="N655" s="151">
        <v>5921</v>
      </c>
      <c r="O655" s="151">
        <v>76</v>
      </c>
      <c r="P655" s="151">
        <v>76</v>
      </c>
      <c r="Q655" s="151">
        <v>45</v>
      </c>
      <c r="R655" s="151">
        <v>0</v>
      </c>
      <c r="S655" s="152">
        <v>0.015</v>
      </c>
      <c r="T655" s="153">
        <v>166632</v>
      </c>
      <c r="U655" s="153">
        <v>1941</v>
      </c>
      <c r="V655" s="153">
        <v>1920</v>
      </c>
      <c r="W655" s="153">
        <v>0</v>
      </c>
      <c r="X655" s="151">
        <v>1726</v>
      </c>
      <c r="Y655" s="154">
        <v>0.0116484228719574</v>
      </c>
      <c r="Z655" s="154">
        <v>0.0148312308216843</v>
      </c>
      <c r="AA655" s="154">
        <v>0.0118156099184556</v>
      </c>
      <c r="AB655" s="155">
        <v>0.0128356696503969</v>
      </c>
      <c r="AC655" s="156">
        <v>0.00301562090322863</v>
      </c>
      <c r="AD655" s="157">
        <v>40211</v>
      </c>
      <c r="AE655" s="158">
        <v>503</v>
      </c>
      <c r="AF655" s="158">
        <v>0</v>
      </c>
      <c r="AG655" s="158">
        <v>41264</v>
      </c>
      <c r="AH655" s="158">
        <v>489</v>
      </c>
      <c r="AI655" s="158">
        <v>0</v>
      </c>
      <c r="AJ655" s="155">
        <v>0.012509014946159</v>
      </c>
      <c r="AK655" s="155">
        <v>0.0118505234587049</v>
      </c>
      <c r="AL655" s="156">
        <v>0.000658491487454086</v>
      </c>
    </row>
    <row r="656" spans="1:38">
      <c r="A656" s="166" t="s">
        <v>375</v>
      </c>
      <c r="B656" s="167" t="s">
        <v>1812</v>
      </c>
      <c r="C656" s="167" t="s">
        <v>474</v>
      </c>
      <c r="D656" s="150">
        <v>5940</v>
      </c>
      <c r="E656" s="150">
        <v>99</v>
      </c>
      <c r="F656" s="150">
        <v>71</v>
      </c>
      <c r="G656" s="150">
        <v>9</v>
      </c>
      <c r="H656" s="150">
        <v>0</v>
      </c>
      <c r="I656" s="151">
        <v>6522</v>
      </c>
      <c r="J656" s="151">
        <v>92</v>
      </c>
      <c r="K656" s="151">
        <v>90</v>
      </c>
      <c r="L656" s="151">
        <v>26</v>
      </c>
      <c r="M656" s="151">
        <v>0</v>
      </c>
      <c r="N656" s="151">
        <v>6640</v>
      </c>
      <c r="O656" s="151">
        <v>89</v>
      </c>
      <c r="P656" s="151">
        <v>89</v>
      </c>
      <c r="Q656" s="151">
        <v>63</v>
      </c>
      <c r="R656" s="151">
        <v>0</v>
      </c>
      <c r="S656" s="152">
        <v>0.015</v>
      </c>
      <c r="T656" s="153">
        <v>180893</v>
      </c>
      <c r="U656" s="153">
        <v>2460</v>
      </c>
      <c r="V656" s="153">
        <v>2429</v>
      </c>
      <c r="W656" s="153">
        <v>5</v>
      </c>
      <c r="X656" s="151">
        <v>2249</v>
      </c>
      <c r="Y656" s="154">
        <v>0.0135715588773474</v>
      </c>
      <c r="Z656" s="154">
        <v>0.0166666666666667</v>
      </c>
      <c r="AA656" s="154">
        <v>0.0141061024225698</v>
      </c>
      <c r="AB656" s="155">
        <v>0.0134036144578313</v>
      </c>
      <c r="AC656" s="156">
        <v>0.0025605642440969</v>
      </c>
      <c r="AD656" s="157">
        <v>42381</v>
      </c>
      <c r="AE656" s="158">
        <v>627</v>
      </c>
      <c r="AF656" s="158">
        <v>0</v>
      </c>
      <c r="AG656" s="158">
        <v>42960</v>
      </c>
      <c r="AH656" s="158">
        <v>674</v>
      </c>
      <c r="AI656" s="158">
        <v>1</v>
      </c>
      <c r="AJ656" s="155">
        <v>0.0147943653995894</v>
      </c>
      <c r="AK656" s="155">
        <v>0.0156657355679702</v>
      </c>
      <c r="AL656" s="156">
        <v>-0.000871370168380767</v>
      </c>
    </row>
    <row r="657" spans="1:38">
      <c r="A657" s="166" t="s">
        <v>375</v>
      </c>
      <c r="B657" s="167" t="s">
        <v>1812</v>
      </c>
      <c r="C657" s="167" t="s">
        <v>475</v>
      </c>
      <c r="D657" s="150">
        <v>1504</v>
      </c>
      <c r="E657" s="150">
        <v>14</v>
      </c>
      <c r="F657" s="150">
        <v>11</v>
      </c>
      <c r="G657" s="150">
        <v>0</v>
      </c>
      <c r="H657" s="150">
        <v>0</v>
      </c>
      <c r="I657" s="151">
        <v>1746</v>
      </c>
      <c r="J657" s="151">
        <v>16</v>
      </c>
      <c r="K657" s="151">
        <v>15</v>
      </c>
      <c r="L657" s="151">
        <v>7</v>
      </c>
      <c r="M657" s="151">
        <v>0</v>
      </c>
      <c r="N657" s="151">
        <v>1677</v>
      </c>
      <c r="O657" s="151">
        <v>13</v>
      </c>
      <c r="P657" s="151">
        <v>13</v>
      </c>
      <c r="Q657" s="151">
        <v>10</v>
      </c>
      <c r="R657" s="151">
        <v>0</v>
      </c>
      <c r="S657" s="152">
        <v>0.015</v>
      </c>
      <c r="T657" s="153">
        <v>46916</v>
      </c>
      <c r="U657" s="153">
        <v>418</v>
      </c>
      <c r="V657" s="153">
        <v>414</v>
      </c>
      <c r="W657" s="153">
        <v>0</v>
      </c>
      <c r="X657" s="151">
        <v>390</v>
      </c>
      <c r="Y657" s="154">
        <v>0.00890954045528178</v>
      </c>
      <c r="Z657" s="154">
        <v>0.00930851063829787</v>
      </c>
      <c r="AA657" s="154">
        <v>0.00916380297823597</v>
      </c>
      <c r="AB657" s="155">
        <v>0.00775193798449612</v>
      </c>
      <c r="AC657" s="156">
        <v>0.000144707660061904</v>
      </c>
      <c r="AD657" s="157">
        <v>11382</v>
      </c>
      <c r="AE657" s="158">
        <v>94</v>
      </c>
      <c r="AF657" s="158">
        <v>0</v>
      </c>
      <c r="AG657" s="158">
        <v>11405</v>
      </c>
      <c r="AH657" s="158">
        <v>92</v>
      </c>
      <c r="AI657" s="158">
        <v>0</v>
      </c>
      <c r="AJ657" s="155">
        <v>0.00825865401511158</v>
      </c>
      <c r="AK657" s="155">
        <v>0.00806663743971942</v>
      </c>
      <c r="AL657" s="156">
        <v>0.000192016575392157</v>
      </c>
    </row>
    <row r="658" spans="1:38">
      <c r="A658" s="166" t="s">
        <v>375</v>
      </c>
      <c r="B658" s="167" t="s">
        <v>1812</v>
      </c>
      <c r="C658" s="167" t="s">
        <v>476</v>
      </c>
      <c r="D658" s="150">
        <v>4630</v>
      </c>
      <c r="E658" s="150">
        <v>82</v>
      </c>
      <c r="F658" s="150">
        <v>53</v>
      </c>
      <c r="G658" s="150">
        <v>0</v>
      </c>
      <c r="H658" s="150">
        <v>0</v>
      </c>
      <c r="I658" s="151">
        <v>4729</v>
      </c>
      <c r="J658" s="151">
        <v>58</v>
      </c>
      <c r="K658" s="151">
        <v>58</v>
      </c>
      <c r="L658" s="151">
        <v>10</v>
      </c>
      <c r="M658" s="151">
        <v>0</v>
      </c>
      <c r="N658" s="151">
        <v>4539</v>
      </c>
      <c r="O658" s="151">
        <v>73</v>
      </c>
      <c r="P658" s="151">
        <v>73</v>
      </c>
      <c r="Q658" s="151">
        <v>46</v>
      </c>
      <c r="R658" s="151">
        <v>0</v>
      </c>
      <c r="S658" s="152">
        <v>0.015</v>
      </c>
      <c r="T658" s="153">
        <v>139019</v>
      </c>
      <c r="U658" s="153">
        <v>1490</v>
      </c>
      <c r="V658" s="153">
        <v>1460</v>
      </c>
      <c r="W658" s="153">
        <v>3</v>
      </c>
      <c r="X658" s="151">
        <v>1298</v>
      </c>
      <c r="Y658" s="154">
        <v>0.0106963796315612</v>
      </c>
      <c r="Z658" s="154">
        <v>0.0177105831533477</v>
      </c>
      <c r="AA658" s="154">
        <v>0.0122647494184817</v>
      </c>
      <c r="AB658" s="155">
        <v>0.0160828376294338</v>
      </c>
      <c r="AC658" s="156">
        <v>0.00544583373486602</v>
      </c>
      <c r="AD658" s="157">
        <v>32228</v>
      </c>
      <c r="AE658" s="158">
        <v>382</v>
      </c>
      <c r="AF658" s="158">
        <v>0</v>
      </c>
      <c r="AG658" s="158">
        <v>33311</v>
      </c>
      <c r="AH658" s="158">
        <v>366</v>
      </c>
      <c r="AI658" s="158">
        <v>0</v>
      </c>
      <c r="AJ658" s="155">
        <v>0.0118530470398411</v>
      </c>
      <c r="AK658" s="155">
        <v>0.0109873615322266</v>
      </c>
      <c r="AL658" s="156">
        <v>0.00086568550761454</v>
      </c>
    </row>
    <row r="659" spans="1:38">
      <c r="A659" s="166" t="s">
        <v>375</v>
      </c>
      <c r="B659" s="167" t="s">
        <v>1812</v>
      </c>
      <c r="C659" s="167" t="s">
        <v>477</v>
      </c>
      <c r="D659" s="150">
        <v>4818</v>
      </c>
      <c r="E659" s="150">
        <v>34</v>
      </c>
      <c r="F659" s="150">
        <v>24</v>
      </c>
      <c r="G659" s="150">
        <v>0</v>
      </c>
      <c r="H659" s="150">
        <v>0</v>
      </c>
      <c r="I659" s="151">
        <v>5476</v>
      </c>
      <c r="J659" s="151">
        <v>48</v>
      </c>
      <c r="K659" s="151">
        <v>47</v>
      </c>
      <c r="L659" s="151">
        <v>10</v>
      </c>
      <c r="M659" s="151">
        <v>0</v>
      </c>
      <c r="N659" s="151">
        <v>5284</v>
      </c>
      <c r="O659" s="151">
        <v>30</v>
      </c>
      <c r="P659" s="151">
        <v>30</v>
      </c>
      <c r="Q659" s="151">
        <v>21</v>
      </c>
      <c r="R659" s="151">
        <v>0</v>
      </c>
      <c r="S659" s="152">
        <v>0.015</v>
      </c>
      <c r="T659" s="153">
        <v>158132</v>
      </c>
      <c r="U659" s="153">
        <v>1337</v>
      </c>
      <c r="V659" s="153">
        <v>1326</v>
      </c>
      <c r="W659" s="153">
        <v>2</v>
      </c>
      <c r="X659" s="151">
        <v>1233</v>
      </c>
      <c r="Y659" s="154">
        <v>0.00844231401613842</v>
      </c>
      <c r="Z659" s="154">
        <v>0.0070568700705687</v>
      </c>
      <c r="AA659" s="154">
        <v>0.00876552227903579</v>
      </c>
      <c r="AB659" s="155">
        <v>0.0056775170325511</v>
      </c>
      <c r="AC659" s="156">
        <v>-0.00170865220846709</v>
      </c>
      <c r="AD659" s="157">
        <v>36323</v>
      </c>
      <c r="AE659" s="158">
        <v>284</v>
      </c>
      <c r="AF659" s="158">
        <v>0</v>
      </c>
      <c r="AG659" s="158">
        <v>38774</v>
      </c>
      <c r="AH659" s="158">
        <v>357</v>
      </c>
      <c r="AI659" s="158">
        <v>0</v>
      </c>
      <c r="AJ659" s="155">
        <v>0.00781873743908818</v>
      </c>
      <c r="AK659" s="155">
        <v>0.00920720070150101</v>
      </c>
      <c r="AL659" s="156">
        <v>-0.00138846326241282</v>
      </c>
    </row>
    <row r="660" spans="1:38">
      <c r="A660" s="166" t="s">
        <v>375</v>
      </c>
      <c r="B660" s="167" t="s">
        <v>1812</v>
      </c>
      <c r="C660" s="167" t="s">
        <v>478</v>
      </c>
      <c r="D660" s="150">
        <v>11216</v>
      </c>
      <c r="E660" s="150">
        <v>130</v>
      </c>
      <c r="F660" s="150">
        <v>102</v>
      </c>
      <c r="G660" s="150">
        <v>21</v>
      </c>
      <c r="H660" s="150">
        <v>0</v>
      </c>
      <c r="I660" s="151">
        <v>11295</v>
      </c>
      <c r="J660" s="151">
        <v>154</v>
      </c>
      <c r="K660" s="151">
        <v>154</v>
      </c>
      <c r="L660" s="151">
        <v>47</v>
      </c>
      <c r="M660" s="151">
        <v>0</v>
      </c>
      <c r="N660" s="151">
        <v>11202</v>
      </c>
      <c r="O660" s="151">
        <v>142</v>
      </c>
      <c r="P660" s="151">
        <v>142</v>
      </c>
      <c r="Q660" s="151">
        <v>93</v>
      </c>
      <c r="R660" s="151">
        <v>0</v>
      </c>
      <c r="S660" s="152">
        <v>0.015</v>
      </c>
      <c r="T660" s="153">
        <v>316532</v>
      </c>
      <c r="U660" s="153">
        <v>4181</v>
      </c>
      <c r="V660" s="153">
        <v>4151</v>
      </c>
      <c r="W660" s="153">
        <v>2</v>
      </c>
      <c r="X660" s="151">
        <v>3869</v>
      </c>
      <c r="Y660" s="154">
        <v>0.0132024566236589</v>
      </c>
      <c r="Z660" s="154">
        <v>0.0115905848787447</v>
      </c>
      <c r="AA660" s="154">
        <v>0.0136343514829571</v>
      </c>
      <c r="AB660" s="155">
        <v>0.0126763078021782</v>
      </c>
      <c r="AC660" s="156">
        <v>-0.00204376660421241</v>
      </c>
      <c r="AD660" s="157">
        <v>74804</v>
      </c>
      <c r="AE660" s="158">
        <v>985</v>
      </c>
      <c r="AF660" s="158">
        <v>0</v>
      </c>
      <c r="AG660" s="158">
        <v>77956</v>
      </c>
      <c r="AH660" s="158">
        <v>1164</v>
      </c>
      <c r="AI660" s="158">
        <v>2</v>
      </c>
      <c r="AJ660" s="155">
        <v>0.0131677450403722</v>
      </c>
      <c r="AK660" s="155">
        <v>0.0149058443224383</v>
      </c>
      <c r="AL660" s="156">
        <v>-0.00173809928206613</v>
      </c>
    </row>
    <row r="661" spans="1:38">
      <c r="A661" s="166" t="s">
        <v>375</v>
      </c>
      <c r="B661" s="167" t="s">
        <v>1812</v>
      </c>
      <c r="C661" s="167" t="s">
        <v>479</v>
      </c>
      <c r="D661" s="150">
        <v>6262</v>
      </c>
      <c r="E661" s="150">
        <v>98</v>
      </c>
      <c r="F661" s="150">
        <v>51</v>
      </c>
      <c r="G661" s="150">
        <v>0</v>
      </c>
      <c r="H661" s="150">
        <v>0</v>
      </c>
      <c r="I661" s="151">
        <v>6407</v>
      </c>
      <c r="J661" s="151">
        <v>74</v>
      </c>
      <c r="K661" s="151">
        <v>73</v>
      </c>
      <c r="L661" s="151">
        <v>7</v>
      </c>
      <c r="M661" s="151">
        <v>0</v>
      </c>
      <c r="N661" s="151">
        <v>6779</v>
      </c>
      <c r="O661" s="151">
        <v>121</v>
      </c>
      <c r="P661" s="151">
        <v>121</v>
      </c>
      <c r="Q661" s="151">
        <v>89</v>
      </c>
      <c r="R661" s="151">
        <v>0</v>
      </c>
      <c r="S661" s="152">
        <v>0.015</v>
      </c>
      <c r="T661" s="153">
        <v>186187</v>
      </c>
      <c r="U661" s="153">
        <v>2314</v>
      </c>
      <c r="V661" s="153">
        <v>2266</v>
      </c>
      <c r="W661" s="153">
        <v>2</v>
      </c>
      <c r="X661" s="151">
        <v>2073</v>
      </c>
      <c r="Y661" s="154">
        <v>0.0124176231423247</v>
      </c>
      <c r="Z661" s="154">
        <v>0.0156499520919834</v>
      </c>
      <c r="AA661" s="154">
        <v>0.011549867332605</v>
      </c>
      <c r="AB661" s="155">
        <v>0.0178492403009293</v>
      </c>
      <c r="AC661" s="156">
        <v>0.00410008475937843</v>
      </c>
      <c r="AD661" s="157">
        <v>43634</v>
      </c>
      <c r="AE661" s="158">
        <v>653</v>
      </c>
      <c r="AF661" s="158">
        <v>0</v>
      </c>
      <c r="AG661" s="158">
        <v>44411</v>
      </c>
      <c r="AH661" s="158">
        <v>595</v>
      </c>
      <c r="AI661" s="158">
        <v>1</v>
      </c>
      <c r="AJ661" s="155">
        <v>0.0149653939588394</v>
      </c>
      <c r="AK661" s="155">
        <v>0.013375064736214</v>
      </c>
      <c r="AL661" s="156">
        <v>0.00159032922262544</v>
      </c>
    </row>
    <row r="662" spans="1:38">
      <c r="A662" s="166" t="s">
        <v>375</v>
      </c>
      <c r="B662" s="167" t="s">
        <v>1812</v>
      </c>
      <c r="C662" s="167" t="s">
        <v>480</v>
      </c>
      <c r="D662" s="150">
        <v>4529</v>
      </c>
      <c r="E662" s="150">
        <v>63</v>
      </c>
      <c r="F662" s="150">
        <v>48</v>
      </c>
      <c r="G662" s="150">
        <v>0</v>
      </c>
      <c r="H662" s="150">
        <v>0</v>
      </c>
      <c r="I662" s="151">
        <v>4722</v>
      </c>
      <c r="J662" s="151">
        <v>21</v>
      </c>
      <c r="K662" s="151">
        <v>21</v>
      </c>
      <c r="L662" s="151">
        <v>6</v>
      </c>
      <c r="M662" s="151">
        <v>0</v>
      </c>
      <c r="N662" s="151">
        <v>4558</v>
      </c>
      <c r="O662" s="151">
        <v>37</v>
      </c>
      <c r="P662" s="151">
        <v>37</v>
      </c>
      <c r="Q662" s="151">
        <v>18</v>
      </c>
      <c r="R662" s="151">
        <v>0</v>
      </c>
      <c r="S662" s="152">
        <v>0.015</v>
      </c>
      <c r="T662" s="153">
        <v>131062</v>
      </c>
      <c r="U662" s="153">
        <v>1138</v>
      </c>
      <c r="V662" s="153">
        <v>1123</v>
      </c>
      <c r="W662" s="153">
        <v>1</v>
      </c>
      <c r="X662" s="151">
        <v>1015</v>
      </c>
      <c r="Y662" s="154">
        <v>0.00867528345363263</v>
      </c>
      <c r="Z662" s="154">
        <v>0.0139103554868624</v>
      </c>
      <c r="AA662" s="154">
        <v>0.00444726810673443</v>
      </c>
      <c r="AB662" s="155">
        <v>0.008117595436595</v>
      </c>
      <c r="AC662" s="156">
        <v>0.00946308738012801</v>
      </c>
      <c r="AD662" s="157">
        <v>30741</v>
      </c>
      <c r="AE662" s="158">
        <v>284</v>
      </c>
      <c r="AF662" s="158">
        <v>0</v>
      </c>
      <c r="AG662" s="158">
        <v>32297</v>
      </c>
      <c r="AH662" s="158">
        <v>279</v>
      </c>
      <c r="AI662" s="158">
        <v>0</v>
      </c>
      <c r="AJ662" s="155">
        <v>0.00923847630200709</v>
      </c>
      <c r="AK662" s="155">
        <v>0.00863857324209679</v>
      </c>
      <c r="AL662" s="156">
        <v>0.000599903059910303</v>
      </c>
    </row>
    <row r="663" spans="1:38">
      <c r="A663" s="166" t="s">
        <v>375</v>
      </c>
      <c r="B663" s="167" t="s">
        <v>1812</v>
      </c>
      <c r="C663" s="167" t="s">
        <v>481</v>
      </c>
      <c r="D663" s="150">
        <v>4531</v>
      </c>
      <c r="E663" s="150">
        <v>71</v>
      </c>
      <c r="F663" s="150">
        <v>37</v>
      </c>
      <c r="G663" s="150">
        <v>1</v>
      </c>
      <c r="H663" s="150">
        <v>0</v>
      </c>
      <c r="I663" s="151">
        <v>4590</v>
      </c>
      <c r="J663" s="151">
        <v>79</v>
      </c>
      <c r="K663" s="151">
        <v>78</v>
      </c>
      <c r="L663" s="151">
        <v>11</v>
      </c>
      <c r="M663" s="151">
        <v>0</v>
      </c>
      <c r="N663" s="151">
        <v>4550</v>
      </c>
      <c r="O663" s="151">
        <v>82</v>
      </c>
      <c r="P663" s="151">
        <v>82</v>
      </c>
      <c r="Q663" s="151">
        <v>62</v>
      </c>
      <c r="R663" s="151">
        <v>0</v>
      </c>
      <c r="S663" s="152">
        <v>0.015</v>
      </c>
      <c r="T663" s="153">
        <v>127655</v>
      </c>
      <c r="U663" s="153">
        <v>1944</v>
      </c>
      <c r="V663" s="153">
        <v>1909</v>
      </c>
      <c r="W663" s="153">
        <v>0</v>
      </c>
      <c r="X663" s="151">
        <v>1761</v>
      </c>
      <c r="Y663" s="154">
        <v>0.0152285456895539</v>
      </c>
      <c r="Z663" s="154">
        <v>0.0156698300595895</v>
      </c>
      <c r="AA663" s="154">
        <v>0.0172113289760349</v>
      </c>
      <c r="AB663" s="155">
        <v>0.018021978021978</v>
      </c>
      <c r="AC663" s="156">
        <v>-0.00154149891644536</v>
      </c>
      <c r="AD663" s="157">
        <v>30375</v>
      </c>
      <c r="AE663" s="158">
        <v>497</v>
      </c>
      <c r="AF663" s="158">
        <v>0</v>
      </c>
      <c r="AG663" s="158">
        <v>30817</v>
      </c>
      <c r="AH663" s="158">
        <v>489</v>
      </c>
      <c r="AI663" s="158">
        <v>0</v>
      </c>
      <c r="AJ663" s="155">
        <v>0.0163621399176955</v>
      </c>
      <c r="AK663" s="155">
        <v>0.0158678651393711</v>
      </c>
      <c r="AL663" s="156">
        <v>0.000494274778324345</v>
      </c>
    </row>
    <row r="664" spans="1:38">
      <c r="A664" s="166" t="s">
        <v>375</v>
      </c>
      <c r="B664" s="167" t="s">
        <v>1812</v>
      </c>
      <c r="C664" s="167" t="s">
        <v>482</v>
      </c>
      <c r="D664" s="150">
        <v>3592</v>
      </c>
      <c r="E664" s="150">
        <v>46</v>
      </c>
      <c r="F664" s="150">
        <v>34</v>
      </c>
      <c r="G664" s="150">
        <v>6</v>
      </c>
      <c r="H664" s="150">
        <v>0</v>
      </c>
      <c r="I664" s="151">
        <v>4014</v>
      </c>
      <c r="J664" s="151">
        <v>37</v>
      </c>
      <c r="K664" s="151">
        <v>37</v>
      </c>
      <c r="L664" s="151">
        <v>10</v>
      </c>
      <c r="M664" s="151">
        <v>0</v>
      </c>
      <c r="N664" s="151">
        <v>3851</v>
      </c>
      <c r="O664" s="151">
        <v>40</v>
      </c>
      <c r="P664" s="151">
        <v>40</v>
      </c>
      <c r="Q664" s="151">
        <v>20</v>
      </c>
      <c r="R664" s="151">
        <v>0</v>
      </c>
      <c r="S664" s="152">
        <v>0.015</v>
      </c>
      <c r="T664" s="153">
        <v>105269</v>
      </c>
      <c r="U664" s="153">
        <v>999</v>
      </c>
      <c r="V664" s="153">
        <v>987</v>
      </c>
      <c r="W664" s="153">
        <v>0</v>
      </c>
      <c r="X664" s="151">
        <v>902</v>
      </c>
      <c r="Y664" s="154">
        <v>0.00948997330648149</v>
      </c>
      <c r="Z664" s="154">
        <v>0.0128062360801782</v>
      </c>
      <c r="AA664" s="154">
        <v>0.00921773791728949</v>
      </c>
      <c r="AB664" s="155">
        <v>0.0103869124902623</v>
      </c>
      <c r="AC664" s="156">
        <v>0.00358849816288869</v>
      </c>
      <c r="AD664" s="157">
        <v>25744</v>
      </c>
      <c r="AE664" s="158">
        <v>293</v>
      </c>
      <c r="AF664" s="158">
        <v>0</v>
      </c>
      <c r="AG664" s="158">
        <v>26186</v>
      </c>
      <c r="AH664" s="158">
        <v>245</v>
      </c>
      <c r="AI664" s="158">
        <v>0</v>
      </c>
      <c r="AJ664" s="155">
        <v>0.0113812927284027</v>
      </c>
      <c r="AK664" s="155">
        <v>0.00935614450469717</v>
      </c>
      <c r="AL664" s="156">
        <v>0.00202514822370557</v>
      </c>
    </row>
    <row r="665" spans="1:38">
      <c r="A665" s="166" t="s">
        <v>375</v>
      </c>
      <c r="B665" s="167" t="s">
        <v>1812</v>
      </c>
      <c r="C665" s="167" t="s">
        <v>483</v>
      </c>
      <c r="D665" s="150">
        <v>6276</v>
      </c>
      <c r="E665" s="150">
        <v>91</v>
      </c>
      <c r="F665" s="150">
        <v>63</v>
      </c>
      <c r="G665" s="150">
        <v>0</v>
      </c>
      <c r="H665" s="150">
        <v>0</v>
      </c>
      <c r="I665" s="151">
        <v>6628</v>
      </c>
      <c r="J665" s="151">
        <v>71</v>
      </c>
      <c r="K665" s="151">
        <v>70</v>
      </c>
      <c r="L665" s="151">
        <v>19</v>
      </c>
      <c r="M665" s="151">
        <v>0</v>
      </c>
      <c r="N665" s="151">
        <v>6751</v>
      </c>
      <c r="O665" s="151">
        <v>62</v>
      </c>
      <c r="P665" s="151">
        <v>62</v>
      </c>
      <c r="Q665" s="151">
        <v>44</v>
      </c>
      <c r="R665" s="151">
        <v>0</v>
      </c>
      <c r="S665" s="152">
        <v>0.015</v>
      </c>
      <c r="T665" s="153">
        <v>187460</v>
      </c>
      <c r="U665" s="153">
        <v>1965</v>
      </c>
      <c r="V665" s="153">
        <v>1936</v>
      </c>
      <c r="W665" s="153">
        <v>2</v>
      </c>
      <c r="X665" s="151">
        <v>1778</v>
      </c>
      <c r="Y665" s="154">
        <v>0.0104715672676838</v>
      </c>
      <c r="Z665" s="154">
        <v>0.0144996813256851</v>
      </c>
      <c r="AA665" s="154">
        <v>0.0107121303560652</v>
      </c>
      <c r="AB665" s="155">
        <v>0.00918382461857503</v>
      </c>
      <c r="AC665" s="156">
        <v>0.00378755096961997</v>
      </c>
      <c r="AD665" s="157">
        <v>43731</v>
      </c>
      <c r="AE665" s="158">
        <v>474</v>
      </c>
      <c r="AF665" s="158">
        <v>1</v>
      </c>
      <c r="AG665" s="158">
        <v>44546</v>
      </c>
      <c r="AH665" s="158">
        <v>516</v>
      </c>
      <c r="AI665" s="158">
        <v>1</v>
      </c>
      <c r="AJ665" s="155">
        <v>0.0108161258603736</v>
      </c>
      <c r="AK665" s="155">
        <v>0.0115610829255152</v>
      </c>
      <c r="AL665" s="156">
        <v>-0.000744957065141549</v>
      </c>
    </row>
    <row r="666" spans="1:38">
      <c r="A666" s="166" t="s">
        <v>375</v>
      </c>
      <c r="B666" s="167" t="s">
        <v>1812</v>
      </c>
      <c r="C666" s="167" t="s">
        <v>484</v>
      </c>
      <c r="D666" s="150">
        <v>7213</v>
      </c>
      <c r="E666" s="150">
        <v>139</v>
      </c>
      <c r="F666" s="150">
        <v>81</v>
      </c>
      <c r="G666" s="150">
        <v>0</v>
      </c>
      <c r="H666" s="150">
        <v>0</v>
      </c>
      <c r="I666" s="151">
        <v>7222</v>
      </c>
      <c r="J666" s="151">
        <v>103</v>
      </c>
      <c r="K666" s="151">
        <v>101</v>
      </c>
      <c r="L666" s="151">
        <v>35</v>
      </c>
      <c r="M666" s="151">
        <v>0</v>
      </c>
      <c r="N666" s="151">
        <v>7746</v>
      </c>
      <c r="O666" s="151">
        <v>109</v>
      </c>
      <c r="P666" s="151">
        <v>109</v>
      </c>
      <c r="Q666" s="151">
        <v>80</v>
      </c>
      <c r="R666" s="151">
        <v>0</v>
      </c>
      <c r="S666" s="152">
        <v>0.015</v>
      </c>
      <c r="T666" s="153">
        <v>203245</v>
      </c>
      <c r="U666" s="153">
        <v>3045</v>
      </c>
      <c r="V666" s="153">
        <v>2985</v>
      </c>
      <c r="W666" s="153">
        <v>8</v>
      </c>
      <c r="X666" s="151">
        <v>2766</v>
      </c>
      <c r="Y666" s="154">
        <v>0.0149425570124726</v>
      </c>
      <c r="Z666" s="154">
        <v>0.0192707611257452</v>
      </c>
      <c r="AA666" s="154">
        <v>0.014261977291609</v>
      </c>
      <c r="AB666" s="155">
        <v>0.0140717789827007</v>
      </c>
      <c r="AC666" s="156">
        <v>0.00500878383413621</v>
      </c>
      <c r="AD666" s="157">
        <v>49067</v>
      </c>
      <c r="AE666" s="158">
        <v>763</v>
      </c>
      <c r="AF666" s="158">
        <v>0</v>
      </c>
      <c r="AG666" s="158">
        <v>49872</v>
      </c>
      <c r="AH666" s="158">
        <v>796</v>
      </c>
      <c r="AI666" s="158">
        <v>0</v>
      </c>
      <c r="AJ666" s="155">
        <v>0.0155501660994151</v>
      </c>
      <c r="AK666" s="155">
        <v>0.0159608598010908</v>
      </c>
      <c r="AL666" s="156">
        <v>-0.000410693701675706</v>
      </c>
    </row>
    <row r="667" spans="1:38">
      <c r="A667" s="166" t="s">
        <v>375</v>
      </c>
      <c r="B667" s="167" t="s">
        <v>1812</v>
      </c>
      <c r="C667" s="167" t="s">
        <v>485</v>
      </c>
      <c r="D667" s="150">
        <v>5858</v>
      </c>
      <c r="E667" s="150">
        <v>107</v>
      </c>
      <c r="F667" s="150">
        <v>52</v>
      </c>
      <c r="G667" s="150">
        <v>0</v>
      </c>
      <c r="H667" s="150">
        <v>0</v>
      </c>
      <c r="I667" s="151">
        <v>6210</v>
      </c>
      <c r="J667" s="151">
        <v>83</v>
      </c>
      <c r="K667" s="151">
        <v>82</v>
      </c>
      <c r="L667" s="151">
        <v>11</v>
      </c>
      <c r="M667" s="151">
        <v>0</v>
      </c>
      <c r="N667" s="151">
        <v>6342</v>
      </c>
      <c r="O667" s="151">
        <v>107</v>
      </c>
      <c r="P667" s="151">
        <v>107</v>
      </c>
      <c r="Q667" s="151">
        <v>74</v>
      </c>
      <c r="R667" s="151">
        <v>0</v>
      </c>
      <c r="S667" s="152">
        <v>0.015</v>
      </c>
      <c r="T667" s="153">
        <v>177332</v>
      </c>
      <c r="U667" s="153">
        <v>2716</v>
      </c>
      <c r="V667" s="153">
        <v>2659</v>
      </c>
      <c r="W667" s="153">
        <v>11</v>
      </c>
      <c r="X667" s="151">
        <v>2456</v>
      </c>
      <c r="Y667" s="154">
        <v>0.0152538740892789</v>
      </c>
      <c r="Z667" s="154">
        <v>0.0182656196654148</v>
      </c>
      <c r="AA667" s="154">
        <v>0.013365539452496</v>
      </c>
      <c r="AB667" s="155">
        <v>0.0168716493219804</v>
      </c>
      <c r="AC667" s="156">
        <v>0.00490008021291884</v>
      </c>
      <c r="AD667" s="157">
        <v>41464</v>
      </c>
      <c r="AE667" s="158">
        <v>712</v>
      </c>
      <c r="AF667" s="158">
        <v>2</v>
      </c>
      <c r="AG667" s="158">
        <v>42870</v>
      </c>
      <c r="AH667" s="158">
        <v>721</v>
      </c>
      <c r="AI667" s="158">
        <v>3</v>
      </c>
      <c r="AJ667" s="155">
        <v>0.0171232876712329</v>
      </c>
      <c r="AK667" s="155">
        <v>0.0167483088406811</v>
      </c>
      <c r="AL667" s="156">
        <v>0.000374978830551747</v>
      </c>
    </row>
    <row r="668" spans="1:38">
      <c r="A668" s="166" t="s">
        <v>375</v>
      </c>
      <c r="B668" s="167" t="s">
        <v>1812</v>
      </c>
      <c r="C668" s="167" t="s">
        <v>486</v>
      </c>
      <c r="D668" s="150">
        <v>2820</v>
      </c>
      <c r="E668" s="150">
        <v>33</v>
      </c>
      <c r="F668" s="150">
        <v>25</v>
      </c>
      <c r="G668" s="150">
        <v>0</v>
      </c>
      <c r="H668" s="150">
        <v>0</v>
      </c>
      <c r="I668" s="151">
        <v>2974</v>
      </c>
      <c r="J668" s="151">
        <v>38</v>
      </c>
      <c r="K668" s="151">
        <v>38</v>
      </c>
      <c r="L668" s="151">
        <v>11</v>
      </c>
      <c r="M668" s="151">
        <v>0</v>
      </c>
      <c r="N668" s="151">
        <v>2818</v>
      </c>
      <c r="O668" s="151">
        <v>21</v>
      </c>
      <c r="P668" s="151">
        <v>21</v>
      </c>
      <c r="Q668" s="151">
        <v>11</v>
      </c>
      <c r="R668" s="151">
        <v>0</v>
      </c>
      <c r="S668" s="152">
        <v>0.015</v>
      </c>
      <c r="T668" s="153">
        <v>77765</v>
      </c>
      <c r="U668" s="153">
        <v>946</v>
      </c>
      <c r="V668" s="153">
        <v>938</v>
      </c>
      <c r="W668" s="153">
        <v>1</v>
      </c>
      <c r="X668" s="151">
        <v>861</v>
      </c>
      <c r="Y668" s="154">
        <v>0.0121519963994085</v>
      </c>
      <c r="Z668" s="154">
        <v>0.0117021276595745</v>
      </c>
      <c r="AA668" s="154">
        <v>0.0127774041694687</v>
      </c>
      <c r="AB668" s="155">
        <v>0.00745209368346345</v>
      </c>
      <c r="AC668" s="156">
        <v>-0.00107527650989426</v>
      </c>
      <c r="AD668" s="157">
        <v>19009</v>
      </c>
      <c r="AE668" s="158">
        <v>205</v>
      </c>
      <c r="AF668" s="158">
        <v>0</v>
      </c>
      <c r="AG668" s="158">
        <v>18528</v>
      </c>
      <c r="AH668" s="158">
        <v>207</v>
      </c>
      <c r="AI668" s="158">
        <v>1</v>
      </c>
      <c r="AJ668" s="155">
        <v>0.0107843653006471</v>
      </c>
      <c r="AK668" s="155">
        <v>0.0111183074265976</v>
      </c>
      <c r="AL668" s="156">
        <v>-0.000333942125950521</v>
      </c>
    </row>
    <row r="669" spans="1:38">
      <c r="A669" s="166" t="s">
        <v>375</v>
      </c>
      <c r="B669" s="167" t="s">
        <v>1813</v>
      </c>
      <c r="C669" s="167" t="s">
        <v>487</v>
      </c>
      <c r="D669" s="150">
        <v>6075</v>
      </c>
      <c r="E669" s="150">
        <v>79</v>
      </c>
      <c r="F669" s="150">
        <v>51</v>
      </c>
      <c r="G669" s="150">
        <v>0</v>
      </c>
      <c r="H669" s="150">
        <v>0</v>
      </c>
      <c r="I669" s="151">
        <v>5918</v>
      </c>
      <c r="J669" s="151">
        <v>76</v>
      </c>
      <c r="K669" s="151">
        <v>76</v>
      </c>
      <c r="L669" s="151">
        <v>9</v>
      </c>
      <c r="M669" s="151">
        <v>0</v>
      </c>
      <c r="N669" s="151">
        <v>6372</v>
      </c>
      <c r="O669" s="151">
        <v>96</v>
      </c>
      <c r="P669" s="151">
        <v>96</v>
      </c>
      <c r="Q669" s="151">
        <v>59</v>
      </c>
      <c r="R669" s="151">
        <v>0</v>
      </c>
      <c r="S669" s="152">
        <v>0.015</v>
      </c>
      <c r="T669" s="153">
        <v>169279</v>
      </c>
      <c r="U669" s="153">
        <v>2007</v>
      </c>
      <c r="V669" s="153">
        <v>1979</v>
      </c>
      <c r="W669" s="153">
        <v>0</v>
      </c>
      <c r="X669" s="151">
        <v>1797</v>
      </c>
      <c r="Y669" s="154">
        <v>0.011856166447108</v>
      </c>
      <c r="Z669" s="154">
        <v>0.0130041152263374</v>
      </c>
      <c r="AA669" s="154">
        <v>0.0128421764109496</v>
      </c>
      <c r="AB669" s="155">
        <v>0.0150659133709981</v>
      </c>
      <c r="AC669" s="156">
        <v>0.000161938815387805</v>
      </c>
      <c r="AD669" s="157">
        <v>41651</v>
      </c>
      <c r="AE669" s="158">
        <v>533</v>
      </c>
      <c r="AF669" s="158">
        <v>0</v>
      </c>
      <c r="AG669" s="158">
        <v>41865</v>
      </c>
      <c r="AH669" s="158">
        <v>524</v>
      </c>
      <c r="AI669" s="158">
        <v>0</v>
      </c>
      <c r="AJ669" s="155">
        <v>0.012796811601162</v>
      </c>
      <c r="AK669" s="155">
        <v>0.0125164218320793</v>
      </c>
      <c r="AL669" s="156">
        <v>0.000280389769082734</v>
      </c>
    </row>
    <row r="670" spans="1:38">
      <c r="A670" s="166" t="s">
        <v>375</v>
      </c>
      <c r="B670" s="167" t="s">
        <v>1813</v>
      </c>
      <c r="C670" s="167" t="s">
        <v>488</v>
      </c>
      <c r="D670" s="150">
        <v>5256</v>
      </c>
      <c r="E670" s="150">
        <v>61</v>
      </c>
      <c r="F670" s="150">
        <v>38</v>
      </c>
      <c r="G670" s="150">
        <v>0</v>
      </c>
      <c r="H670" s="150">
        <v>0</v>
      </c>
      <c r="I670" s="151">
        <v>4980</v>
      </c>
      <c r="J670" s="151">
        <v>76</v>
      </c>
      <c r="K670" s="151">
        <v>76</v>
      </c>
      <c r="L670" s="151">
        <v>23</v>
      </c>
      <c r="M670" s="151">
        <v>0</v>
      </c>
      <c r="N670" s="151">
        <v>5293</v>
      </c>
      <c r="O670" s="151">
        <v>72</v>
      </c>
      <c r="P670" s="151">
        <v>72</v>
      </c>
      <c r="Q670" s="151">
        <v>44</v>
      </c>
      <c r="R670" s="151">
        <v>0</v>
      </c>
      <c r="S670" s="152">
        <v>0.015</v>
      </c>
      <c r="T670" s="153">
        <v>145119</v>
      </c>
      <c r="U670" s="153">
        <v>1808</v>
      </c>
      <c r="V670" s="153">
        <v>1785</v>
      </c>
      <c r="W670" s="153">
        <v>0</v>
      </c>
      <c r="X670" s="151">
        <v>1640</v>
      </c>
      <c r="Y670" s="154">
        <v>0.0124587407575852</v>
      </c>
      <c r="Z670" s="154">
        <v>0.0116057838660578</v>
      </c>
      <c r="AA670" s="154">
        <v>0.0152610441767068</v>
      </c>
      <c r="AB670" s="155">
        <v>0.0136028717173626</v>
      </c>
      <c r="AC670" s="156">
        <v>-0.00365526031064899</v>
      </c>
      <c r="AD670" s="157">
        <v>35315</v>
      </c>
      <c r="AE670" s="158">
        <v>446</v>
      </c>
      <c r="AF670" s="158">
        <v>0</v>
      </c>
      <c r="AG670" s="158">
        <v>35993</v>
      </c>
      <c r="AH670" s="158">
        <v>472</v>
      </c>
      <c r="AI670" s="158">
        <v>0</v>
      </c>
      <c r="AJ670" s="155">
        <v>0.0126291943933173</v>
      </c>
      <c r="AK670" s="155">
        <v>0.0131136609896369</v>
      </c>
      <c r="AL670" s="156">
        <v>-0.000484466596319587</v>
      </c>
    </row>
    <row r="671" spans="1:38">
      <c r="A671" s="166" t="s">
        <v>375</v>
      </c>
      <c r="B671" s="167" t="s">
        <v>1813</v>
      </c>
      <c r="C671" s="167" t="s">
        <v>489</v>
      </c>
      <c r="D671" s="150">
        <v>5048</v>
      </c>
      <c r="E671" s="150">
        <v>68</v>
      </c>
      <c r="F671" s="150">
        <v>50</v>
      </c>
      <c r="G671" s="150">
        <v>0</v>
      </c>
      <c r="H671" s="150">
        <v>0</v>
      </c>
      <c r="I671" s="151">
        <v>4749</v>
      </c>
      <c r="J671" s="151">
        <v>64</v>
      </c>
      <c r="K671" s="151">
        <v>64</v>
      </c>
      <c r="L671" s="151">
        <v>19</v>
      </c>
      <c r="M671" s="151">
        <v>0</v>
      </c>
      <c r="N671" s="151">
        <v>5039</v>
      </c>
      <c r="O671" s="151">
        <v>60</v>
      </c>
      <c r="P671" s="151">
        <v>60</v>
      </c>
      <c r="Q671" s="151">
        <v>36</v>
      </c>
      <c r="R671" s="151">
        <v>0</v>
      </c>
      <c r="S671" s="152">
        <v>0.015</v>
      </c>
      <c r="T671" s="153">
        <v>138371</v>
      </c>
      <c r="U671" s="153">
        <v>1498</v>
      </c>
      <c r="V671" s="153">
        <v>1480</v>
      </c>
      <c r="W671" s="153">
        <v>2</v>
      </c>
      <c r="X671" s="151">
        <v>1341</v>
      </c>
      <c r="Y671" s="154">
        <v>0.0108115139733037</v>
      </c>
      <c r="Z671" s="154">
        <v>0.0134706814580032</v>
      </c>
      <c r="AA671" s="154">
        <v>0.0134765213729206</v>
      </c>
      <c r="AB671" s="155">
        <v>0.0119071244294503</v>
      </c>
      <c r="AC671" s="156">
        <v>-5.83991491744443e-6</v>
      </c>
      <c r="AD671" s="157">
        <v>33472</v>
      </c>
      <c r="AE671" s="158">
        <v>403</v>
      </c>
      <c r="AF671" s="158">
        <v>0</v>
      </c>
      <c r="AG671" s="158">
        <v>34431</v>
      </c>
      <c r="AH671" s="158">
        <v>368</v>
      </c>
      <c r="AI671" s="158">
        <v>0</v>
      </c>
      <c r="AJ671" s="155">
        <v>0.012039913957935</v>
      </c>
      <c r="AK671" s="155">
        <v>0.010688042752171</v>
      </c>
      <c r="AL671" s="156">
        <v>0.00135187120576398</v>
      </c>
    </row>
    <row r="672" spans="1:38">
      <c r="A672" s="166" t="s">
        <v>375</v>
      </c>
      <c r="B672" s="167" t="s">
        <v>1813</v>
      </c>
      <c r="C672" s="167" t="s">
        <v>490</v>
      </c>
      <c r="D672" s="150">
        <v>4673</v>
      </c>
      <c r="E672" s="150">
        <v>68</v>
      </c>
      <c r="F672" s="150">
        <v>49</v>
      </c>
      <c r="G672" s="150">
        <v>0</v>
      </c>
      <c r="H672" s="150">
        <v>0</v>
      </c>
      <c r="I672" s="151">
        <v>4605</v>
      </c>
      <c r="J672" s="151">
        <v>56</v>
      </c>
      <c r="K672" s="151">
        <v>56</v>
      </c>
      <c r="L672" s="151">
        <v>12</v>
      </c>
      <c r="M672" s="151">
        <v>0</v>
      </c>
      <c r="N672" s="151">
        <v>4719</v>
      </c>
      <c r="O672" s="151">
        <v>66</v>
      </c>
      <c r="P672" s="151">
        <v>66</v>
      </c>
      <c r="Q672" s="151">
        <v>40</v>
      </c>
      <c r="R672" s="151">
        <v>0</v>
      </c>
      <c r="S672" s="152">
        <v>0.015</v>
      </c>
      <c r="T672" s="153">
        <v>133849</v>
      </c>
      <c r="U672" s="153">
        <v>1876</v>
      </c>
      <c r="V672" s="153">
        <v>1857</v>
      </c>
      <c r="W672" s="153">
        <v>1</v>
      </c>
      <c r="X672" s="151">
        <v>1706</v>
      </c>
      <c r="Y672" s="154">
        <v>0.0140083228115264</v>
      </c>
      <c r="Z672" s="154">
        <v>0.014551679863043</v>
      </c>
      <c r="AA672" s="154">
        <v>0.0121606948968512</v>
      </c>
      <c r="AB672" s="155">
        <v>0.013986013986014</v>
      </c>
      <c r="AC672" s="156">
        <v>0.00239098496619176</v>
      </c>
      <c r="AD672" s="157">
        <v>31385</v>
      </c>
      <c r="AE672" s="158">
        <v>437</v>
      </c>
      <c r="AF672" s="158">
        <v>0</v>
      </c>
      <c r="AG672" s="158">
        <v>32860</v>
      </c>
      <c r="AH672" s="158">
        <v>456</v>
      </c>
      <c r="AI672" s="158">
        <v>0</v>
      </c>
      <c r="AJ672" s="155">
        <v>0.0139238489724391</v>
      </c>
      <c r="AK672" s="155">
        <v>0.0138770541692027</v>
      </c>
      <c r="AL672" s="156">
        <v>4.67948032363847e-5</v>
      </c>
    </row>
    <row r="673" spans="1:38">
      <c r="A673" s="166" t="s">
        <v>375</v>
      </c>
      <c r="B673" s="167" t="s">
        <v>1813</v>
      </c>
      <c r="C673" s="167" t="s">
        <v>491</v>
      </c>
      <c r="D673" s="150">
        <v>5373</v>
      </c>
      <c r="E673" s="150">
        <v>89</v>
      </c>
      <c r="F673" s="150">
        <v>63</v>
      </c>
      <c r="G673" s="150">
        <v>0</v>
      </c>
      <c r="H673" s="150">
        <v>0</v>
      </c>
      <c r="I673" s="151">
        <v>5071</v>
      </c>
      <c r="J673" s="151">
        <v>94</v>
      </c>
      <c r="K673" s="151">
        <v>94</v>
      </c>
      <c r="L673" s="151">
        <v>18</v>
      </c>
      <c r="M673" s="151">
        <v>0</v>
      </c>
      <c r="N673" s="151">
        <v>5488</v>
      </c>
      <c r="O673" s="151">
        <v>95</v>
      </c>
      <c r="P673" s="151">
        <v>95</v>
      </c>
      <c r="Q673" s="151">
        <v>68</v>
      </c>
      <c r="R673" s="151">
        <v>0</v>
      </c>
      <c r="S673" s="152">
        <v>0.015</v>
      </c>
      <c r="T673" s="153">
        <v>148625</v>
      </c>
      <c r="U673" s="153">
        <v>2310</v>
      </c>
      <c r="V673" s="153">
        <v>2284</v>
      </c>
      <c r="W673" s="153">
        <v>1</v>
      </c>
      <c r="X673" s="151">
        <v>2093</v>
      </c>
      <c r="Y673" s="154">
        <v>0.0155357443229605</v>
      </c>
      <c r="Z673" s="154">
        <v>0.0165643029964638</v>
      </c>
      <c r="AA673" s="154">
        <v>0.0185367777558667</v>
      </c>
      <c r="AB673" s="155">
        <v>0.0173104956268222</v>
      </c>
      <c r="AC673" s="156">
        <v>-0.00197247475940289</v>
      </c>
      <c r="AD673" s="157">
        <v>36171</v>
      </c>
      <c r="AE673" s="158">
        <v>638</v>
      </c>
      <c r="AF673" s="158">
        <v>0</v>
      </c>
      <c r="AG673" s="158">
        <v>37011</v>
      </c>
      <c r="AH673" s="158">
        <v>599</v>
      </c>
      <c r="AI673" s="158">
        <v>0</v>
      </c>
      <c r="AJ673" s="155">
        <v>0.0176384396339609</v>
      </c>
      <c r="AK673" s="155">
        <v>0.0161843776174651</v>
      </c>
      <c r="AL673" s="156">
        <v>0.00145406201649583</v>
      </c>
    </row>
    <row r="674" spans="1:38">
      <c r="A674" s="166" t="s">
        <v>375</v>
      </c>
      <c r="B674" s="167" t="s">
        <v>1813</v>
      </c>
      <c r="C674" s="167" t="s">
        <v>492</v>
      </c>
      <c r="D674" s="150">
        <v>3051</v>
      </c>
      <c r="E674" s="150">
        <v>57</v>
      </c>
      <c r="F674" s="150">
        <v>42</v>
      </c>
      <c r="G674" s="150">
        <v>0</v>
      </c>
      <c r="H674" s="150">
        <v>0</v>
      </c>
      <c r="I674" s="151">
        <v>2871</v>
      </c>
      <c r="J674" s="151">
        <v>51</v>
      </c>
      <c r="K674" s="151">
        <v>51</v>
      </c>
      <c r="L674" s="151">
        <v>0</v>
      </c>
      <c r="M674" s="151">
        <v>0</v>
      </c>
      <c r="N674" s="151">
        <v>3157</v>
      </c>
      <c r="O674" s="151">
        <v>53</v>
      </c>
      <c r="P674" s="151">
        <v>53</v>
      </c>
      <c r="Q674" s="151">
        <v>23</v>
      </c>
      <c r="R674" s="151">
        <v>0</v>
      </c>
      <c r="S674" s="152">
        <v>0.015</v>
      </c>
      <c r="T674" s="153">
        <v>83408</v>
      </c>
      <c r="U674" s="153">
        <v>1270</v>
      </c>
      <c r="V674" s="153">
        <v>1255</v>
      </c>
      <c r="W674" s="153">
        <v>0</v>
      </c>
      <c r="X674" s="151">
        <v>1111</v>
      </c>
      <c r="Y674" s="154">
        <v>0.0152263571839632</v>
      </c>
      <c r="Z674" s="154">
        <v>0.0186823992133727</v>
      </c>
      <c r="AA674" s="154">
        <v>0.0177638453500522</v>
      </c>
      <c r="AB674" s="155">
        <v>0.0167880899588217</v>
      </c>
      <c r="AC674" s="156">
        <v>0.000918553863320418</v>
      </c>
      <c r="AD674" s="157">
        <v>20587</v>
      </c>
      <c r="AE674" s="158">
        <v>366</v>
      </c>
      <c r="AF674" s="158">
        <v>0</v>
      </c>
      <c r="AG674" s="158">
        <v>20716</v>
      </c>
      <c r="AH674" s="158">
        <v>325</v>
      </c>
      <c r="AI674" s="158">
        <v>0</v>
      </c>
      <c r="AJ674" s="155">
        <v>0.0177782095497158</v>
      </c>
      <c r="AK674" s="155">
        <v>0.015688356825642</v>
      </c>
      <c r="AL674" s="156">
        <v>0.00208985272407382</v>
      </c>
    </row>
    <row r="675" spans="1:38">
      <c r="A675" s="166" t="s">
        <v>375</v>
      </c>
      <c r="B675" s="167" t="s">
        <v>1813</v>
      </c>
      <c r="C675" s="167" t="s">
        <v>493</v>
      </c>
      <c r="D675" s="150">
        <v>4333</v>
      </c>
      <c r="E675" s="150">
        <v>48</v>
      </c>
      <c r="F675" s="150">
        <v>29</v>
      </c>
      <c r="G675" s="150">
        <v>0</v>
      </c>
      <c r="H675" s="150">
        <v>0</v>
      </c>
      <c r="I675" s="151">
        <v>4124</v>
      </c>
      <c r="J675" s="151">
        <v>68</v>
      </c>
      <c r="K675" s="151">
        <v>68</v>
      </c>
      <c r="L675" s="151">
        <v>20</v>
      </c>
      <c r="M675" s="151">
        <v>0</v>
      </c>
      <c r="N675" s="151">
        <v>4391</v>
      </c>
      <c r="O675" s="151">
        <v>52</v>
      </c>
      <c r="P675" s="151">
        <v>52</v>
      </c>
      <c r="Q675" s="151">
        <v>35</v>
      </c>
      <c r="R675" s="151">
        <v>0</v>
      </c>
      <c r="S675" s="152">
        <v>0.015</v>
      </c>
      <c r="T675" s="153">
        <v>117604</v>
      </c>
      <c r="U675" s="153">
        <v>1668</v>
      </c>
      <c r="V675" s="153">
        <v>1649</v>
      </c>
      <c r="W675" s="153">
        <v>2</v>
      </c>
      <c r="X675" s="151">
        <v>1536</v>
      </c>
      <c r="Y675" s="154">
        <v>0.0141661848236455</v>
      </c>
      <c r="Z675" s="154">
        <v>0.011077775213478</v>
      </c>
      <c r="AA675" s="154">
        <v>0.0164888457807953</v>
      </c>
      <c r="AB675" s="155">
        <v>0.0118424049191528</v>
      </c>
      <c r="AC675" s="156">
        <v>-0.00541107056731738</v>
      </c>
      <c r="AD675" s="157">
        <v>29029</v>
      </c>
      <c r="AE675" s="158">
        <v>397</v>
      </c>
      <c r="AF675" s="158">
        <v>1</v>
      </c>
      <c r="AG675" s="158">
        <v>28700</v>
      </c>
      <c r="AH675" s="158">
        <v>429</v>
      </c>
      <c r="AI675" s="158">
        <v>0</v>
      </c>
      <c r="AJ675" s="155">
        <v>0.0136415308829102</v>
      </c>
      <c r="AK675" s="155">
        <v>0.0149477351916376</v>
      </c>
      <c r="AL675" s="156">
        <v>-0.00130620430872744</v>
      </c>
    </row>
    <row r="676" spans="1:38">
      <c r="A676" s="166" t="s">
        <v>375</v>
      </c>
      <c r="B676" s="167" t="s">
        <v>1813</v>
      </c>
      <c r="C676" s="167" t="s">
        <v>494</v>
      </c>
      <c r="D676" s="150">
        <v>4114</v>
      </c>
      <c r="E676" s="150">
        <v>57</v>
      </c>
      <c r="F676" s="150">
        <v>32</v>
      </c>
      <c r="G676" s="150">
        <v>0</v>
      </c>
      <c r="H676" s="150">
        <v>0</v>
      </c>
      <c r="I676" s="151">
        <v>4056</v>
      </c>
      <c r="J676" s="151">
        <v>68</v>
      </c>
      <c r="K676" s="151">
        <v>68</v>
      </c>
      <c r="L676" s="151">
        <v>19</v>
      </c>
      <c r="M676" s="151">
        <v>0</v>
      </c>
      <c r="N676" s="151">
        <v>4325</v>
      </c>
      <c r="O676" s="151">
        <v>77</v>
      </c>
      <c r="P676" s="151">
        <v>77</v>
      </c>
      <c r="Q676" s="151">
        <v>53</v>
      </c>
      <c r="R676" s="151">
        <v>0</v>
      </c>
      <c r="S676" s="152">
        <v>0.015</v>
      </c>
      <c r="T676" s="153">
        <v>118032</v>
      </c>
      <c r="U676" s="153">
        <v>1519</v>
      </c>
      <c r="V676" s="153">
        <v>1494</v>
      </c>
      <c r="W676" s="153">
        <v>0</v>
      </c>
      <c r="X676" s="151">
        <v>1372</v>
      </c>
      <c r="Y676" s="154">
        <v>0.0128693913514979</v>
      </c>
      <c r="Z676" s="154">
        <v>0.0138551288283909</v>
      </c>
      <c r="AA676" s="154">
        <v>0.0167652859960552</v>
      </c>
      <c r="AB676" s="155">
        <v>0.0178034682080925</v>
      </c>
      <c r="AC676" s="156">
        <v>-0.00291015716766437</v>
      </c>
      <c r="AD676" s="157">
        <v>28908</v>
      </c>
      <c r="AE676" s="158">
        <v>410</v>
      </c>
      <c r="AF676" s="158">
        <v>0</v>
      </c>
      <c r="AG676" s="158">
        <v>29089</v>
      </c>
      <c r="AH676" s="158">
        <v>368</v>
      </c>
      <c r="AI676" s="158">
        <v>0</v>
      </c>
      <c r="AJ676" s="155">
        <v>0.0141829251418293</v>
      </c>
      <c r="AK676" s="155">
        <v>0.0126508302107326</v>
      </c>
      <c r="AL676" s="156">
        <v>0.00153209493109667</v>
      </c>
    </row>
    <row r="677" spans="1:38">
      <c r="A677" s="166" t="s">
        <v>375</v>
      </c>
      <c r="B677" s="167" t="s">
        <v>1813</v>
      </c>
      <c r="C677" s="167" t="s">
        <v>495</v>
      </c>
      <c r="D677" s="150">
        <v>4835</v>
      </c>
      <c r="E677" s="150">
        <v>75</v>
      </c>
      <c r="F677" s="150">
        <v>52</v>
      </c>
      <c r="G677" s="150">
        <v>0</v>
      </c>
      <c r="H677" s="150">
        <v>0</v>
      </c>
      <c r="I677" s="151">
        <v>4573</v>
      </c>
      <c r="J677" s="151">
        <v>69</v>
      </c>
      <c r="K677" s="151">
        <v>69</v>
      </c>
      <c r="L677" s="151">
        <v>23</v>
      </c>
      <c r="M677" s="151">
        <v>0</v>
      </c>
      <c r="N677" s="151">
        <v>5120</v>
      </c>
      <c r="O677" s="151">
        <v>81</v>
      </c>
      <c r="P677" s="151">
        <v>81</v>
      </c>
      <c r="Q677" s="151">
        <v>63</v>
      </c>
      <c r="R677" s="151">
        <v>0</v>
      </c>
      <c r="S677" s="152">
        <v>0.015</v>
      </c>
      <c r="T677" s="153">
        <v>136647</v>
      </c>
      <c r="U677" s="153">
        <v>1900</v>
      </c>
      <c r="V677" s="153">
        <v>1877</v>
      </c>
      <c r="W677" s="153">
        <v>0</v>
      </c>
      <c r="X677" s="151">
        <v>1735</v>
      </c>
      <c r="Y677" s="154">
        <v>0.0139044399072062</v>
      </c>
      <c r="Z677" s="154">
        <v>0.015511892450879</v>
      </c>
      <c r="AA677" s="154">
        <v>0.0150885633063634</v>
      </c>
      <c r="AB677" s="155">
        <v>0.0158203125</v>
      </c>
      <c r="AC677" s="156">
        <v>0.00042332914451557</v>
      </c>
      <c r="AD677" s="157">
        <v>32595</v>
      </c>
      <c r="AE677" s="158">
        <v>533</v>
      </c>
      <c r="AF677" s="158">
        <v>0</v>
      </c>
      <c r="AG677" s="158">
        <v>34520</v>
      </c>
      <c r="AH677" s="158">
        <v>470</v>
      </c>
      <c r="AI677" s="158">
        <v>0</v>
      </c>
      <c r="AJ677" s="155">
        <v>0.0163522012578616</v>
      </c>
      <c r="AK677" s="155">
        <v>0.0136152954808806</v>
      </c>
      <c r="AL677" s="156">
        <v>0.00273690577698099</v>
      </c>
    </row>
    <row r="678" spans="1:38">
      <c r="A678" s="166" t="s">
        <v>375</v>
      </c>
      <c r="B678" s="167" t="s">
        <v>1813</v>
      </c>
      <c r="C678" s="167" t="s">
        <v>496</v>
      </c>
      <c r="D678" s="150">
        <v>5650</v>
      </c>
      <c r="E678" s="150">
        <v>99</v>
      </c>
      <c r="F678" s="150">
        <v>44</v>
      </c>
      <c r="G678" s="150">
        <v>0</v>
      </c>
      <c r="H678" s="150">
        <v>0</v>
      </c>
      <c r="I678" s="151">
        <v>5302</v>
      </c>
      <c r="J678" s="151">
        <v>55</v>
      </c>
      <c r="K678" s="151">
        <v>55</v>
      </c>
      <c r="L678" s="151">
        <v>7</v>
      </c>
      <c r="M678" s="151">
        <v>0</v>
      </c>
      <c r="N678" s="151">
        <v>5755</v>
      </c>
      <c r="O678" s="151">
        <v>89</v>
      </c>
      <c r="P678" s="151">
        <v>89</v>
      </c>
      <c r="Q678" s="151">
        <v>47</v>
      </c>
      <c r="R678" s="151">
        <v>0</v>
      </c>
      <c r="S678" s="152">
        <v>0.015</v>
      </c>
      <c r="T678" s="153">
        <v>153320</v>
      </c>
      <c r="U678" s="153">
        <v>1905</v>
      </c>
      <c r="V678" s="153">
        <v>1849</v>
      </c>
      <c r="W678" s="153">
        <v>4</v>
      </c>
      <c r="X678" s="151">
        <v>1679</v>
      </c>
      <c r="Y678" s="154">
        <v>0.0123989042525437</v>
      </c>
      <c r="Z678" s="154">
        <v>0.0175221238938053</v>
      </c>
      <c r="AA678" s="154">
        <v>0.0103734439834025</v>
      </c>
      <c r="AB678" s="155">
        <v>0.0154648132059079</v>
      </c>
      <c r="AC678" s="156">
        <v>0.00714867991040282</v>
      </c>
      <c r="AD678" s="157">
        <v>38031</v>
      </c>
      <c r="AE678" s="158">
        <v>481</v>
      </c>
      <c r="AF678" s="158">
        <v>0</v>
      </c>
      <c r="AG678" s="158">
        <v>38354</v>
      </c>
      <c r="AH678" s="158">
        <v>490</v>
      </c>
      <c r="AI678" s="158">
        <v>2</v>
      </c>
      <c r="AJ678" s="155">
        <v>0.0126475769766769</v>
      </c>
      <c r="AK678" s="155">
        <v>0.0127235751160244</v>
      </c>
      <c r="AL678" s="156">
        <v>-7.59981393474822e-5</v>
      </c>
    </row>
    <row r="679" spans="1:38">
      <c r="A679" s="166" t="s">
        <v>375</v>
      </c>
      <c r="B679" s="167" t="s">
        <v>1813</v>
      </c>
      <c r="C679" s="167" t="s">
        <v>497</v>
      </c>
      <c r="D679" s="150">
        <v>1333</v>
      </c>
      <c r="E679" s="150">
        <v>24</v>
      </c>
      <c r="F679" s="150">
        <v>16</v>
      </c>
      <c r="G679" s="150">
        <v>0</v>
      </c>
      <c r="H679" s="150">
        <v>0</v>
      </c>
      <c r="I679" s="151">
        <v>1306</v>
      </c>
      <c r="J679" s="151">
        <v>20</v>
      </c>
      <c r="K679" s="151">
        <v>20</v>
      </c>
      <c r="L679" s="151">
        <v>1</v>
      </c>
      <c r="M679" s="151">
        <v>0</v>
      </c>
      <c r="N679" s="151">
        <v>1384</v>
      </c>
      <c r="O679" s="151">
        <v>8</v>
      </c>
      <c r="P679" s="151">
        <v>8</v>
      </c>
      <c r="Q679" s="151">
        <v>7</v>
      </c>
      <c r="R679" s="151">
        <v>0</v>
      </c>
      <c r="S679" s="152">
        <v>0.015</v>
      </c>
      <c r="T679" s="153">
        <v>38011</v>
      </c>
      <c r="U679" s="153">
        <v>485</v>
      </c>
      <c r="V679" s="153">
        <v>476</v>
      </c>
      <c r="W679" s="153">
        <v>0</v>
      </c>
      <c r="X679" s="151">
        <v>432</v>
      </c>
      <c r="Y679" s="154">
        <v>0.0127594643655784</v>
      </c>
      <c r="Z679" s="154">
        <v>0.0180045011252813</v>
      </c>
      <c r="AA679" s="154">
        <v>0.0153139356814701</v>
      </c>
      <c r="AB679" s="155">
        <v>0.00578034682080925</v>
      </c>
      <c r="AC679" s="156">
        <v>0.00269056544381118</v>
      </c>
      <c r="AD679" s="157">
        <v>9119</v>
      </c>
      <c r="AE679" s="158">
        <v>127</v>
      </c>
      <c r="AF679" s="158">
        <v>0</v>
      </c>
      <c r="AG679" s="158">
        <v>9519</v>
      </c>
      <c r="AH679" s="158">
        <v>126</v>
      </c>
      <c r="AI679" s="158">
        <v>0</v>
      </c>
      <c r="AJ679" s="155">
        <v>0.013926965676061</v>
      </c>
      <c r="AK679" s="155">
        <v>0.0132366845256855</v>
      </c>
      <c r="AL679" s="156">
        <v>0.000690281150375501</v>
      </c>
    </row>
    <row r="680" spans="1:38">
      <c r="A680" s="166" t="s">
        <v>375</v>
      </c>
      <c r="B680" s="167" t="s">
        <v>1813</v>
      </c>
      <c r="C680" s="167" t="s">
        <v>498</v>
      </c>
      <c r="D680" s="150">
        <v>5748</v>
      </c>
      <c r="E680" s="150">
        <v>99</v>
      </c>
      <c r="F680" s="150">
        <v>72</v>
      </c>
      <c r="G680" s="150">
        <v>0</v>
      </c>
      <c r="H680" s="150">
        <v>0</v>
      </c>
      <c r="I680" s="151">
        <v>5482</v>
      </c>
      <c r="J680" s="151">
        <v>77</v>
      </c>
      <c r="K680" s="151">
        <v>76</v>
      </c>
      <c r="L680" s="151">
        <v>28</v>
      </c>
      <c r="M680" s="151">
        <v>0</v>
      </c>
      <c r="N680" s="151">
        <v>5725</v>
      </c>
      <c r="O680" s="151">
        <v>108</v>
      </c>
      <c r="P680" s="151">
        <v>108</v>
      </c>
      <c r="Q680" s="151">
        <v>80</v>
      </c>
      <c r="R680" s="151">
        <v>0</v>
      </c>
      <c r="S680" s="152">
        <v>0.015</v>
      </c>
      <c r="T680" s="153">
        <v>158794</v>
      </c>
      <c r="U680" s="153">
        <v>2343</v>
      </c>
      <c r="V680" s="153">
        <v>2314</v>
      </c>
      <c r="W680" s="153">
        <v>1</v>
      </c>
      <c r="X680" s="151">
        <v>2139</v>
      </c>
      <c r="Y680" s="154">
        <v>0.0147486680856959</v>
      </c>
      <c r="Z680" s="154">
        <v>0.017223382045929</v>
      </c>
      <c r="AA680" s="154">
        <v>0.0140459686245896</v>
      </c>
      <c r="AB680" s="155">
        <v>0.0188646288209607</v>
      </c>
      <c r="AC680" s="156">
        <v>0.00317741342133945</v>
      </c>
      <c r="AD680" s="157">
        <v>38486</v>
      </c>
      <c r="AE680" s="158">
        <v>570</v>
      </c>
      <c r="AF680" s="158">
        <v>0</v>
      </c>
      <c r="AG680" s="158">
        <v>39083</v>
      </c>
      <c r="AH680" s="158">
        <v>610</v>
      </c>
      <c r="AI680" s="158">
        <v>0</v>
      </c>
      <c r="AJ680" s="155">
        <v>0.0148105804708206</v>
      </c>
      <c r="AK680" s="155">
        <v>0.0156078090218253</v>
      </c>
      <c r="AL680" s="156">
        <v>-0.000797228551004787</v>
      </c>
    </row>
    <row r="681" spans="1:38">
      <c r="A681" s="166" t="s">
        <v>375</v>
      </c>
      <c r="B681" s="167" t="s">
        <v>1813</v>
      </c>
      <c r="C681" s="167" t="s">
        <v>499</v>
      </c>
      <c r="D681" s="150">
        <v>4689</v>
      </c>
      <c r="E681" s="150">
        <v>49</v>
      </c>
      <c r="F681" s="150">
        <v>34</v>
      </c>
      <c r="G681" s="150">
        <v>1</v>
      </c>
      <c r="H681" s="150">
        <v>0</v>
      </c>
      <c r="I681" s="151">
        <v>4635</v>
      </c>
      <c r="J681" s="151">
        <v>52</v>
      </c>
      <c r="K681" s="151">
        <v>51</v>
      </c>
      <c r="L681" s="151">
        <v>5</v>
      </c>
      <c r="M681" s="151">
        <v>0</v>
      </c>
      <c r="N681" s="151">
        <v>4999</v>
      </c>
      <c r="O681" s="151">
        <v>59</v>
      </c>
      <c r="P681" s="151">
        <v>59</v>
      </c>
      <c r="Q681" s="151">
        <v>37</v>
      </c>
      <c r="R681" s="151">
        <v>0</v>
      </c>
      <c r="S681" s="152">
        <v>0.015</v>
      </c>
      <c r="T681" s="153">
        <v>131961</v>
      </c>
      <c r="U681" s="153">
        <v>1355</v>
      </c>
      <c r="V681" s="153">
        <v>1339</v>
      </c>
      <c r="W681" s="153">
        <v>0</v>
      </c>
      <c r="X681" s="151">
        <v>1211</v>
      </c>
      <c r="Y681" s="154">
        <v>0.0102681852971711</v>
      </c>
      <c r="Z681" s="154">
        <v>0.0104499893367456</v>
      </c>
      <c r="AA681" s="154">
        <v>0.0112189859762675</v>
      </c>
      <c r="AB681" s="155">
        <v>0.0118023604720944</v>
      </c>
      <c r="AC681" s="156">
        <v>-0.000768996639521955</v>
      </c>
      <c r="AD681" s="157">
        <v>33240</v>
      </c>
      <c r="AE681" s="158">
        <v>393</v>
      </c>
      <c r="AF681" s="158">
        <v>0</v>
      </c>
      <c r="AG681" s="158">
        <v>33602</v>
      </c>
      <c r="AH681" s="158">
        <v>359</v>
      </c>
      <c r="AI681" s="158">
        <v>0</v>
      </c>
      <c r="AJ681" s="155">
        <v>0.0118231046931408</v>
      </c>
      <c r="AK681" s="155">
        <v>0.0106838878638176</v>
      </c>
      <c r="AL681" s="156">
        <v>0.00113921682932316</v>
      </c>
    </row>
    <row r="682" spans="1:38">
      <c r="A682" s="166" t="s">
        <v>375</v>
      </c>
      <c r="B682" s="167" t="s">
        <v>1813</v>
      </c>
      <c r="C682" s="167" t="s">
        <v>500</v>
      </c>
      <c r="D682" s="150">
        <v>3232</v>
      </c>
      <c r="E682" s="150">
        <v>60</v>
      </c>
      <c r="F682" s="150">
        <v>44</v>
      </c>
      <c r="G682" s="150">
        <v>0</v>
      </c>
      <c r="H682" s="150">
        <v>0</v>
      </c>
      <c r="I682" s="151">
        <v>3224</v>
      </c>
      <c r="J682" s="151">
        <v>45</v>
      </c>
      <c r="K682" s="151">
        <v>45</v>
      </c>
      <c r="L682" s="151">
        <v>15</v>
      </c>
      <c r="M682" s="151">
        <v>0</v>
      </c>
      <c r="N682" s="151">
        <v>3309</v>
      </c>
      <c r="O682" s="151">
        <v>55</v>
      </c>
      <c r="P682" s="151">
        <v>55</v>
      </c>
      <c r="Q682" s="151">
        <v>40</v>
      </c>
      <c r="R682" s="151">
        <v>0</v>
      </c>
      <c r="S682" s="152">
        <v>0.015</v>
      </c>
      <c r="T682" s="153">
        <v>91267</v>
      </c>
      <c r="U682" s="153">
        <v>1457</v>
      </c>
      <c r="V682" s="153">
        <v>1441</v>
      </c>
      <c r="W682" s="153">
        <v>0</v>
      </c>
      <c r="X682" s="151">
        <v>1328</v>
      </c>
      <c r="Y682" s="154">
        <v>0.0159641491448169</v>
      </c>
      <c r="Z682" s="154">
        <v>0.0185643564356436</v>
      </c>
      <c r="AA682" s="154">
        <v>0.0139578163771712</v>
      </c>
      <c r="AB682" s="155">
        <v>0.0166213357509822</v>
      </c>
      <c r="AC682" s="156">
        <v>0.00460654005847235</v>
      </c>
      <c r="AD682" s="157">
        <v>22092</v>
      </c>
      <c r="AE682" s="158">
        <v>374</v>
      </c>
      <c r="AF682" s="158">
        <v>0</v>
      </c>
      <c r="AG682" s="158">
        <v>22614</v>
      </c>
      <c r="AH682" s="158">
        <v>400</v>
      </c>
      <c r="AI682" s="158">
        <v>0</v>
      </c>
      <c r="AJ682" s="155">
        <v>0.0169292051421329</v>
      </c>
      <c r="AK682" s="155">
        <v>0.0176881577783674</v>
      </c>
      <c r="AL682" s="156">
        <v>-0.000758952636234485</v>
      </c>
    </row>
    <row r="683" spans="1:38">
      <c r="A683" s="166" t="s">
        <v>375</v>
      </c>
      <c r="B683" s="167" t="s">
        <v>1813</v>
      </c>
      <c r="C683" s="167" t="s">
        <v>501</v>
      </c>
      <c r="D683" s="150">
        <v>1683</v>
      </c>
      <c r="E683" s="150">
        <v>27</v>
      </c>
      <c r="F683" s="150">
        <v>19</v>
      </c>
      <c r="G683" s="150">
        <v>0</v>
      </c>
      <c r="H683" s="150">
        <v>0</v>
      </c>
      <c r="I683" s="151">
        <v>1604</v>
      </c>
      <c r="J683" s="151">
        <v>25</v>
      </c>
      <c r="K683" s="151">
        <v>25</v>
      </c>
      <c r="L683" s="151">
        <v>1</v>
      </c>
      <c r="M683" s="151">
        <v>0</v>
      </c>
      <c r="N683" s="151">
        <v>1613</v>
      </c>
      <c r="O683" s="151">
        <v>29</v>
      </c>
      <c r="P683" s="151">
        <v>29</v>
      </c>
      <c r="Q683" s="151">
        <v>16</v>
      </c>
      <c r="R683" s="151">
        <v>0</v>
      </c>
      <c r="S683" s="152">
        <v>0.015</v>
      </c>
      <c r="T683" s="153">
        <v>47444</v>
      </c>
      <c r="U683" s="153">
        <v>682</v>
      </c>
      <c r="V683" s="153">
        <v>674</v>
      </c>
      <c r="W683" s="153">
        <v>2</v>
      </c>
      <c r="X683" s="151">
        <v>605</v>
      </c>
      <c r="Y683" s="154">
        <v>0.0143326869572549</v>
      </c>
      <c r="Z683" s="154">
        <v>0.0160427807486631</v>
      </c>
      <c r="AA683" s="154">
        <v>0.0155860349127182</v>
      </c>
      <c r="AB683" s="155">
        <v>0.0179789212647241</v>
      </c>
      <c r="AC683" s="156">
        <v>0.000456745835944898</v>
      </c>
      <c r="AD683" s="157">
        <v>11555</v>
      </c>
      <c r="AE683" s="158">
        <v>186</v>
      </c>
      <c r="AF683" s="158">
        <v>0</v>
      </c>
      <c r="AG683" s="158">
        <v>12008</v>
      </c>
      <c r="AH683" s="158">
        <v>160</v>
      </c>
      <c r="AI683" s="158">
        <v>1</v>
      </c>
      <c r="AJ683" s="155">
        <v>0.0160969277369104</v>
      </c>
      <c r="AK683" s="155">
        <v>0.0132411725516322</v>
      </c>
      <c r="AL683" s="156">
        <v>0.00285575518527818</v>
      </c>
    </row>
    <row r="684" spans="1:38">
      <c r="A684" s="166" t="s">
        <v>375</v>
      </c>
      <c r="B684" s="167" t="s">
        <v>1813</v>
      </c>
      <c r="C684" s="167" t="s">
        <v>502</v>
      </c>
      <c r="D684" s="150">
        <v>2770</v>
      </c>
      <c r="E684" s="150">
        <v>37</v>
      </c>
      <c r="F684" s="150">
        <v>23</v>
      </c>
      <c r="G684" s="150">
        <v>0</v>
      </c>
      <c r="H684" s="150">
        <v>0</v>
      </c>
      <c r="I684" s="151">
        <v>2812</v>
      </c>
      <c r="J684" s="151">
        <v>42</v>
      </c>
      <c r="K684" s="151">
        <v>42</v>
      </c>
      <c r="L684" s="151">
        <v>20</v>
      </c>
      <c r="M684" s="151">
        <v>0</v>
      </c>
      <c r="N684" s="151">
        <v>3111</v>
      </c>
      <c r="O684" s="151">
        <v>32</v>
      </c>
      <c r="P684" s="151">
        <v>32</v>
      </c>
      <c r="Q684" s="151">
        <v>25</v>
      </c>
      <c r="R684" s="151">
        <v>0</v>
      </c>
      <c r="S684" s="152">
        <v>0.015</v>
      </c>
      <c r="T684" s="153">
        <v>77219</v>
      </c>
      <c r="U684" s="153">
        <v>905</v>
      </c>
      <c r="V684" s="153">
        <v>891</v>
      </c>
      <c r="W684" s="153">
        <v>0</v>
      </c>
      <c r="X684" s="151">
        <v>831</v>
      </c>
      <c r="Y684" s="154">
        <v>0.0117199134927932</v>
      </c>
      <c r="Z684" s="154">
        <v>0.0133574007220217</v>
      </c>
      <c r="AA684" s="154">
        <v>0.0149359886201991</v>
      </c>
      <c r="AB684" s="155">
        <v>0.0102860816457731</v>
      </c>
      <c r="AC684" s="156">
        <v>-0.00157858789817748</v>
      </c>
      <c r="AD684" s="157">
        <v>19564</v>
      </c>
      <c r="AE684" s="158">
        <v>263</v>
      </c>
      <c r="AF684" s="158">
        <v>0</v>
      </c>
      <c r="AG684" s="158">
        <v>19170</v>
      </c>
      <c r="AH684" s="158">
        <v>207</v>
      </c>
      <c r="AI684" s="158">
        <v>0</v>
      </c>
      <c r="AJ684" s="155">
        <v>0.0134430586792067</v>
      </c>
      <c r="AK684" s="155">
        <v>0.0107981220657277</v>
      </c>
      <c r="AL684" s="156">
        <v>0.00264493661347901</v>
      </c>
    </row>
    <row r="685" spans="1:38">
      <c r="A685" s="166" t="s">
        <v>375</v>
      </c>
      <c r="B685" s="167" t="s">
        <v>1813</v>
      </c>
      <c r="C685" s="167" t="s">
        <v>503</v>
      </c>
      <c r="D685" s="150">
        <v>3714</v>
      </c>
      <c r="E685" s="150">
        <v>52</v>
      </c>
      <c r="F685" s="150">
        <v>41</v>
      </c>
      <c r="G685" s="150">
        <v>0</v>
      </c>
      <c r="H685" s="150">
        <v>0</v>
      </c>
      <c r="I685" s="151">
        <v>3443</v>
      </c>
      <c r="J685" s="151">
        <v>48</v>
      </c>
      <c r="K685" s="151">
        <v>48</v>
      </c>
      <c r="L685" s="151">
        <v>15</v>
      </c>
      <c r="M685" s="151">
        <v>0</v>
      </c>
      <c r="N685" s="151">
        <v>3646</v>
      </c>
      <c r="O685" s="151">
        <v>67</v>
      </c>
      <c r="P685" s="151">
        <v>67</v>
      </c>
      <c r="Q685" s="151">
        <v>46</v>
      </c>
      <c r="R685" s="151">
        <v>0</v>
      </c>
      <c r="S685" s="152">
        <v>0.015</v>
      </c>
      <c r="T685" s="153">
        <v>100965</v>
      </c>
      <c r="U685" s="153">
        <v>1435</v>
      </c>
      <c r="V685" s="153">
        <v>1424</v>
      </c>
      <c r="W685" s="153">
        <v>1</v>
      </c>
      <c r="X685" s="151">
        <v>1303</v>
      </c>
      <c r="Y685" s="154">
        <v>0.0142029416134304</v>
      </c>
      <c r="Z685" s="154">
        <v>0.0140010770059235</v>
      </c>
      <c r="AA685" s="154">
        <v>0.0139413302352599</v>
      </c>
      <c r="AB685" s="155">
        <v>0.0183763027975864</v>
      </c>
      <c r="AC685" s="156">
        <v>5.97467706635862e-5</v>
      </c>
      <c r="AD685" s="157">
        <v>25051</v>
      </c>
      <c r="AE685" s="158">
        <v>367</v>
      </c>
      <c r="AF685" s="158">
        <v>0</v>
      </c>
      <c r="AG685" s="158">
        <v>25300</v>
      </c>
      <c r="AH685" s="158">
        <v>399</v>
      </c>
      <c r="AI685" s="158">
        <v>0</v>
      </c>
      <c r="AJ685" s="155">
        <v>0.0146501137679135</v>
      </c>
      <c r="AK685" s="155">
        <v>0.0157707509881423</v>
      </c>
      <c r="AL685" s="156">
        <v>-0.00112063722022884</v>
      </c>
    </row>
    <row r="686" spans="1:38">
      <c r="A686" s="166" t="s">
        <v>375</v>
      </c>
      <c r="B686" s="167" t="s">
        <v>1814</v>
      </c>
      <c r="C686" s="167" t="s">
        <v>504</v>
      </c>
      <c r="D686" s="150">
        <v>3077</v>
      </c>
      <c r="E686" s="150">
        <v>41</v>
      </c>
      <c r="F686" s="150">
        <v>33</v>
      </c>
      <c r="G686" s="150">
        <v>0</v>
      </c>
      <c r="H686" s="150">
        <v>0</v>
      </c>
      <c r="I686" s="151">
        <v>2556</v>
      </c>
      <c r="J686" s="151">
        <v>50</v>
      </c>
      <c r="K686" s="151">
        <v>50</v>
      </c>
      <c r="L686" s="151">
        <v>7</v>
      </c>
      <c r="M686" s="151">
        <v>0</v>
      </c>
      <c r="N686" s="151">
        <v>3147</v>
      </c>
      <c r="O686" s="151">
        <v>65</v>
      </c>
      <c r="P686" s="151">
        <v>65</v>
      </c>
      <c r="Q686" s="151">
        <v>35</v>
      </c>
      <c r="R686" s="151">
        <v>0</v>
      </c>
      <c r="S686" s="152">
        <v>0.015</v>
      </c>
      <c r="T686" s="153">
        <v>84255</v>
      </c>
      <c r="U686" s="153">
        <v>1129</v>
      </c>
      <c r="V686" s="153">
        <v>1121</v>
      </c>
      <c r="W686" s="153">
        <v>0</v>
      </c>
      <c r="X686" s="151">
        <v>999</v>
      </c>
      <c r="Y686" s="154">
        <v>0.013399798231559</v>
      </c>
      <c r="Z686" s="154">
        <v>0.0133246668833279</v>
      </c>
      <c r="AA686" s="154">
        <v>0.0195618153364632</v>
      </c>
      <c r="AB686" s="155">
        <v>0.0206545916746107</v>
      </c>
      <c r="AC686" s="156">
        <v>-0.00623714845313531</v>
      </c>
      <c r="AD686" s="157">
        <v>20406</v>
      </c>
      <c r="AE686" s="158">
        <v>298</v>
      </c>
      <c r="AF686" s="158">
        <v>0</v>
      </c>
      <c r="AG686" s="158">
        <v>20430</v>
      </c>
      <c r="AH686" s="158">
        <v>322</v>
      </c>
      <c r="AI686" s="158">
        <v>0</v>
      </c>
      <c r="AJ686" s="155">
        <v>0.0146035479760855</v>
      </c>
      <c r="AK686" s="155">
        <v>0.0157611355849241</v>
      </c>
      <c r="AL686" s="156">
        <v>-0.00115758760883867</v>
      </c>
    </row>
    <row r="687" spans="1:38">
      <c r="A687" s="166" t="s">
        <v>375</v>
      </c>
      <c r="B687" s="167" t="s">
        <v>1814</v>
      </c>
      <c r="C687" s="167" t="s">
        <v>505</v>
      </c>
      <c r="D687" s="150">
        <v>2580</v>
      </c>
      <c r="E687" s="150">
        <v>43</v>
      </c>
      <c r="F687" s="150">
        <v>15</v>
      </c>
      <c r="G687" s="150">
        <v>0</v>
      </c>
      <c r="H687" s="150">
        <v>0</v>
      </c>
      <c r="I687" s="151">
        <v>2162</v>
      </c>
      <c r="J687" s="151">
        <v>36</v>
      </c>
      <c r="K687" s="151">
        <v>35</v>
      </c>
      <c r="L687" s="151">
        <v>2</v>
      </c>
      <c r="M687" s="151">
        <v>0</v>
      </c>
      <c r="N687" s="151">
        <v>2399</v>
      </c>
      <c r="O687" s="151">
        <v>44</v>
      </c>
      <c r="P687" s="151">
        <v>44</v>
      </c>
      <c r="Q687" s="151">
        <v>13</v>
      </c>
      <c r="R687" s="151">
        <v>0</v>
      </c>
      <c r="S687" s="152">
        <v>0.015</v>
      </c>
      <c r="T687" s="153">
        <v>70004</v>
      </c>
      <c r="U687" s="153">
        <v>1172</v>
      </c>
      <c r="V687" s="153">
        <v>1143</v>
      </c>
      <c r="W687" s="153">
        <v>0</v>
      </c>
      <c r="X687" s="151">
        <v>1052</v>
      </c>
      <c r="Y687" s="154">
        <v>0.0167419004628307</v>
      </c>
      <c r="Z687" s="154">
        <v>0.0166666666666667</v>
      </c>
      <c r="AA687" s="154">
        <v>0.0166512488436633</v>
      </c>
      <c r="AB687" s="155">
        <v>0.0183409754064193</v>
      </c>
      <c r="AC687" s="156">
        <v>1.54178230033913e-5</v>
      </c>
      <c r="AD687" s="157">
        <v>16701</v>
      </c>
      <c r="AE687" s="158">
        <v>261</v>
      </c>
      <c r="AF687" s="158">
        <v>0</v>
      </c>
      <c r="AG687" s="158">
        <v>17117</v>
      </c>
      <c r="AH687" s="158">
        <v>314</v>
      </c>
      <c r="AI687" s="158">
        <v>0</v>
      </c>
      <c r="AJ687" s="155">
        <v>0.0156278067181606</v>
      </c>
      <c r="AK687" s="155">
        <v>0.018344336040194</v>
      </c>
      <c r="AL687" s="156">
        <v>-0.00271652932203337</v>
      </c>
    </row>
    <row r="688" spans="1:38">
      <c r="A688" s="166" t="s">
        <v>375</v>
      </c>
      <c r="B688" s="167" t="s">
        <v>1814</v>
      </c>
      <c r="C688" s="167" t="s">
        <v>506</v>
      </c>
      <c r="D688" s="150">
        <v>4343</v>
      </c>
      <c r="E688" s="150">
        <v>40</v>
      </c>
      <c r="F688" s="150">
        <v>23</v>
      </c>
      <c r="G688" s="150">
        <v>0</v>
      </c>
      <c r="H688" s="150">
        <v>0</v>
      </c>
      <c r="I688" s="151">
        <v>3557</v>
      </c>
      <c r="J688" s="151">
        <v>47</v>
      </c>
      <c r="K688" s="151">
        <v>47</v>
      </c>
      <c r="L688" s="151">
        <v>11</v>
      </c>
      <c r="M688" s="151">
        <v>0</v>
      </c>
      <c r="N688" s="151">
        <v>3893</v>
      </c>
      <c r="O688" s="151">
        <v>48</v>
      </c>
      <c r="P688" s="151">
        <v>48</v>
      </c>
      <c r="Q688" s="151">
        <v>23</v>
      </c>
      <c r="R688" s="151">
        <v>0</v>
      </c>
      <c r="S688" s="152">
        <v>0.015</v>
      </c>
      <c r="T688" s="153">
        <v>112890</v>
      </c>
      <c r="U688" s="153">
        <v>1404</v>
      </c>
      <c r="V688" s="153">
        <v>1387</v>
      </c>
      <c r="W688" s="153">
        <v>1</v>
      </c>
      <c r="X688" s="151">
        <v>1275</v>
      </c>
      <c r="Y688" s="154">
        <v>0.012428027283196</v>
      </c>
      <c r="Z688" s="154">
        <v>0.00921022334791619</v>
      </c>
      <c r="AA688" s="154">
        <v>0.0132133820635367</v>
      </c>
      <c r="AB688" s="155">
        <v>0.0123298227587978</v>
      </c>
      <c r="AC688" s="156">
        <v>-0.0040031587156205</v>
      </c>
      <c r="AD688" s="157">
        <v>27608</v>
      </c>
      <c r="AE688" s="158">
        <v>329</v>
      </c>
      <c r="AF688" s="158">
        <v>0</v>
      </c>
      <c r="AG688" s="158">
        <v>28349</v>
      </c>
      <c r="AH688" s="158">
        <v>388</v>
      </c>
      <c r="AI688" s="158">
        <v>0</v>
      </c>
      <c r="AJ688" s="155">
        <v>0.0119168356997972</v>
      </c>
      <c r="AK688" s="155">
        <v>0.0136865497901161</v>
      </c>
      <c r="AL688" s="156">
        <v>-0.00176971409031889</v>
      </c>
    </row>
    <row r="689" spans="1:38">
      <c r="A689" s="166" t="s">
        <v>375</v>
      </c>
      <c r="B689" s="167" t="s">
        <v>1814</v>
      </c>
      <c r="C689" s="167" t="s">
        <v>507</v>
      </c>
      <c r="D689" s="150">
        <v>3076</v>
      </c>
      <c r="E689" s="150">
        <v>45</v>
      </c>
      <c r="F689" s="150">
        <v>31</v>
      </c>
      <c r="G689" s="150">
        <v>0</v>
      </c>
      <c r="H689" s="150">
        <v>0</v>
      </c>
      <c r="I689" s="151">
        <v>2669</v>
      </c>
      <c r="J689" s="151">
        <v>47</v>
      </c>
      <c r="K689" s="151">
        <v>46</v>
      </c>
      <c r="L689" s="151">
        <v>18</v>
      </c>
      <c r="M689" s="151">
        <v>0</v>
      </c>
      <c r="N689" s="151">
        <v>2726</v>
      </c>
      <c r="O689" s="151">
        <v>47</v>
      </c>
      <c r="P689" s="151">
        <v>47</v>
      </c>
      <c r="Q689" s="151">
        <v>31</v>
      </c>
      <c r="R689" s="151">
        <v>0</v>
      </c>
      <c r="S689" s="152">
        <v>0.015</v>
      </c>
      <c r="T689" s="153">
        <v>81556</v>
      </c>
      <c r="U689" s="153">
        <v>1340</v>
      </c>
      <c r="V689" s="153">
        <v>1325</v>
      </c>
      <c r="W689" s="153">
        <v>0</v>
      </c>
      <c r="X689" s="151">
        <v>1232</v>
      </c>
      <c r="Y689" s="154">
        <v>0.0164304281720536</v>
      </c>
      <c r="Z689" s="154">
        <v>0.014629388816645</v>
      </c>
      <c r="AA689" s="154">
        <v>0.0176095916073436</v>
      </c>
      <c r="AB689" s="155">
        <v>0.0172413793103448</v>
      </c>
      <c r="AC689" s="156">
        <v>-0.00298020279069858</v>
      </c>
      <c r="AD689" s="157">
        <v>19035</v>
      </c>
      <c r="AE689" s="158">
        <v>343</v>
      </c>
      <c r="AF689" s="158">
        <v>0</v>
      </c>
      <c r="AG689" s="158">
        <v>19685</v>
      </c>
      <c r="AH689" s="158">
        <v>376</v>
      </c>
      <c r="AI689" s="158">
        <v>0</v>
      </c>
      <c r="AJ689" s="155">
        <v>0.0180194378775939</v>
      </c>
      <c r="AK689" s="155">
        <v>0.0191008382016764</v>
      </c>
      <c r="AL689" s="156">
        <v>-0.0010814003240825</v>
      </c>
    </row>
    <row r="690" spans="1:38">
      <c r="A690" s="166" t="s">
        <v>375</v>
      </c>
      <c r="B690" s="167" t="s">
        <v>1814</v>
      </c>
      <c r="C690" s="167" t="s">
        <v>508</v>
      </c>
      <c r="D690" s="150">
        <v>1626</v>
      </c>
      <c r="E690" s="150">
        <v>22</v>
      </c>
      <c r="F690" s="150">
        <v>19</v>
      </c>
      <c r="G690" s="150">
        <v>0</v>
      </c>
      <c r="H690" s="150">
        <v>0</v>
      </c>
      <c r="I690" s="151">
        <v>1415</v>
      </c>
      <c r="J690" s="151">
        <v>30</v>
      </c>
      <c r="K690" s="151">
        <v>30</v>
      </c>
      <c r="L690" s="151">
        <v>6</v>
      </c>
      <c r="M690" s="151">
        <v>0</v>
      </c>
      <c r="N690" s="151">
        <v>1594</v>
      </c>
      <c r="O690" s="151">
        <v>23</v>
      </c>
      <c r="P690" s="151">
        <v>23</v>
      </c>
      <c r="Q690" s="151">
        <v>17</v>
      </c>
      <c r="R690" s="151">
        <v>0</v>
      </c>
      <c r="S690" s="152">
        <v>0.015</v>
      </c>
      <c r="T690" s="153">
        <v>44752</v>
      </c>
      <c r="U690" s="153">
        <v>663</v>
      </c>
      <c r="V690" s="153">
        <v>660</v>
      </c>
      <c r="W690" s="153">
        <v>0</v>
      </c>
      <c r="X690" s="151">
        <v>604</v>
      </c>
      <c r="Y690" s="154">
        <v>0.0148149803360744</v>
      </c>
      <c r="Z690" s="154">
        <v>0.013530135301353</v>
      </c>
      <c r="AA690" s="154">
        <v>0.0212014134275618</v>
      </c>
      <c r="AB690" s="155">
        <v>0.0144291091593476</v>
      </c>
      <c r="AC690" s="156">
        <v>-0.00767127812620882</v>
      </c>
      <c r="AD690" s="157">
        <v>10848</v>
      </c>
      <c r="AE690" s="158">
        <v>174</v>
      </c>
      <c r="AF690" s="158">
        <v>0</v>
      </c>
      <c r="AG690" s="158">
        <v>11063</v>
      </c>
      <c r="AH690" s="158">
        <v>169</v>
      </c>
      <c r="AI690" s="158">
        <v>0</v>
      </c>
      <c r="AJ690" s="155">
        <v>0.0160398230088496</v>
      </c>
      <c r="AK690" s="155">
        <v>0.0152761457109283</v>
      </c>
      <c r="AL690" s="156">
        <v>0.000763677297921239</v>
      </c>
    </row>
    <row r="691" spans="1:38">
      <c r="A691" s="166" t="s">
        <v>375</v>
      </c>
      <c r="B691" s="167" t="s">
        <v>1814</v>
      </c>
      <c r="C691" s="167" t="s">
        <v>509</v>
      </c>
      <c r="D691" s="150">
        <v>5519</v>
      </c>
      <c r="E691" s="150">
        <v>74</v>
      </c>
      <c r="F691" s="150">
        <v>46</v>
      </c>
      <c r="G691" s="150">
        <v>3</v>
      </c>
      <c r="H691" s="150">
        <v>0</v>
      </c>
      <c r="I691" s="151">
        <v>4736</v>
      </c>
      <c r="J691" s="151">
        <v>70</v>
      </c>
      <c r="K691" s="151">
        <v>70</v>
      </c>
      <c r="L691" s="151">
        <v>28</v>
      </c>
      <c r="M691" s="151">
        <v>0</v>
      </c>
      <c r="N691" s="151">
        <v>4971</v>
      </c>
      <c r="O691" s="151">
        <v>77</v>
      </c>
      <c r="P691" s="151">
        <v>77</v>
      </c>
      <c r="Q691" s="151">
        <v>44</v>
      </c>
      <c r="R691" s="151">
        <v>0</v>
      </c>
      <c r="S691" s="152">
        <v>0.015</v>
      </c>
      <c r="T691" s="153">
        <v>144090</v>
      </c>
      <c r="U691" s="153">
        <v>1871</v>
      </c>
      <c r="V691" s="153">
        <v>1843</v>
      </c>
      <c r="W691" s="153">
        <v>0</v>
      </c>
      <c r="X691" s="151">
        <v>1699</v>
      </c>
      <c r="Y691" s="154">
        <v>0.0129849399680755</v>
      </c>
      <c r="Z691" s="154">
        <v>0.0134082261279217</v>
      </c>
      <c r="AA691" s="154">
        <v>0.0147804054054054</v>
      </c>
      <c r="AB691" s="155">
        <v>0.0154898410782539</v>
      </c>
      <c r="AC691" s="156">
        <v>-0.00137217927748368</v>
      </c>
      <c r="AD691" s="157">
        <v>34655</v>
      </c>
      <c r="AE691" s="158">
        <v>459</v>
      </c>
      <c r="AF691" s="158">
        <v>0</v>
      </c>
      <c r="AG691" s="158">
        <v>35295</v>
      </c>
      <c r="AH691" s="158">
        <v>484</v>
      </c>
      <c r="AI691" s="158">
        <v>0</v>
      </c>
      <c r="AJ691" s="155">
        <v>0.0132448420141394</v>
      </c>
      <c r="AK691" s="155">
        <v>0.0137129905085706</v>
      </c>
      <c r="AL691" s="156">
        <v>-0.000468148494431246</v>
      </c>
    </row>
    <row r="692" spans="1:38">
      <c r="A692" s="166" t="s">
        <v>375</v>
      </c>
      <c r="B692" s="167" t="s">
        <v>1814</v>
      </c>
      <c r="C692" s="167" t="s">
        <v>510</v>
      </c>
      <c r="D692" s="150">
        <v>3111</v>
      </c>
      <c r="E692" s="150">
        <v>62</v>
      </c>
      <c r="F692" s="150">
        <v>45</v>
      </c>
      <c r="G692" s="150">
        <v>0</v>
      </c>
      <c r="H692" s="150">
        <v>0</v>
      </c>
      <c r="I692" s="151">
        <v>2872</v>
      </c>
      <c r="J692" s="151">
        <v>59</v>
      </c>
      <c r="K692" s="151">
        <v>59</v>
      </c>
      <c r="L692" s="151">
        <v>4</v>
      </c>
      <c r="M692" s="151">
        <v>0</v>
      </c>
      <c r="N692" s="151">
        <v>2963</v>
      </c>
      <c r="O692" s="151">
        <v>61</v>
      </c>
      <c r="P692" s="151">
        <v>61</v>
      </c>
      <c r="Q692" s="151">
        <v>31</v>
      </c>
      <c r="R692" s="151">
        <v>0</v>
      </c>
      <c r="S692" s="152">
        <v>0.015</v>
      </c>
      <c r="T692" s="153">
        <v>87334</v>
      </c>
      <c r="U692" s="153">
        <v>1485</v>
      </c>
      <c r="V692" s="153">
        <v>1468</v>
      </c>
      <c r="W692" s="153">
        <v>4</v>
      </c>
      <c r="X692" s="151">
        <v>1312</v>
      </c>
      <c r="Y692" s="154">
        <v>0.0169578858176655</v>
      </c>
      <c r="Z692" s="154">
        <v>0.0199292831886853</v>
      </c>
      <c r="AA692" s="154">
        <v>0.0205431754874652</v>
      </c>
      <c r="AB692" s="155">
        <v>0.0205872426594668</v>
      </c>
      <c r="AC692" s="156">
        <v>-0.00061389229877987</v>
      </c>
      <c r="AD692" s="157">
        <v>20392</v>
      </c>
      <c r="AE692" s="158">
        <v>428</v>
      </c>
      <c r="AF692" s="158">
        <v>1</v>
      </c>
      <c r="AG692" s="158">
        <v>21065</v>
      </c>
      <c r="AH692" s="158">
        <v>345</v>
      </c>
      <c r="AI692" s="158">
        <v>0</v>
      </c>
      <c r="AJ692" s="155">
        <v>0.0209395841506473</v>
      </c>
      <c r="AK692" s="155">
        <v>0.016377877996677</v>
      </c>
      <c r="AL692" s="156">
        <v>0.00456170615397036</v>
      </c>
    </row>
    <row r="693" spans="1:38">
      <c r="A693" s="166" t="s">
        <v>375</v>
      </c>
      <c r="B693" s="167" t="s">
        <v>1814</v>
      </c>
      <c r="C693" s="167" t="s">
        <v>511</v>
      </c>
      <c r="D693" s="150">
        <v>5186</v>
      </c>
      <c r="E693" s="150">
        <v>73</v>
      </c>
      <c r="F693" s="150">
        <v>43</v>
      </c>
      <c r="G693" s="150">
        <v>3</v>
      </c>
      <c r="H693" s="150">
        <v>0</v>
      </c>
      <c r="I693" s="151">
        <v>4456</v>
      </c>
      <c r="J693" s="151">
        <v>85</v>
      </c>
      <c r="K693" s="151">
        <v>85</v>
      </c>
      <c r="L693" s="151">
        <v>35</v>
      </c>
      <c r="M693" s="151">
        <v>0</v>
      </c>
      <c r="N693" s="151">
        <v>4958</v>
      </c>
      <c r="O693" s="151">
        <v>96</v>
      </c>
      <c r="P693" s="151">
        <v>96</v>
      </c>
      <c r="Q693" s="151">
        <v>76</v>
      </c>
      <c r="R693" s="151">
        <v>0</v>
      </c>
      <c r="S693" s="152">
        <v>0.015</v>
      </c>
      <c r="T693" s="153">
        <v>150983</v>
      </c>
      <c r="U693" s="153">
        <v>2391</v>
      </c>
      <c r="V693" s="153">
        <v>2361</v>
      </c>
      <c r="W693" s="153">
        <v>2</v>
      </c>
      <c r="X693" s="151">
        <v>2197</v>
      </c>
      <c r="Y693" s="154">
        <v>0.0158229734473418</v>
      </c>
      <c r="Z693" s="154">
        <v>0.0140763594292325</v>
      </c>
      <c r="AA693" s="154">
        <v>0.0190754039497307</v>
      </c>
      <c r="AB693" s="155">
        <v>0.0193626462283179</v>
      </c>
      <c r="AC693" s="156">
        <v>-0.00499904452049815</v>
      </c>
      <c r="AD693" s="157">
        <v>34818</v>
      </c>
      <c r="AE693" s="158">
        <v>581</v>
      </c>
      <c r="AF693" s="158">
        <v>1</v>
      </c>
      <c r="AG693" s="158">
        <v>36188</v>
      </c>
      <c r="AH693" s="158">
        <v>599</v>
      </c>
      <c r="AI693" s="158">
        <v>1</v>
      </c>
      <c r="AJ693" s="155">
        <v>0.0166580504336837</v>
      </c>
      <c r="AK693" s="155">
        <v>0.0165248148557533</v>
      </c>
      <c r="AL693" s="156">
        <v>0.000133235577930439</v>
      </c>
    </row>
    <row r="694" spans="1:38">
      <c r="A694" s="166" t="s">
        <v>375</v>
      </c>
      <c r="B694" s="167" t="s">
        <v>1814</v>
      </c>
      <c r="C694" s="167" t="s">
        <v>512</v>
      </c>
      <c r="D694" s="150">
        <v>3657</v>
      </c>
      <c r="E694" s="150">
        <v>42</v>
      </c>
      <c r="F694" s="150">
        <v>34</v>
      </c>
      <c r="G694" s="150">
        <v>0</v>
      </c>
      <c r="H694" s="150">
        <v>0</v>
      </c>
      <c r="I694" s="151">
        <v>3189</v>
      </c>
      <c r="J694" s="151">
        <v>66</v>
      </c>
      <c r="K694" s="151">
        <v>66</v>
      </c>
      <c r="L694" s="151">
        <v>0</v>
      </c>
      <c r="M694" s="151">
        <v>0</v>
      </c>
      <c r="N694" s="151">
        <v>3382</v>
      </c>
      <c r="O694" s="151">
        <v>50</v>
      </c>
      <c r="P694" s="151">
        <v>50</v>
      </c>
      <c r="Q694" s="151">
        <v>18</v>
      </c>
      <c r="R694" s="151">
        <v>0</v>
      </c>
      <c r="S694" s="152">
        <v>0.015</v>
      </c>
      <c r="T694" s="153">
        <v>97158</v>
      </c>
      <c r="U694" s="153">
        <v>1444</v>
      </c>
      <c r="V694" s="153">
        <v>1435</v>
      </c>
      <c r="W694" s="153">
        <v>0</v>
      </c>
      <c r="X694" s="151">
        <v>1287</v>
      </c>
      <c r="Y694" s="154">
        <v>0.01486238909817</v>
      </c>
      <c r="Z694" s="154">
        <v>0.0114848236259229</v>
      </c>
      <c r="AA694" s="154">
        <v>0.0206961429915334</v>
      </c>
      <c r="AB694" s="155">
        <v>0.0147841513897102</v>
      </c>
      <c r="AC694" s="156">
        <v>-0.00921131936561051</v>
      </c>
      <c r="AD694" s="157">
        <v>22965</v>
      </c>
      <c r="AE694" s="158">
        <v>355</v>
      </c>
      <c r="AF694" s="158">
        <v>0</v>
      </c>
      <c r="AG694" s="158">
        <v>23608</v>
      </c>
      <c r="AH694" s="158">
        <v>361</v>
      </c>
      <c r="AI694" s="158">
        <v>0</v>
      </c>
      <c r="AJ694" s="155">
        <v>0.0154583061180057</v>
      </c>
      <c r="AK694" s="155">
        <v>0.015291426635039</v>
      </c>
      <c r="AL694" s="156">
        <v>0.000166879482966691</v>
      </c>
    </row>
    <row r="695" spans="1:38">
      <c r="A695" s="166" t="s">
        <v>375</v>
      </c>
      <c r="B695" s="167" t="s">
        <v>1814</v>
      </c>
      <c r="C695" s="167" t="s">
        <v>513</v>
      </c>
      <c r="D695" s="150">
        <v>1916</v>
      </c>
      <c r="E695" s="150">
        <v>33</v>
      </c>
      <c r="F695" s="150">
        <v>24</v>
      </c>
      <c r="G695" s="150">
        <v>0</v>
      </c>
      <c r="H695" s="150">
        <v>0</v>
      </c>
      <c r="I695" s="151">
        <v>1751</v>
      </c>
      <c r="J695" s="151">
        <v>30</v>
      </c>
      <c r="K695" s="151">
        <v>30</v>
      </c>
      <c r="L695" s="151">
        <v>5</v>
      </c>
      <c r="M695" s="151">
        <v>0</v>
      </c>
      <c r="N695" s="151">
        <v>1906</v>
      </c>
      <c r="O695" s="151">
        <v>33</v>
      </c>
      <c r="P695" s="151">
        <v>33</v>
      </c>
      <c r="Q695" s="151">
        <v>23</v>
      </c>
      <c r="R695" s="151">
        <v>0</v>
      </c>
      <c r="S695" s="152">
        <v>0.015</v>
      </c>
      <c r="T695" s="153">
        <v>55056</v>
      </c>
      <c r="U695" s="153">
        <v>728</v>
      </c>
      <c r="V695" s="153">
        <v>719</v>
      </c>
      <c r="W695" s="153">
        <v>0</v>
      </c>
      <c r="X695" s="151">
        <v>655</v>
      </c>
      <c r="Y695" s="154">
        <v>0.0132229003196745</v>
      </c>
      <c r="Z695" s="154">
        <v>0.017223382045929</v>
      </c>
      <c r="AA695" s="154">
        <v>0.0171330668189606</v>
      </c>
      <c r="AB695" s="155">
        <v>0.0173137460650577</v>
      </c>
      <c r="AC695" s="156">
        <v>9.03152269684272e-5</v>
      </c>
      <c r="AD695" s="157">
        <v>13400</v>
      </c>
      <c r="AE695" s="158">
        <v>206</v>
      </c>
      <c r="AF695" s="158">
        <v>0</v>
      </c>
      <c r="AG695" s="158">
        <v>13669</v>
      </c>
      <c r="AH695" s="158">
        <v>184</v>
      </c>
      <c r="AI695" s="158">
        <v>0</v>
      </c>
      <c r="AJ695" s="155">
        <v>0.0153731343283582</v>
      </c>
      <c r="AK695" s="155">
        <v>0.0134611163947619</v>
      </c>
      <c r="AL695" s="156">
        <v>0.00191201793359634</v>
      </c>
    </row>
    <row r="696" spans="1:38">
      <c r="A696" s="166" t="s">
        <v>375</v>
      </c>
      <c r="B696" s="167" t="s">
        <v>1814</v>
      </c>
      <c r="C696" s="167" t="s">
        <v>514</v>
      </c>
      <c r="D696" s="150">
        <v>3451</v>
      </c>
      <c r="E696" s="150">
        <v>59</v>
      </c>
      <c r="F696" s="150">
        <v>34</v>
      </c>
      <c r="G696" s="150">
        <v>0</v>
      </c>
      <c r="H696" s="150">
        <v>0</v>
      </c>
      <c r="I696" s="151">
        <v>2750</v>
      </c>
      <c r="J696" s="151">
        <v>56</v>
      </c>
      <c r="K696" s="151">
        <v>56</v>
      </c>
      <c r="L696" s="151">
        <v>1</v>
      </c>
      <c r="M696" s="151">
        <v>0</v>
      </c>
      <c r="N696" s="151">
        <v>3013</v>
      </c>
      <c r="O696" s="151">
        <v>47</v>
      </c>
      <c r="P696" s="151">
        <v>47</v>
      </c>
      <c r="Q696" s="151">
        <v>25</v>
      </c>
      <c r="R696" s="151">
        <v>0</v>
      </c>
      <c r="S696" s="152">
        <v>0.015</v>
      </c>
      <c r="T696" s="153">
        <v>86270</v>
      </c>
      <c r="U696" s="153">
        <v>1542</v>
      </c>
      <c r="V696" s="153">
        <v>1516</v>
      </c>
      <c r="W696" s="153">
        <v>0</v>
      </c>
      <c r="X696" s="151">
        <v>1375</v>
      </c>
      <c r="Y696" s="154">
        <v>0.0178741161469804</v>
      </c>
      <c r="Z696" s="154">
        <v>0.0170964937699218</v>
      </c>
      <c r="AA696" s="154">
        <v>0.0203636363636364</v>
      </c>
      <c r="AB696" s="155">
        <v>0.0155990706936608</v>
      </c>
      <c r="AC696" s="156">
        <v>-0.0032671425937146</v>
      </c>
      <c r="AD696" s="157">
        <v>20607</v>
      </c>
      <c r="AE696" s="158">
        <v>388</v>
      </c>
      <c r="AF696" s="158">
        <v>0</v>
      </c>
      <c r="AG696" s="158">
        <v>20742</v>
      </c>
      <c r="AH696" s="158">
        <v>392</v>
      </c>
      <c r="AI696" s="158">
        <v>0</v>
      </c>
      <c r="AJ696" s="155">
        <v>0.018828553404183</v>
      </c>
      <c r="AK696" s="155">
        <v>0.0188988525696654</v>
      </c>
      <c r="AL696" s="156">
        <v>-7.02991654823668e-5</v>
      </c>
    </row>
    <row r="697" spans="1:38">
      <c r="A697" s="166" t="s">
        <v>375</v>
      </c>
      <c r="B697" s="167" t="s">
        <v>1814</v>
      </c>
      <c r="C697" s="167" t="s">
        <v>515</v>
      </c>
      <c r="D697" s="150">
        <v>3722</v>
      </c>
      <c r="E697" s="150">
        <v>44</v>
      </c>
      <c r="F697" s="150">
        <v>37</v>
      </c>
      <c r="G697" s="150">
        <v>1</v>
      </c>
      <c r="H697" s="150">
        <v>0</v>
      </c>
      <c r="I697" s="151">
        <v>3278</v>
      </c>
      <c r="J697" s="151">
        <v>87</v>
      </c>
      <c r="K697" s="151">
        <v>87</v>
      </c>
      <c r="L697" s="151">
        <v>27</v>
      </c>
      <c r="M697" s="151">
        <v>0</v>
      </c>
      <c r="N697" s="151">
        <v>3586</v>
      </c>
      <c r="O697" s="151">
        <v>91</v>
      </c>
      <c r="P697" s="151">
        <v>91</v>
      </c>
      <c r="Q697" s="151">
        <v>64</v>
      </c>
      <c r="R697" s="151">
        <v>0</v>
      </c>
      <c r="S697" s="152">
        <v>0.015</v>
      </c>
      <c r="T697" s="153">
        <v>101903</v>
      </c>
      <c r="U697" s="153">
        <v>2045</v>
      </c>
      <c r="V697" s="153">
        <v>2038</v>
      </c>
      <c r="W697" s="153">
        <v>0</v>
      </c>
      <c r="X697" s="151">
        <v>1883</v>
      </c>
      <c r="Y697" s="154">
        <v>0.0200681039812371</v>
      </c>
      <c r="Z697" s="154">
        <v>0.0118216012896292</v>
      </c>
      <c r="AA697" s="154">
        <v>0.0265405735204393</v>
      </c>
      <c r="AB697" s="155">
        <v>0.0253764640267708</v>
      </c>
      <c r="AC697" s="156">
        <v>-0.0147189722308101</v>
      </c>
      <c r="AD697" s="157">
        <v>24321</v>
      </c>
      <c r="AE697" s="158">
        <v>550</v>
      </c>
      <c r="AF697" s="158">
        <v>0</v>
      </c>
      <c r="AG697" s="158">
        <v>24630</v>
      </c>
      <c r="AH697" s="158">
        <v>550</v>
      </c>
      <c r="AI697" s="158">
        <v>0</v>
      </c>
      <c r="AJ697" s="155">
        <v>0.0226142017186793</v>
      </c>
      <c r="AK697" s="155">
        <v>0.022330491270808</v>
      </c>
      <c r="AL697" s="156">
        <v>0.000283710447871375</v>
      </c>
    </row>
    <row r="698" spans="1:38">
      <c r="A698" s="166" t="s">
        <v>375</v>
      </c>
      <c r="B698" s="167" t="s">
        <v>1815</v>
      </c>
      <c r="C698" s="167" t="s">
        <v>516</v>
      </c>
      <c r="D698" s="150">
        <v>4233</v>
      </c>
      <c r="E698" s="150">
        <v>132</v>
      </c>
      <c r="F698" s="150">
        <v>99</v>
      </c>
      <c r="G698" s="150">
        <v>1</v>
      </c>
      <c r="H698" s="150">
        <v>0</v>
      </c>
      <c r="I698" s="151">
        <v>3931</v>
      </c>
      <c r="J698" s="151">
        <v>104</v>
      </c>
      <c r="K698" s="151">
        <v>104</v>
      </c>
      <c r="L698" s="151">
        <v>11</v>
      </c>
      <c r="M698" s="151">
        <v>0</v>
      </c>
      <c r="N698" s="151">
        <v>3995</v>
      </c>
      <c r="O698" s="151">
        <v>98</v>
      </c>
      <c r="P698" s="151">
        <v>98</v>
      </c>
      <c r="Q698" s="151">
        <v>52</v>
      </c>
      <c r="R698" s="151">
        <v>1</v>
      </c>
      <c r="S698" s="152">
        <v>0.015</v>
      </c>
      <c r="T698" s="153">
        <v>117544</v>
      </c>
      <c r="U698" s="153">
        <v>2811</v>
      </c>
      <c r="V698" s="153">
        <v>2778</v>
      </c>
      <c r="W698" s="153">
        <v>2</v>
      </c>
      <c r="X698" s="151">
        <v>2495</v>
      </c>
      <c r="Y698" s="154">
        <v>0.0238974341523174</v>
      </c>
      <c r="Z698" s="154">
        <v>0.0311835577604536</v>
      </c>
      <c r="AA698" s="154">
        <v>0.0264563724243195</v>
      </c>
      <c r="AB698" s="155">
        <v>0.0242803504380476</v>
      </c>
      <c r="AC698" s="156">
        <v>0.00472718533613407</v>
      </c>
      <c r="AD698" s="157">
        <v>27840</v>
      </c>
      <c r="AE698" s="158">
        <v>738</v>
      </c>
      <c r="AF698" s="158">
        <v>2</v>
      </c>
      <c r="AG698" s="158">
        <v>28592</v>
      </c>
      <c r="AH698" s="158">
        <v>680</v>
      </c>
      <c r="AI698" s="158">
        <v>0</v>
      </c>
      <c r="AJ698" s="155">
        <v>0.0264367816091954</v>
      </c>
      <c r="AK698" s="155">
        <v>0.0237828763290431</v>
      </c>
      <c r="AL698" s="156">
        <v>0.00265390528015231</v>
      </c>
    </row>
    <row r="699" spans="1:38">
      <c r="A699" s="166" t="s">
        <v>375</v>
      </c>
      <c r="B699" s="167" t="s">
        <v>1815</v>
      </c>
      <c r="C699" s="167" t="s">
        <v>517</v>
      </c>
      <c r="D699" s="150">
        <v>3438</v>
      </c>
      <c r="E699" s="150">
        <v>70</v>
      </c>
      <c r="F699" s="150">
        <v>54</v>
      </c>
      <c r="G699" s="150">
        <v>0</v>
      </c>
      <c r="H699" s="150">
        <v>0</v>
      </c>
      <c r="I699" s="151">
        <v>3403</v>
      </c>
      <c r="J699" s="151">
        <v>93</v>
      </c>
      <c r="K699" s="151">
        <v>92</v>
      </c>
      <c r="L699" s="151">
        <v>10</v>
      </c>
      <c r="M699" s="151">
        <v>0</v>
      </c>
      <c r="N699" s="151">
        <v>3890</v>
      </c>
      <c r="O699" s="151">
        <v>79</v>
      </c>
      <c r="P699" s="151">
        <v>79</v>
      </c>
      <c r="Q699" s="151">
        <v>42</v>
      </c>
      <c r="R699" s="151">
        <v>0</v>
      </c>
      <c r="S699" s="152">
        <v>0.015</v>
      </c>
      <c r="T699" s="153">
        <v>102147</v>
      </c>
      <c r="U699" s="153">
        <v>2067</v>
      </c>
      <c r="V699" s="153">
        <v>2050</v>
      </c>
      <c r="W699" s="153">
        <v>2</v>
      </c>
      <c r="X699" s="151">
        <v>1848</v>
      </c>
      <c r="Y699" s="154">
        <v>0.0202159632686227</v>
      </c>
      <c r="Z699" s="154">
        <v>0.0203606748109366</v>
      </c>
      <c r="AA699" s="154">
        <v>0.0273288275051425</v>
      </c>
      <c r="AB699" s="155">
        <v>0.0203084832904884</v>
      </c>
      <c r="AC699" s="156">
        <v>-0.00696815269420593</v>
      </c>
      <c r="AD699" s="157">
        <v>24441</v>
      </c>
      <c r="AE699" s="158">
        <v>561</v>
      </c>
      <c r="AF699" s="158">
        <v>0</v>
      </c>
      <c r="AG699" s="158">
        <v>24540</v>
      </c>
      <c r="AH699" s="158">
        <v>558</v>
      </c>
      <c r="AI699" s="158">
        <v>1</v>
      </c>
      <c r="AJ699" s="155">
        <v>0.0229532343193814</v>
      </c>
      <c r="AK699" s="155">
        <v>0.0226976365118174</v>
      </c>
      <c r="AL699" s="156">
        <v>0.000255597807563929</v>
      </c>
    </row>
    <row r="700" spans="1:38">
      <c r="A700" s="166" t="s">
        <v>375</v>
      </c>
      <c r="B700" s="167" t="s">
        <v>1815</v>
      </c>
      <c r="C700" s="167" t="s">
        <v>518</v>
      </c>
      <c r="D700" s="150">
        <v>4010</v>
      </c>
      <c r="E700" s="150">
        <v>65</v>
      </c>
      <c r="F700" s="150">
        <v>39</v>
      </c>
      <c r="G700" s="150">
        <v>0</v>
      </c>
      <c r="H700" s="150">
        <v>0</v>
      </c>
      <c r="I700" s="151">
        <v>3657</v>
      </c>
      <c r="J700" s="151">
        <v>56</v>
      </c>
      <c r="K700" s="151">
        <v>56</v>
      </c>
      <c r="L700" s="151">
        <v>8</v>
      </c>
      <c r="M700" s="151">
        <v>0</v>
      </c>
      <c r="N700" s="151">
        <v>4205</v>
      </c>
      <c r="O700" s="151">
        <v>79</v>
      </c>
      <c r="P700" s="151">
        <v>79</v>
      </c>
      <c r="Q700" s="151">
        <v>33</v>
      </c>
      <c r="R700" s="151">
        <v>0</v>
      </c>
      <c r="S700" s="152">
        <v>0.015</v>
      </c>
      <c r="T700" s="153">
        <v>119829</v>
      </c>
      <c r="U700" s="153">
        <v>1806</v>
      </c>
      <c r="V700" s="153">
        <v>1779</v>
      </c>
      <c r="W700" s="153">
        <v>1</v>
      </c>
      <c r="X700" s="151">
        <v>1623</v>
      </c>
      <c r="Y700" s="154">
        <v>0.0150631316292383</v>
      </c>
      <c r="Z700" s="154">
        <v>0.0162094763092269</v>
      </c>
      <c r="AA700" s="154">
        <v>0.0153130981678972</v>
      </c>
      <c r="AB700" s="155">
        <v>0.0187871581450654</v>
      </c>
      <c r="AC700" s="156">
        <v>0.00089637814132975</v>
      </c>
      <c r="AD700" s="157">
        <v>28082</v>
      </c>
      <c r="AE700" s="158">
        <v>454</v>
      </c>
      <c r="AF700" s="158">
        <v>1</v>
      </c>
      <c r="AG700" s="158">
        <v>29820</v>
      </c>
      <c r="AH700" s="158">
        <v>428</v>
      </c>
      <c r="AI700" s="158">
        <v>0</v>
      </c>
      <c r="AJ700" s="155">
        <v>0.0161313296773734</v>
      </c>
      <c r="AK700" s="155">
        <v>0.0143527833668679</v>
      </c>
      <c r="AL700" s="156">
        <v>0.00177854631050553</v>
      </c>
    </row>
    <row r="701" spans="1:38">
      <c r="A701" s="166" t="s">
        <v>375</v>
      </c>
      <c r="B701" s="167" t="s">
        <v>1815</v>
      </c>
      <c r="C701" s="167" t="s">
        <v>519</v>
      </c>
      <c r="D701" s="150">
        <v>4407</v>
      </c>
      <c r="E701" s="150">
        <v>94</v>
      </c>
      <c r="F701" s="150">
        <v>50</v>
      </c>
      <c r="G701" s="150">
        <v>0</v>
      </c>
      <c r="H701" s="150">
        <v>0</v>
      </c>
      <c r="I701" s="151">
        <v>3925</v>
      </c>
      <c r="J701" s="151">
        <v>171</v>
      </c>
      <c r="K701" s="151">
        <v>169</v>
      </c>
      <c r="L701" s="151">
        <v>13</v>
      </c>
      <c r="M701" s="151">
        <v>0</v>
      </c>
      <c r="N701" s="151">
        <v>4214</v>
      </c>
      <c r="O701" s="151">
        <v>76</v>
      </c>
      <c r="P701" s="151">
        <v>76</v>
      </c>
      <c r="Q701" s="151">
        <v>34</v>
      </c>
      <c r="R701" s="151">
        <v>1</v>
      </c>
      <c r="S701" s="152">
        <v>0.015</v>
      </c>
      <c r="T701" s="153">
        <v>120603</v>
      </c>
      <c r="U701" s="153">
        <v>2569</v>
      </c>
      <c r="V701" s="153">
        <v>2518</v>
      </c>
      <c r="W701" s="153">
        <v>4</v>
      </c>
      <c r="X701" s="151">
        <v>2187</v>
      </c>
      <c r="Y701" s="154">
        <v>0.021268127658516</v>
      </c>
      <c r="Z701" s="154">
        <v>0.0213297027456319</v>
      </c>
      <c r="AA701" s="154">
        <v>0.0435668789808917</v>
      </c>
      <c r="AB701" s="155">
        <v>0.0177978168011391</v>
      </c>
      <c r="AC701" s="156">
        <v>-0.0222371762352598</v>
      </c>
      <c r="AD701" s="157">
        <v>29365</v>
      </c>
      <c r="AE701" s="158">
        <v>688</v>
      </c>
      <c r="AF701" s="158">
        <v>1</v>
      </c>
      <c r="AG701" s="158">
        <v>30700</v>
      </c>
      <c r="AH701" s="158">
        <v>591</v>
      </c>
      <c r="AI701" s="158">
        <v>0</v>
      </c>
      <c r="AJ701" s="155">
        <v>0.023395198365401</v>
      </c>
      <c r="AK701" s="155">
        <v>0.0192508143322476</v>
      </c>
      <c r="AL701" s="156">
        <v>0.00414438403315343</v>
      </c>
    </row>
    <row r="702" spans="1:38">
      <c r="A702" s="166" t="s">
        <v>375</v>
      </c>
      <c r="B702" s="167" t="s">
        <v>1815</v>
      </c>
      <c r="C702" s="167" t="s">
        <v>520</v>
      </c>
      <c r="D702" s="150">
        <v>3131</v>
      </c>
      <c r="E702" s="150">
        <v>54</v>
      </c>
      <c r="F702" s="150">
        <v>37</v>
      </c>
      <c r="G702" s="150">
        <v>1</v>
      </c>
      <c r="H702" s="150">
        <v>0</v>
      </c>
      <c r="I702" s="151">
        <v>2927</v>
      </c>
      <c r="J702" s="151">
        <v>50</v>
      </c>
      <c r="K702" s="151">
        <v>50</v>
      </c>
      <c r="L702" s="151">
        <v>1</v>
      </c>
      <c r="M702" s="151">
        <v>0</v>
      </c>
      <c r="N702" s="151">
        <v>3133</v>
      </c>
      <c r="O702" s="151">
        <v>42</v>
      </c>
      <c r="P702" s="151">
        <v>42</v>
      </c>
      <c r="Q702" s="151">
        <v>23</v>
      </c>
      <c r="R702" s="151">
        <v>0</v>
      </c>
      <c r="S702" s="152">
        <v>0.015</v>
      </c>
      <c r="T702" s="153">
        <v>90633</v>
      </c>
      <c r="U702" s="153">
        <v>1338</v>
      </c>
      <c r="V702" s="153">
        <v>1321</v>
      </c>
      <c r="W702" s="153">
        <v>7</v>
      </c>
      <c r="X702" s="151">
        <v>1181</v>
      </c>
      <c r="Y702" s="154">
        <v>0.0146856001677093</v>
      </c>
      <c r="Z702" s="154">
        <v>0.0172468859789205</v>
      </c>
      <c r="AA702" s="154">
        <v>0.017082336863683</v>
      </c>
      <c r="AB702" s="155">
        <v>0.013405681455474</v>
      </c>
      <c r="AC702" s="156">
        <v>0.000164549115237521</v>
      </c>
      <c r="AD702" s="157">
        <v>21666</v>
      </c>
      <c r="AE702" s="158">
        <v>293</v>
      </c>
      <c r="AF702" s="158">
        <v>5</v>
      </c>
      <c r="AG702" s="158">
        <v>23017</v>
      </c>
      <c r="AH702" s="158">
        <v>340</v>
      </c>
      <c r="AI702" s="158">
        <v>0</v>
      </c>
      <c r="AJ702" s="155">
        <v>0.0132927166989754</v>
      </c>
      <c r="AK702" s="155">
        <v>0.0147716904896381</v>
      </c>
      <c r="AL702" s="156">
        <v>-0.00147897379066274</v>
      </c>
    </row>
    <row r="703" spans="1:38">
      <c r="A703" s="166" t="s">
        <v>375</v>
      </c>
      <c r="B703" s="167" t="s">
        <v>1815</v>
      </c>
      <c r="C703" s="167" t="s">
        <v>521</v>
      </c>
      <c r="D703" s="150">
        <v>4249</v>
      </c>
      <c r="E703" s="150">
        <v>74</v>
      </c>
      <c r="F703" s="150">
        <v>54</v>
      </c>
      <c r="G703" s="150">
        <v>0</v>
      </c>
      <c r="H703" s="150">
        <v>0</v>
      </c>
      <c r="I703" s="151">
        <v>3943</v>
      </c>
      <c r="J703" s="151">
        <v>91</v>
      </c>
      <c r="K703" s="151">
        <v>89</v>
      </c>
      <c r="L703" s="151">
        <v>20</v>
      </c>
      <c r="M703" s="151">
        <v>0</v>
      </c>
      <c r="N703" s="151">
        <v>4253</v>
      </c>
      <c r="O703" s="151">
        <v>125</v>
      </c>
      <c r="P703" s="151">
        <v>125</v>
      </c>
      <c r="Q703" s="151">
        <v>64</v>
      </c>
      <c r="R703" s="151">
        <v>0</v>
      </c>
      <c r="S703" s="152">
        <v>0.015</v>
      </c>
      <c r="T703" s="153">
        <v>123715</v>
      </c>
      <c r="U703" s="153">
        <v>3046</v>
      </c>
      <c r="V703" s="153">
        <v>3024</v>
      </c>
      <c r="W703" s="153">
        <v>1</v>
      </c>
      <c r="X703" s="151">
        <v>2791</v>
      </c>
      <c r="Y703" s="154">
        <v>0.0246130218647698</v>
      </c>
      <c r="Z703" s="154">
        <v>0.0174158625558955</v>
      </c>
      <c r="AA703" s="154">
        <v>0.0230788739538423</v>
      </c>
      <c r="AB703" s="155">
        <v>0.0293910181048672</v>
      </c>
      <c r="AC703" s="156">
        <v>-0.00566301139794675</v>
      </c>
      <c r="AD703" s="157">
        <v>29125</v>
      </c>
      <c r="AE703" s="158">
        <v>722</v>
      </c>
      <c r="AF703" s="158">
        <v>0</v>
      </c>
      <c r="AG703" s="158">
        <v>30076</v>
      </c>
      <c r="AH703" s="158">
        <v>771</v>
      </c>
      <c r="AI703" s="158">
        <v>0</v>
      </c>
      <c r="AJ703" s="155">
        <v>0.0247896995708155</v>
      </c>
      <c r="AK703" s="155">
        <v>0.025635057853438</v>
      </c>
      <c r="AL703" s="156">
        <v>-0.000845358282622506</v>
      </c>
    </row>
    <row r="704" spans="1:38">
      <c r="A704" s="166" t="s">
        <v>375</v>
      </c>
      <c r="B704" s="167" t="s">
        <v>1815</v>
      </c>
      <c r="C704" s="167" t="s">
        <v>522</v>
      </c>
      <c r="D704" s="150">
        <v>3761</v>
      </c>
      <c r="E704" s="150">
        <v>49</v>
      </c>
      <c r="F704" s="150">
        <v>41</v>
      </c>
      <c r="G704" s="150">
        <v>0</v>
      </c>
      <c r="H704" s="150">
        <v>0</v>
      </c>
      <c r="I704" s="151">
        <v>3418</v>
      </c>
      <c r="J704" s="151">
        <v>59</v>
      </c>
      <c r="K704" s="151">
        <v>58</v>
      </c>
      <c r="L704" s="151">
        <v>10</v>
      </c>
      <c r="M704" s="151">
        <v>0</v>
      </c>
      <c r="N704" s="151">
        <v>3732</v>
      </c>
      <c r="O704" s="151">
        <v>74</v>
      </c>
      <c r="P704" s="151">
        <v>74</v>
      </c>
      <c r="Q704" s="151">
        <v>35</v>
      </c>
      <c r="R704" s="151">
        <v>0</v>
      </c>
      <c r="S704" s="152">
        <v>0.015</v>
      </c>
      <c r="T704" s="153">
        <v>104379</v>
      </c>
      <c r="U704" s="153">
        <v>1474</v>
      </c>
      <c r="V704" s="153">
        <v>1465</v>
      </c>
      <c r="W704" s="153">
        <v>1</v>
      </c>
      <c r="X704" s="151">
        <v>1311</v>
      </c>
      <c r="Y704" s="154">
        <v>0.0141120340298336</v>
      </c>
      <c r="Z704" s="154">
        <v>0.013028449880351</v>
      </c>
      <c r="AA704" s="154">
        <v>0.0172615564657695</v>
      </c>
      <c r="AB704" s="155">
        <v>0.0198285101822079</v>
      </c>
      <c r="AC704" s="156">
        <v>-0.00423310658541848</v>
      </c>
      <c r="AD704" s="157">
        <v>25112</v>
      </c>
      <c r="AE704" s="158">
        <v>394</v>
      </c>
      <c r="AF704" s="158">
        <v>1</v>
      </c>
      <c r="AG704" s="158">
        <v>26426</v>
      </c>
      <c r="AH704" s="158">
        <v>410</v>
      </c>
      <c r="AI704" s="158">
        <v>0</v>
      </c>
      <c r="AJ704" s="155">
        <v>0.0156498884995221</v>
      </c>
      <c r="AK704" s="155">
        <v>0.015515023083327</v>
      </c>
      <c r="AL704" s="156">
        <v>0.000134865416195113</v>
      </c>
    </row>
    <row r="705" spans="1:38">
      <c r="A705" s="166" t="s">
        <v>375</v>
      </c>
      <c r="B705" s="167" t="s">
        <v>1815</v>
      </c>
      <c r="C705" s="167" t="s">
        <v>523</v>
      </c>
      <c r="D705" s="150">
        <v>7535</v>
      </c>
      <c r="E705" s="150">
        <v>180</v>
      </c>
      <c r="F705" s="150">
        <v>112</v>
      </c>
      <c r="G705" s="150">
        <v>0</v>
      </c>
      <c r="H705" s="150">
        <v>0</v>
      </c>
      <c r="I705" s="151">
        <v>6950</v>
      </c>
      <c r="J705" s="151">
        <v>192</v>
      </c>
      <c r="K705" s="151">
        <v>192</v>
      </c>
      <c r="L705" s="151">
        <v>7</v>
      </c>
      <c r="M705" s="151">
        <v>0</v>
      </c>
      <c r="N705" s="151">
        <v>7579</v>
      </c>
      <c r="O705" s="151">
        <v>177</v>
      </c>
      <c r="P705" s="151">
        <v>177</v>
      </c>
      <c r="Q705" s="151">
        <v>79</v>
      </c>
      <c r="R705" s="151">
        <v>0</v>
      </c>
      <c r="S705" s="152">
        <v>0.015</v>
      </c>
      <c r="T705" s="153">
        <v>208736</v>
      </c>
      <c r="U705" s="153">
        <v>4592</v>
      </c>
      <c r="V705" s="153">
        <v>4523</v>
      </c>
      <c r="W705" s="153">
        <v>4</v>
      </c>
      <c r="X705" s="151">
        <v>4002</v>
      </c>
      <c r="Y705" s="154">
        <v>0.0219799172160049</v>
      </c>
      <c r="Z705" s="154">
        <v>0.0238885202388852</v>
      </c>
      <c r="AA705" s="154">
        <v>0.0276258992805755</v>
      </c>
      <c r="AB705" s="155">
        <v>0.02335400448608</v>
      </c>
      <c r="AC705" s="156">
        <v>-0.00373737904169034</v>
      </c>
      <c r="AD705" s="157">
        <v>50819</v>
      </c>
      <c r="AE705" s="158">
        <v>1154</v>
      </c>
      <c r="AF705" s="158">
        <v>1</v>
      </c>
      <c r="AG705" s="158">
        <v>51833</v>
      </c>
      <c r="AH705" s="158">
        <v>1182</v>
      </c>
      <c r="AI705" s="158">
        <v>0</v>
      </c>
      <c r="AJ705" s="155">
        <v>0.0226883645880478</v>
      </c>
      <c r="AK705" s="155">
        <v>0.0228040051704513</v>
      </c>
      <c r="AL705" s="156">
        <v>-0.00011564058240348</v>
      </c>
    </row>
    <row r="706" spans="1:38">
      <c r="A706" s="166" t="s">
        <v>375</v>
      </c>
      <c r="B706" s="167" t="s">
        <v>1815</v>
      </c>
      <c r="C706" s="167" t="s">
        <v>524</v>
      </c>
      <c r="D706" s="150">
        <v>2616</v>
      </c>
      <c r="E706" s="150">
        <v>35</v>
      </c>
      <c r="F706" s="150">
        <v>20</v>
      </c>
      <c r="G706" s="150">
        <v>0</v>
      </c>
      <c r="H706" s="150">
        <v>0</v>
      </c>
      <c r="I706" s="151">
        <v>2567</v>
      </c>
      <c r="J706" s="151">
        <v>37</v>
      </c>
      <c r="K706" s="151">
        <v>37</v>
      </c>
      <c r="L706" s="151">
        <v>7</v>
      </c>
      <c r="M706" s="151">
        <v>0</v>
      </c>
      <c r="N706" s="151">
        <v>2612</v>
      </c>
      <c r="O706" s="151">
        <v>54</v>
      </c>
      <c r="P706" s="151">
        <v>54</v>
      </c>
      <c r="Q706" s="151">
        <v>34</v>
      </c>
      <c r="R706" s="151">
        <v>0</v>
      </c>
      <c r="S706" s="152">
        <v>0.015</v>
      </c>
      <c r="T706" s="153">
        <v>78178</v>
      </c>
      <c r="U706" s="153">
        <v>1167</v>
      </c>
      <c r="V706" s="153">
        <v>1152</v>
      </c>
      <c r="W706" s="153">
        <v>1</v>
      </c>
      <c r="X706" s="151">
        <v>1061</v>
      </c>
      <c r="Y706" s="154">
        <v>0.0149146818798127</v>
      </c>
      <c r="Z706" s="154">
        <v>0.0133792048929664</v>
      </c>
      <c r="AA706" s="154">
        <v>0.0144137125048695</v>
      </c>
      <c r="AB706" s="155">
        <v>0.0206738131699847</v>
      </c>
      <c r="AC706" s="156">
        <v>-0.00103450761190314</v>
      </c>
      <c r="AD706" s="157">
        <v>18558</v>
      </c>
      <c r="AE706" s="158">
        <v>291</v>
      </c>
      <c r="AF706" s="158">
        <v>0</v>
      </c>
      <c r="AG706" s="158">
        <v>19455</v>
      </c>
      <c r="AH706" s="158">
        <v>318</v>
      </c>
      <c r="AI706" s="158">
        <v>1</v>
      </c>
      <c r="AJ706" s="155">
        <v>0.0156805690268348</v>
      </c>
      <c r="AK706" s="155">
        <v>0.0162940118221537</v>
      </c>
      <c r="AL706" s="156">
        <v>-0.0006134427953189</v>
      </c>
    </row>
    <row r="707" spans="1:38">
      <c r="A707" s="166" t="s">
        <v>375</v>
      </c>
      <c r="B707" s="167" t="s">
        <v>1815</v>
      </c>
      <c r="C707" s="167" t="s">
        <v>525</v>
      </c>
      <c r="D707" s="150">
        <v>3609</v>
      </c>
      <c r="E707" s="150">
        <v>61</v>
      </c>
      <c r="F707" s="150">
        <v>40</v>
      </c>
      <c r="G707" s="150">
        <v>0</v>
      </c>
      <c r="H707" s="150">
        <v>0</v>
      </c>
      <c r="I707" s="151">
        <v>3343</v>
      </c>
      <c r="J707" s="151">
        <v>63</v>
      </c>
      <c r="K707" s="151">
        <v>63</v>
      </c>
      <c r="L707" s="151">
        <v>19</v>
      </c>
      <c r="M707" s="151">
        <v>0</v>
      </c>
      <c r="N707" s="151">
        <v>3612</v>
      </c>
      <c r="O707" s="151">
        <v>49</v>
      </c>
      <c r="P707" s="151">
        <v>49</v>
      </c>
      <c r="Q707" s="151">
        <v>35</v>
      </c>
      <c r="R707" s="151">
        <v>0</v>
      </c>
      <c r="S707" s="152">
        <v>0.015</v>
      </c>
      <c r="T707" s="153">
        <v>114463</v>
      </c>
      <c r="U707" s="153">
        <v>1740</v>
      </c>
      <c r="V707" s="153">
        <v>1717</v>
      </c>
      <c r="W707" s="153">
        <v>8</v>
      </c>
      <c r="X707" s="151">
        <v>1580</v>
      </c>
      <c r="Y707" s="154">
        <v>0.0151315272184025</v>
      </c>
      <c r="Z707" s="154">
        <v>0.0169021889720144</v>
      </c>
      <c r="AA707" s="154">
        <v>0.0188453484893808</v>
      </c>
      <c r="AB707" s="155">
        <v>0.0135658914728682</v>
      </c>
      <c r="AC707" s="156">
        <v>-0.00194315951736639</v>
      </c>
      <c r="AD707" s="157">
        <v>25865</v>
      </c>
      <c r="AE707" s="158">
        <v>419</v>
      </c>
      <c r="AF707" s="158">
        <v>0</v>
      </c>
      <c r="AG707" s="158">
        <v>28351</v>
      </c>
      <c r="AH707" s="158">
        <v>406</v>
      </c>
      <c r="AI707" s="158">
        <v>3</v>
      </c>
      <c r="AJ707" s="155">
        <v>0.0161994973902958</v>
      </c>
      <c r="AK707" s="155">
        <v>0.0142146661493422</v>
      </c>
      <c r="AL707" s="156">
        <v>0.00198483124095359</v>
      </c>
    </row>
    <row r="708" spans="1:38">
      <c r="A708" s="166" t="s">
        <v>375</v>
      </c>
      <c r="B708" s="167" t="s">
        <v>1815</v>
      </c>
      <c r="C708" s="167" t="s">
        <v>526</v>
      </c>
      <c r="D708" s="150">
        <v>1940</v>
      </c>
      <c r="E708" s="150">
        <v>0</v>
      </c>
      <c r="F708" s="150">
        <v>0</v>
      </c>
      <c r="G708" s="150">
        <v>0</v>
      </c>
      <c r="H708" s="150">
        <v>0</v>
      </c>
      <c r="I708" s="151">
        <v>1886</v>
      </c>
      <c r="J708" s="151">
        <v>31</v>
      </c>
      <c r="K708" s="151">
        <v>31</v>
      </c>
      <c r="L708" s="151">
        <v>6</v>
      </c>
      <c r="M708" s="151">
        <v>0</v>
      </c>
      <c r="N708" s="151">
        <v>2087</v>
      </c>
      <c r="O708" s="151">
        <v>21</v>
      </c>
      <c r="P708" s="151">
        <v>21</v>
      </c>
      <c r="Q708" s="151">
        <v>18</v>
      </c>
      <c r="R708" s="151">
        <v>0</v>
      </c>
      <c r="S708" s="152">
        <v>0.015</v>
      </c>
      <c r="T708" s="153">
        <v>55851</v>
      </c>
      <c r="U708" s="153">
        <v>875</v>
      </c>
      <c r="V708" s="153">
        <v>875</v>
      </c>
      <c r="W708" s="153">
        <v>1</v>
      </c>
      <c r="X708" s="151">
        <v>836</v>
      </c>
      <c r="Y708" s="154">
        <v>0.0156487797890817</v>
      </c>
      <c r="Z708" s="154">
        <v>0</v>
      </c>
      <c r="AA708" s="154">
        <v>0.0164369034994698</v>
      </c>
      <c r="AB708" s="155">
        <v>0.0100622903689506</v>
      </c>
      <c r="AC708" s="156">
        <v>-0.0164369034994698</v>
      </c>
      <c r="AD708" s="157">
        <v>13468</v>
      </c>
      <c r="AE708" s="158">
        <v>184</v>
      </c>
      <c r="AF708" s="158">
        <v>0</v>
      </c>
      <c r="AG708" s="158">
        <v>13933</v>
      </c>
      <c r="AH708" s="158">
        <v>245</v>
      </c>
      <c r="AI708" s="158">
        <v>0</v>
      </c>
      <c r="AJ708" s="155">
        <v>0.0136620136620137</v>
      </c>
      <c r="AK708" s="155">
        <v>0.0175841527309266</v>
      </c>
      <c r="AL708" s="156">
        <v>-0.00392213906891292</v>
      </c>
    </row>
    <row r="709" spans="1:38">
      <c r="A709" s="166" t="s">
        <v>375</v>
      </c>
      <c r="B709" s="167" t="s">
        <v>1815</v>
      </c>
      <c r="C709" s="167" t="s">
        <v>527</v>
      </c>
      <c r="D709" s="150">
        <v>5295</v>
      </c>
      <c r="E709" s="150">
        <v>107</v>
      </c>
      <c r="F709" s="150">
        <v>81</v>
      </c>
      <c r="G709" s="150">
        <v>2</v>
      </c>
      <c r="H709" s="150">
        <v>0</v>
      </c>
      <c r="I709" s="151">
        <v>4888</v>
      </c>
      <c r="J709" s="151">
        <v>115</v>
      </c>
      <c r="K709" s="151">
        <v>113</v>
      </c>
      <c r="L709" s="151">
        <v>11</v>
      </c>
      <c r="M709" s="151">
        <v>0</v>
      </c>
      <c r="N709" s="151">
        <v>5099</v>
      </c>
      <c r="O709" s="151">
        <v>148</v>
      </c>
      <c r="P709" s="151">
        <v>148</v>
      </c>
      <c r="Q709" s="151">
        <v>88</v>
      </c>
      <c r="R709" s="151">
        <v>0</v>
      </c>
      <c r="S709" s="152">
        <v>0.015</v>
      </c>
      <c r="T709" s="153">
        <v>146987</v>
      </c>
      <c r="U709" s="153">
        <v>3511</v>
      </c>
      <c r="V709" s="153">
        <v>3482</v>
      </c>
      <c r="W709" s="153">
        <v>3</v>
      </c>
      <c r="X709" s="151">
        <v>3177</v>
      </c>
      <c r="Y709" s="154">
        <v>0.0238660561818392</v>
      </c>
      <c r="Z709" s="154">
        <v>0.0202077431539188</v>
      </c>
      <c r="AA709" s="154">
        <v>0.0235270049099836</v>
      </c>
      <c r="AB709" s="155">
        <v>0.0290252990782506</v>
      </c>
      <c r="AC709" s="156">
        <v>-0.00331926175606484</v>
      </c>
      <c r="AD709" s="157">
        <v>34603</v>
      </c>
      <c r="AE709" s="158">
        <v>814</v>
      </c>
      <c r="AF709" s="158">
        <v>0</v>
      </c>
      <c r="AG709" s="158">
        <v>35166</v>
      </c>
      <c r="AH709" s="158">
        <v>849</v>
      </c>
      <c r="AI709" s="158">
        <v>3</v>
      </c>
      <c r="AJ709" s="155">
        <v>0.02352397190995</v>
      </c>
      <c r="AK709" s="155">
        <v>0.0240573281010067</v>
      </c>
      <c r="AL709" s="156">
        <v>-0.000533356191056648</v>
      </c>
    </row>
    <row r="710" spans="1:38">
      <c r="A710" s="166" t="s">
        <v>375</v>
      </c>
      <c r="B710" s="167" t="s">
        <v>1815</v>
      </c>
      <c r="C710" s="167" t="s">
        <v>528</v>
      </c>
      <c r="D710" s="150">
        <v>2767</v>
      </c>
      <c r="E710" s="150">
        <v>35</v>
      </c>
      <c r="F710" s="150">
        <v>25</v>
      </c>
      <c r="G710" s="150">
        <v>0</v>
      </c>
      <c r="H710" s="150">
        <v>0</v>
      </c>
      <c r="I710" s="151">
        <v>2574</v>
      </c>
      <c r="J710" s="151">
        <v>51</v>
      </c>
      <c r="K710" s="151">
        <v>51</v>
      </c>
      <c r="L710" s="151">
        <v>0</v>
      </c>
      <c r="M710" s="151">
        <v>0</v>
      </c>
      <c r="N710" s="151">
        <v>2801</v>
      </c>
      <c r="O710" s="151">
        <v>21</v>
      </c>
      <c r="P710" s="151">
        <v>21</v>
      </c>
      <c r="Q710" s="151">
        <v>15</v>
      </c>
      <c r="R710" s="151">
        <v>0</v>
      </c>
      <c r="S710" s="152">
        <v>0.015</v>
      </c>
      <c r="T710" s="153">
        <v>78813</v>
      </c>
      <c r="U710" s="153">
        <v>1047</v>
      </c>
      <c r="V710" s="153">
        <v>1036</v>
      </c>
      <c r="W710" s="153">
        <v>0</v>
      </c>
      <c r="X710" s="151">
        <v>930</v>
      </c>
      <c r="Y710" s="154">
        <v>0.0132846104069126</v>
      </c>
      <c r="Z710" s="154">
        <v>0.0126490784242862</v>
      </c>
      <c r="AA710" s="154">
        <v>0.0198135198135198</v>
      </c>
      <c r="AB710" s="155">
        <v>0.00749732238486255</v>
      </c>
      <c r="AC710" s="156">
        <v>-0.00716444138923358</v>
      </c>
      <c r="AD710" s="157">
        <v>18953</v>
      </c>
      <c r="AE710" s="158">
        <v>271</v>
      </c>
      <c r="AF710" s="158">
        <v>0</v>
      </c>
      <c r="AG710" s="158">
        <v>20440</v>
      </c>
      <c r="AH710" s="158">
        <v>245</v>
      </c>
      <c r="AI710" s="158">
        <v>0</v>
      </c>
      <c r="AJ710" s="155">
        <v>0.0142985279375297</v>
      </c>
      <c r="AK710" s="155">
        <v>0.011986301369863</v>
      </c>
      <c r="AL710" s="156">
        <v>0.00231222656766667</v>
      </c>
    </row>
    <row r="711" spans="1:38">
      <c r="A711" s="166" t="s">
        <v>375</v>
      </c>
      <c r="B711" s="167" t="s">
        <v>1815</v>
      </c>
      <c r="C711" s="167" t="s">
        <v>529</v>
      </c>
      <c r="D711" s="150">
        <v>2330</v>
      </c>
      <c r="E711" s="150">
        <v>21</v>
      </c>
      <c r="F711" s="150">
        <v>21</v>
      </c>
      <c r="G711" s="150">
        <v>0</v>
      </c>
      <c r="H711" s="150">
        <v>0</v>
      </c>
      <c r="I711" s="151">
        <v>2161</v>
      </c>
      <c r="J711" s="151">
        <v>54</v>
      </c>
      <c r="K711" s="151">
        <v>53</v>
      </c>
      <c r="L711" s="151">
        <v>5</v>
      </c>
      <c r="M711" s="151">
        <v>0</v>
      </c>
      <c r="N711" s="151">
        <v>2346</v>
      </c>
      <c r="O711" s="151">
        <v>45</v>
      </c>
      <c r="P711" s="151">
        <v>45</v>
      </c>
      <c r="Q711" s="151">
        <v>21</v>
      </c>
      <c r="R711" s="151">
        <v>0</v>
      </c>
      <c r="S711" s="152">
        <v>0.015</v>
      </c>
      <c r="T711" s="153">
        <v>67090</v>
      </c>
      <c r="U711" s="153">
        <v>1078</v>
      </c>
      <c r="V711" s="153">
        <v>1076</v>
      </c>
      <c r="W711" s="153">
        <v>2</v>
      </c>
      <c r="X711" s="151">
        <v>962</v>
      </c>
      <c r="Y711" s="154">
        <v>0.0160381576986138</v>
      </c>
      <c r="Z711" s="154">
        <v>0.00901287553648069</v>
      </c>
      <c r="AA711" s="154">
        <v>0.024988431281814</v>
      </c>
      <c r="AB711" s="155">
        <v>0.0191815856777494</v>
      </c>
      <c r="AC711" s="156">
        <v>-0.0159755557453333</v>
      </c>
      <c r="AD711" s="157">
        <v>15895</v>
      </c>
      <c r="AE711" s="158">
        <v>280</v>
      </c>
      <c r="AF711" s="158">
        <v>0</v>
      </c>
      <c r="AG711" s="158">
        <v>16767</v>
      </c>
      <c r="AH711" s="158">
        <v>270</v>
      </c>
      <c r="AI711" s="158">
        <v>0</v>
      </c>
      <c r="AJ711" s="155">
        <v>0.0176156023906889</v>
      </c>
      <c r="AK711" s="155">
        <v>0.0161030595813204</v>
      </c>
      <c r="AL711" s="156">
        <v>0.00151254280936845</v>
      </c>
    </row>
    <row r="712" spans="1:38">
      <c r="A712" s="166" t="s">
        <v>375</v>
      </c>
      <c r="B712" s="167" t="s">
        <v>1815</v>
      </c>
      <c r="C712" s="167" t="s">
        <v>530</v>
      </c>
      <c r="D712" s="150">
        <v>3420</v>
      </c>
      <c r="E712" s="150">
        <v>57</v>
      </c>
      <c r="F712" s="150">
        <v>44</v>
      </c>
      <c r="G712" s="150">
        <v>0</v>
      </c>
      <c r="H712" s="150">
        <v>0</v>
      </c>
      <c r="I712" s="151">
        <v>3029</v>
      </c>
      <c r="J712" s="151">
        <v>59</v>
      </c>
      <c r="K712" s="151">
        <v>59</v>
      </c>
      <c r="L712" s="151">
        <v>17</v>
      </c>
      <c r="M712" s="151">
        <v>0</v>
      </c>
      <c r="N712" s="151">
        <v>3248</v>
      </c>
      <c r="O712" s="151">
        <v>52</v>
      </c>
      <c r="P712" s="151">
        <v>52</v>
      </c>
      <c r="Q712" s="151">
        <v>37</v>
      </c>
      <c r="R712" s="151">
        <v>0</v>
      </c>
      <c r="S712" s="152">
        <v>0.015</v>
      </c>
      <c r="T712" s="153">
        <v>96269</v>
      </c>
      <c r="U712" s="153">
        <v>1761</v>
      </c>
      <c r="V712" s="153">
        <v>1747</v>
      </c>
      <c r="W712" s="153">
        <v>1</v>
      </c>
      <c r="X712" s="151">
        <v>1620</v>
      </c>
      <c r="Y712" s="154">
        <v>0.0182821053506321</v>
      </c>
      <c r="Z712" s="154">
        <v>0.0166666666666667</v>
      </c>
      <c r="AA712" s="154">
        <v>0.0194783757015517</v>
      </c>
      <c r="AB712" s="155">
        <v>0.0160098522167488</v>
      </c>
      <c r="AC712" s="156">
        <v>-0.002811709034885</v>
      </c>
      <c r="AD712" s="157">
        <v>23047</v>
      </c>
      <c r="AE712" s="158">
        <v>455</v>
      </c>
      <c r="AF712" s="158">
        <v>0</v>
      </c>
      <c r="AG712" s="158">
        <v>24566</v>
      </c>
      <c r="AH712" s="158">
        <v>437</v>
      </c>
      <c r="AI712" s="158">
        <v>0</v>
      </c>
      <c r="AJ712" s="155">
        <v>0.01974226580466</v>
      </c>
      <c r="AK712" s="155">
        <v>0.0177888138077017</v>
      </c>
      <c r="AL712" s="156">
        <v>0.00195345199695834</v>
      </c>
    </row>
    <row r="713" spans="1:38">
      <c r="A713" s="166" t="s">
        <v>375</v>
      </c>
      <c r="B713" s="167" t="s">
        <v>1815</v>
      </c>
      <c r="C713" s="167" t="s">
        <v>531</v>
      </c>
      <c r="D713" s="150">
        <v>4294</v>
      </c>
      <c r="E713" s="150">
        <v>53</v>
      </c>
      <c r="F713" s="150">
        <v>36</v>
      </c>
      <c r="G713" s="150">
        <v>0</v>
      </c>
      <c r="H713" s="150">
        <v>0</v>
      </c>
      <c r="I713" s="151">
        <v>3617</v>
      </c>
      <c r="J713" s="151">
        <v>34</v>
      </c>
      <c r="K713" s="151">
        <v>34</v>
      </c>
      <c r="L713" s="151">
        <v>6</v>
      </c>
      <c r="M713" s="151">
        <v>0</v>
      </c>
      <c r="N713" s="151">
        <v>4300</v>
      </c>
      <c r="O713" s="151">
        <v>52</v>
      </c>
      <c r="P713" s="151">
        <v>52</v>
      </c>
      <c r="Q713" s="151">
        <v>36</v>
      </c>
      <c r="R713" s="151">
        <v>0</v>
      </c>
      <c r="S713" s="152">
        <v>0.015</v>
      </c>
      <c r="T713" s="153">
        <v>114156</v>
      </c>
      <c r="U713" s="153">
        <v>1230</v>
      </c>
      <c r="V713" s="153">
        <v>1212</v>
      </c>
      <c r="W713" s="153">
        <v>2</v>
      </c>
      <c r="X713" s="151">
        <v>1109</v>
      </c>
      <c r="Y713" s="154">
        <v>0.0107572094327061</v>
      </c>
      <c r="Z713" s="154">
        <v>0.012342803912436</v>
      </c>
      <c r="AA713" s="154">
        <v>0.00940005529444291</v>
      </c>
      <c r="AB713" s="155">
        <v>0.012093023255814</v>
      </c>
      <c r="AC713" s="156">
        <v>0.00294274861799305</v>
      </c>
      <c r="AD713" s="157">
        <v>28432</v>
      </c>
      <c r="AE713" s="158">
        <v>351</v>
      </c>
      <c r="AF713" s="158">
        <v>0</v>
      </c>
      <c r="AG713" s="158">
        <v>29128</v>
      </c>
      <c r="AH713" s="158">
        <v>326</v>
      </c>
      <c r="AI713" s="158">
        <v>1</v>
      </c>
      <c r="AJ713" s="155">
        <v>0.0123452447945976</v>
      </c>
      <c r="AK713" s="155">
        <v>0.0111576489975282</v>
      </c>
      <c r="AL713" s="156">
        <v>0.00118759579706948</v>
      </c>
    </row>
    <row r="714" spans="1:38">
      <c r="A714" s="166" t="s">
        <v>375</v>
      </c>
      <c r="B714" s="167" t="s">
        <v>1815</v>
      </c>
      <c r="C714" s="167" t="s">
        <v>532</v>
      </c>
      <c r="D714" s="150">
        <v>2779</v>
      </c>
      <c r="E714" s="150">
        <v>19</v>
      </c>
      <c r="F714" s="150">
        <v>15</v>
      </c>
      <c r="G714" s="150">
        <v>0</v>
      </c>
      <c r="H714" s="150">
        <v>0</v>
      </c>
      <c r="I714" s="151">
        <v>2502</v>
      </c>
      <c r="J714" s="151">
        <v>30</v>
      </c>
      <c r="K714" s="151">
        <v>29</v>
      </c>
      <c r="L714" s="151">
        <v>6</v>
      </c>
      <c r="M714" s="151">
        <v>0</v>
      </c>
      <c r="N714" s="151">
        <v>2640</v>
      </c>
      <c r="O714" s="151">
        <v>25</v>
      </c>
      <c r="P714" s="151">
        <v>25</v>
      </c>
      <c r="Q714" s="151">
        <v>12</v>
      </c>
      <c r="R714" s="151">
        <v>0</v>
      </c>
      <c r="S714" s="152">
        <v>0.015</v>
      </c>
      <c r="T714" s="153">
        <v>76138</v>
      </c>
      <c r="U714" s="153">
        <v>762</v>
      </c>
      <c r="V714" s="153">
        <v>757</v>
      </c>
      <c r="W714" s="153">
        <v>0</v>
      </c>
      <c r="X714" s="151">
        <v>693</v>
      </c>
      <c r="Y714" s="154">
        <v>0.010008143108566</v>
      </c>
      <c r="Z714" s="154">
        <v>0.0068369917236416</v>
      </c>
      <c r="AA714" s="154">
        <v>0.0119904076738609</v>
      </c>
      <c r="AB714" s="155">
        <v>0.00946969696969697</v>
      </c>
      <c r="AC714" s="156">
        <v>-0.00515341595021931</v>
      </c>
      <c r="AD714" s="157">
        <v>18436</v>
      </c>
      <c r="AE714" s="158">
        <v>181</v>
      </c>
      <c r="AF714" s="158">
        <v>0</v>
      </c>
      <c r="AG714" s="158">
        <v>19621</v>
      </c>
      <c r="AH714" s="158">
        <v>188</v>
      </c>
      <c r="AI714" s="158">
        <v>0</v>
      </c>
      <c r="AJ714" s="155">
        <v>0.00981774788457366</v>
      </c>
      <c r="AK714" s="155">
        <v>0.009581570766016</v>
      </c>
      <c r="AL714" s="156">
        <v>0.000236177118557657</v>
      </c>
    </row>
    <row r="715" spans="1:38">
      <c r="A715" s="166" t="s">
        <v>375</v>
      </c>
      <c r="B715" s="167" t="s">
        <v>1815</v>
      </c>
      <c r="C715" s="167" t="s">
        <v>533</v>
      </c>
      <c r="D715" s="150">
        <v>4266</v>
      </c>
      <c r="E715" s="150">
        <v>29</v>
      </c>
      <c r="F715" s="150">
        <v>25</v>
      </c>
      <c r="G715" s="150">
        <v>0</v>
      </c>
      <c r="H715" s="150">
        <v>0</v>
      </c>
      <c r="I715" s="151">
        <v>3939</v>
      </c>
      <c r="J715" s="151">
        <v>33</v>
      </c>
      <c r="K715" s="151">
        <v>33</v>
      </c>
      <c r="L715" s="151">
        <v>3</v>
      </c>
      <c r="M715" s="151">
        <v>0</v>
      </c>
      <c r="N715" s="151">
        <v>4089</v>
      </c>
      <c r="O715" s="151">
        <v>25</v>
      </c>
      <c r="P715" s="151">
        <v>25</v>
      </c>
      <c r="Q715" s="151">
        <v>13</v>
      </c>
      <c r="R715" s="151">
        <v>0</v>
      </c>
      <c r="S715" s="152">
        <v>0.015</v>
      </c>
      <c r="T715" s="153">
        <v>115961</v>
      </c>
      <c r="U715" s="153">
        <v>865</v>
      </c>
      <c r="V715" s="153">
        <v>861</v>
      </c>
      <c r="W715" s="153">
        <v>0</v>
      </c>
      <c r="X715" s="151">
        <v>767</v>
      </c>
      <c r="Y715" s="154">
        <v>0.00745940445494606</v>
      </c>
      <c r="Z715" s="154">
        <v>0.00679793717768401</v>
      </c>
      <c r="AA715" s="154">
        <v>0.00837776085300838</v>
      </c>
      <c r="AB715" s="155">
        <v>0.00611396429444852</v>
      </c>
      <c r="AC715" s="156">
        <v>-0.00157982367532436</v>
      </c>
      <c r="AD715" s="157">
        <v>28213</v>
      </c>
      <c r="AE715" s="158">
        <v>228</v>
      </c>
      <c r="AF715" s="158">
        <v>0</v>
      </c>
      <c r="AG715" s="158">
        <v>29048</v>
      </c>
      <c r="AH715" s="158">
        <v>214</v>
      </c>
      <c r="AI715" s="158">
        <v>0</v>
      </c>
      <c r="AJ715" s="155">
        <v>0.00808138092368766</v>
      </c>
      <c r="AK715" s="155">
        <v>0.00736711649683283</v>
      </c>
      <c r="AL715" s="156">
        <v>0.000714264426854834</v>
      </c>
    </row>
    <row r="716" spans="1:38">
      <c r="A716" s="166" t="s">
        <v>375</v>
      </c>
      <c r="B716" s="167" t="s">
        <v>1815</v>
      </c>
      <c r="C716" s="167" t="s">
        <v>534</v>
      </c>
      <c r="D716" s="150">
        <v>1683</v>
      </c>
      <c r="E716" s="150">
        <v>17</v>
      </c>
      <c r="F716" s="150">
        <v>11</v>
      </c>
      <c r="G716" s="150">
        <v>0</v>
      </c>
      <c r="H716" s="150">
        <v>0</v>
      </c>
      <c r="I716" s="151">
        <v>1632</v>
      </c>
      <c r="J716" s="151">
        <v>33</v>
      </c>
      <c r="K716" s="151">
        <v>33</v>
      </c>
      <c r="L716" s="151">
        <v>7</v>
      </c>
      <c r="M716" s="151">
        <v>0</v>
      </c>
      <c r="N716" s="151">
        <v>1692</v>
      </c>
      <c r="O716" s="151">
        <v>10</v>
      </c>
      <c r="P716" s="151">
        <v>10</v>
      </c>
      <c r="Q716" s="151">
        <v>6</v>
      </c>
      <c r="R716" s="151">
        <v>0</v>
      </c>
      <c r="S716" s="152">
        <v>0.015</v>
      </c>
      <c r="T716" s="153">
        <v>48608</v>
      </c>
      <c r="U716" s="153">
        <v>586</v>
      </c>
      <c r="V716" s="153">
        <v>580</v>
      </c>
      <c r="W716" s="153">
        <v>0</v>
      </c>
      <c r="X716" s="151">
        <v>529</v>
      </c>
      <c r="Y716" s="154">
        <v>0.0120556287030941</v>
      </c>
      <c r="Z716" s="154">
        <v>0.0101010101010101</v>
      </c>
      <c r="AA716" s="154">
        <v>0.0202205882352941</v>
      </c>
      <c r="AB716" s="155">
        <v>0.00591016548463357</v>
      </c>
      <c r="AC716" s="156">
        <v>-0.010119578134284</v>
      </c>
      <c r="AD716" s="157">
        <v>11753</v>
      </c>
      <c r="AE716" s="158">
        <v>132</v>
      </c>
      <c r="AF716" s="158">
        <v>0</v>
      </c>
      <c r="AG716" s="158">
        <v>12442</v>
      </c>
      <c r="AH716" s="158">
        <v>164</v>
      </c>
      <c r="AI716" s="158">
        <v>0</v>
      </c>
      <c r="AJ716" s="155">
        <v>0.011231175019144</v>
      </c>
      <c r="AK716" s="155">
        <v>0.0131811605851149</v>
      </c>
      <c r="AL716" s="156">
        <v>-0.00194998556597088</v>
      </c>
    </row>
    <row r="717" spans="1:38">
      <c r="A717" s="166" t="s">
        <v>375</v>
      </c>
      <c r="B717" s="167" t="s">
        <v>1815</v>
      </c>
      <c r="C717" s="167" t="s">
        <v>535</v>
      </c>
      <c r="D717" s="150">
        <v>3195</v>
      </c>
      <c r="E717" s="150">
        <v>45</v>
      </c>
      <c r="F717" s="150">
        <v>33</v>
      </c>
      <c r="G717" s="150">
        <v>0</v>
      </c>
      <c r="H717" s="150">
        <v>0</v>
      </c>
      <c r="I717" s="151">
        <v>2863</v>
      </c>
      <c r="J717" s="151">
        <v>43</v>
      </c>
      <c r="K717" s="151">
        <v>43</v>
      </c>
      <c r="L717" s="151">
        <v>6</v>
      </c>
      <c r="M717" s="151">
        <v>0</v>
      </c>
      <c r="N717" s="151">
        <v>3337</v>
      </c>
      <c r="O717" s="151">
        <v>41</v>
      </c>
      <c r="P717" s="151">
        <v>41</v>
      </c>
      <c r="Q717" s="151">
        <v>30</v>
      </c>
      <c r="R717" s="151">
        <v>0</v>
      </c>
      <c r="S717" s="152">
        <v>0.015</v>
      </c>
      <c r="T717" s="153">
        <v>88412</v>
      </c>
      <c r="U717" s="153">
        <v>1033</v>
      </c>
      <c r="V717" s="153">
        <v>1021</v>
      </c>
      <c r="W717" s="153">
        <v>0</v>
      </c>
      <c r="X717" s="151">
        <v>930</v>
      </c>
      <c r="Y717" s="154">
        <v>0.0116839343075601</v>
      </c>
      <c r="Z717" s="154">
        <v>0.0140845070422535</v>
      </c>
      <c r="AA717" s="154">
        <v>0.0150192106182326</v>
      </c>
      <c r="AB717" s="155">
        <v>0.0122864848666467</v>
      </c>
      <c r="AC717" s="156">
        <v>-0.000934703575979101</v>
      </c>
      <c r="AD717" s="157">
        <v>21398</v>
      </c>
      <c r="AE717" s="158">
        <v>278</v>
      </c>
      <c r="AF717" s="158">
        <v>0</v>
      </c>
      <c r="AG717" s="158">
        <v>22140</v>
      </c>
      <c r="AH717" s="158">
        <v>246</v>
      </c>
      <c r="AI717" s="158">
        <v>0</v>
      </c>
      <c r="AJ717" s="155">
        <v>0.0129918683989158</v>
      </c>
      <c r="AK717" s="155">
        <v>0.0111111111111111</v>
      </c>
      <c r="AL717" s="156">
        <v>0.00188075728780467</v>
      </c>
    </row>
    <row r="718" spans="1:38">
      <c r="A718" s="166" t="s">
        <v>375</v>
      </c>
      <c r="B718" s="167" t="s">
        <v>1815</v>
      </c>
      <c r="C718" s="167" t="s">
        <v>536</v>
      </c>
      <c r="D718" s="150">
        <v>5175</v>
      </c>
      <c r="E718" s="150">
        <v>59</v>
      </c>
      <c r="F718" s="150">
        <v>46</v>
      </c>
      <c r="G718" s="150">
        <v>0</v>
      </c>
      <c r="H718" s="150">
        <v>0</v>
      </c>
      <c r="I718" s="151">
        <v>4437</v>
      </c>
      <c r="J718" s="151">
        <v>93</v>
      </c>
      <c r="K718" s="151">
        <v>93</v>
      </c>
      <c r="L718" s="151">
        <v>6</v>
      </c>
      <c r="M718" s="151">
        <v>0</v>
      </c>
      <c r="N718" s="151">
        <v>5089</v>
      </c>
      <c r="O718" s="151">
        <v>106</v>
      </c>
      <c r="P718" s="151">
        <v>105</v>
      </c>
      <c r="Q718" s="151">
        <v>54</v>
      </c>
      <c r="R718" s="151">
        <v>0</v>
      </c>
      <c r="S718" s="152">
        <v>0.015</v>
      </c>
      <c r="T718" s="153">
        <v>138521</v>
      </c>
      <c r="U718" s="153">
        <v>2170</v>
      </c>
      <c r="V718" s="153">
        <v>2156</v>
      </c>
      <c r="W718" s="153">
        <v>0</v>
      </c>
      <c r="X718" s="151">
        <v>1928</v>
      </c>
      <c r="Y718" s="154">
        <v>0.015665494762527</v>
      </c>
      <c r="Z718" s="154">
        <v>0.0114009661835749</v>
      </c>
      <c r="AA718" s="154">
        <v>0.0209601081812035</v>
      </c>
      <c r="AB718" s="155">
        <v>0.0208292395362547</v>
      </c>
      <c r="AC718" s="156">
        <v>-0.00955914199762864</v>
      </c>
      <c r="AD718" s="157">
        <v>34410</v>
      </c>
      <c r="AE718" s="158">
        <v>657</v>
      </c>
      <c r="AF718" s="158">
        <v>0</v>
      </c>
      <c r="AG718" s="158">
        <v>34613</v>
      </c>
      <c r="AH718" s="158">
        <v>552</v>
      </c>
      <c r="AI718" s="158">
        <v>0</v>
      </c>
      <c r="AJ718" s="155">
        <v>0.0190932868352223</v>
      </c>
      <c r="AK718" s="155">
        <v>0.0159477652904978</v>
      </c>
      <c r="AL718" s="156">
        <v>0.00314552154472453</v>
      </c>
    </row>
    <row r="719" spans="1:38">
      <c r="A719" s="166" t="s">
        <v>375</v>
      </c>
      <c r="B719" s="167" t="s">
        <v>1815</v>
      </c>
      <c r="C719" s="167" t="s">
        <v>537</v>
      </c>
      <c r="D719" s="150">
        <v>5321</v>
      </c>
      <c r="E719" s="150">
        <v>109</v>
      </c>
      <c r="F719" s="150">
        <v>69</v>
      </c>
      <c r="G719" s="150">
        <v>2</v>
      </c>
      <c r="H719" s="150">
        <v>0</v>
      </c>
      <c r="I719" s="151">
        <v>4802</v>
      </c>
      <c r="J719" s="151">
        <v>135</v>
      </c>
      <c r="K719" s="151">
        <v>135</v>
      </c>
      <c r="L719" s="151">
        <v>14</v>
      </c>
      <c r="M719" s="151">
        <v>0</v>
      </c>
      <c r="N719" s="151">
        <v>5257</v>
      </c>
      <c r="O719" s="151">
        <v>112</v>
      </c>
      <c r="P719" s="151">
        <v>112</v>
      </c>
      <c r="Q719" s="151">
        <v>80</v>
      </c>
      <c r="R719" s="151">
        <v>0</v>
      </c>
      <c r="S719" s="152">
        <v>0.015</v>
      </c>
      <c r="T719" s="153">
        <v>143982</v>
      </c>
      <c r="U719" s="153">
        <v>2788</v>
      </c>
      <c r="V719" s="153">
        <v>2748</v>
      </c>
      <c r="W719" s="153">
        <v>2</v>
      </c>
      <c r="X719" s="151">
        <v>2479</v>
      </c>
      <c r="Y719" s="154">
        <v>0.0193496409273381</v>
      </c>
      <c r="Z719" s="154">
        <v>0.0204848712647999</v>
      </c>
      <c r="AA719" s="154">
        <v>0.0281132861307788</v>
      </c>
      <c r="AB719" s="155">
        <v>0.0213049267643142</v>
      </c>
      <c r="AC719" s="156">
        <v>-0.00762841486597899</v>
      </c>
      <c r="AD719" s="157">
        <v>35665</v>
      </c>
      <c r="AE719" s="158">
        <v>713</v>
      </c>
      <c r="AF719" s="158">
        <v>0</v>
      </c>
      <c r="AG719" s="158">
        <v>35771</v>
      </c>
      <c r="AH719" s="158">
        <v>756</v>
      </c>
      <c r="AI719" s="158">
        <v>0</v>
      </c>
      <c r="AJ719" s="155">
        <v>0.0199915883919809</v>
      </c>
      <c r="AK719" s="155">
        <v>0.0211344385116435</v>
      </c>
      <c r="AL719" s="156">
        <v>-0.00114285011966258</v>
      </c>
    </row>
    <row r="720" spans="1:38">
      <c r="A720" s="166" t="s">
        <v>375</v>
      </c>
      <c r="B720" s="167" t="s">
        <v>1815</v>
      </c>
      <c r="C720" s="167" t="s">
        <v>538</v>
      </c>
      <c r="D720" s="150">
        <v>2493</v>
      </c>
      <c r="E720" s="150">
        <v>16</v>
      </c>
      <c r="F720" s="150">
        <v>10</v>
      </c>
      <c r="G720" s="150">
        <v>0</v>
      </c>
      <c r="H720" s="150">
        <v>0</v>
      </c>
      <c r="I720" s="151">
        <v>2357</v>
      </c>
      <c r="J720" s="151">
        <v>12</v>
      </c>
      <c r="K720" s="151">
        <v>12</v>
      </c>
      <c r="L720" s="151">
        <v>0</v>
      </c>
      <c r="M720" s="151">
        <v>0</v>
      </c>
      <c r="N720" s="151">
        <v>2417</v>
      </c>
      <c r="O720" s="151">
        <v>24</v>
      </c>
      <c r="P720" s="151">
        <v>24</v>
      </c>
      <c r="Q720" s="151">
        <v>14</v>
      </c>
      <c r="R720" s="151">
        <v>0</v>
      </c>
      <c r="S720" s="152">
        <v>0.015</v>
      </c>
      <c r="T720" s="153">
        <v>67651</v>
      </c>
      <c r="U720" s="153">
        <v>516</v>
      </c>
      <c r="V720" s="153">
        <v>510</v>
      </c>
      <c r="W720" s="153">
        <v>0</v>
      </c>
      <c r="X720" s="151">
        <v>462</v>
      </c>
      <c r="Y720" s="154">
        <v>0.00762738170906565</v>
      </c>
      <c r="Z720" s="154">
        <v>0.00641797031688728</v>
      </c>
      <c r="AA720" s="154">
        <v>0.00509121764955452</v>
      </c>
      <c r="AB720" s="155">
        <v>0.00992966487381051</v>
      </c>
      <c r="AC720" s="156">
        <v>0.00132675266733277</v>
      </c>
      <c r="AD720" s="157">
        <v>16837</v>
      </c>
      <c r="AE720" s="158">
        <v>152</v>
      </c>
      <c r="AF720" s="158">
        <v>0</v>
      </c>
      <c r="AG720" s="158">
        <v>17322</v>
      </c>
      <c r="AH720" s="158">
        <v>145</v>
      </c>
      <c r="AI720" s="158">
        <v>0</v>
      </c>
      <c r="AJ720" s="155">
        <v>0.00902773653263646</v>
      </c>
      <c r="AK720" s="155">
        <v>0.0083708578686064</v>
      </c>
      <c r="AL720" s="156">
        <v>0.00065687866403006</v>
      </c>
    </row>
    <row r="721" spans="1:38">
      <c r="A721" s="166" t="s">
        <v>375</v>
      </c>
      <c r="B721" s="167" t="s">
        <v>1815</v>
      </c>
      <c r="C721" s="167" t="s">
        <v>539</v>
      </c>
      <c r="D721" s="150">
        <v>1667</v>
      </c>
      <c r="E721" s="150">
        <v>12</v>
      </c>
      <c r="F721" s="150">
        <v>9</v>
      </c>
      <c r="G721" s="150">
        <v>0</v>
      </c>
      <c r="H721" s="150">
        <v>0</v>
      </c>
      <c r="I721" s="151">
        <v>1575</v>
      </c>
      <c r="J721" s="151">
        <v>24</v>
      </c>
      <c r="K721" s="151">
        <v>24</v>
      </c>
      <c r="L721" s="151">
        <v>4</v>
      </c>
      <c r="M721" s="151">
        <v>0</v>
      </c>
      <c r="N721" s="151">
        <v>1636</v>
      </c>
      <c r="O721" s="151">
        <v>11</v>
      </c>
      <c r="P721" s="151">
        <v>11</v>
      </c>
      <c r="Q721" s="151">
        <v>4</v>
      </c>
      <c r="R721" s="151">
        <v>0</v>
      </c>
      <c r="S721" s="152">
        <v>0.015</v>
      </c>
      <c r="T721" s="153">
        <v>52763</v>
      </c>
      <c r="U721" s="153">
        <v>606</v>
      </c>
      <c r="V721" s="153">
        <v>603</v>
      </c>
      <c r="W721" s="153">
        <v>0</v>
      </c>
      <c r="X721" s="151">
        <v>554</v>
      </c>
      <c r="Y721" s="154">
        <v>0.0114853211530808</v>
      </c>
      <c r="Z721" s="154">
        <v>0.00719856028794241</v>
      </c>
      <c r="AA721" s="154">
        <v>0.0152380952380952</v>
      </c>
      <c r="AB721" s="155">
        <v>0.00672371638141809</v>
      </c>
      <c r="AC721" s="156">
        <v>-0.00803953495015283</v>
      </c>
      <c r="AD721" s="157">
        <v>11715</v>
      </c>
      <c r="AE721" s="158">
        <v>149</v>
      </c>
      <c r="AF721" s="158">
        <v>0</v>
      </c>
      <c r="AG721" s="158">
        <v>12776</v>
      </c>
      <c r="AH721" s="158">
        <v>162</v>
      </c>
      <c r="AI721" s="158">
        <v>0</v>
      </c>
      <c r="AJ721" s="155">
        <v>0.0127187366623986</v>
      </c>
      <c r="AK721" s="155">
        <v>0.0126800250469631</v>
      </c>
      <c r="AL721" s="156">
        <v>3.87116154355778e-5</v>
      </c>
    </row>
    <row r="722" spans="1:38">
      <c r="A722" s="166" t="s">
        <v>375</v>
      </c>
      <c r="B722" s="167" t="s">
        <v>1815</v>
      </c>
      <c r="C722" s="167" t="s">
        <v>540</v>
      </c>
      <c r="D722" s="150">
        <v>4691</v>
      </c>
      <c r="E722" s="150">
        <v>72</v>
      </c>
      <c r="F722" s="150">
        <v>55</v>
      </c>
      <c r="G722" s="150">
        <v>0</v>
      </c>
      <c r="H722" s="150">
        <v>0</v>
      </c>
      <c r="I722" s="151">
        <v>4296</v>
      </c>
      <c r="J722" s="151">
        <v>55</v>
      </c>
      <c r="K722" s="151">
        <v>55</v>
      </c>
      <c r="L722" s="151">
        <v>13</v>
      </c>
      <c r="M722" s="151">
        <v>0</v>
      </c>
      <c r="N722" s="151">
        <v>4742</v>
      </c>
      <c r="O722" s="151">
        <v>109</v>
      </c>
      <c r="P722" s="151">
        <v>109</v>
      </c>
      <c r="Q722" s="151">
        <v>64</v>
      </c>
      <c r="R722" s="151">
        <v>0</v>
      </c>
      <c r="S722" s="152">
        <v>0.015</v>
      </c>
      <c r="T722" s="153">
        <v>134745</v>
      </c>
      <c r="U722" s="153">
        <v>2027</v>
      </c>
      <c r="V722" s="153">
        <v>2009</v>
      </c>
      <c r="W722" s="153">
        <v>1</v>
      </c>
      <c r="X722" s="151">
        <v>1839</v>
      </c>
      <c r="Y722" s="154">
        <v>0.0150358083787896</v>
      </c>
      <c r="Z722" s="154">
        <v>0.0153485397569815</v>
      </c>
      <c r="AA722" s="154">
        <v>0.0128026070763501</v>
      </c>
      <c r="AB722" s="155">
        <v>0.022986081822016</v>
      </c>
      <c r="AC722" s="156">
        <v>0.00254593268063136</v>
      </c>
      <c r="AD722" s="157">
        <v>31881</v>
      </c>
      <c r="AE722" s="158">
        <v>517</v>
      </c>
      <c r="AF722" s="158">
        <v>0</v>
      </c>
      <c r="AG722" s="158">
        <v>32934</v>
      </c>
      <c r="AH722" s="158">
        <v>500</v>
      </c>
      <c r="AI722" s="158">
        <v>0</v>
      </c>
      <c r="AJ722" s="155">
        <v>0.0162165553150779</v>
      </c>
      <c r="AK722" s="155">
        <v>0.0151818789093338</v>
      </c>
      <c r="AL722" s="156">
        <v>0.00103467640574413</v>
      </c>
    </row>
    <row r="723" spans="1:38">
      <c r="A723" s="166" t="s">
        <v>375</v>
      </c>
      <c r="B723" s="167" t="s">
        <v>1815</v>
      </c>
      <c r="C723" s="167" t="s">
        <v>541</v>
      </c>
      <c r="D723" s="150">
        <v>5322</v>
      </c>
      <c r="E723" s="150">
        <v>113</v>
      </c>
      <c r="F723" s="150">
        <v>76</v>
      </c>
      <c r="G723" s="150">
        <v>0</v>
      </c>
      <c r="H723" s="150">
        <v>0</v>
      </c>
      <c r="I723" s="151">
        <v>4981</v>
      </c>
      <c r="J723" s="151">
        <v>125</v>
      </c>
      <c r="K723" s="151">
        <v>125</v>
      </c>
      <c r="L723" s="151">
        <v>27</v>
      </c>
      <c r="M723" s="151">
        <v>0</v>
      </c>
      <c r="N723" s="151">
        <v>5381</v>
      </c>
      <c r="O723" s="151">
        <v>146</v>
      </c>
      <c r="P723" s="151">
        <v>146</v>
      </c>
      <c r="Q723" s="151">
        <v>88</v>
      </c>
      <c r="R723" s="151">
        <v>0</v>
      </c>
      <c r="S723" s="152">
        <v>0.015</v>
      </c>
      <c r="T723" s="153">
        <v>146973</v>
      </c>
      <c r="U723" s="153">
        <v>3226</v>
      </c>
      <c r="V723" s="153">
        <v>3188</v>
      </c>
      <c r="W723" s="153">
        <v>3</v>
      </c>
      <c r="X723" s="151">
        <v>2913</v>
      </c>
      <c r="Y723" s="154">
        <v>0.0219291978798827</v>
      </c>
      <c r="Z723" s="154">
        <v>0.0212326193160466</v>
      </c>
      <c r="AA723" s="154">
        <v>0.0250953623770327</v>
      </c>
      <c r="AB723" s="155">
        <v>0.0271325032521836</v>
      </c>
      <c r="AC723" s="156">
        <v>-0.00386274306098612</v>
      </c>
      <c r="AD723" s="157">
        <v>35415</v>
      </c>
      <c r="AE723" s="158">
        <v>767</v>
      </c>
      <c r="AF723" s="158">
        <v>0</v>
      </c>
      <c r="AG723" s="158">
        <v>36275</v>
      </c>
      <c r="AH723" s="158">
        <v>836</v>
      </c>
      <c r="AI723" s="158">
        <v>0</v>
      </c>
      <c r="AJ723" s="155">
        <v>0.0216574897642242</v>
      </c>
      <c r="AK723" s="155">
        <v>0.0230461750516885</v>
      </c>
      <c r="AL723" s="156">
        <v>-0.00138868528746429</v>
      </c>
    </row>
    <row r="724" spans="1:38">
      <c r="A724" s="166" t="s">
        <v>375</v>
      </c>
      <c r="B724" s="167" t="s">
        <v>1815</v>
      </c>
      <c r="C724" s="167" t="s">
        <v>542</v>
      </c>
      <c r="D724" s="150">
        <v>1780</v>
      </c>
      <c r="E724" s="150">
        <v>14</v>
      </c>
      <c r="F724" s="150">
        <v>6</v>
      </c>
      <c r="G724" s="150">
        <v>0</v>
      </c>
      <c r="H724" s="150">
        <v>0</v>
      </c>
      <c r="I724" s="151">
        <v>1723</v>
      </c>
      <c r="J724" s="151">
        <v>28</v>
      </c>
      <c r="K724" s="151">
        <v>28</v>
      </c>
      <c r="L724" s="151">
        <v>7</v>
      </c>
      <c r="M724" s="151">
        <v>0</v>
      </c>
      <c r="N724" s="151">
        <v>1878</v>
      </c>
      <c r="O724" s="151">
        <v>35</v>
      </c>
      <c r="P724" s="151">
        <v>35</v>
      </c>
      <c r="Q724" s="151">
        <v>23</v>
      </c>
      <c r="R724" s="151">
        <v>0</v>
      </c>
      <c r="S724" s="152">
        <v>0.015</v>
      </c>
      <c r="T724" s="153">
        <v>55991</v>
      </c>
      <c r="U724" s="153">
        <v>933</v>
      </c>
      <c r="V724" s="153">
        <v>925</v>
      </c>
      <c r="W724" s="153">
        <v>0</v>
      </c>
      <c r="X724" s="151">
        <v>870</v>
      </c>
      <c r="Y724" s="154">
        <v>0.0166633923309103</v>
      </c>
      <c r="Z724" s="154">
        <v>0.00786516853932584</v>
      </c>
      <c r="AA724" s="154">
        <v>0.016250725478816</v>
      </c>
      <c r="AB724" s="155">
        <v>0.0186368477103301</v>
      </c>
      <c r="AC724" s="156">
        <v>-0.00838555693949018</v>
      </c>
      <c r="AD724" s="157">
        <v>12903</v>
      </c>
      <c r="AE724" s="158">
        <v>234</v>
      </c>
      <c r="AF724" s="158">
        <v>0</v>
      </c>
      <c r="AG724" s="158">
        <v>13933</v>
      </c>
      <c r="AH724" s="158">
        <v>255</v>
      </c>
      <c r="AI724" s="158">
        <v>0</v>
      </c>
      <c r="AJ724" s="155">
        <v>0.0181353173680539</v>
      </c>
      <c r="AK724" s="155">
        <v>0.0183018732505562</v>
      </c>
      <c r="AL724" s="156">
        <v>-0.000166555882502292</v>
      </c>
    </row>
    <row r="725" spans="1:38">
      <c r="A725" s="166" t="s">
        <v>375</v>
      </c>
      <c r="B725" s="167" t="s">
        <v>1815</v>
      </c>
      <c r="C725" s="167" t="s">
        <v>543</v>
      </c>
      <c r="D725" s="150">
        <v>3803</v>
      </c>
      <c r="E725" s="150">
        <v>20</v>
      </c>
      <c r="F725" s="150">
        <v>18</v>
      </c>
      <c r="G725" s="150">
        <v>0</v>
      </c>
      <c r="H725" s="150">
        <v>0</v>
      </c>
      <c r="I725" s="151">
        <v>3376</v>
      </c>
      <c r="J725" s="151">
        <v>41</v>
      </c>
      <c r="K725" s="151">
        <v>41</v>
      </c>
      <c r="L725" s="151">
        <v>4</v>
      </c>
      <c r="M725" s="151">
        <v>0</v>
      </c>
      <c r="N725" s="151">
        <v>3637</v>
      </c>
      <c r="O725" s="151">
        <v>29</v>
      </c>
      <c r="P725" s="151">
        <v>29</v>
      </c>
      <c r="Q725" s="151">
        <v>13</v>
      </c>
      <c r="R725" s="151">
        <v>0</v>
      </c>
      <c r="S725" s="152">
        <v>0.015</v>
      </c>
      <c r="T725" s="153">
        <v>102940</v>
      </c>
      <c r="U725" s="153">
        <v>893</v>
      </c>
      <c r="V725" s="153">
        <v>891</v>
      </c>
      <c r="W725" s="153">
        <v>0</v>
      </c>
      <c r="X725" s="151">
        <v>808</v>
      </c>
      <c r="Y725" s="154">
        <v>0.00867495628521469</v>
      </c>
      <c r="Z725" s="154">
        <v>0.00525900604785695</v>
      </c>
      <c r="AA725" s="154">
        <v>0.0121445497630332</v>
      </c>
      <c r="AB725" s="155">
        <v>0.00797360461919164</v>
      </c>
      <c r="AC725" s="156">
        <v>-0.00688554371517622</v>
      </c>
      <c r="AD725" s="157">
        <v>24824</v>
      </c>
      <c r="AE725" s="158">
        <v>191</v>
      </c>
      <c r="AF725" s="158">
        <v>0</v>
      </c>
      <c r="AG725" s="158">
        <v>25875</v>
      </c>
      <c r="AH725" s="158">
        <v>225</v>
      </c>
      <c r="AI725" s="158">
        <v>0</v>
      </c>
      <c r="AJ725" s="155">
        <v>0.00769416693522398</v>
      </c>
      <c r="AK725" s="155">
        <v>0.00869565217391304</v>
      </c>
      <c r="AL725" s="156">
        <v>-0.00100148523868907</v>
      </c>
    </row>
    <row r="726" spans="1:38">
      <c r="A726" s="166" t="s">
        <v>375</v>
      </c>
      <c r="B726" s="167" t="s">
        <v>1816</v>
      </c>
      <c r="C726" s="167" t="s">
        <v>544</v>
      </c>
      <c r="D726" s="150">
        <v>3198</v>
      </c>
      <c r="E726" s="150">
        <v>92</v>
      </c>
      <c r="F726" s="150">
        <v>49</v>
      </c>
      <c r="G726" s="150">
        <v>0</v>
      </c>
      <c r="H726" s="150">
        <v>0</v>
      </c>
      <c r="I726" s="151">
        <v>3150</v>
      </c>
      <c r="J726" s="151">
        <v>80</v>
      </c>
      <c r="K726" s="151">
        <v>80</v>
      </c>
      <c r="L726" s="151">
        <v>4</v>
      </c>
      <c r="M726" s="151">
        <v>0</v>
      </c>
      <c r="N726" s="151">
        <v>2894</v>
      </c>
      <c r="O726" s="151">
        <v>70</v>
      </c>
      <c r="P726" s="151">
        <v>70</v>
      </c>
      <c r="Q726" s="151">
        <v>25</v>
      </c>
      <c r="R726" s="151">
        <v>0</v>
      </c>
      <c r="S726" s="152">
        <v>0.015</v>
      </c>
      <c r="T726" s="153">
        <v>91396</v>
      </c>
      <c r="U726" s="153">
        <v>1790</v>
      </c>
      <c r="V726" s="153">
        <v>1746</v>
      </c>
      <c r="W726" s="153">
        <v>1</v>
      </c>
      <c r="X726" s="151">
        <v>1546</v>
      </c>
      <c r="Y726" s="154">
        <v>0.0195741607947831</v>
      </c>
      <c r="Z726" s="154">
        <v>0.0287679799874922</v>
      </c>
      <c r="AA726" s="154">
        <v>0.0253968253968254</v>
      </c>
      <c r="AB726" s="155">
        <v>0.0241879751209399</v>
      </c>
      <c r="AC726" s="156">
        <v>0.00337115459066679</v>
      </c>
      <c r="AD726" s="157">
        <v>21645</v>
      </c>
      <c r="AE726" s="158">
        <v>477</v>
      </c>
      <c r="AF726" s="158">
        <v>0</v>
      </c>
      <c r="AG726" s="158">
        <v>23530</v>
      </c>
      <c r="AH726" s="158">
        <v>473</v>
      </c>
      <c r="AI726" s="158">
        <v>0</v>
      </c>
      <c r="AJ726" s="155">
        <v>0.022037422037422</v>
      </c>
      <c r="AK726" s="155">
        <v>0.0201019974500638</v>
      </c>
      <c r="AL726" s="156">
        <v>0.00193542458735829</v>
      </c>
    </row>
    <row r="727" spans="1:38">
      <c r="A727" s="166" t="s">
        <v>375</v>
      </c>
      <c r="B727" s="167" t="s">
        <v>1816</v>
      </c>
      <c r="C727" s="167" t="s">
        <v>545</v>
      </c>
      <c r="D727" s="150">
        <v>2393</v>
      </c>
      <c r="E727" s="150">
        <v>33</v>
      </c>
      <c r="F727" s="150">
        <v>24</v>
      </c>
      <c r="G727" s="150">
        <v>0</v>
      </c>
      <c r="H727" s="150">
        <v>0</v>
      </c>
      <c r="I727" s="151">
        <v>2206</v>
      </c>
      <c r="J727" s="151">
        <v>39</v>
      </c>
      <c r="K727" s="151">
        <v>39</v>
      </c>
      <c r="L727" s="151">
        <v>4</v>
      </c>
      <c r="M727" s="151">
        <v>0</v>
      </c>
      <c r="N727" s="151">
        <v>2233</v>
      </c>
      <c r="O727" s="151">
        <v>12</v>
      </c>
      <c r="P727" s="151">
        <v>12</v>
      </c>
      <c r="Q727" s="151">
        <v>10</v>
      </c>
      <c r="R727" s="151">
        <v>0</v>
      </c>
      <c r="S727" s="152">
        <v>0.015</v>
      </c>
      <c r="T727" s="153">
        <v>59535</v>
      </c>
      <c r="U727" s="153">
        <v>880</v>
      </c>
      <c r="V727" s="153">
        <v>871</v>
      </c>
      <c r="W727" s="153">
        <v>0</v>
      </c>
      <c r="X727" s="151">
        <v>798</v>
      </c>
      <c r="Y727" s="154">
        <v>0.0147812211304275</v>
      </c>
      <c r="Z727" s="154">
        <v>0.0137902214793147</v>
      </c>
      <c r="AA727" s="154">
        <v>0.0176790571169538</v>
      </c>
      <c r="AB727" s="155">
        <v>0.00537393640841917</v>
      </c>
      <c r="AC727" s="156">
        <v>-0.0038888356376391</v>
      </c>
      <c r="AD727" s="157">
        <v>15299</v>
      </c>
      <c r="AE727" s="158">
        <v>210</v>
      </c>
      <c r="AF727" s="158">
        <v>0</v>
      </c>
      <c r="AG727" s="158">
        <v>15227</v>
      </c>
      <c r="AH727" s="158">
        <v>245</v>
      </c>
      <c r="AI727" s="158">
        <v>0</v>
      </c>
      <c r="AJ727" s="155">
        <v>0.0137263873455781</v>
      </c>
      <c r="AK727" s="155">
        <v>0.0160898404150522</v>
      </c>
      <c r="AL727" s="156">
        <v>-0.00236345306947407</v>
      </c>
    </row>
    <row r="728" spans="1:38">
      <c r="A728" s="166" t="s">
        <v>375</v>
      </c>
      <c r="B728" s="167" t="s">
        <v>1816</v>
      </c>
      <c r="C728" s="167" t="s">
        <v>546</v>
      </c>
      <c r="D728" s="150">
        <v>7096</v>
      </c>
      <c r="E728" s="150">
        <v>164</v>
      </c>
      <c r="F728" s="150">
        <v>120</v>
      </c>
      <c r="G728" s="150">
        <v>0</v>
      </c>
      <c r="H728" s="150">
        <v>0</v>
      </c>
      <c r="I728" s="151">
        <v>5984</v>
      </c>
      <c r="J728" s="151">
        <v>153</v>
      </c>
      <c r="K728" s="151">
        <v>153</v>
      </c>
      <c r="L728" s="151">
        <v>28</v>
      </c>
      <c r="M728" s="151">
        <v>0</v>
      </c>
      <c r="N728" s="151">
        <v>6578</v>
      </c>
      <c r="O728" s="151">
        <v>125</v>
      </c>
      <c r="P728" s="151">
        <v>125</v>
      </c>
      <c r="Q728" s="151">
        <v>92</v>
      </c>
      <c r="R728" s="151">
        <v>0</v>
      </c>
      <c r="S728" s="152">
        <v>0.015</v>
      </c>
      <c r="T728" s="153">
        <v>191587</v>
      </c>
      <c r="U728" s="153">
        <v>4255</v>
      </c>
      <c r="V728" s="153">
        <v>4211</v>
      </c>
      <c r="W728" s="153">
        <v>5</v>
      </c>
      <c r="X728" s="151">
        <v>3867</v>
      </c>
      <c r="Y728" s="154">
        <v>0.0221831335111464</v>
      </c>
      <c r="Z728" s="154">
        <v>0.0231116121758737</v>
      </c>
      <c r="AA728" s="154">
        <v>0.0255681818181818</v>
      </c>
      <c r="AB728" s="155">
        <v>0.0190027363940407</v>
      </c>
      <c r="AC728" s="156">
        <v>-0.00245656964230809</v>
      </c>
      <c r="AD728" s="157">
        <v>45530</v>
      </c>
      <c r="AE728" s="158">
        <v>993</v>
      </c>
      <c r="AF728" s="158">
        <v>0</v>
      </c>
      <c r="AG728" s="158">
        <v>49096</v>
      </c>
      <c r="AH728" s="158">
        <v>1217</v>
      </c>
      <c r="AI728" s="158">
        <v>0</v>
      </c>
      <c r="AJ728" s="155">
        <v>0.0218097957390731</v>
      </c>
      <c r="AK728" s="155">
        <v>0.0247881701156917</v>
      </c>
      <c r="AL728" s="156">
        <v>-0.00297837437661857</v>
      </c>
    </row>
    <row r="729" spans="1:38">
      <c r="A729" s="166" t="s">
        <v>375</v>
      </c>
      <c r="B729" s="167" t="s">
        <v>1816</v>
      </c>
      <c r="C729" s="167" t="s">
        <v>547</v>
      </c>
      <c r="D729" s="150">
        <v>7284</v>
      </c>
      <c r="E729" s="150">
        <v>164</v>
      </c>
      <c r="F729" s="150">
        <v>74</v>
      </c>
      <c r="G729" s="150">
        <v>0</v>
      </c>
      <c r="H729" s="150">
        <v>0</v>
      </c>
      <c r="I729" s="151">
        <v>6490</v>
      </c>
      <c r="J729" s="151">
        <v>24</v>
      </c>
      <c r="K729" s="151">
        <v>24</v>
      </c>
      <c r="L729" s="151">
        <v>1</v>
      </c>
      <c r="M729" s="151">
        <v>0</v>
      </c>
      <c r="N729" s="151">
        <v>6948</v>
      </c>
      <c r="O729" s="151">
        <v>118</v>
      </c>
      <c r="P729" s="151">
        <v>118</v>
      </c>
      <c r="Q729" s="151">
        <v>41</v>
      </c>
      <c r="R729" s="151">
        <v>0</v>
      </c>
      <c r="S729" s="152">
        <v>0.015</v>
      </c>
      <c r="T729" s="153">
        <v>185020</v>
      </c>
      <c r="U729" s="153">
        <v>2899</v>
      </c>
      <c r="V729" s="153">
        <v>2809</v>
      </c>
      <c r="W729" s="153">
        <v>0</v>
      </c>
      <c r="X729" s="151">
        <v>2569</v>
      </c>
      <c r="Y729" s="154">
        <v>0.0156685763701221</v>
      </c>
      <c r="Z729" s="154">
        <v>0.0225151015925316</v>
      </c>
      <c r="AA729" s="154">
        <v>0.0036979969183359</v>
      </c>
      <c r="AB729" s="155">
        <v>0.0169833045480714</v>
      </c>
      <c r="AC729" s="156">
        <v>0.0188171046741957</v>
      </c>
      <c r="AD729" s="157">
        <v>46973</v>
      </c>
      <c r="AE729" s="158">
        <v>760</v>
      </c>
      <c r="AF729" s="158">
        <v>0</v>
      </c>
      <c r="AG729" s="158">
        <v>48263</v>
      </c>
      <c r="AH729" s="158">
        <v>759</v>
      </c>
      <c r="AI729" s="158">
        <v>0</v>
      </c>
      <c r="AJ729" s="155">
        <v>0.016179507376578</v>
      </c>
      <c r="AK729" s="155">
        <v>0.015726332801525</v>
      </c>
      <c r="AL729" s="156">
        <v>0.000453174575053058</v>
      </c>
    </row>
    <row r="730" spans="1:38">
      <c r="A730" s="166" t="s">
        <v>375</v>
      </c>
      <c r="B730" s="167" t="s">
        <v>1816</v>
      </c>
      <c r="C730" s="167" t="s">
        <v>548</v>
      </c>
      <c r="D730" s="150">
        <v>5325</v>
      </c>
      <c r="E730" s="150">
        <v>101</v>
      </c>
      <c r="F730" s="150">
        <v>51</v>
      </c>
      <c r="G730" s="150">
        <v>0</v>
      </c>
      <c r="H730" s="150">
        <v>0</v>
      </c>
      <c r="I730" s="151">
        <v>5064</v>
      </c>
      <c r="J730" s="151">
        <v>103</v>
      </c>
      <c r="K730" s="151">
        <v>103</v>
      </c>
      <c r="L730" s="151">
        <v>7</v>
      </c>
      <c r="M730" s="151">
        <v>0</v>
      </c>
      <c r="N730" s="151">
        <v>5085</v>
      </c>
      <c r="O730" s="151">
        <v>224</v>
      </c>
      <c r="P730" s="151">
        <v>224</v>
      </c>
      <c r="Q730" s="151">
        <v>113</v>
      </c>
      <c r="R730" s="151">
        <v>0</v>
      </c>
      <c r="S730" s="152">
        <v>0.015</v>
      </c>
      <c r="T730" s="153">
        <v>145459</v>
      </c>
      <c r="U730" s="153">
        <v>3077</v>
      </c>
      <c r="V730" s="153">
        <v>3026</v>
      </c>
      <c r="W730" s="153">
        <v>3</v>
      </c>
      <c r="X730" s="151">
        <v>2738</v>
      </c>
      <c r="Y730" s="154">
        <v>0.0211331027987268</v>
      </c>
      <c r="Z730" s="154">
        <v>0.0189671361502347</v>
      </c>
      <c r="AA730" s="154">
        <v>0.0203396524486572</v>
      </c>
      <c r="AB730" s="155">
        <v>0.0440511307767945</v>
      </c>
      <c r="AC730" s="156">
        <v>-0.00137251629842245</v>
      </c>
      <c r="AD730" s="157">
        <v>35691</v>
      </c>
      <c r="AE730" s="158">
        <v>863</v>
      </c>
      <c r="AF730" s="158">
        <v>1</v>
      </c>
      <c r="AG730" s="158">
        <v>36414</v>
      </c>
      <c r="AH730" s="158">
        <v>816</v>
      </c>
      <c r="AI730" s="158">
        <v>1</v>
      </c>
      <c r="AJ730" s="155">
        <v>0.0241517469390042</v>
      </c>
      <c r="AK730" s="155">
        <v>0.0223815016202559</v>
      </c>
      <c r="AL730" s="156">
        <v>0.00177024531874828</v>
      </c>
    </row>
    <row r="731" spans="1:38">
      <c r="A731" s="166" t="s">
        <v>375</v>
      </c>
      <c r="B731" s="167" t="s">
        <v>1816</v>
      </c>
      <c r="C731" s="167" t="s">
        <v>549</v>
      </c>
      <c r="D731" s="150">
        <v>7429</v>
      </c>
      <c r="E731" s="150">
        <v>100</v>
      </c>
      <c r="F731" s="150">
        <v>77</v>
      </c>
      <c r="G731" s="150">
        <v>0</v>
      </c>
      <c r="H731" s="150">
        <v>0</v>
      </c>
      <c r="I731" s="151">
        <v>6556</v>
      </c>
      <c r="J731" s="151">
        <v>120</v>
      </c>
      <c r="K731" s="151">
        <v>119</v>
      </c>
      <c r="L731" s="151">
        <v>22</v>
      </c>
      <c r="M731" s="151">
        <v>0</v>
      </c>
      <c r="N731" s="151">
        <v>6872</v>
      </c>
      <c r="O731" s="151">
        <v>123</v>
      </c>
      <c r="P731" s="151">
        <v>123</v>
      </c>
      <c r="Q731" s="151">
        <v>79</v>
      </c>
      <c r="R731" s="151">
        <v>0</v>
      </c>
      <c r="S731" s="152">
        <v>0.015</v>
      </c>
      <c r="T731" s="153">
        <v>197911</v>
      </c>
      <c r="U731" s="153">
        <v>3044</v>
      </c>
      <c r="V731" s="153">
        <v>3020</v>
      </c>
      <c r="W731" s="153">
        <v>0</v>
      </c>
      <c r="X731" s="151">
        <v>2764</v>
      </c>
      <c r="Y731" s="154">
        <v>0.0153806508986363</v>
      </c>
      <c r="Z731" s="154">
        <v>0.0134607618791224</v>
      </c>
      <c r="AA731" s="154">
        <v>0.0183038438071995</v>
      </c>
      <c r="AB731" s="155">
        <v>0.0178987194412107</v>
      </c>
      <c r="AC731" s="156">
        <v>-0.00484308192807715</v>
      </c>
      <c r="AD731" s="157">
        <v>47815</v>
      </c>
      <c r="AE731" s="158">
        <v>822</v>
      </c>
      <c r="AF731" s="158">
        <v>0</v>
      </c>
      <c r="AG731" s="158">
        <v>50662</v>
      </c>
      <c r="AH731" s="158">
        <v>792</v>
      </c>
      <c r="AI731" s="158">
        <v>0</v>
      </c>
      <c r="AJ731" s="155">
        <v>0.0171912579734393</v>
      </c>
      <c r="AK731" s="155">
        <v>0.0156330188306818</v>
      </c>
      <c r="AL731" s="156">
        <v>0.00155823914275752</v>
      </c>
    </row>
    <row r="732" spans="1:38">
      <c r="A732" s="166" t="s">
        <v>375</v>
      </c>
      <c r="B732" s="167" t="s">
        <v>1816</v>
      </c>
      <c r="C732" s="167" t="s">
        <v>550</v>
      </c>
      <c r="D732" s="150">
        <v>1729</v>
      </c>
      <c r="E732" s="150">
        <v>15</v>
      </c>
      <c r="F732" s="150">
        <v>13</v>
      </c>
      <c r="G732" s="150">
        <v>0</v>
      </c>
      <c r="H732" s="150">
        <v>0</v>
      </c>
      <c r="I732" s="151">
        <v>1623</v>
      </c>
      <c r="J732" s="151">
        <v>37</v>
      </c>
      <c r="K732" s="151">
        <v>37</v>
      </c>
      <c r="L732" s="151">
        <v>3</v>
      </c>
      <c r="M732" s="151">
        <v>0</v>
      </c>
      <c r="N732" s="151">
        <v>1684</v>
      </c>
      <c r="O732" s="151">
        <v>36</v>
      </c>
      <c r="P732" s="151">
        <v>36</v>
      </c>
      <c r="Q732" s="151">
        <v>24</v>
      </c>
      <c r="R732" s="151">
        <v>0</v>
      </c>
      <c r="S732" s="152">
        <v>0.015</v>
      </c>
      <c r="T732" s="153">
        <v>46050</v>
      </c>
      <c r="U732" s="153">
        <v>654</v>
      </c>
      <c r="V732" s="153">
        <v>652</v>
      </c>
      <c r="W732" s="153">
        <v>0</v>
      </c>
      <c r="X732" s="151">
        <v>581</v>
      </c>
      <c r="Y732" s="154">
        <v>0.0142019543973941</v>
      </c>
      <c r="Z732" s="154">
        <v>0.00867553499132447</v>
      </c>
      <c r="AA732" s="154">
        <v>0.0227972889710413</v>
      </c>
      <c r="AB732" s="155">
        <v>0.0213776722090261</v>
      </c>
      <c r="AC732" s="156">
        <v>-0.0141217539797168</v>
      </c>
      <c r="AD732" s="157">
        <v>11857</v>
      </c>
      <c r="AE732" s="158">
        <v>182</v>
      </c>
      <c r="AF732" s="158">
        <v>0</v>
      </c>
      <c r="AG732" s="158">
        <v>11575</v>
      </c>
      <c r="AH732" s="158">
        <v>157</v>
      </c>
      <c r="AI732" s="158">
        <v>0</v>
      </c>
      <c r="AJ732" s="155">
        <v>0.0153495825250907</v>
      </c>
      <c r="AK732" s="155">
        <v>0.0135637149028078</v>
      </c>
      <c r="AL732" s="156">
        <v>0.00178586762228289</v>
      </c>
    </row>
    <row r="733" spans="1:38">
      <c r="A733" s="166" t="s">
        <v>375</v>
      </c>
      <c r="B733" s="167" t="s">
        <v>1816</v>
      </c>
      <c r="C733" s="167" t="s">
        <v>551</v>
      </c>
      <c r="D733" s="150">
        <v>5800</v>
      </c>
      <c r="E733" s="150">
        <v>73</v>
      </c>
      <c r="F733" s="150">
        <v>51</v>
      </c>
      <c r="G733" s="150">
        <v>0</v>
      </c>
      <c r="H733" s="150">
        <v>0</v>
      </c>
      <c r="I733" s="151">
        <v>5305</v>
      </c>
      <c r="J733" s="151">
        <v>126</v>
      </c>
      <c r="K733" s="151">
        <v>126</v>
      </c>
      <c r="L733" s="151">
        <v>25</v>
      </c>
      <c r="M733" s="151">
        <v>0</v>
      </c>
      <c r="N733" s="151">
        <v>5349</v>
      </c>
      <c r="O733" s="151">
        <v>136</v>
      </c>
      <c r="P733" s="151">
        <v>136</v>
      </c>
      <c r="Q733" s="151">
        <v>93</v>
      </c>
      <c r="R733" s="151">
        <v>0</v>
      </c>
      <c r="S733" s="152">
        <v>0.015</v>
      </c>
      <c r="T733" s="153">
        <v>150243</v>
      </c>
      <c r="U733" s="153">
        <v>2825</v>
      </c>
      <c r="V733" s="153">
        <v>2803</v>
      </c>
      <c r="W733" s="153">
        <v>2</v>
      </c>
      <c r="X733" s="151">
        <v>2569</v>
      </c>
      <c r="Y733" s="154">
        <v>0.0187895609113237</v>
      </c>
      <c r="Z733" s="154">
        <v>0.0125862068965517</v>
      </c>
      <c r="AA733" s="154">
        <v>0.023751178133836</v>
      </c>
      <c r="AB733" s="155">
        <v>0.0254253131426435</v>
      </c>
      <c r="AC733" s="156">
        <v>-0.0111649712372843</v>
      </c>
      <c r="AD733" s="157">
        <v>37568</v>
      </c>
      <c r="AE733" s="158">
        <v>665</v>
      </c>
      <c r="AF733" s="158">
        <v>1</v>
      </c>
      <c r="AG733" s="158">
        <v>37455</v>
      </c>
      <c r="AH733" s="158">
        <v>768</v>
      </c>
      <c r="AI733" s="158">
        <v>0</v>
      </c>
      <c r="AJ733" s="155">
        <v>0.0176746166950596</v>
      </c>
      <c r="AK733" s="155">
        <v>0.020504605526632</v>
      </c>
      <c r="AL733" s="156">
        <v>-0.00282998883157233</v>
      </c>
    </row>
    <row r="734" spans="1:38">
      <c r="A734" s="166" t="s">
        <v>375</v>
      </c>
      <c r="B734" s="167" t="s">
        <v>1816</v>
      </c>
      <c r="C734" s="167" t="s">
        <v>552</v>
      </c>
      <c r="D734" s="150">
        <v>1446</v>
      </c>
      <c r="E734" s="150">
        <v>18</v>
      </c>
      <c r="F734" s="150">
        <v>13</v>
      </c>
      <c r="G734" s="150">
        <v>0</v>
      </c>
      <c r="H734" s="150">
        <v>0</v>
      </c>
      <c r="I734" s="151">
        <v>1313</v>
      </c>
      <c r="J734" s="151">
        <v>15</v>
      </c>
      <c r="K734" s="151">
        <v>15</v>
      </c>
      <c r="L734" s="151">
        <v>2</v>
      </c>
      <c r="M734" s="151">
        <v>0</v>
      </c>
      <c r="N734" s="151">
        <v>1350</v>
      </c>
      <c r="O734" s="151">
        <v>15</v>
      </c>
      <c r="P734" s="151">
        <v>15</v>
      </c>
      <c r="Q734" s="151">
        <v>8</v>
      </c>
      <c r="R734" s="151">
        <v>0</v>
      </c>
      <c r="S734" s="152">
        <v>0.015</v>
      </c>
      <c r="T734" s="153">
        <v>39305</v>
      </c>
      <c r="U734" s="153">
        <v>425</v>
      </c>
      <c r="V734" s="153">
        <v>420</v>
      </c>
      <c r="W734" s="153">
        <v>0</v>
      </c>
      <c r="X734" s="151">
        <v>381</v>
      </c>
      <c r="Y734" s="154">
        <v>0.0108128736801934</v>
      </c>
      <c r="Z734" s="154">
        <v>0.012448132780083</v>
      </c>
      <c r="AA734" s="154">
        <v>0.0114242193450114</v>
      </c>
      <c r="AB734" s="155">
        <v>0.0111111111111111</v>
      </c>
      <c r="AC734" s="156">
        <v>0.00102391343507156</v>
      </c>
      <c r="AD734" s="157">
        <v>9376</v>
      </c>
      <c r="AE734" s="158">
        <v>117</v>
      </c>
      <c r="AF734" s="158">
        <v>0</v>
      </c>
      <c r="AG734" s="158">
        <v>9973</v>
      </c>
      <c r="AH734" s="158">
        <v>117</v>
      </c>
      <c r="AI734" s="158">
        <v>0</v>
      </c>
      <c r="AJ734" s="155">
        <v>0.0124786689419795</v>
      </c>
      <c r="AK734" s="155">
        <v>0.0117316755239146</v>
      </c>
      <c r="AL734" s="156">
        <v>0.000746993418064952</v>
      </c>
    </row>
    <row r="735" spans="1:38">
      <c r="A735" s="166" t="s">
        <v>375</v>
      </c>
      <c r="B735" s="167" t="s">
        <v>1816</v>
      </c>
      <c r="C735" s="167" t="s">
        <v>553</v>
      </c>
      <c r="D735" s="150">
        <v>3904</v>
      </c>
      <c r="E735" s="150">
        <v>50</v>
      </c>
      <c r="F735" s="150">
        <v>26</v>
      </c>
      <c r="G735" s="150">
        <v>0</v>
      </c>
      <c r="H735" s="150">
        <v>0</v>
      </c>
      <c r="I735" s="151">
        <v>3661</v>
      </c>
      <c r="J735" s="151">
        <v>66</v>
      </c>
      <c r="K735" s="151">
        <v>66</v>
      </c>
      <c r="L735" s="151">
        <v>6</v>
      </c>
      <c r="M735" s="151">
        <v>0</v>
      </c>
      <c r="N735" s="151">
        <v>3571</v>
      </c>
      <c r="O735" s="151">
        <v>52</v>
      </c>
      <c r="P735" s="151">
        <v>52</v>
      </c>
      <c r="Q735" s="151">
        <v>29</v>
      </c>
      <c r="R735" s="151">
        <v>0</v>
      </c>
      <c r="S735" s="152">
        <v>0.015</v>
      </c>
      <c r="T735" s="153">
        <v>109442</v>
      </c>
      <c r="U735" s="153">
        <v>1502</v>
      </c>
      <c r="V735" s="153">
        <v>1478</v>
      </c>
      <c r="W735" s="153">
        <v>1</v>
      </c>
      <c r="X735" s="151">
        <v>1348</v>
      </c>
      <c r="Y735" s="154">
        <v>0.013715027137662</v>
      </c>
      <c r="Z735" s="154">
        <v>0.0128073770491803</v>
      </c>
      <c r="AA735" s="154">
        <v>0.0180278612400983</v>
      </c>
      <c r="AB735" s="155">
        <v>0.0145617474096892</v>
      </c>
      <c r="AC735" s="156">
        <v>-0.005220484190918</v>
      </c>
      <c r="AD735" s="157">
        <v>25493</v>
      </c>
      <c r="AE735" s="158">
        <v>393</v>
      </c>
      <c r="AF735" s="158">
        <v>0</v>
      </c>
      <c r="AG735" s="158">
        <v>27574</v>
      </c>
      <c r="AH735" s="158">
        <v>395</v>
      </c>
      <c r="AI735" s="158">
        <v>1</v>
      </c>
      <c r="AJ735" s="155">
        <v>0.015415996548072</v>
      </c>
      <c r="AK735" s="155">
        <v>0.0142888228040908</v>
      </c>
      <c r="AL735" s="156">
        <v>0.00112717374398121</v>
      </c>
    </row>
    <row r="736" spans="1:38">
      <c r="A736" s="166" t="s">
        <v>375</v>
      </c>
      <c r="B736" s="167" t="s">
        <v>1816</v>
      </c>
      <c r="C736" s="167" t="s">
        <v>554</v>
      </c>
      <c r="D736" s="150">
        <v>2761</v>
      </c>
      <c r="E736" s="150">
        <v>37</v>
      </c>
      <c r="F736" s="150">
        <v>17</v>
      </c>
      <c r="G736" s="150">
        <v>0</v>
      </c>
      <c r="H736" s="150">
        <v>0</v>
      </c>
      <c r="I736" s="151">
        <v>2225</v>
      </c>
      <c r="J736" s="151">
        <v>67</v>
      </c>
      <c r="K736" s="151">
        <v>67</v>
      </c>
      <c r="L736" s="151">
        <v>2</v>
      </c>
      <c r="M736" s="151">
        <v>0</v>
      </c>
      <c r="N736" s="151">
        <v>2699</v>
      </c>
      <c r="O736" s="151">
        <v>59</v>
      </c>
      <c r="P736" s="151">
        <v>59</v>
      </c>
      <c r="Q736" s="151">
        <v>31</v>
      </c>
      <c r="R736" s="151">
        <v>0</v>
      </c>
      <c r="S736" s="152">
        <v>0.015</v>
      </c>
      <c r="T736" s="153">
        <v>72814</v>
      </c>
      <c r="U736" s="153">
        <v>1340</v>
      </c>
      <c r="V736" s="153">
        <v>1320</v>
      </c>
      <c r="W736" s="153">
        <v>0</v>
      </c>
      <c r="X736" s="151">
        <v>1192</v>
      </c>
      <c r="Y736" s="154">
        <v>0.0184030543576785</v>
      </c>
      <c r="Z736" s="154">
        <v>0.0134009416877943</v>
      </c>
      <c r="AA736" s="154">
        <v>0.0301123595505618</v>
      </c>
      <c r="AB736" s="155">
        <v>0.0218599481289366</v>
      </c>
      <c r="AC736" s="156">
        <v>-0.0167114178627675</v>
      </c>
      <c r="AD736" s="157">
        <v>17204</v>
      </c>
      <c r="AE736" s="158">
        <v>346</v>
      </c>
      <c r="AF736" s="158">
        <v>0</v>
      </c>
      <c r="AG736" s="158">
        <v>18778</v>
      </c>
      <c r="AH736" s="158">
        <v>382</v>
      </c>
      <c r="AI736" s="158">
        <v>0</v>
      </c>
      <c r="AJ736" s="155">
        <v>0.0201116019530342</v>
      </c>
      <c r="AK736" s="155">
        <v>0.0203429545212483</v>
      </c>
      <c r="AL736" s="156">
        <v>-0.000231352568214091</v>
      </c>
    </row>
    <row r="737" spans="1:38">
      <c r="A737" s="166" t="s">
        <v>375</v>
      </c>
      <c r="B737" s="167" t="s">
        <v>1816</v>
      </c>
      <c r="C737" s="167" t="s">
        <v>555</v>
      </c>
      <c r="D737" s="150">
        <v>3239</v>
      </c>
      <c r="E737" s="150">
        <v>14</v>
      </c>
      <c r="F737" s="150">
        <v>8</v>
      </c>
      <c r="G737" s="150">
        <v>0</v>
      </c>
      <c r="H737" s="150">
        <v>0</v>
      </c>
      <c r="I737" s="151">
        <v>2816</v>
      </c>
      <c r="J737" s="151">
        <v>81</v>
      </c>
      <c r="K737" s="151">
        <v>81</v>
      </c>
      <c r="L737" s="151">
        <v>7</v>
      </c>
      <c r="M737" s="151">
        <v>0</v>
      </c>
      <c r="N737" s="151">
        <v>3340</v>
      </c>
      <c r="O737" s="151">
        <v>94</v>
      </c>
      <c r="P737" s="151">
        <v>94</v>
      </c>
      <c r="Q737" s="151">
        <v>47</v>
      </c>
      <c r="R737" s="151">
        <v>0</v>
      </c>
      <c r="S737" s="152">
        <v>0.015</v>
      </c>
      <c r="T737" s="153">
        <v>93912</v>
      </c>
      <c r="U737" s="153">
        <v>1637</v>
      </c>
      <c r="V737" s="153">
        <v>1631</v>
      </c>
      <c r="W737" s="153">
        <v>0</v>
      </c>
      <c r="X737" s="151">
        <v>1478</v>
      </c>
      <c r="Y737" s="154">
        <v>0.0174312121986541</v>
      </c>
      <c r="Z737" s="154">
        <v>0.0043223217042297</v>
      </c>
      <c r="AA737" s="154">
        <v>0.0287642045454545</v>
      </c>
      <c r="AB737" s="155">
        <v>0.0281437125748503</v>
      </c>
      <c r="AC737" s="156">
        <v>-0.0244418828412248</v>
      </c>
      <c r="AD737" s="157">
        <v>21777</v>
      </c>
      <c r="AE737" s="158">
        <v>371</v>
      </c>
      <c r="AF737" s="158">
        <v>0</v>
      </c>
      <c r="AG737" s="158">
        <v>23710</v>
      </c>
      <c r="AH737" s="158">
        <v>450</v>
      </c>
      <c r="AI737" s="158">
        <v>0</v>
      </c>
      <c r="AJ737" s="155">
        <v>0.0170363227258116</v>
      </c>
      <c r="AK737" s="155">
        <v>0.0189793336145086</v>
      </c>
      <c r="AL737" s="156">
        <v>-0.00194301088869701</v>
      </c>
    </row>
    <row r="738" spans="1:38">
      <c r="A738" s="166" t="s">
        <v>375</v>
      </c>
      <c r="B738" s="167" t="s">
        <v>1816</v>
      </c>
      <c r="C738" s="167" t="s">
        <v>556</v>
      </c>
      <c r="D738" s="150">
        <v>5556</v>
      </c>
      <c r="E738" s="150">
        <v>119</v>
      </c>
      <c r="F738" s="150">
        <v>56</v>
      </c>
      <c r="G738" s="150">
        <v>0</v>
      </c>
      <c r="H738" s="150">
        <v>0</v>
      </c>
      <c r="I738" s="151">
        <v>4744</v>
      </c>
      <c r="J738" s="151">
        <v>113</v>
      </c>
      <c r="K738" s="151">
        <v>111</v>
      </c>
      <c r="L738" s="151">
        <v>5</v>
      </c>
      <c r="M738" s="151">
        <v>0</v>
      </c>
      <c r="N738" s="151">
        <v>5352</v>
      </c>
      <c r="O738" s="151">
        <v>105</v>
      </c>
      <c r="P738" s="151">
        <v>105</v>
      </c>
      <c r="Q738" s="151">
        <v>53</v>
      </c>
      <c r="R738" s="151">
        <v>0</v>
      </c>
      <c r="S738" s="152">
        <v>0.015</v>
      </c>
      <c r="T738" s="153">
        <v>149956</v>
      </c>
      <c r="U738" s="153">
        <v>3122</v>
      </c>
      <c r="V738" s="153">
        <v>3056</v>
      </c>
      <c r="W738" s="153">
        <v>2</v>
      </c>
      <c r="X738" s="151">
        <v>2787</v>
      </c>
      <c r="Y738" s="154">
        <v>0.0208061031235829</v>
      </c>
      <c r="Z738" s="154">
        <v>0.021418286537077</v>
      </c>
      <c r="AA738" s="154">
        <v>0.0238195615514334</v>
      </c>
      <c r="AB738" s="155">
        <v>0.0196188340807175</v>
      </c>
      <c r="AC738" s="156">
        <v>-0.00240127501435635</v>
      </c>
      <c r="AD738" s="157">
        <v>35692</v>
      </c>
      <c r="AE738" s="158">
        <v>806</v>
      </c>
      <c r="AF738" s="158">
        <v>1</v>
      </c>
      <c r="AG738" s="158">
        <v>37999</v>
      </c>
      <c r="AH738" s="158">
        <v>845</v>
      </c>
      <c r="AI738" s="158">
        <v>0</v>
      </c>
      <c r="AJ738" s="155">
        <v>0.022554073742015</v>
      </c>
      <c r="AK738" s="155">
        <v>0.0222374273007184</v>
      </c>
      <c r="AL738" s="156">
        <v>0.000316646441296576</v>
      </c>
    </row>
    <row r="739" spans="1:38">
      <c r="A739" s="166" t="s">
        <v>375</v>
      </c>
      <c r="B739" s="167" t="s">
        <v>1816</v>
      </c>
      <c r="C739" s="167" t="s">
        <v>557</v>
      </c>
      <c r="D739" s="150">
        <v>3899</v>
      </c>
      <c r="E739" s="150">
        <v>69</v>
      </c>
      <c r="F739" s="150">
        <v>42</v>
      </c>
      <c r="G739" s="150">
        <v>0</v>
      </c>
      <c r="H739" s="150">
        <v>0</v>
      </c>
      <c r="I739" s="151">
        <v>3440</v>
      </c>
      <c r="J739" s="151">
        <v>45</v>
      </c>
      <c r="K739" s="151">
        <v>45</v>
      </c>
      <c r="L739" s="151">
        <v>2</v>
      </c>
      <c r="M739" s="151">
        <v>0</v>
      </c>
      <c r="N739" s="151">
        <v>3637</v>
      </c>
      <c r="O739" s="151">
        <v>62</v>
      </c>
      <c r="P739" s="151">
        <v>62</v>
      </c>
      <c r="Q739" s="151">
        <v>29</v>
      </c>
      <c r="R739" s="151">
        <v>0</v>
      </c>
      <c r="S739" s="152">
        <v>0.015</v>
      </c>
      <c r="T739" s="153">
        <v>100281</v>
      </c>
      <c r="U739" s="153">
        <v>1503</v>
      </c>
      <c r="V739" s="153">
        <v>1476</v>
      </c>
      <c r="W739" s="153">
        <v>2</v>
      </c>
      <c r="X739" s="151">
        <v>1329</v>
      </c>
      <c r="Y739" s="154">
        <v>0.0149679400883517</v>
      </c>
      <c r="Z739" s="154">
        <v>0.0176968453449602</v>
      </c>
      <c r="AA739" s="154">
        <v>0.0130813953488372</v>
      </c>
      <c r="AB739" s="155">
        <v>0.0170470167720649</v>
      </c>
      <c r="AC739" s="156">
        <v>0.00461544999612304</v>
      </c>
      <c r="AD739" s="157">
        <v>25024</v>
      </c>
      <c r="AE739" s="158">
        <v>405</v>
      </c>
      <c r="AF739" s="158">
        <v>0</v>
      </c>
      <c r="AG739" s="158">
        <v>25448</v>
      </c>
      <c r="AH739" s="158">
        <v>431</v>
      </c>
      <c r="AI739" s="158">
        <v>1</v>
      </c>
      <c r="AJ739" s="155">
        <v>0.016184462915601</v>
      </c>
      <c r="AK739" s="155">
        <v>0.0168972021376925</v>
      </c>
      <c r="AL739" s="156">
        <v>-0.000712739222091526</v>
      </c>
    </row>
    <row r="740" spans="1:38">
      <c r="A740" s="166" t="s">
        <v>375</v>
      </c>
      <c r="B740" s="167" t="s">
        <v>1816</v>
      </c>
      <c r="C740" s="167" t="s">
        <v>558</v>
      </c>
      <c r="D740" s="150">
        <v>6181</v>
      </c>
      <c r="E740" s="150">
        <v>37</v>
      </c>
      <c r="F740" s="150">
        <v>26</v>
      </c>
      <c r="G740" s="150">
        <v>0</v>
      </c>
      <c r="H740" s="150">
        <v>0</v>
      </c>
      <c r="I740" s="151">
        <v>5273</v>
      </c>
      <c r="J740" s="151">
        <v>64</v>
      </c>
      <c r="K740" s="151">
        <v>64</v>
      </c>
      <c r="L740" s="151">
        <v>7</v>
      </c>
      <c r="M740" s="151">
        <v>0</v>
      </c>
      <c r="N740" s="151">
        <v>5684</v>
      </c>
      <c r="O740" s="151">
        <v>94</v>
      </c>
      <c r="P740" s="151">
        <v>94</v>
      </c>
      <c r="Q740" s="151">
        <v>50</v>
      </c>
      <c r="R740" s="151">
        <v>0</v>
      </c>
      <c r="S740" s="152">
        <v>0.015</v>
      </c>
      <c r="T740" s="153">
        <v>158008</v>
      </c>
      <c r="U740" s="153">
        <v>1984</v>
      </c>
      <c r="V740" s="153">
        <v>1973</v>
      </c>
      <c r="W740" s="153">
        <v>0</v>
      </c>
      <c r="X740" s="151">
        <v>1816</v>
      </c>
      <c r="Y740" s="154">
        <v>0.0125563262619614</v>
      </c>
      <c r="Z740" s="154">
        <v>0.00598608639378741</v>
      </c>
      <c r="AA740" s="154">
        <v>0.0121373032429357</v>
      </c>
      <c r="AB740" s="155">
        <v>0.0165376495425757</v>
      </c>
      <c r="AC740" s="156">
        <v>-0.0061512168491483</v>
      </c>
      <c r="AD740" s="157">
        <v>38756</v>
      </c>
      <c r="AE740" s="158">
        <v>473</v>
      </c>
      <c r="AF740" s="158">
        <v>0</v>
      </c>
      <c r="AG740" s="158">
        <v>40242</v>
      </c>
      <c r="AH740" s="158">
        <v>542</v>
      </c>
      <c r="AI740" s="158">
        <v>0</v>
      </c>
      <c r="AJ740" s="155">
        <v>0.0122045618742904</v>
      </c>
      <c r="AK740" s="155">
        <v>0.0134685154813379</v>
      </c>
      <c r="AL740" s="156">
        <v>-0.00126395360704747</v>
      </c>
    </row>
    <row r="741" spans="1:38">
      <c r="A741" s="166" t="s">
        <v>375</v>
      </c>
      <c r="B741" s="167" t="s">
        <v>1816</v>
      </c>
      <c r="C741" s="167" t="s">
        <v>559</v>
      </c>
      <c r="D741" s="150">
        <v>6865</v>
      </c>
      <c r="E741" s="150">
        <v>113</v>
      </c>
      <c r="F741" s="150">
        <v>72</v>
      </c>
      <c r="G741" s="150">
        <v>0</v>
      </c>
      <c r="H741" s="150">
        <v>0</v>
      </c>
      <c r="I741" s="151">
        <v>5700</v>
      </c>
      <c r="J741" s="151">
        <v>66</v>
      </c>
      <c r="K741" s="151">
        <v>66</v>
      </c>
      <c r="L741" s="151">
        <v>9</v>
      </c>
      <c r="M741" s="151">
        <v>0</v>
      </c>
      <c r="N741" s="151">
        <v>6296</v>
      </c>
      <c r="O741" s="151">
        <v>102</v>
      </c>
      <c r="P741" s="151">
        <v>102</v>
      </c>
      <c r="Q741" s="151">
        <v>56</v>
      </c>
      <c r="R741" s="151">
        <v>0</v>
      </c>
      <c r="S741" s="152">
        <v>0.015</v>
      </c>
      <c r="T741" s="153">
        <v>178681</v>
      </c>
      <c r="U741" s="153">
        <v>2636</v>
      </c>
      <c r="V741" s="153">
        <v>2595</v>
      </c>
      <c r="W741" s="153">
        <v>2</v>
      </c>
      <c r="X741" s="151">
        <v>2388</v>
      </c>
      <c r="Y741" s="154">
        <v>0.0147413547047532</v>
      </c>
      <c r="Z741" s="154">
        <v>0.0164603058994902</v>
      </c>
      <c r="AA741" s="154">
        <v>0.0115789473684211</v>
      </c>
      <c r="AB741" s="155">
        <v>0.0162007623888183</v>
      </c>
      <c r="AC741" s="156">
        <v>0.00488135853106911</v>
      </c>
      <c r="AD741" s="157">
        <v>43259</v>
      </c>
      <c r="AE741" s="158">
        <v>648</v>
      </c>
      <c r="AF741" s="158">
        <v>0</v>
      </c>
      <c r="AG741" s="158">
        <v>44573</v>
      </c>
      <c r="AH741" s="158">
        <v>701</v>
      </c>
      <c r="AI741" s="158">
        <v>0</v>
      </c>
      <c r="AJ741" s="155">
        <v>0.0149795418294459</v>
      </c>
      <c r="AK741" s="155">
        <v>0.0157270096246607</v>
      </c>
      <c r="AL741" s="156">
        <v>-0.000747467795214774</v>
      </c>
    </row>
    <row r="742" spans="1:38">
      <c r="A742" s="166" t="s">
        <v>375</v>
      </c>
      <c r="B742" s="167" t="s">
        <v>1816</v>
      </c>
      <c r="C742" s="167" t="s">
        <v>560</v>
      </c>
      <c r="D742" s="150">
        <v>4468</v>
      </c>
      <c r="E742" s="150">
        <v>82</v>
      </c>
      <c r="F742" s="150">
        <v>29</v>
      </c>
      <c r="G742" s="150">
        <v>0</v>
      </c>
      <c r="H742" s="150">
        <v>0</v>
      </c>
      <c r="I742" s="151">
        <v>3864</v>
      </c>
      <c r="J742" s="151">
        <v>65</v>
      </c>
      <c r="K742" s="151">
        <v>65</v>
      </c>
      <c r="L742" s="151">
        <v>17</v>
      </c>
      <c r="M742" s="151">
        <v>0</v>
      </c>
      <c r="N742" s="151">
        <v>3999</v>
      </c>
      <c r="O742" s="151">
        <v>70</v>
      </c>
      <c r="P742" s="151">
        <v>70</v>
      </c>
      <c r="Q742" s="151">
        <v>43</v>
      </c>
      <c r="R742" s="151">
        <v>0</v>
      </c>
      <c r="S742" s="152">
        <v>0.015</v>
      </c>
      <c r="T742" s="153">
        <v>116424</v>
      </c>
      <c r="U742" s="153">
        <v>2045</v>
      </c>
      <c r="V742" s="153">
        <v>1992</v>
      </c>
      <c r="W742" s="153">
        <v>2</v>
      </c>
      <c r="X742" s="151">
        <v>1858</v>
      </c>
      <c r="Y742" s="154">
        <v>0.017547928262214</v>
      </c>
      <c r="Z742" s="154">
        <v>0.0183527305282005</v>
      </c>
      <c r="AA742" s="154">
        <v>0.0168219461697723</v>
      </c>
      <c r="AB742" s="155">
        <v>0.0175043760940235</v>
      </c>
      <c r="AC742" s="156">
        <v>0.00153078435842828</v>
      </c>
      <c r="AD742" s="157">
        <v>27499</v>
      </c>
      <c r="AE742" s="158">
        <v>508</v>
      </c>
      <c r="AF742" s="158">
        <v>0</v>
      </c>
      <c r="AG742" s="158">
        <v>29014</v>
      </c>
      <c r="AH742" s="158">
        <v>547</v>
      </c>
      <c r="AI742" s="158">
        <v>1</v>
      </c>
      <c r="AJ742" s="155">
        <v>0.0184733990326921</v>
      </c>
      <c r="AK742" s="155">
        <v>0.0188185014131109</v>
      </c>
      <c r="AL742" s="156">
        <v>-0.000345102380418814</v>
      </c>
    </row>
    <row r="743" spans="1:38">
      <c r="A743" s="166" t="s">
        <v>375</v>
      </c>
      <c r="B743" s="167" t="s">
        <v>1817</v>
      </c>
      <c r="C743" s="167" t="s">
        <v>561</v>
      </c>
      <c r="D743" s="150">
        <v>5561</v>
      </c>
      <c r="E743" s="150">
        <v>70</v>
      </c>
      <c r="F743" s="150">
        <v>42</v>
      </c>
      <c r="G743" s="150">
        <v>0</v>
      </c>
      <c r="H743" s="150">
        <v>0</v>
      </c>
      <c r="I743" s="151">
        <v>5104</v>
      </c>
      <c r="J743" s="151">
        <v>64</v>
      </c>
      <c r="K743" s="151">
        <v>64</v>
      </c>
      <c r="L743" s="151">
        <v>9</v>
      </c>
      <c r="M743" s="151">
        <v>1</v>
      </c>
      <c r="N743" s="151">
        <v>5595</v>
      </c>
      <c r="O743" s="151">
        <v>76</v>
      </c>
      <c r="P743" s="151">
        <v>76</v>
      </c>
      <c r="Q743" s="151">
        <v>44</v>
      </c>
      <c r="R743" s="151">
        <v>0</v>
      </c>
      <c r="S743" s="152">
        <v>0.015</v>
      </c>
      <c r="T743" s="153">
        <v>166475</v>
      </c>
      <c r="U743" s="153">
        <v>2187</v>
      </c>
      <c r="V743" s="153">
        <v>2158</v>
      </c>
      <c r="W743" s="153">
        <v>1</v>
      </c>
      <c r="X743" s="151">
        <v>2000</v>
      </c>
      <c r="Y743" s="154">
        <v>0.0131311007658808</v>
      </c>
      <c r="Z743" s="154">
        <v>0.0125876640891926</v>
      </c>
      <c r="AA743" s="154">
        <v>0.0123432601880878</v>
      </c>
      <c r="AB743" s="155">
        <v>0.0135835567470956</v>
      </c>
      <c r="AC743" s="156">
        <v>0.000244403901104816</v>
      </c>
      <c r="AD743" s="157">
        <v>38530</v>
      </c>
      <c r="AE743" s="158">
        <v>550</v>
      </c>
      <c r="AF743" s="158">
        <v>1</v>
      </c>
      <c r="AG743" s="158">
        <v>40991</v>
      </c>
      <c r="AH743" s="158">
        <v>585</v>
      </c>
      <c r="AI743" s="158">
        <v>0</v>
      </c>
      <c r="AJ743" s="155">
        <v>0.0142486374253828</v>
      </c>
      <c r="AK743" s="155">
        <v>0.0142714254348516</v>
      </c>
      <c r="AL743" s="156">
        <v>-2.27880094687341e-5</v>
      </c>
    </row>
    <row r="744" spans="1:38">
      <c r="A744" s="166" t="s">
        <v>375</v>
      </c>
      <c r="B744" s="167" t="s">
        <v>1817</v>
      </c>
      <c r="C744" s="167" t="s">
        <v>562</v>
      </c>
      <c r="D744" s="150">
        <v>2366</v>
      </c>
      <c r="E744" s="150">
        <v>54</v>
      </c>
      <c r="F744" s="150">
        <v>40</v>
      </c>
      <c r="G744" s="150">
        <v>0</v>
      </c>
      <c r="H744" s="150">
        <v>0</v>
      </c>
      <c r="I744" s="151">
        <v>2420</v>
      </c>
      <c r="J744" s="151">
        <v>53</v>
      </c>
      <c r="K744" s="151">
        <v>52</v>
      </c>
      <c r="L744" s="151">
        <v>3</v>
      </c>
      <c r="M744" s="151">
        <v>0</v>
      </c>
      <c r="N744" s="151">
        <v>2459</v>
      </c>
      <c r="O744" s="151">
        <v>55</v>
      </c>
      <c r="P744" s="151">
        <v>55</v>
      </c>
      <c r="Q744" s="151">
        <v>32</v>
      </c>
      <c r="R744" s="151">
        <v>0</v>
      </c>
      <c r="S744" s="152">
        <v>0.015</v>
      </c>
      <c r="T744" s="153">
        <v>69301</v>
      </c>
      <c r="U744" s="153">
        <v>1487</v>
      </c>
      <c r="V744" s="153">
        <v>1472</v>
      </c>
      <c r="W744" s="153">
        <v>0</v>
      </c>
      <c r="X744" s="151">
        <v>1330</v>
      </c>
      <c r="Y744" s="154">
        <v>0.0214571218308538</v>
      </c>
      <c r="Z744" s="154">
        <v>0.0228233305156382</v>
      </c>
      <c r="AA744" s="154">
        <v>0.021900826446281</v>
      </c>
      <c r="AB744" s="155">
        <v>0.0223668157787719</v>
      </c>
      <c r="AC744" s="156">
        <v>0.000922504069357215</v>
      </c>
      <c r="AD744" s="157">
        <v>16924</v>
      </c>
      <c r="AE744" s="158">
        <v>378</v>
      </c>
      <c r="AF744" s="158">
        <v>0</v>
      </c>
      <c r="AG744" s="158">
        <v>17306</v>
      </c>
      <c r="AH744" s="158">
        <v>399</v>
      </c>
      <c r="AI744" s="158">
        <v>0</v>
      </c>
      <c r="AJ744" s="155">
        <v>0.0223351453557079</v>
      </c>
      <c r="AK744" s="155">
        <v>0.0230555876574598</v>
      </c>
      <c r="AL744" s="156">
        <v>-0.000720442301751969</v>
      </c>
    </row>
    <row r="745" spans="1:38">
      <c r="A745" s="166" t="s">
        <v>375</v>
      </c>
      <c r="B745" s="167" t="s">
        <v>1817</v>
      </c>
      <c r="C745" s="167" t="s">
        <v>563</v>
      </c>
      <c r="D745" s="150">
        <v>2712</v>
      </c>
      <c r="E745" s="150">
        <v>72</v>
      </c>
      <c r="F745" s="150">
        <v>29</v>
      </c>
      <c r="G745" s="150">
        <v>0</v>
      </c>
      <c r="H745" s="150">
        <v>0</v>
      </c>
      <c r="I745" s="151">
        <v>2385</v>
      </c>
      <c r="J745" s="151">
        <v>50</v>
      </c>
      <c r="K745" s="151">
        <v>50</v>
      </c>
      <c r="L745" s="151">
        <v>10</v>
      </c>
      <c r="M745" s="151">
        <v>0</v>
      </c>
      <c r="N745" s="151">
        <v>2619</v>
      </c>
      <c r="O745" s="151">
        <v>38</v>
      </c>
      <c r="P745" s="151">
        <v>38</v>
      </c>
      <c r="Q745" s="151">
        <v>26</v>
      </c>
      <c r="R745" s="151">
        <v>0</v>
      </c>
      <c r="S745" s="152">
        <v>0.015</v>
      </c>
      <c r="T745" s="153">
        <v>77687</v>
      </c>
      <c r="U745" s="153">
        <v>1739</v>
      </c>
      <c r="V745" s="153">
        <v>1696</v>
      </c>
      <c r="W745" s="153">
        <v>0</v>
      </c>
      <c r="X745" s="151">
        <v>1583</v>
      </c>
      <c r="Y745" s="154">
        <v>0.0223846975684477</v>
      </c>
      <c r="Z745" s="154">
        <v>0.0265486725663717</v>
      </c>
      <c r="AA745" s="154">
        <v>0.0209643605870021</v>
      </c>
      <c r="AB745" s="155">
        <v>0.0145093547155403</v>
      </c>
      <c r="AC745" s="156">
        <v>0.00558431197936958</v>
      </c>
      <c r="AD745" s="157">
        <v>18584</v>
      </c>
      <c r="AE745" s="158">
        <v>426</v>
      </c>
      <c r="AF745" s="158">
        <v>0</v>
      </c>
      <c r="AG745" s="158">
        <v>19731</v>
      </c>
      <c r="AH745" s="158">
        <v>493</v>
      </c>
      <c r="AI745" s="158">
        <v>0</v>
      </c>
      <c r="AJ745" s="155">
        <v>0.0229229444683599</v>
      </c>
      <c r="AK745" s="155">
        <v>0.0249860625411789</v>
      </c>
      <c r="AL745" s="156">
        <v>-0.00206311807281898</v>
      </c>
    </row>
    <row r="746" spans="1:38">
      <c r="A746" s="166" t="s">
        <v>375</v>
      </c>
      <c r="B746" s="167" t="s">
        <v>1817</v>
      </c>
      <c r="C746" s="167" t="s">
        <v>564</v>
      </c>
      <c r="D746" s="150">
        <v>5207</v>
      </c>
      <c r="E746" s="150">
        <v>74</v>
      </c>
      <c r="F746" s="150">
        <v>64</v>
      </c>
      <c r="G746" s="150">
        <v>0</v>
      </c>
      <c r="H746" s="150">
        <v>0</v>
      </c>
      <c r="I746" s="151">
        <v>5004</v>
      </c>
      <c r="J746" s="151">
        <v>86</v>
      </c>
      <c r="K746" s="151">
        <v>85</v>
      </c>
      <c r="L746" s="151">
        <v>0</v>
      </c>
      <c r="M746" s="151">
        <v>0</v>
      </c>
      <c r="N746" s="151">
        <v>5295</v>
      </c>
      <c r="O746" s="151">
        <v>74</v>
      </c>
      <c r="P746" s="151">
        <v>74</v>
      </c>
      <c r="Q746" s="151">
        <v>52</v>
      </c>
      <c r="R746" s="151">
        <v>0</v>
      </c>
      <c r="S746" s="152">
        <v>0.015</v>
      </c>
      <c r="T746" s="153">
        <v>155988</v>
      </c>
      <c r="U746" s="153">
        <v>2050</v>
      </c>
      <c r="V746" s="153">
        <v>2039</v>
      </c>
      <c r="W746" s="153">
        <v>0</v>
      </c>
      <c r="X746" s="151">
        <v>1843</v>
      </c>
      <c r="Y746" s="154">
        <v>0.0131420365669154</v>
      </c>
      <c r="Z746" s="154">
        <v>0.0142116381793739</v>
      </c>
      <c r="AA746" s="154">
        <v>0.0171862509992006</v>
      </c>
      <c r="AB746" s="155">
        <v>0.0139754485363551</v>
      </c>
      <c r="AC746" s="156">
        <v>-0.00297461281982672</v>
      </c>
      <c r="AD746" s="157">
        <v>36550</v>
      </c>
      <c r="AE746" s="158">
        <v>496</v>
      </c>
      <c r="AF746" s="158">
        <v>0</v>
      </c>
      <c r="AG746" s="158">
        <v>38532</v>
      </c>
      <c r="AH746" s="158">
        <v>552</v>
      </c>
      <c r="AI746" s="158">
        <v>0</v>
      </c>
      <c r="AJ746" s="155">
        <v>0.0135704514363885</v>
      </c>
      <c r="AK746" s="155">
        <v>0.0143257552164435</v>
      </c>
      <c r="AL746" s="156">
        <v>-0.000755303780054966</v>
      </c>
    </row>
    <row r="747" spans="1:38">
      <c r="A747" s="166" t="s">
        <v>375</v>
      </c>
      <c r="B747" s="167" t="s">
        <v>1817</v>
      </c>
      <c r="C747" s="167" t="s">
        <v>565</v>
      </c>
      <c r="D747" s="150">
        <v>2866</v>
      </c>
      <c r="E747" s="150">
        <v>26</v>
      </c>
      <c r="F747" s="150">
        <v>20</v>
      </c>
      <c r="G747" s="150">
        <v>5</v>
      </c>
      <c r="H747" s="150">
        <v>0</v>
      </c>
      <c r="I747" s="151">
        <v>2618</v>
      </c>
      <c r="J747" s="151">
        <v>31</v>
      </c>
      <c r="K747" s="151">
        <v>31</v>
      </c>
      <c r="L747" s="151">
        <v>6</v>
      </c>
      <c r="M747" s="151">
        <v>0</v>
      </c>
      <c r="N747" s="151">
        <v>2796</v>
      </c>
      <c r="O747" s="151">
        <v>37</v>
      </c>
      <c r="P747" s="151">
        <v>36</v>
      </c>
      <c r="Q747" s="151">
        <v>22</v>
      </c>
      <c r="R747" s="151">
        <v>0</v>
      </c>
      <c r="S747" s="152">
        <v>0.015</v>
      </c>
      <c r="T747" s="153">
        <v>83600</v>
      </c>
      <c r="U747" s="153">
        <v>1111</v>
      </c>
      <c r="V747" s="153">
        <v>1104</v>
      </c>
      <c r="W747" s="153">
        <v>3</v>
      </c>
      <c r="X747" s="151">
        <v>1028</v>
      </c>
      <c r="Y747" s="154">
        <v>0.0132535885167464</v>
      </c>
      <c r="Z747" s="154">
        <v>0.00907187718073971</v>
      </c>
      <c r="AA747" s="154">
        <v>0.0118411000763942</v>
      </c>
      <c r="AB747" s="155">
        <v>0.0132331902718169</v>
      </c>
      <c r="AC747" s="156">
        <v>-0.00276922289565449</v>
      </c>
      <c r="AD747" s="157">
        <v>19800</v>
      </c>
      <c r="AE747" s="158">
        <v>258</v>
      </c>
      <c r="AF747" s="158">
        <v>1</v>
      </c>
      <c r="AG747" s="158">
        <v>20428</v>
      </c>
      <c r="AH747" s="158">
        <v>275</v>
      </c>
      <c r="AI747" s="158">
        <v>2</v>
      </c>
      <c r="AJ747" s="155">
        <v>0.012979797979798</v>
      </c>
      <c r="AK747" s="155">
        <v>0.013364010182103</v>
      </c>
      <c r="AL747" s="156">
        <v>-0.000384212202305017</v>
      </c>
    </row>
    <row r="748" spans="1:38">
      <c r="A748" s="166" t="s">
        <v>375</v>
      </c>
      <c r="B748" s="167" t="s">
        <v>1817</v>
      </c>
      <c r="C748" s="167" t="s">
        <v>566</v>
      </c>
      <c r="D748" s="150">
        <v>4805</v>
      </c>
      <c r="E748" s="150">
        <v>41</v>
      </c>
      <c r="F748" s="150">
        <v>32</v>
      </c>
      <c r="G748" s="150">
        <v>0</v>
      </c>
      <c r="H748" s="150">
        <v>0</v>
      </c>
      <c r="I748" s="151">
        <v>4773</v>
      </c>
      <c r="J748" s="151">
        <v>59</v>
      </c>
      <c r="K748" s="151">
        <v>59</v>
      </c>
      <c r="L748" s="151">
        <v>15</v>
      </c>
      <c r="M748" s="151">
        <v>0</v>
      </c>
      <c r="N748" s="151">
        <v>4604</v>
      </c>
      <c r="O748" s="151">
        <v>50</v>
      </c>
      <c r="P748" s="151">
        <v>50</v>
      </c>
      <c r="Q748" s="151">
        <v>33</v>
      </c>
      <c r="R748" s="151">
        <v>0</v>
      </c>
      <c r="S748" s="152">
        <v>0.015</v>
      </c>
      <c r="T748" s="153">
        <v>151900</v>
      </c>
      <c r="U748" s="153">
        <v>2155</v>
      </c>
      <c r="V748" s="153">
        <v>2145</v>
      </c>
      <c r="W748" s="153">
        <v>0</v>
      </c>
      <c r="X748" s="151">
        <v>2022</v>
      </c>
      <c r="Y748" s="154">
        <v>0.0141869651086241</v>
      </c>
      <c r="Z748" s="154">
        <v>0.00853277835587929</v>
      </c>
      <c r="AA748" s="154">
        <v>0.01236119840771</v>
      </c>
      <c r="AB748" s="155">
        <v>0.0108601216333623</v>
      </c>
      <c r="AC748" s="156">
        <v>-0.00382842005183074</v>
      </c>
      <c r="AD748" s="157">
        <v>33173</v>
      </c>
      <c r="AE748" s="158">
        <v>370</v>
      </c>
      <c r="AF748" s="158">
        <v>0</v>
      </c>
      <c r="AG748" s="158">
        <v>36502</v>
      </c>
      <c r="AH748" s="158">
        <v>478</v>
      </c>
      <c r="AI748" s="158">
        <v>0</v>
      </c>
      <c r="AJ748" s="155">
        <v>0.0111536490519398</v>
      </c>
      <c r="AK748" s="155">
        <v>0.0130951728672402</v>
      </c>
      <c r="AL748" s="156">
        <v>-0.00194152381530032</v>
      </c>
    </row>
    <row r="749" spans="1:38">
      <c r="A749" s="166" t="s">
        <v>375</v>
      </c>
      <c r="B749" s="167" t="s">
        <v>1817</v>
      </c>
      <c r="C749" s="167" t="s">
        <v>567</v>
      </c>
      <c r="D749" s="150">
        <v>3248</v>
      </c>
      <c r="E749" s="150">
        <v>33</v>
      </c>
      <c r="F749" s="150">
        <v>19</v>
      </c>
      <c r="G749" s="150">
        <v>0</v>
      </c>
      <c r="H749" s="150">
        <v>0</v>
      </c>
      <c r="I749" s="151">
        <v>3735</v>
      </c>
      <c r="J749" s="151">
        <v>43</v>
      </c>
      <c r="K749" s="151">
        <v>43</v>
      </c>
      <c r="L749" s="151">
        <v>2</v>
      </c>
      <c r="M749" s="151">
        <v>0</v>
      </c>
      <c r="N749" s="151">
        <v>2516</v>
      </c>
      <c r="O749" s="151">
        <v>31</v>
      </c>
      <c r="P749" s="151">
        <v>31</v>
      </c>
      <c r="Q749" s="151">
        <v>17</v>
      </c>
      <c r="R749" s="151">
        <v>0</v>
      </c>
      <c r="S749" s="152">
        <v>0.015</v>
      </c>
      <c r="T749" s="153">
        <v>93846</v>
      </c>
      <c r="U749" s="153">
        <v>839</v>
      </c>
      <c r="V749" s="153">
        <v>824</v>
      </c>
      <c r="W749" s="153">
        <v>2</v>
      </c>
      <c r="X749" s="151">
        <v>731</v>
      </c>
      <c r="Y749" s="154">
        <v>0.00891886708010997</v>
      </c>
      <c r="Z749" s="154">
        <v>0.0101600985221675</v>
      </c>
      <c r="AA749" s="154">
        <v>0.0115127175368139</v>
      </c>
      <c r="AB749" s="155">
        <v>0.0123211446740859</v>
      </c>
      <c r="AC749" s="156">
        <v>-0.00135261901464643</v>
      </c>
      <c r="AD749" s="157">
        <v>22176</v>
      </c>
      <c r="AE749" s="158">
        <v>233</v>
      </c>
      <c r="AF749" s="158">
        <v>0</v>
      </c>
      <c r="AG749" s="158">
        <v>23443</v>
      </c>
      <c r="AH749" s="158">
        <v>212</v>
      </c>
      <c r="AI749" s="158">
        <v>0</v>
      </c>
      <c r="AJ749" s="155">
        <v>0.0105068542568543</v>
      </c>
      <c r="AK749" s="155">
        <v>0.00904321119310668</v>
      </c>
      <c r="AL749" s="156">
        <v>0.00146364306374757</v>
      </c>
    </row>
    <row r="750" spans="1:38">
      <c r="A750" s="166" t="s">
        <v>375</v>
      </c>
      <c r="B750" s="167" t="s">
        <v>1817</v>
      </c>
      <c r="C750" s="167" t="s">
        <v>568</v>
      </c>
      <c r="D750" s="150">
        <v>3293</v>
      </c>
      <c r="E750" s="150">
        <v>33</v>
      </c>
      <c r="F750" s="150">
        <v>27</v>
      </c>
      <c r="G750" s="150">
        <v>0</v>
      </c>
      <c r="H750" s="150">
        <v>0</v>
      </c>
      <c r="I750" s="151">
        <v>3086</v>
      </c>
      <c r="J750" s="151">
        <v>80</v>
      </c>
      <c r="K750" s="151">
        <v>79</v>
      </c>
      <c r="L750" s="151">
        <v>7</v>
      </c>
      <c r="M750" s="151">
        <v>0</v>
      </c>
      <c r="N750" s="151">
        <v>2960</v>
      </c>
      <c r="O750" s="151">
        <v>40</v>
      </c>
      <c r="P750" s="151">
        <v>40</v>
      </c>
      <c r="Q750" s="151">
        <v>29</v>
      </c>
      <c r="R750" s="151">
        <v>0</v>
      </c>
      <c r="S750" s="152">
        <v>0.015</v>
      </c>
      <c r="T750" s="153">
        <v>88716</v>
      </c>
      <c r="U750" s="153">
        <v>1639</v>
      </c>
      <c r="V750" s="153">
        <v>1629</v>
      </c>
      <c r="W750" s="153">
        <v>7</v>
      </c>
      <c r="X750" s="151">
        <v>1481</v>
      </c>
      <c r="Y750" s="154">
        <v>0.0183957797916948</v>
      </c>
      <c r="Z750" s="154">
        <v>0.0100212572122684</v>
      </c>
      <c r="AA750" s="154">
        <v>0.0259235255994815</v>
      </c>
      <c r="AB750" s="155">
        <v>0.0135135135135135</v>
      </c>
      <c r="AC750" s="156">
        <v>-0.0159022683872131</v>
      </c>
      <c r="AD750" s="157">
        <v>21819</v>
      </c>
      <c r="AE750" s="158">
        <v>427</v>
      </c>
      <c r="AF750" s="158">
        <v>1</v>
      </c>
      <c r="AG750" s="158">
        <v>21781</v>
      </c>
      <c r="AH750" s="158">
        <v>451</v>
      </c>
      <c r="AI750" s="158">
        <v>1</v>
      </c>
      <c r="AJ750" s="155">
        <v>0.019524267839956</v>
      </c>
      <c r="AK750" s="155">
        <v>0.0206602084385474</v>
      </c>
      <c r="AL750" s="156">
        <v>-0.00113594059859136</v>
      </c>
    </row>
    <row r="751" spans="1:38">
      <c r="A751" s="166" t="s">
        <v>375</v>
      </c>
      <c r="B751" s="167" t="s">
        <v>1817</v>
      </c>
      <c r="C751" s="167" t="s">
        <v>569</v>
      </c>
      <c r="D751" s="150">
        <v>4255</v>
      </c>
      <c r="E751" s="150">
        <v>49</v>
      </c>
      <c r="F751" s="150">
        <v>38</v>
      </c>
      <c r="G751" s="150">
        <v>0</v>
      </c>
      <c r="H751" s="150">
        <v>0</v>
      </c>
      <c r="I751" s="151">
        <v>4251</v>
      </c>
      <c r="J751" s="151">
        <v>55</v>
      </c>
      <c r="K751" s="151">
        <v>55</v>
      </c>
      <c r="L751" s="151">
        <v>21</v>
      </c>
      <c r="M751" s="151">
        <v>0</v>
      </c>
      <c r="N751" s="151">
        <v>4267</v>
      </c>
      <c r="O751" s="151">
        <v>90</v>
      </c>
      <c r="P751" s="151">
        <v>90</v>
      </c>
      <c r="Q751" s="151">
        <v>58</v>
      </c>
      <c r="R751" s="151">
        <v>0</v>
      </c>
      <c r="S751" s="152">
        <v>0.015</v>
      </c>
      <c r="T751" s="153">
        <v>125639</v>
      </c>
      <c r="U751" s="153">
        <v>1757</v>
      </c>
      <c r="V751" s="153">
        <v>1746</v>
      </c>
      <c r="W751" s="153">
        <v>0</v>
      </c>
      <c r="X751" s="151">
        <v>1617</v>
      </c>
      <c r="Y751" s="154">
        <v>0.0139845111788537</v>
      </c>
      <c r="Z751" s="154">
        <v>0.0115158636897767</v>
      </c>
      <c r="AA751" s="154">
        <v>0.0129381322041873</v>
      </c>
      <c r="AB751" s="155">
        <v>0.0210921021795172</v>
      </c>
      <c r="AC751" s="156">
        <v>-0.00142226851441052</v>
      </c>
      <c r="AD751" s="157">
        <v>30246</v>
      </c>
      <c r="AE751" s="158">
        <v>460</v>
      </c>
      <c r="AF751" s="158">
        <v>0</v>
      </c>
      <c r="AG751" s="158">
        <v>31670</v>
      </c>
      <c r="AH751" s="158">
        <v>449</v>
      </c>
      <c r="AI751" s="158">
        <v>0</v>
      </c>
      <c r="AJ751" s="155">
        <v>0.0152086226277855</v>
      </c>
      <c r="AK751" s="155">
        <v>0.0141774550047363</v>
      </c>
      <c r="AL751" s="156">
        <v>0.00103116762304915</v>
      </c>
    </row>
    <row r="752" spans="1:38">
      <c r="A752" s="166" t="s">
        <v>375</v>
      </c>
      <c r="B752" s="167" t="s">
        <v>1817</v>
      </c>
      <c r="C752" s="167" t="s">
        <v>570</v>
      </c>
      <c r="D752" s="150">
        <v>2365</v>
      </c>
      <c r="E752" s="150">
        <v>26</v>
      </c>
      <c r="F752" s="150">
        <v>18</v>
      </c>
      <c r="G752" s="150">
        <v>0</v>
      </c>
      <c r="H752" s="150">
        <v>0</v>
      </c>
      <c r="I752" s="151">
        <v>2045</v>
      </c>
      <c r="J752" s="151">
        <v>23</v>
      </c>
      <c r="K752" s="151">
        <v>23</v>
      </c>
      <c r="L752" s="151">
        <v>2</v>
      </c>
      <c r="M752" s="151">
        <v>0</v>
      </c>
      <c r="N752" s="151">
        <v>2277</v>
      </c>
      <c r="O752" s="151">
        <v>35</v>
      </c>
      <c r="P752" s="151">
        <v>35</v>
      </c>
      <c r="Q752" s="151">
        <v>23</v>
      </c>
      <c r="R752" s="151">
        <v>0</v>
      </c>
      <c r="S752" s="152">
        <v>0.015</v>
      </c>
      <c r="T752" s="153">
        <v>68504</v>
      </c>
      <c r="U752" s="153">
        <v>799</v>
      </c>
      <c r="V752" s="153">
        <v>791</v>
      </c>
      <c r="W752" s="153">
        <v>0</v>
      </c>
      <c r="X752" s="151">
        <v>732</v>
      </c>
      <c r="Y752" s="154">
        <v>0.0116635524932851</v>
      </c>
      <c r="Z752" s="154">
        <v>0.0109936575052854</v>
      </c>
      <c r="AA752" s="154">
        <v>0.0112469437652812</v>
      </c>
      <c r="AB752" s="155">
        <v>0.0153711023276241</v>
      </c>
      <c r="AC752" s="156">
        <v>-0.000253286259995761</v>
      </c>
      <c r="AD752" s="157">
        <v>15952</v>
      </c>
      <c r="AE752" s="158">
        <v>185</v>
      </c>
      <c r="AF752" s="158">
        <v>0</v>
      </c>
      <c r="AG752" s="158">
        <v>17438</v>
      </c>
      <c r="AH752" s="158">
        <v>187</v>
      </c>
      <c r="AI752" s="158">
        <v>0</v>
      </c>
      <c r="AJ752" s="155">
        <v>0.0115972918756269</v>
      </c>
      <c r="AK752" s="155">
        <v>0.0107237068471155</v>
      </c>
      <c r="AL752" s="156">
        <v>0.000873585028511386</v>
      </c>
    </row>
    <row r="753" spans="1:38">
      <c r="A753" s="166" t="s">
        <v>375</v>
      </c>
      <c r="B753" s="167" t="s">
        <v>1817</v>
      </c>
      <c r="C753" s="167" t="s">
        <v>571</v>
      </c>
      <c r="D753" s="150">
        <v>5441</v>
      </c>
      <c r="E753" s="150">
        <v>112</v>
      </c>
      <c r="F753" s="150">
        <v>79</v>
      </c>
      <c r="G753" s="150">
        <v>0</v>
      </c>
      <c r="H753" s="150">
        <v>0</v>
      </c>
      <c r="I753" s="151">
        <v>5581</v>
      </c>
      <c r="J753" s="151">
        <v>135</v>
      </c>
      <c r="K753" s="151">
        <v>133</v>
      </c>
      <c r="L753" s="151">
        <v>26</v>
      </c>
      <c r="M753" s="151">
        <v>0</v>
      </c>
      <c r="N753" s="151">
        <v>5301</v>
      </c>
      <c r="O753" s="151">
        <v>102</v>
      </c>
      <c r="P753" s="151">
        <v>102</v>
      </c>
      <c r="Q753" s="151">
        <v>66</v>
      </c>
      <c r="R753" s="151">
        <v>0</v>
      </c>
      <c r="S753" s="152">
        <v>0.015</v>
      </c>
      <c r="T753" s="153">
        <v>167364</v>
      </c>
      <c r="U753" s="153">
        <v>3667</v>
      </c>
      <c r="V753" s="153">
        <v>3625</v>
      </c>
      <c r="W753" s="153">
        <v>10</v>
      </c>
      <c r="X753" s="151">
        <v>3286</v>
      </c>
      <c r="Y753" s="154">
        <v>0.0218505771850577</v>
      </c>
      <c r="Z753" s="154">
        <v>0.0205844513876126</v>
      </c>
      <c r="AA753" s="154">
        <v>0.024189213402616</v>
      </c>
      <c r="AB753" s="155">
        <v>0.0192416525183928</v>
      </c>
      <c r="AC753" s="156">
        <v>-0.00360476201500345</v>
      </c>
      <c r="AD753" s="157">
        <v>38590</v>
      </c>
      <c r="AE753" s="158">
        <v>698</v>
      </c>
      <c r="AF753" s="158">
        <v>0</v>
      </c>
      <c r="AG753" s="158">
        <v>39660</v>
      </c>
      <c r="AH753" s="158">
        <v>737</v>
      </c>
      <c r="AI753" s="158">
        <v>0</v>
      </c>
      <c r="AJ753" s="155">
        <v>0.0180875874578906</v>
      </c>
      <c r="AK753" s="155">
        <v>0.0185829551185073</v>
      </c>
      <c r="AL753" s="156">
        <v>-0.000495367660616669</v>
      </c>
    </row>
    <row r="754" spans="1:38">
      <c r="A754" s="166" t="s">
        <v>375</v>
      </c>
      <c r="B754" s="167" t="s">
        <v>1817</v>
      </c>
      <c r="C754" s="167" t="s">
        <v>572</v>
      </c>
      <c r="D754" s="150">
        <v>2610</v>
      </c>
      <c r="E754" s="150">
        <v>56</v>
      </c>
      <c r="F754" s="150">
        <v>41</v>
      </c>
      <c r="G754" s="150">
        <v>0</v>
      </c>
      <c r="H754" s="150">
        <v>0</v>
      </c>
      <c r="I754" s="151">
        <v>2283</v>
      </c>
      <c r="J754" s="151">
        <v>52</v>
      </c>
      <c r="K754" s="151">
        <v>51</v>
      </c>
      <c r="L754" s="151">
        <v>13</v>
      </c>
      <c r="M754" s="151">
        <v>0</v>
      </c>
      <c r="N754" s="151">
        <v>2458</v>
      </c>
      <c r="O754" s="151">
        <v>60</v>
      </c>
      <c r="P754" s="151">
        <v>60</v>
      </c>
      <c r="Q754" s="151">
        <v>34</v>
      </c>
      <c r="R754" s="151">
        <v>0</v>
      </c>
      <c r="S754" s="152">
        <v>0.015</v>
      </c>
      <c r="T754" s="153">
        <v>65471</v>
      </c>
      <c r="U754" s="153">
        <v>1600</v>
      </c>
      <c r="V754" s="153">
        <v>1584</v>
      </c>
      <c r="W754" s="153">
        <v>0</v>
      </c>
      <c r="X754" s="151">
        <v>1451</v>
      </c>
      <c r="Y754" s="154">
        <v>0.024438300927128</v>
      </c>
      <c r="Z754" s="154">
        <v>0.021455938697318</v>
      </c>
      <c r="AA754" s="154">
        <v>0.0227770477441962</v>
      </c>
      <c r="AB754" s="155">
        <v>0.0244100895036615</v>
      </c>
      <c r="AC754" s="156">
        <v>-0.00132110904687823</v>
      </c>
      <c r="AD754" s="157">
        <v>16416</v>
      </c>
      <c r="AE754" s="158">
        <v>376</v>
      </c>
      <c r="AF754" s="158">
        <v>0</v>
      </c>
      <c r="AG754" s="158">
        <v>16946</v>
      </c>
      <c r="AH754" s="158">
        <v>357</v>
      </c>
      <c r="AI754" s="158">
        <v>0</v>
      </c>
      <c r="AJ754" s="155">
        <v>0.0229044834307992</v>
      </c>
      <c r="AK754" s="155">
        <v>0.0210669184468311</v>
      </c>
      <c r="AL754" s="156">
        <v>0.00183756498396811</v>
      </c>
    </row>
    <row r="755" spans="1:38">
      <c r="A755" s="166" t="s">
        <v>375</v>
      </c>
      <c r="B755" s="167" t="s">
        <v>1817</v>
      </c>
      <c r="C755" s="167" t="s">
        <v>573</v>
      </c>
      <c r="D755" s="150">
        <v>3390</v>
      </c>
      <c r="E755" s="150">
        <v>48</v>
      </c>
      <c r="F755" s="150">
        <v>41</v>
      </c>
      <c r="G755" s="150">
        <v>0</v>
      </c>
      <c r="H755" s="150">
        <v>0</v>
      </c>
      <c r="I755" s="151">
        <v>3068</v>
      </c>
      <c r="J755" s="151">
        <v>65</v>
      </c>
      <c r="K755" s="151">
        <v>65</v>
      </c>
      <c r="L755" s="151">
        <v>9</v>
      </c>
      <c r="M755" s="151">
        <v>0</v>
      </c>
      <c r="N755" s="151">
        <v>3239</v>
      </c>
      <c r="O755" s="151">
        <v>72</v>
      </c>
      <c r="P755" s="151">
        <v>72</v>
      </c>
      <c r="Q755" s="151">
        <v>48</v>
      </c>
      <c r="R755" s="151">
        <v>0</v>
      </c>
      <c r="S755" s="152">
        <v>0.015</v>
      </c>
      <c r="T755" s="153">
        <v>97195</v>
      </c>
      <c r="U755" s="153">
        <v>1892</v>
      </c>
      <c r="V755" s="153">
        <v>1885</v>
      </c>
      <c r="W755" s="153">
        <v>1</v>
      </c>
      <c r="X755" s="151">
        <v>1727</v>
      </c>
      <c r="Y755" s="154">
        <v>0.0194557333196152</v>
      </c>
      <c r="Z755" s="154">
        <v>0.0141592920353982</v>
      </c>
      <c r="AA755" s="154">
        <v>0.0211864406779661</v>
      </c>
      <c r="AB755" s="155">
        <v>0.0222290830503242</v>
      </c>
      <c r="AC755" s="156">
        <v>-0.00702714864256787</v>
      </c>
      <c r="AD755" s="157">
        <v>23188</v>
      </c>
      <c r="AE755" s="158">
        <v>432</v>
      </c>
      <c r="AF755" s="158">
        <v>0</v>
      </c>
      <c r="AG755" s="158">
        <v>24247</v>
      </c>
      <c r="AH755" s="158">
        <v>523</v>
      </c>
      <c r="AI755" s="158">
        <v>1</v>
      </c>
      <c r="AJ755" s="155">
        <v>0.0186303260307055</v>
      </c>
      <c r="AK755" s="155">
        <v>0.0215284365076092</v>
      </c>
      <c r="AL755" s="156">
        <v>-0.00289811047690365</v>
      </c>
    </row>
    <row r="756" spans="1:38">
      <c r="A756" s="166" t="s">
        <v>375</v>
      </c>
      <c r="B756" s="167" t="s">
        <v>1817</v>
      </c>
      <c r="C756" s="167" t="s">
        <v>574</v>
      </c>
      <c r="D756" s="150">
        <v>5148</v>
      </c>
      <c r="E756" s="150">
        <v>24</v>
      </c>
      <c r="F756" s="150">
        <v>18</v>
      </c>
      <c r="G756" s="150">
        <v>0</v>
      </c>
      <c r="H756" s="150">
        <v>0</v>
      </c>
      <c r="I756" s="151">
        <v>4409</v>
      </c>
      <c r="J756" s="151">
        <v>48</v>
      </c>
      <c r="K756" s="151">
        <v>48</v>
      </c>
      <c r="L756" s="151">
        <v>5</v>
      </c>
      <c r="M756" s="151">
        <v>0</v>
      </c>
      <c r="N756" s="151">
        <v>4720</v>
      </c>
      <c r="O756" s="151">
        <v>42</v>
      </c>
      <c r="P756" s="151">
        <v>42</v>
      </c>
      <c r="Q756" s="151">
        <v>31</v>
      </c>
      <c r="R756" s="151">
        <v>0</v>
      </c>
      <c r="S756" s="152">
        <v>0.015</v>
      </c>
      <c r="T756" s="153">
        <v>137926</v>
      </c>
      <c r="U756" s="153">
        <v>1246</v>
      </c>
      <c r="V756" s="153">
        <v>1239</v>
      </c>
      <c r="W756" s="153">
        <v>0</v>
      </c>
      <c r="X756" s="151">
        <v>1144</v>
      </c>
      <c r="Y756" s="154">
        <v>0.00903382973478532</v>
      </c>
      <c r="Z756" s="154">
        <v>0.00466200466200466</v>
      </c>
      <c r="AA756" s="154">
        <v>0.0108868224087095</v>
      </c>
      <c r="AB756" s="155">
        <v>0.00889830508474576</v>
      </c>
      <c r="AC756" s="156">
        <v>-0.0062248177467048</v>
      </c>
      <c r="AD756" s="157">
        <v>34232</v>
      </c>
      <c r="AE756" s="158">
        <v>314</v>
      </c>
      <c r="AF756" s="158">
        <v>0</v>
      </c>
      <c r="AG756" s="158">
        <v>33531</v>
      </c>
      <c r="AH756" s="158">
        <v>310</v>
      </c>
      <c r="AI756" s="158">
        <v>0</v>
      </c>
      <c r="AJ756" s="155">
        <v>0.00917270390278102</v>
      </c>
      <c r="AK756" s="155">
        <v>0.00924517610569324</v>
      </c>
      <c r="AL756" s="156">
        <v>-7.24722029122153e-5</v>
      </c>
    </row>
    <row r="757" spans="1:38">
      <c r="A757" s="166" t="s">
        <v>375</v>
      </c>
      <c r="B757" s="167" t="s">
        <v>1817</v>
      </c>
      <c r="C757" s="167" t="s">
        <v>575</v>
      </c>
      <c r="D757" s="150">
        <v>6480</v>
      </c>
      <c r="E757" s="150">
        <v>85</v>
      </c>
      <c r="F757" s="150">
        <v>58</v>
      </c>
      <c r="G757" s="150">
        <v>0</v>
      </c>
      <c r="H757" s="150">
        <v>0</v>
      </c>
      <c r="I757" s="151">
        <v>5260</v>
      </c>
      <c r="J757" s="151">
        <v>86</v>
      </c>
      <c r="K757" s="151">
        <v>85</v>
      </c>
      <c r="L757" s="151">
        <v>19</v>
      </c>
      <c r="M757" s="151">
        <v>0</v>
      </c>
      <c r="N757" s="151">
        <v>5976</v>
      </c>
      <c r="O757" s="151">
        <v>93</v>
      </c>
      <c r="P757" s="151">
        <v>93</v>
      </c>
      <c r="Q757" s="151">
        <v>60</v>
      </c>
      <c r="R757" s="151">
        <v>0</v>
      </c>
      <c r="S757" s="152">
        <v>0.015</v>
      </c>
      <c r="T757" s="153">
        <v>169464</v>
      </c>
      <c r="U757" s="153">
        <v>2410</v>
      </c>
      <c r="V757" s="153">
        <v>2382</v>
      </c>
      <c r="W757" s="153">
        <v>2</v>
      </c>
      <c r="X757" s="151">
        <v>2192</v>
      </c>
      <c r="Y757" s="154">
        <v>0.0142095076240381</v>
      </c>
      <c r="Z757" s="154">
        <v>0.0131172839506173</v>
      </c>
      <c r="AA757" s="154">
        <v>0.0163498098859316</v>
      </c>
      <c r="AB757" s="155">
        <v>0.0155622489959839</v>
      </c>
      <c r="AC757" s="156">
        <v>-0.00323252593531428</v>
      </c>
      <c r="AD757" s="157">
        <v>40078</v>
      </c>
      <c r="AE757" s="158">
        <v>562</v>
      </c>
      <c r="AF757" s="158">
        <v>0</v>
      </c>
      <c r="AG757" s="158">
        <v>41406</v>
      </c>
      <c r="AH757" s="158">
        <v>582</v>
      </c>
      <c r="AI757" s="158">
        <v>0</v>
      </c>
      <c r="AJ757" s="155">
        <v>0.0140226558211488</v>
      </c>
      <c r="AK757" s="155">
        <v>0.0140559339226199</v>
      </c>
      <c r="AL757" s="156">
        <v>-3.32781014711504e-5</v>
      </c>
    </row>
    <row r="758" spans="1:38">
      <c r="A758" s="166" t="s">
        <v>375</v>
      </c>
      <c r="B758" s="167" t="s">
        <v>1817</v>
      </c>
      <c r="C758" s="167" t="s">
        <v>576</v>
      </c>
      <c r="D758" s="150">
        <v>6168</v>
      </c>
      <c r="E758" s="150">
        <v>97</v>
      </c>
      <c r="F758" s="150">
        <v>71</v>
      </c>
      <c r="G758" s="150">
        <v>0</v>
      </c>
      <c r="H758" s="150">
        <v>0</v>
      </c>
      <c r="I758" s="151">
        <v>6112</v>
      </c>
      <c r="J758" s="151">
        <v>89</v>
      </c>
      <c r="K758" s="151">
        <v>88</v>
      </c>
      <c r="L758" s="151">
        <v>29</v>
      </c>
      <c r="M758" s="151">
        <v>0</v>
      </c>
      <c r="N758" s="151">
        <v>6728</v>
      </c>
      <c r="O758" s="151">
        <v>215</v>
      </c>
      <c r="P758" s="151">
        <v>215</v>
      </c>
      <c r="Q758" s="151">
        <v>54</v>
      </c>
      <c r="R758" s="151">
        <v>0</v>
      </c>
      <c r="S758" s="152">
        <v>0.015</v>
      </c>
      <c r="T758" s="153">
        <v>189434</v>
      </c>
      <c r="U758" s="153">
        <v>3584</v>
      </c>
      <c r="V758" s="153">
        <v>3554</v>
      </c>
      <c r="W758" s="153">
        <v>0</v>
      </c>
      <c r="X758" s="151">
        <v>3214</v>
      </c>
      <c r="Y758" s="154">
        <v>0.0189195181435223</v>
      </c>
      <c r="Z758" s="154">
        <v>0.0157263294422827</v>
      </c>
      <c r="AA758" s="154">
        <v>0.0145615183246073</v>
      </c>
      <c r="AB758" s="155">
        <v>0.0319560047562426</v>
      </c>
      <c r="AC758" s="156">
        <v>0.00116481111767542</v>
      </c>
      <c r="AD758" s="157">
        <v>45741</v>
      </c>
      <c r="AE758" s="158">
        <v>913</v>
      </c>
      <c r="AF758" s="158">
        <v>0</v>
      </c>
      <c r="AG758" s="158">
        <v>46268</v>
      </c>
      <c r="AH758" s="158">
        <v>902</v>
      </c>
      <c r="AI758" s="158">
        <v>0</v>
      </c>
      <c r="AJ758" s="155">
        <v>0.0199602107518419</v>
      </c>
      <c r="AK758" s="155">
        <v>0.0194951154145414</v>
      </c>
      <c r="AL758" s="156">
        <v>0.000465095337300526</v>
      </c>
    </row>
    <row r="759" spans="1:38">
      <c r="A759" s="166" t="s">
        <v>375</v>
      </c>
      <c r="B759" s="167" t="s">
        <v>1817</v>
      </c>
      <c r="C759" s="167" t="s">
        <v>577</v>
      </c>
      <c r="D759" s="150">
        <v>3093</v>
      </c>
      <c r="E759" s="150">
        <v>38</v>
      </c>
      <c r="F759" s="150">
        <v>33</v>
      </c>
      <c r="G759" s="150">
        <v>3</v>
      </c>
      <c r="H759" s="150">
        <v>0</v>
      </c>
      <c r="I759" s="151">
        <v>2641</v>
      </c>
      <c r="J759" s="151">
        <v>41</v>
      </c>
      <c r="K759" s="151">
        <v>41</v>
      </c>
      <c r="L759" s="151">
        <v>8</v>
      </c>
      <c r="M759" s="151">
        <v>0</v>
      </c>
      <c r="N759" s="151">
        <v>2968</v>
      </c>
      <c r="O759" s="151">
        <v>55</v>
      </c>
      <c r="P759" s="151">
        <v>55</v>
      </c>
      <c r="Q759" s="151">
        <v>40</v>
      </c>
      <c r="R759" s="151">
        <v>0</v>
      </c>
      <c r="S759" s="152">
        <v>0.015</v>
      </c>
      <c r="T759" s="153">
        <v>82878</v>
      </c>
      <c r="U759" s="153">
        <v>1170</v>
      </c>
      <c r="V759" s="153">
        <v>1164</v>
      </c>
      <c r="W759" s="153">
        <v>2</v>
      </c>
      <c r="X759" s="151">
        <v>1063</v>
      </c>
      <c r="Y759" s="154">
        <v>0.0140930041748112</v>
      </c>
      <c r="Z759" s="154">
        <v>0.0122858066602005</v>
      </c>
      <c r="AA759" s="154">
        <v>0.0155244225672094</v>
      </c>
      <c r="AB759" s="155">
        <v>0.0185309973045822</v>
      </c>
      <c r="AC759" s="156">
        <v>-0.00323861590700894</v>
      </c>
      <c r="AD759" s="157">
        <v>20519</v>
      </c>
      <c r="AE759" s="158">
        <v>302</v>
      </c>
      <c r="AF759" s="158">
        <v>0</v>
      </c>
      <c r="AG759" s="158">
        <v>20535</v>
      </c>
      <c r="AH759" s="158">
        <v>306</v>
      </c>
      <c r="AI759" s="158">
        <v>1</v>
      </c>
      <c r="AJ759" s="155">
        <v>0.0147180661825625</v>
      </c>
      <c r="AK759" s="155">
        <v>0.0148526905283662</v>
      </c>
      <c r="AL759" s="156">
        <v>-0.0001346243458037</v>
      </c>
    </row>
    <row r="760" spans="1:38">
      <c r="A760" s="166" t="s">
        <v>375</v>
      </c>
      <c r="B760" s="167" t="s">
        <v>1817</v>
      </c>
      <c r="C760" s="167" t="s">
        <v>578</v>
      </c>
      <c r="D760" s="150">
        <v>4007</v>
      </c>
      <c r="E760" s="150">
        <v>69</v>
      </c>
      <c r="F760" s="150">
        <v>54</v>
      </c>
      <c r="G760" s="150">
        <v>0</v>
      </c>
      <c r="H760" s="150">
        <v>0</v>
      </c>
      <c r="I760" s="151">
        <v>3988</v>
      </c>
      <c r="J760" s="151">
        <v>83</v>
      </c>
      <c r="K760" s="151">
        <v>83</v>
      </c>
      <c r="L760" s="151">
        <v>15</v>
      </c>
      <c r="M760" s="151">
        <v>0</v>
      </c>
      <c r="N760" s="151">
        <v>3938</v>
      </c>
      <c r="O760" s="151">
        <v>104</v>
      </c>
      <c r="P760" s="151">
        <v>104</v>
      </c>
      <c r="Q760" s="151">
        <v>62</v>
      </c>
      <c r="R760" s="151">
        <v>0</v>
      </c>
      <c r="S760" s="152">
        <v>0.015</v>
      </c>
      <c r="T760" s="153">
        <v>111115</v>
      </c>
      <c r="U760" s="153">
        <v>2247</v>
      </c>
      <c r="V760" s="153">
        <v>2231</v>
      </c>
      <c r="W760" s="153">
        <v>5</v>
      </c>
      <c r="X760" s="151">
        <v>2028</v>
      </c>
      <c r="Y760" s="154">
        <v>0.0201772937947172</v>
      </c>
      <c r="Z760" s="154">
        <v>0.0172198652358373</v>
      </c>
      <c r="AA760" s="154">
        <v>0.0208124373119358</v>
      </c>
      <c r="AB760" s="155">
        <v>0.026409344845099</v>
      </c>
      <c r="AC760" s="156">
        <v>-0.00359257207609852</v>
      </c>
      <c r="AD760" s="157">
        <v>27808</v>
      </c>
      <c r="AE760" s="158">
        <v>589</v>
      </c>
      <c r="AF760" s="158">
        <v>1</v>
      </c>
      <c r="AG760" s="158">
        <v>27112</v>
      </c>
      <c r="AH760" s="158">
        <v>519</v>
      </c>
      <c r="AI760" s="158">
        <v>3</v>
      </c>
      <c r="AJ760" s="155">
        <v>0.0211449942462601</v>
      </c>
      <c r="AK760" s="155">
        <v>0.0190321628799056</v>
      </c>
      <c r="AL760" s="156">
        <v>0.00211283136635449</v>
      </c>
    </row>
    <row r="761" spans="1:38">
      <c r="A761" s="166" t="s">
        <v>375</v>
      </c>
      <c r="B761" s="167" t="s">
        <v>1817</v>
      </c>
      <c r="C761" s="167" t="s">
        <v>579</v>
      </c>
      <c r="D761" s="150">
        <v>5499</v>
      </c>
      <c r="E761" s="150">
        <v>59</v>
      </c>
      <c r="F761" s="150">
        <v>46</v>
      </c>
      <c r="G761" s="150">
        <v>0</v>
      </c>
      <c r="H761" s="150">
        <v>0</v>
      </c>
      <c r="I761" s="151">
        <v>4881</v>
      </c>
      <c r="J761" s="151">
        <v>80</v>
      </c>
      <c r="K761" s="151">
        <v>80</v>
      </c>
      <c r="L761" s="151">
        <v>0</v>
      </c>
      <c r="M761" s="151">
        <v>0</v>
      </c>
      <c r="N761" s="151">
        <v>5250</v>
      </c>
      <c r="O761" s="151">
        <v>57</v>
      </c>
      <c r="P761" s="151">
        <v>57</v>
      </c>
      <c r="Q761" s="151">
        <v>23</v>
      </c>
      <c r="R761" s="151">
        <v>0</v>
      </c>
      <c r="S761" s="152">
        <v>0.015</v>
      </c>
      <c r="T761" s="153">
        <v>152064</v>
      </c>
      <c r="U761" s="153">
        <v>1718</v>
      </c>
      <c r="V761" s="153">
        <v>1704</v>
      </c>
      <c r="W761" s="153">
        <v>0</v>
      </c>
      <c r="X761" s="151">
        <v>1498</v>
      </c>
      <c r="Y761" s="154">
        <v>0.0112978745791246</v>
      </c>
      <c r="Z761" s="154">
        <v>0.0107292234951809</v>
      </c>
      <c r="AA761" s="154">
        <v>0.0163900839991805</v>
      </c>
      <c r="AB761" s="155">
        <v>0.0108571428571429</v>
      </c>
      <c r="AC761" s="156">
        <v>-0.00566086050399955</v>
      </c>
      <c r="AD761" s="157">
        <v>36774</v>
      </c>
      <c r="AE761" s="158">
        <v>466</v>
      </c>
      <c r="AF761" s="158">
        <v>0</v>
      </c>
      <c r="AG761" s="158">
        <v>36999</v>
      </c>
      <c r="AH761" s="158">
        <v>427</v>
      </c>
      <c r="AI761" s="158">
        <v>0</v>
      </c>
      <c r="AJ761" s="155">
        <v>0.0126719965192799</v>
      </c>
      <c r="AK761" s="155">
        <v>0.0115408524554718</v>
      </c>
      <c r="AL761" s="156">
        <v>0.00113114406380816</v>
      </c>
    </row>
    <row r="762" spans="1:38">
      <c r="A762" s="166" t="s">
        <v>375</v>
      </c>
      <c r="B762" s="167" t="s">
        <v>1818</v>
      </c>
      <c r="C762" s="167" t="s">
        <v>580</v>
      </c>
      <c r="D762" s="150">
        <v>4747</v>
      </c>
      <c r="E762" s="150">
        <v>52</v>
      </c>
      <c r="F762" s="150">
        <v>38</v>
      </c>
      <c r="G762" s="150">
        <v>0</v>
      </c>
      <c r="H762" s="150">
        <v>0</v>
      </c>
      <c r="I762" s="151">
        <v>4275</v>
      </c>
      <c r="J762" s="151">
        <v>44</v>
      </c>
      <c r="K762" s="151">
        <v>44</v>
      </c>
      <c r="L762" s="151">
        <v>6</v>
      </c>
      <c r="M762" s="151">
        <v>0</v>
      </c>
      <c r="N762" s="151">
        <v>4349</v>
      </c>
      <c r="O762" s="151">
        <v>74</v>
      </c>
      <c r="P762" s="151">
        <v>74</v>
      </c>
      <c r="Q762" s="151">
        <v>37</v>
      </c>
      <c r="R762" s="151">
        <v>0</v>
      </c>
      <c r="S762" s="152">
        <v>0.015</v>
      </c>
      <c r="T762" s="153">
        <v>124500</v>
      </c>
      <c r="U762" s="153">
        <v>1737</v>
      </c>
      <c r="V762" s="153">
        <v>1723</v>
      </c>
      <c r="W762" s="153">
        <v>0</v>
      </c>
      <c r="X762" s="151">
        <v>1591</v>
      </c>
      <c r="Y762" s="154">
        <v>0.0139518072289157</v>
      </c>
      <c r="Z762" s="154">
        <v>0.0109542869180535</v>
      </c>
      <c r="AA762" s="154">
        <v>0.0102923976608187</v>
      </c>
      <c r="AB762" s="155">
        <v>0.0170154058404231</v>
      </c>
      <c r="AC762" s="156">
        <v>0.000661889257234793</v>
      </c>
      <c r="AD762" s="157">
        <v>30107</v>
      </c>
      <c r="AE762" s="158">
        <v>416</v>
      </c>
      <c r="AF762" s="158">
        <v>0</v>
      </c>
      <c r="AG762" s="158">
        <v>30934</v>
      </c>
      <c r="AH762" s="158">
        <v>435</v>
      </c>
      <c r="AI762" s="158">
        <v>0</v>
      </c>
      <c r="AJ762" s="155">
        <v>0.0138173846613744</v>
      </c>
      <c r="AK762" s="155">
        <v>0.0140621969354109</v>
      </c>
      <c r="AL762" s="156">
        <v>-0.000244812274036443</v>
      </c>
    </row>
    <row r="763" spans="1:38">
      <c r="A763" s="166" t="s">
        <v>375</v>
      </c>
      <c r="B763" s="167" t="s">
        <v>1818</v>
      </c>
      <c r="C763" s="167" t="s">
        <v>581</v>
      </c>
      <c r="D763" s="150">
        <v>6853</v>
      </c>
      <c r="E763" s="150">
        <v>132</v>
      </c>
      <c r="F763" s="150">
        <v>73</v>
      </c>
      <c r="G763" s="150">
        <v>0</v>
      </c>
      <c r="H763" s="150">
        <v>0</v>
      </c>
      <c r="I763" s="151">
        <v>6661</v>
      </c>
      <c r="J763" s="151">
        <v>100</v>
      </c>
      <c r="K763" s="151">
        <v>100</v>
      </c>
      <c r="L763" s="151">
        <v>1</v>
      </c>
      <c r="M763" s="151">
        <v>0</v>
      </c>
      <c r="N763" s="151">
        <v>6727</v>
      </c>
      <c r="O763" s="151">
        <v>109</v>
      </c>
      <c r="P763" s="151">
        <v>109</v>
      </c>
      <c r="Q763" s="151">
        <v>6</v>
      </c>
      <c r="R763" s="151">
        <v>0</v>
      </c>
      <c r="S763" s="152">
        <v>0.015</v>
      </c>
      <c r="T763" s="153">
        <v>189754</v>
      </c>
      <c r="U763" s="153">
        <v>3154</v>
      </c>
      <c r="V763" s="153">
        <v>3095</v>
      </c>
      <c r="W763" s="153">
        <v>2</v>
      </c>
      <c r="X763" s="151">
        <v>2746</v>
      </c>
      <c r="Y763" s="154">
        <v>0.0166109805326897</v>
      </c>
      <c r="Z763" s="154">
        <v>0.0192616372391653</v>
      </c>
      <c r="AA763" s="154">
        <v>0.0150127608467197</v>
      </c>
      <c r="AB763" s="155">
        <v>0.0162033595956593</v>
      </c>
      <c r="AC763" s="156">
        <v>0.00424887639244562</v>
      </c>
      <c r="AD763" s="157">
        <v>45769</v>
      </c>
      <c r="AE763" s="158">
        <v>754</v>
      </c>
      <c r="AF763" s="158">
        <v>0</v>
      </c>
      <c r="AG763" s="158">
        <v>46410</v>
      </c>
      <c r="AH763" s="158">
        <v>821</v>
      </c>
      <c r="AI763" s="158">
        <v>2</v>
      </c>
      <c r="AJ763" s="155">
        <v>0.0164740326421814</v>
      </c>
      <c r="AK763" s="155">
        <v>0.0176470588235294</v>
      </c>
      <c r="AL763" s="156">
        <v>-0.00117302618134802</v>
      </c>
    </row>
    <row r="764" spans="1:38">
      <c r="A764" s="166" t="s">
        <v>375</v>
      </c>
      <c r="B764" s="167" t="s">
        <v>1818</v>
      </c>
      <c r="C764" s="167" t="s">
        <v>582</v>
      </c>
      <c r="D764" s="150">
        <v>5142</v>
      </c>
      <c r="E764" s="150">
        <v>96</v>
      </c>
      <c r="F764" s="150">
        <v>62</v>
      </c>
      <c r="G764" s="150">
        <v>0</v>
      </c>
      <c r="H764" s="150">
        <v>0</v>
      </c>
      <c r="I764" s="151">
        <v>4896</v>
      </c>
      <c r="J764" s="151">
        <v>81</v>
      </c>
      <c r="K764" s="151">
        <v>81</v>
      </c>
      <c r="L764" s="151">
        <v>20</v>
      </c>
      <c r="M764" s="151">
        <v>0</v>
      </c>
      <c r="N764" s="151">
        <v>5114</v>
      </c>
      <c r="O764" s="151">
        <v>120</v>
      </c>
      <c r="P764" s="151">
        <v>120</v>
      </c>
      <c r="Q764" s="151">
        <v>83</v>
      </c>
      <c r="R764" s="151">
        <v>0</v>
      </c>
      <c r="S764" s="152">
        <v>0.015</v>
      </c>
      <c r="T764" s="153">
        <v>144492</v>
      </c>
      <c r="U764" s="153">
        <v>2712</v>
      </c>
      <c r="V764" s="153">
        <v>2678</v>
      </c>
      <c r="W764" s="153">
        <v>2</v>
      </c>
      <c r="X764" s="151">
        <v>2477</v>
      </c>
      <c r="Y764" s="154">
        <v>0.0187553636187471</v>
      </c>
      <c r="Z764" s="154">
        <v>0.0186697782963827</v>
      </c>
      <c r="AA764" s="154">
        <v>0.0165441176470588</v>
      </c>
      <c r="AB764" s="155">
        <v>0.0234649980445835</v>
      </c>
      <c r="AC764" s="156">
        <v>0.00212566064932391</v>
      </c>
      <c r="AD764" s="157">
        <v>34181</v>
      </c>
      <c r="AE764" s="158">
        <v>724</v>
      </c>
      <c r="AF764" s="158">
        <v>0</v>
      </c>
      <c r="AG764" s="158">
        <v>35571</v>
      </c>
      <c r="AH764" s="158">
        <v>716</v>
      </c>
      <c r="AI764" s="158">
        <v>1</v>
      </c>
      <c r="AJ764" s="155">
        <v>0.0211813580644218</v>
      </c>
      <c r="AK764" s="155">
        <v>0.0201006437828568</v>
      </c>
      <c r="AL764" s="156">
        <v>0.00108071428156493</v>
      </c>
    </row>
    <row r="765" spans="1:38">
      <c r="A765" s="166" t="s">
        <v>375</v>
      </c>
      <c r="B765" s="167" t="s">
        <v>1818</v>
      </c>
      <c r="C765" s="167" t="s">
        <v>583</v>
      </c>
      <c r="D765" s="150">
        <v>8146</v>
      </c>
      <c r="E765" s="150">
        <v>155</v>
      </c>
      <c r="F765" s="150">
        <v>108</v>
      </c>
      <c r="G765" s="150">
        <v>0</v>
      </c>
      <c r="H765" s="150">
        <v>0</v>
      </c>
      <c r="I765" s="151">
        <v>7643</v>
      </c>
      <c r="J765" s="151">
        <v>160</v>
      </c>
      <c r="K765" s="151">
        <v>160</v>
      </c>
      <c r="L765" s="151">
        <v>45</v>
      </c>
      <c r="M765" s="151">
        <v>0</v>
      </c>
      <c r="N765" s="151">
        <v>7615</v>
      </c>
      <c r="O765" s="151">
        <v>172</v>
      </c>
      <c r="P765" s="151">
        <v>172</v>
      </c>
      <c r="Q765" s="151">
        <v>114</v>
      </c>
      <c r="R765" s="151">
        <v>0</v>
      </c>
      <c r="S765" s="152">
        <v>0.015</v>
      </c>
      <c r="T765" s="153">
        <v>223091</v>
      </c>
      <c r="U765" s="153">
        <v>4166</v>
      </c>
      <c r="V765" s="153">
        <v>4119</v>
      </c>
      <c r="W765" s="153">
        <v>0</v>
      </c>
      <c r="X765" s="151">
        <v>3784</v>
      </c>
      <c r="Y765" s="154">
        <v>0.0186739940203773</v>
      </c>
      <c r="Z765" s="154">
        <v>0.0190277436778787</v>
      </c>
      <c r="AA765" s="154">
        <v>0.020934188146016</v>
      </c>
      <c r="AB765" s="155">
        <v>0.0225869993434012</v>
      </c>
      <c r="AC765" s="156">
        <v>-0.00190644446813725</v>
      </c>
      <c r="AD765" s="157">
        <v>52031</v>
      </c>
      <c r="AE765" s="158">
        <v>1100</v>
      </c>
      <c r="AF765" s="158">
        <v>0</v>
      </c>
      <c r="AG765" s="158">
        <v>53817</v>
      </c>
      <c r="AH765" s="158">
        <v>1009</v>
      </c>
      <c r="AI765" s="158">
        <v>0</v>
      </c>
      <c r="AJ765" s="155">
        <v>0.0211412427206857</v>
      </c>
      <c r="AK765" s="155">
        <v>0.018748722522623</v>
      </c>
      <c r="AL765" s="156">
        <v>0.00239252019806278</v>
      </c>
    </row>
    <row r="766" spans="1:38">
      <c r="A766" s="166" t="s">
        <v>375</v>
      </c>
      <c r="B766" s="167" t="s">
        <v>1818</v>
      </c>
      <c r="C766" s="167" t="s">
        <v>584</v>
      </c>
      <c r="D766" s="150">
        <v>7485</v>
      </c>
      <c r="E766" s="150">
        <v>168</v>
      </c>
      <c r="F766" s="150">
        <v>124</v>
      </c>
      <c r="G766" s="150">
        <v>0</v>
      </c>
      <c r="H766" s="150">
        <v>0</v>
      </c>
      <c r="I766" s="151">
        <v>6637</v>
      </c>
      <c r="J766" s="151">
        <v>173</v>
      </c>
      <c r="K766" s="151">
        <v>171</v>
      </c>
      <c r="L766" s="151">
        <v>13</v>
      </c>
      <c r="M766" s="151">
        <v>0</v>
      </c>
      <c r="N766" s="151">
        <v>6727</v>
      </c>
      <c r="O766" s="151">
        <v>112</v>
      </c>
      <c r="P766" s="151">
        <v>111</v>
      </c>
      <c r="Q766" s="151">
        <v>72</v>
      </c>
      <c r="R766" s="151">
        <v>0</v>
      </c>
      <c r="S766" s="152">
        <v>0.015</v>
      </c>
      <c r="T766" s="153">
        <v>193809</v>
      </c>
      <c r="U766" s="153">
        <v>3971</v>
      </c>
      <c r="V766" s="153">
        <v>3923</v>
      </c>
      <c r="W766" s="153">
        <v>4</v>
      </c>
      <c r="X766" s="151">
        <v>3505</v>
      </c>
      <c r="Y766" s="154">
        <v>0.0204686056891063</v>
      </c>
      <c r="Z766" s="154">
        <v>0.0224448897795591</v>
      </c>
      <c r="AA766" s="154">
        <v>0.0260659936718397</v>
      </c>
      <c r="AB766" s="155">
        <v>0.0166493236212279</v>
      </c>
      <c r="AC766" s="156">
        <v>-0.00362110389228057</v>
      </c>
      <c r="AD766" s="157">
        <v>47312</v>
      </c>
      <c r="AE766" s="158">
        <v>1030</v>
      </c>
      <c r="AF766" s="158">
        <v>0</v>
      </c>
      <c r="AG766" s="158">
        <v>47653</v>
      </c>
      <c r="AH766" s="158">
        <v>945</v>
      </c>
      <c r="AI766" s="158">
        <v>0</v>
      </c>
      <c r="AJ766" s="155">
        <v>0.0217703753804532</v>
      </c>
      <c r="AK766" s="155">
        <v>0.0198308605963948</v>
      </c>
      <c r="AL766" s="156">
        <v>0.00193951478405839</v>
      </c>
    </row>
    <row r="767" spans="1:38">
      <c r="A767" s="166" t="s">
        <v>375</v>
      </c>
      <c r="B767" s="167" t="s">
        <v>1818</v>
      </c>
      <c r="C767" s="167" t="s">
        <v>585</v>
      </c>
      <c r="D767" s="150">
        <v>4434</v>
      </c>
      <c r="E767" s="150">
        <v>36</v>
      </c>
      <c r="F767" s="150">
        <v>24</v>
      </c>
      <c r="G767" s="150">
        <v>0</v>
      </c>
      <c r="H767" s="150">
        <v>0</v>
      </c>
      <c r="I767" s="151">
        <v>4209</v>
      </c>
      <c r="J767" s="151">
        <v>60</v>
      </c>
      <c r="K767" s="151">
        <v>60</v>
      </c>
      <c r="L767" s="151">
        <v>1</v>
      </c>
      <c r="M767" s="151">
        <v>0</v>
      </c>
      <c r="N767" s="151">
        <v>4237</v>
      </c>
      <c r="O767" s="151">
        <v>76</v>
      </c>
      <c r="P767" s="151">
        <v>76</v>
      </c>
      <c r="Q767" s="151">
        <v>24</v>
      </c>
      <c r="R767" s="151">
        <v>0</v>
      </c>
      <c r="S767" s="152">
        <v>0.015</v>
      </c>
      <c r="T767" s="153">
        <v>118246</v>
      </c>
      <c r="U767" s="153">
        <v>1660</v>
      </c>
      <c r="V767" s="153">
        <v>1648</v>
      </c>
      <c r="W767" s="153">
        <v>0</v>
      </c>
      <c r="X767" s="151">
        <v>1481</v>
      </c>
      <c r="Y767" s="154">
        <v>0.0140385298445613</v>
      </c>
      <c r="Z767" s="154">
        <v>0.0081190798376184</v>
      </c>
      <c r="AA767" s="154">
        <v>0.0142551674982181</v>
      </c>
      <c r="AB767" s="155">
        <v>0.0179372197309417</v>
      </c>
      <c r="AC767" s="156">
        <v>-0.0061360876605997</v>
      </c>
      <c r="AD767" s="157">
        <v>29019</v>
      </c>
      <c r="AE767" s="158">
        <v>393</v>
      </c>
      <c r="AF767" s="158">
        <v>0</v>
      </c>
      <c r="AG767" s="158">
        <v>29222</v>
      </c>
      <c r="AH767" s="158">
        <v>412</v>
      </c>
      <c r="AI767" s="158">
        <v>0</v>
      </c>
      <c r="AJ767" s="155">
        <v>0.0135428512353975</v>
      </c>
      <c r="AK767" s="155">
        <v>0.0140989665320649</v>
      </c>
      <c r="AL767" s="156">
        <v>-0.000556115296667384</v>
      </c>
    </row>
    <row r="768" spans="1:38">
      <c r="A768" s="166" t="s">
        <v>375</v>
      </c>
      <c r="B768" s="167" t="s">
        <v>1818</v>
      </c>
      <c r="C768" s="167" t="s">
        <v>586</v>
      </c>
      <c r="D768" s="150">
        <v>3816</v>
      </c>
      <c r="E768" s="150">
        <v>43</v>
      </c>
      <c r="F768" s="150">
        <v>10</v>
      </c>
      <c r="G768" s="150">
        <v>0</v>
      </c>
      <c r="H768" s="150">
        <v>0</v>
      </c>
      <c r="I768" s="151">
        <v>3453</v>
      </c>
      <c r="J768" s="151">
        <v>43</v>
      </c>
      <c r="K768" s="151">
        <v>43</v>
      </c>
      <c r="L768" s="151">
        <v>0</v>
      </c>
      <c r="M768" s="151">
        <v>0</v>
      </c>
      <c r="N768" s="151">
        <v>3494</v>
      </c>
      <c r="O768" s="151">
        <v>98</v>
      </c>
      <c r="P768" s="151">
        <v>98</v>
      </c>
      <c r="Q768" s="151">
        <v>40</v>
      </c>
      <c r="R768" s="151">
        <v>0</v>
      </c>
      <c r="S768" s="152">
        <v>0.015</v>
      </c>
      <c r="T768" s="153">
        <v>103642</v>
      </c>
      <c r="U768" s="153">
        <v>1294</v>
      </c>
      <c r="V768" s="153">
        <v>1260</v>
      </c>
      <c r="W768" s="153">
        <v>0</v>
      </c>
      <c r="X768" s="151">
        <v>1118</v>
      </c>
      <c r="Y768" s="154">
        <v>0.0124852858879605</v>
      </c>
      <c r="Z768" s="154">
        <v>0.0112683438155136</v>
      </c>
      <c r="AA768" s="154">
        <v>0.0124529394729221</v>
      </c>
      <c r="AB768" s="155">
        <v>0.0280480824270177</v>
      </c>
      <c r="AC768" s="156">
        <v>-0.00118459565740847</v>
      </c>
      <c r="AD768" s="157">
        <v>23886</v>
      </c>
      <c r="AE768" s="158">
        <v>341</v>
      </c>
      <c r="AF768" s="158">
        <v>0</v>
      </c>
      <c r="AG768" s="158">
        <v>24610</v>
      </c>
      <c r="AH768" s="158">
        <v>293</v>
      </c>
      <c r="AI768" s="158">
        <v>0</v>
      </c>
      <c r="AJ768" s="155">
        <v>0.0142761450221887</v>
      </c>
      <c r="AK768" s="155">
        <v>0.0119057293783015</v>
      </c>
      <c r="AL768" s="156">
        <v>0.00237041564388723</v>
      </c>
    </row>
    <row r="769" spans="1:38">
      <c r="A769" s="166" t="s">
        <v>375</v>
      </c>
      <c r="B769" s="167" t="s">
        <v>1818</v>
      </c>
      <c r="C769" s="167" t="s">
        <v>587</v>
      </c>
      <c r="D769" s="150">
        <v>3668</v>
      </c>
      <c r="E769" s="150">
        <v>25</v>
      </c>
      <c r="F769" s="150">
        <v>11</v>
      </c>
      <c r="G769" s="150">
        <v>0</v>
      </c>
      <c r="H769" s="150">
        <v>0</v>
      </c>
      <c r="I769" s="151">
        <v>3156</v>
      </c>
      <c r="J769" s="151">
        <v>43</v>
      </c>
      <c r="K769" s="151">
        <v>43</v>
      </c>
      <c r="L769" s="151">
        <v>1</v>
      </c>
      <c r="M769" s="151">
        <v>0</v>
      </c>
      <c r="N769" s="151">
        <v>3268</v>
      </c>
      <c r="O769" s="151">
        <v>19</v>
      </c>
      <c r="P769" s="151">
        <v>19</v>
      </c>
      <c r="Q769" s="151">
        <v>3</v>
      </c>
      <c r="R769" s="151">
        <v>0</v>
      </c>
      <c r="S769" s="152">
        <v>0.015</v>
      </c>
      <c r="T769" s="153">
        <v>92279</v>
      </c>
      <c r="U769" s="153">
        <v>767</v>
      </c>
      <c r="V769" s="153">
        <v>753</v>
      </c>
      <c r="W769" s="153">
        <v>0</v>
      </c>
      <c r="X769" s="151">
        <v>655</v>
      </c>
      <c r="Y769" s="154">
        <v>0.00831175023569826</v>
      </c>
      <c r="Z769" s="154">
        <v>0.00681570338058888</v>
      </c>
      <c r="AA769" s="154">
        <v>0.0136248415716096</v>
      </c>
      <c r="AB769" s="155">
        <v>0.00581395348837209</v>
      </c>
      <c r="AC769" s="156">
        <v>-0.00680913819102076</v>
      </c>
      <c r="AD769" s="157">
        <v>22720</v>
      </c>
      <c r="AE769" s="158">
        <v>192</v>
      </c>
      <c r="AF769" s="158">
        <v>0</v>
      </c>
      <c r="AG769" s="158">
        <v>22786</v>
      </c>
      <c r="AH769" s="158">
        <v>163</v>
      </c>
      <c r="AI769" s="158">
        <v>0</v>
      </c>
      <c r="AJ769" s="155">
        <v>0.00845070422535211</v>
      </c>
      <c r="AK769" s="155">
        <v>0.00715351531642236</v>
      </c>
      <c r="AL769" s="156">
        <v>0.00129718890892975</v>
      </c>
    </row>
    <row r="770" spans="1:38">
      <c r="A770" s="166" t="s">
        <v>375</v>
      </c>
      <c r="B770" s="167" t="s">
        <v>1818</v>
      </c>
      <c r="C770" s="167" t="s">
        <v>588</v>
      </c>
      <c r="D770" s="150">
        <v>2240</v>
      </c>
      <c r="E770" s="150">
        <v>45</v>
      </c>
      <c r="F770" s="150">
        <v>30</v>
      </c>
      <c r="G770" s="150">
        <v>0</v>
      </c>
      <c r="H770" s="150">
        <v>0</v>
      </c>
      <c r="I770" s="151">
        <v>2130</v>
      </c>
      <c r="J770" s="151">
        <v>36</v>
      </c>
      <c r="K770" s="151">
        <v>36</v>
      </c>
      <c r="L770" s="151">
        <v>10</v>
      </c>
      <c r="M770" s="151">
        <v>0</v>
      </c>
      <c r="N770" s="151">
        <v>2237</v>
      </c>
      <c r="O770" s="151">
        <v>18</v>
      </c>
      <c r="P770" s="151">
        <v>18</v>
      </c>
      <c r="Q770" s="151">
        <v>10</v>
      </c>
      <c r="R770" s="151">
        <v>0</v>
      </c>
      <c r="S770" s="152">
        <v>0.015</v>
      </c>
      <c r="T770" s="153">
        <v>60853</v>
      </c>
      <c r="U770" s="153">
        <v>793</v>
      </c>
      <c r="V770" s="153">
        <v>778</v>
      </c>
      <c r="W770" s="153">
        <v>0</v>
      </c>
      <c r="X770" s="151">
        <v>701</v>
      </c>
      <c r="Y770" s="154">
        <v>0.0130314035462508</v>
      </c>
      <c r="Z770" s="154">
        <v>0.0200892857142857</v>
      </c>
      <c r="AA770" s="154">
        <v>0.0169014084507042</v>
      </c>
      <c r="AB770" s="155">
        <v>0.00804649083594099</v>
      </c>
      <c r="AC770" s="156">
        <v>0.00318787726358149</v>
      </c>
      <c r="AD770" s="157">
        <v>14631</v>
      </c>
      <c r="AE770" s="158">
        <v>206</v>
      </c>
      <c r="AF770" s="158">
        <v>0</v>
      </c>
      <c r="AG770" s="158">
        <v>15306</v>
      </c>
      <c r="AH770" s="158">
        <v>191</v>
      </c>
      <c r="AI770" s="158">
        <v>0</v>
      </c>
      <c r="AJ770" s="155">
        <v>0.0140796938008338</v>
      </c>
      <c r="AK770" s="155">
        <v>0.0124787664967986</v>
      </c>
      <c r="AL770" s="156">
        <v>0.00160092730403521</v>
      </c>
    </row>
    <row r="771" spans="1:38">
      <c r="A771" s="166" t="s">
        <v>375</v>
      </c>
      <c r="B771" s="167" t="s">
        <v>1818</v>
      </c>
      <c r="C771" s="167" t="s">
        <v>589</v>
      </c>
      <c r="D771" s="150">
        <v>8172</v>
      </c>
      <c r="E771" s="150">
        <v>115</v>
      </c>
      <c r="F771" s="150">
        <v>61</v>
      </c>
      <c r="G771" s="150">
        <v>0</v>
      </c>
      <c r="H771" s="150">
        <v>0</v>
      </c>
      <c r="I771" s="151">
        <v>7388</v>
      </c>
      <c r="J771" s="151">
        <v>109</v>
      </c>
      <c r="K771" s="151">
        <v>109</v>
      </c>
      <c r="L771" s="151">
        <v>4</v>
      </c>
      <c r="M771" s="151">
        <v>0</v>
      </c>
      <c r="N771" s="151">
        <v>7512</v>
      </c>
      <c r="O771" s="151">
        <v>148</v>
      </c>
      <c r="P771" s="151">
        <v>148</v>
      </c>
      <c r="Q771" s="151">
        <v>94</v>
      </c>
      <c r="R771" s="151">
        <v>0</v>
      </c>
      <c r="S771" s="152">
        <v>0.015</v>
      </c>
      <c r="T771" s="153">
        <v>226376</v>
      </c>
      <c r="U771" s="153">
        <v>3293</v>
      </c>
      <c r="V771" s="153">
        <v>3239</v>
      </c>
      <c r="W771" s="153">
        <v>3</v>
      </c>
      <c r="X771" s="151">
        <v>2965</v>
      </c>
      <c r="Y771" s="154">
        <v>0.0145333427571827</v>
      </c>
      <c r="Z771" s="154">
        <v>0.0140724424865394</v>
      </c>
      <c r="AA771" s="154">
        <v>0.0147536545749865</v>
      </c>
      <c r="AB771" s="155">
        <v>0.0197018104366347</v>
      </c>
      <c r="AC771" s="156">
        <v>-0.000681212088447061</v>
      </c>
      <c r="AD771" s="157">
        <v>52528</v>
      </c>
      <c r="AE771" s="158">
        <v>806</v>
      </c>
      <c r="AF771" s="158">
        <v>0</v>
      </c>
      <c r="AG771" s="158">
        <v>54717</v>
      </c>
      <c r="AH771" s="158">
        <v>825</v>
      </c>
      <c r="AI771" s="158">
        <v>0</v>
      </c>
      <c r="AJ771" s="155">
        <v>0.0153441973804447</v>
      </c>
      <c r="AK771" s="155">
        <v>0.0150775810077307</v>
      </c>
      <c r="AL771" s="156">
        <v>0.000266616372714029</v>
      </c>
    </row>
    <row r="772" spans="1:38">
      <c r="A772" s="166" t="s">
        <v>375</v>
      </c>
      <c r="B772" s="167" t="s">
        <v>1818</v>
      </c>
      <c r="C772" s="167" t="s">
        <v>590</v>
      </c>
      <c r="D772" s="150">
        <v>5695</v>
      </c>
      <c r="E772" s="150">
        <v>59</v>
      </c>
      <c r="F772" s="150">
        <v>35</v>
      </c>
      <c r="G772" s="150">
        <v>0</v>
      </c>
      <c r="H772" s="150">
        <v>0</v>
      </c>
      <c r="I772" s="151">
        <v>5281</v>
      </c>
      <c r="J772" s="151">
        <v>63</v>
      </c>
      <c r="K772" s="151">
        <v>63</v>
      </c>
      <c r="L772" s="151">
        <v>8</v>
      </c>
      <c r="M772" s="151">
        <v>0</v>
      </c>
      <c r="N772" s="151">
        <v>5306</v>
      </c>
      <c r="O772" s="151">
        <v>66</v>
      </c>
      <c r="P772" s="151">
        <v>66</v>
      </c>
      <c r="Q772" s="151">
        <v>45</v>
      </c>
      <c r="R772" s="151">
        <v>0</v>
      </c>
      <c r="S772" s="152">
        <v>0.015</v>
      </c>
      <c r="T772" s="153">
        <v>151872</v>
      </c>
      <c r="U772" s="153">
        <v>1745</v>
      </c>
      <c r="V772" s="153">
        <v>1721</v>
      </c>
      <c r="W772" s="153">
        <v>2</v>
      </c>
      <c r="X772" s="151">
        <v>1588</v>
      </c>
      <c r="Y772" s="154">
        <v>0.0114767699115044</v>
      </c>
      <c r="Z772" s="154">
        <v>0.010359964881475</v>
      </c>
      <c r="AA772" s="154">
        <v>0.0119295587956826</v>
      </c>
      <c r="AB772" s="155">
        <v>0.0124387485865058</v>
      </c>
      <c r="AC772" s="156">
        <v>-0.00156959391420766</v>
      </c>
      <c r="AD772" s="157">
        <v>36298</v>
      </c>
      <c r="AE772" s="158">
        <v>404</v>
      </c>
      <c r="AF772" s="158">
        <v>0</v>
      </c>
      <c r="AG772" s="158">
        <v>37203</v>
      </c>
      <c r="AH772" s="158">
        <v>451</v>
      </c>
      <c r="AI772" s="158">
        <v>2</v>
      </c>
      <c r="AJ772" s="155">
        <v>0.0111300898121109</v>
      </c>
      <c r="AK772" s="155">
        <v>0.012068919173185</v>
      </c>
      <c r="AL772" s="156">
        <v>-0.000938829361074098</v>
      </c>
    </row>
    <row r="773" spans="1:38">
      <c r="A773" s="166" t="s">
        <v>375</v>
      </c>
      <c r="B773" s="167" t="s">
        <v>1818</v>
      </c>
      <c r="C773" s="167" t="s">
        <v>591</v>
      </c>
      <c r="D773" s="150">
        <v>2824</v>
      </c>
      <c r="E773" s="150">
        <v>26</v>
      </c>
      <c r="F773" s="150">
        <v>17</v>
      </c>
      <c r="G773" s="150">
        <v>0</v>
      </c>
      <c r="H773" s="150">
        <v>0</v>
      </c>
      <c r="I773" s="151">
        <v>2787</v>
      </c>
      <c r="J773" s="151">
        <v>39</v>
      </c>
      <c r="K773" s="151">
        <v>39</v>
      </c>
      <c r="L773" s="151">
        <v>14</v>
      </c>
      <c r="M773" s="151">
        <v>0</v>
      </c>
      <c r="N773" s="151">
        <v>2579</v>
      </c>
      <c r="O773" s="151">
        <v>28</v>
      </c>
      <c r="P773" s="151">
        <v>28</v>
      </c>
      <c r="Q773" s="151">
        <v>20</v>
      </c>
      <c r="R773" s="151">
        <v>0</v>
      </c>
      <c r="S773" s="152">
        <v>0.015</v>
      </c>
      <c r="T773" s="153">
        <v>76900</v>
      </c>
      <c r="U773" s="153">
        <v>830</v>
      </c>
      <c r="V773" s="153">
        <v>821</v>
      </c>
      <c r="W773" s="153">
        <v>0</v>
      </c>
      <c r="X773" s="151">
        <v>766</v>
      </c>
      <c r="Y773" s="154">
        <v>0.0107932379713914</v>
      </c>
      <c r="Z773" s="154">
        <v>0.00920679886685552</v>
      </c>
      <c r="AA773" s="154">
        <v>0.0139935414424112</v>
      </c>
      <c r="AB773" s="155">
        <v>0.0108569212873207</v>
      </c>
      <c r="AC773" s="156">
        <v>-0.00478674257555567</v>
      </c>
      <c r="AD773" s="157">
        <v>18710</v>
      </c>
      <c r="AE773" s="158">
        <v>198</v>
      </c>
      <c r="AF773" s="158">
        <v>0</v>
      </c>
      <c r="AG773" s="158">
        <v>18983</v>
      </c>
      <c r="AH773" s="158">
        <v>211</v>
      </c>
      <c r="AI773" s="158">
        <v>0</v>
      </c>
      <c r="AJ773" s="155">
        <v>0.01058257616248</v>
      </c>
      <c r="AK773" s="155">
        <v>0.0111152083443081</v>
      </c>
      <c r="AL773" s="156">
        <v>-0.000532632181828106</v>
      </c>
    </row>
    <row r="774" spans="1:38">
      <c r="A774" s="166" t="s">
        <v>375</v>
      </c>
      <c r="B774" s="167" t="s">
        <v>1818</v>
      </c>
      <c r="C774" s="167" t="s">
        <v>592</v>
      </c>
      <c r="D774" s="150">
        <v>5148</v>
      </c>
      <c r="E774" s="150">
        <v>89</v>
      </c>
      <c r="F774" s="150">
        <v>56</v>
      </c>
      <c r="G774" s="150">
        <v>0</v>
      </c>
      <c r="H774" s="150">
        <v>0</v>
      </c>
      <c r="I774" s="151">
        <v>4717</v>
      </c>
      <c r="J774" s="151">
        <v>72</v>
      </c>
      <c r="K774" s="151">
        <v>71</v>
      </c>
      <c r="L774" s="151">
        <v>20</v>
      </c>
      <c r="M774" s="151">
        <v>0</v>
      </c>
      <c r="N774" s="151">
        <v>4674</v>
      </c>
      <c r="O774" s="151">
        <v>97</v>
      </c>
      <c r="P774" s="151">
        <v>97</v>
      </c>
      <c r="Q774" s="151">
        <v>73</v>
      </c>
      <c r="R774" s="151">
        <v>0</v>
      </c>
      <c r="S774" s="152">
        <v>0.015</v>
      </c>
      <c r="T774" s="153">
        <v>138554</v>
      </c>
      <c r="U774" s="153">
        <v>2515</v>
      </c>
      <c r="V774" s="153">
        <v>2481</v>
      </c>
      <c r="W774" s="153">
        <v>3</v>
      </c>
      <c r="X774" s="151">
        <v>2317</v>
      </c>
      <c r="Y774" s="154">
        <v>0.0181301153340936</v>
      </c>
      <c r="Z774" s="154">
        <v>0.0172882672882673</v>
      </c>
      <c r="AA774" s="154">
        <v>0.0152639389442442</v>
      </c>
      <c r="AB774" s="155">
        <v>0.0207531022678648</v>
      </c>
      <c r="AC774" s="156">
        <v>0.00202432834402307</v>
      </c>
      <c r="AD774" s="157">
        <v>32707</v>
      </c>
      <c r="AE774" s="158">
        <v>580</v>
      </c>
      <c r="AF774" s="158">
        <v>1</v>
      </c>
      <c r="AG774" s="158">
        <v>33348</v>
      </c>
      <c r="AH774" s="158">
        <v>623</v>
      </c>
      <c r="AI774" s="158">
        <v>1</v>
      </c>
      <c r="AJ774" s="155">
        <v>0.0177026324639985</v>
      </c>
      <c r="AK774" s="155">
        <v>0.0186517932109872</v>
      </c>
      <c r="AL774" s="156">
        <v>-0.000949160746988632</v>
      </c>
    </row>
    <row r="775" spans="1:38">
      <c r="A775" s="166" t="s">
        <v>375</v>
      </c>
      <c r="B775" s="167" t="s">
        <v>1818</v>
      </c>
      <c r="C775" s="167" t="s">
        <v>593</v>
      </c>
      <c r="D775" s="150">
        <v>5311</v>
      </c>
      <c r="E775" s="150">
        <v>55</v>
      </c>
      <c r="F775" s="150">
        <v>38</v>
      </c>
      <c r="G775" s="150">
        <v>0</v>
      </c>
      <c r="H775" s="150">
        <v>0</v>
      </c>
      <c r="I775" s="151">
        <v>4977</v>
      </c>
      <c r="J775" s="151">
        <v>50</v>
      </c>
      <c r="K775" s="151">
        <v>49</v>
      </c>
      <c r="L775" s="151">
        <v>16</v>
      </c>
      <c r="M775" s="151">
        <v>0</v>
      </c>
      <c r="N775" s="151">
        <v>5014</v>
      </c>
      <c r="O775" s="151">
        <v>108</v>
      </c>
      <c r="P775" s="151">
        <v>108</v>
      </c>
      <c r="Q775" s="151">
        <v>73</v>
      </c>
      <c r="R775" s="151">
        <v>0</v>
      </c>
      <c r="S775" s="152">
        <v>0.015</v>
      </c>
      <c r="T775" s="153">
        <v>145798</v>
      </c>
      <c r="U775" s="153">
        <v>1954</v>
      </c>
      <c r="V775" s="153">
        <v>1936</v>
      </c>
      <c r="W775" s="153">
        <v>0</v>
      </c>
      <c r="X775" s="151">
        <v>1812</v>
      </c>
      <c r="Y775" s="154">
        <v>0.0134021042812659</v>
      </c>
      <c r="Z775" s="154">
        <v>0.0103558651854641</v>
      </c>
      <c r="AA775" s="154">
        <v>0.0100462125778581</v>
      </c>
      <c r="AB775" s="155">
        <v>0.0215396888711607</v>
      </c>
      <c r="AC775" s="156">
        <v>0.000309652607605983</v>
      </c>
      <c r="AD775" s="157">
        <v>34612</v>
      </c>
      <c r="AE775" s="158">
        <v>441</v>
      </c>
      <c r="AF775" s="158">
        <v>0</v>
      </c>
      <c r="AG775" s="158">
        <v>35000</v>
      </c>
      <c r="AH775" s="158">
        <v>508</v>
      </c>
      <c r="AI775" s="158">
        <v>0</v>
      </c>
      <c r="AJ775" s="155">
        <v>0.0127412458107015</v>
      </c>
      <c r="AK775" s="155">
        <v>0.0145142857142857</v>
      </c>
      <c r="AL775" s="156">
        <v>-0.00177303990358422</v>
      </c>
    </row>
    <row r="776" spans="1:38">
      <c r="A776" s="166" t="s">
        <v>375</v>
      </c>
      <c r="B776" s="167" t="s">
        <v>1818</v>
      </c>
      <c r="C776" s="167" t="s">
        <v>594</v>
      </c>
      <c r="D776" s="150">
        <v>8442</v>
      </c>
      <c r="E776" s="150">
        <v>299</v>
      </c>
      <c r="F776" s="150">
        <v>205</v>
      </c>
      <c r="G776" s="150">
        <v>3</v>
      </c>
      <c r="H776" s="150">
        <v>0</v>
      </c>
      <c r="I776" s="151">
        <v>7875</v>
      </c>
      <c r="J776" s="151">
        <v>21</v>
      </c>
      <c r="K776" s="151">
        <v>21</v>
      </c>
      <c r="L776" s="151">
        <v>2</v>
      </c>
      <c r="M776" s="151">
        <v>0</v>
      </c>
      <c r="N776" s="151">
        <v>8107</v>
      </c>
      <c r="O776" s="151">
        <v>176</v>
      </c>
      <c r="P776" s="151">
        <v>175</v>
      </c>
      <c r="Q776" s="151">
        <v>66</v>
      </c>
      <c r="R776" s="151">
        <v>0</v>
      </c>
      <c r="S776" s="152">
        <v>0.015</v>
      </c>
      <c r="T776" s="153">
        <v>223005</v>
      </c>
      <c r="U776" s="153">
        <v>4437</v>
      </c>
      <c r="V776" s="153">
        <v>4342</v>
      </c>
      <c r="W776" s="153">
        <v>1</v>
      </c>
      <c r="X776" s="151">
        <v>3925</v>
      </c>
      <c r="Y776" s="154">
        <v>0.0198919306742001</v>
      </c>
      <c r="Z776" s="154">
        <v>0.0354181473584459</v>
      </c>
      <c r="AA776" s="154">
        <v>0.00266666666666667</v>
      </c>
      <c r="AB776" s="155">
        <v>0.0217096336499322</v>
      </c>
      <c r="AC776" s="156">
        <v>0.0327514806917792</v>
      </c>
      <c r="AD776" s="157">
        <v>53808</v>
      </c>
      <c r="AE776" s="158">
        <v>1078</v>
      </c>
      <c r="AF776" s="158">
        <v>0</v>
      </c>
      <c r="AG776" s="158">
        <v>53041</v>
      </c>
      <c r="AH776" s="158">
        <v>1149</v>
      </c>
      <c r="AI776" s="158">
        <v>0</v>
      </c>
      <c r="AJ776" s="155">
        <v>0.0200341956586381</v>
      </c>
      <c r="AK776" s="155">
        <v>0.0216624875096623</v>
      </c>
      <c r="AL776" s="156">
        <v>-0.00162829185102422</v>
      </c>
    </row>
    <row r="777" spans="1:38">
      <c r="A777" s="166" t="s">
        <v>375</v>
      </c>
      <c r="B777" s="167" t="s">
        <v>1818</v>
      </c>
      <c r="C777" s="167" t="s">
        <v>595</v>
      </c>
      <c r="D777" s="150">
        <v>5227</v>
      </c>
      <c r="E777" s="150">
        <v>88</v>
      </c>
      <c r="F777" s="150">
        <v>57</v>
      </c>
      <c r="G777" s="150">
        <v>0</v>
      </c>
      <c r="H777" s="150">
        <v>0</v>
      </c>
      <c r="I777" s="151">
        <v>4816</v>
      </c>
      <c r="J777" s="151">
        <v>90</v>
      </c>
      <c r="K777" s="151">
        <v>89</v>
      </c>
      <c r="L777" s="151">
        <v>18</v>
      </c>
      <c r="M777" s="151">
        <v>0</v>
      </c>
      <c r="N777" s="151">
        <v>4976</v>
      </c>
      <c r="O777" s="151">
        <v>133</v>
      </c>
      <c r="P777" s="151">
        <v>133</v>
      </c>
      <c r="Q777" s="151">
        <v>101</v>
      </c>
      <c r="R777" s="151">
        <v>0</v>
      </c>
      <c r="S777" s="152">
        <v>0.015</v>
      </c>
      <c r="T777" s="153">
        <v>141670</v>
      </c>
      <c r="U777" s="153">
        <v>2879</v>
      </c>
      <c r="V777" s="153">
        <v>2847</v>
      </c>
      <c r="W777" s="153">
        <v>1</v>
      </c>
      <c r="X777" s="151">
        <v>2642</v>
      </c>
      <c r="Y777" s="154">
        <v>0.0203148161219736</v>
      </c>
      <c r="Z777" s="154">
        <v>0.0168356609910082</v>
      </c>
      <c r="AA777" s="154">
        <v>0.018687707641196</v>
      </c>
      <c r="AB777" s="155">
        <v>0.0267282958199357</v>
      </c>
      <c r="AC777" s="156">
        <v>-0.00185204665018779</v>
      </c>
      <c r="AD777" s="157">
        <v>33463</v>
      </c>
      <c r="AE777" s="158">
        <v>754</v>
      </c>
      <c r="AF777" s="158">
        <v>0</v>
      </c>
      <c r="AG777" s="158">
        <v>34144</v>
      </c>
      <c r="AH777" s="158">
        <v>770</v>
      </c>
      <c r="AI777" s="158">
        <v>0</v>
      </c>
      <c r="AJ777" s="155">
        <v>0.0225323491617608</v>
      </c>
      <c r="AK777" s="155">
        <v>0.0225515463917526</v>
      </c>
      <c r="AL777" s="156">
        <v>-1.91972299918262e-5</v>
      </c>
    </row>
    <row r="778" spans="1:38">
      <c r="A778" s="166" t="s">
        <v>375</v>
      </c>
      <c r="B778" s="167" t="s">
        <v>1818</v>
      </c>
      <c r="C778" s="167" t="s">
        <v>596</v>
      </c>
      <c r="D778" s="150">
        <v>1866</v>
      </c>
      <c r="E778" s="150">
        <v>52</v>
      </c>
      <c r="F778" s="150">
        <v>38</v>
      </c>
      <c r="G778" s="150">
        <v>0</v>
      </c>
      <c r="H778" s="150">
        <v>0</v>
      </c>
      <c r="I778" s="151">
        <v>1918</v>
      </c>
      <c r="J778" s="151">
        <v>4</v>
      </c>
      <c r="K778" s="151">
        <v>4</v>
      </c>
      <c r="L778" s="151">
        <v>2</v>
      </c>
      <c r="M778" s="151">
        <v>0</v>
      </c>
      <c r="N778" s="151">
        <v>1900</v>
      </c>
      <c r="O778" s="151">
        <v>23</v>
      </c>
      <c r="P778" s="151">
        <v>23</v>
      </c>
      <c r="Q778" s="151">
        <v>3</v>
      </c>
      <c r="R778" s="151">
        <v>0</v>
      </c>
      <c r="S778" s="152">
        <v>0.015</v>
      </c>
      <c r="T778" s="153">
        <v>52539</v>
      </c>
      <c r="U778" s="153">
        <v>594</v>
      </c>
      <c r="V778" s="153">
        <v>580</v>
      </c>
      <c r="W778" s="153">
        <v>2</v>
      </c>
      <c r="X778" s="151">
        <v>502</v>
      </c>
      <c r="Y778" s="154">
        <v>0.0112678200955481</v>
      </c>
      <c r="Z778" s="154">
        <v>0.0278670953912111</v>
      </c>
      <c r="AA778" s="154">
        <v>0.00208550573514077</v>
      </c>
      <c r="AB778" s="155">
        <v>0.0121052631578947</v>
      </c>
      <c r="AC778" s="156">
        <v>0.0257815896560704</v>
      </c>
      <c r="AD778" s="157">
        <v>12772</v>
      </c>
      <c r="AE778" s="158">
        <v>155</v>
      </c>
      <c r="AF778" s="158">
        <v>2</v>
      </c>
      <c r="AG778" s="158">
        <v>13491</v>
      </c>
      <c r="AH778" s="158">
        <v>115</v>
      </c>
      <c r="AI778" s="158">
        <v>0</v>
      </c>
      <c r="AJ778" s="155">
        <v>0.0119793297839023</v>
      </c>
      <c r="AK778" s="155">
        <v>0.00852420131939812</v>
      </c>
      <c r="AL778" s="156">
        <v>0.00345512846450417</v>
      </c>
    </row>
    <row r="779" spans="1:38">
      <c r="A779" s="166" t="s">
        <v>375</v>
      </c>
      <c r="B779" s="167" t="s">
        <v>1818</v>
      </c>
      <c r="C779" s="167" t="s">
        <v>597</v>
      </c>
      <c r="D779" s="150">
        <v>5487</v>
      </c>
      <c r="E779" s="150">
        <v>85</v>
      </c>
      <c r="F779" s="150">
        <v>48</v>
      </c>
      <c r="G779" s="150">
        <v>0</v>
      </c>
      <c r="H779" s="150">
        <v>0</v>
      </c>
      <c r="I779" s="151">
        <v>5156</v>
      </c>
      <c r="J779" s="151">
        <v>105</v>
      </c>
      <c r="K779" s="151">
        <v>105</v>
      </c>
      <c r="L779" s="151">
        <v>28</v>
      </c>
      <c r="M779" s="151">
        <v>0</v>
      </c>
      <c r="N779" s="151">
        <v>4906</v>
      </c>
      <c r="O779" s="151">
        <v>105</v>
      </c>
      <c r="P779" s="151">
        <v>105</v>
      </c>
      <c r="Q779" s="151">
        <v>72</v>
      </c>
      <c r="R779" s="151">
        <v>0</v>
      </c>
      <c r="S779" s="152">
        <v>0.015</v>
      </c>
      <c r="T779" s="153">
        <v>150179</v>
      </c>
      <c r="U779" s="153">
        <v>2696</v>
      </c>
      <c r="V779" s="153">
        <v>2659</v>
      </c>
      <c r="W779" s="153">
        <v>5</v>
      </c>
      <c r="X779" s="151">
        <v>2461</v>
      </c>
      <c r="Y779" s="154">
        <v>0.0179186171169072</v>
      </c>
      <c r="Z779" s="154">
        <v>0.0154911609258247</v>
      </c>
      <c r="AA779" s="154">
        <v>0.0203646237393328</v>
      </c>
      <c r="AB779" s="155">
        <v>0.0214023644516918</v>
      </c>
      <c r="AC779" s="156">
        <v>-0.00487346281350814</v>
      </c>
      <c r="AD779" s="157">
        <v>35627</v>
      </c>
      <c r="AE779" s="158">
        <v>713</v>
      </c>
      <c r="AF779" s="158">
        <v>1</v>
      </c>
      <c r="AG779" s="158">
        <v>35811</v>
      </c>
      <c r="AH779" s="158">
        <v>666</v>
      </c>
      <c r="AI779" s="158">
        <v>2</v>
      </c>
      <c r="AJ779" s="155">
        <v>0.0199848429561849</v>
      </c>
      <c r="AK779" s="155">
        <v>0.0185417888358326</v>
      </c>
      <c r="AL779" s="156">
        <v>0.00144305412035235</v>
      </c>
    </row>
    <row r="780" spans="1:38">
      <c r="A780" s="166" t="s">
        <v>375</v>
      </c>
      <c r="B780" s="167" t="s">
        <v>1819</v>
      </c>
      <c r="C780" s="167" t="s">
        <v>598</v>
      </c>
      <c r="D780" s="150">
        <v>5634</v>
      </c>
      <c r="E780" s="150">
        <v>76</v>
      </c>
      <c r="F780" s="150">
        <v>45</v>
      </c>
      <c r="G780" s="150">
        <v>0</v>
      </c>
      <c r="H780" s="150">
        <v>0</v>
      </c>
      <c r="I780" s="151">
        <v>4903</v>
      </c>
      <c r="J780" s="151">
        <v>75</v>
      </c>
      <c r="K780" s="151">
        <v>75</v>
      </c>
      <c r="L780" s="151">
        <v>15</v>
      </c>
      <c r="M780" s="151">
        <v>0</v>
      </c>
      <c r="N780" s="151">
        <v>5366</v>
      </c>
      <c r="O780" s="151">
        <v>93</v>
      </c>
      <c r="P780" s="151">
        <v>93</v>
      </c>
      <c r="Q780" s="151">
        <v>63</v>
      </c>
      <c r="R780" s="151">
        <v>0</v>
      </c>
      <c r="S780" s="152">
        <v>0.015</v>
      </c>
      <c r="T780" s="153">
        <v>143358</v>
      </c>
      <c r="U780" s="153">
        <v>2207</v>
      </c>
      <c r="V780" s="153">
        <v>2174</v>
      </c>
      <c r="W780" s="153">
        <v>0</v>
      </c>
      <c r="X780" s="151">
        <v>1999</v>
      </c>
      <c r="Y780" s="154">
        <v>0.015395025042202</v>
      </c>
      <c r="Z780" s="154">
        <v>0.0134895278665247</v>
      </c>
      <c r="AA780" s="154">
        <v>0.0152967570874975</v>
      </c>
      <c r="AB780" s="155">
        <v>0.0173313455087589</v>
      </c>
      <c r="AC780" s="156">
        <v>-0.00180722922097278</v>
      </c>
      <c r="AD780" s="157">
        <v>36106</v>
      </c>
      <c r="AE780" s="158">
        <v>554</v>
      </c>
      <c r="AF780" s="158">
        <v>0</v>
      </c>
      <c r="AG780" s="158">
        <v>35724</v>
      </c>
      <c r="AH780" s="158">
        <v>552</v>
      </c>
      <c r="AI780" s="158">
        <v>0</v>
      </c>
      <c r="AJ780" s="155">
        <v>0.0153437101866726</v>
      </c>
      <c r="AK780" s="155">
        <v>0.0154517971111858</v>
      </c>
      <c r="AL780" s="156">
        <v>-0.000108086924513183</v>
      </c>
    </row>
    <row r="781" spans="1:38">
      <c r="A781" s="166" t="s">
        <v>375</v>
      </c>
      <c r="B781" s="167" t="s">
        <v>1819</v>
      </c>
      <c r="C781" s="167" t="s">
        <v>599</v>
      </c>
      <c r="D781" s="150">
        <v>2284</v>
      </c>
      <c r="E781" s="150">
        <v>41</v>
      </c>
      <c r="F781" s="150">
        <v>35</v>
      </c>
      <c r="G781" s="150">
        <v>0</v>
      </c>
      <c r="H781" s="150">
        <v>0</v>
      </c>
      <c r="I781" s="151">
        <v>2148</v>
      </c>
      <c r="J781" s="151">
        <v>30</v>
      </c>
      <c r="K781" s="151">
        <v>30</v>
      </c>
      <c r="L781" s="151">
        <v>9</v>
      </c>
      <c r="M781" s="151">
        <v>0</v>
      </c>
      <c r="N781" s="151">
        <v>2370</v>
      </c>
      <c r="O781" s="151">
        <v>38</v>
      </c>
      <c r="P781" s="151">
        <v>38</v>
      </c>
      <c r="Q781" s="151">
        <v>25</v>
      </c>
      <c r="R781" s="151">
        <v>0</v>
      </c>
      <c r="S781" s="152">
        <v>0.015</v>
      </c>
      <c r="T781" s="153">
        <v>62898</v>
      </c>
      <c r="U781" s="153">
        <v>784</v>
      </c>
      <c r="V781" s="153">
        <v>778</v>
      </c>
      <c r="W781" s="153">
        <v>1</v>
      </c>
      <c r="X781" s="151">
        <v>695</v>
      </c>
      <c r="Y781" s="154">
        <v>0.012448726509587</v>
      </c>
      <c r="Z781" s="154">
        <v>0.0179509632224168</v>
      </c>
      <c r="AA781" s="154">
        <v>0.0139664804469274</v>
      </c>
      <c r="AB781" s="155">
        <v>0.0160337552742616</v>
      </c>
      <c r="AC781" s="156">
        <v>0.00398448277548944</v>
      </c>
      <c r="AD781" s="157">
        <v>15261</v>
      </c>
      <c r="AE781" s="158">
        <v>218</v>
      </c>
      <c r="AF781" s="158">
        <v>0</v>
      </c>
      <c r="AG781" s="158">
        <v>15483</v>
      </c>
      <c r="AH781" s="158">
        <v>216</v>
      </c>
      <c r="AI781" s="158">
        <v>0</v>
      </c>
      <c r="AJ781" s="155">
        <v>0.014284778192779</v>
      </c>
      <c r="AK781" s="155">
        <v>0.0139507847316412</v>
      </c>
      <c r="AL781" s="156">
        <v>0.000333993461137824</v>
      </c>
    </row>
    <row r="782" spans="1:38">
      <c r="A782" s="166" t="s">
        <v>375</v>
      </c>
      <c r="B782" s="167" t="s">
        <v>1819</v>
      </c>
      <c r="C782" s="167" t="s">
        <v>600</v>
      </c>
      <c r="D782" s="150">
        <v>2513</v>
      </c>
      <c r="E782" s="150">
        <v>20</v>
      </c>
      <c r="F782" s="150">
        <v>12</v>
      </c>
      <c r="G782" s="150">
        <v>0</v>
      </c>
      <c r="H782" s="150">
        <v>0</v>
      </c>
      <c r="I782" s="151">
        <v>2440</v>
      </c>
      <c r="J782" s="151">
        <v>28</v>
      </c>
      <c r="K782" s="151">
        <v>27</v>
      </c>
      <c r="L782" s="151">
        <v>7</v>
      </c>
      <c r="M782" s="151">
        <v>0</v>
      </c>
      <c r="N782" s="151">
        <v>2538</v>
      </c>
      <c r="O782" s="151">
        <v>45</v>
      </c>
      <c r="P782" s="151">
        <v>45</v>
      </c>
      <c r="Q782" s="151">
        <v>32</v>
      </c>
      <c r="R782" s="151">
        <v>0</v>
      </c>
      <c r="S782" s="152">
        <v>0.015</v>
      </c>
      <c r="T782" s="153">
        <v>67146</v>
      </c>
      <c r="U782" s="153">
        <v>775</v>
      </c>
      <c r="V782" s="153">
        <v>766</v>
      </c>
      <c r="W782" s="153">
        <v>1</v>
      </c>
      <c r="X782" s="151">
        <v>700</v>
      </c>
      <c r="Y782" s="154">
        <v>0.0115271200071486</v>
      </c>
      <c r="Z782" s="154">
        <v>0.00795861520095503</v>
      </c>
      <c r="AA782" s="154">
        <v>0.0114754098360656</v>
      </c>
      <c r="AB782" s="155">
        <v>0.0177304964539007</v>
      </c>
      <c r="AC782" s="156">
        <v>-0.00351679463511054</v>
      </c>
      <c r="AD782" s="157">
        <v>16698</v>
      </c>
      <c r="AE782" s="158">
        <v>208</v>
      </c>
      <c r="AF782" s="158">
        <v>0</v>
      </c>
      <c r="AG782" s="158">
        <v>16505</v>
      </c>
      <c r="AH782" s="158">
        <v>187</v>
      </c>
      <c r="AI782" s="158">
        <v>0</v>
      </c>
      <c r="AJ782" s="155">
        <v>0.0124565816265421</v>
      </c>
      <c r="AK782" s="155">
        <v>0.0113299000302939</v>
      </c>
      <c r="AL782" s="156">
        <v>0.00112668159624825</v>
      </c>
    </row>
    <row r="783" spans="1:38">
      <c r="A783" s="166" t="s">
        <v>375</v>
      </c>
      <c r="B783" s="167" t="s">
        <v>1819</v>
      </c>
      <c r="C783" s="167" t="s">
        <v>601</v>
      </c>
      <c r="D783" s="150">
        <v>4297</v>
      </c>
      <c r="E783" s="150">
        <v>58</v>
      </c>
      <c r="F783" s="150">
        <v>42</v>
      </c>
      <c r="G783" s="150">
        <v>0</v>
      </c>
      <c r="H783" s="150">
        <v>0</v>
      </c>
      <c r="I783" s="151">
        <v>3756</v>
      </c>
      <c r="J783" s="151">
        <v>78</v>
      </c>
      <c r="K783" s="151">
        <v>77</v>
      </c>
      <c r="L783" s="151">
        <v>5</v>
      </c>
      <c r="M783" s="151">
        <v>0</v>
      </c>
      <c r="N783" s="151">
        <v>3913</v>
      </c>
      <c r="O783" s="151">
        <v>66</v>
      </c>
      <c r="P783" s="151">
        <v>66</v>
      </c>
      <c r="Q783" s="151">
        <v>39</v>
      </c>
      <c r="R783" s="151">
        <v>0</v>
      </c>
      <c r="S783" s="152">
        <v>0.015</v>
      </c>
      <c r="T783" s="153">
        <v>111381</v>
      </c>
      <c r="U783" s="153">
        <v>1768</v>
      </c>
      <c r="V783" s="153">
        <v>1751</v>
      </c>
      <c r="W783" s="153">
        <v>0</v>
      </c>
      <c r="X783" s="151">
        <v>1584</v>
      </c>
      <c r="Y783" s="154">
        <v>0.0158734434059669</v>
      </c>
      <c r="Z783" s="154">
        <v>0.0134977891552246</v>
      </c>
      <c r="AA783" s="154">
        <v>0.0207667731629393</v>
      </c>
      <c r="AB783" s="155">
        <v>0.0168668540761564</v>
      </c>
      <c r="AC783" s="156">
        <v>-0.00726898400771472</v>
      </c>
      <c r="AD783" s="157">
        <v>27246</v>
      </c>
      <c r="AE783" s="158">
        <v>453</v>
      </c>
      <c r="AF783" s="158">
        <v>0</v>
      </c>
      <c r="AG783" s="158">
        <v>28350</v>
      </c>
      <c r="AH783" s="158">
        <v>483</v>
      </c>
      <c r="AI783" s="158">
        <v>0</v>
      </c>
      <c r="AJ783" s="155">
        <v>0.0166262937678925</v>
      </c>
      <c r="AK783" s="155">
        <v>0.017037037037037</v>
      </c>
      <c r="AL783" s="156">
        <v>-0.000410743269144503</v>
      </c>
    </row>
    <row r="784" spans="1:38">
      <c r="A784" s="166" t="s">
        <v>375</v>
      </c>
      <c r="B784" s="167" t="s">
        <v>1819</v>
      </c>
      <c r="C784" s="167" t="s">
        <v>602</v>
      </c>
      <c r="D784" s="150">
        <v>1658</v>
      </c>
      <c r="E784" s="150">
        <v>23</v>
      </c>
      <c r="F784" s="150">
        <v>19</v>
      </c>
      <c r="G784" s="150">
        <v>0</v>
      </c>
      <c r="H784" s="150">
        <v>0</v>
      </c>
      <c r="I784" s="151">
        <v>1665</v>
      </c>
      <c r="J784" s="151">
        <v>22</v>
      </c>
      <c r="K784" s="151">
        <v>22</v>
      </c>
      <c r="L784" s="151">
        <v>0</v>
      </c>
      <c r="M784" s="151">
        <v>0</v>
      </c>
      <c r="N784" s="151">
        <v>1716</v>
      </c>
      <c r="O784" s="151">
        <v>34</v>
      </c>
      <c r="P784" s="151">
        <v>34</v>
      </c>
      <c r="Q784" s="151">
        <v>18</v>
      </c>
      <c r="R784" s="151">
        <v>0</v>
      </c>
      <c r="S784" s="152">
        <v>0.015</v>
      </c>
      <c r="T784" s="153">
        <v>43797</v>
      </c>
      <c r="U784" s="153">
        <v>725</v>
      </c>
      <c r="V784" s="153">
        <v>721</v>
      </c>
      <c r="W784" s="153">
        <v>0</v>
      </c>
      <c r="X784" s="151">
        <v>651</v>
      </c>
      <c r="Y784" s="154">
        <v>0.016553645226842</v>
      </c>
      <c r="Z784" s="154">
        <v>0.0138721351025332</v>
      </c>
      <c r="AA784" s="154">
        <v>0.0132132132132132</v>
      </c>
      <c r="AB784" s="155">
        <v>0.0198135198135198</v>
      </c>
      <c r="AC784" s="156">
        <v>0.000658921889319959</v>
      </c>
      <c r="AD784" s="157">
        <v>11105</v>
      </c>
      <c r="AE784" s="158">
        <v>185</v>
      </c>
      <c r="AF784" s="158">
        <v>0</v>
      </c>
      <c r="AG784" s="158">
        <v>11016</v>
      </c>
      <c r="AH784" s="158">
        <v>203</v>
      </c>
      <c r="AI784" s="158">
        <v>0</v>
      </c>
      <c r="AJ784" s="155">
        <v>0.0166591625393967</v>
      </c>
      <c r="AK784" s="155">
        <v>0.0184277414669572</v>
      </c>
      <c r="AL784" s="156">
        <v>-0.00176857892756049</v>
      </c>
    </row>
    <row r="785" spans="1:38">
      <c r="A785" s="166" t="s">
        <v>375</v>
      </c>
      <c r="B785" s="167" t="s">
        <v>1819</v>
      </c>
      <c r="C785" s="167" t="s">
        <v>603</v>
      </c>
      <c r="D785" s="150">
        <v>2686</v>
      </c>
      <c r="E785" s="150">
        <v>44</v>
      </c>
      <c r="F785" s="150">
        <v>37</v>
      </c>
      <c r="G785" s="150">
        <v>3</v>
      </c>
      <c r="H785" s="150">
        <v>0</v>
      </c>
      <c r="I785" s="151">
        <v>2839</v>
      </c>
      <c r="J785" s="151">
        <v>40</v>
      </c>
      <c r="K785" s="151">
        <v>40</v>
      </c>
      <c r="L785" s="151">
        <v>2</v>
      </c>
      <c r="M785" s="151">
        <v>0</v>
      </c>
      <c r="N785" s="151">
        <v>2649</v>
      </c>
      <c r="O785" s="151">
        <v>40</v>
      </c>
      <c r="P785" s="151">
        <v>40</v>
      </c>
      <c r="Q785" s="151">
        <v>27</v>
      </c>
      <c r="R785" s="151">
        <v>0</v>
      </c>
      <c r="S785" s="152">
        <v>0.015</v>
      </c>
      <c r="T785" s="153">
        <v>69765</v>
      </c>
      <c r="U785" s="153">
        <v>1047</v>
      </c>
      <c r="V785" s="153">
        <v>1040</v>
      </c>
      <c r="W785" s="153">
        <v>0</v>
      </c>
      <c r="X785" s="151">
        <v>940</v>
      </c>
      <c r="Y785" s="154">
        <v>0.0150075252633842</v>
      </c>
      <c r="Z785" s="154">
        <v>0.0163812360387193</v>
      </c>
      <c r="AA785" s="154">
        <v>0.0140894681225784</v>
      </c>
      <c r="AB785" s="155">
        <v>0.0151000377500944</v>
      </c>
      <c r="AC785" s="156">
        <v>0.00229176791614091</v>
      </c>
      <c r="AD785" s="157">
        <v>17668</v>
      </c>
      <c r="AE785" s="158">
        <v>275</v>
      </c>
      <c r="AF785" s="158">
        <v>0</v>
      </c>
      <c r="AG785" s="158">
        <v>17224</v>
      </c>
      <c r="AH785" s="158">
        <v>286</v>
      </c>
      <c r="AI785" s="158">
        <v>0</v>
      </c>
      <c r="AJ785" s="155">
        <v>0.0155648630292053</v>
      </c>
      <c r="AK785" s="155">
        <v>0.0166047375754761</v>
      </c>
      <c r="AL785" s="156">
        <v>-0.00103987454627074</v>
      </c>
    </row>
    <row r="786" spans="1:38">
      <c r="A786" s="166" t="s">
        <v>375</v>
      </c>
      <c r="B786" s="167" t="s">
        <v>1819</v>
      </c>
      <c r="C786" s="167" t="s">
        <v>604</v>
      </c>
      <c r="D786" s="150">
        <v>4955</v>
      </c>
      <c r="E786" s="150">
        <v>58</v>
      </c>
      <c r="F786" s="150">
        <v>47</v>
      </c>
      <c r="G786" s="150">
        <v>8</v>
      </c>
      <c r="H786" s="150">
        <v>0</v>
      </c>
      <c r="I786" s="151">
        <v>4595</v>
      </c>
      <c r="J786" s="151">
        <v>65</v>
      </c>
      <c r="K786" s="151">
        <v>64</v>
      </c>
      <c r="L786" s="151">
        <v>21</v>
      </c>
      <c r="M786" s="151">
        <v>0</v>
      </c>
      <c r="N786" s="151">
        <v>5130</v>
      </c>
      <c r="O786" s="151">
        <v>73</v>
      </c>
      <c r="P786" s="151">
        <v>73</v>
      </c>
      <c r="Q786" s="151">
        <v>49</v>
      </c>
      <c r="R786" s="151">
        <v>0</v>
      </c>
      <c r="S786" s="152">
        <v>0.015</v>
      </c>
      <c r="T786" s="153">
        <v>132311</v>
      </c>
      <c r="U786" s="153">
        <v>1814</v>
      </c>
      <c r="V786" s="153">
        <v>1802</v>
      </c>
      <c r="W786" s="153">
        <v>0</v>
      </c>
      <c r="X786" s="151">
        <v>1673</v>
      </c>
      <c r="Y786" s="154">
        <v>0.01371012236322</v>
      </c>
      <c r="Z786" s="154">
        <v>0.0117053481331988</v>
      </c>
      <c r="AA786" s="154">
        <v>0.014145810663765</v>
      </c>
      <c r="AB786" s="155">
        <v>0.0142300194931774</v>
      </c>
      <c r="AC786" s="156">
        <v>-0.00244046253056617</v>
      </c>
      <c r="AD786" s="157">
        <v>32539</v>
      </c>
      <c r="AE786" s="158">
        <v>465</v>
      </c>
      <c r="AF786" s="158">
        <v>0</v>
      </c>
      <c r="AG786" s="158">
        <v>32785</v>
      </c>
      <c r="AH786" s="158">
        <v>511</v>
      </c>
      <c r="AI786" s="158">
        <v>0</v>
      </c>
      <c r="AJ786" s="155">
        <v>0.0142905436553059</v>
      </c>
      <c r="AK786" s="155">
        <v>0.0155863962177825</v>
      </c>
      <c r="AL786" s="156">
        <v>-0.00129585256247658</v>
      </c>
    </row>
    <row r="787" spans="1:38">
      <c r="A787" s="166" t="s">
        <v>375</v>
      </c>
      <c r="B787" s="167" t="s">
        <v>1819</v>
      </c>
      <c r="C787" s="167" t="s">
        <v>605</v>
      </c>
      <c r="D787" s="150">
        <v>2726</v>
      </c>
      <c r="E787" s="150">
        <v>46</v>
      </c>
      <c r="F787" s="150">
        <v>35</v>
      </c>
      <c r="G787" s="150">
        <v>0</v>
      </c>
      <c r="H787" s="150">
        <v>0</v>
      </c>
      <c r="I787" s="151">
        <v>2693</v>
      </c>
      <c r="J787" s="151">
        <v>51</v>
      </c>
      <c r="K787" s="151">
        <v>51</v>
      </c>
      <c r="L787" s="151">
        <v>17</v>
      </c>
      <c r="M787" s="151">
        <v>0</v>
      </c>
      <c r="N787" s="151">
        <v>2944</v>
      </c>
      <c r="O787" s="151">
        <v>49</v>
      </c>
      <c r="P787" s="151">
        <v>49</v>
      </c>
      <c r="Q787" s="151">
        <v>40</v>
      </c>
      <c r="R787" s="151">
        <v>0</v>
      </c>
      <c r="S787" s="152">
        <v>0.015</v>
      </c>
      <c r="T787" s="153">
        <v>74428</v>
      </c>
      <c r="U787" s="153">
        <v>1066</v>
      </c>
      <c r="V787" s="153">
        <v>1055</v>
      </c>
      <c r="W787" s="153">
        <v>4</v>
      </c>
      <c r="X787" s="151">
        <v>951</v>
      </c>
      <c r="Y787" s="154">
        <v>0.0142688235610254</v>
      </c>
      <c r="Z787" s="154">
        <v>0.0168745414526779</v>
      </c>
      <c r="AA787" s="154">
        <v>0.0189379873746751</v>
      </c>
      <c r="AB787" s="155">
        <v>0.0166440217391304</v>
      </c>
      <c r="AC787" s="156">
        <v>-0.00206344592199717</v>
      </c>
      <c r="AD787" s="157">
        <v>18741</v>
      </c>
      <c r="AE787" s="158">
        <v>298</v>
      </c>
      <c r="AF787" s="158">
        <v>1</v>
      </c>
      <c r="AG787" s="158">
        <v>18018</v>
      </c>
      <c r="AH787" s="158">
        <v>252</v>
      </c>
      <c r="AI787" s="158">
        <v>2</v>
      </c>
      <c r="AJ787" s="155">
        <v>0.0158476068512886</v>
      </c>
      <c r="AK787" s="155">
        <v>0.0138750138750139</v>
      </c>
      <c r="AL787" s="156">
        <v>0.00197259297627474</v>
      </c>
    </row>
    <row r="788" spans="1:38">
      <c r="A788" s="166" t="s">
        <v>375</v>
      </c>
      <c r="B788" s="167" t="s">
        <v>1819</v>
      </c>
      <c r="C788" s="167" t="s">
        <v>606</v>
      </c>
      <c r="D788" s="150">
        <v>4324</v>
      </c>
      <c r="E788" s="150">
        <v>38</v>
      </c>
      <c r="F788" s="150">
        <v>27</v>
      </c>
      <c r="G788" s="150">
        <v>0</v>
      </c>
      <c r="H788" s="150">
        <v>0</v>
      </c>
      <c r="I788" s="151">
        <v>3674</v>
      </c>
      <c r="J788" s="151">
        <v>36</v>
      </c>
      <c r="K788" s="151">
        <v>35</v>
      </c>
      <c r="L788" s="151">
        <v>12</v>
      </c>
      <c r="M788" s="151">
        <v>0</v>
      </c>
      <c r="N788" s="151">
        <v>4046</v>
      </c>
      <c r="O788" s="151">
        <v>50</v>
      </c>
      <c r="P788" s="151">
        <v>50</v>
      </c>
      <c r="Q788" s="151">
        <v>24</v>
      </c>
      <c r="R788" s="151">
        <v>0</v>
      </c>
      <c r="S788" s="152">
        <v>0.015</v>
      </c>
      <c r="T788" s="153">
        <v>107227</v>
      </c>
      <c r="U788" s="153">
        <v>1328</v>
      </c>
      <c r="V788" s="153">
        <v>1316</v>
      </c>
      <c r="W788" s="153">
        <v>0</v>
      </c>
      <c r="X788" s="151">
        <v>1225</v>
      </c>
      <c r="Y788" s="154">
        <v>0.0123849403601705</v>
      </c>
      <c r="Z788" s="154">
        <v>0.0087881591119334</v>
      </c>
      <c r="AA788" s="154">
        <v>0.00979858464888405</v>
      </c>
      <c r="AB788" s="155">
        <v>0.0123578843302027</v>
      </c>
      <c r="AC788" s="156">
        <v>-0.00101042553695065</v>
      </c>
      <c r="AD788" s="157">
        <v>27117</v>
      </c>
      <c r="AE788" s="158">
        <v>346</v>
      </c>
      <c r="AF788" s="158">
        <v>0</v>
      </c>
      <c r="AG788" s="158">
        <v>27166</v>
      </c>
      <c r="AH788" s="158">
        <v>358</v>
      </c>
      <c r="AI788" s="158">
        <v>0</v>
      </c>
      <c r="AJ788" s="155">
        <v>0.012759523546115</v>
      </c>
      <c r="AK788" s="155">
        <v>0.0131782375027608</v>
      </c>
      <c r="AL788" s="156">
        <v>-0.000418713956645821</v>
      </c>
    </row>
    <row r="789" spans="1:38">
      <c r="A789" s="166" t="s">
        <v>375</v>
      </c>
      <c r="B789" s="167" t="s">
        <v>1819</v>
      </c>
      <c r="C789" s="167" t="s">
        <v>607</v>
      </c>
      <c r="D789" s="150">
        <v>6623</v>
      </c>
      <c r="E789" s="150">
        <v>105</v>
      </c>
      <c r="F789" s="150">
        <v>81</v>
      </c>
      <c r="G789" s="150">
        <v>1</v>
      </c>
      <c r="H789" s="150">
        <v>0</v>
      </c>
      <c r="I789" s="151">
        <v>6127</v>
      </c>
      <c r="J789" s="151">
        <v>88</v>
      </c>
      <c r="K789" s="151">
        <v>88</v>
      </c>
      <c r="L789" s="151">
        <v>30</v>
      </c>
      <c r="M789" s="151">
        <v>0</v>
      </c>
      <c r="N789" s="151">
        <v>6641</v>
      </c>
      <c r="O789" s="151">
        <v>110</v>
      </c>
      <c r="P789" s="151">
        <v>110</v>
      </c>
      <c r="Q789" s="151">
        <v>76</v>
      </c>
      <c r="R789" s="151">
        <v>0</v>
      </c>
      <c r="S789" s="152">
        <v>0.015</v>
      </c>
      <c r="T789" s="153">
        <v>182415</v>
      </c>
      <c r="U789" s="153">
        <v>2514</v>
      </c>
      <c r="V789" s="153">
        <v>2490</v>
      </c>
      <c r="W789" s="153">
        <v>4</v>
      </c>
      <c r="X789" s="151">
        <v>2288</v>
      </c>
      <c r="Y789" s="154">
        <v>0.0137598333470383</v>
      </c>
      <c r="Z789" s="154">
        <v>0.0158538426694851</v>
      </c>
      <c r="AA789" s="154">
        <v>0.0143626570915619</v>
      </c>
      <c r="AB789" s="155">
        <v>0.0165637705164885</v>
      </c>
      <c r="AC789" s="156">
        <v>0.00149118557792319</v>
      </c>
      <c r="AD789" s="157">
        <v>44576</v>
      </c>
      <c r="AE789" s="158">
        <v>673</v>
      </c>
      <c r="AF789" s="158">
        <v>1</v>
      </c>
      <c r="AG789" s="158">
        <v>44835</v>
      </c>
      <c r="AH789" s="158">
        <v>621</v>
      </c>
      <c r="AI789" s="158">
        <v>1</v>
      </c>
      <c r="AJ789" s="155">
        <v>0.0150753768844221</v>
      </c>
      <c r="AK789" s="155">
        <v>0.0138284822125572</v>
      </c>
      <c r="AL789" s="156">
        <v>0.00124689467186496</v>
      </c>
    </row>
    <row r="790" spans="1:38">
      <c r="A790" s="166" t="s">
        <v>375</v>
      </c>
      <c r="B790" s="167" t="s">
        <v>1819</v>
      </c>
      <c r="C790" s="167" t="s">
        <v>608</v>
      </c>
      <c r="D790" s="150">
        <v>2827</v>
      </c>
      <c r="E790" s="150">
        <v>35</v>
      </c>
      <c r="F790" s="150">
        <v>26</v>
      </c>
      <c r="G790" s="150">
        <v>0</v>
      </c>
      <c r="H790" s="150">
        <v>0</v>
      </c>
      <c r="I790" s="151">
        <v>2416</v>
      </c>
      <c r="J790" s="151">
        <v>24</v>
      </c>
      <c r="K790" s="151">
        <v>24</v>
      </c>
      <c r="L790" s="151">
        <v>6</v>
      </c>
      <c r="M790" s="151">
        <v>0</v>
      </c>
      <c r="N790" s="151">
        <v>2760</v>
      </c>
      <c r="O790" s="151">
        <v>35</v>
      </c>
      <c r="P790" s="151">
        <v>35</v>
      </c>
      <c r="Q790" s="151">
        <v>21</v>
      </c>
      <c r="R790" s="151">
        <v>0</v>
      </c>
      <c r="S790" s="152">
        <v>0.015</v>
      </c>
      <c r="T790" s="153">
        <v>71229</v>
      </c>
      <c r="U790" s="153">
        <v>958</v>
      </c>
      <c r="V790" s="153">
        <v>949</v>
      </c>
      <c r="W790" s="153">
        <v>0</v>
      </c>
      <c r="X790" s="151">
        <v>877</v>
      </c>
      <c r="Y790" s="154">
        <v>0.0134495781212708</v>
      </c>
      <c r="Z790" s="154">
        <v>0.012380615493456</v>
      </c>
      <c r="AA790" s="154">
        <v>0.00993377483443709</v>
      </c>
      <c r="AB790" s="155">
        <v>0.0126811594202899</v>
      </c>
      <c r="AC790" s="156">
        <v>0.00244684065901887</v>
      </c>
      <c r="AD790" s="157">
        <v>18164</v>
      </c>
      <c r="AE790" s="158">
        <v>229</v>
      </c>
      <c r="AF790" s="158">
        <v>0</v>
      </c>
      <c r="AG790" s="158">
        <v>18274</v>
      </c>
      <c r="AH790" s="158">
        <v>259</v>
      </c>
      <c r="AI790" s="158">
        <v>0</v>
      </c>
      <c r="AJ790" s="155">
        <v>0.0126073552081039</v>
      </c>
      <c r="AK790" s="155">
        <v>0.0141731421692021</v>
      </c>
      <c r="AL790" s="156">
        <v>-0.0015657869610982</v>
      </c>
    </row>
    <row r="791" spans="1:38">
      <c r="A791" s="166" t="s">
        <v>375</v>
      </c>
      <c r="B791" s="167" t="s">
        <v>1819</v>
      </c>
      <c r="C791" s="167" t="s">
        <v>609</v>
      </c>
      <c r="D791" s="150">
        <v>4609</v>
      </c>
      <c r="E791" s="150">
        <v>53</v>
      </c>
      <c r="F791" s="150">
        <v>41</v>
      </c>
      <c r="G791" s="150">
        <v>1</v>
      </c>
      <c r="H791" s="150">
        <v>0</v>
      </c>
      <c r="I791" s="151">
        <v>4781</v>
      </c>
      <c r="J791" s="151">
        <v>99</v>
      </c>
      <c r="K791" s="151">
        <v>99</v>
      </c>
      <c r="L791" s="151">
        <v>26</v>
      </c>
      <c r="M791" s="151">
        <v>0</v>
      </c>
      <c r="N791" s="151">
        <v>5160</v>
      </c>
      <c r="O791" s="151">
        <v>73</v>
      </c>
      <c r="P791" s="151">
        <v>73</v>
      </c>
      <c r="Q791" s="151">
        <v>56</v>
      </c>
      <c r="R791" s="151">
        <v>1</v>
      </c>
      <c r="S791" s="152">
        <v>0.015</v>
      </c>
      <c r="T791" s="153">
        <v>129908</v>
      </c>
      <c r="U791" s="153">
        <v>1872</v>
      </c>
      <c r="V791" s="153">
        <v>1857</v>
      </c>
      <c r="W791" s="153">
        <v>8</v>
      </c>
      <c r="X791" s="151">
        <v>1703</v>
      </c>
      <c r="Y791" s="154">
        <v>0.0143486159435908</v>
      </c>
      <c r="Z791" s="154">
        <v>0.0114992406161857</v>
      </c>
      <c r="AA791" s="154">
        <v>0.020706965070069</v>
      </c>
      <c r="AB791" s="155">
        <v>0.013953488372093</v>
      </c>
      <c r="AC791" s="156">
        <v>-0.0092077244538833</v>
      </c>
      <c r="AD791" s="157">
        <v>31926</v>
      </c>
      <c r="AE791" s="158">
        <v>510</v>
      </c>
      <c r="AF791" s="158">
        <v>1</v>
      </c>
      <c r="AG791" s="158">
        <v>31006</v>
      </c>
      <c r="AH791" s="158">
        <v>505</v>
      </c>
      <c r="AI791" s="158">
        <v>1</v>
      </c>
      <c r="AJ791" s="155">
        <v>0.0159431184614421</v>
      </c>
      <c r="AK791" s="155">
        <v>0.0162549184028898</v>
      </c>
      <c r="AL791" s="156">
        <v>-0.000311799941447678</v>
      </c>
    </row>
    <row r="792" spans="1:38">
      <c r="A792" s="166" t="s">
        <v>375</v>
      </c>
      <c r="B792" s="167" t="s">
        <v>1819</v>
      </c>
      <c r="C792" s="167" t="s">
        <v>610</v>
      </c>
      <c r="D792" s="150">
        <v>4564</v>
      </c>
      <c r="E792" s="150">
        <v>55</v>
      </c>
      <c r="F792" s="150">
        <v>47</v>
      </c>
      <c r="G792" s="150">
        <v>0</v>
      </c>
      <c r="H792" s="150">
        <v>0</v>
      </c>
      <c r="I792" s="151">
        <v>4197</v>
      </c>
      <c r="J792" s="151">
        <v>70</v>
      </c>
      <c r="K792" s="151">
        <v>70</v>
      </c>
      <c r="L792" s="151">
        <v>22</v>
      </c>
      <c r="M792" s="151">
        <v>0</v>
      </c>
      <c r="N792" s="151">
        <v>4557</v>
      </c>
      <c r="O792" s="151">
        <v>61</v>
      </c>
      <c r="P792" s="151">
        <v>61</v>
      </c>
      <c r="Q792" s="151">
        <v>43</v>
      </c>
      <c r="R792" s="151">
        <v>0</v>
      </c>
      <c r="S792" s="152">
        <v>0.015</v>
      </c>
      <c r="T792" s="153">
        <v>121775</v>
      </c>
      <c r="U792" s="153">
        <v>1615</v>
      </c>
      <c r="V792" s="153">
        <v>1607</v>
      </c>
      <c r="W792" s="153">
        <v>0</v>
      </c>
      <c r="X792" s="151">
        <v>1465</v>
      </c>
      <c r="Y792" s="154">
        <v>0.0132621638267296</v>
      </c>
      <c r="Z792" s="154">
        <v>0.0120508326029798</v>
      </c>
      <c r="AA792" s="154">
        <v>0.016678579938051</v>
      </c>
      <c r="AB792" s="155">
        <v>0.0133859995611148</v>
      </c>
      <c r="AC792" s="156">
        <v>-0.00462774733507115</v>
      </c>
      <c r="AD792" s="157">
        <v>29012</v>
      </c>
      <c r="AE792" s="158">
        <v>399</v>
      </c>
      <c r="AF792" s="158">
        <v>0</v>
      </c>
      <c r="AG792" s="158">
        <v>29539</v>
      </c>
      <c r="AH792" s="158">
        <v>409</v>
      </c>
      <c r="AI792" s="158">
        <v>0</v>
      </c>
      <c r="AJ792" s="155">
        <v>0.0137529298221426</v>
      </c>
      <c r="AK792" s="155">
        <v>0.0138461017637699</v>
      </c>
      <c r="AL792" s="156">
        <v>-9.31719416273694e-5</v>
      </c>
    </row>
    <row r="793" spans="1:38">
      <c r="A793" s="166" t="s">
        <v>375</v>
      </c>
      <c r="B793" s="167" t="s">
        <v>1819</v>
      </c>
      <c r="C793" s="167" t="s">
        <v>611</v>
      </c>
      <c r="D793" s="150">
        <v>6409</v>
      </c>
      <c r="E793" s="150">
        <v>93</v>
      </c>
      <c r="F793" s="150">
        <v>72</v>
      </c>
      <c r="G793" s="150">
        <v>0</v>
      </c>
      <c r="H793" s="150">
        <v>0</v>
      </c>
      <c r="I793" s="151">
        <v>5780</v>
      </c>
      <c r="J793" s="151">
        <v>101</v>
      </c>
      <c r="K793" s="151">
        <v>101</v>
      </c>
      <c r="L793" s="151">
        <v>34</v>
      </c>
      <c r="M793" s="151">
        <v>0</v>
      </c>
      <c r="N793" s="151">
        <v>5868</v>
      </c>
      <c r="O793" s="151">
        <v>100</v>
      </c>
      <c r="P793" s="151">
        <v>100</v>
      </c>
      <c r="Q793" s="151">
        <v>70</v>
      </c>
      <c r="R793" s="151">
        <v>0</v>
      </c>
      <c r="S793" s="152">
        <v>0.015</v>
      </c>
      <c r="T793" s="153">
        <v>167069</v>
      </c>
      <c r="U793" s="153">
        <v>2313</v>
      </c>
      <c r="V793" s="153">
        <v>2292</v>
      </c>
      <c r="W793" s="153">
        <v>0</v>
      </c>
      <c r="X793" s="151">
        <v>2107</v>
      </c>
      <c r="Y793" s="154">
        <v>0.0138445791858454</v>
      </c>
      <c r="Z793" s="154">
        <v>0.0145108441254486</v>
      </c>
      <c r="AA793" s="154">
        <v>0.0174740484429066</v>
      </c>
      <c r="AB793" s="155">
        <v>0.0170415814587594</v>
      </c>
      <c r="AC793" s="156">
        <v>-0.00296320431745799</v>
      </c>
      <c r="AD793" s="157">
        <v>41805</v>
      </c>
      <c r="AE793" s="158">
        <v>584</v>
      </c>
      <c r="AF793" s="158">
        <v>0</v>
      </c>
      <c r="AG793" s="158">
        <v>41862</v>
      </c>
      <c r="AH793" s="158">
        <v>606</v>
      </c>
      <c r="AI793" s="158">
        <v>0</v>
      </c>
      <c r="AJ793" s="155">
        <v>0.013969620858749</v>
      </c>
      <c r="AK793" s="155">
        <v>0.0144761358750179</v>
      </c>
      <c r="AL793" s="156">
        <v>-0.000506515016268963</v>
      </c>
    </row>
    <row r="794" spans="1:38">
      <c r="A794" s="166" t="s">
        <v>375</v>
      </c>
      <c r="B794" s="167" t="s">
        <v>1819</v>
      </c>
      <c r="C794" s="167" t="s">
        <v>612</v>
      </c>
      <c r="D794" s="150">
        <v>2663</v>
      </c>
      <c r="E794" s="150">
        <v>39</v>
      </c>
      <c r="F794" s="150">
        <v>28</v>
      </c>
      <c r="G794" s="150">
        <v>0</v>
      </c>
      <c r="H794" s="150">
        <v>0</v>
      </c>
      <c r="I794" s="151">
        <v>2741</v>
      </c>
      <c r="J794" s="151">
        <v>36</v>
      </c>
      <c r="K794" s="151">
        <v>36</v>
      </c>
      <c r="L794" s="151">
        <v>0</v>
      </c>
      <c r="M794" s="151">
        <v>0</v>
      </c>
      <c r="N794" s="151">
        <v>2936</v>
      </c>
      <c r="O794" s="151">
        <v>60</v>
      </c>
      <c r="P794" s="151">
        <v>60</v>
      </c>
      <c r="Q794" s="151">
        <v>29</v>
      </c>
      <c r="R794" s="151">
        <v>0</v>
      </c>
      <c r="S794" s="152">
        <v>0.015</v>
      </c>
      <c r="T794" s="153">
        <v>78424</v>
      </c>
      <c r="U794" s="153">
        <v>1222</v>
      </c>
      <c r="V794" s="153">
        <v>1211</v>
      </c>
      <c r="W794" s="153">
        <v>0</v>
      </c>
      <c r="X794" s="151">
        <v>1097</v>
      </c>
      <c r="Y794" s="154">
        <v>0.0155819647046822</v>
      </c>
      <c r="Z794" s="154">
        <v>0.0146451370634623</v>
      </c>
      <c r="AA794" s="154">
        <v>0.013133892739876</v>
      </c>
      <c r="AB794" s="155">
        <v>0.0204359673024523</v>
      </c>
      <c r="AC794" s="156">
        <v>0.0015112443235863</v>
      </c>
      <c r="AD794" s="157">
        <v>18745</v>
      </c>
      <c r="AE794" s="158">
        <v>316</v>
      </c>
      <c r="AF794" s="158">
        <v>0</v>
      </c>
      <c r="AG794" s="158">
        <v>18844</v>
      </c>
      <c r="AH794" s="158">
        <v>336</v>
      </c>
      <c r="AI794" s="158">
        <v>0</v>
      </c>
      <c r="AJ794" s="155">
        <v>0.0168578287543345</v>
      </c>
      <c r="AK794" s="155">
        <v>0.0178306092124814</v>
      </c>
      <c r="AL794" s="156">
        <v>-0.000972780458146937</v>
      </c>
    </row>
    <row r="795" spans="1:38">
      <c r="A795" s="166" t="s">
        <v>375</v>
      </c>
      <c r="B795" s="167" t="s">
        <v>1819</v>
      </c>
      <c r="C795" s="167" t="s">
        <v>613</v>
      </c>
      <c r="D795" s="150">
        <v>3678</v>
      </c>
      <c r="E795" s="150">
        <v>91</v>
      </c>
      <c r="F795" s="150">
        <v>70</v>
      </c>
      <c r="G795" s="150">
        <v>0</v>
      </c>
      <c r="H795" s="150">
        <v>0</v>
      </c>
      <c r="I795" s="151">
        <v>3137</v>
      </c>
      <c r="J795" s="151">
        <v>43</v>
      </c>
      <c r="K795" s="151">
        <v>42</v>
      </c>
      <c r="L795" s="151">
        <v>17</v>
      </c>
      <c r="M795" s="151">
        <v>0</v>
      </c>
      <c r="N795" s="151">
        <v>3032</v>
      </c>
      <c r="O795" s="151">
        <v>68</v>
      </c>
      <c r="P795" s="151">
        <v>68</v>
      </c>
      <c r="Q795" s="151">
        <v>55</v>
      </c>
      <c r="R795" s="151">
        <v>0</v>
      </c>
      <c r="S795" s="152">
        <v>0.015</v>
      </c>
      <c r="T795" s="153">
        <v>92402</v>
      </c>
      <c r="U795" s="153">
        <v>1629</v>
      </c>
      <c r="V795" s="153">
        <v>1607</v>
      </c>
      <c r="W795" s="153">
        <v>0</v>
      </c>
      <c r="X795" s="151">
        <v>1473</v>
      </c>
      <c r="Y795" s="154">
        <v>0.0176294885392091</v>
      </c>
      <c r="Z795" s="154">
        <v>0.0247417074497009</v>
      </c>
      <c r="AA795" s="154">
        <v>0.0137073637233025</v>
      </c>
      <c r="AB795" s="155">
        <v>0.0224274406332454</v>
      </c>
      <c r="AC795" s="156">
        <v>0.0110343437263984</v>
      </c>
      <c r="AD795" s="157">
        <v>23381</v>
      </c>
      <c r="AE795" s="158">
        <v>449</v>
      </c>
      <c r="AF795" s="158">
        <v>0</v>
      </c>
      <c r="AG795" s="158">
        <v>23315</v>
      </c>
      <c r="AH795" s="158">
        <v>394</v>
      </c>
      <c r="AI795" s="158">
        <v>0</v>
      </c>
      <c r="AJ795" s="155">
        <v>0.0192036268765237</v>
      </c>
      <c r="AK795" s="155">
        <v>0.0168989920651941</v>
      </c>
      <c r="AL795" s="156">
        <v>0.00230463481132959</v>
      </c>
    </row>
    <row r="796" spans="1:38">
      <c r="A796" s="166" t="s">
        <v>375</v>
      </c>
      <c r="B796" s="167" t="s">
        <v>1819</v>
      </c>
      <c r="C796" s="167" t="s">
        <v>614</v>
      </c>
      <c r="D796" s="150">
        <v>2356</v>
      </c>
      <c r="E796" s="150">
        <v>25</v>
      </c>
      <c r="F796" s="150">
        <v>17</v>
      </c>
      <c r="G796" s="150">
        <v>0</v>
      </c>
      <c r="H796" s="150">
        <v>0</v>
      </c>
      <c r="I796" s="151">
        <v>2334</v>
      </c>
      <c r="J796" s="151">
        <v>18</v>
      </c>
      <c r="K796" s="151">
        <v>18</v>
      </c>
      <c r="L796" s="151">
        <v>0</v>
      </c>
      <c r="M796" s="151">
        <v>0</v>
      </c>
      <c r="N796" s="151">
        <v>2351</v>
      </c>
      <c r="O796" s="151">
        <v>24</v>
      </c>
      <c r="P796" s="151">
        <v>24</v>
      </c>
      <c r="Q796" s="151">
        <v>10</v>
      </c>
      <c r="R796" s="151">
        <v>0</v>
      </c>
      <c r="S796" s="152">
        <v>0.015</v>
      </c>
      <c r="T796" s="153">
        <v>65045</v>
      </c>
      <c r="U796" s="153">
        <v>597</v>
      </c>
      <c r="V796" s="153">
        <v>588</v>
      </c>
      <c r="W796" s="153">
        <v>1</v>
      </c>
      <c r="X796" s="151">
        <v>533</v>
      </c>
      <c r="Y796" s="154">
        <v>0.00916288723191637</v>
      </c>
      <c r="Z796" s="154">
        <v>0.0106112054329372</v>
      </c>
      <c r="AA796" s="154">
        <v>0.0077120822622108</v>
      </c>
      <c r="AB796" s="155">
        <v>0.0102084219481072</v>
      </c>
      <c r="AC796" s="156">
        <v>0.00289912317072638</v>
      </c>
      <c r="AD796" s="157">
        <v>16143</v>
      </c>
      <c r="AE796" s="158">
        <v>158</v>
      </c>
      <c r="AF796" s="158">
        <v>0</v>
      </c>
      <c r="AG796" s="158">
        <v>16245</v>
      </c>
      <c r="AH796" s="158">
        <v>148</v>
      </c>
      <c r="AI796" s="158">
        <v>1</v>
      </c>
      <c r="AJ796" s="155">
        <v>0.00978752400421235</v>
      </c>
      <c r="AK796" s="155">
        <v>0.00904893813481071</v>
      </c>
      <c r="AL796" s="156">
        <v>0.000738585869401641</v>
      </c>
    </row>
    <row r="797" spans="1:38">
      <c r="A797" s="166" t="s">
        <v>375</v>
      </c>
      <c r="B797" s="167" t="s">
        <v>1819</v>
      </c>
      <c r="C797" s="167" t="s">
        <v>615</v>
      </c>
      <c r="D797" s="150">
        <v>3679</v>
      </c>
      <c r="E797" s="150">
        <v>24</v>
      </c>
      <c r="F797" s="150">
        <v>18</v>
      </c>
      <c r="G797" s="150">
        <v>0</v>
      </c>
      <c r="H797" s="150">
        <v>0</v>
      </c>
      <c r="I797" s="151">
        <v>3673</v>
      </c>
      <c r="J797" s="151">
        <v>61</v>
      </c>
      <c r="K797" s="151">
        <v>61</v>
      </c>
      <c r="L797" s="151">
        <v>7</v>
      </c>
      <c r="M797" s="151">
        <v>0</v>
      </c>
      <c r="N797" s="151">
        <v>3781</v>
      </c>
      <c r="O797" s="151">
        <v>35</v>
      </c>
      <c r="P797" s="151">
        <v>35</v>
      </c>
      <c r="Q797" s="151">
        <v>23</v>
      </c>
      <c r="R797" s="151">
        <v>0</v>
      </c>
      <c r="S797" s="152">
        <v>0.015</v>
      </c>
      <c r="T797" s="153">
        <v>103377</v>
      </c>
      <c r="U797" s="153">
        <v>1283</v>
      </c>
      <c r="V797" s="153">
        <v>1276</v>
      </c>
      <c r="W797" s="153">
        <v>0</v>
      </c>
      <c r="X797" s="151">
        <v>1167</v>
      </c>
      <c r="Y797" s="154">
        <v>0.0124108844327075</v>
      </c>
      <c r="Z797" s="154">
        <v>0.00652351182386518</v>
      </c>
      <c r="AA797" s="154">
        <v>0.0166076776476994</v>
      </c>
      <c r="AB797" s="155">
        <v>0.00925681036762761</v>
      </c>
      <c r="AC797" s="156">
        <v>-0.0100841658238342</v>
      </c>
      <c r="AD797" s="157">
        <v>26052</v>
      </c>
      <c r="AE797" s="158">
        <v>347</v>
      </c>
      <c r="AF797" s="158">
        <v>0</v>
      </c>
      <c r="AG797" s="158">
        <v>26393</v>
      </c>
      <c r="AH797" s="158">
        <v>355</v>
      </c>
      <c r="AI797" s="158">
        <v>0</v>
      </c>
      <c r="AJ797" s="155">
        <v>0.0133195148165208</v>
      </c>
      <c r="AK797" s="155">
        <v>0.0134505361270034</v>
      </c>
      <c r="AL797" s="156">
        <v>-0.000131021310482567</v>
      </c>
    </row>
    <row r="798" spans="1:38">
      <c r="A798" s="166" t="s">
        <v>375</v>
      </c>
      <c r="B798" s="167" t="s">
        <v>1819</v>
      </c>
      <c r="C798" s="167" t="s">
        <v>616</v>
      </c>
      <c r="D798" s="150">
        <v>2894</v>
      </c>
      <c r="E798" s="150">
        <v>45</v>
      </c>
      <c r="F798" s="150">
        <v>29</v>
      </c>
      <c r="G798" s="150">
        <v>10</v>
      </c>
      <c r="H798" s="150">
        <v>0</v>
      </c>
      <c r="I798" s="151">
        <v>2991</v>
      </c>
      <c r="J798" s="151">
        <v>51</v>
      </c>
      <c r="K798" s="151">
        <v>50</v>
      </c>
      <c r="L798" s="151">
        <v>17</v>
      </c>
      <c r="M798" s="151">
        <v>0</v>
      </c>
      <c r="N798" s="151">
        <v>3184</v>
      </c>
      <c r="O798" s="151">
        <v>59</v>
      </c>
      <c r="P798" s="151">
        <v>59</v>
      </c>
      <c r="Q798" s="151">
        <v>45</v>
      </c>
      <c r="R798" s="151">
        <v>0</v>
      </c>
      <c r="S798" s="152">
        <v>0.015</v>
      </c>
      <c r="T798" s="153">
        <v>82513</v>
      </c>
      <c r="U798" s="153">
        <v>1256</v>
      </c>
      <c r="V798" s="153">
        <v>1238</v>
      </c>
      <c r="W798" s="153">
        <v>1</v>
      </c>
      <c r="X798" s="151">
        <v>1161</v>
      </c>
      <c r="Y798" s="154">
        <v>0.0152097245282562</v>
      </c>
      <c r="Z798" s="154">
        <v>0.0155494125777471</v>
      </c>
      <c r="AA798" s="154">
        <v>0.0170511534603811</v>
      </c>
      <c r="AB798" s="155">
        <v>0.0185301507537688</v>
      </c>
      <c r="AC798" s="156">
        <v>-0.00150174088263408</v>
      </c>
      <c r="AD798" s="157">
        <v>20203</v>
      </c>
      <c r="AE798" s="158">
        <v>326</v>
      </c>
      <c r="AF798" s="158">
        <v>0</v>
      </c>
      <c r="AG798" s="158">
        <v>20528</v>
      </c>
      <c r="AH798" s="158">
        <v>343</v>
      </c>
      <c r="AI798" s="158">
        <v>1</v>
      </c>
      <c r="AJ798" s="155">
        <v>0.0161362173934564</v>
      </c>
      <c r="AK798" s="155">
        <v>0.0166601714731099</v>
      </c>
      <c r="AL798" s="156">
        <v>-0.000523954079653482</v>
      </c>
    </row>
    <row r="799" spans="1:38">
      <c r="A799" s="166" t="s">
        <v>375</v>
      </c>
      <c r="B799" s="167" t="s">
        <v>1819</v>
      </c>
      <c r="C799" s="167" t="s">
        <v>617</v>
      </c>
      <c r="D799" s="150">
        <v>4765</v>
      </c>
      <c r="E799" s="150">
        <v>60</v>
      </c>
      <c r="F799" s="150">
        <v>43</v>
      </c>
      <c r="G799" s="150">
        <v>0</v>
      </c>
      <c r="H799" s="150">
        <v>0</v>
      </c>
      <c r="I799" s="151">
        <v>4397</v>
      </c>
      <c r="J799" s="151">
        <v>52</v>
      </c>
      <c r="K799" s="151">
        <v>51</v>
      </c>
      <c r="L799" s="151">
        <v>14</v>
      </c>
      <c r="M799" s="151">
        <v>0</v>
      </c>
      <c r="N799" s="151">
        <v>4758</v>
      </c>
      <c r="O799" s="151">
        <v>73</v>
      </c>
      <c r="P799" s="151">
        <v>73</v>
      </c>
      <c r="Q799" s="151">
        <v>48</v>
      </c>
      <c r="R799" s="151">
        <v>0</v>
      </c>
      <c r="S799" s="152">
        <v>0.015</v>
      </c>
      <c r="T799" s="153">
        <v>128253</v>
      </c>
      <c r="U799" s="153">
        <v>1634</v>
      </c>
      <c r="V799" s="153">
        <v>1616</v>
      </c>
      <c r="W799" s="153">
        <v>1</v>
      </c>
      <c r="X799" s="151">
        <v>1486</v>
      </c>
      <c r="Y799" s="154">
        <v>0.0127326456301217</v>
      </c>
      <c r="Z799" s="154">
        <v>0.012591815320042</v>
      </c>
      <c r="AA799" s="154">
        <v>0.0118262451671594</v>
      </c>
      <c r="AB799" s="155">
        <v>0.0153425809163514</v>
      </c>
      <c r="AC799" s="156">
        <v>0.000765570152882547</v>
      </c>
      <c r="AD799" s="157">
        <v>31445</v>
      </c>
      <c r="AE799" s="158">
        <v>394</v>
      </c>
      <c r="AF799" s="158">
        <v>0</v>
      </c>
      <c r="AG799" s="158">
        <v>31500</v>
      </c>
      <c r="AH799" s="158">
        <v>461</v>
      </c>
      <c r="AI799" s="158">
        <v>1</v>
      </c>
      <c r="AJ799" s="155">
        <v>0.0125298139608841</v>
      </c>
      <c r="AK799" s="155">
        <v>0.0146031746031746</v>
      </c>
      <c r="AL799" s="156">
        <v>-0.00207336064229052</v>
      </c>
    </row>
    <row r="800" spans="1:38">
      <c r="A800" s="166" t="s">
        <v>375</v>
      </c>
      <c r="B800" s="167" t="s">
        <v>1819</v>
      </c>
      <c r="C800" s="167" t="s">
        <v>618</v>
      </c>
      <c r="D800" s="150">
        <v>6385</v>
      </c>
      <c r="E800" s="150">
        <v>101</v>
      </c>
      <c r="F800" s="150">
        <v>75</v>
      </c>
      <c r="G800" s="150">
        <v>1</v>
      </c>
      <c r="H800" s="150">
        <v>0</v>
      </c>
      <c r="I800" s="151">
        <v>5815</v>
      </c>
      <c r="J800" s="151">
        <v>105</v>
      </c>
      <c r="K800" s="151">
        <v>105</v>
      </c>
      <c r="L800" s="151">
        <v>19</v>
      </c>
      <c r="M800" s="151">
        <v>0</v>
      </c>
      <c r="N800" s="151">
        <v>6629</v>
      </c>
      <c r="O800" s="151">
        <v>160</v>
      </c>
      <c r="P800" s="151">
        <v>160</v>
      </c>
      <c r="Q800" s="151">
        <v>101</v>
      </c>
      <c r="R800" s="151">
        <v>0</v>
      </c>
      <c r="S800" s="152">
        <v>0.015</v>
      </c>
      <c r="T800" s="153">
        <v>172699</v>
      </c>
      <c r="U800" s="153">
        <v>3183</v>
      </c>
      <c r="V800" s="153">
        <v>3157</v>
      </c>
      <c r="W800" s="153">
        <v>1</v>
      </c>
      <c r="X800" s="151">
        <v>2903</v>
      </c>
      <c r="Y800" s="154">
        <v>0.0184251211645696</v>
      </c>
      <c r="Z800" s="154">
        <v>0.0158183241973375</v>
      </c>
      <c r="AA800" s="154">
        <v>0.0180567497850387</v>
      </c>
      <c r="AB800" s="155">
        <v>0.0241363704932871</v>
      </c>
      <c r="AC800" s="156">
        <v>-0.00223842558770119</v>
      </c>
      <c r="AD800" s="157">
        <v>41825</v>
      </c>
      <c r="AE800" s="158">
        <v>857</v>
      </c>
      <c r="AF800" s="158">
        <v>0</v>
      </c>
      <c r="AG800" s="158">
        <v>42182</v>
      </c>
      <c r="AH800" s="158">
        <v>847</v>
      </c>
      <c r="AI800" s="158">
        <v>0</v>
      </c>
      <c r="AJ800" s="155">
        <v>0.0204901374775852</v>
      </c>
      <c r="AK800" s="155">
        <v>0.020079654829074</v>
      </c>
      <c r="AL800" s="156">
        <v>0.000410482648511162</v>
      </c>
    </row>
    <row r="801" spans="1:38">
      <c r="A801" s="166" t="s">
        <v>375</v>
      </c>
      <c r="B801" s="167" t="s">
        <v>1819</v>
      </c>
      <c r="C801" s="167" t="s">
        <v>619</v>
      </c>
      <c r="D801" s="150">
        <v>3411</v>
      </c>
      <c r="E801" s="150">
        <v>52</v>
      </c>
      <c r="F801" s="150">
        <v>38</v>
      </c>
      <c r="G801" s="150">
        <v>0</v>
      </c>
      <c r="H801" s="150">
        <v>0</v>
      </c>
      <c r="I801" s="151">
        <v>3038</v>
      </c>
      <c r="J801" s="151">
        <v>58</v>
      </c>
      <c r="K801" s="151">
        <v>58</v>
      </c>
      <c r="L801" s="151">
        <v>15</v>
      </c>
      <c r="M801" s="151">
        <v>0</v>
      </c>
      <c r="N801" s="151">
        <v>3174</v>
      </c>
      <c r="O801" s="151">
        <v>71</v>
      </c>
      <c r="P801" s="151">
        <v>71</v>
      </c>
      <c r="Q801" s="151">
        <v>56</v>
      </c>
      <c r="R801" s="151">
        <v>0</v>
      </c>
      <c r="S801" s="152">
        <v>0.015</v>
      </c>
      <c r="T801" s="153">
        <v>88915</v>
      </c>
      <c r="U801" s="153">
        <v>1187</v>
      </c>
      <c r="V801" s="153">
        <v>1173</v>
      </c>
      <c r="W801" s="153">
        <v>0</v>
      </c>
      <c r="X801" s="151">
        <v>1064</v>
      </c>
      <c r="Y801" s="154">
        <v>0.0133498284878817</v>
      </c>
      <c r="Z801" s="154">
        <v>0.0152447962474348</v>
      </c>
      <c r="AA801" s="154">
        <v>0.0190915075707702</v>
      </c>
      <c r="AB801" s="155">
        <v>0.0223692501575299</v>
      </c>
      <c r="AC801" s="156">
        <v>-0.00384671132333547</v>
      </c>
      <c r="AD801" s="157">
        <v>21787</v>
      </c>
      <c r="AE801" s="158">
        <v>310</v>
      </c>
      <c r="AF801" s="158">
        <v>0</v>
      </c>
      <c r="AG801" s="158">
        <v>22464</v>
      </c>
      <c r="AH801" s="158">
        <v>307</v>
      </c>
      <c r="AI801" s="158">
        <v>0</v>
      </c>
      <c r="AJ801" s="155">
        <v>0.0142286684720246</v>
      </c>
      <c r="AK801" s="155">
        <v>0.0136663105413105</v>
      </c>
      <c r="AL801" s="156">
        <v>0.000562357930714061</v>
      </c>
    </row>
    <row r="802" spans="1:38">
      <c r="A802" s="166" t="s">
        <v>375</v>
      </c>
      <c r="B802" s="167" t="s">
        <v>1820</v>
      </c>
      <c r="C802" s="167" t="s">
        <v>620</v>
      </c>
      <c r="D802" s="150">
        <v>5921</v>
      </c>
      <c r="E802" s="150">
        <v>116</v>
      </c>
      <c r="F802" s="150">
        <v>88</v>
      </c>
      <c r="G802" s="150">
        <v>5</v>
      </c>
      <c r="H802" s="150">
        <v>0</v>
      </c>
      <c r="I802" s="151">
        <v>5327</v>
      </c>
      <c r="J802" s="151">
        <v>108</v>
      </c>
      <c r="K802" s="151">
        <v>107</v>
      </c>
      <c r="L802" s="151">
        <v>41</v>
      </c>
      <c r="M802" s="151">
        <v>0</v>
      </c>
      <c r="N802" s="151">
        <v>5647</v>
      </c>
      <c r="O802" s="151">
        <v>122</v>
      </c>
      <c r="P802" s="151">
        <v>122</v>
      </c>
      <c r="Q802" s="151">
        <v>56</v>
      </c>
      <c r="R802" s="151">
        <v>1</v>
      </c>
      <c r="S802" s="152">
        <v>0.015</v>
      </c>
      <c r="T802" s="153">
        <v>161571</v>
      </c>
      <c r="U802" s="153">
        <v>2956</v>
      </c>
      <c r="V802" s="153">
        <v>2925</v>
      </c>
      <c r="W802" s="153">
        <v>5</v>
      </c>
      <c r="X802" s="151">
        <v>2642</v>
      </c>
      <c r="Y802" s="154">
        <v>0.0182644162628194</v>
      </c>
      <c r="Z802" s="154">
        <v>0.0195912852558689</v>
      </c>
      <c r="AA802" s="154">
        <v>0.0202740754646142</v>
      </c>
      <c r="AB802" s="155">
        <v>0.0214273065344431</v>
      </c>
      <c r="AC802" s="156">
        <v>-0.000682790208745288</v>
      </c>
      <c r="AD802" s="157">
        <v>37971</v>
      </c>
      <c r="AE802" s="158">
        <v>715</v>
      </c>
      <c r="AF802" s="158">
        <v>3</v>
      </c>
      <c r="AG802" s="158">
        <v>41884</v>
      </c>
      <c r="AH802" s="158">
        <v>846</v>
      </c>
      <c r="AI802" s="158">
        <v>0</v>
      </c>
      <c r="AJ802" s="155">
        <v>0.0187511521950963</v>
      </c>
      <c r="AK802" s="155">
        <v>0.0201986438735555</v>
      </c>
      <c r="AL802" s="156">
        <v>-0.00144749167845928</v>
      </c>
    </row>
    <row r="803" spans="1:38">
      <c r="A803" s="166" t="s">
        <v>375</v>
      </c>
      <c r="B803" s="167" t="s">
        <v>1820</v>
      </c>
      <c r="C803" s="167" t="s">
        <v>621</v>
      </c>
      <c r="D803" s="150">
        <v>7512</v>
      </c>
      <c r="E803" s="150">
        <v>94</v>
      </c>
      <c r="F803" s="150">
        <v>64</v>
      </c>
      <c r="G803" s="150">
        <v>11</v>
      </c>
      <c r="H803" s="150">
        <v>0</v>
      </c>
      <c r="I803" s="151">
        <v>6351</v>
      </c>
      <c r="J803" s="151">
        <v>71</v>
      </c>
      <c r="K803" s="151">
        <v>70</v>
      </c>
      <c r="L803" s="151">
        <v>26</v>
      </c>
      <c r="M803" s="151">
        <v>0</v>
      </c>
      <c r="N803" s="151">
        <v>6969</v>
      </c>
      <c r="O803" s="151">
        <v>99</v>
      </c>
      <c r="P803" s="151">
        <v>99</v>
      </c>
      <c r="Q803" s="151">
        <v>72</v>
      </c>
      <c r="R803" s="151">
        <v>0</v>
      </c>
      <c r="S803" s="152">
        <v>0.015</v>
      </c>
      <c r="T803" s="153">
        <v>187156</v>
      </c>
      <c r="U803" s="153">
        <v>2433</v>
      </c>
      <c r="V803" s="153">
        <v>2402</v>
      </c>
      <c r="W803" s="153">
        <v>0</v>
      </c>
      <c r="X803" s="151">
        <v>2260</v>
      </c>
      <c r="Y803" s="154">
        <v>0.0129998503921862</v>
      </c>
      <c r="Z803" s="154">
        <v>0.0125133120340788</v>
      </c>
      <c r="AA803" s="154">
        <v>0.0111793418359313</v>
      </c>
      <c r="AB803" s="155">
        <v>0.0142057684029272</v>
      </c>
      <c r="AC803" s="156">
        <v>0.00133397019814746</v>
      </c>
      <c r="AD803" s="157">
        <v>45489</v>
      </c>
      <c r="AE803" s="158">
        <v>609</v>
      </c>
      <c r="AF803" s="158">
        <v>0</v>
      </c>
      <c r="AG803" s="158">
        <v>45374</v>
      </c>
      <c r="AH803" s="158">
        <v>640</v>
      </c>
      <c r="AI803" s="158">
        <v>0</v>
      </c>
      <c r="AJ803" s="155">
        <v>0.0133878520081778</v>
      </c>
      <c r="AK803" s="155">
        <v>0.0141049940494556</v>
      </c>
      <c r="AL803" s="156">
        <v>-0.000717142041277834</v>
      </c>
    </row>
    <row r="804" spans="1:38">
      <c r="A804" s="166" t="s">
        <v>375</v>
      </c>
      <c r="B804" s="167" t="s">
        <v>1820</v>
      </c>
      <c r="C804" s="167" t="s">
        <v>622</v>
      </c>
      <c r="D804" s="150">
        <v>9198</v>
      </c>
      <c r="E804" s="150">
        <v>183</v>
      </c>
      <c r="F804" s="150">
        <v>139</v>
      </c>
      <c r="G804" s="150">
        <v>5</v>
      </c>
      <c r="H804" s="150">
        <v>0</v>
      </c>
      <c r="I804" s="151">
        <v>9443</v>
      </c>
      <c r="J804" s="151">
        <v>151</v>
      </c>
      <c r="K804" s="151">
        <v>150</v>
      </c>
      <c r="L804" s="151">
        <v>20</v>
      </c>
      <c r="M804" s="151">
        <v>0</v>
      </c>
      <c r="N804" s="151">
        <v>10407</v>
      </c>
      <c r="O804" s="151">
        <v>188</v>
      </c>
      <c r="P804" s="151">
        <v>188</v>
      </c>
      <c r="Q804" s="151">
        <v>85</v>
      </c>
      <c r="R804" s="151">
        <v>0</v>
      </c>
      <c r="S804" s="152">
        <v>0.015</v>
      </c>
      <c r="T804" s="153">
        <v>302840</v>
      </c>
      <c r="U804" s="153">
        <v>5644</v>
      </c>
      <c r="V804" s="153">
        <v>5579</v>
      </c>
      <c r="W804" s="153">
        <v>17</v>
      </c>
      <c r="X804" s="151">
        <v>5014</v>
      </c>
      <c r="Y804" s="154">
        <v>0.0185807687227579</v>
      </c>
      <c r="Z804" s="154">
        <v>0.0198956294846706</v>
      </c>
      <c r="AA804" s="154">
        <v>0.0159906809276713</v>
      </c>
      <c r="AB804" s="155">
        <v>0.0180647641010858</v>
      </c>
      <c r="AC804" s="156">
        <v>0.00390494855699929</v>
      </c>
      <c r="AD804" s="157">
        <v>69856</v>
      </c>
      <c r="AE804" s="158">
        <v>1424</v>
      </c>
      <c r="AF804" s="158">
        <v>0</v>
      </c>
      <c r="AG804" s="158">
        <v>74126</v>
      </c>
      <c r="AH804" s="158">
        <v>1439</v>
      </c>
      <c r="AI804" s="158">
        <v>5</v>
      </c>
      <c r="AJ804" s="155">
        <v>0.0203847915712322</v>
      </c>
      <c r="AK804" s="155">
        <v>0.019345438847368</v>
      </c>
      <c r="AL804" s="156">
        <v>0.00103935272386425</v>
      </c>
    </row>
    <row r="805" spans="1:38">
      <c r="A805" s="166" t="s">
        <v>375</v>
      </c>
      <c r="B805" s="167" t="s">
        <v>1820</v>
      </c>
      <c r="C805" s="167" t="s">
        <v>623</v>
      </c>
      <c r="D805" s="150">
        <v>0</v>
      </c>
      <c r="E805" s="150">
        <v>0</v>
      </c>
      <c r="F805" s="150">
        <v>0</v>
      </c>
      <c r="G805" s="150">
        <v>0</v>
      </c>
      <c r="H805" s="150">
        <v>0</v>
      </c>
      <c r="I805" s="151">
        <v>0</v>
      </c>
      <c r="J805" s="151">
        <v>0</v>
      </c>
      <c r="K805" s="151">
        <v>0</v>
      </c>
      <c r="L805" s="151">
        <v>0</v>
      </c>
      <c r="M805" s="151">
        <v>0</v>
      </c>
      <c r="N805" s="151">
        <v>0</v>
      </c>
      <c r="O805" s="151">
        <v>0</v>
      </c>
      <c r="P805" s="151">
        <v>0</v>
      </c>
      <c r="Q805" s="151">
        <v>0</v>
      </c>
      <c r="R805" s="151">
        <v>0</v>
      </c>
      <c r="S805" s="152">
        <v>0.015</v>
      </c>
      <c r="T805" s="153">
        <v>0</v>
      </c>
      <c r="U805" s="153">
        <v>4</v>
      </c>
      <c r="V805" s="153">
        <v>4</v>
      </c>
      <c r="W805" s="153">
        <v>0</v>
      </c>
      <c r="X805" s="151">
        <v>4</v>
      </c>
      <c r="Y805" s="154">
        <v>0</v>
      </c>
      <c r="Z805" s="154">
        <v>0</v>
      </c>
      <c r="AA805" s="154">
        <v>0</v>
      </c>
      <c r="AB805" s="155">
        <v>0</v>
      </c>
      <c r="AC805" s="156">
        <v>0</v>
      </c>
      <c r="AD805" s="157">
        <v>0</v>
      </c>
      <c r="AE805" s="158">
        <v>0</v>
      </c>
      <c r="AF805" s="158">
        <v>0</v>
      </c>
      <c r="AG805" s="158">
        <v>0</v>
      </c>
      <c r="AH805" s="158">
        <v>4</v>
      </c>
      <c r="AI805" s="158">
        <v>0</v>
      </c>
      <c r="AJ805" s="155">
        <v>0</v>
      </c>
      <c r="AK805" s="155">
        <v>0</v>
      </c>
      <c r="AL805" s="156">
        <v>0</v>
      </c>
    </row>
    <row r="806" spans="1:38">
      <c r="A806" s="166" t="s">
        <v>375</v>
      </c>
      <c r="B806" s="167" t="s">
        <v>1820</v>
      </c>
      <c r="C806" s="167" t="s">
        <v>624</v>
      </c>
      <c r="D806" s="150">
        <v>11209</v>
      </c>
      <c r="E806" s="150">
        <v>178</v>
      </c>
      <c r="F806" s="150">
        <v>121</v>
      </c>
      <c r="G806" s="150">
        <v>6</v>
      </c>
      <c r="H806" s="150">
        <v>0</v>
      </c>
      <c r="I806" s="151">
        <v>9957</v>
      </c>
      <c r="J806" s="151">
        <v>184</v>
      </c>
      <c r="K806" s="151">
        <v>183</v>
      </c>
      <c r="L806" s="151">
        <v>56</v>
      </c>
      <c r="M806" s="151">
        <v>0</v>
      </c>
      <c r="N806" s="151">
        <v>10705</v>
      </c>
      <c r="O806" s="151">
        <v>228</v>
      </c>
      <c r="P806" s="151">
        <v>228</v>
      </c>
      <c r="Q806" s="151">
        <v>120</v>
      </c>
      <c r="R806" s="151">
        <v>0</v>
      </c>
      <c r="S806" s="152">
        <v>0.015</v>
      </c>
      <c r="T806" s="153">
        <v>296505</v>
      </c>
      <c r="U806" s="153">
        <v>4308</v>
      </c>
      <c r="V806" s="153">
        <v>4249</v>
      </c>
      <c r="W806" s="153">
        <v>1</v>
      </c>
      <c r="X806" s="151">
        <v>3833</v>
      </c>
      <c r="Y806" s="154">
        <v>0.01452589332389</v>
      </c>
      <c r="Z806" s="154">
        <v>0.0158800963511464</v>
      </c>
      <c r="AA806" s="154">
        <v>0.0184794616852466</v>
      </c>
      <c r="AB806" s="155">
        <v>0.0212984586641756</v>
      </c>
      <c r="AC806" s="156">
        <v>-0.00259936533410016</v>
      </c>
      <c r="AD806" s="157">
        <v>72090</v>
      </c>
      <c r="AE806" s="158">
        <v>1174</v>
      </c>
      <c r="AF806" s="158">
        <v>0</v>
      </c>
      <c r="AG806" s="158">
        <v>70810</v>
      </c>
      <c r="AH806" s="158">
        <v>1090</v>
      </c>
      <c r="AI806" s="158">
        <v>1</v>
      </c>
      <c r="AJ806" s="155">
        <v>0.0162851990567346</v>
      </c>
      <c r="AK806" s="155">
        <v>0.0153791837311114</v>
      </c>
      <c r="AL806" s="156">
        <v>0.000906015325623214</v>
      </c>
    </row>
    <row r="807" spans="1:38">
      <c r="A807" s="166" t="s">
        <v>375</v>
      </c>
      <c r="B807" s="167" t="s">
        <v>1820</v>
      </c>
      <c r="C807" s="167" t="s">
        <v>625</v>
      </c>
      <c r="D807" s="150">
        <v>6974</v>
      </c>
      <c r="E807" s="150">
        <v>51</v>
      </c>
      <c r="F807" s="150">
        <v>40</v>
      </c>
      <c r="G807" s="150">
        <v>5</v>
      </c>
      <c r="H807" s="150">
        <v>0</v>
      </c>
      <c r="I807" s="151">
        <v>6062</v>
      </c>
      <c r="J807" s="151">
        <v>103</v>
      </c>
      <c r="K807" s="151">
        <v>103</v>
      </c>
      <c r="L807" s="151">
        <v>19</v>
      </c>
      <c r="M807" s="151">
        <v>0</v>
      </c>
      <c r="N807" s="151">
        <v>6658</v>
      </c>
      <c r="O807" s="151">
        <v>125</v>
      </c>
      <c r="P807" s="151">
        <v>125</v>
      </c>
      <c r="Q807" s="151">
        <v>96</v>
      </c>
      <c r="R807" s="151">
        <v>0</v>
      </c>
      <c r="S807" s="152">
        <v>0.015</v>
      </c>
      <c r="T807" s="153">
        <v>184657</v>
      </c>
      <c r="U807" s="153">
        <v>2951</v>
      </c>
      <c r="V807" s="153">
        <v>2939</v>
      </c>
      <c r="W807" s="153">
        <v>1</v>
      </c>
      <c r="X807" s="151">
        <v>2757</v>
      </c>
      <c r="Y807" s="154">
        <v>0.0159755655079418</v>
      </c>
      <c r="Z807" s="154">
        <v>0.0073128763980499</v>
      </c>
      <c r="AA807" s="154">
        <v>0.0169910920488288</v>
      </c>
      <c r="AB807" s="155">
        <v>0.0187744067287474</v>
      </c>
      <c r="AC807" s="156">
        <v>-0.00967821565077887</v>
      </c>
      <c r="AD807" s="157">
        <v>44454</v>
      </c>
      <c r="AE807" s="158">
        <v>721</v>
      </c>
      <c r="AF807" s="158">
        <v>0</v>
      </c>
      <c r="AG807" s="158">
        <v>44909</v>
      </c>
      <c r="AH807" s="158">
        <v>711</v>
      </c>
      <c r="AI807" s="158">
        <v>1</v>
      </c>
      <c r="AJ807" s="155">
        <v>0.0162190129122239</v>
      </c>
      <c r="AK807" s="155">
        <v>0.01580974860273</v>
      </c>
      <c r="AL807" s="156">
        <v>0.000409264309493906</v>
      </c>
    </row>
    <row r="808" spans="1:38">
      <c r="A808" s="166" t="s">
        <v>375</v>
      </c>
      <c r="B808" s="167" t="s">
        <v>1820</v>
      </c>
      <c r="C808" s="167" t="s">
        <v>626</v>
      </c>
      <c r="D808" s="150">
        <v>9836</v>
      </c>
      <c r="E808" s="150">
        <v>158</v>
      </c>
      <c r="F808" s="150">
        <v>114</v>
      </c>
      <c r="G808" s="150">
        <v>5</v>
      </c>
      <c r="H808" s="150">
        <v>0</v>
      </c>
      <c r="I808" s="151">
        <v>7858</v>
      </c>
      <c r="J808" s="151">
        <v>125</v>
      </c>
      <c r="K808" s="151">
        <v>125</v>
      </c>
      <c r="L808" s="151">
        <v>64</v>
      </c>
      <c r="M808" s="151">
        <v>0</v>
      </c>
      <c r="N808" s="151">
        <v>8620</v>
      </c>
      <c r="O808" s="151">
        <v>164</v>
      </c>
      <c r="P808" s="151">
        <v>164</v>
      </c>
      <c r="Q808" s="151">
        <v>111</v>
      </c>
      <c r="R808" s="151">
        <v>0</v>
      </c>
      <c r="S808" s="152">
        <v>0.015</v>
      </c>
      <c r="T808" s="153">
        <v>253198</v>
      </c>
      <c r="U808" s="153">
        <v>4123</v>
      </c>
      <c r="V808" s="153">
        <v>4079</v>
      </c>
      <c r="W808" s="153">
        <v>0</v>
      </c>
      <c r="X808" s="151">
        <v>3799</v>
      </c>
      <c r="Y808" s="154">
        <v>0.0162836989233722</v>
      </c>
      <c r="Z808" s="154">
        <v>0.0160634404229362</v>
      </c>
      <c r="AA808" s="154">
        <v>0.0159073555612115</v>
      </c>
      <c r="AB808" s="155">
        <v>0.0190255220417633</v>
      </c>
      <c r="AC808" s="156">
        <v>0.000156084861724647</v>
      </c>
      <c r="AD808" s="157">
        <v>59742</v>
      </c>
      <c r="AE808" s="158">
        <v>1044</v>
      </c>
      <c r="AF808" s="158">
        <v>0</v>
      </c>
      <c r="AG808" s="158">
        <v>61597</v>
      </c>
      <c r="AH808" s="158">
        <v>1025</v>
      </c>
      <c r="AI808" s="158">
        <v>0</v>
      </c>
      <c r="AJ808" s="155">
        <v>0.0174751431153962</v>
      </c>
      <c r="AK808" s="155">
        <v>0.0166404207997143</v>
      </c>
      <c r="AL808" s="156">
        <v>0.000834722315681932</v>
      </c>
    </row>
    <row r="809" spans="1:38">
      <c r="A809" s="166" t="s">
        <v>375</v>
      </c>
      <c r="B809" s="167" t="s">
        <v>1820</v>
      </c>
      <c r="C809" s="167" t="s">
        <v>627</v>
      </c>
      <c r="D809" s="150">
        <v>13336</v>
      </c>
      <c r="E809" s="150">
        <v>142</v>
      </c>
      <c r="F809" s="150">
        <v>99</v>
      </c>
      <c r="G809" s="150">
        <v>20</v>
      </c>
      <c r="H809" s="150">
        <v>0</v>
      </c>
      <c r="I809" s="151">
        <v>10814</v>
      </c>
      <c r="J809" s="151">
        <v>289</v>
      </c>
      <c r="K809" s="151">
        <v>289</v>
      </c>
      <c r="L809" s="151">
        <v>40</v>
      </c>
      <c r="M809" s="151">
        <v>0</v>
      </c>
      <c r="N809" s="151">
        <v>13037</v>
      </c>
      <c r="O809" s="151">
        <v>210</v>
      </c>
      <c r="P809" s="151">
        <v>210</v>
      </c>
      <c r="Q809" s="151">
        <v>121</v>
      </c>
      <c r="R809" s="151">
        <v>0</v>
      </c>
      <c r="S809" s="152">
        <v>0.015</v>
      </c>
      <c r="T809" s="153">
        <v>343152</v>
      </c>
      <c r="U809" s="153">
        <v>6327</v>
      </c>
      <c r="V809" s="153">
        <v>6283</v>
      </c>
      <c r="W809" s="153">
        <v>1</v>
      </c>
      <c r="X809" s="151">
        <v>5723</v>
      </c>
      <c r="Y809" s="154">
        <v>0.0184349792511773</v>
      </c>
      <c r="Z809" s="154">
        <v>0.0106478704259148</v>
      </c>
      <c r="AA809" s="154">
        <v>0.0267246162382097</v>
      </c>
      <c r="AB809" s="155">
        <v>0.0161080003068191</v>
      </c>
      <c r="AC809" s="156">
        <v>-0.0160767458122949</v>
      </c>
      <c r="AD809" s="157">
        <v>84399</v>
      </c>
      <c r="AE809" s="158">
        <v>1808</v>
      </c>
      <c r="AF809" s="158">
        <v>0</v>
      </c>
      <c r="AG809" s="158">
        <v>82836</v>
      </c>
      <c r="AH809" s="158">
        <v>1420</v>
      </c>
      <c r="AI809" s="158">
        <v>0</v>
      </c>
      <c r="AJ809" s="155">
        <v>0.021422054763682</v>
      </c>
      <c r="AK809" s="155">
        <v>0.0171423052778985</v>
      </c>
      <c r="AL809" s="156">
        <v>0.00427974948578353</v>
      </c>
    </row>
    <row r="810" spans="1:38">
      <c r="A810" s="166" t="s">
        <v>375</v>
      </c>
      <c r="B810" s="167" t="s">
        <v>1820</v>
      </c>
      <c r="C810" s="167" t="s">
        <v>628</v>
      </c>
      <c r="D810" s="150">
        <v>3123</v>
      </c>
      <c r="E810" s="150">
        <v>71</v>
      </c>
      <c r="F810" s="150">
        <v>47</v>
      </c>
      <c r="G810" s="150">
        <v>0</v>
      </c>
      <c r="H810" s="150">
        <v>0</v>
      </c>
      <c r="I810" s="151">
        <v>2265</v>
      </c>
      <c r="J810" s="151">
        <v>0</v>
      </c>
      <c r="K810" s="151">
        <v>0</v>
      </c>
      <c r="L810" s="151">
        <v>0</v>
      </c>
      <c r="M810" s="151">
        <v>0</v>
      </c>
      <c r="N810" s="151">
        <v>3047</v>
      </c>
      <c r="O810" s="151">
        <v>88</v>
      </c>
      <c r="P810" s="151">
        <v>87</v>
      </c>
      <c r="Q810" s="151">
        <v>41</v>
      </c>
      <c r="R810" s="151">
        <v>0</v>
      </c>
      <c r="S810" s="152">
        <v>0.015</v>
      </c>
      <c r="T810" s="153">
        <v>81305</v>
      </c>
      <c r="U810" s="153">
        <v>1191</v>
      </c>
      <c r="V810" s="153">
        <v>1166</v>
      </c>
      <c r="W810" s="153">
        <v>1</v>
      </c>
      <c r="X810" s="151">
        <v>1056</v>
      </c>
      <c r="Y810" s="154">
        <v>0.014636246233319</v>
      </c>
      <c r="Z810" s="154">
        <v>0.0227345501120717</v>
      </c>
      <c r="AA810" s="154">
        <v>0</v>
      </c>
      <c r="AB810" s="155">
        <v>0.0288808664259928</v>
      </c>
      <c r="AC810" s="156">
        <v>0.0227345501120717</v>
      </c>
      <c r="AD810" s="157">
        <v>20211</v>
      </c>
      <c r="AE810" s="158">
        <v>334</v>
      </c>
      <c r="AF810" s="158">
        <v>0</v>
      </c>
      <c r="AG810" s="158">
        <v>19759</v>
      </c>
      <c r="AH810" s="158">
        <v>280</v>
      </c>
      <c r="AI810" s="158">
        <v>0</v>
      </c>
      <c r="AJ810" s="155">
        <v>0.0165256543466429</v>
      </c>
      <c r="AK810" s="155">
        <v>0.0141707576294347</v>
      </c>
      <c r="AL810" s="156">
        <v>0.00235489671720823</v>
      </c>
    </row>
    <row r="811" spans="1:38">
      <c r="A811" s="166" t="s">
        <v>375</v>
      </c>
      <c r="B811" s="167" t="s">
        <v>1820</v>
      </c>
      <c r="C811" s="167" t="s">
        <v>629</v>
      </c>
      <c r="D811" s="150">
        <v>5318</v>
      </c>
      <c r="E811" s="150">
        <v>78</v>
      </c>
      <c r="F811" s="150">
        <v>54</v>
      </c>
      <c r="G811" s="150">
        <v>14</v>
      </c>
      <c r="H811" s="150">
        <v>0</v>
      </c>
      <c r="I811" s="151">
        <v>5101</v>
      </c>
      <c r="J811" s="151">
        <v>63</v>
      </c>
      <c r="K811" s="151">
        <v>63</v>
      </c>
      <c r="L811" s="151">
        <v>10</v>
      </c>
      <c r="M811" s="151">
        <v>0</v>
      </c>
      <c r="N811" s="151">
        <v>5146</v>
      </c>
      <c r="O811" s="151">
        <v>56</v>
      </c>
      <c r="P811" s="151">
        <v>56</v>
      </c>
      <c r="Q811" s="151">
        <v>36</v>
      </c>
      <c r="R811" s="151">
        <v>0</v>
      </c>
      <c r="S811" s="152">
        <v>0.015</v>
      </c>
      <c r="T811" s="153">
        <v>141004</v>
      </c>
      <c r="U811" s="153">
        <v>1772</v>
      </c>
      <c r="V811" s="153">
        <v>1747</v>
      </c>
      <c r="W811" s="153">
        <v>1</v>
      </c>
      <c r="X811" s="151">
        <v>1612</v>
      </c>
      <c r="Y811" s="154">
        <v>0.0125599273779467</v>
      </c>
      <c r="Z811" s="154">
        <v>0.0146671681083114</v>
      </c>
      <c r="AA811" s="154">
        <v>0.0123505195059792</v>
      </c>
      <c r="AB811" s="155">
        <v>0.0108822386319471</v>
      </c>
      <c r="AC811" s="156">
        <v>0.00231664860233218</v>
      </c>
      <c r="AD811" s="157">
        <v>35201</v>
      </c>
      <c r="AE811" s="158">
        <v>451</v>
      </c>
      <c r="AF811" s="158">
        <v>0</v>
      </c>
      <c r="AG811" s="158">
        <v>35457</v>
      </c>
      <c r="AH811" s="158">
        <v>451</v>
      </c>
      <c r="AI811" s="158">
        <v>0</v>
      </c>
      <c r="AJ811" s="155">
        <v>0.0128121360188631</v>
      </c>
      <c r="AK811" s="155">
        <v>0.0127196322305892</v>
      </c>
      <c r="AL811" s="156">
        <v>9.25037882739364e-5</v>
      </c>
    </row>
    <row r="812" spans="1:38">
      <c r="A812" s="166" t="s">
        <v>375</v>
      </c>
      <c r="B812" s="167" t="s">
        <v>1820</v>
      </c>
      <c r="C812" s="167" t="s">
        <v>630</v>
      </c>
      <c r="D812" s="150">
        <v>7515</v>
      </c>
      <c r="E812" s="150">
        <v>129</v>
      </c>
      <c r="F812" s="150">
        <v>90</v>
      </c>
      <c r="G812" s="150">
        <v>9</v>
      </c>
      <c r="H812" s="150">
        <v>0</v>
      </c>
      <c r="I812" s="151">
        <v>6185</v>
      </c>
      <c r="J812" s="151">
        <v>164</v>
      </c>
      <c r="K812" s="151">
        <v>161</v>
      </c>
      <c r="L812" s="151">
        <v>72</v>
      </c>
      <c r="M812" s="151">
        <v>0</v>
      </c>
      <c r="N812" s="151">
        <v>6824</v>
      </c>
      <c r="O812" s="151">
        <v>173</v>
      </c>
      <c r="P812" s="151">
        <v>173</v>
      </c>
      <c r="Q812" s="151">
        <v>123</v>
      </c>
      <c r="R812" s="151">
        <v>0</v>
      </c>
      <c r="S812" s="152">
        <v>0.015</v>
      </c>
      <c r="T812" s="153">
        <v>200686</v>
      </c>
      <c r="U812" s="153">
        <v>4284</v>
      </c>
      <c r="V812" s="153">
        <v>4239</v>
      </c>
      <c r="W812" s="153">
        <v>18</v>
      </c>
      <c r="X812" s="151">
        <v>3953</v>
      </c>
      <c r="Y812" s="154">
        <v>0.0212570881875168</v>
      </c>
      <c r="Z812" s="154">
        <v>0.0171656686626746</v>
      </c>
      <c r="AA812" s="154">
        <v>0.0265157639450283</v>
      </c>
      <c r="AB812" s="155">
        <v>0.0253516998827667</v>
      </c>
      <c r="AC812" s="156">
        <v>-0.00935009528235364</v>
      </c>
      <c r="AD812" s="157">
        <v>47477</v>
      </c>
      <c r="AE812" s="158">
        <v>1088</v>
      </c>
      <c r="AF812" s="158">
        <v>6</v>
      </c>
      <c r="AG812" s="158">
        <v>48966</v>
      </c>
      <c r="AH812" s="158">
        <v>1186</v>
      </c>
      <c r="AI812" s="158">
        <v>4</v>
      </c>
      <c r="AJ812" s="155">
        <v>0.0227899825178507</v>
      </c>
      <c r="AK812" s="155">
        <v>0.0241391986276192</v>
      </c>
      <c r="AL812" s="156">
        <v>-0.00134921610976842</v>
      </c>
    </row>
    <row r="813" spans="1:38">
      <c r="A813" s="166" t="s">
        <v>375</v>
      </c>
      <c r="B813" s="167" t="s">
        <v>1820</v>
      </c>
      <c r="C813" s="167" t="s">
        <v>631</v>
      </c>
      <c r="D813" s="150">
        <v>6308</v>
      </c>
      <c r="E813" s="150">
        <v>103</v>
      </c>
      <c r="F813" s="150">
        <v>63</v>
      </c>
      <c r="G813" s="150">
        <v>0</v>
      </c>
      <c r="H813" s="150">
        <v>0</v>
      </c>
      <c r="I813" s="151">
        <v>5419</v>
      </c>
      <c r="J813" s="151">
        <v>110</v>
      </c>
      <c r="K813" s="151">
        <v>110</v>
      </c>
      <c r="L813" s="151">
        <v>28</v>
      </c>
      <c r="M813" s="151">
        <v>0</v>
      </c>
      <c r="N813" s="151">
        <v>5820</v>
      </c>
      <c r="O813" s="151">
        <v>100</v>
      </c>
      <c r="P813" s="151">
        <v>100</v>
      </c>
      <c r="Q813" s="151">
        <v>74</v>
      </c>
      <c r="R813" s="151">
        <v>0</v>
      </c>
      <c r="S813" s="152">
        <v>0.015</v>
      </c>
      <c r="T813" s="153">
        <v>173043</v>
      </c>
      <c r="U813" s="153">
        <v>2627</v>
      </c>
      <c r="V813" s="153">
        <v>2587</v>
      </c>
      <c r="W813" s="153">
        <v>4</v>
      </c>
      <c r="X813" s="151">
        <v>2378</v>
      </c>
      <c r="Y813" s="154">
        <v>0.0151580820952018</v>
      </c>
      <c r="Z813" s="154">
        <v>0.0163284717818643</v>
      </c>
      <c r="AA813" s="154">
        <v>0.0202989481454143</v>
      </c>
      <c r="AB813" s="155">
        <v>0.0171821305841924</v>
      </c>
      <c r="AC813" s="156">
        <v>-0.00397047636354998</v>
      </c>
      <c r="AD813" s="157">
        <v>38653</v>
      </c>
      <c r="AE813" s="158">
        <v>635</v>
      </c>
      <c r="AF813" s="158">
        <v>0</v>
      </c>
      <c r="AG813" s="158">
        <v>45391</v>
      </c>
      <c r="AH813" s="158">
        <v>670</v>
      </c>
      <c r="AI813" s="158">
        <v>0</v>
      </c>
      <c r="AJ813" s="155">
        <v>0.0164282203192508</v>
      </c>
      <c r="AK813" s="155">
        <v>0.0147606353682448</v>
      </c>
      <c r="AL813" s="156">
        <v>0.00166758495100596</v>
      </c>
    </row>
    <row r="814" spans="1:38">
      <c r="A814" s="166" t="s">
        <v>375</v>
      </c>
      <c r="B814" s="167" t="s">
        <v>1820</v>
      </c>
      <c r="C814" s="167" t="s">
        <v>632</v>
      </c>
      <c r="D814" s="150">
        <v>4561</v>
      </c>
      <c r="E814" s="150">
        <v>97</v>
      </c>
      <c r="F814" s="150">
        <v>69</v>
      </c>
      <c r="G814" s="150">
        <v>4</v>
      </c>
      <c r="H814" s="150">
        <v>0</v>
      </c>
      <c r="I814" s="151">
        <v>3874</v>
      </c>
      <c r="J814" s="151">
        <v>69</v>
      </c>
      <c r="K814" s="151">
        <v>69</v>
      </c>
      <c r="L814" s="151">
        <v>14</v>
      </c>
      <c r="M814" s="151">
        <v>0</v>
      </c>
      <c r="N814" s="151">
        <v>3972</v>
      </c>
      <c r="O814" s="151">
        <v>105</v>
      </c>
      <c r="P814" s="151">
        <v>105</v>
      </c>
      <c r="Q814" s="151">
        <v>71</v>
      </c>
      <c r="R814" s="151">
        <v>0</v>
      </c>
      <c r="S814" s="152">
        <v>0.015</v>
      </c>
      <c r="T814" s="153">
        <v>117987</v>
      </c>
      <c r="U814" s="153">
        <v>2807</v>
      </c>
      <c r="V814" s="153">
        <v>2774</v>
      </c>
      <c r="W814" s="153">
        <v>1</v>
      </c>
      <c r="X814" s="151">
        <v>2590</v>
      </c>
      <c r="Y814" s="154">
        <v>0.0237822810987651</v>
      </c>
      <c r="Z814" s="154">
        <v>0.0212672659504495</v>
      </c>
      <c r="AA814" s="154">
        <v>0.0178110480123903</v>
      </c>
      <c r="AB814" s="155">
        <v>0.0264350453172205</v>
      </c>
      <c r="AC814" s="156">
        <v>0.00345621793805917</v>
      </c>
      <c r="AD814" s="157">
        <v>27452</v>
      </c>
      <c r="AE814" s="158">
        <v>707</v>
      </c>
      <c r="AF814" s="158">
        <v>0</v>
      </c>
      <c r="AG814" s="158">
        <v>29946</v>
      </c>
      <c r="AH814" s="158">
        <v>821</v>
      </c>
      <c r="AI814" s="158">
        <v>0</v>
      </c>
      <c r="AJ814" s="155">
        <v>0.0257540434212444</v>
      </c>
      <c r="AK814" s="155">
        <v>0.0274160154945569</v>
      </c>
      <c r="AL814" s="156">
        <v>-0.00166197207331252</v>
      </c>
    </row>
    <row r="815" spans="1:38">
      <c r="A815" s="166" t="s">
        <v>375</v>
      </c>
      <c r="B815" s="167" t="s">
        <v>1820</v>
      </c>
      <c r="C815" s="167" t="s">
        <v>633</v>
      </c>
      <c r="D815" s="150">
        <v>7745</v>
      </c>
      <c r="E815" s="150">
        <v>128</v>
      </c>
      <c r="F815" s="150">
        <v>80</v>
      </c>
      <c r="G815" s="150">
        <v>11</v>
      </c>
      <c r="H815" s="150">
        <v>0</v>
      </c>
      <c r="I815" s="151">
        <v>6965</v>
      </c>
      <c r="J815" s="151">
        <v>120</v>
      </c>
      <c r="K815" s="151">
        <v>120</v>
      </c>
      <c r="L815" s="151">
        <v>45</v>
      </c>
      <c r="M815" s="151">
        <v>0</v>
      </c>
      <c r="N815" s="151">
        <v>7461</v>
      </c>
      <c r="O815" s="151">
        <v>198</v>
      </c>
      <c r="P815" s="151">
        <v>198</v>
      </c>
      <c r="Q815" s="151">
        <v>156</v>
      </c>
      <c r="R815" s="151">
        <v>0</v>
      </c>
      <c r="S815" s="152">
        <v>0.015</v>
      </c>
      <c r="T815" s="153">
        <v>214851</v>
      </c>
      <c r="U815" s="153">
        <v>3912</v>
      </c>
      <c r="V815" s="153">
        <v>3862</v>
      </c>
      <c r="W815" s="153">
        <v>8</v>
      </c>
      <c r="X815" s="151">
        <v>3611</v>
      </c>
      <c r="Y815" s="154">
        <v>0.0181707322749254</v>
      </c>
      <c r="Z815" s="154">
        <v>0.0165267914783731</v>
      </c>
      <c r="AA815" s="154">
        <v>0.0172290021536253</v>
      </c>
      <c r="AB815" s="155">
        <v>0.0265379975874548</v>
      </c>
      <c r="AC815" s="156">
        <v>-0.000702210675252123</v>
      </c>
      <c r="AD815" s="157">
        <v>49963</v>
      </c>
      <c r="AE815" s="158">
        <v>1038</v>
      </c>
      <c r="AF815" s="158">
        <v>3</v>
      </c>
      <c r="AG815" s="158">
        <v>54818</v>
      </c>
      <c r="AH815" s="158">
        <v>1011</v>
      </c>
      <c r="AI815" s="158">
        <v>3</v>
      </c>
      <c r="AJ815" s="155">
        <v>0.0207153293437143</v>
      </c>
      <c r="AK815" s="155">
        <v>0.0183881206902842</v>
      </c>
      <c r="AL815" s="156">
        <v>0.00232720865343014</v>
      </c>
    </row>
    <row r="816" spans="1:38">
      <c r="A816" s="166" t="s">
        <v>375</v>
      </c>
      <c r="B816" s="167" t="s">
        <v>1820</v>
      </c>
      <c r="C816" s="167" t="s">
        <v>634</v>
      </c>
      <c r="D816" s="150">
        <v>9475</v>
      </c>
      <c r="E816" s="150">
        <v>214</v>
      </c>
      <c r="F816" s="150">
        <v>143</v>
      </c>
      <c r="G816" s="150">
        <v>21</v>
      </c>
      <c r="H816" s="150">
        <v>0</v>
      </c>
      <c r="I816" s="151">
        <v>8360</v>
      </c>
      <c r="J816" s="151">
        <v>189</v>
      </c>
      <c r="K816" s="151">
        <v>188</v>
      </c>
      <c r="L816" s="151">
        <v>32</v>
      </c>
      <c r="M816" s="151">
        <v>0</v>
      </c>
      <c r="N816" s="151">
        <v>9316</v>
      </c>
      <c r="O816" s="151">
        <v>156</v>
      </c>
      <c r="P816" s="151">
        <v>156</v>
      </c>
      <c r="Q816" s="151">
        <v>97</v>
      </c>
      <c r="R816" s="151">
        <v>0</v>
      </c>
      <c r="S816" s="152">
        <v>0.015</v>
      </c>
      <c r="T816" s="153">
        <v>251934</v>
      </c>
      <c r="U816" s="153">
        <v>5349</v>
      </c>
      <c r="V816" s="153">
        <v>5273</v>
      </c>
      <c r="W816" s="153">
        <v>6</v>
      </c>
      <c r="X816" s="151">
        <v>4855</v>
      </c>
      <c r="Y816" s="154">
        <v>0.0212079354116554</v>
      </c>
      <c r="Z816" s="154">
        <v>0.0225857519788918</v>
      </c>
      <c r="AA816" s="154">
        <v>0.0226076555023923</v>
      </c>
      <c r="AB816" s="155">
        <v>0.0167453842851009</v>
      </c>
      <c r="AC816" s="156">
        <v>-2.19035235005244e-5</v>
      </c>
      <c r="AD816" s="157">
        <v>61393</v>
      </c>
      <c r="AE816" s="158">
        <v>1363</v>
      </c>
      <c r="AF816" s="158">
        <v>0</v>
      </c>
      <c r="AG816" s="158">
        <v>61440</v>
      </c>
      <c r="AH816" s="158">
        <v>1316</v>
      </c>
      <c r="AI816" s="158">
        <v>2</v>
      </c>
      <c r="AJ816" s="155">
        <v>0.0222012281530468</v>
      </c>
      <c r="AK816" s="155">
        <v>0.02138671875</v>
      </c>
      <c r="AL816" s="156">
        <v>0.000814509403046764</v>
      </c>
    </row>
    <row r="817" spans="1:38">
      <c r="A817" s="166" t="s">
        <v>375</v>
      </c>
      <c r="B817" s="167" t="s">
        <v>1821</v>
      </c>
      <c r="C817" s="167" t="s">
        <v>635</v>
      </c>
      <c r="D817" s="150">
        <v>7444</v>
      </c>
      <c r="E817" s="150">
        <v>112</v>
      </c>
      <c r="F817" s="150">
        <v>67</v>
      </c>
      <c r="G817" s="150">
        <v>1</v>
      </c>
      <c r="H817" s="150">
        <v>0</v>
      </c>
      <c r="I817" s="151">
        <v>6568</v>
      </c>
      <c r="J817" s="151">
        <v>119</v>
      </c>
      <c r="K817" s="151">
        <v>119</v>
      </c>
      <c r="L817" s="151">
        <v>5</v>
      </c>
      <c r="M817" s="151">
        <v>0</v>
      </c>
      <c r="N817" s="151">
        <v>6976</v>
      </c>
      <c r="O817" s="151">
        <v>115</v>
      </c>
      <c r="P817" s="151">
        <v>115</v>
      </c>
      <c r="Q817" s="151">
        <v>54</v>
      </c>
      <c r="R817" s="151">
        <v>0</v>
      </c>
      <c r="S817" s="152">
        <v>0.015</v>
      </c>
      <c r="T817" s="153">
        <v>199028</v>
      </c>
      <c r="U817" s="153">
        <v>3067</v>
      </c>
      <c r="V817" s="153">
        <v>3022</v>
      </c>
      <c r="W817" s="153">
        <v>1</v>
      </c>
      <c r="X817" s="151">
        <v>2729</v>
      </c>
      <c r="Y817" s="154">
        <v>0.0154048676568121</v>
      </c>
      <c r="Z817" s="154">
        <v>0.015045674368619</v>
      </c>
      <c r="AA817" s="154">
        <v>0.0181181485992692</v>
      </c>
      <c r="AB817" s="155">
        <v>0.0164850917431193</v>
      </c>
      <c r="AC817" s="156">
        <v>-0.00307247423065016</v>
      </c>
      <c r="AD817" s="157">
        <v>48415</v>
      </c>
      <c r="AE817" s="158">
        <v>762</v>
      </c>
      <c r="AF817" s="158">
        <v>0</v>
      </c>
      <c r="AG817" s="158">
        <v>49439</v>
      </c>
      <c r="AH817" s="158">
        <v>782</v>
      </c>
      <c r="AI817" s="158">
        <v>0</v>
      </c>
      <c r="AJ817" s="155">
        <v>0.015738923887225</v>
      </c>
      <c r="AK817" s="155">
        <v>0.0158174720362467</v>
      </c>
      <c r="AL817" s="156">
        <v>-7.85481490216539e-5</v>
      </c>
    </row>
    <row r="818" spans="1:38">
      <c r="A818" s="166" t="s">
        <v>375</v>
      </c>
      <c r="B818" s="167" t="s">
        <v>1821</v>
      </c>
      <c r="C818" s="167" t="s">
        <v>636</v>
      </c>
      <c r="D818" s="150">
        <v>5833</v>
      </c>
      <c r="E818" s="150">
        <v>99</v>
      </c>
      <c r="F818" s="150">
        <v>63</v>
      </c>
      <c r="G818" s="150">
        <v>0</v>
      </c>
      <c r="H818" s="150">
        <v>0</v>
      </c>
      <c r="I818" s="151">
        <v>5070</v>
      </c>
      <c r="J818" s="151">
        <v>91</v>
      </c>
      <c r="K818" s="151">
        <v>91</v>
      </c>
      <c r="L818" s="151">
        <v>3</v>
      </c>
      <c r="M818" s="151">
        <v>0</v>
      </c>
      <c r="N818" s="151">
        <v>5292</v>
      </c>
      <c r="O818" s="151">
        <v>73</v>
      </c>
      <c r="P818" s="151">
        <v>73</v>
      </c>
      <c r="Q818" s="151">
        <v>38</v>
      </c>
      <c r="R818" s="151">
        <v>0</v>
      </c>
      <c r="S818" s="152">
        <v>0.015</v>
      </c>
      <c r="T818" s="153">
        <v>155181</v>
      </c>
      <c r="U818" s="153">
        <v>2402</v>
      </c>
      <c r="V818" s="153">
        <v>2365</v>
      </c>
      <c r="W818" s="153">
        <v>2</v>
      </c>
      <c r="X818" s="151">
        <v>2133</v>
      </c>
      <c r="Y818" s="154">
        <v>0.0154658108917973</v>
      </c>
      <c r="Z818" s="154">
        <v>0.016972398422767</v>
      </c>
      <c r="AA818" s="154">
        <v>0.0179487179487179</v>
      </c>
      <c r="AB818" s="155">
        <v>0.0137944066515495</v>
      </c>
      <c r="AC818" s="156">
        <v>-0.000976319525950932</v>
      </c>
      <c r="AD818" s="157">
        <v>37879</v>
      </c>
      <c r="AE818" s="158">
        <v>596</v>
      </c>
      <c r="AF818" s="158">
        <v>0</v>
      </c>
      <c r="AG818" s="158">
        <v>38618</v>
      </c>
      <c r="AH818" s="158">
        <v>581</v>
      </c>
      <c r="AI818" s="158">
        <v>0</v>
      </c>
      <c r="AJ818" s="155">
        <v>0.0157343118878534</v>
      </c>
      <c r="AK818" s="155">
        <v>0.0150447977627013</v>
      </c>
      <c r="AL818" s="156">
        <v>0.000689514125152096</v>
      </c>
    </row>
    <row r="819" spans="1:38">
      <c r="A819" s="166" t="s">
        <v>375</v>
      </c>
      <c r="B819" s="167" t="s">
        <v>1821</v>
      </c>
      <c r="C819" s="167" t="s">
        <v>637</v>
      </c>
      <c r="D819" s="150">
        <v>4681</v>
      </c>
      <c r="E819" s="150">
        <v>70</v>
      </c>
      <c r="F819" s="150">
        <v>22</v>
      </c>
      <c r="G819" s="150">
        <v>0</v>
      </c>
      <c r="H819" s="150">
        <v>0</v>
      </c>
      <c r="I819" s="151">
        <v>3875</v>
      </c>
      <c r="J819" s="151">
        <v>72</v>
      </c>
      <c r="K819" s="151">
        <v>72</v>
      </c>
      <c r="L819" s="151">
        <v>0</v>
      </c>
      <c r="M819" s="151">
        <v>0</v>
      </c>
      <c r="N819" s="151">
        <v>4027</v>
      </c>
      <c r="O819" s="151">
        <v>71</v>
      </c>
      <c r="P819" s="151">
        <v>71</v>
      </c>
      <c r="Q819" s="151">
        <v>23</v>
      </c>
      <c r="R819" s="151">
        <v>0</v>
      </c>
      <c r="S819" s="152">
        <v>0.015</v>
      </c>
      <c r="T819" s="153">
        <v>122080</v>
      </c>
      <c r="U819" s="153">
        <v>2010</v>
      </c>
      <c r="V819" s="153">
        <v>1961</v>
      </c>
      <c r="W819" s="153">
        <v>8</v>
      </c>
      <c r="X819" s="151">
        <v>1760</v>
      </c>
      <c r="Y819" s="154">
        <v>0.0163990825688073</v>
      </c>
      <c r="Z819" s="154">
        <v>0.0149540696432386</v>
      </c>
      <c r="AA819" s="154">
        <v>0.0185806451612903</v>
      </c>
      <c r="AB819" s="155">
        <v>0.0176309908120189</v>
      </c>
      <c r="AC819" s="156">
        <v>-0.0036265755180517</v>
      </c>
      <c r="AD819" s="157">
        <v>29380</v>
      </c>
      <c r="AE819" s="158">
        <v>510</v>
      </c>
      <c r="AF819" s="158">
        <v>0</v>
      </c>
      <c r="AG819" s="158">
        <v>29751</v>
      </c>
      <c r="AH819" s="158">
        <v>558</v>
      </c>
      <c r="AI819" s="158">
        <v>1</v>
      </c>
      <c r="AJ819" s="155">
        <v>0.017358747447243</v>
      </c>
      <c r="AK819" s="155">
        <v>0.0187220597626971</v>
      </c>
      <c r="AL819" s="156">
        <v>-0.00136331231545403</v>
      </c>
    </row>
    <row r="820" spans="1:38">
      <c r="A820" s="166" t="s">
        <v>375</v>
      </c>
      <c r="B820" s="167" t="s">
        <v>1821</v>
      </c>
      <c r="C820" s="167" t="s">
        <v>638</v>
      </c>
      <c r="D820" s="150">
        <v>4171</v>
      </c>
      <c r="E820" s="150">
        <v>63</v>
      </c>
      <c r="F820" s="150">
        <v>38</v>
      </c>
      <c r="G820" s="150">
        <v>0</v>
      </c>
      <c r="H820" s="150">
        <v>0</v>
      </c>
      <c r="I820" s="151">
        <v>3539</v>
      </c>
      <c r="J820" s="151">
        <v>76</v>
      </c>
      <c r="K820" s="151">
        <v>76</v>
      </c>
      <c r="L820" s="151">
        <v>0</v>
      </c>
      <c r="M820" s="151">
        <v>0</v>
      </c>
      <c r="N820" s="151">
        <v>3812</v>
      </c>
      <c r="O820" s="151">
        <v>65</v>
      </c>
      <c r="P820" s="151">
        <v>65</v>
      </c>
      <c r="Q820" s="151">
        <v>28</v>
      </c>
      <c r="R820" s="151">
        <v>0</v>
      </c>
      <c r="S820" s="152">
        <v>0.015</v>
      </c>
      <c r="T820" s="153">
        <v>105481</v>
      </c>
      <c r="U820" s="153">
        <v>1968</v>
      </c>
      <c r="V820" s="153">
        <v>1943</v>
      </c>
      <c r="W820" s="153">
        <v>0</v>
      </c>
      <c r="X820" s="151">
        <v>1753</v>
      </c>
      <c r="Y820" s="154">
        <v>0.018657388534428</v>
      </c>
      <c r="Z820" s="154">
        <v>0.0151042915368017</v>
      </c>
      <c r="AA820" s="154">
        <v>0.0214749929358576</v>
      </c>
      <c r="AB820" s="155">
        <v>0.0170514165792235</v>
      </c>
      <c r="AC820" s="156">
        <v>-0.00637070139905586</v>
      </c>
      <c r="AD820" s="157">
        <v>27258</v>
      </c>
      <c r="AE820" s="158">
        <v>517</v>
      </c>
      <c r="AF820" s="158">
        <v>0</v>
      </c>
      <c r="AG820" s="158">
        <v>26128</v>
      </c>
      <c r="AH820" s="158">
        <v>490</v>
      </c>
      <c r="AI820" s="158">
        <v>0</v>
      </c>
      <c r="AJ820" s="155">
        <v>0.0189669087974173</v>
      </c>
      <c r="AK820" s="155">
        <v>0.0187538273116963</v>
      </c>
      <c r="AL820" s="156">
        <v>0.000213081485721009</v>
      </c>
    </row>
    <row r="821" spans="1:38">
      <c r="A821" s="166" t="s">
        <v>375</v>
      </c>
      <c r="B821" s="167" t="s">
        <v>1821</v>
      </c>
      <c r="C821" s="167" t="s">
        <v>639</v>
      </c>
      <c r="D821" s="150">
        <v>2576</v>
      </c>
      <c r="E821" s="150">
        <v>36</v>
      </c>
      <c r="F821" s="150">
        <v>31</v>
      </c>
      <c r="G821" s="150">
        <v>0</v>
      </c>
      <c r="H821" s="150">
        <v>0</v>
      </c>
      <c r="I821" s="151">
        <v>2189</v>
      </c>
      <c r="J821" s="151">
        <v>25</v>
      </c>
      <c r="K821" s="151">
        <v>25</v>
      </c>
      <c r="L821" s="151">
        <v>0</v>
      </c>
      <c r="M821" s="151">
        <v>0</v>
      </c>
      <c r="N821" s="151">
        <v>2514</v>
      </c>
      <c r="O821" s="151">
        <v>40</v>
      </c>
      <c r="P821" s="151">
        <v>40</v>
      </c>
      <c r="Q821" s="151">
        <v>22</v>
      </c>
      <c r="R821" s="151">
        <v>0</v>
      </c>
      <c r="S821" s="152">
        <v>0.015</v>
      </c>
      <c r="T821" s="153">
        <v>72288</v>
      </c>
      <c r="U821" s="153">
        <v>1028</v>
      </c>
      <c r="V821" s="153">
        <v>1023</v>
      </c>
      <c r="W821" s="153">
        <v>0</v>
      </c>
      <c r="X821" s="151">
        <v>911</v>
      </c>
      <c r="Y821" s="154">
        <v>0.0142208942009739</v>
      </c>
      <c r="Z821" s="154">
        <v>0.0139751552795031</v>
      </c>
      <c r="AA821" s="154">
        <v>0.0114207400639561</v>
      </c>
      <c r="AB821" s="155">
        <v>0.0159108989657916</v>
      </c>
      <c r="AC821" s="156">
        <v>0.00255441521554696</v>
      </c>
      <c r="AD821" s="157">
        <v>17738</v>
      </c>
      <c r="AE821" s="158">
        <v>278</v>
      </c>
      <c r="AF821" s="158">
        <v>0</v>
      </c>
      <c r="AG821" s="158">
        <v>17885</v>
      </c>
      <c r="AH821" s="158">
        <v>194</v>
      </c>
      <c r="AI821" s="158">
        <v>0</v>
      </c>
      <c r="AJ821" s="155">
        <v>0.0156725673694892</v>
      </c>
      <c r="AK821" s="155">
        <v>0.0108470785574504</v>
      </c>
      <c r="AL821" s="156">
        <v>0.00482548881203886</v>
      </c>
    </row>
    <row r="822" spans="1:38">
      <c r="A822" s="166" t="s">
        <v>375</v>
      </c>
      <c r="B822" s="167" t="s">
        <v>1821</v>
      </c>
      <c r="C822" s="167" t="s">
        <v>640</v>
      </c>
      <c r="D822" s="150">
        <v>7920</v>
      </c>
      <c r="E822" s="150">
        <v>144</v>
      </c>
      <c r="F822" s="150">
        <v>87</v>
      </c>
      <c r="G822" s="150">
        <v>0</v>
      </c>
      <c r="H822" s="150">
        <v>0</v>
      </c>
      <c r="I822" s="151">
        <v>7152</v>
      </c>
      <c r="J822" s="151">
        <v>121</v>
      </c>
      <c r="K822" s="151">
        <v>121</v>
      </c>
      <c r="L822" s="151">
        <v>14</v>
      </c>
      <c r="M822" s="151">
        <v>0</v>
      </c>
      <c r="N822" s="151">
        <v>7532</v>
      </c>
      <c r="O822" s="151">
        <v>139</v>
      </c>
      <c r="P822" s="151">
        <v>139</v>
      </c>
      <c r="Q822" s="151">
        <v>90</v>
      </c>
      <c r="R822" s="151">
        <v>0</v>
      </c>
      <c r="S822" s="152">
        <v>0.015</v>
      </c>
      <c r="T822" s="153">
        <v>223474</v>
      </c>
      <c r="U822" s="153">
        <v>3834</v>
      </c>
      <c r="V822" s="153">
        <v>3777</v>
      </c>
      <c r="W822" s="153">
        <v>1</v>
      </c>
      <c r="X822" s="151">
        <v>3457</v>
      </c>
      <c r="Y822" s="154">
        <v>0.0171518834405792</v>
      </c>
      <c r="Z822" s="154">
        <v>0.0181818181818182</v>
      </c>
      <c r="AA822" s="154">
        <v>0.0169183445190157</v>
      </c>
      <c r="AB822" s="155">
        <v>0.0184545937334041</v>
      </c>
      <c r="AC822" s="156">
        <v>0.00126347366280252</v>
      </c>
      <c r="AD822" s="157">
        <v>53899</v>
      </c>
      <c r="AE822" s="158">
        <v>922</v>
      </c>
      <c r="AF822" s="158">
        <v>0</v>
      </c>
      <c r="AG822" s="158">
        <v>53620</v>
      </c>
      <c r="AH822" s="158">
        <v>1016</v>
      </c>
      <c r="AI822" s="158">
        <v>0</v>
      </c>
      <c r="AJ822" s="155">
        <v>0.017106068758233</v>
      </c>
      <c r="AK822" s="155">
        <v>0.0189481536740022</v>
      </c>
      <c r="AL822" s="156">
        <v>-0.00184208491576925</v>
      </c>
    </row>
    <row r="823" spans="1:38">
      <c r="A823" s="166" t="s">
        <v>375</v>
      </c>
      <c r="B823" s="167" t="s">
        <v>1821</v>
      </c>
      <c r="C823" s="167" t="s">
        <v>641</v>
      </c>
      <c r="D823" s="150">
        <v>2045</v>
      </c>
      <c r="E823" s="150">
        <v>28</v>
      </c>
      <c r="F823" s="150">
        <v>18</v>
      </c>
      <c r="G823" s="150">
        <v>0</v>
      </c>
      <c r="H823" s="150">
        <v>0</v>
      </c>
      <c r="I823" s="151">
        <v>1770</v>
      </c>
      <c r="J823" s="151">
        <v>40</v>
      </c>
      <c r="K823" s="151">
        <v>39</v>
      </c>
      <c r="L823" s="151">
        <v>4</v>
      </c>
      <c r="M823" s="151">
        <v>0</v>
      </c>
      <c r="N823" s="151">
        <v>1837</v>
      </c>
      <c r="O823" s="151">
        <v>27</v>
      </c>
      <c r="P823" s="151">
        <v>27</v>
      </c>
      <c r="Q823" s="151">
        <v>12</v>
      </c>
      <c r="R823" s="151">
        <v>0</v>
      </c>
      <c r="S823" s="152">
        <v>0.015</v>
      </c>
      <c r="T823" s="153">
        <v>53882</v>
      </c>
      <c r="U823" s="153">
        <v>799</v>
      </c>
      <c r="V823" s="153">
        <v>788</v>
      </c>
      <c r="W823" s="153">
        <v>0</v>
      </c>
      <c r="X823" s="151">
        <v>710</v>
      </c>
      <c r="Y823" s="154">
        <v>0.0148286997513084</v>
      </c>
      <c r="Z823" s="154">
        <v>0.0136919315403423</v>
      </c>
      <c r="AA823" s="154">
        <v>0.0225988700564972</v>
      </c>
      <c r="AB823" s="155">
        <v>0.0146978769733261</v>
      </c>
      <c r="AC823" s="156">
        <v>-0.00890693851615488</v>
      </c>
      <c r="AD823" s="157">
        <v>13047</v>
      </c>
      <c r="AE823" s="158">
        <v>217</v>
      </c>
      <c r="AF823" s="158">
        <v>0</v>
      </c>
      <c r="AG823" s="158">
        <v>13139</v>
      </c>
      <c r="AH823" s="158">
        <v>226</v>
      </c>
      <c r="AI823" s="158">
        <v>0</v>
      </c>
      <c r="AJ823" s="155">
        <v>0.0166321759791523</v>
      </c>
      <c r="AK823" s="155">
        <v>0.0172007002054951</v>
      </c>
      <c r="AL823" s="156">
        <v>-0.000568524226342796</v>
      </c>
    </row>
    <row r="824" spans="1:38">
      <c r="A824" s="166" t="s">
        <v>375</v>
      </c>
      <c r="B824" s="167" t="s">
        <v>1821</v>
      </c>
      <c r="C824" s="167" t="s">
        <v>642</v>
      </c>
      <c r="D824" s="150">
        <v>10348</v>
      </c>
      <c r="E824" s="150">
        <v>144</v>
      </c>
      <c r="F824" s="150">
        <v>93</v>
      </c>
      <c r="G824" s="150">
        <v>0</v>
      </c>
      <c r="H824" s="150">
        <v>0</v>
      </c>
      <c r="I824" s="151">
        <v>8810</v>
      </c>
      <c r="J824" s="151">
        <v>185</v>
      </c>
      <c r="K824" s="151">
        <v>185</v>
      </c>
      <c r="L824" s="151">
        <v>10</v>
      </c>
      <c r="M824" s="151">
        <v>0</v>
      </c>
      <c r="N824" s="151">
        <v>8869</v>
      </c>
      <c r="O824" s="151">
        <v>194</v>
      </c>
      <c r="P824" s="151">
        <v>194</v>
      </c>
      <c r="Q824" s="151">
        <v>87</v>
      </c>
      <c r="R824" s="151">
        <v>0</v>
      </c>
      <c r="S824" s="152">
        <v>0.015</v>
      </c>
      <c r="T824" s="153">
        <v>269752</v>
      </c>
      <c r="U824" s="153">
        <v>4761</v>
      </c>
      <c r="V824" s="153">
        <v>4710</v>
      </c>
      <c r="W824" s="153">
        <v>3</v>
      </c>
      <c r="X824" s="151">
        <v>4244</v>
      </c>
      <c r="Y824" s="154">
        <v>0.0176384234407901</v>
      </c>
      <c r="Z824" s="154">
        <v>0.0139157325086973</v>
      </c>
      <c r="AA824" s="154">
        <v>0.0209988649262202</v>
      </c>
      <c r="AB824" s="155">
        <v>0.0218739429473447</v>
      </c>
      <c r="AC824" s="156">
        <v>-0.00708313241752287</v>
      </c>
      <c r="AD824" s="157">
        <v>64417</v>
      </c>
      <c r="AE824" s="158">
        <v>1137</v>
      </c>
      <c r="AF824" s="158">
        <v>0</v>
      </c>
      <c r="AG824" s="158">
        <v>68616</v>
      </c>
      <c r="AH824" s="158">
        <v>1267</v>
      </c>
      <c r="AI824" s="158">
        <v>2</v>
      </c>
      <c r="AJ824" s="155">
        <v>0.0176506201779033</v>
      </c>
      <c r="AK824" s="155">
        <v>0.0184359333100152</v>
      </c>
      <c r="AL824" s="156">
        <v>-0.00078531313211181</v>
      </c>
    </row>
    <row r="825" spans="1:38">
      <c r="A825" s="166" t="s">
        <v>375</v>
      </c>
      <c r="B825" s="167" t="s">
        <v>1822</v>
      </c>
      <c r="C825" s="167" t="s">
        <v>643</v>
      </c>
      <c r="D825" s="150">
        <v>10864</v>
      </c>
      <c r="E825" s="150">
        <v>197</v>
      </c>
      <c r="F825" s="150">
        <v>140</v>
      </c>
      <c r="G825" s="150">
        <v>1</v>
      </c>
      <c r="H825" s="150">
        <v>0</v>
      </c>
      <c r="I825" s="151">
        <v>8802</v>
      </c>
      <c r="J825" s="151">
        <v>146</v>
      </c>
      <c r="K825" s="151">
        <v>146</v>
      </c>
      <c r="L825" s="151">
        <v>59</v>
      </c>
      <c r="M825" s="151">
        <v>0</v>
      </c>
      <c r="N825" s="151">
        <v>9602</v>
      </c>
      <c r="O825" s="151">
        <v>163</v>
      </c>
      <c r="P825" s="151">
        <v>163</v>
      </c>
      <c r="Q825" s="151">
        <v>119</v>
      </c>
      <c r="R825" s="151">
        <v>0</v>
      </c>
      <c r="S825" s="152">
        <v>0.015</v>
      </c>
      <c r="T825" s="153">
        <v>277943</v>
      </c>
      <c r="U825" s="153">
        <v>4405</v>
      </c>
      <c r="V825" s="153">
        <v>4346</v>
      </c>
      <c r="W825" s="153">
        <v>2</v>
      </c>
      <c r="X825" s="151">
        <v>4019</v>
      </c>
      <c r="Y825" s="154">
        <v>0.0158413775486341</v>
      </c>
      <c r="Z825" s="154">
        <v>0.0181332842415317</v>
      </c>
      <c r="AA825" s="154">
        <v>0.0165871392865258</v>
      </c>
      <c r="AB825" s="155">
        <v>0.0169756300770673</v>
      </c>
      <c r="AC825" s="156">
        <v>0.00154614495500588</v>
      </c>
      <c r="AD825" s="157">
        <v>66722</v>
      </c>
      <c r="AE825" s="158">
        <v>1211</v>
      </c>
      <c r="AF825" s="158">
        <v>0</v>
      </c>
      <c r="AG825" s="158">
        <v>67896</v>
      </c>
      <c r="AH825" s="158">
        <v>1038</v>
      </c>
      <c r="AI825" s="158">
        <v>1</v>
      </c>
      <c r="AJ825" s="155">
        <v>0.0181499355534906</v>
      </c>
      <c r="AK825" s="155">
        <v>0.0152733592553317</v>
      </c>
      <c r="AL825" s="156">
        <v>0.00287657629815892</v>
      </c>
    </row>
    <row r="826" spans="1:38">
      <c r="A826" s="166" t="s">
        <v>375</v>
      </c>
      <c r="B826" s="167" t="s">
        <v>1822</v>
      </c>
      <c r="C826" s="167" t="s">
        <v>644</v>
      </c>
      <c r="D826" s="150">
        <v>6960</v>
      </c>
      <c r="E826" s="150">
        <v>94</v>
      </c>
      <c r="F826" s="150">
        <v>23</v>
      </c>
      <c r="G826" s="150">
        <v>3</v>
      </c>
      <c r="H826" s="150">
        <v>0</v>
      </c>
      <c r="I826" s="151">
        <v>6063</v>
      </c>
      <c r="J826" s="151">
        <v>211</v>
      </c>
      <c r="K826" s="151">
        <v>209</v>
      </c>
      <c r="L826" s="151">
        <v>49</v>
      </c>
      <c r="M826" s="151">
        <v>0</v>
      </c>
      <c r="N826" s="151">
        <v>6344</v>
      </c>
      <c r="O826" s="151">
        <v>175</v>
      </c>
      <c r="P826" s="151">
        <v>175</v>
      </c>
      <c r="Q826" s="151">
        <v>139</v>
      </c>
      <c r="R826" s="151">
        <v>0</v>
      </c>
      <c r="S826" s="152">
        <v>0.015</v>
      </c>
      <c r="T826" s="153">
        <v>184526</v>
      </c>
      <c r="U826" s="153">
        <v>3689</v>
      </c>
      <c r="V826" s="153">
        <v>3615</v>
      </c>
      <c r="W826" s="153">
        <v>11</v>
      </c>
      <c r="X826" s="151">
        <v>3351</v>
      </c>
      <c r="Y826" s="154">
        <v>0.0199321504828588</v>
      </c>
      <c r="Z826" s="154">
        <v>0.0135057471264368</v>
      </c>
      <c r="AA826" s="154">
        <v>0.0348012535048656</v>
      </c>
      <c r="AB826" s="155">
        <v>0.0275851197982346</v>
      </c>
      <c r="AC826" s="156">
        <v>-0.0212955063784288</v>
      </c>
      <c r="AD826" s="157">
        <v>43200</v>
      </c>
      <c r="AE826" s="158">
        <v>894</v>
      </c>
      <c r="AF826" s="158">
        <v>1</v>
      </c>
      <c r="AG826" s="158">
        <v>45754</v>
      </c>
      <c r="AH826" s="158">
        <v>902</v>
      </c>
      <c r="AI826" s="158">
        <v>2</v>
      </c>
      <c r="AJ826" s="155">
        <v>0.0206712962962963</v>
      </c>
      <c r="AK826" s="155">
        <v>0.0196704113301569</v>
      </c>
      <c r="AL826" s="156">
        <v>0.00100088496613937</v>
      </c>
    </row>
    <row r="827" spans="1:38">
      <c r="A827" s="166" t="s">
        <v>375</v>
      </c>
      <c r="B827" s="167" t="s">
        <v>1822</v>
      </c>
      <c r="C827" s="167" t="s">
        <v>645</v>
      </c>
      <c r="D827" s="150">
        <v>11207</v>
      </c>
      <c r="E827" s="150">
        <v>166</v>
      </c>
      <c r="F827" s="150">
        <v>102</v>
      </c>
      <c r="G827" s="150">
        <v>6</v>
      </c>
      <c r="H827" s="150">
        <v>0</v>
      </c>
      <c r="I827" s="151">
        <v>9221</v>
      </c>
      <c r="J827" s="151">
        <v>181</v>
      </c>
      <c r="K827" s="151">
        <v>180</v>
      </c>
      <c r="L827" s="151">
        <v>53</v>
      </c>
      <c r="M827" s="151">
        <v>0</v>
      </c>
      <c r="N827" s="151">
        <v>9638</v>
      </c>
      <c r="O827" s="151">
        <v>157</v>
      </c>
      <c r="P827" s="151">
        <v>157</v>
      </c>
      <c r="Q827" s="151">
        <v>108</v>
      </c>
      <c r="R827" s="151">
        <v>0</v>
      </c>
      <c r="S827" s="152">
        <v>0.015</v>
      </c>
      <c r="T827" s="153">
        <v>284576</v>
      </c>
      <c r="U827" s="153">
        <v>4478</v>
      </c>
      <c r="V827" s="153">
        <v>4413</v>
      </c>
      <c r="W827" s="153">
        <v>15</v>
      </c>
      <c r="X827" s="151">
        <v>4051</v>
      </c>
      <c r="Y827" s="154">
        <v>0.0156829809962892</v>
      </c>
      <c r="Z827" s="154">
        <v>0.0148121709645757</v>
      </c>
      <c r="AA827" s="154">
        <v>0.0196291074720746</v>
      </c>
      <c r="AB827" s="155">
        <v>0.0162896866569828</v>
      </c>
      <c r="AC827" s="156">
        <v>-0.0048169365074989</v>
      </c>
      <c r="AD827" s="157">
        <v>66993</v>
      </c>
      <c r="AE827" s="158">
        <v>1111</v>
      </c>
      <c r="AF827" s="158">
        <v>0</v>
      </c>
      <c r="AG827" s="158">
        <v>69610</v>
      </c>
      <c r="AH827" s="158">
        <v>1197</v>
      </c>
      <c r="AI827" s="158">
        <v>5</v>
      </c>
      <c r="AJ827" s="155">
        <v>0.0165838221903781</v>
      </c>
      <c r="AK827" s="155">
        <v>0.0171239764401666</v>
      </c>
      <c r="AL827" s="156">
        <v>-0.000540154249788542</v>
      </c>
    </row>
    <row r="828" spans="1:38">
      <c r="A828" s="166" t="s">
        <v>375</v>
      </c>
      <c r="B828" s="167" t="s">
        <v>1822</v>
      </c>
      <c r="C828" s="167" t="s">
        <v>646</v>
      </c>
      <c r="D828" s="150">
        <v>4868</v>
      </c>
      <c r="E828" s="150">
        <v>43</v>
      </c>
      <c r="F828" s="150">
        <v>32</v>
      </c>
      <c r="G828" s="150">
        <v>0</v>
      </c>
      <c r="H828" s="150">
        <v>0</v>
      </c>
      <c r="I828" s="151">
        <v>4218</v>
      </c>
      <c r="J828" s="151">
        <v>43</v>
      </c>
      <c r="K828" s="151">
        <v>42</v>
      </c>
      <c r="L828" s="151">
        <v>10</v>
      </c>
      <c r="M828" s="151">
        <v>0</v>
      </c>
      <c r="N828" s="151">
        <v>4758</v>
      </c>
      <c r="O828" s="151">
        <v>129</v>
      </c>
      <c r="P828" s="151">
        <v>129</v>
      </c>
      <c r="Q828" s="151">
        <v>106</v>
      </c>
      <c r="R828" s="151">
        <v>0</v>
      </c>
      <c r="S828" s="152">
        <v>0.015</v>
      </c>
      <c r="T828" s="153">
        <v>128310</v>
      </c>
      <c r="U828" s="153">
        <v>1782</v>
      </c>
      <c r="V828" s="153">
        <v>1770</v>
      </c>
      <c r="W828" s="153">
        <v>1</v>
      </c>
      <c r="X828" s="151">
        <v>1666</v>
      </c>
      <c r="Y828" s="154">
        <v>0.0138804457953394</v>
      </c>
      <c r="Z828" s="154">
        <v>0.00883319638455218</v>
      </c>
      <c r="AA828" s="154">
        <v>0.010194404931247</v>
      </c>
      <c r="AB828" s="155">
        <v>0.0271122320302648</v>
      </c>
      <c r="AC828" s="156">
        <v>-0.00136120854669486</v>
      </c>
      <c r="AD828" s="157">
        <v>31029</v>
      </c>
      <c r="AE828" s="158">
        <v>471</v>
      </c>
      <c r="AF828" s="158">
        <v>0</v>
      </c>
      <c r="AG828" s="158">
        <v>31239</v>
      </c>
      <c r="AH828" s="158">
        <v>487</v>
      </c>
      <c r="AI828" s="158">
        <v>1</v>
      </c>
      <c r="AJ828" s="155">
        <v>0.0151793483515421</v>
      </c>
      <c r="AK828" s="155">
        <v>0.0155574762316335</v>
      </c>
      <c r="AL828" s="156">
        <v>-0.000378127880091429</v>
      </c>
    </row>
    <row r="829" spans="1:38">
      <c r="A829" s="166" t="s">
        <v>375</v>
      </c>
      <c r="B829" s="167" t="s">
        <v>1822</v>
      </c>
      <c r="C829" s="167" t="s">
        <v>647</v>
      </c>
      <c r="D829" s="150">
        <v>6128</v>
      </c>
      <c r="E829" s="150">
        <v>103</v>
      </c>
      <c r="F829" s="150">
        <v>66</v>
      </c>
      <c r="G829" s="150">
        <v>3</v>
      </c>
      <c r="H829" s="150">
        <v>0</v>
      </c>
      <c r="I829" s="151">
        <v>5387</v>
      </c>
      <c r="J829" s="151">
        <v>82</v>
      </c>
      <c r="K829" s="151">
        <v>81</v>
      </c>
      <c r="L829" s="151">
        <v>11</v>
      </c>
      <c r="M829" s="151">
        <v>0</v>
      </c>
      <c r="N829" s="151">
        <v>5724</v>
      </c>
      <c r="O829" s="151">
        <v>51</v>
      </c>
      <c r="P829" s="151">
        <v>51</v>
      </c>
      <c r="Q829" s="151">
        <v>25</v>
      </c>
      <c r="R829" s="151">
        <v>0</v>
      </c>
      <c r="S829" s="152">
        <v>0.015</v>
      </c>
      <c r="T829" s="153">
        <v>163525</v>
      </c>
      <c r="U829" s="153">
        <v>2413</v>
      </c>
      <c r="V829" s="153">
        <v>2375</v>
      </c>
      <c r="W829" s="153">
        <v>2</v>
      </c>
      <c r="X829" s="151">
        <v>2157</v>
      </c>
      <c r="Y829" s="154">
        <v>0.0147439229475615</v>
      </c>
      <c r="Z829" s="154">
        <v>0.0168080939947781</v>
      </c>
      <c r="AA829" s="154">
        <v>0.0152218303322814</v>
      </c>
      <c r="AB829" s="155">
        <v>0.00890985324947589</v>
      </c>
      <c r="AC829" s="156">
        <v>0.00158626366249665</v>
      </c>
      <c r="AD829" s="157">
        <v>39036</v>
      </c>
      <c r="AE829" s="158">
        <v>607</v>
      </c>
      <c r="AF829" s="158">
        <v>0</v>
      </c>
      <c r="AG829" s="158">
        <v>40242</v>
      </c>
      <c r="AH829" s="158">
        <v>670</v>
      </c>
      <c r="AI829" s="158">
        <v>0</v>
      </c>
      <c r="AJ829" s="155">
        <v>0.0155497489496875</v>
      </c>
      <c r="AK829" s="155">
        <v>0.0166492719049749</v>
      </c>
      <c r="AL829" s="156">
        <v>-0.00109952295528743</v>
      </c>
    </row>
    <row r="830" spans="1:38">
      <c r="A830" s="166" t="s">
        <v>375</v>
      </c>
      <c r="B830" s="167" t="s">
        <v>1822</v>
      </c>
      <c r="C830" s="167" t="s">
        <v>648</v>
      </c>
      <c r="D830" s="150">
        <v>7254</v>
      </c>
      <c r="E830" s="150">
        <v>99</v>
      </c>
      <c r="F830" s="150">
        <v>68</v>
      </c>
      <c r="G830" s="150">
        <v>0</v>
      </c>
      <c r="H830" s="150">
        <v>0</v>
      </c>
      <c r="I830" s="151">
        <v>6366</v>
      </c>
      <c r="J830" s="151">
        <v>99</v>
      </c>
      <c r="K830" s="151">
        <v>99</v>
      </c>
      <c r="L830" s="151">
        <v>24</v>
      </c>
      <c r="M830" s="151">
        <v>0</v>
      </c>
      <c r="N830" s="151">
        <v>6705</v>
      </c>
      <c r="O830" s="151">
        <v>89</v>
      </c>
      <c r="P830" s="151">
        <v>89</v>
      </c>
      <c r="Q830" s="151">
        <v>65</v>
      </c>
      <c r="R830" s="151">
        <v>0</v>
      </c>
      <c r="S830" s="152">
        <v>0.015</v>
      </c>
      <c r="T830" s="153">
        <v>198146</v>
      </c>
      <c r="U830" s="153">
        <v>3200</v>
      </c>
      <c r="V830" s="153">
        <v>3169</v>
      </c>
      <c r="W830" s="153">
        <v>4</v>
      </c>
      <c r="X830" s="151">
        <v>2939</v>
      </c>
      <c r="Y830" s="154">
        <v>0.0161295206564856</v>
      </c>
      <c r="Z830" s="154">
        <v>0.0136476426799007</v>
      </c>
      <c r="AA830" s="154">
        <v>0.0155513666352498</v>
      </c>
      <c r="AB830" s="155">
        <v>0.0132736763609247</v>
      </c>
      <c r="AC830" s="156">
        <v>-0.00190372395534902</v>
      </c>
      <c r="AD830" s="157">
        <v>45882</v>
      </c>
      <c r="AE830" s="158">
        <v>828</v>
      </c>
      <c r="AF830" s="158">
        <v>1</v>
      </c>
      <c r="AG830" s="158">
        <v>49163</v>
      </c>
      <c r="AH830" s="158">
        <v>797</v>
      </c>
      <c r="AI830" s="158">
        <v>1</v>
      </c>
      <c r="AJ830" s="155">
        <v>0.0180244976243407</v>
      </c>
      <c r="AK830" s="155">
        <v>0.0161910379757134</v>
      </c>
      <c r="AL830" s="156">
        <v>0.00183345964862726</v>
      </c>
    </row>
    <row r="831" spans="1:38">
      <c r="A831" s="166" t="s">
        <v>375</v>
      </c>
      <c r="B831" s="167" t="s">
        <v>1822</v>
      </c>
      <c r="C831" s="167" t="s">
        <v>649</v>
      </c>
      <c r="D831" s="150">
        <v>5702</v>
      </c>
      <c r="E831" s="150">
        <v>59</v>
      </c>
      <c r="F831" s="150">
        <v>44</v>
      </c>
      <c r="G831" s="150">
        <v>11</v>
      </c>
      <c r="H831" s="150">
        <v>0</v>
      </c>
      <c r="I831" s="151">
        <v>4954</v>
      </c>
      <c r="J831" s="151">
        <v>76</v>
      </c>
      <c r="K831" s="151">
        <v>76</v>
      </c>
      <c r="L831" s="151">
        <v>20</v>
      </c>
      <c r="M831" s="151">
        <v>0</v>
      </c>
      <c r="N831" s="151">
        <v>5219</v>
      </c>
      <c r="O831" s="151">
        <v>82</v>
      </c>
      <c r="P831" s="151">
        <v>82</v>
      </c>
      <c r="Q831" s="151">
        <v>58</v>
      </c>
      <c r="R831" s="151">
        <v>0</v>
      </c>
      <c r="S831" s="152">
        <v>0.015</v>
      </c>
      <c r="T831" s="153">
        <v>154567</v>
      </c>
      <c r="U831" s="153">
        <v>2206</v>
      </c>
      <c r="V831" s="153">
        <v>2188</v>
      </c>
      <c r="W831" s="153">
        <v>2</v>
      </c>
      <c r="X831" s="151">
        <v>2049</v>
      </c>
      <c r="Y831" s="154">
        <v>0.0142591885719461</v>
      </c>
      <c r="Z831" s="154">
        <v>0.0103472465801473</v>
      </c>
      <c r="AA831" s="154">
        <v>0.0153411384739604</v>
      </c>
      <c r="AB831" s="155">
        <v>0.0157118221881587</v>
      </c>
      <c r="AC831" s="156">
        <v>-0.00499389189381312</v>
      </c>
      <c r="AD831" s="157">
        <v>35162</v>
      </c>
      <c r="AE831" s="158">
        <v>535</v>
      </c>
      <c r="AF831" s="158">
        <v>0</v>
      </c>
      <c r="AG831" s="158">
        <v>38265</v>
      </c>
      <c r="AH831" s="158">
        <v>597</v>
      </c>
      <c r="AI831" s="158">
        <v>1</v>
      </c>
      <c r="AJ831" s="155">
        <v>0.0152152892326944</v>
      </c>
      <c r="AK831" s="155">
        <v>0.0155755912713968</v>
      </c>
      <c r="AL831" s="156">
        <v>-0.000360302038702451</v>
      </c>
    </row>
    <row r="832" spans="1:38">
      <c r="A832" s="166" t="s">
        <v>375</v>
      </c>
      <c r="B832" s="167" t="s">
        <v>1822</v>
      </c>
      <c r="C832" s="167" t="s">
        <v>650</v>
      </c>
      <c r="D832" s="150">
        <v>3658</v>
      </c>
      <c r="E832" s="150">
        <v>54</v>
      </c>
      <c r="F832" s="150">
        <v>19</v>
      </c>
      <c r="G832" s="150">
        <v>0</v>
      </c>
      <c r="H832" s="150">
        <v>0</v>
      </c>
      <c r="I832" s="151">
        <v>3027</v>
      </c>
      <c r="J832" s="151">
        <v>96</v>
      </c>
      <c r="K832" s="151">
        <v>95</v>
      </c>
      <c r="L832" s="151">
        <v>21</v>
      </c>
      <c r="M832" s="151">
        <v>0</v>
      </c>
      <c r="N832" s="151">
        <v>3284</v>
      </c>
      <c r="O832" s="151">
        <v>87</v>
      </c>
      <c r="P832" s="151">
        <v>87</v>
      </c>
      <c r="Q832" s="151">
        <v>50</v>
      </c>
      <c r="R832" s="151">
        <v>0</v>
      </c>
      <c r="S832" s="152">
        <v>0.015</v>
      </c>
      <c r="T832" s="153">
        <v>101982</v>
      </c>
      <c r="U832" s="153">
        <v>2071</v>
      </c>
      <c r="V832" s="153">
        <v>2033</v>
      </c>
      <c r="W832" s="153">
        <v>3</v>
      </c>
      <c r="X832" s="151">
        <v>1876</v>
      </c>
      <c r="Y832" s="154">
        <v>0.0202780882900904</v>
      </c>
      <c r="Z832" s="154">
        <v>0.0147621651175506</v>
      </c>
      <c r="AA832" s="154">
        <v>0.0317145688800793</v>
      </c>
      <c r="AB832" s="155">
        <v>0.0264920828258222</v>
      </c>
      <c r="AC832" s="156">
        <v>-0.0169524037625287</v>
      </c>
      <c r="AD832" s="157">
        <v>22519</v>
      </c>
      <c r="AE832" s="158">
        <v>519</v>
      </c>
      <c r="AF832" s="158">
        <v>1</v>
      </c>
      <c r="AG832" s="158">
        <v>25067</v>
      </c>
      <c r="AH832" s="158">
        <v>488</v>
      </c>
      <c r="AI832" s="158">
        <v>1</v>
      </c>
      <c r="AJ832" s="155">
        <v>0.0230027976375505</v>
      </c>
      <c r="AK832" s="155">
        <v>0.019427933139187</v>
      </c>
      <c r="AL832" s="156">
        <v>0.00357486449836353</v>
      </c>
    </row>
    <row r="833" spans="1:38">
      <c r="A833" s="166" t="s">
        <v>375</v>
      </c>
      <c r="B833" s="167" t="s">
        <v>1822</v>
      </c>
      <c r="C833" s="167" t="s">
        <v>651</v>
      </c>
      <c r="D833" s="150">
        <v>8677</v>
      </c>
      <c r="E833" s="150">
        <v>79</v>
      </c>
      <c r="F833" s="150">
        <v>57</v>
      </c>
      <c r="G833" s="150">
        <v>0</v>
      </c>
      <c r="H833" s="150">
        <v>0</v>
      </c>
      <c r="I833" s="151">
        <v>7960</v>
      </c>
      <c r="J833" s="151">
        <v>107</v>
      </c>
      <c r="K833" s="151">
        <v>107</v>
      </c>
      <c r="L833" s="151">
        <v>20</v>
      </c>
      <c r="M833" s="151">
        <v>1</v>
      </c>
      <c r="N833" s="151">
        <v>8307</v>
      </c>
      <c r="O833" s="151">
        <v>160</v>
      </c>
      <c r="P833" s="151">
        <v>160</v>
      </c>
      <c r="Q833" s="151">
        <v>104</v>
      </c>
      <c r="R833" s="151">
        <v>0</v>
      </c>
      <c r="S833" s="152">
        <v>0.015</v>
      </c>
      <c r="T833" s="153">
        <v>240811</v>
      </c>
      <c r="U833" s="153">
        <v>3405</v>
      </c>
      <c r="V833" s="153">
        <v>3383</v>
      </c>
      <c r="W833" s="153">
        <v>3</v>
      </c>
      <c r="X833" s="151">
        <v>3139</v>
      </c>
      <c r="Y833" s="154">
        <v>0.014127261628414</v>
      </c>
      <c r="Z833" s="154">
        <v>0.00910452921516653</v>
      </c>
      <c r="AA833" s="154">
        <v>0.0133165829145729</v>
      </c>
      <c r="AB833" s="155">
        <v>0.0192608643312869</v>
      </c>
      <c r="AC833" s="156">
        <v>-0.00421205369940633</v>
      </c>
      <c r="AD833" s="157">
        <v>57055</v>
      </c>
      <c r="AE833" s="158">
        <v>803</v>
      </c>
      <c r="AF833" s="158">
        <v>1</v>
      </c>
      <c r="AG833" s="158">
        <v>59006</v>
      </c>
      <c r="AH833" s="158">
        <v>856</v>
      </c>
      <c r="AI833" s="158">
        <v>1</v>
      </c>
      <c r="AJ833" s="155">
        <v>0.0140566120410131</v>
      </c>
      <c r="AK833" s="155">
        <v>0.014490051859133</v>
      </c>
      <c r="AL833" s="156">
        <v>-0.000433439818119913</v>
      </c>
    </row>
    <row r="834" spans="1:38">
      <c r="A834" s="166" t="s">
        <v>375</v>
      </c>
      <c r="B834" s="167" t="s">
        <v>1822</v>
      </c>
      <c r="C834" s="167" t="s">
        <v>652</v>
      </c>
      <c r="D834" s="150">
        <v>9244</v>
      </c>
      <c r="E834" s="150">
        <v>179</v>
      </c>
      <c r="F834" s="150">
        <v>92</v>
      </c>
      <c r="G834" s="150">
        <v>8</v>
      </c>
      <c r="H834" s="150">
        <v>0</v>
      </c>
      <c r="I834" s="151">
        <v>7748</v>
      </c>
      <c r="J834" s="151">
        <v>70</v>
      </c>
      <c r="K834" s="151">
        <v>70</v>
      </c>
      <c r="L834" s="151">
        <v>29</v>
      </c>
      <c r="M834" s="151">
        <v>0</v>
      </c>
      <c r="N834" s="151">
        <v>8125</v>
      </c>
      <c r="O834" s="151">
        <v>184</v>
      </c>
      <c r="P834" s="151">
        <v>184</v>
      </c>
      <c r="Q834" s="151">
        <v>86</v>
      </c>
      <c r="R834" s="151">
        <v>0</v>
      </c>
      <c r="S834" s="152">
        <v>0.015</v>
      </c>
      <c r="T834" s="153">
        <v>237429</v>
      </c>
      <c r="U834" s="153">
        <v>4524</v>
      </c>
      <c r="V834" s="153">
        <v>4436</v>
      </c>
      <c r="W834" s="153">
        <v>21</v>
      </c>
      <c r="X834" s="151">
        <v>4092</v>
      </c>
      <c r="Y834" s="154">
        <v>0.0189656697370582</v>
      </c>
      <c r="Z834" s="154">
        <v>0.0193639117265253</v>
      </c>
      <c r="AA834" s="154">
        <v>0.00903458957150232</v>
      </c>
      <c r="AB834" s="155">
        <v>0.0226461538461538</v>
      </c>
      <c r="AC834" s="156">
        <v>0.010329322155023</v>
      </c>
      <c r="AD834" s="157">
        <v>55706</v>
      </c>
      <c r="AE834" s="158">
        <v>1057</v>
      </c>
      <c r="AF834" s="158">
        <v>3</v>
      </c>
      <c r="AG834" s="158">
        <v>60851</v>
      </c>
      <c r="AH834" s="158">
        <v>1484</v>
      </c>
      <c r="AI834" s="158">
        <v>12</v>
      </c>
      <c r="AJ834" s="155">
        <v>0.018920762574947</v>
      </c>
      <c r="AK834" s="155">
        <v>0.0241902351645823</v>
      </c>
      <c r="AL834" s="156">
        <v>-0.0052694725896353</v>
      </c>
    </row>
    <row r="835" spans="1:38">
      <c r="A835" s="166" t="s">
        <v>375</v>
      </c>
      <c r="B835" s="167" t="s">
        <v>33</v>
      </c>
      <c r="C835" s="167" t="s">
        <v>653</v>
      </c>
      <c r="D835" s="150">
        <v>4349</v>
      </c>
      <c r="E835" s="150">
        <v>44</v>
      </c>
      <c r="F835" s="150">
        <v>33</v>
      </c>
      <c r="G835" s="150">
        <v>0</v>
      </c>
      <c r="H835" s="150">
        <v>0</v>
      </c>
      <c r="I835" s="151">
        <v>3681</v>
      </c>
      <c r="J835" s="151">
        <v>85</v>
      </c>
      <c r="K835" s="151">
        <v>85</v>
      </c>
      <c r="L835" s="151">
        <v>21</v>
      </c>
      <c r="M835" s="151">
        <v>0</v>
      </c>
      <c r="N835" s="151">
        <v>3738</v>
      </c>
      <c r="O835" s="151">
        <v>78</v>
      </c>
      <c r="P835" s="151">
        <v>78</v>
      </c>
      <c r="Q835" s="151">
        <v>47</v>
      </c>
      <c r="R835" s="151">
        <v>0</v>
      </c>
      <c r="S835" s="152">
        <v>0.015</v>
      </c>
      <c r="T835" s="153">
        <v>116535</v>
      </c>
      <c r="U835" s="153">
        <v>1550</v>
      </c>
      <c r="V835" s="153">
        <v>1539</v>
      </c>
      <c r="W835" s="153">
        <v>0</v>
      </c>
      <c r="X835" s="151">
        <v>1387</v>
      </c>
      <c r="Y835" s="154">
        <v>0.013300725104046</v>
      </c>
      <c r="Z835" s="154">
        <v>0.0101172683375489</v>
      </c>
      <c r="AA835" s="154">
        <v>0.0230915512089106</v>
      </c>
      <c r="AB835" s="155">
        <v>0.0208667736757624</v>
      </c>
      <c r="AC835" s="156">
        <v>-0.0129742828713618</v>
      </c>
      <c r="AD835" s="157">
        <v>27664</v>
      </c>
      <c r="AE835" s="158">
        <v>410</v>
      </c>
      <c r="AF835" s="158">
        <v>0</v>
      </c>
      <c r="AG835" s="158">
        <v>29899</v>
      </c>
      <c r="AH835" s="158">
        <v>377</v>
      </c>
      <c r="AI835" s="158">
        <v>0</v>
      </c>
      <c r="AJ835" s="155">
        <v>0.0148207056101793</v>
      </c>
      <c r="AK835" s="155">
        <v>0.0126091173617847</v>
      </c>
      <c r="AL835" s="156">
        <v>0.00221158824839462</v>
      </c>
    </row>
    <row r="836" spans="1:38">
      <c r="A836" s="166" t="s">
        <v>375</v>
      </c>
      <c r="B836" s="167" t="s">
        <v>33</v>
      </c>
      <c r="C836" s="167" t="s">
        <v>654</v>
      </c>
      <c r="D836" s="150">
        <v>8062</v>
      </c>
      <c r="E836" s="150">
        <v>172</v>
      </c>
      <c r="F836" s="150">
        <v>109</v>
      </c>
      <c r="G836" s="150">
        <v>0</v>
      </c>
      <c r="H836" s="150">
        <v>0</v>
      </c>
      <c r="I836" s="151">
        <v>7032</v>
      </c>
      <c r="J836" s="151">
        <v>168</v>
      </c>
      <c r="K836" s="151">
        <v>165</v>
      </c>
      <c r="L836" s="151">
        <v>29</v>
      </c>
      <c r="M836" s="151">
        <v>0</v>
      </c>
      <c r="N836" s="151">
        <v>7351</v>
      </c>
      <c r="O836" s="151">
        <v>223</v>
      </c>
      <c r="P836" s="151">
        <v>223</v>
      </c>
      <c r="Q836" s="151">
        <v>123</v>
      </c>
      <c r="R836" s="151">
        <v>0</v>
      </c>
      <c r="S836" s="152">
        <v>0.015</v>
      </c>
      <c r="T836" s="153">
        <v>231963</v>
      </c>
      <c r="U836" s="153">
        <v>4717</v>
      </c>
      <c r="V836" s="153">
        <v>4651</v>
      </c>
      <c r="W836" s="153">
        <v>2</v>
      </c>
      <c r="X836" s="151">
        <v>4237</v>
      </c>
      <c r="Y836" s="154">
        <v>0.0203265175911676</v>
      </c>
      <c r="Z836" s="154">
        <v>0.0213346564128008</v>
      </c>
      <c r="AA836" s="154">
        <v>0.0238907849829352</v>
      </c>
      <c r="AB836" s="155">
        <v>0.0303360087062985</v>
      </c>
      <c r="AC836" s="156">
        <v>-0.00255612857013436</v>
      </c>
      <c r="AD836" s="157">
        <v>53931</v>
      </c>
      <c r="AE836" s="158">
        <v>1193</v>
      </c>
      <c r="AF836" s="158">
        <v>2</v>
      </c>
      <c r="AG836" s="158">
        <v>59855</v>
      </c>
      <c r="AH836" s="158">
        <v>1295</v>
      </c>
      <c r="AI836" s="158">
        <v>0</v>
      </c>
      <c r="AJ836" s="155">
        <v>0.0220837737108528</v>
      </c>
      <c r="AK836" s="155">
        <v>0.0216356194135828</v>
      </c>
      <c r="AL836" s="156">
        <v>0.00044815429726993</v>
      </c>
    </row>
    <row r="837" spans="1:38">
      <c r="A837" s="166" t="s">
        <v>375</v>
      </c>
      <c r="B837" s="167" t="s">
        <v>33</v>
      </c>
      <c r="C837" s="167" t="s">
        <v>655</v>
      </c>
      <c r="D837" s="150">
        <v>8704</v>
      </c>
      <c r="E837" s="150">
        <v>161</v>
      </c>
      <c r="F837" s="150">
        <v>113</v>
      </c>
      <c r="G837" s="150">
        <v>0</v>
      </c>
      <c r="H837" s="150">
        <v>0</v>
      </c>
      <c r="I837" s="151">
        <v>7227</v>
      </c>
      <c r="J837" s="151">
        <v>199</v>
      </c>
      <c r="K837" s="151">
        <v>199</v>
      </c>
      <c r="L837" s="151">
        <v>22</v>
      </c>
      <c r="M837" s="151">
        <v>0</v>
      </c>
      <c r="N837" s="151">
        <v>7342</v>
      </c>
      <c r="O837" s="151">
        <v>236</v>
      </c>
      <c r="P837" s="151">
        <v>236</v>
      </c>
      <c r="Q837" s="151">
        <v>153</v>
      </c>
      <c r="R837" s="151">
        <v>0</v>
      </c>
      <c r="S837" s="152">
        <v>0.015</v>
      </c>
      <c r="T837" s="153">
        <v>224893</v>
      </c>
      <c r="U837" s="153">
        <v>5493</v>
      </c>
      <c r="V837" s="153">
        <v>5445</v>
      </c>
      <c r="W837" s="153">
        <v>5</v>
      </c>
      <c r="X837" s="151">
        <v>4974</v>
      </c>
      <c r="Y837" s="154">
        <v>0.0244027159582557</v>
      </c>
      <c r="Z837" s="154">
        <v>0.0184972426470588</v>
      </c>
      <c r="AA837" s="154">
        <v>0.0275356302753563</v>
      </c>
      <c r="AB837" s="155">
        <v>0.0321438300190684</v>
      </c>
      <c r="AC837" s="156">
        <v>-0.00903838762829748</v>
      </c>
      <c r="AD837" s="157">
        <v>54066</v>
      </c>
      <c r="AE837" s="158">
        <v>1476</v>
      </c>
      <c r="AF837" s="158">
        <v>0</v>
      </c>
      <c r="AG837" s="158">
        <v>56107</v>
      </c>
      <c r="AH837" s="158">
        <v>1491</v>
      </c>
      <c r="AI837" s="158">
        <v>0</v>
      </c>
      <c r="AJ837" s="155">
        <v>0.0272999667073577</v>
      </c>
      <c r="AK837" s="155">
        <v>0.0265742242500936</v>
      </c>
      <c r="AL837" s="156">
        <v>0.000725742457264103</v>
      </c>
    </row>
    <row r="838" spans="1:38">
      <c r="A838" s="166" t="s">
        <v>375</v>
      </c>
      <c r="B838" s="167" t="s">
        <v>33</v>
      </c>
      <c r="C838" s="167" t="s">
        <v>656</v>
      </c>
      <c r="D838" s="150">
        <v>6552</v>
      </c>
      <c r="E838" s="150">
        <v>198</v>
      </c>
      <c r="F838" s="150">
        <v>134</v>
      </c>
      <c r="G838" s="150">
        <v>0</v>
      </c>
      <c r="H838" s="150">
        <v>0</v>
      </c>
      <c r="I838" s="151">
        <v>5587</v>
      </c>
      <c r="J838" s="151">
        <v>159</v>
      </c>
      <c r="K838" s="151">
        <v>157</v>
      </c>
      <c r="L838" s="151">
        <v>28</v>
      </c>
      <c r="M838" s="151">
        <v>0</v>
      </c>
      <c r="N838" s="151">
        <v>5821</v>
      </c>
      <c r="O838" s="151">
        <v>216</v>
      </c>
      <c r="P838" s="151">
        <v>216</v>
      </c>
      <c r="Q838" s="151">
        <v>158</v>
      </c>
      <c r="R838" s="151">
        <v>0</v>
      </c>
      <c r="S838" s="152">
        <v>0.015</v>
      </c>
      <c r="T838" s="153">
        <v>173749</v>
      </c>
      <c r="U838" s="153">
        <v>4966</v>
      </c>
      <c r="V838" s="153">
        <v>4899</v>
      </c>
      <c r="W838" s="153">
        <v>2</v>
      </c>
      <c r="X838" s="151">
        <v>4508</v>
      </c>
      <c r="Y838" s="154">
        <v>0.0285699486040207</v>
      </c>
      <c r="Z838" s="154">
        <v>0.0302197802197802</v>
      </c>
      <c r="AA838" s="154">
        <v>0.0284589224986576</v>
      </c>
      <c r="AB838" s="155">
        <v>0.0371070262841436</v>
      </c>
      <c r="AC838" s="156">
        <v>0.00176085772112262</v>
      </c>
      <c r="AD838" s="157">
        <v>42114</v>
      </c>
      <c r="AE838" s="158">
        <v>1236</v>
      </c>
      <c r="AF838" s="158">
        <v>1</v>
      </c>
      <c r="AG838" s="158">
        <v>42947</v>
      </c>
      <c r="AH838" s="158">
        <v>1340</v>
      </c>
      <c r="AI838" s="158">
        <v>0</v>
      </c>
      <c r="AJ838" s="155">
        <v>0.0293251650282566</v>
      </c>
      <c r="AK838" s="155">
        <v>0.031201248049922</v>
      </c>
      <c r="AL838" s="156">
        <v>-0.00187608302166536</v>
      </c>
    </row>
    <row r="839" spans="1:38">
      <c r="A839" s="166" t="s">
        <v>375</v>
      </c>
      <c r="B839" s="167" t="s">
        <v>33</v>
      </c>
      <c r="C839" s="167" t="s">
        <v>657</v>
      </c>
      <c r="D839" s="150">
        <v>8909</v>
      </c>
      <c r="E839" s="150">
        <v>111</v>
      </c>
      <c r="F839" s="150">
        <v>79</v>
      </c>
      <c r="G839" s="150">
        <v>0</v>
      </c>
      <c r="H839" s="150">
        <v>0</v>
      </c>
      <c r="I839" s="151">
        <v>7476</v>
      </c>
      <c r="J839" s="151">
        <v>125</v>
      </c>
      <c r="K839" s="151">
        <v>123</v>
      </c>
      <c r="L839" s="151">
        <v>8</v>
      </c>
      <c r="M839" s="151">
        <v>0</v>
      </c>
      <c r="N839" s="151">
        <v>7576</v>
      </c>
      <c r="O839" s="151">
        <v>118</v>
      </c>
      <c r="P839" s="151">
        <v>118</v>
      </c>
      <c r="Q839" s="151">
        <v>63</v>
      </c>
      <c r="R839" s="151">
        <v>0</v>
      </c>
      <c r="S839" s="152">
        <v>0.015</v>
      </c>
      <c r="T839" s="153">
        <v>230680</v>
      </c>
      <c r="U839" s="153">
        <v>3175</v>
      </c>
      <c r="V839" s="153">
        <v>3141</v>
      </c>
      <c r="W839" s="153">
        <v>1</v>
      </c>
      <c r="X839" s="151">
        <v>2862</v>
      </c>
      <c r="Y839" s="154">
        <v>0.0137593202705046</v>
      </c>
      <c r="Z839" s="154">
        <v>0.012459310809294</v>
      </c>
      <c r="AA839" s="154">
        <v>0.0167201712145532</v>
      </c>
      <c r="AB839" s="155">
        <v>0.0155755015839493</v>
      </c>
      <c r="AC839" s="156">
        <v>-0.00426086040525927</v>
      </c>
      <c r="AD839" s="157">
        <v>55405</v>
      </c>
      <c r="AE839" s="158">
        <v>797</v>
      </c>
      <c r="AF839" s="158">
        <v>0</v>
      </c>
      <c r="AG839" s="158">
        <v>59227</v>
      </c>
      <c r="AH839" s="158">
        <v>855</v>
      </c>
      <c r="AI839" s="158">
        <v>1</v>
      </c>
      <c r="AJ839" s="155">
        <v>0.0143849833047559</v>
      </c>
      <c r="AK839" s="155">
        <v>0.0144190993972344</v>
      </c>
      <c r="AL839" s="156">
        <v>-3.41160924784822e-5</v>
      </c>
    </row>
    <row r="840" spans="1:38">
      <c r="A840" s="166" t="s">
        <v>375</v>
      </c>
      <c r="B840" s="167" t="s">
        <v>33</v>
      </c>
      <c r="C840" s="167" t="s">
        <v>658</v>
      </c>
      <c r="D840" s="150">
        <v>3762</v>
      </c>
      <c r="E840" s="150">
        <v>52</v>
      </c>
      <c r="F840" s="150">
        <v>34</v>
      </c>
      <c r="G840" s="150">
        <v>0</v>
      </c>
      <c r="H840" s="150">
        <v>0</v>
      </c>
      <c r="I840" s="151">
        <v>3172</v>
      </c>
      <c r="J840" s="151">
        <v>35</v>
      </c>
      <c r="K840" s="151">
        <v>35</v>
      </c>
      <c r="L840" s="151">
        <v>8</v>
      </c>
      <c r="M840" s="151">
        <v>0</v>
      </c>
      <c r="N840" s="151">
        <v>3303</v>
      </c>
      <c r="O840" s="151">
        <v>51</v>
      </c>
      <c r="P840" s="151">
        <v>51</v>
      </c>
      <c r="Q840" s="151">
        <v>37</v>
      </c>
      <c r="R840" s="151">
        <v>0</v>
      </c>
      <c r="S840" s="152">
        <v>0.015</v>
      </c>
      <c r="T840" s="153">
        <v>98322</v>
      </c>
      <c r="U840" s="153">
        <v>1141</v>
      </c>
      <c r="V840" s="153">
        <v>1122</v>
      </c>
      <c r="W840" s="153">
        <v>0</v>
      </c>
      <c r="X840" s="151">
        <v>1029</v>
      </c>
      <c r="Y840" s="154">
        <v>0.0116047273245052</v>
      </c>
      <c r="Z840" s="154">
        <v>0.0138224348750665</v>
      </c>
      <c r="AA840" s="154">
        <v>0.0110340479192938</v>
      </c>
      <c r="AB840" s="155">
        <v>0.0154405086285195</v>
      </c>
      <c r="AC840" s="156">
        <v>0.00278838695577263</v>
      </c>
      <c r="AD840" s="157">
        <v>23803</v>
      </c>
      <c r="AE840" s="158">
        <v>322</v>
      </c>
      <c r="AF840" s="158">
        <v>0</v>
      </c>
      <c r="AG840" s="158">
        <v>24219</v>
      </c>
      <c r="AH840" s="158">
        <v>309</v>
      </c>
      <c r="AI840" s="158">
        <v>0</v>
      </c>
      <c r="AJ840" s="155">
        <v>0.0135277065916061</v>
      </c>
      <c r="AK840" s="155">
        <v>0.0127585779759693</v>
      </c>
      <c r="AL840" s="156">
        <v>0.00076912861563682</v>
      </c>
    </row>
    <row r="841" spans="1:38">
      <c r="A841" s="166" t="s">
        <v>375</v>
      </c>
      <c r="B841" s="167" t="s">
        <v>33</v>
      </c>
      <c r="C841" s="167" t="s">
        <v>659</v>
      </c>
      <c r="D841" s="150">
        <v>10323</v>
      </c>
      <c r="E841" s="150">
        <v>229</v>
      </c>
      <c r="F841" s="150">
        <v>162</v>
      </c>
      <c r="G841" s="150">
        <v>0</v>
      </c>
      <c r="H841" s="150">
        <v>0</v>
      </c>
      <c r="I841" s="151">
        <v>8334</v>
      </c>
      <c r="J841" s="151">
        <v>261</v>
      </c>
      <c r="K841" s="151">
        <v>259</v>
      </c>
      <c r="L841" s="151">
        <v>31</v>
      </c>
      <c r="M841" s="151">
        <v>0</v>
      </c>
      <c r="N841" s="151">
        <v>8895</v>
      </c>
      <c r="O841" s="151">
        <v>251</v>
      </c>
      <c r="P841" s="151">
        <v>251</v>
      </c>
      <c r="Q841" s="151">
        <v>139</v>
      </c>
      <c r="R841" s="151">
        <v>0</v>
      </c>
      <c r="S841" s="152">
        <v>0.015</v>
      </c>
      <c r="T841" s="153">
        <v>269098</v>
      </c>
      <c r="U841" s="153">
        <v>6929</v>
      </c>
      <c r="V841" s="153">
        <v>6860</v>
      </c>
      <c r="W841" s="153">
        <v>10</v>
      </c>
      <c r="X841" s="151">
        <v>6251</v>
      </c>
      <c r="Y841" s="154">
        <v>0.0257118224587325</v>
      </c>
      <c r="Z841" s="154">
        <v>0.022183473796377</v>
      </c>
      <c r="AA841" s="154">
        <v>0.031317494600432</v>
      </c>
      <c r="AB841" s="155">
        <v>0.0282181000562114</v>
      </c>
      <c r="AC841" s="156">
        <v>-0.00913402080405494</v>
      </c>
      <c r="AD841" s="157">
        <v>65553</v>
      </c>
      <c r="AE841" s="158">
        <v>1834</v>
      </c>
      <c r="AF841" s="158">
        <v>0</v>
      </c>
      <c r="AG841" s="158">
        <v>68984</v>
      </c>
      <c r="AH841" s="158">
        <v>1783</v>
      </c>
      <c r="AI841" s="158">
        <v>3</v>
      </c>
      <c r="AJ841" s="155">
        <v>0.0279773618293594</v>
      </c>
      <c r="AK841" s="155">
        <v>0.0258030847732808</v>
      </c>
      <c r="AL841" s="156">
        <v>0.00217427705607869</v>
      </c>
    </row>
    <row r="842" spans="1:38">
      <c r="A842" s="166" t="s">
        <v>375</v>
      </c>
      <c r="B842" s="167" t="s">
        <v>33</v>
      </c>
      <c r="C842" s="167" t="s">
        <v>660</v>
      </c>
      <c r="D842" s="150">
        <v>4291</v>
      </c>
      <c r="E842" s="150">
        <v>253</v>
      </c>
      <c r="F842" s="150">
        <v>144</v>
      </c>
      <c r="G842" s="150">
        <v>0</v>
      </c>
      <c r="H842" s="150">
        <v>0</v>
      </c>
      <c r="I842" s="151">
        <v>3795</v>
      </c>
      <c r="J842" s="151">
        <v>143</v>
      </c>
      <c r="K842" s="151">
        <v>143</v>
      </c>
      <c r="L842" s="151">
        <v>14</v>
      </c>
      <c r="M842" s="151">
        <v>0</v>
      </c>
      <c r="N842" s="151">
        <v>3987</v>
      </c>
      <c r="O842" s="151">
        <v>161</v>
      </c>
      <c r="P842" s="151">
        <v>161</v>
      </c>
      <c r="Q842" s="151">
        <v>73</v>
      </c>
      <c r="R842" s="151">
        <v>0</v>
      </c>
      <c r="S842" s="152">
        <v>0.015</v>
      </c>
      <c r="T842" s="153">
        <v>115130</v>
      </c>
      <c r="U842" s="153">
        <v>4702</v>
      </c>
      <c r="V842" s="153">
        <v>4593</v>
      </c>
      <c r="W842" s="153">
        <v>1</v>
      </c>
      <c r="X842" s="151">
        <v>4087</v>
      </c>
      <c r="Y842" s="154">
        <v>0.0408321028402675</v>
      </c>
      <c r="Z842" s="154">
        <v>0.0589606152412025</v>
      </c>
      <c r="AA842" s="154">
        <v>0.0376811594202899</v>
      </c>
      <c r="AB842" s="155">
        <v>0.0403812390268372</v>
      </c>
      <c r="AC842" s="156">
        <v>0.0212794558209127</v>
      </c>
      <c r="AD842" s="157">
        <v>28348</v>
      </c>
      <c r="AE842" s="158">
        <v>1332</v>
      </c>
      <c r="AF842" s="158">
        <v>0</v>
      </c>
      <c r="AG842" s="158">
        <v>28247</v>
      </c>
      <c r="AH842" s="158">
        <v>1298</v>
      </c>
      <c r="AI842" s="158">
        <v>0</v>
      </c>
      <c r="AJ842" s="155">
        <v>0.0469874417948356</v>
      </c>
      <c r="AK842" s="155">
        <v>0.0459517824901759</v>
      </c>
      <c r="AL842" s="156">
        <v>0.00103565930465967</v>
      </c>
    </row>
    <row r="843" spans="1:38">
      <c r="A843" s="166" t="s">
        <v>375</v>
      </c>
      <c r="B843" s="167" t="s">
        <v>33</v>
      </c>
      <c r="C843" s="167" t="s">
        <v>661</v>
      </c>
      <c r="D843" s="150">
        <v>11180</v>
      </c>
      <c r="E843" s="150">
        <v>171</v>
      </c>
      <c r="F843" s="150">
        <v>108</v>
      </c>
      <c r="G843" s="150">
        <v>4</v>
      </c>
      <c r="H843" s="150">
        <v>0</v>
      </c>
      <c r="I843" s="151">
        <v>9535</v>
      </c>
      <c r="J843" s="151">
        <v>167</v>
      </c>
      <c r="K843" s="151">
        <v>164</v>
      </c>
      <c r="L843" s="151">
        <v>21</v>
      </c>
      <c r="M843" s="151">
        <v>0</v>
      </c>
      <c r="N843" s="151">
        <v>9979</v>
      </c>
      <c r="O843" s="151">
        <v>167</v>
      </c>
      <c r="P843" s="151">
        <v>165</v>
      </c>
      <c r="Q843" s="151">
        <v>77</v>
      </c>
      <c r="R843" s="151">
        <v>0</v>
      </c>
      <c r="S843" s="152">
        <v>0.015</v>
      </c>
      <c r="T843" s="153">
        <v>282240</v>
      </c>
      <c r="U843" s="153">
        <v>4789</v>
      </c>
      <c r="V843" s="153">
        <v>4721</v>
      </c>
      <c r="W843" s="153">
        <v>2</v>
      </c>
      <c r="X843" s="151">
        <v>4313</v>
      </c>
      <c r="Y843" s="154">
        <v>0.0169607426303855</v>
      </c>
      <c r="Z843" s="154">
        <v>0.0152951699463327</v>
      </c>
      <c r="AA843" s="154">
        <v>0.0175144205558469</v>
      </c>
      <c r="AB843" s="155">
        <v>0.0167351438019842</v>
      </c>
      <c r="AC843" s="156">
        <v>-0.00221925060951414</v>
      </c>
      <c r="AD843" s="157">
        <v>68540</v>
      </c>
      <c r="AE843" s="158">
        <v>1123</v>
      </c>
      <c r="AF843" s="158">
        <v>0</v>
      </c>
      <c r="AG843" s="158">
        <v>68532</v>
      </c>
      <c r="AH843" s="158">
        <v>1362</v>
      </c>
      <c r="AI843" s="158">
        <v>0</v>
      </c>
      <c r="AJ843" s="155">
        <v>0.0163845929384301</v>
      </c>
      <c r="AK843" s="155">
        <v>0.0198739275083173</v>
      </c>
      <c r="AL843" s="156">
        <v>-0.00348933456988717</v>
      </c>
    </row>
    <row r="844" spans="1:38">
      <c r="A844" s="166" t="s">
        <v>375</v>
      </c>
      <c r="B844" s="167" t="s">
        <v>33</v>
      </c>
      <c r="C844" s="167" t="s">
        <v>662</v>
      </c>
      <c r="D844" s="150">
        <v>10503</v>
      </c>
      <c r="E844" s="150">
        <v>202</v>
      </c>
      <c r="F844" s="150">
        <v>159</v>
      </c>
      <c r="G844" s="150">
        <v>1</v>
      </c>
      <c r="H844" s="150">
        <v>0</v>
      </c>
      <c r="I844" s="151">
        <v>9127</v>
      </c>
      <c r="J844" s="151">
        <v>193</v>
      </c>
      <c r="K844" s="151">
        <v>193</v>
      </c>
      <c r="L844" s="151">
        <v>53</v>
      </c>
      <c r="M844" s="151">
        <v>0</v>
      </c>
      <c r="N844" s="151">
        <v>9336</v>
      </c>
      <c r="O844" s="151">
        <v>229</v>
      </c>
      <c r="P844" s="151">
        <v>229</v>
      </c>
      <c r="Q844" s="151">
        <v>160</v>
      </c>
      <c r="R844" s="151">
        <v>0</v>
      </c>
      <c r="S844" s="152">
        <v>0.015</v>
      </c>
      <c r="T844" s="153">
        <v>273782</v>
      </c>
      <c r="U844" s="153">
        <v>5552</v>
      </c>
      <c r="V844" s="153">
        <v>5508</v>
      </c>
      <c r="W844" s="153">
        <v>2</v>
      </c>
      <c r="X844" s="151">
        <v>5075</v>
      </c>
      <c r="Y844" s="154">
        <v>0.0202716029541752</v>
      </c>
      <c r="Z844" s="154">
        <v>0.019232600209464</v>
      </c>
      <c r="AA844" s="154">
        <v>0.0211460501807823</v>
      </c>
      <c r="AB844" s="155">
        <v>0.024528706083976</v>
      </c>
      <c r="AC844" s="156">
        <v>-0.00191344997131833</v>
      </c>
      <c r="AD844" s="157">
        <v>66390</v>
      </c>
      <c r="AE844" s="158">
        <v>1416</v>
      </c>
      <c r="AF844" s="158">
        <v>0</v>
      </c>
      <c r="AG844" s="158">
        <v>67214</v>
      </c>
      <c r="AH844" s="158">
        <v>1372</v>
      </c>
      <c r="AI844" s="158">
        <v>0</v>
      </c>
      <c r="AJ844" s="155">
        <v>0.0213285133303208</v>
      </c>
      <c r="AK844" s="155">
        <v>0.0204124140803999</v>
      </c>
      <c r="AL844" s="156">
        <v>0.000916099249920914</v>
      </c>
    </row>
    <row r="845" spans="1:38">
      <c r="A845" s="166" t="s">
        <v>375</v>
      </c>
      <c r="B845" s="167" t="s">
        <v>33</v>
      </c>
      <c r="C845" s="167" t="s">
        <v>663</v>
      </c>
      <c r="D845" s="150">
        <v>9160</v>
      </c>
      <c r="E845" s="150">
        <v>425</v>
      </c>
      <c r="F845" s="150">
        <v>230</v>
      </c>
      <c r="G845" s="150">
        <v>0</v>
      </c>
      <c r="H845" s="150">
        <v>0</v>
      </c>
      <c r="I845" s="151">
        <v>7566</v>
      </c>
      <c r="J845" s="151">
        <v>126</v>
      </c>
      <c r="K845" s="151">
        <v>126</v>
      </c>
      <c r="L845" s="151">
        <v>16</v>
      </c>
      <c r="M845" s="151">
        <v>0</v>
      </c>
      <c r="N845" s="151">
        <v>7880</v>
      </c>
      <c r="O845" s="151">
        <v>465</v>
      </c>
      <c r="P845" s="151">
        <v>465</v>
      </c>
      <c r="Q845" s="151">
        <v>131</v>
      </c>
      <c r="R845" s="151">
        <v>0</v>
      </c>
      <c r="S845" s="152">
        <v>0.015</v>
      </c>
      <c r="T845" s="153">
        <v>241805</v>
      </c>
      <c r="U845" s="153">
        <v>9658</v>
      </c>
      <c r="V845" s="153">
        <v>9456</v>
      </c>
      <c r="W845" s="153">
        <v>6</v>
      </c>
      <c r="X845" s="151">
        <v>8584</v>
      </c>
      <c r="Y845" s="154">
        <v>0.0399164616116292</v>
      </c>
      <c r="Z845" s="154">
        <v>0.0463973799126638</v>
      </c>
      <c r="AA845" s="154">
        <v>0.0166534496431404</v>
      </c>
      <c r="AB845" s="155">
        <v>0.059010152284264</v>
      </c>
      <c r="AC845" s="156">
        <v>0.0297439302695234</v>
      </c>
      <c r="AD845" s="157">
        <v>57517</v>
      </c>
      <c r="AE845" s="158">
        <v>2463</v>
      </c>
      <c r="AF845" s="158">
        <v>2</v>
      </c>
      <c r="AG845" s="158">
        <v>58973</v>
      </c>
      <c r="AH845" s="158">
        <v>2188</v>
      </c>
      <c r="AI845" s="158">
        <v>0</v>
      </c>
      <c r="AJ845" s="155">
        <v>0.0427873498270077</v>
      </c>
      <c r="AK845" s="155">
        <v>0.0371017245179998</v>
      </c>
      <c r="AL845" s="156">
        <v>0.0056856253090079</v>
      </c>
    </row>
    <row r="846" spans="1:38">
      <c r="A846" s="166" t="s">
        <v>375</v>
      </c>
      <c r="B846" s="167" t="s">
        <v>33</v>
      </c>
      <c r="C846" s="167" t="s">
        <v>664</v>
      </c>
      <c r="D846" s="150">
        <v>7171</v>
      </c>
      <c r="E846" s="150">
        <v>333</v>
      </c>
      <c r="F846" s="150">
        <v>224</v>
      </c>
      <c r="G846" s="150">
        <v>0</v>
      </c>
      <c r="H846" s="150">
        <v>0</v>
      </c>
      <c r="I846" s="151">
        <v>6539</v>
      </c>
      <c r="J846" s="151">
        <v>175</v>
      </c>
      <c r="K846" s="151">
        <v>174</v>
      </c>
      <c r="L846" s="151">
        <v>45</v>
      </c>
      <c r="M846" s="151">
        <v>0</v>
      </c>
      <c r="N846" s="151">
        <v>6978</v>
      </c>
      <c r="O846" s="151">
        <v>249</v>
      </c>
      <c r="P846" s="151">
        <v>249</v>
      </c>
      <c r="Q846" s="151">
        <v>160</v>
      </c>
      <c r="R846" s="151">
        <v>0</v>
      </c>
      <c r="S846" s="152">
        <v>0.015</v>
      </c>
      <c r="T846" s="153">
        <v>202855</v>
      </c>
      <c r="U846" s="153">
        <v>6551</v>
      </c>
      <c r="V846" s="153">
        <v>6440</v>
      </c>
      <c r="W846" s="153">
        <v>4</v>
      </c>
      <c r="X846" s="151">
        <v>5907</v>
      </c>
      <c r="Y846" s="154">
        <v>0.0322742845875132</v>
      </c>
      <c r="Z846" s="154">
        <v>0.0464370380700042</v>
      </c>
      <c r="AA846" s="154">
        <v>0.0267625019116073</v>
      </c>
      <c r="AB846" s="155">
        <v>0.0356835769561479</v>
      </c>
      <c r="AC846" s="156">
        <v>0.0196745361583969</v>
      </c>
      <c r="AD846" s="157">
        <v>49687</v>
      </c>
      <c r="AE846" s="158">
        <v>1646</v>
      </c>
      <c r="AF846" s="158">
        <v>0</v>
      </c>
      <c r="AG846" s="158">
        <v>49729</v>
      </c>
      <c r="AH846" s="158">
        <v>1605</v>
      </c>
      <c r="AI846" s="158">
        <v>3</v>
      </c>
      <c r="AJ846" s="155">
        <v>0.0331273773824139</v>
      </c>
      <c r="AK846" s="155">
        <v>0.0322146031490679</v>
      </c>
      <c r="AL846" s="156">
        <v>0.000912774233345966</v>
      </c>
    </row>
    <row r="847" spans="1:38">
      <c r="A847" s="166" t="s">
        <v>375</v>
      </c>
      <c r="B847" s="167" t="s">
        <v>33</v>
      </c>
      <c r="C847" s="167" t="s">
        <v>665</v>
      </c>
      <c r="D847" s="150">
        <v>11794</v>
      </c>
      <c r="E847" s="150">
        <v>296</v>
      </c>
      <c r="F847" s="150">
        <v>147</v>
      </c>
      <c r="G847" s="150">
        <v>6</v>
      </c>
      <c r="H847" s="150">
        <v>0</v>
      </c>
      <c r="I847" s="151">
        <v>10553</v>
      </c>
      <c r="J847" s="151">
        <v>1193</v>
      </c>
      <c r="K847" s="151">
        <v>1192</v>
      </c>
      <c r="L847" s="151">
        <v>29</v>
      </c>
      <c r="M847" s="151">
        <v>0</v>
      </c>
      <c r="N847" s="151">
        <v>12024</v>
      </c>
      <c r="O847" s="151">
        <v>264</v>
      </c>
      <c r="P847" s="151">
        <v>264</v>
      </c>
      <c r="Q847" s="151">
        <v>104</v>
      </c>
      <c r="R847" s="151">
        <v>0</v>
      </c>
      <c r="S847" s="152">
        <v>0.015</v>
      </c>
      <c r="T847" s="153">
        <v>348225</v>
      </c>
      <c r="U847" s="153">
        <v>15615</v>
      </c>
      <c r="V847" s="153">
        <v>15436</v>
      </c>
      <c r="W847" s="153">
        <v>44</v>
      </c>
      <c r="X847" s="151">
        <v>12648</v>
      </c>
      <c r="Y847" s="154">
        <v>0.0447153420920382</v>
      </c>
      <c r="Z847" s="154">
        <v>0.0250975072070544</v>
      </c>
      <c r="AA847" s="154">
        <v>0.113048422249597</v>
      </c>
      <c r="AB847" s="155">
        <v>0.0219560878243513</v>
      </c>
      <c r="AC847" s="156">
        <v>-0.0879509150425428</v>
      </c>
      <c r="AD847" s="157">
        <v>84746</v>
      </c>
      <c r="AE847" s="158">
        <v>3127</v>
      </c>
      <c r="AF847" s="158">
        <v>1</v>
      </c>
      <c r="AG847" s="158">
        <v>99839</v>
      </c>
      <c r="AH847" s="158">
        <v>6918</v>
      </c>
      <c r="AI847" s="158">
        <v>3</v>
      </c>
      <c r="AJ847" s="155">
        <v>0.0368866967172492</v>
      </c>
      <c r="AK847" s="155">
        <v>0.0692615110327627</v>
      </c>
      <c r="AL847" s="156">
        <v>-0.0323748143155136</v>
      </c>
    </row>
    <row r="848" spans="1:38">
      <c r="A848" s="166" t="s">
        <v>375</v>
      </c>
      <c r="B848" s="167" t="s">
        <v>33</v>
      </c>
      <c r="C848" s="167" t="s">
        <v>666</v>
      </c>
      <c r="D848" s="150">
        <v>5591</v>
      </c>
      <c r="E848" s="150">
        <v>121</v>
      </c>
      <c r="F848" s="150">
        <v>80</v>
      </c>
      <c r="G848" s="150">
        <v>6</v>
      </c>
      <c r="H848" s="150">
        <v>0</v>
      </c>
      <c r="I848" s="151">
        <v>4764</v>
      </c>
      <c r="J848" s="151">
        <v>82</v>
      </c>
      <c r="K848" s="151">
        <v>82</v>
      </c>
      <c r="L848" s="151">
        <v>2</v>
      </c>
      <c r="M848" s="151">
        <v>0</v>
      </c>
      <c r="N848" s="151">
        <v>4865</v>
      </c>
      <c r="O848" s="151">
        <v>88</v>
      </c>
      <c r="P848" s="151">
        <v>88</v>
      </c>
      <c r="Q848" s="151">
        <v>40</v>
      </c>
      <c r="R848" s="151">
        <v>0</v>
      </c>
      <c r="S848" s="152">
        <v>0.015</v>
      </c>
      <c r="T848" s="153">
        <v>145643</v>
      </c>
      <c r="U848" s="153">
        <v>2793</v>
      </c>
      <c r="V848" s="153">
        <v>2752</v>
      </c>
      <c r="W848" s="153">
        <v>2</v>
      </c>
      <c r="X848" s="151">
        <v>2492</v>
      </c>
      <c r="Y848" s="154">
        <v>0.0191632965539024</v>
      </c>
      <c r="Z848" s="154">
        <v>0.0216419245215525</v>
      </c>
      <c r="AA848" s="154">
        <v>0.0172124265323258</v>
      </c>
      <c r="AB848" s="155">
        <v>0.0180883864337102</v>
      </c>
      <c r="AC848" s="156">
        <v>0.00442949798922672</v>
      </c>
      <c r="AD848" s="157">
        <v>34953</v>
      </c>
      <c r="AE848" s="158">
        <v>715</v>
      </c>
      <c r="AF848" s="158">
        <v>0</v>
      </c>
      <c r="AG848" s="158">
        <v>35235</v>
      </c>
      <c r="AH848" s="158">
        <v>719</v>
      </c>
      <c r="AI848" s="158">
        <v>0</v>
      </c>
      <c r="AJ848" s="155">
        <v>0.0204560409693016</v>
      </c>
      <c r="AK848" s="155">
        <v>0.0204058464594863</v>
      </c>
      <c r="AL848" s="156">
        <v>5.01945098153288e-5</v>
      </c>
    </row>
    <row r="849" spans="1:38">
      <c r="A849" s="166" t="s">
        <v>375</v>
      </c>
      <c r="B849" s="167" t="s">
        <v>33</v>
      </c>
      <c r="C849" s="167" t="s">
        <v>667</v>
      </c>
      <c r="D849" s="150">
        <v>6682</v>
      </c>
      <c r="E849" s="150">
        <v>264</v>
      </c>
      <c r="F849" s="150">
        <v>149</v>
      </c>
      <c r="G849" s="150">
        <v>0</v>
      </c>
      <c r="H849" s="150">
        <v>0</v>
      </c>
      <c r="I849" s="151">
        <v>5764</v>
      </c>
      <c r="J849" s="151">
        <v>44</v>
      </c>
      <c r="K849" s="151">
        <v>43</v>
      </c>
      <c r="L849" s="151">
        <v>4</v>
      </c>
      <c r="M849" s="151">
        <v>0</v>
      </c>
      <c r="N849" s="151">
        <v>6158</v>
      </c>
      <c r="O849" s="151">
        <v>128</v>
      </c>
      <c r="P849" s="151">
        <v>128</v>
      </c>
      <c r="Q849" s="151">
        <v>54</v>
      </c>
      <c r="R849" s="151">
        <v>0</v>
      </c>
      <c r="S849" s="152">
        <v>0.015</v>
      </c>
      <c r="T849" s="153">
        <v>166118</v>
      </c>
      <c r="U849" s="153">
        <v>3857</v>
      </c>
      <c r="V849" s="153">
        <v>3741</v>
      </c>
      <c r="W849" s="153">
        <v>1</v>
      </c>
      <c r="X849" s="151">
        <v>3395</v>
      </c>
      <c r="Y849" s="154">
        <v>0.0232124152710724</v>
      </c>
      <c r="Z849" s="154">
        <v>0.0395091290032924</v>
      </c>
      <c r="AA849" s="154">
        <v>0.00763358778625954</v>
      </c>
      <c r="AB849" s="155">
        <v>0.0207859694706073</v>
      </c>
      <c r="AC849" s="156">
        <v>0.0318755412170329</v>
      </c>
      <c r="AD849" s="157">
        <v>41994</v>
      </c>
      <c r="AE849" s="158">
        <v>997</v>
      </c>
      <c r="AF849" s="158">
        <v>0</v>
      </c>
      <c r="AG849" s="158">
        <v>41818</v>
      </c>
      <c r="AH849" s="158">
        <v>1034</v>
      </c>
      <c r="AI849" s="158">
        <v>0</v>
      </c>
      <c r="AJ849" s="155">
        <v>0.023741486879078</v>
      </c>
      <c r="AK849" s="155">
        <v>0.0247261944617151</v>
      </c>
      <c r="AL849" s="156">
        <v>-0.000984707582637089</v>
      </c>
    </row>
    <row r="850" ht="33" spans="1:38">
      <c r="A850" s="166" t="s">
        <v>668</v>
      </c>
      <c r="B850" s="167" t="s">
        <v>1823</v>
      </c>
      <c r="C850" s="167" t="s">
        <v>670</v>
      </c>
      <c r="D850" s="150">
        <v>2815</v>
      </c>
      <c r="E850" s="150">
        <v>38</v>
      </c>
      <c r="F850" s="150">
        <v>24</v>
      </c>
      <c r="G850" s="150">
        <v>0</v>
      </c>
      <c r="H850" s="150">
        <v>0</v>
      </c>
      <c r="I850" s="151">
        <v>2519</v>
      </c>
      <c r="J850" s="151">
        <v>43</v>
      </c>
      <c r="K850" s="151">
        <v>43</v>
      </c>
      <c r="L850" s="151">
        <v>1</v>
      </c>
      <c r="M850" s="151">
        <v>0</v>
      </c>
      <c r="N850" s="151">
        <v>2929</v>
      </c>
      <c r="O850" s="151">
        <v>57</v>
      </c>
      <c r="P850" s="151">
        <v>57</v>
      </c>
      <c r="Q850" s="151">
        <v>18</v>
      </c>
      <c r="R850" s="151">
        <v>0</v>
      </c>
      <c r="S850" s="152">
        <v>0.015</v>
      </c>
      <c r="T850" s="153">
        <v>80107</v>
      </c>
      <c r="U850" s="153">
        <v>1226</v>
      </c>
      <c r="V850" s="153">
        <v>1212</v>
      </c>
      <c r="W850" s="153">
        <v>0</v>
      </c>
      <c r="X850" s="151">
        <v>1085</v>
      </c>
      <c r="Y850" s="154">
        <v>0.0153045301908697</v>
      </c>
      <c r="Z850" s="154">
        <v>0.0134991119005329</v>
      </c>
      <c r="AA850" s="154">
        <v>0.0170702659785629</v>
      </c>
      <c r="AB850" s="155">
        <v>0.0194605667463298</v>
      </c>
      <c r="AC850" s="156">
        <v>-0.00357115407803006</v>
      </c>
      <c r="AD850" s="157">
        <v>19351</v>
      </c>
      <c r="AE850" s="158">
        <v>322</v>
      </c>
      <c r="AF850" s="158">
        <v>0</v>
      </c>
      <c r="AG850" s="158">
        <v>20336</v>
      </c>
      <c r="AH850" s="158">
        <v>324</v>
      </c>
      <c r="AI850" s="158">
        <v>0</v>
      </c>
      <c r="AJ850" s="155">
        <v>0.0166399669267738</v>
      </c>
      <c r="AK850" s="155">
        <v>0.0159323367427223</v>
      </c>
      <c r="AL850" s="156">
        <v>0.000707630184051542</v>
      </c>
    </row>
    <row r="851" ht="33" spans="1:38">
      <c r="A851" s="166" t="s">
        <v>668</v>
      </c>
      <c r="B851" s="167" t="s">
        <v>1823</v>
      </c>
      <c r="C851" s="167" t="s">
        <v>671</v>
      </c>
      <c r="D851" s="150">
        <v>2382</v>
      </c>
      <c r="E851" s="150">
        <v>36</v>
      </c>
      <c r="F851" s="150">
        <v>22</v>
      </c>
      <c r="G851" s="150">
        <v>2</v>
      </c>
      <c r="H851" s="150">
        <v>0</v>
      </c>
      <c r="I851" s="151">
        <v>2198</v>
      </c>
      <c r="J851" s="151">
        <v>41</v>
      </c>
      <c r="K851" s="151">
        <v>41</v>
      </c>
      <c r="L851" s="151">
        <v>3</v>
      </c>
      <c r="M851" s="151">
        <v>0</v>
      </c>
      <c r="N851" s="151">
        <v>2517</v>
      </c>
      <c r="O851" s="151">
        <v>55</v>
      </c>
      <c r="P851" s="151">
        <v>55</v>
      </c>
      <c r="Q851" s="151">
        <v>14</v>
      </c>
      <c r="R851" s="151">
        <v>0</v>
      </c>
      <c r="S851" s="152">
        <v>0.015</v>
      </c>
      <c r="T851" s="153">
        <v>67852</v>
      </c>
      <c r="U851" s="153">
        <v>1022</v>
      </c>
      <c r="V851" s="153">
        <v>1008</v>
      </c>
      <c r="W851" s="153">
        <v>0</v>
      </c>
      <c r="X851" s="151">
        <v>888</v>
      </c>
      <c r="Y851" s="154">
        <v>0.0150621941873489</v>
      </c>
      <c r="Z851" s="154">
        <v>0.0151133501259446</v>
      </c>
      <c r="AA851" s="154">
        <v>0.0186533212010919</v>
      </c>
      <c r="AB851" s="155">
        <v>0.0218514104092173</v>
      </c>
      <c r="AC851" s="156">
        <v>-0.00353997107514732</v>
      </c>
      <c r="AD851" s="157">
        <v>16339</v>
      </c>
      <c r="AE851" s="158">
        <v>291</v>
      </c>
      <c r="AF851" s="158">
        <v>0</v>
      </c>
      <c r="AG851" s="158">
        <v>16937</v>
      </c>
      <c r="AH851" s="158">
        <v>239</v>
      </c>
      <c r="AI851" s="158">
        <v>0</v>
      </c>
      <c r="AJ851" s="155">
        <v>0.017810147499847</v>
      </c>
      <c r="AK851" s="155">
        <v>0.0141111176713704</v>
      </c>
      <c r="AL851" s="156">
        <v>0.00369902982847662</v>
      </c>
    </row>
    <row r="852" ht="33" spans="1:38">
      <c r="A852" s="166" t="s">
        <v>668</v>
      </c>
      <c r="B852" s="167" t="s">
        <v>1823</v>
      </c>
      <c r="C852" s="167" t="s">
        <v>672</v>
      </c>
      <c r="D852" s="150">
        <v>3587</v>
      </c>
      <c r="E852" s="150">
        <v>102</v>
      </c>
      <c r="F852" s="150">
        <v>74</v>
      </c>
      <c r="G852" s="150">
        <v>1</v>
      </c>
      <c r="H852" s="150">
        <v>0</v>
      </c>
      <c r="I852" s="151">
        <v>3563</v>
      </c>
      <c r="J852" s="151">
        <v>52</v>
      </c>
      <c r="K852" s="151">
        <v>51</v>
      </c>
      <c r="L852" s="151">
        <v>0</v>
      </c>
      <c r="M852" s="151">
        <v>0</v>
      </c>
      <c r="N852" s="151">
        <v>3852</v>
      </c>
      <c r="O852" s="151">
        <v>79</v>
      </c>
      <c r="P852" s="151">
        <v>79</v>
      </c>
      <c r="Q852" s="151">
        <v>15</v>
      </c>
      <c r="R852" s="151">
        <v>0</v>
      </c>
      <c r="S852" s="152">
        <v>0.015</v>
      </c>
      <c r="T852" s="153">
        <v>105992</v>
      </c>
      <c r="U852" s="153">
        <v>1531</v>
      </c>
      <c r="V852" s="153">
        <v>1501</v>
      </c>
      <c r="W852" s="153">
        <v>0</v>
      </c>
      <c r="X852" s="151">
        <v>1291</v>
      </c>
      <c r="Y852" s="154">
        <v>0.0144444863763303</v>
      </c>
      <c r="Z852" s="154">
        <v>0.028436018957346</v>
      </c>
      <c r="AA852" s="154">
        <v>0.0145944428852091</v>
      </c>
      <c r="AB852" s="155">
        <v>0.0205088265835929</v>
      </c>
      <c r="AC852" s="156">
        <v>0.0138415760721369</v>
      </c>
      <c r="AD852" s="157">
        <v>26044</v>
      </c>
      <c r="AE852" s="158">
        <v>449</v>
      </c>
      <c r="AF852" s="158">
        <v>0</v>
      </c>
      <c r="AG852" s="158">
        <v>27096</v>
      </c>
      <c r="AH852" s="158">
        <v>393</v>
      </c>
      <c r="AI852" s="158">
        <v>0</v>
      </c>
      <c r="AJ852" s="155">
        <v>0.0172400552910459</v>
      </c>
      <c r="AK852" s="155">
        <v>0.0145039858281665</v>
      </c>
      <c r="AL852" s="156">
        <v>0.0027360694628794</v>
      </c>
    </row>
    <row r="853" ht="33" spans="1:38">
      <c r="A853" s="166" t="s">
        <v>668</v>
      </c>
      <c r="B853" s="167" t="s">
        <v>1823</v>
      </c>
      <c r="C853" s="167" t="s">
        <v>673</v>
      </c>
      <c r="D853" s="150">
        <v>4122</v>
      </c>
      <c r="E853" s="150">
        <v>66</v>
      </c>
      <c r="F853" s="150">
        <v>48</v>
      </c>
      <c r="G853" s="150">
        <v>2</v>
      </c>
      <c r="H853" s="150">
        <v>0</v>
      </c>
      <c r="I853" s="151">
        <v>3748</v>
      </c>
      <c r="J853" s="151">
        <v>60</v>
      </c>
      <c r="K853" s="151">
        <v>60</v>
      </c>
      <c r="L853" s="151">
        <v>3</v>
      </c>
      <c r="M853" s="151">
        <v>0</v>
      </c>
      <c r="N853" s="151">
        <v>4267</v>
      </c>
      <c r="O853" s="151">
        <v>66</v>
      </c>
      <c r="P853" s="151">
        <v>66</v>
      </c>
      <c r="Q853" s="151">
        <v>29</v>
      </c>
      <c r="R853" s="151">
        <v>0</v>
      </c>
      <c r="S853" s="152">
        <v>0.015</v>
      </c>
      <c r="T853" s="153">
        <v>115027</v>
      </c>
      <c r="U853" s="153">
        <v>1450</v>
      </c>
      <c r="V853" s="153">
        <v>1432</v>
      </c>
      <c r="W853" s="153">
        <v>0</v>
      </c>
      <c r="X853" s="151">
        <v>1261</v>
      </c>
      <c r="Y853" s="154">
        <v>0.0126057360445808</v>
      </c>
      <c r="Z853" s="154">
        <v>0.0160116448326055</v>
      </c>
      <c r="AA853" s="154">
        <v>0.016008537886873</v>
      </c>
      <c r="AB853" s="155">
        <v>0.0154675415983126</v>
      </c>
      <c r="AC853" s="156">
        <v>3.1069457325332e-6</v>
      </c>
      <c r="AD853" s="157">
        <v>27799</v>
      </c>
      <c r="AE853" s="158">
        <v>427</v>
      </c>
      <c r="AF853" s="158">
        <v>0</v>
      </c>
      <c r="AG853" s="158">
        <v>28588</v>
      </c>
      <c r="AH853" s="158">
        <v>369</v>
      </c>
      <c r="AI853" s="158">
        <v>0</v>
      </c>
      <c r="AJ853" s="155">
        <v>0.0153602647577251</v>
      </c>
      <c r="AK853" s="155">
        <v>0.0129075136420876</v>
      </c>
      <c r="AL853" s="156">
        <v>0.00245275111563751</v>
      </c>
    </row>
    <row r="854" ht="33" spans="1:38">
      <c r="A854" s="166" t="s">
        <v>668</v>
      </c>
      <c r="B854" s="167" t="s">
        <v>1823</v>
      </c>
      <c r="C854" s="167" t="s">
        <v>674</v>
      </c>
      <c r="D854" s="150">
        <v>1840</v>
      </c>
      <c r="E854" s="150">
        <v>24</v>
      </c>
      <c r="F854" s="150">
        <v>15</v>
      </c>
      <c r="G854" s="150">
        <v>0</v>
      </c>
      <c r="H854" s="150">
        <v>0</v>
      </c>
      <c r="I854" s="151">
        <v>1548</v>
      </c>
      <c r="J854" s="151">
        <v>21</v>
      </c>
      <c r="K854" s="151">
        <v>21</v>
      </c>
      <c r="L854" s="151">
        <v>3</v>
      </c>
      <c r="M854" s="151">
        <v>0</v>
      </c>
      <c r="N854" s="151">
        <v>1668</v>
      </c>
      <c r="O854" s="151">
        <v>26</v>
      </c>
      <c r="P854" s="151">
        <v>26</v>
      </c>
      <c r="Q854" s="151">
        <v>6</v>
      </c>
      <c r="R854" s="151">
        <v>0</v>
      </c>
      <c r="S854" s="152">
        <v>0.015</v>
      </c>
      <c r="T854" s="153">
        <v>48851</v>
      </c>
      <c r="U854" s="153">
        <v>655</v>
      </c>
      <c r="V854" s="153">
        <v>646</v>
      </c>
      <c r="W854" s="153">
        <v>0</v>
      </c>
      <c r="X854" s="151">
        <v>580</v>
      </c>
      <c r="Y854" s="154">
        <v>0.0134081185646148</v>
      </c>
      <c r="Z854" s="154">
        <v>0.0130434782608696</v>
      </c>
      <c r="AA854" s="154">
        <v>0.0135658914728682</v>
      </c>
      <c r="AB854" s="155">
        <v>0.0155875299760192</v>
      </c>
      <c r="AC854" s="156">
        <v>-0.000522413211998652</v>
      </c>
      <c r="AD854" s="157">
        <v>11751</v>
      </c>
      <c r="AE854" s="158">
        <v>173</v>
      </c>
      <c r="AF854" s="158">
        <v>0</v>
      </c>
      <c r="AG854" s="158">
        <v>12144</v>
      </c>
      <c r="AH854" s="158">
        <v>153</v>
      </c>
      <c r="AI854" s="158">
        <v>0</v>
      </c>
      <c r="AJ854" s="155">
        <v>0.0147221513062718</v>
      </c>
      <c r="AK854" s="155">
        <v>0.012598814229249</v>
      </c>
      <c r="AL854" s="156">
        <v>0.00212333707702279</v>
      </c>
    </row>
    <row r="855" ht="33" spans="1:38">
      <c r="A855" s="166" t="s">
        <v>668</v>
      </c>
      <c r="B855" s="167" t="s">
        <v>1823</v>
      </c>
      <c r="C855" s="167" t="s">
        <v>675</v>
      </c>
      <c r="D855" s="150">
        <v>2922</v>
      </c>
      <c r="E855" s="150">
        <v>46</v>
      </c>
      <c r="F855" s="150">
        <v>31</v>
      </c>
      <c r="G855" s="150">
        <v>0</v>
      </c>
      <c r="H855" s="150">
        <v>0</v>
      </c>
      <c r="I855" s="151">
        <v>2588</v>
      </c>
      <c r="J855" s="151">
        <v>42</v>
      </c>
      <c r="K855" s="151">
        <v>42</v>
      </c>
      <c r="L855" s="151">
        <v>5</v>
      </c>
      <c r="M855" s="151">
        <v>0</v>
      </c>
      <c r="N855" s="151">
        <v>2784</v>
      </c>
      <c r="O855" s="151">
        <v>37</v>
      </c>
      <c r="P855" s="151">
        <v>37</v>
      </c>
      <c r="Q855" s="151">
        <v>23</v>
      </c>
      <c r="R855" s="151">
        <v>0</v>
      </c>
      <c r="S855" s="152">
        <v>0.015</v>
      </c>
      <c r="T855" s="153">
        <v>78091</v>
      </c>
      <c r="U855" s="153">
        <v>998</v>
      </c>
      <c r="V855" s="153">
        <v>983</v>
      </c>
      <c r="W855" s="153">
        <v>0</v>
      </c>
      <c r="X855" s="151">
        <v>883</v>
      </c>
      <c r="Y855" s="154">
        <v>0.0127799618393925</v>
      </c>
      <c r="Z855" s="154">
        <v>0.0157426420260096</v>
      </c>
      <c r="AA855" s="154">
        <v>0.0162287480680062</v>
      </c>
      <c r="AB855" s="155">
        <v>0.0132902298850575</v>
      </c>
      <c r="AC855" s="156">
        <v>-0.000486106041996601</v>
      </c>
      <c r="AD855" s="157">
        <v>18937</v>
      </c>
      <c r="AE855" s="158">
        <v>263</v>
      </c>
      <c r="AF855" s="158">
        <v>0</v>
      </c>
      <c r="AG855" s="158">
        <v>19514</v>
      </c>
      <c r="AH855" s="158">
        <v>311</v>
      </c>
      <c r="AI855" s="158">
        <v>0</v>
      </c>
      <c r="AJ855" s="155">
        <v>0.0138881554628505</v>
      </c>
      <c r="AK855" s="155">
        <v>0.0159372758019883</v>
      </c>
      <c r="AL855" s="156">
        <v>-0.00204912033913781</v>
      </c>
    </row>
    <row r="856" ht="33" spans="1:38">
      <c r="A856" s="166" t="s">
        <v>668</v>
      </c>
      <c r="B856" s="167" t="s">
        <v>1823</v>
      </c>
      <c r="C856" s="167" t="s">
        <v>676</v>
      </c>
      <c r="D856" s="150">
        <v>1962</v>
      </c>
      <c r="E856" s="150">
        <v>27</v>
      </c>
      <c r="F856" s="150">
        <v>18</v>
      </c>
      <c r="G856" s="150">
        <v>0</v>
      </c>
      <c r="H856" s="150">
        <v>0</v>
      </c>
      <c r="I856" s="151">
        <v>1836</v>
      </c>
      <c r="J856" s="151">
        <v>35</v>
      </c>
      <c r="K856" s="151">
        <v>35</v>
      </c>
      <c r="L856" s="151">
        <v>0</v>
      </c>
      <c r="M856" s="151">
        <v>0</v>
      </c>
      <c r="N856" s="151">
        <v>2054</v>
      </c>
      <c r="O856" s="151">
        <v>30</v>
      </c>
      <c r="P856" s="151">
        <v>30</v>
      </c>
      <c r="Q856" s="151">
        <v>9</v>
      </c>
      <c r="R856" s="151">
        <v>0</v>
      </c>
      <c r="S856" s="152">
        <v>0.015</v>
      </c>
      <c r="T856" s="153">
        <v>54377</v>
      </c>
      <c r="U856" s="153">
        <v>695</v>
      </c>
      <c r="V856" s="153">
        <v>685</v>
      </c>
      <c r="W856" s="153">
        <v>0</v>
      </c>
      <c r="X856" s="151">
        <v>596</v>
      </c>
      <c r="Y856" s="154">
        <v>0.0127811390845394</v>
      </c>
      <c r="Z856" s="154">
        <v>0.0137614678899083</v>
      </c>
      <c r="AA856" s="154">
        <v>0.0190631808278867</v>
      </c>
      <c r="AB856" s="155">
        <v>0.0146056475170399</v>
      </c>
      <c r="AC856" s="156">
        <v>-0.00530171293797845</v>
      </c>
      <c r="AD856" s="157">
        <v>13619</v>
      </c>
      <c r="AE856" s="158">
        <v>188</v>
      </c>
      <c r="AF856" s="158">
        <v>0</v>
      </c>
      <c r="AG856" s="158">
        <v>13805</v>
      </c>
      <c r="AH856" s="158">
        <v>176</v>
      </c>
      <c r="AI856" s="158">
        <v>0</v>
      </c>
      <c r="AJ856" s="155">
        <v>0.0138042440707835</v>
      </c>
      <c r="AK856" s="155">
        <v>0.0127490039840637</v>
      </c>
      <c r="AL856" s="156">
        <v>0.00105524008671972</v>
      </c>
    </row>
    <row r="857" ht="33" spans="1:38">
      <c r="A857" s="166" t="s">
        <v>668</v>
      </c>
      <c r="B857" s="167" t="s">
        <v>1823</v>
      </c>
      <c r="C857" s="167" t="s">
        <v>677</v>
      </c>
      <c r="D857" s="150">
        <v>2663</v>
      </c>
      <c r="E857" s="150">
        <v>44</v>
      </c>
      <c r="F857" s="150">
        <v>34</v>
      </c>
      <c r="G857" s="150">
        <v>0</v>
      </c>
      <c r="H857" s="150">
        <v>0</v>
      </c>
      <c r="I857" s="151">
        <v>2488</v>
      </c>
      <c r="J857" s="151">
        <v>40</v>
      </c>
      <c r="K857" s="151">
        <v>40</v>
      </c>
      <c r="L857" s="151">
        <v>1</v>
      </c>
      <c r="M857" s="151">
        <v>0</v>
      </c>
      <c r="N857" s="151">
        <v>2660</v>
      </c>
      <c r="O857" s="151">
        <v>36</v>
      </c>
      <c r="P857" s="151">
        <v>36</v>
      </c>
      <c r="Q857" s="151">
        <v>14</v>
      </c>
      <c r="R857" s="151">
        <v>0</v>
      </c>
      <c r="S857" s="152">
        <v>0.015</v>
      </c>
      <c r="T857" s="153">
        <v>74907</v>
      </c>
      <c r="U857" s="153">
        <v>916</v>
      </c>
      <c r="V857" s="153">
        <v>906</v>
      </c>
      <c r="W857" s="153">
        <v>0</v>
      </c>
      <c r="X857" s="151">
        <v>787</v>
      </c>
      <c r="Y857" s="154">
        <v>0.0122284966692031</v>
      </c>
      <c r="Z857" s="154">
        <v>0.0165227187382651</v>
      </c>
      <c r="AA857" s="154">
        <v>0.0160771704180064</v>
      </c>
      <c r="AB857" s="155">
        <v>0.0135338345864662</v>
      </c>
      <c r="AC857" s="156">
        <v>0.000445548320258685</v>
      </c>
      <c r="AD857" s="157">
        <v>17965</v>
      </c>
      <c r="AE857" s="158">
        <v>240</v>
      </c>
      <c r="AF857" s="158">
        <v>0</v>
      </c>
      <c r="AG857" s="158">
        <v>18602</v>
      </c>
      <c r="AH857" s="158">
        <v>239</v>
      </c>
      <c r="AI857" s="158">
        <v>0</v>
      </c>
      <c r="AJ857" s="155">
        <v>0.0133593097689953</v>
      </c>
      <c r="AK857" s="155">
        <v>0.0128480808515213</v>
      </c>
      <c r="AL857" s="156">
        <v>0.000511228917473926</v>
      </c>
    </row>
    <row r="858" ht="33" spans="1:38">
      <c r="A858" s="166" t="s">
        <v>668</v>
      </c>
      <c r="B858" s="167" t="s">
        <v>1823</v>
      </c>
      <c r="C858" s="167" t="s">
        <v>678</v>
      </c>
      <c r="D858" s="150">
        <v>3331</v>
      </c>
      <c r="E858" s="150">
        <v>76</v>
      </c>
      <c r="F858" s="150">
        <v>51</v>
      </c>
      <c r="G858" s="150">
        <v>0</v>
      </c>
      <c r="H858" s="150">
        <v>0</v>
      </c>
      <c r="I858" s="151">
        <v>3072</v>
      </c>
      <c r="J858" s="151">
        <v>51</v>
      </c>
      <c r="K858" s="151">
        <v>50</v>
      </c>
      <c r="L858" s="151">
        <v>7</v>
      </c>
      <c r="M858" s="151">
        <v>0</v>
      </c>
      <c r="N858" s="151">
        <v>3486</v>
      </c>
      <c r="O858" s="151">
        <v>65</v>
      </c>
      <c r="P858" s="151">
        <v>65</v>
      </c>
      <c r="Q858" s="151">
        <v>25</v>
      </c>
      <c r="R858" s="151">
        <v>0</v>
      </c>
      <c r="S858" s="152">
        <v>0.015</v>
      </c>
      <c r="T858" s="153">
        <v>92167</v>
      </c>
      <c r="U858" s="153">
        <v>1509</v>
      </c>
      <c r="V858" s="153">
        <v>1483</v>
      </c>
      <c r="W858" s="153">
        <v>0</v>
      </c>
      <c r="X858" s="151">
        <v>1322</v>
      </c>
      <c r="Y858" s="154">
        <v>0.0163724543491705</v>
      </c>
      <c r="Z858" s="154">
        <v>0.0228159711798259</v>
      </c>
      <c r="AA858" s="154">
        <v>0.0166015625</v>
      </c>
      <c r="AB858" s="155">
        <v>0.0186460126219162</v>
      </c>
      <c r="AC858" s="156">
        <v>0.00621440867982588</v>
      </c>
      <c r="AD858" s="157">
        <v>22896</v>
      </c>
      <c r="AE858" s="158">
        <v>427</v>
      </c>
      <c r="AF858" s="158">
        <v>0</v>
      </c>
      <c r="AG858" s="158">
        <v>22966</v>
      </c>
      <c r="AH858" s="158">
        <v>388</v>
      </c>
      <c r="AI858" s="158">
        <v>0</v>
      </c>
      <c r="AJ858" s="155">
        <v>0.0186495457721873</v>
      </c>
      <c r="AK858" s="155">
        <v>0.0168945397544196</v>
      </c>
      <c r="AL858" s="156">
        <v>0.00175500601776771</v>
      </c>
    </row>
    <row r="859" ht="33" spans="1:38">
      <c r="A859" s="166" t="s">
        <v>668</v>
      </c>
      <c r="B859" s="167" t="s">
        <v>1824</v>
      </c>
      <c r="C859" s="167" t="s">
        <v>679</v>
      </c>
      <c r="D859" s="150">
        <v>2959</v>
      </c>
      <c r="E859" s="150">
        <v>67</v>
      </c>
      <c r="F859" s="150">
        <v>44</v>
      </c>
      <c r="G859" s="150">
        <v>0</v>
      </c>
      <c r="H859" s="150">
        <v>0</v>
      </c>
      <c r="I859" s="151">
        <v>2624</v>
      </c>
      <c r="J859" s="151">
        <v>52</v>
      </c>
      <c r="K859" s="151">
        <v>52</v>
      </c>
      <c r="L859" s="151">
        <v>2</v>
      </c>
      <c r="M859" s="151">
        <v>0</v>
      </c>
      <c r="N859" s="151">
        <v>2999</v>
      </c>
      <c r="O859" s="151">
        <v>59</v>
      </c>
      <c r="P859" s="151">
        <v>59</v>
      </c>
      <c r="Q859" s="151">
        <v>23</v>
      </c>
      <c r="R859" s="151">
        <v>0</v>
      </c>
      <c r="S859" s="152">
        <v>0.015</v>
      </c>
      <c r="T859" s="153">
        <v>79282</v>
      </c>
      <c r="U859" s="153">
        <v>1343</v>
      </c>
      <c r="V859" s="153">
        <v>1320</v>
      </c>
      <c r="W859" s="153">
        <v>0</v>
      </c>
      <c r="X859" s="151">
        <v>1164</v>
      </c>
      <c r="Y859" s="154">
        <v>0.0169395323024142</v>
      </c>
      <c r="Z859" s="154">
        <v>0.0226427847245691</v>
      </c>
      <c r="AA859" s="154">
        <v>0.0198170731707317</v>
      </c>
      <c r="AB859" s="155">
        <v>0.019673224408136</v>
      </c>
      <c r="AC859" s="156">
        <v>0.0028257115538374</v>
      </c>
      <c r="AD859" s="157">
        <v>19425</v>
      </c>
      <c r="AE859" s="158">
        <v>356</v>
      </c>
      <c r="AF859" s="158">
        <v>0</v>
      </c>
      <c r="AG859" s="158">
        <v>19607</v>
      </c>
      <c r="AH859" s="158">
        <v>299</v>
      </c>
      <c r="AI859" s="158">
        <v>0</v>
      </c>
      <c r="AJ859" s="155">
        <v>0.0183268983268983</v>
      </c>
      <c r="AK859" s="155">
        <v>0.0152496557351966</v>
      </c>
      <c r="AL859" s="156">
        <v>0.00307724259170171</v>
      </c>
    </row>
    <row r="860" ht="33" spans="1:38">
      <c r="A860" s="166" t="s">
        <v>668</v>
      </c>
      <c r="B860" s="167" t="s">
        <v>1824</v>
      </c>
      <c r="C860" s="167" t="s">
        <v>680</v>
      </c>
      <c r="D860" s="150">
        <v>6557</v>
      </c>
      <c r="E860" s="150">
        <v>49</v>
      </c>
      <c r="F860" s="150">
        <v>37</v>
      </c>
      <c r="G860" s="150">
        <v>2</v>
      </c>
      <c r="H860" s="150">
        <v>0</v>
      </c>
      <c r="I860" s="151">
        <v>5665</v>
      </c>
      <c r="J860" s="151">
        <v>58</v>
      </c>
      <c r="K860" s="151">
        <v>57</v>
      </c>
      <c r="L860" s="151">
        <v>8</v>
      </c>
      <c r="M860" s="151">
        <v>0</v>
      </c>
      <c r="N860" s="151">
        <v>6730</v>
      </c>
      <c r="O860" s="151">
        <v>80</v>
      </c>
      <c r="P860" s="151">
        <v>80</v>
      </c>
      <c r="Q860" s="151">
        <v>58</v>
      </c>
      <c r="R860" s="151">
        <v>0</v>
      </c>
      <c r="S860" s="152">
        <v>0.015</v>
      </c>
      <c r="T860" s="153">
        <v>168211</v>
      </c>
      <c r="U860" s="153">
        <v>1729</v>
      </c>
      <c r="V860" s="153">
        <v>1716</v>
      </c>
      <c r="W860" s="153">
        <v>3</v>
      </c>
      <c r="X860" s="151">
        <v>1588</v>
      </c>
      <c r="Y860" s="154">
        <v>0.0102609222940236</v>
      </c>
      <c r="Z860" s="154">
        <v>0.00747292969345737</v>
      </c>
      <c r="AA860" s="154">
        <v>0.0102383053839365</v>
      </c>
      <c r="AB860" s="155">
        <v>0.011887072808321</v>
      </c>
      <c r="AC860" s="156">
        <v>-0.00276537569047908</v>
      </c>
      <c r="AD860" s="157">
        <v>40776</v>
      </c>
      <c r="AE860" s="158">
        <v>430</v>
      </c>
      <c r="AF860" s="158">
        <v>0</v>
      </c>
      <c r="AG860" s="158">
        <v>41923</v>
      </c>
      <c r="AH860" s="158">
        <v>410</v>
      </c>
      <c r="AI860" s="158">
        <v>0</v>
      </c>
      <c r="AJ860" s="155">
        <v>0.0105454188738474</v>
      </c>
      <c r="AK860" s="155">
        <v>0.00977983445841185</v>
      </c>
      <c r="AL860" s="156">
        <v>0.000765584415435512</v>
      </c>
    </row>
    <row r="861" ht="33" spans="1:38">
      <c r="A861" s="166" t="s">
        <v>668</v>
      </c>
      <c r="B861" s="167" t="s">
        <v>1824</v>
      </c>
      <c r="C861" s="167" t="s">
        <v>681</v>
      </c>
      <c r="D861" s="150">
        <v>2196</v>
      </c>
      <c r="E861" s="150">
        <v>45</v>
      </c>
      <c r="F861" s="150">
        <v>36</v>
      </c>
      <c r="G861" s="150">
        <v>0</v>
      </c>
      <c r="H861" s="150">
        <v>0</v>
      </c>
      <c r="I861" s="151">
        <v>1961</v>
      </c>
      <c r="J861" s="151">
        <v>32</v>
      </c>
      <c r="K861" s="151">
        <v>32</v>
      </c>
      <c r="L861" s="151">
        <v>2</v>
      </c>
      <c r="M861" s="151">
        <v>0</v>
      </c>
      <c r="N861" s="151">
        <v>2017</v>
      </c>
      <c r="O861" s="151">
        <v>29</v>
      </c>
      <c r="P861" s="151">
        <v>28</v>
      </c>
      <c r="Q861" s="151">
        <v>18</v>
      </c>
      <c r="R861" s="151">
        <v>0</v>
      </c>
      <c r="S861" s="152">
        <v>0.015</v>
      </c>
      <c r="T861" s="153">
        <v>55623</v>
      </c>
      <c r="U861" s="153">
        <v>783</v>
      </c>
      <c r="V861" s="153">
        <v>773</v>
      </c>
      <c r="W861" s="153">
        <v>1</v>
      </c>
      <c r="X861" s="151">
        <v>677</v>
      </c>
      <c r="Y861" s="154">
        <v>0.0140589324559984</v>
      </c>
      <c r="Z861" s="154">
        <v>0.0204918032786885</v>
      </c>
      <c r="AA861" s="154">
        <v>0.0163182049974503</v>
      </c>
      <c r="AB861" s="155">
        <v>0.0143777887952405</v>
      </c>
      <c r="AC861" s="156">
        <v>0.00417359828123824</v>
      </c>
      <c r="AD861" s="157">
        <v>13708</v>
      </c>
      <c r="AE861" s="158">
        <v>195</v>
      </c>
      <c r="AF861" s="158">
        <v>0</v>
      </c>
      <c r="AG861" s="158">
        <v>13634</v>
      </c>
      <c r="AH861" s="158">
        <v>177</v>
      </c>
      <c r="AI861" s="158">
        <v>0</v>
      </c>
      <c r="AJ861" s="155">
        <v>0.0142252699153779</v>
      </c>
      <c r="AK861" s="155">
        <v>0.0129822502567112</v>
      </c>
      <c r="AL861" s="156">
        <v>0.00124301965866672</v>
      </c>
    </row>
    <row r="862" ht="33" spans="1:38">
      <c r="A862" s="166" t="s">
        <v>668</v>
      </c>
      <c r="B862" s="167" t="s">
        <v>1824</v>
      </c>
      <c r="C862" s="167" t="s">
        <v>682</v>
      </c>
      <c r="D862" s="150">
        <v>6346</v>
      </c>
      <c r="E862" s="150">
        <v>92</v>
      </c>
      <c r="F862" s="150">
        <v>54</v>
      </c>
      <c r="G862" s="150">
        <v>0</v>
      </c>
      <c r="H862" s="150">
        <v>0</v>
      </c>
      <c r="I862" s="151">
        <v>5850</v>
      </c>
      <c r="J862" s="151">
        <v>77</v>
      </c>
      <c r="K862" s="151">
        <v>77</v>
      </c>
      <c r="L862" s="151">
        <v>4</v>
      </c>
      <c r="M862" s="151">
        <v>0</v>
      </c>
      <c r="N862" s="151">
        <v>6965</v>
      </c>
      <c r="O862" s="151">
        <v>82</v>
      </c>
      <c r="P862" s="151">
        <v>82</v>
      </c>
      <c r="Q862" s="151">
        <v>46</v>
      </c>
      <c r="R862" s="151">
        <v>0</v>
      </c>
      <c r="S862" s="152">
        <v>0.015</v>
      </c>
      <c r="T862" s="153">
        <v>161380</v>
      </c>
      <c r="U862" s="153">
        <v>2388</v>
      </c>
      <c r="V862" s="153">
        <v>2349</v>
      </c>
      <c r="W862" s="153">
        <v>0</v>
      </c>
      <c r="X862" s="151">
        <v>2150</v>
      </c>
      <c r="Y862" s="154">
        <v>0.0147973726608006</v>
      </c>
      <c r="Z862" s="154">
        <v>0.0144973211471793</v>
      </c>
      <c r="AA862" s="154">
        <v>0.0131623931623932</v>
      </c>
      <c r="AB862" s="155">
        <v>0.0117731514716439</v>
      </c>
      <c r="AC862" s="156">
        <v>0.00133492798478616</v>
      </c>
      <c r="AD862" s="157">
        <v>40521</v>
      </c>
      <c r="AE862" s="158">
        <v>594</v>
      </c>
      <c r="AF862" s="158">
        <v>0</v>
      </c>
      <c r="AG862" s="158">
        <v>40347</v>
      </c>
      <c r="AH862" s="158">
        <v>638</v>
      </c>
      <c r="AI862" s="158">
        <v>0</v>
      </c>
      <c r="AJ862" s="155">
        <v>0.0146590656696528</v>
      </c>
      <c r="AK862" s="155">
        <v>0.0158128237539346</v>
      </c>
      <c r="AL862" s="156">
        <v>-0.00115375808428184</v>
      </c>
    </row>
    <row r="863" ht="33" spans="1:38">
      <c r="A863" s="166" t="s">
        <v>668</v>
      </c>
      <c r="B863" s="167" t="s">
        <v>1824</v>
      </c>
      <c r="C863" s="167" t="s">
        <v>683</v>
      </c>
      <c r="D863" s="150">
        <v>1221</v>
      </c>
      <c r="E863" s="150">
        <v>20</v>
      </c>
      <c r="F863" s="150">
        <v>13</v>
      </c>
      <c r="G863" s="150">
        <v>0</v>
      </c>
      <c r="H863" s="150">
        <v>0</v>
      </c>
      <c r="I863" s="151">
        <v>1009</v>
      </c>
      <c r="J863" s="151">
        <v>17</v>
      </c>
      <c r="K863" s="151">
        <v>17</v>
      </c>
      <c r="L863" s="151">
        <v>0</v>
      </c>
      <c r="M863" s="151">
        <v>0</v>
      </c>
      <c r="N863" s="151">
        <v>1166</v>
      </c>
      <c r="O863" s="151">
        <v>9</v>
      </c>
      <c r="P863" s="151">
        <v>9</v>
      </c>
      <c r="Q863" s="151">
        <v>1</v>
      </c>
      <c r="R863" s="151">
        <v>0</v>
      </c>
      <c r="S863" s="152">
        <v>0.015</v>
      </c>
      <c r="T863" s="153">
        <v>32842</v>
      </c>
      <c r="U863" s="153">
        <v>416</v>
      </c>
      <c r="V863" s="153">
        <v>409</v>
      </c>
      <c r="W863" s="153">
        <v>0</v>
      </c>
      <c r="X863" s="151">
        <v>361</v>
      </c>
      <c r="Y863" s="154">
        <v>0.0126667072650874</v>
      </c>
      <c r="Z863" s="154">
        <v>0.0163800163800164</v>
      </c>
      <c r="AA863" s="154">
        <v>0.0168483647175421</v>
      </c>
      <c r="AB863" s="155">
        <v>0.00771869639794168</v>
      </c>
      <c r="AC863" s="156">
        <v>-0.00046834833752574</v>
      </c>
      <c r="AD863" s="157">
        <v>7782</v>
      </c>
      <c r="AE863" s="158">
        <v>111</v>
      </c>
      <c r="AF863" s="158">
        <v>0</v>
      </c>
      <c r="AG863" s="158">
        <v>8394</v>
      </c>
      <c r="AH863" s="158">
        <v>110</v>
      </c>
      <c r="AI863" s="158">
        <v>0</v>
      </c>
      <c r="AJ863" s="155">
        <v>0.0142636854279106</v>
      </c>
      <c r="AK863" s="155">
        <v>0.0131045985227543</v>
      </c>
      <c r="AL863" s="156">
        <v>0.00115908690515621</v>
      </c>
    </row>
    <row r="864" ht="33" spans="1:38">
      <c r="A864" s="166" t="s">
        <v>668</v>
      </c>
      <c r="B864" s="167" t="s">
        <v>1824</v>
      </c>
      <c r="C864" s="167" t="s">
        <v>684</v>
      </c>
      <c r="D864" s="150">
        <v>3171</v>
      </c>
      <c r="E864" s="150">
        <v>27</v>
      </c>
      <c r="F864" s="150">
        <v>18</v>
      </c>
      <c r="G864" s="150">
        <v>0</v>
      </c>
      <c r="H864" s="150">
        <v>0</v>
      </c>
      <c r="I864" s="151">
        <v>2983</v>
      </c>
      <c r="J864" s="151">
        <v>45</v>
      </c>
      <c r="K864" s="151">
        <v>45</v>
      </c>
      <c r="L864" s="151">
        <v>15</v>
      </c>
      <c r="M864" s="151">
        <v>0</v>
      </c>
      <c r="N864" s="151">
        <v>3205</v>
      </c>
      <c r="O864" s="151">
        <v>32</v>
      </c>
      <c r="P864" s="151">
        <v>32</v>
      </c>
      <c r="Q864" s="151">
        <v>19</v>
      </c>
      <c r="R864" s="151">
        <v>0</v>
      </c>
      <c r="S864" s="152">
        <v>0.015</v>
      </c>
      <c r="T864" s="153">
        <v>81311</v>
      </c>
      <c r="U864" s="153">
        <v>961</v>
      </c>
      <c r="V864" s="153">
        <v>952</v>
      </c>
      <c r="W864" s="153">
        <v>1</v>
      </c>
      <c r="X864" s="151">
        <v>881</v>
      </c>
      <c r="Y864" s="154">
        <v>0.0118065206429634</v>
      </c>
      <c r="Z864" s="154">
        <v>0.00851466414380322</v>
      </c>
      <c r="AA864" s="154">
        <v>0.0150854844116661</v>
      </c>
      <c r="AB864" s="155">
        <v>0.00998439937597504</v>
      </c>
      <c r="AC864" s="156">
        <v>-0.00657082026786289</v>
      </c>
      <c r="AD864" s="157">
        <v>20499</v>
      </c>
      <c r="AE864" s="158">
        <v>231</v>
      </c>
      <c r="AF864" s="158">
        <v>0</v>
      </c>
      <c r="AG864" s="158">
        <v>20038</v>
      </c>
      <c r="AH864" s="158">
        <v>237</v>
      </c>
      <c r="AI864" s="158">
        <v>0</v>
      </c>
      <c r="AJ864" s="155">
        <v>0.0112688423825552</v>
      </c>
      <c r="AK864" s="155">
        <v>0.011827527697375</v>
      </c>
      <c r="AL864" s="156">
        <v>-0.000558685314819739</v>
      </c>
    </row>
    <row r="865" ht="33" spans="1:38">
      <c r="A865" s="166" t="s">
        <v>668</v>
      </c>
      <c r="B865" s="167" t="s">
        <v>1824</v>
      </c>
      <c r="C865" s="167" t="s">
        <v>685</v>
      </c>
      <c r="D865" s="150">
        <v>3383</v>
      </c>
      <c r="E865" s="150">
        <v>43</v>
      </c>
      <c r="F865" s="150">
        <v>30</v>
      </c>
      <c r="G865" s="150">
        <v>0</v>
      </c>
      <c r="H865" s="150">
        <v>0</v>
      </c>
      <c r="I865" s="151">
        <v>3008</v>
      </c>
      <c r="J865" s="151">
        <v>31</v>
      </c>
      <c r="K865" s="151">
        <v>31</v>
      </c>
      <c r="L865" s="151">
        <v>0</v>
      </c>
      <c r="M865" s="151">
        <v>0</v>
      </c>
      <c r="N865" s="151">
        <v>3158</v>
      </c>
      <c r="O865" s="151">
        <v>52</v>
      </c>
      <c r="P865" s="151">
        <v>52</v>
      </c>
      <c r="Q865" s="151">
        <v>9</v>
      </c>
      <c r="R865" s="151">
        <v>0</v>
      </c>
      <c r="S865" s="152">
        <v>0.015</v>
      </c>
      <c r="T865" s="153">
        <v>89628</v>
      </c>
      <c r="U865" s="153">
        <v>1396</v>
      </c>
      <c r="V865" s="153">
        <v>1383</v>
      </c>
      <c r="W865" s="153">
        <v>4</v>
      </c>
      <c r="X865" s="151">
        <v>1258</v>
      </c>
      <c r="Y865" s="154">
        <v>0.0155308608916856</v>
      </c>
      <c r="Z865" s="154">
        <v>0.0127106118829441</v>
      </c>
      <c r="AA865" s="154">
        <v>0.0103058510638298</v>
      </c>
      <c r="AB865" s="155">
        <v>0.0164661177960735</v>
      </c>
      <c r="AC865" s="156">
        <v>0.00240476081911435</v>
      </c>
      <c r="AD865" s="157">
        <v>22202</v>
      </c>
      <c r="AE865" s="158">
        <v>342</v>
      </c>
      <c r="AF865" s="158">
        <v>3</v>
      </c>
      <c r="AG865" s="158">
        <v>22409</v>
      </c>
      <c r="AH865" s="158">
        <v>326</v>
      </c>
      <c r="AI865" s="158">
        <v>1</v>
      </c>
      <c r="AJ865" s="155">
        <v>0.0152688946941717</v>
      </c>
      <c r="AK865" s="155">
        <v>0.0145031014324602</v>
      </c>
      <c r="AL865" s="156">
        <v>0.000765793261711523</v>
      </c>
    </row>
    <row r="866" ht="33" spans="1:38">
      <c r="A866" s="166" t="s">
        <v>668</v>
      </c>
      <c r="B866" s="167" t="s">
        <v>1824</v>
      </c>
      <c r="C866" s="167" t="s">
        <v>686</v>
      </c>
      <c r="D866" s="150">
        <v>3737</v>
      </c>
      <c r="E866" s="150">
        <v>31</v>
      </c>
      <c r="F866" s="150">
        <v>23</v>
      </c>
      <c r="G866" s="150">
        <v>0</v>
      </c>
      <c r="H866" s="150">
        <v>0</v>
      </c>
      <c r="I866" s="151">
        <v>3598</v>
      </c>
      <c r="J866" s="151">
        <v>32</v>
      </c>
      <c r="K866" s="151">
        <v>32</v>
      </c>
      <c r="L866" s="151">
        <v>12</v>
      </c>
      <c r="M866" s="151">
        <v>0</v>
      </c>
      <c r="N866" s="151">
        <v>3839</v>
      </c>
      <c r="O866" s="151">
        <v>29</v>
      </c>
      <c r="P866" s="151">
        <v>29</v>
      </c>
      <c r="Q866" s="151">
        <v>15</v>
      </c>
      <c r="R866" s="151">
        <v>0</v>
      </c>
      <c r="S866" s="152">
        <v>0.015</v>
      </c>
      <c r="T866" s="153">
        <v>97750</v>
      </c>
      <c r="U866" s="153">
        <v>692</v>
      </c>
      <c r="V866" s="153">
        <v>684</v>
      </c>
      <c r="W866" s="153">
        <v>1</v>
      </c>
      <c r="X866" s="151">
        <v>620</v>
      </c>
      <c r="Y866" s="154">
        <v>0.0070690537084399</v>
      </c>
      <c r="Z866" s="154">
        <v>0.0082954241370083</v>
      </c>
      <c r="AA866" s="154">
        <v>0.00889382990550306</v>
      </c>
      <c r="AB866" s="155">
        <v>0.00755405053399323</v>
      </c>
      <c r="AC866" s="156">
        <v>-0.000598405768494761</v>
      </c>
      <c r="AD866" s="157">
        <v>24194</v>
      </c>
      <c r="AE866" s="158">
        <v>179</v>
      </c>
      <c r="AF866" s="158">
        <v>0</v>
      </c>
      <c r="AG866" s="158">
        <v>24879</v>
      </c>
      <c r="AH866" s="158">
        <v>151</v>
      </c>
      <c r="AI866" s="158">
        <v>0</v>
      </c>
      <c r="AJ866" s="155">
        <v>0.0073985285608002</v>
      </c>
      <c r="AK866" s="155">
        <v>0.00606937577876924</v>
      </c>
      <c r="AL866" s="156">
        <v>0.00132915278203096</v>
      </c>
    </row>
    <row r="867" ht="33" spans="1:38">
      <c r="A867" s="166" t="s">
        <v>668</v>
      </c>
      <c r="B867" s="167" t="s">
        <v>1824</v>
      </c>
      <c r="C867" s="167" t="s">
        <v>687</v>
      </c>
      <c r="D867" s="150">
        <v>8551</v>
      </c>
      <c r="E867" s="150">
        <v>108</v>
      </c>
      <c r="F867" s="150">
        <v>77</v>
      </c>
      <c r="G867" s="150">
        <v>16</v>
      </c>
      <c r="H867" s="150">
        <v>0</v>
      </c>
      <c r="I867" s="151">
        <v>9303</v>
      </c>
      <c r="J867" s="151">
        <v>92</v>
      </c>
      <c r="K867" s="151">
        <v>91</v>
      </c>
      <c r="L867" s="151">
        <v>34</v>
      </c>
      <c r="M867" s="151">
        <v>0</v>
      </c>
      <c r="N867" s="151">
        <v>8996</v>
      </c>
      <c r="O867" s="151">
        <v>100</v>
      </c>
      <c r="P867" s="151">
        <v>100</v>
      </c>
      <c r="Q867" s="151">
        <v>61</v>
      </c>
      <c r="R867" s="151">
        <v>0</v>
      </c>
      <c r="S867" s="152">
        <v>0.015</v>
      </c>
      <c r="T867" s="153">
        <v>226630</v>
      </c>
      <c r="U867" s="153">
        <v>2854</v>
      </c>
      <c r="V867" s="153">
        <v>2821</v>
      </c>
      <c r="W867" s="153">
        <v>0</v>
      </c>
      <c r="X867" s="151">
        <v>2637</v>
      </c>
      <c r="Y867" s="154">
        <v>0.0125932136080837</v>
      </c>
      <c r="Z867" s="154">
        <v>0.0126301017424863</v>
      </c>
      <c r="AA867" s="154">
        <v>0.00988928302698054</v>
      </c>
      <c r="AB867" s="155">
        <v>0.0111160515784793</v>
      </c>
      <c r="AC867" s="156">
        <v>0.00274081871550572</v>
      </c>
      <c r="AD867" s="157">
        <v>56992</v>
      </c>
      <c r="AE867" s="158">
        <v>706</v>
      </c>
      <c r="AF867" s="158">
        <v>0</v>
      </c>
      <c r="AG867" s="158">
        <v>58199</v>
      </c>
      <c r="AH867" s="158">
        <v>743</v>
      </c>
      <c r="AI867" s="158">
        <v>0</v>
      </c>
      <c r="AJ867" s="155">
        <v>0.0123877035373386</v>
      </c>
      <c r="AK867" s="155">
        <v>0.0127665423804533</v>
      </c>
      <c r="AL867" s="156">
        <v>-0.000378838843114697</v>
      </c>
    </row>
    <row r="868" ht="33" spans="1:38">
      <c r="A868" s="166" t="s">
        <v>668</v>
      </c>
      <c r="B868" s="167" t="s">
        <v>1824</v>
      </c>
      <c r="C868" s="167" t="s">
        <v>688</v>
      </c>
      <c r="D868" s="150">
        <v>8386</v>
      </c>
      <c r="E868" s="150">
        <v>59</v>
      </c>
      <c r="F868" s="150">
        <v>50</v>
      </c>
      <c r="G868" s="150">
        <v>29</v>
      </c>
      <c r="H868" s="150">
        <v>0</v>
      </c>
      <c r="I868" s="151">
        <v>7751</v>
      </c>
      <c r="J868" s="151">
        <v>55</v>
      </c>
      <c r="K868" s="151">
        <v>55</v>
      </c>
      <c r="L868" s="151">
        <v>25</v>
      </c>
      <c r="M868" s="151">
        <v>0</v>
      </c>
      <c r="N868" s="151">
        <v>8770</v>
      </c>
      <c r="O868" s="151">
        <v>54</v>
      </c>
      <c r="P868" s="151">
        <v>54</v>
      </c>
      <c r="Q868" s="151">
        <v>35</v>
      </c>
      <c r="R868" s="151">
        <v>0</v>
      </c>
      <c r="S868" s="152">
        <v>0.015</v>
      </c>
      <c r="T868" s="153">
        <v>194322</v>
      </c>
      <c r="U868" s="153">
        <v>1456</v>
      </c>
      <c r="V868" s="153">
        <v>1447</v>
      </c>
      <c r="W868" s="153">
        <v>0</v>
      </c>
      <c r="X868" s="151">
        <v>1353</v>
      </c>
      <c r="Y868" s="154">
        <v>0.00749271827173454</v>
      </c>
      <c r="Z868" s="154">
        <v>0.00703553541616981</v>
      </c>
      <c r="AA868" s="154">
        <v>0.00709585859889047</v>
      </c>
      <c r="AB868" s="155">
        <v>0.00615735461801596</v>
      </c>
      <c r="AC868" s="156">
        <v>-6.03231827206591e-5</v>
      </c>
      <c r="AD868" s="157">
        <v>50486</v>
      </c>
      <c r="AE868" s="158">
        <v>377</v>
      </c>
      <c r="AF868" s="158">
        <v>0</v>
      </c>
      <c r="AG868" s="158">
        <v>49925</v>
      </c>
      <c r="AH868" s="158">
        <v>396</v>
      </c>
      <c r="AI868" s="158">
        <v>0</v>
      </c>
      <c r="AJ868" s="155">
        <v>0.00746741670958285</v>
      </c>
      <c r="AK868" s="155">
        <v>0.00793189784677016</v>
      </c>
      <c r="AL868" s="156">
        <v>-0.000464481137187302</v>
      </c>
    </row>
    <row r="869" ht="33" spans="1:38">
      <c r="A869" s="166" t="s">
        <v>668</v>
      </c>
      <c r="B869" s="167" t="s">
        <v>1823</v>
      </c>
      <c r="C869" s="167" t="s">
        <v>689</v>
      </c>
      <c r="D869" s="150">
        <v>3281</v>
      </c>
      <c r="E869" s="150">
        <v>47</v>
      </c>
      <c r="F869" s="150">
        <v>30</v>
      </c>
      <c r="G869" s="150">
        <v>1</v>
      </c>
      <c r="H869" s="150">
        <v>0</v>
      </c>
      <c r="I869" s="151">
        <v>2761</v>
      </c>
      <c r="J869" s="151">
        <v>54</v>
      </c>
      <c r="K869" s="151">
        <v>54</v>
      </c>
      <c r="L869" s="151">
        <v>4</v>
      </c>
      <c r="M869" s="151">
        <v>0</v>
      </c>
      <c r="N869" s="151">
        <v>3202</v>
      </c>
      <c r="O869" s="151">
        <v>58</v>
      </c>
      <c r="P869" s="151">
        <v>58</v>
      </c>
      <c r="Q869" s="151">
        <v>31</v>
      </c>
      <c r="R869" s="151">
        <v>0</v>
      </c>
      <c r="S869" s="152">
        <v>0.015</v>
      </c>
      <c r="T869" s="153">
        <v>86976</v>
      </c>
      <c r="U869" s="153">
        <v>1463</v>
      </c>
      <c r="V869" s="153">
        <v>1446</v>
      </c>
      <c r="W869" s="153">
        <v>0</v>
      </c>
      <c r="X869" s="151">
        <v>1326</v>
      </c>
      <c r="Y869" s="154">
        <v>0.0168207321559971</v>
      </c>
      <c r="Z869" s="154">
        <v>0.0143249009448339</v>
      </c>
      <c r="AA869" s="154">
        <v>0.019558131111916</v>
      </c>
      <c r="AB869" s="155">
        <v>0.0181136789506558</v>
      </c>
      <c r="AC869" s="156">
        <v>-0.00523323016708208</v>
      </c>
      <c r="AD869" s="157">
        <v>21070</v>
      </c>
      <c r="AE869" s="158">
        <v>339</v>
      </c>
      <c r="AF869" s="158">
        <v>0</v>
      </c>
      <c r="AG869" s="158">
        <v>21730</v>
      </c>
      <c r="AH869" s="158">
        <v>405</v>
      </c>
      <c r="AI869" s="158">
        <v>0</v>
      </c>
      <c r="AJ869" s="155">
        <v>0.0160892263882297</v>
      </c>
      <c r="AK869" s="155">
        <v>0.0186378278877128</v>
      </c>
      <c r="AL869" s="156">
        <v>-0.00254860149948313</v>
      </c>
    </row>
    <row r="870" ht="33" spans="1:38">
      <c r="A870" s="166" t="s">
        <v>668</v>
      </c>
      <c r="B870" s="167" t="s">
        <v>1823</v>
      </c>
      <c r="C870" s="167" t="s">
        <v>690</v>
      </c>
      <c r="D870" s="150">
        <v>1963</v>
      </c>
      <c r="E870" s="150">
        <v>19</v>
      </c>
      <c r="F870" s="150">
        <v>14</v>
      </c>
      <c r="G870" s="150">
        <v>0</v>
      </c>
      <c r="H870" s="150">
        <v>0</v>
      </c>
      <c r="I870" s="151">
        <v>1873</v>
      </c>
      <c r="J870" s="151">
        <v>13</v>
      </c>
      <c r="K870" s="151">
        <v>13</v>
      </c>
      <c r="L870" s="151">
        <v>1</v>
      </c>
      <c r="M870" s="151">
        <v>0</v>
      </c>
      <c r="N870" s="151">
        <v>2030</v>
      </c>
      <c r="O870" s="151">
        <v>21</v>
      </c>
      <c r="P870" s="151">
        <v>20</v>
      </c>
      <c r="Q870" s="151">
        <v>12</v>
      </c>
      <c r="R870" s="151">
        <v>1</v>
      </c>
      <c r="S870" s="152">
        <v>0.015</v>
      </c>
      <c r="T870" s="153">
        <v>54443</v>
      </c>
      <c r="U870" s="153">
        <v>583</v>
      </c>
      <c r="V870" s="153">
        <v>577</v>
      </c>
      <c r="W870" s="153">
        <v>1</v>
      </c>
      <c r="X870" s="151">
        <v>535</v>
      </c>
      <c r="Y870" s="154">
        <v>0.0106900795327223</v>
      </c>
      <c r="Z870" s="154">
        <v>0.00967906265919511</v>
      </c>
      <c r="AA870" s="154">
        <v>0.00694073678590497</v>
      </c>
      <c r="AB870" s="155">
        <v>0.00985221674876847</v>
      </c>
      <c r="AC870" s="156">
        <v>0.00273832587329014</v>
      </c>
      <c r="AD870" s="157">
        <v>13317</v>
      </c>
      <c r="AE870" s="158">
        <v>129</v>
      </c>
      <c r="AF870" s="158">
        <v>1</v>
      </c>
      <c r="AG870" s="158">
        <v>13637</v>
      </c>
      <c r="AH870" s="158">
        <v>142</v>
      </c>
      <c r="AI870" s="158">
        <v>0</v>
      </c>
      <c r="AJ870" s="155">
        <v>0.00961177442366899</v>
      </c>
      <c r="AK870" s="155">
        <v>0.0104128474004546</v>
      </c>
      <c r="AL870" s="156">
        <v>-0.000801072976785652</v>
      </c>
    </row>
    <row r="871" ht="33" spans="1:38">
      <c r="A871" s="166" t="s">
        <v>668</v>
      </c>
      <c r="B871" s="167" t="s">
        <v>1823</v>
      </c>
      <c r="C871" s="167" t="s">
        <v>691</v>
      </c>
      <c r="D871" s="150">
        <v>2073</v>
      </c>
      <c r="E871" s="150">
        <v>38</v>
      </c>
      <c r="F871" s="150">
        <v>23</v>
      </c>
      <c r="G871" s="150">
        <v>0</v>
      </c>
      <c r="H871" s="150">
        <v>0</v>
      </c>
      <c r="I871" s="151">
        <v>1844</v>
      </c>
      <c r="J871" s="151">
        <v>27</v>
      </c>
      <c r="K871" s="151">
        <v>27</v>
      </c>
      <c r="L871" s="151">
        <v>5</v>
      </c>
      <c r="M871" s="151">
        <v>0</v>
      </c>
      <c r="N871" s="151">
        <v>2066</v>
      </c>
      <c r="O871" s="151">
        <v>37</v>
      </c>
      <c r="P871" s="151">
        <v>36</v>
      </c>
      <c r="Q871" s="151">
        <v>13</v>
      </c>
      <c r="R871" s="151">
        <v>0</v>
      </c>
      <c r="S871" s="152">
        <v>0.015</v>
      </c>
      <c r="T871" s="153">
        <v>57449</v>
      </c>
      <c r="U871" s="153">
        <v>772</v>
      </c>
      <c r="V871" s="153">
        <v>756</v>
      </c>
      <c r="W871" s="153">
        <v>1</v>
      </c>
      <c r="X871" s="151">
        <v>674</v>
      </c>
      <c r="Y871" s="154">
        <v>0.0134205991401069</v>
      </c>
      <c r="Z871" s="154">
        <v>0.0183309213699952</v>
      </c>
      <c r="AA871" s="154">
        <v>0.0146420824295011</v>
      </c>
      <c r="AB871" s="155">
        <v>0.0179090029041626</v>
      </c>
      <c r="AC871" s="156">
        <v>0.00368883894049409</v>
      </c>
      <c r="AD871" s="157">
        <v>13674</v>
      </c>
      <c r="AE871" s="158">
        <v>223</v>
      </c>
      <c r="AF871" s="158">
        <v>0</v>
      </c>
      <c r="AG871" s="158">
        <v>14431</v>
      </c>
      <c r="AH871" s="158">
        <v>196</v>
      </c>
      <c r="AI871" s="158">
        <v>0</v>
      </c>
      <c r="AJ871" s="155">
        <v>0.0163083223636098</v>
      </c>
      <c r="AK871" s="155">
        <v>0.0135818723581179</v>
      </c>
      <c r="AL871" s="156">
        <v>0.00272645000549183</v>
      </c>
    </row>
    <row r="872" ht="33" spans="1:38">
      <c r="A872" s="166" t="s">
        <v>668</v>
      </c>
      <c r="B872" s="167" t="s">
        <v>1823</v>
      </c>
      <c r="C872" s="167" t="s">
        <v>692</v>
      </c>
      <c r="D872" s="150">
        <v>2745</v>
      </c>
      <c r="E872" s="150">
        <v>36</v>
      </c>
      <c r="F872" s="150">
        <v>24</v>
      </c>
      <c r="G872" s="150">
        <v>0</v>
      </c>
      <c r="H872" s="150">
        <v>0</v>
      </c>
      <c r="I872" s="151">
        <v>2484</v>
      </c>
      <c r="J872" s="151">
        <v>40</v>
      </c>
      <c r="K872" s="151">
        <v>40</v>
      </c>
      <c r="L872" s="151">
        <v>6</v>
      </c>
      <c r="M872" s="151">
        <v>0</v>
      </c>
      <c r="N872" s="151">
        <v>2766</v>
      </c>
      <c r="O872" s="151">
        <v>36</v>
      </c>
      <c r="P872" s="151">
        <v>36</v>
      </c>
      <c r="Q872" s="151">
        <v>19</v>
      </c>
      <c r="R872" s="151">
        <v>0</v>
      </c>
      <c r="S872" s="152">
        <v>0.015</v>
      </c>
      <c r="T872" s="153">
        <v>72013</v>
      </c>
      <c r="U872" s="153">
        <v>1038</v>
      </c>
      <c r="V872" s="153">
        <v>1026</v>
      </c>
      <c r="W872" s="153">
        <v>0</v>
      </c>
      <c r="X872" s="151">
        <v>938</v>
      </c>
      <c r="Y872" s="154">
        <v>0.0144140641273103</v>
      </c>
      <c r="Z872" s="154">
        <v>0.0131147540983607</v>
      </c>
      <c r="AA872" s="154">
        <v>0.0161030595813204</v>
      </c>
      <c r="AB872" s="155">
        <v>0.0130151843817787</v>
      </c>
      <c r="AC872" s="156">
        <v>-0.00298830548295979</v>
      </c>
      <c r="AD872" s="157">
        <v>17874</v>
      </c>
      <c r="AE872" s="158">
        <v>235</v>
      </c>
      <c r="AF872" s="158">
        <v>0</v>
      </c>
      <c r="AG872" s="158">
        <v>18169</v>
      </c>
      <c r="AH872" s="158">
        <v>249</v>
      </c>
      <c r="AI872" s="158">
        <v>0</v>
      </c>
      <c r="AJ872" s="155">
        <v>0.0131475886762896</v>
      </c>
      <c r="AK872" s="155">
        <v>0.0137046617865595</v>
      </c>
      <c r="AL872" s="156">
        <v>-0.000557073110269941</v>
      </c>
    </row>
    <row r="873" ht="33" spans="1:38">
      <c r="A873" s="166" t="s">
        <v>668</v>
      </c>
      <c r="B873" s="167" t="s">
        <v>1823</v>
      </c>
      <c r="C873" s="167" t="s">
        <v>693</v>
      </c>
      <c r="D873" s="150">
        <v>2731</v>
      </c>
      <c r="E873" s="150">
        <v>22</v>
      </c>
      <c r="F873" s="150">
        <v>14</v>
      </c>
      <c r="G873" s="150">
        <v>1</v>
      </c>
      <c r="H873" s="150">
        <v>0</v>
      </c>
      <c r="I873" s="151">
        <v>2460</v>
      </c>
      <c r="J873" s="151">
        <v>43</v>
      </c>
      <c r="K873" s="151">
        <v>43</v>
      </c>
      <c r="L873" s="151">
        <v>3</v>
      </c>
      <c r="M873" s="151">
        <v>0</v>
      </c>
      <c r="N873" s="151">
        <v>2647</v>
      </c>
      <c r="O873" s="151">
        <v>40</v>
      </c>
      <c r="P873" s="151">
        <v>40</v>
      </c>
      <c r="Q873" s="151">
        <v>20</v>
      </c>
      <c r="R873" s="151">
        <v>0</v>
      </c>
      <c r="S873" s="152">
        <v>0.015</v>
      </c>
      <c r="T873" s="153">
        <v>69595</v>
      </c>
      <c r="U873" s="153">
        <v>927</v>
      </c>
      <c r="V873" s="153">
        <v>919</v>
      </c>
      <c r="W873" s="153">
        <v>2</v>
      </c>
      <c r="X873" s="151">
        <v>838</v>
      </c>
      <c r="Y873" s="154">
        <v>0.0132911847115454</v>
      </c>
      <c r="Z873" s="154">
        <v>0.00805565726839985</v>
      </c>
      <c r="AA873" s="154">
        <v>0.017479674796748</v>
      </c>
      <c r="AB873" s="155">
        <v>0.0151114469210427</v>
      </c>
      <c r="AC873" s="156">
        <v>-0.00942401752834811</v>
      </c>
      <c r="AD873" s="157">
        <v>17367</v>
      </c>
      <c r="AE873" s="158">
        <v>223</v>
      </c>
      <c r="AF873" s="158">
        <v>0</v>
      </c>
      <c r="AG873" s="158">
        <v>17192</v>
      </c>
      <c r="AH873" s="158">
        <v>191</v>
      </c>
      <c r="AI873" s="158">
        <v>0</v>
      </c>
      <c r="AJ873" s="155">
        <v>0.0128404445212184</v>
      </c>
      <c r="AK873" s="155">
        <v>0.011109818520242</v>
      </c>
      <c r="AL873" s="156">
        <v>0.00173062600097643</v>
      </c>
    </row>
    <row r="874" ht="33" spans="1:38">
      <c r="A874" s="166" t="s">
        <v>668</v>
      </c>
      <c r="B874" s="167" t="s">
        <v>1823</v>
      </c>
      <c r="C874" s="167" t="s">
        <v>694</v>
      </c>
      <c r="D874" s="150">
        <v>3737</v>
      </c>
      <c r="E874" s="150">
        <v>61</v>
      </c>
      <c r="F874" s="150">
        <v>50</v>
      </c>
      <c r="G874" s="150">
        <v>29</v>
      </c>
      <c r="H874" s="150">
        <v>0</v>
      </c>
      <c r="I874" s="151">
        <v>3385</v>
      </c>
      <c r="J874" s="151">
        <v>68</v>
      </c>
      <c r="K874" s="151">
        <v>68</v>
      </c>
      <c r="L874" s="151">
        <v>31</v>
      </c>
      <c r="M874" s="151">
        <v>0</v>
      </c>
      <c r="N874" s="151">
        <v>3649</v>
      </c>
      <c r="O874" s="151">
        <v>126</v>
      </c>
      <c r="P874" s="151">
        <v>126</v>
      </c>
      <c r="Q874" s="151">
        <v>109</v>
      </c>
      <c r="R874" s="151">
        <v>0</v>
      </c>
      <c r="S874" s="152">
        <v>0.015</v>
      </c>
      <c r="T874" s="153">
        <v>93418</v>
      </c>
      <c r="U874" s="153">
        <v>2794</v>
      </c>
      <c r="V874" s="153">
        <v>2783</v>
      </c>
      <c r="W874" s="153">
        <v>0</v>
      </c>
      <c r="X874" s="151">
        <v>2690</v>
      </c>
      <c r="Y874" s="154">
        <v>0.0299085829283436</v>
      </c>
      <c r="Z874" s="154">
        <v>0.0163232539470163</v>
      </c>
      <c r="AA874" s="154">
        <v>0.0200886262924668</v>
      </c>
      <c r="AB874" s="155">
        <v>0.0345300082214305</v>
      </c>
      <c r="AC874" s="156">
        <v>-0.00376537234545044</v>
      </c>
      <c r="AD874" s="157">
        <v>23623</v>
      </c>
      <c r="AE874" s="158">
        <v>627</v>
      </c>
      <c r="AF874" s="158">
        <v>0</v>
      </c>
      <c r="AG874" s="158">
        <v>23922</v>
      </c>
      <c r="AH874" s="158">
        <v>751</v>
      </c>
      <c r="AI874" s="158">
        <v>0</v>
      </c>
      <c r="AJ874" s="155">
        <v>0.0265419294755112</v>
      </c>
      <c r="AK874" s="155">
        <v>0.0313936961792492</v>
      </c>
      <c r="AL874" s="156">
        <v>-0.00485176670373807</v>
      </c>
    </row>
    <row r="875" ht="33" spans="1:38">
      <c r="A875" s="166" t="s">
        <v>668</v>
      </c>
      <c r="B875" s="167" t="s">
        <v>1823</v>
      </c>
      <c r="C875" s="167" t="s">
        <v>695</v>
      </c>
      <c r="D875" s="150">
        <v>3428</v>
      </c>
      <c r="E875" s="150">
        <v>46</v>
      </c>
      <c r="F875" s="150">
        <v>37</v>
      </c>
      <c r="G875" s="150">
        <v>5</v>
      </c>
      <c r="H875" s="150">
        <v>0</v>
      </c>
      <c r="I875" s="151">
        <v>3095</v>
      </c>
      <c r="J875" s="151">
        <v>44</v>
      </c>
      <c r="K875" s="151">
        <v>44</v>
      </c>
      <c r="L875" s="151">
        <v>6</v>
      </c>
      <c r="M875" s="151">
        <v>0</v>
      </c>
      <c r="N875" s="151">
        <v>3326</v>
      </c>
      <c r="O875" s="151">
        <v>44</v>
      </c>
      <c r="P875" s="151">
        <v>44</v>
      </c>
      <c r="Q875" s="151">
        <v>24</v>
      </c>
      <c r="R875" s="151">
        <v>0</v>
      </c>
      <c r="S875" s="152">
        <v>0.015</v>
      </c>
      <c r="T875" s="153">
        <v>94436</v>
      </c>
      <c r="U875" s="153">
        <v>1058</v>
      </c>
      <c r="V875" s="153">
        <v>1048</v>
      </c>
      <c r="W875" s="153">
        <v>0</v>
      </c>
      <c r="X875" s="151">
        <v>950</v>
      </c>
      <c r="Y875" s="154">
        <v>0.0112033546528866</v>
      </c>
      <c r="Z875" s="154">
        <v>0.0134189031505251</v>
      </c>
      <c r="AA875" s="154">
        <v>0.01421647819063</v>
      </c>
      <c r="AB875" s="155">
        <v>0.0132291040288635</v>
      </c>
      <c r="AC875" s="156">
        <v>-0.000797575040104959</v>
      </c>
      <c r="AD875" s="157">
        <v>22443</v>
      </c>
      <c r="AE875" s="158">
        <v>257</v>
      </c>
      <c r="AF875" s="158">
        <v>0</v>
      </c>
      <c r="AG875" s="158">
        <v>23875</v>
      </c>
      <c r="AH875" s="158">
        <v>288</v>
      </c>
      <c r="AI875" s="158">
        <v>0</v>
      </c>
      <c r="AJ875" s="155">
        <v>0.0114512320099808</v>
      </c>
      <c r="AK875" s="155">
        <v>0.0120628272251309</v>
      </c>
      <c r="AL875" s="156">
        <v>-0.00061159521515005</v>
      </c>
    </row>
    <row r="876" ht="33" spans="1:38">
      <c r="A876" s="166" t="s">
        <v>668</v>
      </c>
      <c r="B876" s="167" t="s">
        <v>1823</v>
      </c>
      <c r="C876" s="167" t="s">
        <v>696</v>
      </c>
      <c r="D876" s="150">
        <v>1460</v>
      </c>
      <c r="E876" s="150">
        <v>15</v>
      </c>
      <c r="F876" s="150">
        <v>8</v>
      </c>
      <c r="G876" s="150">
        <v>0</v>
      </c>
      <c r="H876" s="150">
        <v>0</v>
      </c>
      <c r="I876" s="151">
        <v>1335</v>
      </c>
      <c r="J876" s="151">
        <v>19</v>
      </c>
      <c r="K876" s="151">
        <v>19</v>
      </c>
      <c r="L876" s="151">
        <v>0</v>
      </c>
      <c r="M876" s="151">
        <v>0</v>
      </c>
      <c r="N876" s="151">
        <v>1501</v>
      </c>
      <c r="O876" s="151">
        <v>24</v>
      </c>
      <c r="P876" s="151">
        <v>24</v>
      </c>
      <c r="Q876" s="151">
        <v>14</v>
      </c>
      <c r="R876" s="151">
        <v>0</v>
      </c>
      <c r="S876" s="152">
        <v>0.015</v>
      </c>
      <c r="T876" s="153">
        <v>40737</v>
      </c>
      <c r="U876" s="153">
        <v>455</v>
      </c>
      <c r="V876" s="153">
        <v>447</v>
      </c>
      <c r="W876" s="153">
        <v>0</v>
      </c>
      <c r="X876" s="151">
        <v>405</v>
      </c>
      <c r="Y876" s="154">
        <v>0.0111692073544935</v>
      </c>
      <c r="Z876" s="154">
        <v>0.0102739726027397</v>
      </c>
      <c r="AA876" s="154">
        <v>0.0142322097378277</v>
      </c>
      <c r="AB876" s="155">
        <v>0.0159893404397069</v>
      </c>
      <c r="AC876" s="156">
        <v>-0.00395823713508799</v>
      </c>
      <c r="AD876" s="157">
        <v>9701</v>
      </c>
      <c r="AE876" s="158">
        <v>115</v>
      </c>
      <c r="AF876" s="158">
        <v>0</v>
      </c>
      <c r="AG876" s="158">
        <v>10169</v>
      </c>
      <c r="AH876" s="158">
        <v>114</v>
      </c>
      <c r="AI876" s="158">
        <v>0</v>
      </c>
      <c r="AJ876" s="155">
        <v>0.0118544479950521</v>
      </c>
      <c r="AK876" s="155">
        <v>0.0112105418428557</v>
      </c>
      <c r="AL876" s="156">
        <v>0.000643906152196319</v>
      </c>
    </row>
    <row r="877" ht="33" spans="1:38">
      <c r="A877" s="166" t="s">
        <v>668</v>
      </c>
      <c r="B877" s="167" t="s">
        <v>33</v>
      </c>
      <c r="C877" s="167" t="s">
        <v>697</v>
      </c>
      <c r="D877" s="150">
        <v>0</v>
      </c>
      <c r="E877" s="150">
        <v>0</v>
      </c>
      <c r="F877" s="150">
        <v>0</v>
      </c>
      <c r="G877" s="150">
        <v>0</v>
      </c>
      <c r="H877" s="150">
        <v>0</v>
      </c>
      <c r="I877" s="151">
        <v>0</v>
      </c>
      <c r="J877" s="151">
        <v>0</v>
      </c>
      <c r="K877" s="151">
        <v>0</v>
      </c>
      <c r="L877" s="151">
        <v>0</v>
      </c>
      <c r="M877" s="151">
        <v>0</v>
      </c>
      <c r="N877" s="151">
        <v>0</v>
      </c>
      <c r="O877" s="151">
        <v>0</v>
      </c>
      <c r="P877" s="151">
        <v>0</v>
      </c>
      <c r="Q877" s="151">
        <v>0</v>
      </c>
      <c r="R877" s="151">
        <v>0</v>
      </c>
      <c r="S877" s="152">
        <v>0.015</v>
      </c>
      <c r="T877" s="153">
        <v>0</v>
      </c>
      <c r="U877" s="153">
        <v>0</v>
      </c>
      <c r="V877" s="153">
        <v>0</v>
      </c>
      <c r="W877" s="153">
        <v>0</v>
      </c>
      <c r="X877" s="151">
        <v>0</v>
      </c>
      <c r="Y877" s="154">
        <v>0</v>
      </c>
      <c r="Z877" s="154">
        <v>0</v>
      </c>
      <c r="AA877" s="154">
        <v>0</v>
      </c>
      <c r="AB877" s="155">
        <v>0</v>
      </c>
      <c r="AC877" s="156">
        <v>0</v>
      </c>
      <c r="AD877" s="157">
        <v>0</v>
      </c>
      <c r="AE877" s="158">
        <v>0</v>
      </c>
      <c r="AF877" s="158">
        <v>0</v>
      </c>
      <c r="AG877" s="158">
        <v>0</v>
      </c>
      <c r="AH877" s="158">
        <v>0</v>
      </c>
      <c r="AI877" s="158">
        <v>0</v>
      </c>
      <c r="AJ877" s="155">
        <v>0</v>
      </c>
      <c r="AK877" s="155">
        <v>0</v>
      </c>
      <c r="AL877" s="156">
        <v>0</v>
      </c>
    </row>
    <row r="878" ht="33" spans="1:38">
      <c r="A878" s="166" t="s">
        <v>668</v>
      </c>
      <c r="B878" s="167" t="s">
        <v>1825</v>
      </c>
      <c r="C878" s="167" t="s">
        <v>698</v>
      </c>
      <c r="D878" s="150">
        <v>2961</v>
      </c>
      <c r="E878" s="150">
        <v>32</v>
      </c>
      <c r="F878" s="150">
        <v>20</v>
      </c>
      <c r="G878" s="150">
        <v>0</v>
      </c>
      <c r="H878" s="150">
        <v>0</v>
      </c>
      <c r="I878" s="151">
        <v>2718</v>
      </c>
      <c r="J878" s="151">
        <v>27</v>
      </c>
      <c r="K878" s="151">
        <v>27</v>
      </c>
      <c r="L878" s="151">
        <v>1</v>
      </c>
      <c r="M878" s="151">
        <v>0</v>
      </c>
      <c r="N878" s="151">
        <v>2857</v>
      </c>
      <c r="O878" s="151">
        <v>36</v>
      </c>
      <c r="P878" s="151">
        <v>36</v>
      </c>
      <c r="Q878" s="151">
        <v>14</v>
      </c>
      <c r="R878" s="151">
        <v>0</v>
      </c>
      <c r="S878" s="152">
        <v>0.015</v>
      </c>
      <c r="T878" s="153">
        <v>77670</v>
      </c>
      <c r="U878" s="153">
        <v>777</v>
      </c>
      <c r="V878" s="153">
        <v>765</v>
      </c>
      <c r="W878" s="153">
        <v>0</v>
      </c>
      <c r="X878" s="151">
        <v>685</v>
      </c>
      <c r="Y878" s="154">
        <v>0.0100038624951719</v>
      </c>
      <c r="Z878" s="154">
        <v>0.01080715974333</v>
      </c>
      <c r="AA878" s="154">
        <v>0.00993377483443709</v>
      </c>
      <c r="AB878" s="155">
        <v>0.0126006300315016</v>
      </c>
      <c r="AC878" s="156">
        <v>0.00087338490889287</v>
      </c>
      <c r="AD878" s="157">
        <v>19251</v>
      </c>
      <c r="AE878" s="158">
        <v>214</v>
      </c>
      <c r="AF878" s="158">
        <v>0</v>
      </c>
      <c r="AG878" s="158">
        <v>19892</v>
      </c>
      <c r="AH878" s="158">
        <v>222</v>
      </c>
      <c r="AI878" s="158">
        <v>0</v>
      </c>
      <c r="AJ878" s="155">
        <v>0.0111163056464599</v>
      </c>
      <c r="AK878" s="155">
        <v>0.01116026543334</v>
      </c>
      <c r="AL878" s="156">
        <v>-4.39597868801128e-5</v>
      </c>
    </row>
    <row r="879" ht="33" spans="1:38">
      <c r="A879" s="166" t="s">
        <v>668</v>
      </c>
      <c r="B879" s="167" t="s">
        <v>1825</v>
      </c>
      <c r="C879" s="167" t="s">
        <v>699</v>
      </c>
      <c r="D879" s="150">
        <v>2868</v>
      </c>
      <c r="E879" s="150">
        <v>25</v>
      </c>
      <c r="F879" s="150">
        <v>17</v>
      </c>
      <c r="G879" s="150">
        <v>0</v>
      </c>
      <c r="H879" s="150">
        <v>0</v>
      </c>
      <c r="I879" s="151">
        <v>2623</v>
      </c>
      <c r="J879" s="151">
        <v>47</v>
      </c>
      <c r="K879" s="151">
        <v>47</v>
      </c>
      <c r="L879" s="151">
        <v>5</v>
      </c>
      <c r="M879" s="151">
        <v>0</v>
      </c>
      <c r="N879" s="151">
        <v>2877</v>
      </c>
      <c r="O879" s="151">
        <v>52</v>
      </c>
      <c r="P879" s="151">
        <v>52</v>
      </c>
      <c r="Q879" s="151">
        <v>25</v>
      </c>
      <c r="R879" s="151">
        <v>0</v>
      </c>
      <c r="S879" s="152">
        <v>0.015</v>
      </c>
      <c r="T879" s="153">
        <v>79407</v>
      </c>
      <c r="U879" s="153">
        <v>1110</v>
      </c>
      <c r="V879" s="153">
        <v>1102</v>
      </c>
      <c r="W879" s="153">
        <v>1</v>
      </c>
      <c r="X879" s="151">
        <v>999</v>
      </c>
      <c r="Y879" s="154">
        <v>0.013966023146574</v>
      </c>
      <c r="Z879" s="154">
        <v>0.00871687587168759</v>
      </c>
      <c r="AA879" s="154">
        <v>0.0179184140297369</v>
      </c>
      <c r="AB879" s="155">
        <v>0.0180743830378867</v>
      </c>
      <c r="AC879" s="156">
        <v>-0.00920153815804936</v>
      </c>
      <c r="AD879" s="157">
        <v>19171</v>
      </c>
      <c r="AE879" s="158">
        <v>306</v>
      </c>
      <c r="AF879" s="158">
        <v>0</v>
      </c>
      <c r="AG879" s="158">
        <v>19786</v>
      </c>
      <c r="AH879" s="158">
        <v>288</v>
      </c>
      <c r="AI879" s="158">
        <v>0</v>
      </c>
      <c r="AJ879" s="155">
        <v>0.0159616086797767</v>
      </c>
      <c r="AK879" s="155">
        <v>0.0145557464874153</v>
      </c>
      <c r="AL879" s="156">
        <v>0.0014058621923614</v>
      </c>
    </row>
    <row r="880" ht="33" spans="1:38">
      <c r="A880" s="166" t="s">
        <v>668</v>
      </c>
      <c r="B880" s="167" t="s">
        <v>1825</v>
      </c>
      <c r="C880" s="167" t="s">
        <v>700</v>
      </c>
      <c r="D880" s="150">
        <v>4866</v>
      </c>
      <c r="E880" s="150">
        <v>70</v>
      </c>
      <c r="F880" s="150">
        <v>47</v>
      </c>
      <c r="G880" s="150">
        <v>0</v>
      </c>
      <c r="H880" s="150">
        <v>0</v>
      </c>
      <c r="I880" s="151">
        <v>4783</v>
      </c>
      <c r="J880" s="151">
        <v>15</v>
      </c>
      <c r="K880" s="151">
        <v>15</v>
      </c>
      <c r="L880" s="151">
        <v>3</v>
      </c>
      <c r="M880" s="151">
        <v>0</v>
      </c>
      <c r="N880" s="151">
        <v>4797</v>
      </c>
      <c r="O880" s="151">
        <v>44</v>
      </c>
      <c r="P880" s="151">
        <v>44</v>
      </c>
      <c r="Q880" s="151">
        <v>7</v>
      </c>
      <c r="R880" s="151">
        <v>0</v>
      </c>
      <c r="S880" s="152">
        <v>0.015</v>
      </c>
      <c r="T880" s="153">
        <v>133859</v>
      </c>
      <c r="U880" s="153">
        <v>1280</v>
      </c>
      <c r="V880" s="153">
        <v>1257</v>
      </c>
      <c r="W880" s="153">
        <v>0</v>
      </c>
      <c r="X880" s="151">
        <v>1130</v>
      </c>
      <c r="Y880" s="154">
        <v>0.00956230062976714</v>
      </c>
      <c r="Z880" s="154">
        <v>0.0143855322646938</v>
      </c>
      <c r="AA880" s="154">
        <v>0.00313610704578716</v>
      </c>
      <c r="AB880" s="155">
        <v>0.00917239941630186</v>
      </c>
      <c r="AC880" s="156">
        <v>0.0112494252189066</v>
      </c>
      <c r="AD880" s="157">
        <v>32909</v>
      </c>
      <c r="AE880" s="158">
        <v>304</v>
      </c>
      <c r="AF880" s="158">
        <v>0</v>
      </c>
      <c r="AG880" s="158">
        <v>34089</v>
      </c>
      <c r="AH880" s="158">
        <v>349</v>
      </c>
      <c r="AI880" s="158">
        <v>0</v>
      </c>
      <c r="AJ880" s="155">
        <v>0.00923759457899055</v>
      </c>
      <c r="AK880" s="155">
        <v>0.0102379066561061</v>
      </c>
      <c r="AL880" s="156">
        <v>-0.00100031207711553</v>
      </c>
    </row>
    <row r="881" ht="33" spans="1:38">
      <c r="A881" s="166" t="s">
        <v>668</v>
      </c>
      <c r="B881" s="167" t="s">
        <v>1825</v>
      </c>
      <c r="C881" s="167" t="s">
        <v>701</v>
      </c>
      <c r="D881" s="150">
        <v>3101</v>
      </c>
      <c r="E881" s="150">
        <v>95</v>
      </c>
      <c r="F881" s="150">
        <v>63</v>
      </c>
      <c r="G881" s="150">
        <v>0</v>
      </c>
      <c r="H881" s="150">
        <v>0</v>
      </c>
      <c r="I881" s="151">
        <v>3096</v>
      </c>
      <c r="J881" s="151">
        <v>85</v>
      </c>
      <c r="K881" s="151">
        <v>85</v>
      </c>
      <c r="L881" s="151">
        <v>1</v>
      </c>
      <c r="M881" s="151">
        <v>0</v>
      </c>
      <c r="N881" s="151">
        <v>3176</v>
      </c>
      <c r="O881" s="151">
        <v>59</v>
      </c>
      <c r="P881" s="151">
        <v>59</v>
      </c>
      <c r="Q881" s="151">
        <v>8</v>
      </c>
      <c r="R881" s="151">
        <v>0</v>
      </c>
      <c r="S881" s="152">
        <v>0.015</v>
      </c>
      <c r="T881" s="153">
        <v>86528</v>
      </c>
      <c r="U881" s="153">
        <v>1713</v>
      </c>
      <c r="V881" s="153">
        <v>1679</v>
      </c>
      <c r="W881" s="153">
        <v>7</v>
      </c>
      <c r="X881" s="151">
        <v>1424</v>
      </c>
      <c r="Y881" s="154">
        <v>0.0197161612426036</v>
      </c>
      <c r="Z881" s="154">
        <v>0.0306352789422767</v>
      </c>
      <c r="AA881" s="154">
        <v>0.0274547803617571</v>
      </c>
      <c r="AB881" s="155">
        <v>0.0185768261964736</v>
      </c>
      <c r="AC881" s="156">
        <v>0.00318049858051958</v>
      </c>
      <c r="AD881" s="157">
        <v>21280</v>
      </c>
      <c r="AE881" s="158">
        <v>502</v>
      </c>
      <c r="AF881" s="158">
        <v>0</v>
      </c>
      <c r="AG881" s="158">
        <v>21823</v>
      </c>
      <c r="AH881" s="158">
        <v>500</v>
      </c>
      <c r="AI881" s="158">
        <v>7</v>
      </c>
      <c r="AJ881" s="155">
        <v>0.0235902255639098</v>
      </c>
      <c r="AK881" s="155">
        <v>0.0225908445218348</v>
      </c>
      <c r="AL881" s="156">
        <v>0.000999381042075014</v>
      </c>
    </row>
    <row r="882" ht="33" spans="1:38">
      <c r="A882" s="166" t="s">
        <v>668</v>
      </c>
      <c r="B882" s="167" t="s">
        <v>1825</v>
      </c>
      <c r="C882" s="167" t="s">
        <v>702</v>
      </c>
      <c r="D882" s="150">
        <v>2307</v>
      </c>
      <c r="E882" s="150">
        <v>19</v>
      </c>
      <c r="F882" s="150">
        <v>10</v>
      </c>
      <c r="G882" s="150">
        <v>0</v>
      </c>
      <c r="H882" s="150">
        <v>0</v>
      </c>
      <c r="I882" s="151">
        <v>2140</v>
      </c>
      <c r="J882" s="151">
        <v>25</v>
      </c>
      <c r="K882" s="151">
        <v>25</v>
      </c>
      <c r="L882" s="151">
        <v>1</v>
      </c>
      <c r="M882" s="151">
        <v>0</v>
      </c>
      <c r="N882" s="151">
        <v>2306</v>
      </c>
      <c r="O882" s="151">
        <v>41</v>
      </c>
      <c r="P882" s="151">
        <v>41</v>
      </c>
      <c r="Q882" s="151">
        <v>27</v>
      </c>
      <c r="R882" s="151">
        <v>0</v>
      </c>
      <c r="S882" s="152">
        <v>0.015</v>
      </c>
      <c r="T882" s="153">
        <v>64885</v>
      </c>
      <c r="U882" s="153">
        <v>738</v>
      </c>
      <c r="V882" s="153">
        <v>727</v>
      </c>
      <c r="W882" s="153">
        <v>0</v>
      </c>
      <c r="X882" s="151">
        <v>667</v>
      </c>
      <c r="Y882" s="154">
        <v>0.0113739693303537</v>
      </c>
      <c r="Z882" s="154">
        <v>0.0082358040745557</v>
      </c>
      <c r="AA882" s="154">
        <v>0.0116822429906542</v>
      </c>
      <c r="AB882" s="155">
        <v>0.0177797051170859</v>
      </c>
      <c r="AC882" s="156">
        <v>-0.00344643891609851</v>
      </c>
      <c r="AD882" s="157">
        <v>15479</v>
      </c>
      <c r="AE882" s="158">
        <v>183</v>
      </c>
      <c r="AF882" s="158">
        <v>0</v>
      </c>
      <c r="AG882" s="158">
        <v>16289</v>
      </c>
      <c r="AH882" s="158">
        <v>193</v>
      </c>
      <c r="AI882" s="158">
        <v>0</v>
      </c>
      <c r="AJ882" s="155">
        <v>0.011822469151754</v>
      </c>
      <c r="AK882" s="155">
        <v>0.0118484867088219</v>
      </c>
      <c r="AL882" s="156">
        <v>-2.60175570679141e-5</v>
      </c>
    </row>
    <row r="883" ht="33" spans="1:38">
      <c r="A883" s="166" t="s">
        <v>668</v>
      </c>
      <c r="B883" s="167" t="s">
        <v>1825</v>
      </c>
      <c r="C883" s="167" t="s">
        <v>703</v>
      </c>
      <c r="D883" s="150">
        <v>2641</v>
      </c>
      <c r="E883" s="150">
        <v>28</v>
      </c>
      <c r="F883" s="150">
        <v>24</v>
      </c>
      <c r="G883" s="150">
        <v>0</v>
      </c>
      <c r="H883" s="150">
        <v>0</v>
      </c>
      <c r="I883" s="151">
        <v>2440</v>
      </c>
      <c r="J883" s="151">
        <v>18</v>
      </c>
      <c r="K883" s="151">
        <v>18</v>
      </c>
      <c r="L883" s="151">
        <v>0</v>
      </c>
      <c r="M883" s="151">
        <v>0</v>
      </c>
      <c r="N883" s="151">
        <v>2481</v>
      </c>
      <c r="O883" s="151">
        <v>25</v>
      </c>
      <c r="P883" s="151">
        <v>25</v>
      </c>
      <c r="Q883" s="151">
        <v>10</v>
      </c>
      <c r="R883" s="151">
        <v>0</v>
      </c>
      <c r="S883" s="152">
        <v>0.015</v>
      </c>
      <c r="T883" s="153">
        <v>71784</v>
      </c>
      <c r="U883" s="153">
        <v>599</v>
      </c>
      <c r="V883" s="153">
        <v>595</v>
      </c>
      <c r="W883" s="153">
        <v>2</v>
      </c>
      <c r="X883" s="151">
        <v>525</v>
      </c>
      <c r="Y883" s="154">
        <v>0.00831661651621531</v>
      </c>
      <c r="Z883" s="154">
        <v>0.0106020446800454</v>
      </c>
      <c r="AA883" s="154">
        <v>0.00737704918032787</v>
      </c>
      <c r="AB883" s="155">
        <v>0.0100765820233777</v>
      </c>
      <c r="AC883" s="156">
        <v>0.00322499549971757</v>
      </c>
      <c r="AD883" s="157">
        <v>17522</v>
      </c>
      <c r="AE883" s="158">
        <v>161</v>
      </c>
      <c r="AF883" s="158">
        <v>0</v>
      </c>
      <c r="AG883" s="158">
        <v>18145</v>
      </c>
      <c r="AH883" s="158">
        <v>155</v>
      </c>
      <c r="AI883" s="158">
        <v>0</v>
      </c>
      <c r="AJ883" s="155">
        <v>0.00918844880721379</v>
      </c>
      <c r="AK883" s="155">
        <v>0.00854229815376137</v>
      </c>
      <c r="AL883" s="156">
        <v>0.000646150653452422</v>
      </c>
    </row>
    <row r="884" ht="33" spans="1:38">
      <c r="A884" s="166" t="s">
        <v>668</v>
      </c>
      <c r="B884" s="167" t="s">
        <v>1825</v>
      </c>
      <c r="C884" s="167" t="s">
        <v>704</v>
      </c>
      <c r="D884" s="150">
        <v>7095</v>
      </c>
      <c r="E884" s="150">
        <v>123</v>
      </c>
      <c r="F884" s="150">
        <v>94</v>
      </c>
      <c r="G884" s="150">
        <v>0</v>
      </c>
      <c r="H884" s="150">
        <v>0</v>
      </c>
      <c r="I884" s="151">
        <v>6982</v>
      </c>
      <c r="J884" s="151">
        <v>124</v>
      </c>
      <c r="K884" s="151">
        <v>122</v>
      </c>
      <c r="L884" s="151">
        <v>1</v>
      </c>
      <c r="M884" s="151">
        <v>0</v>
      </c>
      <c r="N884" s="151">
        <v>7441</v>
      </c>
      <c r="O884" s="151">
        <v>176</v>
      </c>
      <c r="P884" s="151">
        <v>176</v>
      </c>
      <c r="Q884" s="151">
        <v>51</v>
      </c>
      <c r="R884" s="151">
        <v>0</v>
      </c>
      <c r="S884" s="152">
        <v>0.015</v>
      </c>
      <c r="T884" s="153">
        <v>198187</v>
      </c>
      <c r="U884" s="153">
        <v>3010</v>
      </c>
      <c r="V884" s="153">
        <v>2977</v>
      </c>
      <c r="W884" s="153">
        <v>2</v>
      </c>
      <c r="X884" s="151">
        <v>2544</v>
      </c>
      <c r="Y884" s="154">
        <v>0.0151775848062688</v>
      </c>
      <c r="Z884" s="154">
        <v>0.0173361522198732</v>
      </c>
      <c r="AA884" s="154">
        <v>0.0177599541678602</v>
      </c>
      <c r="AB884" s="155">
        <v>0.0236527348474667</v>
      </c>
      <c r="AC884" s="156">
        <v>-0.000423801947987062</v>
      </c>
      <c r="AD884" s="157">
        <v>48924</v>
      </c>
      <c r="AE884" s="158">
        <v>876</v>
      </c>
      <c r="AF884" s="158">
        <v>0</v>
      </c>
      <c r="AG884" s="158">
        <v>49569</v>
      </c>
      <c r="AH884" s="158">
        <v>769</v>
      </c>
      <c r="AI884" s="158">
        <v>1</v>
      </c>
      <c r="AJ884" s="155">
        <v>0.0179053225410841</v>
      </c>
      <c r="AK884" s="155">
        <v>0.0154935544392665</v>
      </c>
      <c r="AL884" s="156">
        <v>0.00241176810181765</v>
      </c>
    </row>
    <row r="885" ht="33" spans="1:38">
      <c r="A885" s="166" t="s">
        <v>668</v>
      </c>
      <c r="B885" s="167" t="s">
        <v>1825</v>
      </c>
      <c r="C885" s="167" t="s">
        <v>705</v>
      </c>
      <c r="D885" s="150">
        <v>1555</v>
      </c>
      <c r="E885" s="150">
        <v>30</v>
      </c>
      <c r="F885" s="150">
        <v>21</v>
      </c>
      <c r="G885" s="150">
        <v>0</v>
      </c>
      <c r="H885" s="150">
        <v>0</v>
      </c>
      <c r="I885" s="151">
        <v>1431</v>
      </c>
      <c r="J885" s="151">
        <v>16</v>
      </c>
      <c r="K885" s="151">
        <v>16</v>
      </c>
      <c r="L885" s="151">
        <v>0</v>
      </c>
      <c r="M885" s="151">
        <v>0</v>
      </c>
      <c r="N885" s="151">
        <v>1662</v>
      </c>
      <c r="O885" s="151">
        <v>26</v>
      </c>
      <c r="P885" s="151">
        <v>26</v>
      </c>
      <c r="Q885" s="151">
        <v>6</v>
      </c>
      <c r="R885" s="151">
        <v>0</v>
      </c>
      <c r="S885" s="152">
        <v>0.015</v>
      </c>
      <c r="T885" s="153">
        <v>43147</v>
      </c>
      <c r="U885" s="153">
        <v>386</v>
      </c>
      <c r="V885" s="153">
        <v>377</v>
      </c>
      <c r="W885" s="153">
        <v>2</v>
      </c>
      <c r="X885" s="151">
        <v>311</v>
      </c>
      <c r="Y885" s="154">
        <v>0.00889980763436624</v>
      </c>
      <c r="Z885" s="154">
        <v>0.0192926045016077</v>
      </c>
      <c r="AA885" s="154">
        <v>0.0111809923130678</v>
      </c>
      <c r="AB885" s="155">
        <v>0.0156438026474128</v>
      </c>
      <c r="AC885" s="156">
        <v>0.00811161218853993</v>
      </c>
      <c r="AD885" s="157">
        <v>10803</v>
      </c>
      <c r="AE885" s="158">
        <v>123</v>
      </c>
      <c r="AF885" s="158">
        <v>0</v>
      </c>
      <c r="AG885" s="158">
        <v>10971</v>
      </c>
      <c r="AH885" s="158">
        <v>102</v>
      </c>
      <c r="AI885" s="158">
        <v>0</v>
      </c>
      <c r="AJ885" s="155">
        <v>0.0113857261871702</v>
      </c>
      <c r="AK885" s="155">
        <v>0.00929723817336615</v>
      </c>
      <c r="AL885" s="156">
        <v>0.00208848801380408</v>
      </c>
    </row>
    <row r="886" ht="33" spans="1:38">
      <c r="A886" s="166" t="s">
        <v>668</v>
      </c>
      <c r="B886" s="167" t="s">
        <v>1825</v>
      </c>
      <c r="C886" s="167" t="s">
        <v>706</v>
      </c>
      <c r="D886" s="150">
        <v>2248</v>
      </c>
      <c r="E886" s="150">
        <v>13</v>
      </c>
      <c r="F886" s="150">
        <v>10</v>
      </c>
      <c r="G886" s="150">
        <v>0</v>
      </c>
      <c r="H886" s="150">
        <v>0</v>
      </c>
      <c r="I886" s="151">
        <v>2125</v>
      </c>
      <c r="J886" s="151">
        <v>77</v>
      </c>
      <c r="K886" s="151">
        <v>77</v>
      </c>
      <c r="L886" s="151">
        <v>0</v>
      </c>
      <c r="M886" s="151">
        <v>0</v>
      </c>
      <c r="N886" s="151">
        <v>1980</v>
      </c>
      <c r="O886" s="151">
        <v>2</v>
      </c>
      <c r="P886" s="151">
        <v>2</v>
      </c>
      <c r="Q886" s="151">
        <v>0</v>
      </c>
      <c r="R886" s="151">
        <v>0</v>
      </c>
      <c r="S886" s="152">
        <v>0.015</v>
      </c>
      <c r="T886" s="153">
        <v>60358</v>
      </c>
      <c r="U886" s="153">
        <v>658</v>
      </c>
      <c r="V886" s="153">
        <v>655</v>
      </c>
      <c r="W886" s="153">
        <v>2</v>
      </c>
      <c r="X886" s="151">
        <v>555</v>
      </c>
      <c r="Y886" s="154">
        <v>0.0108684847079095</v>
      </c>
      <c r="Z886" s="154">
        <v>0.00578291814946619</v>
      </c>
      <c r="AA886" s="154">
        <v>0.0362352941176471</v>
      </c>
      <c r="AB886" s="155">
        <v>0.00101010101010101</v>
      </c>
      <c r="AC886" s="156">
        <v>-0.0304523759681809</v>
      </c>
      <c r="AD886" s="157">
        <v>14260</v>
      </c>
      <c r="AE886" s="158">
        <v>158</v>
      </c>
      <c r="AF886" s="158">
        <v>0</v>
      </c>
      <c r="AG886" s="158">
        <v>15140</v>
      </c>
      <c r="AH886" s="158">
        <v>266</v>
      </c>
      <c r="AI886" s="158">
        <v>0</v>
      </c>
      <c r="AJ886" s="155">
        <v>0.0110799438990182</v>
      </c>
      <c r="AK886" s="155">
        <v>0.0175693527080581</v>
      </c>
      <c r="AL886" s="156">
        <v>-0.00648940880903989</v>
      </c>
    </row>
    <row r="887" ht="33" spans="1:38">
      <c r="A887" s="166" t="s">
        <v>668</v>
      </c>
      <c r="B887" s="167" t="s">
        <v>1826</v>
      </c>
      <c r="C887" s="167" t="s">
        <v>707</v>
      </c>
      <c r="D887" s="150">
        <v>2721</v>
      </c>
      <c r="E887" s="150">
        <v>52</v>
      </c>
      <c r="F887" s="150">
        <v>38</v>
      </c>
      <c r="G887" s="150">
        <v>1</v>
      </c>
      <c r="H887" s="150">
        <v>0</v>
      </c>
      <c r="I887" s="151">
        <v>2584</v>
      </c>
      <c r="J887" s="151">
        <v>79</v>
      </c>
      <c r="K887" s="151">
        <v>78</v>
      </c>
      <c r="L887" s="151">
        <v>14</v>
      </c>
      <c r="M887" s="151">
        <v>0</v>
      </c>
      <c r="N887" s="151">
        <v>2898</v>
      </c>
      <c r="O887" s="151">
        <v>33</v>
      </c>
      <c r="P887" s="151">
        <v>33</v>
      </c>
      <c r="Q887" s="151">
        <v>12</v>
      </c>
      <c r="R887" s="151">
        <v>0</v>
      </c>
      <c r="S887" s="152">
        <v>0.015</v>
      </c>
      <c r="T887" s="153">
        <v>77717</v>
      </c>
      <c r="U887" s="153">
        <v>1263</v>
      </c>
      <c r="V887" s="153">
        <v>1247</v>
      </c>
      <c r="W887" s="153">
        <v>0</v>
      </c>
      <c r="X887" s="151">
        <v>1098</v>
      </c>
      <c r="Y887" s="154">
        <v>0.0162512706357682</v>
      </c>
      <c r="Z887" s="154">
        <v>0.0191106210951856</v>
      </c>
      <c r="AA887" s="154">
        <v>0.0305727554179567</v>
      </c>
      <c r="AB887" s="155">
        <v>0.0113871635610766</v>
      </c>
      <c r="AC887" s="156">
        <v>-0.0114621343227711</v>
      </c>
      <c r="AD887" s="157">
        <v>18869</v>
      </c>
      <c r="AE887" s="158">
        <v>317</v>
      </c>
      <c r="AF887" s="158">
        <v>0</v>
      </c>
      <c r="AG887" s="158">
        <v>19369</v>
      </c>
      <c r="AH887" s="158">
        <v>321</v>
      </c>
      <c r="AI887" s="158">
        <v>0</v>
      </c>
      <c r="AJ887" s="155">
        <v>0.0168000423975833</v>
      </c>
      <c r="AK887" s="155">
        <v>0.0165728741803913</v>
      </c>
      <c r="AL887" s="156">
        <v>0.000227168217191993</v>
      </c>
    </row>
    <row r="888" ht="33" spans="1:38">
      <c r="A888" s="166" t="s">
        <v>668</v>
      </c>
      <c r="B888" s="167" t="s">
        <v>1826</v>
      </c>
      <c r="C888" s="167" t="s">
        <v>708</v>
      </c>
      <c r="D888" s="150">
        <v>1633</v>
      </c>
      <c r="E888" s="150">
        <v>47</v>
      </c>
      <c r="F888" s="150">
        <v>27</v>
      </c>
      <c r="G888" s="150">
        <v>0</v>
      </c>
      <c r="H888" s="150">
        <v>0</v>
      </c>
      <c r="I888" s="151">
        <v>1561</v>
      </c>
      <c r="J888" s="151">
        <v>35</v>
      </c>
      <c r="K888" s="151">
        <v>34</v>
      </c>
      <c r="L888" s="151">
        <v>5</v>
      </c>
      <c r="M888" s="151">
        <v>0</v>
      </c>
      <c r="N888" s="151">
        <v>1775</v>
      </c>
      <c r="O888" s="151">
        <v>16</v>
      </c>
      <c r="P888" s="151">
        <v>16</v>
      </c>
      <c r="Q888" s="151">
        <v>9</v>
      </c>
      <c r="R888" s="151">
        <v>0</v>
      </c>
      <c r="S888" s="152">
        <v>0.015</v>
      </c>
      <c r="T888" s="153">
        <v>49239</v>
      </c>
      <c r="U888" s="153">
        <v>839</v>
      </c>
      <c r="V888" s="153">
        <v>818</v>
      </c>
      <c r="W888" s="153">
        <v>0</v>
      </c>
      <c r="X888" s="151">
        <v>745</v>
      </c>
      <c r="Y888" s="154">
        <v>0.0170393387355551</v>
      </c>
      <c r="Z888" s="154">
        <v>0.0287813839559094</v>
      </c>
      <c r="AA888" s="154">
        <v>0.0224215246636771</v>
      </c>
      <c r="AB888" s="155">
        <v>0.00901408450704225</v>
      </c>
      <c r="AC888" s="156">
        <v>0.00635985929223224</v>
      </c>
      <c r="AD888" s="157">
        <v>11378</v>
      </c>
      <c r="AE888" s="158">
        <v>213</v>
      </c>
      <c r="AF888" s="158">
        <v>0</v>
      </c>
      <c r="AG888" s="158">
        <v>12201</v>
      </c>
      <c r="AH888" s="158">
        <v>255</v>
      </c>
      <c r="AI888" s="158">
        <v>0</v>
      </c>
      <c r="AJ888" s="155">
        <v>0.0187203374934083</v>
      </c>
      <c r="AK888" s="155">
        <v>0.0208999262355545</v>
      </c>
      <c r="AL888" s="156">
        <v>-0.00217958874214613</v>
      </c>
    </row>
    <row r="889" ht="33" spans="1:38">
      <c r="A889" s="166" t="s">
        <v>668</v>
      </c>
      <c r="B889" s="167" t="s">
        <v>1826</v>
      </c>
      <c r="C889" s="167" t="s">
        <v>709</v>
      </c>
      <c r="D889" s="150">
        <v>3791</v>
      </c>
      <c r="E889" s="150">
        <v>69</v>
      </c>
      <c r="F889" s="150">
        <v>48</v>
      </c>
      <c r="G889" s="150">
        <v>0</v>
      </c>
      <c r="H889" s="150">
        <v>0</v>
      </c>
      <c r="I889" s="151">
        <v>3660</v>
      </c>
      <c r="J889" s="151">
        <v>102</v>
      </c>
      <c r="K889" s="151">
        <v>102</v>
      </c>
      <c r="L889" s="151">
        <v>22</v>
      </c>
      <c r="M889" s="151">
        <v>0</v>
      </c>
      <c r="N889" s="151">
        <v>3852</v>
      </c>
      <c r="O889" s="151">
        <v>63</v>
      </c>
      <c r="P889" s="151">
        <v>63</v>
      </c>
      <c r="Q889" s="151">
        <v>39</v>
      </c>
      <c r="R889" s="151">
        <v>0</v>
      </c>
      <c r="S889" s="152">
        <v>0.015</v>
      </c>
      <c r="T889" s="153">
        <v>103836</v>
      </c>
      <c r="U889" s="153">
        <v>2053</v>
      </c>
      <c r="V889" s="153">
        <v>2031</v>
      </c>
      <c r="W889" s="153">
        <v>0</v>
      </c>
      <c r="X889" s="151">
        <v>1842</v>
      </c>
      <c r="Y889" s="154">
        <v>0.0197715628491082</v>
      </c>
      <c r="Z889" s="154">
        <v>0.0182010023740438</v>
      </c>
      <c r="AA889" s="154">
        <v>0.0278688524590164</v>
      </c>
      <c r="AB889" s="155">
        <v>0.0163551401869159</v>
      </c>
      <c r="AC889" s="156">
        <v>-0.00966785008497261</v>
      </c>
      <c r="AD889" s="157">
        <v>25581</v>
      </c>
      <c r="AE889" s="158">
        <v>514</v>
      </c>
      <c r="AF889" s="158">
        <v>0</v>
      </c>
      <c r="AG889" s="158">
        <v>25779</v>
      </c>
      <c r="AH889" s="158">
        <v>597</v>
      </c>
      <c r="AI889" s="158">
        <v>0</v>
      </c>
      <c r="AJ889" s="155">
        <v>0.0200930378014933</v>
      </c>
      <c r="AK889" s="155">
        <v>0.0231583847317584</v>
      </c>
      <c r="AL889" s="156">
        <v>-0.00306534693026511</v>
      </c>
    </row>
    <row r="890" ht="33" spans="1:38">
      <c r="A890" s="166" t="s">
        <v>668</v>
      </c>
      <c r="B890" s="167" t="s">
        <v>1826</v>
      </c>
      <c r="C890" s="167" t="s">
        <v>710</v>
      </c>
      <c r="D890" s="150">
        <v>2029</v>
      </c>
      <c r="E890" s="150">
        <v>44</v>
      </c>
      <c r="F890" s="150">
        <v>31</v>
      </c>
      <c r="G890" s="150">
        <v>0</v>
      </c>
      <c r="H890" s="150">
        <v>0</v>
      </c>
      <c r="I890" s="151">
        <v>1857</v>
      </c>
      <c r="J890" s="151">
        <v>38</v>
      </c>
      <c r="K890" s="151">
        <v>38</v>
      </c>
      <c r="L890" s="151">
        <v>5</v>
      </c>
      <c r="M890" s="151">
        <v>0</v>
      </c>
      <c r="N890" s="151">
        <v>2263</v>
      </c>
      <c r="O890" s="151">
        <v>59</v>
      </c>
      <c r="P890" s="151">
        <v>59</v>
      </c>
      <c r="Q890" s="151">
        <v>20</v>
      </c>
      <c r="R890" s="151">
        <v>0</v>
      </c>
      <c r="S890" s="152">
        <v>0.015</v>
      </c>
      <c r="T890" s="153">
        <v>64843</v>
      </c>
      <c r="U890" s="153">
        <v>1052</v>
      </c>
      <c r="V890" s="153">
        <v>1039</v>
      </c>
      <c r="W890" s="153">
        <v>2</v>
      </c>
      <c r="X890" s="151">
        <v>923</v>
      </c>
      <c r="Y890" s="154">
        <v>0.016192958376386</v>
      </c>
      <c r="Z890" s="154">
        <v>0.0216855593888615</v>
      </c>
      <c r="AA890" s="154">
        <v>0.020463112547119</v>
      </c>
      <c r="AB890" s="155">
        <v>0.0260715863897481</v>
      </c>
      <c r="AC890" s="156">
        <v>0.0012224468417425</v>
      </c>
      <c r="AD890" s="157">
        <v>14548</v>
      </c>
      <c r="AE890" s="158">
        <v>289</v>
      </c>
      <c r="AF890" s="158">
        <v>0</v>
      </c>
      <c r="AG890" s="158">
        <v>15502</v>
      </c>
      <c r="AH890" s="158">
        <v>267</v>
      </c>
      <c r="AI890" s="158">
        <v>1</v>
      </c>
      <c r="AJ890" s="155">
        <v>0.019865273577124</v>
      </c>
      <c r="AK890" s="155">
        <v>0.017159076248226</v>
      </c>
      <c r="AL890" s="156">
        <v>0.00270619732889797</v>
      </c>
    </row>
    <row r="891" ht="33" spans="1:38">
      <c r="A891" s="166" t="s">
        <v>668</v>
      </c>
      <c r="B891" s="167" t="s">
        <v>1826</v>
      </c>
      <c r="C891" s="167" t="s">
        <v>711</v>
      </c>
      <c r="D891" s="150">
        <v>2456</v>
      </c>
      <c r="E891" s="150">
        <v>67</v>
      </c>
      <c r="F891" s="150">
        <v>51</v>
      </c>
      <c r="G891" s="150">
        <v>0</v>
      </c>
      <c r="H891" s="150">
        <v>0</v>
      </c>
      <c r="I891" s="151">
        <v>2322</v>
      </c>
      <c r="J891" s="151">
        <v>52</v>
      </c>
      <c r="K891" s="151">
        <v>52</v>
      </c>
      <c r="L891" s="151">
        <v>0</v>
      </c>
      <c r="M891" s="151">
        <v>0</v>
      </c>
      <c r="N891" s="151">
        <v>2693</v>
      </c>
      <c r="O891" s="151">
        <v>56</v>
      </c>
      <c r="P891" s="151">
        <v>56</v>
      </c>
      <c r="Q891" s="151">
        <v>19</v>
      </c>
      <c r="R891" s="151">
        <v>0</v>
      </c>
      <c r="S891" s="152">
        <v>0.015</v>
      </c>
      <c r="T891" s="153">
        <v>80256</v>
      </c>
      <c r="U891" s="153">
        <v>1419</v>
      </c>
      <c r="V891" s="153">
        <v>1402</v>
      </c>
      <c r="W891" s="153">
        <v>0</v>
      </c>
      <c r="X891" s="151">
        <v>1238</v>
      </c>
      <c r="Y891" s="154">
        <v>0.0176809210526316</v>
      </c>
      <c r="Z891" s="154">
        <v>0.0272801302931596</v>
      </c>
      <c r="AA891" s="154">
        <v>0.0223944875107666</v>
      </c>
      <c r="AB891" s="155">
        <v>0.0207946528035648</v>
      </c>
      <c r="AC891" s="156">
        <v>0.00488564278239303</v>
      </c>
      <c r="AD891" s="157">
        <v>17326</v>
      </c>
      <c r="AE891" s="158">
        <v>343</v>
      </c>
      <c r="AF891" s="158">
        <v>0</v>
      </c>
      <c r="AG891" s="158">
        <v>18985</v>
      </c>
      <c r="AH891" s="158">
        <v>416</v>
      </c>
      <c r="AI891" s="158">
        <v>0</v>
      </c>
      <c r="AJ891" s="155">
        <v>0.0197968371233984</v>
      </c>
      <c r="AK891" s="155">
        <v>0.0219120358177509</v>
      </c>
      <c r="AL891" s="156">
        <v>-0.00211519869435249</v>
      </c>
    </row>
    <row r="892" ht="33" spans="1:38">
      <c r="A892" s="166" t="s">
        <v>668</v>
      </c>
      <c r="B892" s="167" t="s">
        <v>1826</v>
      </c>
      <c r="C892" s="167" t="s">
        <v>712</v>
      </c>
      <c r="D892" s="150">
        <v>1796</v>
      </c>
      <c r="E892" s="150">
        <v>43</v>
      </c>
      <c r="F892" s="150">
        <v>31</v>
      </c>
      <c r="G892" s="150">
        <v>0</v>
      </c>
      <c r="H892" s="150">
        <v>0</v>
      </c>
      <c r="I892" s="151">
        <v>1582</v>
      </c>
      <c r="J892" s="151">
        <v>44</v>
      </c>
      <c r="K892" s="151">
        <v>44</v>
      </c>
      <c r="L892" s="151">
        <v>6</v>
      </c>
      <c r="M892" s="151">
        <v>0</v>
      </c>
      <c r="N892" s="151">
        <v>1752</v>
      </c>
      <c r="O892" s="151">
        <v>37</v>
      </c>
      <c r="P892" s="151">
        <v>37</v>
      </c>
      <c r="Q892" s="151">
        <v>19</v>
      </c>
      <c r="R892" s="151">
        <v>0</v>
      </c>
      <c r="S892" s="152">
        <v>0.015</v>
      </c>
      <c r="T892" s="153">
        <v>50620</v>
      </c>
      <c r="U892" s="153">
        <v>841</v>
      </c>
      <c r="V892" s="153">
        <v>829</v>
      </c>
      <c r="W892" s="153">
        <v>0</v>
      </c>
      <c r="X892" s="151">
        <v>727</v>
      </c>
      <c r="Y892" s="154">
        <v>0.0166139865665745</v>
      </c>
      <c r="Z892" s="154">
        <v>0.0239420935412027</v>
      </c>
      <c r="AA892" s="154">
        <v>0.0278128950695322</v>
      </c>
      <c r="AB892" s="155">
        <v>0.0211187214611872</v>
      </c>
      <c r="AC892" s="156">
        <v>-0.00387080152832956</v>
      </c>
      <c r="AD892" s="157">
        <v>11720</v>
      </c>
      <c r="AE892" s="158">
        <v>221</v>
      </c>
      <c r="AF892" s="158">
        <v>0</v>
      </c>
      <c r="AG892" s="158">
        <v>12377</v>
      </c>
      <c r="AH892" s="158">
        <v>251</v>
      </c>
      <c r="AI892" s="158">
        <v>0</v>
      </c>
      <c r="AJ892" s="155">
        <v>0.0188566552901024</v>
      </c>
      <c r="AK892" s="155">
        <v>0.020279550779672</v>
      </c>
      <c r="AL892" s="156">
        <v>-0.00142289548956958</v>
      </c>
    </row>
    <row r="893" ht="33" spans="1:38">
      <c r="A893" s="166" t="s">
        <v>668</v>
      </c>
      <c r="B893" s="167" t="s">
        <v>1826</v>
      </c>
      <c r="C893" s="167" t="s">
        <v>713</v>
      </c>
      <c r="D893" s="150">
        <v>4039</v>
      </c>
      <c r="E893" s="150">
        <v>79</v>
      </c>
      <c r="F893" s="150">
        <v>43</v>
      </c>
      <c r="G893" s="150">
        <v>0</v>
      </c>
      <c r="H893" s="150">
        <v>0</v>
      </c>
      <c r="I893" s="151">
        <v>3632</v>
      </c>
      <c r="J893" s="151">
        <v>94</v>
      </c>
      <c r="K893" s="151">
        <v>93</v>
      </c>
      <c r="L893" s="151">
        <v>13</v>
      </c>
      <c r="M893" s="151">
        <v>0</v>
      </c>
      <c r="N893" s="151">
        <v>3961</v>
      </c>
      <c r="O893" s="151">
        <v>96</v>
      </c>
      <c r="P893" s="151">
        <v>96</v>
      </c>
      <c r="Q893" s="151">
        <v>49</v>
      </c>
      <c r="R893" s="151">
        <v>0</v>
      </c>
      <c r="S893" s="152">
        <v>0.015</v>
      </c>
      <c r="T893" s="153">
        <v>110530</v>
      </c>
      <c r="U893" s="153">
        <v>2157</v>
      </c>
      <c r="V893" s="153">
        <v>2120</v>
      </c>
      <c r="W893" s="153">
        <v>0</v>
      </c>
      <c r="X893" s="151">
        <v>1907</v>
      </c>
      <c r="Y893" s="154">
        <v>0.0195150637835882</v>
      </c>
      <c r="Z893" s="154">
        <v>0.0195592968556573</v>
      </c>
      <c r="AA893" s="154">
        <v>0.0258810572687225</v>
      </c>
      <c r="AB893" s="155">
        <v>0.0242363039636455</v>
      </c>
      <c r="AC893" s="156">
        <v>-0.00632176041306513</v>
      </c>
      <c r="AD893" s="157">
        <v>26442</v>
      </c>
      <c r="AE893" s="158">
        <v>557</v>
      </c>
      <c r="AF893" s="158">
        <v>0</v>
      </c>
      <c r="AG893" s="158">
        <v>27099</v>
      </c>
      <c r="AH893" s="158">
        <v>581</v>
      </c>
      <c r="AI893" s="158">
        <v>0</v>
      </c>
      <c r="AJ893" s="155">
        <v>0.021064972392406</v>
      </c>
      <c r="AK893" s="155">
        <v>0.0214399055315694</v>
      </c>
      <c r="AL893" s="156">
        <v>-0.000374933139163407</v>
      </c>
    </row>
    <row r="894" ht="33" spans="1:38">
      <c r="A894" s="166" t="s">
        <v>668</v>
      </c>
      <c r="B894" s="167" t="s">
        <v>1826</v>
      </c>
      <c r="C894" s="167" t="s">
        <v>714</v>
      </c>
      <c r="D894" s="150">
        <v>2666</v>
      </c>
      <c r="E894" s="150">
        <v>26</v>
      </c>
      <c r="F894" s="150">
        <v>17</v>
      </c>
      <c r="G894" s="150">
        <v>0</v>
      </c>
      <c r="H894" s="150">
        <v>0</v>
      </c>
      <c r="I894" s="151">
        <v>2400</v>
      </c>
      <c r="J894" s="151">
        <v>47</v>
      </c>
      <c r="K894" s="151">
        <v>47</v>
      </c>
      <c r="L894" s="151">
        <v>7</v>
      </c>
      <c r="M894" s="151">
        <v>0</v>
      </c>
      <c r="N894" s="151">
        <v>2817</v>
      </c>
      <c r="O894" s="151">
        <v>39</v>
      </c>
      <c r="P894" s="151">
        <v>39</v>
      </c>
      <c r="Q894" s="151">
        <v>29</v>
      </c>
      <c r="R894" s="151">
        <v>0</v>
      </c>
      <c r="S894" s="152">
        <v>0.015</v>
      </c>
      <c r="T894" s="153">
        <v>88829</v>
      </c>
      <c r="U894" s="153">
        <v>966</v>
      </c>
      <c r="V894" s="153">
        <v>956</v>
      </c>
      <c r="W894" s="153">
        <v>0</v>
      </c>
      <c r="X894" s="151">
        <v>878</v>
      </c>
      <c r="Y894" s="154">
        <v>0.0108748269146337</v>
      </c>
      <c r="Z894" s="154">
        <v>0.00975243810952738</v>
      </c>
      <c r="AA894" s="154">
        <v>0.0195833333333333</v>
      </c>
      <c r="AB894" s="155">
        <v>0.0138445154419595</v>
      </c>
      <c r="AC894" s="156">
        <v>-0.00983089522380595</v>
      </c>
      <c r="AD894" s="157">
        <v>18496</v>
      </c>
      <c r="AE894" s="158">
        <v>232</v>
      </c>
      <c r="AF894" s="158">
        <v>0</v>
      </c>
      <c r="AG894" s="158">
        <v>20304</v>
      </c>
      <c r="AH894" s="158">
        <v>255</v>
      </c>
      <c r="AI894" s="158">
        <v>0</v>
      </c>
      <c r="AJ894" s="155">
        <v>0.0125432525951557</v>
      </c>
      <c r="AK894" s="155">
        <v>0.0125591016548463</v>
      </c>
      <c r="AL894" s="156">
        <v>-1.58490596906275e-5</v>
      </c>
    </row>
    <row r="895" ht="33" spans="1:38">
      <c r="A895" s="166" t="s">
        <v>668</v>
      </c>
      <c r="B895" s="167" t="s">
        <v>1826</v>
      </c>
      <c r="C895" s="167" t="s">
        <v>715</v>
      </c>
      <c r="D895" s="150">
        <v>5549</v>
      </c>
      <c r="E895" s="150">
        <v>143</v>
      </c>
      <c r="F895" s="150">
        <v>108</v>
      </c>
      <c r="G895" s="150">
        <v>0</v>
      </c>
      <c r="H895" s="150">
        <v>0</v>
      </c>
      <c r="I895" s="151">
        <v>5176</v>
      </c>
      <c r="J895" s="151">
        <v>141</v>
      </c>
      <c r="K895" s="151">
        <v>141</v>
      </c>
      <c r="L895" s="151">
        <v>44</v>
      </c>
      <c r="M895" s="151">
        <v>0</v>
      </c>
      <c r="N895" s="151">
        <v>5823</v>
      </c>
      <c r="O895" s="151">
        <v>78</v>
      </c>
      <c r="P895" s="151">
        <v>77</v>
      </c>
      <c r="Q895" s="151">
        <v>42</v>
      </c>
      <c r="R895" s="151">
        <v>0</v>
      </c>
      <c r="S895" s="152">
        <v>0.015</v>
      </c>
      <c r="T895" s="153">
        <v>164062</v>
      </c>
      <c r="U895" s="153">
        <v>3609</v>
      </c>
      <c r="V895" s="153">
        <v>3572</v>
      </c>
      <c r="W895" s="153">
        <v>1</v>
      </c>
      <c r="X895" s="151">
        <v>3290</v>
      </c>
      <c r="Y895" s="154">
        <v>0.0219916860699004</v>
      </c>
      <c r="Z895" s="154">
        <v>0.0257704090827176</v>
      </c>
      <c r="AA895" s="154">
        <v>0.0272411128284389</v>
      </c>
      <c r="AB895" s="155">
        <v>0.0133951571354972</v>
      </c>
      <c r="AC895" s="156">
        <v>-0.00147070374572134</v>
      </c>
      <c r="AD895" s="157">
        <v>38101</v>
      </c>
      <c r="AE895" s="158">
        <v>1003</v>
      </c>
      <c r="AF895" s="158">
        <v>0</v>
      </c>
      <c r="AG895" s="158">
        <v>39050</v>
      </c>
      <c r="AH895" s="158">
        <v>794</v>
      </c>
      <c r="AI895" s="158">
        <v>0</v>
      </c>
      <c r="AJ895" s="155">
        <v>0.0263247683787827</v>
      </c>
      <c r="AK895" s="155">
        <v>0.0203329065300896</v>
      </c>
      <c r="AL895" s="156">
        <v>0.00599186184869308</v>
      </c>
    </row>
    <row r="896" ht="33" spans="1:38">
      <c r="A896" s="166" t="s">
        <v>668</v>
      </c>
      <c r="B896" s="167" t="s">
        <v>1826</v>
      </c>
      <c r="C896" s="167" t="s">
        <v>716</v>
      </c>
      <c r="D896" s="150">
        <v>2535</v>
      </c>
      <c r="E896" s="150">
        <v>45</v>
      </c>
      <c r="F896" s="150">
        <v>37</v>
      </c>
      <c r="G896" s="150">
        <v>0</v>
      </c>
      <c r="H896" s="150">
        <v>0</v>
      </c>
      <c r="I896" s="151">
        <v>2325</v>
      </c>
      <c r="J896" s="151">
        <v>54</v>
      </c>
      <c r="K896" s="151">
        <v>54</v>
      </c>
      <c r="L896" s="151">
        <v>2</v>
      </c>
      <c r="M896" s="151">
        <v>0</v>
      </c>
      <c r="N896" s="151">
        <v>2516</v>
      </c>
      <c r="O896" s="151">
        <v>35</v>
      </c>
      <c r="P896" s="151">
        <v>35</v>
      </c>
      <c r="Q896" s="151">
        <v>14</v>
      </c>
      <c r="R896" s="151">
        <v>0</v>
      </c>
      <c r="S896" s="152">
        <v>0.015</v>
      </c>
      <c r="T896" s="153">
        <v>74531</v>
      </c>
      <c r="U896" s="153">
        <v>1018</v>
      </c>
      <c r="V896" s="153">
        <v>1009</v>
      </c>
      <c r="W896" s="153">
        <v>0</v>
      </c>
      <c r="X896" s="151">
        <v>889</v>
      </c>
      <c r="Y896" s="154">
        <v>0.0136587460251439</v>
      </c>
      <c r="Z896" s="154">
        <v>0.0177514792899408</v>
      </c>
      <c r="AA896" s="154">
        <v>0.0232258064516129</v>
      </c>
      <c r="AB896" s="155">
        <v>0.0139109697933227</v>
      </c>
      <c r="AC896" s="156">
        <v>-0.00547432716167208</v>
      </c>
      <c r="AD896" s="157">
        <v>17375</v>
      </c>
      <c r="AE896" s="158">
        <v>314</v>
      </c>
      <c r="AF896" s="158">
        <v>0</v>
      </c>
      <c r="AG896" s="158">
        <v>18437</v>
      </c>
      <c r="AH896" s="158">
        <v>244</v>
      </c>
      <c r="AI896" s="158">
        <v>0</v>
      </c>
      <c r="AJ896" s="155">
        <v>0.0180719424460432</v>
      </c>
      <c r="AK896" s="155">
        <v>0.0132342572001953</v>
      </c>
      <c r="AL896" s="156">
        <v>0.00483768524584791</v>
      </c>
    </row>
    <row r="897" ht="33" spans="1:38">
      <c r="A897" s="166" t="s">
        <v>668</v>
      </c>
      <c r="B897" s="167" t="s">
        <v>1826</v>
      </c>
      <c r="C897" s="167" t="s">
        <v>717</v>
      </c>
      <c r="D897" s="150">
        <v>3199</v>
      </c>
      <c r="E897" s="150">
        <v>49</v>
      </c>
      <c r="F897" s="150">
        <v>40</v>
      </c>
      <c r="G897" s="150">
        <v>0</v>
      </c>
      <c r="H897" s="150">
        <v>0</v>
      </c>
      <c r="I897" s="151">
        <v>3129</v>
      </c>
      <c r="J897" s="151">
        <v>51</v>
      </c>
      <c r="K897" s="151">
        <v>50</v>
      </c>
      <c r="L897" s="151">
        <v>12</v>
      </c>
      <c r="M897" s="151">
        <v>0</v>
      </c>
      <c r="N897" s="151">
        <v>3599</v>
      </c>
      <c r="O897" s="151">
        <v>70</v>
      </c>
      <c r="P897" s="151">
        <v>70</v>
      </c>
      <c r="Q897" s="151">
        <v>26</v>
      </c>
      <c r="R897" s="151">
        <v>0</v>
      </c>
      <c r="S897" s="152">
        <v>0.015</v>
      </c>
      <c r="T897" s="153">
        <v>94833</v>
      </c>
      <c r="U897" s="153">
        <v>1368</v>
      </c>
      <c r="V897" s="153">
        <v>1357</v>
      </c>
      <c r="W897" s="153">
        <v>0</v>
      </c>
      <c r="X897" s="151">
        <v>1213</v>
      </c>
      <c r="Y897" s="154">
        <v>0.0144253582613647</v>
      </c>
      <c r="Z897" s="154">
        <v>0.0153172866520788</v>
      </c>
      <c r="AA897" s="154">
        <v>0.0162991371045062</v>
      </c>
      <c r="AB897" s="155">
        <v>0.0194498471797722</v>
      </c>
      <c r="AC897" s="156">
        <v>-0.000981850452427458</v>
      </c>
      <c r="AD897" s="157">
        <v>22654</v>
      </c>
      <c r="AE897" s="158">
        <v>395</v>
      </c>
      <c r="AF897" s="158">
        <v>0</v>
      </c>
      <c r="AG897" s="158">
        <v>22799</v>
      </c>
      <c r="AH897" s="158">
        <v>390</v>
      </c>
      <c r="AI897" s="158">
        <v>0</v>
      </c>
      <c r="AJ897" s="155">
        <v>0.0174362143550808</v>
      </c>
      <c r="AK897" s="155">
        <v>0.0171060134216413</v>
      </c>
      <c r="AL897" s="156">
        <v>0.000330200933439478</v>
      </c>
    </row>
    <row r="898" ht="33" spans="1:38">
      <c r="A898" s="166" t="s">
        <v>668</v>
      </c>
      <c r="B898" s="167" t="s">
        <v>1826</v>
      </c>
      <c r="C898" s="167" t="s">
        <v>718</v>
      </c>
      <c r="D898" s="150">
        <v>2978</v>
      </c>
      <c r="E898" s="150">
        <v>80</v>
      </c>
      <c r="F898" s="150">
        <v>58</v>
      </c>
      <c r="G898" s="150">
        <v>2</v>
      </c>
      <c r="H898" s="150">
        <v>0</v>
      </c>
      <c r="I898" s="151">
        <v>2731</v>
      </c>
      <c r="J898" s="151">
        <v>60</v>
      </c>
      <c r="K898" s="151">
        <v>60</v>
      </c>
      <c r="L898" s="151">
        <v>10</v>
      </c>
      <c r="M898" s="151">
        <v>0</v>
      </c>
      <c r="N898" s="151">
        <v>3170</v>
      </c>
      <c r="O898" s="151">
        <v>40</v>
      </c>
      <c r="P898" s="151">
        <v>39</v>
      </c>
      <c r="Q898" s="151">
        <v>19</v>
      </c>
      <c r="R898" s="151">
        <v>0</v>
      </c>
      <c r="S898" s="152">
        <v>0.015</v>
      </c>
      <c r="T898" s="153">
        <v>88188</v>
      </c>
      <c r="U898" s="153">
        <v>1506</v>
      </c>
      <c r="V898" s="153">
        <v>1480</v>
      </c>
      <c r="W898" s="153">
        <v>1</v>
      </c>
      <c r="X898" s="151">
        <v>1329</v>
      </c>
      <c r="Y898" s="154">
        <v>0.0170658139429401</v>
      </c>
      <c r="Z898" s="154">
        <v>0.0268636668905306</v>
      </c>
      <c r="AA898" s="154">
        <v>0.0219699743683632</v>
      </c>
      <c r="AB898" s="155">
        <v>0.0126182965299685</v>
      </c>
      <c r="AC898" s="156">
        <v>0.00489369252216732</v>
      </c>
      <c r="AD898" s="157">
        <v>19929</v>
      </c>
      <c r="AE898" s="158">
        <v>404</v>
      </c>
      <c r="AF898" s="158">
        <v>0</v>
      </c>
      <c r="AG898" s="158">
        <v>20755</v>
      </c>
      <c r="AH898" s="158">
        <v>384</v>
      </c>
      <c r="AI898" s="158">
        <v>0</v>
      </c>
      <c r="AJ898" s="155">
        <v>0.0202719654774449</v>
      </c>
      <c r="AK898" s="155">
        <v>0.0185015658877379</v>
      </c>
      <c r="AL898" s="156">
        <v>0.00177039958970704</v>
      </c>
    </row>
    <row r="899" ht="33" spans="1:38">
      <c r="A899" s="166" t="s">
        <v>668</v>
      </c>
      <c r="B899" s="167" t="s">
        <v>1826</v>
      </c>
      <c r="C899" s="167" t="s">
        <v>719</v>
      </c>
      <c r="D899" s="150">
        <v>2614</v>
      </c>
      <c r="E899" s="150">
        <v>64</v>
      </c>
      <c r="F899" s="150">
        <v>49</v>
      </c>
      <c r="G899" s="150">
        <v>0</v>
      </c>
      <c r="H899" s="150">
        <v>0</v>
      </c>
      <c r="I899" s="151">
        <v>2329</v>
      </c>
      <c r="J899" s="151">
        <v>81</v>
      </c>
      <c r="K899" s="151">
        <v>79</v>
      </c>
      <c r="L899" s="151">
        <v>20</v>
      </c>
      <c r="M899" s="151">
        <v>0</v>
      </c>
      <c r="N899" s="151">
        <v>2789</v>
      </c>
      <c r="O899" s="151">
        <v>41</v>
      </c>
      <c r="P899" s="151">
        <v>41</v>
      </c>
      <c r="Q899" s="151">
        <v>26</v>
      </c>
      <c r="R899" s="151">
        <v>0</v>
      </c>
      <c r="S899" s="152">
        <v>0.015</v>
      </c>
      <c r="T899" s="153">
        <v>77255</v>
      </c>
      <c r="U899" s="153">
        <v>1369</v>
      </c>
      <c r="V899" s="153">
        <v>1352</v>
      </c>
      <c r="W899" s="153">
        <v>0</v>
      </c>
      <c r="X899" s="151">
        <v>1213</v>
      </c>
      <c r="Y899" s="154">
        <v>0.0177205358876448</v>
      </c>
      <c r="Z899" s="154">
        <v>0.0244835501147666</v>
      </c>
      <c r="AA899" s="154">
        <v>0.0347788750536711</v>
      </c>
      <c r="AB899" s="155">
        <v>0.0147006095374686</v>
      </c>
      <c r="AC899" s="156">
        <v>-0.0102953249389045</v>
      </c>
      <c r="AD899" s="157">
        <v>18078</v>
      </c>
      <c r="AE899" s="158">
        <v>391</v>
      </c>
      <c r="AF899" s="158">
        <v>0</v>
      </c>
      <c r="AG899" s="158">
        <v>19246</v>
      </c>
      <c r="AH899" s="158">
        <v>367</v>
      </c>
      <c r="AI899" s="158">
        <v>0</v>
      </c>
      <c r="AJ899" s="155">
        <v>0.0216284987277354</v>
      </c>
      <c r="AK899" s="155">
        <v>0.0190688974332329</v>
      </c>
      <c r="AL899" s="156">
        <v>0.00255960129450249</v>
      </c>
    </row>
    <row r="900" ht="33" spans="1:38">
      <c r="A900" s="166" t="s">
        <v>668</v>
      </c>
      <c r="B900" s="167" t="s">
        <v>1823</v>
      </c>
      <c r="C900" s="167" t="s">
        <v>720</v>
      </c>
      <c r="D900" s="150">
        <v>2785</v>
      </c>
      <c r="E900" s="150">
        <v>49</v>
      </c>
      <c r="F900" s="150">
        <v>25</v>
      </c>
      <c r="G900" s="150">
        <v>0</v>
      </c>
      <c r="H900" s="150">
        <v>0</v>
      </c>
      <c r="I900" s="151">
        <v>2584</v>
      </c>
      <c r="J900" s="151">
        <v>43</v>
      </c>
      <c r="K900" s="151">
        <v>43</v>
      </c>
      <c r="L900" s="151">
        <v>0</v>
      </c>
      <c r="M900" s="151">
        <v>0</v>
      </c>
      <c r="N900" s="151">
        <v>2627</v>
      </c>
      <c r="O900" s="151">
        <v>62</v>
      </c>
      <c r="P900" s="151">
        <v>62</v>
      </c>
      <c r="Q900" s="151">
        <v>13</v>
      </c>
      <c r="R900" s="151">
        <v>0</v>
      </c>
      <c r="S900" s="152">
        <v>0.015</v>
      </c>
      <c r="T900" s="153">
        <v>76505</v>
      </c>
      <c r="U900" s="153">
        <v>1498</v>
      </c>
      <c r="V900" s="153">
        <v>1474</v>
      </c>
      <c r="W900" s="153">
        <v>0</v>
      </c>
      <c r="X900" s="151">
        <v>1332</v>
      </c>
      <c r="Y900" s="154">
        <v>0.0195804195804196</v>
      </c>
      <c r="Z900" s="154">
        <v>0.0175942549371634</v>
      </c>
      <c r="AA900" s="154">
        <v>0.016640866873065</v>
      </c>
      <c r="AB900" s="155">
        <v>0.023601065854587</v>
      </c>
      <c r="AC900" s="156">
        <v>0.000953388064098358</v>
      </c>
      <c r="AD900" s="157">
        <v>18205</v>
      </c>
      <c r="AE900" s="158">
        <v>383</v>
      </c>
      <c r="AF900" s="158">
        <v>0</v>
      </c>
      <c r="AG900" s="158">
        <v>18948</v>
      </c>
      <c r="AH900" s="158">
        <v>363</v>
      </c>
      <c r="AI900" s="158">
        <v>0</v>
      </c>
      <c r="AJ900" s="155">
        <v>0.0210381763251854</v>
      </c>
      <c r="AK900" s="155">
        <v>0.0191576947435085</v>
      </c>
      <c r="AL900" s="156">
        <v>0.00188048158167684</v>
      </c>
    </row>
    <row r="901" ht="33" spans="1:38">
      <c r="A901" s="166" t="s">
        <v>668</v>
      </c>
      <c r="B901" s="167" t="s">
        <v>1823</v>
      </c>
      <c r="C901" s="167" t="s">
        <v>721</v>
      </c>
      <c r="D901" s="150">
        <v>4359</v>
      </c>
      <c r="E901" s="150">
        <v>111</v>
      </c>
      <c r="F901" s="150">
        <v>72</v>
      </c>
      <c r="G901" s="150">
        <v>0</v>
      </c>
      <c r="H901" s="150">
        <v>0</v>
      </c>
      <c r="I901" s="151">
        <v>4048</v>
      </c>
      <c r="J901" s="151">
        <v>55</v>
      </c>
      <c r="K901" s="151">
        <v>55</v>
      </c>
      <c r="L901" s="151">
        <v>3</v>
      </c>
      <c r="M901" s="151">
        <v>0</v>
      </c>
      <c r="N901" s="151">
        <v>4350</v>
      </c>
      <c r="O901" s="151">
        <v>91</v>
      </c>
      <c r="P901" s="151">
        <v>91</v>
      </c>
      <c r="Q901" s="151">
        <v>37</v>
      </c>
      <c r="R901" s="151">
        <v>0</v>
      </c>
      <c r="S901" s="152">
        <v>0.015</v>
      </c>
      <c r="T901" s="153">
        <v>123561</v>
      </c>
      <c r="U901" s="153">
        <v>2097</v>
      </c>
      <c r="V901" s="153">
        <v>2057</v>
      </c>
      <c r="W901" s="153">
        <v>1</v>
      </c>
      <c r="X901" s="151">
        <v>1838</v>
      </c>
      <c r="Y901" s="154">
        <v>0.0169632812942595</v>
      </c>
      <c r="Z901" s="154">
        <v>0.0254645560908465</v>
      </c>
      <c r="AA901" s="154">
        <v>0.0135869565217391</v>
      </c>
      <c r="AB901" s="155">
        <v>0.0209195402298851</v>
      </c>
      <c r="AC901" s="156">
        <v>0.0118775995691074</v>
      </c>
      <c r="AD901" s="157">
        <v>29385</v>
      </c>
      <c r="AE901" s="158">
        <v>560</v>
      </c>
      <c r="AF901" s="158">
        <v>0</v>
      </c>
      <c r="AG901" s="158">
        <v>30324</v>
      </c>
      <c r="AH901" s="158">
        <v>559</v>
      </c>
      <c r="AI901" s="158">
        <v>0</v>
      </c>
      <c r="AJ901" s="155">
        <v>0.0190573421813851</v>
      </c>
      <c r="AK901" s="155">
        <v>0.0184342435034956</v>
      </c>
      <c r="AL901" s="156">
        <v>0.00062309867788948</v>
      </c>
    </row>
    <row r="902" ht="33" spans="1:38">
      <c r="A902" s="166" t="s">
        <v>668</v>
      </c>
      <c r="B902" s="167" t="s">
        <v>1823</v>
      </c>
      <c r="C902" s="167" t="s">
        <v>722</v>
      </c>
      <c r="D902" s="150">
        <v>1609</v>
      </c>
      <c r="E902" s="150">
        <v>37</v>
      </c>
      <c r="F902" s="150">
        <v>31</v>
      </c>
      <c r="G902" s="150">
        <v>4</v>
      </c>
      <c r="H902" s="150">
        <v>0</v>
      </c>
      <c r="I902" s="151">
        <v>1542</v>
      </c>
      <c r="J902" s="151">
        <v>12</v>
      </c>
      <c r="K902" s="151">
        <v>12</v>
      </c>
      <c r="L902" s="151">
        <v>6</v>
      </c>
      <c r="M902" s="151">
        <v>0</v>
      </c>
      <c r="N902" s="151">
        <v>1599</v>
      </c>
      <c r="O902" s="151">
        <v>36</v>
      </c>
      <c r="P902" s="151">
        <v>36</v>
      </c>
      <c r="Q902" s="151">
        <v>13</v>
      </c>
      <c r="R902" s="151">
        <v>0</v>
      </c>
      <c r="S902" s="152">
        <v>0.015</v>
      </c>
      <c r="T902" s="153">
        <v>45477</v>
      </c>
      <c r="U902" s="153">
        <v>798</v>
      </c>
      <c r="V902" s="153">
        <v>792</v>
      </c>
      <c r="W902" s="153">
        <v>0</v>
      </c>
      <c r="X902" s="151">
        <v>722</v>
      </c>
      <c r="Y902" s="154">
        <v>0.0175473316181806</v>
      </c>
      <c r="Z902" s="154">
        <v>0.0229956494717216</v>
      </c>
      <c r="AA902" s="154">
        <v>0.00778210116731518</v>
      </c>
      <c r="AB902" s="155">
        <v>0.0225140712945591</v>
      </c>
      <c r="AC902" s="156">
        <v>0.0152135483044064</v>
      </c>
      <c r="AD902" s="157">
        <v>10969</v>
      </c>
      <c r="AE902" s="158">
        <v>224</v>
      </c>
      <c r="AF902" s="158">
        <v>0</v>
      </c>
      <c r="AG902" s="158">
        <v>11129</v>
      </c>
      <c r="AH902" s="158">
        <v>233</v>
      </c>
      <c r="AI902" s="158">
        <v>0</v>
      </c>
      <c r="AJ902" s="155">
        <v>0.0204211869814933</v>
      </c>
      <c r="AK902" s="155">
        <v>0.020936292568964</v>
      </c>
      <c r="AL902" s="156">
        <v>-0.000515105587470668</v>
      </c>
    </row>
    <row r="903" ht="33" spans="1:38">
      <c r="A903" s="166" t="s">
        <v>668</v>
      </c>
      <c r="B903" s="167" t="s">
        <v>1823</v>
      </c>
      <c r="C903" s="167" t="s">
        <v>723</v>
      </c>
      <c r="D903" s="150">
        <v>2532</v>
      </c>
      <c r="E903" s="150">
        <v>35</v>
      </c>
      <c r="F903" s="150">
        <v>27</v>
      </c>
      <c r="G903" s="150">
        <v>0</v>
      </c>
      <c r="H903" s="150">
        <v>0</v>
      </c>
      <c r="I903" s="151">
        <v>2268</v>
      </c>
      <c r="J903" s="151">
        <v>27</v>
      </c>
      <c r="K903" s="151">
        <v>26</v>
      </c>
      <c r="L903" s="151">
        <v>1</v>
      </c>
      <c r="M903" s="151">
        <v>0</v>
      </c>
      <c r="N903" s="151">
        <v>2429</v>
      </c>
      <c r="O903" s="151">
        <v>27</v>
      </c>
      <c r="P903" s="151">
        <v>27</v>
      </c>
      <c r="Q903" s="151">
        <v>15</v>
      </c>
      <c r="R903" s="151">
        <v>0</v>
      </c>
      <c r="S903" s="152">
        <v>0.015</v>
      </c>
      <c r="T903" s="153">
        <v>68735</v>
      </c>
      <c r="U903" s="153">
        <v>699</v>
      </c>
      <c r="V903" s="153">
        <v>690</v>
      </c>
      <c r="W903" s="153">
        <v>0</v>
      </c>
      <c r="X903" s="151">
        <v>615</v>
      </c>
      <c r="Y903" s="154">
        <v>0.0101694915254237</v>
      </c>
      <c r="Z903" s="154">
        <v>0.0138230647709321</v>
      </c>
      <c r="AA903" s="154">
        <v>0.0119047619047619</v>
      </c>
      <c r="AB903" s="155">
        <v>0.0111156854672705</v>
      </c>
      <c r="AC903" s="156">
        <v>0.00191830286617017</v>
      </c>
      <c r="AD903" s="157">
        <v>16691</v>
      </c>
      <c r="AE903" s="158">
        <v>207</v>
      </c>
      <c r="AF903" s="158">
        <v>0</v>
      </c>
      <c r="AG903" s="158">
        <v>17047</v>
      </c>
      <c r="AH903" s="158">
        <v>146</v>
      </c>
      <c r="AI903" s="158">
        <v>0</v>
      </c>
      <c r="AJ903" s="155">
        <v>0.0124018932358756</v>
      </c>
      <c r="AK903" s="155">
        <v>0.00856455681351558</v>
      </c>
      <c r="AL903" s="156">
        <v>0.00383733642236005</v>
      </c>
    </row>
    <row r="904" ht="33" spans="1:38">
      <c r="A904" s="166" t="s">
        <v>668</v>
      </c>
      <c r="B904" s="167" t="s">
        <v>1823</v>
      </c>
      <c r="C904" s="167" t="s">
        <v>724</v>
      </c>
      <c r="D904" s="150">
        <v>3624</v>
      </c>
      <c r="E904" s="150">
        <v>47</v>
      </c>
      <c r="F904" s="150">
        <v>31</v>
      </c>
      <c r="G904" s="150">
        <v>0</v>
      </c>
      <c r="H904" s="150">
        <v>0</v>
      </c>
      <c r="I904" s="151">
        <v>3393</v>
      </c>
      <c r="J904" s="151">
        <v>62</v>
      </c>
      <c r="K904" s="151">
        <v>62</v>
      </c>
      <c r="L904" s="151">
        <v>2</v>
      </c>
      <c r="M904" s="151">
        <v>0</v>
      </c>
      <c r="N904" s="151">
        <v>3467</v>
      </c>
      <c r="O904" s="151">
        <v>51</v>
      </c>
      <c r="P904" s="151">
        <v>51</v>
      </c>
      <c r="Q904" s="151">
        <v>10</v>
      </c>
      <c r="R904" s="151">
        <v>0</v>
      </c>
      <c r="S904" s="152">
        <v>0.015</v>
      </c>
      <c r="T904" s="153">
        <v>100898</v>
      </c>
      <c r="U904" s="153">
        <v>1230</v>
      </c>
      <c r="V904" s="153">
        <v>1214</v>
      </c>
      <c r="W904" s="153">
        <v>1</v>
      </c>
      <c r="X904" s="151">
        <v>1061</v>
      </c>
      <c r="Y904" s="154">
        <v>0.0121806180499118</v>
      </c>
      <c r="Z904" s="154">
        <v>0.0129690949227373</v>
      </c>
      <c r="AA904" s="154">
        <v>0.018272914824639</v>
      </c>
      <c r="AB904" s="155">
        <v>0.0147101240265359</v>
      </c>
      <c r="AC904" s="156">
        <v>-0.00530381990190166</v>
      </c>
      <c r="AD904" s="157">
        <v>23723</v>
      </c>
      <c r="AE904" s="158">
        <v>317</v>
      </c>
      <c r="AF904" s="158">
        <v>1</v>
      </c>
      <c r="AG904" s="158">
        <v>24724</v>
      </c>
      <c r="AH904" s="158">
        <v>310</v>
      </c>
      <c r="AI904" s="158">
        <v>0</v>
      </c>
      <c r="AJ904" s="155">
        <v>0.0133204063567002</v>
      </c>
      <c r="AK904" s="155">
        <v>0.0125384242032034</v>
      </c>
      <c r="AL904" s="156">
        <v>0.000781982153496884</v>
      </c>
    </row>
    <row r="905" ht="33" spans="1:38">
      <c r="A905" s="166" t="s">
        <v>668</v>
      </c>
      <c r="B905" s="167" t="s">
        <v>1823</v>
      </c>
      <c r="C905" s="167" t="s">
        <v>725</v>
      </c>
      <c r="D905" s="150">
        <v>7919</v>
      </c>
      <c r="E905" s="150">
        <v>148</v>
      </c>
      <c r="F905" s="150">
        <v>81</v>
      </c>
      <c r="G905" s="150">
        <v>1</v>
      </c>
      <c r="H905" s="150">
        <v>0</v>
      </c>
      <c r="I905" s="151">
        <v>7442</v>
      </c>
      <c r="J905" s="151">
        <v>148</v>
      </c>
      <c r="K905" s="151">
        <v>148</v>
      </c>
      <c r="L905" s="151">
        <v>6</v>
      </c>
      <c r="M905" s="151">
        <v>0</v>
      </c>
      <c r="N905" s="151">
        <v>8034</v>
      </c>
      <c r="O905" s="151">
        <v>228</v>
      </c>
      <c r="P905" s="151">
        <v>228</v>
      </c>
      <c r="Q905" s="151">
        <v>74</v>
      </c>
      <c r="R905" s="151">
        <v>0</v>
      </c>
      <c r="S905" s="152">
        <v>0.015</v>
      </c>
      <c r="T905" s="153">
        <v>233294</v>
      </c>
      <c r="U905" s="153">
        <v>4531</v>
      </c>
      <c r="V905" s="153">
        <v>4464</v>
      </c>
      <c r="W905" s="153">
        <v>0</v>
      </c>
      <c r="X905" s="151">
        <v>3975</v>
      </c>
      <c r="Y905" s="154">
        <v>0.0194218453967955</v>
      </c>
      <c r="Z905" s="154">
        <v>0.0186892284379341</v>
      </c>
      <c r="AA905" s="154">
        <v>0.0198871271163666</v>
      </c>
      <c r="AB905" s="155">
        <v>0.0283793876026886</v>
      </c>
      <c r="AC905" s="156">
        <v>-0.00119789867843248</v>
      </c>
      <c r="AD905" s="157">
        <v>55359</v>
      </c>
      <c r="AE905" s="158">
        <v>1231</v>
      </c>
      <c r="AF905" s="158">
        <v>0</v>
      </c>
      <c r="AG905" s="158">
        <v>58095</v>
      </c>
      <c r="AH905" s="158">
        <v>1183</v>
      </c>
      <c r="AI905" s="158">
        <v>0</v>
      </c>
      <c r="AJ905" s="155">
        <v>0.0222366733503134</v>
      </c>
      <c r="AK905" s="155">
        <v>0.0203631982098287</v>
      </c>
      <c r="AL905" s="156">
        <v>0.00187347514048468</v>
      </c>
    </row>
    <row r="906" ht="33" spans="1:38">
      <c r="A906" s="166" t="s">
        <v>668</v>
      </c>
      <c r="B906" s="167" t="s">
        <v>1823</v>
      </c>
      <c r="C906" s="167" t="s">
        <v>726</v>
      </c>
      <c r="D906" s="150">
        <v>4948</v>
      </c>
      <c r="E906" s="150">
        <v>1</v>
      </c>
      <c r="F906" s="150">
        <v>1</v>
      </c>
      <c r="G906" s="150">
        <v>1</v>
      </c>
      <c r="H906" s="150">
        <v>0</v>
      </c>
      <c r="I906" s="151">
        <v>4541</v>
      </c>
      <c r="J906" s="151">
        <v>107</v>
      </c>
      <c r="K906" s="151">
        <v>106</v>
      </c>
      <c r="L906" s="151">
        <v>0</v>
      </c>
      <c r="M906" s="151">
        <v>0</v>
      </c>
      <c r="N906" s="151">
        <v>5024</v>
      </c>
      <c r="O906" s="151">
        <v>107</v>
      </c>
      <c r="P906" s="151">
        <v>107</v>
      </c>
      <c r="Q906" s="151">
        <v>23</v>
      </c>
      <c r="R906" s="151">
        <v>0</v>
      </c>
      <c r="S906" s="152">
        <v>0.015</v>
      </c>
      <c r="T906" s="153">
        <v>139399</v>
      </c>
      <c r="U906" s="153">
        <v>2191</v>
      </c>
      <c r="V906" s="153">
        <v>2190</v>
      </c>
      <c r="W906" s="153">
        <v>0</v>
      </c>
      <c r="X906" s="151">
        <v>1956</v>
      </c>
      <c r="Y906" s="154">
        <v>0.015717472865659</v>
      </c>
      <c r="Z906" s="154">
        <v>0.000202101859337106</v>
      </c>
      <c r="AA906" s="154">
        <v>0.0235630918299934</v>
      </c>
      <c r="AB906" s="155">
        <v>0.0212977707006369</v>
      </c>
      <c r="AC906" s="156">
        <v>-0.0233609899706563</v>
      </c>
      <c r="AD906" s="157">
        <v>33243</v>
      </c>
      <c r="AE906" s="158">
        <v>550</v>
      </c>
      <c r="AF906" s="158">
        <v>0</v>
      </c>
      <c r="AG906" s="158">
        <v>34333</v>
      </c>
      <c r="AH906" s="158">
        <v>620</v>
      </c>
      <c r="AI906" s="158">
        <v>0</v>
      </c>
      <c r="AJ906" s="155">
        <v>0.0165448365069338</v>
      </c>
      <c r="AK906" s="155">
        <v>0.0180584277517257</v>
      </c>
      <c r="AL906" s="156">
        <v>-0.00151359124479196</v>
      </c>
    </row>
    <row r="907" ht="33" spans="1:38">
      <c r="A907" s="166" t="s">
        <v>668</v>
      </c>
      <c r="B907" s="167" t="s">
        <v>1823</v>
      </c>
      <c r="C907" s="167" t="s">
        <v>727</v>
      </c>
      <c r="D907" s="150">
        <v>3743</v>
      </c>
      <c r="E907" s="150">
        <v>67</v>
      </c>
      <c r="F907" s="150">
        <v>52</v>
      </c>
      <c r="G907" s="150">
        <v>3</v>
      </c>
      <c r="H907" s="150">
        <v>0</v>
      </c>
      <c r="I907" s="151">
        <v>3505</v>
      </c>
      <c r="J907" s="151">
        <v>89</v>
      </c>
      <c r="K907" s="151">
        <v>89</v>
      </c>
      <c r="L907" s="151">
        <v>22</v>
      </c>
      <c r="M907" s="151">
        <v>0</v>
      </c>
      <c r="N907" s="151">
        <v>3593</v>
      </c>
      <c r="O907" s="151">
        <v>71</v>
      </c>
      <c r="P907" s="151">
        <v>71</v>
      </c>
      <c r="Q907" s="151">
        <v>31</v>
      </c>
      <c r="R907" s="151">
        <v>0</v>
      </c>
      <c r="S907" s="152">
        <v>0.015</v>
      </c>
      <c r="T907" s="153">
        <v>101752</v>
      </c>
      <c r="U907" s="153">
        <v>1742</v>
      </c>
      <c r="V907" s="153">
        <v>1727</v>
      </c>
      <c r="W907" s="153">
        <v>0</v>
      </c>
      <c r="X907" s="151">
        <v>1544</v>
      </c>
      <c r="Y907" s="154">
        <v>0.0171200566082239</v>
      </c>
      <c r="Z907" s="154">
        <v>0.0179000801496126</v>
      </c>
      <c r="AA907" s="154">
        <v>0.0253922967189729</v>
      </c>
      <c r="AB907" s="155">
        <v>0.0197606456999722</v>
      </c>
      <c r="AC907" s="156">
        <v>-0.00749221656936029</v>
      </c>
      <c r="AD907" s="157">
        <v>24617</v>
      </c>
      <c r="AE907" s="158">
        <v>456</v>
      </c>
      <c r="AF907" s="158">
        <v>0</v>
      </c>
      <c r="AG907" s="158">
        <v>25413</v>
      </c>
      <c r="AH907" s="158">
        <v>496</v>
      </c>
      <c r="AI907" s="158">
        <v>0</v>
      </c>
      <c r="AJ907" s="155">
        <v>0.0185237843766503</v>
      </c>
      <c r="AK907" s="155">
        <v>0.0195175697477669</v>
      </c>
      <c r="AL907" s="156">
        <v>-0.00099378537111661</v>
      </c>
    </row>
    <row r="908" ht="33" spans="1:38">
      <c r="A908" s="166" t="s">
        <v>668</v>
      </c>
      <c r="B908" s="167" t="s">
        <v>1823</v>
      </c>
      <c r="C908" s="167" t="s">
        <v>728</v>
      </c>
      <c r="D908" s="150">
        <v>4605</v>
      </c>
      <c r="E908" s="150">
        <v>42</v>
      </c>
      <c r="F908" s="150">
        <v>31</v>
      </c>
      <c r="G908" s="150">
        <v>0</v>
      </c>
      <c r="H908" s="150">
        <v>0</v>
      </c>
      <c r="I908" s="151">
        <v>4307</v>
      </c>
      <c r="J908" s="151">
        <v>32</v>
      </c>
      <c r="K908" s="151">
        <v>31</v>
      </c>
      <c r="L908" s="151">
        <v>0</v>
      </c>
      <c r="M908" s="151">
        <v>0</v>
      </c>
      <c r="N908" s="151">
        <v>4407</v>
      </c>
      <c r="O908" s="151">
        <v>101</v>
      </c>
      <c r="P908" s="151">
        <v>101</v>
      </c>
      <c r="Q908" s="151">
        <v>53</v>
      </c>
      <c r="R908" s="151">
        <v>0</v>
      </c>
      <c r="S908" s="152">
        <v>0.015</v>
      </c>
      <c r="T908" s="153">
        <v>126936</v>
      </c>
      <c r="U908" s="153">
        <v>1506</v>
      </c>
      <c r="V908" s="153">
        <v>1493</v>
      </c>
      <c r="W908" s="153">
        <v>0</v>
      </c>
      <c r="X908" s="151">
        <v>1355</v>
      </c>
      <c r="Y908" s="154">
        <v>0.0118642465494422</v>
      </c>
      <c r="Z908" s="154">
        <v>0.00912052117263844</v>
      </c>
      <c r="AA908" s="154">
        <v>0.00742976549802647</v>
      </c>
      <c r="AB908" s="155">
        <v>0.0229180848649875</v>
      </c>
      <c r="AC908" s="156">
        <v>0.00169075567461197</v>
      </c>
      <c r="AD908" s="157">
        <v>30483</v>
      </c>
      <c r="AE908" s="158">
        <v>408</v>
      </c>
      <c r="AF908" s="158">
        <v>0</v>
      </c>
      <c r="AG908" s="158">
        <v>31716</v>
      </c>
      <c r="AH908" s="158">
        <v>397</v>
      </c>
      <c r="AI908" s="158">
        <v>0</v>
      </c>
      <c r="AJ908" s="155">
        <v>0.0133845093986812</v>
      </c>
      <c r="AK908" s="155">
        <v>0.0125173414049691</v>
      </c>
      <c r="AL908" s="156">
        <v>0.00086716799371213</v>
      </c>
    </row>
    <row r="909" ht="33" spans="1:38">
      <c r="A909" s="166" t="s">
        <v>668</v>
      </c>
      <c r="B909" s="167" t="s">
        <v>1823</v>
      </c>
      <c r="C909" s="167" t="s">
        <v>729</v>
      </c>
      <c r="D909" s="150">
        <v>2105</v>
      </c>
      <c r="E909" s="150">
        <v>28</v>
      </c>
      <c r="F909" s="150">
        <v>24</v>
      </c>
      <c r="G909" s="150">
        <v>0</v>
      </c>
      <c r="H909" s="150">
        <v>0</v>
      </c>
      <c r="I909" s="151">
        <v>1930</v>
      </c>
      <c r="J909" s="151">
        <v>27</v>
      </c>
      <c r="K909" s="151">
        <v>26</v>
      </c>
      <c r="L909" s="151">
        <v>0</v>
      </c>
      <c r="M909" s="151">
        <v>0</v>
      </c>
      <c r="N909" s="151">
        <v>2132</v>
      </c>
      <c r="O909" s="151">
        <v>20</v>
      </c>
      <c r="P909" s="151">
        <v>20</v>
      </c>
      <c r="Q909" s="151">
        <v>11</v>
      </c>
      <c r="R909" s="151">
        <v>0</v>
      </c>
      <c r="S909" s="152">
        <v>0.015</v>
      </c>
      <c r="T909" s="153">
        <v>58912</v>
      </c>
      <c r="U909" s="153">
        <v>671</v>
      </c>
      <c r="V909" s="153">
        <v>664</v>
      </c>
      <c r="W909" s="153">
        <v>1</v>
      </c>
      <c r="X909" s="151">
        <v>592</v>
      </c>
      <c r="Y909" s="154">
        <v>0.0113728951656708</v>
      </c>
      <c r="Z909" s="154">
        <v>0.0133016627078385</v>
      </c>
      <c r="AA909" s="154">
        <v>0.0139896373056995</v>
      </c>
      <c r="AB909" s="155">
        <v>0.00938086303939963</v>
      </c>
      <c r="AC909" s="156">
        <v>-0.000687974597861003</v>
      </c>
      <c r="AD909" s="157">
        <v>14217</v>
      </c>
      <c r="AE909" s="158">
        <v>186</v>
      </c>
      <c r="AF909" s="158">
        <v>0</v>
      </c>
      <c r="AG909" s="158">
        <v>14603</v>
      </c>
      <c r="AH909" s="158">
        <v>169</v>
      </c>
      <c r="AI909" s="158">
        <v>1</v>
      </c>
      <c r="AJ909" s="155">
        <v>0.013082928887951</v>
      </c>
      <c r="AK909" s="155">
        <v>0.0115044853797165</v>
      </c>
      <c r="AL909" s="156">
        <v>0.00157844350823455</v>
      </c>
    </row>
    <row r="910" ht="33" spans="1:38">
      <c r="A910" s="166" t="s">
        <v>668</v>
      </c>
      <c r="B910" s="167" t="s">
        <v>1823</v>
      </c>
      <c r="C910" s="167" t="s">
        <v>730</v>
      </c>
      <c r="D910" s="150">
        <v>4584</v>
      </c>
      <c r="E910" s="150">
        <v>111</v>
      </c>
      <c r="F910" s="150">
        <v>71</v>
      </c>
      <c r="G910" s="150">
        <v>3</v>
      </c>
      <c r="H910" s="150">
        <v>0</v>
      </c>
      <c r="I910" s="151">
        <v>4388</v>
      </c>
      <c r="J910" s="151">
        <v>106</v>
      </c>
      <c r="K910" s="151">
        <v>104</v>
      </c>
      <c r="L910" s="151">
        <v>3</v>
      </c>
      <c r="M910" s="151">
        <v>0</v>
      </c>
      <c r="N910" s="151">
        <v>4446</v>
      </c>
      <c r="O910" s="151">
        <v>107</v>
      </c>
      <c r="P910" s="151">
        <v>107</v>
      </c>
      <c r="Q910" s="151">
        <v>21</v>
      </c>
      <c r="R910" s="151">
        <v>0</v>
      </c>
      <c r="S910" s="152">
        <v>0.015</v>
      </c>
      <c r="T910" s="153">
        <v>136983</v>
      </c>
      <c r="U910" s="153">
        <v>2733</v>
      </c>
      <c r="V910" s="153">
        <v>2691</v>
      </c>
      <c r="W910" s="153">
        <v>0</v>
      </c>
      <c r="X910" s="151">
        <v>2345</v>
      </c>
      <c r="Y910" s="154">
        <v>0.019951380828278</v>
      </c>
      <c r="Z910" s="154">
        <v>0.0242146596858639</v>
      </c>
      <c r="AA910" s="154">
        <v>0.0241567912488605</v>
      </c>
      <c r="AB910" s="155">
        <v>0.0240665766981556</v>
      </c>
      <c r="AC910" s="156">
        <v>5.78684370033458e-5</v>
      </c>
      <c r="AD910" s="157">
        <v>31319</v>
      </c>
      <c r="AE910" s="158">
        <v>745</v>
      </c>
      <c r="AF910" s="158">
        <v>0</v>
      </c>
      <c r="AG910" s="158">
        <v>33014</v>
      </c>
      <c r="AH910" s="158">
        <v>712</v>
      </c>
      <c r="AI910" s="158">
        <v>0</v>
      </c>
      <c r="AJ910" s="155">
        <v>0.0237874772502315</v>
      </c>
      <c r="AK910" s="155">
        <v>0.0215666081056521</v>
      </c>
      <c r="AL910" s="156">
        <v>0.00222086914457934</v>
      </c>
    </row>
    <row r="911" ht="33" spans="1:38">
      <c r="A911" s="166" t="s">
        <v>668</v>
      </c>
      <c r="B911" s="167" t="s">
        <v>1823</v>
      </c>
      <c r="C911" s="167" t="s">
        <v>731</v>
      </c>
      <c r="D911" s="150">
        <v>3087</v>
      </c>
      <c r="E911" s="150">
        <v>67</v>
      </c>
      <c r="F911" s="150">
        <v>47</v>
      </c>
      <c r="G911" s="150">
        <v>0</v>
      </c>
      <c r="H911" s="150">
        <v>0</v>
      </c>
      <c r="I911" s="151">
        <v>2731</v>
      </c>
      <c r="J911" s="151">
        <v>45</v>
      </c>
      <c r="K911" s="151">
        <v>45</v>
      </c>
      <c r="L911" s="151">
        <v>0</v>
      </c>
      <c r="M911" s="151">
        <v>0</v>
      </c>
      <c r="N911" s="151">
        <v>2966</v>
      </c>
      <c r="O911" s="151">
        <v>43</v>
      </c>
      <c r="P911" s="151">
        <v>43</v>
      </c>
      <c r="Q911" s="151">
        <v>22</v>
      </c>
      <c r="R911" s="151">
        <v>0</v>
      </c>
      <c r="S911" s="152">
        <v>0.015</v>
      </c>
      <c r="T911" s="153">
        <v>83122</v>
      </c>
      <c r="U911" s="153">
        <v>1271</v>
      </c>
      <c r="V911" s="153">
        <v>1251</v>
      </c>
      <c r="W911" s="153">
        <v>0</v>
      </c>
      <c r="X911" s="151">
        <v>1122</v>
      </c>
      <c r="Y911" s="154">
        <v>0.0152907774115156</v>
      </c>
      <c r="Z911" s="154">
        <v>0.0217039196631033</v>
      </c>
      <c r="AA911" s="154">
        <v>0.0164774807762724</v>
      </c>
      <c r="AB911" s="155">
        <v>0.0144976399190829</v>
      </c>
      <c r="AC911" s="156">
        <v>0.00522643888683091</v>
      </c>
      <c r="AD911" s="157">
        <v>20270</v>
      </c>
      <c r="AE911" s="158">
        <v>337</v>
      </c>
      <c r="AF911" s="158">
        <v>0</v>
      </c>
      <c r="AG911" s="158">
        <v>20601</v>
      </c>
      <c r="AH911" s="158">
        <v>324</v>
      </c>
      <c r="AI911" s="158">
        <v>0</v>
      </c>
      <c r="AJ911" s="155">
        <v>0.0166255550074001</v>
      </c>
      <c r="AK911" s="155">
        <v>0.0157273918741809</v>
      </c>
      <c r="AL911" s="156">
        <v>0.000898163133219235</v>
      </c>
    </row>
    <row r="912" ht="33" spans="1:38">
      <c r="A912" s="166" t="s">
        <v>668</v>
      </c>
      <c r="B912" s="167" t="s">
        <v>1823</v>
      </c>
      <c r="C912" s="167" t="s">
        <v>732</v>
      </c>
      <c r="D912" s="150">
        <v>2638</v>
      </c>
      <c r="E912" s="150">
        <v>75</v>
      </c>
      <c r="F912" s="150">
        <v>51</v>
      </c>
      <c r="G912" s="150">
        <v>0</v>
      </c>
      <c r="H912" s="150">
        <v>0</v>
      </c>
      <c r="I912" s="151">
        <v>2407</v>
      </c>
      <c r="J912" s="151">
        <v>29</v>
      </c>
      <c r="K912" s="151">
        <v>29</v>
      </c>
      <c r="L912" s="151">
        <v>3</v>
      </c>
      <c r="M912" s="151">
        <v>0</v>
      </c>
      <c r="N912" s="151">
        <v>2416</v>
      </c>
      <c r="O912" s="151">
        <v>50</v>
      </c>
      <c r="P912" s="151">
        <v>50</v>
      </c>
      <c r="Q912" s="151">
        <v>34</v>
      </c>
      <c r="R912" s="151">
        <v>0</v>
      </c>
      <c r="S912" s="152">
        <v>0.015</v>
      </c>
      <c r="T912" s="153">
        <v>71081</v>
      </c>
      <c r="U912" s="153">
        <v>1086</v>
      </c>
      <c r="V912" s="153">
        <v>1062</v>
      </c>
      <c r="W912" s="153">
        <v>0</v>
      </c>
      <c r="X912" s="151">
        <v>958</v>
      </c>
      <c r="Y912" s="154">
        <v>0.015278344423967</v>
      </c>
      <c r="Z912" s="154">
        <v>0.0284306292645944</v>
      </c>
      <c r="AA912" s="154">
        <v>0.0120481927710843</v>
      </c>
      <c r="AB912" s="155">
        <v>0.0206953642384106</v>
      </c>
      <c r="AC912" s="156">
        <v>0.0163824364935101</v>
      </c>
      <c r="AD912" s="157">
        <v>17254</v>
      </c>
      <c r="AE912" s="158">
        <v>279</v>
      </c>
      <c r="AF912" s="158">
        <v>0</v>
      </c>
      <c r="AG912" s="158">
        <v>17621</v>
      </c>
      <c r="AH912" s="158">
        <v>240</v>
      </c>
      <c r="AI912" s="158">
        <v>0</v>
      </c>
      <c r="AJ912" s="155">
        <v>0.0161701634403617</v>
      </c>
      <c r="AK912" s="155">
        <v>0.013620112365927</v>
      </c>
      <c r="AL912" s="156">
        <v>0.00255005107443464</v>
      </c>
    </row>
    <row r="913" ht="33" spans="1:38">
      <c r="A913" s="166" t="s">
        <v>668</v>
      </c>
      <c r="B913" s="167" t="s">
        <v>1823</v>
      </c>
      <c r="C913" s="167" t="s">
        <v>733</v>
      </c>
      <c r="D913" s="150">
        <v>1730</v>
      </c>
      <c r="E913" s="150">
        <v>16</v>
      </c>
      <c r="F913" s="150">
        <v>10</v>
      </c>
      <c r="G913" s="150">
        <v>0</v>
      </c>
      <c r="H913" s="150">
        <v>0</v>
      </c>
      <c r="I913" s="151">
        <v>1585</v>
      </c>
      <c r="J913" s="151">
        <v>16</v>
      </c>
      <c r="K913" s="151">
        <v>16</v>
      </c>
      <c r="L913" s="151">
        <v>0</v>
      </c>
      <c r="M913" s="151">
        <v>0</v>
      </c>
      <c r="N913" s="151">
        <v>1662</v>
      </c>
      <c r="O913" s="151">
        <v>13</v>
      </c>
      <c r="P913" s="151">
        <v>13</v>
      </c>
      <c r="Q913" s="151">
        <v>4</v>
      </c>
      <c r="R913" s="151">
        <v>0</v>
      </c>
      <c r="S913" s="152">
        <v>0.015</v>
      </c>
      <c r="T913" s="153">
        <v>45830</v>
      </c>
      <c r="U913" s="153">
        <v>417</v>
      </c>
      <c r="V913" s="153">
        <v>411</v>
      </c>
      <c r="W913" s="153">
        <v>1</v>
      </c>
      <c r="X913" s="151">
        <v>365</v>
      </c>
      <c r="Y913" s="154">
        <v>0.00907702378354789</v>
      </c>
      <c r="Z913" s="154">
        <v>0.0092485549132948</v>
      </c>
      <c r="AA913" s="154">
        <v>0.0100946372239748</v>
      </c>
      <c r="AB913" s="155">
        <v>0.00782190132370638</v>
      </c>
      <c r="AC913" s="156">
        <v>-0.000846082310679966</v>
      </c>
      <c r="AD913" s="157">
        <v>11218</v>
      </c>
      <c r="AE913" s="158">
        <v>108</v>
      </c>
      <c r="AF913" s="158">
        <v>0</v>
      </c>
      <c r="AG913" s="158">
        <v>11328</v>
      </c>
      <c r="AH913" s="158">
        <v>107</v>
      </c>
      <c r="AI913" s="158">
        <v>0</v>
      </c>
      <c r="AJ913" s="155">
        <v>0.00962738456052772</v>
      </c>
      <c r="AK913" s="155">
        <v>0.00944562146892655</v>
      </c>
      <c r="AL913" s="156">
        <v>0.000181763091601169</v>
      </c>
    </row>
    <row r="914" ht="33" spans="1:38">
      <c r="A914" s="166" t="s">
        <v>668</v>
      </c>
      <c r="B914" s="167" t="s">
        <v>1825</v>
      </c>
      <c r="C914" s="167" t="s">
        <v>734</v>
      </c>
      <c r="D914" s="150">
        <v>3137</v>
      </c>
      <c r="E914" s="150">
        <v>53</v>
      </c>
      <c r="F914" s="150">
        <v>39</v>
      </c>
      <c r="G914" s="150">
        <v>0</v>
      </c>
      <c r="H914" s="150">
        <v>0</v>
      </c>
      <c r="I914" s="151">
        <v>3028</v>
      </c>
      <c r="J914" s="151">
        <v>72</v>
      </c>
      <c r="K914" s="151">
        <v>72</v>
      </c>
      <c r="L914" s="151">
        <v>0</v>
      </c>
      <c r="M914" s="151">
        <v>0</v>
      </c>
      <c r="N914" s="151">
        <v>3051</v>
      </c>
      <c r="O914" s="151">
        <v>40</v>
      </c>
      <c r="P914" s="151">
        <v>40</v>
      </c>
      <c r="Q914" s="151">
        <v>14</v>
      </c>
      <c r="R914" s="151">
        <v>0</v>
      </c>
      <c r="S914" s="152">
        <v>0.015</v>
      </c>
      <c r="T914" s="153">
        <v>84321</v>
      </c>
      <c r="U914" s="153">
        <v>1246</v>
      </c>
      <c r="V914" s="153">
        <v>1232</v>
      </c>
      <c r="W914" s="153">
        <v>0</v>
      </c>
      <c r="X914" s="151">
        <v>1053</v>
      </c>
      <c r="Y914" s="154">
        <v>0.0147768646007519</v>
      </c>
      <c r="Z914" s="154">
        <v>0.0168951227287217</v>
      </c>
      <c r="AA914" s="154">
        <v>0.023778071334214</v>
      </c>
      <c r="AB914" s="155">
        <v>0.0131104555883317</v>
      </c>
      <c r="AC914" s="156">
        <v>-0.00688294860549229</v>
      </c>
      <c r="AD914" s="157">
        <v>20921</v>
      </c>
      <c r="AE914" s="158">
        <v>331</v>
      </c>
      <c r="AF914" s="158">
        <v>0</v>
      </c>
      <c r="AG914" s="158">
        <v>21419</v>
      </c>
      <c r="AH914" s="158">
        <v>294</v>
      </c>
      <c r="AI914" s="158">
        <v>0</v>
      </c>
      <c r="AJ914" s="155">
        <v>0.0158214234501219</v>
      </c>
      <c r="AK914" s="155">
        <v>0.0137261310051823</v>
      </c>
      <c r="AL914" s="156">
        <v>0.00209529244493957</v>
      </c>
    </row>
    <row r="915" ht="33" spans="1:38">
      <c r="A915" s="166" t="s">
        <v>668</v>
      </c>
      <c r="B915" s="167" t="s">
        <v>1825</v>
      </c>
      <c r="C915" s="167" t="s">
        <v>735</v>
      </c>
      <c r="D915" s="150">
        <v>5932</v>
      </c>
      <c r="E915" s="150">
        <v>100</v>
      </c>
      <c r="F915" s="150">
        <v>70</v>
      </c>
      <c r="G915" s="150">
        <v>1</v>
      </c>
      <c r="H915" s="150">
        <v>0</v>
      </c>
      <c r="I915" s="151">
        <v>5360</v>
      </c>
      <c r="J915" s="151">
        <v>111</v>
      </c>
      <c r="K915" s="151">
        <v>111</v>
      </c>
      <c r="L915" s="151">
        <v>0</v>
      </c>
      <c r="M915" s="151">
        <v>0</v>
      </c>
      <c r="N915" s="151">
        <v>5663</v>
      </c>
      <c r="O915" s="151">
        <v>92</v>
      </c>
      <c r="P915" s="151">
        <v>92</v>
      </c>
      <c r="Q915" s="151">
        <v>23</v>
      </c>
      <c r="R915" s="151">
        <v>0</v>
      </c>
      <c r="S915" s="152">
        <v>0.015</v>
      </c>
      <c r="T915" s="153">
        <v>161621</v>
      </c>
      <c r="U915" s="153">
        <v>2651</v>
      </c>
      <c r="V915" s="153">
        <v>2621</v>
      </c>
      <c r="W915" s="153">
        <v>2</v>
      </c>
      <c r="X915" s="151">
        <v>2298</v>
      </c>
      <c r="Y915" s="154">
        <v>0.0163901968184827</v>
      </c>
      <c r="Z915" s="154">
        <v>0.016857720836143</v>
      </c>
      <c r="AA915" s="154">
        <v>0.0207089552238806</v>
      </c>
      <c r="AB915" s="155">
        <v>0.0162458061098358</v>
      </c>
      <c r="AC915" s="156">
        <v>-0.00385123438773764</v>
      </c>
      <c r="AD915" s="157">
        <v>39423</v>
      </c>
      <c r="AE915" s="158">
        <v>667</v>
      </c>
      <c r="AF915" s="158">
        <v>0</v>
      </c>
      <c r="AG915" s="158">
        <v>40689</v>
      </c>
      <c r="AH915" s="158">
        <v>645</v>
      </c>
      <c r="AI915" s="158">
        <v>0</v>
      </c>
      <c r="AJ915" s="155">
        <v>0.0169190574030388</v>
      </c>
      <c r="AK915" s="155">
        <v>0.0158519501585195</v>
      </c>
      <c r="AL915" s="156">
        <v>0.00106710724451933</v>
      </c>
    </row>
    <row r="916" ht="33" spans="1:38">
      <c r="A916" s="166" t="s">
        <v>668</v>
      </c>
      <c r="B916" s="167" t="s">
        <v>1825</v>
      </c>
      <c r="C916" s="167" t="s">
        <v>736</v>
      </c>
      <c r="D916" s="150">
        <v>4300</v>
      </c>
      <c r="E916" s="150">
        <v>79</v>
      </c>
      <c r="F916" s="150">
        <v>60</v>
      </c>
      <c r="G916" s="150">
        <v>0</v>
      </c>
      <c r="H916" s="150">
        <v>0</v>
      </c>
      <c r="I916" s="151">
        <v>4215</v>
      </c>
      <c r="J916" s="151">
        <v>74</v>
      </c>
      <c r="K916" s="151">
        <v>73</v>
      </c>
      <c r="L916" s="151">
        <v>3</v>
      </c>
      <c r="M916" s="151">
        <v>0</v>
      </c>
      <c r="N916" s="151">
        <v>4413</v>
      </c>
      <c r="O916" s="151">
        <v>92</v>
      </c>
      <c r="P916" s="151">
        <v>92</v>
      </c>
      <c r="Q916" s="151">
        <v>38</v>
      </c>
      <c r="R916" s="151">
        <v>0</v>
      </c>
      <c r="S916" s="152">
        <v>0.015</v>
      </c>
      <c r="T916" s="153">
        <v>122574</v>
      </c>
      <c r="U916" s="153">
        <v>1915</v>
      </c>
      <c r="V916" s="153">
        <v>1895</v>
      </c>
      <c r="W916" s="153">
        <v>0</v>
      </c>
      <c r="X916" s="151">
        <v>1672</v>
      </c>
      <c r="Y916" s="154">
        <v>0.0156232153637802</v>
      </c>
      <c r="Z916" s="154">
        <v>0.0183720930232558</v>
      </c>
      <c r="AA916" s="154">
        <v>0.0175563463819692</v>
      </c>
      <c r="AB916" s="155">
        <v>0.0208474960344437</v>
      </c>
      <c r="AC916" s="156">
        <v>0.000815746641286655</v>
      </c>
      <c r="AD916" s="157">
        <v>29906</v>
      </c>
      <c r="AE916" s="158">
        <v>459</v>
      </c>
      <c r="AF916" s="158">
        <v>0</v>
      </c>
      <c r="AG916" s="158">
        <v>31385</v>
      </c>
      <c r="AH916" s="158">
        <v>505</v>
      </c>
      <c r="AI916" s="158">
        <v>0</v>
      </c>
      <c r="AJ916" s="155">
        <v>0.0153480906841436</v>
      </c>
      <c r="AK916" s="155">
        <v>0.0160904890871435</v>
      </c>
      <c r="AL916" s="156">
        <v>-0.000742398402999889</v>
      </c>
    </row>
    <row r="917" ht="33" spans="1:38">
      <c r="A917" s="166" t="s">
        <v>668</v>
      </c>
      <c r="B917" s="167" t="s">
        <v>1825</v>
      </c>
      <c r="C917" s="167" t="s">
        <v>737</v>
      </c>
      <c r="D917" s="150">
        <v>5462</v>
      </c>
      <c r="E917" s="150">
        <v>70</v>
      </c>
      <c r="F917" s="150">
        <v>53</v>
      </c>
      <c r="G917" s="150">
        <v>0</v>
      </c>
      <c r="H917" s="150">
        <v>0</v>
      </c>
      <c r="I917" s="151">
        <v>5198</v>
      </c>
      <c r="J917" s="151">
        <v>83</v>
      </c>
      <c r="K917" s="151">
        <v>83</v>
      </c>
      <c r="L917" s="151">
        <v>8</v>
      </c>
      <c r="M917" s="151">
        <v>0</v>
      </c>
      <c r="N917" s="151">
        <v>5327</v>
      </c>
      <c r="O917" s="151">
        <v>68</v>
      </c>
      <c r="P917" s="151">
        <v>68</v>
      </c>
      <c r="Q917" s="151">
        <v>27</v>
      </c>
      <c r="R917" s="151">
        <v>0</v>
      </c>
      <c r="S917" s="152">
        <v>0.015</v>
      </c>
      <c r="T917" s="153">
        <v>148498</v>
      </c>
      <c r="U917" s="153">
        <v>1526</v>
      </c>
      <c r="V917" s="153">
        <v>1509</v>
      </c>
      <c r="W917" s="153">
        <v>0</v>
      </c>
      <c r="X917" s="151">
        <v>1303</v>
      </c>
      <c r="Y917" s="154">
        <v>0.0102762326765344</v>
      </c>
      <c r="Z917" s="154">
        <v>0.0128158183815452</v>
      </c>
      <c r="AA917" s="154">
        <v>0.0159676798768757</v>
      </c>
      <c r="AB917" s="155">
        <v>0.0127651586258682</v>
      </c>
      <c r="AC917" s="156">
        <v>-0.0031518614953305</v>
      </c>
      <c r="AD917" s="157">
        <v>37122</v>
      </c>
      <c r="AE917" s="158">
        <v>425</v>
      </c>
      <c r="AF917" s="158">
        <v>0</v>
      </c>
      <c r="AG917" s="158">
        <v>37953</v>
      </c>
      <c r="AH917" s="158">
        <v>389</v>
      </c>
      <c r="AI917" s="158">
        <v>0</v>
      </c>
      <c r="AJ917" s="155">
        <v>0.0114487365982436</v>
      </c>
      <c r="AK917" s="155">
        <v>0.0102495191420968</v>
      </c>
      <c r="AL917" s="156">
        <v>0.00119921745614683</v>
      </c>
    </row>
    <row r="918" ht="33" spans="1:38">
      <c r="A918" s="166" t="s">
        <v>668</v>
      </c>
      <c r="B918" s="167" t="s">
        <v>1825</v>
      </c>
      <c r="C918" s="167" t="s">
        <v>738</v>
      </c>
      <c r="D918" s="150">
        <v>3141</v>
      </c>
      <c r="E918" s="150">
        <v>59</v>
      </c>
      <c r="F918" s="150">
        <v>38</v>
      </c>
      <c r="G918" s="150">
        <v>0</v>
      </c>
      <c r="H918" s="150">
        <v>0</v>
      </c>
      <c r="I918" s="151">
        <v>3100</v>
      </c>
      <c r="J918" s="151">
        <v>55</v>
      </c>
      <c r="K918" s="151">
        <v>54</v>
      </c>
      <c r="L918" s="151">
        <v>5</v>
      </c>
      <c r="M918" s="151">
        <v>0</v>
      </c>
      <c r="N918" s="151">
        <v>3219</v>
      </c>
      <c r="O918" s="151">
        <v>54</v>
      </c>
      <c r="P918" s="151">
        <v>54</v>
      </c>
      <c r="Q918" s="151">
        <v>20</v>
      </c>
      <c r="R918" s="151">
        <v>0</v>
      </c>
      <c r="S918" s="152">
        <v>0.015</v>
      </c>
      <c r="T918" s="153">
        <v>89527</v>
      </c>
      <c r="U918" s="153">
        <v>1408</v>
      </c>
      <c r="V918" s="153">
        <v>1385</v>
      </c>
      <c r="W918" s="153">
        <v>2</v>
      </c>
      <c r="X918" s="151">
        <v>1244</v>
      </c>
      <c r="Y918" s="154">
        <v>0.0157047594580406</v>
      </c>
      <c r="Z918" s="154">
        <v>0.0187838268067494</v>
      </c>
      <c r="AA918" s="154">
        <v>0.017741935483871</v>
      </c>
      <c r="AB918" s="155">
        <v>0.0167753960857409</v>
      </c>
      <c r="AC918" s="156">
        <v>0.00104189132287847</v>
      </c>
      <c r="AD918" s="157">
        <v>21373</v>
      </c>
      <c r="AE918" s="158">
        <v>339</v>
      </c>
      <c r="AF918" s="158">
        <v>0</v>
      </c>
      <c r="AG918" s="158">
        <v>22711</v>
      </c>
      <c r="AH918" s="158">
        <v>346</v>
      </c>
      <c r="AI918" s="158">
        <v>1</v>
      </c>
      <c r="AJ918" s="155">
        <v>0.0158611332054461</v>
      </c>
      <c r="AK918" s="155">
        <v>0.0151908766676941</v>
      </c>
      <c r="AL918" s="156">
        <v>0.000670256537752056</v>
      </c>
    </row>
    <row r="919" ht="33" spans="1:38">
      <c r="A919" s="166" t="s">
        <v>668</v>
      </c>
      <c r="B919" s="167" t="s">
        <v>1825</v>
      </c>
      <c r="C919" s="167" t="s">
        <v>739</v>
      </c>
      <c r="D919" s="150">
        <v>4409</v>
      </c>
      <c r="E919" s="150">
        <v>37</v>
      </c>
      <c r="F919" s="150">
        <v>24</v>
      </c>
      <c r="G919" s="150">
        <v>0</v>
      </c>
      <c r="H919" s="150">
        <v>0</v>
      </c>
      <c r="I919" s="151">
        <v>4576</v>
      </c>
      <c r="J919" s="151">
        <v>90</v>
      </c>
      <c r="K919" s="151">
        <v>90</v>
      </c>
      <c r="L919" s="151">
        <v>0</v>
      </c>
      <c r="M919" s="151">
        <v>0</v>
      </c>
      <c r="N919" s="151">
        <v>4151</v>
      </c>
      <c r="O919" s="151">
        <v>65</v>
      </c>
      <c r="P919" s="151">
        <v>65</v>
      </c>
      <c r="Q919" s="151">
        <v>21</v>
      </c>
      <c r="R919" s="151">
        <v>0</v>
      </c>
      <c r="S919" s="152">
        <v>0.015</v>
      </c>
      <c r="T919" s="153">
        <v>121449</v>
      </c>
      <c r="U919" s="153">
        <v>1264</v>
      </c>
      <c r="V919" s="153">
        <v>1251</v>
      </c>
      <c r="W919" s="153">
        <v>0</v>
      </c>
      <c r="X919" s="151">
        <v>1059</v>
      </c>
      <c r="Y919" s="154">
        <v>0.0104076608288253</v>
      </c>
      <c r="Z919" s="154">
        <v>0.00839192560671354</v>
      </c>
      <c r="AA919" s="154">
        <v>0.0196678321678322</v>
      </c>
      <c r="AB919" s="155">
        <v>0.0156588773789448</v>
      </c>
      <c r="AC919" s="156">
        <v>-0.0112759065611186</v>
      </c>
      <c r="AD919" s="157">
        <v>30241</v>
      </c>
      <c r="AE919" s="158">
        <v>353</v>
      </c>
      <c r="AF919" s="158">
        <v>0</v>
      </c>
      <c r="AG919" s="158">
        <v>31227</v>
      </c>
      <c r="AH919" s="158">
        <v>314</v>
      </c>
      <c r="AI919" s="158">
        <v>0</v>
      </c>
      <c r="AJ919" s="155">
        <v>0.0116728944148672</v>
      </c>
      <c r="AK919" s="155">
        <v>0.0100554007749704</v>
      </c>
      <c r="AL919" s="156">
        <v>0.00161749363989686</v>
      </c>
    </row>
    <row r="920" ht="33" spans="1:38">
      <c r="A920" s="166" t="s">
        <v>668</v>
      </c>
      <c r="B920" s="167" t="s">
        <v>1825</v>
      </c>
      <c r="C920" s="167" t="s">
        <v>740</v>
      </c>
      <c r="D920" s="150">
        <v>3964</v>
      </c>
      <c r="E920" s="150">
        <v>77</v>
      </c>
      <c r="F920" s="150">
        <v>49</v>
      </c>
      <c r="G920" s="150">
        <v>0</v>
      </c>
      <c r="H920" s="150">
        <v>0</v>
      </c>
      <c r="I920" s="151">
        <v>3901</v>
      </c>
      <c r="J920" s="151">
        <v>80</v>
      </c>
      <c r="K920" s="151">
        <v>79</v>
      </c>
      <c r="L920" s="151">
        <v>8</v>
      </c>
      <c r="M920" s="151">
        <v>0</v>
      </c>
      <c r="N920" s="151">
        <v>3901</v>
      </c>
      <c r="O920" s="151">
        <v>81</v>
      </c>
      <c r="P920" s="151">
        <v>81</v>
      </c>
      <c r="Q920" s="151">
        <v>44</v>
      </c>
      <c r="R920" s="151">
        <v>0</v>
      </c>
      <c r="S920" s="152">
        <v>0.015</v>
      </c>
      <c r="T920" s="153">
        <v>110371</v>
      </c>
      <c r="U920" s="153">
        <v>1843</v>
      </c>
      <c r="V920" s="153">
        <v>1813</v>
      </c>
      <c r="W920" s="153">
        <v>0</v>
      </c>
      <c r="X920" s="151">
        <v>1618</v>
      </c>
      <c r="Y920" s="154">
        <v>0.0166982268893097</v>
      </c>
      <c r="Z920" s="154">
        <v>0.0194248234106963</v>
      </c>
      <c r="AA920" s="154">
        <v>0.0205075621635478</v>
      </c>
      <c r="AB920" s="155">
        <v>0.0207639066905922</v>
      </c>
      <c r="AC920" s="156">
        <v>-0.00108273875285154</v>
      </c>
      <c r="AD920" s="157">
        <v>27064</v>
      </c>
      <c r="AE920" s="158">
        <v>501</v>
      </c>
      <c r="AF920" s="158">
        <v>0</v>
      </c>
      <c r="AG920" s="158">
        <v>28402</v>
      </c>
      <c r="AH920" s="158">
        <v>505</v>
      </c>
      <c r="AI920" s="158">
        <v>0</v>
      </c>
      <c r="AJ920" s="155">
        <v>0.0185116760271948</v>
      </c>
      <c r="AK920" s="155">
        <v>0.0177804379973241</v>
      </c>
      <c r="AL920" s="156">
        <v>0.000731238029870664</v>
      </c>
    </row>
    <row r="921" ht="33" spans="1:38">
      <c r="A921" s="166" t="s">
        <v>668</v>
      </c>
      <c r="B921" s="167" t="s">
        <v>1825</v>
      </c>
      <c r="C921" s="167" t="s">
        <v>741</v>
      </c>
      <c r="D921" s="150">
        <v>3579</v>
      </c>
      <c r="E921" s="150">
        <v>64</v>
      </c>
      <c r="F921" s="150">
        <v>47</v>
      </c>
      <c r="G921" s="150">
        <v>0</v>
      </c>
      <c r="H921" s="150">
        <v>0</v>
      </c>
      <c r="I921" s="151">
        <v>3492</v>
      </c>
      <c r="J921" s="151">
        <v>53</v>
      </c>
      <c r="K921" s="151">
        <v>53</v>
      </c>
      <c r="L921" s="151">
        <v>0</v>
      </c>
      <c r="M921" s="151">
        <v>0</v>
      </c>
      <c r="N921" s="151">
        <v>3629</v>
      </c>
      <c r="O921" s="151">
        <v>53</v>
      </c>
      <c r="P921" s="151">
        <v>52</v>
      </c>
      <c r="Q921" s="151">
        <v>20</v>
      </c>
      <c r="R921" s="151">
        <v>0</v>
      </c>
      <c r="S921" s="152">
        <v>0.015</v>
      </c>
      <c r="T921" s="153">
        <v>103058</v>
      </c>
      <c r="U921" s="153">
        <v>1395</v>
      </c>
      <c r="V921" s="153">
        <v>1377</v>
      </c>
      <c r="W921" s="153">
        <v>2</v>
      </c>
      <c r="X921" s="151">
        <v>1216</v>
      </c>
      <c r="Y921" s="154">
        <v>0.0135166605212599</v>
      </c>
      <c r="Z921" s="154">
        <v>0.0178820899692652</v>
      </c>
      <c r="AA921" s="154">
        <v>0.0151775486827033</v>
      </c>
      <c r="AB921" s="155">
        <v>0.0146045742628823</v>
      </c>
      <c r="AC921" s="156">
        <v>0.00270454128656184</v>
      </c>
      <c r="AD921" s="157">
        <v>24499</v>
      </c>
      <c r="AE921" s="158">
        <v>359</v>
      </c>
      <c r="AF921" s="158">
        <v>1</v>
      </c>
      <c r="AG921" s="158">
        <v>26618</v>
      </c>
      <c r="AH921" s="158">
        <v>379</v>
      </c>
      <c r="AI921" s="158">
        <v>0</v>
      </c>
      <c r="AJ921" s="155">
        <v>0.0146128413404629</v>
      </c>
      <c r="AK921" s="155">
        <v>0.0142384852355549</v>
      </c>
      <c r="AL921" s="156">
        <v>0.000374356104907988</v>
      </c>
    </row>
    <row r="922" ht="33" spans="1:38">
      <c r="A922" s="166" t="s">
        <v>668</v>
      </c>
      <c r="B922" s="167" t="s">
        <v>1825</v>
      </c>
      <c r="C922" s="167" t="s">
        <v>742</v>
      </c>
      <c r="D922" s="150">
        <v>4604</v>
      </c>
      <c r="E922" s="150">
        <v>67</v>
      </c>
      <c r="F922" s="150">
        <v>53</v>
      </c>
      <c r="G922" s="150">
        <v>0</v>
      </c>
      <c r="H922" s="150">
        <v>0</v>
      </c>
      <c r="I922" s="151">
        <v>4667</v>
      </c>
      <c r="J922" s="151">
        <v>56</v>
      </c>
      <c r="K922" s="151">
        <v>56</v>
      </c>
      <c r="L922" s="151">
        <v>0</v>
      </c>
      <c r="M922" s="151">
        <v>0</v>
      </c>
      <c r="N922" s="151">
        <v>4682</v>
      </c>
      <c r="O922" s="151">
        <v>44</v>
      </c>
      <c r="P922" s="151">
        <v>44</v>
      </c>
      <c r="Q922" s="151">
        <v>2</v>
      </c>
      <c r="R922" s="151">
        <v>0</v>
      </c>
      <c r="S922" s="152">
        <v>0.015</v>
      </c>
      <c r="T922" s="153">
        <v>133809</v>
      </c>
      <c r="U922" s="153">
        <v>1359</v>
      </c>
      <c r="V922" s="153">
        <v>1344</v>
      </c>
      <c r="W922" s="153">
        <v>0</v>
      </c>
      <c r="X922" s="151">
        <v>1160</v>
      </c>
      <c r="Y922" s="154">
        <v>0.010156267515638</v>
      </c>
      <c r="Z922" s="154">
        <v>0.0145525629887055</v>
      </c>
      <c r="AA922" s="154">
        <v>0.011999142918363</v>
      </c>
      <c r="AB922" s="155">
        <v>0.00939769329346433</v>
      </c>
      <c r="AC922" s="156">
        <v>0.0025534200703425</v>
      </c>
      <c r="AD922" s="157">
        <v>32495</v>
      </c>
      <c r="AE922" s="158">
        <v>365</v>
      </c>
      <c r="AF922" s="158">
        <v>0</v>
      </c>
      <c r="AG922" s="158">
        <v>34426</v>
      </c>
      <c r="AH922" s="158">
        <v>388</v>
      </c>
      <c r="AI922" s="158">
        <v>0</v>
      </c>
      <c r="AJ922" s="155">
        <v>0.011232497307278</v>
      </c>
      <c r="AK922" s="155">
        <v>0.011270551327485</v>
      </c>
      <c r="AL922" s="156">
        <v>-3.80540202069984e-5</v>
      </c>
    </row>
    <row r="923" ht="33" spans="1:38">
      <c r="A923" s="166" t="s">
        <v>668</v>
      </c>
      <c r="B923" s="167" t="s">
        <v>1825</v>
      </c>
      <c r="C923" s="167" t="s">
        <v>743</v>
      </c>
      <c r="D923" s="150">
        <v>2140</v>
      </c>
      <c r="E923" s="150">
        <v>35</v>
      </c>
      <c r="F923" s="150">
        <v>25</v>
      </c>
      <c r="G923" s="150">
        <v>1</v>
      </c>
      <c r="H923" s="150">
        <v>0</v>
      </c>
      <c r="I923" s="151">
        <v>2111</v>
      </c>
      <c r="J923" s="151">
        <v>56</v>
      </c>
      <c r="K923" s="151">
        <v>56</v>
      </c>
      <c r="L923" s="151">
        <v>1</v>
      </c>
      <c r="M923" s="151">
        <v>0</v>
      </c>
      <c r="N923" s="151">
        <v>2220</v>
      </c>
      <c r="O923" s="151">
        <v>37</v>
      </c>
      <c r="P923" s="151">
        <v>37</v>
      </c>
      <c r="Q923" s="151">
        <v>26</v>
      </c>
      <c r="R923" s="151">
        <v>0</v>
      </c>
      <c r="S923" s="152">
        <v>0.015</v>
      </c>
      <c r="T923" s="153">
        <v>59069</v>
      </c>
      <c r="U923" s="153">
        <v>1054</v>
      </c>
      <c r="V923" s="153">
        <v>1044</v>
      </c>
      <c r="W923" s="153">
        <v>0</v>
      </c>
      <c r="X923" s="151">
        <v>937</v>
      </c>
      <c r="Y923" s="154">
        <v>0.0178435389121197</v>
      </c>
      <c r="Z923" s="154">
        <v>0.0163551401869159</v>
      </c>
      <c r="AA923" s="154">
        <v>0.0265277119848413</v>
      </c>
      <c r="AB923" s="155">
        <v>0.0166666666666667</v>
      </c>
      <c r="AC923" s="156">
        <v>-0.0101725717979254</v>
      </c>
      <c r="AD923" s="157">
        <v>14833</v>
      </c>
      <c r="AE923" s="158">
        <v>273</v>
      </c>
      <c r="AF923" s="158">
        <v>0</v>
      </c>
      <c r="AG923" s="158">
        <v>15234</v>
      </c>
      <c r="AH923" s="158">
        <v>260</v>
      </c>
      <c r="AI923" s="158">
        <v>0</v>
      </c>
      <c r="AJ923" s="155">
        <v>0.0184049079754601</v>
      </c>
      <c r="AK923" s="155">
        <v>0.017067086779572</v>
      </c>
      <c r="AL923" s="156">
        <v>0.00133782119588811</v>
      </c>
    </row>
    <row r="924" ht="33" spans="1:38">
      <c r="A924" s="166" t="s">
        <v>668</v>
      </c>
      <c r="B924" s="167" t="s">
        <v>1825</v>
      </c>
      <c r="C924" s="167" t="s">
        <v>744</v>
      </c>
      <c r="D924" s="150">
        <v>1376</v>
      </c>
      <c r="E924" s="150">
        <v>12</v>
      </c>
      <c r="F924" s="150">
        <v>9</v>
      </c>
      <c r="G924" s="150">
        <v>0</v>
      </c>
      <c r="H924" s="150">
        <v>0</v>
      </c>
      <c r="I924" s="151">
        <v>1105</v>
      </c>
      <c r="J924" s="151">
        <v>20</v>
      </c>
      <c r="K924" s="151">
        <v>20</v>
      </c>
      <c r="L924" s="151">
        <v>0</v>
      </c>
      <c r="M924" s="151">
        <v>0</v>
      </c>
      <c r="N924" s="151">
        <v>1254</v>
      </c>
      <c r="O924" s="151">
        <v>19</v>
      </c>
      <c r="P924" s="151">
        <v>19</v>
      </c>
      <c r="Q924" s="151">
        <v>5</v>
      </c>
      <c r="R924" s="151">
        <v>0</v>
      </c>
      <c r="S924" s="152">
        <v>0.015</v>
      </c>
      <c r="T924" s="153">
        <v>36347</v>
      </c>
      <c r="U924" s="153">
        <v>543</v>
      </c>
      <c r="V924" s="153">
        <v>538</v>
      </c>
      <c r="W924" s="153">
        <v>1</v>
      </c>
      <c r="X924" s="151">
        <v>484</v>
      </c>
      <c r="Y924" s="154">
        <v>0.0149118221586376</v>
      </c>
      <c r="Z924" s="154">
        <v>0.00872093023255814</v>
      </c>
      <c r="AA924" s="154">
        <v>0.0180995475113122</v>
      </c>
      <c r="AB924" s="155">
        <v>0.0151515151515152</v>
      </c>
      <c r="AC924" s="156">
        <v>-0.00937861727875408</v>
      </c>
      <c r="AD924" s="157">
        <v>8600</v>
      </c>
      <c r="AE924" s="158">
        <v>112</v>
      </c>
      <c r="AF924" s="158">
        <v>0</v>
      </c>
      <c r="AG924" s="158">
        <v>8684</v>
      </c>
      <c r="AH924" s="158">
        <v>130</v>
      </c>
      <c r="AI924" s="158">
        <v>0</v>
      </c>
      <c r="AJ924" s="155">
        <v>0.0130232558139535</v>
      </c>
      <c r="AK924" s="155">
        <v>0.0149700598802395</v>
      </c>
      <c r="AL924" s="156">
        <v>-0.00194680406628603</v>
      </c>
    </row>
    <row r="925" ht="33" spans="1:38">
      <c r="A925" s="166" t="s">
        <v>668</v>
      </c>
      <c r="B925" s="167" t="s">
        <v>1825</v>
      </c>
      <c r="C925" s="167" t="s">
        <v>745</v>
      </c>
      <c r="D925" s="150">
        <v>5497</v>
      </c>
      <c r="E925" s="150">
        <v>48</v>
      </c>
      <c r="F925" s="150">
        <v>32</v>
      </c>
      <c r="G925" s="150">
        <v>0</v>
      </c>
      <c r="H925" s="150">
        <v>0</v>
      </c>
      <c r="I925" s="151">
        <v>5399</v>
      </c>
      <c r="J925" s="151">
        <v>39</v>
      </c>
      <c r="K925" s="151">
        <v>39</v>
      </c>
      <c r="L925" s="151">
        <v>0</v>
      </c>
      <c r="M925" s="151">
        <v>0</v>
      </c>
      <c r="N925" s="151">
        <v>5166</v>
      </c>
      <c r="O925" s="151">
        <v>84</v>
      </c>
      <c r="P925" s="151">
        <v>83</v>
      </c>
      <c r="Q925" s="151">
        <v>28</v>
      </c>
      <c r="R925" s="151">
        <v>0</v>
      </c>
      <c r="S925" s="152">
        <v>0.015</v>
      </c>
      <c r="T925" s="153">
        <v>152811</v>
      </c>
      <c r="U925" s="153">
        <v>1499</v>
      </c>
      <c r="V925" s="153">
        <v>1482</v>
      </c>
      <c r="W925" s="153">
        <v>1</v>
      </c>
      <c r="X925" s="151">
        <v>1324</v>
      </c>
      <c r="Y925" s="154">
        <v>0.00980295921105156</v>
      </c>
      <c r="Z925" s="154">
        <v>0.00873203565581226</v>
      </c>
      <c r="AA925" s="154">
        <v>0.00722355991850343</v>
      </c>
      <c r="AB925" s="155">
        <v>0.016260162601626</v>
      </c>
      <c r="AC925" s="156">
        <v>0.00150847573730884</v>
      </c>
      <c r="AD925" s="157">
        <v>37483</v>
      </c>
      <c r="AE925" s="158">
        <v>361</v>
      </c>
      <c r="AF925" s="158">
        <v>0</v>
      </c>
      <c r="AG925" s="158">
        <v>39012</v>
      </c>
      <c r="AH925" s="158">
        <v>380</v>
      </c>
      <c r="AI925" s="158">
        <v>0</v>
      </c>
      <c r="AJ925" s="155">
        <v>0.00963103273483979</v>
      </c>
      <c r="AK925" s="155">
        <v>0.00974059263816262</v>
      </c>
      <c r="AL925" s="156">
        <v>-0.000109559903322821</v>
      </c>
    </row>
    <row r="926" ht="33" spans="1:38">
      <c r="A926" s="166" t="s">
        <v>668</v>
      </c>
      <c r="B926" s="167" t="s">
        <v>1826</v>
      </c>
      <c r="C926" s="167" t="s">
        <v>746</v>
      </c>
      <c r="D926" s="150">
        <v>4510</v>
      </c>
      <c r="E926" s="150">
        <v>47</v>
      </c>
      <c r="F926" s="150">
        <v>31</v>
      </c>
      <c r="G926" s="150">
        <v>0</v>
      </c>
      <c r="H926" s="150">
        <v>0</v>
      </c>
      <c r="I926" s="151">
        <v>4089</v>
      </c>
      <c r="J926" s="151">
        <v>58</v>
      </c>
      <c r="K926" s="151">
        <v>57</v>
      </c>
      <c r="L926" s="151">
        <v>7</v>
      </c>
      <c r="M926" s="151">
        <v>0</v>
      </c>
      <c r="N926" s="151">
        <v>4372</v>
      </c>
      <c r="O926" s="151">
        <v>61</v>
      </c>
      <c r="P926" s="151">
        <v>60</v>
      </c>
      <c r="Q926" s="151">
        <v>23</v>
      </c>
      <c r="R926" s="151">
        <v>0</v>
      </c>
      <c r="S926" s="152">
        <v>0.015</v>
      </c>
      <c r="T926" s="153">
        <v>121168</v>
      </c>
      <c r="U926" s="153">
        <v>1330</v>
      </c>
      <c r="V926" s="153">
        <v>1310</v>
      </c>
      <c r="W926" s="153">
        <v>0</v>
      </c>
      <c r="X926" s="151">
        <v>1174</v>
      </c>
      <c r="Y926" s="154">
        <v>0.0109764954443417</v>
      </c>
      <c r="Z926" s="154">
        <v>0.0104212860310421</v>
      </c>
      <c r="AA926" s="154">
        <v>0.0141843971631206</v>
      </c>
      <c r="AB926" s="155">
        <v>0.0139524245196706</v>
      </c>
      <c r="AC926" s="156">
        <v>-0.00376311113207844</v>
      </c>
      <c r="AD926" s="157">
        <v>29432</v>
      </c>
      <c r="AE926" s="158">
        <v>320</v>
      </c>
      <c r="AF926" s="158">
        <v>0</v>
      </c>
      <c r="AG926" s="158">
        <v>30837</v>
      </c>
      <c r="AH926" s="158">
        <v>344</v>
      </c>
      <c r="AI926" s="158">
        <v>0</v>
      </c>
      <c r="AJ926" s="155">
        <v>0.010872519706442</v>
      </c>
      <c r="AK926" s="155">
        <v>0.0111554301650615</v>
      </c>
      <c r="AL926" s="156">
        <v>-0.000282910458619483</v>
      </c>
    </row>
    <row r="927" ht="33" spans="1:38">
      <c r="A927" s="166" t="s">
        <v>668</v>
      </c>
      <c r="B927" s="167" t="s">
        <v>1826</v>
      </c>
      <c r="C927" s="167" t="s">
        <v>747</v>
      </c>
      <c r="D927" s="150">
        <v>7892</v>
      </c>
      <c r="E927" s="150">
        <v>89</v>
      </c>
      <c r="F927" s="150">
        <v>57</v>
      </c>
      <c r="G927" s="150">
        <v>0</v>
      </c>
      <c r="H927" s="150">
        <v>0</v>
      </c>
      <c r="I927" s="151">
        <v>6910</v>
      </c>
      <c r="J927" s="151">
        <v>118</v>
      </c>
      <c r="K927" s="151">
        <v>117</v>
      </c>
      <c r="L927" s="151">
        <v>22</v>
      </c>
      <c r="M927" s="151">
        <v>0</v>
      </c>
      <c r="N927" s="151">
        <v>7557</v>
      </c>
      <c r="O927" s="151">
        <v>125</v>
      </c>
      <c r="P927" s="151">
        <v>125</v>
      </c>
      <c r="Q927" s="151">
        <v>84</v>
      </c>
      <c r="R927" s="151">
        <v>0</v>
      </c>
      <c r="S927" s="152">
        <v>0.015</v>
      </c>
      <c r="T927" s="153">
        <v>213940</v>
      </c>
      <c r="U927" s="153">
        <v>2675</v>
      </c>
      <c r="V927" s="153">
        <v>2641</v>
      </c>
      <c r="W927" s="153">
        <v>0</v>
      </c>
      <c r="X927" s="151">
        <v>2422</v>
      </c>
      <c r="Y927" s="154">
        <v>0.0125035056557913</v>
      </c>
      <c r="Z927" s="154">
        <v>0.0112772427774962</v>
      </c>
      <c r="AA927" s="154">
        <v>0.0170767004341534</v>
      </c>
      <c r="AB927" s="155">
        <v>0.0165409554055842</v>
      </c>
      <c r="AC927" s="156">
        <v>-0.0057994576566572</v>
      </c>
      <c r="AD927" s="157">
        <v>51409</v>
      </c>
      <c r="AE927" s="158">
        <v>690</v>
      </c>
      <c r="AF927" s="158">
        <v>0</v>
      </c>
      <c r="AG927" s="158">
        <v>54227</v>
      </c>
      <c r="AH927" s="158">
        <v>759</v>
      </c>
      <c r="AI927" s="158">
        <v>0</v>
      </c>
      <c r="AJ927" s="155">
        <v>0.013421774397479</v>
      </c>
      <c r="AK927" s="155">
        <v>0.0139967175023512</v>
      </c>
      <c r="AL927" s="156">
        <v>-0.000574943104872187</v>
      </c>
    </row>
    <row r="928" ht="33" spans="1:38">
      <c r="A928" s="166" t="s">
        <v>668</v>
      </c>
      <c r="B928" s="167" t="s">
        <v>1826</v>
      </c>
      <c r="C928" s="167" t="s">
        <v>748</v>
      </c>
      <c r="D928" s="150">
        <v>4054</v>
      </c>
      <c r="E928" s="150">
        <v>59</v>
      </c>
      <c r="F928" s="150">
        <v>40</v>
      </c>
      <c r="G928" s="150">
        <v>1</v>
      </c>
      <c r="H928" s="150">
        <v>0</v>
      </c>
      <c r="I928" s="151">
        <v>3559</v>
      </c>
      <c r="J928" s="151">
        <v>87</v>
      </c>
      <c r="K928" s="151">
        <v>86</v>
      </c>
      <c r="L928" s="151">
        <v>0</v>
      </c>
      <c r="M928" s="151">
        <v>0</v>
      </c>
      <c r="N928" s="151">
        <v>4076</v>
      </c>
      <c r="O928" s="151">
        <v>57</v>
      </c>
      <c r="P928" s="151">
        <v>57</v>
      </c>
      <c r="Q928" s="151">
        <v>15</v>
      </c>
      <c r="R928" s="151">
        <v>0</v>
      </c>
      <c r="S928" s="152">
        <v>0.015</v>
      </c>
      <c r="T928" s="153">
        <v>110517</v>
      </c>
      <c r="U928" s="153">
        <v>1796</v>
      </c>
      <c r="V928" s="153">
        <v>1775</v>
      </c>
      <c r="W928" s="153">
        <v>0</v>
      </c>
      <c r="X928" s="151">
        <v>1572</v>
      </c>
      <c r="Y928" s="154">
        <v>0.0162508935276926</v>
      </c>
      <c r="Z928" s="154">
        <v>0.0145535273803651</v>
      </c>
      <c r="AA928" s="154">
        <v>0.0244450688395617</v>
      </c>
      <c r="AB928" s="155">
        <v>0.0139842983316977</v>
      </c>
      <c r="AC928" s="156">
        <v>-0.0098915414591966</v>
      </c>
      <c r="AD928" s="157">
        <v>26824</v>
      </c>
      <c r="AE928" s="158">
        <v>427</v>
      </c>
      <c r="AF928" s="158">
        <v>0</v>
      </c>
      <c r="AG928" s="158">
        <v>27712</v>
      </c>
      <c r="AH928" s="158">
        <v>457</v>
      </c>
      <c r="AI928" s="158">
        <v>0</v>
      </c>
      <c r="AJ928" s="155">
        <v>0.0159185803757829</v>
      </c>
      <c r="AK928" s="155">
        <v>0.0164910508083141</v>
      </c>
      <c r="AL928" s="156">
        <v>-0.000572470432531207</v>
      </c>
    </row>
    <row r="929" ht="33" spans="1:38">
      <c r="A929" s="166" t="s">
        <v>668</v>
      </c>
      <c r="B929" s="167" t="s">
        <v>1826</v>
      </c>
      <c r="C929" s="167" t="s">
        <v>749</v>
      </c>
      <c r="D929" s="150">
        <v>4059</v>
      </c>
      <c r="E929" s="150">
        <v>50</v>
      </c>
      <c r="F929" s="150">
        <v>36</v>
      </c>
      <c r="G929" s="150">
        <v>0</v>
      </c>
      <c r="H929" s="150">
        <v>0</v>
      </c>
      <c r="I929" s="151">
        <v>3511</v>
      </c>
      <c r="J929" s="151">
        <v>69</v>
      </c>
      <c r="K929" s="151">
        <v>69</v>
      </c>
      <c r="L929" s="151">
        <v>0</v>
      </c>
      <c r="M929" s="151">
        <v>0</v>
      </c>
      <c r="N929" s="151">
        <v>4003</v>
      </c>
      <c r="O929" s="151">
        <v>70</v>
      </c>
      <c r="P929" s="151">
        <v>70</v>
      </c>
      <c r="Q929" s="151">
        <v>27</v>
      </c>
      <c r="R929" s="151">
        <v>0</v>
      </c>
      <c r="S929" s="152">
        <v>0.015</v>
      </c>
      <c r="T929" s="153">
        <v>108461</v>
      </c>
      <c r="U929" s="153">
        <v>1443</v>
      </c>
      <c r="V929" s="153">
        <v>1429</v>
      </c>
      <c r="W929" s="153">
        <v>0</v>
      </c>
      <c r="X929" s="151">
        <v>1245</v>
      </c>
      <c r="Y929" s="154">
        <v>0.0133043213689713</v>
      </c>
      <c r="Z929" s="154">
        <v>0.0123183050012318</v>
      </c>
      <c r="AA929" s="154">
        <v>0.0196525206493876</v>
      </c>
      <c r="AB929" s="155">
        <v>0.0174868848363727</v>
      </c>
      <c r="AC929" s="156">
        <v>-0.00733421564815581</v>
      </c>
      <c r="AD929" s="157">
        <v>25945</v>
      </c>
      <c r="AE929" s="158">
        <v>399</v>
      </c>
      <c r="AF929" s="158">
        <v>0</v>
      </c>
      <c r="AG929" s="158">
        <v>26827</v>
      </c>
      <c r="AH929" s="158">
        <v>369</v>
      </c>
      <c r="AI929" s="158">
        <v>0</v>
      </c>
      <c r="AJ929" s="155">
        <v>0.0153786856812488</v>
      </c>
      <c r="AK929" s="155">
        <v>0.0137547992693928</v>
      </c>
      <c r="AL929" s="156">
        <v>0.00162388641185602</v>
      </c>
    </row>
    <row r="930" ht="33" spans="1:38">
      <c r="A930" s="166" t="s">
        <v>668</v>
      </c>
      <c r="B930" s="167" t="s">
        <v>1826</v>
      </c>
      <c r="C930" s="167" t="s">
        <v>750</v>
      </c>
      <c r="D930" s="150">
        <v>3615</v>
      </c>
      <c r="E930" s="150">
        <v>58</v>
      </c>
      <c r="F930" s="150">
        <v>40</v>
      </c>
      <c r="G930" s="150">
        <v>0</v>
      </c>
      <c r="H930" s="150">
        <v>0</v>
      </c>
      <c r="I930" s="151">
        <v>3345</v>
      </c>
      <c r="J930" s="151">
        <v>52</v>
      </c>
      <c r="K930" s="151">
        <v>52</v>
      </c>
      <c r="L930" s="151">
        <v>14</v>
      </c>
      <c r="M930" s="151">
        <v>0</v>
      </c>
      <c r="N930" s="151">
        <v>3543</v>
      </c>
      <c r="O930" s="151">
        <v>52</v>
      </c>
      <c r="P930" s="151">
        <v>52</v>
      </c>
      <c r="Q930" s="151">
        <v>11</v>
      </c>
      <c r="R930" s="151">
        <v>0</v>
      </c>
      <c r="S930" s="152">
        <v>0.015</v>
      </c>
      <c r="T930" s="153">
        <v>96191</v>
      </c>
      <c r="U930" s="153">
        <v>1450</v>
      </c>
      <c r="V930" s="153">
        <v>1426</v>
      </c>
      <c r="W930" s="153">
        <v>0</v>
      </c>
      <c r="X930" s="151">
        <v>1274</v>
      </c>
      <c r="Y930" s="154">
        <v>0.0150741753386491</v>
      </c>
      <c r="Z930" s="154">
        <v>0.0160442600276625</v>
      </c>
      <c r="AA930" s="154">
        <v>0.0155455904334828</v>
      </c>
      <c r="AB930" s="155">
        <v>0.0146768275472763</v>
      </c>
      <c r="AC930" s="156">
        <v>0.000498669594179706</v>
      </c>
      <c r="AD930" s="157">
        <v>23214</v>
      </c>
      <c r="AE930" s="158">
        <v>337</v>
      </c>
      <c r="AF930" s="158">
        <v>0</v>
      </c>
      <c r="AG930" s="158">
        <v>23945</v>
      </c>
      <c r="AH930" s="158">
        <v>350</v>
      </c>
      <c r="AI930" s="158">
        <v>0</v>
      </c>
      <c r="AJ930" s="155">
        <v>0.0145171017489446</v>
      </c>
      <c r="AK930" s="155">
        <v>0.0146168302359574</v>
      </c>
      <c r="AL930" s="156">
        <v>-9.97284870128002e-5</v>
      </c>
    </row>
    <row r="931" ht="33" spans="1:38">
      <c r="A931" s="166" t="s">
        <v>668</v>
      </c>
      <c r="B931" s="167" t="s">
        <v>1826</v>
      </c>
      <c r="C931" s="167" t="s">
        <v>751</v>
      </c>
      <c r="D931" s="150">
        <v>5746</v>
      </c>
      <c r="E931" s="150">
        <v>101</v>
      </c>
      <c r="F931" s="150">
        <v>74</v>
      </c>
      <c r="G931" s="150">
        <v>0</v>
      </c>
      <c r="H931" s="150">
        <v>0</v>
      </c>
      <c r="I931" s="151">
        <v>5000</v>
      </c>
      <c r="J931" s="151">
        <v>136</v>
      </c>
      <c r="K931" s="151">
        <v>133</v>
      </c>
      <c r="L931" s="151">
        <v>5</v>
      </c>
      <c r="M931" s="151">
        <v>0</v>
      </c>
      <c r="N931" s="151">
        <v>6902</v>
      </c>
      <c r="O931" s="151">
        <v>141</v>
      </c>
      <c r="P931" s="151">
        <v>141</v>
      </c>
      <c r="Q931" s="151">
        <v>74</v>
      </c>
      <c r="R931" s="151">
        <v>0</v>
      </c>
      <c r="S931" s="152">
        <v>0.015</v>
      </c>
      <c r="T931" s="153">
        <v>203534</v>
      </c>
      <c r="U931" s="153">
        <v>3045</v>
      </c>
      <c r="V931" s="153">
        <v>3013</v>
      </c>
      <c r="W931" s="153">
        <v>2</v>
      </c>
      <c r="X931" s="151">
        <v>2691</v>
      </c>
      <c r="Y931" s="154">
        <v>0.0149508190277791</v>
      </c>
      <c r="Z931" s="154">
        <v>0.0175774451792551</v>
      </c>
      <c r="AA931" s="154">
        <v>0.0272</v>
      </c>
      <c r="AB931" s="155">
        <v>0.0204288611996523</v>
      </c>
      <c r="AC931" s="156">
        <v>-0.00962255482074486</v>
      </c>
      <c r="AD931" s="157">
        <v>45242</v>
      </c>
      <c r="AE931" s="158">
        <v>784</v>
      </c>
      <c r="AF931" s="158">
        <v>0</v>
      </c>
      <c r="AG931" s="158">
        <v>50941</v>
      </c>
      <c r="AH931" s="158">
        <v>717</v>
      </c>
      <c r="AI931" s="158">
        <v>0</v>
      </c>
      <c r="AJ931" s="155">
        <v>0.017329030546837</v>
      </c>
      <c r="AK931" s="155">
        <v>0.01407510649575</v>
      </c>
      <c r="AL931" s="156">
        <v>0.00325392405108702</v>
      </c>
    </row>
    <row r="932" ht="33" spans="1:38">
      <c r="A932" s="166" t="s">
        <v>668</v>
      </c>
      <c r="B932" s="167" t="s">
        <v>1826</v>
      </c>
      <c r="C932" s="167" t="s">
        <v>752</v>
      </c>
      <c r="D932" s="150">
        <v>2951</v>
      </c>
      <c r="E932" s="150">
        <v>78</v>
      </c>
      <c r="F932" s="150">
        <v>58</v>
      </c>
      <c r="G932" s="150">
        <v>1</v>
      </c>
      <c r="H932" s="150">
        <v>0</v>
      </c>
      <c r="I932" s="151">
        <v>2615</v>
      </c>
      <c r="J932" s="151">
        <v>33</v>
      </c>
      <c r="K932" s="151">
        <v>31</v>
      </c>
      <c r="L932" s="151">
        <v>14</v>
      </c>
      <c r="M932" s="151">
        <v>0</v>
      </c>
      <c r="N932" s="151">
        <v>3007</v>
      </c>
      <c r="O932" s="151">
        <v>62</v>
      </c>
      <c r="P932" s="151">
        <v>62</v>
      </c>
      <c r="Q932" s="151">
        <v>34</v>
      </c>
      <c r="R932" s="151">
        <v>0</v>
      </c>
      <c r="S932" s="152">
        <v>0.015</v>
      </c>
      <c r="T932" s="153">
        <v>83972</v>
      </c>
      <c r="U932" s="153">
        <v>1348</v>
      </c>
      <c r="V932" s="153">
        <v>1326</v>
      </c>
      <c r="W932" s="153">
        <v>0</v>
      </c>
      <c r="X932" s="151">
        <v>1213</v>
      </c>
      <c r="Y932" s="154">
        <v>0.0160529700376316</v>
      </c>
      <c r="Z932" s="154">
        <v>0.026431718061674</v>
      </c>
      <c r="AA932" s="154">
        <v>0.0126195028680688</v>
      </c>
      <c r="AB932" s="155">
        <v>0.0206185567010309</v>
      </c>
      <c r="AC932" s="156">
        <v>0.0138122151936052</v>
      </c>
      <c r="AD932" s="157">
        <v>19911</v>
      </c>
      <c r="AE932" s="158">
        <v>302</v>
      </c>
      <c r="AF932" s="158">
        <v>0</v>
      </c>
      <c r="AG932" s="158">
        <v>21410</v>
      </c>
      <c r="AH932" s="158">
        <v>311</v>
      </c>
      <c r="AI932" s="158">
        <v>0</v>
      </c>
      <c r="AJ932" s="155">
        <v>0.0151674953543268</v>
      </c>
      <c r="AK932" s="155">
        <v>0.0145259224661373</v>
      </c>
      <c r="AL932" s="156">
        <v>0.000641572888189433</v>
      </c>
    </row>
    <row r="933" ht="33" spans="1:38">
      <c r="A933" s="166" t="s">
        <v>668</v>
      </c>
      <c r="B933" s="167" t="s">
        <v>1826</v>
      </c>
      <c r="C933" s="167" t="s">
        <v>753</v>
      </c>
      <c r="D933" s="150">
        <v>3940</v>
      </c>
      <c r="E933" s="150">
        <v>45</v>
      </c>
      <c r="F933" s="150">
        <v>32</v>
      </c>
      <c r="G933" s="150">
        <v>0</v>
      </c>
      <c r="H933" s="150">
        <v>0</v>
      </c>
      <c r="I933" s="151">
        <v>3407</v>
      </c>
      <c r="J933" s="151">
        <v>47</v>
      </c>
      <c r="K933" s="151">
        <v>47</v>
      </c>
      <c r="L933" s="151">
        <v>11</v>
      </c>
      <c r="M933" s="151">
        <v>0</v>
      </c>
      <c r="N933" s="151">
        <v>3846</v>
      </c>
      <c r="O933" s="151">
        <v>40</v>
      </c>
      <c r="P933" s="151">
        <v>40</v>
      </c>
      <c r="Q933" s="151">
        <v>25</v>
      </c>
      <c r="R933" s="151">
        <v>0</v>
      </c>
      <c r="S933" s="152">
        <v>0.015</v>
      </c>
      <c r="T933" s="153">
        <v>103940</v>
      </c>
      <c r="U933" s="153">
        <v>1198</v>
      </c>
      <c r="V933" s="153">
        <v>1184</v>
      </c>
      <c r="W933" s="153">
        <v>0</v>
      </c>
      <c r="X933" s="151">
        <v>1095</v>
      </c>
      <c r="Y933" s="154">
        <v>0.0115258803155667</v>
      </c>
      <c r="Z933" s="154">
        <v>0.0114213197969543</v>
      </c>
      <c r="AA933" s="154">
        <v>0.0137951276783094</v>
      </c>
      <c r="AB933" s="155">
        <v>0.0104004160166407</v>
      </c>
      <c r="AC933" s="156">
        <v>-0.00237380788135505</v>
      </c>
      <c r="AD933" s="157">
        <v>25131</v>
      </c>
      <c r="AE933" s="158">
        <v>313</v>
      </c>
      <c r="AF933" s="158">
        <v>0</v>
      </c>
      <c r="AG933" s="158">
        <v>25903</v>
      </c>
      <c r="AH933" s="158">
        <v>320</v>
      </c>
      <c r="AI933" s="158">
        <v>0</v>
      </c>
      <c r="AJ933" s="155">
        <v>0.0124547371771915</v>
      </c>
      <c r="AK933" s="155">
        <v>0.0123537814152801</v>
      </c>
      <c r="AL933" s="156">
        <v>0.000100955761911433</v>
      </c>
    </row>
    <row r="934" ht="33" spans="1:38">
      <c r="A934" s="166" t="s">
        <v>668</v>
      </c>
      <c r="B934" s="167" t="s">
        <v>1826</v>
      </c>
      <c r="C934" s="167" t="s">
        <v>754</v>
      </c>
      <c r="D934" s="150">
        <v>1894</v>
      </c>
      <c r="E934" s="150">
        <v>23</v>
      </c>
      <c r="F934" s="150">
        <v>17</v>
      </c>
      <c r="G934" s="150">
        <v>0</v>
      </c>
      <c r="H934" s="150">
        <v>0</v>
      </c>
      <c r="I934" s="151">
        <v>1645</v>
      </c>
      <c r="J934" s="151">
        <v>2</v>
      </c>
      <c r="K934" s="151">
        <v>2</v>
      </c>
      <c r="L934" s="151">
        <v>0</v>
      </c>
      <c r="M934" s="151">
        <v>0</v>
      </c>
      <c r="N934" s="151">
        <v>1811</v>
      </c>
      <c r="O934" s="151">
        <v>13</v>
      </c>
      <c r="P934" s="151">
        <v>13</v>
      </c>
      <c r="Q934" s="151">
        <v>0</v>
      </c>
      <c r="R934" s="151">
        <v>0</v>
      </c>
      <c r="S934" s="152">
        <v>0.015</v>
      </c>
      <c r="T934" s="153">
        <v>50523</v>
      </c>
      <c r="U934" s="153">
        <v>443</v>
      </c>
      <c r="V934" s="153">
        <v>436</v>
      </c>
      <c r="W934" s="153">
        <v>1</v>
      </c>
      <c r="X934" s="151">
        <v>391</v>
      </c>
      <c r="Y934" s="154">
        <v>0.00874849078637452</v>
      </c>
      <c r="Z934" s="154">
        <v>0.0121436114044351</v>
      </c>
      <c r="AA934" s="154">
        <v>0.00121580547112462</v>
      </c>
      <c r="AB934" s="155">
        <v>0.00717835450027609</v>
      </c>
      <c r="AC934" s="156">
        <v>0.0109278059333104</v>
      </c>
      <c r="AD934" s="157">
        <v>11941</v>
      </c>
      <c r="AE934" s="158">
        <v>119</v>
      </c>
      <c r="AF934" s="158">
        <v>0</v>
      </c>
      <c r="AG934" s="158">
        <v>12383</v>
      </c>
      <c r="AH934" s="158">
        <v>110</v>
      </c>
      <c r="AI934" s="158">
        <v>0</v>
      </c>
      <c r="AJ934" s="155">
        <v>0.00996566451720961</v>
      </c>
      <c r="AK934" s="155">
        <v>0.00888314624888961</v>
      </c>
      <c r="AL934" s="156">
        <v>0.00108251826832001</v>
      </c>
    </row>
    <row r="935" ht="33" spans="1:38">
      <c r="A935" s="166" t="s">
        <v>668</v>
      </c>
      <c r="B935" s="167" t="s">
        <v>1827</v>
      </c>
      <c r="C935" s="167" t="s">
        <v>755</v>
      </c>
      <c r="D935" s="150">
        <v>3127</v>
      </c>
      <c r="E935" s="150">
        <v>69</v>
      </c>
      <c r="F935" s="150">
        <v>53</v>
      </c>
      <c r="G935" s="150">
        <v>0</v>
      </c>
      <c r="H935" s="150">
        <v>0</v>
      </c>
      <c r="I935" s="151">
        <v>2945</v>
      </c>
      <c r="J935" s="151">
        <v>58</v>
      </c>
      <c r="K935" s="151">
        <v>58</v>
      </c>
      <c r="L935" s="151">
        <v>0</v>
      </c>
      <c r="M935" s="151">
        <v>0</v>
      </c>
      <c r="N935" s="151">
        <v>3229</v>
      </c>
      <c r="O935" s="151">
        <v>81</v>
      </c>
      <c r="P935" s="151">
        <v>81</v>
      </c>
      <c r="Q935" s="151">
        <v>28</v>
      </c>
      <c r="R935" s="151">
        <v>0</v>
      </c>
      <c r="S935" s="152">
        <v>0.015</v>
      </c>
      <c r="T935" s="153">
        <v>86837</v>
      </c>
      <c r="U935" s="153">
        <v>1843</v>
      </c>
      <c r="V935" s="153">
        <v>1826</v>
      </c>
      <c r="W935" s="153">
        <v>0</v>
      </c>
      <c r="X935" s="151">
        <v>1635</v>
      </c>
      <c r="Y935" s="154">
        <v>0.0212236719370775</v>
      </c>
      <c r="Z935" s="154">
        <v>0.0220658778381836</v>
      </c>
      <c r="AA935" s="154">
        <v>0.0196943972835314</v>
      </c>
      <c r="AB935" s="155">
        <v>0.0250851656859709</v>
      </c>
      <c r="AC935" s="156">
        <v>0.00237148055465215</v>
      </c>
      <c r="AD935" s="157">
        <v>21149</v>
      </c>
      <c r="AE935" s="158">
        <v>510</v>
      </c>
      <c r="AF935" s="158">
        <v>0</v>
      </c>
      <c r="AG935" s="158">
        <v>21669</v>
      </c>
      <c r="AH935" s="158">
        <v>466</v>
      </c>
      <c r="AI935" s="158">
        <v>0</v>
      </c>
      <c r="AJ935" s="155">
        <v>0.0241146153482434</v>
      </c>
      <c r="AK935" s="155">
        <v>0.021505376344086</v>
      </c>
      <c r="AL935" s="156">
        <v>0.00260923900415739</v>
      </c>
    </row>
    <row r="936" ht="33" spans="1:38">
      <c r="A936" s="166" t="s">
        <v>668</v>
      </c>
      <c r="B936" s="167" t="s">
        <v>1827</v>
      </c>
      <c r="C936" s="167" t="s">
        <v>756</v>
      </c>
      <c r="D936" s="150">
        <v>8418</v>
      </c>
      <c r="E936" s="150">
        <v>192</v>
      </c>
      <c r="F936" s="150">
        <v>129</v>
      </c>
      <c r="G936" s="150">
        <v>17</v>
      </c>
      <c r="H936" s="150">
        <v>0</v>
      </c>
      <c r="I936" s="151">
        <v>7795</v>
      </c>
      <c r="J936" s="151">
        <v>185</v>
      </c>
      <c r="K936" s="151">
        <v>184</v>
      </c>
      <c r="L936" s="151">
        <v>10</v>
      </c>
      <c r="M936" s="151">
        <v>0</v>
      </c>
      <c r="N936" s="151">
        <v>8237</v>
      </c>
      <c r="O936" s="151">
        <v>210</v>
      </c>
      <c r="P936" s="151">
        <v>210</v>
      </c>
      <c r="Q936" s="151">
        <v>53</v>
      </c>
      <c r="R936" s="151">
        <v>0</v>
      </c>
      <c r="S936" s="152">
        <v>0.015</v>
      </c>
      <c r="T936" s="153">
        <v>230488</v>
      </c>
      <c r="U936" s="153">
        <v>4921</v>
      </c>
      <c r="V936" s="153">
        <v>4856</v>
      </c>
      <c r="W936" s="153">
        <v>1</v>
      </c>
      <c r="X936" s="151">
        <v>4325</v>
      </c>
      <c r="Y936" s="154">
        <v>0.0213460136753323</v>
      </c>
      <c r="Z936" s="154">
        <v>0.022808267997149</v>
      </c>
      <c r="AA936" s="154">
        <v>0.0237331622835151</v>
      </c>
      <c r="AB936" s="155">
        <v>0.0254947189510744</v>
      </c>
      <c r="AC936" s="156">
        <v>-0.000924894286366107</v>
      </c>
      <c r="AD936" s="157">
        <v>56439</v>
      </c>
      <c r="AE936" s="158">
        <v>1243</v>
      </c>
      <c r="AF936" s="158">
        <v>0</v>
      </c>
      <c r="AG936" s="158">
        <v>57070</v>
      </c>
      <c r="AH936" s="158">
        <v>1269</v>
      </c>
      <c r="AI936" s="158">
        <v>0</v>
      </c>
      <c r="AJ936" s="155">
        <v>0.0220237778840872</v>
      </c>
      <c r="AK936" s="155">
        <v>0.0222358507096548</v>
      </c>
      <c r="AL936" s="156">
        <v>-0.000212072825567563</v>
      </c>
    </row>
    <row r="937" ht="33" spans="1:38">
      <c r="A937" s="166" t="s">
        <v>668</v>
      </c>
      <c r="B937" s="167" t="s">
        <v>1827</v>
      </c>
      <c r="C937" s="167" t="s">
        <v>757</v>
      </c>
      <c r="D937" s="150">
        <v>4621</v>
      </c>
      <c r="E937" s="150">
        <v>104</v>
      </c>
      <c r="F937" s="150">
        <v>83</v>
      </c>
      <c r="G937" s="150">
        <v>2</v>
      </c>
      <c r="H937" s="150">
        <v>0</v>
      </c>
      <c r="I937" s="151">
        <v>4529</v>
      </c>
      <c r="J937" s="151">
        <v>72</v>
      </c>
      <c r="K937" s="151">
        <v>71</v>
      </c>
      <c r="L937" s="151">
        <v>5</v>
      </c>
      <c r="M937" s="151">
        <v>0</v>
      </c>
      <c r="N937" s="151">
        <v>4655</v>
      </c>
      <c r="O937" s="151">
        <v>95</v>
      </c>
      <c r="P937" s="151">
        <v>95</v>
      </c>
      <c r="Q937" s="151">
        <v>61</v>
      </c>
      <c r="R937" s="151">
        <v>0</v>
      </c>
      <c r="S937" s="152">
        <v>0.015</v>
      </c>
      <c r="T937" s="153">
        <v>129307</v>
      </c>
      <c r="U937" s="153">
        <v>1846</v>
      </c>
      <c r="V937" s="153">
        <v>1824</v>
      </c>
      <c r="W937" s="153">
        <v>0</v>
      </c>
      <c r="X937" s="151">
        <v>1609</v>
      </c>
      <c r="Y937" s="154">
        <v>0.0142761026085208</v>
      </c>
      <c r="Z937" s="154">
        <v>0.022505951092837</v>
      </c>
      <c r="AA937" s="154">
        <v>0.0158975491278428</v>
      </c>
      <c r="AB937" s="155">
        <v>0.0204081632653061</v>
      </c>
      <c r="AC937" s="156">
        <v>0.00660840196499425</v>
      </c>
      <c r="AD937" s="157">
        <v>31811</v>
      </c>
      <c r="AE937" s="158">
        <v>519</v>
      </c>
      <c r="AF937" s="158">
        <v>0</v>
      </c>
      <c r="AG937" s="158">
        <v>32489</v>
      </c>
      <c r="AH937" s="158">
        <v>460</v>
      </c>
      <c r="AI937" s="158">
        <v>0</v>
      </c>
      <c r="AJ937" s="155">
        <v>0.0163151111250825</v>
      </c>
      <c r="AK937" s="155">
        <v>0.0141586383083505</v>
      </c>
      <c r="AL937" s="156">
        <v>0.002156472816732</v>
      </c>
    </row>
    <row r="938" ht="33" spans="1:38">
      <c r="A938" s="166" t="s">
        <v>668</v>
      </c>
      <c r="B938" s="167" t="s">
        <v>1827</v>
      </c>
      <c r="C938" s="167" t="s">
        <v>758</v>
      </c>
      <c r="D938" s="150">
        <v>5921</v>
      </c>
      <c r="E938" s="150">
        <v>202</v>
      </c>
      <c r="F938" s="150">
        <v>150</v>
      </c>
      <c r="G938" s="150">
        <v>52</v>
      </c>
      <c r="H938" s="150">
        <v>0</v>
      </c>
      <c r="I938" s="151">
        <v>5218</v>
      </c>
      <c r="J938" s="151">
        <v>47</v>
      </c>
      <c r="K938" s="151">
        <v>47</v>
      </c>
      <c r="L938" s="151">
        <v>0</v>
      </c>
      <c r="M938" s="151">
        <v>0</v>
      </c>
      <c r="N938" s="151">
        <v>5829</v>
      </c>
      <c r="O938" s="151">
        <v>117</v>
      </c>
      <c r="P938" s="151">
        <v>117</v>
      </c>
      <c r="Q938" s="151">
        <v>8</v>
      </c>
      <c r="R938" s="151">
        <v>0</v>
      </c>
      <c r="S938" s="152">
        <v>0.015</v>
      </c>
      <c r="T938" s="153">
        <v>157226</v>
      </c>
      <c r="U938" s="153">
        <v>3178</v>
      </c>
      <c r="V938" s="153">
        <v>3125</v>
      </c>
      <c r="W938" s="153">
        <v>0</v>
      </c>
      <c r="X938" s="151">
        <v>2817</v>
      </c>
      <c r="Y938" s="154">
        <v>0.0202129418798418</v>
      </c>
      <c r="Z938" s="154">
        <v>0.0341158588076338</v>
      </c>
      <c r="AA938" s="154">
        <v>0.00900728248371023</v>
      </c>
      <c r="AB938" s="155">
        <v>0.0200720535254761</v>
      </c>
      <c r="AC938" s="156">
        <v>0.0251085763239236</v>
      </c>
      <c r="AD938" s="157">
        <v>37885</v>
      </c>
      <c r="AE938" s="158">
        <v>812</v>
      </c>
      <c r="AF938" s="158">
        <v>0</v>
      </c>
      <c r="AG938" s="158">
        <v>39604</v>
      </c>
      <c r="AH938" s="158">
        <v>873</v>
      </c>
      <c r="AI938" s="158">
        <v>0</v>
      </c>
      <c r="AJ938" s="155">
        <v>0.0214332849412696</v>
      </c>
      <c r="AK938" s="155">
        <v>0.022043227956772</v>
      </c>
      <c r="AL938" s="156">
        <v>-0.00060994301550241</v>
      </c>
    </row>
    <row r="939" ht="33" spans="1:38">
      <c r="A939" s="166" t="s">
        <v>668</v>
      </c>
      <c r="B939" s="167" t="s">
        <v>1827</v>
      </c>
      <c r="C939" s="167" t="s">
        <v>759</v>
      </c>
      <c r="D939" s="150">
        <v>3092</v>
      </c>
      <c r="E939" s="150">
        <v>33</v>
      </c>
      <c r="F939" s="150">
        <v>23</v>
      </c>
      <c r="G939" s="150">
        <v>1</v>
      </c>
      <c r="H939" s="150">
        <v>0</v>
      </c>
      <c r="I939" s="151">
        <v>3349</v>
      </c>
      <c r="J939" s="151">
        <v>44</v>
      </c>
      <c r="K939" s="151">
        <v>44</v>
      </c>
      <c r="L939" s="151">
        <v>9</v>
      </c>
      <c r="M939" s="151">
        <v>0</v>
      </c>
      <c r="N939" s="151">
        <v>3777</v>
      </c>
      <c r="O939" s="151">
        <v>38</v>
      </c>
      <c r="P939" s="151">
        <v>38</v>
      </c>
      <c r="Q939" s="151">
        <v>12</v>
      </c>
      <c r="R939" s="151">
        <v>0</v>
      </c>
      <c r="S939" s="152">
        <v>0.015</v>
      </c>
      <c r="T939" s="153">
        <v>90349</v>
      </c>
      <c r="U939" s="153">
        <v>929</v>
      </c>
      <c r="V939" s="153">
        <v>919</v>
      </c>
      <c r="W939" s="153">
        <v>0</v>
      </c>
      <c r="X939" s="151">
        <v>819</v>
      </c>
      <c r="Y939" s="154">
        <v>0.0102823495556121</v>
      </c>
      <c r="Z939" s="154">
        <v>0.0106727037516171</v>
      </c>
      <c r="AA939" s="154">
        <v>0.0131382502239474</v>
      </c>
      <c r="AB939" s="155">
        <v>0.0100608948901244</v>
      </c>
      <c r="AC939" s="156">
        <v>-0.00246554647233037</v>
      </c>
      <c r="AD939" s="157">
        <v>22527</v>
      </c>
      <c r="AE939" s="158">
        <v>296</v>
      </c>
      <c r="AF939" s="158">
        <v>0</v>
      </c>
      <c r="AG939" s="158">
        <v>23055</v>
      </c>
      <c r="AH939" s="158">
        <v>204</v>
      </c>
      <c r="AI939" s="158">
        <v>0</v>
      </c>
      <c r="AJ939" s="155">
        <v>0.0131397878101833</v>
      </c>
      <c r="AK939" s="155">
        <v>0.0088484059856864</v>
      </c>
      <c r="AL939" s="156">
        <v>0.00429138182449693</v>
      </c>
    </row>
    <row r="940" ht="33" spans="1:38">
      <c r="A940" s="166" t="s">
        <v>668</v>
      </c>
      <c r="B940" s="167" t="s">
        <v>1827</v>
      </c>
      <c r="C940" s="167" t="s">
        <v>760</v>
      </c>
      <c r="D940" s="150">
        <v>3097</v>
      </c>
      <c r="E940" s="150">
        <v>44</v>
      </c>
      <c r="F940" s="150">
        <v>36</v>
      </c>
      <c r="G940" s="150">
        <v>0</v>
      </c>
      <c r="H940" s="150">
        <v>0</v>
      </c>
      <c r="I940" s="151">
        <v>2767</v>
      </c>
      <c r="J940" s="151">
        <v>57</v>
      </c>
      <c r="K940" s="151">
        <v>57</v>
      </c>
      <c r="L940" s="151">
        <v>0</v>
      </c>
      <c r="M940" s="151">
        <v>0</v>
      </c>
      <c r="N940" s="151">
        <v>3183</v>
      </c>
      <c r="O940" s="151">
        <v>49</v>
      </c>
      <c r="P940" s="151">
        <v>49</v>
      </c>
      <c r="Q940" s="151">
        <v>24</v>
      </c>
      <c r="R940" s="151">
        <v>0</v>
      </c>
      <c r="S940" s="152">
        <v>0.015</v>
      </c>
      <c r="T940" s="153">
        <v>84049</v>
      </c>
      <c r="U940" s="153">
        <v>1091</v>
      </c>
      <c r="V940" s="153">
        <v>1083</v>
      </c>
      <c r="W940" s="153">
        <v>0</v>
      </c>
      <c r="X940" s="151">
        <v>941</v>
      </c>
      <c r="Y940" s="154">
        <v>0.01298052326619</v>
      </c>
      <c r="Z940" s="154">
        <v>0.0142072973845657</v>
      </c>
      <c r="AA940" s="154">
        <v>0.0205999277195519</v>
      </c>
      <c r="AB940" s="155">
        <v>0.0153942821237826</v>
      </c>
      <c r="AC940" s="156">
        <v>-0.00639263033498615</v>
      </c>
      <c r="AD940" s="157">
        <v>20735</v>
      </c>
      <c r="AE940" s="158">
        <v>310</v>
      </c>
      <c r="AF940" s="158">
        <v>0</v>
      </c>
      <c r="AG940" s="158">
        <v>21606</v>
      </c>
      <c r="AH940" s="158">
        <v>234</v>
      </c>
      <c r="AI940" s="158">
        <v>0</v>
      </c>
      <c r="AJ940" s="155">
        <v>0.0149505666747046</v>
      </c>
      <c r="AK940" s="155">
        <v>0.0108303249097473</v>
      </c>
      <c r="AL940" s="156">
        <v>0.00412024176495731</v>
      </c>
    </row>
    <row r="941" ht="33" spans="1:38">
      <c r="A941" s="166" t="s">
        <v>668</v>
      </c>
      <c r="B941" s="167" t="s">
        <v>1827</v>
      </c>
      <c r="C941" s="167" t="s">
        <v>761</v>
      </c>
      <c r="D941" s="150">
        <v>4290</v>
      </c>
      <c r="E941" s="150">
        <v>68</v>
      </c>
      <c r="F941" s="150">
        <v>48</v>
      </c>
      <c r="G941" s="150">
        <v>5</v>
      </c>
      <c r="H941" s="150">
        <v>0</v>
      </c>
      <c r="I941" s="151">
        <v>4113</v>
      </c>
      <c r="J941" s="151">
        <v>79</v>
      </c>
      <c r="K941" s="151">
        <v>79</v>
      </c>
      <c r="L941" s="151">
        <v>19</v>
      </c>
      <c r="M941" s="151">
        <v>0</v>
      </c>
      <c r="N941" s="151">
        <v>4439</v>
      </c>
      <c r="O941" s="151">
        <v>95</v>
      </c>
      <c r="P941" s="151">
        <v>95</v>
      </c>
      <c r="Q941" s="151">
        <v>74</v>
      </c>
      <c r="R941" s="151">
        <v>0</v>
      </c>
      <c r="S941" s="152">
        <v>0.015</v>
      </c>
      <c r="T941" s="153">
        <v>124497</v>
      </c>
      <c r="U941" s="153">
        <v>2314</v>
      </c>
      <c r="V941" s="153">
        <v>2294</v>
      </c>
      <c r="W941" s="153">
        <v>0</v>
      </c>
      <c r="X941" s="151">
        <v>2144</v>
      </c>
      <c r="Y941" s="154">
        <v>0.0185867932560624</v>
      </c>
      <c r="Z941" s="154">
        <v>0.0158508158508159</v>
      </c>
      <c r="AA941" s="154">
        <v>0.0192073911986385</v>
      </c>
      <c r="AB941" s="155">
        <v>0.0214012164902005</v>
      </c>
      <c r="AC941" s="156">
        <v>-0.00335657534782261</v>
      </c>
      <c r="AD941" s="157">
        <v>29778</v>
      </c>
      <c r="AE941" s="158">
        <v>558</v>
      </c>
      <c r="AF941" s="158">
        <v>0</v>
      </c>
      <c r="AG941" s="158">
        <v>31132</v>
      </c>
      <c r="AH941" s="158">
        <v>605</v>
      </c>
      <c r="AI941" s="158">
        <v>0</v>
      </c>
      <c r="AJ941" s="155">
        <v>0.0187386661293572</v>
      </c>
      <c r="AK941" s="155">
        <v>0.0194333804445587</v>
      </c>
      <c r="AL941" s="156">
        <v>-0.000694714315201409</v>
      </c>
    </row>
    <row r="942" ht="33" spans="1:38">
      <c r="A942" s="166" t="s">
        <v>668</v>
      </c>
      <c r="B942" s="167" t="s">
        <v>1827</v>
      </c>
      <c r="C942" s="167" t="s">
        <v>762</v>
      </c>
      <c r="D942" s="150">
        <v>3709</v>
      </c>
      <c r="E942" s="150">
        <v>55</v>
      </c>
      <c r="F942" s="150">
        <v>40</v>
      </c>
      <c r="G942" s="150">
        <v>3</v>
      </c>
      <c r="H942" s="150">
        <v>0</v>
      </c>
      <c r="I942" s="151">
        <v>3579</v>
      </c>
      <c r="J942" s="151">
        <v>47</v>
      </c>
      <c r="K942" s="151">
        <v>47</v>
      </c>
      <c r="L942" s="151">
        <v>4</v>
      </c>
      <c r="M942" s="151">
        <v>0</v>
      </c>
      <c r="N942" s="151">
        <v>3736</v>
      </c>
      <c r="O942" s="151">
        <v>54</v>
      </c>
      <c r="P942" s="151">
        <v>54</v>
      </c>
      <c r="Q942" s="151">
        <v>34</v>
      </c>
      <c r="R942" s="151">
        <v>0</v>
      </c>
      <c r="S942" s="152">
        <v>0.015</v>
      </c>
      <c r="T942" s="153">
        <v>103849</v>
      </c>
      <c r="U942" s="153">
        <v>1301</v>
      </c>
      <c r="V942" s="153">
        <v>1286</v>
      </c>
      <c r="W942" s="153">
        <v>0</v>
      </c>
      <c r="X942" s="151">
        <v>1179</v>
      </c>
      <c r="Y942" s="154">
        <v>0.0125278047934983</v>
      </c>
      <c r="Z942" s="154">
        <v>0.0148287948234025</v>
      </c>
      <c r="AA942" s="154">
        <v>0.0131321598211791</v>
      </c>
      <c r="AB942" s="155">
        <v>0.0144539614561028</v>
      </c>
      <c r="AC942" s="156">
        <v>0.00169663500222344</v>
      </c>
      <c r="AD942" s="157">
        <v>25024</v>
      </c>
      <c r="AE942" s="158">
        <v>340</v>
      </c>
      <c r="AF942" s="158">
        <v>0</v>
      </c>
      <c r="AG942" s="158">
        <v>26423</v>
      </c>
      <c r="AH942" s="158">
        <v>262</v>
      </c>
      <c r="AI942" s="158">
        <v>0</v>
      </c>
      <c r="AJ942" s="155">
        <v>0.0135869565217391</v>
      </c>
      <c r="AK942" s="155">
        <v>0.00991560382999659</v>
      </c>
      <c r="AL942" s="156">
        <v>0.00367135269174254</v>
      </c>
    </row>
    <row r="943" ht="33" spans="1:38">
      <c r="A943" s="166" t="s">
        <v>668</v>
      </c>
      <c r="B943" s="167" t="s">
        <v>1827</v>
      </c>
      <c r="C943" s="167" t="s">
        <v>763</v>
      </c>
      <c r="D943" s="150">
        <v>2147</v>
      </c>
      <c r="E943" s="150">
        <v>23</v>
      </c>
      <c r="F943" s="150">
        <v>14</v>
      </c>
      <c r="G943" s="150">
        <v>0</v>
      </c>
      <c r="H943" s="150">
        <v>0</v>
      </c>
      <c r="I943" s="151">
        <v>2045</v>
      </c>
      <c r="J943" s="151">
        <v>39</v>
      </c>
      <c r="K943" s="151">
        <v>39</v>
      </c>
      <c r="L943" s="151">
        <v>3</v>
      </c>
      <c r="M943" s="151">
        <v>0</v>
      </c>
      <c r="N943" s="151">
        <v>2135</v>
      </c>
      <c r="O943" s="151">
        <v>35</v>
      </c>
      <c r="P943" s="151">
        <v>35</v>
      </c>
      <c r="Q943" s="151">
        <v>14</v>
      </c>
      <c r="R943" s="151">
        <v>0</v>
      </c>
      <c r="S943" s="152">
        <v>0.015</v>
      </c>
      <c r="T943" s="153">
        <v>58311</v>
      </c>
      <c r="U943" s="153">
        <v>993</v>
      </c>
      <c r="V943" s="153">
        <v>984</v>
      </c>
      <c r="W943" s="153">
        <v>0</v>
      </c>
      <c r="X943" s="151">
        <v>899</v>
      </c>
      <c r="Y943" s="154">
        <v>0.0170293769614652</v>
      </c>
      <c r="Z943" s="154">
        <v>0.0107126222636237</v>
      </c>
      <c r="AA943" s="154">
        <v>0.0190709046454768</v>
      </c>
      <c r="AB943" s="155">
        <v>0.0163934426229508</v>
      </c>
      <c r="AC943" s="156">
        <v>-0.00835828238185311</v>
      </c>
      <c r="AD943" s="157">
        <v>14351</v>
      </c>
      <c r="AE943" s="158">
        <v>243</v>
      </c>
      <c r="AF943" s="158">
        <v>0</v>
      </c>
      <c r="AG943" s="158">
        <v>14375</v>
      </c>
      <c r="AH943" s="158">
        <v>256</v>
      </c>
      <c r="AI943" s="158">
        <v>0</v>
      </c>
      <c r="AJ943" s="155">
        <v>0.0169326179360323</v>
      </c>
      <c r="AK943" s="155">
        <v>0.0178086956521739</v>
      </c>
      <c r="AL943" s="156">
        <v>-0.000876077716141579</v>
      </c>
    </row>
    <row r="944" ht="33" spans="1:38">
      <c r="A944" s="166" t="s">
        <v>668</v>
      </c>
      <c r="B944" s="167" t="s">
        <v>1827</v>
      </c>
      <c r="C944" s="167" t="s">
        <v>764</v>
      </c>
      <c r="D944" s="150">
        <v>2162</v>
      </c>
      <c r="E944" s="150">
        <v>49</v>
      </c>
      <c r="F944" s="150">
        <v>28</v>
      </c>
      <c r="G944" s="150">
        <v>0</v>
      </c>
      <c r="H944" s="150">
        <v>0</v>
      </c>
      <c r="I944" s="151">
        <v>1893</v>
      </c>
      <c r="J944" s="151">
        <v>43</v>
      </c>
      <c r="K944" s="151">
        <v>43</v>
      </c>
      <c r="L944" s="151">
        <v>7</v>
      </c>
      <c r="M944" s="151">
        <v>0</v>
      </c>
      <c r="N944" s="151">
        <v>2163</v>
      </c>
      <c r="O944" s="151">
        <v>40</v>
      </c>
      <c r="P944" s="151">
        <v>40</v>
      </c>
      <c r="Q944" s="151">
        <v>31</v>
      </c>
      <c r="R944" s="151">
        <v>0</v>
      </c>
      <c r="S944" s="152">
        <v>0.015</v>
      </c>
      <c r="T944" s="153">
        <v>59552</v>
      </c>
      <c r="U944" s="153">
        <v>1352</v>
      </c>
      <c r="V944" s="153">
        <v>1331</v>
      </c>
      <c r="W944" s="153">
        <v>0</v>
      </c>
      <c r="X944" s="151">
        <v>1234</v>
      </c>
      <c r="Y944" s="154">
        <v>0.0227028479312198</v>
      </c>
      <c r="Z944" s="154">
        <v>0.0226641998149861</v>
      </c>
      <c r="AA944" s="154">
        <v>0.0227152667723191</v>
      </c>
      <c r="AB944" s="155">
        <v>0.0184928340268146</v>
      </c>
      <c r="AC944" s="156">
        <v>-5.10669573329479e-5</v>
      </c>
      <c r="AD944" s="157">
        <v>13887</v>
      </c>
      <c r="AE944" s="158">
        <v>350</v>
      </c>
      <c r="AF944" s="158">
        <v>0</v>
      </c>
      <c r="AG944" s="158">
        <v>14951</v>
      </c>
      <c r="AH944" s="158">
        <v>357</v>
      </c>
      <c r="AI944" s="158">
        <v>0</v>
      </c>
      <c r="AJ944" s="155">
        <v>0.0252034276661626</v>
      </c>
      <c r="AK944" s="155">
        <v>0.0238780014714735</v>
      </c>
      <c r="AL944" s="156">
        <v>0.00132542619468912</v>
      </c>
    </row>
    <row r="945" ht="33" spans="1:38">
      <c r="A945" s="166" t="s">
        <v>668</v>
      </c>
      <c r="B945" s="167" t="s">
        <v>1827</v>
      </c>
      <c r="C945" s="167" t="s">
        <v>765</v>
      </c>
      <c r="D945" s="150">
        <v>4018</v>
      </c>
      <c r="E945" s="150">
        <v>130</v>
      </c>
      <c r="F945" s="150">
        <v>84</v>
      </c>
      <c r="G945" s="150">
        <v>1</v>
      </c>
      <c r="H945" s="150">
        <v>0</v>
      </c>
      <c r="I945" s="151">
        <v>3698</v>
      </c>
      <c r="J945" s="151">
        <v>126</v>
      </c>
      <c r="K945" s="151">
        <v>125</v>
      </c>
      <c r="L945" s="151">
        <v>3</v>
      </c>
      <c r="M945" s="151">
        <v>0</v>
      </c>
      <c r="N945" s="151">
        <v>3981</v>
      </c>
      <c r="O945" s="151">
        <v>115</v>
      </c>
      <c r="P945" s="151">
        <v>115</v>
      </c>
      <c r="Q945" s="151">
        <v>28</v>
      </c>
      <c r="R945" s="151">
        <v>0</v>
      </c>
      <c r="S945" s="152">
        <v>0.015</v>
      </c>
      <c r="T945" s="153">
        <v>108060</v>
      </c>
      <c r="U945" s="153">
        <v>3324</v>
      </c>
      <c r="V945" s="153">
        <v>3277</v>
      </c>
      <c r="W945" s="153">
        <v>4</v>
      </c>
      <c r="X945" s="151">
        <v>2875</v>
      </c>
      <c r="Y945" s="154">
        <v>0.0307236720340552</v>
      </c>
      <c r="Z945" s="154">
        <v>0.0323544051767048</v>
      </c>
      <c r="AA945" s="154">
        <v>0.0340724716062737</v>
      </c>
      <c r="AB945" s="155">
        <v>0.0288872142677719</v>
      </c>
      <c r="AC945" s="156">
        <v>-0.00171806642956884</v>
      </c>
      <c r="AD945" s="157">
        <v>26982</v>
      </c>
      <c r="AE945" s="158">
        <v>875</v>
      </c>
      <c r="AF945" s="158">
        <v>0</v>
      </c>
      <c r="AG945" s="158">
        <v>27025</v>
      </c>
      <c r="AH945" s="158">
        <v>878</v>
      </c>
      <c r="AI945" s="158">
        <v>2</v>
      </c>
      <c r="AJ945" s="155">
        <v>0.0324290267585798</v>
      </c>
      <c r="AK945" s="155">
        <v>0.0324144310823312</v>
      </c>
      <c r="AL945" s="156">
        <v>1.45956762486188e-5</v>
      </c>
    </row>
    <row r="946" ht="33" spans="1:38">
      <c r="A946" s="166" t="s">
        <v>668</v>
      </c>
      <c r="B946" s="167" t="s">
        <v>1827</v>
      </c>
      <c r="C946" s="167" t="s">
        <v>766</v>
      </c>
      <c r="D946" s="150">
        <v>7292</v>
      </c>
      <c r="E946" s="150">
        <v>133</v>
      </c>
      <c r="F946" s="150">
        <v>88</v>
      </c>
      <c r="G946" s="150">
        <v>3</v>
      </c>
      <c r="H946" s="150">
        <v>0</v>
      </c>
      <c r="I946" s="151">
        <v>6366</v>
      </c>
      <c r="J946" s="151">
        <v>122</v>
      </c>
      <c r="K946" s="151">
        <v>121</v>
      </c>
      <c r="L946" s="151">
        <v>0</v>
      </c>
      <c r="M946" s="151">
        <v>0</v>
      </c>
      <c r="N946" s="151">
        <v>7052</v>
      </c>
      <c r="O946" s="151">
        <v>163</v>
      </c>
      <c r="P946" s="151">
        <v>163</v>
      </c>
      <c r="Q946" s="151">
        <v>60</v>
      </c>
      <c r="R946" s="151">
        <v>0</v>
      </c>
      <c r="S946" s="152">
        <v>0.015</v>
      </c>
      <c r="T946" s="153">
        <v>171769</v>
      </c>
      <c r="U946" s="153">
        <v>3355</v>
      </c>
      <c r="V946" s="153">
        <v>3301</v>
      </c>
      <c r="W946" s="153">
        <v>0</v>
      </c>
      <c r="X946" s="151">
        <v>2917</v>
      </c>
      <c r="Y946" s="154">
        <v>0.0195320459454267</v>
      </c>
      <c r="Z946" s="154">
        <v>0.0182391662095447</v>
      </c>
      <c r="AA946" s="154">
        <v>0.0191643103989947</v>
      </c>
      <c r="AB946" s="155">
        <v>0.0231140102098695</v>
      </c>
      <c r="AC946" s="156">
        <v>-0.000925144189449955</v>
      </c>
      <c r="AD946" s="157">
        <v>46411</v>
      </c>
      <c r="AE946" s="158">
        <v>916</v>
      </c>
      <c r="AF946" s="158">
        <v>0</v>
      </c>
      <c r="AG946" s="158">
        <v>42772</v>
      </c>
      <c r="AH946" s="158">
        <v>908</v>
      </c>
      <c r="AI946" s="158">
        <v>0</v>
      </c>
      <c r="AJ946" s="155">
        <v>0.0197367003512098</v>
      </c>
      <c r="AK946" s="155">
        <v>0.0212288412980455</v>
      </c>
      <c r="AL946" s="156">
        <v>-0.00149214094683561</v>
      </c>
    </row>
    <row r="947" ht="33" spans="1:38">
      <c r="A947" s="166" t="s">
        <v>668</v>
      </c>
      <c r="B947" s="167" t="s">
        <v>1827</v>
      </c>
      <c r="C947" s="167" t="s">
        <v>767</v>
      </c>
      <c r="D947" s="150">
        <v>3584</v>
      </c>
      <c r="E947" s="150">
        <v>90</v>
      </c>
      <c r="F947" s="150">
        <v>59</v>
      </c>
      <c r="G947" s="150">
        <v>1</v>
      </c>
      <c r="H947" s="150">
        <v>0</v>
      </c>
      <c r="I947" s="151">
        <v>3093</v>
      </c>
      <c r="J947" s="151">
        <v>58</v>
      </c>
      <c r="K947" s="151">
        <v>58</v>
      </c>
      <c r="L947" s="151">
        <v>4</v>
      </c>
      <c r="M947" s="151">
        <v>0</v>
      </c>
      <c r="N947" s="151">
        <v>3293</v>
      </c>
      <c r="O947" s="151">
        <v>85</v>
      </c>
      <c r="P947" s="151">
        <v>85</v>
      </c>
      <c r="Q947" s="151">
        <v>39</v>
      </c>
      <c r="R947" s="151">
        <v>0</v>
      </c>
      <c r="S947" s="152">
        <v>0.015</v>
      </c>
      <c r="T947" s="153">
        <v>94905</v>
      </c>
      <c r="U947" s="153">
        <v>1987</v>
      </c>
      <c r="V947" s="153">
        <v>1956</v>
      </c>
      <c r="W947" s="153">
        <v>3</v>
      </c>
      <c r="X947" s="151">
        <v>1759</v>
      </c>
      <c r="Y947" s="154">
        <v>0.0209051156419577</v>
      </c>
      <c r="Z947" s="154">
        <v>0.0251116071428571</v>
      </c>
      <c r="AA947" s="154">
        <v>0.0187520206918849</v>
      </c>
      <c r="AB947" s="155">
        <v>0.0258123291831157</v>
      </c>
      <c r="AC947" s="156">
        <v>0.00635958645097224</v>
      </c>
      <c r="AD947" s="157">
        <v>22524</v>
      </c>
      <c r="AE947" s="158">
        <v>510</v>
      </c>
      <c r="AF947" s="158">
        <v>1</v>
      </c>
      <c r="AG947" s="158">
        <v>24001</v>
      </c>
      <c r="AH947" s="158">
        <v>488</v>
      </c>
      <c r="AI947" s="158">
        <v>0</v>
      </c>
      <c r="AJ947" s="155">
        <v>0.0225981175634878</v>
      </c>
      <c r="AK947" s="155">
        <v>0.0203324861464106</v>
      </c>
      <c r="AL947" s="156">
        <v>0.00226563141707727</v>
      </c>
    </row>
    <row r="948" ht="33" spans="1:38">
      <c r="A948" s="166" t="s">
        <v>668</v>
      </c>
      <c r="B948" s="167" t="s">
        <v>1827</v>
      </c>
      <c r="C948" s="167" t="s">
        <v>768</v>
      </c>
      <c r="D948" s="150">
        <v>6017</v>
      </c>
      <c r="E948" s="150">
        <v>179</v>
      </c>
      <c r="F948" s="150">
        <v>107</v>
      </c>
      <c r="G948" s="150">
        <v>1</v>
      </c>
      <c r="H948" s="150">
        <v>0</v>
      </c>
      <c r="I948" s="151">
        <v>5164</v>
      </c>
      <c r="J948" s="151">
        <v>150</v>
      </c>
      <c r="K948" s="151">
        <v>150</v>
      </c>
      <c r="L948" s="151">
        <v>26</v>
      </c>
      <c r="M948" s="151">
        <v>0</v>
      </c>
      <c r="N948" s="151">
        <v>5842</v>
      </c>
      <c r="O948" s="151">
        <v>173</v>
      </c>
      <c r="P948" s="151">
        <v>172</v>
      </c>
      <c r="Q948" s="151">
        <v>73</v>
      </c>
      <c r="R948" s="151">
        <v>0</v>
      </c>
      <c r="S948" s="152">
        <v>0.015</v>
      </c>
      <c r="T948" s="153">
        <v>148924</v>
      </c>
      <c r="U948" s="153">
        <v>4147</v>
      </c>
      <c r="V948" s="153">
        <v>4072</v>
      </c>
      <c r="W948" s="153">
        <v>4</v>
      </c>
      <c r="X948" s="151">
        <v>3680</v>
      </c>
      <c r="Y948" s="154">
        <v>0.0278195589696758</v>
      </c>
      <c r="Z948" s="154">
        <v>0.0297490443742729</v>
      </c>
      <c r="AA948" s="154">
        <v>0.0290472501936483</v>
      </c>
      <c r="AB948" s="155">
        <v>0.0296131461828141</v>
      </c>
      <c r="AC948" s="156">
        <v>0.000701794180624559</v>
      </c>
      <c r="AD948" s="157">
        <v>37359</v>
      </c>
      <c r="AE948" s="158">
        <v>1077</v>
      </c>
      <c r="AF948" s="158">
        <v>0</v>
      </c>
      <c r="AG948" s="158">
        <v>37135</v>
      </c>
      <c r="AH948" s="158">
        <v>1071</v>
      </c>
      <c r="AI948" s="158">
        <v>1</v>
      </c>
      <c r="AJ948" s="155">
        <v>0.0288283947643138</v>
      </c>
      <c r="AK948" s="155">
        <v>0.0288137875319779</v>
      </c>
      <c r="AL948" s="156">
        <v>1.46072323359038e-5</v>
      </c>
    </row>
    <row r="949" ht="33" spans="1:38">
      <c r="A949" s="166" t="s">
        <v>668</v>
      </c>
      <c r="B949" s="167" t="s">
        <v>1827</v>
      </c>
      <c r="C949" s="167" t="s">
        <v>769</v>
      </c>
      <c r="D949" s="150">
        <v>3951</v>
      </c>
      <c r="E949" s="150">
        <v>102</v>
      </c>
      <c r="F949" s="150">
        <v>75</v>
      </c>
      <c r="G949" s="150">
        <v>2</v>
      </c>
      <c r="H949" s="150">
        <v>0</v>
      </c>
      <c r="I949" s="151">
        <v>3633</v>
      </c>
      <c r="J949" s="151">
        <v>83</v>
      </c>
      <c r="K949" s="151">
        <v>83</v>
      </c>
      <c r="L949" s="151">
        <v>5</v>
      </c>
      <c r="M949" s="151">
        <v>0</v>
      </c>
      <c r="N949" s="151">
        <v>4109</v>
      </c>
      <c r="O949" s="151">
        <v>98</v>
      </c>
      <c r="P949" s="151">
        <v>98</v>
      </c>
      <c r="Q949" s="151">
        <v>35</v>
      </c>
      <c r="R949" s="151">
        <v>0</v>
      </c>
      <c r="S949" s="152">
        <v>0.015</v>
      </c>
      <c r="T949" s="153">
        <v>120111</v>
      </c>
      <c r="U949" s="153">
        <v>2626</v>
      </c>
      <c r="V949" s="153">
        <v>2599</v>
      </c>
      <c r="W949" s="153">
        <v>0</v>
      </c>
      <c r="X949" s="151">
        <v>2341</v>
      </c>
      <c r="Y949" s="154">
        <v>0.0218631099566235</v>
      </c>
      <c r="Z949" s="154">
        <v>0.0258162490508732</v>
      </c>
      <c r="AA949" s="154">
        <v>0.0228461326727223</v>
      </c>
      <c r="AB949" s="155">
        <v>0.0238500851788756</v>
      </c>
      <c r="AC949" s="156">
        <v>0.00297011637815093</v>
      </c>
      <c r="AD949" s="157">
        <v>27417</v>
      </c>
      <c r="AE949" s="158">
        <v>653</v>
      </c>
      <c r="AF949" s="158">
        <v>0</v>
      </c>
      <c r="AG949" s="158">
        <v>30457</v>
      </c>
      <c r="AH949" s="158">
        <v>665</v>
      </c>
      <c r="AI949" s="158">
        <v>0</v>
      </c>
      <c r="AJ949" s="155">
        <v>0.0238173396068133</v>
      </c>
      <c r="AK949" s="155">
        <v>0.0218340611353712</v>
      </c>
      <c r="AL949" s="156">
        <v>0.00198327847144211</v>
      </c>
    </row>
    <row r="950" ht="33" spans="1:38">
      <c r="A950" s="166" t="s">
        <v>668</v>
      </c>
      <c r="B950" s="167" t="s">
        <v>1827</v>
      </c>
      <c r="C950" s="167" t="s">
        <v>770</v>
      </c>
      <c r="D950" s="150">
        <v>3799</v>
      </c>
      <c r="E950" s="150">
        <v>97</v>
      </c>
      <c r="F950" s="150">
        <v>59</v>
      </c>
      <c r="G950" s="150">
        <v>1</v>
      </c>
      <c r="H950" s="150">
        <v>0</v>
      </c>
      <c r="I950" s="151">
        <v>3362</v>
      </c>
      <c r="J950" s="151">
        <v>56</v>
      </c>
      <c r="K950" s="151">
        <v>56</v>
      </c>
      <c r="L950" s="151">
        <v>0</v>
      </c>
      <c r="M950" s="151">
        <v>0</v>
      </c>
      <c r="N950" s="151">
        <v>3637</v>
      </c>
      <c r="O950" s="151">
        <v>89</v>
      </c>
      <c r="P950" s="151">
        <v>89</v>
      </c>
      <c r="Q950" s="151">
        <v>32</v>
      </c>
      <c r="R950" s="151">
        <v>0</v>
      </c>
      <c r="S950" s="152">
        <v>0.015</v>
      </c>
      <c r="T950" s="153">
        <v>102539</v>
      </c>
      <c r="U950" s="153">
        <v>2518</v>
      </c>
      <c r="V950" s="153">
        <v>2479</v>
      </c>
      <c r="W950" s="153">
        <v>3</v>
      </c>
      <c r="X950" s="151">
        <v>2204</v>
      </c>
      <c r="Y950" s="154">
        <v>0.0245272530451828</v>
      </c>
      <c r="Z950" s="154">
        <v>0.025533035009213</v>
      </c>
      <c r="AA950" s="154">
        <v>0.016656751933373</v>
      </c>
      <c r="AB950" s="155">
        <v>0.0244707176244157</v>
      </c>
      <c r="AC950" s="156">
        <v>0.00887628307583996</v>
      </c>
      <c r="AD950" s="157">
        <v>24496</v>
      </c>
      <c r="AE950" s="158">
        <v>665</v>
      </c>
      <c r="AF950" s="158">
        <v>0</v>
      </c>
      <c r="AG950" s="158">
        <v>26042</v>
      </c>
      <c r="AH950" s="158">
        <v>689</v>
      </c>
      <c r="AI950" s="158">
        <v>0</v>
      </c>
      <c r="AJ950" s="155">
        <v>0.0271472893533638</v>
      </c>
      <c r="AK950" s="155">
        <v>0.0264572613470548</v>
      </c>
      <c r="AL950" s="156">
        <v>0.000690028006309056</v>
      </c>
    </row>
    <row r="951" ht="33" spans="1:38">
      <c r="A951" s="166" t="s">
        <v>668</v>
      </c>
      <c r="B951" s="167" t="s">
        <v>1827</v>
      </c>
      <c r="C951" s="167" t="s">
        <v>771</v>
      </c>
      <c r="D951" s="150">
        <v>4542</v>
      </c>
      <c r="E951" s="150">
        <v>58</v>
      </c>
      <c r="F951" s="150">
        <v>41</v>
      </c>
      <c r="G951" s="150">
        <v>0</v>
      </c>
      <c r="H951" s="150">
        <v>0</v>
      </c>
      <c r="I951" s="151">
        <v>3965</v>
      </c>
      <c r="J951" s="151">
        <v>65</v>
      </c>
      <c r="K951" s="151">
        <v>65</v>
      </c>
      <c r="L951" s="151">
        <v>18</v>
      </c>
      <c r="M951" s="151">
        <v>0</v>
      </c>
      <c r="N951" s="151">
        <v>4673</v>
      </c>
      <c r="O951" s="151">
        <v>70</v>
      </c>
      <c r="P951" s="151">
        <v>69</v>
      </c>
      <c r="Q951" s="151">
        <v>30</v>
      </c>
      <c r="R951" s="151">
        <v>0</v>
      </c>
      <c r="S951" s="152">
        <v>0.015</v>
      </c>
      <c r="T951" s="153">
        <v>122687</v>
      </c>
      <c r="U951" s="153">
        <v>1662</v>
      </c>
      <c r="V951" s="153">
        <v>1644</v>
      </c>
      <c r="W951" s="153">
        <v>1</v>
      </c>
      <c r="X951" s="151">
        <v>1476</v>
      </c>
      <c r="Y951" s="154">
        <v>0.0135385167132622</v>
      </c>
      <c r="Z951" s="154">
        <v>0.0127697049757816</v>
      </c>
      <c r="AA951" s="154">
        <v>0.0163934426229508</v>
      </c>
      <c r="AB951" s="155">
        <v>0.0149796704472502</v>
      </c>
      <c r="AC951" s="156">
        <v>-0.00362373764716923</v>
      </c>
      <c r="AD951" s="157">
        <v>30306</v>
      </c>
      <c r="AE951" s="158">
        <v>516</v>
      </c>
      <c r="AF951" s="158">
        <v>0</v>
      </c>
      <c r="AG951" s="158">
        <v>31039</v>
      </c>
      <c r="AH951" s="158">
        <v>410</v>
      </c>
      <c r="AI951" s="158">
        <v>0</v>
      </c>
      <c r="AJ951" s="155">
        <v>0.0170263314195209</v>
      </c>
      <c r="AK951" s="155">
        <v>0.0132091884403492</v>
      </c>
      <c r="AL951" s="156">
        <v>0.00381714297917165</v>
      </c>
    </row>
    <row r="952" ht="33" spans="1:38">
      <c r="A952" s="166" t="s">
        <v>668</v>
      </c>
      <c r="B952" s="167" t="s">
        <v>1827</v>
      </c>
      <c r="C952" s="167" t="s">
        <v>772</v>
      </c>
      <c r="D952" s="150">
        <v>3508</v>
      </c>
      <c r="E952" s="150">
        <v>60</v>
      </c>
      <c r="F952" s="150">
        <v>37</v>
      </c>
      <c r="G952" s="150">
        <v>0</v>
      </c>
      <c r="H952" s="150">
        <v>0</v>
      </c>
      <c r="I952" s="151">
        <v>3232</v>
      </c>
      <c r="J952" s="151">
        <v>69</v>
      </c>
      <c r="K952" s="151">
        <v>68</v>
      </c>
      <c r="L952" s="151">
        <v>10</v>
      </c>
      <c r="M952" s="151">
        <v>0</v>
      </c>
      <c r="N952" s="151">
        <v>3679</v>
      </c>
      <c r="O952" s="151">
        <v>64</v>
      </c>
      <c r="P952" s="151">
        <v>64</v>
      </c>
      <c r="Q952" s="151">
        <v>33</v>
      </c>
      <c r="R952" s="151">
        <v>0</v>
      </c>
      <c r="S952" s="152">
        <v>0.015</v>
      </c>
      <c r="T952" s="153">
        <v>91305</v>
      </c>
      <c r="U952" s="153">
        <v>1640</v>
      </c>
      <c r="V952" s="153">
        <v>1616</v>
      </c>
      <c r="W952" s="153">
        <v>2</v>
      </c>
      <c r="X952" s="151">
        <v>1473</v>
      </c>
      <c r="Y952" s="154">
        <v>0.0179398718580582</v>
      </c>
      <c r="Z952" s="154">
        <v>0.0171037628278221</v>
      </c>
      <c r="AA952" s="154">
        <v>0.0213490099009901</v>
      </c>
      <c r="AB952" s="155">
        <v>0.0173960315303071</v>
      </c>
      <c r="AC952" s="156">
        <v>-0.00424524707316798</v>
      </c>
      <c r="AD952" s="157">
        <v>22362</v>
      </c>
      <c r="AE952" s="158">
        <v>443</v>
      </c>
      <c r="AF952" s="158">
        <v>0</v>
      </c>
      <c r="AG952" s="158">
        <v>23172</v>
      </c>
      <c r="AH952" s="158">
        <v>421</v>
      </c>
      <c r="AI952" s="158">
        <v>0</v>
      </c>
      <c r="AJ952" s="155">
        <v>0.0198103926303551</v>
      </c>
      <c r="AK952" s="155">
        <v>0.0181684791990333</v>
      </c>
      <c r="AL952" s="156">
        <v>0.00164191343132175</v>
      </c>
    </row>
    <row r="953" ht="33" spans="1:38">
      <c r="A953" s="166" t="s">
        <v>668</v>
      </c>
      <c r="B953" s="167" t="s">
        <v>1827</v>
      </c>
      <c r="C953" s="167" t="s">
        <v>773</v>
      </c>
      <c r="D953" s="150">
        <v>3577</v>
      </c>
      <c r="E953" s="150">
        <v>94</v>
      </c>
      <c r="F953" s="150">
        <v>68</v>
      </c>
      <c r="G953" s="150">
        <v>2</v>
      </c>
      <c r="H953" s="150">
        <v>0</v>
      </c>
      <c r="I953" s="151">
        <v>3081</v>
      </c>
      <c r="J953" s="151">
        <v>81</v>
      </c>
      <c r="K953" s="151">
        <v>81</v>
      </c>
      <c r="L953" s="151">
        <v>13</v>
      </c>
      <c r="M953" s="151">
        <v>0</v>
      </c>
      <c r="N953" s="151">
        <v>3523</v>
      </c>
      <c r="O953" s="151">
        <v>118</v>
      </c>
      <c r="P953" s="151">
        <v>118</v>
      </c>
      <c r="Q953" s="151">
        <v>52</v>
      </c>
      <c r="R953" s="151">
        <v>0</v>
      </c>
      <c r="S953" s="152">
        <v>0.015</v>
      </c>
      <c r="T953" s="153">
        <v>94992</v>
      </c>
      <c r="U953" s="153">
        <v>2187</v>
      </c>
      <c r="V953" s="153">
        <v>2160</v>
      </c>
      <c r="W953" s="153">
        <v>0</v>
      </c>
      <c r="X953" s="151">
        <v>1921</v>
      </c>
      <c r="Y953" s="154">
        <v>0.0230229914098029</v>
      </c>
      <c r="Z953" s="154">
        <v>0.026279004752586</v>
      </c>
      <c r="AA953" s="154">
        <v>0.0262901655306719</v>
      </c>
      <c r="AB953" s="155">
        <v>0.0334941810956571</v>
      </c>
      <c r="AC953" s="156">
        <v>-1.1160778085894e-5</v>
      </c>
      <c r="AD953" s="157">
        <v>22848</v>
      </c>
      <c r="AE953" s="158">
        <v>584</v>
      </c>
      <c r="AF953" s="158">
        <v>0</v>
      </c>
      <c r="AG953" s="158">
        <v>24504</v>
      </c>
      <c r="AH953" s="158">
        <v>562</v>
      </c>
      <c r="AI953" s="158">
        <v>0</v>
      </c>
      <c r="AJ953" s="155">
        <v>0.0255602240896359</v>
      </c>
      <c r="AK953" s="155">
        <v>0.0229350310153444</v>
      </c>
      <c r="AL953" s="156">
        <v>0.00262519307429142</v>
      </c>
    </row>
    <row r="954" ht="33" spans="1:38">
      <c r="A954" s="166" t="s">
        <v>668</v>
      </c>
      <c r="B954" s="167" t="s">
        <v>1827</v>
      </c>
      <c r="C954" s="167" t="s">
        <v>774</v>
      </c>
      <c r="D954" s="150">
        <v>3440</v>
      </c>
      <c r="E954" s="150">
        <v>82</v>
      </c>
      <c r="F954" s="150">
        <v>56</v>
      </c>
      <c r="G954" s="150">
        <v>1</v>
      </c>
      <c r="H954" s="150">
        <v>0</v>
      </c>
      <c r="I954" s="151">
        <v>3141</v>
      </c>
      <c r="J954" s="151">
        <v>92</v>
      </c>
      <c r="K954" s="151">
        <v>92</v>
      </c>
      <c r="L954" s="151">
        <v>19</v>
      </c>
      <c r="M954" s="151">
        <v>0</v>
      </c>
      <c r="N954" s="151">
        <v>3476</v>
      </c>
      <c r="O954" s="151">
        <v>96</v>
      </c>
      <c r="P954" s="151">
        <v>96</v>
      </c>
      <c r="Q954" s="151">
        <v>57</v>
      </c>
      <c r="R954" s="151">
        <v>0</v>
      </c>
      <c r="S954" s="152">
        <v>0.015</v>
      </c>
      <c r="T954" s="153">
        <v>91485</v>
      </c>
      <c r="U954" s="153">
        <v>2318</v>
      </c>
      <c r="V954" s="153">
        <v>2292</v>
      </c>
      <c r="W954" s="153">
        <v>0</v>
      </c>
      <c r="X954" s="151">
        <v>2102</v>
      </c>
      <c r="Y954" s="154">
        <v>0.02533748701973</v>
      </c>
      <c r="Z954" s="154">
        <v>0.0238372093023256</v>
      </c>
      <c r="AA954" s="154">
        <v>0.029290035020694</v>
      </c>
      <c r="AB954" s="155">
        <v>0.0276179516685846</v>
      </c>
      <c r="AC954" s="156">
        <v>-0.00545282571836846</v>
      </c>
      <c r="AD954" s="157">
        <v>22308</v>
      </c>
      <c r="AE954" s="158">
        <v>594</v>
      </c>
      <c r="AF954" s="158">
        <v>0</v>
      </c>
      <c r="AG954" s="158">
        <v>22870</v>
      </c>
      <c r="AH954" s="158">
        <v>591</v>
      </c>
      <c r="AI954" s="158">
        <v>0</v>
      </c>
      <c r="AJ954" s="155">
        <v>0.0266272189349112</v>
      </c>
      <c r="AK954" s="155">
        <v>0.0258417140358548</v>
      </c>
      <c r="AL954" s="156">
        <v>0.000785504899056412</v>
      </c>
    </row>
    <row r="955" ht="33" spans="1:38">
      <c r="A955" s="166" t="s">
        <v>668</v>
      </c>
      <c r="B955" s="167" t="s">
        <v>1827</v>
      </c>
      <c r="C955" s="167" t="s">
        <v>775</v>
      </c>
      <c r="D955" s="150">
        <v>2618</v>
      </c>
      <c r="E955" s="150">
        <v>44</v>
      </c>
      <c r="F955" s="150">
        <v>24</v>
      </c>
      <c r="G955" s="150">
        <v>0</v>
      </c>
      <c r="H955" s="150">
        <v>0</v>
      </c>
      <c r="I955" s="151">
        <v>2240</v>
      </c>
      <c r="J955" s="151">
        <v>36</v>
      </c>
      <c r="K955" s="151">
        <v>36</v>
      </c>
      <c r="L955" s="151">
        <v>0</v>
      </c>
      <c r="M955" s="151">
        <v>0</v>
      </c>
      <c r="N955" s="151">
        <v>2595</v>
      </c>
      <c r="O955" s="151">
        <v>47</v>
      </c>
      <c r="P955" s="151">
        <v>47</v>
      </c>
      <c r="Q955" s="151">
        <v>21</v>
      </c>
      <c r="R955" s="151">
        <v>0</v>
      </c>
      <c r="S955" s="152">
        <v>0.015</v>
      </c>
      <c r="T955" s="153">
        <v>70497</v>
      </c>
      <c r="U955" s="153">
        <v>1361</v>
      </c>
      <c r="V955" s="153">
        <v>1341</v>
      </c>
      <c r="W955" s="153">
        <v>0</v>
      </c>
      <c r="X955" s="151">
        <v>1229</v>
      </c>
      <c r="Y955" s="154">
        <v>0.0193057860618182</v>
      </c>
      <c r="Z955" s="154">
        <v>0.0168067226890756</v>
      </c>
      <c r="AA955" s="154">
        <v>0.0160714285714286</v>
      </c>
      <c r="AB955" s="155">
        <v>0.018111753371869</v>
      </c>
      <c r="AC955" s="156">
        <v>0.00073529411764706</v>
      </c>
      <c r="AD955" s="157">
        <v>16943</v>
      </c>
      <c r="AE955" s="158">
        <v>368</v>
      </c>
      <c r="AF955" s="158">
        <v>0</v>
      </c>
      <c r="AG955" s="158">
        <v>17632</v>
      </c>
      <c r="AH955" s="158">
        <v>346</v>
      </c>
      <c r="AI955" s="158">
        <v>0</v>
      </c>
      <c r="AJ955" s="155">
        <v>0.0217198843180074</v>
      </c>
      <c r="AK955" s="155">
        <v>0.0196234119782214</v>
      </c>
      <c r="AL955" s="156">
        <v>0.00209647233978602</v>
      </c>
    </row>
    <row r="956" ht="33" spans="1:38">
      <c r="A956" s="166" t="s">
        <v>668</v>
      </c>
      <c r="B956" s="167" t="s">
        <v>1824</v>
      </c>
      <c r="C956" s="167" t="s">
        <v>776</v>
      </c>
      <c r="D956" s="150">
        <v>3502</v>
      </c>
      <c r="E956" s="150">
        <v>132</v>
      </c>
      <c r="F956" s="150">
        <v>100</v>
      </c>
      <c r="G956" s="150">
        <v>1</v>
      </c>
      <c r="H956" s="150">
        <v>0</v>
      </c>
      <c r="I956" s="151">
        <v>3134</v>
      </c>
      <c r="J956" s="151">
        <v>20</v>
      </c>
      <c r="K956" s="151">
        <v>20</v>
      </c>
      <c r="L956" s="151">
        <v>0</v>
      </c>
      <c r="M956" s="151">
        <v>0</v>
      </c>
      <c r="N956" s="151">
        <v>3509</v>
      </c>
      <c r="O956" s="151">
        <v>34</v>
      </c>
      <c r="P956" s="151">
        <v>34</v>
      </c>
      <c r="Q956" s="151">
        <v>25</v>
      </c>
      <c r="R956" s="151">
        <v>0</v>
      </c>
      <c r="S956" s="152">
        <v>0.015</v>
      </c>
      <c r="T956" s="153">
        <v>98193</v>
      </c>
      <c r="U956" s="153">
        <v>1631</v>
      </c>
      <c r="V956" s="153">
        <v>1599</v>
      </c>
      <c r="W956" s="153">
        <v>0</v>
      </c>
      <c r="X956" s="151">
        <v>1444</v>
      </c>
      <c r="Y956" s="154">
        <v>0.0166101453260416</v>
      </c>
      <c r="Z956" s="154">
        <v>0.0376927470017133</v>
      </c>
      <c r="AA956" s="154">
        <v>0.00638162093171666</v>
      </c>
      <c r="AB956" s="155">
        <v>0.00968937019093759</v>
      </c>
      <c r="AC956" s="156">
        <v>0.0313111260699967</v>
      </c>
      <c r="AD956" s="157">
        <v>23604</v>
      </c>
      <c r="AE956" s="158">
        <v>391</v>
      </c>
      <c r="AF956" s="158">
        <v>0</v>
      </c>
      <c r="AG956" s="158">
        <v>25067</v>
      </c>
      <c r="AH956" s="158">
        <v>450</v>
      </c>
      <c r="AI956" s="158">
        <v>0</v>
      </c>
      <c r="AJ956" s="155">
        <v>0.0165649889849178</v>
      </c>
      <c r="AK956" s="155">
        <v>0.0179518889376471</v>
      </c>
      <c r="AL956" s="156">
        <v>-0.0013868999527293</v>
      </c>
    </row>
    <row r="957" ht="33" spans="1:38">
      <c r="A957" s="166" t="s">
        <v>668</v>
      </c>
      <c r="B957" s="167" t="s">
        <v>1824</v>
      </c>
      <c r="C957" s="167" t="s">
        <v>777</v>
      </c>
      <c r="D957" s="150">
        <v>3390</v>
      </c>
      <c r="E957" s="150">
        <v>40</v>
      </c>
      <c r="F957" s="150">
        <v>27</v>
      </c>
      <c r="G957" s="150">
        <v>0</v>
      </c>
      <c r="H957" s="150">
        <v>0</v>
      </c>
      <c r="I957" s="151">
        <v>3083</v>
      </c>
      <c r="J957" s="151">
        <v>49</v>
      </c>
      <c r="K957" s="151">
        <v>49</v>
      </c>
      <c r="L957" s="151">
        <v>6</v>
      </c>
      <c r="M957" s="151">
        <v>0</v>
      </c>
      <c r="N957" s="151">
        <v>3459</v>
      </c>
      <c r="O957" s="151">
        <v>54</v>
      </c>
      <c r="P957" s="151">
        <v>54</v>
      </c>
      <c r="Q957" s="151">
        <v>31</v>
      </c>
      <c r="R957" s="151">
        <v>0</v>
      </c>
      <c r="S957" s="152">
        <v>0.015</v>
      </c>
      <c r="T957" s="153">
        <v>91378</v>
      </c>
      <c r="U957" s="153">
        <v>1221</v>
      </c>
      <c r="V957" s="153">
        <v>1208</v>
      </c>
      <c r="W957" s="153">
        <v>0</v>
      </c>
      <c r="X957" s="151">
        <v>1090</v>
      </c>
      <c r="Y957" s="154">
        <v>0.0133620783996148</v>
      </c>
      <c r="Z957" s="154">
        <v>0.0117994100294985</v>
      </c>
      <c r="AA957" s="154">
        <v>0.015893610120013</v>
      </c>
      <c r="AB957" s="155">
        <v>0.01561144839549</v>
      </c>
      <c r="AC957" s="156">
        <v>-0.00409420009051445</v>
      </c>
      <c r="AD957" s="157">
        <v>22229</v>
      </c>
      <c r="AE957" s="158">
        <v>330</v>
      </c>
      <c r="AF957" s="158">
        <v>0</v>
      </c>
      <c r="AG957" s="158">
        <v>22989</v>
      </c>
      <c r="AH957" s="158">
        <v>315</v>
      </c>
      <c r="AI957" s="158">
        <v>0</v>
      </c>
      <c r="AJ957" s="155">
        <v>0.014845472131</v>
      </c>
      <c r="AK957" s="155">
        <v>0.0137022054025838</v>
      </c>
      <c r="AL957" s="156">
        <v>0.0011432667284162</v>
      </c>
    </row>
    <row r="958" ht="33" spans="1:38">
      <c r="A958" s="166" t="s">
        <v>668</v>
      </c>
      <c r="B958" s="167" t="s">
        <v>1824</v>
      </c>
      <c r="C958" s="167" t="s">
        <v>778</v>
      </c>
      <c r="D958" s="150">
        <v>3045</v>
      </c>
      <c r="E958" s="150">
        <v>43</v>
      </c>
      <c r="F958" s="150">
        <v>31</v>
      </c>
      <c r="G958" s="150">
        <v>0</v>
      </c>
      <c r="H958" s="150">
        <v>0</v>
      </c>
      <c r="I958" s="151">
        <v>2499</v>
      </c>
      <c r="J958" s="151">
        <v>52</v>
      </c>
      <c r="K958" s="151">
        <v>52</v>
      </c>
      <c r="L958" s="151">
        <v>10</v>
      </c>
      <c r="M958" s="151">
        <v>0</v>
      </c>
      <c r="N958" s="151">
        <v>3119</v>
      </c>
      <c r="O958" s="151">
        <v>45</v>
      </c>
      <c r="P958" s="151">
        <v>45</v>
      </c>
      <c r="Q958" s="151">
        <v>27</v>
      </c>
      <c r="R958" s="151">
        <v>0</v>
      </c>
      <c r="S958" s="152">
        <v>0.015</v>
      </c>
      <c r="T958" s="153">
        <v>84698</v>
      </c>
      <c r="U958" s="153">
        <v>1112</v>
      </c>
      <c r="V958" s="153">
        <v>1100</v>
      </c>
      <c r="W958" s="153">
        <v>1</v>
      </c>
      <c r="X958" s="151">
        <v>993</v>
      </c>
      <c r="Y958" s="154">
        <v>0.0131171928498902</v>
      </c>
      <c r="Z958" s="154">
        <v>0.0141215106732348</v>
      </c>
      <c r="AA958" s="154">
        <v>0.0208083233293317</v>
      </c>
      <c r="AB958" s="155">
        <v>0.0144277011862777</v>
      </c>
      <c r="AC958" s="156">
        <v>-0.00668681265609692</v>
      </c>
      <c r="AD958" s="157">
        <v>20234</v>
      </c>
      <c r="AE958" s="158">
        <v>275</v>
      </c>
      <c r="AF958" s="158">
        <v>0</v>
      </c>
      <c r="AG958" s="158">
        <v>21231</v>
      </c>
      <c r="AH958" s="158">
        <v>317</v>
      </c>
      <c r="AI958" s="158">
        <v>0</v>
      </c>
      <c r="AJ958" s="155">
        <v>0.013590985470001</v>
      </c>
      <c r="AK958" s="155">
        <v>0.0149309971268428</v>
      </c>
      <c r="AL958" s="156">
        <v>-0.00134001165684184</v>
      </c>
    </row>
    <row r="959" ht="33" spans="1:38">
      <c r="A959" s="166" t="s">
        <v>668</v>
      </c>
      <c r="B959" s="167" t="s">
        <v>1824</v>
      </c>
      <c r="C959" s="167" t="s">
        <v>779</v>
      </c>
      <c r="D959" s="150">
        <v>2757</v>
      </c>
      <c r="E959" s="150">
        <v>26</v>
      </c>
      <c r="F959" s="150">
        <v>19</v>
      </c>
      <c r="G959" s="150">
        <v>0</v>
      </c>
      <c r="H959" s="150">
        <v>0</v>
      </c>
      <c r="I959" s="151">
        <v>2461</v>
      </c>
      <c r="J959" s="151">
        <v>13</v>
      </c>
      <c r="K959" s="151">
        <v>13</v>
      </c>
      <c r="L959" s="151">
        <v>6</v>
      </c>
      <c r="M959" s="151">
        <v>0</v>
      </c>
      <c r="N959" s="151">
        <v>2818</v>
      </c>
      <c r="O959" s="151">
        <v>79</v>
      </c>
      <c r="P959" s="151">
        <v>79</v>
      </c>
      <c r="Q959" s="151">
        <v>44</v>
      </c>
      <c r="R959" s="151">
        <v>0</v>
      </c>
      <c r="S959" s="152">
        <v>0.015</v>
      </c>
      <c r="T959" s="153">
        <v>76998</v>
      </c>
      <c r="U959" s="153">
        <v>954</v>
      </c>
      <c r="V959" s="153">
        <v>947</v>
      </c>
      <c r="W959" s="153">
        <v>4</v>
      </c>
      <c r="X959" s="151">
        <v>869</v>
      </c>
      <c r="Y959" s="154">
        <v>0.0123379828047482</v>
      </c>
      <c r="Z959" s="154">
        <v>0.00943054044250997</v>
      </c>
      <c r="AA959" s="154">
        <v>0.00528240552620886</v>
      </c>
      <c r="AB959" s="155">
        <v>0.0280340667139815</v>
      </c>
      <c r="AC959" s="156">
        <v>0.00414813491630112</v>
      </c>
      <c r="AD959" s="157">
        <v>18509</v>
      </c>
      <c r="AE959" s="158">
        <v>248</v>
      </c>
      <c r="AF959" s="158">
        <v>0</v>
      </c>
      <c r="AG959" s="158">
        <v>19431</v>
      </c>
      <c r="AH959" s="158">
        <v>258</v>
      </c>
      <c r="AI959" s="158">
        <v>2</v>
      </c>
      <c r="AJ959" s="155">
        <v>0.0133988870279324</v>
      </c>
      <c r="AK959" s="155">
        <v>0.0131748237352684</v>
      </c>
      <c r="AL959" s="156">
        <v>0.000224063292663973</v>
      </c>
    </row>
    <row r="960" ht="33" spans="1:38">
      <c r="A960" s="166" t="s">
        <v>668</v>
      </c>
      <c r="B960" s="167" t="s">
        <v>1824</v>
      </c>
      <c r="C960" s="167" t="s">
        <v>780</v>
      </c>
      <c r="D960" s="150">
        <v>3107</v>
      </c>
      <c r="E960" s="150">
        <v>104</v>
      </c>
      <c r="F960" s="150">
        <v>78</v>
      </c>
      <c r="G960" s="150">
        <v>0</v>
      </c>
      <c r="H960" s="150">
        <v>0</v>
      </c>
      <c r="I960" s="151">
        <v>2705</v>
      </c>
      <c r="J960" s="151">
        <v>116</v>
      </c>
      <c r="K960" s="151">
        <v>115</v>
      </c>
      <c r="L960" s="151">
        <v>7</v>
      </c>
      <c r="M960" s="151">
        <v>0</v>
      </c>
      <c r="N960" s="151">
        <v>3045</v>
      </c>
      <c r="O960" s="151">
        <v>85</v>
      </c>
      <c r="P960" s="151">
        <v>85</v>
      </c>
      <c r="Q960" s="151">
        <v>34</v>
      </c>
      <c r="R960" s="151">
        <v>0</v>
      </c>
      <c r="S960" s="152">
        <v>0.015</v>
      </c>
      <c r="T960" s="153">
        <v>81729</v>
      </c>
      <c r="U960" s="153">
        <v>2413</v>
      </c>
      <c r="V960" s="153">
        <v>2385</v>
      </c>
      <c r="W960" s="153">
        <v>0</v>
      </c>
      <c r="X960" s="151">
        <v>2094</v>
      </c>
      <c r="Y960" s="154">
        <v>0.0295244038223886</v>
      </c>
      <c r="Z960" s="154">
        <v>0.0334728033472803</v>
      </c>
      <c r="AA960" s="154">
        <v>0.0428835489833641</v>
      </c>
      <c r="AB960" s="155">
        <v>0.0279146141215107</v>
      </c>
      <c r="AC960" s="156">
        <v>-0.00941074563608381</v>
      </c>
      <c r="AD960" s="157">
        <v>20346</v>
      </c>
      <c r="AE960" s="158">
        <v>660</v>
      </c>
      <c r="AF960" s="158">
        <v>0</v>
      </c>
      <c r="AG960" s="158">
        <v>21057</v>
      </c>
      <c r="AH960" s="158">
        <v>629</v>
      </c>
      <c r="AI960" s="158">
        <v>0</v>
      </c>
      <c r="AJ960" s="155">
        <v>0.0324388086110292</v>
      </c>
      <c r="AK960" s="155">
        <v>0.0298713017048962</v>
      </c>
      <c r="AL960" s="156">
        <v>0.00256750690613296</v>
      </c>
    </row>
    <row r="961" ht="33" spans="1:38">
      <c r="A961" s="166" t="s">
        <v>668</v>
      </c>
      <c r="B961" s="167" t="s">
        <v>1824</v>
      </c>
      <c r="C961" s="167" t="s">
        <v>781</v>
      </c>
      <c r="D961" s="150">
        <v>3662</v>
      </c>
      <c r="E961" s="150">
        <v>65</v>
      </c>
      <c r="F961" s="150">
        <v>46</v>
      </c>
      <c r="G961" s="150">
        <v>0</v>
      </c>
      <c r="H961" s="150">
        <v>0</v>
      </c>
      <c r="I961" s="151">
        <v>3473</v>
      </c>
      <c r="J961" s="151">
        <v>146</v>
      </c>
      <c r="K961" s="151">
        <v>146</v>
      </c>
      <c r="L961" s="151">
        <v>20</v>
      </c>
      <c r="M961" s="151">
        <v>0</v>
      </c>
      <c r="N961" s="151">
        <v>3766</v>
      </c>
      <c r="O961" s="151">
        <v>59</v>
      </c>
      <c r="P961" s="151">
        <v>58</v>
      </c>
      <c r="Q961" s="151">
        <v>37</v>
      </c>
      <c r="R961" s="151">
        <v>0</v>
      </c>
      <c r="S961" s="152">
        <v>0.015</v>
      </c>
      <c r="T961" s="153">
        <v>95467</v>
      </c>
      <c r="U961" s="153">
        <v>1952</v>
      </c>
      <c r="V961" s="153">
        <v>1932</v>
      </c>
      <c r="W961" s="153">
        <v>0</v>
      </c>
      <c r="X961" s="151">
        <v>1706</v>
      </c>
      <c r="Y961" s="154">
        <v>0.0204468559816481</v>
      </c>
      <c r="Z961" s="154">
        <v>0.0177498634625887</v>
      </c>
      <c r="AA961" s="154">
        <v>0.042038583357328</v>
      </c>
      <c r="AB961" s="155">
        <v>0.0156664896441848</v>
      </c>
      <c r="AC961" s="156">
        <v>-0.0242887198947392</v>
      </c>
      <c r="AD961" s="157">
        <v>24057</v>
      </c>
      <c r="AE961" s="158">
        <v>516</v>
      </c>
      <c r="AF961" s="158">
        <v>0</v>
      </c>
      <c r="AG961" s="158">
        <v>23645</v>
      </c>
      <c r="AH961" s="158">
        <v>521</v>
      </c>
      <c r="AI961" s="158">
        <v>0</v>
      </c>
      <c r="AJ961" s="155">
        <v>0.0214490584860955</v>
      </c>
      <c r="AK961" s="155">
        <v>0.022034256713893</v>
      </c>
      <c r="AL961" s="156">
        <v>-0.000585198227797481</v>
      </c>
    </row>
    <row r="962" ht="33" spans="1:38">
      <c r="A962" s="166" t="s">
        <v>668</v>
      </c>
      <c r="B962" s="167" t="s">
        <v>1824</v>
      </c>
      <c r="C962" s="167" t="s">
        <v>782</v>
      </c>
      <c r="D962" s="150">
        <v>3796</v>
      </c>
      <c r="E962" s="150">
        <v>51</v>
      </c>
      <c r="F962" s="150">
        <v>43</v>
      </c>
      <c r="G962" s="150">
        <v>2</v>
      </c>
      <c r="H962" s="150">
        <v>0</v>
      </c>
      <c r="I962" s="151">
        <v>3367</v>
      </c>
      <c r="J962" s="151">
        <v>48</v>
      </c>
      <c r="K962" s="151">
        <v>47</v>
      </c>
      <c r="L962" s="151">
        <v>9</v>
      </c>
      <c r="M962" s="151">
        <v>0</v>
      </c>
      <c r="N962" s="151">
        <v>3757</v>
      </c>
      <c r="O962" s="151">
        <v>65</v>
      </c>
      <c r="P962" s="151">
        <v>65</v>
      </c>
      <c r="Q962" s="151">
        <v>38</v>
      </c>
      <c r="R962" s="151">
        <v>0</v>
      </c>
      <c r="S962" s="152">
        <v>0.015</v>
      </c>
      <c r="T962" s="153">
        <v>102944</v>
      </c>
      <c r="U962" s="153">
        <v>1609</v>
      </c>
      <c r="V962" s="153">
        <v>1598</v>
      </c>
      <c r="W962" s="153">
        <v>0</v>
      </c>
      <c r="X962" s="151">
        <v>1469</v>
      </c>
      <c r="Y962" s="154">
        <v>0.0156298570096363</v>
      </c>
      <c r="Z962" s="154">
        <v>0.0134351949420443</v>
      </c>
      <c r="AA962" s="154">
        <v>0.0142560142560143</v>
      </c>
      <c r="AB962" s="155">
        <v>0.0173010380622837</v>
      </c>
      <c r="AC962" s="156">
        <v>-0.000820819313969998</v>
      </c>
      <c r="AD962" s="157">
        <v>25169</v>
      </c>
      <c r="AE962" s="158">
        <v>409</v>
      </c>
      <c r="AF962" s="158">
        <v>0</v>
      </c>
      <c r="AG962" s="158">
        <v>25971</v>
      </c>
      <c r="AH962" s="158">
        <v>428</v>
      </c>
      <c r="AI962" s="158">
        <v>0</v>
      </c>
      <c r="AJ962" s="155">
        <v>0.0162501489928086</v>
      </c>
      <c r="AK962" s="155">
        <v>0.0164799199106696</v>
      </c>
      <c r="AL962" s="156">
        <v>-0.000229770917860982</v>
      </c>
    </row>
    <row r="963" ht="33" spans="1:38">
      <c r="A963" s="166" t="s">
        <v>668</v>
      </c>
      <c r="B963" s="167" t="s">
        <v>1824</v>
      </c>
      <c r="C963" s="167" t="s">
        <v>783</v>
      </c>
      <c r="D963" s="150">
        <v>3491</v>
      </c>
      <c r="E963" s="150">
        <v>67</v>
      </c>
      <c r="F963" s="150">
        <v>52</v>
      </c>
      <c r="G963" s="150">
        <v>0</v>
      </c>
      <c r="H963" s="150">
        <v>0</v>
      </c>
      <c r="I963" s="151">
        <v>3119</v>
      </c>
      <c r="J963" s="151">
        <v>64</v>
      </c>
      <c r="K963" s="151">
        <v>64</v>
      </c>
      <c r="L963" s="151">
        <v>13</v>
      </c>
      <c r="M963" s="151">
        <v>0</v>
      </c>
      <c r="N963" s="151">
        <v>3536</v>
      </c>
      <c r="O963" s="151">
        <v>46</v>
      </c>
      <c r="P963" s="151">
        <v>46</v>
      </c>
      <c r="Q963" s="151">
        <v>25</v>
      </c>
      <c r="R963" s="151">
        <v>0</v>
      </c>
      <c r="S963" s="152">
        <v>0.015</v>
      </c>
      <c r="T963" s="153">
        <v>98507</v>
      </c>
      <c r="U963" s="153">
        <v>1534</v>
      </c>
      <c r="V963" s="153">
        <v>1519</v>
      </c>
      <c r="W963" s="153">
        <v>0</v>
      </c>
      <c r="X963" s="151">
        <v>1364</v>
      </c>
      <c r="Y963" s="154">
        <v>0.0155724973859726</v>
      </c>
      <c r="Z963" s="154">
        <v>0.019192208536236</v>
      </c>
      <c r="AA963" s="154">
        <v>0.020519397242706</v>
      </c>
      <c r="AB963" s="155">
        <v>0.0130090497737557</v>
      </c>
      <c r="AC963" s="156">
        <v>-0.00132718870646996</v>
      </c>
      <c r="AD963" s="157">
        <v>23403</v>
      </c>
      <c r="AE963" s="158">
        <v>397</v>
      </c>
      <c r="AF963" s="158">
        <v>0</v>
      </c>
      <c r="AG963" s="158">
        <v>24748</v>
      </c>
      <c r="AH963" s="158">
        <v>396</v>
      </c>
      <c r="AI963" s="158">
        <v>0</v>
      </c>
      <c r="AJ963" s="155">
        <v>0.0169636371405375</v>
      </c>
      <c r="AK963" s="155">
        <v>0.0160012930337805</v>
      </c>
      <c r="AL963" s="156">
        <v>0.000962344106757031</v>
      </c>
    </row>
    <row r="964" ht="33" spans="1:38">
      <c r="A964" s="166" t="s">
        <v>668</v>
      </c>
      <c r="B964" s="167" t="s">
        <v>1824</v>
      </c>
      <c r="C964" s="167" t="s">
        <v>784</v>
      </c>
      <c r="D964" s="150">
        <v>2173</v>
      </c>
      <c r="E964" s="150">
        <v>24</v>
      </c>
      <c r="F964" s="150">
        <v>21</v>
      </c>
      <c r="G964" s="150">
        <v>0</v>
      </c>
      <c r="H964" s="150">
        <v>0</v>
      </c>
      <c r="I964" s="151">
        <v>1895</v>
      </c>
      <c r="J964" s="151">
        <v>23</v>
      </c>
      <c r="K964" s="151">
        <v>23</v>
      </c>
      <c r="L964" s="151">
        <v>3</v>
      </c>
      <c r="M964" s="151">
        <v>0</v>
      </c>
      <c r="N964" s="151">
        <v>2198</v>
      </c>
      <c r="O964" s="151">
        <v>26</v>
      </c>
      <c r="P964" s="151">
        <v>26</v>
      </c>
      <c r="Q964" s="151">
        <v>5</v>
      </c>
      <c r="R964" s="151">
        <v>0</v>
      </c>
      <c r="S964" s="152">
        <v>0.015</v>
      </c>
      <c r="T964" s="153">
        <v>60227</v>
      </c>
      <c r="U964" s="153">
        <v>759</v>
      </c>
      <c r="V964" s="153">
        <v>756</v>
      </c>
      <c r="W964" s="153">
        <v>0</v>
      </c>
      <c r="X964" s="151">
        <v>680</v>
      </c>
      <c r="Y964" s="154">
        <v>0.0126023212180583</v>
      </c>
      <c r="Z964" s="154">
        <v>0.0110446387482743</v>
      </c>
      <c r="AA964" s="154">
        <v>0.0121372031662269</v>
      </c>
      <c r="AB964" s="155">
        <v>0.0118289353958144</v>
      </c>
      <c r="AC964" s="156">
        <v>-0.00109256441795264</v>
      </c>
      <c r="AD964" s="157">
        <v>14589</v>
      </c>
      <c r="AE964" s="158">
        <v>199</v>
      </c>
      <c r="AF964" s="158">
        <v>0</v>
      </c>
      <c r="AG964" s="158">
        <v>15173</v>
      </c>
      <c r="AH964" s="158">
        <v>229</v>
      </c>
      <c r="AI964" s="158">
        <v>0</v>
      </c>
      <c r="AJ964" s="155">
        <v>0.0136404140105559</v>
      </c>
      <c r="AK964" s="155">
        <v>0.0150925986950504</v>
      </c>
      <c r="AL964" s="156">
        <v>-0.00145218468449452</v>
      </c>
    </row>
    <row r="965" ht="33" spans="1:38">
      <c r="A965" s="166" t="s">
        <v>668</v>
      </c>
      <c r="B965" s="167" t="s">
        <v>1824</v>
      </c>
      <c r="C965" s="167" t="s">
        <v>785</v>
      </c>
      <c r="D965" s="150">
        <v>1176</v>
      </c>
      <c r="E965" s="150">
        <v>17</v>
      </c>
      <c r="F965" s="150">
        <v>11</v>
      </c>
      <c r="G965" s="150">
        <v>0</v>
      </c>
      <c r="H965" s="150">
        <v>0</v>
      </c>
      <c r="I965" s="151">
        <v>1049</v>
      </c>
      <c r="J965" s="151">
        <v>14</v>
      </c>
      <c r="K965" s="151">
        <v>14</v>
      </c>
      <c r="L965" s="151">
        <v>1</v>
      </c>
      <c r="M965" s="151">
        <v>0</v>
      </c>
      <c r="N965" s="151">
        <v>1139</v>
      </c>
      <c r="O965" s="151">
        <v>14</v>
      </c>
      <c r="P965" s="151">
        <v>14</v>
      </c>
      <c r="Q965" s="151">
        <v>10</v>
      </c>
      <c r="R965" s="151">
        <v>0</v>
      </c>
      <c r="S965" s="152">
        <v>0.015</v>
      </c>
      <c r="T965" s="153">
        <v>32986</v>
      </c>
      <c r="U965" s="153">
        <v>395</v>
      </c>
      <c r="V965" s="153">
        <v>389</v>
      </c>
      <c r="W965" s="153">
        <v>0</v>
      </c>
      <c r="X965" s="151">
        <v>354</v>
      </c>
      <c r="Y965" s="154">
        <v>0.0119747771781968</v>
      </c>
      <c r="Z965" s="154">
        <v>0.0144557823129252</v>
      </c>
      <c r="AA965" s="154">
        <v>0.0133460438512869</v>
      </c>
      <c r="AB965" s="155">
        <v>0.0122914837576822</v>
      </c>
      <c r="AC965" s="156">
        <v>0.00110973846163823</v>
      </c>
      <c r="AD965" s="157">
        <v>7852</v>
      </c>
      <c r="AE965" s="158">
        <v>110</v>
      </c>
      <c r="AF965" s="158">
        <v>0</v>
      </c>
      <c r="AG965" s="158">
        <v>8291</v>
      </c>
      <c r="AH965" s="158">
        <v>103</v>
      </c>
      <c r="AI965" s="158">
        <v>0</v>
      </c>
      <c r="AJ965" s="155">
        <v>0.0140091696383087</v>
      </c>
      <c r="AK965" s="155">
        <v>0.0124231093957303</v>
      </c>
      <c r="AL965" s="156">
        <v>0.0015860602425784</v>
      </c>
    </row>
    <row r="966" ht="33" spans="1:38">
      <c r="A966" s="166" t="s">
        <v>668</v>
      </c>
      <c r="B966" s="167" t="s">
        <v>1824</v>
      </c>
      <c r="C966" s="167" t="s">
        <v>786</v>
      </c>
      <c r="D966" s="150">
        <v>1505</v>
      </c>
      <c r="E966" s="150">
        <v>23</v>
      </c>
      <c r="F966" s="150">
        <v>17</v>
      </c>
      <c r="G966" s="150">
        <v>0</v>
      </c>
      <c r="H966" s="150">
        <v>0</v>
      </c>
      <c r="I966" s="151">
        <v>1247</v>
      </c>
      <c r="J966" s="151">
        <v>13</v>
      </c>
      <c r="K966" s="151">
        <v>13</v>
      </c>
      <c r="L966" s="151">
        <v>0</v>
      </c>
      <c r="M966" s="151">
        <v>0</v>
      </c>
      <c r="N966" s="151">
        <v>1483</v>
      </c>
      <c r="O966" s="151">
        <v>23</v>
      </c>
      <c r="P966" s="151">
        <v>23</v>
      </c>
      <c r="Q966" s="151">
        <v>12</v>
      </c>
      <c r="R966" s="151">
        <v>0</v>
      </c>
      <c r="S966" s="152">
        <v>0.015</v>
      </c>
      <c r="T966" s="153">
        <v>40297</v>
      </c>
      <c r="U966" s="153">
        <v>519</v>
      </c>
      <c r="V966" s="153">
        <v>512</v>
      </c>
      <c r="W966" s="153">
        <v>1</v>
      </c>
      <c r="X966" s="151">
        <v>465</v>
      </c>
      <c r="Y966" s="154">
        <v>0.0128545549296474</v>
      </c>
      <c r="Z966" s="154">
        <v>0.0152823920265781</v>
      </c>
      <c r="AA966" s="154">
        <v>0.0104250200481155</v>
      </c>
      <c r="AB966" s="155">
        <v>0.0155091031692515</v>
      </c>
      <c r="AC966" s="156">
        <v>0.0048573719784626</v>
      </c>
      <c r="AD966" s="157">
        <v>9627</v>
      </c>
      <c r="AE966" s="158">
        <v>125</v>
      </c>
      <c r="AF966" s="158">
        <v>0</v>
      </c>
      <c r="AG966" s="158">
        <v>10239</v>
      </c>
      <c r="AH966" s="158">
        <v>122</v>
      </c>
      <c r="AI966" s="158">
        <v>0</v>
      </c>
      <c r="AJ966" s="155">
        <v>0.0129843149475434</v>
      </c>
      <c r="AK966" s="155">
        <v>0.0119152260962985</v>
      </c>
      <c r="AL966" s="156">
        <v>0.0010690888512449</v>
      </c>
    </row>
    <row r="967" ht="33" spans="1:38">
      <c r="A967" s="166" t="s">
        <v>668</v>
      </c>
      <c r="B967" s="167" t="s">
        <v>1824</v>
      </c>
      <c r="C967" s="167" t="s">
        <v>787</v>
      </c>
      <c r="D967" s="150">
        <v>3416</v>
      </c>
      <c r="E967" s="150">
        <v>41</v>
      </c>
      <c r="F967" s="150">
        <v>17</v>
      </c>
      <c r="G967" s="150">
        <v>0</v>
      </c>
      <c r="H967" s="150">
        <v>0</v>
      </c>
      <c r="I967" s="151">
        <v>3309</v>
      </c>
      <c r="J967" s="151">
        <v>39</v>
      </c>
      <c r="K967" s="151">
        <v>39</v>
      </c>
      <c r="L967" s="151">
        <v>2</v>
      </c>
      <c r="M967" s="151">
        <v>0</v>
      </c>
      <c r="N967" s="151">
        <v>3429</v>
      </c>
      <c r="O967" s="151">
        <v>75</v>
      </c>
      <c r="P967" s="151">
        <v>75</v>
      </c>
      <c r="Q967" s="151">
        <v>24</v>
      </c>
      <c r="R967" s="151">
        <v>0</v>
      </c>
      <c r="S967" s="152">
        <v>0.015</v>
      </c>
      <c r="T967" s="153">
        <v>89145</v>
      </c>
      <c r="U967" s="153">
        <v>1763</v>
      </c>
      <c r="V967" s="153">
        <v>1738</v>
      </c>
      <c r="W967" s="153">
        <v>0</v>
      </c>
      <c r="X967" s="151">
        <v>1612</v>
      </c>
      <c r="Y967" s="154">
        <v>0.0197767681866622</v>
      </c>
      <c r="Z967" s="154">
        <v>0.0120023419203747</v>
      </c>
      <c r="AA967" s="154">
        <v>0.0117860380779692</v>
      </c>
      <c r="AB967" s="155">
        <v>0.0218722659667542</v>
      </c>
      <c r="AC967" s="156">
        <v>0.000216303842405532</v>
      </c>
      <c r="AD967" s="157">
        <v>22380</v>
      </c>
      <c r="AE967" s="158">
        <v>409</v>
      </c>
      <c r="AF967" s="158">
        <v>0</v>
      </c>
      <c r="AG967" s="158">
        <v>22798</v>
      </c>
      <c r="AH967" s="158">
        <v>443</v>
      </c>
      <c r="AI967" s="158">
        <v>0</v>
      </c>
      <c r="AJ967" s="155">
        <v>0.0182752457551385</v>
      </c>
      <c r="AK967" s="155">
        <v>0.0194315290814984</v>
      </c>
      <c r="AL967" s="156">
        <v>-0.00115628332635986</v>
      </c>
    </row>
    <row r="968" ht="33" spans="1:38">
      <c r="A968" s="166" t="s">
        <v>668</v>
      </c>
      <c r="B968" s="167" t="s">
        <v>1824</v>
      </c>
      <c r="C968" s="167" t="s">
        <v>788</v>
      </c>
      <c r="D968" s="150">
        <v>3084</v>
      </c>
      <c r="E968" s="150">
        <v>57</v>
      </c>
      <c r="F968" s="150">
        <v>43</v>
      </c>
      <c r="G968" s="150">
        <v>1</v>
      </c>
      <c r="H968" s="150">
        <v>0</v>
      </c>
      <c r="I968" s="151">
        <v>2772</v>
      </c>
      <c r="J968" s="151">
        <v>19</v>
      </c>
      <c r="K968" s="151">
        <v>19</v>
      </c>
      <c r="L968" s="151">
        <v>2</v>
      </c>
      <c r="M968" s="151">
        <v>0</v>
      </c>
      <c r="N968" s="151">
        <v>3220</v>
      </c>
      <c r="O968" s="151">
        <v>57</v>
      </c>
      <c r="P968" s="151">
        <v>57</v>
      </c>
      <c r="Q968" s="151">
        <v>27</v>
      </c>
      <c r="R968" s="151">
        <v>0</v>
      </c>
      <c r="S968" s="152">
        <v>0.015</v>
      </c>
      <c r="T968" s="153">
        <v>78447</v>
      </c>
      <c r="U968" s="153">
        <v>1080</v>
      </c>
      <c r="V968" s="153">
        <v>1066</v>
      </c>
      <c r="W968" s="153">
        <v>0</v>
      </c>
      <c r="X968" s="151">
        <v>967</v>
      </c>
      <c r="Y968" s="154">
        <v>0.0137672568740678</v>
      </c>
      <c r="Z968" s="154">
        <v>0.0184824902723735</v>
      </c>
      <c r="AA968" s="154">
        <v>0.00685425685425685</v>
      </c>
      <c r="AB968" s="155">
        <v>0.0177018633540373</v>
      </c>
      <c r="AC968" s="156">
        <v>0.0116282334181167</v>
      </c>
      <c r="AD968" s="157">
        <v>19319</v>
      </c>
      <c r="AE968" s="158">
        <v>287</v>
      </c>
      <c r="AF968" s="158">
        <v>0</v>
      </c>
      <c r="AG968" s="158">
        <v>19262</v>
      </c>
      <c r="AH968" s="158">
        <v>280</v>
      </c>
      <c r="AI968" s="158">
        <v>0</v>
      </c>
      <c r="AJ968" s="155">
        <v>0.0148558413996584</v>
      </c>
      <c r="AK968" s="155">
        <v>0.0145363928979338</v>
      </c>
      <c r="AL968" s="156">
        <v>0.000319448501724611</v>
      </c>
    </row>
    <row r="969" ht="33" spans="1:38">
      <c r="A969" s="166" t="s">
        <v>668</v>
      </c>
      <c r="B969" s="167" t="s">
        <v>1824</v>
      </c>
      <c r="C969" s="167" t="s">
        <v>789</v>
      </c>
      <c r="D969" s="150">
        <v>6292</v>
      </c>
      <c r="E969" s="150">
        <v>47</v>
      </c>
      <c r="F969" s="150">
        <v>34</v>
      </c>
      <c r="G969" s="150">
        <v>0</v>
      </c>
      <c r="H969" s="150">
        <v>0</v>
      </c>
      <c r="I969" s="151">
        <v>7496</v>
      </c>
      <c r="J969" s="151">
        <v>59</v>
      </c>
      <c r="K969" s="151">
        <v>59</v>
      </c>
      <c r="L969" s="151">
        <v>12</v>
      </c>
      <c r="M969" s="151">
        <v>0</v>
      </c>
      <c r="N969" s="151">
        <v>6871</v>
      </c>
      <c r="O969" s="151">
        <v>53</v>
      </c>
      <c r="P969" s="151">
        <v>53</v>
      </c>
      <c r="Q969" s="151">
        <v>32</v>
      </c>
      <c r="R969" s="151">
        <v>0</v>
      </c>
      <c r="S969" s="152">
        <v>0.015</v>
      </c>
      <c r="T969" s="153">
        <v>155245</v>
      </c>
      <c r="U969" s="153">
        <v>2179</v>
      </c>
      <c r="V969" s="153">
        <v>2165</v>
      </c>
      <c r="W969" s="153">
        <v>0</v>
      </c>
      <c r="X969" s="151">
        <v>2047</v>
      </c>
      <c r="Y969" s="154">
        <v>0.0140358787722632</v>
      </c>
      <c r="Z969" s="154">
        <v>0.00746980292434838</v>
      </c>
      <c r="AA969" s="154">
        <v>0.00787086446104589</v>
      </c>
      <c r="AB969" s="155">
        <v>0.00771357880948916</v>
      </c>
      <c r="AC969" s="156">
        <v>-0.000401061536697511</v>
      </c>
      <c r="AD969" s="157">
        <v>44227</v>
      </c>
      <c r="AE969" s="158">
        <v>420</v>
      </c>
      <c r="AF969" s="158">
        <v>0</v>
      </c>
      <c r="AG969" s="158">
        <v>40136</v>
      </c>
      <c r="AH969" s="158">
        <v>639</v>
      </c>
      <c r="AI969" s="158">
        <v>0</v>
      </c>
      <c r="AJ969" s="155">
        <v>0.00949646143758338</v>
      </c>
      <c r="AK969" s="155">
        <v>0.0159208690452462</v>
      </c>
      <c r="AL969" s="156">
        <v>-0.00642440760766278</v>
      </c>
    </row>
    <row r="970" ht="33" spans="1:38">
      <c r="A970" s="166" t="s">
        <v>668</v>
      </c>
      <c r="B970" s="167" t="s">
        <v>1824</v>
      </c>
      <c r="C970" s="167" t="s">
        <v>790</v>
      </c>
      <c r="D970" s="150">
        <v>2424</v>
      </c>
      <c r="E970" s="150">
        <v>24</v>
      </c>
      <c r="F970" s="150">
        <v>17</v>
      </c>
      <c r="G970" s="150">
        <v>1</v>
      </c>
      <c r="H970" s="150">
        <v>0</v>
      </c>
      <c r="I970" s="151">
        <v>2523</v>
      </c>
      <c r="J970" s="151">
        <v>24</v>
      </c>
      <c r="K970" s="151">
        <v>23</v>
      </c>
      <c r="L970" s="151">
        <v>7</v>
      </c>
      <c r="M970" s="151">
        <v>0</v>
      </c>
      <c r="N970" s="151">
        <v>2519</v>
      </c>
      <c r="O970" s="151">
        <v>20</v>
      </c>
      <c r="P970" s="151">
        <v>20</v>
      </c>
      <c r="Q970" s="151">
        <v>15</v>
      </c>
      <c r="R970" s="151">
        <v>0</v>
      </c>
      <c r="S970" s="152">
        <v>0.015</v>
      </c>
      <c r="T970" s="153">
        <v>62474</v>
      </c>
      <c r="U970" s="153">
        <v>581</v>
      </c>
      <c r="V970" s="153">
        <v>573</v>
      </c>
      <c r="W970" s="153">
        <v>0</v>
      </c>
      <c r="X970" s="151">
        <v>532</v>
      </c>
      <c r="Y970" s="154">
        <v>0.00929986874539809</v>
      </c>
      <c r="Z970" s="154">
        <v>0.0099009900990099</v>
      </c>
      <c r="AA970" s="154">
        <v>0.00951248513674197</v>
      </c>
      <c r="AB970" s="155">
        <v>0.00793965859468043</v>
      </c>
      <c r="AC970" s="156">
        <v>0.000388504962267928</v>
      </c>
      <c r="AD970" s="157">
        <v>15610</v>
      </c>
      <c r="AE970" s="158">
        <v>135</v>
      </c>
      <c r="AF970" s="158">
        <v>0</v>
      </c>
      <c r="AG970" s="158">
        <v>16027</v>
      </c>
      <c r="AH970" s="158">
        <v>124</v>
      </c>
      <c r="AI970" s="158">
        <v>0</v>
      </c>
      <c r="AJ970" s="155">
        <v>0.00864830237027546</v>
      </c>
      <c r="AK970" s="155">
        <v>0.00773694390715667</v>
      </c>
      <c r="AL970" s="156">
        <v>0.000911358463118792</v>
      </c>
    </row>
    <row r="971" ht="33" spans="1:38">
      <c r="A971" s="166" t="s">
        <v>668</v>
      </c>
      <c r="B971" s="167" t="s">
        <v>1824</v>
      </c>
      <c r="C971" s="167" t="s">
        <v>791</v>
      </c>
      <c r="D971" s="150">
        <v>3253</v>
      </c>
      <c r="E971" s="150">
        <v>61</v>
      </c>
      <c r="F971" s="150">
        <v>41</v>
      </c>
      <c r="G971" s="150">
        <v>0</v>
      </c>
      <c r="H971" s="150">
        <v>0</v>
      </c>
      <c r="I971" s="151">
        <v>2768</v>
      </c>
      <c r="J971" s="151">
        <v>56</v>
      </c>
      <c r="K971" s="151">
        <v>56</v>
      </c>
      <c r="L971" s="151">
        <v>7</v>
      </c>
      <c r="M971" s="151">
        <v>0</v>
      </c>
      <c r="N971" s="151">
        <v>3196</v>
      </c>
      <c r="O971" s="151">
        <v>56</v>
      </c>
      <c r="P971" s="151">
        <v>56</v>
      </c>
      <c r="Q971" s="151">
        <v>17</v>
      </c>
      <c r="R971" s="151">
        <v>0</v>
      </c>
      <c r="S971" s="152">
        <v>0.015</v>
      </c>
      <c r="T971" s="153">
        <v>81609</v>
      </c>
      <c r="U971" s="153">
        <v>1310</v>
      </c>
      <c r="V971" s="153">
        <v>1290</v>
      </c>
      <c r="W971" s="153">
        <v>0</v>
      </c>
      <c r="X971" s="151">
        <v>1140</v>
      </c>
      <c r="Y971" s="154">
        <v>0.0160521511107844</v>
      </c>
      <c r="Z971" s="154">
        <v>0.0187519213034122</v>
      </c>
      <c r="AA971" s="154">
        <v>0.0202312138728324</v>
      </c>
      <c r="AB971" s="155">
        <v>0.0175219023779725</v>
      </c>
      <c r="AC971" s="156">
        <v>-0.00147929256942014</v>
      </c>
      <c r="AD971" s="157">
        <v>20302</v>
      </c>
      <c r="AE971" s="158">
        <v>341</v>
      </c>
      <c r="AF971" s="158">
        <v>0</v>
      </c>
      <c r="AG971" s="158">
        <v>20547</v>
      </c>
      <c r="AH971" s="158">
        <v>365</v>
      </c>
      <c r="AI971" s="158">
        <v>0</v>
      </c>
      <c r="AJ971" s="155">
        <v>0.0167963747414048</v>
      </c>
      <c r="AK971" s="155">
        <v>0.0177641504842556</v>
      </c>
      <c r="AL971" s="156">
        <v>-0.000967775742850823</v>
      </c>
    </row>
    <row r="972" ht="33" spans="1:38">
      <c r="A972" s="166" t="s">
        <v>668</v>
      </c>
      <c r="B972" s="167" t="s">
        <v>1824</v>
      </c>
      <c r="C972" s="167" t="s">
        <v>792</v>
      </c>
      <c r="D972" s="150">
        <v>2563</v>
      </c>
      <c r="E972" s="150">
        <v>31</v>
      </c>
      <c r="F972" s="150">
        <v>21</v>
      </c>
      <c r="G972" s="150">
        <v>0</v>
      </c>
      <c r="H972" s="150">
        <v>0</v>
      </c>
      <c r="I972" s="151">
        <v>2204</v>
      </c>
      <c r="J972" s="151">
        <v>48</v>
      </c>
      <c r="K972" s="151">
        <v>48</v>
      </c>
      <c r="L972" s="151">
        <v>8</v>
      </c>
      <c r="M972" s="151">
        <v>0</v>
      </c>
      <c r="N972" s="151">
        <v>2515</v>
      </c>
      <c r="O972" s="151">
        <v>65</v>
      </c>
      <c r="P972" s="151">
        <v>65</v>
      </c>
      <c r="Q972" s="151">
        <v>39</v>
      </c>
      <c r="R972" s="151">
        <v>0</v>
      </c>
      <c r="S972" s="152">
        <v>0.015</v>
      </c>
      <c r="T972" s="153">
        <v>64886</v>
      </c>
      <c r="U972" s="153">
        <v>1495</v>
      </c>
      <c r="V972" s="153">
        <v>1485</v>
      </c>
      <c r="W972" s="153">
        <v>0</v>
      </c>
      <c r="X972" s="151">
        <v>1380</v>
      </c>
      <c r="Y972" s="154">
        <v>0.0230404093332922</v>
      </c>
      <c r="Z972" s="154">
        <v>0.0120952009364027</v>
      </c>
      <c r="AA972" s="154">
        <v>0.0217785843920145</v>
      </c>
      <c r="AB972" s="155">
        <v>0.025844930417495</v>
      </c>
      <c r="AC972" s="156">
        <v>-0.00968338345561186</v>
      </c>
      <c r="AD972" s="157">
        <v>15809</v>
      </c>
      <c r="AE972" s="158">
        <v>316</v>
      </c>
      <c r="AF972" s="158">
        <v>0</v>
      </c>
      <c r="AG972" s="158">
        <v>16078</v>
      </c>
      <c r="AH972" s="158">
        <v>422</v>
      </c>
      <c r="AI972" s="158">
        <v>0</v>
      </c>
      <c r="AJ972" s="155">
        <v>0.019988614080587</v>
      </c>
      <c r="AK972" s="155">
        <v>0.0262470456524443</v>
      </c>
      <c r="AL972" s="156">
        <v>-0.00625843157185733</v>
      </c>
    </row>
    <row r="973" ht="33" spans="1:38">
      <c r="A973" s="166" t="s">
        <v>668</v>
      </c>
      <c r="B973" s="167" t="s">
        <v>1824</v>
      </c>
      <c r="C973" s="167" t="s">
        <v>793</v>
      </c>
      <c r="D973" s="150">
        <v>5485</v>
      </c>
      <c r="E973" s="150">
        <v>53</v>
      </c>
      <c r="F973" s="150">
        <v>33</v>
      </c>
      <c r="G973" s="150">
        <v>0</v>
      </c>
      <c r="H973" s="150">
        <v>0</v>
      </c>
      <c r="I973" s="151">
        <v>4907</v>
      </c>
      <c r="J973" s="151">
        <v>55</v>
      </c>
      <c r="K973" s="151">
        <v>53</v>
      </c>
      <c r="L973" s="151">
        <v>5</v>
      </c>
      <c r="M973" s="151">
        <v>0</v>
      </c>
      <c r="N973" s="151">
        <v>5488</v>
      </c>
      <c r="O973" s="151">
        <v>66</v>
      </c>
      <c r="P973" s="151">
        <v>66</v>
      </c>
      <c r="Q973" s="151">
        <v>42</v>
      </c>
      <c r="R973" s="151">
        <v>0</v>
      </c>
      <c r="S973" s="152">
        <v>0.015</v>
      </c>
      <c r="T973" s="153">
        <v>134837</v>
      </c>
      <c r="U973" s="153">
        <v>1755</v>
      </c>
      <c r="V973" s="153">
        <v>1731</v>
      </c>
      <c r="W973" s="153">
        <v>0</v>
      </c>
      <c r="X973" s="151">
        <v>1601</v>
      </c>
      <c r="Y973" s="154">
        <v>0.0130157152710309</v>
      </c>
      <c r="Z973" s="154">
        <v>0.00966271649954421</v>
      </c>
      <c r="AA973" s="154">
        <v>0.0112084776849399</v>
      </c>
      <c r="AB973" s="155">
        <v>0.0120262390670554</v>
      </c>
      <c r="AC973" s="156">
        <v>-0.00154576118539567</v>
      </c>
      <c r="AD973" s="157">
        <v>33964</v>
      </c>
      <c r="AE973" s="158">
        <v>396</v>
      </c>
      <c r="AF973" s="158">
        <v>0</v>
      </c>
      <c r="AG973" s="158">
        <v>33800</v>
      </c>
      <c r="AH973" s="158">
        <v>391</v>
      </c>
      <c r="AI973" s="158">
        <v>0</v>
      </c>
      <c r="AJ973" s="155">
        <v>0.0116594040749028</v>
      </c>
      <c r="AK973" s="155">
        <v>0.0115680473372781</v>
      </c>
      <c r="AL973" s="156">
        <v>9.13567376247329e-5</v>
      </c>
    </row>
    <row r="974" ht="33" spans="1:38">
      <c r="A974" s="166" t="s">
        <v>668</v>
      </c>
      <c r="B974" s="167" t="s">
        <v>33</v>
      </c>
      <c r="C974" s="167" t="s">
        <v>794</v>
      </c>
      <c r="D974" s="150">
        <v>0</v>
      </c>
      <c r="E974" s="150">
        <v>0</v>
      </c>
      <c r="F974" s="150">
        <v>0</v>
      </c>
      <c r="G974" s="150">
        <v>0</v>
      </c>
      <c r="H974" s="150">
        <v>0</v>
      </c>
      <c r="I974" s="151">
        <v>0</v>
      </c>
      <c r="J974" s="151">
        <v>0</v>
      </c>
      <c r="K974" s="151">
        <v>0</v>
      </c>
      <c r="L974" s="151">
        <v>0</v>
      </c>
      <c r="M974" s="151">
        <v>0</v>
      </c>
      <c r="N974" s="151">
        <v>0</v>
      </c>
      <c r="O974" s="151">
        <v>0</v>
      </c>
      <c r="P974" s="151">
        <v>0</v>
      </c>
      <c r="Q974" s="151">
        <v>0</v>
      </c>
      <c r="R974" s="151">
        <v>0</v>
      </c>
      <c r="S974" s="152">
        <v>0.015</v>
      </c>
      <c r="T974" s="153">
        <v>0</v>
      </c>
      <c r="U974" s="153">
        <v>0</v>
      </c>
      <c r="V974" s="153">
        <v>0</v>
      </c>
      <c r="W974" s="153">
        <v>0</v>
      </c>
      <c r="X974" s="151">
        <v>0</v>
      </c>
      <c r="Y974" s="154">
        <v>0</v>
      </c>
      <c r="Z974" s="154">
        <v>0</v>
      </c>
      <c r="AA974" s="154">
        <v>0</v>
      </c>
      <c r="AB974" s="155">
        <v>0</v>
      </c>
      <c r="AC974" s="156">
        <v>0</v>
      </c>
      <c r="AD974" s="157">
        <v>0</v>
      </c>
      <c r="AE974" s="158">
        <v>0</v>
      </c>
      <c r="AF974" s="158">
        <v>0</v>
      </c>
      <c r="AG974" s="158">
        <v>0</v>
      </c>
      <c r="AH974" s="158">
        <v>0</v>
      </c>
      <c r="AI974" s="158">
        <v>0</v>
      </c>
      <c r="AJ974" s="155">
        <v>0</v>
      </c>
      <c r="AK974" s="155">
        <v>0</v>
      </c>
      <c r="AL974" s="156">
        <v>0</v>
      </c>
    </row>
    <row r="975" ht="33" spans="1:38">
      <c r="A975" s="166" t="s">
        <v>668</v>
      </c>
      <c r="B975" s="167" t="s">
        <v>1824</v>
      </c>
      <c r="C975" s="167" t="s">
        <v>795</v>
      </c>
      <c r="D975" s="150">
        <v>1656</v>
      </c>
      <c r="E975" s="150">
        <v>44</v>
      </c>
      <c r="F975" s="150">
        <v>29</v>
      </c>
      <c r="G975" s="150">
        <v>0</v>
      </c>
      <c r="H975" s="150">
        <v>0</v>
      </c>
      <c r="I975" s="151">
        <v>1556</v>
      </c>
      <c r="J975" s="151">
        <v>45</v>
      </c>
      <c r="K975" s="151">
        <v>45</v>
      </c>
      <c r="L975" s="151">
        <v>9</v>
      </c>
      <c r="M975" s="151">
        <v>0</v>
      </c>
      <c r="N975" s="151">
        <v>1721</v>
      </c>
      <c r="O975" s="151">
        <v>43</v>
      </c>
      <c r="P975" s="151">
        <v>43</v>
      </c>
      <c r="Q975" s="151">
        <v>33</v>
      </c>
      <c r="R975" s="151">
        <v>0</v>
      </c>
      <c r="S975" s="152">
        <v>0.015</v>
      </c>
      <c r="T975" s="153">
        <v>44349</v>
      </c>
      <c r="U975" s="153">
        <v>1071</v>
      </c>
      <c r="V975" s="153">
        <v>1056</v>
      </c>
      <c r="W975" s="153">
        <v>0</v>
      </c>
      <c r="X975" s="151">
        <v>972</v>
      </c>
      <c r="Y975" s="154">
        <v>0.0241493607522154</v>
      </c>
      <c r="Z975" s="154">
        <v>0.0265700483091787</v>
      </c>
      <c r="AA975" s="154">
        <v>0.0289203084832905</v>
      </c>
      <c r="AB975" s="155">
        <v>0.0249854735618826</v>
      </c>
      <c r="AC975" s="156">
        <v>-0.00235026017411175</v>
      </c>
      <c r="AD975" s="157">
        <v>10965</v>
      </c>
      <c r="AE975" s="158">
        <v>289</v>
      </c>
      <c r="AF975" s="158">
        <v>0</v>
      </c>
      <c r="AG975" s="158">
        <v>10974</v>
      </c>
      <c r="AH975" s="158">
        <v>258</v>
      </c>
      <c r="AI975" s="158">
        <v>0</v>
      </c>
      <c r="AJ975" s="155">
        <v>0.0263565891472868</v>
      </c>
      <c r="AK975" s="155">
        <v>0.0235101148168398</v>
      </c>
      <c r="AL975" s="156">
        <v>0.00284647433044702</v>
      </c>
    </row>
    <row r="976" ht="33" spans="1:38">
      <c r="A976" s="166" t="s">
        <v>668</v>
      </c>
      <c r="B976" s="167" t="s">
        <v>1826</v>
      </c>
      <c r="C976" s="167" t="s">
        <v>796</v>
      </c>
      <c r="D976" s="150">
        <v>1764</v>
      </c>
      <c r="E976" s="150">
        <v>34</v>
      </c>
      <c r="F976" s="150">
        <v>25</v>
      </c>
      <c r="G976" s="150">
        <v>0</v>
      </c>
      <c r="H976" s="150">
        <v>0</v>
      </c>
      <c r="I976" s="151">
        <v>1770</v>
      </c>
      <c r="J976" s="151">
        <v>91</v>
      </c>
      <c r="K976" s="151">
        <v>91</v>
      </c>
      <c r="L976" s="151">
        <v>1</v>
      </c>
      <c r="M976" s="151">
        <v>0</v>
      </c>
      <c r="N976" s="151">
        <v>1931</v>
      </c>
      <c r="O976" s="151">
        <v>36</v>
      </c>
      <c r="P976" s="151">
        <v>36</v>
      </c>
      <c r="Q976" s="151">
        <v>11</v>
      </c>
      <c r="R976" s="151">
        <v>0</v>
      </c>
      <c r="S976" s="152">
        <v>0.015</v>
      </c>
      <c r="T976" s="153">
        <v>57135</v>
      </c>
      <c r="U976" s="153">
        <v>1115</v>
      </c>
      <c r="V976" s="153">
        <v>1105</v>
      </c>
      <c r="W976" s="153">
        <v>1</v>
      </c>
      <c r="X976" s="151">
        <v>946</v>
      </c>
      <c r="Y976" s="154">
        <v>0.019497680931128</v>
      </c>
      <c r="Z976" s="154">
        <v>0.0192743764172336</v>
      </c>
      <c r="AA976" s="154">
        <v>0.0514124293785311</v>
      </c>
      <c r="AB976" s="155">
        <v>0.0186431900569653</v>
      </c>
      <c r="AC976" s="156">
        <v>-0.0321380529612975</v>
      </c>
      <c r="AD976" s="157">
        <v>12864</v>
      </c>
      <c r="AE976" s="158">
        <v>316</v>
      </c>
      <c r="AF976" s="158">
        <v>0</v>
      </c>
      <c r="AG976" s="158">
        <v>13466</v>
      </c>
      <c r="AH976" s="158">
        <v>251</v>
      </c>
      <c r="AI976" s="158">
        <v>0</v>
      </c>
      <c r="AJ976" s="155">
        <v>0.0245646766169154</v>
      </c>
      <c r="AK976" s="155">
        <v>0.0186395366107233</v>
      </c>
      <c r="AL976" s="156">
        <v>0.00592514000619212</v>
      </c>
    </row>
    <row r="977" ht="33" spans="1:38">
      <c r="A977" s="166" t="s">
        <v>668</v>
      </c>
      <c r="B977" s="167" t="s">
        <v>1826</v>
      </c>
      <c r="C977" s="167" t="s">
        <v>797</v>
      </c>
      <c r="D977" s="150">
        <v>1461</v>
      </c>
      <c r="E977" s="150">
        <v>37</v>
      </c>
      <c r="F977" s="150">
        <v>32</v>
      </c>
      <c r="G977" s="150">
        <v>0</v>
      </c>
      <c r="H977" s="150">
        <v>0</v>
      </c>
      <c r="I977" s="151">
        <v>1286</v>
      </c>
      <c r="J977" s="151">
        <v>69</v>
      </c>
      <c r="K977" s="151">
        <v>69</v>
      </c>
      <c r="L977" s="151">
        <v>2</v>
      </c>
      <c r="M977" s="151">
        <v>0</v>
      </c>
      <c r="N977" s="151">
        <v>1633</v>
      </c>
      <c r="O977" s="151">
        <v>24</v>
      </c>
      <c r="P977" s="151">
        <v>24</v>
      </c>
      <c r="Q977" s="151">
        <v>7</v>
      </c>
      <c r="R977" s="151">
        <v>0</v>
      </c>
      <c r="S977" s="152">
        <v>0.015</v>
      </c>
      <c r="T977" s="153">
        <v>45993</v>
      </c>
      <c r="U977" s="153">
        <v>962</v>
      </c>
      <c r="V977" s="153">
        <v>956</v>
      </c>
      <c r="W977" s="153">
        <v>1</v>
      </c>
      <c r="X977" s="151">
        <v>809</v>
      </c>
      <c r="Y977" s="154">
        <v>0.0208944839432087</v>
      </c>
      <c r="Z977" s="154">
        <v>0.0253251197809719</v>
      </c>
      <c r="AA977" s="154">
        <v>0.0536547433903577</v>
      </c>
      <c r="AB977" s="155">
        <v>0.0146968769136558</v>
      </c>
      <c r="AC977" s="156">
        <v>-0.0283296236093858</v>
      </c>
      <c r="AD977" s="157">
        <v>10902</v>
      </c>
      <c r="AE977" s="158">
        <v>250</v>
      </c>
      <c r="AF977" s="158">
        <v>0</v>
      </c>
      <c r="AG977" s="158">
        <v>10778</v>
      </c>
      <c r="AH977" s="158">
        <v>281</v>
      </c>
      <c r="AI977" s="158">
        <v>1</v>
      </c>
      <c r="AJ977" s="155">
        <v>0.0229315721885892</v>
      </c>
      <c r="AK977" s="155">
        <v>0.0259788457969939</v>
      </c>
      <c r="AL977" s="156">
        <v>-0.00304727360840463</v>
      </c>
    </row>
    <row r="978" ht="33" spans="1:38">
      <c r="A978" s="166" t="s">
        <v>668</v>
      </c>
      <c r="B978" s="167" t="s">
        <v>1826</v>
      </c>
      <c r="C978" s="167" t="s">
        <v>798</v>
      </c>
      <c r="D978" s="150">
        <v>3568</v>
      </c>
      <c r="E978" s="150">
        <v>56</v>
      </c>
      <c r="F978" s="150">
        <v>33</v>
      </c>
      <c r="G978" s="150">
        <v>0</v>
      </c>
      <c r="H978" s="150">
        <v>0</v>
      </c>
      <c r="I978" s="151">
        <v>3331</v>
      </c>
      <c r="J978" s="151">
        <v>65</v>
      </c>
      <c r="K978" s="151">
        <v>65</v>
      </c>
      <c r="L978" s="151">
        <v>0</v>
      </c>
      <c r="M978" s="151">
        <v>0</v>
      </c>
      <c r="N978" s="151">
        <v>3608</v>
      </c>
      <c r="O978" s="151">
        <v>142</v>
      </c>
      <c r="P978" s="151">
        <v>142</v>
      </c>
      <c r="Q978" s="151">
        <v>11</v>
      </c>
      <c r="R978" s="151">
        <v>0</v>
      </c>
      <c r="S978" s="152">
        <v>0.015</v>
      </c>
      <c r="T978" s="153">
        <v>99873</v>
      </c>
      <c r="U978" s="153">
        <v>1630</v>
      </c>
      <c r="V978" s="153">
        <v>1607</v>
      </c>
      <c r="W978" s="153">
        <v>1</v>
      </c>
      <c r="X978" s="151">
        <v>1348</v>
      </c>
      <c r="Y978" s="154">
        <v>0.0163107146075516</v>
      </c>
      <c r="Z978" s="154">
        <v>0.015695067264574</v>
      </c>
      <c r="AA978" s="154">
        <v>0.0195136595616932</v>
      </c>
      <c r="AB978" s="155">
        <v>0.0393569844789357</v>
      </c>
      <c r="AC978" s="156">
        <v>-0.00381859229711919</v>
      </c>
      <c r="AD978" s="157">
        <v>24119</v>
      </c>
      <c r="AE978" s="158">
        <v>462</v>
      </c>
      <c r="AF978" s="158">
        <v>0</v>
      </c>
      <c r="AG978" s="158">
        <v>24035</v>
      </c>
      <c r="AH978" s="158">
        <v>375</v>
      </c>
      <c r="AI978" s="158">
        <v>0</v>
      </c>
      <c r="AJ978" s="155">
        <v>0.0191550230109043</v>
      </c>
      <c r="AK978" s="155">
        <v>0.0156022467235282</v>
      </c>
      <c r="AL978" s="156">
        <v>0.00355277628737608</v>
      </c>
    </row>
    <row r="979" ht="33" spans="1:38">
      <c r="A979" s="166" t="s">
        <v>668</v>
      </c>
      <c r="B979" s="167" t="s">
        <v>1826</v>
      </c>
      <c r="C979" s="167" t="s">
        <v>799</v>
      </c>
      <c r="D979" s="150">
        <v>2470</v>
      </c>
      <c r="E979" s="150">
        <v>79</v>
      </c>
      <c r="F979" s="150">
        <v>60</v>
      </c>
      <c r="G979" s="150">
        <v>5</v>
      </c>
      <c r="H979" s="150">
        <v>0</v>
      </c>
      <c r="I979" s="151">
        <v>2341</v>
      </c>
      <c r="J979" s="151">
        <v>10</v>
      </c>
      <c r="K979" s="151">
        <v>10</v>
      </c>
      <c r="L979" s="151">
        <v>0</v>
      </c>
      <c r="M979" s="151">
        <v>0</v>
      </c>
      <c r="N979" s="151">
        <v>2687</v>
      </c>
      <c r="O979" s="151">
        <v>61</v>
      </c>
      <c r="P979" s="151">
        <v>61</v>
      </c>
      <c r="Q979" s="151">
        <v>31</v>
      </c>
      <c r="R979" s="151">
        <v>0</v>
      </c>
      <c r="S979" s="152">
        <v>0.015</v>
      </c>
      <c r="T979" s="153">
        <v>76781</v>
      </c>
      <c r="U979" s="153">
        <v>1270</v>
      </c>
      <c r="V979" s="153">
        <v>1251</v>
      </c>
      <c r="W979" s="153">
        <v>0</v>
      </c>
      <c r="X979" s="151">
        <v>1132</v>
      </c>
      <c r="Y979" s="154">
        <v>0.0165405503965825</v>
      </c>
      <c r="Z979" s="154">
        <v>0.0319838056680162</v>
      </c>
      <c r="AA979" s="154">
        <v>0.00427167876975651</v>
      </c>
      <c r="AB979" s="155">
        <v>0.02270189802754</v>
      </c>
      <c r="AC979" s="156">
        <v>0.0277121268982597</v>
      </c>
      <c r="AD979" s="157">
        <v>17732</v>
      </c>
      <c r="AE979" s="158">
        <v>396</v>
      </c>
      <c r="AF979" s="158">
        <v>0</v>
      </c>
      <c r="AG979" s="158">
        <v>18358</v>
      </c>
      <c r="AH979" s="158">
        <v>341</v>
      </c>
      <c r="AI979" s="158">
        <v>0</v>
      </c>
      <c r="AJ979" s="155">
        <v>0.0223325062034739</v>
      </c>
      <c r="AK979" s="155">
        <v>0.0185750081708247</v>
      </c>
      <c r="AL979" s="156">
        <v>0.00375749803264924</v>
      </c>
    </row>
    <row r="980" ht="33" spans="1:38">
      <c r="A980" s="166" t="s">
        <v>668</v>
      </c>
      <c r="B980" s="167" t="s">
        <v>1826</v>
      </c>
      <c r="C980" s="167" t="s">
        <v>800</v>
      </c>
      <c r="D980" s="150">
        <v>3120</v>
      </c>
      <c r="E980" s="150">
        <v>105</v>
      </c>
      <c r="F980" s="150">
        <v>67</v>
      </c>
      <c r="G980" s="150">
        <v>0</v>
      </c>
      <c r="H980" s="150">
        <v>0</v>
      </c>
      <c r="I980" s="151">
        <v>3279</v>
      </c>
      <c r="J980" s="151">
        <v>74</v>
      </c>
      <c r="K980" s="151">
        <v>74</v>
      </c>
      <c r="L980" s="151">
        <v>2</v>
      </c>
      <c r="M980" s="151">
        <v>0</v>
      </c>
      <c r="N980" s="151">
        <v>3515</v>
      </c>
      <c r="O980" s="151">
        <v>52</v>
      </c>
      <c r="P980" s="151">
        <v>52</v>
      </c>
      <c r="Q980" s="151">
        <v>15</v>
      </c>
      <c r="R980" s="151">
        <v>0</v>
      </c>
      <c r="S980" s="152">
        <v>0.015</v>
      </c>
      <c r="T980" s="153">
        <v>104556</v>
      </c>
      <c r="U980" s="153">
        <v>2132</v>
      </c>
      <c r="V980" s="153">
        <v>2093</v>
      </c>
      <c r="W980" s="153">
        <v>1</v>
      </c>
      <c r="X980" s="151">
        <v>1844</v>
      </c>
      <c r="Y980" s="154">
        <v>0.020381422395654</v>
      </c>
      <c r="Z980" s="154">
        <v>0.0336538461538462</v>
      </c>
      <c r="AA980" s="154">
        <v>0.0225678560536749</v>
      </c>
      <c r="AB980" s="155">
        <v>0.0147937411095306</v>
      </c>
      <c r="AC980" s="156">
        <v>0.0110859901001713</v>
      </c>
      <c r="AD980" s="157">
        <v>24343</v>
      </c>
      <c r="AE980" s="158">
        <v>578</v>
      </c>
      <c r="AF980" s="158">
        <v>0</v>
      </c>
      <c r="AG980" s="158">
        <v>24721</v>
      </c>
      <c r="AH980" s="158">
        <v>503</v>
      </c>
      <c r="AI980" s="158">
        <v>1</v>
      </c>
      <c r="AJ980" s="155">
        <v>0.0237439921127223</v>
      </c>
      <c r="AK980" s="155">
        <v>0.0203066219004086</v>
      </c>
      <c r="AL980" s="156">
        <v>0.00343737021231378</v>
      </c>
    </row>
    <row r="981" ht="33" spans="1:38">
      <c r="A981" s="166" t="s">
        <v>668</v>
      </c>
      <c r="B981" s="167" t="s">
        <v>1826</v>
      </c>
      <c r="C981" s="167" t="s">
        <v>801</v>
      </c>
      <c r="D981" s="150">
        <v>3187</v>
      </c>
      <c r="E981" s="150">
        <v>79</v>
      </c>
      <c r="F981" s="150">
        <v>58</v>
      </c>
      <c r="G981" s="150">
        <v>0</v>
      </c>
      <c r="H981" s="150">
        <v>0</v>
      </c>
      <c r="I981" s="151">
        <v>2683</v>
      </c>
      <c r="J981" s="151">
        <v>70</v>
      </c>
      <c r="K981" s="151">
        <v>69</v>
      </c>
      <c r="L981" s="151">
        <v>7</v>
      </c>
      <c r="M981" s="151">
        <v>0</v>
      </c>
      <c r="N981" s="151">
        <v>3067</v>
      </c>
      <c r="O981" s="151">
        <v>70</v>
      </c>
      <c r="P981" s="151">
        <v>70</v>
      </c>
      <c r="Q981" s="151">
        <v>39</v>
      </c>
      <c r="R981" s="151">
        <v>0</v>
      </c>
      <c r="S981" s="152">
        <v>0.015</v>
      </c>
      <c r="T981" s="153">
        <v>91963</v>
      </c>
      <c r="U981" s="153">
        <v>1973</v>
      </c>
      <c r="V981" s="153">
        <v>1949</v>
      </c>
      <c r="W981" s="153">
        <v>3</v>
      </c>
      <c r="X981" s="151">
        <v>1739</v>
      </c>
      <c r="Y981" s="154">
        <v>0.0214216587105684</v>
      </c>
      <c r="Z981" s="154">
        <v>0.0247882020709131</v>
      </c>
      <c r="AA981" s="154">
        <v>0.0260901975400671</v>
      </c>
      <c r="AB981" s="155">
        <v>0.0228236061297685</v>
      </c>
      <c r="AC981" s="156">
        <v>-0.00130199546915401</v>
      </c>
      <c r="AD981" s="157">
        <v>21349</v>
      </c>
      <c r="AE981" s="158">
        <v>576</v>
      </c>
      <c r="AF981" s="158">
        <v>0</v>
      </c>
      <c r="AG981" s="158">
        <v>22241</v>
      </c>
      <c r="AH981" s="158">
        <v>573</v>
      </c>
      <c r="AI981" s="158">
        <v>1</v>
      </c>
      <c r="AJ981" s="155">
        <v>0.0269801864255937</v>
      </c>
      <c r="AK981" s="155">
        <v>0.0257182680634864</v>
      </c>
      <c r="AL981" s="156">
        <v>0.00126191836210735</v>
      </c>
    </row>
    <row r="982" ht="33" spans="1:38">
      <c r="A982" s="166" t="s">
        <v>668</v>
      </c>
      <c r="B982" s="167" t="s">
        <v>1826</v>
      </c>
      <c r="C982" s="167" t="s">
        <v>802</v>
      </c>
      <c r="D982" s="150">
        <v>2547</v>
      </c>
      <c r="E982" s="150">
        <v>56</v>
      </c>
      <c r="F982" s="150">
        <v>28</v>
      </c>
      <c r="G982" s="150">
        <v>0</v>
      </c>
      <c r="H982" s="150">
        <v>0</v>
      </c>
      <c r="I982" s="151">
        <v>2425</v>
      </c>
      <c r="J982" s="151">
        <v>79</v>
      </c>
      <c r="K982" s="151">
        <v>79</v>
      </c>
      <c r="L982" s="151">
        <v>1</v>
      </c>
      <c r="M982" s="151">
        <v>0</v>
      </c>
      <c r="N982" s="151">
        <v>2713</v>
      </c>
      <c r="O982" s="151">
        <v>94</v>
      </c>
      <c r="P982" s="151">
        <v>94</v>
      </c>
      <c r="Q982" s="151">
        <v>24</v>
      </c>
      <c r="R982" s="151">
        <v>0</v>
      </c>
      <c r="S982" s="152">
        <v>0.015</v>
      </c>
      <c r="T982" s="153">
        <v>77512</v>
      </c>
      <c r="U982" s="153">
        <v>2286</v>
      </c>
      <c r="V982" s="153">
        <v>2256</v>
      </c>
      <c r="W982" s="153">
        <v>0</v>
      </c>
      <c r="X982" s="151">
        <v>2032</v>
      </c>
      <c r="Y982" s="154">
        <v>0.0294922076581691</v>
      </c>
      <c r="Z982" s="154">
        <v>0.021986650961916</v>
      </c>
      <c r="AA982" s="154">
        <v>0.0325773195876289</v>
      </c>
      <c r="AB982" s="155">
        <v>0.0346479911537044</v>
      </c>
      <c r="AC982" s="156">
        <v>-0.0105906686257129</v>
      </c>
      <c r="AD982" s="157">
        <v>17608</v>
      </c>
      <c r="AE982" s="158">
        <v>579</v>
      </c>
      <c r="AF982" s="158">
        <v>0</v>
      </c>
      <c r="AG982" s="158">
        <v>18877</v>
      </c>
      <c r="AH982" s="158">
        <v>613</v>
      </c>
      <c r="AI982" s="158">
        <v>0</v>
      </c>
      <c r="AJ982" s="155">
        <v>0.0328827805542935</v>
      </c>
      <c r="AK982" s="155">
        <v>0.0324733803040737</v>
      </c>
      <c r="AL982" s="156">
        <v>0.000409400250219759</v>
      </c>
    </row>
    <row r="983" ht="33" spans="1:38">
      <c r="A983" s="166" t="s">
        <v>668</v>
      </c>
      <c r="B983" s="167" t="s">
        <v>1826</v>
      </c>
      <c r="C983" s="167" t="s">
        <v>803</v>
      </c>
      <c r="D983" s="150">
        <v>3253</v>
      </c>
      <c r="E983" s="150">
        <v>138</v>
      </c>
      <c r="F983" s="150">
        <v>72</v>
      </c>
      <c r="G983" s="150">
        <v>2</v>
      </c>
      <c r="H983" s="150">
        <v>0</v>
      </c>
      <c r="I983" s="151">
        <v>3240</v>
      </c>
      <c r="J983" s="151">
        <v>171</v>
      </c>
      <c r="K983" s="151">
        <v>170</v>
      </c>
      <c r="L983" s="151">
        <v>4</v>
      </c>
      <c r="M983" s="151">
        <v>0</v>
      </c>
      <c r="N983" s="151">
        <v>3178</v>
      </c>
      <c r="O983" s="151">
        <v>82</v>
      </c>
      <c r="P983" s="151">
        <v>82</v>
      </c>
      <c r="Q983" s="151">
        <v>21</v>
      </c>
      <c r="R983" s="151">
        <v>0</v>
      </c>
      <c r="S983" s="152">
        <v>0.015</v>
      </c>
      <c r="T983" s="153">
        <v>93461</v>
      </c>
      <c r="U983" s="153">
        <v>2777</v>
      </c>
      <c r="V983" s="153">
        <v>2710</v>
      </c>
      <c r="W983" s="153">
        <v>0</v>
      </c>
      <c r="X983" s="151">
        <v>2351</v>
      </c>
      <c r="Y983" s="154">
        <v>0.0297129283872417</v>
      </c>
      <c r="Z983" s="154">
        <v>0.0424223793421457</v>
      </c>
      <c r="AA983" s="154">
        <v>0.0527777777777778</v>
      </c>
      <c r="AB983" s="155">
        <v>0.025802391441158</v>
      </c>
      <c r="AC983" s="156">
        <v>-0.0103553984356321</v>
      </c>
      <c r="AD983" s="157">
        <v>22169</v>
      </c>
      <c r="AE983" s="158">
        <v>798</v>
      </c>
      <c r="AF983" s="158">
        <v>0</v>
      </c>
      <c r="AG983" s="158">
        <v>22743</v>
      </c>
      <c r="AH983" s="158">
        <v>778</v>
      </c>
      <c r="AI983" s="158">
        <v>0</v>
      </c>
      <c r="AJ983" s="155">
        <v>0.0359962109251658</v>
      </c>
      <c r="AK983" s="155">
        <v>0.0342083278371367</v>
      </c>
      <c r="AL983" s="156">
        <v>0.00178788308802907</v>
      </c>
    </row>
    <row r="984" ht="33" spans="1:38">
      <c r="A984" s="166" t="s">
        <v>668</v>
      </c>
      <c r="B984" s="167" t="s">
        <v>1826</v>
      </c>
      <c r="C984" s="167" t="s">
        <v>804</v>
      </c>
      <c r="D984" s="150">
        <v>4706</v>
      </c>
      <c r="E984" s="150">
        <v>170</v>
      </c>
      <c r="F984" s="150">
        <v>93</v>
      </c>
      <c r="G984" s="150">
        <v>0</v>
      </c>
      <c r="H984" s="150">
        <v>0</v>
      </c>
      <c r="I984" s="151">
        <v>4887</v>
      </c>
      <c r="J984" s="151">
        <v>132</v>
      </c>
      <c r="K984" s="151">
        <v>129</v>
      </c>
      <c r="L984" s="151">
        <v>1</v>
      </c>
      <c r="M984" s="151">
        <v>0</v>
      </c>
      <c r="N984" s="151">
        <v>5306</v>
      </c>
      <c r="O984" s="151">
        <v>221</v>
      </c>
      <c r="P984" s="151">
        <v>221</v>
      </c>
      <c r="Q984" s="151">
        <v>75</v>
      </c>
      <c r="R984" s="151">
        <v>0</v>
      </c>
      <c r="S984" s="152">
        <v>0.015</v>
      </c>
      <c r="T984" s="153">
        <v>152645</v>
      </c>
      <c r="U984" s="153">
        <v>4264</v>
      </c>
      <c r="V984" s="153">
        <v>4181</v>
      </c>
      <c r="W984" s="153">
        <v>5</v>
      </c>
      <c r="X984" s="151">
        <v>3658</v>
      </c>
      <c r="Y984" s="154">
        <v>0.0279013397097841</v>
      </c>
      <c r="Z984" s="154">
        <v>0.0361240968975776</v>
      </c>
      <c r="AA984" s="154">
        <v>0.0270104358502149</v>
      </c>
      <c r="AB984" s="155">
        <v>0.0416509611760271</v>
      </c>
      <c r="AC984" s="156">
        <v>0.00911366104736271</v>
      </c>
      <c r="AD984" s="157">
        <v>35588</v>
      </c>
      <c r="AE984" s="158">
        <v>1119</v>
      </c>
      <c r="AF984" s="158">
        <v>0</v>
      </c>
      <c r="AG984" s="158">
        <v>36782</v>
      </c>
      <c r="AH984" s="158">
        <v>1216</v>
      </c>
      <c r="AI984" s="158">
        <v>2</v>
      </c>
      <c r="AJ984" s="155">
        <v>0.0314431830954254</v>
      </c>
      <c r="AK984" s="155">
        <v>0.0330052743189604</v>
      </c>
      <c r="AL984" s="156">
        <v>-0.00156209122353494</v>
      </c>
    </row>
    <row r="985" ht="33" spans="1:38">
      <c r="A985" s="166" t="s">
        <v>668</v>
      </c>
      <c r="B985" s="167" t="s">
        <v>1826</v>
      </c>
      <c r="C985" s="167" t="s">
        <v>805</v>
      </c>
      <c r="D985" s="150">
        <v>2607</v>
      </c>
      <c r="E985" s="150">
        <v>82</v>
      </c>
      <c r="F985" s="150">
        <v>59</v>
      </c>
      <c r="G985" s="150">
        <v>0</v>
      </c>
      <c r="H985" s="150">
        <v>0</v>
      </c>
      <c r="I985" s="151">
        <v>2533</v>
      </c>
      <c r="J985" s="151">
        <v>92</v>
      </c>
      <c r="K985" s="151">
        <v>92</v>
      </c>
      <c r="L985" s="151">
        <v>10</v>
      </c>
      <c r="M985" s="151">
        <v>0</v>
      </c>
      <c r="N985" s="151">
        <v>2742</v>
      </c>
      <c r="O985" s="151">
        <v>57</v>
      </c>
      <c r="P985" s="151">
        <v>57</v>
      </c>
      <c r="Q985" s="151">
        <v>32</v>
      </c>
      <c r="R985" s="151">
        <v>0</v>
      </c>
      <c r="S985" s="152">
        <v>0.015</v>
      </c>
      <c r="T985" s="153">
        <v>75413</v>
      </c>
      <c r="U985" s="153">
        <v>1610</v>
      </c>
      <c r="V985" s="153">
        <v>1586</v>
      </c>
      <c r="W985" s="153">
        <v>0</v>
      </c>
      <c r="X985" s="151">
        <v>1404</v>
      </c>
      <c r="Y985" s="154">
        <v>0.0213491042658428</v>
      </c>
      <c r="Z985" s="154">
        <v>0.0314537782892213</v>
      </c>
      <c r="AA985" s="154">
        <v>0.0363205684958547</v>
      </c>
      <c r="AB985" s="155">
        <v>0.0207877461706783</v>
      </c>
      <c r="AC985" s="156">
        <v>-0.00486679020663339</v>
      </c>
      <c r="AD985" s="157">
        <v>17846</v>
      </c>
      <c r="AE985" s="158">
        <v>488</v>
      </c>
      <c r="AF985" s="158">
        <v>0</v>
      </c>
      <c r="AG985" s="158">
        <v>17676</v>
      </c>
      <c r="AH985" s="158">
        <v>448</v>
      </c>
      <c r="AI985" s="158">
        <v>0</v>
      </c>
      <c r="AJ985" s="155">
        <v>0.0273450633195114</v>
      </c>
      <c r="AK985" s="155">
        <v>0.0253451007015162</v>
      </c>
      <c r="AL985" s="156">
        <v>0.00199996261799519</v>
      </c>
    </row>
    <row r="986" ht="33" spans="1:38">
      <c r="A986" s="166" t="s">
        <v>668</v>
      </c>
      <c r="B986" s="167" t="s">
        <v>1826</v>
      </c>
      <c r="C986" s="167" t="s">
        <v>806</v>
      </c>
      <c r="D986" s="150">
        <v>0</v>
      </c>
      <c r="E986" s="150">
        <v>0</v>
      </c>
      <c r="F986" s="150">
        <v>0</v>
      </c>
      <c r="G986" s="150">
        <v>0</v>
      </c>
      <c r="H986" s="150">
        <v>0</v>
      </c>
      <c r="I986" s="151">
        <v>0</v>
      </c>
      <c r="J986" s="151">
        <v>0</v>
      </c>
      <c r="K986" s="151">
        <v>0</v>
      </c>
      <c r="L986" s="151">
        <v>0</v>
      </c>
      <c r="M986" s="151">
        <v>0</v>
      </c>
      <c r="N986" s="151">
        <v>0</v>
      </c>
      <c r="O986" s="151">
        <v>1</v>
      </c>
      <c r="P986" s="151">
        <v>1</v>
      </c>
      <c r="Q986" s="151">
        <v>1</v>
      </c>
      <c r="R986" s="151">
        <v>0</v>
      </c>
      <c r="S986" s="152">
        <v>0.015</v>
      </c>
      <c r="T986" s="153">
        <v>0</v>
      </c>
      <c r="U986" s="153">
        <v>8</v>
      </c>
      <c r="V986" s="153">
        <v>8</v>
      </c>
      <c r="W986" s="153">
        <v>0</v>
      </c>
      <c r="X986" s="151">
        <v>8</v>
      </c>
      <c r="Y986" s="154">
        <v>0</v>
      </c>
      <c r="Z986" s="154">
        <v>0</v>
      </c>
      <c r="AA986" s="154">
        <v>0</v>
      </c>
      <c r="AB986" s="155">
        <v>0</v>
      </c>
      <c r="AC986" s="156">
        <v>0</v>
      </c>
      <c r="AD986" s="157">
        <v>0</v>
      </c>
      <c r="AE986" s="158">
        <v>5</v>
      </c>
      <c r="AF986" s="158">
        <v>0</v>
      </c>
      <c r="AG986" s="158">
        <v>0</v>
      </c>
      <c r="AH986" s="158">
        <v>3</v>
      </c>
      <c r="AI986" s="158">
        <v>0</v>
      </c>
      <c r="AJ986" s="155">
        <v>0</v>
      </c>
      <c r="AK986" s="155">
        <v>0</v>
      </c>
      <c r="AL986" s="156">
        <v>0</v>
      </c>
    </row>
    <row r="987" ht="33" spans="1:38">
      <c r="A987" s="166" t="s">
        <v>668</v>
      </c>
      <c r="B987" s="167" t="s">
        <v>1826</v>
      </c>
      <c r="C987" s="167" t="s">
        <v>807</v>
      </c>
      <c r="D987" s="150">
        <v>0</v>
      </c>
      <c r="E987" s="150">
        <v>0</v>
      </c>
      <c r="F987" s="150">
        <v>0</v>
      </c>
      <c r="G987" s="150">
        <v>0</v>
      </c>
      <c r="H987" s="150">
        <v>0</v>
      </c>
      <c r="I987" s="151">
        <v>0</v>
      </c>
      <c r="J987" s="151">
        <v>0</v>
      </c>
      <c r="K987" s="151">
        <v>0</v>
      </c>
      <c r="L987" s="151">
        <v>0</v>
      </c>
      <c r="M987" s="151">
        <v>0</v>
      </c>
      <c r="N987" s="151">
        <v>0</v>
      </c>
      <c r="O987" s="151">
        <v>0</v>
      </c>
      <c r="P987" s="151">
        <v>0</v>
      </c>
      <c r="Q987" s="151">
        <v>0</v>
      </c>
      <c r="R987" s="151">
        <v>0</v>
      </c>
      <c r="S987" s="152">
        <v>0.015</v>
      </c>
      <c r="T987" s="153">
        <v>0</v>
      </c>
      <c r="U987" s="153">
        <v>6</v>
      </c>
      <c r="V987" s="153">
        <v>6</v>
      </c>
      <c r="W987" s="153">
        <v>0</v>
      </c>
      <c r="X987" s="151">
        <v>6</v>
      </c>
      <c r="Y987" s="154">
        <v>0</v>
      </c>
      <c r="Z987" s="154">
        <v>0</v>
      </c>
      <c r="AA987" s="154">
        <v>0</v>
      </c>
      <c r="AB987" s="155">
        <v>0</v>
      </c>
      <c r="AC987" s="156">
        <v>0</v>
      </c>
      <c r="AD987" s="157">
        <v>0</v>
      </c>
      <c r="AE987" s="158">
        <v>0</v>
      </c>
      <c r="AF987" s="158">
        <v>0</v>
      </c>
      <c r="AG987" s="158">
        <v>0</v>
      </c>
      <c r="AH987" s="158">
        <v>1</v>
      </c>
      <c r="AI987" s="158">
        <v>0</v>
      </c>
      <c r="AJ987" s="155">
        <v>0</v>
      </c>
      <c r="AK987" s="155">
        <v>0</v>
      </c>
      <c r="AL987" s="156">
        <v>0</v>
      </c>
    </row>
    <row r="988" ht="33" spans="1:38">
      <c r="A988" s="166" t="s">
        <v>668</v>
      </c>
      <c r="B988" s="167" t="s">
        <v>1825</v>
      </c>
      <c r="C988" s="167" t="s">
        <v>808</v>
      </c>
      <c r="D988" s="150">
        <v>6695</v>
      </c>
      <c r="E988" s="150">
        <v>178</v>
      </c>
      <c r="F988" s="150">
        <v>106</v>
      </c>
      <c r="G988" s="150">
        <v>6</v>
      </c>
      <c r="H988" s="150">
        <v>0</v>
      </c>
      <c r="I988" s="151">
        <v>6633</v>
      </c>
      <c r="J988" s="151">
        <v>183</v>
      </c>
      <c r="K988" s="151">
        <v>183</v>
      </c>
      <c r="L988" s="151">
        <v>11</v>
      </c>
      <c r="M988" s="151">
        <v>0</v>
      </c>
      <c r="N988" s="151">
        <v>6284</v>
      </c>
      <c r="O988" s="151">
        <v>155</v>
      </c>
      <c r="P988" s="151">
        <v>155</v>
      </c>
      <c r="Q988" s="151">
        <v>49</v>
      </c>
      <c r="R988" s="151">
        <v>0</v>
      </c>
      <c r="S988" s="152">
        <v>0.015</v>
      </c>
      <c r="T988" s="153">
        <v>186585</v>
      </c>
      <c r="U988" s="153">
        <v>4289</v>
      </c>
      <c r="V988" s="153">
        <v>4217</v>
      </c>
      <c r="W988" s="153">
        <v>1</v>
      </c>
      <c r="X988" s="151">
        <v>3751</v>
      </c>
      <c r="Y988" s="154">
        <v>0.022981482970228</v>
      </c>
      <c r="Z988" s="154">
        <v>0.0265870052277819</v>
      </c>
      <c r="AA988" s="154">
        <v>0.0275893260967888</v>
      </c>
      <c r="AB988" s="155">
        <v>0.0246658179503501</v>
      </c>
      <c r="AC988" s="156">
        <v>-0.00100232086900686</v>
      </c>
      <c r="AD988" s="157">
        <v>45076</v>
      </c>
      <c r="AE988" s="158">
        <v>1155</v>
      </c>
      <c r="AF988" s="158">
        <v>1</v>
      </c>
      <c r="AG988" s="158">
        <v>46252</v>
      </c>
      <c r="AH988" s="158">
        <v>1061</v>
      </c>
      <c r="AI988" s="158">
        <v>0</v>
      </c>
      <c r="AJ988" s="155">
        <v>0.0256012068506522</v>
      </c>
      <c r="AK988" s="155">
        <v>0.0229395485600623</v>
      </c>
      <c r="AL988" s="156">
        <v>0.00266165829058996</v>
      </c>
    </row>
    <row r="989" ht="33" spans="1:38">
      <c r="A989" s="166" t="s">
        <v>668</v>
      </c>
      <c r="B989" s="167" t="s">
        <v>1825</v>
      </c>
      <c r="C989" s="167" t="s">
        <v>809</v>
      </c>
      <c r="D989" s="150">
        <v>3344</v>
      </c>
      <c r="E989" s="150">
        <v>42</v>
      </c>
      <c r="F989" s="150">
        <v>29</v>
      </c>
      <c r="G989" s="150">
        <v>0</v>
      </c>
      <c r="H989" s="150">
        <v>0</v>
      </c>
      <c r="I989" s="151">
        <v>3427</v>
      </c>
      <c r="J989" s="151">
        <v>96</v>
      </c>
      <c r="K989" s="151">
        <v>95</v>
      </c>
      <c r="L989" s="151">
        <v>2</v>
      </c>
      <c r="M989" s="151">
        <v>0</v>
      </c>
      <c r="N989" s="151">
        <v>3377</v>
      </c>
      <c r="O989" s="151">
        <v>68</v>
      </c>
      <c r="P989" s="151">
        <v>68</v>
      </c>
      <c r="Q989" s="151">
        <v>16</v>
      </c>
      <c r="R989" s="151">
        <v>0</v>
      </c>
      <c r="S989" s="152">
        <v>0.015</v>
      </c>
      <c r="T989" s="153">
        <v>92920</v>
      </c>
      <c r="U989" s="153">
        <v>1670</v>
      </c>
      <c r="V989" s="153">
        <v>1656</v>
      </c>
      <c r="W989" s="153">
        <v>0</v>
      </c>
      <c r="X989" s="151">
        <v>1438</v>
      </c>
      <c r="Y989" s="154">
        <v>0.0179724494188549</v>
      </c>
      <c r="Z989" s="154">
        <v>0.0125598086124402</v>
      </c>
      <c r="AA989" s="154">
        <v>0.0280128392179749</v>
      </c>
      <c r="AB989" s="155">
        <v>0.020136215575955</v>
      </c>
      <c r="AC989" s="156">
        <v>-0.0154530306055347</v>
      </c>
      <c r="AD989" s="157">
        <v>23372</v>
      </c>
      <c r="AE989" s="158">
        <v>440</v>
      </c>
      <c r="AF989" s="158">
        <v>0</v>
      </c>
      <c r="AG989" s="158">
        <v>23430</v>
      </c>
      <c r="AH989" s="158">
        <v>452</v>
      </c>
      <c r="AI989" s="158">
        <v>0</v>
      </c>
      <c r="AJ989" s="155">
        <v>0.0188259455759028</v>
      </c>
      <c r="AK989" s="155">
        <v>0.0192915066154503</v>
      </c>
      <c r="AL989" s="156">
        <v>-0.000465561039547487</v>
      </c>
    </row>
    <row r="990" ht="33" spans="1:38">
      <c r="A990" s="166" t="s">
        <v>668</v>
      </c>
      <c r="B990" s="167" t="s">
        <v>1825</v>
      </c>
      <c r="C990" s="167" t="s">
        <v>810</v>
      </c>
      <c r="D990" s="150">
        <v>2701</v>
      </c>
      <c r="E990" s="150">
        <v>52</v>
      </c>
      <c r="F990" s="150">
        <v>42</v>
      </c>
      <c r="G990" s="150">
        <v>0</v>
      </c>
      <c r="H990" s="150">
        <v>0</v>
      </c>
      <c r="I990" s="151">
        <v>2607</v>
      </c>
      <c r="J990" s="151">
        <v>38</v>
      </c>
      <c r="K990" s="151">
        <v>38</v>
      </c>
      <c r="L990" s="151">
        <v>4</v>
      </c>
      <c r="M990" s="151">
        <v>0</v>
      </c>
      <c r="N990" s="151">
        <v>2525</v>
      </c>
      <c r="O990" s="151">
        <v>35</v>
      </c>
      <c r="P990" s="151">
        <v>35</v>
      </c>
      <c r="Q990" s="151">
        <v>19</v>
      </c>
      <c r="R990" s="151">
        <v>0</v>
      </c>
      <c r="S990" s="152">
        <v>0.015</v>
      </c>
      <c r="T990" s="153">
        <v>71633</v>
      </c>
      <c r="U990" s="153">
        <v>1038</v>
      </c>
      <c r="V990" s="153">
        <v>1028</v>
      </c>
      <c r="W990" s="153">
        <v>1</v>
      </c>
      <c r="X990" s="151">
        <v>921</v>
      </c>
      <c r="Y990" s="154">
        <v>0.014476568062206</v>
      </c>
      <c r="Z990" s="154">
        <v>0.0192521288411699</v>
      </c>
      <c r="AA990" s="154">
        <v>0.0145761411584196</v>
      </c>
      <c r="AB990" s="155">
        <v>0.0138613861386139</v>
      </c>
      <c r="AC990" s="156">
        <v>0.0046759876827503</v>
      </c>
      <c r="AD990" s="157">
        <v>17986</v>
      </c>
      <c r="AE990" s="158">
        <v>277</v>
      </c>
      <c r="AF990" s="158">
        <v>0</v>
      </c>
      <c r="AG990" s="158">
        <v>18383</v>
      </c>
      <c r="AH990" s="158">
        <v>279</v>
      </c>
      <c r="AI990" s="158">
        <v>0</v>
      </c>
      <c r="AJ990" s="155">
        <v>0.0154008673412654</v>
      </c>
      <c r="AK990" s="155">
        <v>0.015177065767285</v>
      </c>
      <c r="AL990" s="156">
        <v>0.000223801573980439</v>
      </c>
    </row>
    <row r="991" ht="33" spans="1:38">
      <c r="A991" s="166" t="s">
        <v>668</v>
      </c>
      <c r="B991" s="167" t="s">
        <v>1825</v>
      </c>
      <c r="C991" s="167" t="s">
        <v>811</v>
      </c>
      <c r="D991" s="150">
        <v>4755</v>
      </c>
      <c r="E991" s="150">
        <v>58</v>
      </c>
      <c r="F991" s="150">
        <v>37</v>
      </c>
      <c r="G991" s="150">
        <v>1</v>
      </c>
      <c r="H991" s="150">
        <v>0</v>
      </c>
      <c r="I991" s="151">
        <v>4604</v>
      </c>
      <c r="J991" s="151">
        <v>87</v>
      </c>
      <c r="K991" s="151">
        <v>87</v>
      </c>
      <c r="L991" s="151">
        <v>1</v>
      </c>
      <c r="M991" s="151">
        <v>0</v>
      </c>
      <c r="N991" s="151">
        <v>4564</v>
      </c>
      <c r="O991" s="151">
        <v>83</v>
      </c>
      <c r="P991" s="151">
        <v>83</v>
      </c>
      <c r="Q991" s="151">
        <v>25</v>
      </c>
      <c r="R991" s="151">
        <v>0</v>
      </c>
      <c r="S991" s="152">
        <v>0.015</v>
      </c>
      <c r="T991" s="153">
        <v>127418</v>
      </c>
      <c r="U991" s="153">
        <v>1864</v>
      </c>
      <c r="V991" s="153">
        <v>1843</v>
      </c>
      <c r="W991" s="153">
        <v>1</v>
      </c>
      <c r="X991" s="151">
        <v>1624</v>
      </c>
      <c r="Y991" s="154">
        <v>0.014621168123813</v>
      </c>
      <c r="Z991" s="154">
        <v>0.0121976866456362</v>
      </c>
      <c r="AA991" s="154">
        <v>0.0188966116420504</v>
      </c>
      <c r="AB991" s="155">
        <v>0.0181858019281332</v>
      </c>
      <c r="AC991" s="156">
        <v>-0.00669892499641422</v>
      </c>
      <c r="AD991" s="157">
        <v>31645</v>
      </c>
      <c r="AE991" s="158">
        <v>500</v>
      </c>
      <c r="AF991" s="158">
        <v>0</v>
      </c>
      <c r="AG991" s="158">
        <v>32606</v>
      </c>
      <c r="AH991" s="158">
        <v>464</v>
      </c>
      <c r="AI991" s="158">
        <v>0</v>
      </c>
      <c r="AJ991" s="155">
        <v>0.0158002844051193</v>
      </c>
      <c r="AK991" s="155">
        <v>0.014230509722137</v>
      </c>
      <c r="AL991" s="156">
        <v>0.00156977468298226</v>
      </c>
    </row>
    <row r="992" ht="33" spans="1:38">
      <c r="A992" s="166" t="s">
        <v>668</v>
      </c>
      <c r="B992" s="167" t="s">
        <v>1825</v>
      </c>
      <c r="C992" s="167" t="s">
        <v>812</v>
      </c>
      <c r="D992" s="150">
        <v>3007</v>
      </c>
      <c r="E992" s="150">
        <v>41</v>
      </c>
      <c r="F992" s="150">
        <v>29</v>
      </c>
      <c r="G992" s="150">
        <v>0</v>
      </c>
      <c r="H992" s="150">
        <v>0</v>
      </c>
      <c r="I992" s="151">
        <v>2922</v>
      </c>
      <c r="J992" s="151">
        <v>57</v>
      </c>
      <c r="K992" s="151">
        <v>57</v>
      </c>
      <c r="L992" s="151">
        <v>12</v>
      </c>
      <c r="M992" s="151">
        <v>0</v>
      </c>
      <c r="N992" s="151">
        <v>2964</v>
      </c>
      <c r="O992" s="151">
        <v>24</v>
      </c>
      <c r="P992" s="151">
        <v>24</v>
      </c>
      <c r="Q992" s="151">
        <v>6</v>
      </c>
      <c r="R992" s="151">
        <v>0</v>
      </c>
      <c r="S992" s="152">
        <v>0.015</v>
      </c>
      <c r="T992" s="153">
        <v>81370</v>
      </c>
      <c r="U992" s="153">
        <v>1073</v>
      </c>
      <c r="V992" s="153">
        <v>1059</v>
      </c>
      <c r="W992" s="153">
        <v>0</v>
      </c>
      <c r="X992" s="151">
        <v>928</v>
      </c>
      <c r="Y992" s="154">
        <v>0.0131866781369055</v>
      </c>
      <c r="Z992" s="154">
        <v>0.0136348520119721</v>
      </c>
      <c r="AA992" s="154">
        <v>0.0195071868583162</v>
      </c>
      <c r="AB992" s="155">
        <v>0.00809716599190283</v>
      </c>
      <c r="AC992" s="156">
        <v>-0.00587233484634416</v>
      </c>
      <c r="AD992" s="157">
        <v>20234</v>
      </c>
      <c r="AE992" s="158">
        <v>298</v>
      </c>
      <c r="AF992" s="158">
        <v>0</v>
      </c>
      <c r="AG992" s="158">
        <v>20656</v>
      </c>
      <c r="AH992" s="158">
        <v>271</v>
      </c>
      <c r="AI992" s="158">
        <v>0</v>
      </c>
      <c r="AJ992" s="155">
        <v>0.0147276860729465</v>
      </c>
      <c r="AK992" s="155">
        <v>0.0131196746707978</v>
      </c>
      <c r="AL992" s="156">
        <v>0.00160801140214869</v>
      </c>
    </row>
    <row r="993" ht="33" spans="1:38">
      <c r="A993" s="166" t="s">
        <v>668</v>
      </c>
      <c r="B993" s="167" t="s">
        <v>1825</v>
      </c>
      <c r="C993" s="167" t="s">
        <v>813</v>
      </c>
      <c r="D993" s="150">
        <v>4644</v>
      </c>
      <c r="E993" s="150">
        <v>59</v>
      </c>
      <c r="F993" s="150">
        <v>40</v>
      </c>
      <c r="G993" s="150">
        <v>0</v>
      </c>
      <c r="H993" s="150">
        <v>0</v>
      </c>
      <c r="I993" s="151">
        <v>4337</v>
      </c>
      <c r="J993" s="151">
        <v>57</v>
      </c>
      <c r="K993" s="151">
        <v>57</v>
      </c>
      <c r="L993" s="151">
        <v>0</v>
      </c>
      <c r="M993" s="151">
        <v>0</v>
      </c>
      <c r="N993" s="151">
        <v>4344</v>
      </c>
      <c r="O993" s="151">
        <v>80</v>
      </c>
      <c r="P993" s="151">
        <v>80</v>
      </c>
      <c r="Q993" s="151">
        <v>28</v>
      </c>
      <c r="R993" s="151">
        <v>0</v>
      </c>
      <c r="S993" s="152">
        <v>0.015</v>
      </c>
      <c r="T993" s="153">
        <v>119223</v>
      </c>
      <c r="U993" s="153">
        <v>1558</v>
      </c>
      <c r="V993" s="153">
        <v>1539</v>
      </c>
      <c r="W993" s="153">
        <v>2</v>
      </c>
      <c r="X993" s="151">
        <v>1312</v>
      </c>
      <c r="Y993" s="154">
        <v>0.0130511730119188</v>
      </c>
      <c r="Z993" s="154">
        <v>0.0127045650301464</v>
      </c>
      <c r="AA993" s="154">
        <v>0.0131427253862117</v>
      </c>
      <c r="AB993" s="155">
        <v>0.0184162062615101</v>
      </c>
      <c r="AC993" s="156">
        <v>-0.000438160356065241</v>
      </c>
      <c r="AD993" s="157">
        <v>31438</v>
      </c>
      <c r="AE993" s="158">
        <v>424</v>
      </c>
      <c r="AF993" s="158">
        <v>0</v>
      </c>
      <c r="AG993" s="158">
        <v>30173</v>
      </c>
      <c r="AH993" s="158">
        <v>408</v>
      </c>
      <c r="AI993" s="158">
        <v>2</v>
      </c>
      <c r="AJ993" s="155">
        <v>0.0134868630319995</v>
      </c>
      <c r="AK993" s="155">
        <v>0.013455738574222</v>
      </c>
      <c r="AL993" s="156">
        <v>3.11244577775056e-5</v>
      </c>
    </row>
    <row r="994" ht="33" spans="1:38">
      <c r="A994" s="166" t="s">
        <v>668</v>
      </c>
      <c r="B994" s="167" t="s">
        <v>1825</v>
      </c>
      <c r="C994" s="167" t="s">
        <v>814</v>
      </c>
      <c r="D994" s="150">
        <v>3424</v>
      </c>
      <c r="E994" s="150">
        <v>43</v>
      </c>
      <c r="F994" s="150">
        <v>27</v>
      </c>
      <c r="G994" s="150">
        <v>1</v>
      </c>
      <c r="H994" s="150">
        <v>0</v>
      </c>
      <c r="I994" s="151">
        <v>3338</v>
      </c>
      <c r="J994" s="151">
        <v>49</v>
      </c>
      <c r="K994" s="151">
        <v>49</v>
      </c>
      <c r="L994" s="151">
        <v>0</v>
      </c>
      <c r="M994" s="151">
        <v>0</v>
      </c>
      <c r="N994" s="151">
        <v>3349</v>
      </c>
      <c r="O994" s="151">
        <v>58</v>
      </c>
      <c r="P994" s="151">
        <v>58</v>
      </c>
      <c r="Q994" s="151">
        <v>22</v>
      </c>
      <c r="R994" s="151">
        <v>0</v>
      </c>
      <c r="S994" s="152">
        <v>0.015</v>
      </c>
      <c r="T994" s="153">
        <v>95308</v>
      </c>
      <c r="U994" s="153">
        <v>1483</v>
      </c>
      <c r="V994" s="153">
        <v>1467</v>
      </c>
      <c r="W994" s="153">
        <v>0</v>
      </c>
      <c r="X994" s="151">
        <v>1338</v>
      </c>
      <c r="Y994" s="154">
        <v>0.0155600789020859</v>
      </c>
      <c r="Z994" s="154">
        <v>0.0125584112149533</v>
      </c>
      <c r="AA994" s="154">
        <v>0.0146794487717196</v>
      </c>
      <c r="AB994" s="155">
        <v>0.0173186025679307</v>
      </c>
      <c r="AC994" s="156">
        <v>-0.00212103755676632</v>
      </c>
      <c r="AD994" s="157">
        <v>23123</v>
      </c>
      <c r="AE994" s="158">
        <v>369</v>
      </c>
      <c r="AF994" s="158">
        <v>0</v>
      </c>
      <c r="AG994" s="158">
        <v>24243</v>
      </c>
      <c r="AH994" s="158">
        <v>416</v>
      </c>
      <c r="AI994" s="158">
        <v>0</v>
      </c>
      <c r="AJ994" s="155">
        <v>0.0159581369199498</v>
      </c>
      <c r="AK994" s="155">
        <v>0.0171595924596791</v>
      </c>
      <c r="AL994" s="156">
        <v>-0.00120145553972925</v>
      </c>
    </row>
    <row r="995" ht="33" spans="1:38">
      <c r="A995" s="166" t="s">
        <v>668</v>
      </c>
      <c r="B995" s="167" t="s">
        <v>1825</v>
      </c>
      <c r="C995" s="167" t="s">
        <v>815</v>
      </c>
      <c r="D995" s="150">
        <v>2538</v>
      </c>
      <c r="E995" s="150">
        <v>41</v>
      </c>
      <c r="F995" s="150">
        <v>27</v>
      </c>
      <c r="G995" s="150">
        <v>0</v>
      </c>
      <c r="H995" s="150">
        <v>0</v>
      </c>
      <c r="I995" s="151">
        <v>2402</v>
      </c>
      <c r="J995" s="151">
        <v>48</v>
      </c>
      <c r="K995" s="151">
        <v>48</v>
      </c>
      <c r="L995" s="151">
        <v>8</v>
      </c>
      <c r="M995" s="151">
        <v>0</v>
      </c>
      <c r="N995" s="151">
        <v>2581</v>
      </c>
      <c r="O995" s="151">
        <v>49</v>
      </c>
      <c r="P995" s="151">
        <v>49</v>
      </c>
      <c r="Q995" s="151">
        <v>33</v>
      </c>
      <c r="R995" s="151">
        <v>0</v>
      </c>
      <c r="S995" s="152">
        <v>0.015</v>
      </c>
      <c r="T995" s="153">
        <v>68219</v>
      </c>
      <c r="U995" s="153">
        <v>1129</v>
      </c>
      <c r="V995" s="153">
        <v>1115</v>
      </c>
      <c r="W995" s="153">
        <v>0</v>
      </c>
      <c r="X995" s="151">
        <v>1015</v>
      </c>
      <c r="Y995" s="154">
        <v>0.0165496415954499</v>
      </c>
      <c r="Z995" s="154">
        <v>0.0161544523246651</v>
      </c>
      <c r="AA995" s="154">
        <v>0.0199833472106578</v>
      </c>
      <c r="AB995" s="155">
        <v>0.0189848895776831</v>
      </c>
      <c r="AC995" s="156">
        <v>-0.0038288948859927</v>
      </c>
      <c r="AD995" s="157">
        <v>16951</v>
      </c>
      <c r="AE995" s="158">
        <v>293</v>
      </c>
      <c r="AF995" s="158">
        <v>0</v>
      </c>
      <c r="AG995" s="158">
        <v>16997</v>
      </c>
      <c r="AH995" s="158">
        <v>302</v>
      </c>
      <c r="AI995" s="158">
        <v>0</v>
      </c>
      <c r="AJ995" s="155">
        <v>0.0172851159223645</v>
      </c>
      <c r="AK995" s="155">
        <v>0.0177678413837736</v>
      </c>
      <c r="AL995" s="156">
        <v>-0.000482725461409143</v>
      </c>
    </row>
    <row r="996" ht="33" spans="1:38">
      <c r="A996" s="166" t="s">
        <v>668</v>
      </c>
      <c r="B996" s="167" t="s">
        <v>1825</v>
      </c>
      <c r="C996" s="167" t="s">
        <v>816</v>
      </c>
      <c r="D996" s="150">
        <v>4481</v>
      </c>
      <c r="E996" s="150">
        <v>42</v>
      </c>
      <c r="F996" s="150">
        <v>32</v>
      </c>
      <c r="G996" s="150">
        <v>1</v>
      </c>
      <c r="H996" s="150">
        <v>0</v>
      </c>
      <c r="I996" s="151">
        <v>3657</v>
      </c>
      <c r="J996" s="151">
        <v>56</v>
      </c>
      <c r="K996" s="151">
        <v>56</v>
      </c>
      <c r="L996" s="151">
        <v>17</v>
      </c>
      <c r="M996" s="151">
        <v>0</v>
      </c>
      <c r="N996" s="151">
        <v>3665</v>
      </c>
      <c r="O996" s="151">
        <v>69</v>
      </c>
      <c r="P996" s="151">
        <v>69</v>
      </c>
      <c r="Q996" s="151">
        <v>46</v>
      </c>
      <c r="R996" s="151">
        <v>0</v>
      </c>
      <c r="S996" s="152">
        <v>0.015</v>
      </c>
      <c r="T996" s="153">
        <v>107183</v>
      </c>
      <c r="U996" s="153">
        <v>1180</v>
      </c>
      <c r="V996" s="153">
        <v>1170</v>
      </c>
      <c r="W996" s="153">
        <v>0</v>
      </c>
      <c r="X996" s="151">
        <v>1066</v>
      </c>
      <c r="Y996" s="154">
        <v>0.0110092085498633</v>
      </c>
      <c r="Z996" s="154">
        <v>0.00937290783307297</v>
      </c>
      <c r="AA996" s="154">
        <v>0.0153130981678972</v>
      </c>
      <c r="AB996" s="155">
        <v>0.0188267394270123</v>
      </c>
      <c r="AC996" s="156">
        <v>-0.00594019033482421</v>
      </c>
      <c r="AD996" s="157">
        <v>25997</v>
      </c>
      <c r="AE996" s="158">
        <v>327</v>
      </c>
      <c r="AF996" s="158">
        <v>0</v>
      </c>
      <c r="AG996" s="158">
        <v>26672</v>
      </c>
      <c r="AH996" s="158">
        <v>267</v>
      </c>
      <c r="AI996" s="158">
        <v>0</v>
      </c>
      <c r="AJ996" s="155">
        <v>0.0125783744278186</v>
      </c>
      <c r="AK996" s="155">
        <v>0.0100104979004199</v>
      </c>
      <c r="AL996" s="156">
        <v>0.00256787652739868</v>
      </c>
    </row>
    <row r="997" ht="33" spans="1:38">
      <c r="A997" s="166" t="s">
        <v>668</v>
      </c>
      <c r="B997" s="167" t="s">
        <v>1825</v>
      </c>
      <c r="C997" s="167" t="s">
        <v>817</v>
      </c>
      <c r="D997" s="150">
        <v>4335</v>
      </c>
      <c r="E997" s="150">
        <v>48</v>
      </c>
      <c r="F997" s="150">
        <v>36</v>
      </c>
      <c r="G997" s="150">
        <v>0</v>
      </c>
      <c r="H997" s="150">
        <v>0</v>
      </c>
      <c r="I997" s="151">
        <v>4142</v>
      </c>
      <c r="J997" s="151">
        <v>70</v>
      </c>
      <c r="K997" s="151">
        <v>70</v>
      </c>
      <c r="L997" s="151">
        <v>5</v>
      </c>
      <c r="M997" s="151">
        <v>0</v>
      </c>
      <c r="N997" s="151">
        <v>4044</v>
      </c>
      <c r="O997" s="151">
        <v>70</v>
      </c>
      <c r="P997" s="151">
        <v>70</v>
      </c>
      <c r="Q997" s="151">
        <v>15</v>
      </c>
      <c r="R997" s="151">
        <v>0</v>
      </c>
      <c r="S997" s="152">
        <v>0.015</v>
      </c>
      <c r="T997" s="153">
        <v>115565</v>
      </c>
      <c r="U997" s="153">
        <v>1620</v>
      </c>
      <c r="V997" s="153">
        <v>1608</v>
      </c>
      <c r="W997" s="153">
        <v>0</v>
      </c>
      <c r="X997" s="151">
        <v>1434</v>
      </c>
      <c r="Y997" s="154">
        <v>0.0140180850603556</v>
      </c>
      <c r="Z997" s="154">
        <v>0.0110726643598616</v>
      </c>
      <c r="AA997" s="154">
        <v>0.0169000482858522</v>
      </c>
      <c r="AB997" s="155">
        <v>0.0173095944609298</v>
      </c>
      <c r="AC997" s="156">
        <v>-0.00582738392599065</v>
      </c>
      <c r="AD997" s="157">
        <v>28524</v>
      </c>
      <c r="AE997" s="158">
        <v>411</v>
      </c>
      <c r="AF997" s="158">
        <v>0</v>
      </c>
      <c r="AG997" s="158">
        <v>29655</v>
      </c>
      <c r="AH997" s="158">
        <v>383</v>
      </c>
      <c r="AI997" s="158">
        <v>0</v>
      </c>
      <c r="AJ997" s="155">
        <v>0.0144089188052167</v>
      </c>
      <c r="AK997" s="155">
        <v>0.0129151913673917</v>
      </c>
      <c r="AL997" s="156">
        <v>0.00149372743782499</v>
      </c>
    </row>
    <row r="998" ht="33" spans="1:38">
      <c r="A998" s="166" t="s">
        <v>668</v>
      </c>
      <c r="B998" s="167" t="s">
        <v>1825</v>
      </c>
      <c r="C998" s="167" t="s">
        <v>818</v>
      </c>
      <c r="D998" s="150">
        <v>3153</v>
      </c>
      <c r="E998" s="150">
        <v>52</v>
      </c>
      <c r="F998" s="150">
        <v>33</v>
      </c>
      <c r="G998" s="150">
        <v>0</v>
      </c>
      <c r="H998" s="150">
        <v>0</v>
      </c>
      <c r="I998" s="151">
        <v>2909</v>
      </c>
      <c r="J998" s="151">
        <v>33</v>
      </c>
      <c r="K998" s="151">
        <v>33</v>
      </c>
      <c r="L998" s="151">
        <v>0</v>
      </c>
      <c r="M998" s="151">
        <v>0</v>
      </c>
      <c r="N998" s="151">
        <v>2967</v>
      </c>
      <c r="O998" s="151">
        <v>31</v>
      </c>
      <c r="P998" s="151">
        <v>31</v>
      </c>
      <c r="Q998" s="151">
        <v>7</v>
      </c>
      <c r="R998" s="151">
        <v>0</v>
      </c>
      <c r="S998" s="152">
        <v>0.015</v>
      </c>
      <c r="T998" s="153">
        <v>77535</v>
      </c>
      <c r="U998" s="153">
        <v>789</v>
      </c>
      <c r="V998" s="153">
        <v>770</v>
      </c>
      <c r="W998" s="153">
        <v>1</v>
      </c>
      <c r="X998" s="151">
        <v>664</v>
      </c>
      <c r="Y998" s="154">
        <v>0.0101631521248468</v>
      </c>
      <c r="Z998" s="154">
        <v>0.0164922296225817</v>
      </c>
      <c r="AA998" s="154">
        <v>0.0113441045032657</v>
      </c>
      <c r="AB998" s="155">
        <v>0.010448264239973</v>
      </c>
      <c r="AC998" s="156">
        <v>0.00514812511931594</v>
      </c>
      <c r="AD998" s="157">
        <v>20576</v>
      </c>
      <c r="AE998" s="158">
        <v>216</v>
      </c>
      <c r="AF998" s="158">
        <v>0</v>
      </c>
      <c r="AG998" s="158">
        <v>19876</v>
      </c>
      <c r="AH998" s="158">
        <v>170</v>
      </c>
      <c r="AI998" s="158">
        <v>0</v>
      </c>
      <c r="AJ998" s="155">
        <v>0.01049766718507</v>
      </c>
      <c r="AK998" s="155">
        <v>0.00855302877842624</v>
      </c>
      <c r="AL998" s="156">
        <v>0.00194463840664374</v>
      </c>
    </row>
    <row r="999" ht="33" spans="1:38">
      <c r="A999" s="166" t="s">
        <v>668</v>
      </c>
      <c r="B999" s="167" t="s">
        <v>1825</v>
      </c>
      <c r="C999" s="167" t="s">
        <v>819</v>
      </c>
      <c r="D999" s="150">
        <v>2362</v>
      </c>
      <c r="E999" s="150">
        <v>22</v>
      </c>
      <c r="F999" s="150">
        <v>15</v>
      </c>
      <c r="G999" s="150">
        <v>1</v>
      </c>
      <c r="H999" s="150">
        <v>0</v>
      </c>
      <c r="I999" s="151">
        <v>2204</v>
      </c>
      <c r="J999" s="151">
        <v>41</v>
      </c>
      <c r="K999" s="151">
        <v>41</v>
      </c>
      <c r="L999" s="151">
        <v>9</v>
      </c>
      <c r="M999" s="151">
        <v>0</v>
      </c>
      <c r="N999" s="151">
        <v>2168</v>
      </c>
      <c r="O999" s="151">
        <v>22</v>
      </c>
      <c r="P999" s="151">
        <v>22</v>
      </c>
      <c r="Q999" s="151">
        <v>15</v>
      </c>
      <c r="R999" s="151">
        <v>0</v>
      </c>
      <c r="S999" s="152">
        <v>0.015</v>
      </c>
      <c r="T999" s="153">
        <v>62526</v>
      </c>
      <c r="U999" s="153">
        <v>767</v>
      </c>
      <c r="V999" s="153">
        <v>760</v>
      </c>
      <c r="W999" s="153">
        <v>0</v>
      </c>
      <c r="X999" s="151">
        <v>696</v>
      </c>
      <c r="Y999" s="154">
        <v>0.0122668969708601</v>
      </c>
      <c r="Z999" s="154">
        <v>0.00931414055884843</v>
      </c>
      <c r="AA999" s="154">
        <v>0.0186025408348457</v>
      </c>
      <c r="AB999" s="155">
        <v>0.0101476014760148</v>
      </c>
      <c r="AC999" s="156">
        <v>-0.0092884002759973</v>
      </c>
      <c r="AD999" s="157">
        <v>15421</v>
      </c>
      <c r="AE999" s="158">
        <v>198</v>
      </c>
      <c r="AF999" s="158">
        <v>0</v>
      </c>
      <c r="AG999" s="158">
        <v>15815</v>
      </c>
      <c r="AH999" s="158">
        <v>218</v>
      </c>
      <c r="AI999" s="158">
        <v>0</v>
      </c>
      <c r="AJ999" s="155">
        <v>0.0128396342649634</v>
      </c>
      <c r="AK999" s="155">
        <v>0.0137843819159026</v>
      </c>
      <c r="AL999" s="156">
        <v>-0.000944747650939264</v>
      </c>
    </row>
    <row r="1000" ht="33" spans="1:38">
      <c r="A1000" s="166" t="s">
        <v>668</v>
      </c>
      <c r="B1000" s="167" t="s">
        <v>1825</v>
      </c>
      <c r="C1000" s="167" t="s">
        <v>820</v>
      </c>
      <c r="D1000" s="150">
        <v>2326</v>
      </c>
      <c r="E1000" s="150">
        <v>93</v>
      </c>
      <c r="F1000" s="150">
        <v>60</v>
      </c>
      <c r="G1000" s="150">
        <v>0</v>
      </c>
      <c r="H1000" s="150">
        <v>0</v>
      </c>
      <c r="I1000" s="151">
        <v>2478</v>
      </c>
      <c r="J1000" s="151">
        <v>59</v>
      </c>
      <c r="K1000" s="151">
        <v>58</v>
      </c>
      <c r="L1000" s="151">
        <v>0</v>
      </c>
      <c r="M1000" s="151">
        <v>0</v>
      </c>
      <c r="N1000" s="151">
        <v>2489</v>
      </c>
      <c r="O1000" s="151">
        <v>83</v>
      </c>
      <c r="P1000" s="151">
        <v>83</v>
      </c>
      <c r="Q1000" s="151">
        <v>12</v>
      </c>
      <c r="R1000" s="151">
        <v>0</v>
      </c>
      <c r="S1000" s="152">
        <v>0.015</v>
      </c>
      <c r="T1000" s="153">
        <v>67550</v>
      </c>
      <c r="U1000" s="153">
        <v>1876</v>
      </c>
      <c r="V1000" s="153">
        <v>1841</v>
      </c>
      <c r="W1000" s="153">
        <v>2</v>
      </c>
      <c r="X1000" s="151">
        <v>1593</v>
      </c>
      <c r="Y1000" s="154">
        <v>0.0277424130273871</v>
      </c>
      <c r="Z1000" s="154">
        <v>0.0399828030954428</v>
      </c>
      <c r="AA1000" s="154">
        <v>0.0238095238095238</v>
      </c>
      <c r="AB1000" s="155">
        <v>0.0333467255926075</v>
      </c>
      <c r="AC1000" s="156">
        <v>0.016173279285919</v>
      </c>
      <c r="AD1000" s="157">
        <v>16680</v>
      </c>
      <c r="AE1000" s="158">
        <v>571</v>
      </c>
      <c r="AF1000" s="158">
        <v>1</v>
      </c>
      <c r="AG1000" s="158">
        <v>17106</v>
      </c>
      <c r="AH1000" s="158">
        <v>380</v>
      </c>
      <c r="AI1000" s="158">
        <v>0</v>
      </c>
      <c r="AJ1000" s="155">
        <v>0.0341726618705036</v>
      </c>
      <c r="AK1000" s="155">
        <v>0.022214427686192</v>
      </c>
      <c r="AL1000" s="156">
        <v>0.0119582341843116</v>
      </c>
    </row>
    <row r="1001" ht="33" spans="1:38">
      <c r="A1001" s="166" t="s">
        <v>668</v>
      </c>
      <c r="B1001" s="167" t="s">
        <v>1825</v>
      </c>
      <c r="C1001" s="167" t="s">
        <v>821</v>
      </c>
      <c r="D1001" s="150">
        <v>3169</v>
      </c>
      <c r="E1001" s="150">
        <v>47</v>
      </c>
      <c r="F1001" s="150">
        <v>41</v>
      </c>
      <c r="G1001" s="150">
        <v>0</v>
      </c>
      <c r="H1001" s="150">
        <v>0</v>
      </c>
      <c r="I1001" s="151">
        <v>3084</v>
      </c>
      <c r="J1001" s="151">
        <v>43</v>
      </c>
      <c r="K1001" s="151">
        <v>43</v>
      </c>
      <c r="L1001" s="151">
        <v>0</v>
      </c>
      <c r="M1001" s="151">
        <v>0</v>
      </c>
      <c r="N1001" s="151">
        <v>2915</v>
      </c>
      <c r="O1001" s="151">
        <v>53</v>
      </c>
      <c r="P1001" s="151">
        <v>53</v>
      </c>
      <c r="Q1001" s="151">
        <v>20</v>
      </c>
      <c r="R1001" s="151">
        <v>0</v>
      </c>
      <c r="S1001" s="152">
        <v>0.015</v>
      </c>
      <c r="T1001" s="153">
        <v>89644</v>
      </c>
      <c r="U1001" s="153">
        <v>1364</v>
      </c>
      <c r="V1001" s="153">
        <v>1358</v>
      </c>
      <c r="W1001" s="153">
        <v>0</v>
      </c>
      <c r="X1001" s="151">
        <v>1221</v>
      </c>
      <c r="Y1001" s="154">
        <v>0.0152157422694213</v>
      </c>
      <c r="Z1001" s="154">
        <v>0.0148311770274535</v>
      </c>
      <c r="AA1001" s="154">
        <v>0.0139429312581064</v>
      </c>
      <c r="AB1001" s="155">
        <v>0.0181818181818182</v>
      </c>
      <c r="AC1001" s="156">
        <v>0.000888245769347099</v>
      </c>
      <c r="AD1001" s="157">
        <v>21528</v>
      </c>
      <c r="AE1001" s="158">
        <v>341</v>
      </c>
      <c r="AF1001" s="158">
        <v>0</v>
      </c>
      <c r="AG1001" s="158">
        <v>22492</v>
      </c>
      <c r="AH1001" s="158">
        <v>368</v>
      </c>
      <c r="AI1001" s="158">
        <v>0</v>
      </c>
      <c r="AJ1001" s="155">
        <v>0.0158398364920104</v>
      </c>
      <c r="AK1001" s="155">
        <v>0.0163613729325983</v>
      </c>
      <c r="AL1001" s="156">
        <v>-0.000521536440587854</v>
      </c>
    </row>
    <row r="1002" ht="33" spans="1:38">
      <c r="A1002" s="166" t="s">
        <v>668</v>
      </c>
      <c r="B1002" s="167" t="s">
        <v>1825</v>
      </c>
      <c r="C1002" s="167" t="s">
        <v>822</v>
      </c>
      <c r="D1002" s="150">
        <v>2613</v>
      </c>
      <c r="E1002" s="150">
        <v>39</v>
      </c>
      <c r="F1002" s="150">
        <v>29</v>
      </c>
      <c r="G1002" s="150">
        <v>0</v>
      </c>
      <c r="H1002" s="150">
        <v>0</v>
      </c>
      <c r="I1002" s="151">
        <v>2571</v>
      </c>
      <c r="J1002" s="151">
        <v>25</v>
      </c>
      <c r="K1002" s="151">
        <v>25</v>
      </c>
      <c r="L1002" s="151">
        <v>3</v>
      </c>
      <c r="M1002" s="151">
        <v>0</v>
      </c>
      <c r="N1002" s="151">
        <v>2523</v>
      </c>
      <c r="O1002" s="151">
        <v>32</v>
      </c>
      <c r="P1002" s="151">
        <v>32</v>
      </c>
      <c r="Q1002" s="151">
        <v>19</v>
      </c>
      <c r="R1002" s="151">
        <v>0</v>
      </c>
      <c r="S1002" s="152">
        <v>0.015</v>
      </c>
      <c r="T1002" s="153">
        <v>70389</v>
      </c>
      <c r="U1002" s="153">
        <v>949</v>
      </c>
      <c r="V1002" s="153">
        <v>939</v>
      </c>
      <c r="W1002" s="153">
        <v>0</v>
      </c>
      <c r="X1002" s="151">
        <v>867</v>
      </c>
      <c r="Y1002" s="154">
        <v>0.0134822202332751</v>
      </c>
      <c r="Z1002" s="154">
        <v>0.0149253731343284</v>
      </c>
      <c r="AA1002" s="154">
        <v>0.00972384286269934</v>
      </c>
      <c r="AB1002" s="155">
        <v>0.012683313515656</v>
      </c>
      <c r="AC1002" s="156">
        <v>0.00520153027162902</v>
      </c>
      <c r="AD1002" s="157">
        <v>17603</v>
      </c>
      <c r="AE1002" s="158">
        <v>243</v>
      </c>
      <c r="AF1002" s="158">
        <v>0</v>
      </c>
      <c r="AG1002" s="158">
        <v>17847</v>
      </c>
      <c r="AH1002" s="158">
        <v>258</v>
      </c>
      <c r="AI1002" s="158">
        <v>0</v>
      </c>
      <c r="AJ1002" s="155">
        <v>0.0138044651479861</v>
      </c>
      <c r="AK1002" s="155">
        <v>0.0144562111279207</v>
      </c>
      <c r="AL1002" s="156">
        <v>-0.000651745979934519</v>
      </c>
    </row>
    <row r="1003" ht="33" spans="1:38">
      <c r="A1003" s="166" t="s">
        <v>668</v>
      </c>
      <c r="B1003" s="167" t="s">
        <v>1825</v>
      </c>
      <c r="C1003" s="167" t="s">
        <v>823</v>
      </c>
      <c r="D1003" s="150">
        <v>2565</v>
      </c>
      <c r="E1003" s="150">
        <v>42</v>
      </c>
      <c r="F1003" s="150">
        <v>31</v>
      </c>
      <c r="G1003" s="150">
        <v>0</v>
      </c>
      <c r="H1003" s="150">
        <v>0</v>
      </c>
      <c r="I1003" s="151">
        <v>2538</v>
      </c>
      <c r="J1003" s="151">
        <v>47</v>
      </c>
      <c r="K1003" s="151">
        <v>46</v>
      </c>
      <c r="L1003" s="151">
        <v>2</v>
      </c>
      <c r="M1003" s="151">
        <v>0</v>
      </c>
      <c r="N1003" s="151">
        <v>2558</v>
      </c>
      <c r="O1003" s="151">
        <v>38</v>
      </c>
      <c r="P1003" s="151">
        <v>38</v>
      </c>
      <c r="Q1003" s="151">
        <v>10</v>
      </c>
      <c r="R1003" s="151">
        <v>0</v>
      </c>
      <c r="S1003" s="152">
        <v>0.015</v>
      </c>
      <c r="T1003" s="153">
        <v>70022</v>
      </c>
      <c r="U1003" s="153">
        <v>1010</v>
      </c>
      <c r="V1003" s="153">
        <v>998</v>
      </c>
      <c r="W1003" s="153">
        <v>0</v>
      </c>
      <c r="X1003" s="151">
        <v>877</v>
      </c>
      <c r="Y1003" s="154">
        <v>0.0144240381594356</v>
      </c>
      <c r="Z1003" s="154">
        <v>0.016374269005848</v>
      </c>
      <c r="AA1003" s="154">
        <v>0.0185185185185185</v>
      </c>
      <c r="AB1003" s="155">
        <v>0.0148553557466771</v>
      </c>
      <c r="AC1003" s="156">
        <v>-0.00214424951267056</v>
      </c>
      <c r="AD1003" s="157">
        <v>17580</v>
      </c>
      <c r="AE1003" s="158">
        <v>267</v>
      </c>
      <c r="AF1003" s="158">
        <v>0</v>
      </c>
      <c r="AG1003" s="158">
        <v>17429</v>
      </c>
      <c r="AH1003" s="158">
        <v>267</v>
      </c>
      <c r="AI1003" s="158">
        <v>0</v>
      </c>
      <c r="AJ1003" s="155">
        <v>0.0151877133105802</v>
      </c>
      <c r="AK1003" s="155">
        <v>0.0153192954271616</v>
      </c>
      <c r="AL1003" s="156">
        <v>-0.000131582116581423</v>
      </c>
    </row>
    <row r="1004" ht="33" spans="1:38">
      <c r="A1004" s="166" t="s">
        <v>668</v>
      </c>
      <c r="B1004" s="167" t="s">
        <v>1825</v>
      </c>
      <c r="C1004" s="167" t="s">
        <v>824</v>
      </c>
      <c r="D1004" s="150">
        <v>1768</v>
      </c>
      <c r="E1004" s="150">
        <v>34</v>
      </c>
      <c r="F1004" s="150">
        <v>13</v>
      </c>
      <c r="G1004" s="150">
        <v>1</v>
      </c>
      <c r="H1004" s="150">
        <v>0</v>
      </c>
      <c r="I1004" s="151">
        <v>1765</v>
      </c>
      <c r="J1004" s="151">
        <v>40</v>
      </c>
      <c r="K1004" s="151">
        <v>40</v>
      </c>
      <c r="L1004" s="151">
        <v>2</v>
      </c>
      <c r="M1004" s="151">
        <v>0</v>
      </c>
      <c r="N1004" s="151">
        <v>1702</v>
      </c>
      <c r="O1004" s="151">
        <v>30</v>
      </c>
      <c r="P1004" s="151">
        <v>30</v>
      </c>
      <c r="Q1004" s="151">
        <v>11</v>
      </c>
      <c r="R1004" s="151">
        <v>0</v>
      </c>
      <c r="S1004" s="152">
        <v>0.015</v>
      </c>
      <c r="T1004" s="153">
        <v>47682</v>
      </c>
      <c r="U1004" s="153">
        <v>622</v>
      </c>
      <c r="V1004" s="153">
        <v>601</v>
      </c>
      <c r="W1004" s="153">
        <v>1</v>
      </c>
      <c r="X1004" s="151">
        <v>522</v>
      </c>
      <c r="Y1004" s="154">
        <v>0.0130237825594564</v>
      </c>
      <c r="Z1004" s="154">
        <v>0.0192307692307692</v>
      </c>
      <c r="AA1004" s="154">
        <v>0.0226628895184136</v>
      </c>
      <c r="AB1004" s="155">
        <v>0.0176263219741481</v>
      </c>
      <c r="AC1004" s="156">
        <v>-0.00343212028764437</v>
      </c>
      <c r="AD1004" s="157">
        <v>11703</v>
      </c>
      <c r="AE1004" s="158">
        <v>184</v>
      </c>
      <c r="AF1004" s="158">
        <v>0</v>
      </c>
      <c r="AG1004" s="158">
        <v>11988</v>
      </c>
      <c r="AH1004" s="158">
        <v>143</v>
      </c>
      <c r="AI1004" s="158">
        <v>0</v>
      </c>
      <c r="AJ1004" s="155">
        <v>0.0157224643253867</v>
      </c>
      <c r="AK1004" s="155">
        <v>0.0119285952619286</v>
      </c>
      <c r="AL1004" s="156">
        <v>0.00379386906345806</v>
      </c>
    </row>
    <row r="1005" ht="33" spans="1:38">
      <c r="A1005" s="166" t="s">
        <v>668</v>
      </c>
      <c r="B1005" s="167" t="s">
        <v>1825</v>
      </c>
      <c r="C1005" s="167" t="s">
        <v>825</v>
      </c>
      <c r="D1005" s="150">
        <v>1931</v>
      </c>
      <c r="E1005" s="150">
        <v>38</v>
      </c>
      <c r="F1005" s="150">
        <v>30</v>
      </c>
      <c r="G1005" s="150">
        <v>0</v>
      </c>
      <c r="H1005" s="150">
        <v>0</v>
      </c>
      <c r="I1005" s="151">
        <v>1733</v>
      </c>
      <c r="J1005" s="151">
        <v>40</v>
      </c>
      <c r="K1005" s="151">
        <v>40</v>
      </c>
      <c r="L1005" s="151">
        <v>13</v>
      </c>
      <c r="M1005" s="151">
        <v>0</v>
      </c>
      <c r="N1005" s="151">
        <v>1817</v>
      </c>
      <c r="O1005" s="151">
        <v>36</v>
      </c>
      <c r="P1005" s="151">
        <v>36</v>
      </c>
      <c r="Q1005" s="151">
        <v>28</v>
      </c>
      <c r="R1005" s="151">
        <v>0</v>
      </c>
      <c r="S1005" s="152">
        <v>0.015</v>
      </c>
      <c r="T1005" s="153">
        <v>48881</v>
      </c>
      <c r="U1005" s="153">
        <v>869</v>
      </c>
      <c r="V1005" s="153">
        <v>861</v>
      </c>
      <c r="W1005" s="153">
        <v>0</v>
      </c>
      <c r="X1005" s="151">
        <v>788</v>
      </c>
      <c r="Y1005" s="154">
        <v>0.0177778687015405</v>
      </c>
      <c r="Z1005" s="154">
        <v>0.0196789228379078</v>
      </c>
      <c r="AA1005" s="154">
        <v>0.0230813618003462</v>
      </c>
      <c r="AB1005" s="155">
        <v>0.0198128783709411</v>
      </c>
      <c r="AC1005" s="156">
        <v>-0.0034024389624384</v>
      </c>
      <c r="AD1005" s="157">
        <v>12028</v>
      </c>
      <c r="AE1005" s="158">
        <v>232</v>
      </c>
      <c r="AF1005" s="158">
        <v>0</v>
      </c>
      <c r="AG1005" s="158">
        <v>12332</v>
      </c>
      <c r="AH1005" s="158">
        <v>236</v>
      </c>
      <c r="AI1005" s="158">
        <v>0</v>
      </c>
      <c r="AJ1005" s="155">
        <v>0.0192883272364483</v>
      </c>
      <c r="AK1005" s="155">
        <v>0.0191372040220564</v>
      </c>
      <c r="AL1005" s="156">
        <v>0.000151123214391851</v>
      </c>
    </row>
    <row r="1006" ht="33" spans="1:38">
      <c r="A1006" s="166" t="s">
        <v>668</v>
      </c>
      <c r="B1006" s="167" t="s">
        <v>1825</v>
      </c>
      <c r="C1006" s="167" t="s">
        <v>826</v>
      </c>
      <c r="D1006" s="150">
        <v>7573</v>
      </c>
      <c r="E1006" s="150">
        <v>159</v>
      </c>
      <c r="F1006" s="150">
        <v>111</v>
      </c>
      <c r="G1006" s="150">
        <v>0</v>
      </c>
      <c r="H1006" s="150">
        <v>0</v>
      </c>
      <c r="I1006" s="151">
        <v>7387</v>
      </c>
      <c r="J1006" s="151">
        <v>161</v>
      </c>
      <c r="K1006" s="151">
        <v>161</v>
      </c>
      <c r="L1006" s="151">
        <v>22</v>
      </c>
      <c r="M1006" s="151">
        <v>0</v>
      </c>
      <c r="N1006" s="151">
        <v>7693</v>
      </c>
      <c r="O1006" s="151">
        <v>125</v>
      </c>
      <c r="P1006" s="151">
        <v>125</v>
      </c>
      <c r="Q1006" s="151">
        <v>71</v>
      </c>
      <c r="R1006" s="151">
        <v>0</v>
      </c>
      <c r="S1006" s="152">
        <v>0.015</v>
      </c>
      <c r="T1006" s="153">
        <v>214046</v>
      </c>
      <c r="U1006" s="153">
        <v>3419</v>
      </c>
      <c r="V1006" s="153">
        <v>3371</v>
      </c>
      <c r="W1006" s="153">
        <v>1</v>
      </c>
      <c r="X1006" s="151">
        <v>3000</v>
      </c>
      <c r="Y1006" s="154">
        <v>0.0159685301290377</v>
      </c>
      <c r="Z1006" s="154">
        <v>0.0209956424138386</v>
      </c>
      <c r="AA1006" s="154">
        <v>0.0217950453499391</v>
      </c>
      <c r="AB1006" s="155">
        <v>0.0162485376316132</v>
      </c>
      <c r="AC1006" s="156">
        <v>-0.000799402936100445</v>
      </c>
      <c r="AD1006" s="157">
        <v>51765</v>
      </c>
      <c r="AE1006" s="158">
        <v>985</v>
      </c>
      <c r="AF1006" s="158">
        <v>0</v>
      </c>
      <c r="AG1006" s="158">
        <v>54277</v>
      </c>
      <c r="AH1006" s="158">
        <v>908</v>
      </c>
      <c r="AI1006" s="158">
        <v>0</v>
      </c>
      <c r="AJ1006" s="155">
        <v>0.0190283009755626</v>
      </c>
      <c r="AK1006" s="155">
        <v>0.0167290012344087</v>
      </c>
      <c r="AL1006" s="156">
        <v>0.00229929974115396</v>
      </c>
    </row>
    <row r="1007" ht="33" spans="1:38">
      <c r="A1007" s="166" t="s">
        <v>668</v>
      </c>
      <c r="B1007" s="167" t="s">
        <v>1825</v>
      </c>
      <c r="C1007" s="167" t="s">
        <v>827</v>
      </c>
      <c r="D1007" s="150">
        <v>2301</v>
      </c>
      <c r="E1007" s="150">
        <v>32</v>
      </c>
      <c r="F1007" s="150">
        <v>23</v>
      </c>
      <c r="G1007" s="150">
        <v>0</v>
      </c>
      <c r="H1007" s="150">
        <v>0</v>
      </c>
      <c r="I1007" s="151">
        <v>2141</v>
      </c>
      <c r="J1007" s="151">
        <v>28</v>
      </c>
      <c r="K1007" s="151">
        <v>28</v>
      </c>
      <c r="L1007" s="151">
        <v>0</v>
      </c>
      <c r="M1007" s="151">
        <v>0</v>
      </c>
      <c r="N1007" s="151">
        <v>2353</v>
      </c>
      <c r="O1007" s="151">
        <v>37</v>
      </c>
      <c r="P1007" s="151">
        <v>37</v>
      </c>
      <c r="Q1007" s="151">
        <v>13</v>
      </c>
      <c r="R1007" s="151">
        <v>0</v>
      </c>
      <c r="S1007" s="152">
        <v>0.015</v>
      </c>
      <c r="T1007" s="153">
        <v>64274</v>
      </c>
      <c r="U1007" s="153">
        <v>808</v>
      </c>
      <c r="V1007" s="153">
        <v>799</v>
      </c>
      <c r="W1007" s="153">
        <v>1</v>
      </c>
      <c r="X1007" s="151">
        <v>710</v>
      </c>
      <c r="Y1007" s="154">
        <v>0.0125556212465383</v>
      </c>
      <c r="Z1007" s="154">
        <v>0.0139069969578444</v>
      </c>
      <c r="AA1007" s="154">
        <v>0.0130780009341429</v>
      </c>
      <c r="AB1007" s="155">
        <v>0.0157246068848279</v>
      </c>
      <c r="AC1007" s="156">
        <v>0.000828996023701492</v>
      </c>
      <c r="AD1007" s="157">
        <v>15493</v>
      </c>
      <c r="AE1007" s="158">
        <v>211</v>
      </c>
      <c r="AF1007" s="158">
        <v>1</v>
      </c>
      <c r="AG1007" s="158">
        <v>16435</v>
      </c>
      <c r="AH1007" s="158">
        <v>191</v>
      </c>
      <c r="AI1007" s="158">
        <v>0</v>
      </c>
      <c r="AJ1007" s="155">
        <v>0.0135545084877041</v>
      </c>
      <c r="AK1007" s="155">
        <v>0.011621539397627</v>
      </c>
      <c r="AL1007" s="156">
        <v>0.00193296909007711</v>
      </c>
    </row>
    <row r="1008" ht="33" spans="1:38">
      <c r="A1008" s="166" t="s">
        <v>668</v>
      </c>
      <c r="B1008" s="167" t="s">
        <v>1825</v>
      </c>
      <c r="C1008" s="167" t="s">
        <v>828</v>
      </c>
      <c r="D1008" s="150">
        <v>2701</v>
      </c>
      <c r="E1008" s="150">
        <v>81</v>
      </c>
      <c r="F1008" s="150">
        <v>62</v>
      </c>
      <c r="G1008" s="150">
        <v>0</v>
      </c>
      <c r="H1008" s="150">
        <v>0</v>
      </c>
      <c r="I1008" s="151">
        <v>2739</v>
      </c>
      <c r="J1008" s="151">
        <v>100</v>
      </c>
      <c r="K1008" s="151">
        <v>100</v>
      </c>
      <c r="L1008" s="151">
        <v>0</v>
      </c>
      <c r="M1008" s="151">
        <v>0</v>
      </c>
      <c r="N1008" s="151">
        <v>2808</v>
      </c>
      <c r="O1008" s="151">
        <v>56</v>
      </c>
      <c r="P1008" s="151">
        <v>56</v>
      </c>
      <c r="Q1008" s="151">
        <v>14</v>
      </c>
      <c r="R1008" s="151">
        <v>0</v>
      </c>
      <c r="S1008" s="152">
        <v>0.015</v>
      </c>
      <c r="T1008" s="153">
        <v>75802</v>
      </c>
      <c r="U1008" s="153">
        <v>1761</v>
      </c>
      <c r="V1008" s="153">
        <v>1742</v>
      </c>
      <c r="W1008" s="153">
        <v>0</v>
      </c>
      <c r="X1008" s="151">
        <v>1515</v>
      </c>
      <c r="Y1008" s="154">
        <v>0.0232315770032453</v>
      </c>
      <c r="Z1008" s="154">
        <v>0.0299888930025916</v>
      </c>
      <c r="AA1008" s="154">
        <v>0.0365096750638919</v>
      </c>
      <c r="AB1008" s="155">
        <v>0.0199430199430199</v>
      </c>
      <c r="AC1008" s="156">
        <v>-0.0065207820613003</v>
      </c>
      <c r="AD1008" s="157">
        <v>18878</v>
      </c>
      <c r="AE1008" s="158">
        <v>484</v>
      </c>
      <c r="AF1008" s="158">
        <v>0</v>
      </c>
      <c r="AG1008" s="158">
        <v>19455</v>
      </c>
      <c r="AH1008" s="158">
        <v>463</v>
      </c>
      <c r="AI1008" s="158">
        <v>0</v>
      </c>
      <c r="AJ1008" s="155">
        <v>0.0256383091429177</v>
      </c>
      <c r="AK1008" s="155">
        <v>0.0237985093806219</v>
      </c>
      <c r="AL1008" s="156">
        <v>0.00183979976229573</v>
      </c>
    </row>
    <row r="1009" ht="33" spans="1:38">
      <c r="A1009" s="166" t="s">
        <v>668</v>
      </c>
      <c r="B1009" s="167" t="s">
        <v>1825</v>
      </c>
      <c r="C1009" s="167" t="s">
        <v>829</v>
      </c>
      <c r="D1009" s="150">
        <v>3093</v>
      </c>
      <c r="E1009" s="150">
        <v>28</v>
      </c>
      <c r="F1009" s="150">
        <v>20</v>
      </c>
      <c r="G1009" s="150">
        <v>0</v>
      </c>
      <c r="H1009" s="150">
        <v>0</v>
      </c>
      <c r="I1009" s="151">
        <v>2874</v>
      </c>
      <c r="J1009" s="151">
        <v>36</v>
      </c>
      <c r="K1009" s="151">
        <v>36</v>
      </c>
      <c r="L1009" s="151">
        <v>3</v>
      </c>
      <c r="M1009" s="151">
        <v>0</v>
      </c>
      <c r="N1009" s="151">
        <v>2963</v>
      </c>
      <c r="O1009" s="151">
        <v>52</v>
      </c>
      <c r="P1009" s="151">
        <v>52</v>
      </c>
      <c r="Q1009" s="151">
        <v>39</v>
      </c>
      <c r="R1009" s="151">
        <v>0</v>
      </c>
      <c r="S1009" s="152">
        <v>0.015</v>
      </c>
      <c r="T1009" s="153">
        <v>82565</v>
      </c>
      <c r="U1009" s="153">
        <v>978</v>
      </c>
      <c r="V1009" s="153">
        <v>970</v>
      </c>
      <c r="W1009" s="153">
        <v>0</v>
      </c>
      <c r="X1009" s="151">
        <v>890</v>
      </c>
      <c r="Y1009" s="154">
        <v>0.0118452128625931</v>
      </c>
      <c r="Z1009" s="154">
        <v>0.00905269964435823</v>
      </c>
      <c r="AA1009" s="154">
        <v>0.0125260960334029</v>
      </c>
      <c r="AB1009" s="155">
        <v>0.0175497806277422</v>
      </c>
      <c r="AC1009" s="156">
        <v>-0.00347339638904469</v>
      </c>
      <c r="AD1009" s="157">
        <v>20337</v>
      </c>
      <c r="AE1009" s="158">
        <v>256</v>
      </c>
      <c r="AF1009" s="158">
        <v>0</v>
      </c>
      <c r="AG1009" s="158">
        <v>21089</v>
      </c>
      <c r="AH1009" s="158">
        <v>231</v>
      </c>
      <c r="AI1009" s="158">
        <v>0</v>
      </c>
      <c r="AJ1009" s="155">
        <v>0.0125878939863303</v>
      </c>
      <c r="AK1009" s="155">
        <v>0.0109535776945327</v>
      </c>
      <c r="AL1009" s="156">
        <v>0.00163431629179764</v>
      </c>
    </row>
    <row r="1010" ht="33" spans="1:38">
      <c r="A1010" s="166" t="s">
        <v>668</v>
      </c>
      <c r="B1010" s="167" t="s">
        <v>1825</v>
      </c>
      <c r="C1010" s="167" t="s">
        <v>830</v>
      </c>
      <c r="D1010" s="150">
        <v>3295</v>
      </c>
      <c r="E1010" s="150">
        <v>51</v>
      </c>
      <c r="F1010" s="150">
        <v>35</v>
      </c>
      <c r="G1010" s="150">
        <v>1</v>
      </c>
      <c r="H1010" s="150">
        <v>0</v>
      </c>
      <c r="I1010" s="151">
        <v>3145</v>
      </c>
      <c r="J1010" s="151">
        <v>52</v>
      </c>
      <c r="K1010" s="151">
        <v>52</v>
      </c>
      <c r="L1010" s="151">
        <v>12</v>
      </c>
      <c r="M1010" s="151">
        <v>0</v>
      </c>
      <c r="N1010" s="151">
        <v>3244</v>
      </c>
      <c r="O1010" s="151">
        <v>45</v>
      </c>
      <c r="P1010" s="151">
        <v>45</v>
      </c>
      <c r="Q1010" s="151">
        <v>26</v>
      </c>
      <c r="R1010" s="151">
        <v>0</v>
      </c>
      <c r="S1010" s="152">
        <v>0.015</v>
      </c>
      <c r="T1010" s="153">
        <v>90868</v>
      </c>
      <c r="U1010" s="153">
        <v>1048</v>
      </c>
      <c r="V1010" s="153">
        <v>1032</v>
      </c>
      <c r="W1010" s="153">
        <v>0</v>
      </c>
      <c r="X1010" s="151">
        <v>920</v>
      </c>
      <c r="Y1010" s="154">
        <v>0.0115332130122816</v>
      </c>
      <c r="Z1010" s="154">
        <v>0.0154779969650986</v>
      </c>
      <c r="AA1010" s="154">
        <v>0.0165341812400636</v>
      </c>
      <c r="AB1010" s="155">
        <v>0.0138717632552404</v>
      </c>
      <c r="AC1010" s="156">
        <v>-0.00105618427496496</v>
      </c>
      <c r="AD1010" s="157">
        <v>21607</v>
      </c>
      <c r="AE1010" s="158">
        <v>296</v>
      </c>
      <c r="AF1010" s="158">
        <v>0</v>
      </c>
      <c r="AG1010" s="158">
        <v>23357</v>
      </c>
      <c r="AH1010" s="158">
        <v>241</v>
      </c>
      <c r="AI1010" s="158">
        <v>0</v>
      </c>
      <c r="AJ1010" s="155">
        <v>0.0136992641273661</v>
      </c>
      <c r="AK1010" s="155">
        <v>0.0103181059211371</v>
      </c>
      <c r="AL1010" s="156">
        <v>0.003381158206229</v>
      </c>
    </row>
    <row r="1011" ht="33" spans="1:38">
      <c r="A1011" s="166" t="s">
        <v>668</v>
      </c>
      <c r="B1011" s="167" t="s">
        <v>1825</v>
      </c>
      <c r="C1011" s="167" t="s">
        <v>831</v>
      </c>
      <c r="D1011" s="150">
        <v>2380</v>
      </c>
      <c r="E1011" s="150">
        <v>31</v>
      </c>
      <c r="F1011" s="150">
        <v>23</v>
      </c>
      <c r="G1011" s="150">
        <v>0</v>
      </c>
      <c r="H1011" s="150">
        <v>0</v>
      </c>
      <c r="I1011" s="151">
        <v>2226</v>
      </c>
      <c r="J1011" s="151">
        <v>29</v>
      </c>
      <c r="K1011" s="151">
        <v>28</v>
      </c>
      <c r="L1011" s="151">
        <v>0</v>
      </c>
      <c r="M1011" s="151">
        <v>0</v>
      </c>
      <c r="N1011" s="151">
        <v>2426</v>
      </c>
      <c r="O1011" s="151">
        <v>26</v>
      </c>
      <c r="P1011" s="151">
        <v>26</v>
      </c>
      <c r="Q1011" s="151">
        <v>8</v>
      </c>
      <c r="R1011" s="151">
        <v>0</v>
      </c>
      <c r="S1011" s="152">
        <v>0.015</v>
      </c>
      <c r="T1011" s="153">
        <v>67466</v>
      </c>
      <c r="U1011" s="153">
        <v>800</v>
      </c>
      <c r="V1011" s="153">
        <v>790</v>
      </c>
      <c r="W1011" s="153">
        <v>0</v>
      </c>
      <c r="X1011" s="151">
        <v>703</v>
      </c>
      <c r="Y1011" s="154">
        <v>0.0118578246820621</v>
      </c>
      <c r="Z1011" s="154">
        <v>0.0130252100840336</v>
      </c>
      <c r="AA1011" s="154">
        <v>0.0130278526504942</v>
      </c>
      <c r="AB1011" s="155">
        <v>0.010717230008244</v>
      </c>
      <c r="AC1011" s="156">
        <v>-2.64256646054575e-6</v>
      </c>
      <c r="AD1011" s="157">
        <v>16299</v>
      </c>
      <c r="AE1011" s="158">
        <v>207</v>
      </c>
      <c r="AF1011" s="158">
        <v>0</v>
      </c>
      <c r="AG1011" s="158">
        <v>17293</v>
      </c>
      <c r="AH1011" s="158">
        <v>191</v>
      </c>
      <c r="AI1011" s="158">
        <v>0</v>
      </c>
      <c r="AJ1011" s="155">
        <v>0.0127001656543346</v>
      </c>
      <c r="AK1011" s="155">
        <v>0.0110449314751634</v>
      </c>
      <c r="AL1011" s="156">
        <v>0.00165523417917126</v>
      </c>
    </row>
    <row r="1012" ht="33" spans="1:38">
      <c r="A1012" s="166" t="s">
        <v>668</v>
      </c>
      <c r="B1012" s="167" t="s">
        <v>1825</v>
      </c>
      <c r="C1012" s="167" t="s">
        <v>832</v>
      </c>
      <c r="D1012" s="150">
        <v>1077</v>
      </c>
      <c r="E1012" s="150">
        <v>8</v>
      </c>
      <c r="F1012" s="150">
        <v>5</v>
      </c>
      <c r="G1012" s="150">
        <v>0</v>
      </c>
      <c r="H1012" s="150">
        <v>0</v>
      </c>
      <c r="I1012" s="151">
        <v>1107</v>
      </c>
      <c r="J1012" s="151">
        <v>21</v>
      </c>
      <c r="K1012" s="151">
        <v>21</v>
      </c>
      <c r="L1012" s="151">
        <v>3</v>
      </c>
      <c r="M1012" s="151">
        <v>0</v>
      </c>
      <c r="N1012" s="151">
        <v>1133</v>
      </c>
      <c r="O1012" s="151">
        <v>12</v>
      </c>
      <c r="P1012" s="151">
        <v>12</v>
      </c>
      <c r="Q1012" s="151">
        <v>9</v>
      </c>
      <c r="R1012" s="151">
        <v>0</v>
      </c>
      <c r="S1012" s="152">
        <v>0.015</v>
      </c>
      <c r="T1012" s="153">
        <v>31344</v>
      </c>
      <c r="U1012" s="153">
        <v>392</v>
      </c>
      <c r="V1012" s="153">
        <v>389</v>
      </c>
      <c r="W1012" s="153">
        <v>0</v>
      </c>
      <c r="X1012" s="151">
        <v>354</v>
      </c>
      <c r="Y1012" s="154">
        <v>0.0125063808065339</v>
      </c>
      <c r="Z1012" s="154">
        <v>0.0074280408542247</v>
      </c>
      <c r="AA1012" s="154">
        <v>0.018970189701897</v>
      </c>
      <c r="AB1012" s="155">
        <v>0.0105913503971756</v>
      </c>
      <c r="AC1012" s="156">
        <v>-0.0115421488476723</v>
      </c>
      <c r="AD1012" s="157">
        <v>7456</v>
      </c>
      <c r="AE1012" s="158">
        <v>115</v>
      </c>
      <c r="AF1012" s="158">
        <v>0</v>
      </c>
      <c r="AG1012" s="158">
        <v>7977</v>
      </c>
      <c r="AH1012" s="158">
        <v>88</v>
      </c>
      <c r="AI1012" s="158">
        <v>0</v>
      </c>
      <c r="AJ1012" s="155">
        <v>0.0154238197424893</v>
      </c>
      <c r="AK1012" s="155">
        <v>0.0110317161840291</v>
      </c>
      <c r="AL1012" s="156">
        <v>0.00439210355846019</v>
      </c>
    </row>
    <row r="1013" ht="33" spans="1:38">
      <c r="A1013" s="166" t="s">
        <v>668</v>
      </c>
      <c r="B1013" s="167" t="s">
        <v>1825</v>
      </c>
      <c r="C1013" s="167" t="s">
        <v>833</v>
      </c>
      <c r="D1013" s="150">
        <v>2313</v>
      </c>
      <c r="E1013" s="150">
        <v>92</v>
      </c>
      <c r="F1013" s="150">
        <v>72</v>
      </c>
      <c r="G1013" s="150">
        <v>0</v>
      </c>
      <c r="H1013" s="150">
        <v>0</v>
      </c>
      <c r="I1013" s="151">
        <v>2265</v>
      </c>
      <c r="J1013" s="151">
        <v>5</v>
      </c>
      <c r="K1013" s="151">
        <v>5</v>
      </c>
      <c r="L1013" s="151">
        <v>0</v>
      </c>
      <c r="M1013" s="151">
        <v>0</v>
      </c>
      <c r="N1013" s="151">
        <v>2266</v>
      </c>
      <c r="O1013" s="151">
        <v>46</v>
      </c>
      <c r="P1013" s="151">
        <v>46</v>
      </c>
      <c r="Q1013" s="151">
        <v>25</v>
      </c>
      <c r="R1013" s="151">
        <v>0</v>
      </c>
      <c r="S1013" s="152">
        <v>0.015</v>
      </c>
      <c r="T1013" s="153">
        <v>62567</v>
      </c>
      <c r="U1013" s="153">
        <v>1205</v>
      </c>
      <c r="V1013" s="153">
        <v>1185</v>
      </c>
      <c r="W1013" s="153">
        <v>0</v>
      </c>
      <c r="X1013" s="151">
        <v>1054</v>
      </c>
      <c r="Y1013" s="154">
        <v>0.0192593539725414</v>
      </c>
      <c r="Z1013" s="154">
        <v>0.0397751837440553</v>
      </c>
      <c r="AA1013" s="154">
        <v>0.0022075055187638</v>
      </c>
      <c r="AB1013" s="155">
        <v>0.0203000882612533</v>
      </c>
      <c r="AC1013" s="156">
        <v>0.0375676782252915</v>
      </c>
      <c r="AD1013" s="157">
        <v>15670</v>
      </c>
      <c r="AE1013" s="158">
        <v>383</v>
      </c>
      <c r="AF1013" s="158">
        <v>0</v>
      </c>
      <c r="AG1013" s="158">
        <v>15567</v>
      </c>
      <c r="AH1013" s="158">
        <v>263</v>
      </c>
      <c r="AI1013" s="158">
        <v>0</v>
      </c>
      <c r="AJ1013" s="155">
        <v>0.0244416081684748</v>
      </c>
      <c r="AK1013" s="155">
        <v>0.0168947131753067</v>
      </c>
      <c r="AL1013" s="156">
        <v>0.00754689499316805</v>
      </c>
    </row>
    <row r="1014" ht="33" spans="1:38">
      <c r="A1014" s="166" t="s">
        <v>668</v>
      </c>
      <c r="B1014" s="167" t="s">
        <v>1825</v>
      </c>
      <c r="C1014" s="167" t="s">
        <v>834</v>
      </c>
      <c r="D1014" s="150">
        <v>1182</v>
      </c>
      <c r="E1014" s="150">
        <v>9</v>
      </c>
      <c r="F1014" s="150">
        <v>8</v>
      </c>
      <c r="G1014" s="150">
        <v>0</v>
      </c>
      <c r="H1014" s="150">
        <v>0</v>
      </c>
      <c r="I1014" s="151">
        <v>1185</v>
      </c>
      <c r="J1014" s="151">
        <v>16</v>
      </c>
      <c r="K1014" s="151">
        <v>16</v>
      </c>
      <c r="L1014" s="151">
        <v>2</v>
      </c>
      <c r="M1014" s="151">
        <v>0</v>
      </c>
      <c r="N1014" s="151">
        <v>1372</v>
      </c>
      <c r="O1014" s="151">
        <v>22</v>
      </c>
      <c r="P1014" s="151">
        <v>22</v>
      </c>
      <c r="Q1014" s="151">
        <v>17</v>
      </c>
      <c r="R1014" s="151">
        <v>0</v>
      </c>
      <c r="S1014" s="152">
        <v>0.015</v>
      </c>
      <c r="T1014" s="153">
        <v>36174</v>
      </c>
      <c r="U1014" s="153">
        <v>317</v>
      </c>
      <c r="V1014" s="153">
        <v>316</v>
      </c>
      <c r="W1014" s="153">
        <v>1</v>
      </c>
      <c r="X1014" s="151">
        <v>283</v>
      </c>
      <c r="Y1014" s="154">
        <v>0.00873555592414441</v>
      </c>
      <c r="Z1014" s="154">
        <v>0.00761421319796954</v>
      </c>
      <c r="AA1014" s="154">
        <v>0.0135021097046414</v>
      </c>
      <c r="AB1014" s="155">
        <v>0.0160349854227405</v>
      </c>
      <c r="AC1014" s="156">
        <v>-0.00588789650667181</v>
      </c>
      <c r="AD1014" s="157">
        <v>8588</v>
      </c>
      <c r="AE1014" s="158">
        <v>97</v>
      </c>
      <c r="AF1014" s="158">
        <v>0</v>
      </c>
      <c r="AG1014" s="158">
        <v>9320</v>
      </c>
      <c r="AH1014" s="158">
        <v>75</v>
      </c>
      <c r="AI1014" s="158">
        <v>1</v>
      </c>
      <c r="AJ1014" s="155">
        <v>0.0112948299953423</v>
      </c>
      <c r="AK1014" s="155">
        <v>0.00793991416309013</v>
      </c>
      <c r="AL1014" s="156">
        <v>0.00335491583225221</v>
      </c>
    </row>
    <row r="1015" ht="33" spans="1:38">
      <c r="A1015" s="166" t="s">
        <v>668</v>
      </c>
      <c r="B1015" s="167" t="s">
        <v>1826</v>
      </c>
      <c r="C1015" s="167" t="s">
        <v>835</v>
      </c>
      <c r="D1015" s="150">
        <v>5359</v>
      </c>
      <c r="E1015" s="150">
        <v>170</v>
      </c>
      <c r="F1015" s="150">
        <v>101</v>
      </c>
      <c r="G1015" s="150">
        <v>2</v>
      </c>
      <c r="H1015" s="150">
        <v>0</v>
      </c>
      <c r="I1015" s="151">
        <v>4964</v>
      </c>
      <c r="J1015" s="151">
        <v>170</v>
      </c>
      <c r="K1015" s="151">
        <v>169</v>
      </c>
      <c r="L1015" s="151">
        <v>17</v>
      </c>
      <c r="M1015" s="151">
        <v>0</v>
      </c>
      <c r="N1015" s="151">
        <v>5283</v>
      </c>
      <c r="O1015" s="151">
        <v>128</v>
      </c>
      <c r="P1015" s="151">
        <v>128</v>
      </c>
      <c r="Q1015" s="151">
        <v>53</v>
      </c>
      <c r="R1015" s="151">
        <v>0</v>
      </c>
      <c r="S1015" s="152">
        <v>0.015</v>
      </c>
      <c r="T1015" s="153">
        <v>155934</v>
      </c>
      <c r="U1015" s="153">
        <v>3244</v>
      </c>
      <c r="V1015" s="153">
        <v>3174</v>
      </c>
      <c r="W1015" s="153">
        <v>0</v>
      </c>
      <c r="X1015" s="151">
        <v>2756</v>
      </c>
      <c r="Y1015" s="154">
        <v>0.020803673348981</v>
      </c>
      <c r="Z1015" s="154">
        <v>0.0317223362567643</v>
      </c>
      <c r="AA1015" s="154">
        <v>0.0342465753424658</v>
      </c>
      <c r="AB1015" s="155">
        <v>0.0242286579594927</v>
      </c>
      <c r="AC1015" s="156">
        <v>-0.00252423908570143</v>
      </c>
      <c r="AD1015" s="157">
        <v>36177</v>
      </c>
      <c r="AE1015" s="158">
        <v>1147</v>
      </c>
      <c r="AF1015" s="158">
        <v>0</v>
      </c>
      <c r="AG1015" s="158">
        <v>36495</v>
      </c>
      <c r="AH1015" s="158">
        <v>695</v>
      </c>
      <c r="AI1015" s="158">
        <v>0</v>
      </c>
      <c r="AJ1015" s="155">
        <v>0.0317052270779777</v>
      </c>
      <c r="AK1015" s="155">
        <v>0.0190437046170708</v>
      </c>
      <c r="AL1015" s="156">
        <v>0.0126615224609069</v>
      </c>
    </row>
    <row r="1016" ht="33" spans="1:38">
      <c r="A1016" s="166" t="s">
        <v>668</v>
      </c>
      <c r="B1016" s="167" t="s">
        <v>1826</v>
      </c>
      <c r="C1016" s="167" t="s">
        <v>836</v>
      </c>
      <c r="D1016" s="150">
        <v>2383</v>
      </c>
      <c r="E1016" s="150">
        <v>66</v>
      </c>
      <c r="F1016" s="150">
        <v>40</v>
      </c>
      <c r="G1016" s="150">
        <v>0</v>
      </c>
      <c r="H1016" s="150">
        <v>0</v>
      </c>
      <c r="I1016" s="151">
        <v>2299</v>
      </c>
      <c r="J1016" s="151">
        <v>102</v>
      </c>
      <c r="K1016" s="151">
        <v>102</v>
      </c>
      <c r="L1016" s="151">
        <v>11</v>
      </c>
      <c r="M1016" s="151">
        <v>0</v>
      </c>
      <c r="N1016" s="151">
        <v>2444</v>
      </c>
      <c r="O1016" s="151">
        <v>105</v>
      </c>
      <c r="P1016" s="151">
        <v>105</v>
      </c>
      <c r="Q1016" s="151">
        <v>63</v>
      </c>
      <c r="R1016" s="151">
        <v>0</v>
      </c>
      <c r="S1016" s="152">
        <v>0.015</v>
      </c>
      <c r="T1016" s="153">
        <v>67989</v>
      </c>
      <c r="U1016" s="153">
        <v>1639</v>
      </c>
      <c r="V1016" s="153">
        <v>1612</v>
      </c>
      <c r="W1016" s="153">
        <v>0</v>
      </c>
      <c r="X1016" s="151">
        <v>1415</v>
      </c>
      <c r="Y1016" s="154">
        <v>0.0241068408124844</v>
      </c>
      <c r="Z1016" s="154">
        <v>0.0276961812840957</v>
      </c>
      <c r="AA1016" s="154">
        <v>0.0443671161374511</v>
      </c>
      <c r="AB1016" s="155">
        <v>0.042962356792144</v>
      </c>
      <c r="AC1016" s="156">
        <v>-0.0166709348533554</v>
      </c>
      <c r="AD1016" s="157">
        <v>16080</v>
      </c>
      <c r="AE1016" s="158">
        <v>488</v>
      </c>
      <c r="AF1016" s="158">
        <v>0</v>
      </c>
      <c r="AG1016" s="158">
        <v>16061</v>
      </c>
      <c r="AH1016" s="158">
        <v>414</v>
      </c>
      <c r="AI1016" s="158">
        <v>0</v>
      </c>
      <c r="AJ1016" s="155">
        <v>0.0303482587064677</v>
      </c>
      <c r="AK1016" s="155">
        <v>0.0257767262312434</v>
      </c>
      <c r="AL1016" s="156">
        <v>0.00457153247522428</v>
      </c>
    </row>
    <row r="1017" ht="33" spans="1:38">
      <c r="A1017" s="166" t="s">
        <v>668</v>
      </c>
      <c r="B1017" s="167" t="s">
        <v>1826</v>
      </c>
      <c r="C1017" s="167" t="s">
        <v>837</v>
      </c>
      <c r="D1017" s="150">
        <v>2176</v>
      </c>
      <c r="E1017" s="150">
        <v>63</v>
      </c>
      <c r="F1017" s="150">
        <v>43</v>
      </c>
      <c r="G1017" s="150">
        <v>2</v>
      </c>
      <c r="H1017" s="150">
        <v>0</v>
      </c>
      <c r="I1017" s="151">
        <v>2301</v>
      </c>
      <c r="J1017" s="151">
        <v>66</v>
      </c>
      <c r="K1017" s="151">
        <v>66</v>
      </c>
      <c r="L1017" s="151">
        <v>0</v>
      </c>
      <c r="M1017" s="151">
        <v>0</v>
      </c>
      <c r="N1017" s="151">
        <v>2386</v>
      </c>
      <c r="O1017" s="151">
        <v>79</v>
      </c>
      <c r="P1017" s="151">
        <v>79</v>
      </c>
      <c r="Q1017" s="151">
        <v>33</v>
      </c>
      <c r="R1017" s="151">
        <v>0</v>
      </c>
      <c r="S1017" s="152">
        <v>0.015</v>
      </c>
      <c r="T1017" s="153">
        <v>67504</v>
      </c>
      <c r="U1017" s="153">
        <v>1690</v>
      </c>
      <c r="V1017" s="153">
        <v>1670</v>
      </c>
      <c r="W1017" s="153">
        <v>0</v>
      </c>
      <c r="X1017" s="151">
        <v>1476</v>
      </c>
      <c r="Y1017" s="154">
        <v>0.0250355534486845</v>
      </c>
      <c r="Z1017" s="154">
        <v>0.0289522058823529</v>
      </c>
      <c r="AA1017" s="154">
        <v>0.0286831812255541</v>
      </c>
      <c r="AB1017" s="155">
        <v>0.0331098072087175</v>
      </c>
      <c r="AC1017" s="156">
        <v>0.000269024656798837</v>
      </c>
      <c r="AD1017" s="157">
        <v>15381</v>
      </c>
      <c r="AE1017" s="158">
        <v>479</v>
      </c>
      <c r="AF1017" s="158">
        <v>0</v>
      </c>
      <c r="AG1017" s="158">
        <v>16075</v>
      </c>
      <c r="AH1017" s="158">
        <v>442</v>
      </c>
      <c r="AI1017" s="158">
        <v>0</v>
      </c>
      <c r="AJ1017" s="155">
        <v>0.0311423184448345</v>
      </c>
      <c r="AK1017" s="155">
        <v>0.0274961119751166</v>
      </c>
      <c r="AL1017" s="156">
        <v>0.0036462064697179</v>
      </c>
    </row>
    <row r="1018" ht="33" spans="1:38">
      <c r="A1018" s="166" t="s">
        <v>668</v>
      </c>
      <c r="B1018" s="167" t="s">
        <v>1826</v>
      </c>
      <c r="C1018" s="167" t="s">
        <v>838</v>
      </c>
      <c r="D1018" s="150">
        <v>4877</v>
      </c>
      <c r="E1018" s="150">
        <v>107</v>
      </c>
      <c r="F1018" s="150">
        <v>75</v>
      </c>
      <c r="G1018" s="150">
        <v>0</v>
      </c>
      <c r="H1018" s="150">
        <v>0</v>
      </c>
      <c r="I1018" s="151">
        <v>4723</v>
      </c>
      <c r="J1018" s="151">
        <v>151</v>
      </c>
      <c r="K1018" s="151">
        <v>151</v>
      </c>
      <c r="L1018" s="151">
        <v>2</v>
      </c>
      <c r="M1018" s="151">
        <v>0</v>
      </c>
      <c r="N1018" s="151">
        <v>5166</v>
      </c>
      <c r="O1018" s="151">
        <v>59</v>
      </c>
      <c r="P1018" s="151">
        <v>59</v>
      </c>
      <c r="Q1018" s="151">
        <v>13</v>
      </c>
      <c r="R1018" s="151">
        <v>0</v>
      </c>
      <c r="S1018" s="152">
        <v>0.015</v>
      </c>
      <c r="T1018" s="153">
        <v>149469</v>
      </c>
      <c r="U1018" s="153">
        <v>2297</v>
      </c>
      <c r="V1018" s="153">
        <v>2264</v>
      </c>
      <c r="W1018" s="153">
        <v>0</v>
      </c>
      <c r="X1018" s="151">
        <v>1968</v>
      </c>
      <c r="Y1018" s="154">
        <v>0.0153677351156427</v>
      </c>
      <c r="Z1018" s="154">
        <v>0.0219397170391634</v>
      </c>
      <c r="AA1018" s="154">
        <v>0.0319712047427483</v>
      </c>
      <c r="AB1018" s="155">
        <v>0.0114208284939992</v>
      </c>
      <c r="AC1018" s="156">
        <v>-0.0100314877035848</v>
      </c>
      <c r="AD1018" s="157">
        <v>34730</v>
      </c>
      <c r="AE1018" s="158">
        <v>626</v>
      </c>
      <c r="AF1018" s="158">
        <v>0</v>
      </c>
      <c r="AG1018" s="158">
        <v>35459</v>
      </c>
      <c r="AH1018" s="158">
        <v>570</v>
      </c>
      <c r="AI1018" s="158">
        <v>0</v>
      </c>
      <c r="AJ1018" s="155">
        <v>0.0180247624532105</v>
      </c>
      <c r="AK1018" s="155">
        <v>0.0160749034095716</v>
      </c>
      <c r="AL1018" s="156">
        <v>0.00194985904363886</v>
      </c>
    </row>
    <row r="1019" ht="33" spans="1:38">
      <c r="A1019" s="166" t="s">
        <v>668</v>
      </c>
      <c r="B1019" s="167" t="s">
        <v>1826</v>
      </c>
      <c r="C1019" s="167" t="s">
        <v>839</v>
      </c>
      <c r="D1019" s="150">
        <v>3658</v>
      </c>
      <c r="E1019" s="150">
        <v>82</v>
      </c>
      <c r="F1019" s="150">
        <v>43</v>
      </c>
      <c r="G1019" s="150">
        <v>0</v>
      </c>
      <c r="H1019" s="150">
        <v>0</v>
      </c>
      <c r="I1019" s="151">
        <v>3591</v>
      </c>
      <c r="J1019" s="151">
        <v>102</v>
      </c>
      <c r="K1019" s="151">
        <v>101</v>
      </c>
      <c r="L1019" s="151">
        <v>7</v>
      </c>
      <c r="M1019" s="151">
        <v>0</v>
      </c>
      <c r="N1019" s="151">
        <v>3786</v>
      </c>
      <c r="O1019" s="151">
        <v>131</v>
      </c>
      <c r="P1019" s="151">
        <v>131</v>
      </c>
      <c r="Q1019" s="151">
        <v>54</v>
      </c>
      <c r="R1019" s="151">
        <v>0</v>
      </c>
      <c r="S1019" s="152">
        <v>0.015</v>
      </c>
      <c r="T1019" s="153">
        <v>105897</v>
      </c>
      <c r="U1019" s="153">
        <v>2453</v>
      </c>
      <c r="V1019" s="153">
        <v>2413</v>
      </c>
      <c r="W1019" s="153">
        <v>1</v>
      </c>
      <c r="X1019" s="151">
        <v>2162</v>
      </c>
      <c r="Y1019" s="154">
        <v>0.0231545747282737</v>
      </c>
      <c r="Z1019" s="154">
        <v>0.0224166211044287</v>
      </c>
      <c r="AA1019" s="154">
        <v>0.0284043441938179</v>
      </c>
      <c r="AB1019" s="155">
        <v>0.0346011621764395</v>
      </c>
      <c r="AC1019" s="156">
        <v>-0.00598772308938923</v>
      </c>
      <c r="AD1019" s="157">
        <v>25196</v>
      </c>
      <c r="AE1019" s="158">
        <v>634</v>
      </c>
      <c r="AF1019" s="158">
        <v>0</v>
      </c>
      <c r="AG1019" s="158">
        <v>25406</v>
      </c>
      <c r="AH1019" s="158">
        <v>641</v>
      </c>
      <c r="AI1019" s="158">
        <v>0</v>
      </c>
      <c r="AJ1019" s="155">
        <v>0.0251627242419432</v>
      </c>
      <c r="AK1019" s="155">
        <v>0.0252302605683697</v>
      </c>
      <c r="AL1019" s="156">
        <v>-6.75363264265108e-5</v>
      </c>
    </row>
    <row r="1020" ht="33" spans="1:38">
      <c r="A1020" s="166" t="s">
        <v>668</v>
      </c>
      <c r="B1020" s="167" t="s">
        <v>1826</v>
      </c>
      <c r="C1020" s="167" t="s">
        <v>840</v>
      </c>
      <c r="D1020" s="150">
        <v>3678</v>
      </c>
      <c r="E1020" s="150">
        <v>139</v>
      </c>
      <c r="F1020" s="150">
        <v>90</v>
      </c>
      <c r="G1020" s="150">
        <v>21</v>
      </c>
      <c r="H1020" s="150">
        <v>0</v>
      </c>
      <c r="I1020" s="151">
        <v>3889</v>
      </c>
      <c r="J1020" s="151">
        <v>69</v>
      </c>
      <c r="K1020" s="151">
        <v>69</v>
      </c>
      <c r="L1020" s="151">
        <v>45</v>
      </c>
      <c r="M1020" s="151">
        <v>0</v>
      </c>
      <c r="N1020" s="151">
        <v>4111</v>
      </c>
      <c r="O1020" s="151">
        <v>154</v>
      </c>
      <c r="P1020" s="151">
        <v>154</v>
      </c>
      <c r="Q1020" s="151">
        <v>14</v>
      </c>
      <c r="R1020" s="151">
        <v>0</v>
      </c>
      <c r="S1020" s="152">
        <v>0.015</v>
      </c>
      <c r="T1020" s="153">
        <v>109240</v>
      </c>
      <c r="U1020" s="153">
        <v>2406</v>
      </c>
      <c r="V1020" s="153">
        <v>2356</v>
      </c>
      <c r="W1020" s="153">
        <v>0</v>
      </c>
      <c r="X1020" s="151">
        <v>2026</v>
      </c>
      <c r="Y1020" s="154">
        <v>0.0220248993042841</v>
      </c>
      <c r="Z1020" s="154">
        <v>0.0377922784121805</v>
      </c>
      <c r="AA1020" s="154">
        <v>0.0177423502185652</v>
      </c>
      <c r="AB1020" s="155">
        <v>0.0374604719046461</v>
      </c>
      <c r="AC1020" s="156">
        <v>0.0200499281936153</v>
      </c>
      <c r="AD1020" s="157">
        <v>26466</v>
      </c>
      <c r="AE1020" s="158">
        <v>635</v>
      </c>
      <c r="AF1020" s="158">
        <v>0</v>
      </c>
      <c r="AG1020" s="158">
        <v>26090</v>
      </c>
      <c r="AH1020" s="158">
        <v>599</v>
      </c>
      <c r="AI1020" s="158">
        <v>0</v>
      </c>
      <c r="AJ1020" s="155">
        <v>0.0239930476838208</v>
      </c>
      <c r="AK1020" s="155">
        <v>0.0229589881180529</v>
      </c>
      <c r="AL1020" s="156">
        <v>0.00103405956576786</v>
      </c>
    </row>
    <row r="1021" ht="33" spans="1:38">
      <c r="A1021" s="166" t="s">
        <v>668</v>
      </c>
      <c r="B1021" s="167" t="s">
        <v>1826</v>
      </c>
      <c r="C1021" s="167" t="s">
        <v>841</v>
      </c>
      <c r="D1021" s="150">
        <v>2488</v>
      </c>
      <c r="E1021" s="150">
        <v>63</v>
      </c>
      <c r="F1021" s="150">
        <v>43</v>
      </c>
      <c r="G1021" s="150">
        <v>0</v>
      </c>
      <c r="H1021" s="150">
        <v>0</v>
      </c>
      <c r="I1021" s="151">
        <v>2533</v>
      </c>
      <c r="J1021" s="151">
        <v>86</v>
      </c>
      <c r="K1021" s="151">
        <v>86</v>
      </c>
      <c r="L1021" s="151">
        <v>21</v>
      </c>
      <c r="M1021" s="151">
        <v>0</v>
      </c>
      <c r="N1021" s="151">
        <v>2688</v>
      </c>
      <c r="O1021" s="151">
        <v>85</v>
      </c>
      <c r="P1021" s="151">
        <v>84</v>
      </c>
      <c r="Q1021" s="151">
        <v>49</v>
      </c>
      <c r="R1021" s="151">
        <v>0</v>
      </c>
      <c r="S1021" s="152">
        <v>0.015</v>
      </c>
      <c r="T1021" s="153">
        <v>68667</v>
      </c>
      <c r="U1021" s="153">
        <v>1632</v>
      </c>
      <c r="V1021" s="153">
        <v>1611</v>
      </c>
      <c r="W1021" s="153">
        <v>0</v>
      </c>
      <c r="X1021" s="151">
        <v>1445</v>
      </c>
      <c r="Y1021" s="154">
        <v>0.0237668749180829</v>
      </c>
      <c r="Z1021" s="154">
        <v>0.0253215434083601</v>
      </c>
      <c r="AA1021" s="154">
        <v>0.0339518357678642</v>
      </c>
      <c r="AB1021" s="155">
        <v>0.0316220238095238</v>
      </c>
      <c r="AC1021" s="156">
        <v>-0.00863029235950407</v>
      </c>
      <c r="AD1021" s="157">
        <v>17623</v>
      </c>
      <c r="AE1021" s="158">
        <v>466</v>
      </c>
      <c r="AF1021" s="158">
        <v>0</v>
      </c>
      <c r="AG1021" s="158">
        <v>16674</v>
      </c>
      <c r="AH1021" s="158">
        <v>428</v>
      </c>
      <c r="AI1021" s="158">
        <v>0</v>
      </c>
      <c r="AJ1021" s="155">
        <v>0.0264427169040459</v>
      </c>
      <c r="AK1021" s="155">
        <v>0.0256687057694614</v>
      </c>
      <c r="AL1021" s="156">
        <v>0.000774011134584415</v>
      </c>
    </row>
    <row r="1022" ht="33" spans="1:38">
      <c r="A1022" s="166" t="s">
        <v>668</v>
      </c>
      <c r="B1022" s="167" t="s">
        <v>1826</v>
      </c>
      <c r="C1022" s="167" t="s">
        <v>842</v>
      </c>
      <c r="D1022" s="150">
        <v>1329</v>
      </c>
      <c r="E1022" s="150">
        <v>49</v>
      </c>
      <c r="F1022" s="150">
        <v>36</v>
      </c>
      <c r="G1022" s="150">
        <v>0</v>
      </c>
      <c r="H1022" s="150">
        <v>0</v>
      </c>
      <c r="I1022" s="151">
        <v>1322</v>
      </c>
      <c r="J1022" s="151">
        <v>36</v>
      </c>
      <c r="K1022" s="151">
        <v>36</v>
      </c>
      <c r="L1022" s="151">
        <v>6</v>
      </c>
      <c r="M1022" s="151">
        <v>0</v>
      </c>
      <c r="N1022" s="151">
        <v>1326</v>
      </c>
      <c r="O1022" s="151">
        <v>35</v>
      </c>
      <c r="P1022" s="151">
        <v>35</v>
      </c>
      <c r="Q1022" s="151">
        <v>24</v>
      </c>
      <c r="R1022" s="151">
        <v>0</v>
      </c>
      <c r="S1022" s="152">
        <v>0.015</v>
      </c>
      <c r="T1022" s="153">
        <v>37119</v>
      </c>
      <c r="U1022" s="153">
        <v>817</v>
      </c>
      <c r="V1022" s="153">
        <v>804</v>
      </c>
      <c r="W1022" s="153">
        <v>0</v>
      </c>
      <c r="X1022" s="151">
        <v>710</v>
      </c>
      <c r="Y1022" s="154">
        <v>0.0220102912255179</v>
      </c>
      <c r="Z1022" s="154">
        <v>0.036869826937547</v>
      </c>
      <c r="AA1022" s="154">
        <v>0.027231467473525</v>
      </c>
      <c r="AB1022" s="155">
        <v>0.026395173453997</v>
      </c>
      <c r="AC1022" s="156">
        <v>0.00963835946402207</v>
      </c>
      <c r="AD1022" s="157">
        <v>9054</v>
      </c>
      <c r="AE1022" s="158">
        <v>249</v>
      </c>
      <c r="AF1022" s="158">
        <v>0</v>
      </c>
      <c r="AG1022" s="158">
        <v>8999</v>
      </c>
      <c r="AH1022" s="158">
        <v>193</v>
      </c>
      <c r="AI1022" s="158">
        <v>0</v>
      </c>
      <c r="AJ1022" s="155">
        <v>0.0275016567263088</v>
      </c>
      <c r="AK1022" s="155">
        <v>0.0214468274252695</v>
      </c>
      <c r="AL1022" s="156">
        <v>0.00605482930103934</v>
      </c>
    </row>
    <row r="1023" ht="33" spans="1:38">
      <c r="A1023" s="166" t="s">
        <v>668</v>
      </c>
      <c r="B1023" s="167" t="s">
        <v>1826</v>
      </c>
      <c r="C1023" s="167" t="s">
        <v>843</v>
      </c>
      <c r="D1023" s="150">
        <v>4686</v>
      </c>
      <c r="E1023" s="150">
        <v>129</v>
      </c>
      <c r="F1023" s="150">
        <v>93</v>
      </c>
      <c r="G1023" s="150">
        <v>1</v>
      </c>
      <c r="H1023" s="150">
        <v>0</v>
      </c>
      <c r="I1023" s="151">
        <v>4505</v>
      </c>
      <c r="J1023" s="151">
        <v>142</v>
      </c>
      <c r="K1023" s="151">
        <v>139</v>
      </c>
      <c r="L1023" s="151">
        <v>6</v>
      </c>
      <c r="M1023" s="151">
        <v>0</v>
      </c>
      <c r="N1023" s="151">
        <v>4735</v>
      </c>
      <c r="O1023" s="151">
        <v>114</v>
      </c>
      <c r="P1023" s="151">
        <v>114</v>
      </c>
      <c r="Q1023" s="151">
        <v>35</v>
      </c>
      <c r="R1023" s="151">
        <v>0</v>
      </c>
      <c r="S1023" s="152">
        <v>0.015</v>
      </c>
      <c r="T1023" s="153">
        <v>132051</v>
      </c>
      <c r="U1023" s="153">
        <v>3094</v>
      </c>
      <c r="V1023" s="153">
        <v>3053</v>
      </c>
      <c r="W1023" s="153">
        <v>0</v>
      </c>
      <c r="X1023" s="151">
        <v>2685</v>
      </c>
      <c r="Y1023" s="154">
        <v>0.0234303413075251</v>
      </c>
      <c r="Z1023" s="154">
        <v>0.0275288092189501</v>
      </c>
      <c r="AA1023" s="154">
        <v>0.0315205327413984</v>
      </c>
      <c r="AB1023" s="155">
        <v>0.0240760295670539</v>
      </c>
      <c r="AC1023" s="156">
        <v>-0.00399172352244838</v>
      </c>
      <c r="AD1023" s="157">
        <v>31775</v>
      </c>
      <c r="AE1023" s="158">
        <v>845</v>
      </c>
      <c r="AF1023" s="158">
        <v>0</v>
      </c>
      <c r="AG1023" s="158">
        <v>31587</v>
      </c>
      <c r="AH1023" s="158">
        <v>845</v>
      </c>
      <c r="AI1023" s="158">
        <v>0</v>
      </c>
      <c r="AJ1023" s="155">
        <v>0.0265932336742722</v>
      </c>
      <c r="AK1023" s="155">
        <v>0.0267515116978504</v>
      </c>
      <c r="AL1023" s="156">
        <v>-0.000158278023578155</v>
      </c>
    </row>
    <row r="1024" ht="33" spans="1:38">
      <c r="A1024" s="166" t="s">
        <v>668</v>
      </c>
      <c r="B1024" s="167" t="s">
        <v>1826</v>
      </c>
      <c r="C1024" s="167" t="s">
        <v>844</v>
      </c>
      <c r="D1024" s="150">
        <v>5569</v>
      </c>
      <c r="E1024" s="150">
        <v>132</v>
      </c>
      <c r="F1024" s="150">
        <v>84</v>
      </c>
      <c r="G1024" s="150">
        <v>0</v>
      </c>
      <c r="H1024" s="150">
        <v>0</v>
      </c>
      <c r="I1024" s="151">
        <v>5320</v>
      </c>
      <c r="J1024" s="151">
        <v>104</v>
      </c>
      <c r="K1024" s="151">
        <v>104</v>
      </c>
      <c r="L1024" s="151">
        <v>1</v>
      </c>
      <c r="M1024" s="151">
        <v>0</v>
      </c>
      <c r="N1024" s="151">
        <v>5427</v>
      </c>
      <c r="O1024" s="151">
        <v>146</v>
      </c>
      <c r="P1024" s="151">
        <v>146</v>
      </c>
      <c r="Q1024" s="151">
        <v>32</v>
      </c>
      <c r="R1024" s="151">
        <v>0</v>
      </c>
      <c r="S1024" s="152">
        <v>0.015</v>
      </c>
      <c r="T1024" s="153">
        <v>155578</v>
      </c>
      <c r="U1024" s="153">
        <v>3680</v>
      </c>
      <c r="V1024" s="153">
        <v>3629</v>
      </c>
      <c r="W1024" s="153">
        <v>5</v>
      </c>
      <c r="X1024" s="151">
        <v>3241</v>
      </c>
      <c r="Y1024" s="154">
        <v>0.023621591741763</v>
      </c>
      <c r="Z1024" s="154">
        <v>0.0237026396121386</v>
      </c>
      <c r="AA1024" s="154">
        <v>0.0195488721804511</v>
      </c>
      <c r="AB1024" s="155">
        <v>0.0269025244149622</v>
      </c>
      <c r="AC1024" s="156">
        <v>0.0041537674316875</v>
      </c>
      <c r="AD1024" s="157">
        <v>37584</v>
      </c>
      <c r="AE1024" s="158">
        <v>977</v>
      </c>
      <c r="AF1024" s="158">
        <v>1</v>
      </c>
      <c r="AG1024" s="158">
        <v>38071</v>
      </c>
      <c r="AH1024" s="158">
        <v>930</v>
      </c>
      <c r="AI1024" s="158">
        <v>1</v>
      </c>
      <c r="AJ1024" s="155">
        <v>0.0259684972328651</v>
      </c>
      <c r="AK1024" s="155">
        <v>0.0244017756297444</v>
      </c>
      <c r="AL1024" s="156">
        <v>0.00156672160312063</v>
      </c>
    </row>
    <row r="1025" ht="33" spans="1:38">
      <c r="A1025" s="166" t="s">
        <v>668</v>
      </c>
      <c r="B1025" s="167" t="s">
        <v>1823</v>
      </c>
      <c r="C1025" s="167" t="s">
        <v>845</v>
      </c>
      <c r="D1025" s="150">
        <v>3863</v>
      </c>
      <c r="E1025" s="150">
        <v>74</v>
      </c>
      <c r="F1025" s="150">
        <v>45</v>
      </c>
      <c r="G1025" s="150">
        <v>2</v>
      </c>
      <c r="H1025" s="150">
        <v>0</v>
      </c>
      <c r="I1025" s="151">
        <v>3367</v>
      </c>
      <c r="J1025" s="151">
        <v>63</v>
      </c>
      <c r="K1025" s="151">
        <v>63</v>
      </c>
      <c r="L1025" s="151">
        <v>17</v>
      </c>
      <c r="M1025" s="151">
        <v>0</v>
      </c>
      <c r="N1025" s="151">
        <v>3476</v>
      </c>
      <c r="O1025" s="151">
        <v>45</v>
      </c>
      <c r="P1025" s="151">
        <v>45</v>
      </c>
      <c r="Q1025" s="151">
        <v>30</v>
      </c>
      <c r="R1025" s="151">
        <v>0</v>
      </c>
      <c r="S1025" s="152">
        <v>0.015</v>
      </c>
      <c r="T1025" s="153">
        <v>93387</v>
      </c>
      <c r="U1025" s="153">
        <v>1555</v>
      </c>
      <c r="V1025" s="153">
        <v>1526</v>
      </c>
      <c r="W1025" s="153">
        <v>1</v>
      </c>
      <c r="X1025" s="151">
        <v>1401</v>
      </c>
      <c r="Y1025" s="154">
        <v>0.0166404317517427</v>
      </c>
      <c r="Z1025" s="154">
        <v>0.0191560962982138</v>
      </c>
      <c r="AA1025" s="154">
        <v>0.0187110187110187</v>
      </c>
      <c r="AB1025" s="155">
        <v>0.012945914844649</v>
      </c>
      <c r="AC1025" s="156">
        <v>0.000445077587195111</v>
      </c>
      <c r="AD1025" s="157">
        <v>23227</v>
      </c>
      <c r="AE1025" s="158">
        <v>415</v>
      </c>
      <c r="AF1025" s="158">
        <v>0</v>
      </c>
      <c r="AG1025" s="158">
        <v>22451</v>
      </c>
      <c r="AH1025" s="158">
        <v>422</v>
      </c>
      <c r="AI1025" s="158">
        <v>0</v>
      </c>
      <c r="AJ1025" s="155">
        <v>0.0178671373832178</v>
      </c>
      <c r="AK1025" s="155">
        <v>0.0187964901340698</v>
      </c>
      <c r="AL1025" s="156">
        <v>-0.000929352750851944</v>
      </c>
    </row>
    <row r="1026" ht="33" spans="1:38">
      <c r="A1026" s="166" t="s">
        <v>668</v>
      </c>
      <c r="B1026" s="167" t="s">
        <v>1823</v>
      </c>
      <c r="C1026" s="167" t="s">
        <v>846</v>
      </c>
      <c r="D1026" s="150">
        <v>2187</v>
      </c>
      <c r="E1026" s="150">
        <v>49</v>
      </c>
      <c r="F1026" s="150">
        <v>41</v>
      </c>
      <c r="G1026" s="150">
        <v>0</v>
      </c>
      <c r="H1026" s="150">
        <v>0</v>
      </c>
      <c r="I1026" s="151">
        <v>2096</v>
      </c>
      <c r="J1026" s="151">
        <v>40</v>
      </c>
      <c r="K1026" s="151">
        <v>40</v>
      </c>
      <c r="L1026" s="151">
        <v>0</v>
      </c>
      <c r="M1026" s="151">
        <v>0</v>
      </c>
      <c r="N1026" s="151">
        <v>2120</v>
      </c>
      <c r="O1026" s="151">
        <v>63</v>
      </c>
      <c r="P1026" s="151">
        <v>63</v>
      </c>
      <c r="Q1026" s="151">
        <v>14</v>
      </c>
      <c r="R1026" s="151">
        <v>0</v>
      </c>
      <c r="S1026" s="152">
        <v>0.015</v>
      </c>
      <c r="T1026" s="153">
        <v>60255</v>
      </c>
      <c r="U1026" s="153">
        <v>970</v>
      </c>
      <c r="V1026" s="153">
        <v>961</v>
      </c>
      <c r="W1026" s="153">
        <v>0</v>
      </c>
      <c r="X1026" s="151">
        <v>813</v>
      </c>
      <c r="Y1026" s="154">
        <v>0.0160982491079578</v>
      </c>
      <c r="Z1026" s="154">
        <v>0.0224051211705533</v>
      </c>
      <c r="AA1026" s="154">
        <v>0.0190839694656489</v>
      </c>
      <c r="AB1026" s="155">
        <v>0.0297169811320755</v>
      </c>
      <c r="AC1026" s="156">
        <v>0.00332115170490441</v>
      </c>
      <c r="AD1026" s="157">
        <v>14785</v>
      </c>
      <c r="AE1026" s="158">
        <v>269</v>
      </c>
      <c r="AF1026" s="158">
        <v>0</v>
      </c>
      <c r="AG1026" s="158">
        <v>14870</v>
      </c>
      <c r="AH1026" s="158">
        <v>208</v>
      </c>
      <c r="AI1026" s="158">
        <v>0</v>
      </c>
      <c r="AJ1026" s="155">
        <v>0.0181941156577612</v>
      </c>
      <c r="AK1026" s="155">
        <v>0.0139878950907868</v>
      </c>
      <c r="AL1026" s="156">
        <v>0.00420622056697443</v>
      </c>
    </row>
    <row r="1027" ht="33" spans="1:38">
      <c r="A1027" s="166" t="s">
        <v>668</v>
      </c>
      <c r="B1027" s="167" t="s">
        <v>1823</v>
      </c>
      <c r="C1027" s="167" t="s">
        <v>847</v>
      </c>
      <c r="D1027" s="150">
        <v>3934</v>
      </c>
      <c r="E1027" s="150">
        <v>79</v>
      </c>
      <c r="F1027" s="150">
        <v>55</v>
      </c>
      <c r="G1027" s="150">
        <v>2</v>
      </c>
      <c r="H1027" s="150">
        <v>0</v>
      </c>
      <c r="I1027" s="151">
        <v>3559</v>
      </c>
      <c r="J1027" s="151">
        <v>27</v>
      </c>
      <c r="K1027" s="151">
        <v>27</v>
      </c>
      <c r="L1027" s="151">
        <v>14</v>
      </c>
      <c r="M1027" s="151">
        <v>0</v>
      </c>
      <c r="N1027" s="151">
        <v>4069</v>
      </c>
      <c r="O1027" s="151">
        <v>11</v>
      </c>
      <c r="P1027" s="151">
        <v>11</v>
      </c>
      <c r="Q1027" s="151">
        <v>8</v>
      </c>
      <c r="R1027" s="151">
        <v>0</v>
      </c>
      <c r="S1027" s="152">
        <v>0.015</v>
      </c>
      <c r="T1027" s="153">
        <v>108478</v>
      </c>
      <c r="U1027" s="153">
        <v>1188</v>
      </c>
      <c r="V1027" s="153">
        <v>1164</v>
      </c>
      <c r="W1027" s="153">
        <v>1</v>
      </c>
      <c r="X1027" s="151">
        <v>1067</v>
      </c>
      <c r="Y1027" s="154">
        <v>0.0109423108833127</v>
      </c>
      <c r="Z1027" s="154">
        <v>0.0200813421453991</v>
      </c>
      <c r="AA1027" s="154">
        <v>0.00758640067434673</v>
      </c>
      <c r="AB1027" s="155">
        <v>0.00270336692061932</v>
      </c>
      <c r="AC1027" s="156">
        <v>0.0124949414710524</v>
      </c>
      <c r="AD1027" s="157">
        <v>26519</v>
      </c>
      <c r="AE1027" s="158">
        <v>345</v>
      </c>
      <c r="AF1027" s="158">
        <v>0</v>
      </c>
      <c r="AG1027" s="158">
        <v>26639</v>
      </c>
      <c r="AH1027" s="158">
        <v>308</v>
      </c>
      <c r="AI1027" s="158">
        <v>0</v>
      </c>
      <c r="AJ1027" s="155">
        <v>0.013009540329575</v>
      </c>
      <c r="AK1027" s="155">
        <v>0.0115619955704043</v>
      </c>
      <c r="AL1027" s="156">
        <v>0.00144754475917073</v>
      </c>
    </row>
    <row r="1028" ht="33" spans="1:38">
      <c r="A1028" s="166" t="s">
        <v>668</v>
      </c>
      <c r="B1028" s="167" t="s">
        <v>1823</v>
      </c>
      <c r="C1028" s="167" t="s">
        <v>848</v>
      </c>
      <c r="D1028" s="150">
        <v>3771</v>
      </c>
      <c r="E1028" s="150">
        <v>46</v>
      </c>
      <c r="F1028" s="150">
        <v>28</v>
      </c>
      <c r="G1028" s="150">
        <v>0</v>
      </c>
      <c r="H1028" s="150">
        <v>0</v>
      </c>
      <c r="I1028" s="151">
        <v>3486</v>
      </c>
      <c r="J1028" s="151">
        <v>55</v>
      </c>
      <c r="K1028" s="151">
        <v>55</v>
      </c>
      <c r="L1028" s="151">
        <v>11</v>
      </c>
      <c r="M1028" s="151">
        <v>0</v>
      </c>
      <c r="N1028" s="151">
        <v>3820</v>
      </c>
      <c r="O1028" s="151">
        <v>54</v>
      </c>
      <c r="P1028" s="151">
        <v>54</v>
      </c>
      <c r="Q1028" s="151">
        <v>31</v>
      </c>
      <c r="R1028" s="151">
        <v>0</v>
      </c>
      <c r="S1028" s="152">
        <v>0.015</v>
      </c>
      <c r="T1028" s="153">
        <v>102103</v>
      </c>
      <c r="U1028" s="153">
        <v>1212</v>
      </c>
      <c r="V1028" s="153">
        <v>1194</v>
      </c>
      <c r="W1028" s="153">
        <v>5</v>
      </c>
      <c r="X1028" s="151">
        <v>1076</v>
      </c>
      <c r="Y1028" s="154">
        <v>0.0118213960412525</v>
      </c>
      <c r="Z1028" s="154">
        <v>0.0121983558737735</v>
      </c>
      <c r="AA1028" s="154">
        <v>0.0157773952954676</v>
      </c>
      <c r="AB1028" s="155">
        <v>0.0141361256544503</v>
      </c>
      <c r="AC1028" s="156">
        <v>-0.00357903942169405</v>
      </c>
      <c r="AD1028" s="157">
        <v>25178</v>
      </c>
      <c r="AE1028" s="158">
        <v>359</v>
      </c>
      <c r="AF1028" s="158">
        <v>5</v>
      </c>
      <c r="AG1028" s="158">
        <v>25632</v>
      </c>
      <c r="AH1028" s="158">
        <v>296</v>
      </c>
      <c r="AI1028" s="158">
        <v>0</v>
      </c>
      <c r="AJ1028" s="155">
        <v>0.014059893557868</v>
      </c>
      <c r="AK1028" s="155">
        <v>0.0115480649188514</v>
      </c>
      <c r="AL1028" s="156">
        <v>0.00251182863901654</v>
      </c>
    </row>
    <row r="1029" ht="33" spans="1:38">
      <c r="A1029" s="166" t="s">
        <v>668</v>
      </c>
      <c r="B1029" s="167" t="s">
        <v>1823</v>
      </c>
      <c r="C1029" s="167" t="s">
        <v>849</v>
      </c>
      <c r="D1029" s="150">
        <v>3600</v>
      </c>
      <c r="E1029" s="150">
        <v>43</v>
      </c>
      <c r="F1029" s="150">
        <v>31</v>
      </c>
      <c r="G1029" s="150">
        <v>0</v>
      </c>
      <c r="H1029" s="150">
        <v>0</v>
      </c>
      <c r="I1029" s="151">
        <v>3413</v>
      </c>
      <c r="J1029" s="151">
        <v>53</v>
      </c>
      <c r="K1029" s="151">
        <v>53</v>
      </c>
      <c r="L1029" s="151">
        <v>10</v>
      </c>
      <c r="M1029" s="151">
        <v>0</v>
      </c>
      <c r="N1029" s="151">
        <v>3611</v>
      </c>
      <c r="O1029" s="151">
        <v>38</v>
      </c>
      <c r="P1029" s="151">
        <v>38</v>
      </c>
      <c r="Q1029" s="151">
        <v>16</v>
      </c>
      <c r="R1029" s="151">
        <v>0</v>
      </c>
      <c r="S1029" s="152">
        <v>0.015</v>
      </c>
      <c r="T1029" s="153">
        <v>98471</v>
      </c>
      <c r="U1029" s="153">
        <v>878</v>
      </c>
      <c r="V1029" s="153">
        <v>866</v>
      </c>
      <c r="W1029" s="153">
        <v>0</v>
      </c>
      <c r="X1029" s="151">
        <v>760</v>
      </c>
      <c r="Y1029" s="154">
        <v>0.00891633069634715</v>
      </c>
      <c r="Z1029" s="154">
        <v>0.0119444444444444</v>
      </c>
      <c r="AA1029" s="154">
        <v>0.0155288602402578</v>
      </c>
      <c r="AB1029" s="155">
        <v>0.0105234007200222</v>
      </c>
      <c r="AC1029" s="156">
        <v>-0.00358441579581339</v>
      </c>
      <c r="AD1029" s="157">
        <v>23990</v>
      </c>
      <c r="AE1029" s="158">
        <v>254</v>
      </c>
      <c r="AF1029" s="158">
        <v>0</v>
      </c>
      <c r="AG1029" s="158">
        <v>24755</v>
      </c>
      <c r="AH1029" s="158">
        <v>208</v>
      </c>
      <c r="AI1029" s="158">
        <v>0</v>
      </c>
      <c r="AJ1029" s="155">
        <v>0.0105877448937057</v>
      </c>
      <c r="AK1029" s="155">
        <v>0.00840234296101798</v>
      </c>
      <c r="AL1029" s="156">
        <v>0.00218540193268774</v>
      </c>
    </row>
    <row r="1030" ht="33" spans="1:38">
      <c r="A1030" s="166" t="s">
        <v>668</v>
      </c>
      <c r="B1030" s="167" t="s">
        <v>1823</v>
      </c>
      <c r="C1030" s="167" t="s">
        <v>850</v>
      </c>
      <c r="D1030" s="150">
        <v>4116</v>
      </c>
      <c r="E1030" s="150">
        <v>149</v>
      </c>
      <c r="F1030" s="150">
        <v>108</v>
      </c>
      <c r="G1030" s="150">
        <v>0</v>
      </c>
      <c r="H1030" s="150">
        <v>0</v>
      </c>
      <c r="I1030" s="151">
        <v>4061</v>
      </c>
      <c r="J1030" s="151">
        <v>107</v>
      </c>
      <c r="K1030" s="151">
        <v>107</v>
      </c>
      <c r="L1030" s="151">
        <v>1</v>
      </c>
      <c r="M1030" s="151">
        <v>0</v>
      </c>
      <c r="N1030" s="151">
        <v>4442</v>
      </c>
      <c r="O1030" s="151">
        <v>125</v>
      </c>
      <c r="P1030" s="151">
        <v>125</v>
      </c>
      <c r="Q1030" s="151">
        <v>42</v>
      </c>
      <c r="R1030" s="151">
        <v>0</v>
      </c>
      <c r="S1030" s="152">
        <v>0.015</v>
      </c>
      <c r="T1030" s="153">
        <v>119144</v>
      </c>
      <c r="U1030" s="153">
        <v>2761</v>
      </c>
      <c r="V1030" s="153">
        <v>2720</v>
      </c>
      <c r="W1030" s="153">
        <v>0</v>
      </c>
      <c r="X1030" s="151">
        <v>2368</v>
      </c>
      <c r="Y1030" s="154">
        <v>0.0231736386221715</v>
      </c>
      <c r="Z1030" s="154">
        <v>0.0362001943634597</v>
      </c>
      <c r="AA1030" s="154">
        <v>0.0263481901009604</v>
      </c>
      <c r="AB1030" s="155">
        <v>0.0281404772624944</v>
      </c>
      <c r="AC1030" s="156">
        <v>0.00985200426249931</v>
      </c>
      <c r="AD1030" s="157">
        <v>29193</v>
      </c>
      <c r="AE1030" s="158">
        <v>798</v>
      </c>
      <c r="AF1030" s="158">
        <v>0</v>
      </c>
      <c r="AG1030" s="158">
        <v>29788</v>
      </c>
      <c r="AH1030" s="158">
        <v>690</v>
      </c>
      <c r="AI1030" s="158">
        <v>0</v>
      </c>
      <c r="AJ1030" s="155">
        <v>0.0273353201109855</v>
      </c>
      <c r="AK1030" s="155">
        <v>0.0231636900765409</v>
      </c>
      <c r="AL1030" s="156">
        <v>0.00417163003444462</v>
      </c>
    </row>
    <row r="1031" ht="33" spans="1:38">
      <c r="A1031" s="166" t="s">
        <v>668</v>
      </c>
      <c r="B1031" s="167" t="s">
        <v>1823</v>
      </c>
      <c r="C1031" s="167" t="s">
        <v>851</v>
      </c>
      <c r="D1031" s="150">
        <v>3644</v>
      </c>
      <c r="E1031" s="150">
        <v>52</v>
      </c>
      <c r="F1031" s="150">
        <v>33</v>
      </c>
      <c r="G1031" s="150">
        <v>0</v>
      </c>
      <c r="H1031" s="150">
        <v>0</v>
      </c>
      <c r="I1031" s="151">
        <v>3206</v>
      </c>
      <c r="J1031" s="151">
        <v>83</v>
      </c>
      <c r="K1031" s="151">
        <v>83</v>
      </c>
      <c r="L1031" s="151">
        <v>11</v>
      </c>
      <c r="M1031" s="151">
        <v>0</v>
      </c>
      <c r="N1031" s="151">
        <v>3502</v>
      </c>
      <c r="O1031" s="151">
        <v>58</v>
      </c>
      <c r="P1031" s="151">
        <v>58</v>
      </c>
      <c r="Q1031" s="151">
        <v>32</v>
      </c>
      <c r="R1031" s="151">
        <v>0</v>
      </c>
      <c r="S1031" s="152">
        <v>0.015</v>
      </c>
      <c r="T1031" s="153">
        <v>98914</v>
      </c>
      <c r="U1031" s="153">
        <v>1238</v>
      </c>
      <c r="V1031" s="153">
        <v>1217</v>
      </c>
      <c r="W1031" s="153">
        <v>1</v>
      </c>
      <c r="X1031" s="151">
        <v>1072</v>
      </c>
      <c r="Y1031" s="154">
        <v>0.0125058131305983</v>
      </c>
      <c r="Z1031" s="154">
        <v>0.0142700329308452</v>
      </c>
      <c r="AA1031" s="154">
        <v>0.0258889582033687</v>
      </c>
      <c r="AB1031" s="155">
        <v>0.0165619645916619</v>
      </c>
      <c r="AC1031" s="156">
        <v>-0.0116189252725235</v>
      </c>
      <c r="AD1031" s="157">
        <v>23742</v>
      </c>
      <c r="AE1031" s="158">
        <v>371</v>
      </c>
      <c r="AF1031" s="158">
        <v>0</v>
      </c>
      <c r="AG1031" s="158">
        <v>24768</v>
      </c>
      <c r="AH1031" s="158">
        <v>306</v>
      </c>
      <c r="AI1031" s="158">
        <v>0</v>
      </c>
      <c r="AJ1031" s="155">
        <v>0.0156263162328363</v>
      </c>
      <c r="AK1031" s="155">
        <v>0.0123546511627907</v>
      </c>
      <c r="AL1031" s="156">
        <v>0.00327166507004563</v>
      </c>
    </row>
    <row r="1032" ht="33" spans="1:38">
      <c r="A1032" s="166" t="s">
        <v>668</v>
      </c>
      <c r="B1032" s="167" t="s">
        <v>1823</v>
      </c>
      <c r="C1032" s="167" t="s">
        <v>852</v>
      </c>
      <c r="D1032" s="150">
        <v>2042</v>
      </c>
      <c r="E1032" s="150">
        <v>59</v>
      </c>
      <c r="F1032" s="150">
        <v>45</v>
      </c>
      <c r="G1032" s="150">
        <v>0</v>
      </c>
      <c r="H1032" s="150">
        <v>0</v>
      </c>
      <c r="I1032" s="151">
        <v>2113</v>
      </c>
      <c r="J1032" s="151">
        <v>20</v>
      </c>
      <c r="K1032" s="151">
        <v>20</v>
      </c>
      <c r="L1032" s="151">
        <v>0</v>
      </c>
      <c r="M1032" s="151">
        <v>0</v>
      </c>
      <c r="N1032" s="151">
        <v>2062</v>
      </c>
      <c r="O1032" s="151">
        <v>32</v>
      </c>
      <c r="P1032" s="151">
        <v>32</v>
      </c>
      <c r="Q1032" s="151">
        <v>14</v>
      </c>
      <c r="R1032" s="151">
        <v>0</v>
      </c>
      <c r="S1032" s="152">
        <v>0.015</v>
      </c>
      <c r="T1032" s="153">
        <v>55730</v>
      </c>
      <c r="U1032" s="153">
        <v>762</v>
      </c>
      <c r="V1032" s="153">
        <v>748</v>
      </c>
      <c r="W1032" s="153">
        <v>0</v>
      </c>
      <c r="X1032" s="151">
        <v>655</v>
      </c>
      <c r="Y1032" s="154">
        <v>0.0136730665709672</v>
      </c>
      <c r="Z1032" s="154">
        <v>0.0288932419196866</v>
      </c>
      <c r="AA1032" s="154">
        <v>0.00946521533364884</v>
      </c>
      <c r="AB1032" s="155">
        <v>0.0155189136760427</v>
      </c>
      <c r="AC1032" s="156">
        <v>0.0194280265860377</v>
      </c>
      <c r="AD1032" s="157">
        <v>13805</v>
      </c>
      <c r="AE1032" s="158">
        <v>208</v>
      </c>
      <c r="AF1032" s="158">
        <v>0</v>
      </c>
      <c r="AG1032" s="158">
        <v>13839</v>
      </c>
      <c r="AH1032" s="158">
        <v>215</v>
      </c>
      <c r="AI1032" s="158">
        <v>0</v>
      </c>
      <c r="AJ1032" s="155">
        <v>0.015067004708439</v>
      </c>
      <c r="AK1032" s="155">
        <v>0.0155358046101597</v>
      </c>
      <c r="AL1032" s="156">
        <v>-0.000468799901720723</v>
      </c>
    </row>
    <row r="1033" ht="33" spans="1:38">
      <c r="A1033" s="166" t="s">
        <v>668</v>
      </c>
      <c r="B1033" s="167" t="s">
        <v>1823</v>
      </c>
      <c r="C1033" s="167" t="s">
        <v>853</v>
      </c>
      <c r="D1033" s="150">
        <v>3322</v>
      </c>
      <c r="E1033" s="150">
        <v>35</v>
      </c>
      <c r="F1033" s="150">
        <v>15</v>
      </c>
      <c r="G1033" s="150">
        <v>0</v>
      </c>
      <c r="H1033" s="150">
        <v>0</v>
      </c>
      <c r="I1033" s="151">
        <v>2941</v>
      </c>
      <c r="J1033" s="151">
        <v>61</v>
      </c>
      <c r="K1033" s="151">
        <v>61</v>
      </c>
      <c r="L1033" s="151">
        <v>3</v>
      </c>
      <c r="M1033" s="151">
        <v>0</v>
      </c>
      <c r="N1033" s="151">
        <v>3228</v>
      </c>
      <c r="O1033" s="151">
        <v>51</v>
      </c>
      <c r="P1033" s="151">
        <v>51</v>
      </c>
      <c r="Q1033" s="151">
        <v>12</v>
      </c>
      <c r="R1033" s="151">
        <v>0</v>
      </c>
      <c r="S1033" s="152">
        <v>0.015</v>
      </c>
      <c r="T1033" s="153">
        <v>91417</v>
      </c>
      <c r="U1033" s="153">
        <v>1165</v>
      </c>
      <c r="V1033" s="153">
        <v>1144</v>
      </c>
      <c r="W1033" s="153">
        <v>0</v>
      </c>
      <c r="X1033" s="151">
        <v>1010</v>
      </c>
      <c r="Y1033" s="154">
        <v>0.0127438003872365</v>
      </c>
      <c r="Z1033" s="154">
        <v>0.0105358217940999</v>
      </c>
      <c r="AA1033" s="154">
        <v>0.0207412444746685</v>
      </c>
      <c r="AB1033" s="155">
        <v>0.0157992565055762</v>
      </c>
      <c r="AC1033" s="156">
        <v>-0.0102054226805685</v>
      </c>
      <c r="AD1033" s="157">
        <v>21729</v>
      </c>
      <c r="AE1033" s="158">
        <v>310</v>
      </c>
      <c r="AF1033" s="158">
        <v>0</v>
      </c>
      <c r="AG1033" s="158">
        <v>23238</v>
      </c>
      <c r="AH1033" s="158">
        <v>266</v>
      </c>
      <c r="AI1033" s="158">
        <v>0</v>
      </c>
      <c r="AJ1033" s="155">
        <v>0.0142666482580883</v>
      </c>
      <c r="AK1033" s="155">
        <v>0.0114467682244599</v>
      </c>
      <c r="AL1033" s="156">
        <v>0.00281988003362833</v>
      </c>
    </row>
    <row r="1034" ht="33" spans="1:38">
      <c r="A1034" s="166" t="s">
        <v>668</v>
      </c>
      <c r="B1034" s="167" t="s">
        <v>1823</v>
      </c>
      <c r="C1034" s="167" t="s">
        <v>854</v>
      </c>
      <c r="D1034" s="150">
        <v>2375</v>
      </c>
      <c r="E1034" s="150">
        <v>50</v>
      </c>
      <c r="F1034" s="150">
        <v>38</v>
      </c>
      <c r="G1034" s="150">
        <v>0</v>
      </c>
      <c r="H1034" s="150">
        <v>0</v>
      </c>
      <c r="I1034" s="151">
        <v>2171</v>
      </c>
      <c r="J1034" s="151">
        <v>49</v>
      </c>
      <c r="K1034" s="151">
        <v>49</v>
      </c>
      <c r="L1034" s="151">
        <v>1</v>
      </c>
      <c r="M1034" s="151">
        <v>0</v>
      </c>
      <c r="N1034" s="151">
        <v>2442</v>
      </c>
      <c r="O1034" s="151">
        <v>61</v>
      </c>
      <c r="P1034" s="151">
        <v>61</v>
      </c>
      <c r="Q1034" s="151">
        <v>10</v>
      </c>
      <c r="R1034" s="151">
        <v>0</v>
      </c>
      <c r="S1034" s="152">
        <v>0.015</v>
      </c>
      <c r="T1034" s="153">
        <v>65744</v>
      </c>
      <c r="U1034" s="153">
        <v>1337</v>
      </c>
      <c r="V1034" s="153">
        <v>1325</v>
      </c>
      <c r="W1034" s="153">
        <v>0</v>
      </c>
      <c r="X1034" s="151">
        <v>1157</v>
      </c>
      <c r="Y1034" s="154">
        <v>0.0203364565587734</v>
      </c>
      <c r="Z1034" s="154">
        <v>0.0210526315789474</v>
      </c>
      <c r="AA1034" s="154">
        <v>0.0225702441271304</v>
      </c>
      <c r="AB1034" s="155">
        <v>0.024979524979525</v>
      </c>
      <c r="AC1034" s="156">
        <v>-0.00151761254818299</v>
      </c>
      <c r="AD1034" s="157">
        <v>15908</v>
      </c>
      <c r="AE1034" s="158">
        <v>355</v>
      </c>
      <c r="AF1034" s="158">
        <v>0</v>
      </c>
      <c r="AG1034" s="158">
        <v>16464</v>
      </c>
      <c r="AH1034" s="158">
        <v>339</v>
      </c>
      <c r="AI1034" s="158">
        <v>0</v>
      </c>
      <c r="AJ1034" s="155">
        <v>0.0223158159416646</v>
      </c>
      <c r="AK1034" s="155">
        <v>0.0205903790087464</v>
      </c>
      <c r="AL1034" s="156">
        <v>0.00172543693291822</v>
      </c>
    </row>
    <row r="1035" ht="33" spans="1:38">
      <c r="A1035" s="166" t="s">
        <v>668</v>
      </c>
      <c r="B1035" s="167" t="s">
        <v>1823</v>
      </c>
      <c r="C1035" s="167" t="s">
        <v>855</v>
      </c>
      <c r="D1035" s="150">
        <v>2512</v>
      </c>
      <c r="E1035" s="150">
        <v>25</v>
      </c>
      <c r="F1035" s="150">
        <v>20</v>
      </c>
      <c r="G1035" s="150">
        <v>0</v>
      </c>
      <c r="H1035" s="150">
        <v>0</v>
      </c>
      <c r="I1035" s="151">
        <v>2216</v>
      </c>
      <c r="J1035" s="151">
        <v>23</v>
      </c>
      <c r="K1035" s="151">
        <v>23</v>
      </c>
      <c r="L1035" s="151">
        <v>1</v>
      </c>
      <c r="M1035" s="151">
        <v>0</v>
      </c>
      <c r="N1035" s="151">
        <v>2508</v>
      </c>
      <c r="O1035" s="151">
        <v>16</v>
      </c>
      <c r="P1035" s="151">
        <v>16</v>
      </c>
      <c r="Q1035" s="151">
        <v>3</v>
      </c>
      <c r="R1035" s="151">
        <v>0</v>
      </c>
      <c r="S1035" s="152">
        <v>0.015</v>
      </c>
      <c r="T1035" s="153">
        <v>68574</v>
      </c>
      <c r="U1035" s="153">
        <v>766</v>
      </c>
      <c r="V1035" s="153">
        <v>761</v>
      </c>
      <c r="W1035" s="153">
        <v>3</v>
      </c>
      <c r="X1035" s="151">
        <v>680</v>
      </c>
      <c r="Y1035" s="154">
        <v>0.0111266660833552</v>
      </c>
      <c r="Z1035" s="154">
        <v>0.00995222929936306</v>
      </c>
      <c r="AA1035" s="154">
        <v>0.0103790613718412</v>
      </c>
      <c r="AB1035" s="155">
        <v>0.00637958532695375</v>
      </c>
      <c r="AC1035" s="156">
        <v>-0.000426832072478098</v>
      </c>
      <c r="AD1035" s="157">
        <v>16698</v>
      </c>
      <c r="AE1035" s="158">
        <v>193</v>
      </c>
      <c r="AF1035" s="158">
        <v>0</v>
      </c>
      <c r="AG1035" s="158">
        <v>17517</v>
      </c>
      <c r="AH1035" s="158">
        <v>193</v>
      </c>
      <c r="AI1035" s="158">
        <v>1</v>
      </c>
      <c r="AJ1035" s="155">
        <v>0.0115582704515511</v>
      </c>
      <c r="AK1035" s="155">
        <v>0.0109607809556431</v>
      </c>
      <c r="AL1035" s="156">
        <v>0.000597489495907995</v>
      </c>
    </row>
    <row r="1036" ht="33" spans="1:38">
      <c r="A1036" s="166" t="s">
        <v>668</v>
      </c>
      <c r="B1036" s="167" t="s">
        <v>1823</v>
      </c>
      <c r="C1036" s="167" t="s">
        <v>856</v>
      </c>
      <c r="D1036" s="150">
        <v>4166</v>
      </c>
      <c r="E1036" s="150">
        <v>68</v>
      </c>
      <c r="F1036" s="150">
        <v>48</v>
      </c>
      <c r="G1036" s="150">
        <v>2</v>
      </c>
      <c r="H1036" s="150">
        <v>0</v>
      </c>
      <c r="I1036" s="151">
        <v>3776</v>
      </c>
      <c r="J1036" s="151">
        <v>70</v>
      </c>
      <c r="K1036" s="151">
        <v>70</v>
      </c>
      <c r="L1036" s="151">
        <v>11</v>
      </c>
      <c r="M1036" s="151">
        <v>0</v>
      </c>
      <c r="N1036" s="151">
        <v>4177</v>
      </c>
      <c r="O1036" s="151">
        <v>64</v>
      </c>
      <c r="P1036" s="151">
        <v>64</v>
      </c>
      <c r="Q1036" s="151">
        <v>17</v>
      </c>
      <c r="R1036" s="151">
        <v>0</v>
      </c>
      <c r="S1036" s="152">
        <v>0.015</v>
      </c>
      <c r="T1036" s="153">
        <v>114469</v>
      </c>
      <c r="U1036" s="153">
        <v>2236</v>
      </c>
      <c r="V1036" s="153">
        <v>2215</v>
      </c>
      <c r="W1036" s="153">
        <v>2</v>
      </c>
      <c r="X1036" s="151">
        <v>2010</v>
      </c>
      <c r="Y1036" s="154">
        <v>0.0195162008928181</v>
      </c>
      <c r="Z1036" s="154">
        <v>0.0163226116178589</v>
      </c>
      <c r="AA1036" s="154">
        <v>0.0185381355932203</v>
      </c>
      <c r="AB1036" s="155">
        <v>0.0153220014364376</v>
      </c>
      <c r="AC1036" s="156">
        <v>-0.00221552397536148</v>
      </c>
      <c r="AD1036" s="157">
        <v>27658</v>
      </c>
      <c r="AE1036" s="158">
        <v>519</v>
      </c>
      <c r="AF1036" s="158">
        <v>0</v>
      </c>
      <c r="AG1036" s="158">
        <v>28203</v>
      </c>
      <c r="AH1036" s="158">
        <v>539</v>
      </c>
      <c r="AI1036" s="158">
        <v>1</v>
      </c>
      <c r="AJ1036" s="155">
        <v>0.0187649143105069</v>
      </c>
      <c r="AK1036" s="155">
        <v>0.0190759848243095</v>
      </c>
      <c r="AL1036" s="156">
        <v>-0.000311070513802567</v>
      </c>
    </row>
    <row r="1037" ht="33" spans="1:38">
      <c r="A1037" s="166" t="s">
        <v>668</v>
      </c>
      <c r="B1037" s="167" t="s">
        <v>1823</v>
      </c>
      <c r="C1037" s="167" t="s">
        <v>857</v>
      </c>
      <c r="D1037" s="150">
        <v>2727</v>
      </c>
      <c r="E1037" s="150">
        <v>47</v>
      </c>
      <c r="F1037" s="150">
        <v>33</v>
      </c>
      <c r="G1037" s="150">
        <v>2</v>
      </c>
      <c r="H1037" s="150">
        <v>0</v>
      </c>
      <c r="I1037" s="151">
        <v>2546</v>
      </c>
      <c r="J1037" s="151">
        <v>55</v>
      </c>
      <c r="K1037" s="151">
        <v>53</v>
      </c>
      <c r="L1037" s="151">
        <v>7</v>
      </c>
      <c r="M1037" s="151">
        <v>0</v>
      </c>
      <c r="N1037" s="151">
        <v>2770</v>
      </c>
      <c r="O1037" s="151">
        <v>50</v>
      </c>
      <c r="P1037" s="151">
        <v>50</v>
      </c>
      <c r="Q1037" s="151">
        <v>20</v>
      </c>
      <c r="R1037" s="151">
        <v>0</v>
      </c>
      <c r="S1037" s="152">
        <v>0.015</v>
      </c>
      <c r="T1037" s="153">
        <v>78507</v>
      </c>
      <c r="U1037" s="153">
        <v>1247</v>
      </c>
      <c r="V1037" s="153">
        <v>1231</v>
      </c>
      <c r="W1037" s="153">
        <v>0</v>
      </c>
      <c r="X1037" s="151">
        <v>1104</v>
      </c>
      <c r="Y1037" s="154">
        <v>0.0158839339167208</v>
      </c>
      <c r="Z1037" s="154">
        <v>0.0172350568390172</v>
      </c>
      <c r="AA1037" s="154">
        <v>0.0216025137470542</v>
      </c>
      <c r="AB1037" s="155">
        <v>0.0180505415162455</v>
      </c>
      <c r="AC1037" s="156">
        <v>-0.00436745690803697</v>
      </c>
      <c r="AD1037" s="157">
        <v>18232</v>
      </c>
      <c r="AE1037" s="158">
        <v>335</v>
      </c>
      <c r="AF1037" s="158">
        <v>0</v>
      </c>
      <c r="AG1037" s="158">
        <v>20200</v>
      </c>
      <c r="AH1037" s="158">
        <v>288</v>
      </c>
      <c r="AI1037" s="158">
        <v>0</v>
      </c>
      <c r="AJ1037" s="155">
        <v>0.0183742869679684</v>
      </c>
      <c r="AK1037" s="155">
        <v>0.0142574257425743</v>
      </c>
      <c r="AL1037" s="156">
        <v>0.00411686122539415</v>
      </c>
    </row>
    <row r="1038" ht="33" spans="1:38">
      <c r="A1038" s="166" t="s">
        <v>668</v>
      </c>
      <c r="B1038" s="167" t="s">
        <v>1823</v>
      </c>
      <c r="C1038" s="167" t="s">
        <v>858</v>
      </c>
      <c r="D1038" s="150">
        <v>3206</v>
      </c>
      <c r="E1038" s="150">
        <v>55</v>
      </c>
      <c r="F1038" s="150">
        <v>35</v>
      </c>
      <c r="G1038" s="150">
        <v>0</v>
      </c>
      <c r="H1038" s="150">
        <v>0</v>
      </c>
      <c r="I1038" s="151">
        <v>2772</v>
      </c>
      <c r="J1038" s="151">
        <v>46</v>
      </c>
      <c r="K1038" s="151">
        <v>46</v>
      </c>
      <c r="L1038" s="151">
        <v>0</v>
      </c>
      <c r="M1038" s="151">
        <v>0</v>
      </c>
      <c r="N1038" s="151">
        <v>3185</v>
      </c>
      <c r="O1038" s="151">
        <v>48</v>
      </c>
      <c r="P1038" s="151">
        <v>48</v>
      </c>
      <c r="Q1038" s="151">
        <v>7</v>
      </c>
      <c r="R1038" s="151">
        <v>0</v>
      </c>
      <c r="S1038" s="152">
        <v>0.015</v>
      </c>
      <c r="T1038" s="153">
        <v>87162</v>
      </c>
      <c r="U1038" s="153">
        <v>1319</v>
      </c>
      <c r="V1038" s="153">
        <v>1299</v>
      </c>
      <c r="W1038" s="153">
        <v>0</v>
      </c>
      <c r="X1038" s="151">
        <v>1135</v>
      </c>
      <c r="Y1038" s="154">
        <v>0.0151327413322319</v>
      </c>
      <c r="Z1038" s="154">
        <v>0.0171553337492202</v>
      </c>
      <c r="AA1038" s="154">
        <v>0.0165945165945166</v>
      </c>
      <c r="AB1038" s="155">
        <v>0.0150706436420722</v>
      </c>
      <c r="AC1038" s="156">
        <v>0.000560817154703616</v>
      </c>
      <c r="AD1038" s="157">
        <v>21225</v>
      </c>
      <c r="AE1038" s="158">
        <v>331</v>
      </c>
      <c r="AF1038" s="158">
        <v>0</v>
      </c>
      <c r="AG1038" s="158">
        <v>21684</v>
      </c>
      <c r="AH1038" s="158">
        <v>300</v>
      </c>
      <c r="AI1038" s="158">
        <v>0</v>
      </c>
      <c r="AJ1038" s="155">
        <v>0.0155948174322733</v>
      </c>
      <c r="AK1038" s="155">
        <v>0.0138350857775318</v>
      </c>
      <c r="AL1038" s="156">
        <v>0.00175973165474144</v>
      </c>
    </row>
    <row r="1039" ht="33" spans="1:38">
      <c r="A1039" s="166" t="s">
        <v>668</v>
      </c>
      <c r="B1039" s="167" t="s">
        <v>1823</v>
      </c>
      <c r="C1039" s="167" t="s">
        <v>859</v>
      </c>
      <c r="D1039" s="150">
        <v>3635</v>
      </c>
      <c r="E1039" s="150">
        <v>39</v>
      </c>
      <c r="F1039" s="150">
        <v>30</v>
      </c>
      <c r="G1039" s="150">
        <v>1</v>
      </c>
      <c r="H1039" s="150">
        <v>0</v>
      </c>
      <c r="I1039" s="151">
        <v>3354</v>
      </c>
      <c r="J1039" s="151">
        <v>58</v>
      </c>
      <c r="K1039" s="151">
        <v>58</v>
      </c>
      <c r="L1039" s="151">
        <v>5</v>
      </c>
      <c r="M1039" s="151">
        <v>0</v>
      </c>
      <c r="N1039" s="151">
        <v>3601</v>
      </c>
      <c r="O1039" s="151">
        <v>37</v>
      </c>
      <c r="P1039" s="151">
        <v>37</v>
      </c>
      <c r="Q1039" s="151">
        <v>13</v>
      </c>
      <c r="R1039" s="151">
        <v>0</v>
      </c>
      <c r="S1039" s="152">
        <v>0.015</v>
      </c>
      <c r="T1039" s="153">
        <v>99285</v>
      </c>
      <c r="U1039" s="153">
        <v>1415</v>
      </c>
      <c r="V1039" s="153">
        <v>1406</v>
      </c>
      <c r="W1039" s="153">
        <v>1</v>
      </c>
      <c r="X1039" s="151">
        <v>1275</v>
      </c>
      <c r="Y1039" s="154">
        <v>0.014241829077907</v>
      </c>
      <c r="Z1039" s="154">
        <v>0.0107290233837689</v>
      </c>
      <c r="AA1039" s="154">
        <v>0.0172927847346452</v>
      </c>
      <c r="AB1039" s="155">
        <v>0.0102749236323244</v>
      </c>
      <c r="AC1039" s="156">
        <v>-0.00656376135087629</v>
      </c>
      <c r="AD1039" s="157">
        <v>24329</v>
      </c>
      <c r="AE1039" s="158">
        <v>346</v>
      </c>
      <c r="AF1039" s="158">
        <v>0</v>
      </c>
      <c r="AG1039" s="158">
        <v>25178</v>
      </c>
      <c r="AH1039" s="158">
        <v>351</v>
      </c>
      <c r="AI1039" s="158">
        <v>1</v>
      </c>
      <c r="AJ1039" s="155">
        <v>0.0142217107156069</v>
      </c>
      <c r="AK1039" s="155">
        <v>0.0139010247041068</v>
      </c>
      <c r="AL1039" s="156">
        <v>0.000320686011500128</v>
      </c>
    </row>
    <row r="1040" ht="33" spans="1:38">
      <c r="A1040" s="166" t="s">
        <v>668</v>
      </c>
      <c r="B1040" s="167" t="s">
        <v>1828</v>
      </c>
      <c r="C1040" s="167" t="s">
        <v>860</v>
      </c>
      <c r="D1040" s="150">
        <v>7752</v>
      </c>
      <c r="E1040" s="150">
        <v>152</v>
      </c>
      <c r="F1040" s="150">
        <v>82</v>
      </c>
      <c r="G1040" s="150">
        <v>0</v>
      </c>
      <c r="H1040" s="150">
        <v>0</v>
      </c>
      <c r="I1040" s="151">
        <v>6974</v>
      </c>
      <c r="J1040" s="151">
        <v>177</v>
      </c>
      <c r="K1040" s="151">
        <v>174</v>
      </c>
      <c r="L1040" s="151">
        <v>29</v>
      </c>
      <c r="M1040" s="151">
        <v>0</v>
      </c>
      <c r="N1040" s="151">
        <v>7661</v>
      </c>
      <c r="O1040" s="151">
        <v>168</v>
      </c>
      <c r="P1040" s="151">
        <v>168</v>
      </c>
      <c r="Q1040" s="151">
        <v>99</v>
      </c>
      <c r="R1040" s="151">
        <v>0</v>
      </c>
      <c r="S1040" s="152">
        <v>0.015</v>
      </c>
      <c r="T1040" s="153">
        <v>204582</v>
      </c>
      <c r="U1040" s="153">
        <v>4644</v>
      </c>
      <c r="V1040" s="153">
        <v>4569</v>
      </c>
      <c r="W1040" s="153">
        <v>0</v>
      </c>
      <c r="X1040" s="151">
        <v>4208</v>
      </c>
      <c r="Y1040" s="154">
        <v>0.0226999442766226</v>
      </c>
      <c r="Z1040" s="154">
        <v>0.0196078431372549</v>
      </c>
      <c r="AA1040" s="154">
        <v>0.025379982793232</v>
      </c>
      <c r="AB1040" s="155">
        <v>0.0219292520558674</v>
      </c>
      <c r="AC1040" s="156">
        <v>-0.0057721396559771</v>
      </c>
      <c r="AD1040" s="157">
        <v>50626</v>
      </c>
      <c r="AE1040" s="158">
        <v>1142</v>
      </c>
      <c r="AF1040" s="158">
        <v>0</v>
      </c>
      <c r="AG1040" s="158">
        <v>50990</v>
      </c>
      <c r="AH1040" s="158">
        <v>1235</v>
      </c>
      <c r="AI1040" s="158">
        <v>0</v>
      </c>
      <c r="AJ1040" s="155">
        <v>0.0225575791095485</v>
      </c>
      <c r="AK1040" s="155">
        <v>0.0242204353794862</v>
      </c>
      <c r="AL1040" s="156">
        <v>-0.00166285626993772</v>
      </c>
    </row>
    <row r="1041" ht="33" spans="1:38">
      <c r="A1041" s="166" t="s">
        <v>668</v>
      </c>
      <c r="B1041" s="167" t="s">
        <v>1828</v>
      </c>
      <c r="C1041" s="167" t="s">
        <v>861</v>
      </c>
      <c r="D1041" s="150">
        <v>5061</v>
      </c>
      <c r="E1041" s="150">
        <v>75</v>
      </c>
      <c r="F1041" s="150">
        <v>46</v>
      </c>
      <c r="G1041" s="150">
        <v>0</v>
      </c>
      <c r="H1041" s="150">
        <v>0</v>
      </c>
      <c r="I1041" s="151">
        <v>4662</v>
      </c>
      <c r="J1041" s="151">
        <v>122</v>
      </c>
      <c r="K1041" s="151">
        <v>122</v>
      </c>
      <c r="L1041" s="151">
        <v>18</v>
      </c>
      <c r="M1041" s="151">
        <v>0</v>
      </c>
      <c r="N1041" s="151">
        <v>4903</v>
      </c>
      <c r="O1041" s="151">
        <v>114</v>
      </c>
      <c r="P1041" s="151">
        <v>114</v>
      </c>
      <c r="Q1041" s="151">
        <v>79</v>
      </c>
      <c r="R1041" s="151">
        <v>0</v>
      </c>
      <c r="S1041" s="152">
        <v>0.015</v>
      </c>
      <c r="T1041" s="153">
        <v>140125</v>
      </c>
      <c r="U1041" s="153">
        <v>2602</v>
      </c>
      <c r="V1041" s="153">
        <v>2573</v>
      </c>
      <c r="W1041" s="153">
        <v>1</v>
      </c>
      <c r="X1041" s="151">
        <v>2356</v>
      </c>
      <c r="Y1041" s="154">
        <v>0.0185619982158787</v>
      </c>
      <c r="Z1041" s="154">
        <v>0.014819205690575</v>
      </c>
      <c r="AA1041" s="154">
        <v>0.0261690261690262</v>
      </c>
      <c r="AB1041" s="155">
        <v>0.0232510707729961</v>
      </c>
      <c r="AC1041" s="156">
        <v>-0.0113498204784512</v>
      </c>
      <c r="AD1041" s="157">
        <v>33494</v>
      </c>
      <c r="AE1041" s="158">
        <v>641</v>
      </c>
      <c r="AF1041" s="158">
        <v>0</v>
      </c>
      <c r="AG1041" s="158">
        <v>35828</v>
      </c>
      <c r="AH1041" s="158">
        <v>669</v>
      </c>
      <c r="AI1041" s="158">
        <v>1</v>
      </c>
      <c r="AJ1041" s="155">
        <v>0.0191377560160029</v>
      </c>
      <c r="AK1041" s="155">
        <v>0.0186446354806297</v>
      </c>
      <c r="AL1041" s="156">
        <v>0.00049312053537319</v>
      </c>
    </row>
    <row r="1042" ht="33" spans="1:38">
      <c r="A1042" s="166" t="s">
        <v>668</v>
      </c>
      <c r="B1042" s="167" t="s">
        <v>1828</v>
      </c>
      <c r="C1042" s="167" t="s">
        <v>862</v>
      </c>
      <c r="D1042" s="150">
        <v>2306</v>
      </c>
      <c r="E1042" s="150">
        <v>35</v>
      </c>
      <c r="F1042" s="150">
        <v>26</v>
      </c>
      <c r="G1042" s="150">
        <v>0</v>
      </c>
      <c r="H1042" s="150">
        <v>0</v>
      </c>
      <c r="I1042" s="151">
        <v>2034</v>
      </c>
      <c r="J1042" s="151">
        <v>39</v>
      </c>
      <c r="K1042" s="151">
        <v>39</v>
      </c>
      <c r="L1042" s="151">
        <v>13</v>
      </c>
      <c r="M1042" s="151">
        <v>0</v>
      </c>
      <c r="N1042" s="151">
        <v>2234</v>
      </c>
      <c r="O1042" s="151">
        <v>39</v>
      </c>
      <c r="P1042" s="151">
        <v>39</v>
      </c>
      <c r="Q1042" s="151">
        <v>25</v>
      </c>
      <c r="R1042" s="151">
        <v>0</v>
      </c>
      <c r="S1042" s="152">
        <v>0.015</v>
      </c>
      <c r="T1042" s="153">
        <v>62015</v>
      </c>
      <c r="U1042" s="153">
        <v>1130</v>
      </c>
      <c r="V1042" s="153">
        <v>1121</v>
      </c>
      <c r="W1042" s="153">
        <v>1</v>
      </c>
      <c r="X1042" s="151">
        <v>1039</v>
      </c>
      <c r="Y1042" s="154">
        <v>0.0182052729178425</v>
      </c>
      <c r="Z1042" s="154">
        <v>0.0151777970511709</v>
      </c>
      <c r="AA1042" s="154">
        <v>0.0191740412979351</v>
      </c>
      <c r="AB1042" s="155">
        <v>0.0174574753804834</v>
      </c>
      <c r="AC1042" s="156">
        <v>-0.00399624424676424</v>
      </c>
      <c r="AD1042" s="157">
        <v>15165</v>
      </c>
      <c r="AE1042" s="158">
        <v>277</v>
      </c>
      <c r="AF1042" s="158">
        <v>1</v>
      </c>
      <c r="AG1042" s="158">
        <v>15895</v>
      </c>
      <c r="AH1042" s="158">
        <v>283</v>
      </c>
      <c r="AI1042" s="158">
        <v>0</v>
      </c>
      <c r="AJ1042" s="155">
        <v>0.0181998021760633</v>
      </c>
      <c r="AK1042" s="155">
        <v>0.017804340987732</v>
      </c>
      <c r="AL1042" s="156">
        <v>0.000395461188331312</v>
      </c>
    </row>
    <row r="1043" ht="33" spans="1:38">
      <c r="A1043" s="166" t="s">
        <v>668</v>
      </c>
      <c r="B1043" s="167" t="s">
        <v>1828</v>
      </c>
      <c r="C1043" s="167" t="s">
        <v>863</v>
      </c>
      <c r="D1043" s="150">
        <v>3907</v>
      </c>
      <c r="E1043" s="150">
        <v>71</v>
      </c>
      <c r="F1043" s="150">
        <v>48</v>
      </c>
      <c r="G1043" s="150">
        <v>0</v>
      </c>
      <c r="H1043" s="150">
        <v>0</v>
      </c>
      <c r="I1043" s="151">
        <v>3649</v>
      </c>
      <c r="J1043" s="151">
        <v>84</v>
      </c>
      <c r="K1043" s="151">
        <v>84</v>
      </c>
      <c r="L1043" s="151">
        <v>31</v>
      </c>
      <c r="M1043" s="151">
        <v>0</v>
      </c>
      <c r="N1043" s="151">
        <v>3830</v>
      </c>
      <c r="O1043" s="151">
        <v>81</v>
      </c>
      <c r="P1043" s="151">
        <v>81</v>
      </c>
      <c r="Q1043" s="151">
        <v>51</v>
      </c>
      <c r="R1043" s="151">
        <v>0</v>
      </c>
      <c r="S1043" s="152">
        <v>0.015</v>
      </c>
      <c r="T1043" s="153">
        <v>109735</v>
      </c>
      <c r="U1043" s="153">
        <v>1899</v>
      </c>
      <c r="V1043" s="153">
        <v>1876</v>
      </c>
      <c r="W1043" s="153">
        <v>1</v>
      </c>
      <c r="X1043" s="151">
        <v>1722</v>
      </c>
      <c r="Y1043" s="154">
        <v>0.0172962136055042</v>
      </c>
      <c r="Z1043" s="154">
        <v>0.0181725108779114</v>
      </c>
      <c r="AA1043" s="154">
        <v>0.0230200054809537</v>
      </c>
      <c r="AB1043" s="155">
        <v>0.0211488250652742</v>
      </c>
      <c r="AC1043" s="156">
        <v>-0.00484749460304225</v>
      </c>
      <c r="AD1043" s="157">
        <v>26196</v>
      </c>
      <c r="AE1043" s="158">
        <v>542</v>
      </c>
      <c r="AF1043" s="158">
        <v>0</v>
      </c>
      <c r="AG1043" s="158">
        <v>27992</v>
      </c>
      <c r="AH1043" s="158">
        <v>460</v>
      </c>
      <c r="AI1043" s="158">
        <v>0</v>
      </c>
      <c r="AJ1043" s="155">
        <v>0.0206901817071309</v>
      </c>
      <c r="AK1043" s="155">
        <v>0.0164332666476136</v>
      </c>
      <c r="AL1043" s="156">
        <v>0.00425691505951726</v>
      </c>
    </row>
    <row r="1044" ht="33" spans="1:38">
      <c r="A1044" s="166" t="s">
        <v>668</v>
      </c>
      <c r="B1044" s="167" t="s">
        <v>1828</v>
      </c>
      <c r="C1044" s="167" t="s">
        <v>864</v>
      </c>
      <c r="D1044" s="150">
        <v>4664</v>
      </c>
      <c r="E1044" s="150">
        <v>112</v>
      </c>
      <c r="F1044" s="150">
        <v>78</v>
      </c>
      <c r="G1044" s="150">
        <v>0</v>
      </c>
      <c r="H1044" s="150">
        <v>0</v>
      </c>
      <c r="I1044" s="151">
        <v>4514</v>
      </c>
      <c r="J1044" s="151">
        <v>112</v>
      </c>
      <c r="K1044" s="151">
        <v>111</v>
      </c>
      <c r="L1044" s="151">
        <v>31</v>
      </c>
      <c r="M1044" s="151">
        <v>0</v>
      </c>
      <c r="N1044" s="151">
        <v>4572</v>
      </c>
      <c r="O1044" s="151">
        <v>95</v>
      </c>
      <c r="P1044" s="151">
        <v>95</v>
      </c>
      <c r="Q1044" s="151">
        <v>67</v>
      </c>
      <c r="R1044" s="151">
        <v>0</v>
      </c>
      <c r="S1044" s="152">
        <v>0.015</v>
      </c>
      <c r="T1044" s="153">
        <v>137069</v>
      </c>
      <c r="U1044" s="153">
        <v>2646</v>
      </c>
      <c r="V1044" s="153">
        <v>2610</v>
      </c>
      <c r="W1044" s="153">
        <v>10</v>
      </c>
      <c r="X1044" s="151">
        <v>2371</v>
      </c>
      <c r="Y1044" s="154">
        <v>0.0192311901305182</v>
      </c>
      <c r="Z1044" s="154">
        <v>0.0240137221269297</v>
      </c>
      <c r="AA1044" s="154">
        <v>0.0248116969428445</v>
      </c>
      <c r="AB1044" s="155">
        <v>0.0207786526684164</v>
      </c>
      <c r="AC1044" s="156">
        <v>-0.000797974815914811</v>
      </c>
      <c r="AD1044" s="157">
        <v>32458</v>
      </c>
      <c r="AE1044" s="158">
        <v>686</v>
      </c>
      <c r="AF1044" s="158">
        <v>0</v>
      </c>
      <c r="AG1044" s="158">
        <v>35892</v>
      </c>
      <c r="AH1044" s="158">
        <v>718</v>
      </c>
      <c r="AI1044" s="158">
        <v>0</v>
      </c>
      <c r="AJ1044" s="155">
        <v>0.0211350052375377</v>
      </c>
      <c r="AK1044" s="155">
        <v>0.0200044578178981</v>
      </c>
      <c r="AL1044" s="156">
        <v>0.0011305474196396</v>
      </c>
    </row>
    <row r="1045" ht="33" spans="1:38">
      <c r="A1045" s="166" t="s">
        <v>668</v>
      </c>
      <c r="B1045" s="167" t="s">
        <v>1828</v>
      </c>
      <c r="C1045" s="167" t="s">
        <v>865</v>
      </c>
      <c r="D1045" s="150">
        <v>4704</v>
      </c>
      <c r="E1045" s="150">
        <v>104</v>
      </c>
      <c r="F1045" s="150">
        <v>71</v>
      </c>
      <c r="G1045" s="150">
        <v>2</v>
      </c>
      <c r="H1045" s="150">
        <v>0</v>
      </c>
      <c r="I1045" s="151">
        <v>4271</v>
      </c>
      <c r="J1045" s="151">
        <v>112</v>
      </c>
      <c r="K1045" s="151">
        <v>112</v>
      </c>
      <c r="L1045" s="151">
        <v>22</v>
      </c>
      <c r="M1045" s="151">
        <v>0</v>
      </c>
      <c r="N1045" s="151">
        <v>4591</v>
      </c>
      <c r="O1045" s="151">
        <v>92</v>
      </c>
      <c r="P1045" s="151">
        <v>92</v>
      </c>
      <c r="Q1045" s="151">
        <v>54</v>
      </c>
      <c r="R1045" s="151">
        <v>0</v>
      </c>
      <c r="S1045" s="152">
        <v>0.015</v>
      </c>
      <c r="T1045" s="153">
        <v>123952</v>
      </c>
      <c r="U1045" s="153">
        <v>2822</v>
      </c>
      <c r="V1045" s="153">
        <v>2788</v>
      </c>
      <c r="W1045" s="153">
        <v>4</v>
      </c>
      <c r="X1045" s="151">
        <v>2537</v>
      </c>
      <c r="Y1045" s="154">
        <v>0.0227346069446237</v>
      </c>
      <c r="Z1045" s="154">
        <v>0.022108843537415</v>
      </c>
      <c r="AA1045" s="154">
        <v>0.0262233668929993</v>
      </c>
      <c r="AB1045" s="155">
        <v>0.020039207144413</v>
      </c>
      <c r="AC1045" s="156">
        <v>-0.00411452335558433</v>
      </c>
      <c r="AD1045" s="157">
        <v>30509</v>
      </c>
      <c r="AE1045" s="158">
        <v>681</v>
      </c>
      <c r="AF1045" s="158">
        <v>1</v>
      </c>
      <c r="AG1045" s="158">
        <v>31130</v>
      </c>
      <c r="AH1045" s="158">
        <v>724</v>
      </c>
      <c r="AI1045" s="158">
        <v>0</v>
      </c>
      <c r="AJ1045" s="155">
        <v>0.0222885050313022</v>
      </c>
      <c r="AK1045" s="155">
        <v>0.0232573080629618</v>
      </c>
      <c r="AL1045" s="156">
        <v>-0.000968803031659533</v>
      </c>
    </row>
    <row r="1046" ht="33" spans="1:38">
      <c r="A1046" s="166" t="s">
        <v>668</v>
      </c>
      <c r="B1046" s="167" t="s">
        <v>1828</v>
      </c>
      <c r="C1046" s="167" t="s">
        <v>866</v>
      </c>
      <c r="D1046" s="150">
        <v>4483</v>
      </c>
      <c r="E1046" s="150">
        <v>82</v>
      </c>
      <c r="F1046" s="150">
        <v>61</v>
      </c>
      <c r="G1046" s="150">
        <v>0</v>
      </c>
      <c r="H1046" s="150">
        <v>0</v>
      </c>
      <c r="I1046" s="151">
        <v>3977</v>
      </c>
      <c r="J1046" s="151">
        <v>79</v>
      </c>
      <c r="K1046" s="151">
        <v>79</v>
      </c>
      <c r="L1046" s="151">
        <v>21</v>
      </c>
      <c r="M1046" s="151">
        <v>0</v>
      </c>
      <c r="N1046" s="151">
        <v>4231</v>
      </c>
      <c r="O1046" s="151">
        <v>86</v>
      </c>
      <c r="P1046" s="151">
        <v>86</v>
      </c>
      <c r="Q1046" s="151">
        <v>57</v>
      </c>
      <c r="R1046" s="151">
        <v>0</v>
      </c>
      <c r="S1046" s="152">
        <v>0.015</v>
      </c>
      <c r="T1046" s="153">
        <v>126883</v>
      </c>
      <c r="U1046" s="153">
        <v>1969</v>
      </c>
      <c r="V1046" s="153">
        <v>1948</v>
      </c>
      <c r="W1046" s="153">
        <v>0</v>
      </c>
      <c r="X1046" s="151">
        <v>1779</v>
      </c>
      <c r="Y1046" s="154">
        <v>0.0155182333330706</v>
      </c>
      <c r="Z1046" s="154">
        <v>0.0182913227749275</v>
      </c>
      <c r="AA1046" s="154">
        <v>0.0198642192607493</v>
      </c>
      <c r="AB1046" s="155">
        <v>0.0203261640274167</v>
      </c>
      <c r="AC1046" s="156">
        <v>-0.00157289648582181</v>
      </c>
      <c r="AD1046" s="157">
        <v>29332</v>
      </c>
      <c r="AE1046" s="158">
        <v>554</v>
      </c>
      <c r="AF1046" s="158">
        <v>0</v>
      </c>
      <c r="AG1046" s="158">
        <v>33073</v>
      </c>
      <c r="AH1046" s="158">
        <v>498</v>
      </c>
      <c r="AI1046" s="158">
        <v>0</v>
      </c>
      <c r="AJ1046" s="155">
        <v>0.0188872221464612</v>
      </c>
      <c r="AK1046" s="155">
        <v>0.0150575998548665</v>
      </c>
      <c r="AL1046" s="156">
        <v>0.0038296222915947</v>
      </c>
    </row>
    <row r="1047" ht="33" spans="1:38">
      <c r="A1047" s="166" t="s">
        <v>668</v>
      </c>
      <c r="B1047" s="167" t="s">
        <v>1828</v>
      </c>
      <c r="C1047" s="167" t="s">
        <v>867</v>
      </c>
      <c r="D1047" s="150">
        <v>3505</v>
      </c>
      <c r="E1047" s="150">
        <v>57</v>
      </c>
      <c r="F1047" s="150">
        <v>30</v>
      </c>
      <c r="G1047" s="150">
        <v>0</v>
      </c>
      <c r="H1047" s="150">
        <v>0</v>
      </c>
      <c r="I1047" s="151">
        <v>3367</v>
      </c>
      <c r="J1047" s="151">
        <v>53</v>
      </c>
      <c r="K1047" s="151">
        <v>52</v>
      </c>
      <c r="L1047" s="151">
        <v>1</v>
      </c>
      <c r="M1047" s="151">
        <v>0</v>
      </c>
      <c r="N1047" s="151">
        <v>3641</v>
      </c>
      <c r="O1047" s="151">
        <v>67</v>
      </c>
      <c r="P1047" s="151">
        <v>67</v>
      </c>
      <c r="Q1047" s="151">
        <v>35</v>
      </c>
      <c r="R1047" s="151">
        <v>0</v>
      </c>
      <c r="S1047" s="152">
        <v>0.015</v>
      </c>
      <c r="T1047" s="153">
        <v>96719</v>
      </c>
      <c r="U1047" s="153">
        <v>1821</v>
      </c>
      <c r="V1047" s="153">
        <v>1793</v>
      </c>
      <c r="W1047" s="153">
        <v>0</v>
      </c>
      <c r="X1047" s="151">
        <v>1654</v>
      </c>
      <c r="Y1047" s="154">
        <v>0.0188277380866221</v>
      </c>
      <c r="Z1047" s="154">
        <v>0.016262482168331</v>
      </c>
      <c r="AA1047" s="154">
        <v>0.0157410157410157</v>
      </c>
      <c r="AB1047" s="155">
        <v>0.0184015380390003</v>
      </c>
      <c r="AC1047" s="156">
        <v>0.000521466427315213</v>
      </c>
      <c r="AD1047" s="157">
        <v>23678</v>
      </c>
      <c r="AE1047" s="158">
        <v>452</v>
      </c>
      <c r="AF1047" s="158">
        <v>0</v>
      </c>
      <c r="AG1047" s="158">
        <v>24411</v>
      </c>
      <c r="AH1047" s="158">
        <v>490</v>
      </c>
      <c r="AI1047" s="158">
        <v>0</v>
      </c>
      <c r="AJ1047" s="155">
        <v>0.0190894501224766</v>
      </c>
      <c r="AK1047" s="155">
        <v>0.0200729179468273</v>
      </c>
      <c r="AL1047" s="156">
        <v>-0.00098346782435069</v>
      </c>
    </row>
    <row r="1048" ht="33" spans="1:38">
      <c r="A1048" s="166" t="s">
        <v>668</v>
      </c>
      <c r="B1048" s="167" t="s">
        <v>1828</v>
      </c>
      <c r="C1048" s="167" t="s">
        <v>868</v>
      </c>
      <c r="D1048" s="150">
        <v>2191</v>
      </c>
      <c r="E1048" s="150">
        <v>51</v>
      </c>
      <c r="F1048" s="150">
        <v>35</v>
      </c>
      <c r="G1048" s="150">
        <v>0</v>
      </c>
      <c r="H1048" s="150">
        <v>0</v>
      </c>
      <c r="I1048" s="151">
        <v>2057</v>
      </c>
      <c r="J1048" s="151">
        <v>42</v>
      </c>
      <c r="K1048" s="151">
        <v>41</v>
      </c>
      <c r="L1048" s="151">
        <v>0</v>
      </c>
      <c r="M1048" s="151">
        <v>0</v>
      </c>
      <c r="N1048" s="151">
        <v>2256</v>
      </c>
      <c r="O1048" s="151">
        <v>41</v>
      </c>
      <c r="P1048" s="151">
        <v>41</v>
      </c>
      <c r="Q1048" s="151">
        <v>23</v>
      </c>
      <c r="R1048" s="151">
        <v>0</v>
      </c>
      <c r="S1048" s="152">
        <v>0.015</v>
      </c>
      <c r="T1048" s="153">
        <v>62218</v>
      </c>
      <c r="U1048" s="153">
        <v>1230</v>
      </c>
      <c r="V1048" s="153">
        <v>1212</v>
      </c>
      <c r="W1048" s="153">
        <v>0</v>
      </c>
      <c r="X1048" s="151">
        <v>1095</v>
      </c>
      <c r="Y1048" s="154">
        <v>0.0197691986241924</v>
      </c>
      <c r="Z1048" s="154">
        <v>0.0232770424463715</v>
      </c>
      <c r="AA1048" s="154">
        <v>0.0204180845892076</v>
      </c>
      <c r="AB1048" s="155">
        <v>0.0181737588652482</v>
      </c>
      <c r="AC1048" s="156">
        <v>0.00285895785716394</v>
      </c>
      <c r="AD1048" s="157">
        <v>15201</v>
      </c>
      <c r="AE1048" s="158">
        <v>334</v>
      </c>
      <c r="AF1048" s="158">
        <v>0</v>
      </c>
      <c r="AG1048" s="158">
        <v>15386</v>
      </c>
      <c r="AH1048" s="158">
        <v>298</v>
      </c>
      <c r="AI1048" s="158">
        <v>0</v>
      </c>
      <c r="AJ1048" s="155">
        <v>0.0219722386685086</v>
      </c>
      <c r="AK1048" s="155">
        <v>0.0193682568568829</v>
      </c>
      <c r="AL1048" s="156">
        <v>0.00260398181162577</v>
      </c>
    </row>
    <row r="1049" ht="33" spans="1:38">
      <c r="A1049" s="166" t="s">
        <v>668</v>
      </c>
      <c r="B1049" s="167" t="s">
        <v>1828</v>
      </c>
      <c r="C1049" s="167" t="s">
        <v>869</v>
      </c>
      <c r="D1049" s="150">
        <v>2017</v>
      </c>
      <c r="E1049" s="150">
        <v>39</v>
      </c>
      <c r="F1049" s="150">
        <v>25</v>
      </c>
      <c r="G1049" s="150">
        <v>0</v>
      </c>
      <c r="H1049" s="150">
        <v>0</v>
      </c>
      <c r="I1049" s="151">
        <v>1885</v>
      </c>
      <c r="J1049" s="151">
        <v>22</v>
      </c>
      <c r="K1049" s="151">
        <v>22</v>
      </c>
      <c r="L1049" s="151">
        <v>0</v>
      </c>
      <c r="M1049" s="151">
        <v>0</v>
      </c>
      <c r="N1049" s="151">
        <v>1955</v>
      </c>
      <c r="O1049" s="151">
        <v>35</v>
      </c>
      <c r="P1049" s="151">
        <v>35</v>
      </c>
      <c r="Q1049" s="151">
        <v>13</v>
      </c>
      <c r="R1049" s="151">
        <v>0</v>
      </c>
      <c r="S1049" s="152">
        <v>0.015</v>
      </c>
      <c r="T1049" s="153">
        <v>54244</v>
      </c>
      <c r="U1049" s="153">
        <v>931</v>
      </c>
      <c r="V1049" s="153">
        <v>917</v>
      </c>
      <c r="W1049" s="153">
        <v>0</v>
      </c>
      <c r="X1049" s="151">
        <v>832</v>
      </c>
      <c r="Y1049" s="154">
        <v>0.0171631885554163</v>
      </c>
      <c r="Z1049" s="154">
        <v>0.0193356470004958</v>
      </c>
      <c r="AA1049" s="154">
        <v>0.0116710875331565</v>
      </c>
      <c r="AB1049" s="155">
        <v>0.0179028132992327</v>
      </c>
      <c r="AC1049" s="156">
        <v>0.00766455946733929</v>
      </c>
      <c r="AD1049" s="157">
        <v>13177</v>
      </c>
      <c r="AE1049" s="158">
        <v>215</v>
      </c>
      <c r="AF1049" s="158">
        <v>0</v>
      </c>
      <c r="AG1049" s="158">
        <v>13540</v>
      </c>
      <c r="AH1049" s="158">
        <v>221</v>
      </c>
      <c r="AI1049" s="158">
        <v>0</v>
      </c>
      <c r="AJ1049" s="155">
        <v>0.0163163087197389</v>
      </c>
      <c r="AK1049" s="155">
        <v>0.0163220088626292</v>
      </c>
      <c r="AL1049" s="156">
        <v>-5.70014289030807e-6</v>
      </c>
    </row>
    <row r="1050" ht="33" spans="1:38">
      <c r="A1050" s="166" t="s">
        <v>668</v>
      </c>
      <c r="B1050" s="167" t="s">
        <v>1828</v>
      </c>
      <c r="C1050" s="167" t="s">
        <v>870</v>
      </c>
      <c r="D1050" s="150">
        <v>1433</v>
      </c>
      <c r="E1050" s="150">
        <v>21</v>
      </c>
      <c r="F1050" s="150">
        <v>14</v>
      </c>
      <c r="G1050" s="150">
        <v>0</v>
      </c>
      <c r="H1050" s="150">
        <v>0</v>
      </c>
      <c r="I1050" s="151">
        <v>1246</v>
      </c>
      <c r="J1050" s="151">
        <v>26</v>
      </c>
      <c r="K1050" s="151">
        <v>26</v>
      </c>
      <c r="L1050" s="151">
        <v>1</v>
      </c>
      <c r="M1050" s="151">
        <v>0</v>
      </c>
      <c r="N1050" s="151">
        <v>1317</v>
      </c>
      <c r="O1050" s="151">
        <v>36</v>
      </c>
      <c r="P1050" s="151">
        <v>35</v>
      </c>
      <c r="Q1050" s="151">
        <v>22</v>
      </c>
      <c r="R1050" s="151">
        <v>0</v>
      </c>
      <c r="S1050" s="152">
        <v>0.015</v>
      </c>
      <c r="T1050" s="153">
        <v>37015</v>
      </c>
      <c r="U1050" s="153">
        <v>727</v>
      </c>
      <c r="V1050" s="153">
        <v>719</v>
      </c>
      <c r="W1050" s="153">
        <v>0</v>
      </c>
      <c r="X1050" s="151">
        <v>660</v>
      </c>
      <c r="Y1050" s="154">
        <v>0.0196406862082939</v>
      </c>
      <c r="Z1050" s="154">
        <v>0.0146545708304257</v>
      </c>
      <c r="AA1050" s="154">
        <v>0.0208667736757624</v>
      </c>
      <c r="AB1050" s="155">
        <v>0.0273348519362187</v>
      </c>
      <c r="AC1050" s="156">
        <v>-0.00621220284533676</v>
      </c>
      <c r="AD1050" s="157">
        <v>9202</v>
      </c>
      <c r="AE1050" s="158">
        <v>181</v>
      </c>
      <c r="AF1050" s="158">
        <v>0</v>
      </c>
      <c r="AG1050" s="158">
        <v>9266</v>
      </c>
      <c r="AH1050" s="158">
        <v>197</v>
      </c>
      <c r="AI1050" s="158">
        <v>0</v>
      </c>
      <c r="AJ1050" s="155">
        <v>0.0196696370354271</v>
      </c>
      <c r="AK1050" s="155">
        <v>0.0212605223397367</v>
      </c>
      <c r="AL1050" s="156">
        <v>-0.00159088530430959</v>
      </c>
    </row>
    <row r="1051" ht="33" spans="1:38">
      <c r="A1051" s="166" t="s">
        <v>668</v>
      </c>
      <c r="B1051" s="167" t="s">
        <v>1828</v>
      </c>
      <c r="C1051" s="167" t="s">
        <v>871</v>
      </c>
      <c r="D1051" s="150">
        <v>2590</v>
      </c>
      <c r="E1051" s="150">
        <v>57</v>
      </c>
      <c r="F1051" s="150">
        <v>43</v>
      </c>
      <c r="G1051" s="150">
        <v>0</v>
      </c>
      <c r="H1051" s="150">
        <v>0</v>
      </c>
      <c r="I1051" s="151">
        <v>2361</v>
      </c>
      <c r="J1051" s="151">
        <v>35</v>
      </c>
      <c r="K1051" s="151">
        <v>35</v>
      </c>
      <c r="L1051" s="151">
        <v>5</v>
      </c>
      <c r="M1051" s="151">
        <v>0</v>
      </c>
      <c r="N1051" s="151">
        <v>2437</v>
      </c>
      <c r="O1051" s="151">
        <v>49</v>
      </c>
      <c r="P1051" s="151">
        <v>49</v>
      </c>
      <c r="Q1051" s="151">
        <v>36</v>
      </c>
      <c r="R1051" s="151">
        <v>0</v>
      </c>
      <c r="S1051" s="152">
        <v>0.015</v>
      </c>
      <c r="T1051" s="153">
        <v>69940</v>
      </c>
      <c r="U1051" s="153">
        <v>1067</v>
      </c>
      <c r="V1051" s="153">
        <v>1052</v>
      </c>
      <c r="W1051" s="153">
        <v>0</v>
      </c>
      <c r="X1051" s="151">
        <v>959</v>
      </c>
      <c r="Y1051" s="154">
        <v>0.0152559336574206</v>
      </c>
      <c r="Z1051" s="154">
        <v>0.022007722007722</v>
      </c>
      <c r="AA1051" s="154">
        <v>0.0148242270224481</v>
      </c>
      <c r="AB1051" s="155">
        <v>0.0201066885514977</v>
      </c>
      <c r="AC1051" s="156">
        <v>0.00718349498527389</v>
      </c>
      <c r="AD1051" s="157">
        <v>17023</v>
      </c>
      <c r="AE1051" s="158">
        <v>269</v>
      </c>
      <c r="AF1051" s="158">
        <v>0</v>
      </c>
      <c r="AG1051" s="158">
        <v>17810</v>
      </c>
      <c r="AH1051" s="158">
        <v>284</v>
      </c>
      <c r="AI1051" s="158">
        <v>0</v>
      </c>
      <c r="AJ1051" s="155">
        <v>0.0158021500323092</v>
      </c>
      <c r="AK1051" s="155">
        <v>0.0159460976979225</v>
      </c>
      <c r="AL1051" s="156">
        <v>-0.000143947665613285</v>
      </c>
    </row>
    <row r="1052" ht="33" spans="1:38">
      <c r="A1052" s="166" t="s">
        <v>668</v>
      </c>
      <c r="B1052" s="167" t="s">
        <v>1827</v>
      </c>
      <c r="C1052" s="167" t="s">
        <v>872</v>
      </c>
      <c r="D1052" s="150">
        <v>3689</v>
      </c>
      <c r="E1052" s="150">
        <v>103</v>
      </c>
      <c r="F1052" s="150">
        <v>79</v>
      </c>
      <c r="G1052" s="150">
        <v>4</v>
      </c>
      <c r="H1052" s="150">
        <v>0</v>
      </c>
      <c r="I1052" s="151">
        <v>3719</v>
      </c>
      <c r="J1052" s="151">
        <v>120</v>
      </c>
      <c r="K1052" s="151">
        <v>120</v>
      </c>
      <c r="L1052" s="151">
        <v>1</v>
      </c>
      <c r="M1052" s="151">
        <v>0</v>
      </c>
      <c r="N1052" s="151">
        <v>4157</v>
      </c>
      <c r="O1052" s="151">
        <v>48</v>
      </c>
      <c r="P1052" s="151">
        <v>48</v>
      </c>
      <c r="Q1052" s="151">
        <v>11</v>
      </c>
      <c r="R1052" s="151">
        <v>0</v>
      </c>
      <c r="S1052" s="152">
        <v>0.015</v>
      </c>
      <c r="T1052" s="153">
        <v>113289</v>
      </c>
      <c r="U1052" s="153">
        <v>2446</v>
      </c>
      <c r="V1052" s="153">
        <v>2421</v>
      </c>
      <c r="W1052" s="153">
        <v>2</v>
      </c>
      <c r="X1052" s="151">
        <v>2158</v>
      </c>
      <c r="Y1052" s="154">
        <v>0.021573144788991</v>
      </c>
      <c r="Z1052" s="154">
        <v>0.0279208457576579</v>
      </c>
      <c r="AA1052" s="154">
        <v>0.0322667383705297</v>
      </c>
      <c r="AB1052" s="155">
        <v>0.0115467885494347</v>
      </c>
      <c r="AC1052" s="156">
        <v>-0.00434589261287181</v>
      </c>
      <c r="AD1052" s="157">
        <v>26933</v>
      </c>
      <c r="AE1052" s="158">
        <v>681</v>
      </c>
      <c r="AF1052" s="158">
        <v>0</v>
      </c>
      <c r="AG1052" s="158">
        <v>28376</v>
      </c>
      <c r="AH1052" s="158">
        <v>660</v>
      </c>
      <c r="AI1052" s="158">
        <v>2</v>
      </c>
      <c r="AJ1052" s="155">
        <v>0.025284966398099</v>
      </c>
      <c r="AK1052" s="155">
        <v>0.0231886100930364</v>
      </c>
      <c r="AL1052" s="156">
        <v>0.00209635630506262</v>
      </c>
    </row>
    <row r="1053" ht="33" spans="1:38">
      <c r="A1053" s="166" t="s">
        <v>668</v>
      </c>
      <c r="B1053" s="167" t="s">
        <v>1827</v>
      </c>
      <c r="C1053" s="167" t="s">
        <v>873</v>
      </c>
      <c r="D1053" s="150">
        <v>3190</v>
      </c>
      <c r="E1053" s="150">
        <v>64</v>
      </c>
      <c r="F1053" s="150">
        <v>59</v>
      </c>
      <c r="G1053" s="150">
        <v>5</v>
      </c>
      <c r="H1053" s="150">
        <v>0</v>
      </c>
      <c r="I1053" s="151">
        <v>3114</v>
      </c>
      <c r="J1053" s="151">
        <v>79</v>
      </c>
      <c r="K1053" s="151">
        <v>79</v>
      </c>
      <c r="L1053" s="151">
        <v>19</v>
      </c>
      <c r="M1053" s="151">
        <v>0</v>
      </c>
      <c r="N1053" s="151">
        <v>3459</v>
      </c>
      <c r="O1053" s="151">
        <v>98</v>
      </c>
      <c r="P1053" s="151">
        <v>98</v>
      </c>
      <c r="Q1053" s="151">
        <v>63</v>
      </c>
      <c r="R1053" s="151">
        <v>0</v>
      </c>
      <c r="S1053" s="152">
        <v>0.015</v>
      </c>
      <c r="T1053" s="153">
        <v>94093</v>
      </c>
      <c r="U1053" s="153">
        <v>2250</v>
      </c>
      <c r="V1053" s="153">
        <v>2243</v>
      </c>
      <c r="W1053" s="153">
        <v>0</v>
      </c>
      <c r="X1053" s="151">
        <v>2066</v>
      </c>
      <c r="Y1053" s="154">
        <v>0.0239125120891033</v>
      </c>
      <c r="Z1053" s="154">
        <v>0.0200626959247649</v>
      </c>
      <c r="AA1053" s="154">
        <v>0.0253692999357739</v>
      </c>
      <c r="AB1053" s="155">
        <v>0.0283318878288523</v>
      </c>
      <c r="AC1053" s="156">
        <v>-0.00530660401100903</v>
      </c>
      <c r="AD1053" s="157">
        <v>22540</v>
      </c>
      <c r="AE1053" s="158">
        <v>552</v>
      </c>
      <c r="AF1053" s="158">
        <v>0</v>
      </c>
      <c r="AG1053" s="158">
        <v>23085</v>
      </c>
      <c r="AH1053" s="158">
        <v>556</v>
      </c>
      <c r="AI1053" s="158">
        <v>0</v>
      </c>
      <c r="AJ1053" s="155">
        <v>0.0244897959183673</v>
      </c>
      <c r="AK1053" s="155">
        <v>0.0240849036170674</v>
      </c>
      <c r="AL1053" s="156">
        <v>0.000404892301299985</v>
      </c>
    </row>
    <row r="1054" ht="33" spans="1:38">
      <c r="A1054" s="166" t="s">
        <v>668</v>
      </c>
      <c r="B1054" s="167" t="s">
        <v>1827</v>
      </c>
      <c r="C1054" s="167" t="s">
        <v>874</v>
      </c>
      <c r="D1054" s="150">
        <v>4775</v>
      </c>
      <c r="E1054" s="150">
        <v>125</v>
      </c>
      <c r="F1054" s="150">
        <v>84</v>
      </c>
      <c r="G1054" s="150">
        <v>0</v>
      </c>
      <c r="H1054" s="150">
        <v>0</v>
      </c>
      <c r="I1054" s="151">
        <v>4250</v>
      </c>
      <c r="J1054" s="151">
        <v>157</v>
      </c>
      <c r="K1054" s="151">
        <v>156</v>
      </c>
      <c r="L1054" s="151">
        <v>1</v>
      </c>
      <c r="M1054" s="151">
        <v>0</v>
      </c>
      <c r="N1054" s="151">
        <v>4781</v>
      </c>
      <c r="O1054" s="151">
        <v>155</v>
      </c>
      <c r="P1054" s="151">
        <v>155</v>
      </c>
      <c r="Q1054" s="151">
        <v>64</v>
      </c>
      <c r="R1054" s="151">
        <v>0</v>
      </c>
      <c r="S1054" s="152">
        <v>0.015</v>
      </c>
      <c r="T1054" s="153">
        <v>130395</v>
      </c>
      <c r="U1054" s="153">
        <v>3465</v>
      </c>
      <c r="V1054" s="153">
        <v>3423</v>
      </c>
      <c r="W1054" s="153">
        <v>2</v>
      </c>
      <c r="X1054" s="151">
        <v>3041</v>
      </c>
      <c r="Y1054" s="154">
        <v>0.0265577667855363</v>
      </c>
      <c r="Z1054" s="154">
        <v>0.0261780104712042</v>
      </c>
      <c r="AA1054" s="154">
        <v>0.0369411764705882</v>
      </c>
      <c r="AB1054" s="155">
        <v>0.0324199958167747</v>
      </c>
      <c r="AC1054" s="156">
        <v>-0.010763165999384</v>
      </c>
      <c r="AD1054" s="157">
        <v>31469</v>
      </c>
      <c r="AE1054" s="158">
        <v>900</v>
      </c>
      <c r="AF1054" s="158">
        <v>0</v>
      </c>
      <c r="AG1054" s="158">
        <v>31671</v>
      </c>
      <c r="AH1054" s="158">
        <v>919</v>
      </c>
      <c r="AI1054" s="158">
        <v>2</v>
      </c>
      <c r="AJ1054" s="155">
        <v>0.0285995741841177</v>
      </c>
      <c r="AK1054" s="155">
        <v>0.0289539326197468</v>
      </c>
      <c r="AL1054" s="156">
        <v>-0.00035435843562907</v>
      </c>
    </row>
    <row r="1055" ht="33" spans="1:38">
      <c r="A1055" s="166" t="s">
        <v>668</v>
      </c>
      <c r="B1055" s="167" t="s">
        <v>1827</v>
      </c>
      <c r="C1055" s="167" t="s">
        <v>875</v>
      </c>
      <c r="D1055" s="150">
        <v>3578</v>
      </c>
      <c r="E1055" s="150">
        <v>56</v>
      </c>
      <c r="F1055" s="150">
        <v>35</v>
      </c>
      <c r="G1055" s="150">
        <v>1</v>
      </c>
      <c r="H1055" s="150">
        <v>0</v>
      </c>
      <c r="I1055" s="151">
        <v>3128</v>
      </c>
      <c r="J1055" s="151">
        <v>59</v>
      </c>
      <c r="K1055" s="151">
        <v>59</v>
      </c>
      <c r="L1055" s="151">
        <v>0</v>
      </c>
      <c r="M1055" s="151">
        <v>0</v>
      </c>
      <c r="N1055" s="151">
        <v>3396</v>
      </c>
      <c r="O1055" s="151">
        <v>53</v>
      </c>
      <c r="P1055" s="151">
        <v>53</v>
      </c>
      <c r="Q1055" s="151">
        <v>20</v>
      </c>
      <c r="R1055" s="151">
        <v>0</v>
      </c>
      <c r="S1055" s="152">
        <v>0.015</v>
      </c>
      <c r="T1055" s="153">
        <v>95066</v>
      </c>
      <c r="U1055" s="153">
        <v>1461</v>
      </c>
      <c r="V1055" s="153">
        <v>1438</v>
      </c>
      <c r="W1055" s="153">
        <v>0</v>
      </c>
      <c r="X1055" s="151">
        <v>1284</v>
      </c>
      <c r="Y1055" s="154">
        <v>0.0153682704647298</v>
      </c>
      <c r="Z1055" s="154">
        <v>0.0156512017887088</v>
      </c>
      <c r="AA1055" s="154">
        <v>0.0188618925831202</v>
      </c>
      <c r="AB1055" s="155">
        <v>0.0156065959952886</v>
      </c>
      <c r="AC1055" s="156">
        <v>-0.00321069079441143</v>
      </c>
      <c r="AD1055" s="157">
        <v>22741</v>
      </c>
      <c r="AE1055" s="158">
        <v>371</v>
      </c>
      <c r="AF1055" s="158">
        <v>0</v>
      </c>
      <c r="AG1055" s="158">
        <v>23964</v>
      </c>
      <c r="AH1055" s="158">
        <v>380</v>
      </c>
      <c r="AI1055" s="158">
        <v>0</v>
      </c>
      <c r="AJ1055" s="155">
        <v>0.0163141462556616</v>
      </c>
      <c r="AK1055" s="155">
        <v>0.0158571190118511</v>
      </c>
      <c r="AL1055" s="156">
        <v>0.000457027243810471</v>
      </c>
    </row>
    <row r="1056" ht="33" spans="1:38">
      <c r="A1056" s="166" t="s">
        <v>668</v>
      </c>
      <c r="B1056" s="167" t="s">
        <v>1827</v>
      </c>
      <c r="C1056" s="167" t="s">
        <v>876</v>
      </c>
      <c r="D1056" s="150">
        <v>2195</v>
      </c>
      <c r="E1056" s="150">
        <v>31</v>
      </c>
      <c r="F1056" s="150">
        <v>25</v>
      </c>
      <c r="G1056" s="150">
        <v>0</v>
      </c>
      <c r="H1056" s="150">
        <v>0</v>
      </c>
      <c r="I1056" s="151">
        <v>1911</v>
      </c>
      <c r="J1056" s="151">
        <v>34</v>
      </c>
      <c r="K1056" s="151">
        <v>34</v>
      </c>
      <c r="L1056" s="151">
        <v>5</v>
      </c>
      <c r="M1056" s="151">
        <v>0</v>
      </c>
      <c r="N1056" s="151">
        <v>2047</v>
      </c>
      <c r="O1056" s="151">
        <v>31</v>
      </c>
      <c r="P1056" s="151">
        <v>31</v>
      </c>
      <c r="Q1056" s="151">
        <v>15</v>
      </c>
      <c r="R1056" s="151">
        <v>0</v>
      </c>
      <c r="S1056" s="152">
        <v>0.015</v>
      </c>
      <c r="T1056" s="153">
        <v>58408</v>
      </c>
      <c r="U1056" s="153">
        <v>1119</v>
      </c>
      <c r="V1056" s="153">
        <v>1113</v>
      </c>
      <c r="W1056" s="153">
        <v>0</v>
      </c>
      <c r="X1056" s="151">
        <v>1031</v>
      </c>
      <c r="Y1056" s="154">
        <v>0.0191583344747295</v>
      </c>
      <c r="Z1056" s="154">
        <v>0.014123006833713</v>
      </c>
      <c r="AA1056" s="154">
        <v>0.0177917320774464</v>
      </c>
      <c r="AB1056" s="155">
        <v>0.0151441133365901</v>
      </c>
      <c r="AC1056" s="156">
        <v>-0.00366872524373338</v>
      </c>
      <c r="AD1056" s="157">
        <v>14036</v>
      </c>
      <c r="AE1056" s="158">
        <v>236</v>
      </c>
      <c r="AF1056" s="158">
        <v>0</v>
      </c>
      <c r="AG1056" s="158">
        <v>14609</v>
      </c>
      <c r="AH1056" s="158">
        <v>292</v>
      </c>
      <c r="AI1056" s="158">
        <v>0</v>
      </c>
      <c r="AJ1056" s="155">
        <v>0.0168139070960388</v>
      </c>
      <c r="AK1056" s="155">
        <v>0.0199876788281197</v>
      </c>
      <c r="AL1056" s="156">
        <v>-0.00317377173208089</v>
      </c>
    </row>
    <row r="1057" ht="33" spans="1:38">
      <c r="A1057" s="166" t="s">
        <v>668</v>
      </c>
      <c r="B1057" s="167" t="s">
        <v>1827</v>
      </c>
      <c r="C1057" s="167" t="s">
        <v>877</v>
      </c>
      <c r="D1057" s="150">
        <v>3495</v>
      </c>
      <c r="E1057" s="150">
        <v>50</v>
      </c>
      <c r="F1057" s="150">
        <v>35</v>
      </c>
      <c r="G1057" s="150">
        <v>0</v>
      </c>
      <c r="H1057" s="150">
        <v>0</v>
      </c>
      <c r="I1057" s="151">
        <v>2997</v>
      </c>
      <c r="J1057" s="151">
        <v>45</v>
      </c>
      <c r="K1057" s="151">
        <v>45</v>
      </c>
      <c r="L1057" s="151">
        <v>10</v>
      </c>
      <c r="M1057" s="151">
        <v>0</v>
      </c>
      <c r="N1057" s="151">
        <v>3409</v>
      </c>
      <c r="O1057" s="151">
        <v>75</v>
      </c>
      <c r="P1057" s="151">
        <v>75</v>
      </c>
      <c r="Q1057" s="151">
        <v>41</v>
      </c>
      <c r="R1057" s="151">
        <v>0</v>
      </c>
      <c r="S1057" s="152">
        <v>0.015</v>
      </c>
      <c r="T1057" s="153">
        <v>91566</v>
      </c>
      <c r="U1057" s="153">
        <v>1610</v>
      </c>
      <c r="V1057" s="153">
        <v>1595</v>
      </c>
      <c r="W1057" s="153">
        <v>0</v>
      </c>
      <c r="X1057" s="151">
        <v>1466</v>
      </c>
      <c r="Y1057" s="154">
        <v>0.0175829456348426</v>
      </c>
      <c r="Z1057" s="154">
        <v>0.0143061516452074</v>
      </c>
      <c r="AA1057" s="154">
        <v>0.015015015015015</v>
      </c>
      <c r="AB1057" s="155">
        <v>0.0220005866823115</v>
      </c>
      <c r="AC1057" s="156">
        <v>-0.000708863369807576</v>
      </c>
      <c r="AD1057" s="157">
        <v>22529</v>
      </c>
      <c r="AE1057" s="158">
        <v>418</v>
      </c>
      <c r="AF1057" s="158">
        <v>0</v>
      </c>
      <c r="AG1057" s="158">
        <v>23032</v>
      </c>
      <c r="AH1057" s="158">
        <v>428</v>
      </c>
      <c r="AI1057" s="158">
        <v>0</v>
      </c>
      <c r="AJ1057" s="155">
        <v>0.0185538639087398</v>
      </c>
      <c r="AK1057" s="155">
        <v>0.0185828412643279</v>
      </c>
      <c r="AL1057" s="156">
        <v>-2.89773555880446e-5</v>
      </c>
    </row>
    <row r="1058" ht="33" spans="1:38">
      <c r="A1058" s="166" t="s">
        <v>668</v>
      </c>
      <c r="B1058" s="167" t="s">
        <v>1827</v>
      </c>
      <c r="C1058" s="167" t="s">
        <v>878</v>
      </c>
      <c r="D1058" s="150">
        <v>4150</v>
      </c>
      <c r="E1058" s="150">
        <v>83</v>
      </c>
      <c r="F1058" s="150">
        <v>58</v>
      </c>
      <c r="G1058" s="150">
        <v>4</v>
      </c>
      <c r="H1058" s="150">
        <v>0</v>
      </c>
      <c r="I1058" s="151">
        <v>5163</v>
      </c>
      <c r="J1058" s="151">
        <v>155</v>
      </c>
      <c r="K1058" s="151">
        <v>155</v>
      </c>
      <c r="L1058" s="151">
        <v>10</v>
      </c>
      <c r="M1058" s="151">
        <v>0</v>
      </c>
      <c r="N1058" s="151">
        <v>3184</v>
      </c>
      <c r="O1058" s="151">
        <v>78</v>
      </c>
      <c r="P1058" s="151">
        <v>77</v>
      </c>
      <c r="Q1058" s="151">
        <v>21</v>
      </c>
      <c r="R1058" s="151">
        <v>0</v>
      </c>
      <c r="S1058" s="152">
        <v>0.015</v>
      </c>
      <c r="T1058" s="153">
        <v>128469</v>
      </c>
      <c r="U1058" s="153">
        <v>2734</v>
      </c>
      <c r="V1058" s="153">
        <v>2707</v>
      </c>
      <c r="W1058" s="153">
        <v>1</v>
      </c>
      <c r="X1058" s="151">
        <v>2395</v>
      </c>
      <c r="Y1058" s="154">
        <v>0.0212736146463349</v>
      </c>
      <c r="Z1058" s="154">
        <v>0.02</v>
      </c>
      <c r="AA1058" s="154">
        <v>0.0300213054425721</v>
      </c>
      <c r="AB1058" s="155">
        <v>0.0244974874371859</v>
      </c>
      <c r="AC1058" s="156">
        <v>-0.0100213054425721</v>
      </c>
      <c r="AD1058" s="157">
        <v>30506</v>
      </c>
      <c r="AE1058" s="158">
        <v>691</v>
      </c>
      <c r="AF1058" s="158">
        <v>0</v>
      </c>
      <c r="AG1058" s="158">
        <v>32486</v>
      </c>
      <c r="AH1058" s="158">
        <v>705</v>
      </c>
      <c r="AI1058" s="158">
        <v>0</v>
      </c>
      <c r="AJ1058" s="155">
        <v>0.0226512817150724</v>
      </c>
      <c r="AK1058" s="155">
        <v>0.0217016560980114</v>
      </c>
      <c r="AL1058" s="156">
        <v>0.000949625617060995</v>
      </c>
    </row>
    <row r="1059" ht="33" spans="1:38">
      <c r="A1059" s="166" t="s">
        <v>668</v>
      </c>
      <c r="B1059" s="167" t="s">
        <v>33</v>
      </c>
      <c r="C1059" s="167" t="s">
        <v>879</v>
      </c>
      <c r="D1059" s="150">
        <v>0</v>
      </c>
      <c r="E1059" s="150">
        <v>0</v>
      </c>
      <c r="F1059" s="150">
        <v>0</v>
      </c>
      <c r="G1059" s="150">
        <v>0</v>
      </c>
      <c r="H1059" s="150">
        <v>0</v>
      </c>
      <c r="I1059" s="151">
        <v>0</v>
      </c>
      <c r="J1059" s="151">
        <v>0</v>
      </c>
      <c r="K1059" s="151">
        <v>0</v>
      </c>
      <c r="L1059" s="151">
        <v>0</v>
      </c>
      <c r="M1059" s="151">
        <v>0</v>
      </c>
      <c r="N1059" s="151">
        <v>0</v>
      </c>
      <c r="O1059" s="151">
        <v>0</v>
      </c>
      <c r="P1059" s="151">
        <v>0</v>
      </c>
      <c r="Q1059" s="151">
        <v>0</v>
      </c>
      <c r="R1059" s="151">
        <v>0</v>
      </c>
      <c r="S1059" s="152">
        <v>0.015</v>
      </c>
      <c r="T1059" s="153">
        <v>0</v>
      </c>
      <c r="U1059" s="153">
        <v>0</v>
      </c>
      <c r="V1059" s="153">
        <v>0</v>
      </c>
      <c r="W1059" s="153">
        <v>0</v>
      </c>
      <c r="X1059" s="151">
        <v>0</v>
      </c>
      <c r="Y1059" s="154">
        <v>0</v>
      </c>
      <c r="Z1059" s="154">
        <v>0</v>
      </c>
      <c r="AA1059" s="154">
        <v>0</v>
      </c>
      <c r="AB1059" s="155">
        <v>0</v>
      </c>
      <c r="AC1059" s="156">
        <v>0</v>
      </c>
      <c r="AD1059" s="157">
        <v>0</v>
      </c>
      <c r="AE1059" s="158">
        <v>0</v>
      </c>
      <c r="AF1059" s="158">
        <v>0</v>
      </c>
      <c r="AG1059" s="158">
        <v>0</v>
      </c>
      <c r="AH1059" s="158">
        <v>0</v>
      </c>
      <c r="AI1059" s="158">
        <v>0</v>
      </c>
      <c r="AJ1059" s="155">
        <v>0</v>
      </c>
      <c r="AK1059" s="155">
        <v>0</v>
      </c>
      <c r="AL1059" s="156">
        <v>0</v>
      </c>
    </row>
    <row r="1060" ht="33" spans="1:38">
      <c r="A1060" s="166" t="s">
        <v>668</v>
      </c>
      <c r="B1060" s="167" t="s">
        <v>1827</v>
      </c>
      <c r="C1060" s="167" t="s">
        <v>880</v>
      </c>
      <c r="D1060" s="150">
        <v>4665</v>
      </c>
      <c r="E1060" s="150">
        <v>88</v>
      </c>
      <c r="F1060" s="150">
        <v>62</v>
      </c>
      <c r="G1060" s="150">
        <v>0</v>
      </c>
      <c r="H1060" s="150">
        <v>0</v>
      </c>
      <c r="I1060" s="151">
        <v>4126</v>
      </c>
      <c r="J1060" s="151">
        <v>63</v>
      </c>
      <c r="K1060" s="151">
        <v>63</v>
      </c>
      <c r="L1060" s="151">
        <v>1</v>
      </c>
      <c r="M1060" s="151">
        <v>0</v>
      </c>
      <c r="N1060" s="151">
        <v>4356</v>
      </c>
      <c r="O1060" s="151">
        <v>81</v>
      </c>
      <c r="P1060" s="151">
        <v>81</v>
      </c>
      <c r="Q1060" s="151">
        <v>45</v>
      </c>
      <c r="R1060" s="151">
        <v>0</v>
      </c>
      <c r="S1060" s="152">
        <v>0.015</v>
      </c>
      <c r="T1060" s="153">
        <v>136836</v>
      </c>
      <c r="U1060" s="153">
        <v>2101</v>
      </c>
      <c r="V1060" s="153">
        <v>2074</v>
      </c>
      <c r="W1060" s="153">
        <v>0</v>
      </c>
      <c r="X1060" s="151">
        <v>1870</v>
      </c>
      <c r="Y1060" s="154">
        <v>0.0153541465696162</v>
      </c>
      <c r="Z1060" s="154">
        <v>0.0188638799571275</v>
      </c>
      <c r="AA1060" s="154">
        <v>0.0152690256907416</v>
      </c>
      <c r="AB1060" s="155">
        <v>0.0185950413223141</v>
      </c>
      <c r="AC1060" s="156">
        <v>0.00359485426638591</v>
      </c>
      <c r="AD1060" s="157">
        <v>30515</v>
      </c>
      <c r="AE1060" s="158">
        <v>547</v>
      </c>
      <c r="AF1060" s="158">
        <v>0</v>
      </c>
      <c r="AG1060" s="158">
        <v>34345</v>
      </c>
      <c r="AH1060" s="158">
        <v>544</v>
      </c>
      <c r="AI1060" s="158">
        <v>0</v>
      </c>
      <c r="AJ1060" s="155">
        <v>0.0179256103555628</v>
      </c>
      <c r="AK1060" s="155">
        <v>0.0158392779152715</v>
      </c>
      <c r="AL1060" s="156">
        <v>0.00208633244029133</v>
      </c>
    </row>
    <row r="1061" ht="33" spans="1:38">
      <c r="A1061" s="166" t="s">
        <v>668</v>
      </c>
      <c r="B1061" s="167" t="s">
        <v>1827</v>
      </c>
      <c r="C1061" s="167" t="s">
        <v>881</v>
      </c>
      <c r="D1061" s="150">
        <v>2920</v>
      </c>
      <c r="E1061" s="150">
        <v>69</v>
      </c>
      <c r="F1061" s="150">
        <v>51</v>
      </c>
      <c r="G1061" s="150">
        <v>0</v>
      </c>
      <c r="H1061" s="150">
        <v>0</v>
      </c>
      <c r="I1061" s="151">
        <v>2476</v>
      </c>
      <c r="J1061" s="151">
        <v>69</v>
      </c>
      <c r="K1061" s="151">
        <v>69</v>
      </c>
      <c r="L1061" s="151">
        <v>9</v>
      </c>
      <c r="M1061" s="151">
        <v>0</v>
      </c>
      <c r="N1061" s="151">
        <v>2806</v>
      </c>
      <c r="O1061" s="151">
        <v>86</v>
      </c>
      <c r="P1061" s="151">
        <v>86</v>
      </c>
      <c r="Q1061" s="151">
        <v>31</v>
      </c>
      <c r="R1061" s="151">
        <v>0</v>
      </c>
      <c r="S1061" s="152">
        <v>0.015</v>
      </c>
      <c r="T1061" s="153">
        <v>81671</v>
      </c>
      <c r="U1061" s="153">
        <v>2450</v>
      </c>
      <c r="V1061" s="153">
        <v>2431</v>
      </c>
      <c r="W1061" s="153">
        <v>2</v>
      </c>
      <c r="X1061" s="151">
        <v>2213</v>
      </c>
      <c r="Y1061" s="154">
        <v>0.0299739197511969</v>
      </c>
      <c r="Z1061" s="154">
        <v>0.0236301369863014</v>
      </c>
      <c r="AA1061" s="154">
        <v>0.0278675282714055</v>
      </c>
      <c r="AB1061" s="155">
        <v>0.0306486101211689</v>
      </c>
      <c r="AC1061" s="156">
        <v>-0.00423739128510412</v>
      </c>
      <c r="AD1061" s="157">
        <v>18749</v>
      </c>
      <c r="AE1061" s="158">
        <v>560</v>
      </c>
      <c r="AF1061" s="158">
        <v>0</v>
      </c>
      <c r="AG1061" s="158">
        <v>20681</v>
      </c>
      <c r="AH1061" s="158">
        <v>606</v>
      </c>
      <c r="AI1061" s="158">
        <v>1</v>
      </c>
      <c r="AJ1061" s="155">
        <v>0.0298682596405142</v>
      </c>
      <c r="AK1061" s="155">
        <v>0.0292539045500701</v>
      </c>
      <c r="AL1061" s="156">
        <v>0.000614355090444049</v>
      </c>
    </row>
    <row r="1062" ht="33" spans="1:38">
      <c r="A1062" s="166" t="s">
        <v>668</v>
      </c>
      <c r="B1062" s="167" t="s">
        <v>1827</v>
      </c>
      <c r="C1062" s="167" t="s">
        <v>882</v>
      </c>
      <c r="D1062" s="150">
        <v>2995</v>
      </c>
      <c r="E1062" s="150">
        <v>71</v>
      </c>
      <c r="F1062" s="150">
        <v>53</v>
      </c>
      <c r="G1062" s="150">
        <v>2</v>
      </c>
      <c r="H1062" s="150">
        <v>0</v>
      </c>
      <c r="I1062" s="151">
        <v>2607</v>
      </c>
      <c r="J1062" s="151">
        <v>52</v>
      </c>
      <c r="K1062" s="151">
        <v>52</v>
      </c>
      <c r="L1062" s="151">
        <v>9</v>
      </c>
      <c r="M1062" s="151">
        <v>0</v>
      </c>
      <c r="N1062" s="151">
        <v>2832</v>
      </c>
      <c r="O1062" s="151">
        <v>73</v>
      </c>
      <c r="P1062" s="151">
        <v>73</v>
      </c>
      <c r="Q1062" s="151">
        <v>40</v>
      </c>
      <c r="R1062" s="151">
        <v>0</v>
      </c>
      <c r="S1062" s="152">
        <v>0.015</v>
      </c>
      <c r="T1062" s="153">
        <v>79066</v>
      </c>
      <c r="U1062" s="153">
        <v>1428</v>
      </c>
      <c r="V1062" s="153">
        <v>1410</v>
      </c>
      <c r="W1062" s="153">
        <v>0</v>
      </c>
      <c r="X1062" s="151">
        <v>1262</v>
      </c>
      <c r="Y1062" s="154">
        <v>0.0180608605468849</v>
      </c>
      <c r="Z1062" s="154">
        <v>0.0237061769616027</v>
      </c>
      <c r="AA1062" s="154">
        <v>0.0199462984273111</v>
      </c>
      <c r="AB1062" s="155">
        <v>0.0257768361581921</v>
      </c>
      <c r="AC1062" s="156">
        <v>0.00375987853429158</v>
      </c>
      <c r="AD1062" s="157">
        <v>19459</v>
      </c>
      <c r="AE1062" s="158">
        <v>376</v>
      </c>
      <c r="AF1062" s="158">
        <v>0</v>
      </c>
      <c r="AG1062" s="158">
        <v>20188</v>
      </c>
      <c r="AH1062" s="158">
        <v>388</v>
      </c>
      <c r="AI1062" s="158">
        <v>0</v>
      </c>
      <c r="AJ1062" s="155">
        <v>0.0193226784521301</v>
      </c>
      <c r="AK1062" s="155">
        <v>0.0192193382207252</v>
      </c>
      <c r="AL1062" s="156">
        <v>0.000103340231404937</v>
      </c>
    </row>
    <row r="1063" ht="33" spans="1:38">
      <c r="A1063" s="166" t="s">
        <v>668</v>
      </c>
      <c r="B1063" s="167" t="s">
        <v>1828</v>
      </c>
      <c r="C1063" s="167" t="s">
        <v>883</v>
      </c>
      <c r="D1063" s="150">
        <v>5414</v>
      </c>
      <c r="E1063" s="150">
        <v>185</v>
      </c>
      <c r="F1063" s="150">
        <v>57</v>
      </c>
      <c r="G1063" s="150">
        <v>2</v>
      </c>
      <c r="H1063" s="150">
        <v>0</v>
      </c>
      <c r="I1063" s="151">
        <v>5214</v>
      </c>
      <c r="J1063" s="151">
        <v>160</v>
      </c>
      <c r="K1063" s="151">
        <v>156</v>
      </c>
      <c r="L1063" s="151">
        <v>2</v>
      </c>
      <c r="M1063" s="151">
        <v>0</v>
      </c>
      <c r="N1063" s="151">
        <v>5602</v>
      </c>
      <c r="O1063" s="151">
        <v>171</v>
      </c>
      <c r="P1063" s="151">
        <v>171</v>
      </c>
      <c r="Q1063" s="151">
        <v>23</v>
      </c>
      <c r="R1063" s="151">
        <v>0</v>
      </c>
      <c r="S1063" s="152">
        <v>0.015</v>
      </c>
      <c r="T1063" s="153">
        <v>154676</v>
      </c>
      <c r="U1063" s="153">
        <v>4175</v>
      </c>
      <c r="V1063" s="153">
        <v>4043</v>
      </c>
      <c r="W1063" s="153">
        <v>4</v>
      </c>
      <c r="X1063" s="151">
        <v>3266</v>
      </c>
      <c r="Y1063" s="154">
        <v>0.0269660451524477</v>
      </c>
      <c r="Z1063" s="154">
        <v>0.0341706686368674</v>
      </c>
      <c r="AA1063" s="154">
        <v>0.030686612965094</v>
      </c>
      <c r="AB1063" s="155">
        <v>0.0305248125669404</v>
      </c>
      <c r="AC1063" s="156">
        <v>0.0034840556717734</v>
      </c>
      <c r="AD1063" s="157">
        <v>37982</v>
      </c>
      <c r="AE1063" s="158">
        <v>1142</v>
      </c>
      <c r="AF1063" s="158">
        <v>2</v>
      </c>
      <c r="AG1063" s="158">
        <v>38941</v>
      </c>
      <c r="AH1063" s="158">
        <v>1061</v>
      </c>
      <c r="AI1063" s="158">
        <v>0</v>
      </c>
      <c r="AJ1063" s="155">
        <v>0.0300142172608077</v>
      </c>
      <c r="AK1063" s="155">
        <v>0.0272463470378265</v>
      </c>
      <c r="AL1063" s="156">
        <v>0.0027678702229813</v>
      </c>
    </row>
    <row r="1064" ht="33" spans="1:38">
      <c r="A1064" s="166" t="s">
        <v>668</v>
      </c>
      <c r="B1064" s="167" t="s">
        <v>1828</v>
      </c>
      <c r="C1064" s="167" t="s">
        <v>884</v>
      </c>
      <c r="D1064" s="150">
        <v>2951</v>
      </c>
      <c r="E1064" s="150">
        <v>60</v>
      </c>
      <c r="F1064" s="150">
        <v>46</v>
      </c>
      <c r="G1064" s="150">
        <v>0</v>
      </c>
      <c r="H1064" s="150">
        <v>0</v>
      </c>
      <c r="I1064" s="151">
        <v>2495</v>
      </c>
      <c r="J1064" s="151">
        <v>43</v>
      </c>
      <c r="K1064" s="151">
        <v>42</v>
      </c>
      <c r="L1064" s="151">
        <v>7</v>
      </c>
      <c r="M1064" s="151">
        <v>0</v>
      </c>
      <c r="N1064" s="151">
        <v>2766</v>
      </c>
      <c r="O1064" s="151">
        <v>42</v>
      </c>
      <c r="P1064" s="151">
        <v>42</v>
      </c>
      <c r="Q1064" s="151">
        <v>28</v>
      </c>
      <c r="R1064" s="151">
        <v>0</v>
      </c>
      <c r="S1064" s="152">
        <v>0.015</v>
      </c>
      <c r="T1064" s="153">
        <v>78436</v>
      </c>
      <c r="U1064" s="153">
        <v>1442</v>
      </c>
      <c r="V1064" s="153">
        <v>1427</v>
      </c>
      <c r="W1064" s="153">
        <v>0</v>
      </c>
      <c r="X1064" s="151">
        <v>1317</v>
      </c>
      <c r="Y1064" s="154">
        <v>0.0183844153194961</v>
      </c>
      <c r="Z1064" s="154">
        <v>0.0203320908166723</v>
      </c>
      <c r="AA1064" s="154">
        <v>0.0172344689378758</v>
      </c>
      <c r="AB1064" s="155">
        <v>0.0151843817787419</v>
      </c>
      <c r="AC1064" s="156">
        <v>0.00309762187879656</v>
      </c>
      <c r="AD1064" s="157">
        <v>18697</v>
      </c>
      <c r="AE1064" s="158">
        <v>322</v>
      </c>
      <c r="AF1064" s="158">
        <v>0</v>
      </c>
      <c r="AG1064" s="158">
        <v>20157</v>
      </c>
      <c r="AH1064" s="158">
        <v>364</v>
      </c>
      <c r="AI1064" s="158">
        <v>0</v>
      </c>
      <c r="AJ1064" s="155">
        <v>0.0172220142268813</v>
      </c>
      <c r="AK1064" s="155">
        <v>0.0180582427940666</v>
      </c>
      <c r="AL1064" s="156">
        <v>-0.000836228567185262</v>
      </c>
    </row>
    <row r="1065" ht="33" spans="1:38">
      <c r="A1065" s="166" t="s">
        <v>668</v>
      </c>
      <c r="B1065" s="167" t="s">
        <v>1828</v>
      </c>
      <c r="C1065" s="167" t="s">
        <v>885</v>
      </c>
      <c r="D1065" s="150">
        <v>3527</v>
      </c>
      <c r="E1065" s="150">
        <v>56</v>
      </c>
      <c r="F1065" s="150">
        <v>45</v>
      </c>
      <c r="G1065" s="150">
        <v>0</v>
      </c>
      <c r="H1065" s="150">
        <v>0</v>
      </c>
      <c r="I1065" s="151">
        <v>3968</v>
      </c>
      <c r="J1065" s="151">
        <v>106</v>
      </c>
      <c r="K1065" s="151">
        <v>106</v>
      </c>
      <c r="L1065" s="151">
        <v>1</v>
      </c>
      <c r="M1065" s="151">
        <v>0</v>
      </c>
      <c r="N1065" s="151">
        <v>4187</v>
      </c>
      <c r="O1065" s="151">
        <v>54</v>
      </c>
      <c r="P1065" s="151">
        <v>54</v>
      </c>
      <c r="Q1065" s="151">
        <v>34</v>
      </c>
      <c r="R1065" s="151">
        <v>0</v>
      </c>
      <c r="S1065" s="152">
        <v>0.015</v>
      </c>
      <c r="T1065" s="153">
        <v>110535</v>
      </c>
      <c r="U1065" s="153">
        <v>1908</v>
      </c>
      <c r="V1065" s="153">
        <v>1897</v>
      </c>
      <c r="W1065" s="153">
        <v>2</v>
      </c>
      <c r="X1065" s="151">
        <v>1697</v>
      </c>
      <c r="Y1065" s="154">
        <v>0.0172434070656353</v>
      </c>
      <c r="Z1065" s="154">
        <v>0.0158775163028069</v>
      </c>
      <c r="AA1065" s="154">
        <v>0.0267137096774194</v>
      </c>
      <c r="AB1065" s="155">
        <v>0.0128970623358013</v>
      </c>
      <c r="AC1065" s="156">
        <v>-0.0108361933746124</v>
      </c>
      <c r="AD1065" s="157">
        <v>26528</v>
      </c>
      <c r="AE1065" s="158">
        <v>479</v>
      </c>
      <c r="AF1065" s="158">
        <v>0</v>
      </c>
      <c r="AG1065" s="158">
        <v>27805</v>
      </c>
      <c r="AH1065" s="158">
        <v>499</v>
      </c>
      <c r="AI1065" s="158">
        <v>1</v>
      </c>
      <c r="AJ1065" s="155">
        <v>0.0180563932448733</v>
      </c>
      <c r="AK1065" s="155">
        <v>0.017910447761194</v>
      </c>
      <c r="AL1065" s="156">
        <v>0.00014594548367931</v>
      </c>
    </row>
    <row r="1066" ht="33" spans="1:38">
      <c r="A1066" s="166" t="s">
        <v>668</v>
      </c>
      <c r="B1066" s="167" t="s">
        <v>1828</v>
      </c>
      <c r="C1066" s="167" t="s">
        <v>886</v>
      </c>
      <c r="D1066" s="150">
        <v>3837</v>
      </c>
      <c r="E1066" s="150">
        <v>87</v>
      </c>
      <c r="F1066" s="150">
        <v>52</v>
      </c>
      <c r="G1066" s="150">
        <v>0</v>
      </c>
      <c r="H1066" s="150">
        <v>0</v>
      </c>
      <c r="I1066" s="151">
        <v>3596</v>
      </c>
      <c r="J1066" s="151">
        <v>84</v>
      </c>
      <c r="K1066" s="151">
        <v>82</v>
      </c>
      <c r="L1066" s="151">
        <v>0</v>
      </c>
      <c r="M1066" s="151">
        <v>0</v>
      </c>
      <c r="N1066" s="151">
        <v>3748</v>
      </c>
      <c r="O1066" s="151">
        <v>60</v>
      </c>
      <c r="P1066" s="151">
        <v>59</v>
      </c>
      <c r="Q1066" s="151">
        <v>33</v>
      </c>
      <c r="R1066" s="151">
        <v>0</v>
      </c>
      <c r="S1066" s="152">
        <v>0.015</v>
      </c>
      <c r="T1066" s="153">
        <v>110364</v>
      </c>
      <c r="U1066" s="153">
        <v>2191</v>
      </c>
      <c r="V1066" s="153">
        <v>2153</v>
      </c>
      <c r="W1066" s="153">
        <v>0</v>
      </c>
      <c r="X1066" s="151">
        <v>1958</v>
      </c>
      <c r="Y1066" s="154">
        <v>0.0198524881301874</v>
      </c>
      <c r="Z1066" s="154">
        <v>0.0226739640344019</v>
      </c>
      <c r="AA1066" s="154">
        <v>0.0233592880978865</v>
      </c>
      <c r="AB1066" s="155">
        <v>0.016008537886873</v>
      </c>
      <c r="AC1066" s="156">
        <v>-0.000685324063484666</v>
      </c>
      <c r="AD1066" s="157">
        <v>26172</v>
      </c>
      <c r="AE1066" s="158">
        <v>510</v>
      </c>
      <c r="AF1066" s="158">
        <v>0</v>
      </c>
      <c r="AG1066" s="158">
        <v>28959</v>
      </c>
      <c r="AH1066" s="158">
        <v>540</v>
      </c>
      <c r="AI1066" s="158">
        <v>0</v>
      </c>
      <c r="AJ1066" s="155">
        <v>0.0194864740944521</v>
      </c>
      <c r="AK1066" s="155">
        <v>0.0186470527297213</v>
      </c>
      <c r="AL1066" s="156">
        <v>0.000839421364730756</v>
      </c>
    </row>
    <row r="1067" ht="33" spans="1:38">
      <c r="A1067" s="166" t="s">
        <v>668</v>
      </c>
      <c r="B1067" s="167" t="s">
        <v>1828</v>
      </c>
      <c r="C1067" s="167" t="s">
        <v>887</v>
      </c>
      <c r="D1067" s="150">
        <v>4495</v>
      </c>
      <c r="E1067" s="150">
        <v>74</v>
      </c>
      <c r="F1067" s="150">
        <v>38</v>
      </c>
      <c r="G1067" s="150">
        <v>0</v>
      </c>
      <c r="H1067" s="150">
        <v>0</v>
      </c>
      <c r="I1067" s="151">
        <v>4250</v>
      </c>
      <c r="J1067" s="151">
        <v>73</v>
      </c>
      <c r="K1067" s="151">
        <v>73</v>
      </c>
      <c r="L1067" s="151">
        <v>0</v>
      </c>
      <c r="M1067" s="151">
        <v>0</v>
      </c>
      <c r="N1067" s="151">
        <v>4622</v>
      </c>
      <c r="O1067" s="151">
        <v>86</v>
      </c>
      <c r="P1067" s="151">
        <v>86</v>
      </c>
      <c r="Q1067" s="151">
        <v>49</v>
      </c>
      <c r="R1067" s="151">
        <v>0</v>
      </c>
      <c r="S1067" s="152">
        <v>0.015</v>
      </c>
      <c r="T1067" s="153">
        <v>125404</v>
      </c>
      <c r="U1067" s="153">
        <v>2258</v>
      </c>
      <c r="V1067" s="153">
        <v>2221</v>
      </c>
      <c r="W1067" s="153">
        <v>2</v>
      </c>
      <c r="X1067" s="151">
        <v>2024</v>
      </c>
      <c r="Y1067" s="154">
        <v>0.0179898567828777</v>
      </c>
      <c r="Z1067" s="154">
        <v>0.0164627363737486</v>
      </c>
      <c r="AA1067" s="154">
        <v>0.0171764705882353</v>
      </c>
      <c r="AB1067" s="155">
        <v>0.0186066637819126</v>
      </c>
      <c r="AC1067" s="156">
        <v>-0.000713734214486682</v>
      </c>
      <c r="AD1067" s="157">
        <v>30304</v>
      </c>
      <c r="AE1067" s="158">
        <v>505</v>
      </c>
      <c r="AF1067" s="158">
        <v>1</v>
      </c>
      <c r="AG1067" s="158">
        <v>31962</v>
      </c>
      <c r="AH1067" s="158">
        <v>608</v>
      </c>
      <c r="AI1067" s="158">
        <v>1</v>
      </c>
      <c r="AJ1067" s="155">
        <v>0.0166314677930306</v>
      </c>
      <c r="AK1067" s="155">
        <v>0.0189913021713285</v>
      </c>
      <c r="AL1067" s="156">
        <v>-0.00235983437829783</v>
      </c>
    </row>
    <row r="1068" ht="33" spans="1:38">
      <c r="A1068" s="166" t="s">
        <v>668</v>
      </c>
      <c r="B1068" s="167" t="s">
        <v>1828</v>
      </c>
      <c r="C1068" s="167" t="s">
        <v>888</v>
      </c>
      <c r="D1068" s="150">
        <v>5067</v>
      </c>
      <c r="E1068" s="150">
        <v>87</v>
      </c>
      <c r="F1068" s="150">
        <v>63</v>
      </c>
      <c r="G1068" s="150">
        <v>0</v>
      </c>
      <c r="H1068" s="150">
        <v>0</v>
      </c>
      <c r="I1068" s="151">
        <v>4895</v>
      </c>
      <c r="J1068" s="151">
        <v>103</v>
      </c>
      <c r="K1068" s="151">
        <v>102</v>
      </c>
      <c r="L1068" s="151">
        <v>11</v>
      </c>
      <c r="M1068" s="151">
        <v>0</v>
      </c>
      <c r="N1068" s="151">
        <v>4928</v>
      </c>
      <c r="O1068" s="151">
        <v>96</v>
      </c>
      <c r="P1068" s="151">
        <v>96</v>
      </c>
      <c r="Q1068" s="151">
        <v>58</v>
      </c>
      <c r="R1068" s="151">
        <v>0</v>
      </c>
      <c r="S1068" s="152">
        <v>0.015</v>
      </c>
      <c r="T1068" s="153">
        <v>149276</v>
      </c>
      <c r="U1068" s="153">
        <v>2964</v>
      </c>
      <c r="V1068" s="153">
        <v>2938</v>
      </c>
      <c r="W1068" s="153">
        <v>1</v>
      </c>
      <c r="X1068" s="151">
        <v>2710</v>
      </c>
      <c r="Y1068" s="154">
        <v>0.0198491385085345</v>
      </c>
      <c r="Z1068" s="154">
        <v>0.0171699230313795</v>
      </c>
      <c r="AA1068" s="154">
        <v>0.0210418794688458</v>
      </c>
      <c r="AB1068" s="155">
        <v>0.0194805194805195</v>
      </c>
      <c r="AC1068" s="156">
        <v>-0.00387195643746625</v>
      </c>
      <c r="AD1068" s="157">
        <v>35037</v>
      </c>
      <c r="AE1068" s="158">
        <v>681</v>
      </c>
      <c r="AF1068" s="158">
        <v>0</v>
      </c>
      <c r="AG1068" s="158">
        <v>37571</v>
      </c>
      <c r="AH1068" s="158">
        <v>787</v>
      </c>
      <c r="AI1068" s="158">
        <v>0</v>
      </c>
      <c r="AJ1068" s="155">
        <v>0.0194365955989383</v>
      </c>
      <c r="AK1068" s="155">
        <v>0.0209470070000798</v>
      </c>
      <c r="AL1068" s="156">
        <v>-0.00151041140114158</v>
      </c>
    </row>
    <row r="1069" ht="33" spans="1:38">
      <c r="A1069" s="166" t="s">
        <v>668</v>
      </c>
      <c r="B1069" s="167" t="s">
        <v>1828</v>
      </c>
      <c r="C1069" s="167" t="s">
        <v>889</v>
      </c>
      <c r="D1069" s="150">
        <v>4011</v>
      </c>
      <c r="E1069" s="150">
        <v>87</v>
      </c>
      <c r="F1069" s="150">
        <v>65</v>
      </c>
      <c r="G1069" s="150">
        <v>0</v>
      </c>
      <c r="H1069" s="150">
        <v>0</v>
      </c>
      <c r="I1069" s="151">
        <v>3637</v>
      </c>
      <c r="J1069" s="151">
        <v>62</v>
      </c>
      <c r="K1069" s="151">
        <v>62</v>
      </c>
      <c r="L1069" s="151">
        <v>1</v>
      </c>
      <c r="M1069" s="151">
        <v>0</v>
      </c>
      <c r="N1069" s="151">
        <v>3913</v>
      </c>
      <c r="O1069" s="151">
        <v>105</v>
      </c>
      <c r="P1069" s="151">
        <v>104</v>
      </c>
      <c r="Q1069" s="151">
        <v>59</v>
      </c>
      <c r="R1069" s="151">
        <v>0</v>
      </c>
      <c r="S1069" s="152">
        <v>0.015</v>
      </c>
      <c r="T1069" s="153">
        <v>111431</v>
      </c>
      <c r="U1069" s="153">
        <v>2015</v>
      </c>
      <c r="V1069" s="153">
        <v>1991</v>
      </c>
      <c r="W1069" s="153">
        <v>7</v>
      </c>
      <c r="X1069" s="151">
        <v>1783</v>
      </c>
      <c r="Y1069" s="154">
        <v>0.0180201200743061</v>
      </c>
      <c r="Z1069" s="154">
        <v>0.0216903515332835</v>
      </c>
      <c r="AA1069" s="154">
        <v>0.0170470167720649</v>
      </c>
      <c r="AB1069" s="155">
        <v>0.0268336314847943</v>
      </c>
      <c r="AC1069" s="156">
        <v>0.00464333476121858</v>
      </c>
      <c r="AD1069" s="157">
        <v>26722</v>
      </c>
      <c r="AE1069" s="158">
        <v>504</v>
      </c>
      <c r="AF1069" s="158">
        <v>4</v>
      </c>
      <c r="AG1069" s="158">
        <v>28116</v>
      </c>
      <c r="AH1069" s="158">
        <v>521</v>
      </c>
      <c r="AI1069" s="158">
        <v>1</v>
      </c>
      <c r="AJ1069" s="155">
        <v>0.0187111743132999</v>
      </c>
      <c r="AK1069" s="155">
        <v>0.0184948072272016</v>
      </c>
      <c r="AL1069" s="156">
        <v>0.000216367086098311</v>
      </c>
    </row>
    <row r="1070" ht="33" spans="1:38">
      <c r="A1070" s="166" t="s">
        <v>668</v>
      </c>
      <c r="B1070" s="167" t="s">
        <v>1828</v>
      </c>
      <c r="C1070" s="167" t="s">
        <v>890</v>
      </c>
      <c r="D1070" s="150">
        <v>4872</v>
      </c>
      <c r="E1070" s="150">
        <v>67</v>
      </c>
      <c r="F1070" s="150">
        <v>49</v>
      </c>
      <c r="G1070" s="150">
        <v>0</v>
      </c>
      <c r="H1070" s="150">
        <v>0</v>
      </c>
      <c r="I1070" s="151">
        <v>4527</v>
      </c>
      <c r="J1070" s="151">
        <v>97</v>
      </c>
      <c r="K1070" s="151">
        <v>96</v>
      </c>
      <c r="L1070" s="151">
        <v>31</v>
      </c>
      <c r="M1070" s="151">
        <v>0</v>
      </c>
      <c r="N1070" s="151">
        <v>4784</v>
      </c>
      <c r="O1070" s="151">
        <v>82</v>
      </c>
      <c r="P1070" s="151">
        <v>82</v>
      </c>
      <c r="Q1070" s="151">
        <v>57</v>
      </c>
      <c r="R1070" s="151">
        <v>0</v>
      </c>
      <c r="S1070" s="152">
        <v>0.015</v>
      </c>
      <c r="T1070" s="153">
        <v>134921</v>
      </c>
      <c r="U1070" s="153">
        <v>2409</v>
      </c>
      <c r="V1070" s="153">
        <v>2390</v>
      </c>
      <c r="W1070" s="153">
        <v>0</v>
      </c>
      <c r="X1070" s="151">
        <v>2220</v>
      </c>
      <c r="Y1070" s="154">
        <v>0.0178548928632311</v>
      </c>
      <c r="Z1070" s="154">
        <v>0.013752052545156</v>
      </c>
      <c r="AA1070" s="154">
        <v>0.0214269935939916</v>
      </c>
      <c r="AB1070" s="155">
        <v>0.0171404682274247</v>
      </c>
      <c r="AC1070" s="156">
        <v>-0.00767494104883561</v>
      </c>
      <c r="AD1070" s="157">
        <v>32591</v>
      </c>
      <c r="AE1070" s="158">
        <v>617</v>
      </c>
      <c r="AF1070" s="158">
        <v>0</v>
      </c>
      <c r="AG1070" s="158">
        <v>33827</v>
      </c>
      <c r="AH1070" s="158">
        <v>644</v>
      </c>
      <c r="AI1070" s="158">
        <v>0</v>
      </c>
      <c r="AJ1070" s="155">
        <v>0.0189316068853364</v>
      </c>
      <c r="AK1070" s="155">
        <v>0.0190380465308777</v>
      </c>
      <c r="AL1070" s="156">
        <v>-0.000106439645541259</v>
      </c>
    </row>
    <row r="1071" ht="33" spans="1:38">
      <c r="A1071" s="166" t="s">
        <v>668</v>
      </c>
      <c r="B1071" s="167" t="s">
        <v>1828</v>
      </c>
      <c r="C1071" s="167" t="s">
        <v>891</v>
      </c>
      <c r="D1071" s="150">
        <v>5648</v>
      </c>
      <c r="E1071" s="150">
        <v>72</v>
      </c>
      <c r="F1071" s="150">
        <v>53</v>
      </c>
      <c r="G1071" s="150">
        <v>0</v>
      </c>
      <c r="H1071" s="150">
        <v>0</v>
      </c>
      <c r="I1071" s="151">
        <v>5081</v>
      </c>
      <c r="J1071" s="151">
        <v>93</v>
      </c>
      <c r="K1071" s="151">
        <v>93</v>
      </c>
      <c r="L1071" s="151">
        <v>22</v>
      </c>
      <c r="M1071" s="151">
        <v>0</v>
      </c>
      <c r="N1071" s="151">
        <v>5399</v>
      </c>
      <c r="O1071" s="151">
        <v>79</v>
      </c>
      <c r="P1071" s="151">
        <v>79</v>
      </c>
      <c r="Q1071" s="151">
        <v>49</v>
      </c>
      <c r="R1071" s="151">
        <v>0</v>
      </c>
      <c r="S1071" s="152">
        <v>0.015</v>
      </c>
      <c r="T1071" s="153">
        <v>155606</v>
      </c>
      <c r="U1071" s="153">
        <v>2316</v>
      </c>
      <c r="V1071" s="153">
        <v>2297</v>
      </c>
      <c r="W1071" s="153">
        <v>1</v>
      </c>
      <c r="X1071" s="151">
        <v>2112</v>
      </c>
      <c r="Y1071" s="154">
        <v>0.0148773183553333</v>
      </c>
      <c r="Z1071" s="154">
        <v>0.0127478753541076</v>
      </c>
      <c r="AA1071" s="154">
        <v>0.0183034835662271</v>
      </c>
      <c r="AB1071" s="155">
        <v>0.0146323393220967</v>
      </c>
      <c r="AC1071" s="156">
        <v>-0.00555560821211947</v>
      </c>
      <c r="AD1071" s="157">
        <v>36972</v>
      </c>
      <c r="AE1071" s="158">
        <v>554</v>
      </c>
      <c r="AF1071" s="158">
        <v>0</v>
      </c>
      <c r="AG1071" s="158">
        <v>39728</v>
      </c>
      <c r="AH1071" s="158">
        <v>588</v>
      </c>
      <c r="AI1071" s="158">
        <v>0</v>
      </c>
      <c r="AJ1071" s="155">
        <v>0.0149843124526669</v>
      </c>
      <c r="AK1071" s="155">
        <v>0.0148006443817962</v>
      </c>
      <c r="AL1071" s="156">
        <v>0.000183668070870668</v>
      </c>
    </row>
    <row r="1072" ht="33" spans="1:38">
      <c r="A1072" s="166" t="s">
        <v>668</v>
      </c>
      <c r="B1072" s="167" t="s">
        <v>1828</v>
      </c>
      <c r="C1072" s="167" t="s">
        <v>892</v>
      </c>
      <c r="D1072" s="150">
        <v>1929</v>
      </c>
      <c r="E1072" s="150">
        <v>38</v>
      </c>
      <c r="F1072" s="150">
        <v>26</v>
      </c>
      <c r="G1072" s="150">
        <v>0</v>
      </c>
      <c r="H1072" s="150">
        <v>0</v>
      </c>
      <c r="I1072" s="151">
        <v>1791</v>
      </c>
      <c r="J1072" s="151">
        <v>22</v>
      </c>
      <c r="K1072" s="151">
        <v>22</v>
      </c>
      <c r="L1072" s="151">
        <v>0</v>
      </c>
      <c r="M1072" s="151">
        <v>0</v>
      </c>
      <c r="N1072" s="151">
        <v>1868</v>
      </c>
      <c r="O1072" s="151">
        <v>21</v>
      </c>
      <c r="P1072" s="151">
        <v>21</v>
      </c>
      <c r="Q1072" s="151">
        <v>6</v>
      </c>
      <c r="R1072" s="151">
        <v>0</v>
      </c>
      <c r="S1072" s="152">
        <v>0.015</v>
      </c>
      <c r="T1072" s="153">
        <v>52010</v>
      </c>
      <c r="U1072" s="153">
        <v>738</v>
      </c>
      <c r="V1072" s="153">
        <v>726</v>
      </c>
      <c r="W1072" s="153">
        <v>0</v>
      </c>
      <c r="X1072" s="151">
        <v>646</v>
      </c>
      <c r="Y1072" s="154">
        <v>0.0141895789271294</v>
      </c>
      <c r="Z1072" s="154">
        <v>0.0196993260756869</v>
      </c>
      <c r="AA1072" s="154">
        <v>0.0122836404243439</v>
      </c>
      <c r="AB1072" s="155">
        <v>0.0112419700214133</v>
      </c>
      <c r="AC1072" s="156">
        <v>0.00741568565134294</v>
      </c>
      <c r="AD1072" s="157">
        <v>12554</v>
      </c>
      <c r="AE1072" s="158">
        <v>192</v>
      </c>
      <c r="AF1072" s="158">
        <v>0</v>
      </c>
      <c r="AG1072" s="158">
        <v>13435</v>
      </c>
      <c r="AH1072" s="158">
        <v>207</v>
      </c>
      <c r="AI1072" s="158">
        <v>0</v>
      </c>
      <c r="AJ1072" s="155">
        <v>0.0152939302214434</v>
      </c>
      <c r="AK1072" s="155">
        <v>0.0154075176777075</v>
      </c>
      <c r="AL1072" s="156">
        <v>-0.000113587456264117</v>
      </c>
    </row>
    <row r="1073" ht="33" spans="1:38">
      <c r="A1073" s="166" t="s">
        <v>668</v>
      </c>
      <c r="B1073" s="167" t="s">
        <v>1828</v>
      </c>
      <c r="C1073" s="167" t="s">
        <v>893</v>
      </c>
      <c r="D1073" s="150">
        <v>2191</v>
      </c>
      <c r="E1073" s="150">
        <v>33</v>
      </c>
      <c r="F1073" s="150">
        <v>25</v>
      </c>
      <c r="G1073" s="150">
        <v>0</v>
      </c>
      <c r="H1073" s="150">
        <v>0</v>
      </c>
      <c r="I1073" s="151">
        <v>2098</v>
      </c>
      <c r="J1073" s="151">
        <v>34</v>
      </c>
      <c r="K1073" s="151">
        <v>34</v>
      </c>
      <c r="L1073" s="151">
        <v>0</v>
      </c>
      <c r="M1073" s="151">
        <v>0</v>
      </c>
      <c r="N1073" s="151">
        <v>2149</v>
      </c>
      <c r="O1073" s="151">
        <v>38</v>
      </c>
      <c r="P1073" s="151">
        <v>38</v>
      </c>
      <c r="Q1073" s="151">
        <v>23</v>
      </c>
      <c r="R1073" s="151">
        <v>0</v>
      </c>
      <c r="S1073" s="152">
        <v>0.015</v>
      </c>
      <c r="T1073" s="153">
        <v>57902</v>
      </c>
      <c r="U1073" s="153">
        <v>860</v>
      </c>
      <c r="V1073" s="153">
        <v>852</v>
      </c>
      <c r="W1073" s="153">
        <v>3</v>
      </c>
      <c r="X1073" s="151">
        <v>763</v>
      </c>
      <c r="Y1073" s="154">
        <v>0.0148008704362544</v>
      </c>
      <c r="Z1073" s="154">
        <v>0.0150616157005933</v>
      </c>
      <c r="AA1073" s="154">
        <v>0.0162059103908484</v>
      </c>
      <c r="AB1073" s="155">
        <v>0.0176826430898092</v>
      </c>
      <c r="AC1073" s="156">
        <v>-0.00114429469025509</v>
      </c>
      <c r="AD1073" s="157">
        <v>14725</v>
      </c>
      <c r="AE1073" s="158">
        <v>205</v>
      </c>
      <c r="AF1073" s="158">
        <v>1</v>
      </c>
      <c r="AG1073" s="158">
        <v>14351</v>
      </c>
      <c r="AH1073" s="158">
        <v>251</v>
      </c>
      <c r="AI1073" s="158">
        <v>0</v>
      </c>
      <c r="AJ1073" s="155">
        <v>0.0138539898132428</v>
      </c>
      <c r="AK1073" s="155">
        <v>0.0174900703783708</v>
      </c>
      <c r="AL1073" s="156">
        <v>-0.00363608056512806</v>
      </c>
    </row>
    <row r="1074" ht="33" spans="1:38">
      <c r="A1074" s="166" t="s">
        <v>668</v>
      </c>
      <c r="B1074" s="167" t="s">
        <v>1828</v>
      </c>
      <c r="C1074" s="167" t="s">
        <v>894</v>
      </c>
      <c r="D1074" s="150">
        <v>2576</v>
      </c>
      <c r="E1074" s="150">
        <v>29</v>
      </c>
      <c r="F1074" s="150">
        <v>21</v>
      </c>
      <c r="G1074" s="150">
        <v>0</v>
      </c>
      <c r="H1074" s="150">
        <v>0</v>
      </c>
      <c r="I1074" s="151">
        <v>2308</v>
      </c>
      <c r="J1074" s="151">
        <v>34</v>
      </c>
      <c r="K1074" s="151">
        <v>34</v>
      </c>
      <c r="L1074" s="151">
        <v>6</v>
      </c>
      <c r="M1074" s="151">
        <v>0</v>
      </c>
      <c r="N1074" s="151">
        <v>2522</v>
      </c>
      <c r="O1074" s="151">
        <v>41</v>
      </c>
      <c r="P1074" s="151">
        <v>41</v>
      </c>
      <c r="Q1074" s="151">
        <v>30</v>
      </c>
      <c r="R1074" s="151">
        <v>0</v>
      </c>
      <c r="S1074" s="152">
        <v>0.015</v>
      </c>
      <c r="T1074" s="153">
        <v>67205</v>
      </c>
      <c r="U1074" s="153">
        <v>1014</v>
      </c>
      <c r="V1074" s="153">
        <v>1006</v>
      </c>
      <c r="W1074" s="153">
        <v>0</v>
      </c>
      <c r="X1074" s="151">
        <v>932</v>
      </c>
      <c r="Y1074" s="154">
        <v>0.0150881630831039</v>
      </c>
      <c r="Z1074" s="154">
        <v>0.0112577639751553</v>
      </c>
      <c r="AA1074" s="154">
        <v>0.0147313691507799</v>
      </c>
      <c r="AB1074" s="155">
        <v>0.0162569389373513</v>
      </c>
      <c r="AC1074" s="156">
        <v>-0.00347360517562462</v>
      </c>
      <c r="AD1074" s="157">
        <v>16642</v>
      </c>
      <c r="AE1074" s="158">
        <v>236</v>
      </c>
      <c r="AF1074" s="158">
        <v>0</v>
      </c>
      <c r="AG1074" s="158">
        <v>16814</v>
      </c>
      <c r="AH1074" s="158">
        <v>256</v>
      </c>
      <c r="AI1074" s="158">
        <v>0</v>
      </c>
      <c r="AJ1074" s="155">
        <v>0.0141809878620358</v>
      </c>
      <c r="AK1074" s="155">
        <v>0.0152254073985964</v>
      </c>
      <c r="AL1074" s="156">
        <v>-0.00104441953656059</v>
      </c>
    </row>
    <row r="1075" ht="33" spans="1:38">
      <c r="A1075" s="166" t="s">
        <v>668</v>
      </c>
      <c r="B1075" s="167" t="s">
        <v>1828</v>
      </c>
      <c r="C1075" s="167" t="s">
        <v>895</v>
      </c>
      <c r="D1075" s="150">
        <v>2768</v>
      </c>
      <c r="E1075" s="150">
        <v>37</v>
      </c>
      <c r="F1075" s="150">
        <v>27</v>
      </c>
      <c r="G1075" s="150">
        <v>0</v>
      </c>
      <c r="H1075" s="150">
        <v>0</v>
      </c>
      <c r="I1075" s="151">
        <v>2680</v>
      </c>
      <c r="J1075" s="151">
        <v>46</v>
      </c>
      <c r="K1075" s="151">
        <v>45</v>
      </c>
      <c r="L1075" s="151">
        <v>6</v>
      </c>
      <c r="M1075" s="151">
        <v>0</v>
      </c>
      <c r="N1075" s="151">
        <v>2742</v>
      </c>
      <c r="O1075" s="151">
        <v>47</v>
      </c>
      <c r="P1075" s="151">
        <v>47</v>
      </c>
      <c r="Q1075" s="151">
        <v>21</v>
      </c>
      <c r="R1075" s="151">
        <v>0</v>
      </c>
      <c r="S1075" s="152">
        <v>0.015</v>
      </c>
      <c r="T1075" s="153">
        <v>74759</v>
      </c>
      <c r="U1075" s="153">
        <v>1002</v>
      </c>
      <c r="V1075" s="153">
        <v>991</v>
      </c>
      <c r="W1075" s="153">
        <v>0</v>
      </c>
      <c r="X1075" s="151">
        <v>881</v>
      </c>
      <c r="Y1075" s="154">
        <v>0.0134030685268663</v>
      </c>
      <c r="Z1075" s="154">
        <v>0.0133670520231214</v>
      </c>
      <c r="AA1075" s="154">
        <v>0.0171641791044776</v>
      </c>
      <c r="AB1075" s="155">
        <v>0.0171407731582786</v>
      </c>
      <c r="AC1075" s="156">
        <v>-0.00379712708135622</v>
      </c>
      <c r="AD1075" s="157">
        <v>18573</v>
      </c>
      <c r="AE1075" s="158">
        <v>278</v>
      </c>
      <c r="AF1075" s="158">
        <v>0</v>
      </c>
      <c r="AG1075" s="158">
        <v>18761</v>
      </c>
      <c r="AH1075" s="158">
        <v>252</v>
      </c>
      <c r="AI1075" s="158">
        <v>0</v>
      </c>
      <c r="AJ1075" s="155">
        <v>0.0149679642491789</v>
      </c>
      <c r="AK1075" s="155">
        <v>0.0134321198230372</v>
      </c>
      <c r="AL1075" s="156">
        <v>0.00153584442614176</v>
      </c>
    </row>
    <row r="1076" ht="33" spans="1:38">
      <c r="A1076" s="166" t="s">
        <v>668</v>
      </c>
      <c r="B1076" s="167" t="s">
        <v>1828</v>
      </c>
      <c r="C1076" s="167" t="s">
        <v>896</v>
      </c>
      <c r="D1076" s="150">
        <v>3322</v>
      </c>
      <c r="E1076" s="150">
        <v>68</v>
      </c>
      <c r="F1076" s="150">
        <v>45</v>
      </c>
      <c r="G1076" s="150">
        <v>0</v>
      </c>
      <c r="H1076" s="150">
        <v>0</v>
      </c>
      <c r="I1076" s="151">
        <v>3150</v>
      </c>
      <c r="J1076" s="151">
        <v>69</v>
      </c>
      <c r="K1076" s="151">
        <v>68</v>
      </c>
      <c r="L1076" s="151">
        <v>0</v>
      </c>
      <c r="M1076" s="151">
        <v>0</v>
      </c>
      <c r="N1076" s="151">
        <v>3262</v>
      </c>
      <c r="O1076" s="151">
        <v>81</v>
      </c>
      <c r="P1076" s="151">
        <v>81</v>
      </c>
      <c r="Q1076" s="151">
        <v>48</v>
      </c>
      <c r="R1076" s="151">
        <v>0</v>
      </c>
      <c r="S1076" s="152">
        <v>0.015</v>
      </c>
      <c r="T1076" s="153">
        <v>102599</v>
      </c>
      <c r="U1076" s="153">
        <v>2165</v>
      </c>
      <c r="V1076" s="153">
        <v>2140</v>
      </c>
      <c r="W1076" s="153">
        <v>0</v>
      </c>
      <c r="X1076" s="151">
        <v>1960</v>
      </c>
      <c r="Y1076" s="154">
        <v>0.0211015701907426</v>
      </c>
      <c r="Z1076" s="154">
        <v>0.020469596628537</v>
      </c>
      <c r="AA1076" s="154">
        <v>0.0219047619047619</v>
      </c>
      <c r="AB1076" s="155">
        <v>0.0248313917841815</v>
      </c>
      <c r="AC1076" s="156">
        <v>-0.00143516527622488</v>
      </c>
      <c r="AD1076" s="157">
        <v>23561</v>
      </c>
      <c r="AE1076" s="158">
        <v>542</v>
      </c>
      <c r="AF1076" s="158">
        <v>0</v>
      </c>
      <c r="AG1076" s="158">
        <v>26827</v>
      </c>
      <c r="AH1076" s="158">
        <v>501</v>
      </c>
      <c r="AI1076" s="158">
        <v>0</v>
      </c>
      <c r="AJ1076" s="155">
        <v>0.0230041169729638</v>
      </c>
      <c r="AK1076" s="155">
        <v>0.0186752152681999</v>
      </c>
      <c r="AL1076" s="156">
        <v>0.00432890170476385</v>
      </c>
    </row>
    <row r="1077" ht="33" spans="1:38">
      <c r="A1077" s="166" t="s">
        <v>668</v>
      </c>
      <c r="B1077" s="167" t="s">
        <v>1828</v>
      </c>
      <c r="C1077" s="167" t="s">
        <v>897</v>
      </c>
      <c r="D1077" s="150">
        <v>2026</v>
      </c>
      <c r="E1077" s="150">
        <v>57</v>
      </c>
      <c r="F1077" s="150">
        <v>41</v>
      </c>
      <c r="G1077" s="150">
        <v>0</v>
      </c>
      <c r="H1077" s="150">
        <v>0</v>
      </c>
      <c r="I1077" s="151">
        <v>1847</v>
      </c>
      <c r="J1077" s="151">
        <v>22</v>
      </c>
      <c r="K1077" s="151">
        <v>22</v>
      </c>
      <c r="L1077" s="151">
        <v>4</v>
      </c>
      <c r="M1077" s="151">
        <v>0</v>
      </c>
      <c r="N1077" s="151">
        <v>1910</v>
      </c>
      <c r="O1077" s="151">
        <v>22</v>
      </c>
      <c r="P1077" s="151">
        <v>22</v>
      </c>
      <c r="Q1077" s="151">
        <v>13</v>
      </c>
      <c r="R1077" s="151">
        <v>0</v>
      </c>
      <c r="S1077" s="152">
        <v>0.015</v>
      </c>
      <c r="T1077" s="153">
        <v>53477</v>
      </c>
      <c r="U1077" s="153">
        <v>933</v>
      </c>
      <c r="V1077" s="153">
        <v>917</v>
      </c>
      <c r="W1077" s="153">
        <v>2</v>
      </c>
      <c r="X1077" s="151">
        <v>839</v>
      </c>
      <c r="Y1077" s="154">
        <v>0.0174093535538643</v>
      </c>
      <c r="Z1077" s="154">
        <v>0.0281342546890424</v>
      </c>
      <c r="AA1077" s="154">
        <v>0.0119112073632918</v>
      </c>
      <c r="AB1077" s="155">
        <v>0.0115183246073298</v>
      </c>
      <c r="AC1077" s="156">
        <v>0.0162230473257506</v>
      </c>
      <c r="AD1077" s="157">
        <v>13294</v>
      </c>
      <c r="AE1077" s="158">
        <v>234</v>
      </c>
      <c r="AF1077" s="158">
        <v>0</v>
      </c>
      <c r="AG1077" s="158">
        <v>13740</v>
      </c>
      <c r="AH1077" s="158">
        <v>251</v>
      </c>
      <c r="AI1077" s="158">
        <v>0</v>
      </c>
      <c r="AJ1077" s="155">
        <v>0.0176019256807582</v>
      </c>
      <c r="AK1077" s="155">
        <v>0.0182678311499272</v>
      </c>
      <c r="AL1077" s="156">
        <v>-0.000665905469168983</v>
      </c>
    </row>
    <row r="1078" ht="33" spans="1:38">
      <c r="A1078" s="166" t="s">
        <v>668</v>
      </c>
      <c r="B1078" s="167" t="s">
        <v>1824</v>
      </c>
      <c r="C1078" s="167" t="s">
        <v>898</v>
      </c>
      <c r="D1078" s="150">
        <v>4087</v>
      </c>
      <c r="E1078" s="150">
        <v>103</v>
      </c>
      <c r="F1078" s="150">
        <v>65</v>
      </c>
      <c r="G1078" s="150">
        <v>1</v>
      </c>
      <c r="H1078" s="150">
        <v>0</v>
      </c>
      <c r="I1078" s="151">
        <v>3831</v>
      </c>
      <c r="J1078" s="151">
        <v>114</v>
      </c>
      <c r="K1078" s="151">
        <v>114</v>
      </c>
      <c r="L1078" s="151">
        <v>0</v>
      </c>
      <c r="M1078" s="151">
        <v>0</v>
      </c>
      <c r="N1078" s="151">
        <v>4159</v>
      </c>
      <c r="O1078" s="151">
        <v>116</v>
      </c>
      <c r="P1078" s="151">
        <v>116</v>
      </c>
      <c r="Q1078" s="151">
        <v>47</v>
      </c>
      <c r="R1078" s="151">
        <v>0</v>
      </c>
      <c r="S1078" s="152">
        <v>0.015</v>
      </c>
      <c r="T1078" s="153">
        <v>116014</v>
      </c>
      <c r="U1078" s="153">
        <v>2750</v>
      </c>
      <c r="V1078" s="153">
        <v>2711</v>
      </c>
      <c r="W1078" s="153">
        <v>10</v>
      </c>
      <c r="X1078" s="151">
        <v>2394</v>
      </c>
      <c r="Y1078" s="154">
        <v>0.0236178392263003</v>
      </c>
      <c r="Z1078" s="154">
        <v>0.0252018595546856</v>
      </c>
      <c r="AA1078" s="154">
        <v>0.0297572435395458</v>
      </c>
      <c r="AB1078" s="155">
        <v>0.0278913200288531</v>
      </c>
      <c r="AC1078" s="156">
        <v>-0.00455538398486022</v>
      </c>
      <c r="AD1078" s="157">
        <v>27957</v>
      </c>
      <c r="AE1078" s="158">
        <v>759</v>
      </c>
      <c r="AF1078" s="158">
        <v>0</v>
      </c>
      <c r="AG1078" s="158">
        <v>29449</v>
      </c>
      <c r="AH1078" s="158">
        <v>624</v>
      </c>
      <c r="AI1078" s="158">
        <v>0</v>
      </c>
      <c r="AJ1078" s="155">
        <v>0.0271488357119863</v>
      </c>
      <c r="AK1078" s="155">
        <v>0.0211891745050766</v>
      </c>
      <c r="AL1078" s="156">
        <v>0.00595966120690969</v>
      </c>
    </row>
    <row r="1079" ht="33" spans="1:38">
      <c r="A1079" s="166" t="s">
        <v>668</v>
      </c>
      <c r="B1079" s="167" t="s">
        <v>1824</v>
      </c>
      <c r="C1079" s="167" t="s">
        <v>899</v>
      </c>
      <c r="D1079" s="150">
        <v>4314</v>
      </c>
      <c r="E1079" s="150">
        <v>68</v>
      </c>
      <c r="F1079" s="150">
        <v>44</v>
      </c>
      <c r="G1079" s="150">
        <v>1</v>
      </c>
      <c r="H1079" s="150">
        <v>0</v>
      </c>
      <c r="I1079" s="151">
        <v>4001</v>
      </c>
      <c r="J1079" s="151">
        <v>67</v>
      </c>
      <c r="K1079" s="151">
        <v>67</v>
      </c>
      <c r="L1079" s="151">
        <v>12</v>
      </c>
      <c r="M1079" s="151">
        <v>0</v>
      </c>
      <c r="N1079" s="151">
        <v>4414</v>
      </c>
      <c r="O1079" s="151">
        <v>66</v>
      </c>
      <c r="P1079" s="151">
        <v>66</v>
      </c>
      <c r="Q1079" s="151">
        <v>41</v>
      </c>
      <c r="R1079" s="151">
        <v>0</v>
      </c>
      <c r="S1079" s="152">
        <v>0.015</v>
      </c>
      <c r="T1079" s="153">
        <v>117887</v>
      </c>
      <c r="U1079" s="153">
        <v>1960</v>
      </c>
      <c r="V1079" s="153">
        <v>1936</v>
      </c>
      <c r="W1079" s="153">
        <v>0</v>
      </c>
      <c r="X1079" s="151">
        <v>1789</v>
      </c>
      <c r="Y1079" s="154">
        <v>0.0166260910872276</v>
      </c>
      <c r="Z1079" s="154">
        <v>0.0157626332869726</v>
      </c>
      <c r="AA1079" s="154">
        <v>0.0167458135466133</v>
      </c>
      <c r="AB1079" s="155">
        <v>0.0149524241051201</v>
      </c>
      <c r="AC1079" s="156">
        <v>-0.000983180259640698</v>
      </c>
      <c r="AD1079" s="157">
        <v>28758</v>
      </c>
      <c r="AE1079" s="158">
        <v>522</v>
      </c>
      <c r="AF1079" s="158">
        <v>0</v>
      </c>
      <c r="AG1079" s="158">
        <v>29593</v>
      </c>
      <c r="AH1079" s="158">
        <v>503</v>
      </c>
      <c r="AI1079" s="158">
        <v>0</v>
      </c>
      <c r="AJ1079" s="155">
        <v>0.0181514708950553</v>
      </c>
      <c r="AK1079" s="155">
        <v>0.0169972628662184</v>
      </c>
      <c r="AL1079" s="156">
        <v>0.00115420802883693</v>
      </c>
    </row>
    <row r="1080" ht="33" spans="1:38">
      <c r="A1080" s="166" t="s">
        <v>668</v>
      </c>
      <c r="B1080" s="167" t="s">
        <v>1824</v>
      </c>
      <c r="C1080" s="167" t="s">
        <v>900</v>
      </c>
      <c r="D1080" s="150">
        <v>5199</v>
      </c>
      <c r="E1080" s="150">
        <v>62</v>
      </c>
      <c r="F1080" s="150">
        <v>41</v>
      </c>
      <c r="G1080" s="150">
        <v>0</v>
      </c>
      <c r="H1080" s="150">
        <v>0</v>
      </c>
      <c r="I1080" s="151">
        <v>4653</v>
      </c>
      <c r="J1080" s="151">
        <v>66</v>
      </c>
      <c r="K1080" s="151">
        <v>66</v>
      </c>
      <c r="L1080" s="151">
        <v>9</v>
      </c>
      <c r="M1080" s="151">
        <v>0</v>
      </c>
      <c r="N1080" s="151">
        <v>5098</v>
      </c>
      <c r="O1080" s="151">
        <v>58</v>
      </c>
      <c r="P1080" s="151">
        <v>58</v>
      </c>
      <c r="Q1080" s="151">
        <v>28</v>
      </c>
      <c r="R1080" s="151">
        <v>0</v>
      </c>
      <c r="S1080" s="152">
        <v>0.015</v>
      </c>
      <c r="T1080" s="153">
        <v>135442</v>
      </c>
      <c r="U1080" s="153">
        <v>1953</v>
      </c>
      <c r="V1080" s="153">
        <v>1931</v>
      </c>
      <c r="W1080" s="153">
        <v>1</v>
      </c>
      <c r="X1080" s="151">
        <v>1771</v>
      </c>
      <c r="Y1080" s="154">
        <v>0.0144120730644852</v>
      </c>
      <c r="Z1080" s="154">
        <v>0.0119253702635122</v>
      </c>
      <c r="AA1080" s="154">
        <v>0.0141843971631206</v>
      </c>
      <c r="AB1080" s="155">
        <v>0.0113770105923892</v>
      </c>
      <c r="AC1080" s="156">
        <v>-0.00225902689960835</v>
      </c>
      <c r="AD1080" s="157">
        <v>33301</v>
      </c>
      <c r="AE1080" s="158">
        <v>432</v>
      </c>
      <c r="AF1080" s="158">
        <v>1</v>
      </c>
      <c r="AG1080" s="158">
        <v>33539</v>
      </c>
      <c r="AH1080" s="158">
        <v>516</v>
      </c>
      <c r="AI1080" s="158">
        <v>0</v>
      </c>
      <c r="AJ1080" s="155">
        <v>0.0129425542776493</v>
      </c>
      <c r="AK1080" s="155">
        <v>0.0153850740928471</v>
      </c>
      <c r="AL1080" s="156">
        <v>-0.00244251981519781</v>
      </c>
    </row>
    <row r="1081" ht="33" spans="1:38">
      <c r="A1081" s="166" t="s">
        <v>668</v>
      </c>
      <c r="B1081" s="167" t="s">
        <v>1824</v>
      </c>
      <c r="C1081" s="167" t="s">
        <v>901</v>
      </c>
      <c r="D1081" s="150">
        <v>4868</v>
      </c>
      <c r="E1081" s="150">
        <v>77</v>
      </c>
      <c r="F1081" s="150">
        <v>52</v>
      </c>
      <c r="G1081" s="150">
        <v>4</v>
      </c>
      <c r="H1081" s="150">
        <v>0</v>
      </c>
      <c r="I1081" s="151">
        <v>4696</v>
      </c>
      <c r="J1081" s="151">
        <v>66</v>
      </c>
      <c r="K1081" s="151">
        <v>66</v>
      </c>
      <c r="L1081" s="151">
        <v>7</v>
      </c>
      <c r="M1081" s="151">
        <v>0</v>
      </c>
      <c r="N1081" s="151">
        <v>5208</v>
      </c>
      <c r="O1081" s="151">
        <v>86</v>
      </c>
      <c r="P1081" s="151">
        <v>86</v>
      </c>
      <c r="Q1081" s="151">
        <v>51</v>
      </c>
      <c r="R1081" s="151">
        <v>0</v>
      </c>
      <c r="S1081" s="152">
        <v>0.015</v>
      </c>
      <c r="T1081" s="153">
        <v>132557</v>
      </c>
      <c r="U1081" s="153">
        <v>1715</v>
      </c>
      <c r="V1081" s="153">
        <v>1690</v>
      </c>
      <c r="W1081" s="153">
        <v>0</v>
      </c>
      <c r="X1081" s="151">
        <v>1520</v>
      </c>
      <c r="Y1081" s="154">
        <v>0.0129378305181922</v>
      </c>
      <c r="Z1081" s="154">
        <v>0.0158175842235004</v>
      </c>
      <c r="AA1081" s="154">
        <v>0.0140545144804089</v>
      </c>
      <c r="AB1081" s="155">
        <v>0.0165130568356375</v>
      </c>
      <c r="AC1081" s="156">
        <v>0.00176306974309155</v>
      </c>
      <c r="AD1081" s="157">
        <v>32828</v>
      </c>
      <c r="AE1081" s="158">
        <v>520</v>
      </c>
      <c r="AF1081" s="158">
        <v>0</v>
      </c>
      <c r="AG1081" s="158">
        <v>33289</v>
      </c>
      <c r="AH1081" s="158">
        <v>450</v>
      </c>
      <c r="AI1081" s="158">
        <v>0</v>
      </c>
      <c r="AJ1081" s="155">
        <v>0.015840136468868</v>
      </c>
      <c r="AK1081" s="155">
        <v>0.0135179789119529</v>
      </c>
      <c r="AL1081" s="156">
        <v>0.00232215755691514</v>
      </c>
    </row>
    <row r="1082" ht="33" spans="1:38">
      <c r="A1082" s="166" t="s">
        <v>668</v>
      </c>
      <c r="B1082" s="167" t="s">
        <v>1824</v>
      </c>
      <c r="C1082" s="167" t="s">
        <v>902</v>
      </c>
      <c r="D1082" s="150">
        <v>3475</v>
      </c>
      <c r="E1082" s="150">
        <v>51</v>
      </c>
      <c r="F1082" s="150">
        <v>30</v>
      </c>
      <c r="G1082" s="150">
        <v>0</v>
      </c>
      <c r="H1082" s="150">
        <v>0</v>
      </c>
      <c r="I1082" s="151">
        <v>3077</v>
      </c>
      <c r="J1082" s="151">
        <v>59</v>
      </c>
      <c r="K1082" s="151">
        <v>59</v>
      </c>
      <c r="L1082" s="151">
        <v>12</v>
      </c>
      <c r="M1082" s="151">
        <v>0</v>
      </c>
      <c r="N1082" s="151">
        <v>3471</v>
      </c>
      <c r="O1082" s="151">
        <v>51</v>
      </c>
      <c r="P1082" s="151">
        <v>51</v>
      </c>
      <c r="Q1082" s="151">
        <v>18</v>
      </c>
      <c r="R1082" s="151">
        <v>0</v>
      </c>
      <c r="S1082" s="152">
        <v>0.015</v>
      </c>
      <c r="T1082" s="153">
        <v>96477</v>
      </c>
      <c r="U1082" s="153">
        <v>1241</v>
      </c>
      <c r="V1082" s="153">
        <v>1219</v>
      </c>
      <c r="W1082" s="153">
        <v>0</v>
      </c>
      <c r="X1082" s="151">
        <v>1077</v>
      </c>
      <c r="Y1082" s="154">
        <v>0.0128631694600786</v>
      </c>
      <c r="Z1082" s="154">
        <v>0.0146762589928058</v>
      </c>
      <c r="AA1082" s="154">
        <v>0.0191745206369841</v>
      </c>
      <c r="AB1082" s="155">
        <v>0.0146931719965428</v>
      </c>
      <c r="AC1082" s="156">
        <v>-0.00449826164417832</v>
      </c>
      <c r="AD1082" s="157">
        <v>23239</v>
      </c>
      <c r="AE1082" s="158">
        <v>373</v>
      </c>
      <c r="AF1082" s="158">
        <v>0</v>
      </c>
      <c r="AG1082" s="158">
        <v>24283</v>
      </c>
      <c r="AH1082" s="158">
        <v>320</v>
      </c>
      <c r="AI1082" s="158">
        <v>0</v>
      </c>
      <c r="AJ1082" s="155">
        <v>0.0160506045871165</v>
      </c>
      <c r="AK1082" s="155">
        <v>0.0131779434172055</v>
      </c>
      <c r="AL1082" s="156">
        <v>0.00287266116991104</v>
      </c>
    </row>
    <row r="1083" ht="33" spans="1:38">
      <c r="A1083" s="166" t="s">
        <v>668</v>
      </c>
      <c r="B1083" s="167" t="s">
        <v>1824</v>
      </c>
      <c r="C1083" s="167" t="s">
        <v>903</v>
      </c>
      <c r="D1083" s="150">
        <v>6100</v>
      </c>
      <c r="E1083" s="150">
        <v>140</v>
      </c>
      <c r="F1083" s="150">
        <v>74</v>
      </c>
      <c r="G1083" s="150">
        <v>0</v>
      </c>
      <c r="H1083" s="150">
        <v>0</v>
      </c>
      <c r="I1083" s="151">
        <v>5502</v>
      </c>
      <c r="J1083" s="151">
        <v>135</v>
      </c>
      <c r="K1083" s="151">
        <v>135</v>
      </c>
      <c r="L1083" s="151">
        <v>1</v>
      </c>
      <c r="M1083" s="151">
        <v>0</v>
      </c>
      <c r="N1083" s="151">
        <v>6043</v>
      </c>
      <c r="O1083" s="151">
        <v>96</v>
      </c>
      <c r="P1083" s="151">
        <v>96</v>
      </c>
      <c r="Q1083" s="151">
        <v>40</v>
      </c>
      <c r="R1083" s="151">
        <v>0</v>
      </c>
      <c r="S1083" s="152">
        <v>0.015</v>
      </c>
      <c r="T1083" s="153">
        <v>166578</v>
      </c>
      <c r="U1083" s="153">
        <v>3266</v>
      </c>
      <c r="V1083" s="153">
        <v>3200</v>
      </c>
      <c r="W1083" s="153">
        <v>0</v>
      </c>
      <c r="X1083" s="151">
        <v>2852</v>
      </c>
      <c r="Y1083" s="154">
        <v>0.0196064306210904</v>
      </c>
      <c r="Z1083" s="154">
        <v>0.0229508196721311</v>
      </c>
      <c r="AA1083" s="154">
        <v>0.02453653217012</v>
      </c>
      <c r="AB1083" s="155">
        <v>0.0158861492636108</v>
      </c>
      <c r="AC1083" s="156">
        <v>-0.00158571249798881</v>
      </c>
      <c r="AD1083" s="157">
        <v>40064</v>
      </c>
      <c r="AE1083" s="158">
        <v>840</v>
      </c>
      <c r="AF1083" s="158">
        <v>0</v>
      </c>
      <c r="AG1083" s="158">
        <v>42080</v>
      </c>
      <c r="AH1083" s="158">
        <v>839</v>
      </c>
      <c r="AI1083" s="158">
        <v>0</v>
      </c>
      <c r="AJ1083" s="155">
        <v>0.0209664536741214</v>
      </c>
      <c r="AK1083" s="155">
        <v>0.0199382129277567</v>
      </c>
      <c r="AL1083" s="156">
        <v>0.00102824074636475</v>
      </c>
    </row>
    <row r="1084" ht="33" spans="1:38">
      <c r="A1084" s="166" t="s">
        <v>668</v>
      </c>
      <c r="B1084" s="167" t="s">
        <v>1824</v>
      </c>
      <c r="C1084" s="167" t="s">
        <v>904</v>
      </c>
      <c r="D1084" s="150">
        <v>4851</v>
      </c>
      <c r="E1084" s="150">
        <v>80</v>
      </c>
      <c r="F1084" s="150">
        <v>45</v>
      </c>
      <c r="G1084" s="150">
        <v>0</v>
      </c>
      <c r="H1084" s="150">
        <v>0</v>
      </c>
      <c r="I1084" s="151">
        <v>4427</v>
      </c>
      <c r="J1084" s="151">
        <v>117</v>
      </c>
      <c r="K1084" s="151">
        <v>117</v>
      </c>
      <c r="L1084" s="151">
        <v>15</v>
      </c>
      <c r="M1084" s="151">
        <v>0</v>
      </c>
      <c r="N1084" s="151">
        <v>4951</v>
      </c>
      <c r="O1084" s="151">
        <v>113</v>
      </c>
      <c r="P1084" s="151">
        <v>113</v>
      </c>
      <c r="Q1084" s="151">
        <v>82</v>
      </c>
      <c r="R1084" s="151">
        <v>0</v>
      </c>
      <c r="S1084" s="152">
        <v>0.015</v>
      </c>
      <c r="T1084" s="153">
        <v>134955</v>
      </c>
      <c r="U1084" s="153">
        <v>2317</v>
      </c>
      <c r="V1084" s="153">
        <v>2282</v>
      </c>
      <c r="W1084" s="153">
        <v>0</v>
      </c>
      <c r="X1084" s="151">
        <v>2056</v>
      </c>
      <c r="Y1084" s="154">
        <v>0.017168685858249</v>
      </c>
      <c r="Z1084" s="154">
        <v>0.0164914450628736</v>
      </c>
      <c r="AA1084" s="154">
        <v>0.0264287327761464</v>
      </c>
      <c r="AB1084" s="155">
        <v>0.0228236719854575</v>
      </c>
      <c r="AC1084" s="156">
        <v>-0.00993728771327274</v>
      </c>
      <c r="AD1084" s="157">
        <v>32343</v>
      </c>
      <c r="AE1084" s="158">
        <v>670</v>
      </c>
      <c r="AF1084" s="158">
        <v>0</v>
      </c>
      <c r="AG1084" s="158">
        <v>33552</v>
      </c>
      <c r="AH1084" s="158">
        <v>530</v>
      </c>
      <c r="AI1084" s="158">
        <v>0</v>
      </c>
      <c r="AJ1084" s="155">
        <v>0.0207154562038154</v>
      </c>
      <c r="AK1084" s="155">
        <v>0.0157963757749165</v>
      </c>
      <c r="AL1084" s="156">
        <v>0.0049190804288988</v>
      </c>
    </row>
    <row r="1085" ht="33" spans="1:38">
      <c r="A1085" s="166" t="s">
        <v>668</v>
      </c>
      <c r="B1085" s="167" t="s">
        <v>1824</v>
      </c>
      <c r="C1085" s="167" t="s">
        <v>905</v>
      </c>
      <c r="D1085" s="150">
        <v>1603</v>
      </c>
      <c r="E1085" s="150">
        <v>28</v>
      </c>
      <c r="F1085" s="150">
        <v>23</v>
      </c>
      <c r="G1085" s="150">
        <v>0</v>
      </c>
      <c r="H1085" s="150">
        <v>0</v>
      </c>
      <c r="I1085" s="151">
        <v>1447</v>
      </c>
      <c r="J1085" s="151">
        <v>24</v>
      </c>
      <c r="K1085" s="151">
        <v>24</v>
      </c>
      <c r="L1085" s="151">
        <v>3</v>
      </c>
      <c r="M1085" s="151">
        <v>0</v>
      </c>
      <c r="N1085" s="151">
        <v>1598</v>
      </c>
      <c r="O1085" s="151">
        <v>26</v>
      </c>
      <c r="P1085" s="151">
        <v>26</v>
      </c>
      <c r="Q1085" s="151">
        <v>12</v>
      </c>
      <c r="R1085" s="151">
        <v>0</v>
      </c>
      <c r="S1085" s="152">
        <v>0.015</v>
      </c>
      <c r="T1085" s="153">
        <v>43440</v>
      </c>
      <c r="U1085" s="153">
        <v>616</v>
      </c>
      <c r="V1085" s="153">
        <v>611</v>
      </c>
      <c r="W1085" s="153">
        <v>0</v>
      </c>
      <c r="X1085" s="151">
        <v>546</v>
      </c>
      <c r="Y1085" s="154">
        <v>0.0141804788213628</v>
      </c>
      <c r="Z1085" s="154">
        <v>0.0174672489082969</v>
      </c>
      <c r="AA1085" s="154">
        <v>0.0165860400829302</v>
      </c>
      <c r="AB1085" s="155">
        <v>0.016270337922403</v>
      </c>
      <c r="AC1085" s="156">
        <v>0.000881208825366742</v>
      </c>
      <c r="AD1085" s="157">
        <v>10455</v>
      </c>
      <c r="AE1085" s="158">
        <v>187</v>
      </c>
      <c r="AF1085" s="158">
        <v>0</v>
      </c>
      <c r="AG1085" s="158">
        <v>10995</v>
      </c>
      <c r="AH1085" s="158">
        <v>159</v>
      </c>
      <c r="AI1085" s="158">
        <v>0</v>
      </c>
      <c r="AJ1085" s="155">
        <v>0.0178861788617886</v>
      </c>
      <c r="AK1085" s="155">
        <v>0.0144611186903138</v>
      </c>
      <c r="AL1085" s="156">
        <v>0.00342506017147484</v>
      </c>
    </row>
    <row r="1086" ht="33" spans="1:38">
      <c r="A1086" s="166" t="s">
        <v>668</v>
      </c>
      <c r="B1086" s="167" t="s">
        <v>1824</v>
      </c>
      <c r="C1086" s="167" t="s">
        <v>906</v>
      </c>
      <c r="D1086" s="150">
        <v>3426</v>
      </c>
      <c r="E1086" s="150">
        <v>47</v>
      </c>
      <c r="F1086" s="150">
        <v>29</v>
      </c>
      <c r="G1086" s="150">
        <v>0</v>
      </c>
      <c r="H1086" s="150">
        <v>0</v>
      </c>
      <c r="I1086" s="151">
        <v>2846</v>
      </c>
      <c r="J1086" s="151">
        <v>24</v>
      </c>
      <c r="K1086" s="151">
        <v>24</v>
      </c>
      <c r="L1086" s="151">
        <v>1</v>
      </c>
      <c r="M1086" s="151">
        <v>0</v>
      </c>
      <c r="N1086" s="151">
        <v>3264</v>
      </c>
      <c r="O1086" s="151">
        <v>37</v>
      </c>
      <c r="P1086" s="151">
        <v>37</v>
      </c>
      <c r="Q1086" s="151">
        <v>21</v>
      </c>
      <c r="R1086" s="151">
        <v>0</v>
      </c>
      <c r="S1086" s="152">
        <v>0.015</v>
      </c>
      <c r="T1086" s="153">
        <v>90332</v>
      </c>
      <c r="U1086" s="153">
        <v>1120</v>
      </c>
      <c r="V1086" s="153">
        <v>1101</v>
      </c>
      <c r="W1086" s="153">
        <v>0</v>
      </c>
      <c r="X1086" s="151">
        <v>1016</v>
      </c>
      <c r="Y1086" s="154">
        <v>0.0123987069919851</v>
      </c>
      <c r="Z1086" s="154">
        <v>0.0137186223000584</v>
      </c>
      <c r="AA1086" s="154">
        <v>0.0084328882642305</v>
      </c>
      <c r="AB1086" s="155">
        <v>0.0113357843137255</v>
      </c>
      <c r="AC1086" s="156">
        <v>0.00528573403582788</v>
      </c>
      <c r="AD1086" s="157">
        <v>22027</v>
      </c>
      <c r="AE1086" s="158">
        <v>273</v>
      </c>
      <c r="AF1086" s="158">
        <v>0</v>
      </c>
      <c r="AG1086" s="158">
        <v>23247</v>
      </c>
      <c r="AH1086" s="158">
        <v>284</v>
      </c>
      <c r="AI1086" s="158">
        <v>0</v>
      </c>
      <c r="AJ1086" s="155">
        <v>0.0123938802378899</v>
      </c>
      <c r="AK1086" s="155">
        <v>0.012216630102809</v>
      </c>
      <c r="AL1086" s="156">
        <v>0.000177250135080896</v>
      </c>
    </row>
    <row r="1087" ht="33" spans="1:38">
      <c r="A1087" s="166" t="s">
        <v>668</v>
      </c>
      <c r="B1087" s="167" t="s">
        <v>1824</v>
      </c>
      <c r="C1087" s="167" t="s">
        <v>907</v>
      </c>
      <c r="D1087" s="150">
        <v>2141</v>
      </c>
      <c r="E1087" s="150">
        <v>35</v>
      </c>
      <c r="F1087" s="150">
        <v>25</v>
      </c>
      <c r="G1087" s="150">
        <v>1</v>
      </c>
      <c r="H1087" s="150">
        <v>0</v>
      </c>
      <c r="I1087" s="151">
        <v>1910</v>
      </c>
      <c r="J1087" s="151">
        <v>29</v>
      </c>
      <c r="K1087" s="151">
        <v>29</v>
      </c>
      <c r="L1087" s="151">
        <v>11</v>
      </c>
      <c r="M1087" s="151">
        <v>0</v>
      </c>
      <c r="N1087" s="151">
        <v>2013</v>
      </c>
      <c r="O1087" s="151">
        <v>35</v>
      </c>
      <c r="P1087" s="151">
        <v>35</v>
      </c>
      <c r="Q1087" s="151">
        <v>31</v>
      </c>
      <c r="R1087" s="151">
        <v>0</v>
      </c>
      <c r="S1087" s="152">
        <v>0.015</v>
      </c>
      <c r="T1087" s="153">
        <v>56999</v>
      </c>
      <c r="U1087" s="153">
        <v>821</v>
      </c>
      <c r="V1087" s="153">
        <v>811</v>
      </c>
      <c r="W1087" s="153">
        <v>1</v>
      </c>
      <c r="X1087" s="151">
        <v>752</v>
      </c>
      <c r="Y1087" s="154">
        <v>0.0143862173020579</v>
      </c>
      <c r="Z1087" s="154">
        <v>0.0163475011676787</v>
      </c>
      <c r="AA1087" s="154">
        <v>0.0151832460732984</v>
      </c>
      <c r="AB1087" s="155">
        <v>0.0173869846000994</v>
      </c>
      <c r="AC1087" s="156">
        <v>0.00116425509438023</v>
      </c>
      <c r="AD1087" s="157">
        <v>14172</v>
      </c>
      <c r="AE1087" s="158">
        <v>227</v>
      </c>
      <c r="AF1087" s="158">
        <v>0</v>
      </c>
      <c r="AG1087" s="158">
        <v>14499</v>
      </c>
      <c r="AH1087" s="158">
        <v>198</v>
      </c>
      <c r="AI1087" s="158">
        <v>0</v>
      </c>
      <c r="AJ1087" s="155">
        <v>0.0160174992943833</v>
      </c>
      <c r="AK1087" s="155">
        <v>0.0136561142147734</v>
      </c>
      <c r="AL1087" s="156">
        <v>0.00236138507960986</v>
      </c>
    </row>
    <row r="1088" ht="33" spans="1:38">
      <c r="A1088" s="166" t="s">
        <v>668</v>
      </c>
      <c r="B1088" s="167" t="s">
        <v>1824</v>
      </c>
      <c r="C1088" s="167" t="s">
        <v>908</v>
      </c>
      <c r="D1088" s="150">
        <v>2089</v>
      </c>
      <c r="E1088" s="150">
        <v>34</v>
      </c>
      <c r="F1088" s="150">
        <v>27</v>
      </c>
      <c r="G1088" s="150">
        <v>1</v>
      </c>
      <c r="H1088" s="150">
        <v>0</v>
      </c>
      <c r="I1088" s="151">
        <v>2006</v>
      </c>
      <c r="J1088" s="151">
        <v>32</v>
      </c>
      <c r="K1088" s="151">
        <v>32</v>
      </c>
      <c r="L1088" s="151">
        <v>11</v>
      </c>
      <c r="M1088" s="151">
        <v>0</v>
      </c>
      <c r="N1088" s="151">
        <v>2098</v>
      </c>
      <c r="O1088" s="151">
        <v>30</v>
      </c>
      <c r="P1088" s="151">
        <v>30</v>
      </c>
      <c r="Q1088" s="151">
        <v>20</v>
      </c>
      <c r="R1088" s="151">
        <v>0</v>
      </c>
      <c r="S1088" s="152">
        <v>0.015</v>
      </c>
      <c r="T1088" s="153">
        <v>60957</v>
      </c>
      <c r="U1088" s="153">
        <v>854</v>
      </c>
      <c r="V1088" s="153">
        <v>847</v>
      </c>
      <c r="W1088" s="153">
        <v>0</v>
      </c>
      <c r="X1088" s="151">
        <v>781</v>
      </c>
      <c r="Y1088" s="154">
        <v>0.0140098758140985</v>
      </c>
      <c r="Z1088" s="154">
        <v>0.0162757300143609</v>
      </c>
      <c r="AA1088" s="154">
        <v>0.0159521435692921</v>
      </c>
      <c r="AB1088" s="155">
        <v>0.0142993326978074</v>
      </c>
      <c r="AC1088" s="156">
        <v>0.000323586445068816</v>
      </c>
      <c r="AD1088" s="157">
        <v>14306</v>
      </c>
      <c r="AE1088" s="158">
        <v>206</v>
      </c>
      <c r="AF1088" s="158">
        <v>0</v>
      </c>
      <c r="AG1088" s="158">
        <v>15453</v>
      </c>
      <c r="AH1088" s="158">
        <v>223</v>
      </c>
      <c r="AI1088" s="158">
        <v>0</v>
      </c>
      <c r="AJ1088" s="155">
        <v>0.0143995526352579</v>
      </c>
      <c r="AK1088" s="155">
        <v>0.0144308548501909</v>
      </c>
      <c r="AL1088" s="156">
        <v>-3.13022149329677e-5</v>
      </c>
    </row>
    <row r="1089" ht="33" spans="1:38">
      <c r="A1089" s="166" t="s">
        <v>668</v>
      </c>
      <c r="B1089" s="167" t="s">
        <v>1824</v>
      </c>
      <c r="C1089" s="167" t="s">
        <v>909</v>
      </c>
      <c r="D1089" s="150">
        <v>2987</v>
      </c>
      <c r="E1089" s="150">
        <v>72</v>
      </c>
      <c r="F1089" s="150">
        <v>49</v>
      </c>
      <c r="G1089" s="150">
        <v>0</v>
      </c>
      <c r="H1089" s="150">
        <v>0</v>
      </c>
      <c r="I1089" s="151">
        <v>2679</v>
      </c>
      <c r="J1089" s="151">
        <v>44</v>
      </c>
      <c r="K1089" s="151">
        <v>44</v>
      </c>
      <c r="L1089" s="151">
        <v>9</v>
      </c>
      <c r="M1089" s="151">
        <v>0</v>
      </c>
      <c r="N1089" s="151">
        <v>2963</v>
      </c>
      <c r="O1089" s="151">
        <v>67</v>
      </c>
      <c r="P1089" s="151">
        <v>67</v>
      </c>
      <c r="Q1089" s="151">
        <v>41</v>
      </c>
      <c r="R1089" s="151">
        <v>0</v>
      </c>
      <c r="S1089" s="152">
        <v>0.015</v>
      </c>
      <c r="T1089" s="153">
        <v>82814</v>
      </c>
      <c r="U1089" s="153">
        <v>1495</v>
      </c>
      <c r="V1089" s="153">
        <v>1472</v>
      </c>
      <c r="W1089" s="153">
        <v>0</v>
      </c>
      <c r="X1089" s="151">
        <v>1326</v>
      </c>
      <c r="Y1089" s="154">
        <v>0.018052503199942</v>
      </c>
      <c r="Z1089" s="154">
        <v>0.0241044526280549</v>
      </c>
      <c r="AA1089" s="154">
        <v>0.0164240388204554</v>
      </c>
      <c r="AB1089" s="155">
        <v>0.0226122173472832</v>
      </c>
      <c r="AC1089" s="156">
        <v>0.00768041380759951</v>
      </c>
      <c r="AD1089" s="157">
        <v>19847</v>
      </c>
      <c r="AE1089" s="158">
        <v>411</v>
      </c>
      <c r="AF1089" s="158">
        <v>0</v>
      </c>
      <c r="AG1089" s="158">
        <v>20925</v>
      </c>
      <c r="AH1089" s="158">
        <v>376</v>
      </c>
      <c r="AI1089" s="158">
        <v>0</v>
      </c>
      <c r="AJ1089" s="155">
        <v>0.0207084194084748</v>
      </c>
      <c r="AK1089" s="155">
        <v>0.0179689366786141</v>
      </c>
      <c r="AL1089" s="156">
        <v>0.00273948272986074</v>
      </c>
    </row>
    <row r="1090" ht="33" spans="1:38">
      <c r="A1090" s="166" t="s">
        <v>668</v>
      </c>
      <c r="B1090" s="167" t="s">
        <v>1828</v>
      </c>
      <c r="C1090" s="167" t="s">
        <v>910</v>
      </c>
      <c r="D1090" s="150">
        <v>6469</v>
      </c>
      <c r="E1090" s="150">
        <v>194</v>
      </c>
      <c r="F1090" s="150">
        <v>127</v>
      </c>
      <c r="G1090" s="150">
        <v>0</v>
      </c>
      <c r="H1090" s="150">
        <v>0</v>
      </c>
      <c r="I1090" s="151">
        <v>6004</v>
      </c>
      <c r="J1090" s="151">
        <v>157</v>
      </c>
      <c r="K1090" s="151">
        <v>156</v>
      </c>
      <c r="L1090" s="151">
        <v>26</v>
      </c>
      <c r="M1090" s="151">
        <v>0</v>
      </c>
      <c r="N1090" s="151">
        <v>6333</v>
      </c>
      <c r="O1090" s="151">
        <v>194</v>
      </c>
      <c r="P1090" s="151">
        <v>194</v>
      </c>
      <c r="Q1090" s="151">
        <v>126</v>
      </c>
      <c r="R1090" s="151">
        <v>0</v>
      </c>
      <c r="S1090" s="152">
        <v>0.015</v>
      </c>
      <c r="T1090" s="153">
        <v>178719</v>
      </c>
      <c r="U1090" s="153">
        <v>4591</v>
      </c>
      <c r="V1090" s="153">
        <v>4523</v>
      </c>
      <c r="W1090" s="153">
        <v>1</v>
      </c>
      <c r="X1090" s="151">
        <v>4141</v>
      </c>
      <c r="Y1090" s="154">
        <v>0.0256827757541168</v>
      </c>
      <c r="Z1090" s="154">
        <v>0.029989179162158</v>
      </c>
      <c r="AA1090" s="154">
        <v>0.0261492338441039</v>
      </c>
      <c r="AB1090" s="155">
        <v>0.0306331912205906</v>
      </c>
      <c r="AC1090" s="156">
        <v>0.00383994531805405</v>
      </c>
      <c r="AD1090" s="157">
        <v>43183</v>
      </c>
      <c r="AE1090" s="158">
        <v>1223</v>
      </c>
      <c r="AF1090" s="158">
        <v>0</v>
      </c>
      <c r="AG1090" s="158">
        <v>45145</v>
      </c>
      <c r="AH1090" s="158">
        <v>1142</v>
      </c>
      <c r="AI1090" s="158">
        <v>1</v>
      </c>
      <c r="AJ1090" s="155">
        <v>0.0283213301530695</v>
      </c>
      <c r="AK1090" s="155">
        <v>0.0252741167349651</v>
      </c>
      <c r="AL1090" s="156">
        <v>0.00304721341810438</v>
      </c>
    </row>
    <row r="1091" ht="33" spans="1:38">
      <c r="A1091" s="166" t="s">
        <v>668</v>
      </c>
      <c r="B1091" s="167" t="s">
        <v>33</v>
      </c>
      <c r="C1091" s="167" t="s">
        <v>911</v>
      </c>
      <c r="D1091" s="150">
        <v>0</v>
      </c>
      <c r="E1091" s="150">
        <v>0</v>
      </c>
      <c r="F1091" s="150">
        <v>0</v>
      </c>
      <c r="G1091" s="150">
        <v>0</v>
      </c>
      <c r="H1091" s="150">
        <v>0</v>
      </c>
      <c r="I1091" s="151">
        <v>0</v>
      </c>
      <c r="J1091" s="151">
        <v>0</v>
      </c>
      <c r="K1091" s="151">
        <v>0</v>
      </c>
      <c r="L1091" s="151">
        <v>0</v>
      </c>
      <c r="M1091" s="151">
        <v>0</v>
      </c>
      <c r="N1091" s="151">
        <v>0</v>
      </c>
      <c r="O1091" s="151">
        <v>0</v>
      </c>
      <c r="P1091" s="151">
        <v>0</v>
      </c>
      <c r="Q1091" s="151">
        <v>0</v>
      </c>
      <c r="R1091" s="151">
        <v>0</v>
      </c>
      <c r="S1091" s="152">
        <v>0.015</v>
      </c>
      <c r="T1091" s="153">
        <v>0</v>
      </c>
      <c r="U1091" s="153">
        <v>0</v>
      </c>
      <c r="V1091" s="153">
        <v>0</v>
      </c>
      <c r="W1091" s="153">
        <v>0</v>
      </c>
      <c r="X1091" s="151">
        <v>0</v>
      </c>
      <c r="Y1091" s="154">
        <v>0</v>
      </c>
      <c r="Z1091" s="154">
        <v>0</v>
      </c>
      <c r="AA1091" s="154">
        <v>0</v>
      </c>
      <c r="AB1091" s="155">
        <v>0</v>
      </c>
      <c r="AC1091" s="156">
        <v>0</v>
      </c>
      <c r="AD1091" s="157">
        <v>0</v>
      </c>
      <c r="AE1091" s="158">
        <v>0</v>
      </c>
      <c r="AF1091" s="158">
        <v>0</v>
      </c>
      <c r="AG1091" s="158">
        <v>0</v>
      </c>
      <c r="AH1091" s="158">
        <v>0</v>
      </c>
      <c r="AI1091" s="158">
        <v>0</v>
      </c>
      <c r="AJ1091" s="155">
        <v>0</v>
      </c>
      <c r="AK1091" s="155">
        <v>0</v>
      </c>
      <c r="AL1091" s="156">
        <v>0</v>
      </c>
    </row>
    <row r="1092" ht="33" spans="1:38">
      <c r="A1092" s="166" t="s">
        <v>668</v>
      </c>
      <c r="B1092" s="167" t="s">
        <v>1828</v>
      </c>
      <c r="C1092" s="167" t="s">
        <v>912</v>
      </c>
      <c r="D1092" s="150">
        <v>2046</v>
      </c>
      <c r="E1092" s="150">
        <v>60</v>
      </c>
      <c r="F1092" s="150">
        <v>38</v>
      </c>
      <c r="G1092" s="150">
        <v>0</v>
      </c>
      <c r="H1092" s="150">
        <v>0</v>
      </c>
      <c r="I1092" s="151">
        <v>1951</v>
      </c>
      <c r="J1092" s="151">
        <v>58</v>
      </c>
      <c r="K1092" s="151">
        <v>58</v>
      </c>
      <c r="L1092" s="151">
        <v>10</v>
      </c>
      <c r="M1092" s="151">
        <v>0</v>
      </c>
      <c r="N1092" s="151">
        <v>1982</v>
      </c>
      <c r="O1092" s="151">
        <v>61</v>
      </c>
      <c r="P1092" s="151">
        <v>61</v>
      </c>
      <c r="Q1092" s="151">
        <v>43</v>
      </c>
      <c r="R1092" s="151">
        <v>0</v>
      </c>
      <c r="S1092" s="152">
        <v>0.015</v>
      </c>
      <c r="T1092" s="153">
        <v>55577</v>
      </c>
      <c r="U1092" s="153">
        <v>1388</v>
      </c>
      <c r="V1092" s="153">
        <v>1366</v>
      </c>
      <c r="W1092" s="153">
        <v>0</v>
      </c>
      <c r="X1092" s="151">
        <v>1248</v>
      </c>
      <c r="Y1092" s="154">
        <v>0.0249743598970797</v>
      </c>
      <c r="Z1092" s="154">
        <v>0.0293255131964809</v>
      </c>
      <c r="AA1092" s="154">
        <v>0.0297283444387494</v>
      </c>
      <c r="AB1092" s="155">
        <v>0.0307769929364279</v>
      </c>
      <c r="AC1092" s="156">
        <v>-0.00040283124226842</v>
      </c>
      <c r="AD1092" s="157">
        <v>13548</v>
      </c>
      <c r="AE1092" s="158">
        <v>408</v>
      </c>
      <c r="AF1092" s="158">
        <v>0</v>
      </c>
      <c r="AG1092" s="158">
        <v>13883</v>
      </c>
      <c r="AH1092" s="158">
        <v>385</v>
      </c>
      <c r="AI1092" s="158">
        <v>0</v>
      </c>
      <c r="AJ1092" s="155">
        <v>0.0301151461470328</v>
      </c>
      <c r="AK1092" s="155">
        <v>0.0277317582655046</v>
      </c>
      <c r="AL1092" s="156">
        <v>0.0023833878815282</v>
      </c>
    </row>
    <row r="1093" ht="33" spans="1:38">
      <c r="A1093" s="166" t="s">
        <v>668</v>
      </c>
      <c r="B1093" s="167" t="s">
        <v>1828</v>
      </c>
      <c r="C1093" s="167" t="s">
        <v>913</v>
      </c>
      <c r="D1093" s="150">
        <v>4972</v>
      </c>
      <c r="E1093" s="150">
        <v>109</v>
      </c>
      <c r="F1093" s="150">
        <v>69</v>
      </c>
      <c r="G1093" s="150">
        <v>0</v>
      </c>
      <c r="H1093" s="150">
        <v>0</v>
      </c>
      <c r="I1093" s="151">
        <v>4528</v>
      </c>
      <c r="J1093" s="151">
        <v>127</v>
      </c>
      <c r="K1093" s="151">
        <v>126</v>
      </c>
      <c r="L1093" s="151">
        <v>3</v>
      </c>
      <c r="M1093" s="151">
        <v>0</v>
      </c>
      <c r="N1093" s="151">
        <v>4710</v>
      </c>
      <c r="O1093" s="151">
        <v>129</v>
      </c>
      <c r="P1093" s="151">
        <v>129</v>
      </c>
      <c r="Q1093" s="151">
        <v>45</v>
      </c>
      <c r="R1093" s="151">
        <v>0</v>
      </c>
      <c r="S1093" s="152">
        <v>0.015</v>
      </c>
      <c r="T1093" s="153">
        <v>135555</v>
      </c>
      <c r="U1093" s="153">
        <v>3106</v>
      </c>
      <c r="V1093" s="153">
        <v>3059</v>
      </c>
      <c r="W1093" s="153">
        <v>0</v>
      </c>
      <c r="X1093" s="151">
        <v>2706</v>
      </c>
      <c r="Y1093" s="154">
        <v>0.0229132086606912</v>
      </c>
      <c r="Z1093" s="154">
        <v>0.0219227674979887</v>
      </c>
      <c r="AA1093" s="154">
        <v>0.028047703180212</v>
      </c>
      <c r="AB1093" s="155">
        <v>0.0273885350318471</v>
      </c>
      <c r="AC1093" s="156">
        <v>-0.00612493568222328</v>
      </c>
      <c r="AD1093" s="157">
        <v>32574</v>
      </c>
      <c r="AE1093" s="158">
        <v>828</v>
      </c>
      <c r="AF1093" s="158">
        <v>0</v>
      </c>
      <c r="AG1093" s="158">
        <v>33535</v>
      </c>
      <c r="AH1093" s="158">
        <v>791</v>
      </c>
      <c r="AI1093" s="158">
        <v>0</v>
      </c>
      <c r="AJ1093" s="155">
        <v>0.0254190458648001</v>
      </c>
      <c r="AK1093" s="155">
        <v>0.0235872968540331</v>
      </c>
      <c r="AL1093" s="156">
        <v>0.00183174901076705</v>
      </c>
    </row>
    <row r="1094" ht="33" spans="1:38">
      <c r="A1094" s="166" t="s">
        <v>668</v>
      </c>
      <c r="B1094" s="167" t="s">
        <v>1823</v>
      </c>
      <c r="C1094" s="167" t="s">
        <v>914</v>
      </c>
      <c r="D1094" s="150">
        <v>0</v>
      </c>
      <c r="E1094" s="150">
        <v>0</v>
      </c>
      <c r="F1094" s="150">
        <v>0</v>
      </c>
      <c r="G1094" s="150">
        <v>0</v>
      </c>
      <c r="H1094" s="150">
        <v>0</v>
      </c>
      <c r="I1094" s="151">
        <v>0</v>
      </c>
      <c r="J1094" s="151">
        <v>0</v>
      </c>
      <c r="K1094" s="151">
        <v>0</v>
      </c>
      <c r="L1094" s="151">
        <v>0</v>
      </c>
      <c r="M1094" s="151">
        <v>0</v>
      </c>
      <c r="N1094" s="151">
        <v>0</v>
      </c>
      <c r="O1094" s="151">
        <v>0</v>
      </c>
      <c r="P1094" s="151">
        <v>0</v>
      </c>
      <c r="Q1094" s="151">
        <v>0</v>
      </c>
      <c r="R1094" s="151">
        <v>0</v>
      </c>
      <c r="S1094" s="152">
        <v>0.015</v>
      </c>
      <c r="T1094" s="153">
        <v>0</v>
      </c>
      <c r="U1094" s="153">
        <v>7</v>
      </c>
      <c r="V1094" s="153">
        <v>7</v>
      </c>
      <c r="W1094" s="153">
        <v>0</v>
      </c>
      <c r="X1094" s="151">
        <v>7</v>
      </c>
      <c r="Y1094" s="154">
        <v>0</v>
      </c>
      <c r="Z1094" s="154">
        <v>0</v>
      </c>
      <c r="AA1094" s="154">
        <v>0</v>
      </c>
      <c r="AB1094" s="155">
        <v>0</v>
      </c>
      <c r="AC1094" s="156">
        <v>0</v>
      </c>
      <c r="AD1094" s="157">
        <v>0</v>
      </c>
      <c r="AE1094" s="158">
        <v>1</v>
      </c>
      <c r="AF1094" s="158">
        <v>0</v>
      </c>
      <c r="AG1094" s="158">
        <v>0</v>
      </c>
      <c r="AH1094" s="158">
        <v>2</v>
      </c>
      <c r="AI1094" s="158">
        <v>0</v>
      </c>
      <c r="AJ1094" s="155">
        <v>0</v>
      </c>
      <c r="AK1094" s="155">
        <v>0</v>
      </c>
      <c r="AL1094" s="156">
        <v>0</v>
      </c>
    </row>
    <row r="1095" ht="33" spans="1:38">
      <c r="A1095" s="166" t="s">
        <v>668</v>
      </c>
      <c r="B1095" s="167" t="s">
        <v>1823</v>
      </c>
      <c r="C1095" s="167" t="s">
        <v>915</v>
      </c>
      <c r="D1095" s="150">
        <v>0</v>
      </c>
      <c r="E1095" s="150">
        <v>0</v>
      </c>
      <c r="F1095" s="150">
        <v>0</v>
      </c>
      <c r="G1095" s="150">
        <v>0</v>
      </c>
      <c r="H1095" s="150">
        <v>0</v>
      </c>
      <c r="I1095" s="151">
        <v>0</v>
      </c>
      <c r="J1095" s="151">
        <v>0</v>
      </c>
      <c r="K1095" s="151">
        <v>0</v>
      </c>
      <c r="L1095" s="151">
        <v>0</v>
      </c>
      <c r="M1095" s="151">
        <v>0</v>
      </c>
      <c r="N1095" s="151">
        <v>1</v>
      </c>
      <c r="O1095" s="151">
        <v>0</v>
      </c>
      <c r="P1095" s="151">
        <v>0</v>
      </c>
      <c r="Q1095" s="151">
        <v>0</v>
      </c>
      <c r="R1095" s="151">
        <v>0</v>
      </c>
      <c r="S1095" s="152">
        <v>0.015</v>
      </c>
      <c r="T1095" s="153">
        <v>90</v>
      </c>
      <c r="U1095" s="153">
        <v>7</v>
      </c>
      <c r="V1095" s="153">
        <v>7</v>
      </c>
      <c r="W1095" s="153">
        <v>0</v>
      </c>
      <c r="X1095" s="151">
        <v>7</v>
      </c>
      <c r="Y1095" s="154">
        <v>0.0777777777777778</v>
      </c>
      <c r="Z1095" s="154">
        <v>0</v>
      </c>
      <c r="AA1095" s="154">
        <v>0</v>
      </c>
      <c r="AB1095" s="155">
        <v>0</v>
      </c>
      <c r="AC1095" s="156">
        <v>0</v>
      </c>
      <c r="AD1095" s="157">
        <v>19</v>
      </c>
      <c r="AE1095" s="158">
        <v>2</v>
      </c>
      <c r="AF1095" s="158">
        <v>0</v>
      </c>
      <c r="AG1095" s="158">
        <v>17</v>
      </c>
      <c r="AH1095" s="158">
        <v>2</v>
      </c>
      <c r="AI1095" s="158">
        <v>0</v>
      </c>
      <c r="AJ1095" s="155">
        <v>0.105263157894737</v>
      </c>
      <c r="AK1095" s="155">
        <v>0.117647058823529</v>
      </c>
      <c r="AL1095" s="156">
        <v>-0.0123839009287926</v>
      </c>
    </row>
    <row r="1096" ht="33" spans="1:38">
      <c r="A1096" s="166" t="s">
        <v>668</v>
      </c>
      <c r="B1096" s="167" t="s">
        <v>1826</v>
      </c>
      <c r="C1096" s="167" t="s">
        <v>916</v>
      </c>
      <c r="D1096" s="150">
        <v>0</v>
      </c>
      <c r="E1096" s="150">
        <v>8</v>
      </c>
      <c r="F1096" s="150">
        <v>8</v>
      </c>
      <c r="G1096" s="150">
        <v>4</v>
      </c>
      <c r="H1096" s="150">
        <v>0</v>
      </c>
      <c r="I1096" s="151">
        <v>0</v>
      </c>
      <c r="J1096" s="151">
        <v>18</v>
      </c>
      <c r="K1096" s="151">
        <v>18</v>
      </c>
      <c r="L1096" s="151">
        <v>17</v>
      </c>
      <c r="M1096" s="151">
        <v>0</v>
      </c>
      <c r="N1096" s="151">
        <v>0</v>
      </c>
      <c r="O1096" s="151">
        <v>24</v>
      </c>
      <c r="P1096" s="151">
        <v>24</v>
      </c>
      <c r="Q1096" s="151">
        <v>24</v>
      </c>
      <c r="R1096" s="151">
        <v>0</v>
      </c>
      <c r="S1096" s="152">
        <v>0.015</v>
      </c>
      <c r="T1096" s="153">
        <v>0</v>
      </c>
      <c r="U1096" s="153">
        <v>1061</v>
      </c>
      <c r="V1096" s="153">
        <v>1061</v>
      </c>
      <c r="W1096" s="153">
        <v>0</v>
      </c>
      <c r="X1096" s="151">
        <v>1056</v>
      </c>
      <c r="Y1096" s="154">
        <v>0</v>
      </c>
      <c r="Z1096" s="154">
        <v>0</v>
      </c>
      <c r="AA1096" s="154">
        <v>0</v>
      </c>
      <c r="AB1096" s="155">
        <v>0</v>
      </c>
      <c r="AC1096" s="156">
        <v>0</v>
      </c>
      <c r="AD1096" s="157">
        <v>0</v>
      </c>
      <c r="AE1096" s="158">
        <v>202</v>
      </c>
      <c r="AF1096" s="158">
        <v>0</v>
      </c>
      <c r="AG1096" s="158">
        <v>0</v>
      </c>
      <c r="AH1096" s="158">
        <v>272</v>
      </c>
      <c r="AI1096" s="158">
        <v>0</v>
      </c>
      <c r="AJ1096" s="155">
        <v>0</v>
      </c>
      <c r="AK1096" s="155">
        <v>0</v>
      </c>
      <c r="AL1096" s="156">
        <v>0</v>
      </c>
    </row>
    <row r="1097" ht="33" spans="1:38">
      <c r="A1097" s="166" t="s">
        <v>668</v>
      </c>
      <c r="B1097" s="167" t="s">
        <v>33</v>
      </c>
      <c r="C1097" s="167" t="s">
        <v>917</v>
      </c>
      <c r="D1097" s="150">
        <v>0</v>
      </c>
      <c r="E1097" s="150">
        <v>0</v>
      </c>
      <c r="F1097" s="150">
        <v>0</v>
      </c>
      <c r="G1097" s="150">
        <v>0</v>
      </c>
      <c r="H1097" s="150">
        <v>0</v>
      </c>
      <c r="I1097" s="151">
        <v>0</v>
      </c>
      <c r="J1097" s="151">
        <v>0</v>
      </c>
      <c r="K1097" s="151">
        <v>0</v>
      </c>
      <c r="L1097" s="151">
        <v>0</v>
      </c>
      <c r="M1097" s="151">
        <v>0</v>
      </c>
      <c r="N1097" s="151">
        <v>0</v>
      </c>
      <c r="O1097" s="151">
        <v>0</v>
      </c>
      <c r="P1097" s="151">
        <v>0</v>
      </c>
      <c r="Q1097" s="151">
        <v>0</v>
      </c>
      <c r="R1097" s="151">
        <v>0</v>
      </c>
      <c r="S1097" s="152">
        <v>0.015</v>
      </c>
      <c r="T1097" s="153">
        <v>0</v>
      </c>
      <c r="U1097" s="153">
        <v>0</v>
      </c>
      <c r="V1097" s="153">
        <v>0</v>
      </c>
      <c r="W1097" s="153">
        <v>0</v>
      </c>
      <c r="X1097" s="151">
        <v>0</v>
      </c>
      <c r="Y1097" s="154">
        <v>0</v>
      </c>
      <c r="Z1097" s="154">
        <v>0</v>
      </c>
      <c r="AA1097" s="154">
        <v>0</v>
      </c>
      <c r="AB1097" s="155">
        <v>0</v>
      </c>
      <c r="AC1097" s="156">
        <v>0</v>
      </c>
      <c r="AD1097" s="157">
        <v>0</v>
      </c>
      <c r="AE1097" s="158">
        <v>0</v>
      </c>
      <c r="AF1097" s="158">
        <v>0</v>
      </c>
      <c r="AG1097" s="158">
        <v>0</v>
      </c>
      <c r="AH1097" s="158">
        <v>0</v>
      </c>
      <c r="AI1097" s="158">
        <v>0</v>
      </c>
      <c r="AJ1097" s="155">
        <v>0</v>
      </c>
      <c r="AK1097" s="155">
        <v>0</v>
      </c>
      <c r="AL1097" s="156">
        <v>0</v>
      </c>
    </row>
    <row r="1098" ht="33" spans="1:38">
      <c r="A1098" s="166" t="s">
        <v>668</v>
      </c>
      <c r="B1098" s="167" t="s">
        <v>1826</v>
      </c>
      <c r="C1098" s="167" t="s">
        <v>918</v>
      </c>
      <c r="D1098" s="150">
        <v>0</v>
      </c>
      <c r="E1098" s="150">
        <v>0</v>
      </c>
      <c r="F1098" s="150">
        <v>0</v>
      </c>
      <c r="G1098" s="150">
        <v>0</v>
      </c>
      <c r="H1098" s="150">
        <v>0</v>
      </c>
      <c r="I1098" s="151">
        <v>0</v>
      </c>
      <c r="J1098" s="151">
        <v>0</v>
      </c>
      <c r="K1098" s="151">
        <v>0</v>
      </c>
      <c r="L1098" s="151">
        <v>0</v>
      </c>
      <c r="M1098" s="151">
        <v>0</v>
      </c>
      <c r="N1098" s="151">
        <v>0</v>
      </c>
      <c r="O1098" s="151">
        <v>0</v>
      </c>
      <c r="P1098" s="151">
        <v>0</v>
      </c>
      <c r="Q1098" s="151">
        <v>0</v>
      </c>
      <c r="R1098" s="151">
        <v>0</v>
      </c>
      <c r="S1098" s="152">
        <v>0.015</v>
      </c>
      <c r="T1098" s="153">
        <v>0</v>
      </c>
      <c r="U1098" s="153">
        <v>1</v>
      </c>
      <c r="V1098" s="153">
        <v>1</v>
      </c>
      <c r="W1098" s="153">
        <v>0</v>
      </c>
      <c r="X1098" s="151">
        <v>1</v>
      </c>
      <c r="Y1098" s="154">
        <v>0</v>
      </c>
      <c r="Z1098" s="154">
        <v>0</v>
      </c>
      <c r="AA1098" s="154">
        <v>0</v>
      </c>
      <c r="AB1098" s="155">
        <v>0</v>
      </c>
      <c r="AC1098" s="156">
        <v>0</v>
      </c>
      <c r="AD1098" s="157">
        <v>0</v>
      </c>
      <c r="AE1098" s="158">
        <v>0</v>
      </c>
      <c r="AF1098" s="158">
        <v>0</v>
      </c>
      <c r="AG1098" s="158">
        <v>0</v>
      </c>
      <c r="AH1098" s="158">
        <v>0</v>
      </c>
      <c r="AI1098" s="158">
        <v>0</v>
      </c>
      <c r="AJ1098" s="155">
        <v>0</v>
      </c>
      <c r="AK1098" s="155">
        <v>0</v>
      </c>
      <c r="AL1098" s="156">
        <v>0</v>
      </c>
    </row>
    <row r="1099" ht="33" spans="1:38">
      <c r="A1099" s="166" t="s">
        <v>668</v>
      </c>
      <c r="B1099" s="167" t="s">
        <v>1826</v>
      </c>
      <c r="C1099" s="167" t="s">
        <v>919</v>
      </c>
      <c r="D1099" s="150">
        <v>0</v>
      </c>
      <c r="E1099" s="150">
        <v>0</v>
      </c>
      <c r="F1099" s="150">
        <v>0</v>
      </c>
      <c r="G1099" s="150">
        <v>0</v>
      </c>
      <c r="H1099" s="150">
        <v>0</v>
      </c>
      <c r="I1099" s="151">
        <v>0</v>
      </c>
      <c r="J1099" s="151">
        <v>0</v>
      </c>
      <c r="K1099" s="151">
        <v>0</v>
      </c>
      <c r="L1099" s="151">
        <v>0</v>
      </c>
      <c r="M1099" s="151">
        <v>0</v>
      </c>
      <c r="N1099" s="151">
        <v>0</v>
      </c>
      <c r="O1099" s="151">
        <v>0</v>
      </c>
      <c r="P1099" s="151">
        <v>0</v>
      </c>
      <c r="Q1099" s="151">
        <v>0</v>
      </c>
      <c r="R1099" s="151">
        <v>0</v>
      </c>
      <c r="S1099" s="152">
        <v>0.015</v>
      </c>
      <c r="T1099" s="153">
        <v>0</v>
      </c>
      <c r="U1099" s="153">
        <v>3</v>
      </c>
      <c r="V1099" s="153">
        <v>3</v>
      </c>
      <c r="W1099" s="153">
        <v>0</v>
      </c>
      <c r="X1099" s="151">
        <v>3</v>
      </c>
      <c r="Y1099" s="154">
        <v>0</v>
      </c>
      <c r="Z1099" s="154">
        <v>0</v>
      </c>
      <c r="AA1099" s="154">
        <v>0</v>
      </c>
      <c r="AB1099" s="155">
        <v>0</v>
      </c>
      <c r="AC1099" s="156">
        <v>0</v>
      </c>
      <c r="AD1099" s="157">
        <v>0</v>
      </c>
      <c r="AE1099" s="158">
        <v>0</v>
      </c>
      <c r="AF1099" s="158">
        <v>0</v>
      </c>
      <c r="AG1099" s="158">
        <v>0</v>
      </c>
      <c r="AH1099" s="158">
        <v>0</v>
      </c>
      <c r="AI1099" s="158">
        <v>0</v>
      </c>
      <c r="AJ1099" s="155">
        <v>0</v>
      </c>
      <c r="AK1099" s="155">
        <v>0</v>
      </c>
      <c r="AL1099" s="156">
        <v>0</v>
      </c>
    </row>
    <row r="1100" ht="33" spans="1:38">
      <c r="A1100" s="166" t="s">
        <v>668</v>
      </c>
      <c r="B1100" s="167" t="s">
        <v>1826</v>
      </c>
      <c r="C1100" s="167" t="s">
        <v>920</v>
      </c>
      <c r="D1100" s="150">
        <v>0</v>
      </c>
      <c r="E1100" s="150">
        <v>0</v>
      </c>
      <c r="F1100" s="150">
        <v>0</v>
      </c>
      <c r="G1100" s="150">
        <v>0</v>
      </c>
      <c r="H1100" s="150">
        <v>0</v>
      </c>
      <c r="I1100" s="151">
        <v>0</v>
      </c>
      <c r="J1100" s="151">
        <v>0</v>
      </c>
      <c r="K1100" s="151">
        <v>0</v>
      </c>
      <c r="L1100" s="151">
        <v>0</v>
      </c>
      <c r="M1100" s="151">
        <v>0</v>
      </c>
      <c r="N1100" s="151">
        <v>0</v>
      </c>
      <c r="O1100" s="151">
        <v>0</v>
      </c>
      <c r="P1100" s="151">
        <v>0</v>
      </c>
      <c r="Q1100" s="151">
        <v>0</v>
      </c>
      <c r="R1100" s="151">
        <v>0</v>
      </c>
      <c r="S1100" s="152">
        <v>0.015</v>
      </c>
      <c r="T1100" s="153">
        <v>0</v>
      </c>
      <c r="U1100" s="153">
        <v>5</v>
      </c>
      <c r="V1100" s="153">
        <v>5</v>
      </c>
      <c r="W1100" s="153">
        <v>0</v>
      </c>
      <c r="X1100" s="151">
        <v>5</v>
      </c>
      <c r="Y1100" s="154">
        <v>0</v>
      </c>
      <c r="Z1100" s="154">
        <v>0</v>
      </c>
      <c r="AA1100" s="154">
        <v>0</v>
      </c>
      <c r="AB1100" s="155">
        <v>0</v>
      </c>
      <c r="AC1100" s="156">
        <v>0</v>
      </c>
      <c r="AD1100" s="157">
        <v>0</v>
      </c>
      <c r="AE1100" s="158">
        <v>0</v>
      </c>
      <c r="AF1100" s="158">
        <v>0</v>
      </c>
      <c r="AG1100" s="158">
        <v>0</v>
      </c>
      <c r="AH1100" s="158">
        <v>0</v>
      </c>
      <c r="AI1100" s="158">
        <v>0</v>
      </c>
      <c r="AJ1100" s="155">
        <v>0</v>
      </c>
      <c r="AK1100" s="155">
        <v>0</v>
      </c>
      <c r="AL1100" s="156">
        <v>0</v>
      </c>
    </row>
    <row r="1101" ht="33" spans="1:38">
      <c r="A1101" s="166" t="s">
        <v>668</v>
      </c>
      <c r="B1101" s="167" t="s">
        <v>1826</v>
      </c>
      <c r="C1101" s="167" t="s">
        <v>921</v>
      </c>
      <c r="D1101" s="150">
        <v>0</v>
      </c>
      <c r="E1101" s="150">
        <v>0</v>
      </c>
      <c r="F1101" s="150">
        <v>0</v>
      </c>
      <c r="G1101" s="150">
        <v>0</v>
      </c>
      <c r="H1101" s="150">
        <v>0</v>
      </c>
      <c r="I1101" s="151">
        <v>0</v>
      </c>
      <c r="J1101" s="151">
        <v>0</v>
      </c>
      <c r="K1101" s="151">
        <v>0</v>
      </c>
      <c r="L1101" s="151">
        <v>0</v>
      </c>
      <c r="M1101" s="151">
        <v>0</v>
      </c>
      <c r="N1101" s="151">
        <v>0</v>
      </c>
      <c r="O1101" s="151">
        <v>0</v>
      </c>
      <c r="P1101" s="151">
        <v>0</v>
      </c>
      <c r="Q1101" s="151">
        <v>0</v>
      </c>
      <c r="R1101" s="151">
        <v>0</v>
      </c>
      <c r="S1101" s="152">
        <v>0.015</v>
      </c>
      <c r="T1101" s="153">
        <v>0</v>
      </c>
      <c r="U1101" s="153">
        <v>2</v>
      </c>
      <c r="V1101" s="153">
        <v>2</v>
      </c>
      <c r="W1101" s="153">
        <v>0</v>
      </c>
      <c r="X1101" s="151">
        <v>2</v>
      </c>
      <c r="Y1101" s="154">
        <v>0</v>
      </c>
      <c r="Z1101" s="154">
        <v>0</v>
      </c>
      <c r="AA1101" s="154">
        <v>0</v>
      </c>
      <c r="AB1101" s="155">
        <v>0</v>
      </c>
      <c r="AC1101" s="156">
        <v>0</v>
      </c>
      <c r="AD1101" s="157">
        <v>0</v>
      </c>
      <c r="AE1101" s="158">
        <v>0</v>
      </c>
      <c r="AF1101" s="158">
        <v>0</v>
      </c>
      <c r="AG1101" s="158">
        <v>0</v>
      </c>
      <c r="AH1101" s="158">
        <v>2</v>
      </c>
      <c r="AI1101" s="158">
        <v>0</v>
      </c>
      <c r="AJ1101" s="155">
        <v>0</v>
      </c>
      <c r="AK1101" s="155">
        <v>0</v>
      </c>
      <c r="AL1101" s="156">
        <v>0</v>
      </c>
    </row>
    <row r="1102" ht="33" spans="1:38">
      <c r="A1102" s="166" t="s">
        <v>668</v>
      </c>
      <c r="B1102" s="167" t="s">
        <v>33</v>
      </c>
      <c r="C1102" s="167" t="s">
        <v>923</v>
      </c>
      <c r="D1102" s="150">
        <v>0</v>
      </c>
      <c r="E1102" s="150">
        <v>0</v>
      </c>
      <c r="F1102" s="150">
        <v>0</v>
      </c>
      <c r="G1102" s="150">
        <v>0</v>
      </c>
      <c r="H1102" s="150">
        <v>0</v>
      </c>
      <c r="I1102" s="151">
        <v>0</v>
      </c>
      <c r="J1102" s="151">
        <v>0</v>
      </c>
      <c r="K1102" s="151">
        <v>0</v>
      </c>
      <c r="L1102" s="151">
        <v>0</v>
      </c>
      <c r="M1102" s="151">
        <v>0</v>
      </c>
      <c r="N1102" s="151">
        <v>0</v>
      </c>
      <c r="O1102" s="151">
        <v>0</v>
      </c>
      <c r="P1102" s="151">
        <v>0</v>
      </c>
      <c r="Q1102" s="151">
        <v>0</v>
      </c>
      <c r="R1102" s="151">
        <v>0</v>
      </c>
      <c r="S1102" s="152">
        <v>0.015</v>
      </c>
      <c r="T1102" s="153">
        <v>0</v>
      </c>
      <c r="U1102" s="153">
        <v>0</v>
      </c>
      <c r="V1102" s="153">
        <v>0</v>
      </c>
      <c r="W1102" s="153">
        <v>0</v>
      </c>
      <c r="X1102" s="151">
        <v>0</v>
      </c>
      <c r="Y1102" s="154">
        <v>0</v>
      </c>
      <c r="Z1102" s="154">
        <v>0</v>
      </c>
      <c r="AA1102" s="154">
        <v>0</v>
      </c>
      <c r="AB1102" s="155">
        <v>0</v>
      </c>
      <c r="AC1102" s="156">
        <v>0</v>
      </c>
      <c r="AD1102" s="157">
        <v>0</v>
      </c>
      <c r="AE1102" s="158">
        <v>0</v>
      </c>
      <c r="AF1102" s="158">
        <v>0</v>
      </c>
      <c r="AG1102" s="158">
        <v>0</v>
      </c>
      <c r="AH1102" s="158">
        <v>0</v>
      </c>
      <c r="AI1102" s="158">
        <v>0</v>
      </c>
      <c r="AJ1102" s="155">
        <v>0</v>
      </c>
      <c r="AK1102" s="155">
        <v>0</v>
      </c>
      <c r="AL1102" s="156">
        <v>0</v>
      </c>
    </row>
    <row r="1103" ht="33" spans="1:38">
      <c r="A1103" s="166" t="s">
        <v>668</v>
      </c>
      <c r="B1103" s="167" t="s">
        <v>33</v>
      </c>
      <c r="C1103" s="167" t="s">
        <v>924</v>
      </c>
      <c r="D1103" s="150">
        <v>0</v>
      </c>
      <c r="E1103" s="150">
        <v>0</v>
      </c>
      <c r="F1103" s="150">
        <v>0</v>
      </c>
      <c r="G1103" s="150">
        <v>0</v>
      </c>
      <c r="H1103" s="150">
        <v>0</v>
      </c>
      <c r="I1103" s="151">
        <v>0</v>
      </c>
      <c r="J1103" s="151">
        <v>0</v>
      </c>
      <c r="K1103" s="151">
        <v>0</v>
      </c>
      <c r="L1103" s="151">
        <v>0</v>
      </c>
      <c r="M1103" s="151">
        <v>0</v>
      </c>
      <c r="N1103" s="151">
        <v>0</v>
      </c>
      <c r="O1103" s="151">
        <v>0</v>
      </c>
      <c r="P1103" s="151">
        <v>0</v>
      </c>
      <c r="Q1103" s="151">
        <v>0</v>
      </c>
      <c r="R1103" s="151">
        <v>0</v>
      </c>
      <c r="S1103" s="152">
        <v>0.015</v>
      </c>
      <c r="T1103" s="153">
        <v>0</v>
      </c>
      <c r="U1103" s="153">
        <v>0</v>
      </c>
      <c r="V1103" s="153">
        <v>0</v>
      </c>
      <c r="W1103" s="153">
        <v>0</v>
      </c>
      <c r="X1103" s="151">
        <v>0</v>
      </c>
      <c r="Y1103" s="154">
        <v>0</v>
      </c>
      <c r="Z1103" s="154">
        <v>0</v>
      </c>
      <c r="AA1103" s="154">
        <v>0</v>
      </c>
      <c r="AB1103" s="155">
        <v>0</v>
      </c>
      <c r="AC1103" s="156">
        <v>0</v>
      </c>
      <c r="AD1103" s="157">
        <v>0</v>
      </c>
      <c r="AE1103" s="158">
        <v>0</v>
      </c>
      <c r="AF1103" s="158">
        <v>0</v>
      </c>
      <c r="AG1103" s="158">
        <v>0</v>
      </c>
      <c r="AH1103" s="158">
        <v>0</v>
      </c>
      <c r="AI1103" s="158">
        <v>0</v>
      </c>
      <c r="AJ1103" s="155">
        <v>0</v>
      </c>
      <c r="AK1103" s="155">
        <v>0</v>
      </c>
      <c r="AL1103" s="156">
        <v>0</v>
      </c>
    </row>
    <row r="1104" ht="33" spans="1:38">
      <c r="A1104" s="166" t="s">
        <v>668</v>
      </c>
      <c r="B1104" s="167" t="s">
        <v>33</v>
      </c>
      <c r="C1104" s="167" t="s">
        <v>925</v>
      </c>
      <c r="D1104" s="150">
        <v>0</v>
      </c>
      <c r="E1104" s="150">
        <v>0</v>
      </c>
      <c r="F1104" s="150">
        <v>0</v>
      </c>
      <c r="G1104" s="150">
        <v>0</v>
      </c>
      <c r="H1104" s="150">
        <v>0</v>
      </c>
      <c r="I1104" s="151">
        <v>0</v>
      </c>
      <c r="J1104" s="151">
        <v>0</v>
      </c>
      <c r="K1104" s="151">
        <v>0</v>
      </c>
      <c r="L1104" s="151">
        <v>0</v>
      </c>
      <c r="M1104" s="151">
        <v>0</v>
      </c>
      <c r="N1104" s="151">
        <v>0</v>
      </c>
      <c r="O1104" s="151">
        <v>0</v>
      </c>
      <c r="P1104" s="151">
        <v>0</v>
      </c>
      <c r="Q1104" s="151">
        <v>0</v>
      </c>
      <c r="R1104" s="151">
        <v>0</v>
      </c>
      <c r="S1104" s="152">
        <v>0.015</v>
      </c>
      <c r="T1104" s="153">
        <v>0</v>
      </c>
      <c r="U1104" s="153">
        <v>0</v>
      </c>
      <c r="V1104" s="153">
        <v>0</v>
      </c>
      <c r="W1104" s="153">
        <v>0</v>
      </c>
      <c r="X1104" s="151">
        <v>0</v>
      </c>
      <c r="Y1104" s="154">
        <v>0</v>
      </c>
      <c r="Z1104" s="154">
        <v>0</v>
      </c>
      <c r="AA1104" s="154">
        <v>0</v>
      </c>
      <c r="AB1104" s="155">
        <v>0</v>
      </c>
      <c r="AC1104" s="156">
        <v>0</v>
      </c>
      <c r="AD1104" s="157">
        <v>0</v>
      </c>
      <c r="AE1104" s="158">
        <v>0</v>
      </c>
      <c r="AF1104" s="158">
        <v>0</v>
      </c>
      <c r="AG1104" s="158">
        <v>0</v>
      </c>
      <c r="AH1104" s="158">
        <v>0</v>
      </c>
      <c r="AI1104" s="158">
        <v>0</v>
      </c>
      <c r="AJ1104" s="155">
        <v>0</v>
      </c>
      <c r="AK1104" s="155">
        <v>0</v>
      </c>
      <c r="AL1104" s="156">
        <v>0</v>
      </c>
    </row>
    <row r="1105" ht="33" spans="1:38">
      <c r="A1105" s="166" t="s">
        <v>668</v>
      </c>
      <c r="B1105" s="167" t="s">
        <v>1828</v>
      </c>
      <c r="C1105" s="167" t="s">
        <v>926</v>
      </c>
      <c r="D1105" s="150">
        <v>0</v>
      </c>
      <c r="E1105" s="150">
        <v>0</v>
      </c>
      <c r="F1105" s="150">
        <v>0</v>
      </c>
      <c r="G1105" s="150">
        <v>0</v>
      </c>
      <c r="H1105" s="150">
        <v>0</v>
      </c>
      <c r="I1105" s="151">
        <v>0</v>
      </c>
      <c r="J1105" s="151">
        <v>0</v>
      </c>
      <c r="K1105" s="151">
        <v>0</v>
      </c>
      <c r="L1105" s="151">
        <v>0</v>
      </c>
      <c r="M1105" s="151">
        <v>0</v>
      </c>
      <c r="N1105" s="151">
        <v>0</v>
      </c>
      <c r="O1105" s="151">
        <v>0</v>
      </c>
      <c r="P1105" s="151">
        <v>0</v>
      </c>
      <c r="Q1105" s="151">
        <v>0</v>
      </c>
      <c r="R1105" s="151">
        <v>0</v>
      </c>
      <c r="S1105" s="152">
        <v>0.015</v>
      </c>
      <c r="T1105" s="153">
        <v>0</v>
      </c>
      <c r="U1105" s="153">
        <v>0</v>
      </c>
      <c r="V1105" s="153">
        <v>0</v>
      </c>
      <c r="W1105" s="153">
        <v>0</v>
      </c>
      <c r="X1105" s="151">
        <v>0</v>
      </c>
      <c r="Y1105" s="154">
        <v>0</v>
      </c>
      <c r="Z1105" s="154">
        <v>0</v>
      </c>
      <c r="AA1105" s="154">
        <v>0</v>
      </c>
      <c r="AB1105" s="155">
        <v>0</v>
      </c>
      <c r="AC1105" s="156">
        <v>0</v>
      </c>
      <c r="AD1105" s="157">
        <v>0</v>
      </c>
      <c r="AE1105" s="158">
        <v>0</v>
      </c>
      <c r="AF1105" s="158">
        <v>0</v>
      </c>
      <c r="AG1105" s="158">
        <v>0</v>
      </c>
      <c r="AH1105" s="158">
        <v>0</v>
      </c>
      <c r="AI1105" s="158">
        <v>0</v>
      </c>
      <c r="AJ1105" s="155">
        <v>0</v>
      </c>
      <c r="AK1105" s="155">
        <v>0</v>
      </c>
      <c r="AL1105" s="156">
        <v>0</v>
      </c>
    </row>
    <row r="1106" ht="33" spans="1:38">
      <c r="A1106" s="166" t="s">
        <v>927</v>
      </c>
      <c r="B1106" s="167" t="s">
        <v>1829</v>
      </c>
      <c r="C1106" s="167" t="s">
        <v>929</v>
      </c>
      <c r="D1106" s="150">
        <v>1543</v>
      </c>
      <c r="E1106" s="150">
        <v>31</v>
      </c>
      <c r="F1106" s="150">
        <v>24</v>
      </c>
      <c r="G1106" s="150">
        <v>0</v>
      </c>
      <c r="H1106" s="150">
        <v>0</v>
      </c>
      <c r="I1106" s="151">
        <v>1662</v>
      </c>
      <c r="J1106" s="151">
        <v>51</v>
      </c>
      <c r="K1106" s="151">
        <v>51</v>
      </c>
      <c r="L1106" s="151">
        <v>2</v>
      </c>
      <c r="M1106" s="151">
        <v>0</v>
      </c>
      <c r="N1106" s="151">
        <v>1577</v>
      </c>
      <c r="O1106" s="151">
        <v>43</v>
      </c>
      <c r="P1106" s="151">
        <v>43</v>
      </c>
      <c r="Q1106" s="151">
        <v>16</v>
      </c>
      <c r="R1106" s="151">
        <v>0</v>
      </c>
      <c r="S1106" s="152">
        <v>0.015</v>
      </c>
      <c r="T1106" s="153">
        <v>44772</v>
      </c>
      <c r="U1106" s="153">
        <v>1054</v>
      </c>
      <c r="V1106" s="153">
        <v>1047</v>
      </c>
      <c r="W1106" s="153">
        <v>4</v>
      </c>
      <c r="X1106" s="151">
        <v>915</v>
      </c>
      <c r="Y1106" s="154">
        <v>0.0234521575984991</v>
      </c>
      <c r="Z1106" s="154">
        <v>0.0200907323395982</v>
      </c>
      <c r="AA1106" s="154">
        <v>0.0306859205776173</v>
      </c>
      <c r="AB1106" s="155">
        <v>0.0272669625871909</v>
      </c>
      <c r="AC1106" s="156">
        <v>-0.0105951882380191</v>
      </c>
      <c r="AD1106" s="157">
        <v>11026</v>
      </c>
      <c r="AE1106" s="158">
        <v>249</v>
      </c>
      <c r="AF1106" s="158">
        <v>0</v>
      </c>
      <c r="AG1106" s="158">
        <v>11348</v>
      </c>
      <c r="AH1106" s="158">
        <v>302</v>
      </c>
      <c r="AI1106" s="158">
        <v>2</v>
      </c>
      <c r="AJ1106" s="155">
        <v>0.022582985670234</v>
      </c>
      <c r="AK1106" s="155">
        <v>0.0264363764540007</v>
      </c>
      <c r="AL1106" s="156">
        <v>-0.00385339078376671</v>
      </c>
    </row>
    <row r="1107" ht="33" spans="1:38">
      <c r="A1107" s="166" t="s">
        <v>927</v>
      </c>
      <c r="B1107" s="167" t="s">
        <v>1829</v>
      </c>
      <c r="C1107" s="167" t="s">
        <v>930</v>
      </c>
      <c r="D1107" s="150">
        <v>5192</v>
      </c>
      <c r="E1107" s="150">
        <v>187</v>
      </c>
      <c r="F1107" s="150">
        <v>117</v>
      </c>
      <c r="G1107" s="150">
        <v>0</v>
      </c>
      <c r="H1107" s="150">
        <v>0</v>
      </c>
      <c r="I1107" s="151">
        <v>5745</v>
      </c>
      <c r="J1107" s="151">
        <v>299</v>
      </c>
      <c r="K1107" s="151">
        <v>298</v>
      </c>
      <c r="L1107" s="151">
        <v>5</v>
      </c>
      <c r="M1107" s="151">
        <v>0</v>
      </c>
      <c r="N1107" s="151">
        <v>5814</v>
      </c>
      <c r="O1107" s="151">
        <v>66</v>
      </c>
      <c r="P1107" s="151">
        <v>66</v>
      </c>
      <c r="Q1107" s="151">
        <v>17</v>
      </c>
      <c r="R1107" s="151">
        <v>0</v>
      </c>
      <c r="S1107" s="152">
        <v>0.015</v>
      </c>
      <c r="T1107" s="153">
        <v>163820</v>
      </c>
      <c r="U1107" s="153">
        <v>4364</v>
      </c>
      <c r="V1107" s="153">
        <v>4282</v>
      </c>
      <c r="W1107" s="153">
        <v>5</v>
      </c>
      <c r="X1107" s="151">
        <v>3635</v>
      </c>
      <c r="Y1107" s="154">
        <v>0.0266084727139543</v>
      </c>
      <c r="Z1107" s="154">
        <v>0.0360169491525424</v>
      </c>
      <c r="AA1107" s="154">
        <v>0.0520452567449956</v>
      </c>
      <c r="AB1107" s="155">
        <v>0.0113519091847265</v>
      </c>
      <c r="AC1107" s="156">
        <v>-0.0160283075924533</v>
      </c>
      <c r="AD1107" s="157">
        <v>40529</v>
      </c>
      <c r="AE1107" s="158">
        <v>1252</v>
      </c>
      <c r="AF1107" s="158">
        <v>1</v>
      </c>
      <c r="AG1107" s="158">
        <v>41914</v>
      </c>
      <c r="AH1107" s="158">
        <v>1183</v>
      </c>
      <c r="AI1107" s="158">
        <v>3</v>
      </c>
      <c r="AJ1107" s="155">
        <v>0.0308667867452935</v>
      </c>
      <c r="AK1107" s="155">
        <v>0.0281528844777401</v>
      </c>
      <c r="AL1107" s="156">
        <v>0.00271390226755336</v>
      </c>
    </row>
    <row r="1108" ht="33" spans="1:38">
      <c r="A1108" s="166" t="s">
        <v>927</v>
      </c>
      <c r="B1108" s="167" t="s">
        <v>1829</v>
      </c>
      <c r="C1108" s="167" t="s">
        <v>931</v>
      </c>
      <c r="D1108" s="150">
        <v>3321</v>
      </c>
      <c r="E1108" s="150">
        <v>62</v>
      </c>
      <c r="F1108" s="150">
        <v>46</v>
      </c>
      <c r="G1108" s="150">
        <v>0</v>
      </c>
      <c r="H1108" s="150">
        <v>0</v>
      </c>
      <c r="I1108" s="151">
        <v>3761</v>
      </c>
      <c r="J1108" s="151">
        <v>84</v>
      </c>
      <c r="K1108" s="151">
        <v>84</v>
      </c>
      <c r="L1108" s="151">
        <v>0</v>
      </c>
      <c r="M1108" s="151">
        <v>0</v>
      </c>
      <c r="N1108" s="151">
        <v>3767</v>
      </c>
      <c r="O1108" s="151">
        <v>73</v>
      </c>
      <c r="P1108" s="151">
        <v>73</v>
      </c>
      <c r="Q1108" s="151">
        <v>15</v>
      </c>
      <c r="R1108" s="151">
        <v>0</v>
      </c>
      <c r="S1108" s="152">
        <v>0.015</v>
      </c>
      <c r="T1108" s="153">
        <v>106610</v>
      </c>
      <c r="U1108" s="153">
        <v>1928</v>
      </c>
      <c r="V1108" s="153">
        <v>1910</v>
      </c>
      <c r="W1108" s="153">
        <v>0</v>
      </c>
      <c r="X1108" s="151">
        <v>1683</v>
      </c>
      <c r="Y1108" s="154">
        <v>0.0180846074477066</v>
      </c>
      <c r="Z1108" s="154">
        <v>0.0186690755796447</v>
      </c>
      <c r="AA1108" s="154">
        <v>0.0223344855091731</v>
      </c>
      <c r="AB1108" s="155">
        <v>0.0193788160339793</v>
      </c>
      <c r="AC1108" s="156">
        <v>-0.00366540992952841</v>
      </c>
      <c r="AD1108" s="157">
        <v>26446</v>
      </c>
      <c r="AE1108" s="158">
        <v>531</v>
      </c>
      <c r="AF1108" s="158">
        <v>0</v>
      </c>
      <c r="AG1108" s="158">
        <v>27145</v>
      </c>
      <c r="AH1108" s="158">
        <v>553</v>
      </c>
      <c r="AI1108" s="158">
        <v>0</v>
      </c>
      <c r="AJ1108" s="155">
        <v>0.0200786508356651</v>
      </c>
      <c r="AK1108" s="155">
        <v>0.0203720758887456</v>
      </c>
      <c r="AL1108" s="156">
        <v>-0.000293425053080498</v>
      </c>
    </row>
    <row r="1109" ht="33" spans="1:38">
      <c r="A1109" s="166" t="s">
        <v>927</v>
      </c>
      <c r="B1109" s="167" t="s">
        <v>1829</v>
      </c>
      <c r="C1109" s="167" t="s">
        <v>932</v>
      </c>
      <c r="D1109" s="150">
        <v>4163</v>
      </c>
      <c r="E1109" s="150">
        <v>69</v>
      </c>
      <c r="F1109" s="150">
        <v>51</v>
      </c>
      <c r="G1109" s="150">
        <v>2</v>
      </c>
      <c r="H1109" s="150">
        <v>0</v>
      </c>
      <c r="I1109" s="151">
        <v>4283</v>
      </c>
      <c r="J1109" s="151">
        <v>120</v>
      </c>
      <c r="K1109" s="151">
        <v>118</v>
      </c>
      <c r="L1109" s="151">
        <v>8</v>
      </c>
      <c r="M1109" s="151">
        <v>0</v>
      </c>
      <c r="N1109" s="151">
        <v>4871</v>
      </c>
      <c r="O1109" s="151">
        <v>60</v>
      </c>
      <c r="P1109" s="151">
        <v>60</v>
      </c>
      <c r="Q1109" s="151">
        <v>28</v>
      </c>
      <c r="R1109" s="151">
        <v>1</v>
      </c>
      <c r="S1109" s="152">
        <v>0.015</v>
      </c>
      <c r="T1109" s="153">
        <v>102493</v>
      </c>
      <c r="U1109" s="153">
        <v>2046</v>
      </c>
      <c r="V1109" s="153">
        <v>2017</v>
      </c>
      <c r="W1109" s="153">
        <v>2</v>
      </c>
      <c r="X1109" s="151">
        <v>1774</v>
      </c>
      <c r="Y1109" s="154">
        <v>0.0199428253636834</v>
      </c>
      <c r="Z1109" s="154">
        <v>0.0165745856353591</v>
      </c>
      <c r="AA1109" s="154">
        <v>0.028017744571562</v>
      </c>
      <c r="AB1109" s="155">
        <v>0.0121125025662082</v>
      </c>
      <c r="AC1109" s="156">
        <v>-0.0114431589362029</v>
      </c>
      <c r="AD1109" s="157">
        <v>29006</v>
      </c>
      <c r="AE1109" s="158">
        <v>523</v>
      </c>
      <c r="AF1109" s="158">
        <v>2</v>
      </c>
      <c r="AG1109" s="158">
        <v>25644</v>
      </c>
      <c r="AH1109" s="158">
        <v>543</v>
      </c>
      <c r="AI1109" s="158">
        <v>0</v>
      </c>
      <c r="AJ1109" s="155">
        <v>0.0179618010066883</v>
      </c>
      <c r="AK1109" s="155">
        <v>0.0211745437529247</v>
      </c>
      <c r="AL1109" s="156">
        <v>-0.00321274274623639</v>
      </c>
    </row>
    <row r="1110" ht="33" spans="1:38">
      <c r="A1110" s="166" t="s">
        <v>927</v>
      </c>
      <c r="B1110" s="167" t="s">
        <v>1829</v>
      </c>
      <c r="C1110" s="167" t="s">
        <v>933</v>
      </c>
      <c r="D1110" s="150">
        <v>3310</v>
      </c>
      <c r="E1110" s="150">
        <v>66</v>
      </c>
      <c r="F1110" s="150">
        <v>46</v>
      </c>
      <c r="G1110" s="150">
        <v>0</v>
      </c>
      <c r="H1110" s="150">
        <v>0</v>
      </c>
      <c r="I1110" s="151">
        <v>3389</v>
      </c>
      <c r="J1110" s="151">
        <v>70</v>
      </c>
      <c r="K1110" s="151">
        <v>70</v>
      </c>
      <c r="L1110" s="151">
        <v>5</v>
      </c>
      <c r="M1110" s="151">
        <v>0</v>
      </c>
      <c r="N1110" s="151">
        <v>3804</v>
      </c>
      <c r="O1110" s="151">
        <v>75</v>
      </c>
      <c r="P1110" s="151">
        <v>75</v>
      </c>
      <c r="Q1110" s="151">
        <v>12</v>
      </c>
      <c r="R1110" s="151">
        <v>0</v>
      </c>
      <c r="S1110" s="152">
        <v>0.015</v>
      </c>
      <c r="T1110" s="153">
        <v>98251</v>
      </c>
      <c r="U1110" s="153">
        <v>1889</v>
      </c>
      <c r="V1110" s="153">
        <v>1868</v>
      </c>
      <c r="W1110" s="153">
        <v>4</v>
      </c>
      <c r="X1110" s="151">
        <v>1654</v>
      </c>
      <c r="Y1110" s="154">
        <v>0.0191855553633042</v>
      </c>
      <c r="Z1110" s="154">
        <v>0.0199395770392749</v>
      </c>
      <c r="AA1110" s="154">
        <v>0.02065506048982</v>
      </c>
      <c r="AB1110" s="155">
        <v>0.0197160883280757</v>
      </c>
      <c r="AC1110" s="156">
        <v>-0.000715483450545083</v>
      </c>
      <c r="AD1110" s="157">
        <v>24260</v>
      </c>
      <c r="AE1110" s="158">
        <v>492</v>
      </c>
      <c r="AF1110" s="158">
        <v>0</v>
      </c>
      <c r="AG1110" s="158">
        <v>24284</v>
      </c>
      <c r="AH1110" s="158">
        <v>469</v>
      </c>
      <c r="AI1110" s="158">
        <v>0</v>
      </c>
      <c r="AJ1110" s="155">
        <v>0.020280296784831</v>
      </c>
      <c r="AK1110" s="155">
        <v>0.0193131279855049</v>
      </c>
      <c r="AL1110" s="156">
        <v>0.000967168799326141</v>
      </c>
    </row>
    <row r="1111" ht="33" spans="1:38">
      <c r="A1111" s="166" t="s">
        <v>927</v>
      </c>
      <c r="B1111" s="167" t="s">
        <v>1829</v>
      </c>
      <c r="C1111" s="167" t="s">
        <v>934</v>
      </c>
      <c r="D1111" s="150">
        <v>0</v>
      </c>
      <c r="E1111" s="150">
        <v>0</v>
      </c>
      <c r="F1111" s="150">
        <v>0</v>
      </c>
      <c r="G1111" s="150">
        <v>0</v>
      </c>
      <c r="H1111" s="150">
        <v>0</v>
      </c>
      <c r="I1111" s="151">
        <v>0</v>
      </c>
      <c r="J1111" s="151">
        <v>0</v>
      </c>
      <c r="K1111" s="151">
        <v>0</v>
      </c>
      <c r="L1111" s="151">
        <v>0</v>
      </c>
      <c r="M1111" s="151">
        <v>0</v>
      </c>
      <c r="N1111" s="151">
        <v>0</v>
      </c>
      <c r="O1111" s="151">
        <v>0</v>
      </c>
      <c r="P1111" s="151">
        <v>0</v>
      </c>
      <c r="Q1111" s="151">
        <v>0</v>
      </c>
      <c r="R1111" s="151">
        <v>0</v>
      </c>
      <c r="S1111" s="152">
        <v>0.015</v>
      </c>
      <c r="T1111" s="153">
        <v>0</v>
      </c>
      <c r="U1111" s="153">
        <v>18</v>
      </c>
      <c r="V1111" s="153">
        <v>18</v>
      </c>
      <c r="W1111" s="153">
        <v>0</v>
      </c>
      <c r="X1111" s="151">
        <v>18</v>
      </c>
      <c r="Y1111" s="154">
        <v>0</v>
      </c>
      <c r="Z1111" s="154">
        <v>0</v>
      </c>
      <c r="AA1111" s="154">
        <v>0</v>
      </c>
      <c r="AB1111" s="155">
        <v>0</v>
      </c>
      <c r="AC1111" s="156">
        <v>0</v>
      </c>
      <c r="AD1111" s="157">
        <v>0</v>
      </c>
      <c r="AE1111" s="158">
        <v>0</v>
      </c>
      <c r="AF1111" s="158">
        <v>0</v>
      </c>
      <c r="AG1111" s="158">
        <v>0</v>
      </c>
      <c r="AH1111" s="158">
        <v>5</v>
      </c>
      <c r="AI1111" s="158">
        <v>0</v>
      </c>
      <c r="AJ1111" s="155">
        <v>0</v>
      </c>
      <c r="AK1111" s="155">
        <v>0</v>
      </c>
      <c r="AL1111" s="156">
        <v>0</v>
      </c>
    </row>
    <row r="1112" ht="33" spans="1:38">
      <c r="A1112" s="166" t="s">
        <v>927</v>
      </c>
      <c r="B1112" s="167" t="s">
        <v>1829</v>
      </c>
      <c r="C1112" s="167" t="s">
        <v>935</v>
      </c>
      <c r="D1112" s="150">
        <v>5291</v>
      </c>
      <c r="E1112" s="150">
        <v>72</v>
      </c>
      <c r="F1112" s="150">
        <v>52</v>
      </c>
      <c r="G1112" s="150">
        <v>0</v>
      </c>
      <c r="H1112" s="150">
        <v>0</v>
      </c>
      <c r="I1112" s="151">
        <v>5145</v>
      </c>
      <c r="J1112" s="151">
        <v>145</v>
      </c>
      <c r="K1112" s="151">
        <v>144</v>
      </c>
      <c r="L1112" s="151">
        <v>2</v>
      </c>
      <c r="M1112" s="151">
        <v>0</v>
      </c>
      <c r="N1112" s="151">
        <v>5254</v>
      </c>
      <c r="O1112" s="151">
        <v>148</v>
      </c>
      <c r="P1112" s="151">
        <v>148</v>
      </c>
      <c r="Q1112" s="151">
        <v>56</v>
      </c>
      <c r="R1112" s="151">
        <v>0</v>
      </c>
      <c r="S1112" s="152">
        <v>0.015</v>
      </c>
      <c r="T1112" s="153">
        <v>150692</v>
      </c>
      <c r="U1112" s="153">
        <v>3533</v>
      </c>
      <c r="V1112" s="153">
        <v>3487</v>
      </c>
      <c r="W1112" s="153">
        <v>0</v>
      </c>
      <c r="X1112" s="151">
        <v>3101</v>
      </c>
      <c r="Y1112" s="154">
        <v>0.0234451729355241</v>
      </c>
      <c r="Z1112" s="154">
        <v>0.0136080136080136</v>
      </c>
      <c r="AA1112" s="154">
        <v>0.0281827016520894</v>
      </c>
      <c r="AB1112" s="155">
        <v>0.028169014084507</v>
      </c>
      <c r="AC1112" s="156">
        <v>-0.0145746880440758</v>
      </c>
      <c r="AD1112" s="157">
        <v>37755</v>
      </c>
      <c r="AE1112" s="158">
        <v>876</v>
      </c>
      <c r="AF1112" s="158">
        <v>0</v>
      </c>
      <c r="AG1112" s="158">
        <v>39607</v>
      </c>
      <c r="AH1112" s="158">
        <v>1046</v>
      </c>
      <c r="AI1112" s="158">
        <v>0</v>
      </c>
      <c r="AJ1112" s="155">
        <v>0.023202224870878</v>
      </c>
      <c r="AK1112" s="155">
        <v>0.0264094730729417</v>
      </c>
      <c r="AL1112" s="156">
        <v>-0.00320724820206362</v>
      </c>
    </row>
    <row r="1113" ht="33" spans="1:38">
      <c r="A1113" s="166" t="s">
        <v>927</v>
      </c>
      <c r="B1113" s="167" t="s">
        <v>1829</v>
      </c>
      <c r="C1113" s="167" t="s">
        <v>936</v>
      </c>
      <c r="D1113" s="150">
        <v>0</v>
      </c>
      <c r="E1113" s="150">
        <v>1</v>
      </c>
      <c r="F1113" s="150">
        <v>1</v>
      </c>
      <c r="G1113" s="150">
        <v>1</v>
      </c>
      <c r="H1113" s="150">
        <v>0</v>
      </c>
      <c r="I1113" s="151">
        <v>0</v>
      </c>
      <c r="J1113" s="151">
        <v>0</v>
      </c>
      <c r="K1113" s="151">
        <v>0</v>
      </c>
      <c r="L1113" s="151">
        <v>0</v>
      </c>
      <c r="M1113" s="151">
        <v>0</v>
      </c>
      <c r="N1113" s="151">
        <v>0</v>
      </c>
      <c r="O1113" s="151">
        <v>0</v>
      </c>
      <c r="P1113" s="151">
        <v>0</v>
      </c>
      <c r="Q1113" s="151">
        <v>0</v>
      </c>
      <c r="R1113" s="151">
        <v>0</v>
      </c>
      <c r="S1113" s="152">
        <v>0.015</v>
      </c>
      <c r="T1113" s="153">
        <v>0</v>
      </c>
      <c r="U1113" s="153">
        <v>6</v>
      </c>
      <c r="V1113" s="153">
        <v>6</v>
      </c>
      <c r="W1113" s="153">
        <v>0</v>
      </c>
      <c r="X1113" s="151">
        <v>6</v>
      </c>
      <c r="Y1113" s="154">
        <v>0</v>
      </c>
      <c r="Z1113" s="154">
        <v>0</v>
      </c>
      <c r="AA1113" s="154">
        <v>0</v>
      </c>
      <c r="AB1113" s="155">
        <v>0</v>
      </c>
      <c r="AC1113" s="156">
        <v>0</v>
      </c>
      <c r="AD1113" s="157">
        <v>0</v>
      </c>
      <c r="AE1113" s="158">
        <v>1</v>
      </c>
      <c r="AF1113" s="158">
        <v>0</v>
      </c>
      <c r="AG1113" s="158">
        <v>0</v>
      </c>
      <c r="AH1113" s="158">
        <v>1</v>
      </c>
      <c r="AI1113" s="158">
        <v>0</v>
      </c>
      <c r="AJ1113" s="155">
        <v>0</v>
      </c>
      <c r="AK1113" s="155">
        <v>0</v>
      </c>
      <c r="AL1113" s="156">
        <v>0</v>
      </c>
    </row>
    <row r="1114" ht="33" spans="1:38">
      <c r="A1114" s="166" t="s">
        <v>927</v>
      </c>
      <c r="B1114" s="167" t="s">
        <v>1829</v>
      </c>
      <c r="C1114" s="167" t="s">
        <v>937</v>
      </c>
      <c r="D1114" s="150">
        <v>2568</v>
      </c>
      <c r="E1114" s="150">
        <v>50</v>
      </c>
      <c r="F1114" s="150">
        <v>37</v>
      </c>
      <c r="G1114" s="150">
        <v>0</v>
      </c>
      <c r="H1114" s="150">
        <v>0</v>
      </c>
      <c r="I1114" s="151">
        <v>2587</v>
      </c>
      <c r="J1114" s="151">
        <v>66</v>
      </c>
      <c r="K1114" s="151">
        <v>66</v>
      </c>
      <c r="L1114" s="151">
        <v>3</v>
      </c>
      <c r="M1114" s="151">
        <v>0</v>
      </c>
      <c r="N1114" s="151">
        <v>2468</v>
      </c>
      <c r="O1114" s="151">
        <v>34</v>
      </c>
      <c r="P1114" s="151">
        <v>34</v>
      </c>
      <c r="Q1114" s="151">
        <v>18</v>
      </c>
      <c r="R1114" s="151">
        <v>0</v>
      </c>
      <c r="S1114" s="152">
        <v>0.015</v>
      </c>
      <c r="T1114" s="153">
        <v>70213</v>
      </c>
      <c r="U1114" s="153">
        <v>1371</v>
      </c>
      <c r="V1114" s="153">
        <v>1357</v>
      </c>
      <c r="W1114" s="153">
        <v>1</v>
      </c>
      <c r="X1114" s="151">
        <v>1214</v>
      </c>
      <c r="Y1114" s="154">
        <v>0.019512056171934</v>
      </c>
      <c r="Z1114" s="154">
        <v>0.0194704049844237</v>
      </c>
      <c r="AA1114" s="154">
        <v>0.0255121762659451</v>
      </c>
      <c r="AB1114" s="155">
        <v>0.0137763371150729</v>
      </c>
      <c r="AC1114" s="156">
        <v>-0.00604177128152144</v>
      </c>
      <c r="AD1114" s="157">
        <v>18131</v>
      </c>
      <c r="AE1114" s="158">
        <v>319</v>
      </c>
      <c r="AF1114" s="158">
        <v>0</v>
      </c>
      <c r="AG1114" s="158">
        <v>18249</v>
      </c>
      <c r="AH1114" s="158">
        <v>363</v>
      </c>
      <c r="AI1114" s="158">
        <v>0</v>
      </c>
      <c r="AJ1114" s="155">
        <v>0.0175941757211406</v>
      </c>
      <c r="AK1114" s="155">
        <v>0.0198915009041591</v>
      </c>
      <c r="AL1114" s="156">
        <v>-0.00229732518301854</v>
      </c>
    </row>
    <row r="1115" ht="33" spans="1:38">
      <c r="A1115" s="166" t="s">
        <v>927</v>
      </c>
      <c r="B1115" s="167" t="s">
        <v>1830</v>
      </c>
      <c r="C1115" s="167" t="s">
        <v>938</v>
      </c>
      <c r="D1115" s="150">
        <v>0</v>
      </c>
      <c r="E1115" s="150">
        <v>0</v>
      </c>
      <c r="F1115" s="150">
        <v>0</v>
      </c>
      <c r="G1115" s="150">
        <v>0</v>
      </c>
      <c r="H1115" s="150">
        <v>0</v>
      </c>
      <c r="I1115" s="151">
        <v>0</v>
      </c>
      <c r="J1115" s="151">
        <v>0</v>
      </c>
      <c r="K1115" s="151">
        <v>0</v>
      </c>
      <c r="L1115" s="151">
        <v>0</v>
      </c>
      <c r="M1115" s="151">
        <v>0</v>
      </c>
      <c r="N1115" s="151">
        <v>0</v>
      </c>
      <c r="O1115" s="151">
        <v>1</v>
      </c>
      <c r="P1115" s="151">
        <v>1</v>
      </c>
      <c r="Q1115" s="151">
        <v>1</v>
      </c>
      <c r="R1115" s="151">
        <v>0</v>
      </c>
      <c r="S1115" s="152">
        <v>0.015</v>
      </c>
      <c r="T1115" s="153">
        <v>0</v>
      </c>
      <c r="U1115" s="153">
        <v>1</v>
      </c>
      <c r="V1115" s="153">
        <v>1</v>
      </c>
      <c r="W1115" s="153">
        <v>0</v>
      </c>
      <c r="X1115" s="151">
        <v>1</v>
      </c>
      <c r="Y1115" s="154">
        <v>0</v>
      </c>
      <c r="Z1115" s="154">
        <v>0</v>
      </c>
      <c r="AA1115" s="154">
        <v>0</v>
      </c>
      <c r="AB1115" s="155">
        <v>0</v>
      </c>
      <c r="AC1115" s="156">
        <v>0</v>
      </c>
      <c r="AD1115" s="157">
        <v>0</v>
      </c>
      <c r="AE1115" s="158">
        <v>1</v>
      </c>
      <c r="AF1115" s="158">
        <v>0</v>
      </c>
      <c r="AG1115" s="158">
        <v>0</v>
      </c>
      <c r="AH1115" s="158">
        <v>0</v>
      </c>
      <c r="AI1115" s="158">
        <v>0</v>
      </c>
      <c r="AJ1115" s="155">
        <v>0</v>
      </c>
      <c r="AK1115" s="155">
        <v>0</v>
      </c>
      <c r="AL1115" s="156">
        <v>0</v>
      </c>
    </row>
    <row r="1116" ht="33" spans="1:38">
      <c r="A1116" s="166" t="s">
        <v>927</v>
      </c>
      <c r="B1116" s="167" t="s">
        <v>1830</v>
      </c>
      <c r="C1116" s="167" t="s">
        <v>939</v>
      </c>
      <c r="D1116" s="150">
        <v>3579</v>
      </c>
      <c r="E1116" s="150">
        <v>46</v>
      </c>
      <c r="F1116" s="150">
        <v>32</v>
      </c>
      <c r="G1116" s="150">
        <v>0</v>
      </c>
      <c r="H1116" s="150">
        <v>0</v>
      </c>
      <c r="I1116" s="151">
        <v>2316</v>
      </c>
      <c r="J1116" s="151">
        <v>55</v>
      </c>
      <c r="K1116" s="151">
        <v>53</v>
      </c>
      <c r="L1116" s="151">
        <v>8</v>
      </c>
      <c r="M1116" s="151">
        <v>0</v>
      </c>
      <c r="N1116" s="151">
        <v>2417</v>
      </c>
      <c r="O1116" s="151">
        <v>54</v>
      </c>
      <c r="P1116" s="151">
        <v>54</v>
      </c>
      <c r="Q1116" s="151">
        <v>28</v>
      </c>
      <c r="R1116" s="151">
        <v>0</v>
      </c>
      <c r="S1116" s="152">
        <v>0.015</v>
      </c>
      <c r="T1116" s="153">
        <v>80612</v>
      </c>
      <c r="U1116" s="153">
        <v>1389</v>
      </c>
      <c r="V1116" s="153">
        <v>1370</v>
      </c>
      <c r="W1116" s="153">
        <v>0</v>
      </c>
      <c r="X1116" s="151">
        <v>1241</v>
      </c>
      <c r="Y1116" s="154">
        <v>0.017230685257778</v>
      </c>
      <c r="Z1116" s="154">
        <v>0.0128527521654093</v>
      </c>
      <c r="AA1116" s="154">
        <v>0.0237478411053541</v>
      </c>
      <c r="AB1116" s="155">
        <v>0.0223417459660736</v>
      </c>
      <c r="AC1116" s="156">
        <v>-0.0108950889399447</v>
      </c>
      <c r="AD1116" s="157">
        <v>18574</v>
      </c>
      <c r="AE1116" s="158">
        <v>336</v>
      </c>
      <c r="AF1116" s="158">
        <v>0</v>
      </c>
      <c r="AG1116" s="158">
        <v>18777</v>
      </c>
      <c r="AH1116" s="158">
        <v>395</v>
      </c>
      <c r="AI1116" s="158">
        <v>0</v>
      </c>
      <c r="AJ1116" s="155">
        <v>0.0180898029503607</v>
      </c>
      <c r="AK1116" s="155">
        <v>0.0210363742876924</v>
      </c>
      <c r="AL1116" s="156">
        <v>-0.00294657133733167</v>
      </c>
    </row>
    <row r="1117" ht="33" spans="1:38">
      <c r="A1117" s="166" t="s">
        <v>927</v>
      </c>
      <c r="B1117" s="167" t="s">
        <v>1830</v>
      </c>
      <c r="C1117" s="167" t="s">
        <v>940</v>
      </c>
      <c r="D1117" s="150">
        <v>2863</v>
      </c>
      <c r="E1117" s="150">
        <v>53</v>
      </c>
      <c r="F1117" s="150">
        <v>31</v>
      </c>
      <c r="G1117" s="150">
        <v>0</v>
      </c>
      <c r="H1117" s="150">
        <v>0</v>
      </c>
      <c r="I1117" s="151">
        <v>3000</v>
      </c>
      <c r="J1117" s="151">
        <v>56</v>
      </c>
      <c r="K1117" s="151">
        <v>56</v>
      </c>
      <c r="L1117" s="151">
        <v>17</v>
      </c>
      <c r="M1117" s="151">
        <v>0</v>
      </c>
      <c r="N1117" s="151">
        <v>2986</v>
      </c>
      <c r="O1117" s="151">
        <v>53</v>
      </c>
      <c r="P1117" s="151">
        <v>53</v>
      </c>
      <c r="Q1117" s="151">
        <v>29</v>
      </c>
      <c r="R1117" s="151">
        <v>0</v>
      </c>
      <c r="S1117" s="152">
        <v>0.015</v>
      </c>
      <c r="T1117" s="153">
        <v>88155</v>
      </c>
      <c r="U1117" s="153">
        <v>1594</v>
      </c>
      <c r="V1117" s="153">
        <v>1571</v>
      </c>
      <c r="W1117" s="153">
        <v>1</v>
      </c>
      <c r="X1117" s="151">
        <v>1462</v>
      </c>
      <c r="Y1117" s="154">
        <v>0.0180704441041348</v>
      </c>
      <c r="Z1117" s="154">
        <v>0.0185120502968914</v>
      </c>
      <c r="AA1117" s="154">
        <v>0.0186666666666667</v>
      </c>
      <c r="AB1117" s="155">
        <v>0.0177494976557267</v>
      </c>
      <c r="AC1117" s="156">
        <v>-0.000154616369775297</v>
      </c>
      <c r="AD1117" s="157">
        <v>21070</v>
      </c>
      <c r="AE1117" s="158">
        <v>398</v>
      </c>
      <c r="AF1117" s="158">
        <v>0</v>
      </c>
      <c r="AG1117" s="158">
        <v>22848</v>
      </c>
      <c r="AH1117" s="158">
        <v>466</v>
      </c>
      <c r="AI1117" s="158">
        <v>1</v>
      </c>
      <c r="AJ1117" s="155">
        <v>0.0188894162316089</v>
      </c>
      <c r="AK1117" s="155">
        <v>0.0203518907563025</v>
      </c>
      <c r="AL1117" s="156">
        <v>-0.0014624745246936</v>
      </c>
    </row>
    <row r="1118" ht="33" spans="1:38">
      <c r="A1118" s="166" t="s">
        <v>927</v>
      </c>
      <c r="B1118" s="167" t="s">
        <v>1830</v>
      </c>
      <c r="C1118" s="167" t="s">
        <v>941</v>
      </c>
      <c r="D1118" s="150">
        <v>1913</v>
      </c>
      <c r="E1118" s="150">
        <v>33</v>
      </c>
      <c r="F1118" s="150">
        <v>20</v>
      </c>
      <c r="G1118" s="150">
        <v>2</v>
      </c>
      <c r="H1118" s="150">
        <v>0</v>
      </c>
      <c r="I1118" s="151">
        <v>1732</v>
      </c>
      <c r="J1118" s="151">
        <v>25</v>
      </c>
      <c r="K1118" s="151">
        <v>25</v>
      </c>
      <c r="L1118" s="151">
        <v>4</v>
      </c>
      <c r="M1118" s="151">
        <v>0</v>
      </c>
      <c r="N1118" s="151">
        <v>1985</v>
      </c>
      <c r="O1118" s="151">
        <v>60</v>
      </c>
      <c r="P1118" s="151">
        <v>60</v>
      </c>
      <c r="Q1118" s="151">
        <v>41</v>
      </c>
      <c r="R1118" s="151">
        <v>1</v>
      </c>
      <c r="S1118" s="152">
        <v>0.015</v>
      </c>
      <c r="T1118" s="153">
        <v>55249</v>
      </c>
      <c r="U1118" s="153">
        <v>1080</v>
      </c>
      <c r="V1118" s="153">
        <v>1067</v>
      </c>
      <c r="W1118" s="153">
        <v>2</v>
      </c>
      <c r="X1118" s="151">
        <v>987</v>
      </c>
      <c r="Y1118" s="154">
        <v>0.0195116653695089</v>
      </c>
      <c r="Z1118" s="154">
        <v>0.0172503920543649</v>
      </c>
      <c r="AA1118" s="154">
        <v>0.0144341801385681</v>
      </c>
      <c r="AB1118" s="155">
        <v>0.0297229219143577</v>
      </c>
      <c r="AC1118" s="156">
        <v>0.00281621191579674</v>
      </c>
      <c r="AD1118" s="157">
        <v>13219</v>
      </c>
      <c r="AE1118" s="158">
        <v>270</v>
      </c>
      <c r="AF1118" s="158">
        <v>1</v>
      </c>
      <c r="AG1118" s="158">
        <v>14398</v>
      </c>
      <c r="AH1118" s="158">
        <v>297</v>
      </c>
      <c r="AI1118" s="158">
        <v>1</v>
      </c>
      <c r="AJ1118" s="155">
        <v>0.0203494969362282</v>
      </c>
      <c r="AK1118" s="155">
        <v>0.0205584108904014</v>
      </c>
      <c r="AL1118" s="156">
        <v>-0.000208913954173291</v>
      </c>
    </row>
    <row r="1119" ht="33" spans="1:38">
      <c r="A1119" s="166" t="s">
        <v>927</v>
      </c>
      <c r="B1119" s="167" t="s">
        <v>1830</v>
      </c>
      <c r="C1119" s="167" t="s">
        <v>942</v>
      </c>
      <c r="D1119" s="150">
        <v>3167</v>
      </c>
      <c r="E1119" s="150">
        <v>70</v>
      </c>
      <c r="F1119" s="150">
        <v>44</v>
      </c>
      <c r="G1119" s="150">
        <v>9</v>
      </c>
      <c r="H1119" s="150">
        <v>0</v>
      </c>
      <c r="I1119" s="151">
        <v>3251</v>
      </c>
      <c r="J1119" s="151">
        <v>23</v>
      </c>
      <c r="K1119" s="151">
        <v>23</v>
      </c>
      <c r="L1119" s="151">
        <v>1</v>
      </c>
      <c r="M1119" s="151">
        <v>0</v>
      </c>
      <c r="N1119" s="151">
        <v>3530</v>
      </c>
      <c r="O1119" s="151">
        <v>16</v>
      </c>
      <c r="P1119" s="151">
        <v>16</v>
      </c>
      <c r="Q1119" s="151">
        <v>1</v>
      </c>
      <c r="R1119" s="151">
        <v>0</v>
      </c>
      <c r="S1119" s="152">
        <v>0.015</v>
      </c>
      <c r="T1119" s="153">
        <v>101127</v>
      </c>
      <c r="U1119" s="153">
        <v>1318</v>
      </c>
      <c r="V1119" s="153">
        <v>1292</v>
      </c>
      <c r="W1119" s="153">
        <v>8</v>
      </c>
      <c r="X1119" s="151">
        <v>1178</v>
      </c>
      <c r="Y1119" s="154">
        <v>0.0129540083261641</v>
      </c>
      <c r="Z1119" s="154">
        <v>0.0221029365329965</v>
      </c>
      <c r="AA1119" s="154">
        <v>0.00707474623192864</v>
      </c>
      <c r="AB1119" s="155">
        <v>0.00453257790368272</v>
      </c>
      <c r="AC1119" s="156">
        <v>0.0150281903010679</v>
      </c>
      <c r="AD1119" s="157">
        <v>23388</v>
      </c>
      <c r="AE1119" s="158">
        <v>318</v>
      </c>
      <c r="AF1119" s="158">
        <v>1</v>
      </c>
      <c r="AG1119" s="158">
        <v>25289</v>
      </c>
      <c r="AH1119" s="158">
        <v>359</v>
      </c>
      <c r="AI1119" s="158">
        <v>1</v>
      </c>
      <c r="AJ1119" s="155">
        <v>0.0135539592953651</v>
      </c>
      <c r="AK1119" s="155">
        <v>0.014156352564356</v>
      </c>
      <c r="AL1119" s="156">
        <v>-0.000602393268990899</v>
      </c>
    </row>
    <row r="1120" ht="33" spans="1:38">
      <c r="A1120" s="166" t="s">
        <v>927</v>
      </c>
      <c r="B1120" s="167" t="s">
        <v>1830</v>
      </c>
      <c r="C1120" s="167" t="s">
        <v>943</v>
      </c>
      <c r="D1120" s="150">
        <v>1802</v>
      </c>
      <c r="E1120" s="150">
        <v>48</v>
      </c>
      <c r="F1120" s="150">
        <v>36</v>
      </c>
      <c r="G1120" s="150">
        <v>1</v>
      </c>
      <c r="H1120" s="150">
        <v>0</v>
      </c>
      <c r="I1120" s="151">
        <v>1340</v>
      </c>
      <c r="J1120" s="151">
        <v>11</v>
      </c>
      <c r="K1120" s="151">
        <v>11</v>
      </c>
      <c r="L1120" s="151">
        <v>0</v>
      </c>
      <c r="M1120" s="151">
        <v>0</v>
      </c>
      <c r="N1120" s="151">
        <v>1597</v>
      </c>
      <c r="O1120" s="151">
        <v>28</v>
      </c>
      <c r="P1120" s="151">
        <v>28</v>
      </c>
      <c r="Q1120" s="151">
        <v>8</v>
      </c>
      <c r="R1120" s="151">
        <v>0</v>
      </c>
      <c r="S1120" s="152">
        <v>0.015</v>
      </c>
      <c r="T1120" s="153">
        <v>44875</v>
      </c>
      <c r="U1120" s="153">
        <v>655</v>
      </c>
      <c r="V1120" s="153">
        <v>642</v>
      </c>
      <c r="W1120" s="153">
        <v>0</v>
      </c>
      <c r="X1120" s="151">
        <v>566</v>
      </c>
      <c r="Y1120" s="154">
        <v>0.0145961002785515</v>
      </c>
      <c r="Z1120" s="154">
        <v>0.0266370699223085</v>
      </c>
      <c r="AA1120" s="154">
        <v>0.0082089552238806</v>
      </c>
      <c r="AB1120" s="155">
        <v>0.0175328741390106</v>
      </c>
      <c r="AC1120" s="156">
        <v>0.0184281146984279</v>
      </c>
      <c r="AD1120" s="157">
        <v>10685</v>
      </c>
      <c r="AE1120" s="158">
        <v>172</v>
      </c>
      <c r="AF1120" s="158">
        <v>0</v>
      </c>
      <c r="AG1120" s="158">
        <v>11192</v>
      </c>
      <c r="AH1120" s="158">
        <v>158</v>
      </c>
      <c r="AI1120" s="158">
        <v>0</v>
      </c>
      <c r="AJ1120" s="155">
        <v>0.0160973327094057</v>
      </c>
      <c r="AK1120" s="155">
        <v>0.0141172265904217</v>
      </c>
      <c r="AL1120" s="156">
        <v>0.00198010611898398</v>
      </c>
    </row>
    <row r="1121" ht="33" spans="1:38">
      <c r="A1121" s="166" t="s">
        <v>927</v>
      </c>
      <c r="B1121" s="167" t="s">
        <v>1830</v>
      </c>
      <c r="C1121" s="167" t="s">
        <v>944</v>
      </c>
      <c r="D1121" s="150">
        <v>2498</v>
      </c>
      <c r="E1121" s="150">
        <v>70</v>
      </c>
      <c r="F1121" s="150">
        <v>42</v>
      </c>
      <c r="G1121" s="150">
        <v>0</v>
      </c>
      <c r="H1121" s="150">
        <v>0</v>
      </c>
      <c r="I1121" s="151">
        <v>2430</v>
      </c>
      <c r="J1121" s="151">
        <v>40</v>
      </c>
      <c r="K1121" s="151">
        <v>40</v>
      </c>
      <c r="L1121" s="151">
        <v>1</v>
      </c>
      <c r="M1121" s="151">
        <v>0</v>
      </c>
      <c r="N1121" s="151">
        <v>2642</v>
      </c>
      <c r="O1121" s="151">
        <v>50</v>
      </c>
      <c r="P1121" s="151">
        <v>50</v>
      </c>
      <c r="Q1121" s="151">
        <v>18</v>
      </c>
      <c r="R1121" s="151">
        <v>0</v>
      </c>
      <c r="S1121" s="152">
        <v>0.015</v>
      </c>
      <c r="T1121" s="153">
        <v>73872</v>
      </c>
      <c r="U1121" s="153">
        <v>1271</v>
      </c>
      <c r="V1121" s="153">
        <v>1243</v>
      </c>
      <c r="W1121" s="153">
        <v>2</v>
      </c>
      <c r="X1121" s="151">
        <v>1110</v>
      </c>
      <c r="Y1121" s="154">
        <v>0.0171783625730994</v>
      </c>
      <c r="Z1121" s="154">
        <v>0.0280224179343475</v>
      </c>
      <c r="AA1121" s="154">
        <v>0.0164609053497942</v>
      </c>
      <c r="AB1121" s="155">
        <v>0.0189250567751703</v>
      </c>
      <c r="AC1121" s="156">
        <v>0.0115615125845532</v>
      </c>
      <c r="AD1121" s="157">
        <v>17192</v>
      </c>
      <c r="AE1121" s="158">
        <v>354</v>
      </c>
      <c r="AF1121" s="158">
        <v>0</v>
      </c>
      <c r="AG1121" s="158">
        <v>18305</v>
      </c>
      <c r="AH1121" s="158">
        <v>341</v>
      </c>
      <c r="AI1121" s="158">
        <v>0</v>
      </c>
      <c r="AJ1121" s="155">
        <v>0.0205909725453699</v>
      </c>
      <c r="AK1121" s="155">
        <v>0.0186287899481016</v>
      </c>
      <c r="AL1121" s="156">
        <v>0.00196218259726833</v>
      </c>
    </row>
    <row r="1122" ht="33" spans="1:38">
      <c r="A1122" s="166" t="s">
        <v>927</v>
      </c>
      <c r="B1122" s="167" t="s">
        <v>1830</v>
      </c>
      <c r="C1122" s="167" t="s">
        <v>945</v>
      </c>
      <c r="D1122" s="150">
        <v>3503</v>
      </c>
      <c r="E1122" s="150">
        <v>49</v>
      </c>
      <c r="F1122" s="150">
        <v>34</v>
      </c>
      <c r="G1122" s="150">
        <v>2</v>
      </c>
      <c r="H1122" s="150">
        <v>0</v>
      </c>
      <c r="I1122" s="151">
        <v>3507</v>
      </c>
      <c r="J1122" s="151">
        <v>78</v>
      </c>
      <c r="K1122" s="151">
        <v>78</v>
      </c>
      <c r="L1122" s="151">
        <v>1</v>
      </c>
      <c r="M1122" s="151">
        <v>0</v>
      </c>
      <c r="N1122" s="151">
        <v>3923</v>
      </c>
      <c r="O1122" s="151">
        <v>102</v>
      </c>
      <c r="P1122" s="151">
        <v>102</v>
      </c>
      <c r="Q1122" s="151">
        <v>47</v>
      </c>
      <c r="R1122" s="151">
        <v>0</v>
      </c>
      <c r="S1122" s="152">
        <v>0.015</v>
      </c>
      <c r="T1122" s="153">
        <v>113260</v>
      </c>
      <c r="U1122" s="153">
        <v>2237</v>
      </c>
      <c r="V1122" s="153">
        <v>2220</v>
      </c>
      <c r="W1122" s="153">
        <v>3</v>
      </c>
      <c r="X1122" s="151">
        <v>2014</v>
      </c>
      <c r="Y1122" s="154">
        <v>0.0197245276355289</v>
      </c>
      <c r="Z1122" s="154">
        <v>0.0139880102769055</v>
      </c>
      <c r="AA1122" s="154">
        <v>0.0222412318220701</v>
      </c>
      <c r="AB1122" s="155">
        <v>0.0260005098139179</v>
      </c>
      <c r="AC1122" s="156">
        <v>-0.00825322154516464</v>
      </c>
      <c r="AD1122" s="157">
        <v>25611</v>
      </c>
      <c r="AE1122" s="158">
        <v>569</v>
      </c>
      <c r="AF1122" s="158">
        <v>0</v>
      </c>
      <c r="AG1122" s="158">
        <v>28050</v>
      </c>
      <c r="AH1122" s="158">
        <v>613</v>
      </c>
      <c r="AI1122" s="158">
        <v>2</v>
      </c>
      <c r="AJ1122" s="155">
        <v>0.0222170161258834</v>
      </c>
      <c r="AK1122" s="155">
        <v>0.0217825311942959</v>
      </c>
      <c r="AL1122" s="156">
        <v>0.000434484931587511</v>
      </c>
    </row>
    <row r="1123" ht="33" spans="1:38">
      <c r="A1123" s="166" t="s">
        <v>927</v>
      </c>
      <c r="B1123" s="167" t="s">
        <v>1830</v>
      </c>
      <c r="C1123" s="167" t="s">
        <v>946</v>
      </c>
      <c r="D1123" s="150">
        <v>4020</v>
      </c>
      <c r="E1123" s="150">
        <v>54</v>
      </c>
      <c r="F1123" s="150">
        <v>39</v>
      </c>
      <c r="G1123" s="150">
        <v>13</v>
      </c>
      <c r="H1123" s="150">
        <v>0</v>
      </c>
      <c r="I1123" s="151">
        <v>3722</v>
      </c>
      <c r="J1123" s="151">
        <v>36</v>
      </c>
      <c r="K1123" s="151">
        <v>36</v>
      </c>
      <c r="L1123" s="151">
        <v>1</v>
      </c>
      <c r="M1123" s="151">
        <v>0</v>
      </c>
      <c r="N1123" s="151">
        <v>3992</v>
      </c>
      <c r="O1123" s="151">
        <v>69</v>
      </c>
      <c r="P1123" s="151">
        <v>69</v>
      </c>
      <c r="Q1123" s="151">
        <v>24</v>
      </c>
      <c r="R1123" s="151">
        <v>0</v>
      </c>
      <c r="S1123" s="152">
        <v>0.015</v>
      </c>
      <c r="T1123" s="153">
        <v>106877</v>
      </c>
      <c r="U1123" s="153">
        <v>1408</v>
      </c>
      <c r="V1123" s="153">
        <v>1393</v>
      </c>
      <c r="W1123" s="153">
        <v>2</v>
      </c>
      <c r="X1123" s="151">
        <v>1256</v>
      </c>
      <c r="Y1123" s="154">
        <v>0.0131553093743275</v>
      </c>
      <c r="Z1123" s="154">
        <v>0.0134328358208955</v>
      </c>
      <c r="AA1123" s="154">
        <v>0.00967221923696937</v>
      </c>
      <c r="AB1123" s="155">
        <v>0.0172845691382766</v>
      </c>
      <c r="AC1123" s="156">
        <v>0.00376061658392615</v>
      </c>
      <c r="AD1123" s="157">
        <v>26077</v>
      </c>
      <c r="AE1123" s="158">
        <v>354</v>
      </c>
      <c r="AF1123" s="158">
        <v>1</v>
      </c>
      <c r="AG1123" s="158">
        <v>26940</v>
      </c>
      <c r="AH1123" s="158">
        <v>403</v>
      </c>
      <c r="AI1123" s="158">
        <v>1</v>
      </c>
      <c r="AJ1123" s="155">
        <v>0.0135368332246808</v>
      </c>
      <c r="AK1123" s="155">
        <v>0.0149220489977728</v>
      </c>
      <c r="AL1123" s="156">
        <v>-0.00138521577309208</v>
      </c>
    </row>
    <row r="1124" ht="33" spans="1:38">
      <c r="A1124" s="166" t="s">
        <v>927</v>
      </c>
      <c r="B1124" s="167" t="s">
        <v>1830</v>
      </c>
      <c r="C1124" s="167" t="s">
        <v>947</v>
      </c>
      <c r="D1124" s="150">
        <v>580</v>
      </c>
      <c r="E1124" s="150">
        <v>10</v>
      </c>
      <c r="F1124" s="150">
        <v>8</v>
      </c>
      <c r="G1124" s="150">
        <v>1</v>
      </c>
      <c r="H1124" s="150">
        <v>0</v>
      </c>
      <c r="I1124" s="151">
        <v>599</v>
      </c>
      <c r="J1124" s="151">
        <v>5</v>
      </c>
      <c r="K1124" s="151">
        <v>5</v>
      </c>
      <c r="L1124" s="151">
        <v>0</v>
      </c>
      <c r="M1124" s="151">
        <v>0</v>
      </c>
      <c r="N1124" s="151">
        <v>655</v>
      </c>
      <c r="O1124" s="151">
        <v>8</v>
      </c>
      <c r="P1124" s="151">
        <v>8</v>
      </c>
      <c r="Q1124" s="151">
        <v>4</v>
      </c>
      <c r="R1124" s="151">
        <v>0</v>
      </c>
      <c r="S1124" s="152">
        <v>0.015</v>
      </c>
      <c r="T1124" s="153">
        <v>18057</v>
      </c>
      <c r="U1124" s="153">
        <v>246</v>
      </c>
      <c r="V1124" s="153">
        <v>244</v>
      </c>
      <c r="W1124" s="153">
        <v>0</v>
      </c>
      <c r="X1124" s="151">
        <v>224</v>
      </c>
      <c r="Y1124" s="154">
        <v>0.0136235255025752</v>
      </c>
      <c r="Z1124" s="154">
        <v>0.0172413793103448</v>
      </c>
      <c r="AA1124" s="154">
        <v>0.00834724540901502</v>
      </c>
      <c r="AB1124" s="155">
        <v>0.0122137404580153</v>
      </c>
      <c r="AC1124" s="156">
        <v>0.0088941339013298</v>
      </c>
      <c r="AD1124" s="157">
        <v>4220</v>
      </c>
      <c r="AE1124" s="158">
        <v>54</v>
      </c>
      <c r="AF1124" s="158">
        <v>0</v>
      </c>
      <c r="AG1124" s="158">
        <v>4348</v>
      </c>
      <c r="AH1124" s="158">
        <v>84</v>
      </c>
      <c r="AI1124" s="158">
        <v>0</v>
      </c>
      <c r="AJ1124" s="155">
        <v>0.0127962085308057</v>
      </c>
      <c r="AK1124" s="155">
        <v>0.0193192272309108</v>
      </c>
      <c r="AL1124" s="156">
        <v>-0.00652301870010508</v>
      </c>
    </row>
    <row r="1125" ht="33" spans="1:38">
      <c r="A1125" s="166" t="s">
        <v>927</v>
      </c>
      <c r="B1125" s="167" t="s">
        <v>1830</v>
      </c>
      <c r="C1125" s="167" t="s">
        <v>948</v>
      </c>
      <c r="D1125" s="150">
        <v>2949</v>
      </c>
      <c r="E1125" s="150">
        <v>45</v>
      </c>
      <c r="F1125" s="150">
        <v>34</v>
      </c>
      <c r="G1125" s="150">
        <v>1</v>
      </c>
      <c r="H1125" s="150">
        <v>0</v>
      </c>
      <c r="I1125" s="151">
        <v>2861</v>
      </c>
      <c r="J1125" s="151">
        <v>25</v>
      </c>
      <c r="K1125" s="151">
        <v>25</v>
      </c>
      <c r="L1125" s="151">
        <v>1</v>
      </c>
      <c r="M1125" s="151">
        <v>0</v>
      </c>
      <c r="N1125" s="151">
        <v>3126</v>
      </c>
      <c r="O1125" s="151">
        <v>30</v>
      </c>
      <c r="P1125" s="151">
        <v>30</v>
      </c>
      <c r="Q1125" s="151">
        <v>5</v>
      </c>
      <c r="R1125" s="151">
        <v>0</v>
      </c>
      <c r="S1125" s="152">
        <v>0.015</v>
      </c>
      <c r="T1125" s="153">
        <v>84969</v>
      </c>
      <c r="U1125" s="153">
        <v>1223</v>
      </c>
      <c r="V1125" s="153">
        <v>1210</v>
      </c>
      <c r="W1125" s="153">
        <v>0</v>
      </c>
      <c r="X1125" s="151">
        <v>1103</v>
      </c>
      <c r="Y1125" s="154">
        <v>0.014393484682649</v>
      </c>
      <c r="Z1125" s="154">
        <v>0.0152594099694812</v>
      </c>
      <c r="AA1125" s="154">
        <v>0.00873820342537574</v>
      </c>
      <c r="AB1125" s="155">
        <v>0.00959692898272553</v>
      </c>
      <c r="AC1125" s="156">
        <v>0.00652120654410544</v>
      </c>
      <c r="AD1125" s="157">
        <v>20567</v>
      </c>
      <c r="AE1125" s="158">
        <v>278</v>
      </c>
      <c r="AF1125" s="158">
        <v>0</v>
      </c>
      <c r="AG1125" s="158">
        <v>20993</v>
      </c>
      <c r="AH1125" s="158">
        <v>294</v>
      </c>
      <c r="AI1125" s="158">
        <v>0</v>
      </c>
      <c r="AJ1125" s="155">
        <v>0.0135167987552876</v>
      </c>
      <c r="AK1125" s="155">
        <v>0.0140046682227409</v>
      </c>
      <c r="AL1125" s="156">
        <v>-0.000487869467453318</v>
      </c>
    </row>
    <row r="1126" ht="33" spans="1:38">
      <c r="A1126" s="166" t="s">
        <v>927</v>
      </c>
      <c r="B1126" s="167" t="s">
        <v>1830</v>
      </c>
      <c r="C1126" s="167" t="s">
        <v>949</v>
      </c>
      <c r="D1126" s="150">
        <v>2155</v>
      </c>
      <c r="E1126" s="150">
        <v>25</v>
      </c>
      <c r="F1126" s="150">
        <v>17</v>
      </c>
      <c r="G1126" s="150">
        <v>2</v>
      </c>
      <c r="H1126" s="150">
        <v>0</v>
      </c>
      <c r="I1126" s="151">
        <v>1886</v>
      </c>
      <c r="J1126" s="151">
        <v>39</v>
      </c>
      <c r="K1126" s="151">
        <v>39</v>
      </c>
      <c r="L1126" s="151">
        <v>2</v>
      </c>
      <c r="M1126" s="151">
        <v>0</v>
      </c>
      <c r="N1126" s="151">
        <v>2217</v>
      </c>
      <c r="O1126" s="151">
        <v>29</v>
      </c>
      <c r="P1126" s="151">
        <v>29</v>
      </c>
      <c r="Q1126" s="151">
        <v>15</v>
      </c>
      <c r="R1126" s="151">
        <v>0</v>
      </c>
      <c r="S1126" s="152">
        <v>0.015</v>
      </c>
      <c r="T1126" s="153">
        <v>60074</v>
      </c>
      <c r="U1126" s="153">
        <v>936</v>
      </c>
      <c r="V1126" s="153">
        <v>927</v>
      </c>
      <c r="W1126" s="153">
        <v>9</v>
      </c>
      <c r="X1126" s="151">
        <v>840</v>
      </c>
      <c r="Y1126" s="154">
        <v>0.0154309684722176</v>
      </c>
      <c r="Z1126" s="154">
        <v>0.0116009280742459</v>
      </c>
      <c r="AA1126" s="154">
        <v>0.02067868504772</v>
      </c>
      <c r="AB1126" s="155">
        <v>0.0130807397383852</v>
      </c>
      <c r="AC1126" s="156">
        <v>-0.0090777569734741</v>
      </c>
      <c r="AD1126" s="157">
        <v>14598</v>
      </c>
      <c r="AE1126" s="158">
        <v>193</v>
      </c>
      <c r="AF1126" s="158">
        <v>0</v>
      </c>
      <c r="AG1126" s="158">
        <v>15060</v>
      </c>
      <c r="AH1126" s="158">
        <v>259</v>
      </c>
      <c r="AI1126" s="158">
        <v>2</v>
      </c>
      <c r="AJ1126" s="155">
        <v>0.0132209891765995</v>
      </c>
      <c r="AK1126" s="155">
        <v>0.0170650730411687</v>
      </c>
      <c r="AL1126" s="156">
        <v>-0.00384408386456912</v>
      </c>
    </row>
    <row r="1127" ht="33" spans="1:38">
      <c r="A1127" s="166" t="s">
        <v>927</v>
      </c>
      <c r="B1127" s="167" t="s">
        <v>1831</v>
      </c>
      <c r="C1127" s="167" t="s">
        <v>950</v>
      </c>
      <c r="D1127" s="150">
        <v>5588</v>
      </c>
      <c r="E1127" s="150">
        <v>147</v>
      </c>
      <c r="F1127" s="150">
        <v>96</v>
      </c>
      <c r="G1127" s="150">
        <v>0</v>
      </c>
      <c r="H1127" s="150">
        <v>0</v>
      </c>
      <c r="I1127" s="151">
        <v>6525</v>
      </c>
      <c r="J1127" s="151">
        <v>231</v>
      </c>
      <c r="K1127" s="151">
        <v>231</v>
      </c>
      <c r="L1127" s="151">
        <v>0</v>
      </c>
      <c r="M1127" s="151">
        <v>0</v>
      </c>
      <c r="N1127" s="151">
        <v>6492</v>
      </c>
      <c r="O1127" s="151">
        <v>233</v>
      </c>
      <c r="P1127" s="151">
        <v>233</v>
      </c>
      <c r="Q1127" s="151">
        <v>7</v>
      </c>
      <c r="R1127" s="151">
        <v>0</v>
      </c>
      <c r="S1127" s="152">
        <v>0.015</v>
      </c>
      <c r="T1127" s="153">
        <v>178903</v>
      </c>
      <c r="U1127" s="153">
        <v>4926</v>
      </c>
      <c r="V1127" s="153">
        <v>4875</v>
      </c>
      <c r="W1127" s="153">
        <v>0</v>
      </c>
      <c r="X1127" s="151">
        <v>4172</v>
      </c>
      <c r="Y1127" s="154">
        <v>0.0275344739886978</v>
      </c>
      <c r="Z1127" s="154">
        <v>0.0263063707945598</v>
      </c>
      <c r="AA1127" s="154">
        <v>0.0354022988505747</v>
      </c>
      <c r="AB1127" s="155">
        <v>0.0358903265557609</v>
      </c>
      <c r="AC1127" s="156">
        <v>-0.00909592805601494</v>
      </c>
      <c r="AD1127" s="157">
        <v>43607</v>
      </c>
      <c r="AE1127" s="158">
        <v>1322</v>
      </c>
      <c r="AF1127" s="158">
        <v>0</v>
      </c>
      <c r="AG1127" s="158">
        <v>45981</v>
      </c>
      <c r="AH1127" s="158">
        <v>1378</v>
      </c>
      <c r="AI1127" s="158">
        <v>0</v>
      </c>
      <c r="AJ1127" s="155">
        <v>0.030316233632215</v>
      </c>
      <c r="AK1127" s="155">
        <v>0.0299689001979078</v>
      </c>
      <c r="AL1127" s="156">
        <v>0.000347333434307179</v>
      </c>
    </row>
    <row r="1128" ht="33" spans="1:38">
      <c r="A1128" s="166" t="s">
        <v>927</v>
      </c>
      <c r="B1128" s="167" t="s">
        <v>1831</v>
      </c>
      <c r="C1128" s="167" t="s">
        <v>951</v>
      </c>
      <c r="D1128" s="150">
        <v>4402</v>
      </c>
      <c r="E1128" s="150">
        <v>53</v>
      </c>
      <c r="F1128" s="150">
        <v>30</v>
      </c>
      <c r="G1128" s="150">
        <v>2</v>
      </c>
      <c r="H1128" s="150">
        <v>0</v>
      </c>
      <c r="I1128" s="151">
        <v>4205</v>
      </c>
      <c r="J1128" s="151">
        <v>62</v>
      </c>
      <c r="K1128" s="151">
        <v>61</v>
      </c>
      <c r="L1128" s="151">
        <v>3</v>
      </c>
      <c r="M1128" s="151">
        <v>0</v>
      </c>
      <c r="N1128" s="151">
        <v>4545</v>
      </c>
      <c r="O1128" s="151">
        <v>56</v>
      </c>
      <c r="P1128" s="151">
        <v>56</v>
      </c>
      <c r="Q1128" s="151">
        <v>11</v>
      </c>
      <c r="R1128" s="151">
        <v>0</v>
      </c>
      <c r="S1128" s="152">
        <v>0.015</v>
      </c>
      <c r="T1128" s="153">
        <v>121800</v>
      </c>
      <c r="U1128" s="153">
        <v>1376</v>
      </c>
      <c r="V1128" s="153">
        <v>1351</v>
      </c>
      <c r="W1128" s="153">
        <v>1</v>
      </c>
      <c r="X1128" s="151">
        <v>1170</v>
      </c>
      <c r="Y1128" s="154">
        <v>0.0112889983579639</v>
      </c>
      <c r="Z1128" s="154">
        <v>0.0120399818264425</v>
      </c>
      <c r="AA1128" s="154">
        <v>0.0147443519619501</v>
      </c>
      <c r="AB1128" s="155">
        <v>0.0123212321232123</v>
      </c>
      <c r="AC1128" s="156">
        <v>-0.00270437013550753</v>
      </c>
      <c r="AD1128" s="157">
        <v>30549</v>
      </c>
      <c r="AE1128" s="158">
        <v>385</v>
      </c>
      <c r="AF1128" s="158">
        <v>0</v>
      </c>
      <c r="AG1128" s="158">
        <v>30985</v>
      </c>
      <c r="AH1128" s="158">
        <v>362</v>
      </c>
      <c r="AI1128" s="158">
        <v>1</v>
      </c>
      <c r="AJ1128" s="155">
        <v>0.0126027038528266</v>
      </c>
      <c r="AK1128" s="155">
        <v>0.0116507987736001</v>
      </c>
      <c r="AL1128" s="156">
        <v>0.000951905079226477</v>
      </c>
    </row>
    <row r="1129" ht="33" spans="1:38">
      <c r="A1129" s="166" t="s">
        <v>927</v>
      </c>
      <c r="B1129" s="167" t="s">
        <v>1831</v>
      </c>
      <c r="C1129" s="167" t="s">
        <v>952</v>
      </c>
      <c r="D1129" s="150">
        <v>3617</v>
      </c>
      <c r="E1129" s="150">
        <v>58</v>
      </c>
      <c r="F1129" s="150">
        <v>43</v>
      </c>
      <c r="G1129" s="150">
        <v>0</v>
      </c>
      <c r="H1129" s="150">
        <v>0</v>
      </c>
      <c r="I1129" s="151">
        <v>3554</v>
      </c>
      <c r="J1129" s="151">
        <v>61</v>
      </c>
      <c r="K1129" s="151">
        <v>61</v>
      </c>
      <c r="L1129" s="151">
        <v>5</v>
      </c>
      <c r="M1129" s="151">
        <v>0</v>
      </c>
      <c r="N1129" s="151">
        <v>3529</v>
      </c>
      <c r="O1129" s="151">
        <v>67</v>
      </c>
      <c r="P1129" s="151">
        <v>67</v>
      </c>
      <c r="Q1129" s="151">
        <v>1</v>
      </c>
      <c r="R1129" s="151">
        <v>0</v>
      </c>
      <c r="S1129" s="152">
        <v>0.015</v>
      </c>
      <c r="T1129" s="153">
        <v>96995</v>
      </c>
      <c r="U1129" s="153">
        <v>1587</v>
      </c>
      <c r="V1129" s="153">
        <v>1569</v>
      </c>
      <c r="W1129" s="153">
        <v>0</v>
      </c>
      <c r="X1129" s="151">
        <v>1348</v>
      </c>
      <c r="Y1129" s="154">
        <v>0.0163616681272231</v>
      </c>
      <c r="Z1129" s="154">
        <v>0.0160353884434614</v>
      </c>
      <c r="AA1129" s="154">
        <v>0.0171637591446258</v>
      </c>
      <c r="AB1129" s="155">
        <v>0.01898554831397</v>
      </c>
      <c r="AC1129" s="156">
        <v>-0.00112837070116434</v>
      </c>
      <c r="AD1129" s="157">
        <v>24158</v>
      </c>
      <c r="AE1129" s="158">
        <v>423</v>
      </c>
      <c r="AF1129" s="158">
        <v>0</v>
      </c>
      <c r="AG1129" s="158">
        <v>24175</v>
      </c>
      <c r="AH1129" s="158">
        <v>400</v>
      </c>
      <c r="AI1129" s="158">
        <v>0</v>
      </c>
      <c r="AJ1129" s="155">
        <v>0.0175097276264591</v>
      </c>
      <c r="AK1129" s="155">
        <v>0.0165460186142709</v>
      </c>
      <c r="AL1129" s="156">
        <v>0.000963709012188202</v>
      </c>
    </row>
    <row r="1130" ht="33" spans="1:38">
      <c r="A1130" s="166" t="s">
        <v>927</v>
      </c>
      <c r="B1130" s="167" t="s">
        <v>1831</v>
      </c>
      <c r="C1130" s="167" t="s">
        <v>953</v>
      </c>
      <c r="D1130" s="150">
        <v>3714</v>
      </c>
      <c r="E1130" s="150">
        <v>82</v>
      </c>
      <c r="F1130" s="150">
        <v>50</v>
      </c>
      <c r="G1130" s="150">
        <v>0</v>
      </c>
      <c r="H1130" s="150">
        <v>0</v>
      </c>
      <c r="I1130" s="151">
        <v>3767</v>
      </c>
      <c r="J1130" s="151">
        <v>92</v>
      </c>
      <c r="K1130" s="151">
        <v>92</v>
      </c>
      <c r="L1130" s="151">
        <v>0</v>
      </c>
      <c r="M1130" s="151">
        <v>0</v>
      </c>
      <c r="N1130" s="151">
        <v>3536</v>
      </c>
      <c r="O1130" s="151">
        <v>78</v>
      </c>
      <c r="P1130" s="151">
        <v>78</v>
      </c>
      <c r="Q1130" s="151">
        <v>3</v>
      </c>
      <c r="R1130" s="151">
        <v>0</v>
      </c>
      <c r="S1130" s="152">
        <v>0.015</v>
      </c>
      <c r="T1130" s="153">
        <v>106036</v>
      </c>
      <c r="U1130" s="153">
        <v>2134</v>
      </c>
      <c r="V1130" s="153">
        <v>2102</v>
      </c>
      <c r="W1130" s="153">
        <v>1</v>
      </c>
      <c r="X1130" s="151">
        <v>1802</v>
      </c>
      <c r="Y1130" s="154">
        <v>0.0201158097249991</v>
      </c>
      <c r="Z1130" s="154">
        <v>0.0220786214324179</v>
      </c>
      <c r="AA1130" s="154">
        <v>0.0244226174674808</v>
      </c>
      <c r="AB1130" s="155">
        <v>0.0220588235294118</v>
      </c>
      <c r="AC1130" s="156">
        <v>-0.00234399603506287</v>
      </c>
      <c r="AD1130" s="157">
        <v>25684</v>
      </c>
      <c r="AE1130" s="158">
        <v>610</v>
      </c>
      <c r="AF1130" s="158">
        <v>0</v>
      </c>
      <c r="AG1130" s="158">
        <v>26366</v>
      </c>
      <c r="AH1130" s="158">
        <v>538</v>
      </c>
      <c r="AI1130" s="158">
        <v>0</v>
      </c>
      <c r="AJ1130" s="155">
        <v>0.0237501946737268</v>
      </c>
      <c r="AK1130" s="155">
        <v>0.0204050671319123</v>
      </c>
      <c r="AL1130" s="156">
        <v>0.00334512754181452</v>
      </c>
    </row>
    <row r="1131" ht="33" spans="1:38">
      <c r="A1131" s="166" t="s">
        <v>927</v>
      </c>
      <c r="B1131" s="167" t="s">
        <v>1831</v>
      </c>
      <c r="C1131" s="167" t="s">
        <v>954</v>
      </c>
      <c r="D1131" s="150">
        <v>6642</v>
      </c>
      <c r="E1131" s="150">
        <v>111</v>
      </c>
      <c r="F1131" s="150">
        <v>87</v>
      </c>
      <c r="G1131" s="150">
        <v>18</v>
      </c>
      <c r="H1131" s="150">
        <v>0</v>
      </c>
      <c r="I1131" s="151">
        <v>6640</v>
      </c>
      <c r="J1131" s="151">
        <v>85</v>
      </c>
      <c r="K1131" s="151">
        <v>85</v>
      </c>
      <c r="L1131" s="151">
        <v>2</v>
      </c>
      <c r="M1131" s="151">
        <v>0</v>
      </c>
      <c r="N1131" s="151">
        <v>6271</v>
      </c>
      <c r="O1131" s="151">
        <v>61</v>
      </c>
      <c r="P1131" s="151">
        <v>61</v>
      </c>
      <c r="Q1131" s="151">
        <v>5</v>
      </c>
      <c r="R1131" s="151">
        <v>0</v>
      </c>
      <c r="S1131" s="152">
        <v>0.015</v>
      </c>
      <c r="T1131" s="153">
        <v>185627</v>
      </c>
      <c r="U1131" s="153">
        <v>2042</v>
      </c>
      <c r="V1131" s="153">
        <v>2017</v>
      </c>
      <c r="W1131" s="153">
        <v>1</v>
      </c>
      <c r="X1131" s="151">
        <v>1739</v>
      </c>
      <c r="Y1131" s="154">
        <v>0.0109951677288326</v>
      </c>
      <c r="Z1131" s="154">
        <v>0.0167118337850045</v>
      </c>
      <c r="AA1131" s="154">
        <v>0.0128012048192771</v>
      </c>
      <c r="AB1131" s="155">
        <v>0.00972731621750917</v>
      </c>
      <c r="AC1131" s="156">
        <v>0.00391062896572741</v>
      </c>
      <c r="AD1131" s="157">
        <v>45613</v>
      </c>
      <c r="AE1131" s="158">
        <v>564</v>
      </c>
      <c r="AF1131" s="158">
        <v>0</v>
      </c>
      <c r="AG1131" s="158">
        <v>47149</v>
      </c>
      <c r="AH1131" s="158">
        <v>543</v>
      </c>
      <c r="AI1131" s="158">
        <v>0</v>
      </c>
      <c r="AJ1131" s="155">
        <v>0.0123648959726394</v>
      </c>
      <c r="AK1131" s="155">
        <v>0.0115166811597277</v>
      </c>
      <c r="AL1131" s="156">
        <v>0.000848214812911708</v>
      </c>
    </row>
    <row r="1132" ht="33" spans="1:38">
      <c r="A1132" s="166" t="s">
        <v>927</v>
      </c>
      <c r="B1132" s="167" t="s">
        <v>1831</v>
      </c>
      <c r="C1132" s="167" t="s">
        <v>955</v>
      </c>
      <c r="D1132" s="150">
        <v>5287</v>
      </c>
      <c r="E1132" s="150">
        <v>107</v>
      </c>
      <c r="F1132" s="150">
        <v>87</v>
      </c>
      <c r="G1132" s="150">
        <v>22</v>
      </c>
      <c r="H1132" s="150">
        <v>0</v>
      </c>
      <c r="I1132" s="151">
        <v>5388</v>
      </c>
      <c r="J1132" s="151">
        <v>127</v>
      </c>
      <c r="K1132" s="151">
        <v>126</v>
      </c>
      <c r="L1132" s="151">
        <v>36</v>
      </c>
      <c r="M1132" s="151">
        <v>0</v>
      </c>
      <c r="N1132" s="151">
        <v>5100</v>
      </c>
      <c r="O1132" s="151">
        <v>133</v>
      </c>
      <c r="P1132" s="151">
        <v>133</v>
      </c>
      <c r="Q1132" s="151">
        <v>62</v>
      </c>
      <c r="R1132" s="151">
        <v>0</v>
      </c>
      <c r="S1132" s="152">
        <v>0.015</v>
      </c>
      <c r="T1132" s="153">
        <v>148262</v>
      </c>
      <c r="U1132" s="153">
        <v>2771</v>
      </c>
      <c r="V1132" s="153">
        <v>2750</v>
      </c>
      <c r="W1132" s="153">
        <v>0</v>
      </c>
      <c r="X1132" s="151">
        <v>2459</v>
      </c>
      <c r="Y1132" s="154">
        <v>0.0186898868219773</v>
      </c>
      <c r="Z1132" s="154">
        <v>0.0202383204085493</v>
      </c>
      <c r="AA1132" s="154">
        <v>0.0235708982925019</v>
      </c>
      <c r="AB1132" s="155">
        <v>0.026078431372549</v>
      </c>
      <c r="AC1132" s="156">
        <v>-0.00333257788395258</v>
      </c>
      <c r="AD1132" s="157">
        <v>36878</v>
      </c>
      <c r="AE1132" s="158">
        <v>777</v>
      </c>
      <c r="AF1132" s="158">
        <v>0</v>
      </c>
      <c r="AG1132" s="158">
        <v>37733</v>
      </c>
      <c r="AH1132" s="158">
        <v>616</v>
      </c>
      <c r="AI1132" s="158">
        <v>0</v>
      </c>
      <c r="AJ1132" s="155">
        <v>0.0210694723141168</v>
      </c>
      <c r="AK1132" s="155">
        <v>0.0163252325550579</v>
      </c>
      <c r="AL1132" s="156">
        <v>0.00474423975905891</v>
      </c>
    </row>
    <row r="1133" ht="33" spans="1:38">
      <c r="A1133" s="166" t="s">
        <v>927</v>
      </c>
      <c r="B1133" s="167" t="s">
        <v>1831</v>
      </c>
      <c r="C1133" s="167" t="s">
        <v>956</v>
      </c>
      <c r="D1133" s="150">
        <v>4573</v>
      </c>
      <c r="E1133" s="150">
        <v>65</v>
      </c>
      <c r="F1133" s="150">
        <v>39</v>
      </c>
      <c r="G1133" s="150">
        <v>2</v>
      </c>
      <c r="H1133" s="150">
        <v>0</v>
      </c>
      <c r="I1133" s="151">
        <v>4566</v>
      </c>
      <c r="J1133" s="151">
        <v>65</v>
      </c>
      <c r="K1133" s="151">
        <v>64</v>
      </c>
      <c r="L1133" s="151">
        <v>2</v>
      </c>
      <c r="M1133" s="151">
        <v>0</v>
      </c>
      <c r="N1133" s="151">
        <v>4448</v>
      </c>
      <c r="O1133" s="151">
        <v>45</v>
      </c>
      <c r="P1133" s="151">
        <v>45</v>
      </c>
      <c r="Q1133" s="151">
        <v>8</v>
      </c>
      <c r="R1133" s="151">
        <v>0</v>
      </c>
      <c r="S1133" s="152">
        <v>0.015</v>
      </c>
      <c r="T1133" s="153">
        <v>127000</v>
      </c>
      <c r="U1133" s="153">
        <v>1462</v>
      </c>
      <c r="V1133" s="153">
        <v>1434</v>
      </c>
      <c r="W1133" s="153">
        <v>1</v>
      </c>
      <c r="X1133" s="151">
        <v>1266</v>
      </c>
      <c r="Y1133" s="154">
        <v>0.011503937007874</v>
      </c>
      <c r="Z1133" s="154">
        <v>0.0142138639842554</v>
      </c>
      <c r="AA1133" s="154">
        <v>0.0142356548401226</v>
      </c>
      <c r="AB1133" s="155">
        <v>0.0101169064748201</v>
      </c>
      <c r="AC1133" s="156">
        <v>-2.17908558672337e-5</v>
      </c>
      <c r="AD1133" s="157">
        <v>31747</v>
      </c>
      <c r="AE1133" s="158">
        <v>365</v>
      </c>
      <c r="AF1133" s="158">
        <v>0</v>
      </c>
      <c r="AG1133" s="158">
        <v>32914</v>
      </c>
      <c r="AH1133" s="158">
        <v>384</v>
      </c>
      <c r="AI1133" s="158">
        <v>1</v>
      </c>
      <c r="AJ1133" s="155">
        <v>0.0114971493369452</v>
      </c>
      <c r="AK1133" s="155">
        <v>0.011636385732515</v>
      </c>
      <c r="AL1133" s="156">
        <v>-0.000139236395569816</v>
      </c>
    </row>
    <row r="1134" ht="33" spans="1:38">
      <c r="A1134" s="166" t="s">
        <v>927</v>
      </c>
      <c r="B1134" s="167" t="s">
        <v>1831</v>
      </c>
      <c r="C1134" s="167" t="s">
        <v>957</v>
      </c>
      <c r="D1134" s="150">
        <v>4073</v>
      </c>
      <c r="E1134" s="150">
        <v>43</v>
      </c>
      <c r="F1134" s="150">
        <v>31</v>
      </c>
      <c r="G1134" s="150">
        <v>0</v>
      </c>
      <c r="H1134" s="150">
        <v>0</v>
      </c>
      <c r="I1134" s="151">
        <v>3799</v>
      </c>
      <c r="J1134" s="151">
        <v>57</v>
      </c>
      <c r="K1134" s="151">
        <v>57</v>
      </c>
      <c r="L1134" s="151">
        <v>0</v>
      </c>
      <c r="M1134" s="151">
        <v>0</v>
      </c>
      <c r="N1134" s="151">
        <v>4301</v>
      </c>
      <c r="O1134" s="151">
        <v>80</v>
      </c>
      <c r="P1134" s="151">
        <v>80</v>
      </c>
      <c r="Q1134" s="151">
        <v>24</v>
      </c>
      <c r="R1134" s="151">
        <v>0</v>
      </c>
      <c r="S1134" s="152">
        <v>0.015</v>
      </c>
      <c r="T1134" s="153">
        <v>110264</v>
      </c>
      <c r="U1134" s="153">
        <v>1495</v>
      </c>
      <c r="V1134" s="153">
        <v>1483</v>
      </c>
      <c r="W1134" s="153">
        <v>10</v>
      </c>
      <c r="X1134" s="151">
        <v>1291</v>
      </c>
      <c r="Y1134" s="154">
        <v>0.0134676775738228</v>
      </c>
      <c r="Z1134" s="154">
        <v>0.0105573287503069</v>
      </c>
      <c r="AA1134" s="154">
        <v>0.0150039484074757</v>
      </c>
      <c r="AB1134" s="155">
        <v>0.0186003255056964</v>
      </c>
      <c r="AC1134" s="156">
        <v>-0.00444661965716875</v>
      </c>
      <c r="AD1134" s="157">
        <v>27891</v>
      </c>
      <c r="AE1134" s="158">
        <v>374</v>
      </c>
      <c r="AF1134" s="158">
        <v>0</v>
      </c>
      <c r="AG1134" s="158">
        <v>27409</v>
      </c>
      <c r="AH1134" s="158">
        <v>368</v>
      </c>
      <c r="AI1134" s="158">
        <v>6</v>
      </c>
      <c r="AJ1134" s="155">
        <v>0.0134093435158295</v>
      </c>
      <c r="AK1134" s="155">
        <v>0.0132073406545295</v>
      </c>
      <c r="AL1134" s="156">
        <v>0.000202002861299944</v>
      </c>
    </row>
    <row r="1135" ht="33" spans="1:38">
      <c r="A1135" s="166" t="s">
        <v>927</v>
      </c>
      <c r="B1135" s="167" t="s">
        <v>1831</v>
      </c>
      <c r="C1135" s="167" t="s">
        <v>958</v>
      </c>
      <c r="D1135" s="150">
        <v>4017</v>
      </c>
      <c r="E1135" s="150">
        <v>90</v>
      </c>
      <c r="F1135" s="150">
        <v>57</v>
      </c>
      <c r="G1135" s="150">
        <v>3</v>
      </c>
      <c r="H1135" s="150">
        <v>0</v>
      </c>
      <c r="I1135" s="151">
        <v>4112</v>
      </c>
      <c r="J1135" s="151">
        <v>100</v>
      </c>
      <c r="K1135" s="151">
        <v>99</v>
      </c>
      <c r="L1135" s="151">
        <v>2</v>
      </c>
      <c r="M1135" s="151">
        <v>0</v>
      </c>
      <c r="N1135" s="151">
        <v>4118</v>
      </c>
      <c r="O1135" s="151">
        <v>66</v>
      </c>
      <c r="P1135" s="151">
        <v>66</v>
      </c>
      <c r="Q1135" s="151">
        <v>10</v>
      </c>
      <c r="R1135" s="151">
        <v>0</v>
      </c>
      <c r="S1135" s="152">
        <v>0.015</v>
      </c>
      <c r="T1135" s="153">
        <v>112997</v>
      </c>
      <c r="U1135" s="153">
        <v>1811</v>
      </c>
      <c r="V1135" s="153">
        <v>1777</v>
      </c>
      <c r="W1135" s="153">
        <v>1</v>
      </c>
      <c r="X1135" s="151">
        <v>1524</v>
      </c>
      <c r="Y1135" s="154">
        <v>0.0160181243749834</v>
      </c>
      <c r="Z1135" s="154">
        <v>0.0224047796863331</v>
      </c>
      <c r="AA1135" s="154">
        <v>0.0243190661478599</v>
      </c>
      <c r="AB1135" s="155">
        <v>0.0160271976687712</v>
      </c>
      <c r="AC1135" s="156">
        <v>-0.00191428646152684</v>
      </c>
      <c r="AD1135" s="157">
        <v>28337</v>
      </c>
      <c r="AE1135" s="158">
        <v>498</v>
      </c>
      <c r="AF1135" s="158">
        <v>0</v>
      </c>
      <c r="AG1135" s="158">
        <v>28171</v>
      </c>
      <c r="AH1135" s="158">
        <v>434</v>
      </c>
      <c r="AI1135" s="158">
        <v>0</v>
      </c>
      <c r="AJ1135" s="155">
        <v>0.0175741962804814</v>
      </c>
      <c r="AK1135" s="155">
        <v>0.0154059138830712</v>
      </c>
      <c r="AL1135" s="156">
        <v>0.00216828239741011</v>
      </c>
    </row>
    <row r="1136" ht="33" spans="1:38">
      <c r="A1136" s="166" t="s">
        <v>927</v>
      </c>
      <c r="B1136" s="167" t="s">
        <v>1831</v>
      </c>
      <c r="C1136" s="167" t="s">
        <v>959</v>
      </c>
      <c r="D1136" s="150">
        <v>2694</v>
      </c>
      <c r="E1136" s="150">
        <v>45</v>
      </c>
      <c r="F1136" s="150">
        <v>30</v>
      </c>
      <c r="G1136" s="150">
        <v>0</v>
      </c>
      <c r="H1136" s="150">
        <v>0</v>
      </c>
      <c r="I1136" s="151">
        <v>2558</v>
      </c>
      <c r="J1136" s="151">
        <v>36</v>
      </c>
      <c r="K1136" s="151">
        <v>36</v>
      </c>
      <c r="L1136" s="151">
        <v>0</v>
      </c>
      <c r="M1136" s="151">
        <v>0</v>
      </c>
      <c r="N1136" s="151">
        <v>2404</v>
      </c>
      <c r="O1136" s="151">
        <v>35</v>
      </c>
      <c r="P1136" s="151">
        <v>35</v>
      </c>
      <c r="Q1136" s="151">
        <v>15</v>
      </c>
      <c r="R1136" s="151">
        <v>0</v>
      </c>
      <c r="S1136" s="152">
        <v>0.015</v>
      </c>
      <c r="T1136" s="153">
        <v>71512</v>
      </c>
      <c r="U1136" s="153">
        <v>1057</v>
      </c>
      <c r="V1136" s="153">
        <v>1042</v>
      </c>
      <c r="W1136" s="153">
        <v>0</v>
      </c>
      <c r="X1136" s="151">
        <v>935</v>
      </c>
      <c r="Y1136" s="154">
        <v>0.0147807361002349</v>
      </c>
      <c r="Z1136" s="154">
        <v>0.0167037861915367</v>
      </c>
      <c r="AA1136" s="154">
        <v>0.0140734949179046</v>
      </c>
      <c r="AB1136" s="155">
        <v>0.0145590682196339</v>
      </c>
      <c r="AC1136" s="156">
        <v>0.00263029127363214</v>
      </c>
      <c r="AD1136" s="157">
        <v>17490</v>
      </c>
      <c r="AE1136" s="158">
        <v>280</v>
      </c>
      <c r="AF1136" s="158">
        <v>0</v>
      </c>
      <c r="AG1136" s="158">
        <v>17846</v>
      </c>
      <c r="AH1136" s="158">
        <v>262</v>
      </c>
      <c r="AI1136" s="158">
        <v>0</v>
      </c>
      <c r="AJ1136" s="155">
        <v>0.0160091480846198</v>
      </c>
      <c r="AK1136" s="155">
        <v>0.0146811610444918</v>
      </c>
      <c r="AL1136" s="156">
        <v>0.00132798704012802</v>
      </c>
    </row>
    <row r="1137" ht="33" spans="1:38">
      <c r="A1137" s="166" t="s">
        <v>927</v>
      </c>
      <c r="B1137" s="167" t="s">
        <v>1831</v>
      </c>
      <c r="C1137" s="167" t="s">
        <v>960</v>
      </c>
      <c r="D1137" s="150">
        <v>4352</v>
      </c>
      <c r="E1137" s="150">
        <v>101</v>
      </c>
      <c r="F1137" s="150">
        <v>65</v>
      </c>
      <c r="G1137" s="150">
        <v>5</v>
      </c>
      <c r="H1137" s="150">
        <v>0</v>
      </c>
      <c r="I1137" s="151">
        <v>4780</v>
      </c>
      <c r="J1137" s="151">
        <v>3</v>
      </c>
      <c r="K1137" s="151">
        <v>3</v>
      </c>
      <c r="L1137" s="151">
        <v>2</v>
      </c>
      <c r="M1137" s="151">
        <v>0</v>
      </c>
      <c r="N1137" s="151">
        <v>4532</v>
      </c>
      <c r="O1137" s="151">
        <v>79</v>
      </c>
      <c r="P1137" s="151">
        <v>79</v>
      </c>
      <c r="Q1137" s="151">
        <v>11</v>
      </c>
      <c r="R1137" s="151">
        <v>0</v>
      </c>
      <c r="S1137" s="152">
        <v>0.015</v>
      </c>
      <c r="T1137" s="153">
        <v>130015</v>
      </c>
      <c r="U1137" s="153">
        <v>1462</v>
      </c>
      <c r="V1137" s="153">
        <v>1426</v>
      </c>
      <c r="W1137" s="153">
        <v>1</v>
      </c>
      <c r="X1137" s="151">
        <v>1263</v>
      </c>
      <c r="Y1137" s="154">
        <v>0.0112371649425066</v>
      </c>
      <c r="Z1137" s="154">
        <v>0.0232077205882353</v>
      </c>
      <c r="AA1137" s="154">
        <v>0.000627615062761506</v>
      </c>
      <c r="AB1137" s="155">
        <v>0.0174315975286849</v>
      </c>
      <c r="AC1137" s="156">
        <v>0.0225801055254738</v>
      </c>
      <c r="AD1137" s="157">
        <v>32160</v>
      </c>
      <c r="AE1137" s="158">
        <v>430</v>
      </c>
      <c r="AF1137" s="158">
        <v>1</v>
      </c>
      <c r="AG1137" s="158">
        <v>33203</v>
      </c>
      <c r="AH1137" s="158">
        <v>371</v>
      </c>
      <c r="AI1137" s="158">
        <v>0</v>
      </c>
      <c r="AJ1137" s="155">
        <v>0.013339552238806</v>
      </c>
      <c r="AK1137" s="155">
        <v>0.0111736891244767</v>
      </c>
      <c r="AL1137" s="156">
        <v>0.00216586311432927</v>
      </c>
    </row>
    <row r="1138" ht="33" spans="1:38">
      <c r="A1138" s="166" t="s">
        <v>927</v>
      </c>
      <c r="B1138" s="167" t="s">
        <v>1831</v>
      </c>
      <c r="C1138" s="167" t="s">
        <v>961</v>
      </c>
      <c r="D1138" s="150">
        <v>2668</v>
      </c>
      <c r="E1138" s="150">
        <v>37</v>
      </c>
      <c r="F1138" s="150">
        <v>20</v>
      </c>
      <c r="G1138" s="150">
        <v>7</v>
      </c>
      <c r="H1138" s="150">
        <v>0</v>
      </c>
      <c r="I1138" s="151">
        <v>2721</v>
      </c>
      <c r="J1138" s="151">
        <v>55</v>
      </c>
      <c r="K1138" s="151">
        <v>55</v>
      </c>
      <c r="L1138" s="151">
        <v>0</v>
      </c>
      <c r="M1138" s="151">
        <v>0</v>
      </c>
      <c r="N1138" s="151">
        <v>2622</v>
      </c>
      <c r="O1138" s="151">
        <v>30</v>
      </c>
      <c r="P1138" s="151">
        <v>30</v>
      </c>
      <c r="Q1138" s="151">
        <v>1</v>
      </c>
      <c r="R1138" s="151">
        <v>0</v>
      </c>
      <c r="S1138" s="152">
        <v>0.015</v>
      </c>
      <c r="T1138" s="153">
        <v>73628</v>
      </c>
      <c r="U1138" s="153">
        <v>941</v>
      </c>
      <c r="V1138" s="153">
        <v>924</v>
      </c>
      <c r="W1138" s="153">
        <v>0</v>
      </c>
      <c r="X1138" s="151">
        <v>794</v>
      </c>
      <c r="Y1138" s="154">
        <v>0.0127804639539306</v>
      </c>
      <c r="Z1138" s="154">
        <v>0.0138680659670165</v>
      </c>
      <c r="AA1138" s="154">
        <v>0.0202131569276001</v>
      </c>
      <c r="AB1138" s="155">
        <v>0.011441647597254</v>
      </c>
      <c r="AC1138" s="156">
        <v>-0.00634509096058365</v>
      </c>
      <c r="AD1138" s="157">
        <v>18570</v>
      </c>
      <c r="AE1138" s="158">
        <v>284</v>
      </c>
      <c r="AF1138" s="158">
        <v>0</v>
      </c>
      <c r="AG1138" s="158">
        <v>18588</v>
      </c>
      <c r="AH1138" s="158">
        <v>200</v>
      </c>
      <c r="AI1138" s="158">
        <v>0</v>
      </c>
      <c r="AJ1138" s="155">
        <v>0.0152934841141626</v>
      </c>
      <c r="AK1138" s="155">
        <v>0.0107596298687325</v>
      </c>
      <c r="AL1138" s="156">
        <v>0.00453385424543011</v>
      </c>
    </row>
    <row r="1139" ht="33" spans="1:38">
      <c r="A1139" s="166" t="s">
        <v>927</v>
      </c>
      <c r="B1139" s="167" t="s">
        <v>1831</v>
      </c>
      <c r="C1139" s="167" t="s">
        <v>962</v>
      </c>
      <c r="D1139" s="150">
        <v>4728</v>
      </c>
      <c r="E1139" s="150">
        <v>56</v>
      </c>
      <c r="F1139" s="150">
        <v>43</v>
      </c>
      <c r="G1139" s="150">
        <v>0</v>
      </c>
      <c r="H1139" s="150">
        <v>0</v>
      </c>
      <c r="I1139" s="151">
        <v>4437</v>
      </c>
      <c r="J1139" s="151">
        <v>80</v>
      </c>
      <c r="K1139" s="151">
        <v>78</v>
      </c>
      <c r="L1139" s="151">
        <v>0</v>
      </c>
      <c r="M1139" s="151">
        <v>0</v>
      </c>
      <c r="N1139" s="151">
        <v>4858</v>
      </c>
      <c r="O1139" s="151">
        <v>77</v>
      </c>
      <c r="P1139" s="151">
        <v>77</v>
      </c>
      <c r="Q1139" s="151">
        <v>10</v>
      </c>
      <c r="R1139" s="151">
        <v>0</v>
      </c>
      <c r="S1139" s="152">
        <v>0.015</v>
      </c>
      <c r="T1139" s="153">
        <v>126307</v>
      </c>
      <c r="U1139" s="153">
        <v>1919</v>
      </c>
      <c r="V1139" s="153">
        <v>1904</v>
      </c>
      <c r="W1139" s="153">
        <v>0</v>
      </c>
      <c r="X1139" s="151">
        <v>1687</v>
      </c>
      <c r="Y1139" s="154">
        <v>0.0151931405226947</v>
      </c>
      <c r="Z1139" s="154">
        <v>0.011844331641286</v>
      </c>
      <c r="AA1139" s="154">
        <v>0.0180302005859815</v>
      </c>
      <c r="AB1139" s="155">
        <v>0.015850144092219</v>
      </c>
      <c r="AC1139" s="156">
        <v>-0.00618586894469556</v>
      </c>
      <c r="AD1139" s="157">
        <v>31933</v>
      </c>
      <c r="AE1139" s="158">
        <v>433</v>
      </c>
      <c r="AF1139" s="158">
        <v>0</v>
      </c>
      <c r="AG1139" s="158">
        <v>31982</v>
      </c>
      <c r="AH1139" s="158">
        <v>585</v>
      </c>
      <c r="AI1139" s="158">
        <v>0</v>
      </c>
      <c r="AJ1139" s="155">
        <v>0.0135596404972912</v>
      </c>
      <c r="AK1139" s="155">
        <v>0.0182915389906823</v>
      </c>
      <c r="AL1139" s="156">
        <v>-0.00473189849339105</v>
      </c>
    </row>
    <row r="1140" ht="33" spans="1:38">
      <c r="A1140" s="166" t="s">
        <v>927</v>
      </c>
      <c r="B1140" s="167" t="s">
        <v>1829</v>
      </c>
      <c r="C1140" s="167" t="s">
        <v>963</v>
      </c>
      <c r="D1140" s="150">
        <v>3320</v>
      </c>
      <c r="E1140" s="150">
        <v>107</v>
      </c>
      <c r="F1140" s="150">
        <v>70</v>
      </c>
      <c r="G1140" s="150">
        <v>12</v>
      </c>
      <c r="H1140" s="150">
        <v>0</v>
      </c>
      <c r="I1140" s="151">
        <v>3507</v>
      </c>
      <c r="J1140" s="151">
        <v>162</v>
      </c>
      <c r="K1140" s="151">
        <v>161</v>
      </c>
      <c r="L1140" s="151">
        <v>12</v>
      </c>
      <c r="M1140" s="151">
        <v>0</v>
      </c>
      <c r="N1140" s="151">
        <v>3527</v>
      </c>
      <c r="O1140" s="151">
        <v>137</v>
      </c>
      <c r="P1140" s="151">
        <v>137</v>
      </c>
      <c r="Q1140" s="151">
        <v>25</v>
      </c>
      <c r="R1140" s="151">
        <v>0</v>
      </c>
      <c r="S1140" s="152">
        <v>0.015</v>
      </c>
      <c r="T1140" s="153">
        <v>97845</v>
      </c>
      <c r="U1140" s="153">
        <v>3107</v>
      </c>
      <c r="V1140" s="153">
        <v>3067</v>
      </c>
      <c r="W1140" s="153">
        <v>0</v>
      </c>
      <c r="X1140" s="151">
        <v>2663</v>
      </c>
      <c r="Y1140" s="154">
        <v>0.0317543052787572</v>
      </c>
      <c r="Z1140" s="154">
        <v>0.0322289156626506</v>
      </c>
      <c r="AA1140" s="154">
        <v>0.0461933276304534</v>
      </c>
      <c r="AB1140" s="155">
        <v>0.0388432095265098</v>
      </c>
      <c r="AC1140" s="156">
        <v>-0.0139644119678028</v>
      </c>
      <c r="AD1140" s="157">
        <v>24106</v>
      </c>
      <c r="AE1140" s="158">
        <v>856</v>
      </c>
      <c r="AF1140" s="158">
        <v>0</v>
      </c>
      <c r="AG1140" s="158">
        <v>23003</v>
      </c>
      <c r="AH1140" s="158">
        <v>841</v>
      </c>
      <c r="AI1140" s="158">
        <v>0</v>
      </c>
      <c r="AJ1140" s="155">
        <v>0.0355098315772007</v>
      </c>
      <c r="AK1140" s="155">
        <v>0.0365604486371343</v>
      </c>
      <c r="AL1140" s="156">
        <v>-0.00105061705993359</v>
      </c>
    </row>
    <row r="1141" ht="33" spans="1:38">
      <c r="A1141" s="166" t="s">
        <v>927</v>
      </c>
      <c r="B1141" s="167" t="s">
        <v>1829</v>
      </c>
      <c r="C1141" s="167" t="s">
        <v>964</v>
      </c>
      <c r="D1141" s="150">
        <v>2187</v>
      </c>
      <c r="E1141" s="150">
        <v>69</v>
      </c>
      <c r="F1141" s="150">
        <v>38</v>
      </c>
      <c r="G1141" s="150">
        <v>0</v>
      </c>
      <c r="H1141" s="150">
        <v>0</v>
      </c>
      <c r="I1141" s="151">
        <v>2122</v>
      </c>
      <c r="J1141" s="151">
        <v>80</v>
      </c>
      <c r="K1141" s="151">
        <v>80</v>
      </c>
      <c r="L1141" s="151">
        <v>7</v>
      </c>
      <c r="M1141" s="151">
        <v>0</v>
      </c>
      <c r="N1141" s="151">
        <v>2244</v>
      </c>
      <c r="O1141" s="151">
        <v>62</v>
      </c>
      <c r="P1141" s="151">
        <v>62</v>
      </c>
      <c r="Q1141" s="151">
        <v>37</v>
      </c>
      <c r="R1141" s="151">
        <v>0</v>
      </c>
      <c r="S1141" s="152">
        <v>0.015</v>
      </c>
      <c r="T1141" s="153">
        <v>59013</v>
      </c>
      <c r="U1141" s="153">
        <v>1935</v>
      </c>
      <c r="V1141" s="153">
        <v>1902</v>
      </c>
      <c r="W1141" s="153">
        <v>0</v>
      </c>
      <c r="X1141" s="151">
        <v>1731</v>
      </c>
      <c r="Y1141" s="154">
        <v>0.0327893853896599</v>
      </c>
      <c r="Z1141" s="154">
        <v>0.0315500685871056</v>
      </c>
      <c r="AA1141" s="154">
        <v>0.0377002827521206</v>
      </c>
      <c r="AB1141" s="155">
        <v>0.0276292335115865</v>
      </c>
      <c r="AC1141" s="156">
        <v>-0.00615021416501502</v>
      </c>
      <c r="AD1141" s="157">
        <v>14487</v>
      </c>
      <c r="AE1141" s="158">
        <v>480</v>
      </c>
      <c r="AF1141" s="158">
        <v>0</v>
      </c>
      <c r="AG1141" s="158">
        <v>14244</v>
      </c>
      <c r="AH1141" s="158">
        <v>545</v>
      </c>
      <c r="AI1141" s="158">
        <v>0</v>
      </c>
      <c r="AJ1141" s="155">
        <v>0.0331331538620832</v>
      </c>
      <c r="AK1141" s="155">
        <v>0.0382617242347655</v>
      </c>
      <c r="AL1141" s="156">
        <v>-0.00512857037268227</v>
      </c>
    </row>
    <row r="1142" ht="33" spans="1:38">
      <c r="A1142" s="166" t="s">
        <v>927</v>
      </c>
      <c r="B1142" s="167" t="s">
        <v>1829</v>
      </c>
      <c r="C1142" s="167" t="s">
        <v>965</v>
      </c>
      <c r="D1142" s="150">
        <v>0</v>
      </c>
      <c r="E1142" s="150">
        <v>0</v>
      </c>
      <c r="F1142" s="150">
        <v>0</v>
      </c>
      <c r="G1142" s="150">
        <v>0</v>
      </c>
      <c r="H1142" s="150">
        <v>0</v>
      </c>
      <c r="I1142" s="151">
        <v>0</v>
      </c>
      <c r="J1142" s="151">
        <v>0</v>
      </c>
      <c r="K1142" s="151">
        <v>0</v>
      </c>
      <c r="L1142" s="151">
        <v>0</v>
      </c>
      <c r="M1142" s="151">
        <v>0</v>
      </c>
      <c r="N1142" s="151">
        <v>0</v>
      </c>
      <c r="O1142" s="151">
        <v>0</v>
      </c>
      <c r="P1142" s="151">
        <v>0</v>
      </c>
      <c r="Q1142" s="151">
        <v>0</v>
      </c>
      <c r="R1142" s="151">
        <v>0</v>
      </c>
      <c r="S1142" s="152">
        <v>0.015</v>
      </c>
      <c r="T1142" s="153">
        <v>0</v>
      </c>
      <c r="U1142" s="153">
        <v>3</v>
      </c>
      <c r="V1142" s="153">
        <v>3</v>
      </c>
      <c r="W1142" s="153">
        <v>0</v>
      </c>
      <c r="X1142" s="151">
        <v>3</v>
      </c>
      <c r="Y1142" s="154">
        <v>0</v>
      </c>
      <c r="Z1142" s="154">
        <v>0</v>
      </c>
      <c r="AA1142" s="154">
        <v>0</v>
      </c>
      <c r="AB1142" s="155">
        <v>0</v>
      </c>
      <c r="AC1142" s="156">
        <v>0</v>
      </c>
      <c r="AD1142" s="157">
        <v>0</v>
      </c>
      <c r="AE1142" s="158">
        <v>0</v>
      </c>
      <c r="AF1142" s="158">
        <v>0</v>
      </c>
      <c r="AG1142" s="158">
        <v>0</v>
      </c>
      <c r="AH1142" s="158">
        <v>2</v>
      </c>
      <c r="AI1142" s="158">
        <v>0</v>
      </c>
      <c r="AJ1142" s="155">
        <v>0</v>
      </c>
      <c r="AK1142" s="155">
        <v>0</v>
      </c>
      <c r="AL1142" s="156">
        <v>0</v>
      </c>
    </row>
    <row r="1143" ht="33" spans="1:38">
      <c r="A1143" s="166" t="s">
        <v>927</v>
      </c>
      <c r="B1143" s="167" t="s">
        <v>1829</v>
      </c>
      <c r="C1143" s="167" t="s">
        <v>966</v>
      </c>
      <c r="D1143" s="150">
        <v>3870</v>
      </c>
      <c r="E1143" s="150">
        <v>54</v>
      </c>
      <c r="F1143" s="150">
        <v>41</v>
      </c>
      <c r="G1143" s="150">
        <v>3</v>
      </c>
      <c r="H1143" s="150">
        <v>0</v>
      </c>
      <c r="I1143" s="151">
        <v>3710</v>
      </c>
      <c r="J1143" s="151">
        <v>90</v>
      </c>
      <c r="K1143" s="151">
        <v>90</v>
      </c>
      <c r="L1143" s="151">
        <v>4</v>
      </c>
      <c r="M1143" s="151">
        <v>0</v>
      </c>
      <c r="N1143" s="151">
        <v>4283</v>
      </c>
      <c r="O1143" s="151">
        <v>58</v>
      </c>
      <c r="P1143" s="151">
        <v>58</v>
      </c>
      <c r="Q1143" s="151">
        <v>28</v>
      </c>
      <c r="R1143" s="151">
        <v>0</v>
      </c>
      <c r="S1143" s="152">
        <v>0.015</v>
      </c>
      <c r="T1143" s="153">
        <v>101499</v>
      </c>
      <c r="U1143" s="153">
        <v>2130</v>
      </c>
      <c r="V1143" s="153">
        <v>2117</v>
      </c>
      <c r="W1143" s="153">
        <v>5</v>
      </c>
      <c r="X1143" s="151">
        <v>1918</v>
      </c>
      <c r="Y1143" s="154">
        <v>0.0209361668587868</v>
      </c>
      <c r="Z1143" s="154">
        <v>0.013953488372093</v>
      </c>
      <c r="AA1143" s="154">
        <v>0.0242587601078167</v>
      </c>
      <c r="AB1143" s="155">
        <v>0.013541909876255</v>
      </c>
      <c r="AC1143" s="156">
        <v>-0.0103052717357237</v>
      </c>
      <c r="AD1143" s="157">
        <v>27200</v>
      </c>
      <c r="AE1143" s="158">
        <v>533</v>
      </c>
      <c r="AF1143" s="158">
        <v>0</v>
      </c>
      <c r="AG1143" s="158">
        <v>26361</v>
      </c>
      <c r="AH1143" s="158">
        <v>565</v>
      </c>
      <c r="AI1143" s="158">
        <v>2</v>
      </c>
      <c r="AJ1143" s="155">
        <v>0.0195955882352941</v>
      </c>
      <c r="AK1143" s="155">
        <v>0.0213573081446076</v>
      </c>
      <c r="AL1143" s="156">
        <v>-0.00176171990931345</v>
      </c>
    </row>
    <row r="1144" ht="33" spans="1:38">
      <c r="A1144" s="166" t="s">
        <v>927</v>
      </c>
      <c r="B1144" s="167" t="s">
        <v>1829</v>
      </c>
      <c r="C1144" s="167" t="s">
        <v>967</v>
      </c>
      <c r="D1144" s="150">
        <v>2336</v>
      </c>
      <c r="E1144" s="150">
        <v>71</v>
      </c>
      <c r="F1144" s="150">
        <v>51</v>
      </c>
      <c r="G1144" s="150">
        <v>1</v>
      </c>
      <c r="H1144" s="150">
        <v>0</v>
      </c>
      <c r="I1144" s="151">
        <v>2408</v>
      </c>
      <c r="J1144" s="151">
        <v>66</v>
      </c>
      <c r="K1144" s="151">
        <v>65</v>
      </c>
      <c r="L1144" s="151">
        <v>0</v>
      </c>
      <c r="M1144" s="151">
        <v>0</v>
      </c>
      <c r="N1144" s="151">
        <v>2346</v>
      </c>
      <c r="O1144" s="151">
        <v>79</v>
      </c>
      <c r="P1144" s="151">
        <v>79</v>
      </c>
      <c r="Q1144" s="151">
        <v>12</v>
      </c>
      <c r="R1144" s="151">
        <v>1</v>
      </c>
      <c r="S1144" s="152">
        <v>0.015</v>
      </c>
      <c r="T1144" s="153">
        <v>64282</v>
      </c>
      <c r="U1144" s="153">
        <v>1616</v>
      </c>
      <c r="V1144" s="153">
        <v>1593</v>
      </c>
      <c r="W1144" s="153">
        <v>4</v>
      </c>
      <c r="X1144" s="151">
        <v>1364</v>
      </c>
      <c r="Y1144" s="154">
        <v>0.0250770044491459</v>
      </c>
      <c r="Z1144" s="154">
        <v>0.0303938356164384</v>
      </c>
      <c r="AA1144" s="154">
        <v>0.0274086378737542</v>
      </c>
      <c r="AB1144" s="155">
        <v>0.0332480818414322</v>
      </c>
      <c r="AC1144" s="156">
        <v>0.0029851977426842</v>
      </c>
      <c r="AD1144" s="157">
        <v>16618</v>
      </c>
      <c r="AE1144" s="158">
        <v>488</v>
      </c>
      <c r="AF1144" s="158">
        <v>1</v>
      </c>
      <c r="AG1144" s="158">
        <v>15154</v>
      </c>
      <c r="AH1144" s="158">
        <v>432</v>
      </c>
      <c r="AI1144" s="158">
        <v>1</v>
      </c>
      <c r="AJ1144" s="155">
        <v>0.0293055722710314</v>
      </c>
      <c r="AK1144" s="155">
        <v>0.0284413356209582</v>
      </c>
      <c r="AL1144" s="156">
        <v>0.00086423665007325</v>
      </c>
    </row>
    <row r="1145" ht="33" spans="1:38">
      <c r="A1145" s="166" t="s">
        <v>927</v>
      </c>
      <c r="B1145" s="167" t="s">
        <v>1829</v>
      </c>
      <c r="C1145" s="167" t="s">
        <v>968</v>
      </c>
      <c r="D1145" s="150">
        <v>0</v>
      </c>
      <c r="E1145" s="150">
        <v>0</v>
      </c>
      <c r="F1145" s="150">
        <v>0</v>
      </c>
      <c r="G1145" s="150">
        <v>0</v>
      </c>
      <c r="H1145" s="150">
        <v>0</v>
      </c>
      <c r="I1145" s="151">
        <v>0</v>
      </c>
      <c r="J1145" s="151">
        <v>0</v>
      </c>
      <c r="K1145" s="151">
        <v>0</v>
      </c>
      <c r="L1145" s="151">
        <v>0</v>
      </c>
      <c r="M1145" s="151">
        <v>0</v>
      </c>
      <c r="N1145" s="151">
        <v>0</v>
      </c>
      <c r="O1145" s="151">
        <v>1</v>
      </c>
      <c r="P1145" s="151">
        <v>1</v>
      </c>
      <c r="Q1145" s="151">
        <v>1</v>
      </c>
      <c r="R1145" s="151">
        <v>0</v>
      </c>
      <c r="S1145" s="152">
        <v>0.015</v>
      </c>
      <c r="T1145" s="153">
        <v>0</v>
      </c>
      <c r="U1145" s="153">
        <v>3</v>
      </c>
      <c r="V1145" s="153">
        <v>3</v>
      </c>
      <c r="W1145" s="153">
        <v>0</v>
      </c>
      <c r="X1145" s="151">
        <v>3</v>
      </c>
      <c r="Y1145" s="154">
        <v>0</v>
      </c>
      <c r="Z1145" s="154">
        <v>0</v>
      </c>
      <c r="AA1145" s="154">
        <v>0</v>
      </c>
      <c r="AB1145" s="155">
        <v>0</v>
      </c>
      <c r="AC1145" s="156">
        <v>0</v>
      </c>
      <c r="AD1145" s="157">
        <v>0</v>
      </c>
      <c r="AE1145" s="158">
        <v>2</v>
      </c>
      <c r="AF1145" s="158">
        <v>0</v>
      </c>
      <c r="AG1145" s="158">
        <v>0</v>
      </c>
      <c r="AH1145" s="158">
        <v>0</v>
      </c>
      <c r="AI1145" s="158">
        <v>0</v>
      </c>
      <c r="AJ1145" s="155">
        <v>0</v>
      </c>
      <c r="AK1145" s="155">
        <v>0</v>
      </c>
      <c r="AL1145" s="156">
        <v>0</v>
      </c>
    </row>
    <row r="1146" ht="33" spans="1:38">
      <c r="A1146" s="166" t="s">
        <v>927</v>
      </c>
      <c r="B1146" s="167" t="s">
        <v>1830</v>
      </c>
      <c r="C1146" s="167" t="s">
        <v>969</v>
      </c>
      <c r="D1146" s="150">
        <v>0</v>
      </c>
      <c r="E1146" s="150">
        <v>0</v>
      </c>
      <c r="F1146" s="150">
        <v>0</v>
      </c>
      <c r="G1146" s="150">
        <v>0</v>
      </c>
      <c r="H1146" s="150">
        <v>0</v>
      </c>
      <c r="I1146" s="151">
        <v>0</v>
      </c>
      <c r="J1146" s="151">
        <v>0</v>
      </c>
      <c r="K1146" s="151">
        <v>0</v>
      </c>
      <c r="L1146" s="151">
        <v>0</v>
      </c>
      <c r="M1146" s="151">
        <v>0</v>
      </c>
      <c r="N1146" s="151">
        <v>0</v>
      </c>
      <c r="O1146" s="151">
        <v>0</v>
      </c>
      <c r="P1146" s="151">
        <v>0</v>
      </c>
      <c r="Q1146" s="151">
        <v>0</v>
      </c>
      <c r="R1146" s="151">
        <v>0</v>
      </c>
      <c r="S1146" s="152">
        <v>0.015</v>
      </c>
      <c r="T1146" s="153">
        <v>0</v>
      </c>
      <c r="U1146" s="153">
        <v>5</v>
      </c>
      <c r="V1146" s="153">
        <v>5</v>
      </c>
      <c r="W1146" s="153">
        <v>0</v>
      </c>
      <c r="X1146" s="151">
        <v>5</v>
      </c>
      <c r="Y1146" s="154">
        <v>0</v>
      </c>
      <c r="Z1146" s="154">
        <v>0</v>
      </c>
      <c r="AA1146" s="154">
        <v>0</v>
      </c>
      <c r="AB1146" s="155">
        <v>0</v>
      </c>
      <c r="AC1146" s="156">
        <v>0</v>
      </c>
      <c r="AD1146" s="157">
        <v>0</v>
      </c>
      <c r="AE1146" s="158">
        <v>0</v>
      </c>
      <c r="AF1146" s="158">
        <v>0</v>
      </c>
      <c r="AG1146" s="158">
        <v>0</v>
      </c>
      <c r="AH1146" s="158">
        <v>2</v>
      </c>
      <c r="AI1146" s="158">
        <v>0</v>
      </c>
      <c r="AJ1146" s="155">
        <v>0</v>
      </c>
      <c r="AK1146" s="155">
        <v>0</v>
      </c>
      <c r="AL1146" s="156">
        <v>0</v>
      </c>
    </row>
    <row r="1147" ht="33" spans="1:38">
      <c r="A1147" s="166" t="s">
        <v>927</v>
      </c>
      <c r="B1147" s="167" t="s">
        <v>1830</v>
      </c>
      <c r="C1147" s="167" t="s">
        <v>970</v>
      </c>
      <c r="D1147" s="150">
        <v>2059</v>
      </c>
      <c r="E1147" s="150">
        <v>45</v>
      </c>
      <c r="F1147" s="150">
        <v>26</v>
      </c>
      <c r="G1147" s="150">
        <v>1</v>
      </c>
      <c r="H1147" s="150">
        <v>0</v>
      </c>
      <c r="I1147" s="151">
        <v>1903</v>
      </c>
      <c r="J1147" s="151">
        <v>27</v>
      </c>
      <c r="K1147" s="151">
        <v>27</v>
      </c>
      <c r="L1147" s="151">
        <v>8</v>
      </c>
      <c r="M1147" s="151">
        <v>0</v>
      </c>
      <c r="N1147" s="151">
        <v>2214</v>
      </c>
      <c r="O1147" s="151">
        <v>42</v>
      </c>
      <c r="P1147" s="151">
        <v>42</v>
      </c>
      <c r="Q1147" s="151">
        <v>24</v>
      </c>
      <c r="R1147" s="151">
        <v>0</v>
      </c>
      <c r="S1147" s="152">
        <v>0.015</v>
      </c>
      <c r="T1147" s="153">
        <v>60605</v>
      </c>
      <c r="U1147" s="153">
        <v>1041</v>
      </c>
      <c r="V1147" s="153">
        <v>1022</v>
      </c>
      <c r="W1147" s="153">
        <v>0</v>
      </c>
      <c r="X1147" s="151">
        <v>948</v>
      </c>
      <c r="Y1147" s="154">
        <v>0.0171768005940104</v>
      </c>
      <c r="Z1147" s="154">
        <v>0.0218552695483244</v>
      </c>
      <c r="AA1147" s="154">
        <v>0.0141881240147136</v>
      </c>
      <c r="AB1147" s="155">
        <v>0.018970189701897</v>
      </c>
      <c r="AC1147" s="156">
        <v>0.00766714553361082</v>
      </c>
      <c r="AD1147" s="157">
        <v>14160</v>
      </c>
      <c r="AE1147" s="158">
        <v>279</v>
      </c>
      <c r="AF1147" s="158">
        <v>0</v>
      </c>
      <c r="AG1147" s="158">
        <v>15265</v>
      </c>
      <c r="AH1147" s="158">
        <v>268</v>
      </c>
      <c r="AI1147" s="158">
        <v>0</v>
      </c>
      <c r="AJ1147" s="155">
        <v>0.0197033898305085</v>
      </c>
      <c r="AK1147" s="155">
        <v>0.0175565018015067</v>
      </c>
      <c r="AL1147" s="156">
        <v>0.00214688802900176</v>
      </c>
    </row>
    <row r="1148" ht="33" spans="1:38">
      <c r="A1148" s="166" t="s">
        <v>927</v>
      </c>
      <c r="B1148" s="167" t="s">
        <v>1830</v>
      </c>
      <c r="C1148" s="167" t="s">
        <v>971</v>
      </c>
      <c r="D1148" s="150">
        <v>3615</v>
      </c>
      <c r="E1148" s="150">
        <v>40</v>
      </c>
      <c r="F1148" s="150">
        <v>21</v>
      </c>
      <c r="G1148" s="150">
        <v>1</v>
      </c>
      <c r="H1148" s="150">
        <v>0</v>
      </c>
      <c r="I1148" s="151">
        <v>3516</v>
      </c>
      <c r="J1148" s="151">
        <v>48</v>
      </c>
      <c r="K1148" s="151">
        <v>47</v>
      </c>
      <c r="L1148" s="151">
        <v>2</v>
      </c>
      <c r="M1148" s="151">
        <v>0</v>
      </c>
      <c r="N1148" s="151">
        <v>3633</v>
      </c>
      <c r="O1148" s="151">
        <v>46</v>
      </c>
      <c r="P1148" s="151">
        <v>46</v>
      </c>
      <c r="Q1148" s="151">
        <v>22</v>
      </c>
      <c r="R1148" s="151">
        <v>0</v>
      </c>
      <c r="S1148" s="152">
        <v>0.015</v>
      </c>
      <c r="T1148" s="153">
        <v>99761</v>
      </c>
      <c r="U1148" s="153">
        <v>1160</v>
      </c>
      <c r="V1148" s="153">
        <v>1140</v>
      </c>
      <c r="W1148" s="153">
        <v>1</v>
      </c>
      <c r="X1148" s="151">
        <v>1035</v>
      </c>
      <c r="Y1148" s="154">
        <v>0.0116177664618438</v>
      </c>
      <c r="Z1148" s="154">
        <v>0.0110650069156293</v>
      </c>
      <c r="AA1148" s="154">
        <v>0.0136518771331058</v>
      </c>
      <c r="AB1148" s="155">
        <v>0.0126617120836774</v>
      </c>
      <c r="AC1148" s="156">
        <v>-0.00258687021747648</v>
      </c>
      <c r="AD1148" s="157">
        <v>24125</v>
      </c>
      <c r="AE1148" s="158">
        <v>304</v>
      </c>
      <c r="AF1148" s="158">
        <v>0</v>
      </c>
      <c r="AG1148" s="158">
        <v>24294</v>
      </c>
      <c r="AH1148" s="158">
        <v>295</v>
      </c>
      <c r="AI1148" s="158">
        <v>1</v>
      </c>
      <c r="AJ1148" s="155">
        <v>0.0126010362694301</v>
      </c>
      <c r="AK1148" s="155">
        <v>0.0121017535193875</v>
      </c>
      <c r="AL1148" s="156">
        <v>0.000499282750042549</v>
      </c>
    </row>
    <row r="1149" ht="33" spans="1:38">
      <c r="A1149" s="166" t="s">
        <v>927</v>
      </c>
      <c r="B1149" s="167" t="s">
        <v>1830</v>
      </c>
      <c r="C1149" s="167" t="s">
        <v>972</v>
      </c>
      <c r="D1149" s="150">
        <v>4541</v>
      </c>
      <c r="E1149" s="150">
        <v>58</v>
      </c>
      <c r="F1149" s="150">
        <v>33</v>
      </c>
      <c r="G1149" s="150">
        <v>10</v>
      </c>
      <c r="H1149" s="150">
        <v>0</v>
      </c>
      <c r="I1149" s="151">
        <v>4420</v>
      </c>
      <c r="J1149" s="151">
        <v>55</v>
      </c>
      <c r="K1149" s="151">
        <v>55</v>
      </c>
      <c r="L1149" s="151">
        <v>6</v>
      </c>
      <c r="M1149" s="151">
        <v>0</v>
      </c>
      <c r="N1149" s="151">
        <v>4404</v>
      </c>
      <c r="O1149" s="151">
        <v>39</v>
      </c>
      <c r="P1149" s="151">
        <v>39</v>
      </c>
      <c r="Q1149" s="151">
        <v>12</v>
      </c>
      <c r="R1149" s="151">
        <v>0</v>
      </c>
      <c r="S1149" s="152">
        <v>0.015</v>
      </c>
      <c r="T1149" s="153">
        <v>124579</v>
      </c>
      <c r="U1149" s="153">
        <v>1186</v>
      </c>
      <c r="V1149" s="153">
        <v>1161</v>
      </c>
      <c r="W1149" s="153">
        <v>1</v>
      </c>
      <c r="X1149" s="151">
        <v>1035</v>
      </c>
      <c r="Y1149" s="154">
        <v>0.00951203653906357</v>
      </c>
      <c r="Z1149" s="154">
        <v>0.0127725170667254</v>
      </c>
      <c r="AA1149" s="154">
        <v>0.0124434389140271</v>
      </c>
      <c r="AB1149" s="155">
        <v>0.00885558583106267</v>
      </c>
      <c r="AC1149" s="156">
        <v>0.000329078152698243</v>
      </c>
      <c r="AD1149" s="157">
        <v>30604</v>
      </c>
      <c r="AE1149" s="158">
        <v>312</v>
      </c>
      <c r="AF1149" s="158">
        <v>0</v>
      </c>
      <c r="AG1149" s="158">
        <v>31288</v>
      </c>
      <c r="AH1149" s="158">
        <v>310</v>
      </c>
      <c r="AI1149" s="158">
        <v>0</v>
      </c>
      <c r="AJ1149" s="155">
        <v>0.0101947457848647</v>
      </c>
      <c r="AK1149" s="155">
        <v>0.00990795193045257</v>
      </c>
      <c r="AL1149" s="156">
        <v>0.000286793854412154</v>
      </c>
    </row>
    <row r="1150" ht="33" spans="1:38">
      <c r="A1150" s="166" t="s">
        <v>927</v>
      </c>
      <c r="B1150" s="167" t="s">
        <v>1830</v>
      </c>
      <c r="C1150" s="167" t="s">
        <v>973</v>
      </c>
      <c r="D1150" s="150">
        <v>2165</v>
      </c>
      <c r="E1150" s="150">
        <v>13</v>
      </c>
      <c r="F1150" s="150">
        <v>7</v>
      </c>
      <c r="G1150" s="150">
        <v>1</v>
      </c>
      <c r="H1150" s="150">
        <v>0</v>
      </c>
      <c r="I1150" s="151">
        <v>2057</v>
      </c>
      <c r="J1150" s="151">
        <v>22</v>
      </c>
      <c r="K1150" s="151">
        <v>22</v>
      </c>
      <c r="L1150" s="151">
        <v>2</v>
      </c>
      <c r="M1150" s="151">
        <v>0</v>
      </c>
      <c r="N1150" s="151">
        <v>2202</v>
      </c>
      <c r="O1150" s="151">
        <v>20</v>
      </c>
      <c r="P1150" s="151">
        <v>20</v>
      </c>
      <c r="Q1150" s="151">
        <v>4</v>
      </c>
      <c r="R1150" s="151">
        <v>0</v>
      </c>
      <c r="S1150" s="152">
        <v>0.015</v>
      </c>
      <c r="T1150" s="153">
        <v>59616</v>
      </c>
      <c r="U1150" s="153">
        <v>491</v>
      </c>
      <c r="V1150" s="153">
        <v>485</v>
      </c>
      <c r="W1150" s="153">
        <v>0</v>
      </c>
      <c r="X1150" s="151">
        <v>429</v>
      </c>
      <c r="Y1150" s="154">
        <v>0.00823604401502952</v>
      </c>
      <c r="Z1150" s="154">
        <v>0.00600461893764434</v>
      </c>
      <c r="AA1150" s="154">
        <v>0.0106951871657754</v>
      </c>
      <c r="AB1150" s="155">
        <v>0.00908265213442325</v>
      </c>
      <c r="AC1150" s="156">
        <v>-0.00469056822813106</v>
      </c>
      <c r="AD1150" s="157">
        <v>14871</v>
      </c>
      <c r="AE1150" s="158">
        <v>134</v>
      </c>
      <c r="AF1150" s="158">
        <v>0</v>
      </c>
      <c r="AG1150" s="158">
        <v>14857</v>
      </c>
      <c r="AH1150" s="158">
        <v>125</v>
      </c>
      <c r="AI1150" s="158">
        <v>0</v>
      </c>
      <c r="AJ1150" s="155">
        <v>0.00901082644072356</v>
      </c>
      <c r="AK1150" s="155">
        <v>0.00841354243790806</v>
      </c>
      <c r="AL1150" s="156">
        <v>0.0005972840028155</v>
      </c>
    </row>
    <row r="1151" ht="33" spans="1:38">
      <c r="A1151" s="166" t="s">
        <v>927</v>
      </c>
      <c r="B1151" s="167" t="s">
        <v>1830</v>
      </c>
      <c r="C1151" s="167" t="s">
        <v>974</v>
      </c>
      <c r="D1151" s="150">
        <v>4190</v>
      </c>
      <c r="E1151" s="150">
        <v>23</v>
      </c>
      <c r="F1151" s="150">
        <v>13</v>
      </c>
      <c r="G1151" s="150">
        <v>0</v>
      </c>
      <c r="H1151" s="150">
        <v>0</v>
      </c>
      <c r="I1151" s="151">
        <v>4449</v>
      </c>
      <c r="J1151" s="151">
        <v>56</v>
      </c>
      <c r="K1151" s="151">
        <v>56</v>
      </c>
      <c r="L1151" s="151">
        <v>9</v>
      </c>
      <c r="M1151" s="151">
        <v>0</v>
      </c>
      <c r="N1151" s="151">
        <v>4275</v>
      </c>
      <c r="O1151" s="151">
        <v>33</v>
      </c>
      <c r="P1151" s="151">
        <v>33</v>
      </c>
      <c r="Q1151" s="151">
        <v>9</v>
      </c>
      <c r="R1151" s="151">
        <v>0</v>
      </c>
      <c r="S1151" s="152">
        <v>0.015</v>
      </c>
      <c r="T1151" s="153">
        <v>117257</v>
      </c>
      <c r="U1151" s="153">
        <v>1238</v>
      </c>
      <c r="V1151" s="153">
        <v>1227</v>
      </c>
      <c r="W1151" s="153">
        <v>0</v>
      </c>
      <c r="X1151" s="151">
        <v>1128</v>
      </c>
      <c r="Y1151" s="154">
        <v>0.0105580050657956</v>
      </c>
      <c r="Z1151" s="154">
        <v>0.00548926014319809</v>
      </c>
      <c r="AA1151" s="154">
        <v>0.0125870982243201</v>
      </c>
      <c r="AB1151" s="155">
        <v>0.00771929824561404</v>
      </c>
      <c r="AC1151" s="156">
        <v>-0.00709783808112198</v>
      </c>
      <c r="AD1151" s="157">
        <v>28848</v>
      </c>
      <c r="AE1151" s="158">
        <v>297</v>
      </c>
      <c r="AF1151" s="158">
        <v>0</v>
      </c>
      <c r="AG1151" s="158">
        <v>28470</v>
      </c>
      <c r="AH1151" s="158">
        <v>330</v>
      </c>
      <c r="AI1151" s="158">
        <v>0</v>
      </c>
      <c r="AJ1151" s="155">
        <v>0.0102953410981697</v>
      </c>
      <c r="AK1151" s="155">
        <v>0.0115911485774499</v>
      </c>
      <c r="AL1151" s="156">
        <v>-0.00129580747928023</v>
      </c>
    </row>
    <row r="1152" ht="33" spans="1:38">
      <c r="A1152" s="166" t="s">
        <v>927</v>
      </c>
      <c r="B1152" s="167" t="s">
        <v>1830</v>
      </c>
      <c r="C1152" s="167" t="s">
        <v>975</v>
      </c>
      <c r="D1152" s="150">
        <v>3357</v>
      </c>
      <c r="E1152" s="150">
        <v>44</v>
      </c>
      <c r="F1152" s="150">
        <v>30</v>
      </c>
      <c r="G1152" s="150">
        <v>1</v>
      </c>
      <c r="H1152" s="150">
        <v>0</v>
      </c>
      <c r="I1152" s="151">
        <v>3040</v>
      </c>
      <c r="J1152" s="151">
        <v>63</v>
      </c>
      <c r="K1152" s="151">
        <v>63</v>
      </c>
      <c r="L1152" s="151">
        <v>4</v>
      </c>
      <c r="M1152" s="151">
        <v>0</v>
      </c>
      <c r="N1152" s="151">
        <v>3205</v>
      </c>
      <c r="O1152" s="151">
        <v>47</v>
      </c>
      <c r="P1152" s="151">
        <v>47</v>
      </c>
      <c r="Q1152" s="151">
        <v>11</v>
      </c>
      <c r="R1152" s="151">
        <v>0</v>
      </c>
      <c r="S1152" s="152">
        <v>0.015</v>
      </c>
      <c r="T1152" s="153">
        <v>89291</v>
      </c>
      <c r="U1152" s="153">
        <v>1290</v>
      </c>
      <c r="V1152" s="153">
        <v>1275</v>
      </c>
      <c r="W1152" s="153">
        <v>0</v>
      </c>
      <c r="X1152" s="151">
        <v>1125</v>
      </c>
      <c r="Y1152" s="154">
        <v>0.014447144729032</v>
      </c>
      <c r="Z1152" s="154">
        <v>0.0131069407208817</v>
      </c>
      <c r="AA1152" s="154">
        <v>0.0207236842105263</v>
      </c>
      <c r="AB1152" s="155">
        <v>0.0146645865834633</v>
      </c>
      <c r="AC1152" s="156">
        <v>-0.00761674348964458</v>
      </c>
      <c r="AD1152" s="157">
        <v>21287</v>
      </c>
      <c r="AE1152" s="158">
        <v>335</v>
      </c>
      <c r="AF1152" s="158">
        <v>0</v>
      </c>
      <c r="AG1152" s="158">
        <v>21502</v>
      </c>
      <c r="AH1152" s="158">
        <v>327</v>
      </c>
      <c r="AI1152" s="158">
        <v>0</v>
      </c>
      <c r="AJ1152" s="155">
        <v>0.01573730445812</v>
      </c>
      <c r="AK1152" s="155">
        <v>0.0152078876383592</v>
      </c>
      <c r="AL1152" s="156">
        <v>0.000529416819760757</v>
      </c>
    </row>
    <row r="1153" ht="33" spans="1:38">
      <c r="A1153" s="166" t="s">
        <v>927</v>
      </c>
      <c r="B1153" s="167" t="s">
        <v>1830</v>
      </c>
      <c r="C1153" s="167" t="s">
        <v>976</v>
      </c>
      <c r="D1153" s="150">
        <v>2755</v>
      </c>
      <c r="E1153" s="150">
        <v>34</v>
      </c>
      <c r="F1153" s="150">
        <v>24</v>
      </c>
      <c r="G1153" s="150">
        <v>0</v>
      </c>
      <c r="H1153" s="150">
        <v>0</v>
      </c>
      <c r="I1153" s="151">
        <v>2885</v>
      </c>
      <c r="J1153" s="151">
        <v>17</v>
      </c>
      <c r="K1153" s="151">
        <v>17</v>
      </c>
      <c r="L1153" s="151">
        <v>0</v>
      </c>
      <c r="M1153" s="151">
        <v>0</v>
      </c>
      <c r="N1153" s="151">
        <v>3045</v>
      </c>
      <c r="O1153" s="151">
        <v>19</v>
      </c>
      <c r="P1153" s="151">
        <v>19</v>
      </c>
      <c r="Q1153" s="151">
        <v>1</v>
      </c>
      <c r="R1153" s="151">
        <v>0</v>
      </c>
      <c r="S1153" s="152">
        <v>0.015</v>
      </c>
      <c r="T1153" s="153">
        <v>81902</v>
      </c>
      <c r="U1153" s="153">
        <v>848</v>
      </c>
      <c r="V1153" s="153">
        <v>838</v>
      </c>
      <c r="W1153" s="153">
        <v>1</v>
      </c>
      <c r="X1153" s="151">
        <v>764</v>
      </c>
      <c r="Y1153" s="154">
        <v>0.0103416277990769</v>
      </c>
      <c r="Z1153" s="154">
        <v>0.0123411978221416</v>
      </c>
      <c r="AA1153" s="154">
        <v>0.00589254766031196</v>
      </c>
      <c r="AB1153" s="155">
        <v>0.00623973727422003</v>
      </c>
      <c r="AC1153" s="156">
        <v>0.0064486501618296</v>
      </c>
      <c r="AD1153" s="157">
        <v>19595</v>
      </c>
      <c r="AE1153" s="158">
        <v>186</v>
      </c>
      <c r="AF1153" s="158">
        <v>1</v>
      </c>
      <c r="AG1153" s="158">
        <v>20330</v>
      </c>
      <c r="AH1153" s="158">
        <v>239</v>
      </c>
      <c r="AI1153" s="158">
        <v>0</v>
      </c>
      <c r="AJ1153" s="155">
        <v>0.00944118397550396</v>
      </c>
      <c r="AK1153" s="155">
        <v>0.0117560255779636</v>
      </c>
      <c r="AL1153" s="156">
        <v>-0.00231484160245964</v>
      </c>
    </row>
    <row r="1154" ht="33" spans="1:38">
      <c r="A1154" s="166" t="s">
        <v>927</v>
      </c>
      <c r="B1154" s="167" t="s">
        <v>1830</v>
      </c>
      <c r="C1154" s="167" t="s">
        <v>977</v>
      </c>
      <c r="D1154" s="150">
        <v>4096</v>
      </c>
      <c r="E1154" s="150">
        <v>89</v>
      </c>
      <c r="F1154" s="150">
        <v>39</v>
      </c>
      <c r="G1154" s="150">
        <v>4</v>
      </c>
      <c r="H1154" s="150">
        <v>0</v>
      </c>
      <c r="I1154" s="151">
        <v>3743</v>
      </c>
      <c r="J1154" s="151">
        <v>54</v>
      </c>
      <c r="K1154" s="151">
        <v>53</v>
      </c>
      <c r="L1154" s="151">
        <v>11</v>
      </c>
      <c r="M1154" s="151">
        <v>0</v>
      </c>
      <c r="N1154" s="151">
        <v>4555</v>
      </c>
      <c r="O1154" s="151">
        <v>76</v>
      </c>
      <c r="P1154" s="151">
        <v>76</v>
      </c>
      <c r="Q1154" s="151">
        <v>25</v>
      </c>
      <c r="R1154" s="151">
        <v>0</v>
      </c>
      <c r="S1154" s="152">
        <v>0.015</v>
      </c>
      <c r="T1154" s="153">
        <v>117116</v>
      </c>
      <c r="U1154" s="153">
        <v>2036</v>
      </c>
      <c r="V1154" s="153">
        <v>1985</v>
      </c>
      <c r="W1154" s="153">
        <v>4</v>
      </c>
      <c r="X1154" s="151">
        <v>1820</v>
      </c>
      <c r="Y1154" s="154">
        <v>0.0173503193415076</v>
      </c>
      <c r="Z1154" s="154">
        <v>0.021728515625</v>
      </c>
      <c r="AA1154" s="154">
        <v>0.014426930269837</v>
      </c>
      <c r="AB1154" s="155">
        <v>0.0166849615806806</v>
      </c>
      <c r="AC1154" s="156">
        <v>0.00730158535516297</v>
      </c>
      <c r="AD1154" s="157">
        <v>28483</v>
      </c>
      <c r="AE1154" s="158">
        <v>564</v>
      </c>
      <c r="AF1154" s="158">
        <v>0</v>
      </c>
      <c r="AG1154" s="158">
        <v>28758</v>
      </c>
      <c r="AH1154" s="158">
        <v>538</v>
      </c>
      <c r="AI1154" s="158">
        <v>1</v>
      </c>
      <c r="AJ1154" s="155">
        <v>0.0198012849770038</v>
      </c>
      <c r="AK1154" s="155">
        <v>0.0186730648862925</v>
      </c>
      <c r="AL1154" s="156">
        <v>0.00112822009071132</v>
      </c>
    </row>
    <row r="1155" ht="33" spans="1:38">
      <c r="A1155" s="166" t="s">
        <v>927</v>
      </c>
      <c r="B1155" s="167" t="s">
        <v>1830</v>
      </c>
      <c r="C1155" s="167" t="s">
        <v>978</v>
      </c>
      <c r="D1155" s="150">
        <v>1746</v>
      </c>
      <c r="E1155" s="150">
        <v>24</v>
      </c>
      <c r="F1155" s="150">
        <v>12</v>
      </c>
      <c r="G1155" s="150">
        <v>0</v>
      </c>
      <c r="H1155" s="150">
        <v>0</v>
      </c>
      <c r="I1155" s="151">
        <v>1699</v>
      </c>
      <c r="J1155" s="151">
        <v>22</v>
      </c>
      <c r="K1155" s="151">
        <v>22</v>
      </c>
      <c r="L1155" s="151">
        <v>4</v>
      </c>
      <c r="M1155" s="151">
        <v>0</v>
      </c>
      <c r="N1155" s="151">
        <v>1825</v>
      </c>
      <c r="O1155" s="151">
        <v>13</v>
      </c>
      <c r="P1155" s="151">
        <v>13</v>
      </c>
      <c r="Q1155" s="151">
        <v>7</v>
      </c>
      <c r="R1155" s="151">
        <v>0</v>
      </c>
      <c r="S1155" s="152">
        <v>0.015</v>
      </c>
      <c r="T1155" s="153">
        <v>49564</v>
      </c>
      <c r="U1155" s="153">
        <v>512</v>
      </c>
      <c r="V1155" s="153">
        <v>500</v>
      </c>
      <c r="W1155" s="153">
        <v>0</v>
      </c>
      <c r="X1155" s="151">
        <v>461</v>
      </c>
      <c r="Y1155" s="154">
        <v>0.0103300782826245</v>
      </c>
      <c r="Z1155" s="154">
        <v>0.013745704467354</v>
      </c>
      <c r="AA1155" s="154">
        <v>0.012948793407887</v>
      </c>
      <c r="AB1155" s="155">
        <v>0.00712328767123288</v>
      </c>
      <c r="AC1155" s="156">
        <v>0.00079691105946696</v>
      </c>
      <c r="AD1155" s="157">
        <v>12138</v>
      </c>
      <c r="AE1155" s="158">
        <v>130</v>
      </c>
      <c r="AF1155" s="158">
        <v>0</v>
      </c>
      <c r="AG1155" s="158">
        <v>12037</v>
      </c>
      <c r="AH1155" s="158">
        <v>112</v>
      </c>
      <c r="AI1155" s="158">
        <v>0</v>
      </c>
      <c r="AJ1155" s="155">
        <v>0.010710166419509</v>
      </c>
      <c r="AK1155" s="155">
        <v>0.00930464401428928</v>
      </c>
      <c r="AL1155" s="156">
        <v>0.0014055224052197</v>
      </c>
    </row>
    <row r="1156" ht="33" spans="1:38">
      <c r="A1156" s="166" t="s">
        <v>927</v>
      </c>
      <c r="B1156" s="167" t="s">
        <v>1830</v>
      </c>
      <c r="C1156" s="167" t="s">
        <v>979</v>
      </c>
      <c r="D1156" s="150">
        <v>2281</v>
      </c>
      <c r="E1156" s="150">
        <v>20</v>
      </c>
      <c r="F1156" s="150">
        <v>15</v>
      </c>
      <c r="G1156" s="150">
        <v>6</v>
      </c>
      <c r="H1156" s="150">
        <v>0</v>
      </c>
      <c r="I1156" s="151">
        <v>2182</v>
      </c>
      <c r="J1156" s="151">
        <v>20</v>
      </c>
      <c r="K1156" s="151">
        <v>20</v>
      </c>
      <c r="L1156" s="151">
        <v>1</v>
      </c>
      <c r="M1156" s="151">
        <v>0</v>
      </c>
      <c r="N1156" s="151">
        <v>2148</v>
      </c>
      <c r="O1156" s="151">
        <v>18</v>
      </c>
      <c r="P1156" s="151">
        <v>18</v>
      </c>
      <c r="Q1156" s="151">
        <v>11</v>
      </c>
      <c r="R1156" s="151">
        <v>0</v>
      </c>
      <c r="S1156" s="152">
        <v>0.015</v>
      </c>
      <c r="T1156" s="153">
        <v>61161</v>
      </c>
      <c r="U1156" s="153">
        <v>572</v>
      </c>
      <c r="V1156" s="153">
        <v>567</v>
      </c>
      <c r="W1156" s="153">
        <v>1</v>
      </c>
      <c r="X1156" s="151">
        <v>522</v>
      </c>
      <c r="Y1156" s="154">
        <v>0.00933601478066088</v>
      </c>
      <c r="Z1156" s="154">
        <v>0.00876808417360807</v>
      </c>
      <c r="AA1156" s="154">
        <v>0.00916590284142988</v>
      </c>
      <c r="AB1156" s="155">
        <v>0.00837988826815642</v>
      </c>
      <c r="AC1156" s="156">
        <v>-0.000397818667821815</v>
      </c>
      <c r="AD1156" s="157">
        <v>14880</v>
      </c>
      <c r="AE1156" s="158">
        <v>153</v>
      </c>
      <c r="AF1156" s="158">
        <v>0</v>
      </c>
      <c r="AG1156" s="158">
        <v>15021</v>
      </c>
      <c r="AH1156" s="158">
        <v>150</v>
      </c>
      <c r="AI1156" s="158">
        <v>1</v>
      </c>
      <c r="AJ1156" s="155">
        <v>0.0102822580645161</v>
      </c>
      <c r="AK1156" s="155">
        <v>0.00991944610878104</v>
      </c>
      <c r="AL1156" s="156">
        <v>0.000362811955735089</v>
      </c>
    </row>
    <row r="1157" ht="33" spans="1:38">
      <c r="A1157" s="166" t="s">
        <v>927</v>
      </c>
      <c r="B1157" s="167" t="s">
        <v>1831</v>
      </c>
      <c r="C1157" s="167" t="s">
        <v>980</v>
      </c>
      <c r="D1157" s="150">
        <v>2801</v>
      </c>
      <c r="E1157" s="150">
        <v>23</v>
      </c>
      <c r="F1157" s="150">
        <v>19</v>
      </c>
      <c r="G1157" s="150">
        <v>0</v>
      </c>
      <c r="H1157" s="150">
        <v>0</v>
      </c>
      <c r="I1157" s="151">
        <v>3044</v>
      </c>
      <c r="J1157" s="151">
        <v>72</v>
      </c>
      <c r="K1157" s="151">
        <v>72</v>
      </c>
      <c r="L1157" s="151">
        <v>0</v>
      </c>
      <c r="M1157" s="151">
        <v>0</v>
      </c>
      <c r="N1157" s="151">
        <v>3030</v>
      </c>
      <c r="O1157" s="151">
        <v>54</v>
      </c>
      <c r="P1157" s="151">
        <v>54</v>
      </c>
      <c r="Q1157" s="151">
        <v>21</v>
      </c>
      <c r="R1157" s="151">
        <v>0</v>
      </c>
      <c r="S1157" s="152">
        <v>0.015</v>
      </c>
      <c r="T1157" s="153">
        <v>83947</v>
      </c>
      <c r="U1157" s="153">
        <v>1561</v>
      </c>
      <c r="V1157" s="153">
        <v>1555</v>
      </c>
      <c r="W1157" s="153">
        <v>2</v>
      </c>
      <c r="X1157" s="151">
        <v>1386</v>
      </c>
      <c r="Y1157" s="154">
        <v>0.0185712413784888</v>
      </c>
      <c r="Z1157" s="154">
        <v>0.00821135308818279</v>
      </c>
      <c r="AA1157" s="154">
        <v>0.0236530880420499</v>
      </c>
      <c r="AB1157" s="155">
        <v>0.0178217821782178</v>
      </c>
      <c r="AC1157" s="156">
        <v>-0.0154417349538671</v>
      </c>
      <c r="AD1157" s="157">
        <v>21058</v>
      </c>
      <c r="AE1157" s="158">
        <v>350</v>
      </c>
      <c r="AF1157" s="158">
        <v>1</v>
      </c>
      <c r="AG1157" s="158">
        <v>21341</v>
      </c>
      <c r="AH1157" s="158">
        <v>470</v>
      </c>
      <c r="AI1157" s="158">
        <v>0</v>
      </c>
      <c r="AJ1157" s="155">
        <v>0.0165732738151771</v>
      </c>
      <c r="AK1157" s="155">
        <v>0.0220233353638536</v>
      </c>
      <c r="AL1157" s="156">
        <v>-0.00545006154867649</v>
      </c>
    </row>
    <row r="1158" ht="33" spans="1:38">
      <c r="A1158" s="166" t="s">
        <v>927</v>
      </c>
      <c r="B1158" s="167" t="s">
        <v>1831</v>
      </c>
      <c r="C1158" s="167" t="s">
        <v>981</v>
      </c>
      <c r="D1158" s="150">
        <v>1376</v>
      </c>
      <c r="E1158" s="150">
        <v>10</v>
      </c>
      <c r="F1158" s="150">
        <v>9</v>
      </c>
      <c r="G1158" s="150">
        <v>0</v>
      </c>
      <c r="H1158" s="150">
        <v>0</v>
      </c>
      <c r="I1158" s="151">
        <v>1433</v>
      </c>
      <c r="J1158" s="151">
        <v>22</v>
      </c>
      <c r="K1158" s="151">
        <v>22</v>
      </c>
      <c r="L1158" s="151">
        <v>1</v>
      </c>
      <c r="M1158" s="151">
        <v>0</v>
      </c>
      <c r="N1158" s="151">
        <v>1419</v>
      </c>
      <c r="O1158" s="151">
        <v>22</v>
      </c>
      <c r="P1158" s="151">
        <v>22</v>
      </c>
      <c r="Q1158" s="151">
        <v>7</v>
      </c>
      <c r="R1158" s="151">
        <v>0</v>
      </c>
      <c r="S1158" s="152">
        <v>0.015</v>
      </c>
      <c r="T1158" s="153">
        <v>40482</v>
      </c>
      <c r="U1158" s="153">
        <v>512</v>
      </c>
      <c r="V1158" s="153">
        <v>511</v>
      </c>
      <c r="W1158" s="153">
        <v>2</v>
      </c>
      <c r="X1158" s="151">
        <v>451</v>
      </c>
      <c r="Y1158" s="154">
        <v>0.0125981917889432</v>
      </c>
      <c r="Z1158" s="154">
        <v>0.00726744186046512</v>
      </c>
      <c r="AA1158" s="154">
        <v>0.0153524075366364</v>
      </c>
      <c r="AB1158" s="155">
        <v>0.0155038759689922</v>
      </c>
      <c r="AC1158" s="156">
        <v>-0.00808496567617131</v>
      </c>
      <c r="AD1158" s="157">
        <v>10096</v>
      </c>
      <c r="AE1158" s="158">
        <v>117</v>
      </c>
      <c r="AF1158" s="158">
        <v>0</v>
      </c>
      <c r="AG1158" s="158">
        <v>10375</v>
      </c>
      <c r="AH1158" s="158">
        <v>144</v>
      </c>
      <c r="AI1158" s="158">
        <v>0</v>
      </c>
      <c r="AJ1158" s="155">
        <v>0.0115887480190174</v>
      </c>
      <c r="AK1158" s="155">
        <v>0.0138795180722892</v>
      </c>
      <c r="AL1158" s="156">
        <v>-0.00229077005327172</v>
      </c>
    </row>
    <row r="1159" ht="33" spans="1:38">
      <c r="A1159" s="166" t="s">
        <v>927</v>
      </c>
      <c r="B1159" s="167" t="s">
        <v>1831</v>
      </c>
      <c r="C1159" s="167" t="s">
        <v>982</v>
      </c>
      <c r="D1159" s="150">
        <v>2243</v>
      </c>
      <c r="E1159" s="150">
        <v>44</v>
      </c>
      <c r="F1159" s="150">
        <v>23</v>
      </c>
      <c r="G1159" s="150">
        <v>0</v>
      </c>
      <c r="H1159" s="150">
        <v>0</v>
      </c>
      <c r="I1159" s="151">
        <v>2560</v>
      </c>
      <c r="J1159" s="151">
        <v>28</v>
      </c>
      <c r="K1159" s="151">
        <v>28</v>
      </c>
      <c r="L1159" s="151">
        <v>0</v>
      </c>
      <c r="M1159" s="151">
        <v>0</v>
      </c>
      <c r="N1159" s="151">
        <v>2187</v>
      </c>
      <c r="O1159" s="151">
        <v>42</v>
      </c>
      <c r="P1159" s="151">
        <v>42</v>
      </c>
      <c r="Q1159" s="151">
        <v>6</v>
      </c>
      <c r="R1159" s="151">
        <v>0</v>
      </c>
      <c r="S1159" s="152">
        <v>0.015</v>
      </c>
      <c r="T1159" s="153">
        <v>63900</v>
      </c>
      <c r="U1159" s="153">
        <v>1034</v>
      </c>
      <c r="V1159" s="153">
        <v>1013</v>
      </c>
      <c r="W1159" s="153">
        <v>7</v>
      </c>
      <c r="X1159" s="151">
        <v>886</v>
      </c>
      <c r="Y1159" s="154">
        <v>0.0160719874804382</v>
      </c>
      <c r="Z1159" s="154">
        <v>0.0196165849308961</v>
      </c>
      <c r="AA1159" s="154">
        <v>0.0109375</v>
      </c>
      <c r="AB1159" s="155">
        <v>0.0192043895747599</v>
      </c>
      <c r="AC1159" s="156">
        <v>0.00867908493089612</v>
      </c>
      <c r="AD1159" s="157">
        <v>16239</v>
      </c>
      <c r="AE1159" s="158">
        <v>273</v>
      </c>
      <c r="AF1159" s="158">
        <v>1</v>
      </c>
      <c r="AG1159" s="158">
        <v>16416</v>
      </c>
      <c r="AH1159" s="158">
        <v>267</v>
      </c>
      <c r="AI1159" s="158">
        <v>1</v>
      </c>
      <c r="AJ1159" s="155">
        <v>0.0167497998645237</v>
      </c>
      <c r="AK1159" s="155">
        <v>0.0162037037037037</v>
      </c>
      <c r="AL1159" s="156">
        <v>0.000546096160819975</v>
      </c>
    </row>
    <row r="1160" ht="33" spans="1:38">
      <c r="A1160" s="166" t="s">
        <v>927</v>
      </c>
      <c r="B1160" s="167" t="s">
        <v>1831</v>
      </c>
      <c r="C1160" s="167" t="s">
        <v>983</v>
      </c>
      <c r="D1160" s="150">
        <v>5084</v>
      </c>
      <c r="E1160" s="150">
        <v>90</v>
      </c>
      <c r="F1160" s="150">
        <v>66</v>
      </c>
      <c r="G1160" s="150">
        <v>0</v>
      </c>
      <c r="H1160" s="150">
        <v>0</v>
      </c>
      <c r="I1160" s="151">
        <v>5293</v>
      </c>
      <c r="J1160" s="151">
        <v>86</v>
      </c>
      <c r="K1160" s="151">
        <v>86</v>
      </c>
      <c r="L1160" s="151">
        <v>3</v>
      </c>
      <c r="M1160" s="151">
        <v>0</v>
      </c>
      <c r="N1160" s="151">
        <v>5133</v>
      </c>
      <c r="O1160" s="151">
        <v>101</v>
      </c>
      <c r="P1160" s="151">
        <v>101</v>
      </c>
      <c r="Q1160" s="151">
        <v>14</v>
      </c>
      <c r="R1160" s="151">
        <v>1</v>
      </c>
      <c r="S1160" s="152">
        <v>0.015</v>
      </c>
      <c r="T1160" s="153">
        <v>143616</v>
      </c>
      <c r="U1160" s="153">
        <v>2775</v>
      </c>
      <c r="V1160" s="153">
        <v>2749</v>
      </c>
      <c r="W1160" s="153">
        <v>28</v>
      </c>
      <c r="X1160" s="151">
        <v>2409</v>
      </c>
      <c r="Y1160" s="154">
        <v>0.0191273952762923</v>
      </c>
      <c r="Z1160" s="154">
        <v>0.0177025963808025</v>
      </c>
      <c r="AA1160" s="154">
        <v>0.0162478745512942</v>
      </c>
      <c r="AB1160" s="155">
        <v>0.0194817845314631</v>
      </c>
      <c r="AC1160" s="156">
        <v>0.00145472182950836</v>
      </c>
      <c r="AD1160" s="157">
        <v>36465</v>
      </c>
      <c r="AE1160" s="158">
        <v>705</v>
      </c>
      <c r="AF1160" s="158">
        <v>3</v>
      </c>
      <c r="AG1160" s="158">
        <v>35939</v>
      </c>
      <c r="AH1160" s="158">
        <v>768</v>
      </c>
      <c r="AI1160" s="158">
        <v>9</v>
      </c>
      <c r="AJ1160" s="155">
        <v>0.0192513368983957</v>
      </c>
      <c r="AK1160" s="155">
        <v>0.021119118506358</v>
      </c>
      <c r="AL1160" s="156">
        <v>-0.00186778160796227</v>
      </c>
    </row>
    <row r="1161" ht="33" spans="1:38">
      <c r="A1161" s="166" t="s">
        <v>927</v>
      </c>
      <c r="B1161" s="167" t="s">
        <v>1831</v>
      </c>
      <c r="C1161" s="167" t="s">
        <v>984</v>
      </c>
      <c r="D1161" s="150">
        <v>2789</v>
      </c>
      <c r="E1161" s="150">
        <v>34</v>
      </c>
      <c r="F1161" s="150">
        <v>22</v>
      </c>
      <c r="G1161" s="150">
        <v>0</v>
      </c>
      <c r="H1161" s="150">
        <v>0</v>
      </c>
      <c r="I1161" s="151">
        <v>3123</v>
      </c>
      <c r="J1161" s="151">
        <v>44</v>
      </c>
      <c r="K1161" s="151">
        <v>44</v>
      </c>
      <c r="L1161" s="151">
        <v>2</v>
      </c>
      <c r="M1161" s="151">
        <v>0</v>
      </c>
      <c r="N1161" s="151">
        <v>2843</v>
      </c>
      <c r="O1161" s="151">
        <v>39</v>
      </c>
      <c r="P1161" s="151">
        <v>39</v>
      </c>
      <c r="Q1161" s="151">
        <v>18</v>
      </c>
      <c r="R1161" s="151">
        <v>0</v>
      </c>
      <c r="S1161" s="152">
        <v>0.015</v>
      </c>
      <c r="T1161" s="153">
        <v>78232</v>
      </c>
      <c r="U1161" s="153">
        <v>986</v>
      </c>
      <c r="V1161" s="153">
        <v>974</v>
      </c>
      <c r="W1161" s="153">
        <v>0</v>
      </c>
      <c r="X1161" s="151">
        <v>869</v>
      </c>
      <c r="Y1161" s="154">
        <v>0.0126035381940894</v>
      </c>
      <c r="Z1161" s="154">
        <v>0.012190749372535</v>
      </c>
      <c r="AA1161" s="154">
        <v>0.0140890169708614</v>
      </c>
      <c r="AB1161" s="155">
        <v>0.0137179036229335</v>
      </c>
      <c r="AC1161" s="156">
        <v>-0.00189826759832639</v>
      </c>
      <c r="AD1161" s="157">
        <v>19946</v>
      </c>
      <c r="AE1161" s="158">
        <v>231</v>
      </c>
      <c r="AF1161" s="158">
        <v>0</v>
      </c>
      <c r="AG1161" s="158">
        <v>19856</v>
      </c>
      <c r="AH1161" s="158">
        <v>258</v>
      </c>
      <c r="AI1161" s="158">
        <v>0</v>
      </c>
      <c r="AJ1161" s="155">
        <v>0.0115812694274541</v>
      </c>
      <c r="AK1161" s="155">
        <v>0.0129935535858179</v>
      </c>
      <c r="AL1161" s="156">
        <v>-0.00141228415836376</v>
      </c>
    </row>
    <row r="1162" ht="33" spans="1:38">
      <c r="A1162" s="166" t="s">
        <v>927</v>
      </c>
      <c r="B1162" s="167" t="s">
        <v>1831</v>
      </c>
      <c r="C1162" s="167" t="s">
        <v>985</v>
      </c>
      <c r="D1162" s="150">
        <v>3534</v>
      </c>
      <c r="E1162" s="150">
        <v>50</v>
      </c>
      <c r="F1162" s="150">
        <v>36</v>
      </c>
      <c r="G1162" s="150">
        <v>0</v>
      </c>
      <c r="H1162" s="150">
        <v>0</v>
      </c>
      <c r="I1162" s="151">
        <v>3727</v>
      </c>
      <c r="J1162" s="151">
        <v>31</v>
      </c>
      <c r="K1162" s="151">
        <v>31</v>
      </c>
      <c r="L1162" s="151">
        <v>0</v>
      </c>
      <c r="M1162" s="151">
        <v>0</v>
      </c>
      <c r="N1162" s="151">
        <v>3543</v>
      </c>
      <c r="O1162" s="151">
        <v>38</v>
      </c>
      <c r="P1162" s="151">
        <v>38</v>
      </c>
      <c r="Q1162" s="151">
        <v>15</v>
      </c>
      <c r="R1162" s="151">
        <v>0</v>
      </c>
      <c r="S1162" s="152">
        <v>0.015</v>
      </c>
      <c r="T1162" s="153">
        <v>97654</v>
      </c>
      <c r="U1162" s="153">
        <v>1275</v>
      </c>
      <c r="V1162" s="153">
        <v>1261</v>
      </c>
      <c r="W1162" s="153">
        <v>0</v>
      </c>
      <c r="X1162" s="151">
        <v>1144</v>
      </c>
      <c r="Y1162" s="154">
        <v>0.0130563008171708</v>
      </c>
      <c r="Z1162" s="154">
        <v>0.0141482739105829</v>
      </c>
      <c r="AA1162" s="154">
        <v>0.00831768178159377</v>
      </c>
      <c r="AB1162" s="155">
        <v>0.0107253739768558</v>
      </c>
      <c r="AC1162" s="156">
        <v>0.00583059212898913</v>
      </c>
      <c r="AD1162" s="157">
        <v>24694</v>
      </c>
      <c r="AE1162" s="158">
        <v>285</v>
      </c>
      <c r="AF1162" s="158">
        <v>0</v>
      </c>
      <c r="AG1162" s="158">
        <v>24781</v>
      </c>
      <c r="AH1162" s="158">
        <v>405</v>
      </c>
      <c r="AI1162" s="158">
        <v>0</v>
      </c>
      <c r="AJ1162" s="155">
        <v>0.0115412650846359</v>
      </c>
      <c r="AK1162" s="155">
        <v>0.0163431661353456</v>
      </c>
      <c r="AL1162" s="156">
        <v>-0.00480190105070968</v>
      </c>
    </row>
    <row r="1163" ht="33" spans="1:38">
      <c r="A1163" s="166" t="s">
        <v>927</v>
      </c>
      <c r="B1163" s="167" t="s">
        <v>1831</v>
      </c>
      <c r="C1163" s="167" t="s">
        <v>986</v>
      </c>
      <c r="D1163" s="150">
        <v>4669</v>
      </c>
      <c r="E1163" s="150">
        <v>67</v>
      </c>
      <c r="F1163" s="150">
        <v>40</v>
      </c>
      <c r="G1163" s="150">
        <v>0</v>
      </c>
      <c r="H1163" s="150">
        <v>0</v>
      </c>
      <c r="I1163" s="151">
        <v>4469</v>
      </c>
      <c r="J1163" s="151">
        <v>93</v>
      </c>
      <c r="K1163" s="151">
        <v>93</v>
      </c>
      <c r="L1163" s="151">
        <v>1</v>
      </c>
      <c r="M1163" s="151">
        <v>0</v>
      </c>
      <c r="N1163" s="151">
        <v>4508</v>
      </c>
      <c r="O1163" s="151">
        <v>83</v>
      </c>
      <c r="P1163" s="151">
        <v>83</v>
      </c>
      <c r="Q1163" s="151">
        <v>36</v>
      </c>
      <c r="R1163" s="151">
        <v>0</v>
      </c>
      <c r="S1163" s="152">
        <v>0.015</v>
      </c>
      <c r="T1163" s="153">
        <v>122503</v>
      </c>
      <c r="U1163" s="153">
        <v>1649</v>
      </c>
      <c r="V1163" s="153">
        <v>1621</v>
      </c>
      <c r="W1163" s="153">
        <v>3</v>
      </c>
      <c r="X1163" s="151">
        <v>1407</v>
      </c>
      <c r="Y1163" s="154">
        <v>0.0134364056390456</v>
      </c>
      <c r="Z1163" s="154">
        <v>0.0143499678732063</v>
      </c>
      <c r="AA1163" s="154">
        <v>0.0208100246140076</v>
      </c>
      <c r="AB1163" s="155">
        <v>0.0184117125110914</v>
      </c>
      <c r="AC1163" s="156">
        <v>-0.00646005674080135</v>
      </c>
      <c r="AD1163" s="157">
        <v>30972</v>
      </c>
      <c r="AE1163" s="158">
        <v>499</v>
      </c>
      <c r="AF1163" s="158">
        <v>0</v>
      </c>
      <c r="AG1163" s="158">
        <v>30979</v>
      </c>
      <c r="AH1163" s="158">
        <v>355</v>
      </c>
      <c r="AI1163" s="158">
        <v>2</v>
      </c>
      <c r="AJ1163" s="155">
        <v>0.0161113263592923</v>
      </c>
      <c r="AK1163" s="155">
        <v>0.0113948158429904</v>
      </c>
      <c r="AL1163" s="156">
        <v>0.00471651051630185</v>
      </c>
    </row>
    <row r="1164" ht="33" spans="1:38">
      <c r="A1164" s="166" t="s">
        <v>927</v>
      </c>
      <c r="B1164" s="167" t="s">
        <v>1831</v>
      </c>
      <c r="C1164" s="167" t="s">
        <v>987</v>
      </c>
      <c r="D1164" s="150">
        <v>2964</v>
      </c>
      <c r="E1164" s="150">
        <v>18</v>
      </c>
      <c r="F1164" s="150">
        <v>14</v>
      </c>
      <c r="G1164" s="150">
        <v>0</v>
      </c>
      <c r="H1164" s="150">
        <v>0</v>
      </c>
      <c r="I1164" s="151">
        <v>3339</v>
      </c>
      <c r="J1164" s="151">
        <v>53</v>
      </c>
      <c r="K1164" s="151">
        <v>53</v>
      </c>
      <c r="L1164" s="151">
        <v>1</v>
      </c>
      <c r="M1164" s="151">
        <v>0</v>
      </c>
      <c r="N1164" s="151">
        <v>3218</v>
      </c>
      <c r="O1164" s="151">
        <v>32</v>
      </c>
      <c r="P1164" s="151">
        <v>32</v>
      </c>
      <c r="Q1164" s="151">
        <v>1</v>
      </c>
      <c r="R1164" s="151">
        <v>0</v>
      </c>
      <c r="S1164" s="152">
        <v>0.015</v>
      </c>
      <c r="T1164" s="153">
        <v>87160</v>
      </c>
      <c r="U1164" s="153">
        <v>1107</v>
      </c>
      <c r="V1164" s="153">
        <v>1103</v>
      </c>
      <c r="W1164" s="153">
        <v>2</v>
      </c>
      <c r="X1164" s="151">
        <v>972</v>
      </c>
      <c r="Y1164" s="154">
        <v>0.0126778338687471</v>
      </c>
      <c r="Z1164" s="154">
        <v>0.00607287449392713</v>
      </c>
      <c r="AA1164" s="154">
        <v>0.0158730158730159</v>
      </c>
      <c r="AB1164" s="155">
        <v>0.00994406463642014</v>
      </c>
      <c r="AC1164" s="156">
        <v>-0.00980014137908875</v>
      </c>
      <c r="AD1164" s="157">
        <v>21540</v>
      </c>
      <c r="AE1164" s="158">
        <v>272</v>
      </c>
      <c r="AF1164" s="158">
        <v>0</v>
      </c>
      <c r="AG1164" s="158">
        <v>22189</v>
      </c>
      <c r="AH1164" s="158">
        <v>311</v>
      </c>
      <c r="AI1164" s="158">
        <v>1</v>
      </c>
      <c r="AJ1164" s="155">
        <v>0.012627669452182</v>
      </c>
      <c r="AK1164" s="155">
        <v>0.0139708864752805</v>
      </c>
      <c r="AL1164" s="156">
        <v>-0.00134321702309856</v>
      </c>
    </row>
    <row r="1165" ht="33" spans="1:38">
      <c r="A1165" s="166" t="s">
        <v>927</v>
      </c>
      <c r="B1165" s="167" t="s">
        <v>1831</v>
      </c>
      <c r="C1165" s="167" t="s">
        <v>988</v>
      </c>
      <c r="D1165" s="150">
        <v>3315</v>
      </c>
      <c r="E1165" s="150">
        <v>29</v>
      </c>
      <c r="F1165" s="150">
        <v>20</v>
      </c>
      <c r="G1165" s="150">
        <v>0</v>
      </c>
      <c r="H1165" s="150">
        <v>0</v>
      </c>
      <c r="I1165" s="151">
        <v>3563</v>
      </c>
      <c r="J1165" s="151">
        <v>57</v>
      </c>
      <c r="K1165" s="151">
        <v>57</v>
      </c>
      <c r="L1165" s="151">
        <v>0</v>
      </c>
      <c r="M1165" s="151">
        <v>0</v>
      </c>
      <c r="N1165" s="151">
        <v>3527</v>
      </c>
      <c r="O1165" s="151">
        <v>36</v>
      </c>
      <c r="P1165" s="151">
        <v>36</v>
      </c>
      <c r="Q1165" s="151">
        <v>8</v>
      </c>
      <c r="R1165" s="151">
        <v>0</v>
      </c>
      <c r="S1165" s="152">
        <v>0.015</v>
      </c>
      <c r="T1165" s="153">
        <v>92749</v>
      </c>
      <c r="U1165" s="153">
        <v>1301</v>
      </c>
      <c r="V1165" s="153">
        <v>1292</v>
      </c>
      <c r="W1165" s="153">
        <v>2</v>
      </c>
      <c r="X1165" s="151">
        <v>1161</v>
      </c>
      <c r="Y1165" s="154">
        <v>0.014005541838726</v>
      </c>
      <c r="Z1165" s="154">
        <v>0.00874811463046757</v>
      </c>
      <c r="AA1165" s="154">
        <v>0.0159977547010946</v>
      </c>
      <c r="AB1165" s="155">
        <v>0.0102069747660902</v>
      </c>
      <c r="AC1165" s="156">
        <v>-0.00724964007062701</v>
      </c>
      <c r="AD1165" s="157">
        <v>23872</v>
      </c>
      <c r="AE1165" s="158">
        <v>300</v>
      </c>
      <c r="AF1165" s="158">
        <v>1</v>
      </c>
      <c r="AG1165" s="158">
        <v>23651</v>
      </c>
      <c r="AH1165" s="158">
        <v>390</v>
      </c>
      <c r="AI1165" s="158">
        <v>0</v>
      </c>
      <c r="AJ1165" s="155">
        <v>0.0125251340482574</v>
      </c>
      <c r="AK1165" s="155">
        <v>0.0164897890152636</v>
      </c>
      <c r="AL1165" s="156">
        <v>-0.00396465496700625</v>
      </c>
    </row>
    <row r="1166" ht="33" spans="1:38">
      <c r="A1166" s="166" t="s">
        <v>927</v>
      </c>
      <c r="B1166" s="167" t="s">
        <v>1829</v>
      </c>
      <c r="C1166" s="167" t="s">
        <v>989</v>
      </c>
      <c r="D1166" s="150">
        <v>2079</v>
      </c>
      <c r="E1166" s="150">
        <v>42</v>
      </c>
      <c r="F1166" s="150">
        <v>32</v>
      </c>
      <c r="G1166" s="150">
        <v>0</v>
      </c>
      <c r="H1166" s="150">
        <v>0</v>
      </c>
      <c r="I1166" s="151">
        <v>2341</v>
      </c>
      <c r="J1166" s="151">
        <v>55</v>
      </c>
      <c r="K1166" s="151">
        <v>55</v>
      </c>
      <c r="L1166" s="151">
        <v>4</v>
      </c>
      <c r="M1166" s="151">
        <v>0</v>
      </c>
      <c r="N1166" s="151">
        <v>2117</v>
      </c>
      <c r="O1166" s="151">
        <v>48</v>
      </c>
      <c r="P1166" s="151">
        <v>48</v>
      </c>
      <c r="Q1166" s="151">
        <v>22</v>
      </c>
      <c r="R1166" s="151">
        <v>0</v>
      </c>
      <c r="S1166" s="152">
        <v>0.015</v>
      </c>
      <c r="T1166" s="153">
        <v>58233</v>
      </c>
      <c r="U1166" s="153">
        <v>1161</v>
      </c>
      <c r="V1166" s="153">
        <v>1151</v>
      </c>
      <c r="W1166" s="153">
        <v>0</v>
      </c>
      <c r="X1166" s="151">
        <v>1014</v>
      </c>
      <c r="Y1166" s="154">
        <v>0.0199371490392046</v>
      </c>
      <c r="Z1166" s="154">
        <v>0.0202020202020202</v>
      </c>
      <c r="AA1166" s="154">
        <v>0.0234942332336608</v>
      </c>
      <c r="AB1166" s="155">
        <v>0.0226735947094946</v>
      </c>
      <c r="AC1166" s="156">
        <v>-0.00329221303164063</v>
      </c>
      <c r="AD1166" s="157">
        <v>15686</v>
      </c>
      <c r="AE1166" s="158">
        <v>319</v>
      </c>
      <c r="AF1166" s="158">
        <v>0</v>
      </c>
      <c r="AG1166" s="158">
        <v>15125</v>
      </c>
      <c r="AH1166" s="158">
        <v>309</v>
      </c>
      <c r="AI1166" s="158">
        <v>0</v>
      </c>
      <c r="AJ1166" s="155">
        <v>0.0203366058906031</v>
      </c>
      <c r="AK1166" s="155">
        <v>0.0204297520661157</v>
      </c>
      <c r="AL1166" s="156">
        <v>-9.31461755126171e-5</v>
      </c>
    </row>
    <row r="1167" ht="33" spans="1:38">
      <c r="A1167" s="166" t="s">
        <v>927</v>
      </c>
      <c r="B1167" s="167" t="s">
        <v>1829</v>
      </c>
      <c r="C1167" s="167" t="s">
        <v>990</v>
      </c>
      <c r="D1167" s="150">
        <v>2082</v>
      </c>
      <c r="E1167" s="150">
        <v>19</v>
      </c>
      <c r="F1167" s="150">
        <v>12</v>
      </c>
      <c r="G1167" s="150">
        <v>0</v>
      </c>
      <c r="H1167" s="150">
        <v>0</v>
      </c>
      <c r="I1167" s="151">
        <v>2210</v>
      </c>
      <c r="J1167" s="151">
        <v>34</v>
      </c>
      <c r="K1167" s="151">
        <v>34</v>
      </c>
      <c r="L1167" s="151">
        <v>2</v>
      </c>
      <c r="M1167" s="151">
        <v>0</v>
      </c>
      <c r="N1167" s="151">
        <v>1836</v>
      </c>
      <c r="O1167" s="151">
        <v>39</v>
      </c>
      <c r="P1167" s="151">
        <v>39</v>
      </c>
      <c r="Q1167" s="151">
        <v>24</v>
      </c>
      <c r="R1167" s="151">
        <v>0</v>
      </c>
      <c r="S1167" s="152">
        <v>0.015</v>
      </c>
      <c r="T1167" s="153">
        <v>50873</v>
      </c>
      <c r="U1167" s="153">
        <v>634</v>
      </c>
      <c r="V1167" s="153">
        <v>627</v>
      </c>
      <c r="W1167" s="153">
        <v>0</v>
      </c>
      <c r="X1167" s="151">
        <v>557</v>
      </c>
      <c r="Y1167" s="154">
        <v>0.0124624063845262</v>
      </c>
      <c r="Z1167" s="154">
        <v>0.00912584053794428</v>
      </c>
      <c r="AA1167" s="154">
        <v>0.0153846153846154</v>
      </c>
      <c r="AB1167" s="155">
        <v>0.0212418300653595</v>
      </c>
      <c r="AC1167" s="156">
        <v>-0.0062587748466711</v>
      </c>
      <c r="AD1167" s="157">
        <v>13450</v>
      </c>
      <c r="AE1167" s="158">
        <v>170</v>
      </c>
      <c r="AF1167" s="158">
        <v>0</v>
      </c>
      <c r="AG1167" s="158">
        <v>12378</v>
      </c>
      <c r="AH1167" s="158">
        <v>166</v>
      </c>
      <c r="AI1167" s="158">
        <v>0</v>
      </c>
      <c r="AJ1167" s="155">
        <v>0.012639405204461</v>
      </c>
      <c r="AK1167" s="155">
        <v>0.0134108902892228</v>
      </c>
      <c r="AL1167" s="156">
        <v>-0.000771485084761847</v>
      </c>
    </row>
    <row r="1168" ht="33" spans="1:38">
      <c r="A1168" s="166" t="s">
        <v>927</v>
      </c>
      <c r="B1168" s="167" t="s">
        <v>1829</v>
      </c>
      <c r="C1168" s="167" t="s">
        <v>991</v>
      </c>
      <c r="D1168" s="150">
        <v>4879</v>
      </c>
      <c r="E1168" s="150">
        <v>78</v>
      </c>
      <c r="F1168" s="150">
        <v>48</v>
      </c>
      <c r="G1168" s="150">
        <v>0</v>
      </c>
      <c r="H1168" s="150">
        <v>0</v>
      </c>
      <c r="I1168" s="151">
        <v>5468</v>
      </c>
      <c r="J1168" s="151">
        <v>70</v>
      </c>
      <c r="K1168" s="151">
        <v>70</v>
      </c>
      <c r="L1168" s="151">
        <v>5</v>
      </c>
      <c r="M1168" s="151">
        <v>0</v>
      </c>
      <c r="N1168" s="151">
        <v>4317</v>
      </c>
      <c r="O1168" s="151">
        <v>80</v>
      </c>
      <c r="P1168" s="151">
        <v>79</v>
      </c>
      <c r="Q1168" s="151">
        <v>30</v>
      </c>
      <c r="R1168" s="151">
        <v>0</v>
      </c>
      <c r="S1168" s="152">
        <v>0.015</v>
      </c>
      <c r="T1168" s="153">
        <v>125034</v>
      </c>
      <c r="U1168" s="153">
        <v>2031</v>
      </c>
      <c r="V1168" s="153">
        <v>1999</v>
      </c>
      <c r="W1168" s="153">
        <v>0</v>
      </c>
      <c r="X1168" s="151">
        <v>1805</v>
      </c>
      <c r="Y1168" s="154">
        <v>0.0162435817457652</v>
      </c>
      <c r="Z1168" s="154">
        <v>0.0159868825579012</v>
      </c>
      <c r="AA1168" s="154">
        <v>0.0128017556693489</v>
      </c>
      <c r="AB1168" s="155">
        <v>0.0185313875376419</v>
      </c>
      <c r="AC1168" s="156">
        <v>0.00318512688855227</v>
      </c>
      <c r="AD1168" s="157">
        <v>33472</v>
      </c>
      <c r="AE1168" s="158">
        <v>506</v>
      </c>
      <c r="AF1168" s="158">
        <v>0</v>
      </c>
      <c r="AG1168" s="158">
        <v>31779</v>
      </c>
      <c r="AH1168" s="158">
        <v>518</v>
      </c>
      <c r="AI1168" s="158">
        <v>0</v>
      </c>
      <c r="AJ1168" s="155">
        <v>0.0151171128107075</v>
      </c>
      <c r="AK1168" s="155">
        <v>0.0163000723748387</v>
      </c>
      <c r="AL1168" s="156">
        <v>-0.00118295956413127</v>
      </c>
    </row>
    <row r="1169" ht="33" spans="1:38">
      <c r="A1169" s="166" t="s">
        <v>927</v>
      </c>
      <c r="B1169" s="167" t="s">
        <v>1829</v>
      </c>
      <c r="C1169" s="167" t="s">
        <v>992</v>
      </c>
      <c r="D1169" s="150">
        <v>1390</v>
      </c>
      <c r="E1169" s="150">
        <v>19</v>
      </c>
      <c r="F1169" s="150">
        <v>15</v>
      </c>
      <c r="G1169" s="150">
        <v>0</v>
      </c>
      <c r="H1169" s="150">
        <v>0</v>
      </c>
      <c r="I1169" s="151">
        <v>1415</v>
      </c>
      <c r="J1169" s="151">
        <v>31</v>
      </c>
      <c r="K1169" s="151">
        <v>31</v>
      </c>
      <c r="L1169" s="151">
        <v>2</v>
      </c>
      <c r="M1169" s="151">
        <v>0</v>
      </c>
      <c r="N1169" s="151">
        <v>1276</v>
      </c>
      <c r="O1169" s="151">
        <v>29</v>
      </c>
      <c r="P1169" s="151">
        <v>29</v>
      </c>
      <c r="Q1169" s="151">
        <v>14</v>
      </c>
      <c r="R1169" s="151">
        <v>0</v>
      </c>
      <c r="S1169" s="152">
        <v>0.015</v>
      </c>
      <c r="T1169" s="153">
        <v>37453</v>
      </c>
      <c r="U1169" s="153">
        <v>623</v>
      </c>
      <c r="V1169" s="153">
        <v>618</v>
      </c>
      <c r="W1169" s="153">
        <v>1</v>
      </c>
      <c r="X1169" s="151">
        <v>550</v>
      </c>
      <c r="Y1169" s="154">
        <v>0.0166074813766587</v>
      </c>
      <c r="Z1169" s="154">
        <v>0.0136690647482014</v>
      </c>
      <c r="AA1169" s="154">
        <v>0.0219081272084806</v>
      </c>
      <c r="AB1169" s="155">
        <v>0.0227272727272727</v>
      </c>
      <c r="AC1169" s="156">
        <v>-0.00823906246027913</v>
      </c>
      <c r="AD1169" s="157">
        <v>9741</v>
      </c>
      <c r="AE1169" s="158">
        <v>179</v>
      </c>
      <c r="AF1169" s="158">
        <v>0</v>
      </c>
      <c r="AG1169" s="158">
        <v>9410</v>
      </c>
      <c r="AH1169" s="158">
        <v>169</v>
      </c>
      <c r="AI1169" s="158">
        <v>0</v>
      </c>
      <c r="AJ1169" s="155">
        <v>0.0183759367621394</v>
      </c>
      <c r="AK1169" s="155">
        <v>0.0179596174282678</v>
      </c>
      <c r="AL1169" s="156">
        <v>0.000416319333871609</v>
      </c>
    </row>
    <row r="1170" ht="33" spans="1:38">
      <c r="A1170" s="166" t="s">
        <v>927</v>
      </c>
      <c r="B1170" s="167" t="s">
        <v>1830</v>
      </c>
      <c r="C1170" s="167" t="s">
        <v>993</v>
      </c>
      <c r="D1170" s="150">
        <v>3488</v>
      </c>
      <c r="E1170" s="150">
        <v>62</v>
      </c>
      <c r="F1170" s="150">
        <v>51</v>
      </c>
      <c r="G1170" s="150">
        <v>1</v>
      </c>
      <c r="H1170" s="150">
        <v>0</v>
      </c>
      <c r="I1170" s="151">
        <v>3327</v>
      </c>
      <c r="J1170" s="151">
        <v>69</v>
      </c>
      <c r="K1170" s="151">
        <v>69</v>
      </c>
      <c r="L1170" s="151">
        <v>0</v>
      </c>
      <c r="M1170" s="151">
        <v>0</v>
      </c>
      <c r="N1170" s="151">
        <v>3681</v>
      </c>
      <c r="O1170" s="151">
        <v>35</v>
      </c>
      <c r="P1170" s="151">
        <v>35</v>
      </c>
      <c r="Q1170" s="151">
        <v>7</v>
      </c>
      <c r="R1170" s="151">
        <v>0</v>
      </c>
      <c r="S1170" s="152">
        <v>0.015</v>
      </c>
      <c r="T1170" s="153">
        <v>99025</v>
      </c>
      <c r="U1170" s="153">
        <v>1528</v>
      </c>
      <c r="V1170" s="153">
        <v>1517</v>
      </c>
      <c r="W1170" s="153">
        <v>3</v>
      </c>
      <c r="X1170" s="151">
        <v>1322</v>
      </c>
      <c r="Y1170" s="154">
        <v>0.0154001514768998</v>
      </c>
      <c r="Z1170" s="154">
        <v>0.0177752293577982</v>
      </c>
      <c r="AA1170" s="154">
        <v>0.0207394048692516</v>
      </c>
      <c r="AB1170" s="155">
        <v>0.00950828579190437</v>
      </c>
      <c r="AC1170" s="156">
        <v>-0.00296417551145341</v>
      </c>
      <c r="AD1170" s="157">
        <v>23742</v>
      </c>
      <c r="AE1170" s="158">
        <v>361</v>
      </c>
      <c r="AF1170" s="158">
        <v>0</v>
      </c>
      <c r="AG1170" s="158">
        <v>24665</v>
      </c>
      <c r="AH1170" s="158">
        <v>408</v>
      </c>
      <c r="AI1170" s="158">
        <v>2</v>
      </c>
      <c r="AJ1170" s="155">
        <v>0.0152051217252127</v>
      </c>
      <c r="AK1170" s="155">
        <v>0.0164605716602473</v>
      </c>
      <c r="AL1170" s="156">
        <v>-0.00125544993503461</v>
      </c>
    </row>
    <row r="1171" ht="33" spans="1:38">
      <c r="A1171" s="166" t="s">
        <v>927</v>
      </c>
      <c r="B1171" s="167" t="s">
        <v>1830</v>
      </c>
      <c r="C1171" s="167" t="s">
        <v>994</v>
      </c>
      <c r="D1171" s="150">
        <v>4522</v>
      </c>
      <c r="E1171" s="150">
        <v>64</v>
      </c>
      <c r="F1171" s="150">
        <v>40</v>
      </c>
      <c r="G1171" s="150">
        <v>0</v>
      </c>
      <c r="H1171" s="150">
        <v>0</v>
      </c>
      <c r="I1171" s="151">
        <v>4265</v>
      </c>
      <c r="J1171" s="151">
        <v>73</v>
      </c>
      <c r="K1171" s="151">
        <v>70</v>
      </c>
      <c r="L1171" s="151">
        <v>1</v>
      </c>
      <c r="M1171" s="151">
        <v>0</v>
      </c>
      <c r="N1171" s="151">
        <v>4448</v>
      </c>
      <c r="O1171" s="151">
        <v>62</v>
      </c>
      <c r="P1171" s="151">
        <v>62</v>
      </c>
      <c r="Q1171" s="151">
        <v>8</v>
      </c>
      <c r="R1171" s="151">
        <v>0</v>
      </c>
      <c r="S1171" s="152">
        <v>0.015</v>
      </c>
      <c r="T1171" s="153">
        <v>127024</v>
      </c>
      <c r="U1171" s="153">
        <v>1653</v>
      </c>
      <c r="V1171" s="153">
        <v>1626</v>
      </c>
      <c r="W1171" s="153">
        <v>1</v>
      </c>
      <c r="X1171" s="151">
        <v>1413</v>
      </c>
      <c r="Y1171" s="154">
        <v>0.013005416299282</v>
      </c>
      <c r="Z1171" s="154">
        <v>0.0141530296329058</v>
      </c>
      <c r="AA1171" s="154">
        <v>0.017116060961313</v>
      </c>
      <c r="AB1171" s="155">
        <v>0.0139388489208633</v>
      </c>
      <c r="AC1171" s="156">
        <v>-0.00296303132840722</v>
      </c>
      <c r="AD1171" s="157">
        <v>30385</v>
      </c>
      <c r="AE1171" s="158">
        <v>469</v>
      </c>
      <c r="AF1171" s="158">
        <v>0</v>
      </c>
      <c r="AG1171" s="158">
        <v>32810</v>
      </c>
      <c r="AH1171" s="158">
        <v>427</v>
      </c>
      <c r="AI1171" s="158">
        <v>0</v>
      </c>
      <c r="AJ1171" s="155">
        <v>0.015435247655093</v>
      </c>
      <c r="AK1171" s="155">
        <v>0.0130143249009448</v>
      </c>
      <c r="AL1171" s="156">
        <v>0.00242092275414814</v>
      </c>
    </row>
    <row r="1172" ht="33" spans="1:38">
      <c r="A1172" s="166" t="s">
        <v>927</v>
      </c>
      <c r="B1172" s="167" t="s">
        <v>1830</v>
      </c>
      <c r="C1172" s="167" t="s">
        <v>995</v>
      </c>
      <c r="D1172" s="150">
        <v>2076</v>
      </c>
      <c r="E1172" s="150">
        <v>38</v>
      </c>
      <c r="F1172" s="150">
        <v>24</v>
      </c>
      <c r="G1172" s="150">
        <v>1</v>
      </c>
      <c r="H1172" s="150">
        <v>0</v>
      </c>
      <c r="I1172" s="151">
        <v>2304</v>
      </c>
      <c r="J1172" s="151">
        <v>28</v>
      </c>
      <c r="K1172" s="151">
        <v>28</v>
      </c>
      <c r="L1172" s="151">
        <v>3</v>
      </c>
      <c r="M1172" s="151">
        <v>0</v>
      </c>
      <c r="N1172" s="151">
        <v>2223</v>
      </c>
      <c r="O1172" s="151">
        <v>30</v>
      </c>
      <c r="P1172" s="151">
        <v>30</v>
      </c>
      <c r="Q1172" s="151">
        <v>7</v>
      </c>
      <c r="R1172" s="151">
        <v>0</v>
      </c>
      <c r="S1172" s="152">
        <v>0.015</v>
      </c>
      <c r="T1172" s="153">
        <v>65240</v>
      </c>
      <c r="U1172" s="153">
        <v>1405</v>
      </c>
      <c r="V1172" s="153">
        <v>1391</v>
      </c>
      <c r="W1172" s="153">
        <v>0</v>
      </c>
      <c r="X1172" s="151">
        <v>1301</v>
      </c>
      <c r="Y1172" s="154">
        <v>0.0215358675659105</v>
      </c>
      <c r="Z1172" s="154">
        <v>0.0183044315992293</v>
      </c>
      <c r="AA1172" s="154">
        <v>0.0121527777777778</v>
      </c>
      <c r="AB1172" s="155">
        <v>0.0134952766531714</v>
      </c>
      <c r="AC1172" s="156">
        <v>0.00615165382145151</v>
      </c>
      <c r="AD1172" s="157">
        <v>14976</v>
      </c>
      <c r="AE1172" s="158">
        <v>258</v>
      </c>
      <c r="AF1172" s="158">
        <v>0</v>
      </c>
      <c r="AG1172" s="158">
        <v>16226</v>
      </c>
      <c r="AH1172" s="158">
        <v>416</v>
      </c>
      <c r="AI1172" s="158">
        <v>0</v>
      </c>
      <c r="AJ1172" s="155">
        <v>0.0172275641025641</v>
      </c>
      <c r="AK1172" s="155">
        <v>0.02563786515469</v>
      </c>
      <c r="AL1172" s="156">
        <v>-0.0084103010521259</v>
      </c>
    </row>
    <row r="1173" ht="33" spans="1:38">
      <c r="A1173" s="166" t="s">
        <v>927</v>
      </c>
      <c r="B1173" s="167" t="s">
        <v>1830</v>
      </c>
      <c r="C1173" s="167" t="s">
        <v>996</v>
      </c>
      <c r="D1173" s="150">
        <v>3564</v>
      </c>
      <c r="E1173" s="150">
        <v>85</v>
      </c>
      <c r="F1173" s="150">
        <v>62</v>
      </c>
      <c r="G1173" s="150">
        <v>3</v>
      </c>
      <c r="H1173" s="150">
        <v>0</v>
      </c>
      <c r="I1173" s="151">
        <v>3275</v>
      </c>
      <c r="J1173" s="151">
        <v>69</v>
      </c>
      <c r="K1173" s="151">
        <v>68</v>
      </c>
      <c r="L1173" s="151">
        <v>16</v>
      </c>
      <c r="M1173" s="151">
        <v>0</v>
      </c>
      <c r="N1173" s="151">
        <v>3681</v>
      </c>
      <c r="O1173" s="151">
        <v>60</v>
      </c>
      <c r="P1173" s="151">
        <v>60</v>
      </c>
      <c r="Q1173" s="151">
        <v>37</v>
      </c>
      <c r="R1173" s="151">
        <v>0</v>
      </c>
      <c r="S1173" s="152">
        <v>0.015</v>
      </c>
      <c r="T1173" s="153">
        <v>99999</v>
      </c>
      <c r="U1173" s="153">
        <v>1965</v>
      </c>
      <c r="V1173" s="153">
        <v>1939</v>
      </c>
      <c r="W1173" s="153">
        <v>2</v>
      </c>
      <c r="X1173" s="151">
        <v>1779</v>
      </c>
      <c r="Y1173" s="154">
        <v>0.019630196301963</v>
      </c>
      <c r="Z1173" s="154">
        <v>0.0238496071829405</v>
      </c>
      <c r="AA1173" s="154">
        <v>0.0210687022900763</v>
      </c>
      <c r="AB1173" s="155">
        <v>0.0162999185004075</v>
      </c>
      <c r="AC1173" s="156">
        <v>0.00278090489286418</v>
      </c>
      <c r="AD1173" s="157">
        <v>23863</v>
      </c>
      <c r="AE1173" s="158">
        <v>486</v>
      </c>
      <c r="AF1173" s="158">
        <v>0</v>
      </c>
      <c r="AG1173" s="158">
        <v>24408</v>
      </c>
      <c r="AH1173" s="158">
        <v>489</v>
      </c>
      <c r="AI1173" s="158">
        <v>1</v>
      </c>
      <c r="AJ1173" s="155">
        <v>0.0203662573859112</v>
      </c>
      <c r="AK1173" s="155">
        <v>0.0199934447722058</v>
      </c>
      <c r="AL1173" s="156">
        <v>0.00037281261370541</v>
      </c>
    </row>
    <row r="1174" ht="33" spans="1:38">
      <c r="A1174" s="166" t="s">
        <v>927</v>
      </c>
      <c r="B1174" s="167" t="s">
        <v>1830</v>
      </c>
      <c r="C1174" s="167" t="s">
        <v>997</v>
      </c>
      <c r="D1174" s="150">
        <v>2806</v>
      </c>
      <c r="E1174" s="150">
        <v>32</v>
      </c>
      <c r="F1174" s="150">
        <v>18</v>
      </c>
      <c r="G1174" s="150">
        <v>0</v>
      </c>
      <c r="H1174" s="150">
        <v>0</v>
      </c>
      <c r="I1174" s="151">
        <v>2765</v>
      </c>
      <c r="J1174" s="151">
        <v>45</v>
      </c>
      <c r="K1174" s="151">
        <v>45</v>
      </c>
      <c r="L1174" s="151">
        <v>10</v>
      </c>
      <c r="M1174" s="151">
        <v>0</v>
      </c>
      <c r="N1174" s="151">
        <v>2959</v>
      </c>
      <c r="O1174" s="151">
        <v>29</v>
      </c>
      <c r="P1174" s="151">
        <v>28</v>
      </c>
      <c r="Q1174" s="151">
        <v>5</v>
      </c>
      <c r="R1174" s="151">
        <v>0</v>
      </c>
      <c r="S1174" s="152">
        <v>0.015</v>
      </c>
      <c r="T1174" s="153">
        <v>78351</v>
      </c>
      <c r="U1174" s="153">
        <v>861</v>
      </c>
      <c r="V1174" s="153">
        <v>846</v>
      </c>
      <c r="W1174" s="153">
        <v>1</v>
      </c>
      <c r="X1174" s="151">
        <v>748</v>
      </c>
      <c r="Y1174" s="154">
        <v>0.0109762479100458</v>
      </c>
      <c r="Z1174" s="154">
        <v>0.0114041339985745</v>
      </c>
      <c r="AA1174" s="154">
        <v>0.0162748643761302</v>
      </c>
      <c r="AB1174" s="155">
        <v>0.00980060831361947</v>
      </c>
      <c r="AC1174" s="156">
        <v>-0.00487073037755572</v>
      </c>
      <c r="AD1174" s="157">
        <v>19224</v>
      </c>
      <c r="AE1174" s="158">
        <v>218</v>
      </c>
      <c r="AF1174" s="158">
        <v>0</v>
      </c>
      <c r="AG1174" s="158">
        <v>20129</v>
      </c>
      <c r="AH1174" s="158">
        <v>183</v>
      </c>
      <c r="AI1174" s="158">
        <v>0</v>
      </c>
      <c r="AJ1174" s="155">
        <v>0.0113399916770703</v>
      </c>
      <c r="AK1174" s="155">
        <v>0.00909136072333449</v>
      </c>
      <c r="AL1174" s="156">
        <v>0.00224863095373584</v>
      </c>
    </row>
    <row r="1175" ht="33" spans="1:38">
      <c r="A1175" s="166" t="s">
        <v>927</v>
      </c>
      <c r="B1175" s="167" t="s">
        <v>1830</v>
      </c>
      <c r="C1175" s="167" t="s">
        <v>998</v>
      </c>
      <c r="D1175" s="150">
        <v>0</v>
      </c>
      <c r="E1175" s="150">
        <v>0</v>
      </c>
      <c r="F1175" s="150">
        <v>0</v>
      </c>
      <c r="G1175" s="150">
        <v>0</v>
      </c>
      <c r="H1175" s="150">
        <v>0</v>
      </c>
      <c r="I1175" s="151">
        <v>0</v>
      </c>
      <c r="J1175" s="151">
        <v>0</v>
      </c>
      <c r="K1175" s="151">
        <v>0</v>
      </c>
      <c r="L1175" s="151">
        <v>0</v>
      </c>
      <c r="M1175" s="151">
        <v>0</v>
      </c>
      <c r="N1175" s="151">
        <v>0</v>
      </c>
      <c r="O1175" s="151">
        <v>0</v>
      </c>
      <c r="P1175" s="151">
        <v>0</v>
      </c>
      <c r="Q1175" s="151">
        <v>0</v>
      </c>
      <c r="R1175" s="151">
        <v>0</v>
      </c>
      <c r="S1175" s="152">
        <v>0.015</v>
      </c>
      <c r="T1175" s="153">
        <v>0</v>
      </c>
      <c r="U1175" s="153">
        <v>0</v>
      </c>
      <c r="V1175" s="153">
        <v>0</v>
      </c>
      <c r="W1175" s="153">
        <v>0</v>
      </c>
      <c r="X1175" s="151">
        <v>0</v>
      </c>
      <c r="Y1175" s="154">
        <v>0</v>
      </c>
      <c r="Z1175" s="154">
        <v>0</v>
      </c>
      <c r="AA1175" s="154">
        <v>0</v>
      </c>
      <c r="AB1175" s="155">
        <v>0</v>
      </c>
      <c r="AC1175" s="156">
        <v>0</v>
      </c>
      <c r="AD1175" s="157">
        <v>0</v>
      </c>
      <c r="AE1175" s="158">
        <v>0</v>
      </c>
      <c r="AF1175" s="158">
        <v>0</v>
      </c>
      <c r="AG1175" s="158">
        <v>0</v>
      </c>
      <c r="AH1175" s="158">
        <v>0</v>
      </c>
      <c r="AI1175" s="158">
        <v>0</v>
      </c>
      <c r="AJ1175" s="155">
        <v>0</v>
      </c>
      <c r="AK1175" s="155">
        <v>0</v>
      </c>
      <c r="AL1175" s="156">
        <v>0</v>
      </c>
    </row>
    <row r="1176" ht="33" spans="1:38">
      <c r="A1176" s="166" t="s">
        <v>927</v>
      </c>
      <c r="B1176" s="167" t="s">
        <v>1830</v>
      </c>
      <c r="C1176" s="167" t="s">
        <v>999</v>
      </c>
      <c r="D1176" s="150">
        <v>3075</v>
      </c>
      <c r="E1176" s="150">
        <v>38</v>
      </c>
      <c r="F1176" s="150">
        <v>26</v>
      </c>
      <c r="G1176" s="150">
        <v>0</v>
      </c>
      <c r="H1176" s="150">
        <v>0</v>
      </c>
      <c r="I1176" s="151">
        <v>3184</v>
      </c>
      <c r="J1176" s="151">
        <v>38</v>
      </c>
      <c r="K1176" s="151">
        <v>38</v>
      </c>
      <c r="L1176" s="151">
        <v>5</v>
      </c>
      <c r="M1176" s="151">
        <v>0</v>
      </c>
      <c r="N1176" s="151">
        <v>3347</v>
      </c>
      <c r="O1176" s="151">
        <v>38</v>
      </c>
      <c r="P1176" s="151">
        <v>38</v>
      </c>
      <c r="Q1176" s="151">
        <v>18</v>
      </c>
      <c r="R1176" s="151">
        <v>0</v>
      </c>
      <c r="S1176" s="152">
        <v>0.015</v>
      </c>
      <c r="T1176" s="153">
        <v>88689</v>
      </c>
      <c r="U1176" s="153">
        <v>903</v>
      </c>
      <c r="V1176" s="153">
        <v>890</v>
      </c>
      <c r="W1176" s="153">
        <v>0</v>
      </c>
      <c r="X1176" s="151">
        <v>803</v>
      </c>
      <c r="Y1176" s="154">
        <v>0.0101816459763894</v>
      </c>
      <c r="Z1176" s="154">
        <v>0.0123577235772358</v>
      </c>
      <c r="AA1176" s="154">
        <v>0.0119346733668342</v>
      </c>
      <c r="AB1176" s="155">
        <v>0.0113534508515088</v>
      </c>
      <c r="AC1176" s="156">
        <v>0.000423050210401602</v>
      </c>
      <c r="AD1176" s="157">
        <v>20672</v>
      </c>
      <c r="AE1176" s="158">
        <v>244</v>
      </c>
      <c r="AF1176" s="158">
        <v>0</v>
      </c>
      <c r="AG1176" s="158">
        <v>22435</v>
      </c>
      <c r="AH1176" s="158">
        <v>232</v>
      </c>
      <c r="AI1176" s="158">
        <v>0</v>
      </c>
      <c r="AJ1176" s="155">
        <v>0.0118034055727554</v>
      </c>
      <c r="AK1176" s="155">
        <v>0.0103409850679741</v>
      </c>
      <c r="AL1176" s="156">
        <v>0.00146242050478127</v>
      </c>
    </row>
    <row r="1177" ht="33" spans="1:38">
      <c r="A1177" s="166" t="s">
        <v>927</v>
      </c>
      <c r="B1177" s="167" t="s">
        <v>1830</v>
      </c>
      <c r="C1177" s="167" t="s">
        <v>1000</v>
      </c>
      <c r="D1177" s="150">
        <v>0</v>
      </c>
      <c r="E1177" s="150">
        <v>0</v>
      </c>
      <c r="F1177" s="150">
        <v>0</v>
      </c>
      <c r="G1177" s="150">
        <v>0</v>
      </c>
      <c r="H1177" s="150">
        <v>0</v>
      </c>
      <c r="I1177" s="151">
        <v>0</v>
      </c>
      <c r="J1177" s="151">
        <v>0</v>
      </c>
      <c r="K1177" s="151">
        <v>0</v>
      </c>
      <c r="L1177" s="151">
        <v>0</v>
      </c>
      <c r="M1177" s="151">
        <v>0</v>
      </c>
      <c r="N1177" s="151">
        <v>0</v>
      </c>
      <c r="O1177" s="151">
        <v>0</v>
      </c>
      <c r="P1177" s="151">
        <v>0</v>
      </c>
      <c r="Q1177" s="151">
        <v>0</v>
      </c>
      <c r="R1177" s="151">
        <v>0</v>
      </c>
      <c r="S1177" s="152">
        <v>0.015</v>
      </c>
      <c r="T1177" s="153">
        <v>0</v>
      </c>
      <c r="U1177" s="153">
        <v>0</v>
      </c>
      <c r="V1177" s="153">
        <v>0</v>
      </c>
      <c r="W1177" s="153">
        <v>0</v>
      </c>
      <c r="X1177" s="151">
        <v>0</v>
      </c>
      <c r="Y1177" s="154">
        <v>0</v>
      </c>
      <c r="Z1177" s="154">
        <v>0</v>
      </c>
      <c r="AA1177" s="154">
        <v>0</v>
      </c>
      <c r="AB1177" s="155">
        <v>0</v>
      </c>
      <c r="AC1177" s="156">
        <v>0</v>
      </c>
      <c r="AD1177" s="157">
        <v>0</v>
      </c>
      <c r="AE1177" s="158">
        <v>0</v>
      </c>
      <c r="AF1177" s="158">
        <v>0</v>
      </c>
      <c r="AG1177" s="158">
        <v>0</v>
      </c>
      <c r="AH1177" s="158">
        <v>0</v>
      </c>
      <c r="AI1177" s="158">
        <v>0</v>
      </c>
      <c r="AJ1177" s="155">
        <v>0</v>
      </c>
      <c r="AK1177" s="155">
        <v>0</v>
      </c>
      <c r="AL1177" s="156">
        <v>0</v>
      </c>
    </row>
    <row r="1178" ht="33" spans="1:38">
      <c r="A1178" s="166" t="s">
        <v>927</v>
      </c>
      <c r="B1178" s="167" t="s">
        <v>1830</v>
      </c>
      <c r="C1178" s="167" t="s">
        <v>1001</v>
      </c>
      <c r="D1178" s="150">
        <v>3009</v>
      </c>
      <c r="E1178" s="150">
        <v>40</v>
      </c>
      <c r="F1178" s="150">
        <v>24</v>
      </c>
      <c r="G1178" s="150">
        <v>4</v>
      </c>
      <c r="H1178" s="150">
        <v>0</v>
      </c>
      <c r="I1178" s="151">
        <v>2626</v>
      </c>
      <c r="J1178" s="151">
        <v>33</v>
      </c>
      <c r="K1178" s="151">
        <v>31</v>
      </c>
      <c r="L1178" s="151">
        <v>0</v>
      </c>
      <c r="M1178" s="151">
        <v>0</v>
      </c>
      <c r="N1178" s="151">
        <v>3200</v>
      </c>
      <c r="O1178" s="151">
        <v>50</v>
      </c>
      <c r="P1178" s="151">
        <v>50</v>
      </c>
      <c r="Q1178" s="151">
        <v>11</v>
      </c>
      <c r="R1178" s="151">
        <v>0</v>
      </c>
      <c r="S1178" s="152">
        <v>0.015</v>
      </c>
      <c r="T1178" s="153">
        <v>81430</v>
      </c>
      <c r="U1178" s="153">
        <v>1258</v>
      </c>
      <c r="V1178" s="153">
        <v>1239</v>
      </c>
      <c r="W1178" s="153">
        <v>1</v>
      </c>
      <c r="X1178" s="151">
        <v>1115</v>
      </c>
      <c r="Y1178" s="154">
        <v>0.015436571288223</v>
      </c>
      <c r="Z1178" s="154">
        <v>0.0132934529744101</v>
      </c>
      <c r="AA1178" s="154">
        <v>0.0125666412795126</v>
      </c>
      <c r="AB1178" s="155">
        <v>0.015625</v>
      </c>
      <c r="AC1178" s="156">
        <v>0.000726811694897538</v>
      </c>
      <c r="AD1178" s="157">
        <v>19597</v>
      </c>
      <c r="AE1178" s="158">
        <v>298</v>
      </c>
      <c r="AF1178" s="158">
        <v>0</v>
      </c>
      <c r="AG1178" s="158">
        <v>19916</v>
      </c>
      <c r="AH1178" s="158">
        <v>291</v>
      </c>
      <c r="AI1178" s="158">
        <v>0</v>
      </c>
      <c r="AJ1178" s="155">
        <v>0.0152064091442568</v>
      </c>
      <c r="AK1178" s="155">
        <v>0.014611367744527</v>
      </c>
      <c r="AL1178" s="156">
        <v>0.000595041399729761</v>
      </c>
    </row>
    <row r="1179" ht="33" spans="1:38">
      <c r="A1179" s="166" t="s">
        <v>927</v>
      </c>
      <c r="B1179" s="167" t="s">
        <v>1830</v>
      </c>
      <c r="C1179" s="167" t="s">
        <v>1002</v>
      </c>
      <c r="D1179" s="150">
        <v>2131</v>
      </c>
      <c r="E1179" s="150">
        <v>34</v>
      </c>
      <c r="F1179" s="150">
        <v>24</v>
      </c>
      <c r="G1179" s="150">
        <v>0</v>
      </c>
      <c r="H1179" s="150">
        <v>0</v>
      </c>
      <c r="I1179" s="151">
        <v>1534</v>
      </c>
      <c r="J1179" s="151">
        <v>30</v>
      </c>
      <c r="K1179" s="151">
        <v>30</v>
      </c>
      <c r="L1179" s="151">
        <v>5</v>
      </c>
      <c r="M1179" s="151">
        <v>0</v>
      </c>
      <c r="N1179" s="151">
        <v>2173</v>
      </c>
      <c r="O1179" s="151">
        <v>38</v>
      </c>
      <c r="P1179" s="151">
        <v>38</v>
      </c>
      <c r="Q1179" s="151">
        <v>19</v>
      </c>
      <c r="R1179" s="151">
        <v>0</v>
      </c>
      <c r="S1179" s="152">
        <v>0.015</v>
      </c>
      <c r="T1179" s="153">
        <v>55640</v>
      </c>
      <c r="U1179" s="153">
        <v>892</v>
      </c>
      <c r="V1179" s="153">
        <v>882</v>
      </c>
      <c r="W1179" s="153">
        <v>0</v>
      </c>
      <c r="X1179" s="151">
        <v>802</v>
      </c>
      <c r="Y1179" s="154">
        <v>0.0160316319194824</v>
      </c>
      <c r="Z1179" s="154">
        <v>0.015954950727358</v>
      </c>
      <c r="AA1179" s="154">
        <v>0.0195567144719687</v>
      </c>
      <c r="AB1179" s="155">
        <v>0.0174873446847676</v>
      </c>
      <c r="AC1179" s="156">
        <v>-0.00360176374461066</v>
      </c>
      <c r="AD1179" s="157">
        <v>13406</v>
      </c>
      <c r="AE1179" s="158">
        <v>213</v>
      </c>
      <c r="AF1179" s="158">
        <v>0</v>
      </c>
      <c r="AG1179" s="158">
        <v>13853</v>
      </c>
      <c r="AH1179" s="158">
        <v>226</v>
      </c>
      <c r="AI1179" s="158">
        <v>0</v>
      </c>
      <c r="AJ1179" s="155">
        <v>0.0158884081754438</v>
      </c>
      <c r="AK1179" s="155">
        <v>0.0163141557785317</v>
      </c>
      <c r="AL1179" s="156">
        <v>-0.000425747603087893</v>
      </c>
    </row>
    <row r="1180" ht="33" spans="1:38">
      <c r="A1180" s="166" t="s">
        <v>927</v>
      </c>
      <c r="B1180" s="167" t="s">
        <v>1830</v>
      </c>
      <c r="C1180" s="167" t="s">
        <v>1003</v>
      </c>
      <c r="D1180" s="150">
        <v>1457</v>
      </c>
      <c r="E1180" s="150">
        <v>19</v>
      </c>
      <c r="F1180" s="150">
        <v>14</v>
      </c>
      <c r="G1180" s="150">
        <v>1</v>
      </c>
      <c r="H1180" s="150">
        <v>0</v>
      </c>
      <c r="I1180" s="151">
        <v>1372</v>
      </c>
      <c r="J1180" s="151">
        <v>24</v>
      </c>
      <c r="K1180" s="151">
        <v>24</v>
      </c>
      <c r="L1180" s="151">
        <v>2</v>
      </c>
      <c r="M1180" s="151">
        <v>0</v>
      </c>
      <c r="N1180" s="151">
        <v>1518</v>
      </c>
      <c r="O1180" s="151">
        <v>27</v>
      </c>
      <c r="P1180" s="151">
        <v>27</v>
      </c>
      <c r="Q1180" s="151">
        <v>11</v>
      </c>
      <c r="R1180" s="151">
        <v>0</v>
      </c>
      <c r="S1180" s="152">
        <v>0.015</v>
      </c>
      <c r="T1180" s="153">
        <v>45847</v>
      </c>
      <c r="U1180" s="153">
        <v>702</v>
      </c>
      <c r="V1180" s="153">
        <v>697</v>
      </c>
      <c r="W1180" s="153">
        <v>0</v>
      </c>
      <c r="X1180" s="151">
        <v>634</v>
      </c>
      <c r="Y1180" s="154">
        <v>0.0153117979366153</v>
      </c>
      <c r="Z1180" s="154">
        <v>0.0130404941660947</v>
      </c>
      <c r="AA1180" s="154">
        <v>0.0174927113702624</v>
      </c>
      <c r="AB1180" s="155">
        <v>0.0177865612648221</v>
      </c>
      <c r="AC1180" s="156">
        <v>-0.00445221720416768</v>
      </c>
      <c r="AD1180" s="157">
        <v>10660</v>
      </c>
      <c r="AE1180" s="158">
        <v>161</v>
      </c>
      <c r="AF1180" s="158">
        <v>0</v>
      </c>
      <c r="AG1180" s="158">
        <v>11316</v>
      </c>
      <c r="AH1180" s="158">
        <v>182</v>
      </c>
      <c r="AI1180" s="158">
        <v>0</v>
      </c>
      <c r="AJ1180" s="155">
        <v>0.0151031894934334</v>
      </c>
      <c r="AK1180" s="155">
        <v>0.0160834217037823</v>
      </c>
      <c r="AL1180" s="156">
        <v>-0.000980232210348859</v>
      </c>
    </row>
    <row r="1181" ht="33" spans="1:38">
      <c r="A1181" s="166" t="s">
        <v>927</v>
      </c>
      <c r="B1181" s="167" t="s">
        <v>1830</v>
      </c>
      <c r="C1181" s="167" t="s">
        <v>1004</v>
      </c>
      <c r="D1181" s="150">
        <v>1520</v>
      </c>
      <c r="E1181" s="150">
        <v>24</v>
      </c>
      <c r="F1181" s="150">
        <v>18</v>
      </c>
      <c r="G1181" s="150">
        <v>1</v>
      </c>
      <c r="H1181" s="150">
        <v>0</v>
      </c>
      <c r="I1181" s="151">
        <v>1281</v>
      </c>
      <c r="J1181" s="151">
        <v>27</v>
      </c>
      <c r="K1181" s="151">
        <v>26</v>
      </c>
      <c r="L1181" s="151">
        <v>4</v>
      </c>
      <c r="M1181" s="151">
        <v>0</v>
      </c>
      <c r="N1181" s="151">
        <v>1447</v>
      </c>
      <c r="O1181" s="151">
        <v>25</v>
      </c>
      <c r="P1181" s="151">
        <v>25</v>
      </c>
      <c r="Q1181" s="151">
        <v>10</v>
      </c>
      <c r="R1181" s="151">
        <v>0</v>
      </c>
      <c r="S1181" s="152">
        <v>0.015</v>
      </c>
      <c r="T1181" s="153">
        <v>44070</v>
      </c>
      <c r="U1181" s="153">
        <v>555</v>
      </c>
      <c r="V1181" s="153">
        <v>548</v>
      </c>
      <c r="W1181" s="153">
        <v>0</v>
      </c>
      <c r="X1181" s="151">
        <v>477</v>
      </c>
      <c r="Y1181" s="154">
        <v>0.0125936010891763</v>
      </c>
      <c r="Z1181" s="154">
        <v>0.0157894736842105</v>
      </c>
      <c r="AA1181" s="154">
        <v>0.0210772833723653</v>
      </c>
      <c r="AB1181" s="155">
        <v>0.0172771250863856</v>
      </c>
      <c r="AC1181" s="156">
        <v>-0.00528780968815481</v>
      </c>
      <c r="AD1181" s="157">
        <v>10657</v>
      </c>
      <c r="AE1181" s="158">
        <v>160</v>
      </c>
      <c r="AF1181" s="158">
        <v>0</v>
      </c>
      <c r="AG1181" s="158">
        <v>11509</v>
      </c>
      <c r="AH1181" s="158">
        <v>134</v>
      </c>
      <c r="AI1181" s="158">
        <v>0</v>
      </c>
      <c r="AJ1181" s="155">
        <v>0.0150136060805105</v>
      </c>
      <c r="AK1181" s="155">
        <v>0.0116430619515162</v>
      </c>
      <c r="AL1181" s="156">
        <v>0.00337054412899426</v>
      </c>
    </row>
    <row r="1182" ht="33" spans="1:38">
      <c r="A1182" s="166" t="s">
        <v>927</v>
      </c>
      <c r="B1182" s="167" t="s">
        <v>1829</v>
      </c>
      <c r="C1182" s="167" t="s">
        <v>1005</v>
      </c>
      <c r="D1182" s="150">
        <v>3609</v>
      </c>
      <c r="E1182" s="150">
        <v>73</v>
      </c>
      <c r="F1182" s="150">
        <v>46</v>
      </c>
      <c r="G1182" s="150">
        <v>0</v>
      </c>
      <c r="H1182" s="150">
        <v>0</v>
      </c>
      <c r="I1182" s="151">
        <v>4255</v>
      </c>
      <c r="J1182" s="151">
        <v>71</v>
      </c>
      <c r="K1182" s="151">
        <v>71</v>
      </c>
      <c r="L1182" s="151">
        <v>7</v>
      </c>
      <c r="M1182" s="151">
        <v>0</v>
      </c>
      <c r="N1182" s="151">
        <v>3217</v>
      </c>
      <c r="O1182" s="151">
        <v>96</v>
      </c>
      <c r="P1182" s="151">
        <v>96</v>
      </c>
      <c r="Q1182" s="151">
        <v>14</v>
      </c>
      <c r="R1182" s="151">
        <v>0</v>
      </c>
      <c r="S1182" s="152">
        <v>0.015</v>
      </c>
      <c r="T1182" s="153">
        <v>112653</v>
      </c>
      <c r="U1182" s="153">
        <v>2175</v>
      </c>
      <c r="V1182" s="153">
        <v>2147</v>
      </c>
      <c r="W1182" s="153">
        <v>1</v>
      </c>
      <c r="X1182" s="151">
        <v>1904</v>
      </c>
      <c r="Y1182" s="154">
        <v>0.0192981988939487</v>
      </c>
      <c r="Z1182" s="154">
        <v>0.0202272097533943</v>
      </c>
      <c r="AA1182" s="154">
        <v>0.0166862514688602</v>
      </c>
      <c r="AB1182" s="155">
        <v>0.0298414672054709</v>
      </c>
      <c r="AC1182" s="156">
        <v>0.00354095828453413</v>
      </c>
      <c r="AD1182" s="157">
        <v>27164</v>
      </c>
      <c r="AE1182" s="158">
        <v>570</v>
      </c>
      <c r="AF1182" s="158">
        <v>0</v>
      </c>
      <c r="AG1182" s="158">
        <v>29069</v>
      </c>
      <c r="AH1182" s="158">
        <v>624</v>
      </c>
      <c r="AI1182" s="158">
        <v>0</v>
      </c>
      <c r="AJ1182" s="155">
        <v>0.0209836548372846</v>
      </c>
      <c r="AK1182" s="155">
        <v>0.0214661667068011</v>
      </c>
      <c r="AL1182" s="156">
        <v>-0.000482511869516419</v>
      </c>
    </row>
    <row r="1183" ht="33" spans="1:38">
      <c r="A1183" s="166" t="s">
        <v>927</v>
      </c>
      <c r="B1183" s="167" t="s">
        <v>1829</v>
      </c>
      <c r="C1183" s="167" t="s">
        <v>1006</v>
      </c>
      <c r="D1183" s="150">
        <v>4241</v>
      </c>
      <c r="E1183" s="150">
        <v>60</v>
      </c>
      <c r="F1183" s="150">
        <v>48</v>
      </c>
      <c r="G1183" s="150">
        <v>0</v>
      </c>
      <c r="H1183" s="150">
        <v>0</v>
      </c>
      <c r="I1183" s="151">
        <v>4249</v>
      </c>
      <c r="J1183" s="151">
        <v>61</v>
      </c>
      <c r="K1183" s="151">
        <v>61</v>
      </c>
      <c r="L1183" s="151">
        <v>3</v>
      </c>
      <c r="M1183" s="151">
        <v>0</v>
      </c>
      <c r="N1183" s="151">
        <v>3861</v>
      </c>
      <c r="O1183" s="151">
        <v>93</v>
      </c>
      <c r="P1183" s="151">
        <v>93</v>
      </c>
      <c r="Q1183" s="151">
        <v>15</v>
      </c>
      <c r="R1183" s="151">
        <v>0</v>
      </c>
      <c r="S1183" s="152">
        <v>0.015</v>
      </c>
      <c r="T1183" s="153">
        <v>110613</v>
      </c>
      <c r="U1183" s="153">
        <v>1689</v>
      </c>
      <c r="V1183" s="153">
        <v>1677</v>
      </c>
      <c r="W1183" s="153">
        <v>0</v>
      </c>
      <c r="X1183" s="151">
        <v>1464</v>
      </c>
      <c r="Y1183" s="154">
        <v>0.015269452957609</v>
      </c>
      <c r="Z1183" s="154">
        <v>0.0141476066965338</v>
      </c>
      <c r="AA1183" s="154">
        <v>0.0143563191339139</v>
      </c>
      <c r="AB1183" s="155">
        <v>0.0240870240870241</v>
      </c>
      <c r="AC1183" s="156">
        <v>-0.000208712437380026</v>
      </c>
      <c r="AD1183" s="157">
        <v>27897</v>
      </c>
      <c r="AE1183" s="158">
        <v>451</v>
      </c>
      <c r="AF1183" s="158">
        <v>0</v>
      </c>
      <c r="AG1183" s="158">
        <v>27969</v>
      </c>
      <c r="AH1183" s="158">
        <v>468</v>
      </c>
      <c r="AI1183" s="158">
        <v>0</v>
      </c>
      <c r="AJ1183" s="155">
        <v>0.0161666128974442</v>
      </c>
      <c r="AK1183" s="155">
        <v>0.0167328113268261</v>
      </c>
      <c r="AL1183" s="156">
        <v>-0.000566198429381961</v>
      </c>
    </row>
    <row r="1184" ht="33" spans="1:38">
      <c r="A1184" s="166" t="s">
        <v>927</v>
      </c>
      <c r="B1184" s="167" t="s">
        <v>1829</v>
      </c>
      <c r="C1184" s="167" t="s">
        <v>1007</v>
      </c>
      <c r="D1184" s="150">
        <v>4815</v>
      </c>
      <c r="E1184" s="150">
        <v>87</v>
      </c>
      <c r="F1184" s="150">
        <v>63</v>
      </c>
      <c r="G1184" s="150">
        <v>0</v>
      </c>
      <c r="H1184" s="150">
        <v>0</v>
      </c>
      <c r="I1184" s="151">
        <v>4702</v>
      </c>
      <c r="J1184" s="151">
        <v>77</v>
      </c>
      <c r="K1184" s="151">
        <v>77</v>
      </c>
      <c r="L1184" s="151">
        <v>0</v>
      </c>
      <c r="M1184" s="151">
        <v>0</v>
      </c>
      <c r="N1184" s="151">
        <v>4291</v>
      </c>
      <c r="O1184" s="151">
        <v>104</v>
      </c>
      <c r="P1184" s="151">
        <v>104</v>
      </c>
      <c r="Q1184" s="151">
        <v>30</v>
      </c>
      <c r="R1184" s="151">
        <v>0</v>
      </c>
      <c r="S1184" s="152">
        <v>0.015</v>
      </c>
      <c r="T1184" s="153">
        <v>133128</v>
      </c>
      <c r="U1184" s="153">
        <v>2224</v>
      </c>
      <c r="V1184" s="153">
        <v>2199</v>
      </c>
      <c r="W1184" s="153">
        <v>7</v>
      </c>
      <c r="X1184" s="151">
        <v>1912</v>
      </c>
      <c r="Y1184" s="154">
        <v>0.0166531458446007</v>
      </c>
      <c r="Z1184" s="154">
        <v>0.0180685358255452</v>
      </c>
      <c r="AA1184" s="154">
        <v>0.0163760102084219</v>
      </c>
      <c r="AB1184" s="155">
        <v>0.024236774644605</v>
      </c>
      <c r="AC1184" s="156">
        <v>0.00169252561712322</v>
      </c>
      <c r="AD1184" s="157">
        <v>32640</v>
      </c>
      <c r="AE1184" s="158">
        <v>643</v>
      </c>
      <c r="AF1184" s="158">
        <v>0</v>
      </c>
      <c r="AG1184" s="158">
        <v>33636</v>
      </c>
      <c r="AH1184" s="158">
        <v>527</v>
      </c>
      <c r="AI1184" s="158">
        <v>1</v>
      </c>
      <c r="AJ1184" s="155">
        <v>0.0196997549019608</v>
      </c>
      <c r="AK1184" s="155">
        <v>0.0156380068973719</v>
      </c>
      <c r="AL1184" s="156">
        <v>0.00406174800458892</v>
      </c>
    </row>
    <row r="1185" ht="33" spans="1:38">
      <c r="A1185" s="166" t="s">
        <v>927</v>
      </c>
      <c r="B1185" s="167" t="s">
        <v>1829</v>
      </c>
      <c r="C1185" s="167" t="s">
        <v>1008</v>
      </c>
      <c r="D1185" s="150">
        <v>3011</v>
      </c>
      <c r="E1185" s="150">
        <v>43</v>
      </c>
      <c r="F1185" s="150">
        <v>30</v>
      </c>
      <c r="G1185" s="150">
        <v>6</v>
      </c>
      <c r="H1185" s="150">
        <v>0</v>
      </c>
      <c r="I1185" s="151">
        <v>3239</v>
      </c>
      <c r="J1185" s="151">
        <v>39</v>
      </c>
      <c r="K1185" s="151">
        <v>39</v>
      </c>
      <c r="L1185" s="151">
        <v>9</v>
      </c>
      <c r="M1185" s="151">
        <v>0</v>
      </c>
      <c r="N1185" s="151">
        <v>2735</v>
      </c>
      <c r="O1185" s="151">
        <v>55</v>
      </c>
      <c r="P1185" s="151">
        <v>55</v>
      </c>
      <c r="Q1185" s="151">
        <v>36</v>
      </c>
      <c r="R1185" s="151">
        <v>0</v>
      </c>
      <c r="S1185" s="152">
        <v>0.015</v>
      </c>
      <c r="T1185" s="153">
        <v>86069</v>
      </c>
      <c r="U1185" s="153">
        <v>1276</v>
      </c>
      <c r="V1185" s="153">
        <v>1262</v>
      </c>
      <c r="W1185" s="153">
        <v>1</v>
      </c>
      <c r="X1185" s="151">
        <v>1164</v>
      </c>
      <c r="Y1185" s="154">
        <v>0.0148136959881026</v>
      </c>
      <c r="Z1185" s="154">
        <v>0.0142809697774826</v>
      </c>
      <c r="AA1185" s="154">
        <v>0.0120407533189256</v>
      </c>
      <c r="AB1185" s="155">
        <v>0.020109689213894</v>
      </c>
      <c r="AC1185" s="156">
        <v>0.00224021645855697</v>
      </c>
      <c r="AD1185" s="157">
        <v>20858</v>
      </c>
      <c r="AE1185" s="158">
        <v>353</v>
      </c>
      <c r="AF1185" s="158">
        <v>1</v>
      </c>
      <c r="AG1185" s="158">
        <v>21759</v>
      </c>
      <c r="AH1185" s="158">
        <v>347</v>
      </c>
      <c r="AI1185" s="158">
        <v>0</v>
      </c>
      <c r="AJ1185" s="155">
        <v>0.0168760187937482</v>
      </c>
      <c r="AK1185" s="155">
        <v>0.0159474240544143</v>
      </c>
      <c r="AL1185" s="156">
        <v>0.000928594739333936</v>
      </c>
    </row>
    <row r="1186" ht="33" spans="1:38">
      <c r="A1186" s="166" t="s">
        <v>927</v>
      </c>
      <c r="B1186" s="167" t="s">
        <v>1829</v>
      </c>
      <c r="C1186" s="167" t="s">
        <v>1009</v>
      </c>
      <c r="D1186" s="150">
        <v>3260</v>
      </c>
      <c r="E1186" s="150">
        <v>74</v>
      </c>
      <c r="F1186" s="150">
        <v>39</v>
      </c>
      <c r="G1186" s="150">
        <v>3</v>
      </c>
      <c r="H1186" s="150">
        <v>0</v>
      </c>
      <c r="I1186" s="151">
        <v>3199</v>
      </c>
      <c r="J1186" s="151">
        <v>78</v>
      </c>
      <c r="K1186" s="151">
        <v>78</v>
      </c>
      <c r="L1186" s="151">
        <v>6</v>
      </c>
      <c r="M1186" s="151">
        <v>0</v>
      </c>
      <c r="N1186" s="151">
        <v>2930</v>
      </c>
      <c r="O1186" s="151">
        <v>69</v>
      </c>
      <c r="P1186" s="151">
        <v>69</v>
      </c>
      <c r="Q1186" s="151">
        <v>12</v>
      </c>
      <c r="R1186" s="151">
        <v>0</v>
      </c>
      <c r="S1186" s="152">
        <v>0.015</v>
      </c>
      <c r="T1186" s="153">
        <v>90408</v>
      </c>
      <c r="U1186" s="153">
        <v>1485</v>
      </c>
      <c r="V1186" s="153">
        <v>1450</v>
      </c>
      <c r="W1186" s="153">
        <v>0</v>
      </c>
      <c r="X1186" s="151">
        <v>1253</v>
      </c>
      <c r="Y1186" s="154">
        <v>0.0164255375630475</v>
      </c>
      <c r="Z1186" s="154">
        <v>0.0226993865030675</v>
      </c>
      <c r="AA1186" s="154">
        <v>0.0243826195686152</v>
      </c>
      <c r="AB1186" s="155">
        <v>0.0235494880546075</v>
      </c>
      <c r="AC1186" s="156">
        <v>-0.00168323306554771</v>
      </c>
      <c r="AD1186" s="157">
        <v>22012</v>
      </c>
      <c r="AE1186" s="158">
        <v>441</v>
      </c>
      <c r="AF1186" s="158">
        <v>0</v>
      </c>
      <c r="AG1186" s="158">
        <v>22677</v>
      </c>
      <c r="AH1186" s="158">
        <v>373</v>
      </c>
      <c r="AI1186" s="158">
        <v>0</v>
      </c>
      <c r="AJ1186" s="155">
        <v>0.0200345266218426</v>
      </c>
      <c r="AK1186" s="155">
        <v>0.0164483838250209</v>
      </c>
      <c r="AL1186" s="156">
        <v>0.00358614279682168</v>
      </c>
    </row>
    <row r="1187" ht="33" spans="1:38">
      <c r="A1187" s="166" t="s">
        <v>927</v>
      </c>
      <c r="B1187" s="167" t="s">
        <v>1829</v>
      </c>
      <c r="C1187" s="167" t="s">
        <v>1010</v>
      </c>
      <c r="D1187" s="150">
        <v>3282</v>
      </c>
      <c r="E1187" s="150">
        <v>88</v>
      </c>
      <c r="F1187" s="150">
        <v>59</v>
      </c>
      <c r="G1187" s="150">
        <v>2</v>
      </c>
      <c r="H1187" s="150">
        <v>0</v>
      </c>
      <c r="I1187" s="151">
        <v>3621</v>
      </c>
      <c r="J1187" s="151">
        <v>41</v>
      </c>
      <c r="K1187" s="151">
        <v>41</v>
      </c>
      <c r="L1187" s="151">
        <v>0</v>
      </c>
      <c r="M1187" s="151">
        <v>0</v>
      </c>
      <c r="N1187" s="151">
        <v>3172</v>
      </c>
      <c r="O1187" s="151">
        <v>44</v>
      </c>
      <c r="P1187" s="151">
        <v>44</v>
      </c>
      <c r="Q1187" s="151">
        <v>1</v>
      </c>
      <c r="R1187" s="151">
        <v>0</v>
      </c>
      <c r="S1187" s="152">
        <v>0.015</v>
      </c>
      <c r="T1187" s="153">
        <v>93338</v>
      </c>
      <c r="U1187" s="153">
        <v>1527</v>
      </c>
      <c r="V1187" s="153">
        <v>1497</v>
      </c>
      <c r="W1187" s="153">
        <v>0</v>
      </c>
      <c r="X1187" s="151">
        <v>1303</v>
      </c>
      <c r="Y1187" s="154">
        <v>0.0163598962908997</v>
      </c>
      <c r="Z1187" s="154">
        <v>0.0268129189518586</v>
      </c>
      <c r="AA1187" s="154">
        <v>0.0113228389947528</v>
      </c>
      <c r="AB1187" s="155">
        <v>0.0138713745271122</v>
      </c>
      <c r="AC1187" s="156">
        <v>0.0154900799571058</v>
      </c>
      <c r="AD1187" s="157">
        <v>23360</v>
      </c>
      <c r="AE1187" s="158">
        <v>440</v>
      </c>
      <c r="AF1187" s="158">
        <v>0</v>
      </c>
      <c r="AG1187" s="158">
        <v>23293</v>
      </c>
      <c r="AH1187" s="158">
        <v>414</v>
      </c>
      <c r="AI1187" s="158">
        <v>0</v>
      </c>
      <c r="AJ1187" s="155">
        <v>0.0188356164383562</v>
      </c>
      <c r="AK1187" s="155">
        <v>0.0177735800455072</v>
      </c>
      <c r="AL1187" s="156">
        <v>0.00106203639284893</v>
      </c>
    </row>
    <row r="1188" ht="33" spans="1:38">
      <c r="A1188" s="166" t="s">
        <v>927</v>
      </c>
      <c r="B1188" s="167" t="s">
        <v>1829</v>
      </c>
      <c r="C1188" s="167" t="s">
        <v>1011</v>
      </c>
      <c r="D1188" s="150">
        <v>0</v>
      </c>
      <c r="E1188" s="150">
        <v>0</v>
      </c>
      <c r="F1188" s="150">
        <v>0</v>
      </c>
      <c r="G1188" s="150">
        <v>0</v>
      </c>
      <c r="H1188" s="150">
        <v>0</v>
      </c>
      <c r="I1188" s="151">
        <v>0</v>
      </c>
      <c r="J1188" s="151">
        <v>0</v>
      </c>
      <c r="K1188" s="151">
        <v>0</v>
      </c>
      <c r="L1188" s="151">
        <v>0</v>
      </c>
      <c r="M1188" s="151">
        <v>0</v>
      </c>
      <c r="N1188" s="151">
        <v>0</v>
      </c>
      <c r="O1188" s="151">
        <v>0</v>
      </c>
      <c r="P1188" s="151">
        <v>0</v>
      </c>
      <c r="Q1188" s="151">
        <v>0</v>
      </c>
      <c r="R1188" s="151">
        <v>0</v>
      </c>
      <c r="S1188" s="152">
        <v>0.015</v>
      </c>
      <c r="T1188" s="153">
        <v>0</v>
      </c>
      <c r="U1188" s="153">
        <v>12</v>
      </c>
      <c r="V1188" s="153">
        <v>12</v>
      </c>
      <c r="W1188" s="153">
        <v>0</v>
      </c>
      <c r="X1188" s="151">
        <v>12</v>
      </c>
      <c r="Y1188" s="154">
        <v>0</v>
      </c>
      <c r="Z1188" s="154">
        <v>0</v>
      </c>
      <c r="AA1188" s="154">
        <v>0</v>
      </c>
      <c r="AB1188" s="155">
        <v>0</v>
      </c>
      <c r="AC1188" s="156">
        <v>0</v>
      </c>
      <c r="AD1188" s="157">
        <v>0</v>
      </c>
      <c r="AE1188" s="158">
        <v>1</v>
      </c>
      <c r="AF1188" s="158">
        <v>0</v>
      </c>
      <c r="AG1188" s="158">
        <v>0</v>
      </c>
      <c r="AH1188" s="158">
        <v>4</v>
      </c>
      <c r="AI1188" s="158">
        <v>0</v>
      </c>
      <c r="AJ1188" s="155">
        <v>0</v>
      </c>
      <c r="AK1188" s="155">
        <v>0</v>
      </c>
      <c r="AL1188" s="156">
        <v>0</v>
      </c>
    </row>
    <row r="1189" ht="33" spans="1:38">
      <c r="A1189" s="166" t="s">
        <v>927</v>
      </c>
      <c r="B1189" s="167" t="s">
        <v>1829</v>
      </c>
      <c r="C1189" s="167" t="s">
        <v>1012</v>
      </c>
      <c r="D1189" s="150">
        <v>3806</v>
      </c>
      <c r="E1189" s="150">
        <v>51</v>
      </c>
      <c r="F1189" s="150">
        <v>39</v>
      </c>
      <c r="G1189" s="150">
        <v>0</v>
      </c>
      <c r="H1189" s="150">
        <v>0</v>
      </c>
      <c r="I1189" s="151">
        <v>3419</v>
      </c>
      <c r="J1189" s="151">
        <v>55</v>
      </c>
      <c r="K1189" s="151">
        <v>55</v>
      </c>
      <c r="L1189" s="151">
        <v>0</v>
      </c>
      <c r="M1189" s="151">
        <v>0</v>
      </c>
      <c r="N1189" s="151">
        <v>3330</v>
      </c>
      <c r="O1189" s="151">
        <v>55</v>
      </c>
      <c r="P1189" s="151">
        <v>55</v>
      </c>
      <c r="Q1189" s="151">
        <v>21</v>
      </c>
      <c r="R1189" s="151">
        <v>0</v>
      </c>
      <c r="S1189" s="152">
        <v>0.015</v>
      </c>
      <c r="T1189" s="153">
        <v>95638</v>
      </c>
      <c r="U1189" s="153">
        <v>1344</v>
      </c>
      <c r="V1189" s="153">
        <v>1332</v>
      </c>
      <c r="W1189" s="153">
        <v>1</v>
      </c>
      <c r="X1189" s="151">
        <v>1168</v>
      </c>
      <c r="Y1189" s="154">
        <v>0.0140425353938811</v>
      </c>
      <c r="Z1189" s="154">
        <v>0.0133998949027851</v>
      </c>
      <c r="AA1189" s="154">
        <v>0.0160865750219362</v>
      </c>
      <c r="AB1189" s="155">
        <v>0.0165165165165165</v>
      </c>
      <c r="AC1189" s="156">
        <v>-0.00268668011915116</v>
      </c>
      <c r="AD1189" s="157">
        <v>24056</v>
      </c>
      <c r="AE1189" s="158">
        <v>365</v>
      </c>
      <c r="AF1189" s="158">
        <v>0</v>
      </c>
      <c r="AG1189" s="158">
        <v>23683</v>
      </c>
      <c r="AH1189" s="158">
        <v>366</v>
      </c>
      <c r="AI1189" s="158">
        <v>0</v>
      </c>
      <c r="AJ1189" s="155">
        <v>0.0151729298303957</v>
      </c>
      <c r="AK1189" s="155">
        <v>0.0154541232107419</v>
      </c>
      <c r="AL1189" s="156">
        <v>-0.000281193380346139</v>
      </c>
    </row>
    <row r="1190" ht="33" spans="1:38">
      <c r="A1190" s="166" t="s">
        <v>927</v>
      </c>
      <c r="B1190" s="167" t="s">
        <v>1829</v>
      </c>
      <c r="C1190" s="167" t="s">
        <v>1013</v>
      </c>
      <c r="D1190" s="150">
        <v>5556</v>
      </c>
      <c r="E1190" s="150">
        <v>72</v>
      </c>
      <c r="F1190" s="150">
        <v>43</v>
      </c>
      <c r="G1190" s="150">
        <v>0</v>
      </c>
      <c r="H1190" s="150">
        <v>0</v>
      </c>
      <c r="I1190" s="151">
        <v>5411</v>
      </c>
      <c r="J1190" s="151">
        <v>69</v>
      </c>
      <c r="K1190" s="151">
        <v>69</v>
      </c>
      <c r="L1190" s="151">
        <v>1</v>
      </c>
      <c r="M1190" s="151">
        <v>0</v>
      </c>
      <c r="N1190" s="151">
        <v>5491</v>
      </c>
      <c r="O1190" s="151">
        <v>65</v>
      </c>
      <c r="P1190" s="151">
        <v>65</v>
      </c>
      <c r="Q1190" s="151">
        <v>10</v>
      </c>
      <c r="R1190" s="151">
        <v>0</v>
      </c>
      <c r="S1190" s="152">
        <v>0.015</v>
      </c>
      <c r="T1190" s="153">
        <v>146109</v>
      </c>
      <c r="U1190" s="153">
        <v>2047</v>
      </c>
      <c r="V1190" s="153">
        <v>2018</v>
      </c>
      <c r="W1190" s="153">
        <v>0</v>
      </c>
      <c r="X1190" s="151">
        <v>1791</v>
      </c>
      <c r="Y1190" s="154">
        <v>0.0140100883586911</v>
      </c>
      <c r="Z1190" s="154">
        <v>0.0129589632829374</v>
      </c>
      <c r="AA1190" s="154">
        <v>0.012751801885049</v>
      </c>
      <c r="AB1190" s="155">
        <v>0.0118375523584047</v>
      </c>
      <c r="AC1190" s="156">
        <v>0.000207161397888391</v>
      </c>
      <c r="AD1190" s="157">
        <v>36694</v>
      </c>
      <c r="AE1190" s="158">
        <v>511</v>
      </c>
      <c r="AF1190" s="158">
        <v>0</v>
      </c>
      <c r="AG1190" s="158">
        <v>36262</v>
      </c>
      <c r="AH1190" s="158">
        <v>577</v>
      </c>
      <c r="AI1190" s="158">
        <v>0</v>
      </c>
      <c r="AJ1190" s="155">
        <v>0.0139259824494468</v>
      </c>
      <c r="AK1190" s="155">
        <v>0.0159119739672384</v>
      </c>
      <c r="AL1190" s="156">
        <v>-0.00198599151779165</v>
      </c>
    </row>
    <row r="1191" ht="33" spans="1:38">
      <c r="A1191" s="166" t="s">
        <v>927</v>
      </c>
      <c r="B1191" s="167" t="s">
        <v>1829</v>
      </c>
      <c r="C1191" s="167" t="s">
        <v>1014</v>
      </c>
      <c r="D1191" s="150">
        <v>2411</v>
      </c>
      <c r="E1191" s="150">
        <v>37</v>
      </c>
      <c r="F1191" s="150">
        <v>27</v>
      </c>
      <c r="G1191" s="150">
        <v>0</v>
      </c>
      <c r="H1191" s="150">
        <v>0</v>
      </c>
      <c r="I1191" s="151">
        <v>2533</v>
      </c>
      <c r="J1191" s="151">
        <v>23</v>
      </c>
      <c r="K1191" s="151">
        <v>23</v>
      </c>
      <c r="L1191" s="151">
        <v>0</v>
      </c>
      <c r="M1191" s="151">
        <v>0</v>
      </c>
      <c r="N1191" s="151">
        <v>2243</v>
      </c>
      <c r="O1191" s="151">
        <v>31</v>
      </c>
      <c r="P1191" s="151">
        <v>31</v>
      </c>
      <c r="Q1191" s="151">
        <v>8</v>
      </c>
      <c r="R1191" s="151">
        <v>0</v>
      </c>
      <c r="S1191" s="152">
        <v>0.015</v>
      </c>
      <c r="T1191" s="153">
        <v>69271</v>
      </c>
      <c r="U1191" s="153">
        <v>1005</v>
      </c>
      <c r="V1191" s="153">
        <v>995</v>
      </c>
      <c r="W1191" s="153">
        <v>1</v>
      </c>
      <c r="X1191" s="151">
        <v>906</v>
      </c>
      <c r="Y1191" s="154">
        <v>0.0144937997141661</v>
      </c>
      <c r="Z1191" s="154">
        <v>0.015346329323932</v>
      </c>
      <c r="AA1191" s="154">
        <v>0.00908014212396368</v>
      </c>
      <c r="AB1191" s="155">
        <v>0.0138207757467677</v>
      </c>
      <c r="AC1191" s="156">
        <v>0.0062661871999683</v>
      </c>
      <c r="AD1191" s="157">
        <v>16975</v>
      </c>
      <c r="AE1191" s="158">
        <v>226</v>
      </c>
      <c r="AF1191" s="158">
        <v>0</v>
      </c>
      <c r="AG1191" s="158">
        <v>17616</v>
      </c>
      <c r="AH1191" s="158">
        <v>271</v>
      </c>
      <c r="AI1191" s="158">
        <v>1</v>
      </c>
      <c r="AJ1191" s="155">
        <v>0.0133136966126657</v>
      </c>
      <c r="AK1191" s="155">
        <v>0.0153269754768392</v>
      </c>
      <c r="AL1191" s="156">
        <v>-0.00201327886417355</v>
      </c>
    </row>
    <row r="1192" ht="33" spans="1:38">
      <c r="A1192" s="166" t="s">
        <v>927</v>
      </c>
      <c r="B1192" s="167" t="s">
        <v>1829</v>
      </c>
      <c r="C1192" s="167" t="s">
        <v>1015</v>
      </c>
      <c r="D1192" s="150">
        <v>3213</v>
      </c>
      <c r="E1192" s="150">
        <v>24</v>
      </c>
      <c r="F1192" s="150">
        <v>17</v>
      </c>
      <c r="G1192" s="150">
        <v>0</v>
      </c>
      <c r="H1192" s="150">
        <v>0</v>
      </c>
      <c r="I1192" s="151">
        <v>3222</v>
      </c>
      <c r="J1192" s="151">
        <v>46</v>
      </c>
      <c r="K1192" s="151">
        <v>46</v>
      </c>
      <c r="L1192" s="151">
        <v>0</v>
      </c>
      <c r="M1192" s="151">
        <v>0</v>
      </c>
      <c r="N1192" s="151">
        <v>2837</v>
      </c>
      <c r="O1192" s="151">
        <v>52</v>
      </c>
      <c r="P1192" s="151">
        <v>52</v>
      </c>
      <c r="Q1192" s="151">
        <v>7</v>
      </c>
      <c r="R1192" s="151">
        <v>0</v>
      </c>
      <c r="S1192" s="152">
        <v>0.015</v>
      </c>
      <c r="T1192" s="153">
        <v>90348</v>
      </c>
      <c r="U1192" s="153">
        <v>1193</v>
      </c>
      <c r="V1192" s="153">
        <v>1186</v>
      </c>
      <c r="W1192" s="153">
        <v>1</v>
      </c>
      <c r="X1192" s="151">
        <v>1048</v>
      </c>
      <c r="Y1192" s="154">
        <v>0.0131934298490282</v>
      </c>
      <c r="Z1192" s="154">
        <v>0.00746965452847806</v>
      </c>
      <c r="AA1192" s="154">
        <v>0.0142768466790813</v>
      </c>
      <c r="AB1192" s="155">
        <v>0.0183292210081072</v>
      </c>
      <c r="AC1192" s="156">
        <v>-0.00680719215060326</v>
      </c>
      <c r="AD1192" s="157">
        <v>21572</v>
      </c>
      <c r="AE1192" s="158">
        <v>300</v>
      </c>
      <c r="AF1192" s="158">
        <v>0</v>
      </c>
      <c r="AG1192" s="158">
        <v>22098</v>
      </c>
      <c r="AH1192" s="158">
        <v>330</v>
      </c>
      <c r="AI1192" s="158">
        <v>1</v>
      </c>
      <c r="AJ1192" s="155">
        <v>0.0139069163730762</v>
      </c>
      <c r="AK1192" s="155">
        <v>0.0148882251787492</v>
      </c>
      <c r="AL1192" s="156">
        <v>-0.000981308805672997</v>
      </c>
    </row>
    <row r="1193" ht="33" spans="1:38">
      <c r="A1193" s="166" t="s">
        <v>927</v>
      </c>
      <c r="B1193" s="167" t="s">
        <v>1831</v>
      </c>
      <c r="C1193" s="167" t="s">
        <v>1016</v>
      </c>
      <c r="D1193" s="150">
        <v>2999</v>
      </c>
      <c r="E1193" s="150">
        <v>47</v>
      </c>
      <c r="F1193" s="150">
        <v>31</v>
      </c>
      <c r="G1193" s="150">
        <v>0</v>
      </c>
      <c r="H1193" s="150">
        <v>0</v>
      </c>
      <c r="I1193" s="151">
        <v>3071</v>
      </c>
      <c r="J1193" s="151">
        <v>35</v>
      </c>
      <c r="K1193" s="151">
        <v>35</v>
      </c>
      <c r="L1193" s="151">
        <v>0</v>
      </c>
      <c r="M1193" s="151">
        <v>0</v>
      </c>
      <c r="N1193" s="151">
        <v>3060</v>
      </c>
      <c r="O1193" s="151">
        <v>45</v>
      </c>
      <c r="P1193" s="151">
        <v>45</v>
      </c>
      <c r="Q1193" s="151">
        <v>11</v>
      </c>
      <c r="R1193" s="151">
        <v>0</v>
      </c>
      <c r="S1193" s="152">
        <v>0.015</v>
      </c>
      <c r="T1193" s="153">
        <v>84752</v>
      </c>
      <c r="U1193" s="153">
        <v>1495</v>
      </c>
      <c r="V1193" s="153">
        <v>1477</v>
      </c>
      <c r="W1193" s="153">
        <v>3</v>
      </c>
      <c r="X1193" s="151">
        <v>1342</v>
      </c>
      <c r="Y1193" s="154">
        <v>0.0176043043232018</v>
      </c>
      <c r="Z1193" s="154">
        <v>0.0156718906302101</v>
      </c>
      <c r="AA1193" s="154">
        <v>0.0113969391077825</v>
      </c>
      <c r="AB1193" s="155">
        <v>0.0147058823529412</v>
      </c>
      <c r="AC1193" s="156">
        <v>0.00427495152242759</v>
      </c>
      <c r="AD1193" s="157">
        <v>21003</v>
      </c>
      <c r="AE1193" s="158">
        <v>375</v>
      </c>
      <c r="AF1193" s="158">
        <v>0</v>
      </c>
      <c r="AG1193" s="158">
        <v>21630</v>
      </c>
      <c r="AH1193" s="158">
        <v>422</v>
      </c>
      <c r="AI1193" s="158">
        <v>2</v>
      </c>
      <c r="AJ1193" s="155">
        <v>0.0178545922011141</v>
      </c>
      <c r="AK1193" s="155">
        <v>0.0194174757281553</v>
      </c>
      <c r="AL1193" s="156">
        <v>-0.00156288352704121</v>
      </c>
    </row>
    <row r="1194" ht="33" spans="1:38">
      <c r="A1194" s="166" t="s">
        <v>927</v>
      </c>
      <c r="B1194" s="167" t="s">
        <v>1831</v>
      </c>
      <c r="C1194" s="167" t="s">
        <v>1017</v>
      </c>
      <c r="D1194" s="150">
        <v>2041</v>
      </c>
      <c r="E1194" s="150">
        <v>31</v>
      </c>
      <c r="F1194" s="150">
        <v>19</v>
      </c>
      <c r="G1194" s="150">
        <v>0</v>
      </c>
      <c r="H1194" s="150">
        <v>0</v>
      </c>
      <c r="I1194" s="151">
        <v>2124</v>
      </c>
      <c r="J1194" s="151">
        <v>19</v>
      </c>
      <c r="K1194" s="151">
        <v>19</v>
      </c>
      <c r="L1194" s="151">
        <v>0</v>
      </c>
      <c r="M1194" s="151">
        <v>0</v>
      </c>
      <c r="N1194" s="151">
        <v>2047</v>
      </c>
      <c r="O1194" s="151">
        <v>33</v>
      </c>
      <c r="P1194" s="151">
        <v>33</v>
      </c>
      <c r="Q1194" s="151">
        <v>9</v>
      </c>
      <c r="R1194" s="151">
        <v>0</v>
      </c>
      <c r="S1194" s="152">
        <v>0.015</v>
      </c>
      <c r="T1194" s="153">
        <v>54832</v>
      </c>
      <c r="U1194" s="153">
        <v>871</v>
      </c>
      <c r="V1194" s="153">
        <v>859</v>
      </c>
      <c r="W1194" s="153">
        <v>5</v>
      </c>
      <c r="X1194" s="151">
        <v>762</v>
      </c>
      <c r="Y1194" s="154">
        <v>0.015793697111176</v>
      </c>
      <c r="Z1194" s="154">
        <v>0.0151886330230279</v>
      </c>
      <c r="AA1194" s="154">
        <v>0.00894538606403013</v>
      </c>
      <c r="AB1194" s="155">
        <v>0.0161211529066927</v>
      </c>
      <c r="AC1194" s="156">
        <v>0.0062432469589978</v>
      </c>
      <c r="AD1194" s="157">
        <v>13807</v>
      </c>
      <c r="AE1194" s="158">
        <v>240</v>
      </c>
      <c r="AF1194" s="158">
        <v>0</v>
      </c>
      <c r="AG1194" s="158">
        <v>13808</v>
      </c>
      <c r="AH1194" s="158">
        <v>228</v>
      </c>
      <c r="AI1194" s="158">
        <v>1</v>
      </c>
      <c r="AJ1194" s="155">
        <v>0.0173824871442022</v>
      </c>
      <c r="AK1194" s="155">
        <v>0.0164397450753187</v>
      </c>
      <c r="AL1194" s="156">
        <v>0.000942742068883558</v>
      </c>
    </row>
    <row r="1195" ht="33" spans="1:38">
      <c r="A1195" s="166" t="s">
        <v>927</v>
      </c>
      <c r="B1195" s="167" t="s">
        <v>1831</v>
      </c>
      <c r="C1195" s="167" t="s">
        <v>1018</v>
      </c>
      <c r="D1195" s="150">
        <v>2733</v>
      </c>
      <c r="E1195" s="150">
        <v>50</v>
      </c>
      <c r="F1195" s="150">
        <v>34</v>
      </c>
      <c r="G1195" s="150">
        <v>3</v>
      </c>
      <c r="H1195" s="150">
        <v>0</v>
      </c>
      <c r="I1195" s="151">
        <v>2810</v>
      </c>
      <c r="J1195" s="151">
        <v>55</v>
      </c>
      <c r="K1195" s="151">
        <v>55</v>
      </c>
      <c r="L1195" s="151">
        <v>0</v>
      </c>
      <c r="M1195" s="151">
        <v>0</v>
      </c>
      <c r="N1195" s="151">
        <v>3156</v>
      </c>
      <c r="O1195" s="151">
        <v>54</v>
      </c>
      <c r="P1195" s="151">
        <v>54</v>
      </c>
      <c r="Q1195" s="151">
        <v>3</v>
      </c>
      <c r="R1195" s="151">
        <v>0</v>
      </c>
      <c r="S1195" s="152">
        <v>0.015</v>
      </c>
      <c r="T1195" s="153">
        <v>77322</v>
      </c>
      <c r="U1195" s="153">
        <v>1137</v>
      </c>
      <c r="V1195" s="153">
        <v>1121</v>
      </c>
      <c r="W1195" s="153">
        <v>0</v>
      </c>
      <c r="X1195" s="151">
        <v>947</v>
      </c>
      <c r="Y1195" s="154">
        <v>0.0147047412120742</v>
      </c>
      <c r="Z1195" s="154">
        <v>0.0182949140139041</v>
      </c>
      <c r="AA1195" s="154">
        <v>0.0195729537366548</v>
      </c>
      <c r="AB1195" s="155">
        <v>0.0171102661596958</v>
      </c>
      <c r="AC1195" s="156">
        <v>-0.00127803972275067</v>
      </c>
      <c r="AD1195" s="157">
        <v>19855</v>
      </c>
      <c r="AE1195" s="158">
        <v>323</v>
      </c>
      <c r="AF1195" s="158">
        <v>0</v>
      </c>
      <c r="AG1195" s="158">
        <v>20055</v>
      </c>
      <c r="AH1195" s="158">
        <v>291</v>
      </c>
      <c r="AI1195" s="158">
        <v>0</v>
      </c>
      <c r="AJ1195" s="155">
        <v>0.0162679425837321</v>
      </c>
      <c r="AK1195" s="155">
        <v>0.0145100972326103</v>
      </c>
      <c r="AL1195" s="156">
        <v>0.00175784535112174</v>
      </c>
    </row>
    <row r="1196" ht="33" spans="1:38">
      <c r="A1196" s="166" t="s">
        <v>927</v>
      </c>
      <c r="B1196" s="167" t="s">
        <v>1831</v>
      </c>
      <c r="C1196" s="167" t="s">
        <v>1019</v>
      </c>
      <c r="D1196" s="150">
        <v>2329</v>
      </c>
      <c r="E1196" s="150">
        <v>36</v>
      </c>
      <c r="F1196" s="150">
        <v>25</v>
      </c>
      <c r="G1196" s="150">
        <v>0</v>
      </c>
      <c r="H1196" s="150">
        <v>0</v>
      </c>
      <c r="I1196" s="151">
        <v>2541</v>
      </c>
      <c r="J1196" s="151">
        <v>36</v>
      </c>
      <c r="K1196" s="151">
        <v>36</v>
      </c>
      <c r="L1196" s="151">
        <v>0</v>
      </c>
      <c r="M1196" s="151">
        <v>0</v>
      </c>
      <c r="N1196" s="151">
        <v>2462</v>
      </c>
      <c r="O1196" s="151">
        <v>41</v>
      </c>
      <c r="P1196" s="151">
        <v>41</v>
      </c>
      <c r="Q1196" s="151">
        <v>20</v>
      </c>
      <c r="R1196" s="151">
        <v>0</v>
      </c>
      <c r="S1196" s="152">
        <v>0.015</v>
      </c>
      <c r="T1196" s="153">
        <v>66799</v>
      </c>
      <c r="U1196" s="153">
        <v>995</v>
      </c>
      <c r="V1196" s="153">
        <v>984</v>
      </c>
      <c r="W1196" s="153">
        <v>2</v>
      </c>
      <c r="X1196" s="151">
        <v>877</v>
      </c>
      <c r="Y1196" s="154">
        <v>0.0148654919983832</v>
      </c>
      <c r="Z1196" s="154">
        <v>0.0154572778016316</v>
      </c>
      <c r="AA1196" s="154">
        <v>0.0141676505312869</v>
      </c>
      <c r="AB1196" s="155">
        <v>0.0166531275385865</v>
      </c>
      <c r="AC1196" s="156">
        <v>0.00128962727034471</v>
      </c>
      <c r="AD1196" s="157">
        <v>17138</v>
      </c>
      <c r="AE1196" s="158">
        <v>274</v>
      </c>
      <c r="AF1196" s="158">
        <v>0</v>
      </c>
      <c r="AG1196" s="158">
        <v>17058</v>
      </c>
      <c r="AH1196" s="158">
        <v>289</v>
      </c>
      <c r="AI1196" s="158">
        <v>1</v>
      </c>
      <c r="AJ1196" s="155">
        <v>0.0159878632279146</v>
      </c>
      <c r="AK1196" s="155">
        <v>0.0168835736897643</v>
      </c>
      <c r="AL1196" s="156">
        <v>-0.000895710461849761</v>
      </c>
    </row>
    <row r="1197" ht="33" spans="1:38">
      <c r="A1197" s="166" t="s">
        <v>927</v>
      </c>
      <c r="B1197" s="167" t="s">
        <v>1831</v>
      </c>
      <c r="C1197" s="167" t="s">
        <v>1020</v>
      </c>
      <c r="D1197" s="150">
        <v>2402</v>
      </c>
      <c r="E1197" s="150">
        <v>30</v>
      </c>
      <c r="F1197" s="150">
        <v>18</v>
      </c>
      <c r="G1197" s="150">
        <v>0</v>
      </c>
      <c r="H1197" s="150">
        <v>0</v>
      </c>
      <c r="I1197" s="151">
        <v>2697</v>
      </c>
      <c r="J1197" s="151">
        <v>56</v>
      </c>
      <c r="K1197" s="151">
        <v>56</v>
      </c>
      <c r="L1197" s="151">
        <v>2</v>
      </c>
      <c r="M1197" s="151">
        <v>0</v>
      </c>
      <c r="N1197" s="151">
        <v>2728</v>
      </c>
      <c r="O1197" s="151">
        <v>51</v>
      </c>
      <c r="P1197" s="151">
        <v>51</v>
      </c>
      <c r="Q1197" s="151">
        <v>7</v>
      </c>
      <c r="R1197" s="151">
        <v>0</v>
      </c>
      <c r="S1197" s="152">
        <v>0.015</v>
      </c>
      <c r="T1197" s="153">
        <v>72142</v>
      </c>
      <c r="U1197" s="153">
        <v>1335</v>
      </c>
      <c r="V1197" s="153">
        <v>1323</v>
      </c>
      <c r="W1197" s="153">
        <v>4</v>
      </c>
      <c r="X1197" s="151">
        <v>1152</v>
      </c>
      <c r="Y1197" s="154">
        <v>0.0184497241551385</v>
      </c>
      <c r="Z1197" s="154">
        <v>0.0124895920066611</v>
      </c>
      <c r="AA1197" s="154">
        <v>0.0207638116425658</v>
      </c>
      <c r="AB1197" s="155">
        <v>0.0186950146627566</v>
      </c>
      <c r="AC1197" s="156">
        <v>-0.0082742196359047</v>
      </c>
      <c r="AD1197" s="157">
        <v>18378</v>
      </c>
      <c r="AE1197" s="158">
        <v>340</v>
      </c>
      <c r="AF1197" s="158">
        <v>0</v>
      </c>
      <c r="AG1197" s="158">
        <v>18534</v>
      </c>
      <c r="AH1197" s="158">
        <v>362</v>
      </c>
      <c r="AI1197" s="158">
        <v>0</v>
      </c>
      <c r="AJ1197" s="155">
        <v>0.0185003808901948</v>
      </c>
      <c r="AK1197" s="155">
        <v>0.0195316715226071</v>
      </c>
      <c r="AL1197" s="156">
        <v>-0.0010312906324123</v>
      </c>
    </row>
    <row r="1198" ht="33" spans="1:38">
      <c r="A1198" s="166" t="s">
        <v>927</v>
      </c>
      <c r="B1198" s="167" t="s">
        <v>1831</v>
      </c>
      <c r="C1198" s="167" t="s">
        <v>1021</v>
      </c>
      <c r="D1198" s="150">
        <v>4669</v>
      </c>
      <c r="E1198" s="150">
        <v>80</v>
      </c>
      <c r="F1198" s="150">
        <v>67</v>
      </c>
      <c r="G1198" s="150">
        <v>1</v>
      </c>
      <c r="H1198" s="150">
        <v>0</v>
      </c>
      <c r="I1198" s="151">
        <v>4720</v>
      </c>
      <c r="J1198" s="151">
        <v>102</v>
      </c>
      <c r="K1198" s="151">
        <v>102</v>
      </c>
      <c r="L1198" s="151">
        <v>0</v>
      </c>
      <c r="M1198" s="151">
        <v>0</v>
      </c>
      <c r="N1198" s="151">
        <v>4415</v>
      </c>
      <c r="O1198" s="151">
        <v>85</v>
      </c>
      <c r="P1198" s="151">
        <v>85</v>
      </c>
      <c r="Q1198" s="151">
        <v>6</v>
      </c>
      <c r="R1198" s="151">
        <v>0</v>
      </c>
      <c r="S1198" s="152">
        <v>0.015</v>
      </c>
      <c r="T1198" s="153">
        <v>124985</v>
      </c>
      <c r="U1198" s="153">
        <v>2384</v>
      </c>
      <c r="V1198" s="153">
        <v>2371</v>
      </c>
      <c r="W1198" s="153">
        <v>2</v>
      </c>
      <c r="X1198" s="151">
        <v>2059</v>
      </c>
      <c r="Y1198" s="154">
        <v>0.0190582869944393</v>
      </c>
      <c r="Z1198" s="154">
        <v>0.0171342899978582</v>
      </c>
      <c r="AA1198" s="154">
        <v>0.0216101694915254</v>
      </c>
      <c r="AB1198" s="155">
        <v>0.0192525481313703</v>
      </c>
      <c r="AC1198" s="156">
        <v>-0.00447587949366721</v>
      </c>
      <c r="AD1198" s="157">
        <v>31281</v>
      </c>
      <c r="AE1198" s="158">
        <v>612</v>
      </c>
      <c r="AF1198" s="158">
        <v>1</v>
      </c>
      <c r="AG1198" s="158">
        <v>31544</v>
      </c>
      <c r="AH1198" s="158">
        <v>637</v>
      </c>
      <c r="AI1198" s="158">
        <v>0</v>
      </c>
      <c r="AJ1198" s="155">
        <v>0.0195326236373517</v>
      </c>
      <c r="AK1198" s="155">
        <v>0.020194014709612</v>
      </c>
      <c r="AL1198" s="156">
        <v>-0.000661391072260223</v>
      </c>
    </row>
    <row r="1199" ht="33" spans="1:38">
      <c r="A1199" s="166" t="s">
        <v>927</v>
      </c>
      <c r="B1199" s="167" t="s">
        <v>1829</v>
      </c>
      <c r="C1199" s="167" t="s">
        <v>1022</v>
      </c>
      <c r="D1199" s="150">
        <v>4267</v>
      </c>
      <c r="E1199" s="150">
        <v>93</v>
      </c>
      <c r="F1199" s="150">
        <v>56</v>
      </c>
      <c r="G1199" s="150">
        <v>0</v>
      </c>
      <c r="H1199" s="150">
        <v>0</v>
      </c>
      <c r="I1199" s="151">
        <v>4149</v>
      </c>
      <c r="J1199" s="151">
        <v>90</v>
      </c>
      <c r="K1199" s="151">
        <v>89</v>
      </c>
      <c r="L1199" s="151">
        <v>6</v>
      </c>
      <c r="M1199" s="151">
        <v>0</v>
      </c>
      <c r="N1199" s="151">
        <v>4799</v>
      </c>
      <c r="O1199" s="151">
        <v>99</v>
      </c>
      <c r="P1199" s="151">
        <v>99</v>
      </c>
      <c r="Q1199" s="151">
        <v>56</v>
      </c>
      <c r="R1199" s="151">
        <v>0</v>
      </c>
      <c r="S1199" s="152">
        <v>0.015</v>
      </c>
      <c r="T1199" s="153">
        <v>117332</v>
      </c>
      <c r="U1199" s="153">
        <v>2453</v>
      </c>
      <c r="V1199" s="153">
        <v>2415</v>
      </c>
      <c r="W1199" s="153">
        <v>0</v>
      </c>
      <c r="X1199" s="151">
        <v>2200</v>
      </c>
      <c r="Y1199" s="154">
        <v>0.0209064875737224</v>
      </c>
      <c r="Z1199" s="154">
        <v>0.0217951722521678</v>
      </c>
      <c r="AA1199" s="154">
        <v>0.0216919739696312</v>
      </c>
      <c r="AB1199" s="155">
        <v>0.0206292977703688</v>
      </c>
      <c r="AC1199" s="156">
        <v>0.000103198282536562</v>
      </c>
      <c r="AD1199" s="157">
        <v>29671</v>
      </c>
      <c r="AE1199" s="158">
        <v>673</v>
      </c>
      <c r="AF1199" s="158">
        <v>0</v>
      </c>
      <c r="AG1199" s="158">
        <v>28242</v>
      </c>
      <c r="AH1199" s="158">
        <v>617</v>
      </c>
      <c r="AI1199" s="158">
        <v>0</v>
      </c>
      <c r="AJ1199" s="155">
        <v>0.0226820801455967</v>
      </c>
      <c r="AK1199" s="155">
        <v>0.0218468946958431</v>
      </c>
      <c r="AL1199" s="156">
        <v>0.000835185449753643</v>
      </c>
    </row>
    <row r="1200" ht="33" spans="1:38">
      <c r="A1200" s="166" t="s">
        <v>927</v>
      </c>
      <c r="B1200" s="167" t="s">
        <v>1829</v>
      </c>
      <c r="C1200" s="167" t="s">
        <v>1023</v>
      </c>
      <c r="D1200" s="150">
        <v>2257</v>
      </c>
      <c r="E1200" s="150">
        <v>45</v>
      </c>
      <c r="F1200" s="150">
        <v>35</v>
      </c>
      <c r="G1200" s="150">
        <v>5</v>
      </c>
      <c r="H1200" s="150">
        <v>0</v>
      </c>
      <c r="I1200" s="151">
        <v>2442</v>
      </c>
      <c r="J1200" s="151">
        <v>48</v>
      </c>
      <c r="K1200" s="151">
        <v>48</v>
      </c>
      <c r="L1200" s="151">
        <v>0</v>
      </c>
      <c r="M1200" s="151">
        <v>0</v>
      </c>
      <c r="N1200" s="151">
        <v>2500</v>
      </c>
      <c r="O1200" s="151">
        <v>71</v>
      </c>
      <c r="P1200" s="151">
        <v>71</v>
      </c>
      <c r="Q1200" s="151">
        <v>6</v>
      </c>
      <c r="R1200" s="151">
        <v>0</v>
      </c>
      <c r="S1200" s="152">
        <v>0.015</v>
      </c>
      <c r="T1200" s="153">
        <v>66723</v>
      </c>
      <c r="U1200" s="153">
        <v>1417</v>
      </c>
      <c r="V1200" s="153">
        <v>1407</v>
      </c>
      <c r="W1200" s="153">
        <v>0</v>
      </c>
      <c r="X1200" s="151">
        <v>1231</v>
      </c>
      <c r="Y1200" s="154">
        <v>0.021237054688788</v>
      </c>
      <c r="Z1200" s="154">
        <v>0.0199379707576429</v>
      </c>
      <c r="AA1200" s="154">
        <v>0.0196560196560197</v>
      </c>
      <c r="AB1200" s="155">
        <v>0.0284</v>
      </c>
      <c r="AC1200" s="156">
        <v>0.000281951101623233</v>
      </c>
      <c r="AD1200" s="157">
        <v>16739</v>
      </c>
      <c r="AE1200" s="158">
        <v>391</v>
      </c>
      <c r="AF1200" s="158">
        <v>0</v>
      </c>
      <c r="AG1200" s="158">
        <v>16412</v>
      </c>
      <c r="AH1200" s="158">
        <v>378</v>
      </c>
      <c r="AI1200" s="158">
        <v>0</v>
      </c>
      <c r="AJ1200" s="155">
        <v>0.0233586235736902</v>
      </c>
      <c r="AK1200" s="155">
        <v>0.0230319278576651</v>
      </c>
      <c r="AL1200" s="156">
        <v>0.000326695716025061</v>
      </c>
    </row>
    <row r="1201" ht="33" spans="1:38">
      <c r="A1201" s="166" t="s">
        <v>927</v>
      </c>
      <c r="B1201" s="167" t="s">
        <v>1829</v>
      </c>
      <c r="C1201" s="167" t="s">
        <v>1024</v>
      </c>
      <c r="D1201" s="150">
        <v>2498</v>
      </c>
      <c r="E1201" s="150">
        <v>30</v>
      </c>
      <c r="F1201" s="150">
        <v>18</v>
      </c>
      <c r="G1201" s="150">
        <v>0</v>
      </c>
      <c r="H1201" s="150">
        <v>0</v>
      </c>
      <c r="I1201" s="151">
        <v>2290</v>
      </c>
      <c r="J1201" s="151">
        <v>48</v>
      </c>
      <c r="K1201" s="151">
        <v>47</v>
      </c>
      <c r="L1201" s="151">
        <v>3</v>
      </c>
      <c r="M1201" s="151">
        <v>0</v>
      </c>
      <c r="N1201" s="151">
        <v>3124</v>
      </c>
      <c r="O1201" s="151">
        <v>49</v>
      </c>
      <c r="P1201" s="151">
        <v>49</v>
      </c>
      <c r="Q1201" s="151">
        <v>13</v>
      </c>
      <c r="R1201" s="151">
        <v>0</v>
      </c>
      <c r="S1201" s="152">
        <v>0.015</v>
      </c>
      <c r="T1201" s="153">
        <v>69917</v>
      </c>
      <c r="U1201" s="153">
        <v>1160</v>
      </c>
      <c r="V1201" s="153">
        <v>1146</v>
      </c>
      <c r="W1201" s="153">
        <v>0</v>
      </c>
      <c r="X1201" s="151">
        <v>1017</v>
      </c>
      <c r="Y1201" s="154">
        <v>0.0165911008767539</v>
      </c>
      <c r="Z1201" s="154">
        <v>0.0120096076861489</v>
      </c>
      <c r="AA1201" s="154">
        <v>0.0209606986899563</v>
      </c>
      <c r="AB1201" s="155">
        <v>0.015685019206146</v>
      </c>
      <c r="AC1201" s="156">
        <v>-0.00895109100380741</v>
      </c>
      <c r="AD1201" s="157">
        <v>17912</v>
      </c>
      <c r="AE1201" s="158">
        <v>272</v>
      </c>
      <c r="AF1201" s="158">
        <v>0</v>
      </c>
      <c r="AG1201" s="158">
        <v>17424</v>
      </c>
      <c r="AH1201" s="158">
        <v>331</v>
      </c>
      <c r="AI1201" s="158">
        <v>0</v>
      </c>
      <c r="AJ1201" s="155">
        <v>0.0151853506029477</v>
      </c>
      <c r="AK1201" s="155">
        <v>0.0189967860422406</v>
      </c>
      <c r="AL1201" s="156">
        <v>-0.00381143543929284</v>
      </c>
    </row>
    <row r="1202" ht="33" spans="1:38">
      <c r="A1202" s="166" t="s">
        <v>927</v>
      </c>
      <c r="B1202" s="167" t="s">
        <v>1829</v>
      </c>
      <c r="C1202" s="167" t="s">
        <v>1025</v>
      </c>
      <c r="D1202" s="150">
        <v>1392</v>
      </c>
      <c r="E1202" s="150">
        <v>26</v>
      </c>
      <c r="F1202" s="150">
        <v>16</v>
      </c>
      <c r="G1202" s="150">
        <v>1</v>
      </c>
      <c r="H1202" s="150">
        <v>0</v>
      </c>
      <c r="I1202" s="151">
        <v>1413</v>
      </c>
      <c r="J1202" s="151">
        <v>58</v>
      </c>
      <c r="K1202" s="151">
        <v>58</v>
      </c>
      <c r="L1202" s="151">
        <v>4</v>
      </c>
      <c r="M1202" s="151">
        <v>0</v>
      </c>
      <c r="N1202" s="151">
        <v>1518</v>
      </c>
      <c r="O1202" s="151">
        <v>38</v>
      </c>
      <c r="P1202" s="151">
        <v>38</v>
      </c>
      <c r="Q1202" s="151">
        <v>16</v>
      </c>
      <c r="R1202" s="151">
        <v>0</v>
      </c>
      <c r="S1202" s="152">
        <v>0.015</v>
      </c>
      <c r="T1202" s="153">
        <v>41960</v>
      </c>
      <c r="U1202" s="153">
        <v>1090</v>
      </c>
      <c r="V1202" s="153">
        <v>1080</v>
      </c>
      <c r="W1202" s="153">
        <v>0</v>
      </c>
      <c r="X1202" s="151">
        <v>968</v>
      </c>
      <c r="Y1202" s="154">
        <v>0.0259771210676835</v>
      </c>
      <c r="Z1202" s="154">
        <v>0.0186781609195402</v>
      </c>
      <c r="AA1202" s="154">
        <v>0.0410474168435952</v>
      </c>
      <c r="AB1202" s="155">
        <v>0.0250329380764163</v>
      </c>
      <c r="AC1202" s="156">
        <v>-0.022369255924055</v>
      </c>
      <c r="AD1202" s="157">
        <v>10563</v>
      </c>
      <c r="AE1202" s="158">
        <v>308</v>
      </c>
      <c r="AF1202" s="158">
        <v>0</v>
      </c>
      <c r="AG1202" s="158">
        <v>10662</v>
      </c>
      <c r="AH1202" s="158">
        <v>299</v>
      </c>
      <c r="AI1202" s="158">
        <v>0</v>
      </c>
      <c r="AJ1202" s="155">
        <v>0.0291583830351226</v>
      </c>
      <c r="AK1202" s="155">
        <v>0.0280435190395798</v>
      </c>
      <c r="AL1202" s="156">
        <v>0.00111486399554278</v>
      </c>
    </row>
    <row r="1203" ht="33" spans="1:38">
      <c r="A1203" s="166" t="s">
        <v>927</v>
      </c>
      <c r="B1203" s="167" t="s">
        <v>1829</v>
      </c>
      <c r="C1203" s="167" t="s">
        <v>1026</v>
      </c>
      <c r="D1203" s="150">
        <v>0</v>
      </c>
      <c r="E1203" s="150">
        <v>0</v>
      </c>
      <c r="F1203" s="150">
        <v>0</v>
      </c>
      <c r="G1203" s="150">
        <v>0</v>
      </c>
      <c r="H1203" s="150">
        <v>0</v>
      </c>
      <c r="I1203" s="151">
        <v>0</v>
      </c>
      <c r="J1203" s="151">
        <v>0</v>
      </c>
      <c r="K1203" s="151">
        <v>0</v>
      </c>
      <c r="L1203" s="151">
        <v>0</v>
      </c>
      <c r="M1203" s="151">
        <v>0</v>
      </c>
      <c r="N1203" s="151">
        <v>0</v>
      </c>
      <c r="O1203" s="151">
        <v>0</v>
      </c>
      <c r="P1203" s="151">
        <v>0</v>
      </c>
      <c r="Q1203" s="151">
        <v>0</v>
      </c>
      <c r="R1203" s="151">
        <v>0</v>
      </c>
      <c r="S1203" s="152">
        <v>0.015</v>
      </c>
      <c r="T1203" s="153">
        <v>0</v>
      </c>
      <c r="U1203" s="153">
        <v>9</v>
      </c>
      <c r="V1203" s="153">
        <v>9</v>
      </c>
      <c r="W1203" s="153">
        <v>0</v>
      </c>
      <c r="X1203" s="151">
        <v>9</v>
      </c>
      <c r="Y1203" s="154">
        <v>0</v>
      </c>
      <c r="Z1203" s="154">
        <v>0</v>
      </c>
      <c r="AA1203" s="154">
        <v>0</v>
      </c>
      <c r="AB1203" s="155">
        <v>0</v>
      </c>
      <c r="AC1203" s="156">
        <v>0</v>
      </c>
      <c r="AD1203" s="157">
        <v>0</v>
      </c>
      <c r="AE1203" s="158">
        <v>1</v>
      </c>
      <c r="AF1203" s="158">
        <v>0</v>
      </c>
      <c r="AG1203" s="158">
        <v>0</v>
      </c>
      <c r="AH1203" s="158">
        <v>1</v>
      </c>
      <c r="AI1203" s="158">
        <v>0</v>
      </c>
      <c r="AJ1203" s="155">
        <v>0</v>
      </c>
      <c r="AK1203" s="155">
        <v>0</v>
      </c>
      <c r="AL1203" s="156">
        <v>0</v>
      </c>
    </row>
    <row r="1204" ht="33" spans="1:38">
      <c r="A1204" s="166" t="s">
        <v>927</v>
      </c>
      <c r="B1204" s="167" t="s">
        <v>1829</v>
      </c>
      <c r="C1204" s="167" t="s">
        <v>1027</v>
      </c>
      <c r="D1204" s="150">
        <v>4824</v>
      </c>
      <c r="E1204" s="150">
        <v>90</v>
      </c>
      <c r="F1204" s="150">
        <v>57</v>
      </c>
      <c r="G1204" s="150">
        <v>0</v>
      </c>
      <c r="H1204" s="150">
        <v>0</v>
      </c>
      <c r="I1204" s="151">
        <v>4306</v>
      </c>
      <c r="J1204" s="151">
        <v>153</v>
      </c>
      <c r="K1204" s="151">
        <v>152</v>
      </c>
      <c r="L1204" s="151">
        <v>3</v>
      </c>
      <c r="M1204" s="151">
        <v>0</v>
      </c>
      <c r="N1204" s="151">
        <v>5039</v>
      </c>
      <c r="O1204" s="151">
        <v>132</v>
      </c>
      <c r="P1204" s="151">
        <v>132</v>
      </c>
      <c r="Q1204" s="151">
        <v>17</v>
      </c>
      <c r="R1204" s="151">
        <v>0</v>
      </c>
      <c r="S1204" s="152">
        <v>0.015</v>
      </c>
      <c r="T1204" s="153">
        <v>139613</v>
      </c>
      <c r="U1204" s="153">
        <v>3898</v>
      </c>
      <c r="V1204" s="153">
        <v>3861</v>
      </c>
      <c r="W1204" s="153">
        <v>0</v>
      </c>
      <c r="X1204" s="151">
        <v>3410</v>
      </c>
      <c r="Y1204" s="154">
        <v>0.0279200360997901</v>
      </c>
      <c r="Z1204" s="154">
        <v>0.0186567164179104</v>
      </c>
      <c r="AA1204" s="154">
        <v>0.0355318160705992</v>
      </c>
      <c r="AB1204" s="155">
        <v>0.0261956737447906</v>
      </c>
      <c r="AC1204" s="156">
        <v>-0.0168750996526887</v>
      </c>
      <c r="AD1204" s="157">
        <v>33499</v>
      </c>
      <c r="AE1204" s="158">
        <v>999</v>
      </c>
      <c r="AF1204" s="158">
        <v>0</v>
      </c>
      <c r="AG1204" s="158">
        <v>34704</v>
      </c>
      <c r="AH1204" s="158">
        <v>1221</v>
      </c>
      <c r="AI1204" s="158">
        <v>0</v>
      </c>
      <c r="AJ1204" s="155">
        <v>0.029821785724947</v>
      </c>
      <c r="AK1204" s="155">
        <v>0.0351832641770401</v>
      </c>
      <c r="AL1204" s="156">
        <v>-0.0053614784520931</v>
      </c>
    </row>
    <row r="1205" ht="33" spans="1:38">
      <c r="A1205" s="166" t="s">
        <v>927</v>
      </c>
      <c r="B1205" s="167" t="s">
        <v>1829</v>
      </c>
      <c r="C1205" s="167" t="s">
        <v>1028</v>
      </c>
      <c r="D1205" s="150">
        <v>0</v>
      </c>
      <c r="E1205" s="150">
        <v>1</v>
      </c>
      <c r="F1205" s="150">
        <v>1</v>
      </c>
      <c r="G1205" s="150">
        <v>1</v>
      </c>
      <c r="H1205" s="150">
        <v>0</v>
      </c>
      <c r="I1205" s="151">
        <v>3</v>
      </c>
      <c r="J1205" s="151">
        <v>0</v>
      </c>
      <c r="K1205" s="151">
        <v>0</v>
      </c>
      <c r="L1205" s="151">
        <v>0</v>
      </c>
      <c r="M1205" s="151">
        <v>0</v>
      </c>
      <c r="N1205" s="151">
        <v>0</v>
      </c>
      <c r="O1205" s="151">
        <v>0</v>
      </c>
      <c r="P1205" s="151">
        <v>0</v>
      </c>
      <c r="Q1205" s="151">
        <v>0</v>
      </c>
      <c r="R1205" s="151">
        <v>0</v>
      </c>
      <c r="S1205" s="152">
        <v>0.015</v>
      </c>
      <c r="T1205" s="153">
        <v>32</v>
      </c>
      <c r="U1205" s="153">
        <v>2</v>
      </c>
      <c r="V1205" s="153">
        <v>2</v>
      </c>
      <c r="W1205" s="153">
        <v>0</v>
      </c>
      <c r="X1205" s="151">
        <v>2</v>
      </c>
      <c r="Y1205" s="154">
        <v>0.0625</v>
      </c>
      <c r="Z1205" s="154">
        <v>0</v>
      </c>
      <c r="AA1205" s="154">
        <v>0</v>
      </c>
      <c r="AB1205" s="155">
        <v>0</v>
      </c>
      <c r="AC1205" s="156">
        <v>0</v>
      </c>
      <c r="AD1205" s="157">
        <v>14</v>
      </c>
      <c r="AE1205" s="158">
        <v>2</v>
      </c>
      <c r="AF1205" s="158">
        <v>0</v>
      </c>
      <c r="AG1205" s="158">
        <v>7</v>
      </c>
      <c r="AH1205" s="158">
        <v>0</v>
      </c>
      <c r="AI1205" s="158">
        <v>0</v>
      </c>
      <c r="AJ1205" s="155">
        <v>0.142857142857143</v>
      </c>
      <c r="AK1205" s="155">
        <v>0</v>
      </c>
      <c r="AL1205" s="156">
        <v>0.142857142857143</v>
      </c>
    </row>
    <row r="1206" ht="33" spans="1:38">
      <c r="A1206" s="166" t="s">
        <v>927</v>
      </c>
      <c r="B1206" s="167" t="s">
        <v>1829</v>
      </c>
      <c r="C1206" s="167" t="s">
        <v>1029</v>
      </c>
      <c r="D1206" s="150">
        <v>0</v>
      </c>
      <c r="E1206" s="150">
        <v>0</v>
      </c>
      <c r="F1206" s="150">
        <v>0</v>
      </c>
      <c r="G1206" s="150">
        <v>0</v>
      </c>
      <c r="H1206" s="150">
        <v>0</v>
      </c>
      <c r="I1206" s="151">
        <v>0</v>
      </c>
      <c r="J1206" s="151">
        <v>0</v>
      </c>
      <c r="K1206" s="151">
        <v>0</v>
      </c>
      <c r="L1206" s="151">
        <v>0</v>
      </c>
      <c r="M1206" s="151">
        <v>0</v>
      </c>
      <c r="N1206" s="151">
        <v>0</v>
      </c>
      <c r="O1206" s="151">
        <v>0</v>
      </c>
      <c r="P1206" s="151">
        <v>0</v>
      </c>
      <c r="Q1206" s="151">
        <v>0</v>
      </c>
      <c r="R1206" s="151">
        <v>0</v>
      </c>
      <c r="S1206" s="152">
        <v>0.015</v>
      </c>
      <c r="T1206" s="153">
        <v>0</v>
      </c>
      <c r="U1206" s="153">
        <v>1</v>
      </c>
      <c r="V1206" s="153">
        <v>1</v>
      </c>
      <c r="W1206" s="153">
        <v>0</v>
      </c>
      <c r="X1206" s="151">
        <v>1</v>
      </c>
      <c r="Y1206" s="154">
        <v>0</v>
      </c>
      <c r="Z1206" s="154">
        <v>0</v>
      </c>
      <c r="AA1206" s="154">
        <v>0</v>
      </c>
      <c r="AB1206" s="155">
        <v>0</v>
      </c>
      <c r="AC1206" s="156">
        <v>0</v>
      </c>
      <c r="AD1206" s="157">
        <v>0</v>
      </c>
      <c r="AE1206" s="158">
        <v>0</v>
      </c>
      <c r="AF1206" s="158">
        <v>0</v>
      </c>
      <c r="AG1206" s="158">
        <v>0</v>
      </c>
      <c r="AH1206" s="158">
        <v>0</v>
      </c>
      <c r="AI1206" s="158">
        <v>0</v>
      </c>
      <c r="AJ1206" s="155">
        <v>0</v>
      </c>
      <c r="AK1206" s="155">
        <v>0</v>
      </c>
      <c r="AL1206" s="156">
        <v>0</v>
      </c>
    </row>
    <row r="1207" ht="33" spans="1:38">
      <c r="A1207" s="166" t="s">
        <v>927</v>
      </c>
      <c r="B1207" s="167" t="s">
        <v>1829</v>
      </c>
      <c r="C1207" s="167" t="s">
        <v>1030</v>
      </c>
      <c r="D1207" s="150">
        <v>3114</v>
      </c>
      <c r="E1207" s="150">
        <v>50</v>
      </c>
      <c r="F1207" s="150">
        <v>37</v>
      </c>
      <c r="G1207" s="150">
        <v>0</v>
      </c>
      <c r="H1207" s="150">
        <v>0</v>
      </c>
      <c r="I1207" s="151">
        <v>3187</v>
      </c>
      <c r="J1207" s="151">
        <v>53</v>
      </c>
      <c r="K1207" s="151">
        <v>49</v>
      </c>
      <c r="L1207" s="151">
        <v>6</v>
      </c>
      <c r="M1207" s="151">
        <v>0</v>
      </c>
      <c r="N1207" s="151">
        <v>3480</v>
      </c>
      <c r="O1207" s="151">
        <v>60</v>
      </c>
      <c r="P1207" s="151">
        <v>60</v>
      </c>
      <c r="Q1207" s="151">
        <v>26</v>
      </c>
      <c r="R1207" s="151">
        <v>0</v>
      </c>
      <c r="S1207" s="152">
        <v>0.015</v>
      </c>
      <c r="T1207" s="153">
        <v>89329</v>
      </c>
      <c r="U1207" s="153">
        <v>1471</v>
      </c>
      <c r="V1207" s="153">
        <v>1454</v>
      </c>
      <c r="W1207" s="153">
        <v>0</v>
      </c>
      <c r="X1207" s="151">
        <v>1305</v>
      </c>
      <c r="Y1207" s="154">
        <v>0.0164672166933471</v>
      </c>
      <c r="Z1207" s="154">
        <v>0.0160565189466924</v>
      </c>
      <c r="AA1207" s="154">
        <v>0.0166300596171949</v>
      </c>
      <c r="AB1207" s="155">
        <v>0.0172413793103448</v>
      </c>
      <c r="AC1207" s="156">
        <v>-0.000573540670502495</v>
      </c>
      <c r="AD1207" s="157">
        <v>21908</v>
      </c>
      <c r="AE1207" s="158">
        <v>392</v>
      </c>
      <c r="AF1207" s="158">
        <v>0</v>
      </c>
      <c r="AG1207" s="158">
        <v>21680</v>
      </c>
      <c r="AH1207" s="158">
        <v>389</v>
      </c>
      <c r="AI1207" s="158">
        <v>0</v>
      </c>
      <c r="AJ1207" s="155">
        <v>0.0178930071206865</v>
      </c>
      <c r="AK1207" s="155">
        <v>0.0179428044280443</v>
      </c>
      <c r="AL1207" s="156">
        <v>-4.97973073577719e-5</v>
      </c>
    </row>
    <row r="1208" ht="33" spans="1:38">
      <c r="A1208" s="166" t="s">
        <v>927</v>
      </c>
      <c r="B1208" s="167" t="s">
        <v>1829</v>
      </c>
      <c r="C1208" s="167" t="s">
        <v>1031</v>
      </c>
      <c r="D1208" s="150">
        <v>0</v>
      </c>
      <c r="E1208" s="150">
        <v>0</v>
      </c>
      <c r="F1208" s="150">
        <v>0</v>
      </c>
      <c r="G1208" s="150">
        <v>0</v>
      </c>
      <c r="H1208" s="150">
        <v>0</v>
      </c>
      <c r="I1208" s="151">
        <v>0</v>
      </c>
      <c r="J1208" s="151">
        <v>0</v>
      </c>
      <c r="K1208" s="151">
        <v>0</v>
      </c>
      <c r="L1208" s="151">
        <v>0</v>
      </c>
      <c r="M1208" s="151">
        <v>0</v>
      </c>
      <c r="N1208" s="151">
        <v>0</v>
      </c>
      <c r="O1208" s="151">
        <v>0</v>
      </c>
      <c r="P1208" s="151">
        <v>0</v>
      </c>
      <c r="Q1208" s="151">
        <v>0</v>
      </c>
      <c r="R1208" s="151">
        <v>0</v>
      </c>
      <c r="S1208" s="152">
        <v>0.015</v>
      </c>
      <c r="T1208" s="153">
        <v>0</v>
      </c>
      <c r="U1208" s="153">
        <v>39</v>
      </c>
      <c r="V1208" s="153">
        <v>39</v>
      </c>
      <c r="W1208" s="153">
        <v>0</v>
      </c>
      <c r="X1208" s="151">
        <v>39</v>
      </c>
      <c r="Y1208" s="154">
        <v>0</v>
      </c>
      <c r="Z1208" s="154">
        <v>0</v>
      </c>
      <c r="AA1208" s="154">
        <v>0</v>
      </c>
      <c r="AB1208" s="155">
        <v>0</v>
      </c>
      <c r="AC1208" s="156">
        <v>0</v>
      </c>
      <c r="AD1208" s="157">
        <v>0</v>
      </c>
      <c r="AE1208" s="158">
        <v>16</v>
      </c>
      <c r="AF1208" s="158">
        <v>0</v>
      </c>
      <c r="AG1208" s="158">
        <v>0</v>
      </c>
      <c r="AH1208" s="158">
        <v>4</v>
      </c>
      <c r="AI1208" s="158">
        <v>0</v>
      </c>
      <c r="AJ1208" s="155">
        <v>0</v>
      </c>
      <c r="AK1208" s="155">
        <v>0</v>
      </c>
      <c r="AL1208" s="156">
        <v>0</v>
      </c>
    </row>
    <row r="1209" ht="33" spans="1:38">
      <c r="A1209" s="166" t="s">
        <v>927</v>
      </c>
      <c r="B1209" s="167" t="s">
        <v>1829</v>
      </c>
      <c r="C1209" s="167" t="s">
        <v>1032</v>
      </c>
      <c r="D1209" s="150">
        <v>1166</v>
      </c>
      <c r="E1209" s="150">
        <v>23</v>
      </c>
      <c r="F1209" s="150">
        <v>13</v>
      </c>
      <c r="G1209" s="150">
        <v>0</v>
      </c>
      <c r="H1209" s="150">
        <v>0</v>
      </c>
      <c r="I1209" s="151">
        <v>1384</v>
      </c>
      <c r="J1209" s="151">
        <v>33</v>
      </c>
      <c r="K1209" s="151">
        <v>33</v>
      </c>
      <c r="L1209" s="151">
        <v>0</v>
      </c>
      <c r="M1209" s="151">
        <v>0</v>
      </c>
      <c r="N1209" s="151">
        <v>1370</v>
      </c>
      <c r="O1209" s="151">
        <v>30</v>
      </c>
      <c r="P1209" s="151">
        <v>30</v>
      </c>
      <c r="Q1209" s="151">
        <v>9</v>
      </c>
      <c r="R1209" s="151">
        <v>0</v>
      </c>
      <c r="S1209" s="152">
        <v>0.015</v>
      </c>
      <c r="T1209" s="153">
        <v>39162</v>
      </c>
      <c r="U1209" s="153">
        <v>698</v>
      </c>
      <c r="V1209" s="153">
        <v>688</v>
      </c>
      <c r="W1209" s="153">
        <v>0</v>
      </c>
      <c r="X1209" s="151">
        <v>602</v>
      </c>
      <c r="Y1209" s="154">
        <v>0.0178234002349216</v>
      </c>
      <c r="Z1209" s="154">
        <v>0.0197255574614065</v>
      </c>
      <c r="AA1209" s="154">
        <v>0.0238439306358381</v>
      </c>
      <c r="AB1209" s="155">
        <v>0.0218978102189781</v>
      </c>
      <c r="AC1209" s="156">
        <v>-0.00411837317443163</v>
      </c>
      <c r="AD1209" s="157">
        <v>9645</v>
      </c>
      <c r="AE1209" s="158">
        <v>188</v>
      </c>
      <c r="AF1209" s="158">
        <v>0</v>
      </c>
      <c r="AG1209" s="158">
        <v>9665</v>
      </c>
      <c r="AH1209" s="158">
        <v>197</v>
      </c>
      <c r="AI1209" s="158">
        <v>0</v>
      </c>
      <c r="AJ1209" s="155">
        <v>0.0194919647485744</v>
      </c>
      <c r="AK1209" s="155">
        <v>0.0203828246249353</v>
      </c>
      <c r="AL1209" s="156">
        <v>-0.000890859876360943</v>
      </c>
    </row>
    <row r="1210" ht="33" spans="1:38">
      <c r="A1210" s="166" t="s">
        <v>927</v>
      </c>
      <c r="B1210" s="167" t="s">
        <v>1829</v>
      </c>
      <c r="C1210" s="167" t="s">
        <v>1033</v>
      </c>
      <c r="D1210" s="150">
        <v>4188</v>
      </c>
      <c r="E1210" s="150">
        <v>130</v>
      </c>
      <c r="F1210" s="150">
        <v>92</v>
      </c>
      <c r="G1210" s="150">
        <v>8</v>
      </c>
      <c r="H1210" s="150">
        <v>0</v>
      </c>
      <c r="I1210" s="151">
        <v>3697</v>
      </c>
      <c r="J1210" s="151">
        <v>161</v>
      </c>
      <c r="K1210" s="151">
        <v>159</v>
      </c>
      <c r="L1210" s="151">
        <v>14</v>
      </c>
      <c r="M1210" s="151">
        <v>0</v>
      </c>
      <c r="N1210" s="151">
        <v>4378</v>
      </c>
      <c r="O1210" s="151">
        <v>120</v>
      </c>
      <c r="P1210" s="151">
        <v>120</v>
      </c>
      <c r="Q1210" s="151">
        <v>49</v>
      </c>
      <c r="R1210" s="151">
        <v>0</v>
      </c>
      <c r="S1210" s="152">
        <v>0.015</v>
      </c>
      <c r="T1210" s="153">
        <v>116473</v>
      </c>
      <c r="U1210" s="153">
        <v>3025</v>
      </c>
      <c r="V1210" s="153">
        <v>2984</v>
      </c>
      <c r="W1210" s="153">
        <v>2</v>
      </c>
      <c r="X1210" s="151">
        <v>2629</v>
      </c>
      <c r="Y1210" s="154">
        <v>0.0259545130631133</v>
      </c>
      <c r="Z1210" s="154">
        <v>0.0310410697230181</v>
      </c>
      <c r="AA1210" s="154">
        <v>0.0435488233703002</v>
      </c>
      <c r="AB1210" s="155">
        <v>0.0274097761534947</v>
      </c>
      <c r="AC1210" s="156">
        <v>-0.0125077536472821</v>
      </c>
      <c r="AD1210" s="157">
        <v>28676</v>
      </c>
      <c r="AE1210" s="158">
        <v>789</v>
      </c>
      <c r="AF1210" s="158">
        <v>0</v>
      </c>
      <c r="AG1210" s="158">
        <v>27813</v>
      </c>
      <c r="AH1210" s="158">
        <v>811</v>
      </c>
      <c r="AI1210" s="158">
        <v>1</v>
      </c>
      <c r="AJ1210" s="155">
        <v>0.0275142976705259</v>
      </c>
      <c r="AK1210" s="155">
        <v>0.029123071944774</v>
      </c>
      <c r="AL1210" s="156">
        <v>-0.00160877427424815</v>
      </c>
    </row>
    <row r="1211" ht="33" spans="1:38">
      <c r="A1211" s="166" t="s">
        <v>927</v>
      </c>
      <c r="B1211" s="167" t="s">
        <v>1829</v>
      </c>
      <c r="C1211" s="167" t="s">
        <v>1034</v>
      </c>
      <c r="D1211" s="150">
        <v>1463</v>
      </c>
      <c r="E1211" s="150">
        <v>26</v>
      </c>
      <c r="F1211" s="150">
        <v>16</v>
      </c>
      <c r="G1211" s="150">
        <v>0</v>
      </c>
      <c r="H1211" s="150">
        <v>0</v>
      </c>
      <c r="I1211" s="151">
        <v>1610</v>
      </c>
      <c r="J1211" s="151">
        <v>43</v>
      </c>
      <c r="K1211" s="151">
        <v>43</v>
      </c>
      <c r="L1211" s="151">
        <v>5</v>
      </c>
      <c r="M1211" s="151">
        <v>0</v>
      </c>
      <c r="N1211" s="151">
        <v>1502</v>
      </c>
      <c r="O1211" s="151">
        <v>37</v>
      </c>
      <c r="P1211" s="151">
        <v>37</v>
      </c>
      <c r="Q1211" s="151">
        <v>6</v>
      </c>
      <c r="R1211" s="151">
        <v>0</v>
      </c>
      <c r="S1211" s="152">
        <v>0.015</v>
      </c>
      <c r="T1211" s="153">
        <v>44087</v>
      </c>
      <c r="U1211" s="153">
        <v>803</v>
      </c>
      <c r="V1211" s="153">
        <v>792</v>
      </c>
      <c r="W1211" s="153">
        <v>0</v>
      </c>
      <c r="X1211" s="151">
        <v>682</v>
      </c>
      <c r="Y1211" s="154">
        <v>0.0182139859822623</v>
      </c>
      <c r="Z1211" s="154">
        <v>0.0177717019822283</v>
      </c>
      <c r="AA1211" s="154">
        <v>0.0267080745341615</v>
      </c>
      <c r="AB1211" s="155">
        <v>0.0246338215712383</v>
      </c>
      <c r="AC1211" s="156">
        <v>-0.00893637255193319</v>
      </c>
      <c r="AD1211" s="157">
        <v>10682</v>
      </c>
      <c r="AE1211" s="158">
        <v>215</v>
      </c>
      <c r="AF1211" s="158">
        <v>0</v>
      </c>
      <c r="AG1211" s="158">
        <v>10951</v>
      </c>
      <c r="AH1211" s="158">
        <v>246</v>
      </c>
      <c r="AI1211" s="158">
        <v>0</v>
      </c>
      <c r="AJ1211" s="155">
        <v>0.0201273169818386</v>
      </c>
      <c r="AK1211" s="155">
        <v>0.0224637019450279</v>
      </c>
      <c r="AL1211" s="156">
        <v>-0.00233638496318924</v>
      </c>
    </row>
    <row r="1212" ht="33" spans="1:38">
      <c r="A1212" s="166" t="s">
        <v>927</v>
      </c>
      <c r="B1212" s="167" t="s">
        <v>1829</v>
      </c>
      <c r="C1212" s="167" t="s">
        <v>1035</v>
      </c>
      <c r="D1212" s="150">
        <v>2932</v>
      </c>
      <c r="E1212" s="150">
        <v>73</v>
      </c>
      <c r="F1212" s="150">
        <v>50</v>
      </c>
      <c r="G1212" s="150">
        <v>5</v>
      </c>
      <c r="H1212" s="150">
        <v>0</v>
      </c>
      <c r="I1212" s="151">
        <v>2878</v>
      </c>
      <c r="J1212" s="151">
        <v>54</v>
      </c>
      <c r="K1212" s="151">
        <v>54</v>
      </c>
      <c r="L1212" s="151">
        <v>5</v>
      </c>
      <c r="M1212" s="151">
        <v>0</v>
      </c>
      <c r="N1212" s="151">
        <v>3381</v>
      </c>
      <c r="O1212" s="151">
        <v>71</v>
      </c>
      <c r="P1212" s="151">
        <v>69</v>
      </c>
      <c r="Q1212" s="151">
        <v>31</v>
      </c>
      <c r="R1212" s="151">
        <v>0</v>
      </c>
      <c r="S1212" s="152">
        <v>0.015</v>
      </c>
      <c r="T1212" s="153">
        <v>82787</v>
      </c>
      <c r="U1212" s="153">
        <v>1647</v>
      </c>
      <c r="V1212" s="153">
        <v>1622</v>
      </c>
      <c r="W1212" s="153">
        <v>2</v>
      </c>
      <c r="X1212" s="151">
        <v>1452</v>
      </c>
      <c r="Y1212" s="154">
        <v>0.0198702694867552</v>
      </c>
      <c r="Z1212" s="154">
        <v>0.0248976807639836</v>
      </c>
      <c r="AA1212" s="154">
        <v>0.0187630298818624</v>
      </c>
      <c r="AB1212" s="155">
        <v>0.0209997042295179</v>
      </c>
      <c r="AC1212" s="156">
        <v>0.00613465088212123</v>
      </c>
      <c r="AD1212" s="157">
        <v>21619</v>
      </c>
      <c r="AE1212" s="158">
        <v>456</v>
      </c>
      <c r="AF1212" s="158">
        <v>1</v>
      </c>
      <c r="AG1212" s="158">
        <v>19856</v>
      </c>
      <c r="AH1212" s="158">
        <v>471</v>
      </c>
      <c r="AI1212" s="158">
        <v>0</v>
      </c>
      <c r="AJ1212" s="155">
        <v>0.021046301864101</v>
      </c>
      <c r="AK1212" s="155">
        <v>0.0237207896857373</v>
      </c>
      <c r="AL1212" s="156">
        <v>-0.00267448782163629</v>
      </c>
    </row>
    <row r="1213" ht="33" spans="1:38">
      <c r="A1213" s="166" t="s">
        <v>927</v>
      </c>
      <c r="B1213" s="167" t="s">
        <v>1829</v>
      </c>
      <c r="C1213" s="167" t="s">
        <v>1036</v>
      </c>
      <c r="D1213" s="150">
        <v>3246</v>
      </c>
      <c r="E1213" s="150">
        <v>57</v>
      </c>
      <c r="F1213" s="150">
        <v>39</v>
      </c>
      <c r="G1213" s="150">
        <v>0</v>
      </c>
      <c r="H1213" s="150">
        <v>0</v>
      </c>
      <c r="I1213" s="151">
        <v>3549</v>
      </c>
      <c r="J1213" s="151">
        <v>87</v>
      </c>
      <c r="K1213" s="151">
        <v>87</v>
      </c>
      <c r="L1213" s="151">
        <v>8</v>
      </c>
      <c r="M1213" s="151">
        <v>0</v>
      </c>
      <c r="N1213" s="151">
        <v>3792</v>
      </c>
      <c r="O1213" s="151">
        <v>85</v>
      </c>
      <c r="P1213" s="151">
        <v>85</v>
      </c>
      <c r="Q1213" s="151">
        <v>30</v>
      </c>
      <c r="R1213" s="151">
        <v>0</v>
      </c>
      <c r="S1213" s="152">
        <v>0.015</v>
      </c>
      <c r="T1213" s="153">
        <v>102660</v>
      </c>
      <c r="U1213" s="153">
        <v>1996</v>
      </c>
      <c r="V1213" s="153">
        <v>1977</v>
      </c>
      <c r="W1213" s="153">
        <v>6</v>
      </c>
      <c r="X1213" s="151">
        <v>1759</v>
      </c>
      <c r="Y1213" s="154">
        <v>0.0193843756088058</v>
      </c>
      <c r="Z1213" s="154">
        <v>0.0175600739371534</v>
      </c>
      <c r="AA1213" s="154">
        <v>0.0245139475908707</v>
      </c>
      <c r="AB1213" s="155">
        <v>0.022415611814346</v>
      </c>
      <c r="AC1213" s="156">
        <v>-0.00695387365371725</v>
      </c>
      <c r="AD1213" s="157">
        <v>25482</v>
      </c>
      <c r="AE1213" s="158">
        <v>541</v>
      </c>
      <c r="AF1213" s="158">
        <v>2</v>
      </c>
      <c r="AG1213" s="158">
        <v>25056</v>
      </c>
      <c r="AH1213" s="158">
        <v>530</v>
      </c>
      <c r="AI1213" s="158">
        <v>1</v>
      </c>
      <c r="AJ1213" s="155">
        <v>0.0211521858566831</v>
      </c>
      <c r="AK1213" s="155">
        <v>0.0211127075351213</v>
      </c>
      <c r="AL1213" s="156">
        <v>3.94783215618214e-5</v>
      </c>
    </row>
    <row r="1214" ht="33" spans="1:38">
      <c r="A1214" s="166" t="s">
        <v>927</v>
      </c>
      <c r="B1214" s="167" t="s">
        <v>1829</v>
      </c>
      <c r="C1214" s="167" t="s">
        <v>1037</v>
      </c>
      <c r="D1214" s="150">
        <v>2486</v>
      </c>
      <c r="E1214" s="150">
        <v>47</v>
      </c>
      <c r="F1214" s="150">
        <v>33</v>
      </c>
      <c r="G1214" s="150">
        <v>0</v>
      </c>
      <c r="H1214" s="150">
        <v>0</v>
      </c>
      <c r="I1214" s="151">
        <v>2915</v>
      </c>
      <c r="J1214" s="151">
        <v>83</v>
      </c>
      <c r="K1214" s="151">
        <v>83</v>
      </c>
      <c r="L1214" s="151">
        <v>5</v>
      </c>
      <c r="M1214" s="151">
        <v>0</v>
      </c>
      <c r="N1214" s="151">
        <v>2866</v>
      </c>
      <c r="O1214" s="151">
        <v>62</v>
      </c>
      <c r="P1214" s="151">
        <v>61</v>
      </c>
      <c r="Q1214" s="151">
        <v>7</v>
      </c>
      <c r="R1214" s="151">
        <v>0</v>
      </c>
      <c r="S1214" s="152">
        <v>0.015</v>
      </c>
      <c r="T1214" s="153">
        <v>82903</v>
      </c>
      <c r="U1214" s="153">
        <v>1801</v>
      </c>
      <c r="V1214" s="153">
        <v>1783</v>
      </c>
      <c r="W1214" s="153">
        <v>9</v>
      </c>
      <c r="X1214" s="151">
        <v>1574</v>
      </c>
      <c r="Y1214" s="154">
        <v>0.0216156230775726</v>
      </c>
      <c r="Z1214" s="154">
        <v>0.0189058728881738</v>
      </c>
      <c r="AA1214" s="154">
        <v>0.0284734133790738</v>
      </c>
      <c r="AB1214" s="155">
        <v>0.0216329378925331</v>
      </c>
      <c r="AC1214" s="156">
        <v>-0.00956754049089998</v>
      </c>
      <c r="AD1214" s="157">
        <v>20218</v>
      </c>
      <c r="AE1214" s="158">
        <v>428</v>
      </c>
      <c r="AF1214" s="158">
        <v>0</v>
      </c>
      <c r="AG1214" s="158">
        <v>19869</v>
      </c>
      <c r="AH1214" s="158">
        <v>446</v>
      </c>
      <c r="AI1214" s="158">
        <v>2</v>
      </c>
      <c r="AJ1214" s="155">
        <v>0.0211692551192007</v>
      </c>
      <c r="AK1214" s="155">
        <v>0.0223463687150838</v>
      </c>
      <c r="AL1214" s="156">
        <v>-0.00117711359588309</v>
      </c>
    </row>
    <row r="1215" ht="33" spans="1:38">
      <c r="A1215" s="166" t="s">
        <v>927</v>
      </c>
      <c r="B1215" s="167" t="s">
        <v>1829</v>
      </c>
      <c r="C1215" s="167" t="s">
        <v>1038</v>
      </c>
      <c r="D1215" s="150">
        <v>1740</v>
      </c>
      <c r="E1215" s="150">
        <v>42</v>
      </c>
      <c r="F1215" s="150">
        <v>31</v>
      </c>
      <c r="G1215" s="150">
        <v>1</v>
      </c>
      <c r="H1215" s="150">
        <v>0</v>
      </c>
      <c r="I1215" s="151">
        <v>1933</v>
      </c>
      <c r="J1215" s="151">
        <v>19</v>
      </c>
      <c r="K1215" s="151">
        <v>19</v>
      </c>
      <c r="L1215" s="151">
        <v>0</v>
      </c>
      <c r="M1215" s="151">
        <v>0</v>
      </c>
      <c r="N1215" s="151">
        <v>2156</v>
      </c>
      <c r="O1215" s="151">
        <v>53</v>
      </c>
      <c r="P1215" s="151">
        <v>53</v>
      </c>
      <c r="Q1215" s="151">
        <v>9</v>
      </c>
      <c r="R1215" s="151">
        <v>0</v>
      </c>
      <c r="S1215" s="152">
        <v>0.015</v>
      </c>
      <c r="T1215" s="153">
        <v>60478</v>
      </c>
      <c r="U1215" s="153">
        <v>1314</v>
      </c>
      <c r="V1215" s="153">
        <v>1303</v>
      </c>
      <c r="W1215" s="153">
        <v>0</v>
      </c>
      <c r="X1215" s="151">
        <v>1173</v>
      </c>
      <c r="Y1215" s="154">
        <v>0.0217269089586296</v>
      </c>
      <c r="Z1215" s="154">
        <v>0.0241379310344828</v>
      </c>
      <c r="AA1215" s="154">
        <v>0.00982928091050181</v>
      </c>
      <c r="AB1215" s="155">
        <v>0.024582560296846</v>
      </c>
      <c r="AC1215" s="156">
        <v>0.0143086501239809</v>
      </c>
      <c r="AD1215" s="157">
        <v>15193</v>
      </c>
      <c r="AE1215" s="158">
        <v>359</v>
      </c>
      <c r="AF1215" s="158">
        <v>0</v>
      </c>
      <c r="AG1215" s="158">
        <v>15154</v>
      </c>
      <c r="AH1215" s="158">
        <v>364</v>
      </c>
      <c r="AI1215" s="158">
        <v>0</v>
      </c>
      <c r="AJ1215" s="155">
        <v>0.0236293029684723</v>
      </c>
      <c r="AK1215" s="155">
        <v>0.0240200607100436</v>
      </c>
      <c r="AL1215" s="156">
        <v>-0.00039075774157123</v>
      </c>
    </row>
    <row r="1216" ht="33" spans="1:38">
      <c r="A1216" s="166" t="s">
        <v>927</v>
      </c>
      <c r="B1216" s="167" t="s">
        <v>1829</v>
      </c>
      <c r="C1216" s="167" t="s">
        <v>1039</v>
      </c>
      <c r="D1216" s="150">
        <v>790</v>
      </c>
      <c r="E1216" s="150">
        <v>30</v>
      </c>
      <c r="F1216" s="150">
        <v>24</v>
      </c>
      <c r="G1216" s="150">
        <v>0</v>
      </c>
      <c r="H1216" s="150">
        <v>0</v>
      </c>
      <c r="I1216" s="151">
        <v>557</v>
      </c>
      <c r="J1216" s="151">
        <v>0</v>
      </c>
      <c r="K1216" s="151">
        <v>0</v>
      </c>
      <c r="L1216" s="151">
        <v>0</v>
      </c>
      <c r="M1216" s="151">
        <v>0</v>
      </c>
      <c r="N1216" s="151">
        <v>733</v>
      </c>
      <c r="O1216" s="151">
        <v>9</v>
      </c>
      <c r="P1216" s="151">
        <v>9</v>
      </c>
      <c r="Q1216" s="151">
        <v>3</v>
      </c>
      <c r="R1216" s="151">
        <v>0</v>
      </c>
      <c r="S1216" s="152">
        <v>0.015</v>
      </c>
      <c r="T1216" s="153">
        <v>20089</v>
      </c>
      <c r="U1216" s="153">
        <v>346</v>
      </c>
      <c r="V1216" s="153">
        <v>340</v>
      </c>
      <c r="W1216" s="153">
        <v>1</v>
      </c>
      <c r="X1216" s="151">
        <v>302</v>
      </c>
      <c r="Y1216" s="154">
        <v>0.01717357757977</v>
      </c>
      <c r="Z1216" s="154">
        <v>0.0379746835443038</v>
      </c>
      <c r="AA1216" s="154">
        <v>0</v>
      </c>
      <c r="AB1216" s="155">
        <v>0.0122783083219645</v>
      </c>
      <c r="AC1216" s="156">
        <v>0.0379746835443038</v>
      </c>
      <c r="AD1216" s="157">
        <v>5141</v>
      </c>
      <c r="AE1216" s="158">
        <v>96</v>
      </c>
      <c r="AF1216" s="158">
        <v>0</v>
      </c>
      <c r="AG1216" s="158">
        <v>4944</v>
      </c>
      <c r="AH1216" s="158">
        <v>86</v>
      </c>
      <c r="AI1216" s="158">
        <v>0</v>
      </c>
      <c r="AJ1216" s="155">
        <v>0.0186734098424431</v>
      </c>
      <c r="AK1216" s="155">
        <v>0.0173948220064725</v>
      </c>
      <c r="AL1216" s="156">
        <v>0.00127858783597061</v>
      </c>
    </row>
    <row r="1217" ht="33" spans="1:38">
      <c r="A1217" s="166" t="s">
        <v>927</v>
      </c>
      <c r="B1217" s="167" t="s">
        <v>1830</v>
      </c>
      <c r="C1217" s="167" t="s">
        <v>1040</v>
      </c>
      <c r="D1217" s="150">
        <v>4481</v>
      </c>
      <c r="E1217" s="150">
        <v>59</v>
      </c>
      <c r="F1217" s="150">
        <v>35</v>
      </c>
      <c r="G1217" s="150">
        <v>16</v>
      </c>
      <c r="H1217" s="150">
        <v>0</v>
      </c>
      <c r="I1217" s="151">
        <v>4548</v>
      </c>
      <c r="J1217" s="151">
        <v>78</v>
      </c>
      <c r="K1217" s="151">
        <v>78</v>
      </c>
      <c r="L1217" s="151">
        <v>26</v>
      </c>
      <c r="M1217" s="151">
        <v>0</v>
      </c>
      <c r="N1217" s="151">
        <v>4481</v>
      </c>
      <c r="O1217" s="151">
        <v>65</v>
      </c>
      <c r="P1217" s="151">
        <v>65</v>
      </c>
      <c r="Q1217" s="151">
        <v>25</v>
      </c>
      <c r="R1217" s="151">
        <v>0</v>
      </c>
      <c r="S1217" s="152">
        <v>0.015</v>
      </c>
      <c r="T1217" s="153">
        <v>118934</v>
      </c>
      <c r="U1217" s="153">
        <v>2021</v>
      </c>
      <c r="V1217" s="153">
        <v>1997</v>
      </c>
      <c r="W1217" s="153">
        <v>2</v>
      </c>
      <c r="X1217" s="151">
        <v>1853</v>
      </c>
      <c r="Y1217" s="154">
        <v>0.0169758017051474</v>
      </c>
      <c r="Z1217" s="154">
        <v>0.0131667038607454</v>
      </c>
      <c r="AA1217" s="154">
        <v>0.0171503957783641</v>
      </c>
      <c r="AB1217" s="155">
        <v>0.0145056906940415</v>
      </c>
      <c r="AC1217" s="156">
        <v>-0.00398369191761875</v>
      </c>
      <c r="AD1217" s="157">
        <v>29022</v>
      </c>
      <c r="AE1217" s="158">
        <v>538</v>
      </c>
      <c r="AF1217" s="158">
        <v>0</v>
      </c>
      <c r="AG1217" s="158">
        <v>29222</v>
      </c>
      <c r="AH1217" s="158">
        <v>520</v>
      </c>
      <c r="AI1217" s="158">
        <v>1</v>
      </c>
      <c r="AJ1217" s="155">
        <v>0.0185376610846944</v>
      </c>
      <c r="AK1217" s="155">
        <v>0.0177605913352953</v>
      </c>
      <c r="AL1217" s="156">
        <v>0.000777069749399045</v>
      </c>
    </row>
    <row r="1218" ht="33" spans="1:38">
      <c r="A1218" s="166" t="s">
        <v>927</v>
      </c>
      <c r="B1218" s="167" t="s">
        <v>1830</v>
      </c>
      <c r="C1218" s="167" t="s">
        <v>1041</v>
      </c>
      <c r="D1218" s="150">
        <v>0</v>
      </c>
      <c r="E1218" s="150">
        <v>0</v>
      </c>
      <c r="F1218" s="150">
        <v>0</v>
      </c>
      <c r="G1218" s="150">
        <v>0</v>
      </c>
      <c r="H1218" s="150">
        <v>0</v>
      </c>
      <c r="I1218" s="151">
        <v>0</v>
      </c>
      <c r="J1218" s="151">
        <v>0</v>
      </c>
      <c r="K1218" s="151">
        <v>0</v>
      </c>
      <c r="L1218" s="151">
        <v>0</v>
      </c>
      <c r="M1218" s="151">
        <v>0</v>
      </c>
      <c r="N1218" s="151">
        <v>0</v>
      </c>
      <c r="O1218" s="151">
        <v>0</v>
      </c>
      <c r="P1218" s="151">
        <v>0</v>
      </c>
      <c r="Q1218" s="151">
        <v>0</v>
      </c>
      <c r="R1218" s="151">
        <v>0</v>
      </c>
      <c r="S1218" s="152">
        <v>0.015</v>
      </c>
      <c r="T1218" s="153">
        <v>0</v>
      </c>
      <c r="U1218" s="153">
        <v>0</v>
      </c>
      <c r="V1218" s="153">
        <v>0</v>
      </c>
      <c r="W1218" s="153">
        <v>0</v>
      </c>
      <c r="X1218" s="151">
        <v>0</v>
      </c>
      <c r="Y1218" s="154">
        <v>0</v>
      </c>
      <c r="Z1218" s="154">
        <v>0</v>
      </c>
      <c r="AA1218" s="154">
        <v>0</v>
      </c>
      <c r="AB1218" s="155">
        <v>0</v>
      </c>
      <c r="AC1218" s="156">
        <v>0</v>
      </c>
      <c r="AD1218" s="157">
        <v>0</v>
      </c>
      <c r="AE1218" s="158">
        <v>0</v>
      </c>
      <c r="AF1218" s="158">
        <v>0</v>
      </c>
      <c r="AG1218" s="158">
        <v>0</v>
      </c>
      <c r="AH1218" s="158">
        <v>0</v>
      </c>
      <c r="AI1218" s="158">
        <v>0</v>
      </c>
      <c r="AJ1218" s="155">
        <v>0</v>
      </c>
      <c r="AK1218" s="155">
        <v>0</v>
      </c>
      <c r="AL1218" s="156">
        <v>0</v>
      </c>
    </row>
    <row r="1219" ht="33" spans="1:38">
      <c r="A1219" s="166" t="s">
        <v>927</v>
      </c>
      <c r="B1219" s="167" t="s">
        <v>1830</v>
      </c>
      <c r="C1219" s="167" t="s">
        <v>1042</v>
      </c>
      <c r="D1219" s="150">
        <v>0</v>
      </c>
      <c r="E1219" s="150">
        <v>0</v>
      </c>
      <c r="F1219" s="150">
        <v>0</v>
      </c>
      <c r="G1219" s="150">
        <v>0</v>
      </c>
      <c r="H1219" s="150">
        <v>0</v>
      </c>
      <c r="I1219" s="151">
        <v>0</v>
      </c>
      <c r="J1219" s="151">
        <v>0</v>
      </c>
      <c r="K1219" s="151">
        <v>0</v>
      </c>
      <c r="L1219" s="151">
        <v>0</v>
      </c>
      <c r="M1219" s="151">
        <v>0</v>
      </c>
      <c r="N1219" s="151">
        <v>0</v>
      </c>
      <c r="O1219" s="151">
        <v>0</v>
      </c>
      <c r="P1219" s="151">
        <v>0</v>
      </c>
      <c r="Q1219" s="151">
        <v>0</v>
      </c>
      <c r="R1219" s="151">
        <v>0</v>
      </c>
      <c r="S1219" s="152">
        <v>0.015</v>
      </c>
      <c r="T1219" s="153">
        <v>0</v>
      </c>
      <c r="U1219" s="153">
        <v>1</v>
      </c>
      <c r="V1219" s="153">
        <v>1</v>
      </c>
      <c r="W1219" s="153">
        <v>0</v>
      </c>
      <c r="X1219" s="151">
        <v>1</v>
      </c>
      <c r="Y1219" s="154">
        <v>0</v>
      </c>
      <c r="Z1219" s="154">
        <v>0</v>
      </c>
      <c r="AA1219" s="154">
        <v>0</v>
      </c>
      <c r="AB1219" s="155">
        <v>0</v>
      </c>
      <c r="AC1219" s="156">
        <v>0</v>
      </c>
      <c r="AD1219" s="157">
        <v>0</v>
      </c>
      <c r="AE1219" s="158">
        <v>0</v>
      </c>
      <c r="AF1219" s="158">
        <v>0</v>
      </c>
      <c r="AG1219" s="158">
        <v>0</v>
      </c>
      <c r="AH1219" s="158">
        <v>0</v>
      </c>
      <c r="AI1219" s="158">
        <v>0</v>
      </c>
      <c r="AJ1219" s="155">
        <v>0</v>
      </c>
      <c r="AK1219" s="155">
        <v>0</v>
      </c>
      <c r="AL1219" s="156">
        <v>0</v>
      </c>
    </row>
    <row r="1220" ht="33" spans="1:38">
      <c r="A1220" s="166" t="s">
        <v>927</v>
      </c>
      <c r="B1220" s="167" t="s">
        <v>1830</v>
      </c>
      <c r="C1220" s="167" t="s">
        <v>1043</v>
      </c>
      <c r="D1220" s="150">
        <v>0</v>
      </c>
      <c r="E1220" s="150">
        <v>0</v>
      </c>
      <c r="F1220" s="150">
        <v>0</v>
      </c>
      <c r="G1220" s="150">
        <v>0</v>
      </c>
      <c r="H1220" s="150">
        <v>0</v>
      </c>
      <c r="I1220" s="151">
        <v>0</v>
      </c>
      <c r="J1220" s="151">
        <v>1</v>
      </c>
      <c r="K1220" s="151">
        <v>1</v>
      </c>
      <c r="L1220" s="151">
        <v>0</v>
      </c>
      <c r="M1220" s="151">
        <v>0</v>
      </c>
      <c r="N1220" s="151">
        <v>0</v>
      </c>
      <c r="O1220" s="151">
        <v>0</v>
      </c>
      <c r="P1220" s="151">
        <v>0</v>
      </c>
      <c r="Q1220" s="151">
        <v>0</v>
      </c>
      <c r="R1220" s="151">
        <v>0</v>
      </c>
      <c r="S1220" s="152">
        <v>0.015</v>
      </c>
      <c r="T1220" s="153">
        <v>0</v>
      </c>
      <c r="U1220" s="153">
        <v>5</v>
      </c>
      <c r="V1220" s="153">
        <v>5</v>
      </c>
      <c r="W1220" s="153">
        <v>0</v>
      </c>
      <c r="X1220" s="151">
        <v>4</v>
      </c>
      <c r="Y1220" s="154">
        <v>0</v>
      </c>
      <c r="Z1220" s="154">
        <v>0</v>
      </c>
      <c r="AA1220" s="154">
        <v>0</v>
      </c>
      <c r="AB1220" s="155">
        <v>0</v>
      </c>
      <c r="AC1220" s="156">
        <v>0</v>
      </c>
      <c r="AD1220" s="157">
        <v>0</v>
      </c>
      <c r="AE1220" s="158">
        <v>2</v>
      </c>
      <c r="AF1220" s="158">
        <v>0</v>
      </c>
      <c r="AG1220" s="158">
        <v>0</v>
      </c>
      <c r="AH1220" s="158">
        <v>0</v>
      </c>
      <c r="AI1220" s="158">
        <v>0</v>
      </c>
      <c r="AJ1220" s="155">
        <v>0</v>
      </c>
      <c r="AK1220" s="155">
        <v>0</v>
      </c>
      <c r="AL1220" s="156">
        <v>0</v>
      </c>
    </row>
    <row r="1221" ht="33" spans="1:38">
      <c r="A1221" s="166" t="s">
        <v>927</v>
      </c>
      <c r="B1221" s="167" t="s">
        <v>1830</v>
      </c>
      <c r="C1221" s="167" t="s">
        <v>1044</v>
      </c>
      <c r="D1221" s="150">
        <v>6002</v>
      </c>
      <c r="E1221" s="150">
        <v>56</v>
      </c>
      <c r="F1221" s="150">
        <v>34</v>
      </c>
      <c r="G1221" s="150">
        <v>0</v>
      </c>
      <c r="H1221" s="150">
        <v>0</v>
      </c>
      <c r="I1221" s="151">
        <v>5452</v>
      </c>
      <c r="J1221" s="151">
        <v>170</v>
      </c>
      <c r="K1221" s="151">
        <v>170</v>
      </c>
      <c r="L1221" s="151">
        <v>59</v>
      </c>
      <c r="M1221" s="151">
        <v>0</v>
      </c>
      <c r="N1221" s="151">
        <v>6489</v>
      </c>
      <c r="O1221" s="151">
        <v>143</v>
      </c>
      <c r="P1221" s="151">
        <v>141</v>
      </c>
      <c r="Q1221" s="151">
        <v>48</v>
      </c>
      <c r="R1221" s="151">
        <v>0</v>
      </c>
      <c r="S1221" s="152">
        <v>0.015</v>
      </c>
      <c r="T1221" s="153">
        <v>169465</v>
      </c>
      <c r="U1221" s="153">
        <v>4105</v>
      </c>
      <c r="V1221" s="153">
        <v>4074</v>
      </c>
      <c r="W1221" s="153">
        <v>2</v>
      </c>
      <c r="X1221" s="151">
        <v>3731</v>
      </c>
      <c r="Y1221" s="154">
        <v>0.0242114890980438</v>
      </c>
      <c r="Z1221" s="154">
        <v>0.00933022325891369</v>
      </c>
      <c r="AA1221" s="154">
        <v>0.0311812179016875</v>
      </c>
      <c r="AB1221" s="155">
        <v>0.0220372938819541</v>
      </c>
      <c r="AC1221" s="156">
        <v>-0.0218509946427738</v>
      </c>
      <c r="AD1221" s="157">
        <v>41322</v>
      </c>
      <c r="AE1221" s="158">
        <v>1046</v>
      </c>
      <c r="AF1221" s="158">
        <v>0</v>
      </c>
      <c r="AG1221" s="158">
        <v>40396</v>
      </c>
      <c r="AH1221" s="158">
        <v>1022</v>
      </c>
      <c r="AI1221" s="158">
        <v>0</v>
      </c>
      <c r="AJ1221" s="155">
        <v>0.0253133923817821</v>
      </c>
      <c r="AK1221" s="155">
        <v>0.0252995346073869</v>
      </c>
      <c r="AL1221" s="156">
        <v>1.38577743952345e-5</v>
      </c>
    </row>
    <row r="1222" ht="33" spans="1:38">
      <c r="A1222" s="166" t="s">
        <v>927</v>
      </c>
      <c r="B1222" s="167" t="s">
        <v>1830</v>
      </c>
      <c r="C1222" s="167" t="s">
        <v>1045</v>
      </c>
      <c r="D1222" s="150">
        <v>0</v>
      </c>
      <c r="E1222" s="150">
        <v>0</v>
      </c>
      <c r="F1222" s="150">
        <v>0</v>
      </c>
      <c r="G1222" s="150">
        <v>0</v>
      </c>
      <c r="H1222" s="150">
        <v>0</v>
      </c>
      <c r="I1222" s="151">
        <v>0</v>
      </c>
      <c r="J1222" s="151">
        <v>0</v>
      </c>
      <c r="K1222" s="151">
        <v>0</v>
      </c>
      <c r="L1222" s="151">
        <v>0</v>
      </c>
      <c r="M1222" s="151">
        <v>0</v>
      </c>
      <c r="N1222" s="151">
        <v>0</v>
      </c>
      <c r="O1222" s="151">
        <v>0</v>
      </c>
      <c r="P1222" s="151">
        <v>0</v>
      </c>
      <c r="Q1222" s="151">
        <v>0</v>
      </c>
      <c r="R1222" s="151">
        <v>0</v>
      </c>
      <c r="S1222" s="152">
        <v>0.015</v>
      </c>
      <c r="T1222" s="153">
        <v>0</v>
      </c>
      <c r="U1222" s="153">
        <v>3</v>
      </c>
      <c r="V1222" s="153">
        <v>3</v>
      </c>
      <c r="W1222" s="153">
        <v>0</v>
      </c>
      <c r="X1222" s="151">
        <v>3</v>
      </c>
      <c r="Y1222" s="154">
        <v>0</v>
      </c>
      <c r="Z1222" s="154">
        <v>0</v>
      </c>
      <c r="AA1222" s="154">
        <v>0</v>
      </c>
      <c r="AB1222" s="155">
        <v>0</v>
      </c>
      <c r="AC1222" s="156">
        <v>0</v>
      </c>
      <c r="AD1222" s="157">
        <v>0</v>
      </c>
      <c r="AE1222" s="158">
        <v>0</v>
      </c>
      <c r="AF1222" s="158">
        <v>0</v>
      </c>
      <c r="AG1222" s="158">
        <v>0</v>
      </c>
      <c r="AH1222" s="158">
        <v>2</v>
      </c>
      <c r="AI1222" s="158">
        <v>0</v>
      </c>
      <c r="AJ1222" s="155">
        <v>0</v>
      </c>
      <c r="AK1222" s="155">
        <v>0</v>
      </c>
      <c r="AL1222" s="156">
        <v>0</v>
      </c>
    </row>
    <row r="1223" ht="33" spans="1:38">
      <c r="A1223" s="166" t="s">
        <v>927</v>
      </c>
      <c r="B1223" s="167" t="s">
        <v>1830</v>
      </c>
      <c r="C1223" s="167" t="s">
        <v>1046</v>
      </c>
      <c r="D1223" s="150">
        <v>4782</v>
      </c>
      <c r="E1223" s="150">
        <v>81</v>
      </c>
      <c r="F1223" s="150">
        <v>60</v>
      </c>
      <c r="G1223" s="150">
        <v>10</v>
      </c>
      <c r="H1223" s="150">
        <v>0</v>
      </c>
      <c r="I1223" s="151">
        <v>4613</v>
      </c>
      <c r="J1223" s="151">
        <v>84</v>
      </c>
      <c r="K1223" s="151">
        <v>84</v>
      </c>
      <c r="L1223" s="151">
        <v>3</v>
      </c>
      <c r="M1223" s="151">
        <v>0</v>
      </c>
      <c r="N1223" s="151">
        <v>5323</v>
      </c>
      <c r="O1223" s="151">
        <v>118</v>
      </c>
      <c r="P1223" s="151">
        <v>115</v>
      </c>
      <c r="Q1223" s="151">
        <v>56</v>
      </c>
      <c r="R1223" s="151">
        <v>0</v>
      </c>
      <c r="S1223" s="152">
        <v>0.015</v>
      </c>
      <c r="T1223" s="153">
        <v>148531</v>
      </c>
      <c r="U1223" s="153">
        <v>2991</v>
      </c>
      <c r="V1223" s="153">
        <v>2961</v>
      </c>
      <c r="W1223" s="153">
        <v>2</v>
      </c>
      <c r="X1223" s="151">
        <v>2711</v>
      </c>
      <c r="Y1223" s="154">
        <v>0.0201237452114373</v>
      </c>
      <c r="Z1223" s="154">
        <v>0.0169385194479297</v>
      </c>
      <c r="AA1223" s="154">
        <v>0.0182094081942337</v>
      </c>
      <c r="AB1223" s="155">
        <v>0.0221679504039076</v>
      </c>
      <c r="AC1223" s="156">
        <v>-0.00127088874630395</v>
      </c>
      <c r="AD1223" s="157">
        <v>34798</v>
      </c>
      <c r="AE1223" s="158">
        <v>690</v>
      </c>
      <c r="AF1223" s="158">
        <v>0</v>
      </c>
      <c r="AG1223" s="158">
        <v>35945</v>
      </c>
      <c r="AH1223" s="158">
        <v>797</v>
      </c>
      <c r="AI1223" s="158">
        <v>0</v>
      </c>
      <c r="AJ1223" s="155">
        <v>0.0198287257888384</v>
      </c>
      <c r="AK1223" s="155">
        <v>0.0221727639449158</v>
      </c>
      <c r="AL1223" s="156">
        <v>-0.00234403815607741</v>
      </c>
    </row>
    <row r="1224" ht="33" spans="1:38">
      <c r="A1224" s="166" t="s">
        <v>927</v>
      </c>
      <c r="B1224" s="167" t="s">
        <v>1830</v>
      </c>
      <c r="C1224" s="167" t="s">
        <v>1047</v>
      </c>
      <c r="D1224" s="150">
        <v>0</v>
      </c>
      <c r="E1224" s="150">
        <v>0</v>
      </c>
      <c r="F1224" s="150">
        <v>0</v>
      </c>
      <c r="G1224" s="150">
        <v>0</v>
      </c>
      <c r="H1224" s="150">
        <v>0</v>
      </c>
      <c r="I1224" s="151">
        <v>0</v>
      </c>
      <c r="J1224" s="151">
        <v>0</v>
      </c>
      <c r="K1224" s="151">
        <v>0</v>
      </c>
      <c r="L1224" s="151">
        <v>0</v>
      </c>
      <c r="M1224" s="151">
        <v>0</v>
      </c>
      <c r="N1224" s="151">
        <v>0</v>
      </c>
      <c r="O1224" s="151">
        <v>0</v>
      </c>
      <c r="P1224" s="151">
        <v>0</v>
      </c>
      <c r="Q1224" s="151">
        <v>0</v>
      </c>
      <c r="R1224" s="151">
        <v>0</v>
      </c>
      <c r="S1224" s="152">
        <v>0.015</v>
      </c>
      <c r="T1224" s="153">
        <v>1</v>
      </c>
      <c r="U1224" s="153">
        <v>2</v>
      </c>
      <c r="V1224" s="153">
        <v>2</v>
      </c>
      <c r="W1224" s="153">
        <v>0</v>
      </c>
      <c r="X1224" s="151">
        <v>2</v>
      </c>
      <c r="Y1224" s="154">
        <v>2</v>
      </c>
      <c r="Z1224" s="154">
        <v>0</v>
      </c>
      <c r="AA1224" s="154">
        <v>0</v>
      </c>
      <c r="AB1224" s="155">
        <v>0</v>
      </c>
      <c r="AC1224" s="156">
        <v>0</v>
      </c>
      <c r="AD1224" s="157">
        <v>1</v>
      </c>
      <c r="AE1224" s="158">
        <v>1</v>
      </c>
      <c r="AF1224" s="158">
        <v>0</v>
      </c>
      <c r="AG1224" s="158">
        <v>0</v>
      </c>
      <c r="AH1224" s="158">
        <v>0</v>
      </c>
      <c r="AI1224" s="158">
        <v>0</v>
      </c>
      <c r="AJ1224" s="155">
        <v>1</v>
      </c>
      <c r="AK1224" s="155">
        <v>0</v>
      </c>
      <c r="AL1224" s="156">
        <v>1</v>
      </c>
    </row>
    <row r="1225" ht="33" spans="1:38">
      <c r="A1225" s="166" t="s">
        <v>927</v>
      </c>
      <c r="B1225" s="167" t="s">
        <v>1830</v>
      </c>
      <c r="C1225" s="167" t="s">
        <v>1048</v>
      </c>
      <c r="D1225" s="150">
        <v>0</v>
      </c>
      <c r="E1225" s="150">
        <v>0</v>
      </c>
      <c r="F1225" s="150">
        <v>0</v>
      </c>
      <c r="G1225" s="150">
        <v>0</v>
      </c>
      <c r="H1225" s="150">
        <v>0</v>
      </c>
      <c r="I1225" s="151">
        <v>0</v>
      </c>
      <c r="J1225" s="151">
        <v>0</v>
      </c>
      <c r="K1225" s="151">
        <v>0</v>
      </c>
      <c r="L1225" s="151">
        <v>0</v>
      </c>
      <c r="M1225" s="151">
        <v>0</v>
      </c>
      <c r="N1225" s="151">
        <v>0</v>
      </c>
      <c r="O1225" s="151">
        <v>1</v>
      </c>
      <c r="P1225" s="151">
        <v>1</v>
      </c>
      <c r="Q1225" s="151">
        <v>1</v>
      </c>
      <c r="R1225" s="151">
        <v>0</v>
      </c>
      <c r="S1225" s="152">
        <v>0.015</v>
      </c>
      <c r="T1225" s="153">
        <v>0</v>
      </c>
      <c r="U1225" s="153">
        <v>7</v>
      </c>
      <c r="V1225" s="153">
        <v>7</v>
      </c>
      <c r="W1225" s="153">
        <v>0</v>
      </c>
      <c r="X1225" s="151">
        <v>7</v>
      </c>
      <c r="Y1225" s="154">
        <v>0</v>
      </c>
      <c r="Z1225" s="154">
        <v>0</v>
      </c>
      <c r="AA1225" s="154">
        <v>0</v>
      </c>
      <c r="AB1225" s="155">
        <v>0</v>
      </c>
      <c r="AC1225" s="156">
        <v>0</v>
      </c>
      <c r="AD1225" s="157">
        <v>0</v>
      </c>
      <c r="AE1225" s="158">
        <v>3</v>
      </c>
      <c r="AF1225" s="158">
        <v>0</v>
      </c>
      <c r="AG1225" s="158">
        <v>0</v>
      </c>
      <c r="AH1225" s="158">
        <v>2</v>
      </c>
      <c r="AI1225" s="158">
        <v>0</v>
      </c>
      <c r="AJ1225" s="155">
        <v>0</v>
      </c>
      <c r="AK1225" s="155">
        <v>0</v>
      </c>
      <c r="AL1225" s="156">
        <v>0</v>
      </c>
    </row>
    <row r="1226" ht="33" spans="1:38">
      <c r="A1226" s="166" t="s">
        <v>927</v>
      </c>
      <c r="B1226" s="167" t="s">
        <v>1830</v>
      </c>
      <c r="C1226" s="167" t="s">
        <v>1049</v>
      </c>
      <c r="D1226" s="150">
        <v>0</v>
      </c>
      <c r="E1226" s="150">
        <v>0</v>
      </c>
      <c r="F1226" s="150">
        <v>0</v>
      </c>
      <c r="G1226" s="150">
        <v>0</v>
      </c>
      <c r="H1226" s="150">
        <v>0</v>
      </c>
      <c r="I1226" s="151">
        <v>0</v>
      </c>
      <c r="J1226" s="151">
        <v>0</v>
      </c>
      <c r="K1226" s="151">
        <v>0</v>
      </c>
      <c r="L1226" s="151">
        <v>0</v>
      </c>
      <c r="M1226" s="151">
        <v>0</v>
      </c>
      <c r="N1226" s="151">
        <v>0</v>
      </c>
      <c r="O1226" s="151">
        <v>0</v>
      </c>
      <c r="P1226" s="151">
        <v>0</v>
      </c>
      <c r="Q1226" s="151">
        <v>0</v>
      </c>
      <c r="R1226" s="151">
        <v>0</v>
      </c>
      <c r="S1226" s="152">
        <v>0.015</v>
      </c>
      <c r="T1226" s="153">
        <v>0</v>
      </c>
      <c r="U1226" s="153">
        <v>2</v>
      </c>
      <c r="V1226" s="153">
        <v>2</v>
      </c>
      <c r="W1226" s="153">
        <v>0</v>
      </c>
      <c r="X1226" s="151">
        <v>2</v>
      </c>
      <c r="Y1226" s="154">
        <v>0</v>
      </c>
      <c r="Z1226" s="154">
        <v>0</v>
      </c>
      <c r="AA1226" s="154">
        <v>0</v>
      </c>
      <c r="AB1226" s="155">
        <v>0</v>
      </c>
      <c r="AC1226" s="156">
        <v>0</v>
      </c>
      <c r="AD1226" s="157">
        <v>0</v>
      </c>
      <c r="AE1226" s="158">
        <v>0</v>
      </c>
      <c r="AF1226" s="158">
        <v>0</v>
      </c>
      <c r="AG1226" s="158">
        <v>0</v>
      </c>
      <c r="AH1226" s="158">
        <v>0</v>
      </c>
      <c r="AI1226" s="158">
        <v>0</v>
      </c>
      <c r="AJ1226" s="155">
        <v>0</v>
      </c>
      <c r="AK1226" s="155">
        <v>0</v>
      </c>
      <c r="AL1226" s="156">
        <v>0</v>
      </c>
    </row>
    <row r="1227" ht="33" spans="1:38">
      <c r="A1227" s="166" t="s">
        <v>927</v>
      </c>
      <c r="B1227" s="167" t="s">
        <v>1830</v>
      </c>
      <c r="C1227" s="167" t="s">
        <v>1050</v>
      </c>
      <c r="D1227" s="150">
        <v>1483</v>
      </c>
      <c r="E1227" s="150">
        <v>16</v>
      </c>
      <c r="F1227" s="150">
        <v>11</v>
      </c>
      <c r="G1227" s="150">
        <v>6</v>
      </c>
      <c r="H1227" s="150">
        <v>0</v>
      </c>
      <c r="I1227" s="151">
        <v>1540</v>
      </c>
      <c r="J1227" s="151">
        <v>34</v>
      </c>
      <c r="K1227" s="151">
        <v>34</v>
      </c>
      <c r="L1227" s="151">
        <v>6</v>
      </c>
      <c r="M1227" s="151">
        <v>0</v>
      </c>
      <c r="N1227" s="151">
        <v>1975</v>
      </c>
      <c r="O1227" s="151">
        <v>37</v>
      </c>
      <c r="P1227" s="151">
        <v>37</v>
      </c>
      <c r="Q1227" s="151">
        <v>19</v>
      </c>
      <c r="R1227" s="151">
        <v>0</v>
      </c>
      <c r="S1227" s="152">
        <v>0.015</v>
      </c>
      <c r="T1227" s="153">
        <v>51376</v>
      </c>
      <c r="U1227" s="153">
        <v>948</v>
      </c>
      <c r="V1227" s="153">
        <v>943</v>
      </c>
      <c r="W1227" s="153">
        <v>1</v>
      </c>
      <c r="X1227" s="151">
        <v>881</v>
      </c>
      <c r="Y1227" s="154">
        <v>0.018432731236375</v>
      </c>
      <c r="Z1227" s="154">
        <v>0.0107889413351315</v>
      </c>
      <c r="AA1227" s="154">
        <v>0.0220779220779221</v>
      </c>
      <c r="AB1227" s="155">
        <v>0.0187341772151899</v>
      </c>
      <c r="AC1227" s="156">
        <v>-0.0112889807427906</v>
      </c>
      <c r="AD1227" s="157">
        <v>11906</v>
      </c>
      <c r="AE1227" s="158">
        <v>188</v>
      </c>
      <c r="AF1227" s="158">
        <v>0</v>
      </c>
      <c r="AG1227" s="158">
        <v>12417</v>
      </c>
      <c r="AH1227" s="158">
        <v>232</v>
      </c>
      <c r="AI1227" s="158">
        <v>0</v>
      </c>
      <c r="AJ1227" s="155">
        <v>0.0157903578027885</v>
      </c>
      <c r="AK1227" s="155">
        <v>0.0186840621728276</v>
      </c>
      <c r="AL1227" s="156">
        <v>-0.00289370437003907</v>
      </c>
    </row>
    <row r="1228" ht="33" spans="1:38">
      <c r="A1228" s="166" t="s">
        <v>927</v>
      </c>
      <c r="B1228" s="167" t="s">
        <v>1830</v>
      </c>
      <c r="C1228" s="167" t="s">
        <v>1051</v>
      </c>
      <c r="D1228" s="150">
        <v>0</v>
      </c>
      <c r="E1228" s="150">
        <v>0</v>
      </c>
      <c r="F1228" s="150">
        <v>0</v>
      </c>
      <c r="G1228" s="150">
        <v>0</v>
      </c>
      <c r="H1228" s="150">
        <v>0</v>
      </c>
      <c r="I1228" s="151">
        <v>12</v>
      </c>
      <c r="J1228" s="151">
        <v>0</v>
      </c>
      <c r="K1228" s="151">
        <v>0</v>
      </c>
      <c r="L1228" s="151">
        <v>0</v>
      </c>
      <c r="M1228" s="151">
        <v>0</v>
      </c>
      <c r="N1228" s="151">
        <v>21</v>
      </c>
      <c r="O1228" s="151">
        <v>0</v>
      </c>
      <c r="P1228" s="151">
        <v>0</v>
      </c>
      <c r="Q1228" s="151">
        <v>0</v>
      </c>
      <c r="R1228" s="151">
        <v>0</v>
      </c>
      <c r="S1228" s="152">
        <v>0.015</v>
      </c>
      <c r="T1228" s="153">
        <v>363</v>
      </c>
      <c r="U1228" s="153">
        <v>14</v>
      </c>
      <c r="V1228" s="153">
        <v>14</v>
      </c>
      <c r="W1228" s="153">
        <v>0</v>
      </c>
      <c r="X1228" s="151">
        <v>14</v>
      </c>
      <c r="Y1228" s="154">
        <v>0.0385674931129477</v>
      </c>
      <c r="Z1228" s="154">
        <v>0</v>
      </c>
      <c r="AA1228" s="154">
        <v>0</v>
      </c>
      <c r="AB1228" s="155">
        <v>0</v>
      </c>
      <c r="AC1228" s="156">
        <v>0</v>
      </c>
      <c r="AD1228" s="157">
        <v>82</v>
      </c>
      <c r="AE1228" s="158">
        <v>3</v>
      </c>
      <c r="AF1228" s="158">
        <v>0</v>
      </c>
      <c r="AG1228" s="158">
        <v>77</v>
      </c>
      <c r="AH1228" s="158">
        <v>7</v>
      </c>
      <c r="AI1228" s="158">
        <v>0</v>
      </c>
      <c r="AJ1228" s="155">
        <v>0.0365853658536585</v>
      </c>
      <c r="AK1228" s="155">
        <v>0.0909090909090909</v>
      </c>
      <c r="AL1228" s="156">
        <v>-0.0543237250554324</v>
      </c>
    </row>
    <row r="1229" ht="33" spans="1:38">
      <c r="A1229" s="166" t="s">
        <v>927</v>
      </c>
      <c r="B1229" s="167" t="s">
        <v>1830</v>
      </c>
      <c r="C1229" s="167" t="s">
        <v>1052</v>
      </c>
      <c r="D1229" s="150">
        <v>0</v>
      </c>
      <c r="E1229" s="150">
        <v>0</v>
      </c>
      <c r="F1229" s="150">
        <v>0</v>
      </c>
      <c r="G1229" s="150">
        <v>0</v>
      </c>
      <c r="H1229" s="150">
        <v>0</v>
      </c>
      <c r="I1229" s="151">
        <v>0</v>
      </c>
      <c r="J1229" s="151">
        <v>0</v>
      </c>
      <c r="K1229" s="151">
        <v>0</v>
      </c>
      <c r="L1229" s="151">
        <v>0</v>
      </c>
      <c r="M1229" s="151">
        <v>0</v>
      </c>
      <c r="N1229" s="151">
        <v>0</v>
      </c>
      <c r="O1229" s="151">
        <v>0</v>
      </c>
      <c r="P1229" s="151">
        <v>0</v>
      </c>
      <c r="Q1229" s="151">
        <v>0</v>
      </c>
      <c r="R1229" s="151">
        <v>0</v>
      </c>
      <c r="S1229" s="152">
        <v>0.015</v>
      </c>
      <c r="T1229" s="153">
        <v>1</v>
      </c>
      <c r="U1229" s="153">
        <v>3</v>
      </c>
      <c r="V1229" s="153">
        <v>3</v>
      </c>
      <c r="W1229" s="153">
        <v>0</v>
      </c>
      <c r="X1229" s="151">
        <v>3</v>
      </c>
      <c r="Y1229" s="154">
        <v>3</v>
      </c>
      <c r="Z1229" s="154">
        <v>0</v>
      </c>
      <c r="AA1229" s="154">
        <v>0</v>
      </c>
      <c r="AB1229" s="155">
        <v>0</v>
      </c>
      <c r="AC1229" s="156">
        <v>0</v>
      </c>
      <c r="AD1229" s="157">
        <v>0</v>
      </c>
      <c r="AE1229" s="158">
        <v>0</v>
      </c>
      <c r="AF1229" s="158">
        <v>0</v>
      </c>
      <c r="AG1229" s="158">
        <v>0</v>
      </c>
      <c r="AH1229" s="158">
        <v>1</v>
      </c>
      <c r="AI1229" s="158">
        <v>0</v>
      </c>
      <c r="AJ1229" s="155">
        <v>0</v>
      </c>
      <c r="AK1229" s="155">
        <v>0</v>
      </c>
      <c r="AL1229" s="156">
        <v>0</v>
      </c>
    </row>
    <row r="1230" ht="33" spans="1:38">
      <c r="A1230" s="166" t="s">
        <v>927</v>
      </c>
      <c r="B1230" s="167" t="s">
        <v>1830</v>
      </c>
      <c r="C1230" s="167" t="s">
        <v>1053</v>
      </c>
      <c r="D1230" s="150">
        <v>0</v>
      </c>
      <c r="E1230" s="150">
        <v>0</v>
      </c>
      <c r="F1230" s="150">
        <v>0</v>
      </c>
      <c r="G1230" s="150">
        <v>0</v>
      </c>
      <c r="H1230" s="150">
        <v>0</v>
      </c>
      <c r="I1230" s="151">
        <v>0</v>
      </c>
      <c r="J1230" s="151">
        <v>1</v>
      </c>
      <c r="K1230" s="151">
        <v>1</v>
      </c>
      <c r="L1230" s="151">
        <v>1</v>
      </c>
      <c r="M1230" s="151">
        <v>0</v>
      </c>
      <c r="N1230" s="151">
        <v>0</v>
      </c>
      <c r="O1230" s="151">
        <v>0</v>
      </c>
      <c r="P1230" s="151">
        <v>0</v>
      </c>
      <c r="Q1230" s="151">
        <v>0</v>
      </c>
      <c r="R1230" s="151">
        <v>0</v>
      </c>
      <c r="S1230" s="152">
        <v>0.015</v>
      </c>
      <c r="T1230" s="153">
        <v>0</v>
      </c>
      <c r="U1230" s="153">
        <v>22</v>
      </c>
      <c r="V1230" s="153">
        <v>22</v>
      </c>
      <c r="W1230" s="153">
        <v>0</v>
      </c>
      <c r="X1230" s="151">
        <v>22</v>
      </c>
      <c r="Y1230" s="154">
        <v>0</v>
      </c>
      <c r="Z1230" s="154">
        <v>0</v>
      </c>
      <c r="AA1230" s="154">
        <v>0</v>
      </c>
      <c r="AB1230" s="155">
        <v>0</v>
      </c>
      <c r="AC1230" s="156">
        <v>0</v>
      </c>
      <c r="AD1230" s="157">
        <v>0</v>
      </c>
      <c r="AE1230" s="158">
        <v>4</v>
      </c>
      <c r="AF1230" s="158">
        <v>0</v>
      </c>
      <c r="AG1230" s="158">
        <v>0</v>
      </c>
      <c r="AH1230" s="158">
        <v>11</v>
      </c>
      <c r="AI1230" s="158">
        <v>0</v>
      </c>
      <c r="AJ1230" s="155">
        <v>0</v>
      </c>
      <c r="AK1230" s="155">
        <v>0</v>
      </c>
      <c r="AL1230" s="156">
        <v>0</v>
      </c>
    </row>
    <row r="1231" ht="33" spans="1:38">
      <c r="A1231" s="166" t="s">
        <v>927</v>
      </c>
      <c r="B1231" s="167" t="s">
        <v>1830</v>
      </c>
      <c r="C1231" s="167" t="s">
        <v>1054</v>
      </c>
      <c r="D1231" s="150">
        <v>0</v>
      </c>
      <c r="E1231" s="150">
        <v>0</v>
      </c>
      <c r="F1231" s="150">
        <v>0</v>
      </c>
      <c r="G1231" s="150">
        <v>0</v>
      </c>
      <c r="H1231" s="150">
        <v>0</v>
      </c>
      <c r="I1231" s="151">
        <v>0</v>
      </c>
      <c r="J1231" s="151">
        <v>0</v>
      </c>
      <c r="K1231" s="151">
        <v>0</v>
      </c>
      <c r="L1231" s="151">
        <v>0</v>
      </c>
      <c r="M1231" s="151">
        <v>0</v>
      </c>
      <c r="N1231" s="151">
        <v>0</v>
      </c>
      <c r="O1231" s="151">
        <v>0</v>
      </c>
      <c r="P1231" s="151">
        <v>0</v>
      </c>
      <c r="Q1231" s="151">
        <v>0</v>
      </c>
      <c r="R1231" s="151">
        <v>0</v>
      </c>
      <c r="S1231" s="152">
        <v>0.015</v>
      </c>
      <c r="T1231" s="153">
        <v>0</v>
      </c>
      <c r="U1231" s="153">
        <v>5</v>
      </c>
      <c r="V1231" s="153">
        <v>5</v>
      </c>
      <c r="W1231" s="153">
        <v>0</v>
      </c>
      <c r="X1231" s="151">
        <v>5</v>
      </c>
      <c r="Y1231" s="154">
        <v>0</v>
      </c>
      <c r="Z1231" s="154">
        <v>0</v>
      </c>
      <c r="AA1231" s="154">
        <v>0</v>
      </c>
      <c r="AB1231" s="155">
        <v>0</v>
      </c>
      <c r="AC1231" s="156">
        <v>0</v>
      </c>
      <c r="AD1231" s="157">
        <v>0</v>
      </c>
      <c r="AE1231" s="158">
        <v>3</v>
      </c>
      <c r="AF1231" s="158">
        <v>0</v>
      </c>
      <c r="AG1231" s="158">
        <v>0</v>
      </c>
      <c r="AH1231" s="158">
        <v>0</v>
      </c>
      <c r="AI1231" s="158">
        <v>0</v>
      </c>
      <c r="AJ1231" s="155">
        <v>0</v>
      </c>
      <c r="AK1231" s="155">
        <v>0</v>
      </c>
      <c r="AL1231" s="156">
        <v>0</v>
      </c>
    </row>
    <row r="1232" ht="33" spans="1:38">
      <c r="A1232" s="166" t="s">
        <v>927</v>
      </c>
      <c r="B1232" s="167" t="s">
        <v>1830</v>
      </c>
      <c r="C1232" s="167" t="s">
        <v>1055</v>
      </c>
      <c r="D1232" s="150">
        <v>2615</v>
      </c>
      <c r="E1232" s="150">
        <v>40</v>
      </c>
      <c r="F1232" s="150">
        <v>32</v>
      </c>
      <c r="G1232" s="150">
        <v>15</v>
      </c>
      <c r="H1232" s="150">
        <v>0</v>
      </c>
      <c r="I1232" s="151">
        <v>2572</v>
      </c>
      <c r="J1232" s="151">
        <v>53</v>
      </c>
      <c r="K1232" s="151">
        <v>53</v>
      </c>
      <c r="L1232" s="151">
        <v>21</v>
      </c>
      <c r="M1232" s="151">
        <v>0</v>
      </c>
      <c r="N1232" s="151">
        <v>3079</v>
      </c>
      <c r="O1232" s="151">
        <v>86</v>
      </c>
      <c r="P1232" s="151">
        <v>85</v>
      </c>
      <c r="Q1232" s="151">
        <v>42</v>
      </c>
      <c r="R1232" s="151">
        <v>0</v>
      </c>
      <c r="S1232" s="152">
        <v>0.015</v>
      </c>
      <c r="T1232" s="153">
        <v>79462</v>
      </c>
      <c r="U1232" s="153">
        <v>1821</v>
      </c>
      <c r="V1232" s="153">
        <v>1812</v>
      </c>
      <c r="W1232" s="153">
        <v>0</v>
      </c>
      <c r="X1232" s="151">
        <v>1702</v>
      </c>
      <c r="Y1232" s="154">
        <v>0.0229166142307015</v>
      </c>
      <c r="Z1232" s="154">
        <v>0.0152963671128107</v>
      </c>
      <c r="AA1232" s="154">
        <v>0.020606531881804</v>
      </c>
      <c r="AB1232" s="155">
        <v>0.0279311464761286</v>
      </c>
      <c r="AC1232" s="156">
        <v>-0.00531016476899334</v>
      </c>
      <c r="AD1232" s="157">
        <v>19087</v>
      </c>
      <c r="AE1232" s="158">
        <v>469</v>
      </c>
      <c r="AF1232" s="158">
        <v>0</v>
      </c>
      <c r="AG1232" s="158">
        <v>19409</v>
      </c>
      <c r="AH1232" s="158">
        <v>433</v>
      </c>
      <c r="AI1232" s="158">
        <v>0</v>
      </c>
      <c r="AJ1232" s="155">
        <v>0.0245716980143553</v>
      </c>
      <c r="AK1232" s="155">
        <v>0.0223092379823793</v>
      </c>
      <c r="AL1232" s="156">
        <v>0.00226246003197601</v>
      </c>
    </row>
    <row r="1233" ht="33" spans="1:38">
      <c r="A1233" s="166" t="s">
        <v>927</v>
      </c>
      <c r="B1233" s="167" t="s">
        <v>1830</v>
      </c>
      <c r="C1233" s="167" t="s">
        <v>1056</v>
      </c>
      <c r="D1233" s="150">
        <v>3403</v>
      </c>
      <c r="E1233" s="150">
        <v>63</v>
      </c>
      <c r="F1233" s="150">
        <v>41</v>
      </c>
      <c r="G1233" s="150">
        <v>3</v>
      </c>
      <c r="H1233" s="150">
        <v>0</v>
      </c>
      <c r="I1233" s="151">
        <v>3256</v>
      </c>
      <c r="J1233" s="151">
        <v>84</v>
      </c>
      <c r="K1233" s="151">
        <v>84</v>
      </c>
      <c r="L1233" s="151">
        <v>3</v>
      </c>
      <c r="M1233" s="151">
        <v>0</v>
      </c>
      <c r="N1233" s="151">
        <v>3417</v>
      </c>
      <c r="O1233" s="151">
        <v>79</v>
      </c>
      <c r="P1233" s="151">
        <v>79</v>
      </c>
      <c r="Q1233" s="151">
        <v>18</v>
      </c>
      <c r="R1233" s="151">
        <v>0</v>
      </c>
      <c r="S1233" s="152">
        <v>0.015</v>
      </c>
      <c r="T1233" s="153">
        <v>92000</v>
      </c>
      <c r="U1233" s="153">
        <v>1799</v>
      </c>
      <c r="V1233" s="153">
        <v>1777</v>
      </c>
      <c r="W1233" s="153">
        <v>0</v>
      </c>
      <c r="X1233" s="151">
        <v>1555</v>
      </c>
      <c r="Y1233" s="154">
        <v>0.019554347826087</v>
      </c>
      <c r="Z1233" s="154">
        <v>0.018513076697032</v>
      </c>
      <c r="AA1233" s="154">
        <v>0.0257985257985258</v>
      </c>
      <c r="AB1233" s="155">
        <v>0.0231196956394498</v>
      </c>
      <c r="AC1233" s="156">
        <v>-0.00728544910149377</v>
      </c>
      <c r="AD1233" s="157">
        <v>22368</v>
      </c>
      <c r="AE1233" s="158">
        <v>500</v>
      </c>
      <c r="AF1233" s="158">
        <v>0</v>
      </c>
      <c r="AG1233" s="158">
        <v>22736</v>
      </c>
      <c r="AH1233" s="158">
        <v>438</v>
      </c>
      <c r="AI1233" s="158">
        <v>0</v>
      </c>
      <c r="AJ1233" s="155">
        <v>0.0223533619456366</v>
      </c>
      <c r="AK1233" s="155">
        <v>0.0192646023926812</v>
      </c>
      <c r="AL1233" s="156">
        <v>0.00308875955295541</v>
      </c>
    </row>
    <row r="1234" ht="33" spans="1:38">
      <c r="A1234" s="166" t="s">
        <v>927</v>
      </c>
      <c r="B1234" s="167" t="s">
        <v>1830</v>
      </c>
      <c r="C1234" s="167" t="s">
        <v>1057</v>
      </c>
      <c r="D1234" s="150">
        <v>3949</v>
      </c>
      <c r="E1234" s="150">
        <v>74</v>
      </c>
      <c r="F1234" s="150">
        <v>50</v>
      </c>
      <c r="G1234" s="150">
        <v>3</v>
      </c>
      <c r="H1234" s="150">
        <v>0</v>
      </c>
      <c r="I1234" s="151">
        <v>3682</v>
      </c>
      <c r="J1234" s="151">
        <v>26</v>
      </c>
      <c r="K1234" s="151">
        <v>26</v>
      </c>
      <c r="L1234" s="151">
        <v>1</v>
      </c>
      <c r="M1234" s="151">
        <v>0</v>
      </c>
      <c r="N1234" s="151">
        <v>3900</v>
      </c>
      <c r="O1234" s="151">
        <v>71</v>
      </c>
      <c r="P1234" s="151">
        <v>71</v>
      </c>
      <c r="Q1234" s="151">
        <v>11</v>
      </c>
      <c r="R1234" s="151">
        <v>0</v>
      </c>
      <c r="S1234" s="152">
        <v>0.015</v>
      </c>
      <c r="T1234" s="153">
        <v>113190</v>
      </c>
      <c r="U1234" s="153">
        <v>1586</v>
      </c>
      <c r="V1234" s="153">
        <v>1562</v>
      </c>
      <c r="W1234" s="153">
        <v>0</v>
      </c>
      <c r="X1234" s="151">
        <v>1358</v>
      </c>
      <c r="Y1234" s="154">
        <v>0.0140118385016344</v>
      </c>
      <c r="Z1234" s="154">
        <v>0.018738921245885</v>
      </c>
      <c r="AA1234" s="154">
        <v>0.00706137968495383</v>
      </c>
      <c r="AB1234" s="155">
        <v>0.0182051282051282</v>
      </c>
      <c r="AC1234" s="156">
        <v>0.0116775415609312</v>
      </c>
      <c r="AD1234" s="157">
        <v>27033</v>
      </c>
      <c r="AE1234" s="158">
        <v>357</v>
      </c>
      <c r="AF1234" s="158">
        <v>0</v>
      </c>
      <c r="AG1234" s="158">
        <v>28118</v>
      </c>
      <c r="AH1234" s="158">
        <v>371</v>
      </c>
      <c r="AI1234" s="158">
        <v>0</v>
      </c>
      <c r="AJ1234" s="155">
        <v>0.0132060814559982</v>
      </c>
      <c r="AK1234" s="155">
        <v>0.0131943950494345</v>
      </c>
      <c r="AL1234" s="156">
        <v>1.16864065636997e-5</v>
      </c>
    </row>
    <row r="1235" ht="33" spans="1:38">
      <c r="A1235" s="166" t="s">
        <v>927</v>
      </c>
      <c r="B1235" s="167" t="s">
        <v>1830</v>
      </c>
      <c r="C1235" s="167" t="s">
        <v>1058</v>
      </c>
      <c r="D1235" s="150">
        <v>3321</v>
      </c>
      <c r="E1235" s="150">
        <v>52</v>
      </c>
      <c r="F1235" s="150">
        <v>37</v>
      </c>
      <c r="G1235" s="150">
        <v>0</v>
      </c>
      <c r="H1235" s="150">
        <v>0</v>
      </c>
      <c r="I1235" s="151">
        <v>3140</v>
      </c>
      <c r="J1235" s="151">
        <v>43</v>
      </c>
      <c r="K1235" s="151">
        <v>42</v>
      </c>
      <c r="L1235" s="151">
        <v>5</v>
      </c>
      <c r="M1235" s="151">
        <v>0</v>
      </c>
      <c r="N1235" s="151">
        <v>3239</v>
      </c>
      <c r="O1235" s="151">
        <v>48</v>
      </c>
      <c r="P1235" s="151">
        <v>48</v>
      </c>
      <c r="Q1235" s="151">
        <v>9</v>
      </c>
      <c r="R1235" s="151">
        <v>0</v>
      </c>
      <c r="S1235" s="152">
        <v>0.015</v>
      </c>
      <c r="T1235" s="153">
        <v>89994</v>
      </c>
      <c r="U1235" s="153">
        <v>1511</v>
      </c>
      <c r="V1235" s="153">
        <v>1495</v>
      </c>
      <c r="W1235" s="153">
        <v>1</v>
      </c>
      <c r="X1235" s="151">
        <v>1343</v>
      </c>
      <c r="Y1235" s="154">
        <v>0.0167788963708692</v>
      </c>
      <c r="Z1235" s="154">
        <v>0.0156579343571213</v>
      </c>
      <c r="AA1235" s="154">
        <v>0.0136942675159236</v>
      </c>
      <c r="AB1235" s="155">
        <v>0.0148193887002161</v>
      </c>
      <c r="AC1235" s="156">
        <v>0.00196366684119778</v>
      </c>
      <c r="AD1235" s="157">
        <v>21823</v>
      </c>
      <c r="AE1235" s="158">
        <v>344</v>
      </c>
      <c r="AF1235" s="158">
        <v>0</v>
      </c>
      <c r="AG1235" s="158">
        <v>22209</v>
      </c>
      <c r="AH1235" s="158">
        <v>401</v>
      </c>
      <c r="AI1235" s="158">
        <v>1</v>
      </c>
      <c r="AJ1235" s="155">
        <v>0.0157631856298401</v>
      </c>
      <c r="AK1235" s="155">
        <v>0.0180107163762439</v>
      </c>
      <c r="AL1235" s="156">
        <v>-0.00224753074640379</v>
      </c>
    </row>
    <row r="1236" ht="33" spans="1:38">
      <c r="A1236" s="166" t="s">
        <v>927</v>
      </c>
      <c r="B1236" s="167" t="s">
        <v>1830</v>
      </c>
      <c r="C1236" s="167" t="s">
        <v>1059</v>
      </c>
      <c r="D1236" s="150">
        <v>3780</v>
      </c>
      <c r="E1236" s="150">
        <v>36</v>
      </c>
      <c r="F1236" s="150">
        <v>24</v>
      </c>
      <c r="G1236" s="150">
        <v>0</v>
      </c>
      <c r="H1236" s="150">
        <v>0</v>
      </c>
      <c r="I1236" s="151">
        <v>3422</v>
      </c>
      <c r="J1236" s="151">
        <v>52</v>
      </c>
      <c r="K1236" s="151">
        <v>52</v>
      </c>
      <c r="L1236" s="151">
        <v>1</v>
      </c>
      <c r="M1236" s="151">
        <v>0</v>
      </c>
      <c r="N1236" s="151">
        <v>3815</v>
      </c>
      <c r="O1236" s="151">
        <v>43</v>
      </c>
      <c r="P1236" s="151">
        <v>43</v>
      </c>
      <c r="Q1236" s="151">
        <v>6</v>
      </c>
      <c r="R1236" s="151">
        <v>0</v>
      </c>
      <c r="S1236" s="152">
        <v>0.015</v>
      </c>
      <c r="T1236" s="153">
        <v>104506</v>
      </c>
      <c r="U1236" s="153">
        <v>1282</v>
      </c>
      <c r="V1236" s="153">
        <v>1270</v>
      </c>
      <c r="W1236" s="153">
        <v>5</v>
      </c>
      <c r="X1236" s="151">
        <v>1116</v>
      </c>
      <c r="Y1236" s="154">
        <v>0.0122193941017741</v>
      </c>
      <c r="Z1236" s="154">
        <v>0.00952380952380952</v>
      </c>
      <c r="AA1236" s="154">
        <v>0.0151957919345412</v>
      </c>
      <c r="AB1236" s="155">
        <v>0.0112712975098296</v>
      </c>
      <c r="AC1236" s="156">
        <v>-0.00567198241073168</v>
      </c>
      <c r="AD1236" s="157">
        <v>25179</v>
      </c>
      <c r="AE1236" s="158">
        <v>288</v>
      </c>
      <c r="AF1236" s="158">
        <v>1</v>
      </c>
      <c r="AG1236" s="158">
        <v>25889</v>
      </c>
      <c r="AH1236" s="158">
        <v>305</v>
      </c>
      <c r="AI1236" s="158">
        <v>0</v>
      </c>
      <c r="AJ1236" s="155">
        <v>0.0113983875451765</v>
      </c>
      <c r="AK1236" s="155">
        <v>0.0117810653173162</v>
      </c>
      <c r="AL1236" s="156">
        <v>-0.000382677772139699</v>
      </c>
    </row>
    <row r="1237" ht="33" spans="1:38">
      <c r="A1237" s="166" t="s">
        <v>927</v>
      </c>
      <c r="B1237" s="167" t="s">
        <v>1830</v>
      </c>
      <c r="C1237" s="167" t="s">
        <v>1060</v>
      </c>
      <c r="D1237" s="150">
        <v>4628</v>
      </c>
      <c r="E1237" s="150">
        <v>41</v>
      </c>
      <c r="F1237" s="150">
        <v>28</v>
      </c>
      <c r="G1237" s="150">
        <v>7</v>
      </c>
      <c r="H1237" s="150">
        <v>0</v>
      </c>
      <c r="I1237" s="151">
        <v>4447</v>
      </c>
      <c r="J1237" s="151">
        <v>47</v>
      </c>
      <c r="K1237" s="151">
        <v>47</v>
      </c>
      <c r="L1237" s="151">
        <v>7</v>
      </c>
      <c r="M1237" s="151">
        <v>0</v>
      </c>
      <c r="N1237" s="151">
        <v>4476</v>
      </c>
      <c r="O1237" s="151">
        <v>66</v>
      </c>
      <c r="P1237" s="151">
        <v>66</v>
      </c>
      <c r="Q1237" s="151">
        <v>34</v>
      </c>
      <c r="R1237" s="151">
        <v>0</v>
      </c>
      <c r="S1237" s="152">
        <v>0.015</v>
      </c>
      <c r="T1237" s="153">
        <v>129504</v>
      </c>
      <c r="U1237" s="153">
        <v>1195</v>
      </c>
      <c r="V1237" s="153">
        <v>1181</v>
      </c>
      <c r="W1237" s="153">
        <v>0</v>
      </c>
      <c r="X1237" s="151">
        <v>1073</v>
      </c>
      <c r="Y1237" s="154">
        <v>0.00922751420805535</v>
      </c>
      <c r="Z1237" s="154">
        <v>0.00885911840968021</v>
      </c>
      <c r="AA1237" s="154">
        <v>0.0105689228693501</v>
      </c>
      <c r="AB1237" s="155">
        <v>0.014745308310992</v>
      </c>
      <c r="AC1237" s="156">
        <v>-0.00170980445966992</v>
      </c>
      <c r="AD1237" s="157">
        <v>31106</v>
      </c>
      <c r="AE1237" s="158">
        <v>323</v>
      </c>
      <c r="AF1237" s="158">
        <v>0</v>
      </c>
      <c r="AG1237" s="158">
        <v>32110</v>
      </c>
      <c r="AH1237" s="158">
        <v>332</v>
      </c>
      <c r="AI1237" s="158">
        <v>0</v>
      </c>
      <c r="AJ1237" s="155">
        <v>0.0103838487751559</v>
      </c>
      <c r="AK1237" s="155">
        <v>0.0103394581127375</v>
      </c>
      <c r="AL1237" s="156">
        <v>4.43906624184535e-5</v>
      </c>
    </row>
    <row r="1238" ht="33" spans="1:38">
      <c r="A1238" s="166" t="s">
        <v>927</v>
      </c>
      <c r="B1238" s="167" t="s">
        <v>1830</v>
      </c>
      <c r="C1238" s="167" t="s">
        <v>1061</v>
      </c>
      <c r="D1238" s="150">
        <v>3877</v>
      </c>
      <c r="E1238" s="150">
        <v>32</v>
      </c>
      <c r="F1238" s="150">
        <v>24</v>
      </c>
      <c r="G1238" s="150">
        <v>1</v>
      </c>
      <c r="H1238" s="150">
        <v>0</v>
      </c>
      <c r="I1238" s="151">
        <v>3827</v>
      </c>
      <c r="J1238" s="151">
        <v>53</v>
      </c>
      <c r="K1238" s="151">
        <v>52</v>
      </c>
      <c r="L1238" s="151">
        <v>2</v>
      </c>
      <c r="M1238" s="151">
        <v>0</v>
      </c>
      <c r="N1238" s="151">
        <v>3936</v>
      </c>
      <c r="O1238" s="151">
        <v>35</v>
      </c>
      <c r="P1238" s="151">
        <v>35</v>
      </c>
      <c r="Q1238" s="151">
        <v>13</v>
      </c>
      <c r="R1238" s="151">
        <v>0</v>
      </c>
      <c r="S1238" s="152">
        <v>0.015</v>
      </c>
      <c r="T1238" s="153">
        <v>108035</v>
      </c>
      <c r="U1238" s="153">
        <v>1524</v>
      </c>
      <c r="V1238" s="153">
        <v>1515</v>
      </c>
      <c r="W1238" s="153">
        <v>4</v>
      </c>
      <c r="X1238" s="151">
        <v>1382</v>
      </c>
      <c r="Y1238" s="154">
        <v>0.0140695145091868</v>
      </c>
      <c r="Z1238" s="154">
        <v>0.00825380448800619</v>
      </c>
      <c r="AA1238" s="154">
        <v>0.0138489678599425</v>
      </c>
      <c r="AB1238" s="155">
        <v>0.00889227642276423</v>
      </c>
      <c r="AC1238" s="156">
        <v>-0.00559516337193632</v>
      </c>
      <c r="AD1238" s="157">
        <v>26926</v>
      </c>
      <c r="AE1238" s="158">
        <v>356</v>
      </c>
      <c r="AF1238" s="158">
        <v>1</v>
      </c>
      <c r="AG1238" s="158">
        <v>27124</v>
      </c>
      <c r="AH1238" s="158">
        <v>395</v>
      </c>
      <c r="AI1238" s="158">
        <v>1</v>
      </c>
      <c r="AJ1238" s="155">
        <v>0.0131842828492906</v>
      </c>
      <c r="AK1238" s="155">
        <v>0.0145258811384752</v>
      </c>
      <c r="AL1238" s="156">
        <v>-0.0013415982891845</v>
      </c>
    </row>
    <row r="1239" ht="33" spans="1:38">
      <c r="A1239" s="166" t="s">
        <v>927</v>
      </c>
      <c r="B1239" s="167" t="s">
        <v>1830</v>
      </c>
      <c r="C1239" s="167" t="s">
        <v>1062</v>
      </c>
      <c r="D1239" s="150">
        <v>3329</v>
      </c>
      <c r="E1239" s="150">
        <v>51</v>
      </c>
      <c r="F1239" s="150">
        <v>40</v>
      </c>
      <c r="G1239" s="150">
        <v>6</v>
      </c>
      <c r="H1239" s="150">
        <v>0</v>
      </c>
      <c r="I1239" s="151">
        <v>2984</v>
      </c>
      <c r="J1239" s="151">
        <v>29</v>
      </c>
      <c r="K1239" s="151">
        <v>28</v>
      </c>
      <c r="L1239" s="151">
        <v>3</v>
      </c>
      <c r="M1239" s="151">
        <v>0</v>
      </c>
      <c r="N1239" s="151">
        <v>3433</v>
      </c>
      <c r="O1239" s="151">
        <v>31</v>
      </c>
      <c r="P1239" s="151">
        <v>31</v>
      </c>
      <c r="Q1239" s="151">
        <v>15</v>
      </c>
      <c r="R1239" s="151">
        <v>0</v>
      </c>
      <c r="S1239" s="152">
        <v>0.015</v>
      </c>
      <c r="T1239" s="153">
        <v>88792</v>
      </c>
      <c r="U1239" s="153">
        <v>888</v>
      </c>
      <c r="V1239" s="153">
        <v>876</v>
      </c>
      <c r="W1239" s="153">
        <v>1</v>
      </c>
      <c r="X1239" s="151">
        <v>789</v>
      </c>
      <c r="Y1239" s="154">
        <v>0.00998963870618975</v>
      </c>
      <c r="Z1239" s="154">
        <v>0.0153199158906579</v>
      </c>
      <c r="AA1239" s="154">
        <v>0.00971849865951743</v>
      </c>
      <c r="AB1239" s="155">
        <v>0.00903000291290417</v>
      </c>
      <c r="AC1239" s="156">
        <v>0.00560141723114043</v>
      </c>
      <c r="AD1239" s="157">
        <v>21836</v>
      </c>
      <c r="AE1239" s="158">
        <v>217</v>
      </c>
      <c r="AF1239" s="158">
        <v>0</v>
      </c>
      <c r="AG1239" s="158">
        <v>21373</v>
      </c>
      <c r="AH1239" s="158">
        <v>215</v>
      </c>
      <c r="AI1239" s="158">
        <v>0</v>
      </c>
      <c r="AJ1239" s="155">
        <v>0.00993771753068328</v>
      </c>
      <c r="AK1239" s="155">
        <v>0.010059420764516</v>
      </c>
      <c r="AL1239" s="156">
        <v>-0.000121703233832702</v>
      </c>
    </row>
    <row r="1240" ht="33" spans="1:38">
      <c r="A1240" s="166" t="s">
        <v>927</v>
      </c>
      <c r="B1240" s="167" t="s">
        <v>1830</v>
      </c>
      <c r="C1240" s="167" t="s">
        <v>1063</v>
      </c>
      <c r="D1240" s="150">
        <v>4441</v>
      </c>
      <c r="E1240" s="150">
        <v>63</v>
      </c>
      <c r="F1240" s="150">
        <v>34</v>
      </c>
      <c r="G1240" s="150">
        <v>1</v>
      </c>
      <c r="H1240" s="150">
        <v>0</v>
      </c>
      <c r="I1240" s="151">
        <v>4097</v>
      </c>
      <c r="J1240" s="151">
        <v>69</v>
      </c>
      <c r="K1240" s="151">
        <v>69</v>
      </c>
      <c r="L1240" s="151">
        <v>1</v>
      </c>
      <c r="M1240" s="151">
        <v>0</v>
      </c>
      <c r="N1240" s="151">
        <v>4159</v>
      </c>
      <c r="O1240" s="151">
        <v>67</v>
      </c>
      <c r="P1240" s="151">
        <v>67</v>
      </c>
      <c r="Q1240" s="151">
        <v>14</v>
      </c>
      <c r="R1240" s="151">
        <v>0</v>
      </c>
      <c r="S1240" s="152">
        <v>0.015</v>
      </c>
      <c r="T1240" s="153">
        <v>120132</v>
      </c>
      <c r="U1240" s="153">
        <v>1714</v>
      </c>
      <c r="V1240" s="153">
        <v>1685</v>
      </c>
      <c r="W1240" s="153">
        <v>7</v>
      </c>
      <c r="X1240" s="151">
        <v>1492</v>
      </c>
      <c r="Y1240" s="154">
        <v>0.0142093696933373</v>
      </c>
      <c r="Z1240" s="154">
        <v>0.0141859941454627</v>
      </c>
      <c r="AA1240" s="154">
        <v>0.0168415914083476</v>
      </c>
      <c r="AB1240" s="155">
        <v>0.0161096417408031</v>
      </c>
      <c r="AC1240" s="156">
        <v>-0.00265559726288484</v>
      </c>
      <c r="AD1240" s="157">
        <v>29186</v>
      </c>
      <c r="AE1240" s="158">
        <v>418</v>
      </c>
      <c r="AF1240" s="158">
        <v>2</v>
      </c>
      <c r="AG1240" s="158">
        <v>29881</v>
      </c>
      <c r="AH1240" s="158">
        <v>436</v>
      </c>
      <c r="AI1240" s="158">
        <v>0</v>
      </c>
      <c r="AJ1240" s="155">
        <v>0.0142534091687796</v>
      </c>
      <c r="AK1240" s="155">
        <v>0.0145912118068338</v>
      </c>
      <c r="AL1240" s="156">
        <v>-0.00033780263805422</v>
      </c>
    </row>
    <row r="1241" ht="33" spans="1:38">
      <c r="A1241" s="166" t="s">
        <v>927</v>
      </c>
      <c r="B1241" s="167" t="s">
        <v>1830</v>
      </c>
      <c r="C1241" s="167" t="s">
        <v>1064</v>
      </c>
      <c r="D1241" s="150">
        <v>25</v>
      </c>
      <c r="E1241" s="150">
        <v>1</v>
      </c>
      <c r="F1241" s="150">
        <v>1</v>
      </c>
      <c r="G1241" s="150">
        <v>1</v>
      </c>
      <c r="H1241" s="150">
        <v>0</v>
      </c>
      <c r="I1241" s="151">
        <v>3</v>
      </c>
      <c r="J1241" s="151">
        <v>0</v>
      </c>
      <c r="K1241" s="151">
        <v>0</v>
      </c>
      <c r="L1241" s="151">
        <v>0</v>
      </c>
      <c r="M1241" s="151">
        <v>0</v>
      </c>
      <c r="N1241" s="151">
        <v>0</v>
      </c>
      <c r="O1241" s="151">
        <v>0</v>
      </c>
      <c r="P1241" s="151">
        <v>0</v>
      </c>
      <c r="Q1241" s="151">
        <v>0</v>
      </c>
      <c r="R1241" s="151">
        <v>0</v>
      </c>
      <c r="S1241" s="152">
        <v>0.015</v>
      </c>
      <c r="T1241" s="153">
        <v>179</v>
      </c>
      <c r="U1241" s="153">
        <v>18</v>
      </c>
      <c r="V1241" s="153">
        <v>18</v>
      </c>
      <c r="W1241" s="153">
        <v>0</v>
      </c>
      <c r="X1241" s="151">
        <v>18</v>
      </c>
      <c r="Y1241" s="154">
        <v>0.100558659217877</v>
      </c>
      <c r="Z1241" s="154">
        <v>0.04</v>
      </c>
      <c r="AA1241" s="154">
        <v>0</v>
      </c>
      <c r="AB1241" s="155">
        <v>0</v>
      </c>
      <c r="AC1241" s="156">
        <v>0.04</v>
      </c>
      <c r="AD1241" s="157">
        <v>59</v>
      </c>
      <c r="AE1241" s="158">
        <v>3</v>
      </c>
      <c r="AF1241" s="158">
        <v>0</v>
      </c>
      <c r="AG1241" s="158">
        <v>19</v>
      </c>
      <c r="AH1241" s="158">
        <v>2</v>
      </c>
      <c r="AI1241" s="158">
        <v>0</v>
      </c>
      <c r="AJ1241" s="155">
        <v>0.0508474576271186</v>
      </c>
      <c r="AK1241" s="155">
        <v>0.105263157894737</v>
      </c>
      <c r="AL1241" s="156">
        <v>-0.0544157002676182</v>
      </c>
    </row>
    <row r="1242" ht="33" spans="1:38">
      <c r="A1242" s="166" t="s">
        <v>927</v>
      </c>
      <c r="B1242" s="167" t="s">
        <v>1830</v>
      </c>
      <c r="C1242" s="167" t="s">
        <v>1065</v>
      </c>
      <c r="D1242" s="150">
        <v>2078</v>
      </c>
      <c r="E1242" s="150">
        <v>5</v>
      </c>
      <c r="F1242" s="150">
        <v>4</v>
      </c>
      <c r="G1242" s="150">
        <v>0</v>
      </c>
      <c r="H1242" s="150">
        <v>0</v>
      </c>
      <c r="I1242" s="151">
        <v>2087</v>
      </c>
      <c r="J1242" s="151">
        <v>22</v>
      </c>
      <c r="K1242" s="151">
        <v>22</v>
      </c>
      <c r="L1242" s="151">
        <v>3</v>
      </c>
      <c r="M1242" s="151">
        <v>0</v>
      </c>
      <c r="N1242" s="151">
        <v>2103</v>
      </c>
      <c r="O1242" s="151">
        <v>34</v>
      </c>
      <c r="P1242" s="151">
        <v>33</v>
      </c>
      <c r="Q1242" s="151">
        <v>22</v>
      </c>
      <c r="R1242" s="151">
        <v>0</v>
      </c>
      <c r="S1242" s="152">
        <v>0.015</v>
      </c>
      <c r="T1242" s="153">
        <v>56502</v>
      </c>
      <c r="U1242" s="153">
        <v>597</v>
      </c>
      <c r="V1242" s="153">
        <v>595</v>
      </c>
      <c r="W1242" s="153">
        <v>0</v>
      </c>
      <c r="X1242" s="151">
        <v>555</v>
      </c>
      <c r="Y1242" s="154">
        <v>0.0105659976637995</v>
      </c>
      <c r="Z1242" s="154">
        <v>0.00240615976900866</v>
      </c>
      <c r="AA1242" s="154">
        <v>0.0105414470531864</v>
      </c>
      <c r="AB1242" s="155">
        <v>0.0161673799334284</v>
      </c>
      <c r="AC1242" s="156">
        <v>-0.00813528728417773</v>
      </c>
      <c r="AD1242" s="157">
        <v>13877</v>
      </c>
      <c r="AE1242" s="158">
        <v>122</v>
      </c>
      <c r="AF1242" s="158">
        <v>0</v>
      </c>
      <c r="AG1242" s="158">
        <v>13573</v>
      </c>
      <c r="AH1242" s="158">
        <v>151</v>
      </c>
      <c r="AI1242" s="158">
        <v>0</v>
      </c>
      <c r="AJ1242" s="155">
        <v>0.00879152554586726</v>
      </c>
      <c r="AK1242" s="155">
        <v>0.0111250276283799</v>
      </c>
      <c r="AL1242" s="156">
        <v>-0.00233350208251261</v>
      </c>
    </row>
    <row r="1243" ht="33" spans="1:38">
      <c r="A1243" s="166" t="s">
        <v>927</v>
      </c>
      <c r="B1243" s="167" t="s">
        <v>1830</v>
      </c>
      <c r="C1243" s="167" t="s">
        <v>1066</v>
      </c>
      <c r="D1243" s="150">
        <v>3858</v>
      </c>
      <c r="E1243" s="150">
        <v>96</v>
      </c>
      <c r="F1243" s="150">
        <v>75</v>
      </c>
      <c r="G1243" s="150">
        <v>14</v>
      </c>
      <c r="H1243" s="150">
        <v>0</v>
      </c>
      <c r="I1243" s="151">
        <v>3969</v>
      </c>
      <c r="J1243" s="151">
        <v>227</v>
      </c>
      <c r="K1243" s="151">
        <v>227</v>
      </c>
      <c r="L1243" s="151">
        <v>171</v>
      </c>
      <c r="M1243" s="151">
        <v>0</v>
      </c>
      <c r="N1243" s="151">
        <v>4346</v>
      </c>
      <c r="O1243" s="151">
        <v>162</v>
      </c>
      <c r="P1243" s="151">
        <v>162</v>
      </c>
      <c r="Q1243" s="151">
        <v>105</v>
      </c>
      <c r="R1243" s="151">
        <v>0</v>
      </c>
      <c r="S1243" s="152">
        <v>0.015</v>
      </c>
      <c r="T1243" s="153">
        <v>121277</v>
      </c>
      <c r="U1243" s="153">
        <v>4402</v>
      </c>
      <c r="V1243" s="153">
        <v>4381</v>
      </c>
      <c r="W1243" s="153">
        <v>1</v>
      </c>
      <c r="X1243" s="151">
        <v>4168</v>
      </c>
      <c r="Y1243" s="154">
        <v>0.0362888264056664</v>
      </c>
      <c r="Z1243" s="154">
        <v>0.0248833592534992</v>
      </c>
      <c r="AA1243" s="154">
        <v>0.0571932476694381</v>
      </c>
      <c r="AB1243" s="155">
        <v>0.0372756557754257</v>
      </c>
      <c r="AC1243" s="156">
        <v>-0.0323098884159389</v>
      </c>
      <c r="AD1243" s="157">
        <v>28754</v>
      </c>
      <c r="AE1243" s="158">
        <v>1457</v>
      </c>
      <c r="AF1243" s="158">
        <v>0</v>
      </c>
      <c r="AG1243" s="158">
        <v>31173</v>
      </c>
      <c r="AH1243" s="158">
        <v>1025</v>
      </c>
      <c r="AI1243" s="158">
        <v>1</v>
      </c>
      <c r="AJ1243" s="155">
        <v>0.0506712109619531</v>
      </c>
      <c r="AK1243" s="155">
        <v>0.0328489397876367</v>
      </c>
      <c r="AL1243" s="156">
        <v>0.0178222711743164</v>
      </c>
    </row>
    <row r="1244" ht="33" spans="1:38">
      <c r="A1244" s="166" t="s">
        <v>927</v>
      </c>
      <c r="B1244" s="167" t="s">
        <v>1830</v>
      </c>
      <c r="C1244" s="167" t="s">
        <v>1067</v>
      </c>
      <c r="D1244" s="150">
        <v>2859</v>
      </c>
      <c r="E1244" s="150">
        <v>34</v>
      </c>
      <c r="F1244" s="150">
        <v>26</v>
      </c>
      <c r="G1244" s="150">
        <v>5</v>
      </c>
      <c r="H1244" s="150">
        <v>0</v>
      </c>
      <c r="I1244" s="151">
        <v>2907</v>
      </c>
      <c r="J1244" s="151">
        <v>29</v>
      </c>
      <c r="K1244" s="151">
        <v>29</v>
      </c>
      <c r="L1244" s="151">
        <v>3</v>
      </c>
      <c r="M1244" s="151">
        <v>0</v>
      </c>
      <c r="N1244" s="151">
        <v>2987</v>
      </c>
      <c r="O1244" s="151">
        <v>25</v>
      </c>
      <c r="P1244" s="151">
        <v>25</v>
      </c>
      <c r="Q1244" s="151">
        <v>10</v>
      </c>
      <c r="R1244" s="151">
        <v>0</v>
      </c>
      <c r="S1244" s="152">
        <v>0.015</v>
      </c>
      <c r="T1244" s="153">
        <v>85190</v>
      </c>
      <c r="U1244" s="153">
        <v>811</v>
      </c>
      <c r="V1244" s="153">
        <v>803</v>
      </c>
      <c r="W1244" s="153">
        <v>0</v>
      </c>
      <c r="X1244" s="151">
        <v>718</v>
      </c>
      <c r="Y1244" s="154">
        <v>0.00951989670149079</v>
      </c>
      <c r="Z1244" s="154">
        <v>0.0118922700244841</v>
      </c>
      <c r="AA1244" s="154">
        <v>0.00997592019263846</v>
      </c>
      <c r="AB1244" s="155">
        <v>0.00836960160696351</v>
      </c>
      <c r="AC1244" s="156">
        <v>0.00191634983184563</v>
      </c>
      <c r="AD1244" s="157">
        <v>19413</v>
      </c>
      <c r="AE1244" s="158">
        <v>205</v>
      </c>
      <c r="AF1244" s="158">
        <v>0</v>
      </c>
      <c r="AG1244" s="158">
        <v>20740</v>
      </c>
      <c r="AH1244" s="158">
        <v>163</v>
      </c>
      <c r="AI1244" s="158">
        <v>0</v>
      </c>
      <c r="AJ1244" s="155">
        <v>0.0105599340648019</v>
      </c>
      <c r="AK1244" s="155">
        <v>0.00785920925747348</v>
      </c>
      <c r="AL1244" s="156">
        <v>0.00270072480732846</v>
      </c>
    </row>
    <row r="1245" ht="33" spans="1:38">
      <c r="A1245" s="166" t="s">
        <v>927</v>
      </c>
      <c r="B1245" s="167" t="s">
        <v>1830</v>
      </c>
      <c r="C1245" s="167" t="s">
        <v>1068</v>
      </c>
      <c r="D1245" s="150">
        <v>0</v>
      </c>
      <c r="E1245" s="150">
        <v>0</v>
      </c>
      <c r="F1245" s="150">
        <v>0</v>
      </c>
      <c r="G1245" s="150">
        <v>0</v>
      </c>
      <c r="H1245" s="150">
        <v>0</v>
      </c>
      <c r="I1245" s="151">
        <v>0</v>
      </c>
      <c r="J1245" s="151">
        <v>0</v>
      </c>
      <c r="K1245" s="151">
        <v>0</v>
      </c>
      <c r="L1245" s="151">
        <v>0</v>
      </c>
      <c r="M1245" s="151">
        <v>0</v>
      </c>
      <c r="N1245" s="151">
        <v>0</v>
      </c>
      <c r="O1245" s="151">
        <v>0</v>
      </c>
      <c r="P1245" s="151">
        <v>0</v>
      </c>
      <c r="Q1245" s="151">
        <v>0</v>
      </c>
      <c r="R1245" s="151">
        <v>0</v>
      </c>
      <c r="S1245" s="152">
        <v>0.015</v>
      </c>
      <c r="T1245" s="153">
        <v>0</v>
      </c>
      <c r="U1245" s="153">
        <v>0</v>
      </c>
      <c r="V1245" s="153">
        <v>0</v>
      </c>
      <c r="W1245" s="153">
        <v>0</v>
      </c>
      <c r="X1245" s="151">
        <v>0</v>
      </c>
      <c r="Y1245" s="154">
        <v>0</v>
      </c>
      <c r="Z1245" s="154">
        <v>0</v>
      </c>
      <c r="AA1245" s="154">
        <v>0</v>
      </c>
      <c r="AB1245" s="155">
        <v>0</v>
      </c>
      <c r="AC1245" s="156">
        <v>0</v>
      </c>
      <c r="AD1245" s="157">
        <v>0</v>
      </c>
      <c r="AE1245" s="158">
        <v>0</v>
      </c>
      <c r="AF1245" s="158">
        <v>0</v>
      </c>
      <c r="AG1245" s="158">
        <v>0</v>
      </c>
      <c r="AH1245" s="158">
        <v>0</v>
      </c>
      <c r="AI1245" s="158">
        <v>0</v>
      </c>
      <c r="AJ1245" s="155">
        <v>0</v>
      </c>
      <c r="AK1245" s="155">
        <v>0</v>
      </c>
      <c r="AL1245" s="156">
        <v>0</v>
      </c>
    </row>
    <row r="1246" ht="33" spans="1:38">
      <c r="A1246" s="166" t="s">
        <v>927</v>
      </c>
      <c r="B1246" s="167" t="s">
        <v>1830</v>
      </c>
      <c r="C1246" s="167" t="s">
        <v>1069</v>
      </c>
      <c r="D1246" s="150">
        <v>4856</v>
      </c>
      <c r="E1246" s="150">
        <v>116</v>
      </c>
      <c r="F1246" s="150">
        <v>84</v>
      </c>
      <c r="G1246" s="150">
        <v>9</v>
      </c>
      <c r="H1246" s="150">
        <v>0</v>
      </c>
      <c r="I1246" s="151">
        <v>5070</v>
      </c>
      <c r="J1246" s="151">
        <v>156</v>
      </c>
      <c r="K1246" s="151">
        <v>153</v>
      </c>
      <c r="L1246" s="151">
        <v>22</v>
      </c>
      <c r="M1246" s="151">
        <v>0</v>
      </c>
      <c r="N1246" s="151">
        <v>5158</v>
      </c>
      <c r="O1246" s="151">
        <v>154</v>
      </c>
      <c r="P1246" s="151">
        <v>154</v>
      </c>
      <c r="Q1246" s="151">
        <v>101</v>
      </c>
      <c r="R1246" s="151">
        <v>0</v>
      </c>
      <c r="S1246" s="152">
        <v>0.015</v>
      </c>
      <c r="T1246" s="153">
        <v>166037</v>
      </c>
      <c r="U1246" s="153">
        <v>3441</v>
      </c>
      <c r="V1246" s="153">
        <v>3403</v>
      </c>
      <c r="W1246" s="153">
        <v>2</v>
      </c>
      <c r="X1246" s="151">
        <v>3097</v>
      </c>
      <c r="Y1246" s="154">
        <v>0.0207122508838391</v>
      </c>
      <c r="Z1246" s="154">
        <v>0.0238879736408567</v>
      </c>
      <c r="AA1246" s="154">
        <v>0.0307692307692308</v>
      </c>
      <c r="AB1246" s="155">
        <v>0.0298565335401318</v>
      </c>
      <c r="AC1246" s="156">
        <v>-0.0068812571283741</v>
      </c>
      <c r="AD1246" s="157">
        <v>36423</v>
      </c>
      <c r="AE1246" s="158">
        <v>917</v>
      </c>
      <c r="AF1246" s="158">
        <v>1</v>
      </c>
      <c r="AG1246" s="158">
        <v>41984</v>
      </c>
      <c r="AH1246" s="158">
        <v>883</v>
      </c>
      <c r="AI1246" s="158">
        <v>0</v>
      </c>
      <c r="AJ1246" s="155">
        <v>0.0251489443483513</v>
      </c>
      <c r="AK1246" s="155">
        <v>0.0210318216463415</v>
      </c>
      <c r="AL1246" s="156">
        <v>0.00411712270200985</v>
      </c>
    </row>
    <row r="1247" ht="33" spans="1:38">
      <c r="A1247" s="166" t="s">
        <v>927</v>
      </c>
      <c r="B1247" s="167" t="s">
        <v>1830</v>
      </c>
      <c r="C1247" s="167" t="s">
        <v>1070</v>
      </c>
      <c r="D1247" s="150">
        <v>2674</v>
      </c>
      <c r="E1247" s="150">
        <v>41</v>
      </c>
      <c r="F1247" s="150">
        <v>31</v>
      </c>
      <c r="G1247" s="150">
        <v>4</v>
      </c>
      <c r="H1247" s="150">
        <v>0</v>
      </c>
      <c r="I1247" s="151">
        <v>2584</v>
      </c>
      <c r="J1247" s="151">
        <v>40</v>
      </c>
      <c r="K1247" s="151">
        <v>40</v>
      </c>
      <c r="L1247" s="151">
        <v>3</v>
      </c>
      <c r="M1247" s="151">
        <v>0</v>
      </c>
      <c r="N1247" s="151">
        <v>2777</v>
      </c>
      <c r="O1247" s="151">
        <v>50</v>
      </c>
      <c r="P1247" s="151">
        <v>50</v>
      </c>
      <c r="Q1247" s="151">
        <v>20</v>
      </c>
      <c r="R1247" s="151">
        <v>0</v>
      </c>
      <c r="S1247" s="152">
        <v>0.015</v>
      </c>
      <c r="T1247" s="153">
        <v>75832</v>
      </c>
      <c r="U1247" s="153">
        <v>1398</v>
      </c>
      <c r="V1247" s="153">
        <v>1388</v>
      </c>
      <c r="W1247" s="153">
        <v>0</v>
      </c>
      <c r="X1247" s="151">
        <v>1269</v>
      </c>
      <c r="Y1247" s="154">
        <v>0.0184354889756303</v>
      </c>
      <c r="Z1247" s="154">
        <v>0.0153328347045625</v>
      </c>
      <c r="AA1247" s="154">
        <v>0.0154798761609907</v>
      </c>
      <c r="AB1247" s="155">
        <v>0.0180050414115952</v>
      </c>
      <c r="AC1247" s="156">
        <v>-0.000147041456428259</v>
      </c>
      <c r="AD1247" s="157">
        <v>17913</v>
      </c>
      <c r="AE1247" s="158">
        <v>331</v>
      </c>
      <c r="AF1247" s="158">
        <v>0</v>
      </c>
      <c r="AG1247" s="158">
        <v>18453</v>
      </c>
      <c r="AH1247" s="158">
        <v>354</v>
      </c>
      <c r="AI1247" s="158">
        <v>0</v>
      </c>
      <c r="AJ1247" s="155">
        <v>0.0184782001898063</v>
      </c>
      <c r="AK1247" s="155">
        <v>0.0191838725410502</v>
      </c>
      <c r="AL1247" s="156">
        <v>-0.000705672351243952</v>
      </c>
    </row>
    <row r="1248" ht="33" spans="1:38">
      <c r="A1248" s="166" t="s">
        <v>927</v>
      </c>
      <c r="B1248" s="167" t="s">
        <v>1830</v>
      </c>
      <c r="C1248" s="167" t="s">
        <v>1071</v>
      </c>
      <c r="D1248" s="150">
        <v>4272</v>
      </c>
      <c r="E1248" s="150">
        <v>44</v>
      </c>
      <c r="F1248" s="150">
        <v>35</v>
      </c>
      <c r="G1248" s="150">
        <v>2</v>
      </c>
      <c r="H1248" s="150">
        <v>0</v>
      </c>
      <c r="I1248" s="151">
        <v>4629</v>
      </c>
      <c r="J1248" s="151">
        <v>111</v>
      </c>
      <c r="K1248" s="151">
        <v>110</v>
      </c>
      <c r="L1248" s="151">
        <v>19</v>
      </c>
      <c r="M1248" s="151">
        <v>0</v>
      </c>
      <c r="N1248" s="151">
        <v>5182</v>
      </c>
      <c r="O1248" s="151">
        <v>83</v>
      </c>
      <c r="P1248" s="151">
        <v>83</v>
      </c>
      <c r="Q1248" s="151">
        <v>44</v>
      </c>
      <c r="R1248" s="151">
        <v>0</v>
      </c>
      <c r="S1248" s="152">
        <v>0.015</v>
      </c>
      <c r="T1248" s="153">
        <v>137932</v>
      </c>
      <c r="U1248" s="153">
        <v>1963</v>
      </c>
      <c r="V1248" s="153">
        <v>1953</v>
      </c>
      <c r="W1248" s="153">
        <v>1</v>
      </c>
      <c r="X1248" s="151">
        <v>1752</v>
      </c>
      <c r="Y1248" s="154">
        <v>0.014224400429197</v>
      </c>
      <c r="Z1248" s="154">
        <v>0.0102996254681648</v>
      </c>
      <c r="AA1248" s="154">
        <v>0.0239792611795204</v>
      </c>
      <c r="AB1248" s="155">
        <v>0.0160169818602856</v>
      </c>
      <c r="AC1248" s="156">
        <v>-0.0136796357113556</v>
      </c>
      <c r="AD1248" s="157">
        <v>32339</v>
      </c>
      <c r="AE1248" s="158">
        <v>513</v>
      </c>
      <c r="AF1248" s="158">
        <v>0</v>
      </c>
      <c r="AG1248" s="158">
        <v>36047</v>
      </c>
      <c r="AH1248" s="158">
        <v>560</v>
      </c>
      <c r="AI1248" s="158">
        <v>0</v>
      </c>
      <c r="AJ1248" s="155">
        <v>0.0158631992331241</v>
      </c>
      <c r="AK1248" s="155">
        <v>0.0155352733930702</v>
      </c>
      <c r="AL1248" s="156">
        <v>0.000327925840053932</v>
      </c>
    </row>
    <row r="1249" ht="33" spans="1:38">
      <c r="A1249" s="166" t="s">
        <v>927</v>
      </c>
      <c r="B1249" s="167" t="s">
        <v>1830</v>
      </c>
      <c r="C1249" s="167" t="s">
        <v>1072</v>
      </c>
      <c r="D1249" s="150">
        <v>4517</v>
      </c>
      <c r="E1249" s="150">
        <v>36</v>
      </c>
      <c r="F1249" s="150">
        <v>20</v>
      </c>
      <c r="G1249" s="150">
        <v>0</v>
      </c>
      <c r="H1249" s="150">
        <v>0</v>
      </c>
      <c r="I1249" s="151">
        <v>4603</v>
      </c>
      <c r="J1249" s="151">
        <v>67</v>
      </c>
      <c r="K1249" s="151">
        <v>66</v>
      </c>
      <c r="L1249" s="151">
        <v>7</v>
      </c>
      <c r="M1249" s="151">
        <v>0</v>
      </c>
      <c r="N1249" s="151">
        <v>5384</v>
      </c>
      <c r="O1249" s="151">
        <v>81</v>
      </c>
      <c r="P1249" s="151">
        <v>81</v>
      </c>
      <c r="Q1249" s="151">
        <v>45</v>
      </c>
      <c r="R1249" s="151">
        <v>0</v>
      </c>
      <c r="S1249" s="152">
        <v>0.015</v>
      </c>
      <c r="T1249" s="153">
        <v>143416</v>
      </c>
      <c r="U1249" s="153">
        <v>1717</v>
      </c>
      <c r="V1249" s="153">
        <v>1698</v>
      </c>
      <c r="W1249" s="153">
        <v>0</v>
      </c>
      <c r="X1249" s="151">
        <v>1547</v>
      </c>
      <c r="Y1249" s="154">
        <v>0.0119721648909466</v>
      </c>
      <c r="Z1249" s="154">
        <v>0.00796989152092097</v>
      </c>
      <c r="AA1249" s="154">
        <v>0.0145557245274821</v>
      </c>
      <c r="AB1249" s="155">
        <v>0.0150445765230312</v>
      </c>
      <c r="AC1249" s="156">
        <v>-0.00658583300656111</v>
      </c>
      <c r="AD1249" s="157">
        <v>33504</v>
      </c>
      <c r="AE1249" s="158">
        <v>447</v>
      </c>
      <c r="AF1249" s="158">
        <v>0</v>
      </c>
      <c r="AG1249" s="158">
        <v>35485</v>
      </c>
      <c r="AH1249" s="158">
        <v>415</v>
      </c>
      <c r="AI1249" s="158">
        <v>0</v>
      </c>
      <c r="AJ1249" s="155">
        <v>0.0133416905444126</v>
      </c>
      <c r="AK1249" s="155">
        <v>0.0116950824291954</v>
      </c>
      <c r="AL1249" s="156">
        <v>0.00164660811521717</v>
      </c>
    </row>
    <row r="1250" ht="33" spans="1:38">
      <c r="A1250" s="166" t="s">
        <v>927</v>
      </c>
      <c r="B1250" s="167" t="s">
        <v>1830</v>
      </c>
      <c r="C1250" s="167" t="s">
        <v>1073</v>
      </c>
      <c r="D1250" s="150">
        <v>2125</v>
      </c>
      <c r="E1250" s="150">
        <v>17</v>
      </c>
      <c r="F1250" s="150">
        <v>12</v>
      </c>
      <c r="G1250" s="150">
        <v>1</v>
      </c>
      <c r="H1250" s="150">
        <v>0</v>
      </c>
      <c r="I1250" s="151">
        <v>2196</v>
      </c>
      <c r="J1250" s="151">
        <v>32</v>
      </c>
      <c r="K1250" s="151">
        <v>32</v>
      </c>
      <c r="L1250" s="151">
        <v>2</v>
      </c>
      <c r="M1250" s="151">
        <v>0</v>
      </c>
      <c r="N1250" s="151">
        <v>2381</v>
      </c>
      <c r="O1250" s="151">
        <v>38</v>
      </c>
      <c r="P1250" s="151">
        <v>38</v>
      </c>
      <c r="Q1250" s="151">
        <v>12</v>
      </c>
      <c r="R1250" s="151">
        <v>0</v>
      </c>
      <c r="S1250" s="152">
        <v>0.015</v>
      </c>
      <c r="T1250" s="153">
        <v>61844</v>
      </c>
      <c r="U1250" s="153">
        <v>747</v>
      </c>
      <c r="V1250" s="153">
        <v>742</v>
      </c>
      <c r="W1250" s="153">
        <v>0</v>
      </c>
      <c r="X1250" s="151">
        <v>659</v>
      </c>
      <c r="Y1250" s="154">
        <v>0.0120787788629455</v>
      </c>
      <c r="Z1250" s="154">
        <v>0.008</v>
      </c>
      <c r="AA1250" s="154">
        <v>0.0145719489981785</v>
      </c>
      <c r="AB1250" s="155">
        <v>0.0159596808063839</v>
      </c>
      <c r="AC1250" s="156">
        <v>-0.00657194899817851</v>
      </c>
      <c r="AD1250" s="157">
        <v>15344</v>
      </c>
      <c r="AE1250" s="158">
        <v>193</v>
      </c>
      <c r="AF1250" s="158">
        <v>0</v>
      </c>
      <c r="AG1250" s="158">
        <v>15168</v>
      </c>
      <c r="AH1250" s="158">
        <v>217</v>
      </c>
      <c r="AI1250" s="158">
        <v>0</v>
      </c>
      <c r="AJ1250" s="155">
        <v>0.0125782064650678</v>
      </c>
      <c r="AK1250" s="155">
        <v>0.0143064345991561</v>
      </c>
      <c r="AL1250" s="156">
        <v>-0.00172822813408834</v>
      </c>
    </row>
    <row r="1251" ht="33" spans="1:38">
      <c r="A1251" s="166" t="s">
        <v>927</v>
      </c>
      <c r="B1251" s="167" t="s">
        <v>1830</v>
      </c>
      <c r="C1251" s="167" t="s">
        <v>1074</v>
      </c>
      <c r="D1251" s="150">
        <v>2826</v>
      </c>
      <c r="E1251" s="150">
        <v>32</v>
      </c>
      <c r="F1251" s="150">
        <v>20</v>
      </c>
      <c r="G1251" s="150">
        <v>0</v>
      </c>
      <c r="H1251" s="150">
        <v>0</v>
      </c>
      <c r="I1251" s="151">
        <v>2760</v>
      </c>
      <c r="J1251" s="151">
        <v>25</v>
      </c>
      <c r="K1251" s="151">
        <v>25</v>
      </c>
      <c r="L1251" s="151">
        <v>1</v>
      </c>
      <c r="M1251" s="151">
        <v>0</v>
      </c>
      <c r="N1251" s="151">
        <v>3034</v>
      </c>
      <c r="O1251" s="151">
        <v>68</v>
      </c>
      <c r="P1251" s="151">
        <v>68</v>
      </c>
      <c r="Q1251" s="151">
        <v>22</v>
      </c>
      <c r="R1251" s="151">
        <v>0</v>
      </c>
      <c r="S1251" s="152">
        <v>0.015</v>
      </c>
      <c r="T1251" s="153">
        <v>77936</v>
      </c>
      <c r="U1251" s="153">
        <v>1139</v>
      </c>
      <c r="V1251" s="153">
        <v>1126</v>
      </c>
      <c r="W1251" s="153">
        <v>0</v>
      </c>
      <c r="X1251" s="151">
        <v>1017</v>
      </c>
      <c r="Y1251" s="154">
        <v>0.0146145555327448</v>
      </c>
      <c r="Z1251" s="154">
        <v>0.0113234253361642</v>
      </c>
      <c r="AA1251" s="154">
        <v>0.00905797101449275</v>
      </c>
      <c r="AB1251" s="155">
        <v>0.022412656558998</v>
      </c>
      <c r="AC1251" s="156">
        <v>0.00226545432167144</v>
      </c>
      <c r="AD1251" s="157">
        <v>19477</v>
      </c>
      <c r="AE1251" s="158">
        <v>263</v>
      </c>
      <c r="AF1251" s="158">
        <v>0</v>
      </c>
      <c r="AG1251" s="158">
        <v>19332</v>
      </c>
      <c r="AH1251" s="158">
        <v>298</v>
      </c>
      <c r="AI1251" s="158">
        <v>0</v>
      </c>
      <c r="AJ1251" s="155">
        <v>0.0135031062278585</v>
      </c>
      <c r="AK1251" s="155">
        <v>0.0154148561969791</v>
      </c>
      <c r="AL1251" s="156">
        <v>-0.0019117499691206</v>
      </c>
    </row>
    <row r="1252" ht="33" spans="1:38">
      <c r="A1252" s="166" t="s">
        <v>927</v>
      </c>
      <c r="B1252" s="167" t="s">
        <v>1830</v>
      </c>
      <c r="C1252" s="167" t="s">
        <v>1075</v>
      </c>
      <c r="D1252" s="150">
        <v>3416</v>
      </c>
      <c r="E1252" s="150">
        <v>47</v>
      </c>
      <c r="F1252" s="150">
        <v>32</v>
      </c>
      <c r="G1252" s="150">
        <v>0</v>
      </c>
      <c r="H1252" s="150">
        <v>0</v>
      </c>
      <c r="I1252" s="151">
        <v>3474</v>
      </c>
      <c r="J1252" s="151">
        <v>25</v>
      </c>
      <c r="K1252" s="151">
        <v>25</v>
      </c>
      <c r="L1252" s="151">
        <v>0</v>
      </c>
      <c r="M1252" s="151">
        <v>0</v>
      </c>
      <c r="N1252" s="151">
        <v>3853</v>
      </c>
      <c r="O1252" s="151">
        <v>27</v>
      </c>
      <c r="P1252" s="151">
        <v>27</v>
      </c>
      <c r="Q1252" s="151">
        <v>10</v>
      </c>
      <c r="R1252" s="151">
        <v>0</v>
      </c>
      <c r="S1252" s="152">
        <v>0.015</v>
      </c>
      <c r="T1252" s="153">
        <v>102645</v>
      </c>
      <c r="U1252" s="153">
        <v>1136</v>
      </c>
      <c r="V1252" s="153">
        <v>1121</v>
      </c>
      <c r="W1252" s="153">
        <v>1</v>
      </c>
      <c r="X1252" s="151">
        <v>1019</v>
      </c>
      <c r="Y1252" s="154">
        <v>0.0110575283744946</v>
      </c>
      <c r="Z1252" s="154">
        <v>0.0137587822014052</v>
      </c>
      <c r="AA1252" s="154">
        <v>0.00719631548647093</v>
      </c>
      <c r="AB1252" s="155">
        <v>0.00700752660264729</v>
      </c>
      <c r="AC1252" s="156">
        <v>0.00656246671493422</v>
      </c>
      <c r="AD1252" s="157">
        <v>24916</v>
      </c>
      <c r="AE1252" s="158">
        <v>266</v>
      </c>
      <c r="AF1252" s="158">
        <v>0</v>
      </c>
      <c r="AG1252" s="158">
        <v>25898</v>
      </c>
      <c r="AH1252" s="158">
        <v>311</v>
      </c>
      <c r="AI1252" s="158">
        <v>1</v>
      </c>
      <c r="AJ1252" s="155">
        <v>0.0106758709263124</v>
      </c>
      <c r="AK1252" s="155">
        <v>0.0119700362962391</v>
      </c>
      <c r="AL1252" s="156">
        <v>-0.00129416536992668</v>
      </c>
    </row>
    <row r="1253" ht="33" spans="1:38">
      <c r="A1253" s="166" t="s">
        <v>927</v>
      </c>
      <c r="B1253" s="167" t="s">
        <v>1830</v>
      </c>
      <c r="C1253" s="167" t="s">
        <v>1076</v>
      </c>
      <c r="D1253" s="150">
        <v>2085</v>
      </c>
      <c r="E1253" s="150">
        <v>31</v>
      </c>
      <c r="F1253" s="150">
        <v>20</v>
      </c>
      <c r="G1253" s="150">
        <v>0</v>
      </c>
      <c r="H1253" s="150">
        <v>0</v>
      </c>
      <c r="I1253" s="151">
        <v>2048</v>
      </c>
      <c r="J1253" s="151">
        <v>18</v>
      </c>
      <c r="K1253" s="151">
        <v>18</v>
      </c>
      <c r="L1253" s="151">
        <v>0</v>
      </c>
      <c r="M1253" s="151">
        <v>0</v>
      </c>
      <c r="N1253" s="151">
        <v>2390</v>
      </c>
      <c r="O1253" s="151">
        <v>18</v>
      </c>
      <c r="P1253" s="151">
        <v>18</v>
      </c>
      <c r="Q1253" s="151">
        <v>4</v>
      </c>
      <c r="R1253" s="151">
        <v>0</v>
      </c>
      <c r="S1253" s="152">
        <v>0.015</v>
      </c>
      <c r="T1253" s="153">
        <v>59268</v>
      </c>
      <c r="U1253" s="153">
        <v>533</v>
      </c>
      <c r="V1253" s="153">
        <v>520</v>
      </c>
      <c r="W1253" s="153">
        <v>0</v>
      </c>
      <c r="X1253" s="151">
        <v>459</v>
      </c>
      <c r="Y1253" s="154">
        <v>0.00899304852534251</v>
      </c>
      <c r="Z1253" s="154">
        <v>0.0148681055155875</v>
      </c>
      <c r="AA1253" s="154">
        <v>0.0087890625</v>
      </c>
      <c r="AB1253" s="155">
        <v>0.00753138075313808</v>
      </c>
      <c r="AC1253" s="156">
        <v>0.00607904301558753</v>
      </c>
      <c r="AD1253" s="157">
        <v>14873</v>
      </c>
      <c r="AE1253" s="158">
        <v>138</v>
      </c>
      <c r="AF1253" s="158">
        <v>0</v>
      </c>
      <c r="AG1253" s="158">
        <v>14398</v>
      </c>
      <c r="AH1253" s="158">
        <v>141</v>
      </c>
      <c r="AI1253" s="158">
        <v>0</v>
      </c>
      <c r="AJ1253" s="155">
        <v>0.0092785584616419</v>
      </c>
      <c r="AK1253" s="155">
        <v>0.00979302680927907</v>
      </c>
      <c r="AL1253" s="156">
        <v>-0.000514468347637166</v>
      </c>
    </row>
    <row r="1254" ht="33" spans="1:38">
      <c r="A1254" s="166" t="s">
        <v>927</v>
      </c>
      <c r="B1254" s="167" t="s">
        <v>1830</v>
      </c>
      <c r="C1254" s="167" t="s">
        <v>1077</v>
      </c>
      <c r="D1254" s="150">
        <v>2204</v>
      </c>
      <c r="E1254" s="150">
        <v>14</v>
      </c>
      <c r="F1254" s="150">
        <v>13</v>
      </c>
      <c r="G1254" s="150">
        <v>0</v>
      </c>
      <c r="H1254" s="150">
        <v>0</v>
      </c>
      <c r="I1254" s="151">
        <v>2200</v>
      </c>
      <c r="J1254" s="151">
        <v>22</v>
      </c>
      <c r="K1254" s="151">
        <v>22</v>
      </c>
      <c r="L1254" s="151">
        <v>14</v>
      </c>
      <c r="M1254" s="151">
        <v>0</v>
      </c>
      <c r="N1254" s="151">
        <v>2388</v>
      </c>
      <c r="O1254" s="151">
        <v>19</v>
      </c>
      <c r="P1254" s="151">
        <v>19</v>
      </c>
      <c r="Q1254" s="151">
        <v>10</v>
      </c>
      <c r="R1254" s="151">
        <v>0</v>
      </c>
      <c r="S1254" s="152">
        <v>0.015</v>
      </c>
      <c r="T1254" s="153">
        <v>59754</v>
      </c>
      <c r="U1254" s="153">
        <v>637</v>
      </c>
      <c r="V1254" s="153">
        <v>636</v>
      </c>
      <c r="W1254" s="153">
        <v>0</v>
      </c>
      <c r="X1254" s="151">
        <v>599</v>
      </c>
      <c r="Y1254" s="154">
        <v>0.0106603742008903</v>
      </c>
      <c r="Z1254" s="154">
        <v>0.00635208711433757</v>
      </c>
      <c r="AA1254" s="154">
        <v>0.01</v>
      </c>
      <c r="AB1254" s="155">
        <v>0.00795644891122278</v>
      </c>
      <c r="AC1254" s="156">
        <v>-0.00364791288566243</v>
      </c>
      <c r="AD1254" s="157">
        <v>15124</v>
      </c>
      <c r="AE1254" s="158">
        <v>172</v>
      </c>
      <c r="AF1254" s="158">
        <v>0</v>
      </c>
      <c r="AG1254" s="158">
        <v>14923</v>
      </c>
      <c r="AH1254" s="158">
        <v>192</v>
      </c>
      <c r="AI1254" s="158">
        <v>0</v>
      </c>
      <c r="AJ1254" s="155">
        <v>0.0113726527373711</v>
      </c>
      <c r="AK1254" s="155">
        <v>0.0128660457012665</v>
      </c>
      <c r="AL1254" s="156">
        <v>-0.00149339296389544</v>
      </c>
    </row>
    <row r="1255" ht="33" spans="1:38">
      <c r="A1255" s="166" t="s">
        <v>927</v>
      </c>
      <c r="B1255" s="167" t="s">
        <v>1830</v>
      </c>
      <c r="C1255" s="167" t="s">
        <v>1078</v>
      </c>
      <c r="D1255" s="150">
        <v>3900</v>
      </c>
      <c r="E1255" s="150">
        <v>53</v>
      </c>
      <c r="F1255" s="150">
        <v>37</v>
      </c>
      <c r="G1255" s="150">
        <v>0</v>
      </c>
      <c r="H1255" s="150">
        <v>0</v>
      </c>
      <c r="I1255" s="151">
        <v>3812</v>
      </c>
      <c r="J1255" s="151">
        <v>48</v>
      </c>
      <c r="K1255" s="151">
        <v>47</v>
      </c>
      <c r="L1255" s="151">
        <v>0</v>
      </c>
      <c r="M1255" s="151">
        <v>0</v>
      </c>
      <c r="N1255" s="151">
        <v>4260</v>
      </c>
      <c r="O1255" s="151">
        <v>35</v>
      </c>
      <c r="P1255" s="151">
        <v>35</v>
      </c>
      <c r="Q1255" s="151">
        <v>15</v>
      </c>
      <c r="R1255" s="151">
        <v>0</v>
      </c>
      <c r="S1255" s="152">
        <v>0.015</v>
      </c>
      <c r="T1255" s="153">
        <v>113541</v>
      </c>
      <c r="U1255" s="153">
        <v>1452</v>
      </c>
      <c r="V1255" s="153">
        <v>1434</v>
      </c>
      <c r="W1255" s="153">
        <v>2</v>
      </c>
      <c r="X1255" s="151">
        <v>1301</v>
      </c>
      <c r="Y1255" s="154">
        <v>0.0127707171858624</v>
      </c>
      <c r="Z1255" s="154">
        <v>0.0135897435897436</v>
      </c>
      <c r="AA1255" s="154">
        <v>0.012591815320042</v>
      </c>
      <c r="AB1255" s="155">
        <v>0.00821596244131455</v>
      </c>
      <c r="AC1255" s="156">
        <v>0.000997928269701617</v>
      </c>
      <c r="AD1255" s="157">
        <v>27409</v>
      </c>
      <c r="AE1255" s="158">
        <v>349</v>
      </c>
      <c r="AF1255" s="158">
        <v>0</v>
      </c>
      <c r="AG1255" s="158">
        <v>27663</v>
      </c>
      <c r="AH1255" s="158">
        <v>360</v>
      </c>
      <c r="AI1255" s="158">
        <v>0</v>
      </c>
      <c r="AJ1255" s="155">
        <v>0.0127330438906928</v>
      </c>
      <c r="AK1255" s="155">
        <v>0.0130137729096627</v>
      </c>
      <c r="AL1255" s="156">
        <v>-0.000280729018969889</v>
      </c>
    </row>
    <row r="1256" ht="33" spans="1:38">
      <c r="A1256" s="166" t="s">
        <v>927</v>
      </c>
      <c r="B1256" s="167" t="s">
        <v>1830</v>
      </c>
      <c r="C1256" s="167" t="s">
        <v>1079</v>
      </c>
      <c r="D1256" s="150">
        <v>2998</v>
      </c>
      <c r="E1256" s="150">
        <v>36</v>
      </c>
      <c r="F1256" s="150">
        <v>25</v>
      </c>
      <c r="G1256" s="150">
        <v>0</v>
      </c>
      <c r="H1256" s="150">
        <v>0</v>
      </c>
      <c r="I1256" s="151">
        <v>2833</v>
      </c>
      <c r="J1256" s="151">
        <v>18</v>
      </c>
      <c r="K1256" s="151">
        <v>18</v>
      </c>
      <c r="L1256" s="151">
        <v>0</v>
      </c>
      <c r="M1256" s="151">
        <v>0</v>
      </c>
      <c r="N1256" s="151">
        <v>3192</v>
      </c>
      <c r="O1256" s="151">
        <v>46</v>
      </c>
      <c r="P1256" s="151">
        <v>46</v>
      </c>
      <c r="Q1256" s="151">
        <v>12</v>
      </c>
      <c r="R1256" s="151">
        <v>0</v>
      </c>
      <c r="S1256" s="152">
        <v>0.015</v>
      </c>
      <c r="T1256" s="153">
        <v>79908</v>
      </c>
      <c r="U1256" s="153">
        <v>1035</v>
      </c>
      <c r="V1256" s="153">
        <v>1024</v>
      </c>
      <c r="W1256" s="153">
        <v>0</v>
      </c>
      <c r="X1256" s="151">
        <v>913</v>
      </c>
      <c r="Y1256" s="154">
        <v>0.0129523952545427</v>
      </c>
      <c r="Z1256" s="154">
        <v>0.0120080053368913</v>
      </c>
      <c r="AA1256" s="154">
        <v>0.00635368866925521</v>
      </c>
      <c r="AB1256" s="155">
        <v>0.0144110275689223</v>
      </c>
      <c r="AC1256" s="156">
        <v>0.00565431666763605</v>
      </c>
      <c r="AD1256" s="157">
        <v>20218</v>
      </c>
      <c r="AE1256" s="158">
        <v>234</v>
      </c>
      <c r="AF1256" s="158">
        <v>0</v>
      </c>
      <c r="AG1256" s="158">
        <v>20183</v>
      </c>
      <c r="AH1256" s="158">
        <v>300</v>
      </c>
      <c r="AI1256" s="158">
        <v>0</v>
      </c>
      <c r="AJ1256" s="155">
        <v>0.011573845088535</v>
      </c>
      <c r="AK1256" s="155">
        <v>0.0148639944507754</v>
      </c>
      <c r="AL1256" s="156">
        <v>-0.00329014936224044</v>
      </c>
    </row>
    <row r="1257" ht="33" spans="1:38">
      <c r="A1257" s="166" t="s">
        <v>927</v>
      </c>
      <c r="B1257" s="167" t="s">
        <v>1830</v>
      </c>
      <c r="C1257" s="167" t="s">
        <v>1080</v>
      </c>
      <c r="D1257" s="150">
        <v>1887</v>
      </c>
      <c r="E1257" s="150">
        <v>21</v>
      </c>
      <c r="F1257" s="150">
        <v>18</v>
      </c>
      <c r="G1257" s="150">
        <v>1</v>
      </c>
      <c r="H1257" s="150">
        <v>0</v>
      </c>
      <c r="I1257" s="151">
        <v>1743</v>
      </c>
      <c r="J1257" s="151">
        <v>21</v>
      </c>
      <c r="K1257" s="151">
        <v>21</v>
      </c>
      <c r="L1257" s="151">
        <v>0</v>
      </c>
      <c r="M1257" s="151">
        <v>0</v>
      </c>
      <c r="N1257" s="151">
        <v>2009</v>
      </c>
      <c r="O1257" s="151">
        <v>18</v>
      </c>
      <c r="P1257" s="151">
        <v>18</v>
      </c>
      <c r="Q1257" s="151">
        <v>6</v>
      </c>
      <c r="R1257" s="151">
        <v>0</v>
      </c>
      <c r="S1257" s="152">
        <v>0.015</v>
      </c>
      <c r="T1257" s="153">
        <v>50647</v>
      </c>
      <c r="U1257" s="153">
        <v>599</v>
      </c>
      <c r="V1257" s="153">
        <v>596</v>
      </c>
      <c r="W1257" s="153">
        <v>0</v>
      </c>
      <c r="X1257" s="151">
        <v>529</v>
      </c>
      <c r="Y1257" s="154">
        <v>0.0118269591486169</v>
      </c>
      <c r="Z1257" s="154">
        <v>0.0111287758346582</v>
      </c>
      <c r="AA1257" s="154">
        <v>0.0120481927710843</v>
      </c>
      <c r="AB1257" s="155">
        <v>0.00895968143354903</v>
      </c>
      <c r="AC1257" s="156">
        <v>-0.000919416936426151</v>
      </c>
      <c r="AD1257" s="157">
        <v>12759</v>
      </c>
      <c r="AE1257" s="158">
        <v>150</v>
      </c>
      <c r="AF1257" s="158">
        <v>0</v>
      </c>
      <c r="AG1257" s="158">
        <v>12488</v>
      </c>
      <c r="AH1257" s="158">
        <v>158</v>
      </c>
      <c r="AI1257" s="158">
        <v>0</v>
      </c>
      <c r="AJ1257" s="155">
        <v>0.0117564072419469</v>
      </c>
      <c r="AK1257" s="155">
        <v>0.0126521460602178</v>
      </c>
      <c r="AL1257" s="156">
        <v>-0.000895738818270948</v>
      </c>
    </row>
    <row r="1258" ht="33" spans="1:38">
      <c r="A1258" s="166" t="s">
        <v>927</v>
      </c>
      <c r="B1258" s="167" t="s">
        <v>1830</v>
      </c>
      <c r="C1258" s="167" t="s">
        <v>1081</v>
      </c>
      <c r="D1258" s="150">
        <v>3226</v>
      </c>
      <c r="E1258" s="150">
        <v>40</v>
      </c>
      <c r="F1258" s="150">
        <v>32</v>
      </c>
      <c r="G1258" s="150">
        <v>6</v>
      </c>
      <c r="H1258" s="150">
        <v>0</v>
      </c>
      <c r="I1258" s="151">
        <v>3385</v>
      </c>
      <c r="J1258" s="151">
        <v>39</v>
      </c>
      <c r="K1258" s="151">
        <v>39</v>
      </c>
      <c r="L1258" s="151">
        <v>11</v>
      </c>
      <c r="M1258" s="151">
        <v>0</v>
      </c>
      <c r="N1258" s="151">
        <v>3876</v>
      </c>
      <c r="O1258" s="151">
        <v>36</v>
      </c>
      <c r="P1258" s="151">
        <v>36</v>
      </c>
      <c r="Q1258" s="151">
        <v>25</v>
      </c>
      <c r="R1258" s="151">
        <v>0</v>
      </c>
      <c r="S1258" s="152">
        <v>0.015</v>
      </c>
      <c r="T1258" s="153">
        <v>94414</v>
      </c>
      <c r="U1258" s="153">
        <v>791</v>
      </c>
      <c r="V1258" s="153">
        <v>782</v>
      </c>
      <c r="W1258" s="153">
        <v>1</v>
      </c>
      <c r="X1258" s="151">
        <v>705</v>
      </c>
      <c r="Y1258" s="154">
        <v>0.00836740313936492</v>
      </c>
      <c r="Z1258" s="154">
        <v>0.0123992560446373</v>
      </c>
      <c r="AA1258" s="154">
        <v>0.0115214180206795</v>
      </c>
      <c r="AB1258" s="155">
        <v>0.00928792569659443</v>
      </c>
      <c r="AC1258" s="156">
        <v>0.000877838023957854</v>
      </c>
      <c r="AD1258" s="157">
        <v>24661</v>
      </c>
      <c r="AE1258" s="158">
        <v>236</v>
      </c>
      <c r="AF1258" s="158">
        <v>0</v>
      </c>
      <c r="AG1258" s="158">
        <v>23157</v>
      </c>
      <c r="AH1258" s="158">
        <v>183</v>
      </c>
      <c r="AI1258" s="158">
        <v>0</v>
      </c>
      <c r="AJ1258" s="155">
        <v>0.0095697660273306</v>
      </c>
      <c r="AK1258" s="155">
        <v>0.00790257805415209</v>
      </c>
      <c r="AL1258" s="156">
        <v>0.00166718797317851</v>
      </c>
    </row>
    <row r="1259" ht="33" spans="1:38">
      <c r="A1259" s="166" t="s">
        <v>927</v>
      </c>
      <c r="B1259" s="167" t="s">
        <v>1829</v>
      </c>
      <c r="C1259" s="167" t="s">
        <v>1082</v>
      </c>
      <c r="D1259" s="150">
        <v>6097</v>
      </c>
      <c r="E1259" s="150">
        <v>96</v>
      </c>
      <c r="F1259" s="150">
        <v>72</v>
      </c>
      <c r="G1259" s="150">
        <v>0</v>
      </c>
      <c r="H1259" s="150">
        <v>0</v>
      </c>
      <c r="I1259" s="151">
        <v>6636</v>
      </c>
      <c r="J1259" s="151">
        <v>108</v>
      </c>
      <c r="K1259" s="151">
        <v>106</v>
      </c>
      <c r="L1259" s="151">
        <v>7</v>
      </c>
      <c r="M1259" s="151">
        <v>0</v>
      </c>
      <c r="N1259" s="151">
        <v>5824</v>
      </c>
      <c r="O1259" s="151">
        <v>172</v>
      </c>
      <c r="P1259" s="151">
        <v>171</v>
      </c>
      <c r="Q1259" s="151">
        <v>37</v>
      </c>
      <c r="R1259" s="151">
        <v>2</v>
      </c>
      <c r="S1259" s="152">
        <v>0.015</v>
      </c>
      <c r="T1259" s="153">
        <v>169845</v>
      </c>
      <c r="U1259" s="153">
        <v>3503</v>
      </c>
      <c r="V1259" s="153">
        <v>3476</v>
      </c>
      <c r="W1259" s="153">
        <v>13</v>
      </c>
      <c r="X1259" s="151">
        <v>3080</v>
      </c>
      <c r="Y1259" s="154">
        <v>0.0205481468397657</v>
      </c>
      <c r="Z1259" s="154">
        <v>0.0157454485812695</v>
      </c>
      <c r="AA1259" s="154">
        <v>0.0162748643761302</v>
      </c>
      <c r="AB1259" s="155">
        <v>0.0291895604395604</v>
      </c>
      <c r="AC1259" s="156">
        <v>-0.000529415794860724</v>
      </c>
      <c r="AD1259" s="157">
        <v>44465</v>
      </c>
      <c r="AE1259" s="158">
        <v>935</v>
      </c>
      <c r="AF1259" s="158">
        <v>5</v>
      </c>
      <c r="AG1259" s="158">
        <v>43310</v>
      </c>
      <c r="AH1259" s="158">
        <v>998</v>
      </c>
      <c r="AI1259" s="158">
        <v>4</v>
      </c>
      <c r="AJ1259" s="155">
        <v>0.0209153266614191</v>
      </c>
      <c r="AK1259" s="155">
        <v>0.0229508196721311</v>
      </c>
      <c r="AL1259" s="156">
        <v>-0.00203549301071205</v>
      </c>
    </row>
    <row r="1260" ht="33" spans="1:38">
      <c r="A1260" s="166" t="s">
        <v>927</v>
      </c>
      <c r="B1260" s="167" t="s">
        <v>1829</v>
      </c>
      <c r="C1260" s="167" t="s">
        <v>1083</v>
      </c>
      <c r="D1260" s="150">
        <v>4862</v>
      </c>
      <c r="E1260" s="150">
        <v>110</v>
      </c>
      <c r="F1260" s="150">
        <v>79</v>
      </c>
      <c r="G1260" s="150">
        <v>0</v>
      </c>
      <c r="H1260" s="150">
        <v>0</v>
      </c>
      <c r="I1260" s="151">
        <v>4990</v>
      </c>
      <c r="J1260" s="151">
        <v>91</v>
      </c>
      <c r="K1260" s="151">
        <v>91</v>
      </c>
      <c r="L1260" s="151">
        <v>0</v>
      </c>
      <c r="M1260" s="151">
        <v>0</v>
      </c>
      <c r="N1260" s="151">
        <v>4267</v>
      </c>
      <c r="O1260" s="151">
        <v>116</v>
      </c>
      <c r="P1260" s="151">
        <v>116</v>
      </c>
      <c r="Q1260" s="151">
        <v>8</v>
      </c>
      <c r="R1260" s="151">
        <v>0</v>
      </c>
      <c r="S1260" s="152">
        <v>0.015</v>
      </c>
      <c r="T1260" s="153">
        <v>129664</v>
      </c>
      <c r="U1260" s="153">
        <v>2626</v>
      </c>
      <c r="V1260" s="153">
        <v>2595</v>
      </c>
      <c r="W1260" s="153">
        <v>2</v>
      </c>
      <c r="X1260" s="151">
        <v>2194</v>
      </c>
      <c r="Y1260" s="154">
        <v>0.0202369200394867</v>
      </c>
      <c r="Z1260" s="154">
        <v>0.0226244343891403</v>
      </c>
      <c r="AA1260" s="154">
        <v>0.0182364729458918</v>
      </c>
      <c r="AB1260" s="155">
        <v>0.0271853761424889</v>
      </c>
      <c r="AC1260" s="156">
        <v>0.00438796144324849</v>
      </c>
      <c r="AD1260" s="157">
        <v>33677</v>
      </c>
      <c r="AE1260" s="158">
        <v>686</v>
      </c>
      <c r="AF1260" s="158">
        <v>0</v>
      </c>
      <c r="AG1260" s="158">
        <v>32544</v>
      </c>
      <c r="AH1260" s="158">
        <v>685</v>
      </c>
      <c r="AI1260" s="158">
        <v>0</v>
      </c>
      <c r="AJ1260" s="155">
        <v>0.0203699854500104</v>
      </c>
      <c r="AK1260" s="155">
        <v>0.0210484267453294</v>
      </c>
      <c r="AL1260" s="156">
        <v>-0.000678441295319007</v>
      </c>
    </row>
    <row r="1261" ht="33" spans="1:38">
      <c r="A1261" s="166" t="s">
        <v>927</v>
      </c>
      <c r="B1261" s="167" t="s">
        <v>1829</v>
      </c>
      <c r="C1261" s="167" t="s">
        <v>1084</v>
      </c>
      <c r="D1261" s="150">
        <v>2747</v>
      </c>
      <c r="E1261" s="150">
        <v>43</v>
      </c>
      <c r="F1261" s="150">
        <v>31</v>
      </c>
      <c r="G1261" s="150">
        <v>1</v>
      </c>
      <c r="H1261" s="150">
        <v>0</v>
      </c>
      <c r="I1261" s="151">
        <v>2892</v>
      </c>
      <c r="J1261" s="151">
        <v>29</v>
      </c>
      <c r="K1261" s="151">
        <v>29</v>
      </c>
      <c r="L1261" s="151">
        <v>0</v>
      </c>
      <c r="M1261" s="151">
        <v>0</v>
      </c>
      <c r="N1261" s="151">
        <v>2551</v>
      </c>
      <c r="O1261" s="151">
        <v>50</v>
      </c>
      <c r="P1261" s="151">
        <v>50</v>
      </c>
      <c r="Q1261" s="151">
        <v>12</v>
      </c>
      <c r="R1261" s="151">
        <v>0</v>
      </c>
      <c r="S1261" s="152">
        <v>0.015</v>
      </c>
      <c r="T1261" s="153">
        <v>76161</v>
      </c>
      <c r="U1261" s="153">
        <v>1064</v>
      </c>
      <c r="V1261" s="153">
        <v>1051</v>
      </c>
      <c r="W1261" s="153">
        <v>0</v>
      </c>
      <c r="X1261" s="151">
        <v>928</v>
      </c>
      <c r="Y1261" s="154">
        <v>0.0139704048003571</v>
      </c>
      <c r="Z1261" s="154">
        <v>0.0156534401164907</v>
      </c>
      <c r="AA1261" s="154">
        <v>0.0100276625172891</v>
      </c>
      <c r="AB1261" s="155">
        <v>0.0196001568012544</v>
      </c>
      <c r="AC1261" s="156">
        <v>0.00562577759920164</v>
      </c>
      <c r="AD1261" s="157">
        <v>19667</v>
      </c>
      <c r="AE1261" s="158">
        <v>289</v>
      </c>
      <c r="AF1261" s="158">
        <v>0</v>
      </c>
      <c r="AG1261" s="158">
        <v>19538</v>
      </c>
      <c r="AH1261" s="158">
        <v>292</v>
      </c>
      <c r="AI1261" s="158">
        <v>0</v>
      </c>
      <c r="AJ1261" s="155">
        <v>0.0146946661920984</v>
      </c>
      <c r="AK1261" s="155">
        <v>0.0149452349268093</v>
      </c>
      <c r="AL1261" s="156">
        <v>-0.000250568734710856</v>
      </c>
    </row>
    <row r="1262" spans="1:38">
      <c r="A1262" s="166" t="s">
        <v>1085</v>
      </c>
      <c r="B1262" s="167" t="s">
        <v>1832</v>
      </c>
      <c r="C1262" s="167" t="s">
        <v>1087</v>
      </c>
      <c r="D1262" s="150">
        <v>2801</v>
      </c>
      <c r="E1262" s="150">
        <v>48</v>
      </c>
      <c r="F1262" s="150">
        <v>33</v>
      </c>
      <c r="G1262" s="150">
        <v>0</v>
      </c>
      <c r="H1262" s="150">
        <v>0</v>
      </c>
      <c r="I1262" s="151">
        <v>2641</v>
      </c>
      <c r="J1262" s="151">
        <v>48</v>
      </c>
      <c r="K1262" s="151">
        <v>48</v>
      </c>
      <c r="L1262" s="151">
        <v>3</v>
      </c>
      <c r="M1262" s="151">
        <v>0</v>
      </c>
      <c r="N1262" s="151">
        <v>3095</v>
      </c>
      <c r="O1262" s="151">
        <v>54</v>
      </c>
      <c r="P1262" s="151">
        <v>54</v>
      </c>
      <c r="Q1262" s="151">
        <v>19</v>
      </c>
      <c r="R1262" s="151">
        <v>0</v>
      </c>
      <c r="S1262" s="152">
        <v>0.015</v>
      </c>
      <c r="T1262" s="153">
        <v>79164</v>
      </c>
      <c r="U1262" s="153">
        <v>1411</v>
      </c>
      <c r="V1262" s="153">
        <v>1396</v>
      </c>
      <c r="W1262" s="153">
        <v>0</v>
      </c>
      <c r="X1262" s="151">
        <v>1257</v>
      </c>
      <c r="Y1262" s="154">
        <v>0.0178237582739629</v>
      </c>
      <c r="Z1262" s="154">
        <v>0.0171367368796858</v>
      </c>
      <c r="AA1262" s="154">
        <v>0.0181749337372208</v>
      </c>
      <c r="AB1262" s="155">
        <v>0.0174474959612278</v>
      </c>
      <c r="AC1262" s="156">
        <v>-0.00103819685753492</v>
      </c>
      <c r="AD1262" s="157">
        <v>19418</v>
      </c>
      <c r="AE1262" s="158">
        <v>342</v>
      </c>
      <c r="AF1262" s="158">
        <v>0</v>
      </c>
      <c r="AG1262" s="158">
        <v>19936</v>
      </c>
      <c r="AH1262" s="158">
        <v>400</v>
      </c>
      <c r="AI1262" s="158">
        <v>0</v>
      </c>
      <c r="AJ1262" s="155">
        <v>0.0176125244618395</v>
      </c>
      <c r="AK1262" s="155">
        <v>0.0200642054574639</v>
      </c>
      <c r="AL1262" s="156">
        <v>-0.00245168099562436</v>
      </c>
    </row>
    <row r="1263" spans="1:38">
      <c r="A1263" s="166" t="s">
        <v>1085</v>
      </c>
      <c r="B1263" s="167" t="s">
        <v>1832</v>
      </c>
      <c r="C1263" s="167" t="s">
        <v>1088</v>
      </c>
      <c r="D1263" s="150">
        <v>4189</v>
      </c>
      <c r="E1263" s="150">
        <v>52</v>
      </c>
      <c r="F1263" s="150">
        <v>36</v>
      </c>
      <c r="G1263" s="150">
        <v>0</v>
      </c>
      <c r="H1263" s="150">
        <v>0</v>
      </c>
      <c r="I1263" s="151">
        <v>4177</v>
      </c>
      <c r="J1263" s="151">
        <v>63</v>
      </c>
      <c r="K1263" s="151">
        <v>63</v>
      </c>
      <c r="L1263" s="151">
        <v>2</v>
      </c>
      <c r="M1263" s="151">
        <v>0</v>
      </c>
      <c r="N1263" s="151">
        <v>4755</v>
      </c>
      <c r="O1263" s="151">
        <v>54</v>
      </c>
      <c r="P1263" s="151">
        <v>54</v>
      </c>
      <c r="Q1263" s="151">
        <v>17</v>
      </c>
      <c r="R1263" s="151">
        <v>0</v>
      </c>
      <c r="S1263" s="152">
        <v>0.015</v>
      </c>
      <c r="T1263" s="153">
        <v>118579</v>
      </c>
      <c r="U1263" s="153">
        <v>1572</v>
      </c>
      <c r="V1263" s="153">
        <v>1556</v>
      </c>
      <c r="W1263" s="153">
        <v>1</v>
      </c>
      <c r="X1263" s="151">
        <v>1391</v>
      </c>
      <c r="Y1263" s="154">
        <v>0.0132485515985124</v>
      </c>
      <c r="Z1263" s="154">
        <v>0.0124134638338506</v>
      </c>
      <c r="AA1263" s="154">
        <v>0.0150825951639933</v>
      </c>
      <c r="AB1263" s="155">
        <v>0.0113564668769716</v>
      </c>
      <c r="AC1263" s="156">
        <v>-0.00266913133014274</v>
      </c>
      <c r="AD1263" s="157">
        <v>30163</v>
      </c>
      <c r="AE1263" s="158">
        <v>386</v>
      </c>
      <c r="AF1263" s="158">
        <v>0</v>
      </c>
      <c r="AG1263" s="158">
        <v>29877</v>
      </c>
      <c r="AH1263" s="158">
        <v>382</v>
      </c>
      <c r="AI1263" s="158">
        <v>0</v>
      </c>
      <c r="AJ1263" s="155">
        <v>0.0127971355634386</v>
      </c>
      <c r="AK1263" s="155">
        <v>0.0127857549285403</v>
      </c>
      <c r="AL1263" s="156">
        <v>1.13806348983007e-5</v>
      </c>
    </row>
    <row r="1264" spans="1:38">
      <c r="A1264" s="166" t="s">
        <v>1085</v>
      </c>
      <c r="B1264" s="167" t="s">
        <v>1832</v>
      </c>
      <c r="C1264" s="167" t="s">
        <v>1089</v>
      </c>
      <c r="D1264" s="150">
        <v>4228</v>
      </c>
      <c r="E1264" s="150">
        <v>55</v>
      </c>
      <c r="F1264" s="150">
        <v>47</v>
      </c>
      <c r="G1264" s="150">
        <v>0</v>
      </c>
      <c r="H1264" s="150">
        <v>0</v>
      </c>
      <c r="I1264" s="151">
        <v>3857</v>
      </c>
      <c r="J1264" s="151">
        <v>56</v>
      </c>
      <c r="K1264" s="151">
        <v>56</v>
      </c>
      <c r="L1264" s="151">
        <v>4</v>
      </c>
      <c r="M1264" s="151">
        <v>0</v>
      </c>
      <c r="N1264" s="151">
        <v>4439</v>
      </c>
      <c r="O1264" s="151">
        <v>49</v>
      </c>
      <c r="P1264" s="151">
        <v>49</v>
      </c>
      <c r="Q1264" s="151">
        <v>27</v>
      </c>
      <c r="R1264" s="151">
        <v>0</v>
      </c>
      <c r="S1264" s="152">
        <v>0.015</v>
      </c>
      <c r="T1264" s="153">
        <v>110147</v>
      </c>
      <c r="U1264" s="153">
        <v>1306</v>
      </c>
      <c r="V1264" s="153">
        <v>1295</v>
      </c>
      <c r="W1264" s="153">
        <v>4</v>
      </c>
      <c r="X1264" s="151">
        <v>1151</v>
      </c>
      <c r="Y1264" s="154">
        <v>0.0118205670603829</v>
      </c>
      <c r="Z1264" s="154">
        <v>0.0130085146641438</v>
      </c>
      <c r="AA1264" s="154">
        <v>0.014519056261343</v>
      </c>
      <c r="AB1264" s="155">
        <v>0.0110385221896824</v>
      </c>
      <c r="AC1264" s="156">
        <v>-0.00151054159719921</v>
      </c>
      <c r="AD1264" s="157">
        <v>27433</v>
      </c>
      <c r="AE1264" s="158">
        <v>323</v>
      </c>
      <c r="AF1264" s="158">
        <v>1</v>
      </c>
      <c r="AG1264" s="158">
        <v>27656</v>
      </c>
      <c r="AH1264" s="158">
        <v>328</v>
      </c>
      <c r="AI1264" s="158">
        <v>2</v>
      </c>
      <c r="AJ1264" s="155">
        <v>0.0117376881857617</v>
      </c>
      <c r="AK1264" s="155">
        <v>0.0117876771767428</v>
      </c>
      <c r="AL1264" s="156">
        <v>-4.9988990981166e-5</v>
      </c>
    </row>
    <row r="1265" spans="1:38">
      <c r="A1265" s="166" t="s">
        <v>1085</v>
      </c>
      <c r="B1265" s="167" t="s">
        <v>1832</v>
      </c>
      <c r="C1265" s="167" t="s">
        <v>1090</v>
      </c>
      <c r="D1265" s="150">
        <v>5019</v>
      </c>
      <c r="E1265" s="150">
        <v>92</v>
      </c>
      <c r="F1265" s="150">
        <v>71</v>
      </c>
      <c r="G1265" s="150">
        <v>0</v>
      </c>
      <c r="H1265" s="150">
        <v>0</v>
      </c>
      <c r="I1265" s="151">
        <v>4989</v>
      </c>
      <c r="J1265" s="151">
        <v>108</v>
      </c>
      <c r="K1265" s="151">
        <v>108</v>
      </c>
      <c r="L1265" s="151">
        <v>7</v>
      </c>
      <c r="M1265" s="151">
        <v>0</v>
      </c>
      <c r="N1265" s="151">
        <v>5761</v>
      </c>
      <c r="O1265" s="151">
        <v>84</v>
      </c>
      <c r="P1265" s="151">
        <v>84</v>
      </c>
      <c r="Q1265" s="151">
        <v>45</v>
      </c>
      <c r="R1265" s="151">
        <v>0</v>
      </c>
      <c r="S1265" s="152">
        <v>0.015</v>
      </c>
      <c r="T1265" s="153">
        <v>137786</v>
      </c>
      <c r="U1265" s="153">
        <v>2492</v>
      </c>
      <c r="V1265" s="153">
        <v>2471</v>
      </c>
      <c r="W1265" s="153">
        <v>1</v>
      </c>
      <c r="X1265" s="151">
        <v>2227</v>
      </c>
      <c r="Y1265" s="154">
        <v>0.0180787598159465</v>
      </c>
      <c r="Z1265" s="154">
        <v>0.0183303446901773</v>
      </c>
      <c r="AA1265" s="154">
        <v>0.0216476247745039</v>
      </c>
      <c r="AB1265" s="155">
        <v>0.0145808019441069</v>
      </c>
      <c r="AC1265" s="156">
        <v>-0.00331728008432658</v>
      </c>
      <c r="AD1265" s="157">
        <v>35217</v>
      </c>
      <c r="AE1265" s="158">
        <v>608</v>
      </c>
      <c r="AF1265" s="158">
        <v>0</v>
      </c>
      <c r="AG1265" s="158">
        <v>35032</v>
      </c>
      <c r="AH1265" s="158">
        <v>685</v>
      </c>
      <c r="AI1265" s="158">
        <v>0</v>
      </c>
      <c r="AJ1265" s="155">
        <v>0.0172643893574126</v>
      </c>
      <c r="AK1265" s="155">
        <v>0.01955355103905</v>
      </c>
      <c r="AL1265" s="156">
        <v>-0.0022891616816374</v>
      </c>
    </row>
    <row r="1266" spans="1:38">
      <c r="A1266" s="166" t="s">
        <v>1085</v>
      </c>
      <c r="B1266" s="167" t="s">
        <v>1832</v>
      </c>
      <c r="C1266" s="167" t="s">
        <v>1091</v>
      </c>
      <c r="D1266" s="150">
        <v>5570</v>
      </c>
      <c r="E1266" s="150">
        <v>115</v>
      </c>
      <c r="F1266" s="150">
        <v>77</v>
      </c>
      <c r="G1266" s="150">
        <v>0</v>
      </c>
      <c r="H1266" s="150">
        <v>0</v>
      </c>
      <c r="I1266" s="151">
        <v>5330</v>
      </c>
      <c r="J1266" s="151">
        <v>131</v>
      </c>
      <c r="K1266" s="151">
        <v>131</v>
      </c>
      <c r="L1266" s="151">
        <v>13</v>
      </c>
      <c r="M1266" s="151">
        <v>0</v>
      </c>
      <c r="N1266" s="151">
        <v>6282</v>
      </c>
      <c r="O1266" s="151">
        <v>178</v>
      </c>
      <c r="P1266" s="151">
        <v>178</v>
      </c>
      <c r="Q1266" s="151">
        <v>84</v>
      </c>
      <c r="R1266" s="151">
        <v>0</v>
      </c>
      <c r="S1266" s="152">
        <v>0.015</v>
      </c>
      <c r="T1266" s="153">
        <v>159425</v>
      </c>
      <c r="U1266" s="153">
        <v>3357</v>
      </c>
      <c r="V1266" s="153">
        <v>3318</v>
      </c>
      <c r="W1266" s="153">
        <v>0</v>
      </c>
      <c r="X1266" s="151">
        <v>2971</v>
      </c>
      <c r="Y1266" s="154">
        <v>0.0210569233181747</v>
      </c>
      <c r="Z1266" s="154">
        <v>0.0206463195691203</v>
      </c>
      <c r="AA1266" s="154">
        <v>0.024577861163227</v>
      </c>
      <c r="AB1266" s="155">
        <v>0.0283349251830627</v>
      </c>
      <c r="AC1266" s="156">
        <v>-0.00393154159410673</v>
      </c>
      <c r="AD1266" s="157">
        <v>38760</v>
      </c>
      <c r="AE1266" s="158">
        <v>874</v>
      </c>
      <c r="AF1266" s="158">
        <v>0</v>
      </c>
      <c r="AG1266" s="158">
        <v>40154</v>
      </c>
      <c r="AH1266" s="158">
        <v>928</v>
      </c>
      <c r="AI1266" s="158">
        <v>0</v>
      </c>
      <c r="AJ1266" s="155">
        <v>0.0225490196078431</v>
      </c>
      <c r="AK1266" s="155">
        <v>0.0231110225631319</v>
      </c>
      <c r="AL1266" s="156">
        <v>-0.000562002955288805</v>
      </c>
    </row>
    <row r="1267" spans="1:38">
      <c r="A1267" s="166" t="s">
        <v>1085</v>
      </c>
      <c r="B1267" s="167" t="s">
        <v>1832</v>
      </c>
      <c r="C1267" s="167" t="s">
        <v>1092</v>
      </c>
      <c r="D1267" s="150">
        <v>2126</v>
      </c>
      <c r="E1267" s="150">
        <v>35</v>
      </c>
      <c r="F1267" s="150">
        <v>27</v>
      </c>
      <c r="G1267" s="150">
        <v>0</v>
      </c>
      <c r="H1267" s="150">
        <v>0</v>
      </c>
      <c r="I1267" s="151">
        <v>2137</v>
      </c>
      <c r="J1267" s="151">
        <v>35</v>
      </c>
      <c r="K1267" s="151">
        <v>35</v>
      </c>
      <c r="L1267" s="151">
        <v>4</v>
      </c>
      <c r="M1267" s="151">
        <v>0</v>
      </c>
      <c r="N1267" s="151">
        <v>2532</v>
      </c>
      <c r="O1267" s="151">
        <v>34</v>
      </c>
      <c r="P1267" s="151">
        <v>34</v>
      </c>
      <c r="Q1267" s="151">
        <v>12</v>
      </c>
      <c r="R1267" s="151">
        <v>0</v>
      </c>
      <c r="S1267" s="152">
        <v>0.015</v>
      </c>
      <c r="T1267" s="153">
        <v>61755</v>
      </c>
      <c r="U1267" s="153">
        <v>770</v>
      </c>
      <c r="V1267" s="153">
        <v>762</v>
      </c>
      <c r="W1267" s="153">
        <v>2</v>
      </c>
      <c r="X1267" s="151">
        <v>669</v>
      </c>
      <c r="Y1267" s="154">
        <v>0.0124362399805684</v>
      </c>
      <c r="Z1267" s="154">
        <v>0.0164628410159925</v>
      </c>
      <c r="AA1267" s="154">
        <v>0.0163781001403837</v>
      </c>
      <c r="AB1267" s="155">
        <v>0.0134281200631912</v>
      </c>
      <c r="AC1267" s="156">
        <v>8.47408756087589e-5</v>
      </c>
      <c r="AD1267" s="157">
        <v>15598</v>
      </c>
      <c r="AE1267" s="158">
        <v>180</v>
      </c>
      <c r="AF1267" s="158">
        <v>0</v>
      </c>
      <c r="AG1267" s="158">
        <v>15481</v>
      </c>
      <c r="AH1267" s="158">
        <v>184</v>
      </c>
      <c r="AI1267" s="158">
        <v>1</v>
      </c>
      <c r="AJ1267" s="155">
        <v>0.0115399410180792</v>
      </c>
      <c r="AK1267" s="155">
        <v>0.0118209417996253</v>
      </c>
      <c r="AL1267" s="156">
        <v>-0.000281000781546106</v>
      </c>
    </row>
    <row r="1268" spans="1:38">
      <c r="A1268" s="166" t="s">
        <v>1085</v>
      </c>
      <c r="B1268" s="167" t="s">
        <v>1832</v>
      </c>
      <c r="C1268" s="167" t="s">
        <v>1093</v>
      </c>
      <c r="D1268" s="150">
        <v>3363</v>
      </c>
      <c r="E1268" s="150">
        <v>39</v>
      </c>
      <c r="F1268" s="150">
        <v>25</v>
      </c>
      <c r="G1268" s="150">
        <v>0</v>
      </c>
      <c r="H1268" s="150">
        <v>0</v>
      </c>
      <c r="I1268" s="151">
        <v>3319</v>
      </c>
      <c r="J1268" s="151">
        <v>48</v>
      </c>
      <c r="K1268" s="151">
        <v>48</v>
      </c>
      <c r="L1268" s="151">
        <v>1</v>
      </c>
      <c r="M1268" s="151">
        <v>0</v>
      </c>
      <c r="N1268" s="151">
        <v>3530</v>
      </c>
      <c r="O1268" s="151">
        <v>44</v>
      </c>
      <c r="P1268" s="151">
        <v>44</v>
      </c>
      <c r="Q1268" s="151">
        <v>25</v>
      </c>
      <c r="R1268" s="151">
        <v>0</v>
      </c>
      <c r="S1268" s="152">
        <v>0.015</v>
      </c>
      <c r="T1268" s="153">
        <v>92878</v>
      </c>
      <c r="U1268" s="153">
        <v>1135</v>
      </c>
      <c r="V1268" s="153">
        <v>1121</v>
      </c>
      <c r="W1268" s="153">
        <v>0</v>
      </c>
      <c r="X1268" s="151">
        <v>1008</v>
      </c>
      <c r="Y1268" s="154">
        <v>0.0122203320484937</v>
      </c>
      <c r="Z1268" s="154">
        <v>0.0115967885816235</v>
      </c>
      <c r="AA1268" s="154">
        <v>0.0144621874058451</v>
      </c>
      <c r="AB1268" s="155">
        <v>0.0124645892351275</v>
      </c>
      <c r="AC1268" s="156">
        <v>-0.00286539882422158</v>
      </c>
      <c r="AD1268" s="157">
        <v>23108</v>
      </c>
      <c r="AE1268" s="158">
        <v>265</v>
      </c>
      <c r="AF1268" s="158">
        <v>0</v>
      </c>
      <c r="AG1268" s="158">
        <v>23464</v>
      </c>
      <c r="AH1268" s="158">
        <v>292</v>
      </c>
      <c r="AI1268" s="158">
        <v>0</v>
      </c>
      <c r="AJ1268" s="155">
        <v>0.0114678899082569</v>
      </c>
      <c r="AK1268" s="155">
        <v>0.0124445959768155</v>
      </c>
      <c r="AL1268" s="156">
        <v>-0.000976706068558666</v>
      </c>
    </row>
    <row r="1269" spans="1:38">
      <c r="A1269" s="166" t="s">
        <v>1085</v>
      </c>
      <c r="B1269" s="167" t="s">
        <v>1832</v>
      </c>
      <c r="C1269" s="167" t="s">
        <v>1094</v>
      </c>
      <c r="D1269" s="150">
        <v>7589</v>
      </c>
      <c r="E1269" s="150">
        <v>131</v>
      </c>
      <c r="F1269" s="150">
        <v>102</v>
      </c>
      <c r="G1269" s="150">
        <v>0</v>
      </c>
      <c r="H1269" s="150">
        <v>0</v>
      </c>
      <c r="I1269" s="151">
        <v>6682</v>
      </c>
      <c r="J1269" s="151">
        <v>148</v>
      </c>
      <c r="K1269" s="151">
        <v>148</v>
      </c>
      <c r="L1269" s="151">
        <v>12</v>
      </c>
      <c r="M1269" s="151">
        <v>0</v>
      </c>
      <c r="N1269" s="151">
        <v>7808</v>
      </c>
      <c r="O1269" s="151">
        <v>140</v>
      </c>
      <c r="P1269" s="151">
        <v>140</v>
      </c>
      <c r="Q1269" s="151">
        <v>67</v>
      </c>
      <c r="R1269" s="151">
        <v>0</v>
      </c>
      <c r="S1269" s="152">
        <v>0.015</v>
      </c>
      <c r="T1269" s="153">
        <v>199838</v>
      </c>
      <c r="U1269" s="153">
        <v>3704</v>
      </c>
      <c r="V1269" s="153">
        <v>3675</v>
      </c>
      <c r="W1269" s="153">
        <v>0</v>
      </c>
      <c r="X1269" s="151">
        <v>3302</v>
      </c>
      <c r="Y1269" s="154">
        <v>0.0185350133608223</v>
      </c>
      <c r="Z1269" s="154">
        <v>0.0172618263275794</v>
      </c>
      <c r="AA1269" s="154">
        <v>0.0221490571685124</v>
      </c>
      <c r="AB1269" s="155">
        <v>0.0179303278688525</v>
      </c>
      <c r="AC1269" s="156">
        <v>-0.00488723084093303</v>
      </c>
      <c r="AD1269" s="157">
        <v>49881</v>
      </c>
      <c r="AE1269" s="158">
        <v>940</v>
      </c>
      <c r="AF1269" s="158">
        <v>0</v>
      </c>
      <c r="AG1269" s="158">
        <v>49614</v>
      </c>
      <c r="AH1269" s="158">
        <v>1068</v>
      </c>
      <c r="AI1269" s="158">
        <v>0</v>
      </c>
      <c r="AJ1269" s="155">
        <v>0.0188448507447726</v>
      </c>
      <c r="AK1269" s="155">
        <v>0.0215261821260128</v>
      </c>
      <c r="AL1269" s="156">
        <v>-0.00268133138124026</v>
      </c>
    </row>
    <row r="1270" spans="1:38">
      <c r="A1270" s="166" t="s">
        <v>1085</v>
      </c>
      <c r="B1270" s="167" t="s">
        <v>1832</v>
      </c>
      <c r="C1270" s="167" t="s">
        <v>1095</v>
      </c>
      <c r="D1270" s="150">
        <v>5420</v>
      </c>
      <c r="E1270" s="150">
        <v>86</v>
      </c>
      <c r="F1270" s="150">
        <v>64</v>
      </c>
      <c r="G1270" s="150">
        <v>0</v>
      </c>
      <c r="H1270" s="150">
        <v>0</v>
      </c>
      <c r="I1270" s="151">
        <v>5295</v>
      </c>
      <c r="J1270" s="151">
        <v>83</v>
      </c>
      <c r="K1270" s="151">
        <v>80</v>
      </c>
      <c r="L1270" s="151">
        <v>4</v>
      </c>
      <c r="M1270" s="151">
        <v>0</v>
      </c>
      <c r="N1270" s="151">
        <v>6110</v>
      </c>
      <c r="O1270" s="151">
        <v>103</v>
      </c>
      <c r="P1270" s="151">
        <v>103</v>
      </c>
      <c r="Q1270" s="151">
        <v>39</v>
      </c>
      <c r="R1270" s="151">
        <v>0</v>
      </c>
      <c r="S1270" s="152">
        <v>0.015</v>
      </c>
      <c r="T1270" s="153">
        <v>154456</v>
      </c>
      <c r="U1270" s="153">
        <v>2464</v>
      </c>
      <c r="V1270" s="153">
        <v>2431</v>
      </c>
      <c r="W1270" s="153">
        <v>1</v>
      </c>
      <c r="X1270" s="151">
        <v>2184</v>
      </c>
      <c r="Y1270" s="154">
        <v>0.0159462889107578</v>
      </c>
      <c r="Z1270" s="154">
        <v>0.0158671586715867</v>
      </c>
      <c r="AA1270" s="154">
        <v>0.0156751652502361</v>
      </c>
      <c r="AB1270" s="155">
        <v>0.0168576104746318</v>
      </c>
      <c r="AC1270" s="156">
        <v>0.000191993421350643</v>
      </c>
      <c r="AD1270" s="157">
        <v>37861</v>
      </c>
      <c r="AE1270" s="158">
        <v>655</v>
      </c>
      <c r="AF1270" s="158">
        <v>0</v>
      </c>
      <c r="AG1270" s="158">
        <v>39221</v>
      </c>
      <c r="AH1270" s="158">
        <v>607</v>
      </c>
      <c r="AI1270" s="158">
        <v>0</v>
      </c>
      <c r="AJ1270" s="155">
        <v>0.0173001241382953</v>
      </c>
      <c r="AK1270" s="155">
        <v>0.0154764029474006</v>
      </c>
      <c r="AL1270" s="156">
        <v>0.00182372119089472</v>
      </c>
    </row>
    <row r="1271" spans="1:38">
      <c r="A1271" s="166" t="s">
        <v>1085</v>
      </c>
      <c r="B1271" s="167" t="s">
        <v>1832</v>
      </c>
      <c r="C1271" s="167" t="s">
        <v>1096</v>
      </c>
      <c r="D1271" s="150">
        <v>4098</v>
      </c>
      <c r="E1271" s="150">
        <v>49</v>
      </c>
      <c r="F1271" s="150">
        <v>32</v>
      </c>
      <c r="G1271" s="150">
        <v>0</v>
      </c>
      <c r="H1271" s="150">
        <v>0</v>
      </c>
      <c r="I1271" s="151">
        <v>4081</v>
      </c>
      <c r="J1271" s="151">
        <v>40</v>
      </c>
      <c r="K1271" s="151">
        <v>40</v>
      </c>
      <c r="L1271" s="151">
        <v>6</v>
      </c>
      <c r="M1271" s="151">
        <v>0</v>
      </c>
      <c r="N1271" s="151">
        <v>4631</v>
      </c>
      <c r="O1271" s="151">
        <v>54</v>
      </c>
      <c r="P1271" s="151">
        <v>54</v>
      </c>
      <c r="Q1271" s="151">
        <v>23</v>
      </c>
      <c r="R1271" s="151">
        <v>0</v>
      </c>
      <c r="S1271" s="152">
        <v>0.015</v>
      </c>
      <c r="T1271" s="153">
        <v>113250</v>
      </c>
      <c r="U1271" s="153">
        <v>1301</v>
      </c>
      <c r="V1271" s="153">
        <v>1284</v>
      </c>
      <c r="W1271" s="153">
        <v>3</v>
      </c>
      <c r="X1271" s="151">
        <v>1163</v>
      </c>
      <c r="Y1271" s="154">
        <v>0.0114613686534216</v>
      </c>
      <c r="Z1271" s="154">
        <v>0.0119570522205954</v>
      </c>
      <c r="AA1271" s="154">
        <v>0.0098015192354815</v>
      </c>
      <c r="AB1271" s="155">
        <v>0.0116605484776506</v>
      </c>
      <c r="AC1271" s="156">
        <v>0.00215553298511391</v>
      </c>
      <c r="AD1271" s="157">
        <v>29061</v>
      </c>
      <c r="AE1271" s="158">
        <v>300</v>
      </c>
      <c r="AF1271" s="158">
        <v>0</v>
      </c>
      <c r="AG1271" s="158">
        <v>28922</v>
      </c>
      <c r="AH1271" s="158">
        <v>351</v>
      </c>
      <c r="AI1271" s="158">
        <v>1</v>
      </c>
      <c r="AJ1271" s="155">
        <v>0.0103231134510168</v>
      </c>
      <c r="AK1271" s="155">
        <v>0.01210151441809</v>
      </c>
      <c r="AL1271" s="156">
        <v>-0.00177840096707321</v>
      </c>
    </row>
    <row r="1272" spans="1:38">
      <c r="A1272" s="166" t="s">
        <v>1085</v>
      </c>
      <c r="B1272" s="167" t="s">
        <v>1832</v>
      </c>
      <c r="C1272" s="167" t="s">
        <v>1097</v>
      </c>
      <c r="D1272" s="150">
        <v>4019</v>
      </c>
      <c r="E1272" s="150">
        <v>59</v>
      </c>
      <c r="F1272" s="150">
        <v>42</v>
      </c>
      <c r="G1272" s="150">
        <v>0</v>
      </c>
      <c r="H1272" s="150">
        <v>0</v>
      </c>
      <c r="I1272" s="151">
        <v>3803</v>
      </c>
      <c r="J1272" s="151">
        <v>55</v>
      </c>
      <c r="K1272" s="151">
        <v>55</v>
      </c>
      <c r="L1272" s="151">
        <v>6</v>
      </c>
      <c r="M1272" s="151">
        <v>0</v>
      </c>
      <c r="N1272" s="151">
        <v>4365</v>
      </c>
      <c r="O1272" s="151">
        <v>68</v>
      </c>
      <c r="P1272" s="151">
        <v>68</v>
      </c>
      <c r="Q1272" s="151">
        <v>19</v>
      </c>
      <c r="R1272" s="151">
        <v>0</v>
      </c>
      <c r="S1272" s="152">
        <v>0.015</v>
      </c>
      <c r="T1272" s="153">
        <v>110732</v>
      </c>
      <c r="U1272" s="153">
        <v>1810</v>
      </c>
      <c r="V1272" s="153">
        <v>1793</v>
      </c>
      <c r="W1272" s="153">
        <v>0</v>
      </c>
      <c r="X1272" s="151">
        <v>1628</v>
      </c>
      <c r="Y1272" s="154">
        <v>0.0163457717732905</v>
      </c>
      <c r="Z1272" s="154">
        <v>0.0146802687235631</v>
      </c>
      <c r="AA1272" s="154">
        <v>0.0144622666316066</v>
      </c>
      <c r="AB1272" s="155">
        <v>0.0155784650630011</v>
      </c>
      <c r="AC1272" s="156">
        <v>0.00021800209195645</v>
      </c>
      <c r="AD1272" s="157">
        <v>26617</v>
      </c>
      <c r="AE1272" s="158">
        <v>424</v>
      </c>
      <c r="AF1272" s="158">
        <v>0</v>
      </c>
      <c r="AG1272" s="158">
        <v>28108</v>
      </c>
      <c r="AH1272" s="158">
        <v>452</v>
      </c>
      <c r="AI1272" s="158">
        <v>0</v>
      </c>
      <c r="AJ1272" s="155">
        <v>0.0159296690085284</v>
      </c>
      <c r="AK1272" s="155">
        <v>0.0160808310801195</v>
      </c>
      <c r="AL1272" s="156">
        <v>-0.000151162071591156</v>
      </c>
    </row>
    <row r="1273" spans="1:38">
      <c r="A1273" s="166" t="s">
        <v>1085</v>
      </c>
      <c r="B1273" s="167" t="s">
        <v>1832</v>
      </c>
      <c r="C1273" s="167" t="s">
        <v>1098</v>
      </c>
      <c r="D1273" s="150">
        <v>4677</v>
      </c>
      <c r="E1273" s="150">
        <v>55</v>
      </c>
      <c r="F1273" s="150">
        <v>45</v>
      </c>
      <c r="G1273" s="150">
        <v>0</v>
      </c>
      <c r="H1273" s="150">
        <v>0</v>
      </c>
      <c r="I1273" s="151">
        <v>4474</v>
      </c>
      <c r="J1273" s="151">
        <v>75</v>
      </c>
      <c r="K1273" s="151">
        <v>75</v>
      </c>
      <c r="L1273" s="151">
        <v>0</v>
      </c>
      <c r="M1273" s="151">
        <v>0</v>
      </c>
      <c r="N1273" s="151">
        <v>5110</v>
      </c>
      <c r="O1273" s="151">
        <v>58</v>
      </c>
      <c r="P1273" s="151">
        <v>58</v>
      </c>
      <c r="Q1273" s="151">
        <v>9</v>
      </c>
      <c r="R1273" s="151">
        <v>0</v>
      </c>
      <c r="S1273" s="152">
        <v>0.015</v>
      </c>
      <c r="T1273" s="153">
        <v>131439</v>
      </c>
      <c r="U1273" s="153">
        <v>1650</v>
      </c>
      <c r="V1273" s="153">
        <v>1640</v>
      </c>
      <c r="W1273" s="153">
        <v>0</v>
      </c>
      <c r="X1273" s="151">
        <v>1438</v>
      </c>
      <c r="Y1273" s="154">
        <v>0.0125533517449159</v>
      </c>
      <c r="Z1273" s="154">
        <v>0.0117596750053453</v>
      </c>
      <c r="AA1273" s="154">
        <v>0.0167635225748771</v>
      </c>
      <c r="AB1273" s="155">
        <v>0.0113502935420744</v>
      </c>
      <c r="AC1273" s="156">
        <v>-0.00500384756953176</v>
      </c>
      <c r="AD1273" s="157">
        <v>32195</v>
      </c>
      <c r="AE1273" s="158">
        <v>417</v>
      </c>
      <c r="AF1273" s="158">
        <v>0</v>
      </c>
      <c r="AG1273" s="158">
        <v>33212</v>
      </c>
      <c r="AH1273" s="158">
        <v>365</v>
      </c>
      <c r="AI1273" s="158">
        <v>0</v>
      </c>
      <c r="AJ1273" s="155">
        <v>0.0129523217890977</v>
      </c>
      <c r="AK1273" s="155">
        <v>0.0109900036131519</v>
      </c>
      <c r="AL1273" s="156">
        <v>0.00196231817594581</v>
      </c>
    </row>
    <row r="1274" spans="1:38">
      <c r="A1274" s="166" t="s">
        <v>1085</v>
      </c>
      <c r="B1274" s="167" t="s">
        <v>1832</v>
      </c>
      <c r="C1274" s="167" t="s">
        <v>1099</v>
      </c>
      <c r="D1274" s="150">
        <v>2937</v>
      </c>
      <c r="E1274" s="150">
        <v>31</v>
      </c>
      <c r="F1274" s="150">
        <v>22</v>
      </c>
      <c r="G1274" s="150">
        <v>0</v>
      </c>
      <c r="H1274" s="150">
        <v>0</v>
      </c>
      <c r="I1274" s="151">
        <v>2722</v>
      </c>
      <c r="J1274" s="151">
        <v>20</v>
      </c>
      <c r="K1274" s="151">
        <v>20</v>
      </c>
      <c r="L1274" s="151">
        <v>0</v>
      </c>
      <c r="M1274" s="151">
        <v>0</v>
      </c>
      <c r="N1274" s="151">
        <v>3164</v>
      </c>
      <c r="O1274" s="151">
        <v>21</v>
      </c>
      <c r="P1274" s="151">
        <v>21</v>
      </c>
      <c r="Q1274" s="151">
        <v>1</v>
      </c>
      <c r="R1274" s="151">
        <v>0</v>
      </c>
      <c r="S1274" s="152">
        <v>0.015</v>
      </c>
      <c r="T1274" s="153">
        <v>80739</v>
      </c>
      <c r="U1274" s="153">
        <v>831</v>
      </c>
      <c r="V1274" s="153">
        <v>822</v>
      </c>
      <c r="W1274" s="153">
        <v>0</v>
      </c>
      <c r="X1274" s="151">
        <v>741</v>
      </c>
      <c r="Y1274" s="154">
        <v>0.0102924237357411</v>
      </c>
      <c r="Z1274" s="154">
        <v>0.010554988083078</v>
      </c>
      <c r="AA1274" s="154">
        <v>0.00734753857457752</v>
      </c>
      <c r="AB1274" s="155">
        <v>0.00663716814159292</v>
      </c>
      <c r="AC1274" s="156">
        <v>0.00320744950850045</v>
      </c>
      <c r="AD1274" s="157">
        <v>19845</v>
      </c>
      <c r="AE1274" s="158">
        <v>197</v>
      </c>
      <c r="AF1274" s="158">
        <v>0</v>
      </c>
      <c r="AG1274" s="158">
        <v>20257</v>
      </c>
      <c r="AH1274" s="158">
        <v>189</v>
      </c>
      <c r="AI1274" s="158">
        <v>0</v>
      </c>
      <c r="AJ1274" s="155">
        <v>0.00992693373645755</v>
      </c>
      <c r="AK1274" s="155">
        <v>0.00933010811077652</v>
      </c>
      <c r="AL1274" s="156">
        <v>0.000596825625681025</v>
      </c>
    </row>
    <row r="1275" spans="1:38">
      <c r="A1275" s="166" t="s">
        <v>1085</v>
      </c>
      <c r="B1275" s="167" t="s">
        <v>1832</v>
      </c>
      <c r="C1275" s="167" t="s">
        <v>1100</v>
      </c>
      <c r="D1275" s="150">
        <v>4358</v>
      </c>
      <c r="E1275" s="150">
        <v>46</v>
      </c>
      <c r="F1275" s="150">
        <v>33</v>
      </c>
      <c r="G1275" s="150">
        <v>0</v>
      </c>
      <c r="H1275" s="150">
        <v>0</v>
      </c>
      <c r="I1275" s="151">
        <v>4117</v>
      </c>
      <c r="J1275" s="151">
        <v>37</v>
      </c>
      <c r="K1275" s="151">
        <v>37</v>
      </c>
      <c r="L1275" s="151">
        <v>0</v>
      </c>
      <c r="M1275" s="151">
        <v>0</v>
      </c>
      <c r="N1275" s="151">
        <v>4584</v>
      </c>
      <c r="O1275" s="151">
        <v>42</v>
      </c>
      <c r="P1275" s="151">
        <v>42</v>
      </c>
      <c r="Q1275" s="151">
        <v>11</v>
      </c>
      <c r="R1275" s="151">
        <v>0</v>
      </c>
      <c r="S1275" s="152">
        <v>0.015</v>
      </c>
      <c r="T1275" s="153">
        <v>112302</v>
      </c>
      <c r="U1275" s="153">
        <v>1209</v>
      </c>
      <c r="V1275" s="153">
        <v>1196</v>
      </c>
      <c r="W1275" s="153">
        <v>0</v>
      </c>
      <c r="X1275" s="151">
        <v>1073</v>
      </c>
      <c r="Y1275" s="154">
        <v>0.0107656141475664</v>
      </c>
      <c r="Z1275" s="154">
        <v>0.0105553005966039</v>
      </c>
      <c r="AA1275" s="154">
        <v>0.00898712654845761</v>
      </c>
      <c r="AB1275" s="155">
        <v>0.00916230366492147</v>
      </c>
      <c r="AC1275" s="156">
        <v>0.00156817404814633</v>
      </c>
      <c r="AD1275" s="157">
        <v>28864</v>
      </c>
      <c r="AE1275" s="158">
        <v>300</v>
      </c>
      <c r="AF1275" s="158">
        <v>0</v>
      </c>
      <c r="AG1275" s="158">
        <v>28907</v>
      </c>
      <c r="AH1275" s="158">
        <v>283</v>
      </c>
      <c r="AI1275" s="158">
        <v>0</v>
      </c>
      <c r="AJ1275" s="155">
        <v>0.0103935698447894</v>
      </c>
      <c r="AK1275" s="155">
        <v>0.0097900162590376</v>
      </c>
      <c r="AL1275" s="156">
        <v>0.000603553585751752</v>
      </c>
    </row>
    <row r="1276" spans="1:38">
      <c r="A1276" s="166" t="s">
        <v>1085</v>
      </c>
      <c r="B1276" s="167" t="s">
        <v>1832</v>
      </c>
      <c r="C1276" s="167" t="s">
        <v>1101</v>
      </c>
      <c r="D1276" s="150">
        <v>3000</v>
      </c>
      <c r="E1276" s="150">
        <v>33</v>
      </c>
      <c r="F1276" s="150">
        <v>20</v>
      </c>
      <c r="G1276" s="150">
        <v>0</v>
      </c>
      <c r="H1276" s="150">
        <v>0</v>
      </c>
      <c r="I1276" s="151">
        <v>2750</v>
      </c>
      <c r="J1276" s="151">
        <v>16</v>
      </c>
      <c r="K1276" s="151">
        <v>16</v>
      </c>
      <c r="L1276" s="151">
        <v>0</v>
      </c>
      <c r="M1276" s="151">
        <v>0</v>
      </c>
      <c r="N1276" s="151">
        <v>3126</v>
      </c>
      <c r="O1276" s="151">
        <v>37</v>
      </c>
      <c r="P1276" s="151">
        <v>37</v>
      </c>
      <c r="Q1276" s="151">
        <v>5</v>
      </c>
      <c r="R1276" s="151">
        <v>0</v>
      </c>
      <c r="S1276" s="152">
        <v>0.015</v>
      </c>
      <c r="T1276" s="153">
        <v>74848</v>
      </c>
      <c r="U1276" s="153">
        <v>827</v>
      </c>
      <c r="V1276" s="153">
        <v>814</v>
      </c>
      <c r="W1276" s="153">
        <v>2</v>
      </c>
      <c r="X1276" s="151">
        <v>734</v>
      </c>
      <c r="Y1276" s="154">
        <v>0.011022338606242</v>
      </c>
      <c r="Z1276" s="154">
        <v>0.011</v>
      </c>
      <c r="AA1276" s="154">
        <v>0.00581818181818182</v>
      </c>
      <c r="AB1276" s="155">
        <v>0.0118362124120282</v>
      </c>
      <c r="AC1276" s="156">
        <v>0.00518181818181818</v>
      </c>
      <c r="AD1276" s="157">
        <v>18974</v>
      </c>
      <c r="AE1276" s="158">
        <v>175</v>
      </c>
      <c r="AF1276" s="158">
        <v>0</v>
      </c>
      <c r="AG1276" s="158">
        <v>18920</v>
      </c>
      <c r="AH1276" s="158">
        <v>212</v>
      </c>
      <c r="AI1276" s="158">
        <v>0</v>
      </c>
      <c r="AJ1276" s="155">
        <v>0.00922314746495204</v>
      </c>
      <c r="AK1276" s="155">
        <v>0.0112050739957717</v>
      </c>
      <c r="AL1276" s="156">
        <v>-0.00198192653081963</v>
      </c>
    </row>
    <row r="1277" spans="1:38">
      <c r="A1277" s="166" t="s">
        <v>1085</v>
      </c>
      <c r="B1277" s="167" t="s">
        <v>1832</v>
      </c>
      <c r="C1277" s="167" t="s">
        <v>1102</v>
      </c>
      <c r="D1277" s="150">
        <v>3137</v>
      </c>
      <c r="E1277" s="150">
        <v>71</v>
      </c>
      <c r="F1277" s="150">
        <v>45</v>
      </c>
      <c r="G1277" s="150">
        <v>0</v>
      </c>
      <c r="H1277" s="150">
        <v>0</v>
      </c>
      <c r="I1277" s="151">
        <v>2953</v>
      </c>
      <c r="J1277" s="151">
        <v>18</v>
      </c>
      <c r="K1277" s="151">
        <v>18</v>
      </c>
      <c r="L1277" s="151">
        <v>0</v>
      </c>
      <c r="M1277" s="151">
        <v>0</v>
      </c>
      <c r="N1277" s="151">
        <v>3207</v>
      </c>
      <c r="O1277" s="151">
        <v>34</v>
      </c>
      <c r="P1277" s="151">
        <v>34</v>
      </c>
      <c r="Q1277" s="151">
        <v>5</v>
      </c>
      <c r="R1277" s="151">
        <v>0</v>
      </c>
      <c r="S1277" s="152">
        <v>0.015</v>
      </c>
      <c r="T1277" s="153">
        <v>83741</v>
      </c>
      <c r="U1277" s="153">
        <v>1066</v>
      </c>
      <c r="V1277" s="153">
        <v>1040</v>
      </c>
      <c r="W1277" s="153">
        <v>0</v>
      </c>
      <c r="X1277" s="151">
        <v>914</v>
      </c>
      <c r="Y1277" s="154">
        <v>0.0127297261795297</v>
      </c>
      <c r="Z1277" s="154">
        <v>0.0226330889384763</v>
      </c>
      <c r="AA1277" s="154">
        <v>0.00609549610565527</v>
      </c>
      <c r="AB1277" s="155">
        <v>0.0106018085438104</v>
      </c>
      <c r="AC1277" s="156">
        <v>0.016537592832821</v>
      </c>
      <c r="AD1277" s="157">
        <v>20372</v>
      </c>
      <c r="AE1277" s="158">
        <v>298</v>
      </c>
      <c r="AF1277" s="158">
        <v>0</v>
      </c>
      <c r="AG1277" s="158">
        <v>21378</v>
      </c>
      <c r="AH1277" s="158">
        <v>260</v>
      </c>
      <c r="AI1277" s="158">
        <v>0</v>
      </c>
      <c r="AJ1277" s="155">
        <v>0.0146279206754369</v>
      </c>
      <c r="AK1277" s="155">
        <v>0.0121620357376742</v>
      </c>
      <c r="AL1277" s="156">
        <v>0.00246588493776263</v>
      </c>
    </row>
    <row r="1278" spans="1:38">
      <c r="A1278" s="166" t="s">
        <v>1085</v>
      </c>
      <c r="B1278" s="167" t="s">
        <v>1832</v>
      </c>
      <c r="C1278" s="167" t="s">
        <v>1103</v>
      </c>
      <c r="D1278" s="150">
        <v>5179</v>
      </c>
      <c r="E1278" s="150">
        <v>83</v>
      </c>
      <c r="F1278" s="150">
        <v>64</v>
      </c>
      <c r="G1278" s="150">
        <v>0</v>
      </c>
      <c r="H1278" s="150">
        <v>0</v>
      </c>
      <c r="I1278" s="151">
        <v>5192</v>
      </c>
      <c r="J1278" s="151">
        <v>66</v>
      </c>
      <c r="K1278" s="151">
        <v>66</v>
      </c>
      <c r="L1278" s="151">
        <v>0</v>
      </c>
      <c r="M1278" s="151">
        <v>0</v>
      </c>
      <c r="N1278" s="151">
        <v>5621</v>
      </c>
      <c r="O1278" s="151">
        <v>72</v>
      </c>
      <c r="P1278" s="151">
        <v>72</v>
      </c>
      <c r="Q1278" s="151">
        <v>7</v>
      </c>
      <c r="R1278" s="151">
        <v>0</v>
      </c>
      <c r="S1278" s="152">
        <v>0.015</v>
      </c>
      <c r="T1278" s="153">
        <v>139406</v>
      </c>
      <c r="U1278" s="153">
        <v>1994</v>
      </c>
      <c r="V1278" s="153">
        <v>1975</v>
      </c>
      <c r="W1278" s="153">
        <v>0</v>
      </c>
      <c r="X1278" s="151">
        <v>1744</v>
      </c>
      <c r="Y1278" s="154">
        <v>0.014303545041103</v>
      </c>
      <c r="Z1278" s="154">
        <v>0.0160262598957328</v>
      </c>
      <c r="AA1278" s="154">
        <v>0.0127118644067797</v>
      </c>
      <c r="AB1278" s="155">
        <v>0.0128091086995197</v>
      </c>
      <c r="AC1278" s="156">
        <v>0.0033143954889531</v>
      </c>
      <c r="AD1278" s="157">
        <v>35349</v>
      </c>
      <c r="AE1278" s="158">
        <v>436</v>
      </c>
      <c r="AF1278" s="158">
        <v>0</v>
      </c>
      <c r="AG1278" s="158">
        <v>34986</v>
      </c>
      <c r="AH1278" s="158">
        <v>517</v>
      </c>
      <c r="AI1278" s="158">
        <v>0</v>
      </c>
      <c r="AJ1278" s="155">
        <v>0.0123341537242921</v>
      </c>
      <c r="AK1278" s="155">
        <v>0.0147773395072315</v>
      </c>
      <c r="AL1278" s="156">
        <v>-0.0024431857829394</v>
      </c>
    </row>
    <row r="1279" spans="1:38">
      <c r="A1279" s="166" t="s">
        <v>1085</v>
      </c>
      <c r="B1279" s="167" t="s">
        <v>1832</v>
      </c>
      <c r="C1279" s="167" t="s">
        <v>1104</v>
      </c>
      <c r="D1279" s="150">
        <v>3777</v>
      </c>
      <c r="E1279" s="150">
        <v>42</v>
      </c>
      <c r="F1279" s="150">
        <v>26</v>
      </c>
      <c r="G1279" s="150">
        <v>0</v>
      </c>
      <c r="H1279" s="150">
        <v>0</v>
      </c>
      <c r="I1279" s="151">
        <v>3695</v>
      </c>
      <c r="J1279" s="151">
        <v>64</v>
      </c>
      <c r="K1279" s="151">
        <v>64</v>
      </c>
      <c r="L1279" s="151">
        <v>2</v>
      </c>
      <c r="M1279" s="151">
        <v>0</v>
      </c>
      <c r="N1279" s="151">
        <v>4045</v>
      </c>
      <c r="O1279" s="151">
        <v>31</v>
      </c>
      <c r="P1279" s="151">
        <v>31</v>
      </c>
      <c r="Q1279" s="151">
        <v>7</v>
      </c>
      <c r="R1279" s="151">
        <v>0</v>
      </c>
      <c r="S1279" s="152">
        <v>0.015</v>
      </c>
      <c r="T1279" s="153">
        <v>105373</v>
      </c>
      <c r="U1279" s="153">
        <v>1219</v>
      </c>
      <c r="V1279" s="153">
        <v>1203</v>
      </c>
      <c r="W1279" s="153">
        <v>0</v>
      </c>
      <c r="X1279" s="151">
        <v>1072</v>
      </c>
      <c r="Y1279" s="154">
        <v>0.011568428345022</v>
      </c>
      <c r="Z1279" s="154">
        <v>0.011119936457506</v>
      </c>
      <c r="AA1279" s="154">
        <v>0.0173207036535859</v>
      </c>
      <c r="AB1279" s="155">
        <v>0.00766378244746601</v>
      </c>
      <c r="AC1279" s="156">
        <v>-0.00620076719607997</v>
      </c>
      <c r="AD1279" s="157">
        <v>25885</v>
      </c>
      <c r="AE1279" s="158">
        <v>310</v>
      </c>
      <c r="AF1279" s="158">
        <v>0</v>
      </c>
      <c r="AG1279" s="158">
        <v>26542</v>
      </c>
      <c r="AH1279" s="158">
        <v>313</v>
      </c>
      <c r="AI1279" s="158">
        <v>0</v>
      </c>
      <c r="AJ1279" s="155">
        <v>0.0119760479041916</v>
      </c>
      <c r="AK1279" s="155">
        <v>0.011792630547811</v>
      </c>
      <c r="AL1279" s="156">
        <v>0.0001834173563806</v>
      </c>
    </row>
    <row r="1280" spans="1:38">
      <c r="A1280" s="166" t="s">
        <v>1085</v>
      </c>
      <c r="B1280" s="167" t="s">
        <v>1832</v>
      </c>
      <c r="C1280" s="167" t="s">
        <v>1105</v>
      </c>
      <c r="D1280" s="150">
        <v>3306</v>
      </c>
      <c r="E1280" s="150">
        <v>56</v>
      </c>
      <c r="F1280" s="150">
        <v>39</v>
      </c>
      <c r="G1280" s="150">
        <v>0</v>
      </c>
      <c r="H1280" s="150">
        <v>0</v>
      </c>
      <c r="I1280" s="151">
        <v>3203</v>
      </c>
      <c r="J1280" s="151">
        <v>78</v>
      </c>
      <c r="K1280" s="151">
        <v>78</v>
      </c>
      <c r="L1280" s="151">
        <v>4</v>
      </c>
      <c r="M1280" s="151">
        <v>0</v>
      </c>
      <c r="N1280" s="151">
        <v>3654</v>
      </c>
      <c r="O1280" s="151">
        <v>80</v>
      </c>
      <c r="P1280" s="151">
        <v>80</v>
      </c>
      <c r="Q1280" s="151">
        <v>10</v>
      </c>
      <c r="R1280" s="151">
        <v>0</v>
      </c>
      <c r="S1280" s="152">
        <v>0.015</v>
      </c>
      <c r="T1280" s="153">
        <v>92887</v>
      </c>
      <c r="U1280" s="153">
        <v>1775</v>
      </c>
      <c r="V1280" s="153">
        <v>1757</v>
      </c>
      <c r="W1280" s="153">
        <v>0</v>
      </c>
      <c r="X1280" s="151">
        <v>1535</v>
      </c>
      <c r="Y1280" s="154">
        <v>0.0191092402596704</v>
      </c>
      <c r="Z1280" s="154">
        <v>0.0169388989715668</v>
      </c>
      <c r="AA1280" s="154">
        <v>0.0243521698407743</v>
      </c>
      <c r="AB1280" s="155">
        <v>0.0218938149972633</v>
      </c>
      <c r="AC1280" s="156">
        <v>-0.00741327086920742</v>
      </c>
      <c r="AD1280" s="157">
        <v>22738</v>
      </c>
      <c r="AE1280" s="158">
        <v>468</v>
      </c>
      <c r="AF1280" s="158">
        <v>0</v>
      </c>
      <c r="AG1280" s="158">
        <v>23279</v>
      </c>
      <c r="AH1280" s="158">
        <v>442</v>
      </c>
      <c r="AI1280" s="158">
        <v>0</v>
      </c>
      <c r="AJ1280" s="155">
        <v>0.0205822851614038</v>
      </c>
      <c r="AK1280" s="155">
        <v>0.0189870698913184</v>
      </c>
      <c r="AL1280" s="156">
        <v>0.00159521527008546</v>
      </c>
    </row>
    <row r="1281" spans="1:38">
      <c r="A1281" s="166" t="s">
        <v>1085</v>
      </c>
      <c r="B1281" s="167" t="s">
        <v>1832</v>
      </c>
      <c r="C1281" s="167" t="s">
        <v>1106</v>
      </c>
      <c r="D1281" s="150">
        <v>2827</v>
      </c>
      <c r="E1281" s="150">
        <v>42</v>
      </c>
      <c r="F1281" s="150">
        <v>30</v>
      </c>
      <c r="G1281" s="150">
        <v>0</v>
      </c>
      <c r="H1281" s="150">
        <v>0</v>
      </c>
      <c r="I1281" s="151">
        <v>2727</v>
      </c>
      <c r="J1281" s="151">
        <v>68</v>
      </c>
      <c r="K1281" s="151">
        <v>68</v>
      </c>
      <c r="L1281" s="151">
        <v>6</v>
      </c>
      <c r="M1281" s="151">
        <v>0</v>
      </c>
      <c r="N1281" s="151">
        <v>3067</v>
      </c>
      <c r="O1281" s="151">
        <v>29</v>
      </c>
      <c r="P1281" s="151">
        <v>29</v>
      </c>
      <c r="Q1281" s="151">
        <v>3</v>
      </c>
      <c r="R1281" s="151">
        <v>0</v>
      </c>
      <c r="S1281" s="152">
        <v>0.015</v>
      </c>
      <c r="T1281" s="153">
        <v>75521</v>
      </c>
      <c r="U1281" s="153">
        <v>1241</v>
      </c>
      <c r="V1281" s="153">
        <v>1228</v>
      </c>
      <c r="W1281" s="153">
        <v>1</v>
      </c>
      <c r="X1281" s="151">
        <v>1085</v>
      </c>
      <c r="Y1281" s="154">
        <v>0.0164192741091882</v>
      </c>
      <c r="Z1281" s="154">
        <v>0.0148567385921472</v>
      </c>
      <c r="AA1281" s="154">
        <v>0.0249358269160249</v>
      </c>
      <c r="AB1281" s="155">
        <v>0.00945549396804695</v>
      </c>
      <c r="AC1281" s="156">
        <v>-0.0100790883238778</v>
      </c>
      <c r="AD1281" s="157">
        <v>18969</v>
      </c>
      <c r="AE1281" s="158">
        <v>333</v>
      </c>
      <c r="AF1281" s="158">
        <v>0</v>
      </c>
      <c r="AG1281" s="158">
        <v>19355</v>
      </c>
      <c r="AH1281" s="158">
        <v>321</v>
      </c>
      <c r="AI1281" s="158">
        <v>1</v>
      </c>
      <c r="AJ1281" s="155">
        <v>0.0175549580895145</v>
      </c>
      <c r="AK1281" s="155">
        <v>0.0165331955567037</v>
      </c>
      <c r="AL1281" s="156">
        <v>0.00102176253281078</v>
      </c>
    </row>
    <row r="1282" spans="1:38">
      <c r="A1282" s="166" t="s">
        <v>1085</v>
      </c>
      <c r="B1282" s="167" t="s">
        <v>1833</v>
      </c>
      <c r="C1282" s="167" t="s">
        <v>1107</v>
      </c>
      <c r="D1282" s="150">
        <v>7493</v>
      </c>
      <c r="E1282" s="150">
        <v>207</v>
      </c>
      <c r="F1282" s="150">
        <v>129</v>
      </c>
      <c r="G1282" s="150">
        <v>2</v>
      </c>
      <c r="H1282" s="150">
        <v>0</v>
      </c>
      <c r="I1282" s="151">
        <v>6931</v>
      </c>
      <c r="J1282" s="151">
        <v>51</v>
      </c>
      <c r="K1282" s="151">
        <v>51</v>
      </c>
      <c r="L1282" s="151">
        <v>0</v>
      </c>
      <c r="M1282" s="151">
        <v>0</v>
      </c>
      <c r="N1282" s="151">
        <v>7283</v>
      </c>
      <c r="O1282" s="151">
        <v>156</v>
      </c>
      <c r="P1282" s="151">
        <v>156</v>
      </c>
      <c r="Q1282" s="151">
        <v>37</v>
      </c>
      <c r="R1282" s="151">
        <v>0</v>
      </c>
      <c r="S1282" s="152">
        <v>0.015</v>
      </c>
      <c r="T1282" s="153">
        <v>209433</v>
      </c>
      <c r="U1282" s="153">
        <v>3623</v>
      </c>
      <c r="V1282" s="153">
        <v>3545</v>
      </c>
      <c r="W1282" s="153">
        <v>5</v>
      </c>
      <c r="X1282" s="151">
        <v>3148</v>
      </c>
      <c r="Y1282" s="154">
        <v>0.0172752145077423</v>
      </c>
      <c r="Z1282" s="154">
        <v>0.0276257840651275</v>
      </c>
      <c r="AA1282" s="154">
        <v>0.00735824556341076</v>
      </c>
      <c r="AB1282" s="155">
        <v>0.0214197446107373</v>
      </c>
      <c r="AC1282" s="156">
        <v>0.0202675385017167</v>
      </c>
      <c r="AD1282" s="157">
        <v>49233</v>
      </c>
      <c r="AE1282" s="158">
        <v>995</v>
      </c>
      <c r="AF1282" s="158">
        <v>0</v>
      </c>
      <c r="AG1282" s="158">
        <v>51959</v>
      </c>
      <c r="AH1282" s="158">
        <v>893</v>
      </c>
      <c r="AI1282" s="158">
        <v>3</v>
      </c>
      <c r="AJ1282" s="155">
        <v>0.0202100217333902</v>
      </c>
      <c r="AK1282" s="155">
        <v>0.0171288900864143</v>
      </c>
      <c r="AL1282" s="156">
        <v>0.00308113164697591</v>
      </c>
    </row>
    <row r="1283" spans="1:38">
      <c r="A1283" s="166" t="s">
        <v>1085</v>
      </c>
      <c r="B1283" s="167" t="s">
        <v>1833</v>
      </c>
      <c r="C1283" s="167" t="s">
        <v>1108</v>
      </c>
      <c r="D1283" s="150">
        <v>3612</v>
      </c>
      <c r="E1283" s="150">
        <v>90</v>
      </c>
      <c r="F1283" s="150">
        <v>63</v>
      </c>
      <c r="G1283" s="150">
        <v>0</v>
      </c>
      <c r="H1283" s="150">
        <v>0</v>
      </c>
      <c r="I1283" s="151">
        <v>3528</v>
      </c>
      <c r="J1283" s="151">
        <v>81</v>
      </c>
      <c r="K1283" s="151">
        <v>81</v>
      </c>
      <c r="L1283" s="151">
        <v>2</v>
      </c>
      <c r="M1283" s="151">
        <v>0</v>
      </c>
      <c r="N1283" s="151">
        <v>3748</v>
      </c>
      <c r="O1283" s="151">
        <v>73</v>
      </c>
      <c r="P1283" s="151">
        <v>73</v>
      </c>
      <c r="Q1283" s="151">
        <v>13</v>
      </c>
      <c r="R1283" s="151">
        <v>0</v>
      </c>
      <c r="S1283" s="152">
        <v>0.015</v>
      </c>
      <c r="T1283" s="153">
        <v>99230</v>
      </c>
      <c r="U1283" s="153">
        <v>1774</v>
      </c>
      <c r="V1283" s="153">
        <v>1746</v>
      </c>
      <c r="W1283" s="153">
        <v>1</v>
      </c>
      <c r="X1283" s="151">
        <v>1509</v>
      </c>
      <c r="Y1283" s="154">
        <v>0.0178675803688401</v>
      </c>
      <c r="Z1283" s="154">
        <v>0.0249169435215947</v>
      </c>
      <c r="AA1283" s="154">
        <v>0.0229591836734694</v>
      </c>
      <c r="AB1283" s="155">
        <v>0.0194770544290288</v>
      </c>
      <c r="AC1283" s="156">
        <v>0.0019577598481253</v>
      </c>
      <c r="AD1283" s="157">
        <v>24521</v>
      </c>
      <c r="AE1283" s="158">
        <v>549</v>
      </c>
      <c r="AF1283" s="158">
        <v>0</v>
      </c>
      <c r="AG1283" s="158">
        <v>24866</v>
      </c>
      <c r="AH1283" s="158">
        <v>425</v>
      </c>
      <c r="AI1283" s="158">
        <v>1</v>
      </c>
      <c r="AJ1283" s="155">
        <v>0.0223889727172628</v>
      </c>
      <c r="AK1283" s="155">
        <v>0.0170513954797716</v>
      </c>
      <c r="AL1283" s="156">
        <v>0.00533757723749118</v>
      </c>
    </row>
    <row r="1284" spans="1:38">
      <c r="A1284" s="166" t="s">
        <v>1085</v>
      </c>
      <c r="B1284" s="167" t="s">
        <v>1833</v>
      </c>
      <c r="C1284" s="167" t="s">
        <v>1109</v>
      </c>
      <c r="D1284" s="150">
        <v>7768</v>
      </c>
      <c r="E1284" s="150">
        <v>197</v>
      </c>
      <c r="F1284" s="150">
        <v>133</v>
      </c>
      <c r="G1284" s="150">
        <v>4</v>
      </c>
      <c r="H1284" s="150">
        <v>0</v>
      </c>
      <c r="I1284" s="151">
        <v>7074</v>
      </c>
      <c r="J1284" s="151">
        <v>117</v>
      </c>
      <c r="K1284" s="151">
        <v>116</v>
      </c>
      <c r="L1284" s="151">
        <v>2</v>
      </c>
      <c r="M1284" s="151">
        <v>0</v>
      </c>
      <c r="N1284" s="151">
        <v>7610</v>
      </c>
      <c r="O1284" s="151">
        <v>237</v>
      </c>
      <c r="P1284" s="151">
        <v>237</v>
      </c>
      <c r="Q1284" s="151">
        <v>90</v>
      </c>
      <c r="R1284" s="151">
        <v>0</v>
      </c>
      <c r="S1284" s="152">
        <v>0.015</v>
      </c>
      <c r="T1284" s="153">
        <v>200373</v>
      </c>
      <c r="U1284" s="153">
        <v>4172</v>
      </c>
      <c r="V1284" s="153">
        <v>4107</v>
      </c>
      <c r="W1284" s="153">
        <v>5</v>
      </c>
      <c r="X1284" s="151">
        <v>3609</v>
      </c>
      <c r="Y1284" s="154">
        <v>0.0207962150589151</v>
      </c>
      <c r="Z1284" s="154">
        <v>0.0253604531410917</v>
      </c>
      <c r="AA1284" s="154">
        <v>0.0165394402035623</v>
      </c>
      <c r="AB1284" s="155">
        <v>0.0311432325886991</v>
      </c>
      <c r="AC1284" s="156">
        <v>0.00882101293752932</v>
      </c>
      <c r="AD1284" s="157">
        <v>48694</v>
      </c>
      <c r="AE1284" s="158">
        <v>1178</v>
      </c>
      <c r="AF1284" s="158">
        <v>0</v>
      </c>
      <c r="AG1284" s="158">
        <v>49538</v>
      </c>
      <c r="AH1284" s="158">
        <v>1030</v>
      </c>
      <c r="AI1284" s="158">
        <v>0</v>
      </c>
      <c r="AJ1284" s="155">
        <v>0.0241918922249148</v>
      </c>
      <c r="AK1284" s="155">
        <v>0.0207921191812346</v>
      </c>
      <c r="AL1284" s="156">
        <v>0.00339977304368017</v>
      </c>
    </row>
    <row r="1285" spans="1:38">
      <c r="A1285" s="166" t="s">
        <v>1085</v>
      </c>
      <c r="B1285" s="167" t="s">
        <v>1833</v>
      </c>
      <c r="C1285" s="167" t="s">
        <v>1110</v>
      </c>
      <c r="D1285" s="150">
        <v>0</v>
      </c>
      <c r="E1285" s="150">
        <v>263</v>
      </c>
      <c r="F1285" s="150">
        <v>204</v>
      </c>
      <c r="G1285" s="150">
        <v>0</v>
      </c>
      <c r="H1285" s="150">
        <v>0</v>
      </c>
      <c r="I1285" s="151">
        <v>4</v>
      </c>
      <c r="J1285" s="151">
        <v>0</v>
      </c>
      <c r="K1285" s="151">
        <v>0</v>
      </c>
      <c r="L1285" s="151">
        <v>0</v>
      </c>
      <c r="M1285" s="151">
        <v>0</v>
      </c>
      <c r="N1285" s="151">
        <v>270</v>
      </c>
      <c r="O1285" s="151">
        <v>565</v>
      </c>
      <c r="P1285" s="151">
        <v>565</v>
      </c>
      <c r="Q1285" s="151">
        <v>0</v>
      </c>
      <c r="R1285" s="151">
        <v>0</v>
      </c>
      <c r="S1285" s="152">
        <v>0.015</v>
      </c>
      <c r="T1285" s="153">
        <v>79685</v>
      </c>
      <c r="U1285" s="153">
        <v>3284</v>
      </c>
      <c r="V1285" s="153">
        <v>3225</v>
      </c>
      <c r="W1285" s="153">
        <v>0</v>
      </c>
      <c r="X1285" s="151">
        <v>2320</v>
      </c>
      <c r="Y1285" s="154">
        <v>0.041212273326222</v>
      </c>
      <c r="Z1285" s="154">
        <v>0</v>
      </c>
      <c r="AA1285" s="154">
        <v>0</v>
      </c>
      <c r="AB1285" s="155">
        <v>2.09259259259259</v>
      </c>
      <c r="AC1285" s="156">
        <v>0</v>
      </c>
      <c r="AD1285" s="157">
        <v>10570</v>
      </c>
      <c r="AE1285" s="158">
        <v>1053</v>
      </c>
      <c r="AF1285" s="158">
        <v>0</v>
      </c>
      <c r="AG1285" s="158">
        <v>16592</v>
      </c>
      <c r="AH1285" s="158">
        <v>795</v>
      </c>
      <c r="AI1285" s="158">
        <v>0</v>
      </c>
      <c r="AJ1285" s="155">
        <v>0.0996215704824976</v>
      </c>
      <c r="AK1285" s="155">
        <v>0.0479146576663452</v>
      </c>
      <c r="AL1285" s="156">
        <v>0.0517069128161524</v>
      </c>
    </row>
    <row r="1286" spans="1:38">
      <c r="A1286" s="166" t="s">
        <v>1085</v>
      </c>
      <c r="B1286" s="167" t="s">
        <v>1833</v>
      </c>
      <c r="C1286" s="167" t="s">
        <v>1111</v>
      </c>
      <c r="D1286" s="150">
        <v>3662</v>
      </c>
      <c r="E1286" s="150">
        <v>67</v>
      </c>
      <c r="F1286" s="150">
        <v>42</v>
      </c>
      <c r="G1286" s="150">
        <v>0</v>
      </c>
      <c r="H1286" s="150">
        <v>0</v>
      </c>
      <c r="I1286" s="151">
        <v>3153</v>
      </c>
      <c r="J1286" s="151">
        <v>97</v>
      </c>
      <c r="K1286" s="151">
        <v>97</v>
      </c>
      <c r="L1286" s="151">
        <v>0</v>
      </c>
      <c r="M1286" s="151">
        <v>0</v>
      </c>
      <c r="N1286" s="151">
        <v>3610</v>
      </c>
      <c r="O1286" s="151">
        <v>53</v>
      </c>
      <c r="P1286" s="151">
        <v>53</v>
      </c>
      <c r="Q1286" s="151">
        <v>25</v>
      </c>
      <c r="R1286" s="151">
        <v>0</v>
      </c>
      <c r="S1286" s="152">
        <v>0.015</v>
      </c>
      <c r="T1286" s="153">
        <v>95803</v>
      </c>
      <c r="U1286" s="153">
        <v>1705</v>
      </c>
      <c r="V1286" s="153">
        <v>1679</v>
      </c>
      <c r="W1286" s="153">
        <v>0</v>
      </c>
      <c r="X1286" s="151">
        <v>1482</v>
      </c>
      <c r="Y1286" s="154">
        <v>0.0177969374654238</v>
      </c>
      <c r="Z1286" s="154">
        <v>0.0182960131075915</v>
      </c>
      <c r="AA1286" s="154">
        <v>0.0307643514113543</v>
      </c>
      <c r="AB1286" s="155">
        <v>0.0146814404432133</v>
      </c>
      <c r="AC1286" s="156">
        <v>-0.0124683383037628</v>
      </c>
      <c r="AD1286" s="157">
        <v>23100</v>
      </c>
      <c r="AE1286" s="158">
        <v>490</v>
      </c>
      <c r="AF1286" s="158">
        <v>0</v>
      </c>
      <c r="AG1286" s="158">
        <v>23163</v>
      </c>
      <c r="AH1286" s="158">
        <v>359</v>
      </c>
      <c r="AI1286" s="158">
        <v>0</v>
      </c>
      <c r="AJ1286" s="155">
        <v>0.0212121212121212</v>
      </c>
      <c r="AK1286" s="155">
        <v>0.0154988559340327</v>
      </c>
      <c r="AL1286" s="156">
        <v>0.00571326527808849</v>
      </c>
    </row>
    <row r="1287" spans="1:38">
      <c r="A1287" s="166" t="s">
        <v>1085</v>
      </c>
      <c r="B1287" s="167" t="s">
        <v>1833</v>
      </c>
      <c r="C1287" s="167" t="s">
        <v>1112</v>
      </c>
      <c r="D1287" s="150">
        <v>3038</v>
      </c>
      <c r="E1287" s="150">
        <v>99</v>
      </c>
      <c r="F1287" s="150">
        <v>67</v>
      </c>
      <c r="G1287" s="150">
        <v>0</v>
      </c>
      <c r="H1287" s="150">
        <v>0</v>
      </c>
      <c r="I1287" s="151">
        <v>2784</v>
      </c>
      <c r="J1287" s="151">
        <v>81</v>
      </c>
      <c r="K1287" s="151">
        <v>81</v>
      </c>
      <c r="L1287" s="151">
        <v>2</v>
      </c>
      <c r="M1287" s="151">
        <v>0</v>
      </c>
      <c r="N1287" s="151">
        <v>2986</v>
      </c>
      <c r="O1287" s="151">
        <v>76</v>
      </c>
      <c r="P1287" s="151">
        <v>76</v>
      </c>
      <c r="Q1287" s="151">
        <v>13</v>
      </c>
      <c r="R1287" s="151">
        <v>0</v>
      </c>
      <c r="S1287" s="152">
        <v>0.015</v>
      </c>
      <c r="T1287" s="153">
        <v>78964</v>
      </c>
      <c r="U1287" s="153">
        <v>2107</v>
      </c>
      <c r="V1287" s="153">
        <v>2073</v>
      </c>
      <c r="W1287" s="153">
        <v>0</v>
      </c>
      <c r="X1287" s="151">
        <v>1800</v>
      </c>
      <c r="Y1287" s="154">
        <v>0.0266830454384276</v>
      </c>
      <c r="Z1287" s="154">
        <v>0.032587228439763</v>
      </c>
      <c r="AA1287" s="154">
        <v>0.0290948275862069</v>
      </c>
      <c r="AB1287" s="155">
        <v>0.0254521098459478</v>
      </c>
      <c r="AC1287" s="156">
        <v>0.0034924008535561</v>
      </c>
      <c r="AD1287" s="157">
        <v>19095</v>
      </c>
      <c r="AE1287" s="158">
        <v>559</v>
      </c>
      <c r="AF1287" s="158">
        <v>0</v>
      </c>
      <c r="AG1287" s="158">
        <v>19307</v>
      </c>
      <c r="AH1287" s="158">
        <v>525</v>
      </c>
      <c r="AI1287" s="158">
        <v>0</v>
      </c>
      <c r="AJ1287" s="155">
        <v>0.0292746792354019</v>
      </c>
      <c r="AK1287" s="155">
        <v>0.0271922100792459</v>
      </c>
      <c r="AL1287" s="156">
        <v>0.00208246915615607</v>
      </c>
    </row>
    <row r="1288" spans="1:38">
      <c r="A1288" s="166" t="s">
        <v>1085</v>
      </c>
      <c r="B1288" s="167" t="s">
        <v>1833</v>
      </c>
      <c r="C1288" s="167" t="s">
        <v>1113</v>
      </c>
      <c r="D1288" s="150">
        <v>9111</v>
      </c>
      <c r="E1288" s="150">
        <v>185</v>
      </c>
      <c r="F1288" s="150">
        <v>131</v>
      </c>
      <c r="G1288" s="150">
        <v>1</v>
      </c>
      <c r="H1288" s="150">
        <v>0</v>
      </c>
      <c r="I1288" s="151">
        <v>8776</v>
      </c>
      <c r="J1288" s="151">
        <v>245</v>
      </c>
      <c r="K1288" s="151">
        <v>245</v>
      </c>
      <c r="L1288" s="151">
        <v>1</v>
      </c>
      <c r="M1288" s="151">
        <v>0</v>
      </c>
      <c r="N1288" s="151">
        <v>9220</v>
      </c>
      <c r="O1288" s="151">
        <v>158</v>
      </c>
      <c r="P1288" s="151">
        <v>158</v>
      </c>
      <c r="Q1288" s="151">
        <v>42</v>
      </c>
      <c r="R1288" s="151">
        <v>0</v>
      </c>
      <c r="S1288" s="152">
        <v>0.015</v>
      </c>
      <c r="T1288" s="153">
        <v>254933</v>
      </c>
      <c r="U1288" s="153">
        <v>5023</v>
      </c>
      <c r="V1288" s="153">
        <v>4967</v>
      </c>
      <c r="W1288" s="153">
        <v>2</v>
      </c>
      <c r="X1288" s="151">
        <v>4352</v>
      </c>
      <c r="Y1288" s="154">
        <v>0.0196953709406001</v>
      </c>
      <c r="Z1288" s="154">
        <v>0.0203051256722643</v>
      </c>
      <c r="AA1288" s="154">
        <v>0.0279170464904284</v>
      </c>
      <c r="AB1288" s="155">
        <v>0.0171366594360087</v>
      </c>
      <c r="AC1288" s="156">
        <v>-0.00761192081816415</v>
      </c>
      <c r="AD1288" s="157">
        <v>61709</v>
      </c>
      <c r="AE1288" s="158">
        <v>1335</v>
      </c>
      <c r="AF1288" s="158">
        <v>0</v>
      </c>
      <c r="AG1288" s="158">
        <v>63651</v>
      </c>
      <c r="AH1288" s="158">
        <v>1289</v>
      </c>
      <c r="AI1288" s="158">
        <v>1</v>
      </c>
      <c r="AJ1288" s="155">
        <v>0.021633797339124</v>
      </c>
      <c r="AK1288" s="155">
        <v>0.0202353458704498</v>
      </c>
      <c r="AL1288" s="156">
        <v>0.00139845146867416</v>
      </c>
    </row>
    <row r="1289" spans="1:38">
      <c r="A1289" s="166" t="s">
        <v>1085</v>
      </c>
      <c r="B1289" s="167" t="s">
        <v>1833</v>
      </c>
      <c r="C1289" s="167" t="s">
        <v>1114</v>
      </c>
      <c r="D1289" s="150">
        <v>2571</v>
      </c>
      <c r="E1289" s="150">
        <v>34</v>
      </c>
      <c r="F1289" s="150">
        <v>25</v>
      </c>
      <c r="G1289" s="150">
        <v>0</v>
      </c>
      <c r="H1289" s="150">
        <v>0</v>
      </c>
      <c r="I1289" s="151">
        <v>2424</v>
      </c>
      <c r="J1289" s="151">
        <v>39</v>
      </c>
      <c r="K1289" s="151">
        <v>39</v>
      </c>
      <c r="L1289" s="151">
        <v>1</v>
      </c>
      <c r="M1289" s="151">
        <v>0</v>
      </c>
      <c r="N1289" s="151">
        <v>2598</v>
      </c>
      <c r="O1289" s="151">
        <v>58</v>
      </c>
      <c r="P1289" s="151">
        <v>58</v>
      </c>
      <c r="Q1289" s="151">
        <v>33</v>
      </c>
      <c r="R1289" s="151">
        <v>0</v>
      </c>
      <c r="S1289" s="152">
        <v>0.015</v>
      </c>
      <c r="T1289" s="153">
        <v>70269</v>
      </c>
      <c r="U1289" s="153">
        <v>1042</v>
      </c>
      <c r="V1289" s="153">
        <v>1033</v>
      </c>
      <c r="W1289" s="153">
        <v>1</v>
      </c>
      <c r="X1289" s="151">
        <v>936</v>
      </c>
      <c r="Y1289" s="154">
        <v>0.0148144985697818</v>
      </c>
      <c r="Z1289" s="154">
        <v>0.0132244262932711</v>
      </c>
      <c r="AA1289" s="154">
        <v>0.0160891089108911</v>
      </c>
      <c r="AB1289" s="155">
        <v>0.0223248652809854</v>
      </c>
      <c r="AC1289" s="156">
        <v>-0.00286468261761999</v>
      </c>
      <c r="AD1289" s="157">
        <v>17023</v>
      </c>
      <c r="AE1289" s="158">
        <v>260</v>
      </c>
      <c r="AF1289" s="158">
        <v>0</v>
      </c>
      <c r="AG1289" s="158">
        <v>17424</v>
      </c>
      <c r="AH1289" s="158">
        <v>255</v>
      </c>
      <c r="AI1289" s="158">
        <v>0</v>
      </c>
      <c r="AJ1289" s="155">
        <v>0.0152734535628268</v>
      </c>
      <c r="AK1289" s="155">
        <v>0.0146349862258953</v>
      </c>
      <c r="AL1289" s="156">
        <v>0.000638467336931446</v>
      </c>
    </row>
    <row r="1290" spans="1:38">
      <c r="A1290" s="166" t="s">
        <v>1085</v>
      </c>
      <c r="B1290" s="167" t="s">
        <v>1833</v>
      </c>
      <c r="C1290" s="167" t="s">
        <v>1115</v>
      </c>
      <c r="D1290" s="150">
        <v>0</v>
      </c>
      <c r="E1290" s="150">
        <v>0</v>
      </c>
      <c r="F1290" s="150">
        <v>0</v>
      </c>
      <c r="G1290" s="150">
        <v>0</v>
      </c>
      <c r="H1290" s="150">
        <v>0</v>
      </c>
      <c r="I1290" s="151">
        <v>0</v>
      </c>
      <c r="J1290" s="151">
        <v>0</v>
      </c>
      <c r="K1290" s="151">
        <v>0</v>
      </c>
      <c r="L1290" s="151">
        <v>0</v>
      </c>
      <c r="M1290" s="151">
        <v>0</v>
      </c>
      <c r="N1290" s="151">
        <v>0</v>
      </c>
      <c r="O1290" s="151">
        <v>1</v>
      </c>
      <c r="P1290" s="151">
        <v>1</v>
      </c>
      <c r="Q1290" s="151">
        <v>1</v>
      </c>
      <c r="R1290" s="151">
        <v>0</v>
      </c>
      <c r="S1290" s="152">
        <v>0.015</v>
      </c>
      <c r="T1290" s="153">
        <v>0</v>
      </c>
      <c r="U1290" s="153">
        <v>1</v>
      </c>
      <c r="V1290" s="153">
        <v>1</v>
      </c>
      <c r="W1290" s="153">
        <v>0</v>
      </c>
      <c r="X1290" s="151">
        <v>1</v>
      </c>
      <c r="Y1290" s="154">
        <v>0</v>
      </c>
      <c r="Z1290" s="154">
        <v>0</v>
      </c>
      <c r="AA1290" s="154">
        <v>0</v>
      </c>
      <c r="AB1290" s="155">
        <v>0</v>
      </c>
      <c r="AC1290" s="156">
        <v>0</v>
      </c>
      <c r="AD1290" s="157">
        <v>0</v>
      </c>
      <c r="AE1290" s="158">
        <v>1</v>
      </c>
      <c r="AF1290" s="158">
        <v>0</v>
      </c>
      <c r="AG1290" s="158">
        <v>0</v>
      </c>
      <c r="AH1290" s="158">
        <v>0</v>
      </c>
      <c r="AI1290" s="158">
        <v>0</v>
      </c>
      <c r="AJ1290" s="155">
        <v>0</v>
      </c>
      <c r="AK1290" s="155">
        <v>0</v>
      </c>
      <c r="AL1290" s="156">
        <v>0</v>
      </c>
    </row>
    <row r="1291" spans="1:38">
      <c r="A1291" s="166" t="s">
        <v>1085</v>
      </c>
      <c r="B1291" s="167" t="s">
        <v>1833</v>
      </c>
      <c r="C1291" s="167" t="s">
        <v>1116</v>
      </c>
      <c r="D1291" s="150">
        <v>3726</v>
      </c>
      <c r="E1291" s="150">
        <v>46</v>
      </c>
      <c r="F1291" s="150">
        <v>29</v>
      </c>
      <c r="G1291" s="150">
        <v>0</v>
      </c>
      <c r="H1291" s="150">
        <v>0</v>
      </c>
      <c r="I1291" s="151">
        <v>3726</v>
      </c>
      <c r="J1291" s="151">
        <v>87</v>
      </c>
      <c r="K1291" s="151">
        <v>87</v>
      </c>
      <c r="L1291" s="151">
        <v>0</v>
      </c>
      <c r="M1291" s="151">
        <v>0</v>
      </c>
      <c r="N1291" s="151">
        <v>3991</v>
      </c>
      <c r="O1291" s="151">
        <v>51</v>
      </c>
      <c r="P1291" s="151">
        <v>50</v>
      </c>
      <c r="Q1291" s="151">
        <v>14</v>
      </c>
      <c r="R1291" s="151">
        <v>0</v>
      </c>
      <c r="S1291" s="152">
        <v>0.015</v>
      </c>
      <c r="T1291" s="153">
        <v>104278</v>
      </c>
      <c r="U1291" s="153">
        <v>1650</v>
      </c>
      <c r="V1291" s="153">
        <v>1630</v>
      </c>
      <c r="W1291" s="153">
        <v>0</v>
      </c>
      <c r="X1291" s="151">
        <v>1440</v>
      </c>
      <c r="Y1291" s="154">
        <v>0.0158230882832429</v>
      </c>
      <c r="Z1291" s="154">
        <v>0.0123456790123457</v>
      </c>
      <c r="AA1291" s="154">
        <v>0.0233494363929147</v>
      </c>
      <c r="AB1291" s="155">
        <v>0.012778752192433</v>
      </c>
      <c r="AC1291" s="156">
        <v>-0.011003757380569</v>
      </c>
      <c r="AD1291" s="157">
        <v>25922</v>
      </c>
      <c r="AE1291" s="158">
        <v>418</v>
      </c>
      <c r="AF1291" s="158">
        <v>0</v>
      </c>
      <c r="AG1291" s="158">
        <v>27086</v>
      </c>
      <c r="AH1291" s="158">
        <v>421</v>
      </c>
      <c r="AI1291" s="158">
        <v>0</v>
      </c>
      <c r="AJ1291" s="155">
        <v>0.0161252989738446</v>
      </c>
      <c r="AK1291" s="155">
        <v>0.015543084988555</v>
      </c>
      <c r="AL1291" s="156">
        <v>0.00058221398528964</v>
      </c>
    </row>
    <row r="1292" spans="1:38">
      <c r="A1292" s="166" t="s">
        <v>1085</v>
      </c>
      <c r="B1292" s="167" t="s">
        <v>1833</v>
      </c>
      <c r="C1292" s="167" t="s">
        <v>1117</v>
      </c>
      <c r="D1292" s="150">
        <v>3352</v>
      </c>
      <c r="E1292" s="150">
        <v>114</v>
      </c>
      <c r="F1292" s="150">
        <v>53</v>
      </c>
      <c r="G1292" s="150">
        <v>0</v>
      </c>
      <c r="H1292" s="150">
        <v>0</v>
      </c>
      <c r="I1292" s="151">
        <v>3248</v>
      </c>
      <c r="J1292" s="151">
        <v>0</v>
      </c>
      <c r="K1292" s="151">
        <v>0</v>
      </c>
      <c r="L1292" s="151">
        <v>0</v>
      </c>
      <c r="M1292" s="151">
        <v>0</v>
      </c>
      <c r="N1292" s="151">
        <v>3512</v>
      </c>
      <c r="O1292" s="151">
        <v>81</v>
      </c>
      <c r="P1292" s="151">
        <v>81</v>
      </c>
      <c r="Q1292" s="151">
        <v>0</v>
      </c>
      <c r="R1292" s="151">
        <v>0</v>
      </c>
      <c r="S1292" s="152">
        <v>0.015</v>
      </c>
      <c r="T1292" s="153">
        <v>96599</v>
      </c>
      <c r="U1292" s="153">
        <v>1546</v>
      </c>
      <c r="V1292" s="153">
        <v>1485</v>
      </c>
      <c r="W1292" s="153">
        <v>0</v>
      </c>
      <c r="X1292" s="151">
        <v>1310</v>
      </c>
      <c r="Y1292" s="154">
        <v>0.0160043064627998</v>
      </c>
      <c r="Z1292" s="154">
        <v>0.0340095465393795</v>
      </c>
      <c r="AA1292" s="154">
        <v>0</v>
      </c>
      <c r="AB1292" s="155">
        <v>0.0230637813211845</v>
      </c>
      <c r="AC1292" s="156">
        <v>0.0340095465393795</v>
      </c>
      <c r="AD1292" s="157">
        <v>23356</v>
      </c>
      <c r="AE1292" s="158">
        <v>435</v>
      </c>
      <c r="AF1292" s="158">
        <v>0</v>
      </c>
      <c r="AG1292" s="158">
        <v>23898</v>
      </c>
      <c r="AH1292" s="158">
        <v>385</v>
      </c>
      <c r="AI1292" s="158">
        <v>0</v>
      </c>
      <c r="AJ1292" s="155">
        <v>0.0186247645144717</v>
      </c>
      <c r="AK1292" s="155">
        <v>0.0161101347393087</v>
      </c>
      <c r="AL1292" s="156">
        <v>0.00251462977516292</v>
      </c>
    </row>
    <row r="1293" spans="1:38">
      <c r="A1293" s="166" t="s">
        <v>1085</v>
      </c>
      <c r="B1293" s="167" t="s">
        <v>1833</v>
      </c>
      <c r="C1293" s="167" t="s">
        <v>1118</v>
      </c>
      <c r="D1293" s="150">
        <v>6236</v>
      </c>
      <c r="E1293" s="150">
        <v>142</v>
      </c>
      <c r="F1293" s="150">
        <v>111</v>
      </c>
      <c r="G1293" s="150">
        <v>4</v>
      </c>
      <c r="H1293" s="150">
        <v>0</v>
      </c>
      <c r="I1293" s="151">
        <v>5618</v>
      </c>
      <c r="J1293" s="151">
        <v>103</v>
      </c>
      <c r="K1293" s="151">
        <v>103</v>
      </c>
      <c r="L1293" s="151">
        <v>2</v>
      </c>
      <c r="M1293" s="151">
        <v>0</v>
      </c>
      <c r="N1293" s="151">
        <v>5962</v>
      </c>
      <c r="O1293" s="151">
        <v>101</v>
      </c>
      <c r="P1293" s="151">
        <v>101</v>
      </c>
      <c r="Q1293" s="151">
        <v>40</v>
      </c>
      <c r="R1293" s="151">
        <v>0</v>
      </c>
      <c r="S1293" s="152">
        <v>0.015</v>
      </c>
      <c r="T1293" s="153">
        <v>156657</v>
      </c>
      <c r="U1293" s="153">
        <v>3084</v>
      </c>
      <c r="V1293" s="153">
        <v>3053</v>
      </c>
      <c r="W1293" s="153">
        <v>2</v>
      </c>
      <c r="X1293" s="151">
        <v>2739</v>
      </c>
      <c r="Y1293" s="154">
        <v>0.0196735543256924</v>
      </c>
      <c r="Z1293" s="154">
        <v>0.022771007055805</v>
      </c>
      <c r="AA1293" s="154">
        <v>0.0183339266642933</v>
      </c>
      <c r="AB1293" s="155">
        <v>0.0169406239516941</v>
      </c>
      <c r="AC1293" s="156">
        <v>0.00443708039151166</v>
      </c>
      <c r="AD1293" s="157">
        <v>38295</v>
      </c>
      <c r="AE1293" s="158">
        <v>754</v>
      </c>
      <c r="AF1293" s="158">
        <v>0</v>
      </c>
      <c r="AG1293" s="158">
        <v>37688</v>
      </c>
      <c r="AH1293" s="158">
        <v>777</v>
      </c>
      <c r="AI1293" s="158">
        <v>0</v>
      </c>
      <c r="AJ1293" s="155">
        <v>0.0196892544718632</v>
      </c>
      <c r="AK1293" s="155">
        <v>0.0206166419019316</v>
      </c>
      <c r="AL1293" s="156">
        <v>-0.000927387430068483</v>
      </c>
    </row>
    <row r="1294" spans="1:38">
      <c r="A1294" s="166" t="s">
        <v>1085</v>
      </c>
      <c r="B1294" s="167" t="s">
        <v>1833</v>
      </c>
      <c r="C1294" s="167" t="s">
        <v>1119</v>
      </c>
      <c r="D1294" s="150">
        <v>4569</v>
      </c>
      <c r="E1294" s="150">
        <v>81</v>
      </c>
      <c r="F1294" s="150">
        <v>67</v>
      </c>
      <c r="G1294" s="150">
        <v>0</v>
      </c>
      <c r="H1294" s="150">
        <v>0</v>
      </c>
      <c r="I1294" s="151">
        <v>4259</v>
      </c>
      <c r="J1294" s="151">
        <v>105</v>
      </c>
      <c r="K1294" s="151">
        <v>105</v>
      </c>
      <c r="L1294" s="151">
        <v>0</v>
      </c>
      <c r="M1294" s="151">
        <v>0</v>
      </c>
      <c r="N1294" s="151">
        <v>4537</v>
      </c>
      <c r="O1294" s="151">
        <v>93</v>
      </c>
      <c r="P1294" s="151">
        <v>93</v>
      </c>
      <c r="Q1294" s="151">
        <v>29</v>
      </c>
      <c r="R1294" s="151">
        <v>0</v>
      </c>
      <c r="S1294" s="152">
        <v>0.015</v>
      </c>
      <c r="T1294" s="153">
        <v>122903</v>
      </c>
      <c r="U1294" s="153">
        <v>2069</v>
      </c>
      <c r="V1294" s="153">
        <v>2055</v>
      </c>
      <c r="W1294" s="153">
        <v>0</v>
      </c>
      <c r="X1294" s="151">
        <v>1790</v>
      </c>
      <c r="Y1294" s="154">
        <v>0.0168344141314695</v>
      </c>
      <c r="Z1294" s="154">
        <v>0.0177281680892974</v>
      </c>
      <c r="AA1294" s="154">
        <v>0.0246536745714957</v>
      </c>
      <c r="AB1294" s="155">
        <v>0.0204981265153185</v>
      </c>
      <c r="AC1294" s="156">
        <v>-0.00692550648219822</v>
      </c>
      <c r="AD1294" s="157">
        <v>30076</v>
      </c>
      <c r="AE1294" s="158">
        <v>543</v>
      </c>
      <c r="AF1294" s="158">
        <v>0</v>
      </c>
      <c r="AG1294" s="158">
        <v>30838</v>
      </c>
      <c r="AH1294" s="158">
        <v>475</v>
      </c>
      <c r="AI1294" s="158">
        <v>0</v>
      </c>
      <c r="AJ1294" s="155">
        <v>0.0180542625349116</v>
      </c>
      <c r="AK1294" s="155">
        <v>0.015403074129321</v>
      </c>
      <c r="AL1294" s="156">
        <v>0.00265118840559059</v>
      </c>
    </row>
    <row r="1295" spans="1:38">
      <c r="A1295" s="166" t="s">
        <v>1085</v>
      </c>
      <c r="B1295" s="167" t="s">
        <v>1833</v>
      </c>
      <c r="C1295" s="167" t="s">
        <v>1120</v>
      </c>
      <c r="D1295" s="150">
        <v>1645</v>
      </c>
      <c r="E1295" s="150">
        <v>53</v>
      </c>
      <c r="F1295" s="150">
        <v>34</v>
      </c>
      <c r="G1295" s="150">
        <v>0</v>
      </c>
      <c r="H1295" s="150">
        <v>0</v>
      </c>
      <c r="I1295" s="151">
        <v>1570</v>
      </c>
      <c r="J1295" s="151">
        <v>34</v>
      </c>
      <c r="K1295" s="151">
        <v>34</v>
      </c>
      <c r="L1295" s="151">
        <v>5</v>
      </c>
      <c r="M1295" s="151">
        <v>0</v>
      </c>
      <c r="N1295" s="151">
        <v>1682</v>
      </c>
      <c r="O1295" s="151">
        <v>53</v>
      </c>
      <c r="P1295" s="151">
        <v>53</v>
      </c>
      <c r="Q1295" s="151">
        <v>24</v>
      </c>
      <c r="R1295" s="151">
        <v>0</v>
      </c>
      <c r="S1295" s="152">
        <v>0.015</v>
      </c>
      <c r="T1295" s="153">
        <v>47044</v>
      </c>
      <c r="U1295" s="153">
        <v>1091</v>
      </c>
      <c r="V1295" s="153">
        <v>1072</v>
      </c>
      <c r="W1295" s="153">
        <v>1</v>
      </c>
      <c r="X1295" s="151">
        <v>960</v>
      </c>
      <c r="Y1295" s="154">
        <v>0.0231697984865233</v>
      </c>
      <c r="Z1295" s="154">
        <v>0.0322188449848024</v>
      </c>
      <c r="AA1295" s="154">
        <v>0.021656050955414</v>
      </c>
      <c r="AB1295" s="155">
        <v>0.0315101070154578</v>
      </c>
      <c r="AC1295" s="156">
        <v>0.0105627940293884</v>
      </c>
      <c r="AD1295" s="157">
        <v>11162</v>
      </c>
      <c r="AE1295" s="158">
        <v>298</v>
      </c>
      <c r="AF1295" s="158">
        <v>0</v>
      </c>
      <c r="AG1295" s="158">
        <v>11786</v>
      </c>
      <c r="AH1295" s="158">
        <v>266</v>
      </c>
      <c r="AI1295" s="158">
        <v>0</v>
      </c>
      <c r="AJ1295" s="155">
        <v>0.0266977244221466</v>
      </c>
      <c r="AK1295" s="155">
        <v>0.0225691498387918</v>
      </c>
      <c r="AL1295" s="156">
        <v>0.00412857458335478</v>
      </c>
    </row>
    <row r="1296" spans="1:38">
      <c r="A1296" s="166" t="s">
        <v>1085</v>
      </c>
      <c r="B1296" s="167" t="s">
        <v>1833</v>
      </c>
      <c r="C1296" s="167" t="s">
        <v>1121</v>
      </c>
      <c r="D1296" s="150">
        <v>2963</v>
      </c>
      <c r="E1296" s="150">
        <v>62</v>
      </c>
      <c r="F1296" s="150">
        <v>43</v>
      </c>
      <c r="G1296" s="150">
        <v>0</v>
      </c>
      <c r="H1296" s="150">
        <v>0</v>
      </c>
      <c r="I1296" s="151">
        <v>2945</v>
      </c>
      <c r="J1296" s="151">
        <v>104</v>
      </c>
      <c r="K1296" s="151">
        <v>100</v>
      </c>
      <c r="L1296" s="151">
        <v>1</v>
      </c>
      <c r="M1296" s="151">
        <v>0</v>
      </c>
      <c r="N1296" s="151">
        <v>3318</v>
      </c>
      <c r="O1296" s="151">
        <v>97</v>
      </c>
      <c r="P1296" s="151">
        <v>97</v>
      </c>
      <c r="Q1296" s="151">
        <v>30</v>
      </c>
      <c r="R1296" s="151">
        <v>0</v>
      </c>
      <c r="S1296" s="152">
        <v>0.015</v>
      </c>
      <c r="T1296" s="153">
        <v>82568</v>
      </c>
      <c r="U1296" s="153">
        <v>2029</v>
      </c>
      <c r="V1296" s="153">
        <v>2006</v>
      </c>
      <c r="W1296" s="153">
        <v>2</v>
      </c>
      <c r="X1296" s="151">
        <v>1761</v>
      </c>
      <c r="Y1296" s="154">
        <v>0.0245494622614088</v>
      </c>
      <c r="Z1296" s="154">
        <v>0.0209247384407695</v>
      </c>
      <c r="AA1296" s="154">
        <v>0.0353140916808149</v>
      </c>
      <c r="AB1296" s="155">
        <v>0.0292344786015672</v>
      </c>
      <c r="AC1296" s="156">
        <v>-0.0143893532400454</v>
      </c>
      <c r="AD1296" s="157">
        <v>20462</v>
      </c>
      <c r="AE1296" s="158">
        <v>543</v>
      </c>
      <c r="AF1296" s="158">
        <v>0</v>
      </c>
      <c r="AG1296" s="158">
        <v>20929</v>
      </c>
      <c r="AH1296" s="158">
        <v>486</v>
      </c>
      <c r="AI1296" s="158">
        <v>2</v>
      </c>
      <c r="AJ1296" s="155">
        <v>0.0265369954061187</v>
      </c>
      <c r="AK1296" s="155">
        <v>0.023125806297482</v>
      </c>
      <c r="AL1296" s="156">
        <v>0.0034111891086367</v>
      </c>
    </row>
    <row r="1297" spans="1:38">
      <c r="A1297" s="166" t="s">
        <v>1085</v>
      </c>
      <c r="B1297" s="167" t="s">
        <v>1833</v>
      </c>
      <c r="C1297" s="167" t="s">
        <v>1122</v>
      </c>
      <c r="D1297" s="150">
        <v>3274</v>
      </c>
      <c r="E1297" s="150">
        <v>87</v>
      </c>
      <c r="F1297" s="150">
        <v>68</v>
      </c>
      <c r="G1297" s="150">
        <v>0</v>
      </c>
      <c r="H1297" s="150">
        <v>0</v>
      </c>
      <c r="I1297" s="151">
        <v>3242</v>
      </c>
      <c r="J1297" s="151">
        <v>64</v>
      </c>
      <c r="K1297" s="151">
        <v>64</v>
      </c>
      <c r="L1297" s="151">
        <v>1</v>
      </c>
      <c r="M1297" s="151">
        <v>0</v>
      </c>
      <c r="N1297" s="151">
        <v>3531</v>
      </c>
      <c r="O1297" s="151">
        <v>64</v>
      </c>
      <c r="P1297" s="151">
        <v>64</v>
      </c>
      <c r="Q1297" s="151">
        <v>6</v>
      </c>
      <c r="R1297" s="151">
        <v>0</v>
      </c>
      <c r="S1297" s="152">
        <v>0.015</v>
      </c>
      <c r="T1297" s="153">
        <v>91608</v>
      </c>
      <c r="U1297" s="153">
        <v>1797</v>
      </c>
      <c r="V1297" s="153">
        <v>1778</v>
      </c>
      <c r="W1297" s="153">
        <v>0</v>
      </c>
      <c r="X1297" s="151">
        <v>1547</v>
      </c>
      <c r="Y1297" s="154">
        <v>0.0196161907257008</v>
      </c>
      <c r="Z1297" s="154">
        <v>0.0265729993891264</v>
      </c>
      <c r="AA1297" s="154">
        <v>0.0197409006785935</v>
      </c>
      <c r="AB1297" s="155">
        <v>0.0181251770036817</v>
      </c>
      <c r="AC1297" s="156">
        <v>0.00683209871053299</v>
      </c>
      <c r="AD1297" s="157">
        <v>22731</v>
      </c>
      <c r="AE1297" s="158">
        <v>479</v>
      </c>
      <c r="AF1297" s="158">
        <v>0</v>
      </c>
      <c r="AG1297" s="158">
        <v>23059</v>
      </c>
      <c r="AH1297" s="158">
        <v>487</v>
      </c>
      <c r="AI1297" s="158">
        <v>0</v>
      </c>
      <c r="AJ1297" s="155">
        <v>0.0210725441027671</v>
      </c>
      <c r="AK1297" s="155">
        <v>0.0211197363285485</v>
      </c>
      <c r="AL1297" s="156">
        <v>-4.71922257813569e-5</v>
      </c>
    </row>
    <row r="1298" spans="1:38">
      <c r="A1298" s="166" t="s">
        <v>1085</v>
      </c>
      <c r="B1298" s="167" t="s">
        <v>1833</v>
      </c>
      <c r="C1298" s="167" t="s">
        <v>1123</v>
      </c>
      <c r="D1298" s="150">
        <v>3369</v>
      </c>
      <c r="E1298" s="150">
        <v>88</v>
      </c>
      <c r="F1298" s="150">
        <v>57</v>
      </c>
      <c r="G1298" s="150">
        <v>0</v>
      </c>
      <c r="H1298" s="150">
        <v>0</v>
      </c>
      <c r="I1298" s="151">
        <v>3329</v>
      </c>
      <c r="J1298" s="151">
        <v>56</v>
      </c>
      <c r="K1298" s="151">
        <v>56</v>
      </c>
      <c r="L1298" s="151">
        <v>3</v>
      </c>
      <c r="M1298" s="151">
        <v>0</v>
      </c>
      <c r="N1298" s="151">
        <v>3703</v>
      </c>
      <c r="O1298" s="151">
        <v>48</v>
      </c>
      <c r="P1298" s="151">
        <v>48</v>
      </c>
      <c r="Q1298" s="151">
        <v>15</v>
      </c>
      <c r="R1298" s="151">
        <v>0</v>
      </c>
      <c r="S1298" s="152">
        <v>0.015</v>
      </c>
      <c r="T1298" s="153">
        <v>94020</v>
      </c>
      <c r="U1298" s="153">
        <v>2200</v>
      </c>
      <c r="V1298" s="153">
        <v>2169</v>
      </c>
      <c r="W1298" s="153">
        <v>6</v>
      </c>
      <c r="X1298" s="151">
        <v>1973</v>
      </c>
      <c r="Y1298" s="154">
        <v>0.0233354605403106</v>
      </c>
      <c r="Z1298" s="154">
        <v>0.0261205105372514</v>
      </c>
      <c r="AA1298" s="154">
        <v>0.0168218684289576</v>
      </c>
      <c r="AB1298" s="155">
        <v>0.0129624628679449</v>
      </c>
      <c r="AC1298" s="156">
        <v>0.00929864210829377</v>
      </c>
      <c r="AD1298" s="157">
        <v>23528</v>
      </c>
      <c r="AE1298" s="158">
        <v>524</v>
      </c>
      <c r="AF1298" s="158">
        <v>0</v>
      </c>
      <c r="AG1298" s="158">
        <v>23716</v>
      </c>
      <c r="AH1298" s="158">
        <v>577</v>
      </c>
      <c r="AI1298" s="158">
        <v>0</v>
      </c>
      <c r="AJ1298" s="155">
        <v>0.0222713362801768</v>
      </c>
      <c r="AK1298" s="155">
        <v>0.0243295665373587</v>
      </c>
      <c r="AL1298" s="156">
        <v>-0.00205823025718193</v>
      </c>
    </row>
    <row r="1299" spans="1:38">
      <c r="A1299" s="166" t="s">
        <v>1085</v>
      </c>
      <c r="B1299" s="167" t="s">
        <v>1833</v>
      </c>
      <c r="C1299" s="167" t="s">
        <v>1124</v>
      </c>
      <c r="D1299" s="150">
        <v>2719</v>
      </c>
      <c r="E1299" s="150">
        <v>80</v>
      </c>
      <c r="F1299" s="150">
        <v>59</v>
      </c>
      <c r="G1299" s="150">
        <v>1</v>
      </c>
      <c r="H1299" s="150">
        <v>0</v>
      </c>
      <c r="I1299" s="151">
        <v>2568</v>
      </c>
      <c r="J1299" s="151">
        <v>83</v>
      </c>
      <c r="K1299" s="151">
        <v>83</v>
      </c>
      <c r="L1299" s="151">
        <v>5</v>
      </c>
      <c r="M1299" s="151">
        <v>0</v>
      </c>
      <c r="N1299" s="151">
        <v>2920</v>
      </c>
      <c r="O1299" s="151">
        <v>76</v>
      </c>
      <c r="P1299" s="151">
        <v>76</v>
      </c>
      <c r="Q1299" s="151">
        <v>29</v>
      </c>
      <c r="R1299" s="151">
        <v>0</v>
      </c>
      <c r="S1299" s="152">
        <v>0.015</v>
      </c>
      <c r="T1299" s="153">
        <v>75401</v>
      </c>
      <c r="U1299" s="153">
        <v>1962</v>
      </c>
      <c r="V1299" s="153">
        <v>1941</v>
      </c>
      <c r="W1299" s="153">
        <v>0</v>
      </c>
      <c r="X1299" s="151">
        <v>1723</v>
      </c>
      <c r="Y1299" s="154">
        <v>0.0260208750547075</v>
      </c>
      <c r="Z1299" s="154">
        <v>0.0294225818315557</v>
      </c>
      <c r="AA1299" s="154">
        <v>0.0323208722741433</v>
      </c>
      <c r="AB1299" s="155">
        <v>0.026027397260274</v>
      </c>
      <c r="AC1299" s="156">
        <v>-0.00289829044258758</v>
      </c>
      <c r="AD1299" s="157">
        <v>18686</v>
      </c>
      <c r="AE1299" s="158">
        <v>486</v>
      </c>
      <c r="AF1299" s="158">
        <v>0</v>
      </c>
      <c r="AG1299" s="158">
        <v>19108</v>
      </c>
      <c r="AH1299" s="158">
        <v>506</v>
      </c>
      <c r="AI1299" s="158">
        <v>0</v>
      </c>
      <c r="AJ1299" s="155">
        <v>0.0260087766242106</v>
      </c>
      <c r="AK1299" s="155">
        <v>0.0264810550554741</v>
      </c>
      <c r="AL1299" s="156">
        <v>-0.000472278431263507</v>
      </c>
    </row>
    <row r="1300" spans="1:38">
      <c r="A1300" s="166" t="s">
        <v>1085</v>
      </c>
      <c r="B1300" s="167" t="s">
        <v>1833</v>
      </c>
      <c r="C1300" s="167" t="s">
        <v>1125</v>
      </c>
      <c r="D1300" s="150">
        <v>2730</v>
      </c>
      <c r="E1300" s="150">
        <v>50</v>
      </c>
      <c r="F1300" s="150">
        <v>35</v>
      </c>
      <c r="G1300" s="150">
        <v>0</v>
      </c>
      <c r="H1300" s="150">
        <v>0</v>
      </c>
      <c r="I1300" s="151">
        <v>2748</v>
      </c>
      <c r="J1300" s="151">
        <v>54</v>
      </c>
      <c r="K1300" s="151">
        <v>54</v>
      </c>
      <c r="L1300" s="151">
        <v>1</v>
      </c>
      <c r="M1300" s="151">
        <v>0</v>
      </c>
      <c r="N1300" s="151">
        <v>3003</v>
      </c>
      <c r="O1300" s="151">
        <v>13</v>
      </c>
      <c r="P1300" s="151">
        <v>13</v>
      </c>
      <c r="Q1300" s="151">
        <v>4</v>
      </c>
      <c r="R1300" s="151">
        <v>0</v>
      </c>
      <c r="S1300" s="152">
        <v>0.015</v>
      </c>
      <c r="T1300" s="153">
        <v>76973</v>
      </c>
      <c r="U1300" s="153">
        <v>1053</v>
      </c>
      <c r="V1300" s="153">
        <v>1038</v>
      </c>
      <c r="W1300" s="153">
        <v>0</v>
      </c>
      <c r="X1300" s="151">
        <v>889</v>
      </c>
      <c r="Y1300" s="154">
        <v>0.0136801216010809</v>
      </c>
      <c r="Z1300" s="154">
        <v>0.0183150183150183</v>
      </c>
      <c r="AA1300" s="154">
        <v>0.0196506550218341</v>
      </c>
      <c r="AB1300" s="155">
        <v>0.00432900432900433</v>
      </c>
      <c r="AC1300" s="156">
        <v>-0.00133563670681575</v>
      </c>
      <c r="AD1300" s="157">
        <v>19023</v>
      </c>
      <c r="AE1300" s="158">
        <v>251</v>
      </c>
      <c r="AF1300" s="158">
        <v>0</v>
      </c>
      <c r="AG1300" s="158">
        <v>19516</v>
      </c>
      <c r="AH1300" s="158">
        <v>270</v>
      </c>
      <c r="AI1300" s="158">
        <v>0</v>
      </c>
      <c r="AJ1300" s="155">
        <v>0.0131945539609946</v>
      </c>
      <c r="AK1300" s="155">
        <v>0.0138348022135684</v>
      </c>
      <c r="AL1300" s="156">
        <v>-0.000640248252573769</v>
      </c>
    </row>
    <row r="1301" spans="1:38">
      <c r="A1301" s="166" t="s">
        <v>1085</v>
      </c>
      <c r="B1301" s="167" t="s">
        <v>1833</v>
      </c>
      <c r="C1301" s="167" t="s">
        <v>1126</v>
      </c>
      <c r="D1301" s="150">
        <v>4500</v>
      </c>
      <c r="E1301" s="150">
        <v>0</v>
      </c>
      <c r="F1301" s="150">
        <v>0</v>
      </c>
      <c r="G1301" s="150">
        <v>0</v>
      </c>
      <c r="H1301" s="150">
        <v>0</v>
      </c>
      <c r="I1301" s="151">
        <v>4633</v>
      </c>
      <c r="J1301" s="151">
        <v>148</v>
      </c>
      <c r="K1301" s="151">
        <v>148</v>
      </c>
      <c r="L1301" s="151">
        <v>1</v>
      </c>
      <c r="M1301" s="151">
        <v>0</v>
      </c>
      <c r="N1301" s="151">
        <v>5314</v>
      </c>
      <c r="O1301" s="151">
        <v>148</v>
      </c>
      <c r="P1301" s="151">
        <v>148</v>
      </c>
      <c r="Q1301" s="151">
        <v>15</v>
      </c>
      <c r="R1301" s="151">
        <v>0</v>
      </c>
      <c r="S1301" s="152">
        <v>0.015</v>
      </c>
      <c r="T1301" s="153">
        <v>133961</v>
      </c>
      <c r="U1301" s="153">
        <v>3727</v>
      </c>
      <c r="V1301" s="153">
        <v>3726</v>
      </c>
      <c r="W1301" s="153">
        <v>0</v>
      </c>
      <c r="X1301" s="151">
        <v>3357</v>
      </c>
      <c r="Y1301" s="154">
        <v>0.0278215301468338</v>
      </c>
      <c r="Z1301" s="154">
        <v>0</v>
      </c>
      <c r="AA1301" s="154">
        <v>0.0319447442262033</v>
      </c>
      <c r="AB1301" s="155">
        <v>0.0278509597290177</v>
      </c>
      <c r="AC1301" s="156">
        <v>-0.0319447442262033</v>
      </c>
      <c r="AD1301" s="157">
        <v>32757</v>
      </c>
      <c r="AE1301" s="158">
        <v>771</v>
      </c>
      <c r="AF1301" s="158">
        <v>0</v>
      </c>
      <c r="AG1301" s="158">
        <v>34044</v>
      </c>
      <c r="AH1301" s="158">
        <v>974</v>
      </c>
      <c r="AI1301" s="158">
        <v>0</v>
      </c>
      <c r="AJ1301" s="155">
        <v>0.0235369539335104</v>
      </c>
      <c r="AK1301" s="155">
        <v>0.0286100340735519</v>
      </c>
      <c r="AL1301" s="156">
        <v>-0.00507308014004148</v>
      </c>
    </row>
    <row r="1302" spans="1:38">
      <c r="A1302" s="166" t="s">
        <v>1085</v>
      </c>
      <c r="B1302" s="167" t="s">
        <v>1833</v>
      </c>
      <c r="C1302" s="167" t="s">
        <v>1127</v>
      </c>
      <c r="D1302" s="150">
        <v>4380</v>
      </c>
      <c r="E1302" s="150">
        <v>84</v>
      </c>
      <c r="F1302" s="150">
        <v>66</v>
      </c>
      <c r="G1302" s="150">
        <v>0</v>
      </c>
      <c r="H1302" s="150">
        <v>0</v>
      </c>
      <c r="I1302" s="151">
        <v>4214</v>
      </c>
      <c r="J1302" s="151">
        <v>112</v>
      </c>
      <c r="K1302" s="151">
        <v>112</v>
      </c>
      <c r="L1302" s="151">
        <v>0</v>
      </c>
      <c r="M1302" s="151">
        <v>0</v>
      </c>
      <c r="N1302" s="151">
        <v>4695</v>
      </c>
      <c r="O1302" s="151">
        <v>92</v>
      </c>
      <c r="P1302" s="151">
        <v>92</v>
      </c>
      <c r="Q1302" s="151">
        <v>18</v>
      </c>
      <c r="R1302" s="151">
        <v>0</v>
      </c>
      <c r="S1302" s="152">
        <v>0.015</v>
      </c>
      <c r="T1302" s="153">
        <v>120450</v>
      </c>
      <c r="U1302" s="153">
        <v>2346</v>
      </c>
      <c r="V1302" s="153">
        <v>2325</v>
      </c>
      <c r="W1302" s="153">
        <v>1</v>
      </c>
      <c r="X1302" s="151">
        <v>2016</v>
      </c>
      <c r="Y1302" s="154">
        <v>0.0194686591946866</v>
      </c>
      <c r="Z1302" s="154">
        <v>0.0191780821917808</v>
      </c>
      <c r="AA1302" s="154">
        <v>0.026578073089701</v>
      </c>
      <c r="AB1302" s="155">
        <v>0.0195953141640043</v>
      </c>
      <c r="AC1302" s="156">
        <v>-0.00739999089792017</v>
      </c>
      <c r="AD1302" s="157">
        <v>30044</v>
      </c>
      <c r="AE1302" s="158">
        <v>638</v>
      </c>
      <c r="AF1302" s="158">
        <v>0</v>
      </c>
      <c r="AG1302" s="158">
        <v>30857</v>
      </c>
      <c r="AH1302" s="158">
        <v>617</v>
      </c>
      <c r="AI1302" s="158">
        <v>1</v>
      </c>
      <c r="AJ1302" s="155">
        <v>0.0212355212355212</v>
      </c>
      <c r="AK1302" s="155">
        <v>0.0199630553845157</v>
      </c>
      <c r="AL1302" s="156">
        <v>0.00127246585100557</v>
      </c>
    </row>
    <row r="1303" spans="1:38">
      <c r="A1303" s="166" t="s">
        <v>1085</v>
      </c>
      <c r="B1303" s="167" t="s">
        <v>1833</v>
      </c>
      <c r="C1303" s="167" t="s">
        <v>1128</v>
      </c>
      <c r="D1303" s="150">
        <v>2206</v>
      </c>
      <c r="E1303" s="150">
        <v>35</v>
      </c>
      <c r="F1303" s="150">
        <v>27</v>
      </c>
      <c r="G1303" s="150">
        <v>0</v>
      </c>
      <c r="H1303" s="150">
        <v>0</v>
      </c>
      <c r="I1303" s="151">
        <v>2137</v>
      </c>
      <c r="J1303" s="151">
        <v>29</v>
      </c>
      <c r="K1303" s="151">
        <v>29</v>
      </c>
      <c r="L1303" s="151">
        <v>1</v>
      </c>
      <c r="M1303" s="151">
        <v>0</v>
      </c>
      <c r="N1303" s="151">
        <v>2485</v>
      </c>
      <c r="O1303" s="151">
        <v>33</v>
      </c>
      <c r="P1303" s="151">
        <v>33</v>
      </c>
      <c r="Q1303" s="151">
        <v>17</v>
      </c>
      <c r="R1303" s="151">
        <v>0</v>
      </c>
      <c r="S1303" s="152">
        <v>0.015</v>
      </c>
      <c r="T1303" s="153">
        <v>61448</v>
      </c>
      <c r="U1303" s="153">
        <v>742</v>
      </c>
      <c r="V1303" s="153">
        <v>734</v>
      </c>
      <c r="W1303" s="153">
        <v>0</v>
      </c>
      <c r="X1303" s="151">
        <v>655</v>
      </c>
      <c r="Y1303" s="154">
        <v>0.0120752506184091</v>
      </c>
      <c r="Z1303" s="154">
        <v>0.0158658204895739</v>
      </c>
      <c r="AA1303" s="154">
        <v>0.0135704258306037</v>
      </c>
      <c r="AB1303" s="155">
        <v>0.0132796780684105</v>
      </c>
      <c r="AC1303" s="156">
        <v>0.00229539465897024</v>
      </c>
      <c r="AD1303" s="157">
        <v>15112</v>
      </c>
      <c r="AE1303" s="158">
        <v>203</v>
      </c>
      <c r="AF1303" s="158">
        <v>0</v>
      </c>
      <c r="AG1303" s="158">
        <v>15618</v>
      </c>
      <c r="AH1303" s="158">
        <v>188</v>
      </c>
      <c r="AI1303" s="158">
        <v>0</v>
      </c>
      <c r="AJ1303" s="155">
        <v>0.0134330333509794</v>
      </c>
      <c r="AK1303" s="155">
        <v>0.0120373927519529</v>
      </c>
      <c r="AL1303" s="156">
        <v>0.00139564059902648</v>
      </c>
    </row>
    <row r="1304" spans="1:38">
      <c r="A1304" s="166" t="s">
        <v>1085</v>
      </c>
      <c r="B1304" s="167" t="s">
        <v>1833</v>
      </c>
      <c r="C1304" s="167" t="s">
        <v>1129</v>
      </c>
      <c r="D1304" s="150">
        <v>4347</v>
      </c>
      <c r="E1304" s="150">
        <v>72</v>
      </c>
      <c r="F1304" s="150">
        <v>47</v>
      </c>
      <c r="G1304" s="150">
        <v>0</v>
      </c>
      <c r="H1304" s="150">
        <v>0</v>
      </c>
      <c r="I1304" s="151">
        <v>4384</v>
      </c>
      <c r="J1304" s="151">
        <v>50</v>
      </c>
      <c r="K1304" s="151">
        <v>49</v>
      </c>
      <c r="L1304" s="151">
        <v>4</v>
      </c>
      <c r="M1304" s="151">
        <v>0</v>
      </c>
      <c r="N1304" s="151">
        <v>4874</v>
      </c>
      <c r="O1304" s="151">
        <v>67</v>
      </c>
      <c r="P1304" s="151">
        <v>67</v>
      </c>
      <c r="Q1304" s="151">
        <v>21</v>
      </c>
      <c r="R1304" s="151">
        <v>0</v>
      </c>
      <c r="S1304" s="152">
        <v>0.015</v>
      </c>
      <c r="T1304" s="153">
        <v>120411</v>
      </c>
      <c r="U1304" s="153">
        <v>1963</v>
      </c>
      <c r="V1304" s="153">
        <v>1936</v>
      </c>
      <c r="W1304" s="153">
        <v>1</v>
      </c>
      <c r="X1304" s="151">
        <v>1751</v>
      </c>
      <c r="Y1304" s="154">
        <v>0.0162941923910606</v>
      </c>
      <c r="Z1304" s="154">
        <v>0.0165631469979296</v>
      </c>
      <c r="AA1304" s="154">
        <v>0.0114051094890511</v>
      </c>
      <c r="AB1304" s="155">
        <v>0.0137464095199015</v>
      </c>
      <c r="AC1304" s="156">
        <v>0.00515803750887851</v>
      </c>
      <c r="AD1304" s="157">
        <v>31084</v>
      </c>
      <c r="AE1304" s="158">
        <v>504</v>
      </c>
      <c r="AF1304" s="158">
        <v>0</v>
      </c>
      <c r="AG1304" s="158">
        <v>30794</v>
      </c>
      <c r="AH1304" s="158">
        <v>480</v>
      </c>
      <c r="AI1304" s="158">
        <v>1</v>
      </c>
      <c r="AJ1304" s="155">
        <v>0.0162141294556685</v>
      </c>
      <c r="AK1304" s="155">
        <v>0.0155549782425148</v>
      </c>
      <c r="AL1304" s="156">
        <v>0.000659151213153734</v>
      </c>
    </row>
    <row r="1305" spans="1:38">
      <c r="A1305" s="166" t="s">
        <v>1085</v>
      </c>
      <c r="B1305" s="167" t="s">
        <v>1833</v>
      </c>
      <c r="C1305" s="167" t="s">
        <v>1130</v>
      </c>
      <c r="D1305" s="150">
        <v>3234</v>
      </c>
      <c r="E1305" s="150">
        <v>63</v>
      </c>
      <c r="F1305" s="150">
        <v>43</v>
      </c>
      <c r="G1305" s="150">
        <v>0</v>
      </c>
      <c r="H1305" s="150">
        <v>0</v>
      </c>
      <c r="I1305" s="151">
        <v>3127</v>
      </c>
      <c r="J1305" s="151">
        <v>61</v>
      </c>
      <c r="K1305" s="151">
        <v>61</v>
      </c>
      <c r="L1305" s="151">
        <v>1</v>
      </c>
      <c r="M1305" s="151">
        <v>0</v>
      </c>
      <c r="N1305" s="151">
        <v>3710</v>
      </c>
      <c r="O1305" s="151">
        <v>104</v>
      </c>
      <c r="P1305" s="151">
        <v>104</v>
      </c>
      <c r="Q1305" s="151">
        <v>33</v>
      </c>
      <c r="R1305" s="151">
        <v>0</v>
      </c>
      <c r="S1305" s="152">
        <v>0.015</v>
      </c>
      <c r="T1305" s="153">
        <v>93832</v>
      </c>
      <c r="U1305" s="153">
        <v>2051</v>
      </c>
      <c r="V1305" s="153">
        <v>2029</v>
      </c>
      <c r="W1305" s="153">
        <v>1</v>
      </c>
      <c r="X1305" s="151">
        <v>1827</v>
      </c>
      <c r="Y1305" s="154">
        <v>0.0218475573365163</v>
      </c>
      <c r="Z1305" s="154">
        <v>0.0194805194805195</v>
      </c>
      <c r="AA1305" s="154">
        <v>0.0195075151902782</v>
      </c>
      <c r="AB1305" s="155">
        <v>0.0280323450134771</v>
      </c>
      <c r="AC1305" s="156">
        <v>-2.69957097587432e-5</v>
      </c>
      <c r="AD1305" s="157">
        <v>22804</v>
      </c>
      <c r="AE1305" s="158">
        <v>475</v>
      </c>
      <c r="AF1305" s="158">
        <v>0</v>
      </c>
      <c r="AG1305" s="158">
        <v>23419</v>
      </c>
      <c r="AH1305" s="158">
        <v>493</v>
      </c>
      <c r="AI1305" s="158">
        <v>0</v>
      </c>
      <c r="AJ1305" s="155">
        <v>0.0208296790036836</v>
      </c>
      <c r="AK1305" s="155">
        <v>0.0210512831461634</v>
      </c>
      <c r="AL1305" s="156">
        <v>-0.000221604142479806</v>
      </c>
    </row>
    <row r="1306" spans="1:38">
      <c r="A1306" s="166" t="s">
        <v>1085</v>
      </c>
      <c r="B1306" s="167" t="s">
        <v>1833</v>
      </c>
      <c r="C1306" s="167" t="s">
        <v>1131</v>
      </c>
      <c r="D1306" s="150">
        <v>3281</v>
      </c>
      <c r="E1306" s="150">
        <v>73</v>
      </c>
      <c r="F1306" s="150">
        <v>55</v>
      </c>
      <c r="G1306" s="150">
        <v>0</v>
      </c>
      <c r="H1306" s="150">
        <v>0</v>
      </c>
      <c r="I1306" s="151">
        <v>3033</v>
      </c>
      <c r="J1306" s="151">
        <v>45</v>
      </c>
      <c r="K1306" s="151">
        <v>45</v>
      </c>
      <c r="L1306" s="151">
        <v>0</v>
      </c>
      <c r="M1306" s="151">
        <v>0</v>
      </c>
      <c r="N1306" s="151">
        <v>3500</v>
      </c>
      <c r="O1306" s="151">
        <v>74</v>
      </c>
      <c r="P1306" s="151">
        <v>74</v>
      </c>
      <c r="Q1306" s="151">
        <v>30</v>
      </c>
      <c r="R1306" s="151">
        <v>0</v>
      </c>
      <c r="S1306" s="152">
        <v>0.015</v>
      </c>
      <c r="T1306" s="153">
        <v>91170</v>
      </c>
      <c r="U1306" s="153">
        <v>1585</v>
      </c>
      <c r="V1306" s="153">
        <v>1566</v>
      </c>
      <c r="W1306" s="153">
        <v>2</v>
      </c>
      <c r="X1306" s="151">
        <v>1363</v>
      </c>
      <c r="Y1306" s="154">
        <v>0.0173631677086761</v>
      </c>
      <c r="Z1306" s="154">
        <v>0.0222493142334654</v>
      </c>
      <c r="AA1306" s="154">
        <v>0.0148367952522255</v>
      </c>
      <c r="AB1306" s="155">
        <v>0.0211428571428571</v>
      </c>
      <c r="AC1306" s="156">
        <v>0.00741251898123989</v>
      </c>
      <c r="AD1306" s="157">
        <v>22200</v>
      </c>
      <c r="AE1306" s="158">
        <v>430</v>
      </c>
      <c r="AF1306" s="158">
        <v>0</v>
      </c>
      <c r="AG1306" s="158">
        <v>22991</v>
      </c>
      <c r="AH1306" s="158">
        <v>410</v>
      </c>
      <c r="AI1306" s="158">
        <v>0</v>
      </c>
      <c r="AJ1306" s="155">
        <v>0.0193693693693694</v>
      </c>
      <c r="AK1306" s="155">
        <v>0.0178330651124353</v>
      </c>
      <c r="AL1306" s="156">
        <v>0.00153630425693407</v>
      </c>
    </row>
    <row r="1307" spans="1:38">
      <c r="A1307" s="166" t="s">
        <v>1085</v>
      </c>
      <c r="B1307" s="167" t="s">
        <v>1833</v>
      </c>
      <c r="C1307" s="167" t="s">
        <v>1132</v>
      </c>
      <c r="D1307" s="150">
        <v>2047</v>
      </c>
      <c r="E1307" s="150">
        <v>76</v>
      </c>
      <c r="F1307" s="150">
        <v>53</v>
      </c>
      <c r="G1307" s="150">
        <v>0</v>
      </c>
      <c r="H1307" s="150">
        <v>0</v>
      </c>
      <c r="I1307" s="151">
        <v>2073</v>
      </c>
      <c r="J1307" s="151">
        <v>41</v>
      </c>
      <c r="K1307" s="151">
        <v>41</v>
      </c>
      <c r="L1307" s="151">
        <v>0</v>
      </c>
      <c r="M1307" s="151">
        <v>0</v>
      </c>
      <c r="N1307" s="151">
        <v>2382</v>
      </c>
      <c r="O1307" s="151">
        <v>55</v>
      </c>
      <c r="P1307" s="151">
        <v>55</v>
      </c>
      <c r="Q1307" s="151">
        <v>0</v>
      </c>
      <c r="R1307" s="151">
        <v>0</v>
      </c>
      <c r="S1307" s="152">
        <v>0.015</v>
      </c>
      <c r="T1307" s="153">
        <v>61964</v>
      </c>
      <c r="U1307" s="153">
        <v>1485</v>
      </c>
      <c r="V1307" s="153">
        <v>1462</v>
      </c>
      <c r="W1307" s="153">
        <v>0</v>
      </c>
      <c r="X1307" s="151">
        <v>1276</v>
      </c>
      <c r="Y1307" s="154">
        <v>0.0239655283713124</v>
      </c>
      <c r="Z1307" s="154">
        <v>0.0371275036638984</v>
      </c>
      <c r="AA1307" s="154">
        <v>0.0197780993728895</v>
      </c>
      <c r="AB1307" s="155">
        <v>0.0230898404701931</v>
      </c>
      <c r="AC1307" s="156">
        <v>0.0173494042910089</v>
      </c>
      <c r="AD1307" s="157">
        <v>14862</v>
      </c>
      <c r="AE1307" s="158">
        <v>381</v>
      </c>
      <c r="AF1307" s="158">
        <v>0</v>
      </c>
      <c r="AG1307" s="158">
        <v>15743</v>
      </c>
      <c r="AH1307" s="158">
        <v>396</v>
      </c>
      <c r="AI1307" s="158">
        <v>0</v>
      </c>
      <c r="AJ1307" s="155">
        <v>0.0256358498183286</v>
      </c>
      <c r="AK1307" s="155">
        <v>0.0251540367147304</v>
      </c>
      <c r="AL1307" s="156">
        <v>0.000481813103598266</v>
      </c>
    </row>
    <row r="1308" spans="1:38">
      <c r="A1308" s="166" t="s">
        <v>1085</v>
      </c>
      <c r="B1308" s="167" t="s">
        <v>1834</v>
      </c>
      <c r="C1308" s="167" t="s">
        <v>1133</v>
      </c>
      <c r="D1308" s="150">
        <v>2229</v>
      </c>
      <c r="E1308" s="150">
        <v>85</v>
      </c>
      <c r="F1308" s="150">
        <v>66</v>
      </c>
      <c r="G1308" s="150">
        <v>0</v>
      </c>
      <c r="H1308" s="150">
        <v>0</v>
      </c>
      <c r="I1308" s="151">
        <v>2394</v>
      </c>
      <c r="J1308" s="151">
        <v>65</v>
      </c>
      <c r="K1308" s="151">
        <v>65</v>
      </c>
      <c r="L1308" s="151">
        <v>0</v>
      </c>
      <c r="M1308" s="151">
        <v>0</v>
      </c>
      <c r="N1308" s="151">
        <v>2682</v>
      </c>
      <c r="O1308" s="151">
        <v>79</v>
      </c>
      <c r="P1308" s="151">
        <v>79</v>
      </c>
      <c r="Q1308" s="151">
        <v>10</v>
      </c>
      <c r="R1308" s="151">
        <v>0</v>
      </c>
      <c r="S1308" s="152">
        <v>0.015</v>
      </c>
      <c r="T1308" s="153">
        <v>66292</v>
      </c>
      <c r="U1308" s="153">
        <v>1738</v>
      </c>
      <c r="V1308" s="153">
        <v>1719</v>
      </c>
      <c r="W1308" s="153">
        <v>0</v>
      </c>
      <c r="X1308" s="151">
        <v>1484</v>
      </c>
      <c r="Y1308" s="154">
        <v>0.0262173414589996</v>
      </c>
      <c r="Z1308" s="154">
        <v>0.0381336922386721</v>
      </c>
      <c r="AA1308" s="154">
        <v>0.0271512113617377</v>
      </c>
      <c r="AB1308" s="155">
        <v>0.0294556301267711</v>
      </c>
      <c r="AC1308" s="156">
        <v>0.0109824808769344</v>
      </c>
      <c r="AD1308" s="157">
        <v>15919</v>
      </c>
      <c r="AE1308" s="158">
        <v>460</v>
      </c>
      <c r="AF1308" s="158">
        <v>0</v>
      </c>
      <c r="AG1308" s="158">
        <v>16866</v>
      </c>
      <c r="AH1308" s="158">
        <v>423</v>
      </c>
      <c r="AI1308" s="158">
        <v>0</v>
      </c>
      <c r="AJ1308" s="155">
        <v>0.0288962874552422</v>
      </c>
      <c r="AK1308" s="155">
        <v>0.0250800426894344</v>
      </c>
      <c r="AL1308" s="156">
        <v>0.0038162447658078</v>
      </c>
    </row>
    <row r="1309" spans="1:38">
      <c r="A1309" s="166" t="s">
        <v>1085</v>
      </c>
      <c r="B1309" s="167" t="s">
        <v>1834</v>
      </c>
      <c r="C1309" s="167" t="s">
        <v>1134</v>
      </c>
      <c r="D1309" s="150">
        <v>3759</v>
      </c>
      <c r="E1309" s="150">
        <v>86</v>
      </c>
      <c r="F1309" s="150">
        <v>65</v>
      </c>
      <c r="G1309" s="150">
        <v>0</v>
      </c>
      <c r="H1309" s="150">
        <v>0</v>
      </c>
      <c r="I1309" s="151">
        <v>3713</v>
      </c>
      <c r="J1309" s="151">
        <v>98</v>
      </c>
      <c r="K1309" s="151">
        <v>97</v>
      </c>
      <c r="L1309" s="151">
        <v>6</v>
      </c>
      <c r="M1309" s="151">
        <v>0</v>
      </c>
      <c r="N1309" s="151">
        <v>4054</v>
      </c>
      <c r="O1309" s="151">
        <v>96</v>
      </c>
      <c r="P1309" s="151">
        <v>96</v>
      </c>
      <c r="Q1309" s="151">
        <v>15</v>
      </c>
      <c r="R1309" s="151">
        <v>0</v>
      </c>
      <c r="S1309" s="152">
        <v>0.015</v>
      </c>
      <c r="T1309" s="153">
        <v>110170</v>
      </c>
      <c r="U1309" s="153">
        <v>2565</v>
      </c>
      <c r="V1309" s="153">
        <v>2543</v>
      </c>
      <c r="W1309" s="153">
        <v>1</v>
      </c>
      <c r="X1309" s="151">
        <v>2259</v>
      </c>
      <c r="Y1309" s="154">
        <v>0.0232731233548153</v>
      </c>
      <c r="Z1309" s="154">
        <v>0.022878425113062</v>
      </c>
      <c r="AA1309" s="154">
        <v>0.026393751683275</v>
      </c>
      <c r="AB1309" s="155">
        <v>0.0236803157375432</v>
      </c>
      <c r="AC1309" s="156">
        <v>-0.00351532657021299</v>
      </c>
      <c r="AD1309" s="157">
        <v>26183</v>
      </c>
      <c r="AE1309" s="158">
        <v>617</v>
      </c>
      <c r="AF1309" s="158">
        <v>0</v>
      </c>
      <c r="AG1309" s="158">
        <v>27803</v>
      </c>
      <c r="AH1309" s="158">
        <v>593</v>
      </c>
      <c r="AI1309" s="158">
        <v>0</v>
      </c>
      <c r="AJ1309" s="155">
        <v>0.0235649085284345</v>
      </c>
      <c r="AK1309" s="155">
        <v>0.0213286336006906</v>
      </c>
      <c r="AL1309" s="156">
        <v>0.00223627492774391</v>
      </c>
    </row>
    <row r="1310" spans="1:38">
      <c r="A1310" s="166" t="s">
        <v>1085</v>
      </c>
      <c r="B1310" s="167" t="s">
        <v>1834</v>
      </c>
      <c r="C1310" s="167" t="s">
        <v>1135</v>
      </c>
      <c r="D1310" s="150">
        <v>4724</v>
      </c>
      <c r="E1310" s="150">
        <v>152</v>
      </c>
      <c r="F1310" s="150">
        <v>107</v>
      </c>
      <c r="G1310" s="150">
        <v>0</v>
      </c>
      <c r="H1310" s="150">
        <v>0</v>
      </c>
      <c r="I1310" s="151">
        <v>5176</v>
      </c>
      <c r="J1310" s="151">
        <v>218</v>
      </c>
      <c r="K1310" s="151">
        <v>218</v>
      </c>
      <c r="L1310" s="151">
        <v>10</v>
      </c>
      <c r="M1310" s="151">
        <v>0</v>
      </c>
      <c r="N1310" s="151">
        <v>5877</v>
      </c>
      <c r="O1310" s="151">
        <v>209</v>
      </c>
      <c r="P1310" s="151">
        <v>209</v>
      </c>
      <c r="Q1310" s="151">
        <v>56</v>
      </c>
      <c r="R1310" s="151">
        <v>0</v>
      </c>
      <c r="S1310" s="152">
        <v>0.015</v>
      </c>
      <c r="T1310" s="153">
        <v>152431</v>
      </c>
      <c r="U1310" s="153">
        <v>4832</v>
      </c>
      <c r="V1310" s="153">
        <v>4787</v>
      </c>
      <c r="W1310" s="153">
        <v>0</v>
      </c>
      <c r="X1310" s="151">
        <v>4204</v>
      </c>
      <c r="Y1310" s="154">
        <v>0.0316995886663474</v>
      </c>
      <c r="Z1310" s="154">
        <v>0.0321761219305673</v>
      </c>
      <c r="AA1310" s="154">
        <v>0.0421174652241113</v>
      </c>
      <c r="AB1310" s="155">
        <v>0.0355623617491918</v>
      </c>
      <c r="AC1310" s="156">
        <v>-0.00994134329354397</v>
      </c>
      <c r="AD1310" s="157">
        <v>36649</v>
      </c>
      <c r="AE1310" s="158">
        <v>1225</v>
      </c>
      <c r="AF1310" s="158">
        <v>0</v>
      </c>
      <c r="AG1310" s="158">
        <v>39206</v>
      </c>
      <c r="AH1310" s="158">
        <v>1297</v>
      </c>
      <c r="AI1310" s="158">
        <v>0</v>
      </c>
      <c r="AJ1310" s="155">
        <v>0.0334251957761467</v>
      </c>
      <c r="AK1310" s="155">
        <v>0.0330816711727797</v>
      </c>
      <c r="AL1310" s="156">
        <v>0.000343524603367007</v>
      </c>
    </row>
    <row r="1311" spans="1:38">
      <c r="A1311" s="166" t="s">
        <v>1085</v>
      </c>
      <c r="B1311" s="167" t="s">
        <v>1834</v>
      </c>
      <c r="C1311" s="167" t="s">
        <v>1136</v>
      </c>
      <c r="D1311" s="150">
        <v>5128</v>
      </c>
      <c r="E1311" s="150">
        <v>261</v>
      </c>
      <c r="F1311" s="150">
        <v>190</v>
      </c>
      <c r="G1311" s="150">
        <v>1</v>
      </c>
      <c r="H1311" s="150">
        <v>0</v>
      </c>
      <c r="I1311" s="151">
        <v>5563</v>
      </c>
      <c r="J1311" s="151">
        <v>496</v>
      </c>
      <c r="K1311" s="151">
        <v>495</v>
      </c>
      <c r="L1311" s="151">
        <v>0</v>
      </c>
      <c r="M1311" s="151">
        <v>0</v>
      </c>
      <c r="N1311" s="151">
        <v>6174</v>
      </c>
      <c r="O1311" s="151">
        <v>306</v>
      </c>
      <c r="P1311" s="151">
        <v>305</v>
      </c>
      <c r="Q1311" s="151">
        <v>44</v>
      </c>
      <c r="R1311" s="151">
        <v>1</v>
      </c>
      <c r="S1311" s="152">
        <v>0.015</v>
      </c>
      <c r="T1311" s="153">
        <v>165478</v>
      </c>
      <c r="U1311" s="153">
        <v>9128</v>
      </c>
      <c r="V1311" s="153">
        <v>9055</v>
      </c>
      <c r="W1311" s="153">
        <v>2</v>
      </c>
      <c r="X1311" s="151">
        <v>7942</v>
      </c>
      <c r="Y1311" s="154">
        <v>0.0551493249857987</v>
      </c>
      <c r="Z1311" s="154">
        <v>0.0508970358814353</v>
      </c>
      <c r="AA1311" s="154">
        <v>0.0891605248966385</v>
      </c>
      <c r="AB1311" s="155">
        <v>0.0494007126660188</v>
      </c>
      <c r="AC1311" s="156">
        <v>-0.0382634890152032</v>
      </c>
      <c r="AD1311" s="157">
        <v>39549</v>
      </c>
      <c r="AE1311" s="158">
        <v>2225</v>
      </c>
      <c r="AF1311" s="158">
        <v>1</v>
      </c>
      <c r="AG1311" s="158">
        <v>42471</v>
      </c>
      <c r="AH1311" s="158">
        <v>2344</v>
      </c>
      <c r="AI1311" s="158">
        <v>0</v>
      </c>
      <c r="AJ1311" s="155">
        <v>0.0562340387873271</v>
      </c>
      <c r="AK1311" s="155">
        <v>0.0551906006451461</v>
      </c>
      <c r="AL1311" s="156">
        <v>0.00104343814218101</v>
      </c>
    </row>
    <row r="1312" spans="1:38">
      <c r="A1312" s="166" t="s">
        <v>1085</v>
      </c>
      <c r="B1312" s="167" t="s">
        <v>1834</v>
      </c>
      <c r="C1312" s="167" t="s">
        <v>1137</v>
      </c>
      <c r="D1312" s="150">
        <v>3511</v>
      </c>
      <c r="E1312" s="150">
        <v>133</v>
      </c>
      <c r="F1312" s="150">
        <v>97</v>
      </c>
      <c r="G1312" s="150">
        <v>0</v>
      </c>
      <c r="H1312" s="150">
        <v>0</v>
      </c>
      <c r="I1312" s="151">
        <v>4078</v>
      </c>
      <c r="J1312" s="151">
        <v>112</v>
      </c>
      <c r="K1312" s="151">
        <v>111</v>
      </c>
      <c r="L1312" s="151">
        <v>0</v>
      </c>
      <c r="M1312" s="151">
        <v>0</v>
      </c>
      <c r="N1312" s="151">
        <v>4155</v>
      </c>
      <c r="O1312" s="151">
        <v>54</v>
      </c>
      <c r="P1312" s="151">
        <v>54</v>
      </c>
      <c r="Q1312" s="151">
        <v>9</v>
      </c>
      <c r="R1312" s="151">
        <v>0</v>
      </c>
      <c r="S1312" s="152">
        <v>0.015</v>
      </c>
      <c r="T1312" s="153">
        <v>117769</v>
      </c>
      <c r="U1312" s="153">
        <v>3811</v>
      </c>
      <c r="V1312" s="153">
        <v>3772</v>
      </c>
      <c r="W1312" s="153">
        <v>0</v>
      </c>
      <c r="X1312" s="151">
        <v>3420</v>
      </c>
      <c r="Y1312" s="154">
        <v>0.0323599589025975</v>
      </c>
      <c r="Z1312" s="154">
        <v>0.0378809455995443</v>
      </c>
      <c r="AA1312" s="154">
        <v>0.0274644433545856</v>
      </c>
      <c r="AB1312" s="155">
        <v>0.0129963898916968</v>
      </c>
      <c r="AC1312" s="156">
        <v>0.0104165022449587</v>
      </c>
      <c r="AD1312" s="157">
        <v>27357</v>
      </c>
      <c r="AE1312" s="158">
        <v>908</v>
      </c>
      <c r="AF1312" s="158">
        <v>0</v>
      </c>
      <c r="AG1312" s="158">
        <v>29638</v>
      </c>
      <c r="AH1312" s="158">
        <v>1051</v>
      </c>
      <c r="AI1312" s="158">
        <v>0</v>
      </c>
      <c r="AJ1312" s="155">
        <v>0.0331907738421611</v>
      </c>
      <c r="AK1312" s="155">
        <v>0.035461232201903</v>
      </c>
      <c r="AL1312" s="156">
        <v>-0.00227045835974191</v>
      </c>
    </row>
    <row r="1313" spans="1:38">
      <c r="A1313" s="166" t="s">
        <v>1085</v>
      </c>
      <c r="B1313" s="167" t="s">
        <v>1834</v>
      </c>
      <c r="C1313" s="167" t="s">
        <v>1138</v>
      </c>
      <c r="D1313" s="150">
        <v>3753</v>
      </c>
      <c r="E1313" s="150">
        <v>156</v>
      </c>
      <c r="F1313" s="150">
        <v>84</v>
      </c>
      <c r="G1313" s="150">
        <v>0</v>
      </c>
      <c r="H1313" s="150">
        <v>0</v>
      </c>
      <c r="I1313" s="151">
        <v>4434</v>
      </c>
      <c r="J1313" s="151">
        <v>121</v>
      </c>
      <c r="K1313" s="151">
        <v>121</v>
      </c>
      <c r="L1313" s="151">
        <v>0</v>
      </c>
      <c r="M1313" s="151">
        <v>0</v>
      </c>
      <c r="N1313" s="151">
        <v>4816</v>
      </c>
      <c r="O1313" s="151">
        <v>214</v>
      </c>
      <c r="P1313" s="151">
        <v>214</v>
      </c>
      <c r="Q1313" s="151">
        <v>17</v>
      </c>
      <c r="R1313" s="151">
        <v>0</v>
      </c>
      <c r="S1313" s="152">
        <v>0.015</v>
      </c>
      <c r="T1313" s="153">
        <v>119794</v>
      </c>
      <c r="U1313" s="153">
        <v>4025</v>
      </c>
      <c r="V1313" s="153">
        <v>3953</v>
      </c>
      <c r="W1313" s="153">
        <v>1</v>
      </c>
      <c r="X1313" s="151">
        <v>3463</v>
      </c>
      <c r="Y1313" s="154">
        <v>0.0335909978796935</v>
      </c>
      <c r="Z1313" s="154">
        <v>0.0415667466027178</v>
      </c>
      <c r="AA1313" s="154">
        <v>0.0272891294542174</v>
      </c>
      <c r="AB1313" s="155">
        <v>0.0444352159468439</v>
      </c>
      <c r="AC1313" s="156">
        <v>0.0142776171485004</v>
      </c>
      <c r="AD1313" s="157">
        <v>28260</v>
      </c>
      <c r="AE1313" s="158">
        <v>943</v>
      </c>
      <c r="AF1313" s="158">
        <v>0</v>
      </c>
      <c r="AG1313" s="158">
        <v>30294</v>
      </c>
      <c r="AH1313" s="158">
        <v>1077</v>
      </c>
      <c r="AI1313" s="158">
        <v>0</v>
      </c>
      <c r="AJ1313" s="155">
        <v>0.0333687190375088</v>
      </c>
      <c r="AK1313" s="155">
        <v>0.0355515943751238</v>
      </c>
      <c r="AL1313" s="156">
        <v>-0.00218287533761494</v>
      </c>
    </row>
    <row r="1314" spans="1:38">
      <c r="A1314" s="166" t="s">
        <v>1085</v>
      </c>
      <c r="B1314" s="167" t="s">
        <v>1834</v>
      </c>
      <c r="C1314" s="167" t="s">
        <v>1139</v>
      </c>
      <c r="D1314" s="150">
        <v>4332</v>
      </c>
      <c r="E1314" s="150">
        <v>195</v>
      </c>
      <c r="F1314" s="150">
        <v>128</v>
      </c>
      <c r="G1314" s="150">
        <v>0</v>
      </c>
      <c r="H1314" s="150">
        <v>0</v>
      </c>
      <c r="I1314" s="151">
        <v>4054</v>
      </c>
      <c r="J1314" s="151">
        <v>576</v>
      </c>
      <c r="K1314" s="151">
        <v>576</v>
      </c>
      <c r="L1314" s="151">
        <v>4</v>
      </c>
      <c r="M1314" s="151">
        <v>0</v>
      </c>
      <c r="N1314" s="151">
        <v>4508</v>
      </c>
      <c r="O1314" s="151">
        <v>192</v>
      </c>
      <c r="P1314" s="151">
        <v>192</v>
      </c>
      <c r="Q1314" s="151">
        <v>28</v>
      </c>
      <c r="R1314" s="151">
        <v>0</v>
      </c>
      <c r="S1314" s="152">
        <v>0.015</v>
      </c>
      <c r="T1314" s="153">
        <v>118541</v>
      </c>
      <c r="U1314" s="153">
        <v>8791</v>
      </c>
      <c r="V1314" s="153">
        <v>8724</v>
      </c>
      <c r="W1314" s="153">
        <v>44</v>
      </c>
      <c r="X1314" s="151">
        <v>7562</v>
      </c>
      <c r="Y1314" s="154">
        <v>0.0737888156840249</v>
      </c>
      <c r="Z1314" s="154">
        <v>0.0450138504155125</v>
      </c>
      <c r="AA1314" s="154">
        <v>0.142081894425259</v>
      </c>
      <c r="AB1314" s="155">
        <v>0.0425909494232476</v>
      </c>
      <c r="AC1314" s="156">
        <v>-0.0970680440097465</v>
      </c>
      <c r="AD1314" s="157">
        <v>28815</v>
      </c>
      <c r="AE1314" s="158">
        <v>1962</v>
      </c>
      <c r="AF1314" s="158">
        <v>0</v>
      </c>
      <c r="AG1314" s="158">
        <v>29880</v>
      </c>
      <c r="AH1314" s="158">
        <v>2320</v>
      </c>
      <c r="AI1314" s="158">
        <v>18</v>
      </c>
      <c r="AJ1314" s="155">
        <v>0.0680895366996356</v>
      </c>
      <c r="AK1314" s="155">
        <v>0.077041499330656</v>
      </c>
      <c r="AL1314" s="156">
        <v>-0.00895196263102035</v>
      </c>
    </row>
    <row r="1315" spans="1:38">
      <c r="A1315" s="166" t="s">
        <v>1085</v>
      </c>
      <c r="B1315" s="167" t="s">
        <v>1834</v>
      </c>
      <c r="C1315" s="167" t="s">
        <v>1140</v>
      </c>
      <c r="D1315" s="150">
        <v>3696</v>
      </c>
      <c r="E1315" s="150">
        <v>243</v>
      </c>
      <c r="F1315" s="150">
        <v>179</v>
      </c>
      <c r="G1315" s="150">
        <v>0</v>
      </c>
      <c r="H1315" s="150">
        <v>0</v>
      </c>
      <c r="I1315" s="151">
        <v>4101</v>
      </c>
      <c r="J1315" s="151">
        <v>232</v>
      </c>
      <c r="K1315" s="151">
        <v>231</v>
      </c>
      <c r="L1315" s="151">
        <v>3</v>
      </c>
      <c r="M1315" s="151">
        <v>0</v>
      </c>
      <c r="N1315" s="151">
        <v>4417</v>
      </c>
      <c r="O1315" s="151">
        <v>263</v>
      </c>
      <c r="P1315" s="151">
        <v>263</v>
      </c>
      <c r="Q1315" s="151">
        <v>23</v>
      </c>
      <c r="R1315" s="151">
        <v>0</v>
      </c>
      <c r="S1315" s="152">
        <v>0.015</v>
      </c>
      <c r="T1315" s="153">
        <v>116414</v>
      </c>
      <c r="U1315" s="153">
        <v>5667</v>
      </c>
      <c r="V1315" s="153">
        <v>5602</v>
      </c>
      <c r="W1315" s="153">
        <v>7</v>
      </c>
      <c r="X1315" s="151">
        <v>4832</v>
      </c>
      <c r="Y1315" s="154">
        <v>0.0486195818372361</v>
      </c>
      <c r="Z1315" s="154">
        <v>0.0657467532467532</v>
      </c>
      <c r="AA1315" s="154">
        <v>0.0565715679102658</v>
      </c>
      <c r="AB1315" s="155">
        <v>0.059542676024451</v>
      </c>
      <c r="AC1315" s="156">
        <v>0.00917518533648746</v>
      </c>
      <c r="AD1315" s="157">
        <v>27517</v>
      </c>
      <c r="AE1315" s="158">
        <v>1494</v>
      </c>
      <c r="AF1315" s="158">
        <v>0</v>
      </c>
      <c r="AG1315" s="158">
        <v>29817</v>
      </c>
      <c r="AH1315" s="158">
        <v>1471</v>
      </c>
      <c r="AI1315" s="158">
        <v>1</v>
      </c>
      <c r="AJ1315" s="155">
        <v>0.054293709343315</v>
      </c>
      <c r="AK1315" s="155">
        <v>0.04930073448033</v>
      </c>
      <c r="AL1315" s="156">
        <v>0.00499297486298503</v>
      </c>
    </row>
    <row r="1316" spans="1:38">
      <c r="A1316" s="166" t="s">
        <v>1085</v>
      </c>
      <c r="B1316" s="167" t="s">
        <v>1834</v>
      </c>
      <c r="C1316" s="167" t="s">
        <v>1141</v>
      </c>
      <c r="D1316" s="150">
        <v>1734</v>
      </c>
      <c r="E1316" s="150">
        <v>28</v>
      </c>
      <c r="F1316" s="150">
        <v>23</v>
      </c>
      <c r="G1316" s="150">
        <v>0</v>
      </c>
      <c r="H1316" s="150">
        <v>0</v>
      </c>
      <c r="I1316" s="151">
        <v>2245</v>
      </c>
      <c r="J1316" s="151">
        <v>109</v>
      </c>
      <c r="K1316" s="151">
        <v>109</v>
      </c>
      <c r="L1316" s="151">
        <v>5</v>
      </c>
      <c r="M1316" s="151">
        <v>0</v>
      </c>
      <c r="N1316" s="151">
        <v>2173</v>
      </c>
      <c r="O1316" s="151">
        <v>56</v>
      </c>
      <c r="P1316" s="151">
        <v>56</v>
      </c>
      <c r="Q1316" s="151">
        <v>7</v>
      </c>
      <c r="R1316" s="151">
        <v>0</v>
      </c>
      <c r="S1316" s="152">
        <v>0.015</v>
      </c>
      <c r="T1316" s="153">
        <v>58978</v>
      </c>
      <c r="U1316" s="153">
        <v>2019</v>
      </c>
      <c r="V1316" s="153">
        <v>2014</v>
      </c>
      <c r="W1316" s="153">
        <v>5</v>
      </c>
      <c r="X1316" s="151">
        <v>1797</v>
      </c>
      <c r="Y1316" s="154">
        <v>0.0341483264946251</v>
      </c>
      <c r="Z1316" s="154">
        <v>0.0161476355247982</v>
      </c>
      <c r="AA1316" s="154">
        <v>0.0485523385300668</v>
      </c>
      <c r="AB1316" s="155">
        <v>0.0257708237459733</v>
      </c>
      <c r="AC1316" s="156">
        <v>-0.0324047030052687</v>
      </c>
      <c r="AD1316" s="157">
        <v>14040</v>
      </c>
      <c r="AE1316" s="158">
        <v>446</v>
      </c>
      <c r="AF1316" s="158">
        <v>0</v>
      </c>
      <c r="AG1316" s="158">
        <v>15297</v>
      </c>
      <c r="AH1316" s="158">
        <v>514</v>
      </c>
      <c r="AI1316" s="158">
        <v>1</v>
      </c>
      <c r="AJ1316" s="155">
        <v>0.0317663817663818</v>
      </c>
      <c r="AK1316" s="155">
        <v>0.0335359874485193</v>
      </c>
      <c r="AL1316" s="156">
        <v>-0.00176960568213755</v>
      </c>
    </row>
    <row r="1317" spans="1:38">
      <c r="A1317" s="166" t="s">
        <v>1085</v>
      </c>
      <c r="B1317" s="167" t="s">
        <v>1834</v>
      </c>
      <c r="C1317" s="167" t="s">
        <v>1142</v>
      </c>
      <c r="D1317" s="150">
        <v>2279</v>
      </c>
      <c r="E1317" s="150">
        <v>81</v>
      </c>
      <c r="F1317" s="150">
        <v>48</v>
      </c>
      <c r="G1317" s="150">
        <v>0</v>
      </c>
      <c r="H1317" s="150">
        <v>0</v>
      </c>
      <c r="I1317" s="151">
        <v>2375</v>
      </c>
      <c r="J1317" s="151">
        <v>134</v>
      </c>
      <c r="K1317" s="151">
        <v>134</v>
      </c>
      <c r="L1317" s="151">
        <v>0</v>
      </c>
      <c r="M1317" s="151">
        <v>0</v>
      </c>
      <c r="N1317" s="151">
        <v>2572</v>
      </c>
      <c r="O1317" s="151">
        <v>104</v>
      </c>
      <c r="P1317" s="151">
        <v>104</v>
      </c>
      <c r="Q1317" s="151">
        <v>18</v>
      </c>
      <c r="R1317" s="151">
        <v>0</v>
      </c>
      <c r="S1317" s="152">
        <v>0.015</v>
      </c>
      <c r="T1317" s="153">
        <v>68892</v>
      </c>
      <c r="U1317" s="153">
        <v>2851</v>
      </c>
      <c r="V1317" s="153">
        <v>2817</v>
      </c>
      <c r="W1317" s="153">
        <v>0</v>
      </c>
      <c r="X1317" s="151">
        <v>2486</v>
      </c>
      <c r="Y1317" s="154">
        <v>0.0413836149335191</v>
      </c>
      <c r="Z1317" s="154">
        <v>0.0355419043440105</v>
      </c>
      <c r="AA1317" s="154">
        <v>0.0564210526315789</v>
      </c>
      <c r="AB1317" s="155">
        <v>0.0404354587869362</v>
      </c>
      <c r="AC1317" s="156">
        <v>-0.0208791482875684</v>
      </c>
      <c r="AD1317" s="157">
        <v>16085</v>
      </c>
      <c r="AE1317" s="158">
        <v>664</v>
      </c>
      <c r="AF1317" s="158">
        <v>0</v>
      </c>
      <c r="AG1317" s="158">
        <v>17305</v>
      </c>
      <c r="AH1317" s="158">
        <v>668</v>
      </c>
      <c r="AI1317" s="158">
        <v>0</v>
      </c>
      <c r="AJ1317" s="155">
        <v>0.0412806963009015</v>
      </c>
      <c r="AK1317" s="155">
        <v>0.0386015602427044</v>
      </c>
      <c r="AL1317" s="156">
        <v>0.00267913605819704</v>
      </c>
    </row>
    <row r="1318" spans="1:38">
      <c r="A1318" s="166" t="s">
        <v>1085</v>
      </c>
      <c r="B1318" s="167" t="s">
        <v>1835</v>
      </c>
      <c r="C1318" s="167" t="s">
        <v>1143</v>
      </c>
      <c r="D1318" s="150">
        <v>12380</v>
      </c>
      <c r="E1318" s="150">
        <v>576</v>
      </c>
      <c r="F1318" s="150">
        <v>422</v>
      </c>
      <c r="G1318" s="150">
        <v>1</v>
      </c>
      <c r="H1318" s="150">
        <v>0</v>
      </c>
      <c r="I1318" s="151">
        <v>12754</v>
      </c>
      <c r="J1318" s="151">
        <v>296</v>
      </c>
      <c r="K1318" s="151">
        <v>295</v>
      </c>
      <c r="L1318" s="151">
        <v>14</v>
      </c>
      <c r="M1318" s="151">
        <v>0</v>
      </c>
      <c r="N1318" s="151">
        <v>13114</v>
      </c>
      <c r="O1318" s="151">
        <v>589</v>
      </c>
      <c r="P1318" s="151">
        <v>588</v>
      </c>
      <c r="Q1318" s="151">
        <v>132</v>
      </c>
      <c r="R1318" s="151">
        <v>0</v>
      </c>
      <c r="S1318" s="152">
        <v>0.015</v>
      </c>
      <c r="T1318" s="153">
        <v>357514</v>
      </c>
      <c r="U1318" s="153">
        <v>13770</v>
      </c>
      <c r="V1318" s="153">
        <v>13610</v>
      </c>
      <c r="W1318" s="153">
        <v>10</v>
      </c>
      <c r="X1318" s="151">
        <v>12095</v>
      </c>
      <c r="Y1318" s="154">
        <v>0.0384880032670049</v>
      </c>
      <c r="Z1318" s="154">
        <v>0.0465266558966074</v>
      </c>
      <c r="AA1318" s="154">
        <v>0.0232084052062098</v>
      </c>
      <c r="AB1318" s="155">
        <v>0.0449138325453714</v>
      </c>
      <c r="AC1318" s="156">
        <v>0.0233182506903976</v>
      </c>
      <c r="AD1318" s="157">
        <v>88591</v>
      </c>
      <c r="AE1318" s="158">
        <v>3706</v>
      </c>
      <c r="AF1318" s="158">
        <v>0</v>
      </c>
      <c r="AG1318" s="158">
        <v>91558</v>
      </c>
      <c r="AH1318" s="158">
        <v>3454</v>
      </c>
      <c r="AI1318" s="158">
        <v>1</v>
      </c>
      <c r="AJ1318" s="155">
        <v>0.041832691808423</v>
      </c>
      <c r="AK1318" s="155">
        <v>0.0377137989034273</v>
      </c>
      <c r="AL1318" s="156">
        <v>0.00411889290499565</v>
      </c>
    </row>
    <row r="1319" spans="1:38">
      <c r="A1319" s="166" t="s">
        <v>1085</v>
      </c>
      <c r="B1319" s="167" t="s">
        <v>1835</v>
      </c>
      <c r="C1319" s="167" t="s">
        <v>1144</v>
      </c>
      <c r="D1319" s="150">
        <v>3315</v>
      </c>
      <c r="E1319" s="150">
        <v>242</v>
      </c>
      <c r="F1319" s="150">
        <v>182</v>
      </c>
      <c r="G1319" s="150">
        <v>0</v>
      </c>
      <c r="H1319" s="150">
        <v>0</v>
      </c>
      <c r="I1319" s="151">
        <v>4198</v>
      </c>
      <c r="J1319" s="151">
        <v>263</v>
      </c>
      <c r="K1319" s="151">
        <v>263</v>
      </c>
      <c r="L1319" s="151">
        <v>4</v>
      </c>
      <c r="M1319" s="151">
        <v>0</v>
      </c>
      <c r="N1319" s="151">
        <v>4122</v>
      </c>
      <c r="O1319" s="151">
        <v>164</v>
      </c>
      <c r="P1319" s="151">
        <v>164</v>
      </c>
      <c r="Q1319" s="151">
        <v>10</v>
      </c>
      <c r="R1319" s="151">
        <v>0</v>
      </c>
      <c r="S1319" s="152">
        <v>0.015</v>
      </c>
      <c r="T1319" s="153">
        <v>111291</v>
      </c>
      <c r="U1319" s="153">
        <v>5467</v>
      </c>
      <c r="V1319" s="153">
        <v>5405</v>
      </c>
      <c r="W1319" s="153">
        <v>9</v>
      </c>
      <c r="X1319" s="151">
        <v>4657</v>
      </c>
      <c r="Y1319" s="154">
        <v>0.0490426000305505</v>
      </c>
      <c r="Z1319" s="154">
        <v>0.0730015082956259</v>
      </c>
      <c r="AA1319" s="154">
        <v>0.0626488804192473</v>
      </c>
      <c r="AB1319" s="155">
        <v>0.0397865114022319</v>
      </c>
      <c r="AC1319" s="156">
        <v>0.0103526278763787</v>
      </c>
      <c r="AD1319" s="157">
        <v>27198</v>
      </c>
      <c r="AE1319" s="158">
        <v>1408</v>
      </c>
      <c r="AF1319" s="158">
        <v>1</v>
      </c>
      <c r="AG1319" s="158">
        <v>28775</v>
      </c>
      <c r="AH1319" s="158">
        <v>1396</v>
      </c>
      <c r="AI1319" s="158">
        <v>0</v>
      </c>
      <c r="AJ1319" s="155">
        <v>0.0517317449812486</v>
      </c>
      <c r="AK1319" s="155">
        <v>0.048514335360556</v>
      </c>
      <c r="AL1319" s="156">
        <v>0.00321740962069259</v>
      </c>
    </row>
    <row r="1320" spans="1:38">
      <c r="A1320" s="166" t="s">
        <v>1085</v>
      </c>
      <c r="B1320" s="167" t="s">
        <v>1835</v>
      </c>
      <c r="C1320" s="167" t="s">
        <v>1145</v>
      </c>
      <c r="D1320" s="150">
        <v>4551</v>
      </c>
      <c r="E1320" s="150">
        <v>120</v>
      </c>
      <c r="F1320" s="150">
        <v>65</v>
      </c>
      <c r="G1320" s="150">
        <v>0</v>
      </c>
      <c r="H1320" s="150">
        <v>0</v>
      </c>
      <c r="I1320" s="151">
        <v>4549</v>
      </c>
      <c r="J1320" s="151">
        <v>111</v>
      </c>
      <c r="K1320" s="151">
        <v>111</v>
      </c>
      <c r="L1320" s="151">
        <v>4</v>
      </c>
      <c r="M1320" s="151">
        <v>0</v>
      </c>
      <c r="N1320" s="151">
        <v>4856</v>
      </c>
      <c r="O1320" s="151">
        <v>88</v>
      </c>
      <c r="P1320" s="151">
        <v>88</v>
      </c>
      <c r="Q1320" s="151">
        <v>26</v>
      </c>
      <c r="R1320" s="151">
        <v>0</v>
      </c>
      <c r="S1320" s="152">
        <v>0.015</v>
      </c>
      <c r="T1320" s="153">
        <v>123533</v>
      </c>
      <c r="U1320" s="153">
        <v>2334</v>
      </c>
      <c r="V1320" s="153">
        <v>2279</v>
      </c>
      <c r="W1320" s="153">
        <v>6</v>
      </c>
      <c r="X1320" s="151">
        <v>1994</v>
      </c>
      <c r="Y1320" s="154">
        <v>0.0188451668784859</v>
      </c>
      <c r="Z1320" s="154">
        <v>0.02636783124588</v>
      </c>
      <c r="AA1320" s="154">
        <v>0.0244009672455485</v>
      </c>
      <c r="AB1320" s="155">
        <v>0.0181219110378913</v>
      </c>
      <c r="AC1320" s="156">
        <v>0.00196686400033155</v>
      </c>
      <c r="AD1320" s="157">
        <v>31647</v>
      </c>
      <c r="AE1320" s="158">
        <v>646</v>
      </c>
      <c r="AF1320" s="158">
        <v>0</v>
      </c>
      <c r="AG1320" s="158">
        <v>31344</v>
      </c>
      <c r="AH1320" s="158">
        <v>586</v>
      </c>
      <c r="AI1320" s="158">
        <v>1</v>
      </c>
      <c r="AJ1320" s="155">
        <v>0.0204126773469839</v>
      </c>
      <c r="AK1320" s="155">
        <v>0.0186638591117917</v>
      </c>
      <c r="AL1320" s="156">
        <v>0.00174881823519219</v>
      </c>
    </row>
    <row r="1321" spans="1:38">
      <c r="A1321" s="166" t="s">
        <v>1085</v>
      </c>
      <c r="B1321" s="167" t="s">
        <v>1835</v>
      </c>
      <c r="C1321" s="167" t="s">
        <v>1146</v>
      </c>
      <c r="D1321" s="150">
        <v>5359</v>
      </c>
      <c r="E1321" s="150">
        <v>83</v>
      </c>
      <c r="F1321" s="150">
        <v>54</v>
      </c>
      <c r="G1321" s="150">
        <v>0</v>
      </c>
      <c r="H1321" s="150">
        <v>0</v>
      </c>
      <c r="I1321" s="151">
        <v>5486</v>
      </c>
      <c r="J1321" s="151">
        <v>154</v>
      </c>
      <c r="K1321" s="151">
        <v>154</v>
      </c>
      <c r="L1321" s="151">
        <v>1</v>
      </c>
      <c r="M1321" s="151">
        <v>0</v>
      </c>
      <c r="N1321" s="151">
        <v>5882</v>
      </c>
      <c r="O1321" s="151">
        <v>128</v>
      </c>
      <c r="P1321" s="151">
        <v>128</v>
      </c>
      <c r="Q1321" s="151">
        <v>7</v>
      </c>
      <c r="R1321" s="151">
        <v>2</v>
      </c>
      <c r="S1321" s="152">
        <v>0.015</v>
      </c>
      <c r="T1321" s="153">
        <v>161036</v>
      </c>
      <c r="U1321" s="153">
        <v>3903</v>
      </c>
      <c r="V1321" s="153">
        <v>3873</v>
      </c>
      <c r="W1321" s="153">
        <v>10</v>
      </c>
      <c r="X1321" s="151">
        <v>3307</v>
      </c>
      <c r="Y1321" s="154">
        <v>0.0241747186964405</v>
      </c>
      <c r="Z1321" s="154">
        <v>0.0154879641724202</v>
      </c>
      <c r="AA1321" s="154">
        <v>0.028071454611739</v>
      </c>
      <c r="AB1321" s="155">
        <v>0.0214212852771166</v>
      </c>
      <c r="AC1321" s="156">
        <v>-0.0125834904393187</v>
      </c>
      <c r="AD1321" s="157">
        <v>40258</v>
      </c>
      <c r="AE1321" s="158">
        <v>1046</v>
      </c>
      <c r="AF1321" s="158">
        <v>3</v>
      </c>
      <c r="AG1321" s="158">
        <v>42025</v>
      </c>
      <c r="AH1321" s="158">
        <v>1211</v>
      </c>
      <c r="AI1321" s="158">
        <v>1</v>
      </c>
      <c r="AJ1321" s="155">
        <v>0.0259078940831636</v>
      </c>
      <c r="AK1321" s="155">
        <v>0.0287923854848305</v>
      </c>
      <c r="AL1321" s="156">
        <v>-0.00288449140166686</v>
      </c>
    </row>
    <row r="1322" spans="1:38">
      <c r="A1322" s="166" t="s">
        <v>1085</v>
      </c>
      <c r="B1322" s="167" t="s">
        <v>1835</v>
      </c>
      <c r="C1322" s="167" t="s">
        <v>1147</v>
      </c>
      <c r="D1322" s="150">
        <v>4593</v>
      </c>
      <c r="E1322" s="150">
        <v>172</v>
      </c>
      <c r="F1322" s="150">
        <v>140</v>
      </c>
      <c r="G1322" s="150">
        <v>0</v>
      </c>
      <c r="H1322" s="150">
        <v>0</v>
      </c>
      <c r="I1322" s="151">
        <v>4524</v>
      </c>
      <c r="J1322" s="151">
        <v>246</v>
      </c>
      <c r="K1322" s="151">
        <v>246</v>
      </c>
      <c r="L1322" s="151">
        <v>0</v>
      </c>
      <c r="M1322" s="151">
        <v>0</v>
      </c>
      <c r="N1322" s="151">
        <v>4533</v>
      </c>
      <c r="O1322" s="151">
        <v>99</v>
      </c>
      <c r="P1322" s="151">
        <v>99</v>
      </c>
      <c r="Q1322" s="151">
        <v>4</v>
      </c>
      <c r="R1322" s="151">
        <v>0</v>
      </c>
      <c r="S1322" s="152">
        <v>0.015</v>
      </c>
      <c r="T1322" s="153">
        <v>127113</v>
      </c>
      <c r="U1322" s="153">
        <v>4930</v>
      </c>
      <c r="V1322" s="153">
        <v>4898</v>
      </c>
      <c r="W1322" s="153">
        <v>18</v>
      </c>
      <c r="X1322" s="151">
        <v>4204</v>
      </c>
      <c r="Y1322" s="154">
        <v>0.0386427824062055</v>
      </c>
      <c r="Z1322" s="154">
        <v>0.0374482908774222</v>
      </c>
      <c r="AA1322" s="154">
        <v>0.0543766578249337</v>
      </c>
      <c r="AB1322" s="155">
        <v>0.0218398411647915</v>
      </c>
      <c r="AC1322" s="156">
        <v>-0.0169283669475115</v>
      </c>
      <c r="AD1322" s="157">
        <v>31971</v>
      </c>
      <c r="AE1322" s="158">
        <v>1217</v>
      </c>
      <c r="AF1322" s="158">
        <v>2</v>
      </c>
      <c r="AG1322" s="158">
        <v>32549</v>
      </c>
      <c r="AH1322" s="158">
        <v>1235</v>
      </c>
      <c r="AI1322" s="158">
        <v>2</v>
      </c>
      <c r="AJ1322" s="155">
        <v>0.0380031903912921</v>
      </c>
      <c r="AK1322" s="155">
        <v>0.037881348121294</v>
      </c>
      <c r="AL1322" s="156">
        <v>0.000121842269998063</v>
      </c>
    </row>
    <row r="1323" spans="1:38">
      <c r="A1323" s="166" t="s">
        <v>1085</v>
      </c>
      <c r="B1323" s="167" t="s">
        <v>1835</v>
      </c>
      <c r="C1323" s="167" t="s">
        <v>1148</v>
      </c>
      <c r="D1323" s="150">
        <v>3769</v>
      </c>
      <c r="E1323" s="150">
        <v>265</v>
      </c>
      <c r="F1323" s="150">
        <v>107</v>
      </c>
      <c r="G1323" s="150">
        <v>0</v>
      </c>
      <c r="H1323" s="150">
        <v>0</v>
      </c>
      <c r="I1323" s="151">
        <v>3738</v>
      </c>
      <c r="J1323" s="151">
        <v>210</v>
      </c>
      <c r="K1323" s="151">
        <v>210</v>
      </c>
      <c r="L1323" s="151">
        <v>0</v>
      </c>
      <c r="M1323" s="151">
        <v>0</v>
      </c>
      <c r="N1323" s="151">
        <v>3730</v>
      </c>
      <c r="O1323" s="151">
        <v>280</v>
      </c>
      <c r="P1323" s="151">
        <v>280</v>
      </c>
      <c r="Q1323" s="151">
        <v>39</v>
      </c>
      <c r="R1323" s="151">
        <v>0</v>
      </c>
      <c r="S1323" s="152">
        <v>0.015</v>
      </c>
      <c r="T1323" s="153">
        <v>102194</v>
      </c>
      <c r="U1323" s="153">
        <v>5903</v>
      </c>
      <c r="V1323" s="153">
        <v>5744</v>
      </c>
      <c r="W1323" s="153">
        <v>69</v>
      </c>
      <c r="X1323" s="151">
        <v>4894</v>
      </c>
      <c r="Y1323" s="154">
        <v>0.0570875002446328</v>
      </c>
      <c r="Z1323" s="154">
        <v>0.0703104271690103</v>
      </c>
      <c r="AA1323" s="154">
        <v>0.0561797752808989</v>
      </c>
      <c r="AB1323" s="155">
        <v>0.0750670241286863</v>
      </c>
      <c r="AC1323" s="156">
        <v>0.0141306518881115</v>
      </c>
      <c r="AD1323" s="157">
        <v>26058</v>
      </c>
      <c r="AE1323" s="158">
        <v>1658</v>
      </c>
      <c r="AF1323" s="158">
        <v>5</v>
      </c>
      <c r="AG1323" s="158">
        <v>25687</v>
      </c>
      <c r="AH1323" s="158">
        <v>1731</v>
      </c>
      <c r="AI1323" s="158">
        <v>25</v>
      </c>
      <c r="AJ1323" s="155">
        <v>0.0634354133087727</v>
      </c>
      <c r="AK1323" s="155">
        <v>0.0664149180519329</v>
      </c>
      <c r="AL1323" s="156">
        <v>-0.00297950474316014</v>
      </c>
    </row>
    <row r="1324" spans="1:38">
      <c r="A1324" s="166" t="s">
        <v>1085</v>
      </c>
      <c r="B1324" s="167" t="s">
        <v>1835</v>
      </c>
      <c r="C1324" s="167" t="s">
        <v>1149</v>
      </c>
      <c r="D1324" s="150">
        <v>6554</v>
      </c>
      <c r="E1324" s="150">
        <v>304</v>
      </c>
      <c r="F1324" s="150">
        <v>226</v>
      </c>
      <c r="G1324" s="150">
        <v>0</v>
      </c>
      <c r="H1324" s="150">
        <v>0</v>
      </c>
      <c r="I1324" s="151">
        <v>6738</v>
      </c>
      <c r="J1324" s="151">
        <v>181</v>
      </c>
      <c r="K1324" s="151">
        <v>181</v>
      </c>
      <c r="L1324" s="151">
        <v>5</v>
      </c>
      <c r="M1324" s="151">
        <v>0</v>
      </c>
      <c r="N1324" s="151">
        <v>7006</v>
      </c>
      <c r="O1324" s="151">
        <v>287</v>
      </c>
      <c r="P1324" s="151">
        <v>287</v>
      </c>
      <c r="Q1324" s="151">
        <v>119</v>
      </c>
      <c r="R1324" s="151">
        <v>0</v>
      </c>
      <c r="S1324" s="152">
        <v>0.015</v>
      </c>
      <c r="T1324" s="153">
        <v>181784</v>
      </c>
      <c r="U1324" s="153">
        <v>6088</v>
      </c>
      <c r="V1324" s="153">
        <v>6007</v>
      </c>
      <c r="W1324" s="153">
        <v>3</v>
      </c>
      <c r="X1324" s="151">
        <v>5317</v>
      </c>
      <c r="Y1324" s="154">
        <v>0.0334737930730977</v>
      </c>
      <c r="Z1324" s="154">
        <v>0.0463838877021666</v>
      </c>
      <c r="AA1324" s="154">
        <v>0.0268625704956961</v>
      </c>
      <c r="AB1324" s="155">
        <v>0.040964887239509</v>
      </c>
      <c r="AC1324" s="156">
        <v>0.0195213172064706</v>
      </c>
      <c r="AD1324" s="157">
        <v>46145</v>
      </c>
      <c r="AE1324" s="158">
        <v>1571</v>
      </c>
      <c r="AF1324" s="158">
        <v>0</v>
      </c>
      <c r="AG1324" s="158">
        <v>45970</v>
      </c>
      <c r="AH1324" s="158">
        <v>1612</v>
      </c>
      <c r="AI1324" s="158">
        <v>2</v>
      </c>
      <c r="AJ1324" s="155">
        <v>0.0340448585978979</v>
      </c>
      <c r="AK1324" s="155">
        <v>0.0350228409832499</v>
      </c>
      <c r="AL1324" s="156">
        <v>-0.000977982385352016</v>
      </c>
    </row>
    <row r="1325" spans="1:38">
      <c r="A1325" s="166" t="s">
        <v>1085</v>
      </c>
      <c r="B1325" s="167" t="s">
        <v>1835</v>
      </c>
      <c r="C1325" s="167" t="s">
        <v>1150</v>
      </c>
      <c r="D1325" s="150">
        <v>8117</v>
      </c>
      <c r="E1325" s="150">
        <v>482</v>
      </c>
      <c r="F1325" s="150">
        <v>343</v>
      </c>
      <c r="G1325" s="150">
        <v>1</v>
      </c>
      <c r="H1325" s="150">
        <v>0</v>
      </c>
      <c r="I1325" s="151">
        <v>8574</v>
      </c>
      <c r="J1325" s="151">
        <v>513</v>
      </c>
      <c r="K1325" s="151">
        <v>512</v>
      </c>
      <c r="L1325" s="151">
        <v>0</v>
      </c>
      <c r="M1325" s="151">
        <v>0</v>
      </c>
      <c r="N1325" s="151">
        <v>8908</v>
      </c>
      <c r="O1325" s="151">
        <v>473</v>
      </c>
      <c r="P1325" s="151">
        <v>473</v>
      </c>
      <c r="Q1325" s="151">
        <v>51</v>
      </c>
      <c r="R1325" s="151">
        <v>0</v>
      </c>
      <c r="S1325" s="152">
        <v>0.015</v>
      </c>
      <c r="T1325" s="153">
        <v>229437</v>
      </c>
      <c r="U1325" s="153">
        <v>12120</v>
      </c>
      <c r="V1325" s="153">
        <v>11980</v>
      </c>
      <c r="W1325" s="153">
        <v>24</v>
      </c>
      <c r="X1325" s="151">
        <v>10390</v>
      </c>
      <c r="Y1325" s="154">
        <v>0.0527203546071471</v>
      </c>
      <c r="Z1325" s="154">
        <v>0.0593815449057534</v>
      </c>
      <c r="AA1325" s="154">
        <v>0.0598320503848845</v>
      </c>
      <c r="AB1325" s="155">
        <v>0.05309833857207</v>
      </c>
      <c r="AC1325" s="156">
        <v>-0.000450505479131176</v>
      </c>
      <c r="AD1325" s="157">
        <v>58646</v>
      </c>
      <c r="AE1325" s="158">
        <v>3241</v>
      </c>
      <c r="AF1325" s="158">
        <v>2</v>
      </c>
      <c r="AG1325" s="158">
        <v>58444</v>
      </c>
      <c r="AH1325" s="158">
        <v>3232</v>
      </c>
      <c r="AI1325" s="158">
        <v>4</v>
      </c>
      <c r="AJ1325" s="155">
        <v>0.0552296831838489</v>
      </c>
      <c r="AK1325" s="155">
        <v>0.0552323591814386</v>
      </c>
      <c r="AL1325" s="156">
        <v>-2.67599758978915e-6</v>
      </c>
    </row>
    <row r="1326" spans="1:38">
      <c r="A1326" s="166" t="s">
        <v>1085</v>
      </c>
      <c r="B1326" s="167" t="s">
        <v>1835</v>
      </c>
      <c r="C1326" s="167" t="s">
        <v>1151</v>
      </c>
      <c r="D1326" s="150">
        <v>1599</v>
      </c>
      <c r="E1326" s="150">
        <v>185</v>
      </c>
      <c r="F1326" s="150">
        <v>135</v>
      </c>
      <c r="G1326" s="150">
        <v>0</v>
      </c>
      <c r="H1326" s="150">
        <v>0</v>
      </c>
      <c r="I1326" s="151">
        <v>2293</v>
      </c>
      <c r="J1326" s="151">
        <v>111</v>
      </c>
      <c r="K1326" s="151">
        <v>111</v>
      </c>
      <c r="L1326" s="151">
        <v>0</v>
      </c>
      <c r="M1326" s="151">
        <v>0</v>
      </c>
      <c r="N1326" s="151">
        <v>2559</v>
      </c>
      <c r="O1326" s="151">
        <v>55</v>
      </c>
      <c r="P1326" s="151">
        <v>55</v>
      </c>
      <c r="Q1326" s="151">
        <v>5</v>
      </c>
      <c r="R1326" s="151">
        <v>0</v>
      </c>
      <c r="S1326" s="152">
        <v>0.015</v>
      </c>
      <c r="T1326" s="153">
        <v>80965</v>
      </c>
      <c r="U1326" s="153">
        <v>5778</v>
      </c>
      <c r="V1326" s="153">
        <v>5727</v>
      </c>
      <c r="W1326" s="153">
        <v>175</v>
      </c>
      <c r="X1326" s="151">
        <v>4545</v>
      </c>
      <c r="Y1326" s="154">
        <v>0.0692027419255234</v>
      </c>
      <c r="Z1326" s="154">
        <v>0.115697310819262</v>
      </c>
      <c r="AA1326" s="154">
        <v>0.0484081988661143</v>
      </c>
      <c r="AB1326" s="155">
        <v>0.0214927706135209</v>
      </c>
      <c r="AC1326" s="156">
        <v>0.0672891119531478</v>
      </c>
      <c r="AD1326" s="157">
        <v>17125</v>
      </c>
      <c r="AE1326" s="158">
        <v>1258</v>
      </c>
      <c r="AF1326" s="158">
        <v>3</v>
      </c>
      <c r="AG1326" s="158">
        <v>24725</v>
      </c>
      <c r="AH1326" s="158">
        <v>1474</v>
      </c>
      <c r="AI1326" s="158">
        <v>54</v>
      </c>
      <c r="AJ1326" s="155">
        <v>0.0732846715328467</v>
      </c>
      <c r="AK1326" s="155">
        <v>0.0574317492416582</v>
      </c>
      <c r="AL1326" s="156">
        <v>0.0158529222911885</v>
      </c>
    </row>
    <row r="1327" spans="1:38">
      <c r="A1327" s="166" t="s">
        <v>1085</v>
      </c>
      <c r="B1327" s="167" t="s">
        <v>1835</v>
      </c>
      <c r="C1327" s="167" t="s">
        <v>1152</v>
      </c>
      <c r="D1327" s="150">
        <v>6610</v>
      </c>
      <c r="E1327" s="150">
        <v>194</v>
      </c>
      <c r="F1327" s="150">
        <v>123</v>
      </c>
      <c r="G1327" s="150">
        <v>0</v>
      </c>
      <c r="H1327" s="150">
        <v>0</v>
      </c>
      <c r="I1327" s="151">
        <v>7186</v>
      </c>
      <c r="J1327" s="151">
        <v>255</v>
      </c>
      <c r="K1327" s="151">
        <v>254</v>
      </c>
      <c r="L1327" s="151">
        <v>2</v>
      </c>
      <c r="M1327" s="151">
        <v>0</v>
      </c>
      <c r="N1327" s="151">
        <v>7782</v>
      </c>
      <c r="O1327" s="151">
        <v>154</v>
      </c>
      <c r="P1327" s="151">
        <v>154</v>
      </c>
      <c r="Q1327" s="151">
        <v>52</v>
      </c>
      <c r="R1327" s="151">
        <v>0</v>
      </c>
      <c r="S1327" s="152">
        <v>0.015</v>
      </c>
      <c r="T1327" s="153">
        <v>184350</v>
      </c>
      <c r="U1327" s="153">
        <v>5199</v>
      </c>
      <c r="V1327" s="153">
        <v>5127</v>
      </c>
      <c r="W1327" s="153">
        <v>2</v>
      </c>
      <c r="X1327" s="151">
        <v>4518</v>
      </c>
      <c r="Y1327" s="154">
        <v>0.028190941144562</v>
      </c>
      <c r="Z1327" s="154">
        <v>0.0293494704992436</v>
      </c>
      <c r="AA1327" s="154">
        <v>0.0354856665738937</v>
      </c>
      <c r="AB1327" s="155">
        <v>0.0197892572603444</v>
      </c>
      <c r="AC1327" s="156">
        <v>-0.00613619607465011</v>
      </c>
      <c r="AD1327" s="157">
        <v>47475</v>
      </c>
      <c r="AE1327" s="158">
        <v>1367</v>
      </c>
      <c r="AF1327" s="158">
        <v>0</v>
      </c>
      <c r="AG1327" s="158">
        <v>48122</v>
      </c>
      <c r="AH1327" s="158">
        <v>1245</v>
      </c>
      <c r="AI1327" s="158">
        <v>1</v>
      </c>
      <c r="AJ1327" s="155">
        <v>0.0287941021590311</v>
      </c>
      <c r="AK1327" s="155">
        <v>0.0258509621378995</v>
      </c>
      <c r="AL1327" s="156">
        <v>0.00294314002113156</v>
      </c>
    </row>
    <row r="1328" spans="1:38">
      <c r="A1328" s="166" t="s">
        <v>1085</v>
      </c>
      <c r="B1328" s="167" t="s">
        <v>1835</v>
      </c>
      <c r="C1328" s="167" t="s">
        <v>1153</v>
      </c>
      <c r="D1328" s="150">
        <v>4966</v>
      </c>
      <c r="E1328" s="150">
        <v>149</v>
      </c>
      <c r="F1328" s="150">
        <v>65</v>
      </c>
      <c r="G1328" s="150">
        <v>0</v>
      </c>
      <c r="H1328" s="150">
        <v>0</v>
      </c>
      <c r="I1328" s="151">
        <v>5751</v>
      </c>
      <c r="J1328" s="151">
        <v>241</v>
      </c>
      <c r="K1328" s="151">
        <v>240</v>
      </c>
      <c r="L1328" s="151">
        <v>0</v>
      </c>
      <c r="M1328" s="151">
        <v>0</v>
      </c>
      <c r="N1328" s="151">
        <v>5624</v>
      </c>
      <c r="O1328" s="151">
        <v>177</v>
      </c>
      <c r="P1328" s="151">
        <v>177</v>
      </c>
      <c r="Q1328" s="151">
        <v>22</v>
      </c>
      <c r="R1328" s="151">
        <v>0</v>
      </c>
      <c r="S1328" s="152">
        <v>0.015</v>
      </c>
      <c r="T1328" s="153">
        <v>147298</v>
      </c>
      <c r="U1328" s="153">
        <v>4939</v>
      </c>
      <c r="V1328" s="153">
        <v>4854</v>
      </c>
      <c r="W1328" s="153">
        <v>1</v>
      </c>
      <c r="X1328" s="151">
        <v>4193</v>
      </c>
      <c r="Y1328" s="154">
        <v>0.0335238767668264</v>
      </c>
      <c r="Z1328" s="154">
        <v>0.0300040273862263</v>
      </c>
      <c r="AA1328" s="154">
        <v>0.041905755520779</v>
      </c>
      <c r="AB1328" s="155">
        <v>0.0314722617354196</v>
      </c>
      <c r="AC1328" s="156">
        <v>-0.0119017281345527</v>
      </c>
      <c r="AD1328" s="157">
        <v>37631</v>
      </c>
      <c r="AE1328" s="158">
        <v>1276</v>
      </c>
      <c r="AF1328" s="158">
        <v>0</v>
      </c>
      <c r="AG1328" s="158">
        <v>38206</v>
      </c>
      <c r="AH1328" s="158">
        <v>1237</v>
      </c>
      <c r="AI1328" s="158">
        <v>0</v>
      </c>
      <c r="AJ1328" s="155">
        <v>0.0339082139725227</v>
      </c>
      <c r="AK1328" s="155">
        <v>0.0323771135423755</v>
      </c>
      <c r="AL1328" s="156">
        <v>0.00153110043014711</v>
      </c>
    </row>
    <row r="1329" spans="1:38">
      <c r="A1329" s="166" t="s">
        <v>1085</v>
      </c>
      <c r="B1329" s="167" t="s">
        <v>1835</v>
      </c>
      <c r="C1329" s="167" t="s">
        <v>1154</v>
      </c>
      <c r="D1329" s="150">
        <v>3644</v>
      </c>
      <c r="E1329" s="150">
        <v>149</v>
      </c>
      <c r="F1329" s="150">
        <v>104</v>
      </c>
      <c r="G1329" s="150">
        <v>0</v>
      </c>
      <c r="H1329" s="150">
        <v>0</v>
      </c>
      <c r="I1329" s="151">
        <v>3855</v>
      </c>
      <c r="J1329" s="151">
        <v>147</v>
      </c>
      <c r="K1329" s="151">
        <v>147</v>
      </c>
      <c r="L1329" s="151">
        <v>0</v>
      </c>
      <c r="M1329" s="151">
        <v>0</v>
      </c>
      <c r="N1329" s="151">
        <v>4223</v>
      </c>
      <c r="O1329" s="151">
        <v>168</v>
      </c>
      <c r="P1329" s="151">
        <v>168</v>
      </c>
      <c r="Q1329" s="151">
        <v>38</v>
      </c>
      <c r="R1329" s="151">
        <v>0</v>
      </c>
      <c r="S1329" s="152">
        <v>0.015</v>
      </c>
      <c r="T1329" s="153">
        <v>107928</v>
      </c>
      <c r="U1329" s="153">
        <v>4031</v>
      </c>
      <c r="V1329" s="153">
        <v>3986</v>
      </c>
      <c r="W1329" s="153">
        <v>4</v>
      </c>
      <c r="X1329" s="151">
        <v>3523</v>
      </c>
      <c r="Y1329" s="154">
        <v>0.0373119116448002</v>
      </c>
      <c r="Z1329" s="154">
        <v>0.0408891328210757</v>
      </c>
      <c r="AA1329" s="154">
        <v>0.0381322957198444</v>
      </c>
      <c r="AB1329" s="155">
        <v>0.0397821453942695</v>
      </c>
      <c r="AC1329" s="156">
        <v>0.00275683710123138</v>
      </c>
      <c r="AD1329" s="157">
        <v>26754</v>
      </c>
      <c r="AE1329" s="158">
        <v>988</v>
      </c>
      <c r="AF1329" s="158">
        <v>0</v>
      </c>
      <c r="AG1329" s="158">
        <v>27661</v>
      </c>
      <c r="AH1329" s="158">
        <v>1052</v>
      </c>
      <c r="AI1329" s="158">
        <v>2</v>
      </c>
      <c r="AJ1329" s="155">
        <v>0.0369290573372206</v>
      </c>
      <c r="AK1329" s="155">
        <v>0.0379595820830773</v>
      </c>
      <c r="AL1329" s="156">
        <v>-0.00103052474585666</v>
      </c>
    </row>
    <row r="1330" spans="1:38">
      <c r="A1330" s="166" t="s">
        <v>1085</v>
      </c>
      <c r="B1330" s="167" t="s">
        <v>1835</v>
      </c>
      <c r="C1330" s="167" t="s">
        <v>1155</v>
      </c>
      <c r="D1330" s="150">
        <v>4760</v>
      </c>
      <c r="E1330" s="150">
        <v>187</v>
      </c>
      <c r="F1330" s="150">
        <v>129</v>
      </c>
      <c r="G1330" s="150">
        <v>0</v>
      </c>
      <c r="H1330" s="150">
        <v>0</v>
      </c>
      <c r="I1330" s="151">
        <v>5174</v>
      </c>
      <c r="J1330" s="151">
        <v>191</v>
      </c>
      <c r="K1330" s="151">
        <v>191</v>
      </c>
      <c r="L1330" s="151">
        <v>0</v>
      </c>
      <c r="M1330" s="151">
        <v>0</v>
      </c>
      <c r="N1330" s="151">
        <v>5408</v>
      </c>
      <c r="O1330" s="151">
        <v>249</v>
      </c>
      <c r="P1330" s="151">
        <v>249</v>
      </c>
      <c r="Q1330" s="151">
        <v>25</v>
      </c>
      <c r="R1330" s="151">
        <v>0</v>
      </c>
      <c r="S1330" s="152">
        <v>0.015</v>
      </c>
      <c r="T1330" s="153">
        <v>133563</v>
      </c>
      <c r="U1330" s="153">
        <v>5408</v>
      </c>
      <c r="V1330" s="153">
        <v>5349</v>
      </c>
      <c r="W1330" s="153">
        <v>9</v>
      </c>
      <c r="X1330" s="151">
        <v>4627</v>
      </c>
      <c r="Y1330" s="154">
        <v>0.0404228716036627</v>
      </c>
      <c r="Z1330" s="154">
        <v>0.0392857142857143</v>
      </c>
      <c r="AA1330" s="154">
        <v>0.0369153459605721</v>
      </c>
      <c r="AB1330" s="155">
        <v>0.046042899408284</v>
      </c>
      <c r="AC1330" s="156">
        <v>0.0023703683251422</v>
      </c>
      <c r="AD1330" s="157">
        <v>35051</v>
      </c>
      <c r="AE1330" s="158">
        <v>1465</v>
      </c>
      <c r="AF1330" s="158">
        <v>1</v>
      </c>
      <c r="AG1330" s="158">
        <v>33608</v>
      </c>
      <c r="AH1330" s="158">
        <v>1193</v>
      </c>
      <c r="AI1330" s="158">
        <v>5</v>
      </c>
      <c r="AJ1330" s="155">
        <v>0.0417677099084192</v>
      </c>
      <c r="AK1330" s="155">
        <v>0.035348726493692</v>
      </c>
      <c r="AL1330" s="156">
        <v>0.00641898341472718</v>
      </c>
    </row>
    <row r="1331" spans="1:38">
      <c r="A1331" s="166" t="s">
        <v>1085</v>
      </c>
      <c r="B1331" s="167" t="s">
        <v>1835</v>
      </c>
      <c r="C1331" s="167" t="s">
        <v>1156</v>
      </c>
      <c r="D1331" s="150">
        <v>4525</v>
      </c>
      <c r="E1331" s="150">
        <v>211</v>
      </c>
      <c r="F1331" s="150">
        <v>117</v>
      </c>
      <c r="G1331" s="150">
        <v>0</v>
      </c>
      <c r="H1331" s="150">
        <v>0</v>
      </c>
      <c r="I1331" s="151">
        <v>4811</v>
      </c>
      <c r="J1331" s="151">
        <v>194</v>
      </c>
      <c r="K1331" s="151">
        <v>194</v>
      </c>
      <c r="L1331" s="151">
        <v>4</v>
      </c>
      <c r="M1331" s="151">
        <v>0</v>
      </c>
      <c r="N1331" s="151">
        <v>5116</v>
      </c>
      <c r="O1331" s="151">
        <v>220</v>
      </c>
      <c r="P1331" s="151">
        <v>220</v>
      </c>
      <c r="Q1331" s="151">
        <v>19</v>
      </c>
      <c r="R1331" s="151">
        <v>0</v>
      </c>
      <c r="S1331" s="152">
        <v>0.015</v>
      </c>
      <c r="T1331" s="153">
        <v>128579</v>
      </c>
      <c r="U1331" s="153">
        <v>5327</v>
      </c>
      <c r="V1331" s="153">
        <v>5233</v>
      </c>
      <c r="W1331" s="153">
        <v>1</v>
      </c>
      <c r="X1331" s="151">
        <v>4538</v>
      </c>
      <c r="Y1331" s="154">
        <v>0.0414220051485857</v>
      </c>
      <c r="Z1331" s="154">
        <v>0.0466298342541436</v>
      </c>
      <c r="AA1331" s="154">
        <v>0.0403242569112451</v>
      </c>
      <c r="AB1331" s="155">
        <v>0.0430023455824863</v>
      </c>
      <c r="AC1331" s="156">
        <v>0.00630557734289858</v>
      </c>
      <c r="AD1331" s="157">
        <v>33148</v>
      </c>
      <c r="AE1331" s="158">
        <v>1372</v>
      </c>
      <c r="AF1331" s="158">
        <v>0</v>
      </c>
      <c r="AG1331" s="158">
        <v>32611</v>
      </c>
      <c r="AH1331" s="158">
        <v>1418</v>
      </c>
      <c r="AI1331" s="158">
        <v>1</v>
      </c>
      <c r="AJ1331" s="155">
        <v>0.0413901291178955</v>
      </c>
      <c r="AK1331" s="155">
        <v>0.0434515960872098</v>
      </c>
      <c r="AL1331" s="156">
        <v>-0.00206146696931434</v>
      </c>
    </row>
    <row r="1332" spans="1:38">
      <c r="A1332" s="166" t="s">
        <v>1085</v>
      </c>
      <c r="B1332" s="167" t="s">
        <v>1835</v>
      </c>
      <c r="C1332" s="167" t="s">
        <v>1157</v>
      </c>
      <c r="D1332" s="150">
        <v>4287</v>
      </c>
      <c r="E1332" s="150">
        <v>117</v>
      </c>
      <c r="F1332" s="150">
        <v>59</v>
      </c>
      <c r="G1332" s="150">
        <v>0</v>
      </c>
      <c r="H1332" s="150">
        <v>0</v>
      </c>
      <c r="I1332" s="151">
        <v>4313</v>
      </c>
      <c r="J1332" s="151">
        <v>117</v>
      </c>
      <c r="K1332" s="151">
        <v>117</v>
      </c>
      <c r="L1332" s="151">
        <v>0</v>
      </c>
      <c r="M1332" s="151">
        <v>0</v>
      </c>
      <c r="N1332" s="151">
        <v>4264</v>
      </c>
      <c r="O1332" s="151">
        <v>125</v>
      </c>
      <c r="P1332" s="151">
        <v>125</v>
      </c>
      <c r="Q1332" s="151">
        <v>2</v>
      </c>
      <c r="R1332" s="151">
        <v>0</v>
      </c>
      <c r="S1332" s="152">
        <v>0.015</v>
      </c>
      <c r="T1332" s="153">
        <v>111326</v>
      </c>
      <c r="U1332" s="153">
        <v>2909</v>
      </c>
      <c r="V1332" s="153">
        <v>2851</v>
      </c>
      <c r="W1332" s="153">
        <v>2</v>
      </c>
      <c r="X1332" s="151">
        <v>2457</v>
      </c>
      <c r="Y1332" s="154">
        <v>0.0261124984280402</v>
      </c>
      <c r="Z1332" s="154">
        <v>0.0272918124562631</v>
      </c>
      <c r="AA1332" s="154">
        <v>0.0271272895896128</v>
      </c>
      <c r="AB1332" s="155">
        <v>0.0293151969981238</v>
      </c>
      <c r="AC1332" s="156">
        <v>0.000164522866650321</v>
      </c>
      <c r="AD1332" s="157">
        <v>29349</v>
      </c>
      <c r="AE1332" s="158">
        <v>768</v>
      </c>
      <c r="AF1332" s="158">
        <v>0</v>
      </c>
      <c r="AG1332" s="158">
        <v>28514</v>
      </c>
      <c r="AH1332" s="158">
        <v>725</v>
      </c>
      <c r="AI1332" s="158">
        <v>1</v>
      </c>
      <c r="AJ1332" s="155">
        <v>0.0261678421752019</v>
      </c>
      <c r="AK1332" s="155">
        <v>0.0253910359823245</v>
      </c>
      <c r="AL1332" s="156">
        <v>0.00077680619287741</v>
      </c>
    </row>
    <row r="1333" spans="1:38">
      <c r="A1333" s="166" t="s">
        <v>1085</v>
      </c>
      <c r="B1333" s="167" t="s">
        <v>1835</v>
      </c>
      <c r="C1333" s="167" t="s">
        <v>1158</v>
      </c>
      <c r="D1333" s="150">
        <v>3285</v>
      </c>
      <c r="E1333" s="150">
        <v>150</v>
      </c>
      <c r="F1333" s="150">
        <v>107</v>
      </c>
      <c r="G1333" s="150">
        <v>0</v>
      </c>
      <c r="H1333" s="150">
        <v>0</v>
      </c>
      <c r="I1333" s="151">
        <v>3713</v>
      </c>
      <c r="J1333" s="151">
        <v>211</v>
      </c>
      <c r="K1333" s="151">
        <v>211</v>
      </c>
      <c r="L1333" s="151">
        <v>1</v>
      </c>
      <c r="M1333" s="151">
        <v>0</v>
      </c>
      <c r="N1333" s="151">
        <v>4073</v>
      </c>
      <c r="O1333" s="151">
        <v>144</v>
      </c>
      <c r="P1333" s="151">
        <v>143</v>
      </c>
      <c r="Q1333" s="151">
        <v>49</v>
      </c>
      <c r="R1333" s="151">
        <v>0</v>
      </c>
      <c r="S1333" s="152">
        <v>0.015</v>
      </c>
      <c r="T1333" s="153">
        <v>93366</v>
      </c>
      <c r="U1333" s="153">
        <v>3856</v>
      </c>
      <c r="V1333" s="153">
        <v>3810</v>
      </c>
      <c r="W1333" s="153">
        <v>3</v>
      </c>
      <c r="X1333" s="151">
        <v>3280</v>
      </c>
      <c r="Y1333" s="154">
        <v>0.041267699162436</v>
      </c>
      <c r="Z1333" s="154">
        <v>0.045662100456621</v>
      </c>
      <c r="AA1333" s="154">
        <v>0.0568273633180716</v>
      </c>
      <c r="AB1333" s="155">
        <v>0.035354775349865</v>
      </c>
      <c r="AC1333" s="156">
        <v>-0.0111652628614506</v>
      </c>
      <c r="AD1333" s="157">
        <v>24884</v>
      </c>
      <c r="AE1333" s="158">
        <v>1032</v>
      </c>
      <c r="AF1333" s="158">
        <v>1</v>
      </c>
      <c r="AG1333" s="158">
        <v>23530</v>
      </c>
      <c r="AH1333" s="158">
        <v>985</v>
      </c>
      <c r="AI1333" s="158">
        <v>0</v>
      </c>
      <c r="AJ1333" s="155">
        <v>0.0414322456196753</v>
      </c>
      <c r="AK1333" s="155">
        <v>0.0418614534636634</v>
      </c>
      <c r="AL1333" s="156">
        <v>-0.000429207843988109</v>
      </c>
    </row>
    <row r="1334" spans="1:38">
      <c r="A1334" s="166" t="s">
        <v>1085</v>
      </c>
      <c r="B1334" s="167" t="s">
        <v>1834</v>
      </c>
      <c r="C1334" s="167" t="s">
        <v>1159</v>
      </c>
      <c r="D1334" s="150">
        <v>7111</v>
      </c>
      <c r="E1334" s="150">
        <v>496</v>
      </c>
      <c r="F1334" s="150">
        <v>314</v>
      </c>
      <c r="G1334" s="150">
        <v>0</v>
      </c>
      <c r="H1334" s="150">
        <v>0</v>
      </c>
      <c r="I1334" s="151">
        <v>7974</v>
      </c>
      <c r="J1334" s="151">
        <v>372</v>
      </c>
      <c r="K1334" s="151">
        <v>372</v>
      </c>
      <c r="L1334" s="151">
        <v>2</v>
      </c>
      <c r="M1334" s="151">
        <v>0</v>
      </c>
      <c r="N1334" s="151">
        <v>8081</v>
      </c>
      <c r="O1334" s="151">
        <v>266</v>
      </c>
      <c r="P1334" s="151">
        <v>266</v>
      </c>
      <c r="Q1334" s="151">
        <v>22</v>
      </c>
      <c r="R1334" s="151">
        <v>0</v>
      </c>
      <c r="S1334" s="152">
        <v>0.015</v>
      </c>
      <c r="T1334" s="153">
        <v>212845</v>
      </c>
      <c r="U1334" s="153">
        <v>9761</v>
      </c>
      <c r="V1334" s="153">
        <v>9579</v>
      </c>
      <c r="W1334" s="153">
        <v>18</v>
      </c>
      <c r="X1334" s="151">
        <v>8231</v>
      </c>
      <c r="Y1334" s="154">
        <v>0.0457750945523738</v>
      </c>
      <c r="Z1334" s="154">
        <v>0.0697510898607791</v>
      </c>
      <c r="AA1334" s="154">
        <v>0.0466516177577126</v>
      </c>
      <c r="AB1334" s="155">
        <v>0.0329167182279421</v>
      </c>
      <c r="AC1334" s="156">
        <v>0.0230994721030665</v>
      </c>
      <c r="AD1334" s="157">
        <v>53119</v>
      </c>
      <c r="AE1334" s="158">
        <v>2608</v>
      </c>
      <c r="AF1334" s="158">
        <v>0</v>
      </c>
      <c r="AG1334" s="158">
        <v>53387</v>
      </c>
      <c r="AH1334" s="158">
        <v>2473</v>
      </c>
      <c r="AI1334" s="158">
        <v>1</v>
      </c>
      <c r="AJ1334" s="155">
        <v>0.0490973098138143</v>
      </c>
      <c r="AK1334" s="155">
        <v>0.0463034071965085</v>
      </c>
      <c r="AL1334" s="156">
        <v>0.00279390261730575</v>
      </c>
    </row>
    <row r="1335" spans="1:38">
      <c r="A1335" s="166" t="s">
        <v>1085</v>
      </c>
      <c r="B1335" s="167" t="s">
        <v>1834</v>
      </c>
      <c r="C1335" s="167" t="s">
        <v>1160</v>
      </c>
      <c r="D1335" s="150">
        <v>3396</v>
      </c>
      <c r="E1335" s="150">
        <v>212</v>
      </c>
      <c r="F1335" s="150">
        <v>142</v>
      </c>
      <c r="G1335" s="150">
        <v>0</v>
      </c>
      <c r="H1335" s="150">
        <v>0</v>
      </c>
      <c r="I1335" s="151">
        <v>3931</v>
      </c>
      <c r="J1335" s="151">
        <v>261</v>
      </c>
      <c r="K1335" s="151">
        <v>261</v>
      </c>
      <c r="L1335" s="151">
        <v>0</v>
      </c>
      <c r="M1335" s="151">
        <v>0</v>
      </c>
      <c r="N1335" s="151">
        <v>4035</v>
      </c>
      <c r="O1335" s="151">
        <v>119</v>
      </c>
      <c r="P1335" s="151">
        <v>119</v>
      </c>
      <c r="Q1335" s="151">
        <v>5</v>
      </c>
      <c r="R1335" s="151">
        <v>0</v>
      </c>
      <c r="S1335" s="152">
        <v>0.015</v>
      </c>
      <c r="T1335" s="153">
        <v>107480</v>
      </c>
      <c r="U1335" s="153">
        <v>6408</v>
      </c>
      <c r="V1335" s="153">
        <v>6337</v>
      </c>
      <c r="W1335" s="153">
        <v>7</v>
      </c>
      <c r="X1335" s="151">
        <v>5468</v>
      </c>
      <c r="Y1335" s="154">
        <v>0.0595552660960179</v>
      </c>
      <c r="Z1335" s="154">
        <v>0.0624263839811543</v>
      </c>
      <c r="AA1335" s="154">
        <v>0.0663953192571865</v>
      </c>
      <c r="AB1335" s="155">
        <v>0.0294919454770756</v>
      </c>
      <c r="AC1335" s="156">
        <v>-0.00396893527603216</v>
      </c>
      <c r="AD1335" s="157">
        <v>25446</v>
      </c>
      <c r="AE1335" s="158">
        <v>1368</v>
      </c>
      <c r="AF1335" s="158">
        <v>0</v>
      </c>
      <c r="AG1335" s="158">
        <v>27968</v>
      </c>
      <c r="AH1335" s="158">
        <v>1970</v>
      </c>
      <c r="AI1335" s="158">
        <v>2</v>
      </c>
      <c r="AJ1335" s="155">
        <v>0.0537609054468286</v>
      </c>
      <c r="AK1335" s="155">
        <v>0.0703661327231121</v>
      </c>
      <c r="AL1335" s="156">
        <v>-0.0166052272762835</v>
      </c>
    </row>
    <row r="1336" spans="1:38">
      <c r="A1336" s="166" t="s">
        <v>1085</v>
      </c>
      <c r="B1336" s="167" t="s">
        <v>1834</v>
      </c>
      <c r="C1336" s="167" t="s">
        <v>1161</v>
      </c>
      <c r="D1336" s="150">
        <v>2905</v>
      </c>
      <c r="E1336" s="150">
        <v>236</v>
      </c>
      <c r="F1336" s="150">
        <v>171</v>
      </c>
      <c r="G1336" s="150">
        <v>0</v>
      </c>
      <c r="H1336" s="150">
        <v>0</v>
      </c>
      <c r="I1336" s="151">
        <v>2825</v>
      </c>
      <c r="J1336" s="151">
        <v>179</v>
      </c>
      <c r="K1336" s="151">
        <v>179</v>
      </c>
      <c r="L1336" s="151">
        <v>0</v>
      </c>
      <c r="M1336" s="151">
        <v>0</v>
      </c>
      <c r="N1336" s="151">
        <v>3019</v>
      </c>
      <c r="O1336" s="151">
        <v>257</v>
      </c>
      <c r="P1336" s="151">
        <v>257</v>
      </c>
      <c r="Q1336" s="151">
        <v>19</v>
      </c>
      <c r="R1336" s="151">
        <v>0</v>
      </c>
      <c r="S1336" s="152">
        <v>0.015</v>
      </c>
      <c r="T1336" s="153">
        <v>85961</v>
      </c>
      <c r="U1336" s="153">
        <v>5924</v>
      </c>
      <c r="V1336" s="153">
        <v>5858</v>
      </c>
      <c r="W1336" s="153">
        <v>1</v>
      </c>
      <c r="X1336" s="151">
        <v>5099</v>
      </c>
      <c r="Y1336" s="154">
        <v>0.0689033398866928</v>
      </c>
      <c r="Z1336" s="154">
        <v>0.0812392426850258</v>
      </c>
      <c r="AA1336" s="154">
        <v>0.0633628318584071</v>
      </c>
      <c r="AB1336" s="155">
        <v>0.0851275256707519</v>
      </c>
      <c r="AC1336" s="156">
        <v>0.0178764108266187</v>
      </c>
      <c r="AD1336" s="157">
        <v>20371</v>
      </c>
      <c r="AE1336" s="158">
        <v>1375</v>
      </c>
      <c r="AF1336" s="158">
        <v>0</v>
      </c>
      <c r="AG1336" s="158">
        <v>21704</v>
      </c>
      <c r="AH1336" s="158">
        <v>1599</v>
      </c>
      <c r="AI1336" s="158">
        <v>0</v>
      </c>
      <c r="AJ1336" s="155">
        <v>0.0674979137008492</v>
      </c>
      <c r="AK1336" s="155">
        <v>0.0736730556579432</v>
      </c>
      <c r="AL1336" s="156">
        <v>-0.006175141957094</v>
      </c>
    </row>
    <row r="1337" spans="1:38">
      <c r="A1337" s="166" t="s">
        <v>1085</v>
      </c>
      <c r="B1337" s="167" t="s">
        <v>1834</v>
      </c>
      <c r="C1337" s="167" t="s">
        <v>1162</v>
      </c>
      <c r="D1337" s="150">
        <v>4917</v>
      </c>
      <c r="E1337" s="150">
        <v>319</v>
      </c>
      <c r="F1337" s="150">
        <v>232</v>
      </c>
      <c r="G1337" s="150">
        <v>0</v>
      </c>
      <c r="H1337" s="150">
        <v>0</v>
      </c>
      <c r="I1337" s="151">
        <v>5188</v>
      </c>
      <c r="J1337" s="151">
        <v>215</v>
      </c>
      <c r="K1337" s="151">
        <v>215</v>
      </c>
      <c r="L1337" s="151">
        <v>0</v>
      </c>
      <c r="M1337" s="151">
        <v>0</v>
      </c>
      <c r="N1337" s="151">
        <v>5579</v>
      </c>
      <c r="O1337" s="151">
        <v>307</v>
      </c>
      <c r="P1337" s="151">
        <v>307</v>
      </c>
      <c r="Q1337" s="151">
        <v>31</v>
      </c>
      <c r="R1337" s="151">
        <v>0</v>
      </c>
      <c r="S1337" s="152">
        <v>0.015</v>
      </c>
      <c r="T1337" s="153">
        <v>147738</v>
      </c>
      <c r="U1337" s="153">
        <v>6846</v>
      </c>
      <c r="V1337" s="153">
        <v>6759</v>
      </c>
      <c r="W1337" s="153">
        <v>0</v>
      </c>
      <c r="X1337" s="151">
        <v>5896</v>
      </c>
      <c r="Y1337" s="154">
        <v>0.0463387889371726</v>
      </c>
      <c r="Z1337" s="154">
        <v>0.0648769574944072</v>
      </c>
      <c r="AA1337" s="154">
        <v>0.0414417887432537</v>
      </c>
      <c r="AB1337" s="155">
        <v>0.0550277827567664</v>
      </c>
      <c r="AC1337" s="156">
        <v>0.0234351687511535</v>
      </c>
      <c r="AD1337" s="157">
        <v>35896</v>
      </c>
      <c r="AE1337" s="158">
        <v>1668</v>
      </c>
      <c r="AF1337" s="158">
        <v>0</v>
      </c>
      <c r="AG1337" s="158">
        <v>37246</v>
      </c>
      <c r="AH1337" s="158">
        <v>1731</v>
      </c>
      <c r="AI1337" s="158">
        <v>0</v>
      </c>
      <c r="AJ1337" s="155">
        <v>0.0464675729886338</v>
      </c>
      <c r="AK1337" s="155">
        <v>0.0464747892391129</v>
      </c>
      <c r="AL1337" s="156">
        <v>-7.21625047909319e-6</v>
      </c>
    </row>
    <row r="1338" spans="1:38">
      <c r="A1338" s="166" t="s">
        <v>1085</v>
      </c>
      <c r="B1338" s="167" t="s">
        <v>1834</v>
      </c>
      <c r="C1338" s="167" t="s">
        <v>1163</v>
      </c>
      <c r="D1338" s="150">
        <v>4585</v>
      </c>
      <c r="E1338" s="150">
        <v>272</v>
      </c>
      <c r="F1338" s="150">
        <v>179</v>
      </c>
      <c r="G1338" s="150">
        <v>0</v>
      </c>
      <c r="H1338" s="150">
        <v>0</v>
      </c>
      <c r="I1338" s="151">
        <v>4830</v>
      </c>
      <c r="J1338" s="151">
        <v>235</v>
      </c>
      <c r="K1338" s="151">
        <v>235</v>
      </c>
      <c r="L1338" s="151">
        <v>5</v>
      </c>
      <c r="M1338" s="151">
        <v>0</v>
      </c>
      <c r="N1338" s="151">
        <v>5064</v>
      </c>
      <c r="O1338" s="151">
        <v>174</v>
      </c>
      <c r="P1338" s="151">
        <v>174</v>
      </c>
      <c r="Q1338" s="151">
        <v>17</v>
      </c>
      <c r="R1338" s="151">
        <v>0</v>
      </c>
      <c r="S1338" s="152">
        <v>0.015</v>
      </c>
      <c r="T1338" s="153">
        <v>132119</v>
      </c>
      <c r="U1338" s="153">
        <v>6673</v>
      </c>
      <c r="V1338" s="153">
        <v>6580</v>
      </c>
      <c r="W1338" s="153">
        <v>10</v>
      </c>
      <c r="X1338" s="151">
        <v>5869</v>
      </c>
      <c r="Y1338" s="154">
        <v>0.0504318076885232</v>
      </c>
      <c r="Z1338" s="154">
        <v>0.0593238822246456</v>
      </c>
      <c r="AA1338" s="154">
        <v>0.0486542443064182</v>
      </c>
      <c r="AB1338" s="155">
        <v>0.0343601895734597</v>
      </c>
      <c r="AC1338" s="156">
        <v>0.0106696379182274</v>
      </c>
      <c r="AD1338" s="157">
        <v>33030</v>
      </c>
      <c r="AE1338" s="158">
        <v>1687</v>
      </c>
      <c r="AF1338" s="158">
        <v>1</v>
      </c>
      <c r="AG1338" s="158">
        <v>33252</v>
      </c>
      <c r="AH1338" s="158">
        <v>1578</v>
      </c>
      <c r="AI1338" s="158">
        <v>2</v>
      </c>
      <c r="AJ1338" s="155">
        <v>0.0510445049954587</v>
      </c>
      <c r="AK1338" s="155">
        <v>0.0473956453747143</v>
      </c>
      <c r="AL1338" s="156">
        <v>0.00364885962074437</v>
      </c>
    </row>
    <row r="1339" spans="1:38">
      <c r="A1339" s="166" t="s">
        <v>1085</v>
      </c>
      <c r="B1339" s="167" t="s">
        <v>1834</v>
      </c>
      <c r="C1339" s="167" t="s">
        <v>1164</v>
      </c>
      <c r="D1339" s="150">
        <v>3646</v>
      </c>
      <c r="E1339" s="150">
        <v>102</v>
      </c>
      <c r="F1339" s="150">
        <v>79</v>
      </c>
      <c r="G1339" s="150">
        <v>0</v>
      </c>
      <c r="H1339" s="150">
        <v>0</v>
      </c>
      <c r="I1339" s="151">
        <v>3820</v>
      </c>
      <c r="J1339" s="151">
        <v>137</v>
      </c>
      <c r="K1339" s="151">
        <v>135</v>
      </c>
      <c r="L1339" s="151">
        <v>4</v>
      </c>
      <c r="M1339" s="151">
        <v>0</v>
      </c>
      <c r="N1339" s="151">
        <v>3829</v>
      </c>
      <c r="O1339" s="151">
        <v>161</v>
      </c>
      <c r="P1339" s="151">
        <v>161</v>
      </c>
      <c r="Q1339" s="151">
        <v>70</v>
      </c>
      <c r="R1339" s="151">
        <v>0</v>
      </c>
      <c r="S1339" s="152">
        <v>0.015</v>
      </c>
      <c r="T1339" s="153">
        <v>106461</v>
      </c>
      <c r="U1339" s="153">
        <v>3505</v>
      </c>
      <c r="V1339" s="153">
        <v>3477</v>
      </c>
      <c r="W1339" s="153">
        <v>7</v>
      </c>
      <c r="X1339" s="151">
        <v>3102</v>
      </c>
      <c r="Y1339" s="154">
        <v>0.0328571026009525</v>
      </c>
      <c r="Z1339" s="154">
        <v>0.0279758639605047</v>
      </c>
      <c r="AA1339" s="154">
        <v>0.0358638743455497</v>
      </c>
      <c r="AB1339" s="155">
        <v>0.0420475319926874</v>
      </c>
      <c r="AC1339" s="156">
        <v>-0.00788801038504508</v>
      </c>
      <c r="AD1339" s="157">
        <v>26270</v>
      </c>
      <c r="AE1339" s="158">
        <v>823</v>
      </c>
      <c r="AF1339" s="158">
        <v>0</v>
      </c>
      <c r="AG1339" s="158">
        <v>27129</v>
      </c>
      <c r="AH1339" s="158">
        <v>833</v>
      </c>
      <c r="AI1339" s="158">
        <v>1</v>
      </c>
      <c r="AJ1339" s="155">
        <v>0.0313285116102018</v>
      </c>
      <c r="AK1339" s="155">
        <v>0.030668288547311</v>
      </c>
      <c r="AL1339" s="156">
        <v>0.000660223062890757</v>
      </c>
    </row>
    <row r="1340" spans="1:38">
      <c r="A1340" s="166" t="s">
        <v>1085</v>
      </c>
      <c r="B1340" s="167" t="s">
        <v>1834</v>
      </c>
      <c r="C1340" s="167" t="s">
        <v>1165</v>
      </c>
      <c r="D1340" s="150">
        <v>3170</v>
      </c>
      <c r="E1340" s="150">
        <v>190</v>
      </c>
      <c r="F1340" s="150">
        <v>133</v>
      </c>
      <c r="G1340" s="150">
        <v>0</v>
      </c>
      <c r="H1340" s="150">
        <v>0</v>
      </c>
      <c r="I1340" s="151">
        <v>3363</v>
      </c>
      <c r="J1340" s="151">
        <v>217</v>
      </c>
      <c r="K1340" s="151">
        <v>217</v>
      </c>
      <c r="L1340" s="151">
        <v>7</v>
      </c>
      <c r="M1340" s="151">
        <v>0</v>
      </c>
      <c r="N1340" s="151">
        <v>3317</v>
      </c>
      <c r="O1340" s="151">
        <v>280</v>
      </c>
      <c r="P1340" s="151">
        <v>280</v>
      </c>
      <c r="Q1340" s="151">
        <v>102</v>
      </c>
      <c r="R1340" s="151">
        <v>0</v>
      </c>
      <c r="S1340" s="152">
        <v>0.015</v>
      </c>
      <c r="T1340" s="153">
        <v>91636</v>
      </c>
      <c r="U1340" s="153">
        <v>6063</v>
      </c>
      <c r="V1340" s="153">
        <v>6004</v>
      </c>
      <c r="W1340" s="153">
        <v>5</v>
      </c>
      <c r="X1340" s="151">
        <v>5392</v>
      </c>
      <c r="Y1340" s="154">
        <v>0.0661093893229735</v>
      </c>
      <c r="Z1340" s="154">
        <v>0.0599369085173502</v>
      </c>
      <c r="AA1340" s="154">
        <v>0.0645257210823669</v>
      </c>
      <c r="AB1340" s="155">
        <v>0.0844136267711788</v>
      </c>
      <c r="AC1340" s="156">
        <v>-0.00458881256501678</v>
      </c>
      <c r="AD1340" s="157">
        <v>22842</v>
      </c>
      <c r="AE1340" s="158">
        <v>1444</v>
      </c>
      <c r="AF1340" s="158">
        <v>0</v>
      </c>
      <c r="AG1340" s="158">
        <v>22863</v>
      </c>
      <c r="AH1340" s="158">
        <v>1468</v>
      </c>
      <c r="AI1340" s="158">
        <v>2</v>
      </c>
      <c r="AJ1340" s="155">
        <v>0.0632168811837843</v>
      </c>
      <c r="AK1340" s="155">
        <v>0.0641210689760749</v>
      </c>
      <c r="AL1340" s="156">
        <v>-0.000904187792290623</v>
      </c>
    </row>
    <row r="1341" spans="1:38">
      <c r="A1341" s="166" t="s">
        <v>1085</v>
      </c>
      <c r="B1341" s="167" t="s">
        <v>1834</v>
      </c>
      <c r="C1341" s="167" t="s">
        <v>1166</v>
      </c>
      <c r="D1341" s="150">
        <v>1861</v>
      </c>
      <c r="E1341" s="150">
        <v>250</v>
      </c>
      <c r="F1341" s="150">
        <v>196</v>
      </c>
      <c r="G1341" s="150">
        <v>0</v>
      </c>
      <c r="H1341" s="150">
        <v>0</v>
      </c>
      <c r="I1341" s="151">
        <v>2404</v>
      </c>
      <c r="J1341" s="151">
        <v>201</v>
      </c>
      <c r="K1341" s="151">
        <v>201</v>
      </c>
      <c r="L1341" s="151">
        <v>6</v>
      </c>
      <c r="M1341" s="151">
        <v>0</v>
      </c>
      <c r="N1341" s="151">
        <v>2041</v>
      </c>
      <c r="O1341" s="151">
        <v>109</v>
      </c>
      <c r="P1341" s="151">
        <v>109</v>
      </c>
      <c r="Q1341" s="151">
        <v>28</v>
      </c>
      <c r="R1341" s="151">
        <v>0</v>
      </c>
      <c r="S1341" s="152">
        <v>0.015</v>
      </c>
      <c r="T1341" s="153">
        <v>58216</v>
      </c>
      <c r="U1341" s="153">
        <v>5017</v>
      </c>
      <c r="V1341" s="153">
        <v>4963</v>
      </c>
      <c r="W1341" s="153">
        <v>4</v>
      </c>
      <c r="X1341" s="151">
        <v>4380</v>
      </c>
      <c r="Y1341" s="154">
        <v>0.0861103476707434</v>
      </c>
      <c r="Z1341" s="154">
        <v>0.134336378291241</v>
      </c>
      <c r="AA1341" s="154">
        <v>0.0836106489184692</v>
      </c>
      <c r="AB1341" s="155">
        <v>0.0534051935325821</v>
      </c>
      <c r="AC1341" s="156">
        <v>0.050725729372772</v>
      </c>
      <c r="AD1341" s="157">
        <v>14554</v>
      </c>
      <c r="AE1341" s="158">
        <v>1317</v>
      </c>
      <c r="AF1341" s="158">
        <v>0</v>
      </c>
      <c r="AG1341" s="158">
        <v>14494</v>
      </c>
      <c r="AH1341" s="158">
        <v>1208</v>
      </c>
      <c r="AI1341" s="158">
        <v>1</v>
      </c>
      <c r="AJ1341" s="155">
        <v>0.0904905867802666</v>
      </c>
      <c r="AK1341" s="155">
        <v>0.0832758382779081</v>
      </c>
      <c r="AL1341" s="156">
        <v>0.0072147485023585</v>
      </c>
    </row>
    <row r="1342" spans="1:38">
      <c r="A1342" s="166" t="s">
        <v>1085</v>
      </c>
      <c r="B1342" s="167" t="s">
        <v>1834</v>
      </c>
      <c r="C1342" s="167" t="s">
        <v>1167</v>
      </c>
      <c r="D1342" s="150">
        <v>3327</v>
      </c>
      <c r="E1342" s="150">
        <v>339</v>
      </c>
      <c r="F1342" s="150">
        <v>242</v>
      </c>
      <c r="G1342" s="150">
        <v>0</v>
      </c>
      <c r="H1342" s="150">
        <v>0</v>
      </c>
      <c r="I1342" s="151">
        <v>3366</v>
      </c>
      <c r="J1342" s="151">
        <v>353</v>
      </c>
      <c r="K1342" s="151">
        <v>350</v>
      </c>
      <c r="L1342" s="151">
        <v>0</v>
      </c>
      <c r="M1342" s="151">
        <v>0</v>
      </c>
      <c r="N1342" s="151">
        <v>3622</v>
      </c>
      <c r="O1342" s="151">
        <v>390</v>
      </c>
      <c r="P1342" s="151">
        <v>390</v>
      </c>
      <c r="Q1342" s="151">
        <v>98</v>
      </c>
      <c r="R1342" s="151">
        <v>0</v>
      </c>
      <c r="S1342" s="152">
        <v>0.015</v>
      </c>
      <c r="T1342" s="153">
        <v>94867</v>
      </c>
      <c r="U1342" s="153">
        <v>9988</v>
      </c>
      <c r="V1342" s="153">
        <v>9888</v>
      </c>
      <c r="W1342" s="153">
        <v>4</v>
      </c>
      <c r="X1342" s="151">
        <v>8792</v>
      </c>
      <c r="Y1342" s="154">
        <v>0.105242075748153</v>
      </c>
      <c r="Z1342" s="154">
        <v>0.101893597835888</v>
      </c>
      <c r="AA1342" s="154">
        <v>0.104872251931075</v>
      </c>
      <c r="AB1342" s="155">
        <v>0.107675317504141</v>
      </c>
      <c r="AC1342" s="156">
        <v>-0.00297865409518727</v>
      </c>
      <c r="AD1342" s="157">
        <v>23101</v>
      </c>
      <c r="AE1342" s="158">
        <v>2401</v>
      </c>
      <c r="AF1342" s="158">
        <v>0</v>
      </c>
      <c r="AG1342" s="158">
        <v>23974</v>
      </c>
      <c r="AH1342" s="158">
        <v>2553</v>
      </c>
      <c r="AI1342" s="158">
        <v>0</v>
      </c>
      <c r="AJ1342" s="155">
        <v>0.103934894593308</v>
      </c>
      <c r="AK1342" s="155">
        <v>0.106490364561608</v>
      </c>
      <c r="AL1342" s="156">
        <v>-0.00255546996830075</v>
      </c>
    </row>
    <row r="1343" spans="1:38">
      <c r="A1343" s="166" t="s">
        <v>1085</v>
      </c>
      <c r="B1343" s="167" t="s">
        <v>1834</v>
      </c>
      <c r="C1343" s="167" t="s">
        <v>1168</v>
      </c>
      <c r="D1343" s="150">
        <v>2737</v>
      </c>
      <c r="E1343" s="150">
        <v>192</v>
      </c>
      <c r="F1343" s="150">
        <v>138</v>
      </c>
      <c r="G1343" s="150">
        <v>0</v>
      </c>
      <c r="H1343" s="150">
        <v>0</v>
      </c>
      <c r="I1343" s="151">
        <v>2972</v>
      </c>
      <c r="J1343" s="151">
        <v>155</v>
      </c>
      <c r="K1343" s="151">
        <v>155</v>
      </c>
      <c r="L1343" s="151">
        <v>0</v>
      </c>
      <c r="M1343" s="151">
        <v>0</v>
      </c>
      <c r="N1343" s="151">
        <v>3013</v>
      </c>
      <c r="O1343" s="151">
        <v>225</v>
      </c>
      <c r="P1343" s="151">
        <v>225</v>
      </c>
      <c r="Q1343" s="151">
        <v>29</v>
      </c>
      <c r="R1343" s="151">
        <v>0</v>
      </c>
      <c r="S1343" s="152">
        <v>0.015</v>
      </c>
      <c r="T1343" s="153">
        <v>81792</v>
      </c>
      <c r="U1343" s="153">
        <v>5784</v>
      </c>
      <c r="V1343" s="153">
        <v>5730</v>
      </c>
      <c r="W1343" s="153">
        <v>3</v>
      </c>
      <c r="X1343" s="151">
        <v>5100</v>
      </c>
      <c r="Y1343" s="154">
        <v>0.0706792840375587</v>
      </c>
      <c r="Z1343" s="154">
        <v>0.0701497990500548</v>
      </c>
      <c r="AA1343" s="154">
        <v>0.0521534320323015</v>
      </c>
      <c r="AB1343" s="155">
        <v>0.0746764022568868</v>
      </c>
      <c r="AC1343" s="156">
        <v>0.0179963670177533</v>
      </c>
      <c r="AD1343" s="157">
        <v>19905</v>
      </c>
      <c r="AE1343" s="158">
        <v>1282</v>
      </c>
      <c r="AF1343" s="158">
        <v>0</v>
      </c>
      <c r="AG1343" s="158">
        <v>20739</v>
      </c>
      <c r="AH1343" s="158">
        <v>1455</v>
      </c>
      <c r="AI1343" s="158">
        <v>0</v>
      </c>
      <c r="AJ1343" s="155">
        <v>0.0644059281587541</v>
      </c>
      <c r="AK1343" s="155">
        <v>0.0701576739476349</v>
      </c>
      <c r="AL1343" s="156">
        <v>-0.00575174578888081</v>
      </c>
    </row>
    <row r="1344" spans="1:38">
      <c r="A1344" s="166" t="s">
        <v>1085</v>
      </c>
      <c r="B1344" s="167" t="s">
        <v>1834</v>
      </c>
      <c r="C1344" s="167" t="s">
        <v>1169</v>
      </c>
      <c r="D1344" s="150">
        <v>1662</v>
      </c>
      <c r="E1344" s="150">
        <v>164</v>
      </c>
      <c r="F1344" s="150">
        <v>110</v>
      </c>
      <c r="G1344" s="150">
        <v>0</v>
      </c>
      <c r="H1344" s="150">
        <v>0</v>
      </c>
      <c r="I1344" s="151">
        <v>1784</v>
      </c>
      <c r="J1344" s="151">
        <v>140</v>
      </c>
      <c r="K1344" s="151">
        <v>139</v>
      </c>
      <c r="L1344" s="151">
        <v>0</v>
      </c>
      <c r="M1344" s="151">
        <v>0</v>
      </c>
      <c r="N1344" s="151">
        <v>1948</v>
      </c>
      <c r="O1344" s="151">
        <v>194</v>
      </c>
      <c r="P1344" s="151">
        <v>194</v>
      </c>
      <c r="Q1344" s="151">
        <v>16</v>
      </c>
      <c r="R1344" s="151">
        <v>0</v>
      </c>
      <c r="S1344" s="152">
        <v>0.015</v>
      </c>
      <c r="T1344" s="153">
        <v>52215</v>
      </c>
      <c r="U1344" s="153">
        <v>3915</v>
      </c>
      <c r="V1344" s="153">
        <v>3860</v>
      </c>
      <c r="W1344" s="153">
        <v>7</v>
      </c>
      <c r="X1344" s="151">
        <v>3321</v>
      </c>
      <c r="Y1344" s="154">
        <v>0.0748443933735517</v>
      </c>
      <c r="Z1344" s="154">
        <v>0.098676293622142</v>
      </c>
      <c r="AA1344" s="154">
        <v>0.07847533632287</v>
      </c>
      <c r="AB1344" s="155">
        <v>0.0995893223819302</v>
      </c>
      <c r="AC1344" s="156">
        <v>0.020200957299272</v>
      </c>
      <c r="AD1344" s="157">
        <v>12535</v>
      </c>
      <c r="AE1344" s="158">
        <v>1037</v>
      </c>
      <c r="AF1344" s="158">
        <v>0</v>
      </c>
      <c r="AG1344" s="158">
        <v>13250</v>
      </c>
      <c r="AH1344" s="158">
        <v>899</v>
      </c>
      <c r="AI1344" s="158">
        <v>2</v>
      </c>
      <c r="AJ1344" s="155">
        <v>0.082728360590347</v>
      </c>
      <c r="AK1344" s="155">
        <v>0.0676981132075472</v>
      </c>
      <c r="AL1344" s="156">
        <v>0.0150302473827999</v>
      </c>
    </row>
    <row r="1345" spans="1:38">
      <c r="A1345" s="166" t="s">
        <v>1085</v>
      </c>
      <c r="B1345" s="167" t="s">
        <v>1836</v>
      </c>
      <c r="C1345" s="167" t="s">
        <v>1170</v>
      </c>
      <c r="D1345" s="150">
        <v>1657</v>
      </c>
      <c r="E1345" s="150">
        <v>13</v>
      </c>
      <c r="F1345" s="150">
        <v>9</v>
      </c>
      <c r="G1345" s="150">
        <v>0</v>
      </c>
      <c r="H1345" s="150">
        <v>0</v>
      </c>
      <c r="I1345" s="151">
        <v>1448</v>
      </c>
      <c r="J1345" s="151">
        <v>9</v>
      </c>
      <c r="K1345" s="151">
        <v>9</v>
      </c>
      <c r="L1345" s="151">
        <v>2</v>
      </c>
      <c r="M1345" s="151">
        <v>0</v>
      </c>
      <c r="N1345" s="151">
        <v>1682</v>
      </c>
      <c r="O1345" s="151">
        <v>18</v>
      </c>
      <c r="P1345" s="151">
        <v>18</v>
      </c>
      <c r="Q1345" s="151">
        <v>7</v>
      </c>
      <c r="R1345" s="151">
        <v>0</v>
      </c>
      <c r="S1345" s="152">
        <v>0.015</v>
      </c>
      <c r="T1345" s="153">
        <v>44047</v>
      </c>
      <c r="U1345" s="153">
        <v>424</v>
      </c>
      <c r="V1345" s="153">
        <v>420</v>
      </c>
      <c r="W1345" s="153">
        <v>0</v>
      </c>
      <c r="X1345" s="151">
        <v>382</v>
      </c>
      <c r="Y1345" s="154">
        <v>0.0096260812314119</v>
      </c>
      <c r="Z1345" s="154">
        <v>0.00784550392275196</v>
      </c>
      <c r="AA1345" s="154">
        <v>0.00621546961325967</v>
      </c>
      <c r="AB1345" s="155">
        <v>0.0107015457788347</v>
      </c>
      <c r="AC1345" s="156">
        <v>0.00163003430949229</v>
      </c>
      <c r="AD1345" s="157">
        <v>10810</v>
      </c>
      <c r="AE1345" s="158">
        <v>109</v>
      </c>
      <c r="AF1345" s="158">
        <v>0</v>
      </c>
      <c r="AG1345" s="158">
        <v>10719</v>
      </c>
      <c r="AH1345" s="158">
        <v>128</v>
      </c>
      <c r="AI1345" s="158">
        <v>0</v>
      </c>
      <c r="AJ1345" s="155">
        <v>0.0100832562442183</v>
      </c>
      <c r="AK1345" s="155">
        <v>0.0119414124451908</v>
      </c>
      <c r="AL1345" s="156">
        <v>-0.00185815620097247</v>
      </c>
    </row>
    <row r="1346" spans="1:38">
      <c r="A1346" s="166" t="s">
        <v>1085</v>
      </c>
      <c r="B1346" s="167" t="s">
        <v>1836</v>
      </c>
      <c r="C1346" s="167" t="s">
        <v>1171</v>
      </c>
      <c r="D1346" s="150">
        <v>6402</v>
      </c>
      <c r="E1346" s="150">
        <v>52</v>
      </c>
      <c r="F1346" s="150">
        <v>38</v>
      </c>
      <c r="G1346" s="150">
        <v>1</v>
      </c>
      <c r="H1346" s="150">
        <v>0</v>
      </c>
      <c r="I1346" s="151">
        <v>5789</v>
      </c>
      <c r="J1346" s="151">
        <v>50</v>
      </c>
      <c r="K1346" s="151">
        <v>50</v>
      </c>
      <c r="L1346" s="151">
        <v>5</v>
      </c>
      <c r="M1346" s="151">
        <v>0</v>
      </c>
      <c r="N1346" s="151">
        <v>5871</v>
      </c>
      <c r="O1346" s="151">
        <v>45</v>
      </c>
      <c r="P1346" s="151">
        <v>45</v>
      </c>
      <c r="Q1346" s="151">
        <v>22</v>
      </c>
      <c r="R1346" s="151">
        <v>0</v>
      </c>
      <c r="S1346" s="152">
        <v>0.015</v>
      </c>
      <c r="T1346" s="153">
        <v>169502</v>
      </c>
      <c r="U1346" s="153">
        <v>1308</v>
      </c>
      <c r="V1346" s="153">
        <v>1294</v>
      </c>
      <c r="W1346" s="153">
        <v>0</v>
      </c>
      <c r="X1346" s="151">
        <v>1167</v>
      </c>
      <c r="Y1346" s="154">
        <v>0.00771672310651202</v>
      </c>
      <c r="Z1346" s="154">
        <v>0.00812246173070915</v>
      </c>
      <c r="AA1346" s="154">
        <v>0.00863707030575229</v>
      </c>
      <c r="AB1346" s="155">
        <v>0.00766479305058763</v>
      </c>
      <c r="AC1346" s="156">
        <v>-0.000514608575043134</v>
      </c>
      <c r="AD1346" s="157">
        <v>41892</v>
      </c>
      <c r="AE1346" s="158">
        <v>314</v>
      </c>
      <c r="AF1346" s="158">
        <v>0</v>
      </c>
      <c r="AG1346" s="158">
        <v>42220</v>
      </c>
      <c r="AH1346" s="158">
        <v>285</v>
      </c>
      <c r="AI1346" s="158">
        <v>0</v>
      </c>
      <c r="AJ1346" s="155">
        <v>0.00749546452783348</v>
      </c>
      <c r="AK1346" s="155">
        <v>0.00675035528185694</v>
      </c>
      <c r="AL1346" s="156">
        <v>0.000745109245976537</v>
      </c>
    </row>
    <row r="1347" spans="1:38">
      <c r="A1347" s="166" t="s">
        <v>1085</v>
      </c>
      <c r="B1347" s="167" t="s">
        <v>1836</v>
      </c>
      <c r="C1347" s="167" t="s">
        <v>1172</v>
      </c>
      <c r="D1347" s="150">
        <v>6449</v>
      </c>
      <c r="E1347" s="150">
        <v>87</v>
      </c>
      <c r="F1347" s="150">
        <v>61</v>
      </c>
      <c r="G1347" s="150">
        <v>0</v>
      </c>
      <c r="H1347" s="150">
        <v>0</v>
      </c>
      <c r="I1347" s="151">
        <v>5783</v>
      </c>
      <c r="J1347" s="151">
        <v>90</v>
      </c>
      <c r="K1347" s="151">
        <v>89</v>
      </c>
      <c r="L1347" s="151">
        <v>12</v>
      </c>
      <c r="M1347" s="151">
        <v>0</v>
      </c>
      <c r="N1347" s="151">
        <v>6125</v>
      </c>
      <c r="O1347" s="151">
        <v>113</v>
      </c>
      <c r="P1347" s="151">
        <v>113</v>
      </c>
      <c r="Q1347" s="151">
        <v>55</v>
      </c>
      <c r="R1347" s="151">
        <v>0</v>
      </c>
      <c r="S1347" s="152">
        <v>0.015</v>
      </c>
      <c r="T1347" s="153">
        <v>174931</v>
      </c>
      <c r="U1347" s="153">
        <v>2479</v>
      </c>
      <c r="V1347" s="153">
        <v>2452</v>
      </c>
      <c r="W1347" s="153">
        <v>0</v>
      </c>
      <c r="X1347" s="151">
        <v>2221</v>
      </c>
      <c r="Y1347" s="154">
        <v>0.0141713018275777</v>
      </c>
      <c r="Z1347" s="154">
        <v>0.0134904636377733</v>
      </c>
      <c r="AA1347" s="154">
        <v>0.0155628566487982</v>
      </c>
      <c r="AB1347" s="155">
        <v>0.0184489795918367</v>
      </c>
      <c r="AC1347" s="156">
        <v>-0.0020723930110249</v>
      </c>
      <c r="AD1347" s="157">
        <v>42920</v>
      </c>
      <c r="AE1347" s="158">
        <v>621</v>
      </c>
      <c r="AF1347" s="158">
        <v>0</v>
      </c>
      <c r="AG1347" s="158">
        <v>43525</v>
      </c>
      <c r="AH1347" s="158">
        <v>604</v>
      </c>
      <c r="AI1347" s="158">
        <v>0</v>
      </c>
      <c r="AJ1347" s="155">
        <v>0.0144687791239515</v>
      </c>
      <c r="AK1347" s="155">
        <v>0.013877082136703</v>
      </c>
      <c r="AL1347" s="156">
        <v>0.000591696987248494</v>
      </c>
    </row>
    <row r="1348" spans="1:38">
      <c r="A1348" s="166" t="s">
        <v>1085</v>
      </c>
      <c r="B1348" s="167" t="s">
        <v>1836</v>
      </c>
      <c r="C1348" s="167" t="s">
        <v>1173</v>
      </c>
      <c r="D1348" s="150">
        <v>4591</v>
      </c>
      <c r="E1348" s="150">
        <v>35</v>
      </c>
      <c r="F1348" s="150">
        <v>23</v>
      </c>
      <c r="G1348" s="150">
        <v>0</v>
      </c>
      <c r="H1348" s="150">
        <v>0</v>
      </c>
      <c r="I1348" s="151">
        <v>4126</v>
      </c>
      <c r="J1348" s="151">
        <v>53</v>
      </c>
      <c r="K1348" s="151">
        <v>53</v>
      </c>
      <c r="L1348" s="151">
        <v>5</v>
      </c>
      <c r="M1348" s="151">
        <v>0</v>
      </c>
      <c r="N1348" s="151">
        <v>4482</v>
      </c>
      <c r="O1348" s="151">
        <v>73</v>
      </c>
      <c r="P1348" s="151">
        <v>73</v>
      </c>
      <c r="Q1348" s="151">
        <v>31</v>
      </c>
      <c r="R1348" s="151">
        <v>0</v>
      </c>
      <c r="S1348" s="152">
        <v>0.015</v>
      </c>
      <c r="T1348" s="153">
        <v>127676</v>
      </c>
      <c r="U1348" s="153">
        <v>1221</v>
      </c>
      <c r="V1348" s="153">
        <v>1209</v>
      </c>
      <c r="W1348" s="153">
        <v>3</v>
      </c>
      <c r="X1348" s="151">
        <v>1075</v>
      </c>
      <c r="Y1348" s="154">
        <v>0.00953977254926533</v>
      </c>
      <c r="Z1348" s="154">
        <v>0.00762361141363537</v>
      </c>
      <c r="AA1348" s="154">
        <v>0.0128453708191953</v>
      </c>
      <c r="AB1348" s="155">
        <v>0.0162873717090585</v>
      </c>
      <c r="AC1348" s="156">
        <v>-0.00522175940555997</v>
      </c>
      <c r="AD1348" s="157">
        <v>30531</v>
      </c>
      <c r="AE1348" s="158">
        <v>311</v>
      </c>
      <c r="AF1348" s="158">
        <v>0</v>
      </c>
      <c r="AG1348" s="158">
        <v>31339</v>
      </c>
      <c r="AH1348" s="158">
        <v>306</v>
      </c>
      <c r="AI1348" s="158">
        <v>2</v>
      </c>
      <c r="AJ1348" s="155">
        <v>0.0101863679538829</v>
      </c>
      <c r="AK1348" s="155">
        <v>0.00970037333673697</v>
      </c>
      <c r="AL1348" s="156">
        <v>0.000485994617145965</v>
      </c>
    </row>
    <row r="1349" spans="1:38">
      <c r="A1349" s="166" t="s">
        <v>1085</v>
      </c>
      <c r="B1349" s="167" t="s">
        <v>1836</v>
      </c>
      <c r="C1349" s="167" t="s">
        <v>1174</v>
      </c>
      <c r="D1349" s="150">
        <v>2165</v>
      </c>
      <c r="E1349" s="150">
        <v>23</v>
      </c>
      <c r="F1349" s="150">
        <v>15</v>
      </c>
      <c r="G1349" s="150">
        <v>0</v>
      </c>
      <c r="H1349" s="150">
        <v>0</v>
      </c>
      <c r="I1349" s="151">
        <v>1861</v>
      </c>
      <c r="J1349" s="151">
        <v>50</v>
      </c>
      <c r="K1349" s="151">
        <v>49</v>
      </c>
      <c r="L1349" s="151">
        <v>6</v>
      </c>
      <c r="M1349" s="151">
        <v>0</v>
      </c>
      <c r="N1349" s="151">
        <v>2041</v>
      </c>
      <c r="O1349" s="151">
        <v>42</v>
      </c>
      <c r="P1349" s="151">
        <v>42</v>
      </c>
      <c r="Q1349" s="151">
        <v>24</v>
      </c>
      <c r="R1349" s="151">
        <v>0</v>
      </c>
      <c r="S1349" s="152">
        <v>0.015</v>
      </c>
      <c r="T1349" s="153">
        <v>57386</v>
      </c>
      <c r="U1349" s="153">
        <v>957</v>
      </c>
      <c r="V1349" s="153">
        <v>948</v>
      </c>
      <c r="W1349" s="153">
        <v>0</v>
      </c>
      <c r="X1349" s="151">
        <v>849</v>
      </c>
      <c r="Y1349" s="154">
        <v>0.0166765413166975</v>
      </c>
      <c r="Z1349" s="154">
        <v>0.0106235565819861</v>
      </c>
      <c r="AA1349" s="154">
        <v>0.0268672756582483</v>
      </c>
      <c r="AB1349" s="155">
        <v>0.020578147966683</v>
      </c>
      <c r="AC1349" s="156">
        <v>-0.0162437190762621</v>
      </c>
      <c r="AD1349" s="157">
        <v>14145</v>
      </c>
      <c r="AE1349" s="158">
        <v>261</v>
      </c>
      <c r="AF1349" s="158">
        <v>0</v>
      </c>
      <c r="AG1349" s="158">
        <v>14095</v>
      </c>
      <c r="AH1349" s="158">
        <v>237</v>
      </c>
      <c r="AI1349" s="158">
        <v>0</v>
      </c>
      <c r="AJ1349" s="155">
        <v>0.0184517497348887</v>
      </c>
      <c r="AK1349" s="155">
        <v>0.016814473217453</v>
      </c>
      <c r="AL1349" s="156">
        <v>0.00163727651743566</v>
      </c>
    </row>
    <row r="1350" spans="1:38">
      <c r="A1350" s="166" t="s">
        <v>1085</v>
      </c>
      <c r="B1350" s="167" t="s">
        <v>1836</v>
      </c>
      <c r="C1350" s="167" t="s">
        <v>1175</v>
      </c>
      <c r="D1350" s="150">
        <v>2844</v>
      </c>
      <c r="E1350" s="150">
        <v>41</v>
      </c>
      <c r="F1350" s="150">
        <v>28</v>
      </c>
      <c r="G1350" s="150">
        <v>0</v>
      </c>
      <c r="H1350" s="150">
        <v>0</v>
      </c>
      <c r="I1350" s="151">
        <v>2525</v>
      </c>
      <c r="J1350" s="151">
        <v>0</v>
      </c>
      <c r="K1350" s="151">
        <v>0</v>
      </c>
      <c r="L1350" s="151">
        <v>0</v>
      </c>
      <c r="M1350" s="151">
        <v>0</v>
      </c>
      <c r="N1350" s="151">
        <v>2700</v>
      </c>
      <c r="O1350" s="151">
        <v>21</v>
      </c>
      <c r="P1350" s="151">
        <v>21</v>
      </c>
      <c r="Q1350" s="151">
        <v>4</v>
      </c>
      <c r="R1350" s="151">
        <v>0</v>
      </c>
      <c r="S1350" s="152">
        <v>0.015</v>
      </c>
      <c r="T1350" s="153">
        <v>75394</v>
      </c>
      <c r="U1350" s="153">
        <v>549</v>
      </c>
      <c r="V1350" s="153">
        <v>534</v>
      </c>
      <c r="W1350" s="153">
        <v>0</v>
      </c>
      <c r="X1350" s="151">
        <v>475</v>
      </c>
      <c r="Y1350" s="154">
        <v>0.00728174655808154</v>
      </c>
      <c r="Z1350" s="154">
        <v>0.0144163150492264</v>
      </c>
      <c r="AA1350" s="154">
        <v>0</v>
      </c>
      <c r="AB1350" s="155">
        <v>0.00777777777777778</v>
      </c>
      <c r="AC1350" s="156">
        <v>0.0144163150492264</v>
      </c>
      <c r="AD1350" s="157">
        <v>18709</v>
      </c>
      <c r="AE1350" s="158">
        <v>129</v>
      </c>
      <c r="AF1350" s="158">
        <v>0</v>
      </c>
      <c r="AG1350" s="158">
        <v>18838</v>
      </c>
      <c r="AH1350" s="158">
        <v>127</v>
      </c>
      <c r="AI1350" s="158">
        <v>0</v>
      </c>
      <c r="AJ1350" s="155">
        <v>0.00689507723555508</v>
      </c>
      <c r="AK1350" s="155">
        <v>0.0067416923240259</v>
      </c>
      <c r="AL1350" s="156">
        <v>0.000153384911529175</v>
      </c>
    </row>
    <row r="1351" spans="1:38">
      <c r="A1351" s="166" t="s">
        <v>1085</v>
      </c>
      <c r="B1351" s="167" t="s">
        <v>1836</v>
      </c>
      <c r="C1351" s="167" t="s">
        <v>1176</v>
      </c>
      <c r="D1351" s="150">
        <v>6761</v>
      </c>
      <c r="E1351" s="150">
        <v>175</v>
      </c>
      <c r="F1351" s="150">
        <v>123</v>
      </c>
      <c r="G1351" s="150">
        <v>0</v>
      </c>
      <c r="H1351" s="150">
        <v>0</v>
      </c>
      <c r="I1351" s="151">
        <v>6038</v>
      </c>
      <c r="J1351" s="151">
        <v>171</v>
      </c>
      <c r="K1351" s="151">
        <v>171</v>
      </c>
      <c r="L1351" s="151">
        <v>20</v>
      </c>
      <c r="M1351" s="151">
        <v>0</v>
      </c>
      <c r="N1351" s="151">
        <v>6366</v>
      </c>
      <c r="O1351" s="151">
        <v>179</v>
      </c>
      <c r="P1351" s="151">
        <v>179</v>
      </c>
      <c r="Q1351" s="151">
        <v>81</v>
      </c>
      <c r="R1351" s="151">
        <v>0</v>
      </c>
      <c r="S1351" s="152">
        <v>0.015</v>
      </c>
      <c r="T1351" s="153">
        <v>183036</v>
      </c>
      <c r="U1351" s="153">
        <v>3845</v>
      </c>
      <c r="V1351" s="153">
        <v>3793</v>
      </c>
      <c r="W1351" s="153">
        <v>5</v>
      </c>
      <c r="X1351" s="151">
        <v>3313</v>
      </c>
      <c r="Y1351" s="154">
        <v>0.0209794794466662</v>
      </c>
      <c r="Z1351" s="154">
        <v>0.0258837450081349</v>
      </c>
      <c r="AA1351" s="154">
        <v>0.0283206359721762</v>
      </c>
      <c r="AB1351" s="155">
        <v>0.0281181275526233</v>
      </c>
      <c r="AC1351" s="156">
        <v>-0.00243689096404133</v>
      </c>
      <c r="AD1351" s="157">
        <v>44583</v>
      </c>
      <c r="AE1351" s="158">
        <v>1108</v>
      </c>
      <c r="AF1351" s="158">
        <v>0</v>
      </c>
      <c r="AG1351" s="158">
        <v>44977</v>
      </c>
      <c r="AH1351" s="158">
        <v>878</v>
      </c>
      <c r="AI1351" s="158">
        <v>1</v>
      </c>
      <c r="AJ1351" s="155">
        <v>0.0248525222618487</v>
      </c>
      <c r="AK1351" s="155">
        <v>0.0194988549703182</v>
      </c>
      <c r="AL1351" s="156">
        <v>0.00535366729153052</v>
      </c>
    </row>
    <row r="1352" spans="1:38">
      <c r="A1352" s="166" t="s">
        <v>1085</v>
      </c>
      <c r="B1352" s="167" t="s">
        <v>1836</v>
      </c>
      <c r="C1352" s="167" t="s">
        <v>1177</v>
      </c>
      <c r="D1352" s="150">
        <v>5451</v>
      </c>
      <c r="E1352" s="150">
        <v>73</v>
      </c>
      <c r="F1352" s="150">
        <v>53</v>
      </c>
      <c r="G1352" s="150">
        <v>0</v>
      </c>
      <c r="H1352" s="150">
        <v>0</v>
      </c>
      <c r="I1352" s="151">
        <v>4730</v>
      </c>
      <c r="J1352" s="151">
        <v>68</v>
      </c>
      <c r="K1352" s="151">
        <v>68</v>
      </c>
      <c r="L1352" s="151">
        <v>5</v>
      </c>
      <c r="M1352" s="151">
        <v>0</v>
      </c>
      <c r="N1352" s="151">
        <v>5296</v>
      </c>
      <c r="O1352" s="151">
        <v>76</v>
      </c>
      <c r="P1352" s="151">
        <v>76</v>
      </c>
      <c r="Q1352" s="151">
        <v>33</v>
      </c>
      <c r="R1352" s="151">
        <v>0</v>
      </c>
      <c r="S1352" s="152">
        <v>0.015</v>
      </c>
      <c r="T1352" s="153">
        <v>142822</v>
      </c>
      <c r="U1352" s="153">
        <v>1540</v>
      </c>
      <c r="V1352" s="153">
        <v>1519</v>
      </c>
      <c r="W1352" s="153">
        <v>0</v>
      </c>
      <c r="X1352" s="151">
        <v>1325</v>
      </c>
      <c r="Y1352" s="154">
        <v>0.010782652532523</v>
      </c>
      <c r="Z1352" s="154">
        <v>0.0133920381581361</v>
      </c>
      <c r="AA1352" s="154">
        <v>0.0143763213530655</v>
      </c>
      <c r="AB1352" s="155">
        <v>0.0143504531722054</v>
      </c>
      <c r="AC1352" s="156">
        <v>-0.000984283194929417</v>
      </c>
      <c r="AD1352" s="157">
        <v>35275</v>
      </c>
      <c r="AE1352" s="158">
        <v>429</v>
      </c>
      <c r="AF1352" s="158">
        <v>0</v>
      </c>
      <c r="AG1352" s="158">
        <v>35119</v>
      </c>
      <c r="AH1352" s="158">
        <v>376</v>
      </c>
      <c r="AI1352" s="158">
        <v>0</v>
      </c>
      <c r="AJ1352" s="155">
        <v>0.0121615875265769</v>
      </c>
      <c r="AK1352" s="155">
        <v>0.0107064551951935</v>
      </c>
      <c r="AL1352" s="156">
        <v>0.00145513233138341</v>
      </c>
    </row>
    <row r="1353" spans="1:38">
      <c r="A1353" s="166" t="s">
        <v>1085</v>
      </c>
      <c r="B1353" s="167" t="s">
        <v>1836</v>
      </c>
      <c r="C1353" s="167" t="s">
        <v>1178</v>
      </c>
      <c r="D1353" s="150">
        <v>5973</v>
      </c>
      <c r="E1353" s="150">
        <v>76</v>
      </c>
      <c r="F1353" s="150">
        <v>52</v>
      </c>
      <c r="G1353" s="150">
        <v>0</v>
      </c>
      <c r="H1353" s="150">
        <v>0</v>
      </c>
      <c r="I1353" s="151">
        <v>5057</v>
      </c>
      <c r="J1353" s="151">
        <v>62</v>
      </c>
      <c r="K1353" s="151">
        <v>62</v>
      </c>
      <c r="L1353" s="151">
        <v>0</v>
      </c>
      <c r="M1353" s="151">
        <v>0</v>
      </c>
      <c r="N1353" s="151">
        <v>5387</v>
      </c>
      <c r="O1353" s="151">
        <v>87</v>
      </c>
      <c r="P1353" s="151">
        <v>87</v>
      </c>
      <c r="Q1353" s="151">
        <v>21</v>
      </c>
      <c r="R1353" s="151">
        <v>0</v>
      </c>
      <c r="S1353" s="152">
        <v>0.015</v>
      </c>
      <c r="T1353" s="153">
        <v>157356</v>
      </c>
      <c r="U1353" s="153">
        <v>1974</v>
      </c>
      <c r="V1353" s="153">
        <v>1950</v>
      </c>
      <c r="W1353" s="153">
        <v>0</v>
      </c>
      <c r="X1353" s="151">
        <v>1742</v>
      </c>
      <c r="Y1353" s="154">
        <v>0.0125448028673835</v>
      </c>
      <c r="Z1353" s="154">
        <v>0.0127239243261343</v>
      </c>
      <c r="AA1353" s="154">
        <v>0.0122602333399249</v>
      </c>
      <c r="AB1353" s="155">
        <v>0.0161499907183961</v>
      </c>
      <c r="AC1353" s="156">
        <v>0.000463690986209415</v>
      </c>
      <c r="AD1353" s="157">
        <v>37743</v>
      </c>
      <c r="AE1353" s="158">
        <v>482</v>
      </c>
      <c r="AF1353" s="158">
        <v>0</v>
      </c>
      <c r="AG1353" s="158">
        <v>38602</v>
      </c>
      <c r="AH1353" s="158">
        <v>561</v>
      </c>
      <c r="AI1353" s="158">
        <v>0</v>
      </c>
      <c r="AJ1353" s="155">
        <v>0.0127705799750947</v>
      </c>
      <c r="AK1353" s="155">
        <v>0.0145329257551422</v>
      </c>
      <c r="AL1353" s="156">
        <v>-0.0017623457800475</v>
      </c>
    </row>
    <row r="1354" spans="1:38">
      <c r="A1354" s="166" t="s">
        <v>1085</v>
      </c>
      <c r="B1354" s="167" t="s">
        <v>1836</v>
      </c>
      <c r="C1354" s="167" t="s">
        <v>1179</v>
      </c>
      <c r="D1354" s="150">
        <v>4796</v>
      </c>
      <c r="E1354" s="150">
        <v>44</v>
      </c>
      <c r="F1354" s="150">
        <v>34</v>
      </c>
      <c r="G1354" s="150">
        <v>0</v>
      </c>
      <c r="H1354" s="150">
        <v>0</v>
      </c>
      <c r="I1354" s="151">
        <v>4145</v>
      </c>
      <c r="J1354" s="151">
        <v>68</v>
      </c>
      <c r="K1354" s="151">
        <v>68</v>
      </c>
      <c r="L1354" s="151">
        <v>3</v>
      </c>
      <c r="M1354" s="151">
        <v>0</v>
      </c>
      <c r="N1354" s="151">
        <v>4562</v>
      </c>
      <c r="O1354" s="151">
        <v>61</v>
      </c>
      <c r="P1354" s="151">
        <v>61</v>
      </c>
      <c r="Q1354" s="151">
        <v>30</v>
      </c>
      <c r="R1354" s="151">
        <v>0</v>
      </c>
      <c r="S1354" s="152">
        <v>0.015</v>
      </c>
      <c r="T1354" s="153">
        <v>127984</v>
      </c>
      <c r="U1354" s="153">
        <v>1516</v>
      </c>
      <c r="V1354" s="153">
        <v>1505</v>
      </c>
      <c r="W1354" s="153">
        <v>0</v>
      </c>
      <c r="X1354" s="151">
        <v>1356</v>
      </c>
      <c r="Y1354" s="154">
        <v>0.0118452306538317</v>
      </c>
      <c r="Z1354" s="154">
        <v>0.00917431192660551</v>
      </c>
      <c r="AA1354" s="154">
        <v>0.0164053075995175</v>
      </c>
      <c r="AB1354" s="155">
        <v>0.0133713283647523</v>
      </c>
      <c r="AC1354" s="156">
        <v>-0.00723099567291199</v>
      </c>
      <c r="AD1354" s="157">
        <v>31247</v>
      </c>
      <c r="AE1354" s="158">
        <v>385</v>
      </c>
      <c r="AF1354" s="158">
        <v>0</v>
      </c>
      <c r="AG1354" s="158">
        <v>31150</v>
      </c>
      <c r="AH1354" s="158">
        <v>341</v>
      </c>
      <c r="AI1354" s="158">
        <v>0</v>
      </c>
      <c r="AJ1354" s="155">
        <v>0.012321182833552</v>
      </c>
      <c r="AK1354" s="155">
        <v>0.0109470304975923</v>
      </c>
      <c r="AL1354" s="156">
        <v>0.00137415233595973</v>
      </c>
    </row>
    <row r="1355" spans="1:38">
      <c r="A1355" s="166" t="s">
        <v>1085</v>
      </c>
      <c r="B1355" s="167" t="s">
        <v>1836</v>
      </c>
      <c r="C1355" s="167" t="s">
        <v>1180</v>
      </c>
      <c r="D1355" s="150">
        <v>2917</v>
      </c>
      <c r="E1355" s="150">
        <v>33</v>
      </c>
      <c r="F1355" s="150">
        <v>21</v>
      </c>
      <c r="G1355" s="150">
        <v>2</v>
      </c>
      <c r="H1355" s="150">
        <v>0</v>
      </c>
      <c r="I1355" s="151">
        <v>2578</v>
      </c>
      <c r="J1355" s="151">
        <v>38</v>
      </c>
      <c r="K1355" s="151">
        <v>38</v>
      </c>
      <c r="L1355" s="151">
        <v>7</v>
      </c>
      <c r="M1355" s="151">
        <v>0</v>
      </c>
      <c r="N1355" s="151">
        <v>2780</v>
      </c>
      <c r="O1355" s="151">
        <v>52</v>
      </c>
      <c r="P1355" s="151">
        <v>52</v>
      </c>
      <c r="Q1355" s="151">
        <v>23</v>
      </c>
      <c r="R1355" s="151">
        <v>0</v>
      </c>
      <c r="S1355" s="152">
        <v>0.015</v>
      </c>
      <c r="T1355" s="153">
        <v>75441</v>
      </c>
      <c r="U1355" s="153">
        <v>902</v>
      </c>
      <c r="V1355" s="153">
        <v>890</v>
      </c>
      <c r="W1355" s="153">
        <v>0</v>
      </c>
      <c r="X1355" s="151">
        <v>800</v>
      </c>
      <c r="Y1355" s="154">
        <v>0.0119563632507522</v>
      </c>
      <c r="Z1355" s="154">
        <v>0.0113129928008228</v>
      </c>
      <c r="AA1355" s="154">
        <v>0.0147401086113266</v>
      </c>
      <c r="AB1355" s="155">
        <v>0.018705035971223</v>
      </c>
      <c r="AC1355" s="156">
        <v>-0.00342711581050385</v>
      </c>
      <c r="AD1355" s="157">
        <v>19145</v>
      </c>
      <c r="AE1355" s="158">
        <v>245</v>
      </c>
      <c r="AF1355" s="158">
        <v>0</v>
      </c>
      <c r="AG1355" s="158">
        <v>18627</v>
      </c>
      <c r="AH1355" s="158">
        <v>197</v>
      </c>
      <c r="AI1355" s="158">
        <v>0</v>
      </c>
      <c r="AJ1355" s="155">
        <v>0.0127970749542962</v>
      </c>
      <c r="AK1355" s="155">
        <v>0.0105760455253127</v>
      </c>
      <c r="AL1355" s="156">
        <v>0.00222102942898344</v>
      </c>
    </row>
    <row r="1356" spans="1:38">
      <c r="A1356" s="166" t="s">
        <v>1085</v>
      </c>
      <c r="B1356" s="167" t="s">
        <v>1836</v>
      </c>
      <c r="C1356" s="167" t="s">
        <v>1181</v>
      </c>
      <c r="D1356" s="150">
        <v>7611</v>
      </c>
      <c r="E1356" s="150">
        <v>89</v>
      </c>
      <c r="F1356" s="150">
        <v>46</v>
      </c>
      <c r="G1356" s="150">
        <v>0</v>
      </c>
      <c r="H1356" s="150">
        <v>0</v>
      </c>
      <c r="I1356" s="151">
        <v>6943</v>
      </c>
      <c r="J1356" s="151">
        <v>176</v>
      </c>
      <c r="K1356" s="151">
        <v>176</v>
      </c>
      <c r="L1356" s="151">
        <v>5</v>
      </c>
      <c r="M1356" s="151">
        <v>0</v>
      </c>
      <c r="N1356" s="151">
        <v>7543</v>
      </c>
      <c r="O1356" s="151">
        <v>172</v>
      </c>
      <c r="P1356" s="151">
        <v>172</v>
      </c>
      <c r="Q1356" s="151">
        <v>35</v>
      </c>
      <c r="R1356" s="151">
        <v>0</v>
      </c>
      <c r="S1356" s="152">
        <v>0.015</v>
      </c>
      <c r="T1356" s="153">
        <v>209867</v>
      </c>
      <c r="U1356" s="153">
        <v>4062</v>
      </c>
      <c r="V1356" s="153">
        <v>4019</v>
      </c>
      <c r="W1356" s="153">
        <v>2</v>
      </c>
      <c r="X1356" s="151">
        <v>3585</v>
      </c>
      <c r="Y1356" s="154">
        <v>0.0193455855375071</v>
      </c>
      <c r="Z1356" s="154">
        <v>0.0116936013664433</v>
      </c>
      <c r="AA1356" s="154">
        <v>0.0253492726487109</v>
      </c>
      <c r="AB1356" s="155">
        <v>0.0228025984356357</v>
      </c>
      <c r="AC1356" s="156">
        <v>-0.0136556712822676</v>
      </c>
      <c r="AD1356" s="157">
        <v>51162</v>
      </c>
      <c r="AE1356" s="158">
        <v>937</v>
      </c>
      <c r="AF1356" s="158">
        <v>0</v>
      </c>
      <c r="AG1356" s="158">
        <v>52444</v>
      </c>
      <c r="AH1356" s="158">
        <v>1098</v>
      </c>
      <c r="AI1356" s="158">
        <v>1</v>
      </c>
      <c r="AJ1356" s="155">
        <v>0.0183143739494156</v>
      </c>
      <c r="AK1356" s="155">
        <v>0.0209175501487301</v>
      </c>
      <c r="AL1356" s="156">
        <v>-0.00260317619931449</v>
      </c>
    </row>
    <row r="1357" spans="1:38">
      <c r="A1357" s="166" t="s">
        <v>1085</v>
      </c>
      <c r="B1357" s="167" t="s">
        <v>1836</v>
      </c>
      <c r="C1357" s="167" t="s">
        <v>1182</v>
      </c>
      <c r="D1357" s="150">
        <v>5507</v>
      </c>
      <c r="E1357" s="150">
        <v>84</v>
      </c>
      <c r="F1357" s="150">
        <v>59</v>
      </c>
      <c r="G1357" s="150">
        <v>0</v>
      </c>
      <c r="H1357" s="150">
        <v>0</v>
      </c>
      <c r="I1357" s="151">
        <v>4854</v>
      </c>
      <c r="J1357" s="151">
        <v>70</v>
      </c>
      <c r="K1357" s="151">
        <v>70</v>
      </c>
      <c r="L1357" s="151">
        <v>3</v>
      </c>
      <c r="M1357" s="151">
        <v>0</v>
      </c>
      <c r="N1357" s="151">
        <v>5306</v>
      </c>
      <c r="O1357" s="151">
        <v>46</v>
      </c>
      <c r="P1357" s="151">
        <v>46</v>
      </c>
      <c r="Q1357" s="151">
        <v>12</v>
      </c>
      <c r="R1357" s="151">
        <v>0</v>
      </c>
      <c r="S1357" s="152">
        <v>0.015</v>
      </c>
      <c r="T1357" s="153">
        <v>156561</v>
      </c>
      <c r="U1357" s="153">
        <v>2046</v>
      </c>
      <c r="V1357" s="153">
        <v>2021</v>
      </c>
      <c r="W1357" s="153">
        <v>1</v>
      </c>
      <c r="X1357" s="151">
        <v>1810</v>
      </c>
      <c r="Y1357" s="154">
        <v>0.0130620013924285</v>
      </c>
      <c r="Z1357" s="154">
        <v>0.0152533139640458</v>
      </c>
      <c r="AA1357" s="154">
        <v>0.0144210960032962</v>
      </c>
      <c r="AB1357" s="155">
        <v>0.00866943083301922</v>
      </c>
      <c r="AC1357" s="156">
        <v>0.000832217960749509</v>
      </c>
      <c r="AD1357" s="157">
        <v>37426</v>
      </c>
      <c r="AE1357" s="158">
        <v>472</v>
      </c>
      <c r="AF1357" s="158">
        <v>1</v>
      </c>
      <c r="AG1357" s="158">
        <v>38832</v>
      </c>
      <c r="AH1357" s="158">
        <v>619</v>
      </c>
      <c r="AI1357" s="158">
        <v>0</v>
      </c>
      <c r="AJ1357" s="155">
        <v>0.0125848340725699</v>
      </c>
      <c r="AK1357" s="155">
        <v>0.0159404614750721</v>
      </c>
      <c r="AL1357" s="156">
        <v>-0.00335562740250223</v>
      </c>
    </row>
    <row r="1358" spans="1:38">
      <c r="A1358" s="166" t="s">
        <v>1085</v>
      </c>
      <c r="B1358" s="167" t="s">
        <v>1836</v>
      </c>
      <c r="C1358" s="167" t="s">
        <v>1183</v>
      </c>
      <c r="D1358" s="150">
        <v>4627</v>
      </c>
      <c r="E1358" s="150">
        <v>67</v>
      </c>
      <c r="F1358" s="150">
        <v>50</v>
      </c>
      <c r="G1358" s="150">
        <v>0</v>
      </c>
      <c r="H1358" s="150">
        <v>0</v>
      </c>
      <c r="I1358" s="151">
        <v>4081</v>
      </c>
      <c r="J1358" s="151">
        <v>55</v>
      </c>
      <c r="K1358" s="151">
        <v>55</v>
      </c>
      <c r="L1358" s="151">
        <v>0</v>
      </c>
      <c r="M1358" s="151">
        <v>0</v>
      </c>
      <c r="N1358" s="151">
        <v>4342</v>
      </c>
      <c r="O1358" s="151">
        <v>73</v>
      </c>
      <c r="P1358" s="151">
        <v>73</v>
      </c>
      <c r="Q1358" s="151">
        <v>26</v>
      </c>
      <c r="R1358" s="151">
        <v>0</v>
      </c>
      <c r="S1358" s="152">
        <v>0.015</v>
      </c>
      <c r="T1358" s="153">
        <v>119025</v>
      </c>
      <c r="U1358" s="153">
        <v>1409</v>
      </c>
      <c r="V1358" s="153">
        <v>1392</v>
      </c>
      <c r="W1358" s="153">
        <v>3</v>
      </c>
      <c r="X1358" s="151">
        <v>1203</v>
      </c>
      <c r="Y1358" s="154">
        <v>0.0118126444024365</v>
      </c>
      <c r="Z1358" s="154">
        <v>0.014480224767668</v>
      </c>
      <c r="AA1358" s="154">
        <v>0.0134770889487871</v>
      </c>
      <c r="AB1358" s="155">
        <v>0.0168125287885767</v>
      </c>
      <c r="AC1358" s="156">
        <v>0.00100313581888097</v>
      </c>
      <c r="AD1358" s="157">
        <v>29748</v>
      </c>
      <c r="AE1358" s="158">
        <v>365</v>
      </c>
      <c r="AF1358" s="158">
        <v>0</v>
      </c>
      <c r="AG1358" s="158">
        <v>29765</v>
      </c>
      <c r="AH1358" s="158">
        <v>346</v>
      </c>
      <c r="AI1358" s="158">
        <v>3</v>
      </c>
      <c r="AJ1358" s="155">
        <v>0.0122697324189861</v>
      </c>
      <c r="AK1358" s="155">
        <v>0.0115236015454393</v>
      </c>
      <c r="AL1358" s="156">
        <v>0.000746130873546875</v>
      </c>
    </row>
    <row r="1359" spans="1:38">
      <c r="A1359" s="166" t="s">
        <v>1085</v>
      </c>
      <c r="B1359" s="167" t="s">
        <v>1836</v>
      </c>
      <c r="C1359" s="167" t="s">
        <v>1184</v>
      </c>
      <c r="D1359" s="150">
        <v>6429</v>
      </c>
      <c r="E1359" s="150">
        <v>159</v>
      </c>
      <c r="F1359" s="150">
        <v>117</v>
      </c>
      <c r="G1359" s="150">
        <v>0</v>
      </c>
      <c r="H1359" s="150">
        <v>0</v>
      </c>
      <c r="I1359" s="151">
        <v>5819</v>
      </c>
      <c r="J1359" s="151">
        <v>12</v>
      </c>
      <c r="K1359" s="151">
        <v>11</v>
      </c>
      <c r="L1359" s="151">
        <v>0</v>
      </c>
      <c r="M1359" s="151">
        <v>0</v>
      </c>
      <c r="N1359" s="151">
        <v>6162</v>
      </c>
      <c r="O1359" s="151">
        <v>107</v>
      </c>
      <c r="P1359" s="151">
        <v>107</v>
      </c>
      <c r="Q1359" s="151">
        <v>31</v>
      </c>
      <c r="R1359" s="151">
        <v>0</v>
      </c>
      <c r="S1359" s="152">
        <v>0.015</v>
      </c>
      <c r="T1359" s="153">
        <v>174834</v>
      </c>
      <c r="U1359" s="153">
        <v>2028</v>
      </c>
      <c r="V1359" s="153">
        <v>1985</v>
      </c>
      <c r="W1359" s="153">
        <v>4</v>
      </c>
      <c r="X1359" s="151">
        <v>1744</v>
      </c>
      <c r="Y1359" s="154">
        <v>0.0115766956084057</v>
      </c>
      <c r="Z1359" s="154">
        <v>0.024731684554363</v>
      </c>
      <c r="AA1359" s="154">
        <v>0.00206221000171851</v>
      </c>
      <c r="AB1359" s="155">
        <v>0.0173644920480364</v>
      </c>
      <c r="AC1359" s="156">
        <v>0.0226694745526445</v>
      </c>
      <c r="AD1359" s="157">
        <v>42334</v>
      </c>
      <c r="AE1359" s="158">
        <v>518</v>
      </c>
      <c r="AF1359" s="158">
        <v>0</v>
      </c>
      <c r="AG1359" s="158">
        <v>43203</v>
      </c>
      <c r="AH1359" s="158">
        <v>619</v>
      </c>
      <c r="AI1359" s="158">
        <v>1</v>
      </c>
      <c r="AJ1359" s="155">
        <v>0.0122360277790901</v>
      </c>
      <c r="AK1359" s="155">
        <v>0.0143045621831817</v>
      </c>
      <c r="AL1359" s="156">
        <v>-0.00206853440409163</v>
      </c>
    </row>
    <row r="1360" spans="1:38">
      <c r="A1360" s="166" t="s">
        <v>1085</v>
      </c>
      <c r="B1360" s="167" t="s">
        <v>1836</v>
      </c>
      <c r="C1360" s="167" t="s">
        <v>1185</v>
      </c>
      <c r="D1360" s="150">
        <v>4619</v>
      </c>
      <c r="E1360" s="150">
        <v>43</v>
      </c>
      <c r="F1360" s="150">
        <v>32</v>
      </c>
      <c r="G1360" s="150">
        <v>0</v>
      </c>
      <c r="H1360" s="150">
        <v>0</v>
      </c>
      <c r="I1360" s="151">
        <v>4261</v>
      </c>
      <c r="J1360" s="151">
        <v>124</v>
      </c>
      <c r="K1360" s="151">
        <v>124</v>
      </c>
      <c r="L1360" s="151">
        <v>16</v>
      </c>
      <c r="M1360" s="151">
        <v>0</v>
      </c>
      <c r="N1360" s="151">
        <v>4278</v>
      </c>
      <c r="O1360" s="151">
        <v>76</v>
      </c>
      <c r="P1360" s="151">
        <v>76</v>
      </c>
      <c r="Q1360" s="151">
        <v>36</v>
      </c>
      <c r="R1360" s="151">
        <v>0</v>
      </c>
      <c r="S1360" s="152">
        <v>0.015</v>
      </c>
      <c r="T1360" s="153">
        <v>120755</v>
      </c>
      <c r="U1360" s="153">
        <v>2128</v>
      </c>
      <c r="V1360" s="153">
        <v>2117</v>
      </c>
      <c r="W1360" s="153">
        <v>1</v>
      </c>
      <c r="X1360" s="151">
        <v>1903</v>
      </c>
      <c r="Y1360" s="154">
        <v>0.0176141774667716</v>
      </c>
      <c r="Z1360" s="154">
        <v>0.00930937432344663</v>
      </c>
      <c r="AA1360" s="154">
        <v>0.029101149964797</v>
      </c>
      <c r="AB1360" s="155">
        <v>0.0177653108929406</v>
      </c>
      <c r="AC1360" s="156">
        <v>-0.0197917756413504</v>
      </c>
      <c r="AD1360" s="157">
        <v>30179</v>
      </c>
      <c r="AE1360" s="158">
        <v>557</v>
      </c>
      <c r="AF1360" s="158">
        <v>0</v>
      </c>
      <c r="AG1360" s="158">
        <v>30151</v>
      </c>
      <c r="AH1360" s="158">
        <v>497</v>
      </c>
      <c r="AI1360" s="158">
        <v>1</v>
      </c>
      <c r="AJ1360" s="155">
        <v>0.0184565426289804</v>
      </c>
      <c r="AK1360" s="155">
        <v>0.0164505323206527</v>
      </c>
      <c r="AL1360" s="156">
        <v>0.0020060103083277</v>
      </c>
    </row>
    <row r="1361" spans="1:38">
      <c r="A1361" s="166" t="s">
        <v>1085</v>
      </c>
      <c r="B1361" s="167" t="s">
        <v>1836</v>
      </c>
      <c r="C1361" s="167" t="s">
        <v>1186</v>
      </c>
      <c r="D1361" s="150">
        <v>2293</v>
      </c>
      <c r="E1361" s="150">
        <v>33</v>
      </c>
      <c r="F1361" s="150">
        <v>23</v>
      </c>
      <c r="G1361" s="150">
        <v>0</v>
      </c>
      <c r="H1361" s="150">
        <v>0</v>
      </c>
      <c r="I1361" s="151">
        <v>2038</v>
      </c>
      <c r="J1361" s="151">
        <v>39</v>
      </c>
      <c r="K1361" s="151">
        <v>39</v>
      </c>
      <c r="L1361" s="151">
        <v>4</v>
      </c>
      <c r="M1361" s="151">
        <v>0</v>
      </c>
      <c r="N1361" s="151">
        <v>2271</v>
      </c>
      <c r="O1361" s="151">
        <v>35</v>
      </c>
      <c r="P1361" s="151">
        <v>35</v>
      </c>
      <c r="Q1361" s="151">
        <v>21</v>
      </c>
      <c r="R1361" s="151">
        <v>0</v>
      </c>
      <c r="S1361" s="152">
        <v>0.015</v>
      </c>
      <c r="T1361" s="153">
        <v>61156</v>
      </c>
      <c r="U1361" s="153">
        <v>989</v>
      </c>
      <c r="V1361" s="153">
        <v>979</v>
      </c>
      <c r="W1361" s="153">
        <v>2</v>
      </c>
      <c r="X1361" s="151">
        <v>890</v>
      </c>
      <c r="Y1361" s="154">
        <v>0.0161390542219897</v>
      </c>
      <c r="Z1361" s="154">
        <v>0.0143916266899259</v>
      </c>
      <c r="AA1361" s="154">
        <v>0.0191364082433759</v>
      </c>
      <c r="AB1361" s="155">
        <v>0.0154117129018054</v>
      </c>
      <c r="AC1361" s="156">
        <v>-0.00474478155345</v>
      </c>
      <c r="AD1361" s="157">
        <v>15003</v>
      </c>
      <c r="AE1361" s="158">
        <v>235</v>
      </c>
      <c r="AF1361" s="158">
        <v>0</v>
      </c>
      <c r="AG1361" s="158">
        <v>15744</v>
      </c>
      <c r="AH1361" s="158">
        <v>246</v>
      </c>
      <c r="AI1361" s="158">
        <v>1</v>
      </c>
      <c r="AJ1361" s="155">
        <v>0.0156635339598747</v>
      </c>
      <c r="AK1361" s="155">
        <v>0.0155614837398374</v>
      </c>
      <c r="AL1361" s="156">
        <v>0.000102050220037292</v>
      </c>
    </row>
    <row r="1362" spans="1:38">
      <c r="A1362" s="166" t="s">
        <v>1085</v>
      </c>
      <c r="B1362" s="167" t="s">
        <v>1836</v>
      </c>
      <c r="C1362" s="167" t="s">
        <v>1187</v>
      </c>
      <c r="D1362" s="150">
        <v>3750</v>
      </c>
      <c r="E1362" s="150">
        <v>74</v>
      </c>
      <c r="F1362" s="150">
        <v>57</v>
      </c>
      <c r="G1362" s="150">
        <v>0</v>
      </c>
      <c r="H1362" s="150">
        <v>0</v>
      </c>
      <c r="I1362" s="151">
        <v>3436</v>
      </c>
      <c r="J1362" s="151">
        <v>88</v>
      </c>
      <c r="K1362" s="151">
        <v>88</v>
      </c>
      <c r="L1362" s="151">
        <v>7</v>
      </c>
      <c r="M1362" s="151">
        <v>0</v>
      </c>
      <c r="N1362" s="151">
        <v>3485</v>
      </c>
      <c r="O1362" s="151">
        <v>75</v>
      </c>
      <c r="P1362" s="151">
        <v>75</v>
      </c>
      <c r="Q1362" s="151">
        <v>35</v>
      </c>
      <c r="R1362" s="151">
        <v>0</v>
      </c>
      <c r="S1362" s="152">
        <v>0.015</v>
      </c>
      <c r="T1362" s="153">
        <v>98513</v>
      </c>
      <c r="U1362" s="153">
        <v>2089</v>
      </c>
      <c r="V1362" s="153">
        <v>2071</v>
      </c>
      <c r="W1362" s="153">
        <v>1</v>
      </c>
      <c r="X1362" s="151">
        <v>1854</v>
      </c>
      <c r="Y1362" s="154">
        <v>0.0211951722107742</v>
      </c>
      <c r="Z1362" s="154">
        <v>0.0197333333333333</v>
      </c>
      <c r="AA1362" s="154">
        <v>0.0256111757857974</v>
      </c>
      <c r="AB1362" s="155">
        <v>0.0215208034433286</v>
      </c>
      <c r="AC1362" s="156">
        <v>-0.00587784245246411</v>
      </c>
      <c r="AD1362" s="157">
        <v>24466</v>
      </c>
      <c r="AE1362" s="158">
        <v>492</v>
      </c>
      <c r="AF1362" s="158">
        <v>0</v>
      </c>
      <c r="AG1362" s="158">
        <v>24782</v>
      </c>
      <c r="AH1362" s="158">
        <v>537</v>
      </c>
      <c r="AI1362" s="158">
        <v>0</v>
      </c>
      <c r="AJ1362" s="155">
        <v>0.020109539769476</v>
      </c>
      <c r="AK1362" s="155">
        <v>0.0216689532725365</v>
      </c>
      <c r="AL1362" s="156">
        <v>-0.00155941350306051</v>
      </c>
    </row>
    <row r="1363" spans="1:38">
      <c r="A1363" s="166" t="s">
        <v>1085</v>
      </c>
      <c r="B1363" s="167" t="s">
        <v>1836</v>
      </c>
      <c r="C1363" s="167" t="s">
        <v>1188</v>
      </c>
      <c r="D1363" s="150">
        <v>3671</v>
      </c>
      <c r="E1363" s="150">
        <v>101</v>
      </c>
      <c r="F1363" s="150">
        <v>69</v>
      </c>
      <c r="G1363" s="150">
        <v>0</v>
      </c>
      <c r="H1363" s="150">
        <v>0</v>
      </c>
      <c r="I1363" s="151">
        <v>3394</v>
      </c>
      <c r="J1363" s="151">
        <v>107</v>
      </c>
      <c r="K1363" s="151">
        <v>106</v>
      </c>
      <c r="L1363" s="151">
        <v>6</v>
      </c>
      <c r="M1363" s="151">
        <v>0</v>
      </c>
      <c r="N1363" s="151">
        <v>3666</v>
      </c>
      <c r="O1363" s="151">
        <v>125</v>
      </c>
      <c r="P1363" s="151">
        <v>125</v>
      </c>
      <c r="Q1363" s="151">
        <v>35</v>
      </c>
      <c r="R1363" s="151">
        <v>0</v>
      </c>
      <c r="S1363" s="152">
        <v>0.015</v>
      </c>
      <c r="T1363" s="153">
        <v>99990</v>
      </c>
      <c r="U1363" s="153">
        <v>2826</v>
      </c>
      <c r="V1363" s="153">
        <v>2793</v>
      </c>
      <c r="W1363" s="153">
        <v>0</v>
      </c>
      <c r="X1363" s="151">
        <v>2490</v>
      </c>
      <c r="Y1363" s="154">
        <v>0.0282628262826283</v>
      </c>
      <c r="Z1363" s="154">
        <v>0.0275129392536094</v>
      </c>
      <c r="AA1363" s="154">
        <v>0.0315262227460224</v>
      </c>
      <c r="AB1363" s="155">
        <v>0.0340971085651937</v>
      </c>
      <c r="AC1363" s="156">
        <v>-0.00401328349241302</v>
      </c>
      <c r="AD1363" s="157">
        <v>25081</v>
      </c>
      <c r="AE1363" s="158">
        <v>745</v>
      </c>
      <c r="AF1363" s="158">
        <v>0</v>
      </c>
      <c r="AG1363" s="158">
        <v>25589</v>
      </c>
      <c r="AH1363" s="158">
        <v>753</v>
      </c>
      <c r="AI1363" s="158">
        <v>0</v>
      </c>
      <c r="AJ1363" s="155">
        <v>0.0297037598181891</v>
      </c>
      <c r="AK1363" s="155">
        <v>0.029426706788073</v>
      </c>
      <c r="AL1363" s="156">
        <v>0.000277053030116069</v>
      </c>
    </row>
    <row r="1364" spans="1:38">
      <c r="A1364" s="166" t="s">
        <v>1085</v>
      </c>
      <c r="B1364" s="167" t="s">
        <v>1836</v>
      </c>
      <c r="C1364" s="167" t="s">
        <v>1189</v>
      </c>
      <c r="D1364" s="150">
        <v>7418</v>
      </c>
      <c r="E1364" s="150">
        <v>133</v>
      </c>
      <c r="F1364" s="150">
        <v>95</v>
      </c>
      <c r="G1364" s="150">
        <v>0</v>
      </c>
      <c r="H1364" s="150">
        <v>0</v>
      </c>
      <c r="I1364" s="151">
        <v>6375</v>
      </c>
      <c r="J1364" s="151">
        <v>187</v>
      </c>
      <c r="K1364" s="151">
        <v>186</v>
      </c>
      <c r="L1364" s="151">
        <v>21</v>
      </c>
      <c r="M1364" s="151">
        <v>0</v>
      </c>
      <c r="N1364" s="151">
        <v>7197</v>
      </c>
      <c r="O1364" s="151">
        <v>159</v>
      </c>
      <c r="P1364" s="151">
        <v>159</v>
      </c>
      <c r="Q1364" s="151">
        <v>75</v>
      </c>
      <c r="R1364" s="151">
        <v>0</v>
      </c>
      <c r="S1364" s="152">
        <v>0.015</v>
      </c>
      <c r="T1364" s="153">
        <v>194478</v>
      </c>
      <c r="U1364" s="153">
        <v>4362</v>
      </c>
      <c r="V1364" s="153">
        <v>4323</v>
      </c>
      <c r="W1364" s="153">
        <v>3</v>
      </c>
      <c r="X1364" s="151">
        <v>3901</v>
      </c>
      <c r="Y1364" s="154">
        <v>0.0224138462962392</v>
      </c>
      <c r="Z1364" s="154">
        <v>0.0179293610137503</v>
      </c>
      <c r="AA1364" s="154">
        <v>0.0293333333333333</v>
      </c>
      <c r="AB1364" s="155">
        <v>0.0220925385577324</v>
      </c>
      <c r="AC1364" s="156">
        <v>-0.011403972319583</v>
      </c>
      <c r="AD1364" s="157">
        <v>47959</v>
      </c>
      <c r="AE1364" s="158">
        <v>1071</v>
      </c>
      <c r="AF1364" s="158">
        <v>0</v>
      </c>
      <c r="AG1364" s="158">
        <v>48587</v>
      </c>
      <c r="AH1364" s="158">
        <v>1172</v>
      </c>
      <c r="AI1364" s="158">
        <v>0</v>
      </c>
      <c r="AJ1364" s="155">
        <v>0.0223315748868825</v>
      </c>
      <c r="AK1364" s="155">
        <v>0.0241216786383189</v>
      </c>
      <c r="AL1364" s="156">
        <v>-0.00179010375143634</v>
      </c>
    </row>
    <row r="1365" spans="1:38">
      <c r="A1365" s="166" t="s">
        <v>1085</v>
      </c>
      <c r="B1365" s="167" t="s">
        <v>1836</v>
      </c>
      <c r="C1365" s="167" t="s">
        <v>1190</v>
      </c>
      <c r="D1365" s="150">
        <v>5923</v>
      </c>
      <c r="E1365" s="150">
        <v>67</v>
      </c>
      <c r="F1365" s="150">
        <v>55</v>
      </c>
      <c r="G1365" s="150">
        <v>0</v>
      </c>
      <c r="H1365" s="150">
        <v>0</v>
      </c>
      <c r="I1365" s="151">
        <v>5028</v>
      </c>
      <c r="J1365" s="151">
        <v>65</v>
      </c>
      <c r="K1365" s="151">
        <v>64</v>
      </c>
      <c r="L1365" s="151">
        <v>2</v>
      </c>
      <c r="M1365" s="151">
        <v>0</v>
      </c>
      <c r="N1365" s="151">
        <v>5397</v>
      </c>
      <c r="O1365" s="151">
        <v>66</v>
      </c>
      <c r="P1365" s="151">
        <v>65</v>
      </c>
      <c r="Q1365" s="151">
        <v>21</v>
      </c>
      <c r="R1365" s="151">
        <v>0</v>
      </c>
      <c r="S1365" s="152">
        <v>0.015</v>
      </c>
      <c r="T1365" s="153">
        <v>149061</v>
      </c>
      <c r="U1365" s="153">
        <v>1778</v>
      </c>
      <c r="V1365" s="153">
        <v>1763</v>
      </c>
      <c r="W1365" s="153">
        <v>2</v>
      </c>
      <c r="X1365" s="151">
        <v>1564</v>
      </c>
      <c r="Y1365" s="154">
        <v>0.0119145853040031</v>
      </c>
      <c r="Z1365" s="154">
        <v>0.0113118352186392</v>
      </c>
      <c r="AA1365" s="154">
        <v>0.0129276054097056</v>
      </c>
      <c r="AB1365" s="155">
        <v>0.0122290161200667</v>
      </c>
      <c r="AC1365" s="156">
        <v>-0.00161577019106644</v>
      </c>
      <c r="AD1365" s="157">
        <v>37140</v>
      </c>
      <c r="AE1365" s="158">
        <v>448</v>
      </c>
      <c r="AF1365" s="158">
        <v>0</v>
      </c>
      <c r="AG1365" s="158">
        <v>37551</v>
      </c>
      <c r="AH1365" s="158">
        <v>460</v>
      </c>
      <c r="AI1365" s="158">
        <v>0</v>
      </c>
      <c r="AJ1365" s="155">
        <v>0.0120624663435649</v>
      </c>
      <c r="AK1365" s="155">
        <v>0.0122500066576123</v>
      </c>
      <c r="AL1365" s="156">
        <v>-0.000187540314047425</v>
      </c>
    </row>
    <row r="1366" spans="1:38">
      <c r="A1366" s="166" t="s">
        <v>1085</v>
      </c>
      <c r="B1366" s="167" t="s">
        <v>1836</v>
      </c>
      <c r="C1366" s="167" t="s">
        <v>1191</v>
      </c>
      <c r="D1366" s="150">
        <v>5918</v>
      </c>
      <c r="E1366" s="150">
        <v>122</v>
      </c>
      <c r="F1366" s="150">
        <v>96</v>
      </c>
      <c r="G1366" s="150">
        <v>0</v>
      </c>
      <c r="H1366" s="150">
        <v>0</v>
      </c>
      <c r="I1366" s="151">
        <v>5060</v>
      </c>
      <c r="J1366" s="151">
        <v>117</v>
      </c>
      <c r="K1366" s="151">
        <v>117</v>
      </c>
      <c r="L1366" s="151">
        <v>13</v>
      </c>
      <c r="M1366" s="151">
        <v>0</v>
      </c>
      <c r="N1366" s="151">
        <v>5486</v>
      </c>
      <c r="O1366" s="151">
        <v>150</v>
      </c>
      <c r="P1366" s="151">
        <v>150</v>
      </c>
      <c r="Q1366" s="151">
        <v>73</v>
      </c>
      <c r="R1366" s="151">
        <v>0</v>
      </c>
      <c r="S1366" s="152">
        <v>0.015</v>
      </c>
      <c r="T1366" s="153">
        <v>149656</v>
      </c>
      <c r="U1366" s="153">
        <v>3500</v>
      </c>
      <c r="V1366" s="153">
        <v>3474</v>
      </c>
      <c r="W1366" s="153">
        <v>3</v>
      </c>
      <c r="X1366" s="151">
        <v>3134</v>
      </c>
      <c r="Y1366" s="154">
        <v>0.0233669214732453</v>
      </c>
      <c r="Z1366" s="154">
        <v>0.0206150726596823</v>
      </c>
      <c r="AA1366" s="154">
        <v>0.0231225296442688</v>
      </c>
      <c r="AB1366" s="155">
        <v>0.027342325920525</v>
      </c>
      <c r="AC1366" s="156">
        <v>-0.00250745698458645</v>
      </c>
      <c r="AD1366" s="157">
        <v>37081</v>
      </c>
      <c r="AE1366" s="158">
        <v>867</v>
      </c>
      <c r="AF1366" s="158">
        <v>0</v>
      </c>
      <c r="AG1366" s="158">
        <v>37665</v>
      </c>
      <c r="AH1366" s="158">
        <v>948</v>
      </c>
      <c r="AI1366" s="158">
        <v>1</v>
      </c>
      <c r="AJ1366" s="155">
        <v>0.0233812464604514</v>
      </c>
      <c r="AK1366" s="155">
        <v>0.0251427054294438</v>
      </c>
      <c r="AL1366" s="156">
        <v>-0.00176145896899233</v>
      </c>
    </row>
    <row r="1367" spans="1:38">
      <c r="A1367" s="166" t="s">
        <v>1085</v>
      </c>
      <c r="B1367" s="167" t="s">
        <v>1836</v>
      </c>
      <c r="C1367" s="167" t="s">
        <v>1192</v>
      </c>
      <c r="D1367" s="150">
        <v>4483</v>
      </c>
      <c r="E1367" s="150">
        <v>82</v>
      </c>
      <c r="F1367" s="150">
        <v>50</v>
      </c>
      <c r="G1367" s="150">
        <v>0</v>
      </c>
      <c r="H1367" s="150">
        <v>0</v>
      </c>
      <c r="I1367" s="151">
        <v>3954</v>
      </c>
      <c r="J1367" s="151">
        <v>57</v>
      </c>
      <c r="K1367" s="151">
        <v>56</v>
      </c>
      <c r="L1367" s="151">
        <v>8</v>
      </c>
      <c r="M1367" s="151">
        <v>0</v>
      </c>
      <c r="N1367" s="151">
        <v>4432</v>
      </c>
      <c r="O1367" s="151">
        <v>91</v>
      </c>
      <c r="P1367" s="151">
        <v>91</v>
      </c>
      <c r="Q1367" s="151">
        <v>42</v>
      </c>
      <c r="R1367" s="151">
        <v>0</v>
      </c>
      <c r="S1367" s="152">
        <v>0.015</v>
      </c>
      <c r="T1367" s="153">
        <v>118180</v>
      </c>
      <c r="U1367" s="153">
        <v>2063</v>
      </c>
      <c r="V1367" s="153">
        <v>2030</v>
      </c>
      <c r="W1367" s="153">
        <v>1</v>
      </c>
      <c r="X1367" s="151">
        <v>1847</v>
      </c>
      <c r="Y1367" s="154">
        <v>0.0174479607378575</v>
      </c>
      <c r="Z1367" s="154">
        <v>0.0182913227749275</v>
      </c>
      <c r="AA1367" s="154">
        <v>0.0144157814871017</v>
      </c>
      <c r="AB1367" s="155">
        <v>0.0205324909747292</v>
      </c>
      <c r="AC1367" s="156">
        <v>0.00387554128782583</v>
      </c>
      <c r="AD1367" s="157">
        <v>29329</v>
      </c>
      <c r="AE1367" s="158">
        <v>554</v>
      </c>
      <c r="AF1367" s="158">
        <v>1</v>
      </c>
      <c r="AG1367" s="158">
        <v>29244</v>
      </c>
      <c r="AH1367" s="158">
        <v>525</v>
      </c>
      <c r="AI1367" s="158">
        <v>0</v>
      </c>
      <c r="AJ1367" s="155">
        <v>0.0188550581335879</v>
      </c>
      <c r="AK1367" s="155">
        <v>0.0179524004924087</v>
      </c>
      <c r="AL1367" s="156">
        <v>0.000902657641179215</v>
      </c>
    </row>
    <row r="1368" spans="1:38">
      <c r="A1368" s="166" t="s">
        <v>1085</v>
      </c>
      <c r="B1368" s="167" t="s">
        <v>1836</v>
      </c>
      <c r="C1368" s="167" t="s">
        <v>1193</v>
      </c>
      <c r="D1368" s="150">
        <v>3504</v>
      </c>
      <c r="E1368" s="150">
        <v>51</v>
      </c>
      <c r="F1368" s="150">
        <v>34</v>
      </c>
      <c r="G1368" s="150">
        <v>0</v>
      </c>
      <c r="H1368" s="150">
        <v>0</v>
      </c>
      <c r="I1368" s="151">
        <v>3123</v>
      </c>
      <c r="J1368" s="151">
        <v>64</v>
      </c>
      <c r="K1368" s="151">
        <v>63</v>
      </c>
      <c r="L1368" s="151">
        <v>5</v>
      </c>
      <c r="M1368" s="151">
        <v>0</v>
      </c>
      <c r="N1368" s="151">
        <v>3292</v>
      </c>
      <c r="O1368" s="151">
        <v>74</v>
      </c>
      <c r="P1368" s="151">
        <v>74</v>
      </c>
      <c r="Q1368" s="151">
        <v>25</v>
      </c>
      <c r="R1368" s="151">
        <v>0</v>
      </c>
      <c r="S1368" s="152">
        <v>0.015</v>
      </c>
      <c r="T1368" s="153">
        <v>91997</v>
      </c>
      <c r="U1368" s="153">
        <v>1609</v>
      </c>
      <c r="V1368" s="153">
        <v>1591</v>
      </c>
      <c r="W1368" s="153">
        <v>0</v>
      </c>
      <c r="X1368" s="151">
        <v>1418</v>
      </c>
      <c r="Y1368" s="154">
        <v>0.0174897007511114</v>
      </c>
      <c r="Z1368" s="154">
        <v>0.0145547945205479</v>
      </c>
      <c r="AA1368" s="154">
        <v>0.0204931155939801</v>
      </c>
      <c r="AB1368" s="155">
        <v>0.0224787363304982</v>
      </c>
      <c r="AC1368" s="156">
        <v>-0.0059383210734322</v>
      </c>
      <c r="AD1368" s="157">
        <v>22882</v>
      </c>
      <c r="AE1368" s="158">
        <v>416</v>
      </c>
      <c r="AF1368" s="158">
        <v>0</v>
      </c>
      <c r="AG1368" s="158">
        <v>22884</v>
      </c>
      <c r="AH1368" s="158">
        <v>370</v>
      </c>
      <c r="AI1368" s="158">
        <v>0</v>
      </c>
      <c r="AJ1368" s="155">
        <v>0.0181802290009615</v>
      </c>
      <c r="AK1368" s="155">
        <v>0.0161685020101381</v>
      </c>
      <c r="AL1368" s="156">
        <v>0.00201172699082337</v>
      </c>
    </row>
    <row r="1369" spans="1:38">
      <c r="A1369" s="166" t="s">
        <v>1085</v>
      </c>
      <c r="B1369" s="167" t="s">
        <v>1837</v>
      </c>
      <c r="C1369" s="167" t="s">
        <v>1194</v>
      </c>
      <c r="D1369" s="150">
        <v>3990</v>
      </c>
      <c r="E1369" s="150">
        <v>58</v>
      </c>
      <c r="F1369" s="150">
        <v>40</v>
      </c>
      <c r="G1369" s="150">
        <v>0</v>
      </c>
      <c r="H1369" s="150">
        <v>0</v>
      </c>
      <c r="I1369" s="151">
        <v>3772</v>
      </c>
      <c r="J1369" s="151">
        <v>109</v>
      </c>
      <c r="K1369" s="151">
        <v>109</v>
      </c>
      <c r="L1369" s="151">
        <v>4</v>
      </c>
      <c r="M1369" s="151">
        <v>0</v>
      </c>
      <c r="N1369" s="151">
        <v>4108</v>
      </c>
      <c r="O1369" s="151">
        <v>96</v>
      </c>
      <c r="P1369" s="151">
        <v>96</v>
      </c>
      <c r="Q1369" s="151">
        <v>22</v>
      </c>
      <c r="R1369" s="151">
        <v>0</v>
      </c>
      <c r="S1369" s="152">
        <v>0.015</v>
      </c>
      <c r="T1369" s="153">
        <v>114250</v>
      </c>
      <c r="U1369" s="153">
        <v>2253</v>
      </c>
      <c r="V1369" s="153">
        <v>2235</v>
      </c>
      <c r="W1369" s="153">
        <v>0</v>
      </c>
      <c r="X1369" s="151">
        <v>1970</v>
      </c>
      <c r="Y1369" s="154">
        <v>0.0197199124726477</v>
      </c>
      <c r="Z1369" s="154">
        <v>0.0145363408521303</v>
      </c>
      <c r="AA1369" s="154">
        <v>0.0288971367974549</v>
      </c>
      <c r="AB1369" s="155">
        <v>0.0233690360272639</v>
      </c>
      <c r="AC1369" s="156">
        <v>-0.0143607959453246</v>
      </c>
      <c r="AD1369" s="157">
        <v>27264</v>
      </c>
      <c r="AE1369" s="158">
        <v>640</v>
      </c>
      <c r="AF1369" s="158">
        <v>0</v>
      </c>
      <c r="AG1369" s="158">
        <v>28230</v>
      </c>
      <c r="AH1369" s="158">
        <v>615</v>
      </c>
      <c r="AI1369" s="158">
        <v>0</v>
      </c>
      <c r="AJ1369" s="155">
        <v>0.0234741784037559</v>
      </c>
      <c r="AK1369" s="155">
        <v>0.0217853347502657</v>
      </c>
      <c r="AL1369" s="156">
        <v>0.00168884365349019</v>
      </c>
    </row>
    <row r="1370" spans="1:38">
      <c r="A1370" s="166" t="s">
        <v>1085</v>
      </c>
      <c r="B1370" s="167" t="s">
        <v>1837</v>
      </c>
      <c r="C1370" s="167" t="s">
        <v>1195</v>
      </c>
      <c r="D1370" s="150">
        <v>5180</v>
      </c>
      <c r="E1370" s="150">
        <v>80</v>
      </c>
      <c r="F1370" s="150">
        <v>45</v>
      </c>
      <c r="G1370" s="150">
        <v>3</v>
      </c>
      <c r="H1370" s="150">
        <v>0</v>
      </c>
      <c r="I1370" s="151">
        <v>4642</v>
      </c>
      <c r="J1370" s="151">
        <v>74</v>
      </c>
      <c r="K1370" s="151">
        <v>74</v>
      </c>
      <c r="L1370" s="151">
        <v>0</v>
      </c>
      <c r="M1370" s="151">
        <v>0</v>
      </c>
      <c r="N1370" s="151">
        <v>5021</v>
      </c>
      <c r="O1370" s="151">
        <v>77</v>
      </c>
      <c r="P1370" s="151">
        <v>77</v>
      </c>
      <c r="Q1370" s="151">
        <v>14</v>
      </c>
      <c r="R1370" s="151">
        <v>0</v>
      </c>
      <c r="S1370" s="152">
        <v>0.015</v>
      </c>
      <c r="T1370" s="153">
        <v>141161</v>
      </c>
      <c r="U1370" s="153">
        <v>1908</v>
      </c>
      <c r="V1370" s="153">
        <v>1873</v>
      </c>
      <c r="W1370" s="153">
        <v>6</v>
      </c>
      <c r="X1370" s="151">
        <v>1649</v>
      </c>
      <c r="Y1370" s="154">
        <v>0.0134739765232607</v>
      </c>
      <c r="Z1370" s="154">
        <v>0.0154440154440154</v>
      </c>
      <c r="AA1370" s="154">
        <v>0.015941404566997</v>
      </c>
      <c r="AB1370" s="155">
        <v>0.0153355905198168</v>
      </c>
      <c r="AC1370" s="156">
        <v>-0.000497389122981539</v>
      </c>
      <c r="AD1370" s="157">
        <v>34114</v>
      </c>
      <c r="AE1370" s="158">
        <v>530</v>
      </c>
      <c r="AF1370" s="158">
        <v>1</v>
      </c>
      <c r="AG1370" s="158">
        <v>35427</v>
      </c>
      <c r="AH1370" s="158">
        <v>452</v>
      </c>
      <c r="AI1370" s="158">
        <v>0</v>
      </c>
      <c r="AJ1370" s="155">
        <v>0.0155068300404526</v>
      </c>
      <c r="AK1370" s="155">
        <v>0.0127586304231236</v>
      </c>
      <c r="AL1370" s="156">
        <v>0.00274819961732899</v>
      </c>
    </row>
    <row r="1371" spans="1:38">
      <c r="A1371" s="166" t="s">
        <v>1085</v>
      </c>
      <c r="B1371" s="167" t="s">
        <v>1837</v>
      </c>
      <c r="C1371" s="167" t="s">
        <v>1196</v>
      </c>
      <c r="D1371" s="150">
        <v>2792</v>
      </c>
      <c r="E1371" s="150">
        <v>67</v>
      </c>
      <c r="F1371" s="150">
        <v>43</v>
      </c>
      <c r="G1371" s="150">
        <v>4</v>
      </c>
      <c r="H1371" s="150">
        <v>0</v>
      </c>
      <c r="I1371" s="151">
        <v>2541</v>
      </c>
      <c r="J1371" s="151">
        <v>65</v>
      </c>
      <c r="K1371" s="151">
        <v>64</v>
      </c>
      <c r="L1371" s="151">
        <v>1</v>
      </c>
      <c r="M1371" s="151">
        <v>0</v>
      </c>
      <c r="N1371" s="151">
        <v>2814</v>
      </c>
      <c r="O1371" s="151">
        <v>95</v>
      </c>
      <c r="P1371" s="151">
        <v>94</v>
      </c>
      <c r="Q1371" s="151">
        <v>35</v>
      </c>
      <c r="R1371" s="151">
        <v>0</v>
      </c>
      <c r="S1371" s="152">
        <v>0.015</v>
      </c>
      <c r="T1371" s="153">
        <v>79967</v>
      </c>
      <c r="U1371" s="153">
        <v>1737</v>
      </c>
      <c r="V1371" s="153">
        <v>1710</v>
      </c>
      <c r="W1371" s="153">
        <v>0</v>
      </c>
      <c r="X1371" s="151">
        <v>1525</v>
      </c>
      <c r="Y1371" s="154">
        <v>0.0217214601022922</v>
      </c>
      <c r="Z1371" s="154">
        <v>0.0239971346704871</v>
      </c>
      <c r="AA1371" s="154">
        <v>0.0255804801259347</v>
      </c>
      <c r="AB1371" s="155">
        <v>0.0337597725657427</v>
      </c>
      <c r="AC1371" s="156">
        <v>-0.00158334545544756</v>
      </c>
      <c r="AD1371" s="157">
        <v>19043</v>
      </c>
      <c r="AE1371" s="158">
        <v>461</v>
      </c>
      <c r="AF1371" s="158">
        <v>0</v>
      </c>
      <c r="AG1371" s="158">
        <v>19571</v>
      </c>
      <c r="AH1371" s="158">
        <v>460</v>
      </c>
      <c r="AI1371" s="158">
        <v>0</v>
      </c>
      <c r="AJ1371" s="155">
        <v>0.0242083705298535</v>
      </c>
      <c r="AK1371" s="155">
        <v>0.0235041643247662</v>
      </c>
      <c r="AL1371" s="156">
        <v>0.000704206205087255</v>
      </c>
    </row>
    <row r="1372" spans="1:38">
      <c r="A1372" s="166" t="s">
        <v>1085</v>
      </c>
      <c r="B1372" s="167" t="s">
        <v>1837</v>
      </c>
      <c r="C1372" s="167" t="s">
        <v>1197</v>
      </c>
      <c r="D1372" s="150">
        <v>4298</v>
      </c>
      <c r="E1372" s="150">
        <v>92</v>
      </c>
      <c r="F1372" s="150">
        <v>70</v>
      </c>
      <c r="G1372" s="150">
        <v>0</v>
      </c>
      <c r="H1372" s="150">
        <v>0</v>
      </c>
      <c r="I1372" s="151">
        <v>3813</v>
      </c>
      <c r="J1372" s="151">
        <v>92</v>
      </c>
      <c r="K1372" s="151">
        <v>91</v>
      </c>
      <c r="L1372" s="151">
        <v>9</v>
      </c>
      <c r="M1372" s="151">
        <v>0</v>
      </c>
      <c r="N1372" s="151">
        <v>4072</v>
      </c>
      <c r="O1372" s="151">
        <v>7</v>
      </c>
      <c r="P1372" s="151">
        <v>7</v>
      </c>
      <c r="Q1372" s="151">
        <v>5</v>
      </c>
      <c r="R1372" s="151">
        <v>0</v>
      </c>
      <c r="S1372" s="152">
        <v>0.015</v>
      </c>
      <c r="T1372" s="153">
        <v>107320</v>
      </c>
      <c r="U1372" s="153">
        <v>2058</v>
      </c>
      <c r="V1372" s="153">
        <v>2035</v>
      </c>
      <c r="W1372" s="153">
        <v>0</v>
      </c>
      <c r="X1372" s="151">
        <v>1854</v>
      </c>
      <c r="Y1372" s="154">
        <v>0.0191762951919493</v>
      </c>
      <c r="Z1372" s="154">
        <v>0.0214053047929269</v>
      </c>
      <c r="AA1372" s="154">
        <v>0.024127983215316</v>
      </c>
      <c r="AB1372" s="155">
        <v>0.00171905697445972</v>
      </c>
      <c r="AC1372" s="156">
        <v>-0.00272267842238908</v>
      </c>
      <c r="AD1372" s="157">
        <v>26540</v>
      </c>
      <c r="AE1372" s="158">
        <v>464</v>
      </c>
      <c r="AF1372" s="158">
        <v>0</v>
      </c>
      <c r="AG1372" s="158">
        <v>26385</v>
      </c>
      <c r="AH1372" s="158">
        <v>412</v>
      </c>
      <c r="AI1372" s="158">
        <v>0</v>
      </c>
      <c r="AJ1372" s="155">
        <v>0.0174830444611907</v>
      </c>
      <c r="AK1372" s="155">
        <v>0.0156149327269282</v>
      </c>
      <c r="AL1372" s="156">
        <v>0.00186811173426248</v>
      </c>
    </row>
    <row r="1373" spans="1:38">
      <c r="A1373" s="166" t="s">
        <v>1085</v>
      </c>
      <c r="B1373" s="167" t="s">
        <v>1837</v>
      </c>
      <c r="C1373" s="167" t="s">
        <v>1198</v>
      </c>
      <c r="D1373" s="150">
        <v>2725</v>
      </c>
      <c r="E1373" s="150">
        <v>90</v>
      </c>
      <c r="F1373" s="150">
        <v>67</v>
      </c>
      <c r="G1373" s="150">
        <v>0</v>
      </c>
      <c r="H1373" s="150">
        <v>0</v>
      </c>
      <c r="I1373" s="151">
        <v>2823</v>
      </c>
      <c r="J1373" s="151">
        <v>82</v>
      </c>
      <c r="K1373" s="151">
        <v>82</v>
      </c>
      <c r="L1373" s="151">
        <v>5</v>
      </c>
      <c r="M1373" s="151">
        <v>0</v>
      </c>
      <c r="N1373" s="151">
        <v>2994</v>
      </c>
      <c r="O1373" s="151">
        <v>89</v>
      </c>
      <c r="P1373" s="151">
        <v>89</v>
      </c>
      <c r="Q1373" s="151">
        <v>43</v>
      </c>
      <c r="R1373" s="151">
        <v>0</v>
      </c>
      <c r="S1373" s="152">
        <v>0.015</v>
      </c>
      <c r="T1373" s="153">
        <v>85502</v>
      </c>
      <c r="U1373" s="153">
        <v>1885</v>
      </c>
      <c r="V1373" s="153">
        <v>1861</v>
      </c>
      <c r="W1373" s="153">
        <v>0</v>
      </c>
      <c r="X1373" s="151">
        <v>1640</v>
      </c>
      <c r="Y1373" s="154">
        <v>0.0220462679235573</v>
      </c>
      <c r="Z1373" s="154">
        <v>0.0330275229357798</v>
      </c>
      <c r="AA1373" s="154">
        <v>0.0290471130003542</v>
      </c>
      <c r="AB1373" s="155">
        <v>0.0297261189044756</v>
      </c>
      <c r="AC1373" s="156">
        <v>0.00398040993542558</v>
      </c>
      <c r="AD1373" s="157">
        <v>20136</v>
      </c>
      <c r="AE1373" s="158">
        <v>525</v>
      </c>
      <c r="AF1373" s="158">
        <v>0</v>
      </c>
      <c r="AG1373" s="158">
        <v>20750</v>
      </c>
      <c r="AH1373" s="158">
        <v>478</v>
      </c>
      <c r="AI1373" s="158">
        <v>0</v>
      </c>
      <c r="AJ1373" s="155">
        <v>0.026072705601907</v>
      </c>
      <c r="AK1373" s="155">
        <v>0.0230361445783133</v>
      </c>
      <c r="AL1373" s="156">
        <v>0.00303656102359378</v>
      </c>
    </row>
    <row r="1374" spans="1:38">
      <c r="A1374" s="166" t="s">
        <v>1085</v>
      </c>
      <c r="B1374" s="167" t="s">
        <v>1837</v>
      </c>
      <c r="C1374" s="167" t="s">
        <v>1199</v>
      </c>
      <c r="D1374" s="150">
        <v>5970</v>
      </c>
      <c r="E1374" s="150">
        <v>52</v>
      </c>
      <c r="F1374" s="150">
        <v>31</v>
      </c>
      <c r="G1374" s="150">
        <v>2</v>
      </c>
      <c r="H1374" s="150">
        <v>0</v>
      </c>
      <c r="I1374" s="151">
        <v>5247</v>
      </c>
      <c r="J1374" s="151">
        <v>61</v>
      </c>
      <c r="K1374" s="151">
        <v>60</v>
      </c>
      <c r="L1374" s="151">
        <v>0</v>
      </c>
      <c r="M1374" s="151">
        <v>0</v>
      </c>
      <c r="N1374" s="151">
        <v>5431</v>
      </c>
      <c r="O1374" s="151">
        <v>83</v>
      </c>
      <c r="P1374" s="151">
        <v>83</v>
      </c>
      <c r="Q1374" s="151">
        <v>30</v>
      </c>
      <c r="R1374" s="151">
        <v>0</v>
      </c>
      <c r="S1374" s="152">
        <v>0.015</v>
      </c>
      <c r="T1374" s="153">
        <v>147780</v>
      </c>
      <c r="U1374" s="153">
        <v>1959</v>
      </c>
      <c r="V1374" s="153">
        <v>1937</v>
      </c>
      <c r="W1374" s="153">
        <v>0</v>
      </c>
      <c r="X1374" s="151">
        <v>1752</v>
      </c>
      <c r="Y1374" s="154">
        <v>0.013256191636216</v>
      </c>
      <c r="Z1374" s="154">
        <v>0.00871021775544389</v>
      </c>
      <c r="AA1374" s="154">
        <v>0.0116256908709739</v>
      </c>
      <c r="AB1374" s="155">
        <v>0.0152826367151537</v>
      </c>
      <c r="AC1374" s="156">
        <v>-0.00291547311553</v>
      </c>
      <c r="AD1374" s="157">
        <v>36573</v>
      </c>
      <c r="AE1374" s="158">
        <v>540</v>
      </c>
      <c r="AF1374" s="158">
        <v>0</v>
      </c>
      <c r="AG1374" s="158">
        <v>36788</v>
      </c>
      <c r="AH1374" s="158">
        <v>468</v>
      </c>
      <c r="AI1374" s="158">
        <v>0</v>
      </c>
      <c r="AJ1374" s="155">
        <v>0.0147649905668116</v>
      </c>
      <c r="AK1374" s="155">
        <v>0.0127215396324889</v>
      </c>
      <c r="AL1374" s="156">
        <v>0.00204345093432273</v>
      </c>
    </row>
    <row r="1375" spans="1:38">
      <c r="A1375" s="166" t="s">
        <v>1085</v>
      </c>
      <c r="B1375" s="167" t="s">
        <v>1837</v>
      </c>
      <c r="C1375" s="167" t="s">
        <v>1200</v>
      </c>
      <c r="D1375" s="150">
        <v>3674</v>
      </c>
      <c r="E1375" s="150">
        <v>56</v>
      </c>
      <c r="F1375" s="150">
        <v>46</v>
      </c>
      <c r="G1375" s="150">
        <v>1</v>
      </c>
      <c r="H1375" s="150">
        <v>0</v>
      </c>
      <c r="I1375" s="151">
        <v>3281</v>
      </c>
      <c r="J1375" s="151">
        <v>80</v>
      </c>
      <c r="K1375" s="151">
        <v>80</v>
      </c>
      <c r="L1375" s="151">
        <v>15</v>
      </c>
      <c r="M1375" s="151">
        <v>0</v>
      </c>
      <c r="N1375" s="151">
        <v>3620</v>
      </c>
      <c r="O1375" s="151">
        <v>62</v>
      </c>
      <c r="P1375" s="151">
        <v>62</v>
      </c>
      <c r="Q1375" s="151">
        <v>35</v>
      </c>
      <c r="R1375" s="151">
        <v>0</v>
      </c>
      <c r="S1375" s="152">
        <v>0.015</v>
      </c>
      <c r="T1375" s="153">
        <v>95256</v>
      </c>
      <c r="U1375" s="153">
        <v>1626</v>
      </c>
      <c r="V1375" s="153">
        <v>1616</v>
      </c>
      <c r="W1375" s="153">
        <v>4</v>
      </c>
      <c r="X1375" s="151">
        <v>1450</v>
      </c>
      <c r="Y1375" s="154">
        <v>0.0170277987738305</v>
      </c>
      <c r="Z1375" s="154">
        <v>0.015242242787153</v>
      </c>
      <c r="AA1375" s="154">
        <v>0.0243828101188662</v>
      </c>
      <c r="AB1375" s="155">
        <v>0.0171270718232044</v>
      </c>
      <c r="AC1375" s="156">
        <v>-0.00914056733171323</v>
      </c>
      <c r="AD1375" s="157">
        <v>23553</v>
      </c>
      <c r="AE1375" s="158">
        <v>391</v>
      </c>
      <c r="AF1375" s="158">
        <v>0</v>
      </c>
      <c r="AG1375" s="158">
        <v>23430</v>
      </c>
      <c r="AH1375" s="158">
        <v>388</v>
      </c>
      <c r="AI1375" s="158">
        <v>1</v>
      </c>
      <c r="AJ1375" s="155">
        <v>0.0166008576402157</v>
      </c>
      <c r="AK1375" s="155">
        <v>0.01651728553137</v>
      </c>
      <c r="AL1375" s="156">
        <v>8.35721088456448e-5</v>
      </c>
    </row>
    <row r="1376" spans="1:38">
      <c r="A1376" s="166" t="s">
        <v>1085</v>
      </c>
      <c r="B1376" s="167" t="s">
        <v>1837</v>
      </c>
      <c r="C1376" s="167" t="s">
        <v>1201</v>
      </c>
      <c r="D1376" s="150">
        <v>5229</v>
      </c>
      <c r="E1376" s="150">
        <v>109</v>
      </c>
      <c r="F1376" s="150">
        <v>71</v>
      </c>
      <c r="G1376" s="150">
        <v>3</v>
      </c>
      <c r="H1376" s="150">
        <v>0</v>
      </c>
      <c r="I1376" s="151">
        <v>4461</v>
      </c>
      <c r="J1376" s="151">
        <v>104</v>
      </c>
      <c r="K1376" s="151">
        <v>104</v>
      </c>
      <c r="L1376" s="151">
        <v>1</v>
      </c>
      <c r="M1376" s="151">
        <v>0</v>
      </c>
      <c r="N1376" s="151">
        <v>5058</v>
      </c>
      <c r="O1376" s="151">
        <v>2</v>
      </c>
      <c r="P1376" s="151">
        <v>2</v>
      </c>
      <c r="Q1376" s="151">
        <v>1</v>
      </c>
      <c r="R1376" s="151">
        <v>0</v>
      </c>
      <c r="S1376" s="152">
        <v>0.015</v>
      </c>
      <c r="T1376" s="153">
        <v>130813</v>
      </c>
      <c r="U1376" s="153">
        <v>1975</v>
      </c>
      <c r="V1376" s="153">
        <v>1937</v>
      </c>
      <c r="W1376" s="153">
        <v>1</v>
      </c>
      <c r="X1376" s="151">
        <v>1727</v>
      </c>
      <c r="Y1376" s="154">
        <v>0.0150902433244402</v>
      </c>
      <c r="Z1376" s="154">
        <v>0.0208452859055269</v>
      </c>
      <c r="AA1376" s="154">
        <v>0.0233131584846447</v>
      </c>
      <c r="AB1376" s="155">
        <v>0.000395413206801107</v>
      </c>
      <c r="AC1376" s="156">
        <v>-0.00246787257911783</v>
      </c>
      <c r="AD1376" s="157">
        <v>32260</v>
      </c>
      <c r="AE1376" s="158">
        <v>461</v>
      </c>
      <c r="AF1376" s="158">
        <v>0</v>
      </c>
      <c r="AG1376" s="158">
        <v>31774</v>
      </c>
      <c r="AH1376" s="158">
        <v>525</v>
      </c>
      <c r="AI1376" s="158">
        <v>0</v>
      </c>
      <c r="AJ1376" s="155">
        <v>0.0142901425914445</v>
      </c>
      <c r="AK1376" s="155">
        <v>0.0165229432869642</v>
      </c>
      <c r="AL1376" s="156">
        <v>-0.00223280069551967</v>
      </c>
    </row>
    <row r="1377" spans="1:38">
      <c r="A1377" s="166" t="s">
        <v>1085</v>
      </c>
      <c r="B1377" s="167" t="s">
        <v>1837</v>
      </c>
      <c r="C1377" s="167" t="s">
        <v>1202</v>
      </c>
      <c r="D1377" s="150">
        <v>0</v>
      </c>
      <c r="E1377" s="150">
        <v>0</v>
      </c>
      <c r="F1377" s="150">
        <v>0</v>
      </c>
      <c r="G1377" s="150">
        <v>0</v>
      </c>
      <c r="H1377" s="150">
        <v>0</v>
      </c>
      <c r="I1377" s="151">
        <v>0</v>
      </c>
      <c r="J1377" s="151">
        <v>2</v>
      </c>
      <c r="K1377" s="151">
        <v>2</v>
      </c>
      <c r="L1377" s="151">
        <v>2</v>
      </c>
      <c r="M1377" s="151">
        <v>0</v>
      </c>
      <c r="N1377" s="151">
        <v>0</v>
      </c>
      <c r="O1377" s="151">
        <v>20</v>
      </c>
      <c r="P1377" s="151">
        <v>20</v>
      </c>
      <c r="Q1377" s="151">
        <v>19</v>
      </c>
      <c r="R1377" s="151">
        <v>0</v>
      </c>
      <c r="S1377" s="152">
        <v>0.015</v>
      </c>
      <c r="T1377" s="153">
        <v>2</v>
      </c>
      <c r="U1377" s="153">
        <v>158</v>
      </c>
      <c r="V1377" s="153">
        <v>158</v>
      </c>
      <c r="W1377" s="153">
        <v>0</v>
      </c>
      <c r="X1377" s="151">
        <v>155</v>
      </c>
      <c r="Y1377" s="154">
        <v>79</v>
      </c>
      <c r="Z1377" s="154">
        <v>0</v>
      </c>
      <c r="AA1377" s="154">
        <v>0</v>
      </c>
      <c r="AB1377" s="155">
        <v>0</v>
      </c>
      <c r="AC1377" s="156">
        <v>0</v>
      </c>
      <c r="AD1377" s="157">
        <v>0</v>
      </c>
      <c r="AE1377" s="158">
        <v>45</v>
      </c>
      <c r="AF1377" s="158">
        <v>0</v>
      </c>
      <c r="AG1377" s="158">
        <v>2</v>
      </c>
      <c r="AH1377" s="158">
        <v>31</v>
      </c>
      <c r="AI1377" s="158">
        <v>0</v>
      </c>
      <c r="AJ1377" s="155">
        <v>0</v>
      </c>
      <c r="AK1377" s="155">
        <v>15.5</v>
      </c>
      <c r="AL1377" s="156">
        <v>-15.5</v>
      </c>
    </row>
    <row r="1378" spans="1:38">
      <c r="A1378" s="166" t="s">
        <v>1085</v>
      </c>
      <c r="B1378" s="167" t="s">
        <v>1837</v>
      </c>
      <c r="C1378" s="167" t="s">
        <v>1203</v>
      </c>
      <c r="D1378" s="150">
        <v>4491</v>
      </c>
      <c r="E1378" s="150">
        <v>79</v>
      </c>
      <c r="F1378" s="150">
        <v>55</v>
      </c>
      <c r="G1378" s="150">
        <v>0</v>
      </c>
      <c r="H1378" s="150">
        <v>0</v>
      </c>
      <c r="I1378" s="151">
        <v>4125</v>
      </c>
      <c r="J1378" s="151">
        <v>80</v>
      </c>
      <c r="K1378" s="151">
        <v>79</v>
      </c>
      <c r="L1378" s="151">
        <v>1</v>
      </c>
      <c r="M1378" s="151">
        <v>0</v>
      </c>
      <c r="N1378" s="151">
        <v>4499</v>
      </c>
      <c r="O1378" s="151">
        <v>82</v>
      </c>
      <c r="P1378" s="151">
        <v>82</v>
      </c>
      <c r="Q1378" s="151">
        <v>25</v>
      </c>
      <c r="R1378" s="151">
        <v>0</v>
      </c>
      <c r="S1378" s="152">
        <v>0.015</v>
      </c>
      <c r="T1378" s="153">
        <v>121958</v>
      </c>
      <c r="U1378" s="153">
        <v>1916</v>
      </c>
      <c r="V1378" s="153">
        <v>1891</v>
      </c>
      <c r="W1378" s="153">
        <v>0</v>
      </c>
      <c r="X1378" s="151">
        <v>1666</v>
      </c>
      <c r="Y1378" s="154">
        <v>0.0157103265058463</v>
      </c>
      <c r="Z1378" s="154">
        <v>0.0175907370296148</v>
      </c>
      <c r="AA1378" s="154">
        <v>0.0193939393939394</v>
      </c>
      <c r="AB1378" s="155">
        <v>0.0182262725050011</v>
      </c>
      <c r="AC1378" s="156">
        <v>-0.00180320236432461</v>
      </c>
      <c r="AD1378" s="157">
        <v>30176</v>
      </c>
      <c r="AE1378" s="158">
        <v>517</v>
      </c>
      <c r="AF1378" s="158">
        <v>0</v>
      </c>
      <c r="AG1378" s="158">
        <v>30236</v>
      </c>
      <c r="AH1378" s="158">
        <v>446</v>
      </c>
      <c r="AI1378" s="158">
        <v>0</v>
      </c>
      <c r="AJ1378" s="155">
        <v>0.0171328207847296</v>
      </c>
      <c r="AK1378" s="155">
        <v>0.0147506283899987</v>
      </c>
      <c r="AL1378" s="156">
        <v>0.00238219239473091</v>
      </c>
    </row>
    <row r="1379" spans="1:38">
      <c r="A1379" s="166" t="s">
        <v>1085</v>
      </c>
      <c r="B1379" s="167" t="s">
        <v>1837</v>
      </c>
      <c r="C1379" s="167" t="s">
        <v>1204</v>
      </c>
      <c r="D1379" s="150">
        <v>5300</v>
      </c>
      <c r="E1379" s="150">
        <v>79</v>
      </c>
      <c r="F1379" s="150">
        <v>56</v>
      </c>
      <c r="G1379" s="150">
        <v>0</v>
      </c>
      <c r="H1379" s="150">
        <v>0</v>
      </c>
      <c r="I1379" s="151">
        <v>4561</v>
      </c>
      <c r="J1379" s="151">
        <v>69</v>
      </c>
      <c r="K1379" s="151">
        <v>69</v>
      </c>
      <c r="L1379" s="151">
        <v>1</v>
      </c>
      <c r="M1379" s="151">
        <v>0</v>
      </c>
      <c r="N1379" s="151">
        <v>4577</v>
      </c>
      <c r="O1379" s="151">
        <v>53</v>
      </c>
      <c r="P1379" s="151">
        <v>53</v>
      </c>
      <c r="Q1379" s="151">
        <v>17</v>
      </c>
      <c r="R1379" s="151">
        <v>0</v>
      </c>
      <c r="S1379" s="152">
        <v>0.015</v>
      </c>
      <c r="T1379" s="153">
        <v>132470</v>
      </c>
      <c r="U1379" s="153">
        <v>1522</v>
      </c>
      <c r="V1379" s="153">
        <v>1499</v>
      </c>
      <c r="W1379" s="153">
        <v>1</v>
      </c>
      <c r="X1379" s="151">
        <v>1289</v>
      </c>
      <c r="Y1379" s="154">
        <v>0.0114818449460255</v>
      </c>
      <c r="Z1379" s="154">
        <v>0.0149056603773585</v>
      </c>
      <c r="AA1379" s="154">
        <v>0.015128261346196</v>
      </c>
      <c r="AB1379" s="155">
        <v>0.0115796373170199</v>
      </c>
      <c r="AC1379" s="156">
        <v>-0.000222600968837519</v>
      </c>
      <c r="AD1379" s="157">
        <v>32903</v>
      </c>
      <c r="AE1379" s="158">
        <v>432</v>
      </c>
      <c r="AF1379" s="158">
        <v>0</v>
      </c>
      <c r="AG1379" s="158">
        <v>32438</v>
      </c>
      <c r="AH1379" s="158">
        <v>379</v>
      </c>
      <c r="AI1379" s="158">
        <v>0</v>
      </c>
      <c r="AJ1379" s="155">
        <v>0.0131295018691305</v>
      </c>
      <c r="AK1379" s="155">
        <v>0.0116838276095937</v>
      </c>
      <c r="AL1379" s="156">
        <v>0.00144567425953679</v>
      </c>
    </row>
    <row r="1380" spans="1:38">
      <c r="A1380" s="166" t="s">
        <v>1085</v>
      </c>
      <c r="B1380" s="167" t="s">
        <v>1837</v>
      </c>
      <c r="C1380" s="167" t="s">
        <v>1205</v>
      </c>
      <c r="D1380" s="150">
        <v>3454</v>
      </c>
      <c r="E1380" s="150">
        <v>41</v>
      </c>
      <c r="F1380" s="150">
        <v>30</v>
      </c>
      <c r="G1380" s="150">
        <v>0</v>
      </c>
      <c r="H1380" s="150">
        <v>0</v>
      </c>
      <c r="I1380" s="151">
        <v>3242</v>
      </c>
      <c r="J1380" s="151">
        <v>63</v>
      </c>
      <c r="K1380" s="151">
        <v>62</v>
      </c>
      <c r="L1380" s="151">
        <v>0</v>
      </c>
      <c r="M1380" s="151">
        <v>0</v>
      </c>
      <c r="N1380" s="151">
        <v>3389</v>
      </c>
      <c r="O1380" s="151">
        <v>61</v>
      </c>
      <c r="P1380" s="151">
        <v>61</v>
      </c>
      <c r="Q1380" s="151">
        <v>13</v>
      </c>
      <c r="R1380" s="151">
        <v>0</v>
      </c>
      <c r="S1380" s="152">
        <v>0.015</v>
      </c>
      <c r="T1380" s="153">
        <v>90583</v>
      </c>
      <c r="U1380" s="153">
        <v>1303</v>
      </c>
      <c r="V1380" s="153">
        <v>1291</v>
      </c>
      <c r="W1380" s="153">
        <v>0</v>
      </c>
      <c r="X1380" s="151">
        <v>1120</v>
      </c>
      <c r="Y1380" s="154">
        <v>0.0143845975514169</v>
      </c>
      <c r="Z1380" s="154">
        <v>0.0118702953097858</v>
      </c>
      <c r="AA1380" s="154">
        <v>0.0194324491054904</v>
      </c>
      <c r="AB1380" s="155">
        <v>0.0179994098554146</v>
      </c>
      <c r="AC1380" s="156">
        <v>-0.00756215379570468</v>
      </c>
      <c r="AD1380" s="157">
        <v>22608</v>
      </c>
      <c r="AE1380" s="158">
        <v>355</v>
      </c>
      <c r="AF1380" s="158">
        <v>0</v>
      </c>
      <c r="AG1380" s="158">
        <v>22688</v>
      </c>
      <c r="AH1380" s="158">
        <v>318</v>
      </c>
      <c r="AI1380" s="158">
        <v>0</v>
      </c>
      <c r="AJ1380" s="155">
        <v>0.0157024062278839</v>
      </c>
      <c r="AK1380" s="155">
        <v>0.0140162200282087</v>
      </c>
      <c r="AL1380" s="156">
        <v>0.00168618619967519</v>
      </c>
    </row>
    <row r="1381" spans="1:38">
      <c r="A1381" s="166" t="s">
        <v>1085</v>
      </c>
      <c r="B1381" s="167" t="s">
        <v>1837</v>
      </c>
      <c r="C1381" s="167" t="s">
        <v>1206</v>
      </c>
      <c r="D1381" s="150">
        <v>6152</v>
      </c>
      <c r="E1381" s="150">
        <v>112</v>
      </c>
      <c r="F1381" s="150">
        <v>74</v>
      </c>
      <c r="G1381" s="150">
        <v>0</v>
      </c>
      <c r="H1381" s="150">
        <v>0</v>
      </c>
      <c r="I1381" s="151">
        <v>5388</v>
      </c>
      <c r="J1381" s="151">
        <v>81</v>
      </c>
      <c r="K1381" s="151">
        <v>79</v>
      </c>
      <c r="L1381" s="151">
        <v>0</v>
      </c>
      <c r="M1381" s="151">
        <v>0</v>
      </c>
      <c r="N1381" s="151">
        <v>5466</v>
      </c>
      <c r="O1381" s="151">
        <v>115</v>
      </c>
      <c r="P1381" s="151">
        <v>114</v>
      </c>
      <c r="Q1381" s="151">
        <v>22</v>
      </c>
      <c r="R1381" s="151">
        <v>0</v>
      </c>
      <c r="S1381" s="152">
        <v>0.015</v>
      </c>
      <c r="T1381" s="153">
        <v>153484</v>
      </c>
      <c r="U1381" s="153">
        <v>2503</v>
      </c>
      <c r="V1381" s="153">
        <v>2460</v>
      </c>
      <c r="W1381" s="153">
        <v>0</v>
      </c>
      <c r="X1381" s="151">
        <v>2151</v>
      </c>
      <c r="Y1381" s="154">
        <v>0.016307888770165</v>
      </c>
      <c r="Z1381" s="154">
        <v>0.0182054616384915</v>
      </c>
      <c r="AA1381" s="154">
        <v>0.0150334075723831</v>
      </c>
      <c r="AB1381" s="155">
        <v>0.0210391511159898</v>
      </c>
      <c r="AC1381" s="156">
        <v>0.00317205406610847</v>
      </c>
      <c r="AD1381" s="157">
        <v>38298</v>
      </c>
      <c r="AE1381" s="158">
        <v>659</v>
      </c>
      <c r="AF1381" s="158">
        <v>0</v>
      </c>
      <c r="AG1381" s="158">
        <v>37138</v>
      </c>
      <c r="AH1381" s="158">
        <v>668</v>
      </c>
      <c r="AI1381" s="158">
        <v>0</v>
      </c>
      <c r="AJ1381" s="155">
        <v>0.017207164865006</v>
      </c>
      <c r="AK1381" s="155">
        <v>0.0179869675265227</v>
      </c>
      <c r="AL1381" s="156">
        <v>-0.000779802661516695</v>
      </c>
    </row>
    <row r="1382" spans="1:38">
      <c r="A1382" s="166" t="s">
        <v>1085</v>
      </c>
      <c r="B1382" s="167" t="s">
        <v>1837</v>
      </c>
      <c r="C1382" s="167" t="s">
        <v>1207</v>
      </c>
      <c r="D1382" s="150">
        <v>5794</v>
      </c>
      <c r="E1382" s="150">
        <v>75</v>
      </c>
      <c r="F1382" s="150">
        <v>55</v>
      </c>
      <c r="G1382" s="150">
        <v>0</v>
      </c>
      <c r="H1382" s="150">
        <v>0</v>
      </c>
      <c r="I1382" s="151">
        <v>5104</v>
      </c>
      <c r="J1382" s="151">
        <v>61</v>
      </c>
      <c r="K1382" s="151">
        <v>60</v>
      </c>
      <c r="L1382" s="151">
        <v>2</v>
      </c>
      <c r="M1382" s="151">
        <v>0</v>
      </c>
      <c r="N1382" s="151">
        <v>5172</v>
      </c>
      <c r="O1382" s="151">
        <v>107</v>
      </c>
      <c r="P1382" s="151">
        <v>107</v>
      </c>
      <c r="Q1382" s="151">
        <v>42</v>
      </c>
      <c r="R1382" s="151">
        <v>0</v>
      </c>
      <c r="S1382" s="152">
        <v>0.015</v>
      </c>
      <c r="T1382" s="153">
        <v>147140</v>
      </c>
      <c r="U1382" s="153">
        <v>2400</v>
      </c>
      <c r="V1382" s="153">
        <v>2379</v>
      </c>
      <c r="W1382" s="153">
        <v>0</v>
      </c>
      <c r="X1382" s="151">
        <v>2149</v>
      </c>
      <c r="Y1382" s="154">
        <v>0.0163109963300258</v>
      </c>
      <c r="Z1382" s="154">
        <v>0.0129444252675181</v>
      </c>
      <c r="AA1382" s="154">
        <v>0.0119514106583072</v>
      </c>
      <c r="AB1382" s="155">
        <v>0.0206883217324053</v>
      </c>
      <c r="AC1382" s="156">
        <v>0.000993014609210913</v>
      </c>
      <c r="AD1382" s="157">
        <v>35819</v>
      </c>
      <c r="AE1382" s="158">
        <v>605</v>
      </c>
      <c r="AF1382" s="158">
        <v>0</v>
      </c>
      <c r="AG1382" s="158">
        <v>36570</v>
      </c>
      <c r="AH1382" s="158">
        <v>621</v>
      </c>
      <c r="AI1382" s="158">
        <v>0</v>
      </c>
      <c r="AJ1382" s="155">
        <v>0.016890477121081</v>
      </c>
      <c r="AK1382" s="155">
        <v>0.0169811320754717</v>
      </c>
      <c r="AL1382" s="156">
        <v>-9.06549543907079e-5</v>
      </c>
    </row>
    <row r="1383" spans="1:38">
      <c r="A1383" s="166" t="s">
        <v>1085</v>
      </c>
      <c r="B1383" s="167" t="s">
        <v>1838</v>
      </c>
      <c r="C1383" s="167" t="s">
        <v>1208</v>
      </c>
      <c r="D1383" s="150">
        <v>7196</v>
      </c>
      <c r="E1383" s="150">
        <v>219</v>
      </c>
      <c r="F1383" s="150">
        <v>121</v>
      </c>
      <c r="G1383" s="150">
        <v>7</v>
      </c>
      <c r="H1383" s="150">
        <v>0</v>
      </c>
      <c r="I1383" s="151">
        <v>6446</v>
      </c>
      <c r="J1383" s="151">
        <v>180</v>
      </c>
      <c r="K1383" s="151">
        <v>178</v>
      </c>
      <c r="L1383" s="151">
        <v>0</v>
      </c>
      <c r="M1383" s="151">
        <v>0</v>
      </c>
      <c r="N1383" s="151">
        <v>6973</v>
      </c>
      <c r="O1383" s="151">
        <v>87</v>
      </c>
      <c r="P1383" s="151">
        <v>87</v>
      </c>
      <c r="Q1383" s="151">
        <v>27</v>
      </c>
      <c r="R1383" s="151">
        <v>0</v>
      </c>
      <c r="S1383" s="152">
        <v>0.015</v>
      </c>
      <c r="T1383" s="153">
        <v>190601</v>
      </c>
      <c r="U1383" s="153">
        <v>4069</v>
      </c>
      <c r="V1383" s="153">
        <v>3968</v>
      </c>
      <c r="W1383" s="153">
        <v>8</v>
      </c>
      <c r="X1383" s="151">
        <v>3503</v>
      </c>
      <c r="Y1383" s="154">
        <v>0.0213062890540973</v>
      </c>
      <c r="Z1383" s="154">
        <v>0.0304335742078933</v>
      </c>
      <c r="AA1383" s="154">
        <v>0.0279242941358982</v>
      </c>
      <c r="AB1383" s="155">
        <v>0.0124766958267604</v>
      </c>
      <c r="AC1383" s="156">
        <v>0.00250928007199504</v>
      </c>
      <c r="AD1383" s="157">
        <v>46927</v>
      </c>
      <c r="AE1383" s="158">
        <v>1081</v>
      </c>
      <c r="AF1383" s="158">
        <v>1</v>
      </c>
      <c r="AG1383" s="158">
        <v>46661</v>
      </c>
      <c r="AH1383" s="158">
        <v>1044</v>
      </c>
      <c r="AI1383" s="158">
        <v>2</v>
      </c>
      <c r="AJ1383" s="155">
        <v>0.0230144692820764</v>
      </c>
      <c r="AK1383" s="155">
        <v>0.0223312830843745</v>
      </c>
      <c r="AL1383" s="156">
        <v>0.000683186197701885</v>
      </c>
    </row>
    <row r="1384" spans="1:38">
      <c r="A1384" s="166" t="s">
        <v>1085</v>
      </c>
      <c r="B1384" s="167" t="s">
        <v>1838</v>
      </c>
      <c r="C1384" s="167" t="s">
        <v>1209</v>
      </c>
      <c r="D1384" s="150">
        <v>4919</v>
      </c>
      <c r="E1384" s="150">
        <v>60</v>
      </c>
      <c r="F1384" s="150">
        <v>37</v>
      </c>
      <c r="G1384" s="150">
        <v>1</v>
      </c>
      <c r="H1384" s="150">
        <v>0</v>
      </c>
      <c r="I1384" s="151">
        <v>4461</v>
      </c>
      <c r="J1384" s="151">
        <v>72</v>
      </c>
      <c r="K1384" s="151">
        <v>72</v>
      </c>
      <c r="L1384" s="151">
        <v>7</v>
      </c>
      <c r="M1384" s="151">
        <v>0</v>
      </c>
      <c r="N1384" s="151">
        <v>4547</v>
      </c>
      <c r="O1384" s="151">
        <v>67</v>
      </c>
      <c r="P1384" s="151">
        <v>67</v>
      </c>
      <c r="Q1384" s="151">
        <v>30</v>
      </c>
      <c r="R1384" s="151">
        <v>0</v>
      </c>
      <c r="S1384" s="152">
        <v>0.015</v>
      </c>
      <c r="T1384" s="153">
        <v>122891</v>
      </c>
      <c r="U1384" s="153">
        <v>1802</v>
      </c>
      <c r="V1384" s="153">
        <v>1779</v>
      </c>
      <c r="W1384" s="153">
        <v>1</v>
      </c>
      <c r="X1384" s="151">
        <v>1598</v>
      </c>
      <c r="Y1384" s="154">
        <v>0.0146552636075872</v>
      </c>
      <c r="Z1384" s="154">
        <v>0.0121976011384428</v>
      </c>
      <c r="AA1384" s="154">
        <v>0.0161398789509079</v>
      </c>
      <c r="AB1384" s="155">
        <v>0.0147349901033649</v>
      </c>
      <c r="AC1384" s="156">
        <v>-0.0039422778124651</v>
      </c>
      <c r="AD1384" s="157">
        <v>31346</v>
      </c>
      <c r="AE1384" s="158">
        <v>451</v>
      </c>
      <c r="AF1384" s="158">
        <v>0</v>
      </c>
      <c r="AG1384" s="158">
        <v>30428</v>
      </c>
      <c r="AH1384" s="158">
        <v>427</v>
      </c>
      <c r="AI1384" s="158">
        <v>0</v>
      </c>
      <c r="AJ1384" s="155">
        <v>0.0143878006763223</v>
      </c>
      <c r="AK1384" s="155">
        <v>0.0140331273826739</v>
      </c>
      <c r="AL1384" s="156">
        <v>0.000354673293648484</v>
      </c>
    </row>
    <row r="1385" spans="1:38">
      <c r="A1385" s="166" t="s">
        <v>1085</v>
      </c>
      <c r="B1385" s="167" t="s">
        <v>1838</v>
      </c>
      <c r="C1385" s="167" t="s">
        <v>1210</v>
      </c>
      <c r="D1385" s="150">
        <v>8315</v>
      </c>
      <c r="E1385" s="150">
        <v>130</v>
      </c>
      <c r="F1385" s="150">
        <v>102</v>
      </c>
      <c r="G1385" s="150">
        <v>3</v>
      </c>
      <c r="H1385" s="150">
        <v>0</v>
      </c>
      <c r="I1385" s="151">
        <v>7485</v>
      </c>
      <c r="J1385" s="151">
        <v>151</v>
      </c>
      <c r="K1385" s="151">
        <v>151</v>
      </c>
      <c r="L1385" s="151">
        <v>21</v>
      </c>
      <c r="M1385" s="151">
        <v>0</v>
      </c>
      <c r="N1385" s="151">
        <v>7968</v>
      </c>
      <c r="O1385" s="151">
        <v>113</v>
      </c>
      <c r="P1385" s="151">
        <v>113</v>
      </c>
      <c r="Q1385" s="151">
        <v>64</v>
      </c>
      <c r="R1385" s="151">
        <v>0</v>
      </c>
      <c r="S1385" s="152">
        <v>0.015</v>
      </c>
      <c r="T1385" s="153">
        <v>221017</v>
      </c>
      <c r="U1385" s="153">
        <v>3580</v>
      </c>
      <c r="V1385" s="153">
        <v>3552</v>
      </c>
      <c r="W1385" s="153">
        <v>1</v>
      </c>
      <c r="X1385" s="151">
        <v>3214</v>
      </c>
      <c r="Y1385" s="154">
        <v>0.0161933244954008</v>
      </c>
      <c r="Z1385" s="154">
        <v>0.015634395670475</v>
      </c>
      <c r="AA1385" s="154">
        <v>0.0201736806947228</v>
      </c>
      <c r="AB1385" s="155">
        <v>0.0141817269076305</v>
      </c>
      <c r="AC1385" s="156">
        <v>-0.00453928502424773</v>
      </c>
      <c r="AD1385" s="157">
        <v>54764</v>
      </c>
      <c r="AE1385" s="158">
        <v>900</v>
      </c>
      <c r="AF1385" s="158">
        <v>0</v>
      </c>
      <c r="AG1385" s="158">
        <v>55316</v>
      </c>
      <c r="AH1385" s="158">
        <v>912</v>
      </c>
      <c r="AI1385" s="158">
        <v>1</v>
      </c>
      <c r="AJ1385" s="155">
        <v>0.0164341538236798</v>
      </c>
      <c r="AK1385" s="155">
        <v>0.0164690143900499</v>
      </c>
      <c r="AL1385" s="156">
        <v>-3.48605663701047e-5</v>
      </c>
    </row>
    <row r="1386" spans="1:38">
      <c r="A1386" s="166" t="s">
        <v>1085</v>
      </c>
      <c r="B1386" s="167" t="s">
        <v>1838</v>
      </c>
      <c r="C1386" s="167" t="s">
        <v>1211</v>
      </c>
      <c r="D1386" s="150">
        <v>2429</v>
      </c>
      <c r="E1386" s="150">
        <v>36</v>
      </c>
      <c r="F1386" s="150">
        <v>19</v>
      </c>
      <c r="G1386" s="150">
        <v>0</v>
      </c>
      <c r="H1386" s="150">
        <v>0</v>
      </c>
      <c r="I1386" s="151">
        <v>2194</v>
      </c>
      <c r="J1386" s="151">
        <v>64</v>
      </c>
      <c r="K1386" s="151">
        <v>64</v>
      </c>
      <c r="L1386" s="151">
        <v>6</v>
      </c>
      <c r="M1386" s="151">
        <v>0</v>
      </c>
      <c r="N1386" s="151">
        <v>2405</v>
      </c>
      <c r="O1386" s="151">
        <v>28</v>
      </c>
      <c r="P1386" s="151">
        <v>28</v>
      </c>
      <c r="Q1386" s="151">
        <v>9</v>
      </c>
      <c r="R1386" s="151">
        <v>0</v>
      </c>
      <c r="S1386" s="152">
        <v>0.015</v>
      </c>
      <c r="T1386" s="153">
        <v>67204</v>
      </c>
      <c r="U1386" s="153">
        <v>1120</v>
      </c>
      <c r="V1386" s="153">
        <v>1103</v>
      </c>
      <c r="W1386" s="153">
        <v>2</v>
      </c>
      <c r="X1386" s="151">
        <v>982</v>
      </c>
      <c r="Y1386" s="154">
        <v>0.0166359145288971</v>
      </c>
      <c r="Z1386" s="154">
        <v>0.0148209139563606</v>
      </c>
      <c r="AA1386" s="154">
        <v>0.0291704649042844</v>
      </c>
      <c r="AB1386" s="155">
        <v>0.0116424116424116</v>
      </c>
      <c r="AC1386" s="156">
        <v>-0.0143495509479238</v>
      </c>
      <c r="AD1386" s="157">
        <v>16223</v>
      </c>
      <c r="AE1386" s="158">
        <v>266</v>
      </c>
      <c r="AF1386" s="158">
        <v>1</v>
      </c>
      <c r="AG1386" s="158">
        <v>17001</v>
      </c>
      <c r="AH1386" s="158">
        <v>327</v>
      </c>
      <c r="AI1386" s="158">
        <v>0</v>
      </c>
      <c r="AJ1386" s="155">
        <v>0.016334833261419</v>
      </c>
      <c r="AK1386" s="155">
        <v>0.019234162696312</v>
      </c>
      <c r="AL1386" s="156">
        <v>-0.00289932943489301</v>
      </c>
    </row>
    <row r="1387" spans="1:38">
      <c r="A1387" s="166" t="s">
        <v>1085</v>
      </c>
      <c r="B1387" s="167" t="s">
        <v>1838</v>
      </c>
      <c r="C1387" s="167" t="s">
        <v>1212</v>
      </c>
      <c r="D1387" s="150">
        <v>4843</v>
      </c>
      <c r="E1387" s="150">
        <v>63</v>
      </c>
      <c r="F1387" s="150">
        <v>55</v>
      </c>
      <c r="G1387" s="150">
        <v>0</v>
      </c>
      <c r="H1387" s="150">
        <v>0</v>
      </c>
      <c r="I1387" s="151">
        <v>4274</v>
      </c>
      <c r="J1387" s="151">
        <v>74</v>
      </c>
      <c r="K1387" s="151">
        <v>74</v>
      </c>
      <c r="L1387" s="151">
        <v>6</v>
      </c>
      <c r="M1387" s="151">
        <v>0</v>
      </c>
      <c r="N1387" s="151">
        <v>4620</v>
      </c>
      <c r="O1387" s="151">
        <v>74</v>
      </c>
      <c r="P1387" s="151">
        <v>74</v>
      </c>
      <c r="Q1387" s="151">
        <v>31</v>
      </c>
      <c r="R1387" s="151">
        <v>0</v>
      </c>
      <c r="S1387" s="152">
        <v>0.015</v>
      </c>
      <c r="T1387" s="153">
        <v>127237</v>
      </c>
      <c r="U1387" s="153">
        <v>2033</v>
      </c>
      <c r="V1387" s="153">
        <v>2025</v>
      </c>
      <c r="W1387" s="153">
        <v>0</v>
      </c>
      <c r="X1387" s="151">
        <v>1823</v>
      </c>
      <c r="Y1387" s="154">
        <v>0.0159780566973443</v>
      </c>
      <c r="Z1387" s="154">
        <v>0.0130084658269668</v>
      </c>
      <c r="AA1387" s="154">
        <v>0.0173139915769771</v>
      </c>
      <c r="AB1387" s="155">
        <v>0.016017316017316</v>
      </c>
      <c r="AC1387" s="156">
        <v>-0.00430552575001032</v>
      </c>
      <c r="AD1387" s="157">
        <v>31631</v>
      </c>
      <c r="AE1387" s="158">
        <v>490</v>
      </c>
      <c r="AF1387" s="158">
        <v>0</v>
      </c>
      <c r="AG1387" s="158">
        <v>31766</v>
      </c>
      <c r="AH1387" s="158">
        <v>499</v>
      </c>
      <c r="AI1387" s="158">
        <v>0</v>
      </c>
      <c r="AJ1387" s="155">
        <v>0.0154911321172268</v>
      </c>
      <c r="AK1387" s="155">
        <v>0.0157086192784738</v>
      </c>
      <c r="AL1387" s="156">
        <v>-0.00021748716124707</v>
      </c>
    </row>
    <row r="1388" spans="1:38">
      <c r="A1388" s="166" t="s">
        <v>1085</v>
      </c>
      <c r="B1388" s="167" t="s">
        <v>1838</v>
      </c>
      <c r="C1388" s="167" t="s">
        <v>1213</v>
      </c>
      <c r="D1388" s="150">
        <v>3453</v>
      </c>
      <c r="E1388" s="150">
        <v>111</v>
      </c>
      <c r="F1388" s="150">
        <v>80</v>
      </c>
      <c r="G1388" s="150">
        <v>0</v>
      </c>
      <c r="H1388" s="150">
        <v>0</v>
      </c>
      <c r="I1388" s="151">
        <v>3099</v>
      </c>
      <c r="J1388" s="151">
        <v>74</v>
      </c>
      <c r="K1388" s="151">
        <v>73</v>
      </c>
      <c r="L1388" s="151">
        <v>1</v>
      </c>
      <c r="M1388" s="151">
        <v>0</v>
      </c>
      <c r="N1388" s="151">
        <v>3341</v>
      </c>
      <c r="O1388" s="151">
        <v>51</v>
      </c>
      <c r="P1388" s="151">
        <v>51</v>
      </c>
      <c r="Q1388" s="151">
        <v>14</v>
      </c>
      <c r="R1388" s="151">
        <v>0</v>
      </c>
      <c r="S1388" s="152">
        <v>0.015</v>
      </c>
      <c r="T1388" s="153">
        <v>91629</v>
      </c>
      <c r="U1388" s="153">
        <v>1832</v>
      </c>
      <c r="V1388" s="153">
        <v>1800</v>
      </c>
      <c r="W1388" s="153">
        <v>1</v>
      </c>
      <c r="X1388" s="151">
        <v>1568</v>
      </c>
      <c r="Y1388" s="154">
        <v>0.0199827565508736</v>
      </c>
      <c r="Z1388" s="154">
        <v>0.0321459600347524</v>
      </c>
      <c r="AA1388" s="154">
        <v>0.0238786705388835</v>
      </c>
      <c r="AB1388" s="155">
        <v>0.0152648907512721</v>
      </c>
      <c r="AC1388" s="156">
        <v>0.00826728949586888</v>
      </c>
      <c r="AD1388" s="157">
        <v>22515</v>
      </c>
      <c r="AE1388" s="158">
        <v>481</v>
      </c>
      <c r="AF1388" s="158">
        <v>0</v>
      </c>
      <c r="AG1388" s="158">
        <v>22268</v>
      </c>
      <c r="AH1388" s="158">
        <v>419</v>
      </c>
      <c r="AI1388" s="158">
        <v>0</v>
      </c>
      <c r="AJ1388" s="155">
        <v>0.0213635354208306</v>
      </c>
      <c r="AK1388" s="155">
        <v>0.0188162385485899</v>
      </c>
      <c r="AL1388" s="156">
        <v>0.00254729687224065</v>
      </c>
    </row>
    <row r="1389" spans="1:38">
      <c r="A1389" s="166" t="s">
        <v>1085</v>
      </c>
      <c r="B1389" s="167" t="s">
        <v>1838</v>
      </c>
      <c r="C1389" s="167" t="s">
        <v>1214</v>
      </c>
      <c r="D1389" s="150">
        <v>1877</v>
      </c>
      <c r="E1389" s="150">
        <v>46</v>
      </c>
      <c r="F1389" s="150">
        <v>40</v>
      </c>
      <c r="G1389" s="150">
        <v>3</v>
      </c>
      <c r="H1389" s="150">
        <v>0</v>
      </c>
      <c r="I1389" s="151">
        <v>1527</v>
      </c>
      <c r="J1389" s="151">
        <v>5</v>
      </c>
      <c r="K1389" s="151">
        <v>5</v>
      </c>
      <c r="L1389" s="151">
        <v>1</v>
      </c>
      <c r="M1389" s="151">
        <v>0</v>
      </c>
      <c r="N1389" s="151">
        <v>1862</v>
      </c>
      <c r="O1389" s="151">
        <v>22</v>
      </c>
      <c r="P1389" s="151">
        <v>22</v>
      </c>
      <c r="Q1389" s="151">
        <v>7</v>
      </c>
      <c r="R1389" s="151">
        <v>0</v>
      </c>
      <c r="S1389" s="152">
        <v>0.015</v>
      </c>
      <c r="T1389" s="153">
        <v>48678</v>
      </c>
      <c r="U1389" s="153">
        <v>656</v>
      </c>
      <c r="V1389" s="153">
        <v>650</v>
      </c>
      <c r="W1389" s="153">
        <v>0</v>
      </c>
      <c r="X1389" s="151">
        <v>582</v>
      </c>
      <c r="Y1389" s="154">
        <v>0.0134763137351576</v>
      </c>
      <c r="Z1389" s="154">
        <v>0.0245071923281833</v>
      </c>
      <c r="AA1389" s="154">
        <v>0.00327439423706614</v>
      </c>
      <c r="AB1389" s="155">
        <v>0.0118152524167562</v>
      </c>
      <c r="AC1389" s="156">
        <v>0.0212327980911171</v>
      </c>
      <c r="AD1389" s="157">
        <v>12137</v>
      </c>
      <c r="AE1389" s="158">
        <v>196</v>
      </c>
      <c r="AF1389" s="158">
        <v>0</v>
      </c>
      <c r="AG1389" s="158">
        <v>11801</v>
      </c>
      <c r="AH1389" s="158">
        <v>164</v>
      </c>
      <c r="AI1389" s="158">
        <v>0</v>
      </c>
      <c r="AJ1389" s="155">
        <v>0.0161489659718217</v>
      </c>
      <c r="AK1389" s="155">
        <v>0.013897127362088</v>
      </c>
      <c r="AL1389" s="156">
        <v>0.00225183860973374</v>
      </c>
    </row>
    <row r="1390" spans="1:38">
      <c r="A1390" s="166" t="s">
        <v>1085</v>
      </c>
      <c r="B1390" s="167" t="s">
        <v>1838</v>
      </c>
      <c r="C1390" s="167" t="s">
        <v>1215</v>
      </c>
      <c r="D1390" s="150">
        <v>4638</v>
      </c>
      <c r="E1390" s="150">
        <v>62</v>
      </c>
      <c r="F1390" s="150">
        <v>44</v>
      </c>
      <c r="G1390" s="150">
        <v>0</v>
      </c>
      <c r="H1390" s="150">
        <v>0</v>
      </c>
      <c r="I1390" s="151">
        <v>4094</v>
      </c>
      <c r="J1390" s="151">
        <v>66</v>
      </c>
      <c r="K1390" s="151">
        <v>66</v>
      </c>
      <c r="L1390" s="151">
        <v>5</v>
      </c>
      <c r="M1390" s="151">
        <v>0</v>
      </c>
      <c r="N1390" s="151">
        <v>4326</v>
      </c>
      <c r="O1390" s="151">
        <v>51</v>
      </c>
      <c r="P1390" s="151">
        <v>51</v>
      </c>
      <c r="Q1390" s="151">
        <v>24</v>
      </c>
      <c r="R1390" s="151">
        <v>0</v>
      </c>
      <c r="S1390" s="152">
        <v>0.015</v>
      </c>
      <c r="T1390" s="153">
        <v>118626</v>
      </c>
      <c r="U1390" s="153">
        <v>1639</v>
      </c>
      <c r="V1390" s="153">
        <v>1621</v>
      </c>
      <c r="W1390" s="153">
        <v>0</v>
      </c>
      <c r="X1390" s="151">
        <v>1468</v>
      </c>
      <c r="Y1390" s="154">
        <v>0.0138165326319694</v>
      </c>
      <c r="Z1390" s="154">
        <v>0.0133678309616214</v>
      </c>
      <c r="AA1390" s="154">
        <v>0.0161211529066927</v>
      </c>
      <c r="AB1390" s="155">
        <v>0.0117891816920943</v>
      </c>
      <c r="AC1390" s="156">
        <v>-0.00275332194507133</v>
      </c>
      <c r="AD1390" s="157">
        <v>29623</v>
      </c>
      <c r="AE1390" s="158">
        <v>407</v>
      </c>
      <c r="AF1390" s="158">
        <v>0</v>
      </c>
      <c r="AG1390" s="158">
        <v>29696</v>
      </c>
      <c r="AH1390" s="158">
        <v>392</v>
      </c>
      <c r="AI1390" s="158">
        <v>0</v>
      </c>
      <c r="AJ1390" s="155">
        <v>0.0137393241737839</v>
      </c>
      <c r="AK1390" s="155">
        <v>0.0132004310344828</v>
      </c>
      <c r="AL1390" s="156">
        <v>0.000538893139301125</v>
      </c>
    </row>
    <row r="1391" spans="1:38">
      <c r="A1391" s="166" t="s">
        <v>1085</v>
      </c>
      <c r="B1391" s="167" t="s">
        <v>1838</v>
      </c>
      <c r="C1391" s="167" t="s">
        <v>1216</v>
      </c>
      <c r="D1391" s="150">
        <v>7169</v>
      </c>
      <c r="E1391" s="150">
        <v>77</v>
      </c>
      <c r="F1391" s="150">
        <v>44</v>
      </c>
      <c r="G1391" s="150">
        <v>0</v>
      </c>
      <c r="H1391" s="150">
        <v>0</v>
      </c>
      <c r="I1391" s="151">
        <v>6804</v>
      </c>
      <c r="J1391" s="151">
        <v>125</v>
      </c>
      <c r="K1391" s="151">
        <v>125</v>
      </c>
      <c r="L1391" s="151">
        <v>5</v>
      </c>
      <c r="M1391" s="151">
        <v>0</v>
      </c>
      <c r="N1391" s="151">
        <v>7056</v>
      </c>
      <c r="O1391" s="151">
        <v>142</v>
      </c>
      <c r="P1391" s="151">
        <v>142</v>
      </c>
      <c r="Q1391" s="151">
        <v>31</v>
      </c>
      <c r="R1391" s="151">
        <v>0</v>
      </c>
      <c r="S1391" s="152">
        <v>0.015</v>
      </c>
      <c r="T1391" s="153">
        <v>188715</v>
      </c>
      <c r="U1391" s="153">
        <v>3144</v>
      </c>
      <c r="V1391" s="153">
        <v>3111</v>
      </c>
      <c r="W1391" s="153">
        <v>0</v>
      </c>
      <c r="X1391" s="151">
        <v>2766</v>
      </c>
      <c r="Y1391" s="154">
        <v>0.0166600429218663</v>
      </c>
      <c r="Z1391" s="154">
        <v>0.0107406890779746</v>
      </c>
      <c r="AA1391" s="154">
        <v>0.0183715461493239</v>
      </c>
      <c r="AB1391" s="155">
        <v>0.020124716553288</v>
      </c>
      <c r="AC1391" s="156">
        <v>-0.00763085707134931</v>
      </c>
      <c r="AD1391" s="157">
        <v>47499</v>
      </c>
      <c r="AE1391" s="158">
        <v>802</v>
      </c>
      <c r="AF1391" s="158">
        <v>0</v>
      </c>
      <c r="AG1391" s="158">
        <v>48361</v>
      </c>
      <c r="AH1391" s="158">
        <v>841</v>
      </c>
      <c r="AI1391" s="158">
        <v>0</v>
      </c>
      <c r="AJ1391" s="155">
        <v>0.016884565990863</v>
      </c>
      <c r="AK1391" s="155">
        <v>0.0173900456979798</v>
      </c>
      <c r="AL1391" s="156">
        <v>-0.000505479707116813</v>
      </c>
    </row>
    <row r="1392" spans="1:38">
      <c r="A1392" s="166" t="s">
        <v>1085</v>
      </c>
      <c r="B1392" s="167" t="s">
        <v>1838</v>
      </c>
      <c r="C1392" s="167" t="s">
        <v>1217</v>
      </c>
      <c r="D1392" s="150">
        <v>2804</v>
      </c>
      <c r="E1392" s="150">
        <v>43</v>
      </c>
      <c r="F1392" s="150">
        <v>28</v>
      </c>
      <c r="G1392" s="150">
        <v>0</v>
      </c>
      <c r="H1392" s="150">
        <v>0</v>
      </c>
      <c r="I1392" s="151">
        <v>2652</v>
      </c>
      <c r="J1392" s="151">
        <v>42</v>
      </c>
      <c r="K1392" s="151">
        <v>42</v>
      </c>
      <c r="L1392" s="151">
        <v>1</v>
      </c>
      <c r="M1392" s="151">
        <v>0</v>
      </c>
      <c r="N1392" s="151">
        <v>2731</v>
      </c>
      <c r="O1392" s="151">
        <v>25</v>
      </c>
      <c r="P1392" s="151">
        <v>25</v>
      </c>
      <c r="Q1392" s="151">
        <v>6</v>
      </c>
      <c r="R1392" s="151">
        <v>0</v>
      </c>
      <c r="S1392" s="152">
        <v>0.015</v>
      </c>
      <c r="T1392" s="153">
        <v>74476</v>
      </c>
      <c r="U1392" s="153">
        <v>863</v>
      </c>
      <c r="V1392" s="153">
        <v>848</v>
      </c>
      <c r="W1392" s="153">
        <v>0</v>
      </c>
      <c r="X1392" s="151">
        <v>733</v>
      </c>
      <c r="Y1392" s="154">
        <v>0.0115876255437993</v>
      </c>
      <c r="Z1392" s="154">
        <v>0.0153352353780314</v>
      </c>
      <c r="AA1392" s="154">
        <v>0.0158371040723982</v>
      </c>
      <c r="AB1392" s="155">
        <v>0.00915415598681802</v>
      </c>
      <c r="AC1392" s="156">
        <v>-0.000501868694366806</v>
      </c>
      <c r="AD1392" s="157">
        <v>18987</v>
      </c>
      <c r="AE1392" s="158">
        <v>250</v>
      </c>
      <c r="AF1392" s="158">
        <v>0</v>
      </c>
      <c r="AG1392" s="158">
        <v>18514</v>
      </c>
      <c r="AH1392" s="158">
        <v>182</v>
      </c>
      <c r="AI1392" s="158">
        <v>0</v>
      </c>
      <c r="AJ1392" s="155">
        <v>0.0131669036709327</v>
      </c>
      <c r="AK1392" s="155">
        <v>0.00983039861726261</v>
      </c>
      <c r="AL1392" s="156">
        <v>0.00333650505367013</v>
      </c>
    </row>
    <row r="1393" spans="1:38">
      <c r="A1393" s="166" t="s">
        <v>1085</v>
      </c>
      <c r="B1393" s="167" t="s">
        <v>1838</v>
      </c>
      <c r="C1393" s="167" t="s">
        <v>1218</v>
      </c>
      <c r="D1393" s="150">
        <v>7054</v>
      </c>
      <c r="E1393" s="150">
        <v>99</v>
      </c>
      <c r="F1393" s="150">
        <v>69</v>
      </c>
      <c r="G1393" s="150">
        <v>0</v>
      </c>
      <c r="H1393" s="150">
        <v>0</v>
      </c>
      <c r="I1393" s="151">
        <v>6632</v>
      </c>
      <c r="J1393" s="151">
        <v>155</v>
      </c>
      <c r="K1393" s="151">
        <v>155</v>
      </c>
      <c r="L1393" s="151">
        <v>1</v>
      </c>
      <c r="M1393" s="151">
        <v>0</v>
      </c>
      <c r="N1393" s="151">
        <v>6856</v>
      </c>
      <c r="O1393" s="151">
        <v>140</v>
      </c>
      <c r="P1393" s="151">
        <v>140</v>
      </c>
      <c r="Q1393" s="151">
        <v>38</v>
      </c>
      <c r="R1393" s="151">
        <v>0</v>
      </c>
      <c r="S1393" s="152">
        <v>0.015</v>
      </c>
      <c r="T1393" s="153">
        <v>186717</v>
      </c>
      <c r="U1393" s="153">
        <v>3267</v>
      </c>
      <c r="V1393" s="153">
        <v>3237</v>
      </c>
      <c r="W1393" s="153">
        <v>3</v>
      </c>
      <c r="X1393" s="151">
        <v>2866</v>
      </c>
      <c r="Y1393" s="154">
        <v>0.0174810006587509</v>
      </c>
      <c r="Z1393" s="154">
        <v>0.014034590303374</v>
      </c>
      <c r="AA1393" s="154">
        <v>0.0233715319662244</v>
      </c>
      <c r="AB1393" s="155">
        <v>0.0204200700116686</v>
      </c>
      <c r="AC1393" s="156">
        <v>-0.00933694166285039</v>
      </c>
      <c r="AD1393" s="157">
        <v>47212</v>
      </c>
      <c r="AE1393" s="158">
        <v>819</v>
      </c>
      <c r="AF1393" s="158">
        <v>0</v>
      </c>
      <c r="AG1393" s="158">
        <v>46899</v>
      </c>
      <c r="AH1393" s="158">
        <v>902</v>
      </c>
      <c r="AI1393" s="158">
        <v>0</v>
      </c>
      <c r="AJ1393" s="155">
        <v>0.0173472845886639</v>
      </c>
      <c r="AK1393" s="155">
        <v>0.0192328194631016</v>
      </c>
      <c r="AL1393" s="156">
        <v>-0.00188553487443766</v>
      </c>
    </row>
    <row r="1394" spans="1:38">
      <c r="A1394" s="166" t="s">
        <v>1085</v>
      </c>
      <c r="B1394" s="167" t="s">
        <v>1839</v>
      </c>
      <c r="C1394" s="167" t="s">
        <v>1219</v>
      </c>
      <c r="D1394" s="150">
        <v>2734</v>
      </c>
      <c r="E1394" s="150">
        <v>40</v>
      </c>
      <c r="F1394" s="150">
        <v>30</v>
      </c>
      <c r="G1394" s="150">
        <v>0</v>
      </c>
      <c r="H1394" s="150">
        <v>0</v>
      </c>
      <c r="I1394" s="151">
        <v>2634</v>
      </c>
      <c r="J1394" s="151">
        <v>63</v>
      </c>
      <c r="K1394" s="151">
        <v>63</v>
      </c>
      <c r="L1394" s="151">
        <v>0</v>
      </c>
      <c r="M1394" s="151">
        <v>0</v>
      </c>
      <c r="N1394" s="151">
        <v>2833</v>
      </c>
      <c r="O1394" s="151">
        <v>27</v>
      </c>
      <c r="P1394" s="151">
        <v>27</v>
      </c>
      <c r="Q1394" s="151">
        <v>5</v>
      </c>
      <c r="R1394" s="151">
        <v>0</v>
      </c>
      <c r="S1394" s="152">
        <v>0.015</v>
      </c>
      <c r="T1394" s="153">
        <v>75872</v>
      </c>
      <c r="U1394" s="153">
        <v>1092</v>
      </c>
      <c r="V1394" s="153">
        <v>1081</v>
      </c>
      <c r="W1394" s="153">
        <v>0</v>
      </c>
      <c r="X1394" s="151">
        <v>942</v>
      </c>
      <c r="Y1394" s="154">
        <v>0.0143926613243357</v>
      </c>
      <c r="Z1394" s="154">
        <v>0.0146305779078274</v>
      </c>
      <c r="AA1394" s="154">
        <v>0.0239179954441913</v>
      </c>
      <c r="AB1394" s="155">
        <v>0.00953053300388281</v>
      </c>
      <c r="AC1394" s="156">
        <v>-0.00928741753636399</v>
      </c>
      <c r="AD1394" s="157">
        <v>18670</v>
      </c>
      <c r="AE1394" s="158">
        <v>285</v>
      </c>
      <c r="AF1394" s="158">
        <v>0</v>
      </c>
      <c r="AG1394" s="158">
        <v>18639</v>
      </c>
      <c r="AH1394" s="158">
        <v>294</v>
      </c>
      <c r="AI1394" s="158">
        <v>0</v>
      </c>
      <c r="AJ1394" s="155">
        <v>0.0152651312265667</v>
      </c>
      <c r="AK1394" s="155">
        <v>0.0157733784001288</v>
      </c>
      <c r="AL1394" s="156">
        <v>-0.000508247173562076</v>
      </c>
    </row>
    <row r="1395" spans="1:38">
      <c r="A1395" s="166" t="s">
        <v>1085</v>
      </c>
      <c r="B1395" s="167" t="s">
        <v>1839</v>
      </c>
      <c r="C1395" s="167" t="s">
        <v>1220</v>
      </c>
      <c r="D1395" s="150">
        <v>7442</v>
      </c>
      <c r="E1395" s="150">
        <v>130</v>
      </c>
      <c r="F1395" s="150">
        <v>95</v>
      </c>
      <c r="G1395" s="150">
        <v>8</v>
      </c>
      <c r="H1395" s="150">
        <v>0</v>
      </c>
      <c r="I1395" s="151">
        <v>6877</v>
      </c>
      <c r="J1395" s="151">
        <v>122</v>
      </c>
      <c r="K1395" s="151">
        <v>122</v>
      </c>
      <c r="L1395" s="151">
        <v>15</v>
      </c>
      <c r="M1395" s="151">
        <v>0</v>
      </c>
      <c r="N1395" s="151">
        <v>7431</v>
      </c>
      <c r="O1395" s="151">
        <v>133</v>
      </c>
      <c r="P1395" s="151">
        <v>133</v>
      </c>
      <c r="Q1395" s="151">
        <v>75</v>
      </c>
      <c r="R1395" s="151">
        <v>0</v>
      </c>
      <c r="S1395" s="152">
        <v>0.015</v>
      </c>
      <c r="T1395" s="153">
        <v>200558</v>
      </c>
      <c r="U1395" s="153">
        <v>3121</v>
      </c>
      <c r="V1395" s="153">
        <v>3084</v>
      </c>
      <c r="W1395" s="153">
        <v>1</v>
      </c>
      <c r="X1395" s="151">
        <v>2762</v>
      </c>
      <c r="Y1395" s="154">
        <v>0.0155565970941074</v>
      </c>
      <c r="Z1395" s="154">
        <v>0.0174684224670787</v>
      </c>
      <c r="AA1395" s="154">
        <v>0.0177402937327323</v>
      </c>
      <c r="AB1395" s="155">
        <v>0.0178979948862872</v>
      </c>
      <c r="AC1395" s="156">
        <v>-0.000271871265653555</v>
      </c>
      <c r="AD1395" s="157">
        <v>48625</v>
      </c>
      <c r="AE1395" s="158">
        <v>889</v>
      </c>
      <c r="AF1395" s="158">
        <v>0</v>
      </c>
      <c r="AG1395" s="158">
        <v>49772</v>
      </c>
      <c r="AH1395" s="158">
        <v>791</v>
      </c>
      <c r="AI1395" s="158">
        <v>0</v>
      </c>
      <c r="AJ1395" s="155">
        <v>0.0182827763496144</v>
      </c>
      <c r="AK1395" s="155">
        <v>0.0158924696616572</v>
      </c>
      <c r="AL1395" s="156">
        <v>0.00239030668795724</v>
      </c>
    </row>
    <row r="1396" spans="1:38">
      <c r="A1396" s="166" t="s">
        <v>1085</v>
      </c>
      <c r="B1396" s="167" t="s">
        <v>1839</v>
      </c>
      <c r="C1396" s="167" t="s">
        <v>1221</v>
      </c>
      <c r="D1396" s="150">
        <v>3611</v>
      </c>
      <c r="E1396" s="150">
        <v>68</v>
      </c>
      <c r="F1396" s="150">
        <v>57</v>
      </c>
      <c r="G1396" s="150">
        <v>0</v>
      </c>
      <c r="H1396" s="150">
        <v>0</v>
      </c>
      <c r="I1396" s="151">
        <v>3148</v>
      </c>
      <c r="J1396" s="151">
        <v>45</v>
      </c>
      <c r="K1396" s="151">
        <v>45</v>
      </c>
      <c r="L1396" s="151">
        <v>1</v>
      </c>
      <c r="M1396" s="151">
        <v>0</v>
      </c>
      <c r="N1396" s="151">
        <v>3532</v>
      </c>
      <c r="O1396" s="151">
        <v>71</v>
      </c>
      <c r="P1396" s="151">
        <v>71</v>
      </c>
      <c r="Q1396" s="151">
        <v>31</v>
      </c>
      <c r="R1396" s="151">
        <v>0</v>
      </c>
      <c r="S1396" s="152">
        <v>0.015</v>
      </c>
      <c r="T1396" s="153">
        <v>96018</v>
      </c>
      <c r="U1396" s="153">
        <v>1530</v>
      </c>
      <c r="V1396" s="153">
        <v>1518</v>
      </c>
      <c r="W1396" s="153">
        <v>0</v>
      </c>
      <c r="X1396" s="151">
        <v>1338</v>
      </c>
      <c r="Y1396" s="154">
        <v>0.0159345122789477</v>
      </c>
      <c r="Z1396" s="154">
        <v>0.0188313486568818</v>
      </c>
      <c r="AA1396" s="154">
        <v>0.014294790343075</v>
      </c>
      <c r="AB1396" s="155">
        <v>0.0201019252548131</v>
      </c>
      <c r="AC1396" s="156">
        <v>0.00453655831380678</v>
      </c>
      <c r="AD1396" s="157">
        <v>23278</v>
      </c>
      <c r="AE1396" s="158">
        <v>423</v>
      </c>
      <c r="AF1396" s="158">
        <v>0</v>
      </c>
      <c r="AG1396" s="158">
        <v>23828</v>
      </c>
      <c r="AH1396" s="158">
        <v>374</v>
      </c>
      <c r="AI1396" s="158">
        <v>0</v>
      </c>
      <c r="AJ1396" s="155">
        <v>0.0181716642323224</v>
      </c>
      <c r="AK1396" s="155">
        <v>0.0156958200436461</v>
      </c>
      <c r="AL1396" s="156">
        <v>0.00247584418867623</v>
      </c>
    </row>
    <row r="1397" spans="1:38">
      <c r="A1397" s="166" t="s">
        <v>1085</v>
      </c>
      <c r="B1397" s="167" t="s">
        <v>1839</v>
      </c>
      <c r="C1397" s="167" t="s">
        <v>1222</v>
      </c>
      <c r="D1397" s="150">
        <v>6415</v>
      </c>
      <c r="E1397" s="150">
        <v>129</v>
      </c>
      <c r="F1397" s="150">
        <v>86</v>
      </c>
      <c r="G1397" s="150">
        <v>0</v>
      </c>
      <c r="H1397" s="150">
        <v>0</v>
      </c>
      <c r="I1397" s="151">
        <v>5901</v>
      </c>
      <c r="J1397" s="151">
        <v>161</v>
      </c>
      <c r="K1397" s="151">
        <v>161</v>
      </c>
      <c r="L1397" s="151">
        <v>20</v>
      </c>
      <c r="M1397" s="151">
        <v>0</v>
      </c>
      <c r="N1397" s="151">
        <v>6370</v>
      </c>
      <c r="O1397" s="151">
        <v>145</v>
      </c>
      <c r="P1397" s="151">
        <v>145</v>
      </c>
      <c r="Q1397" s="151">
        <v>45</v>
      </c>
      <c r="R1397" s="151">
        <v>0</v>
      </c>
      <c r="S1397" s="152">
        <v>0.015</v>
      </c>
      <c r="T1397" s="153">
        <v>174427</v>
      </c>
      <c r="U1397" s="153">
        <v>3656</v>
      </c>
      <c r="V1397" s="153">
        <v>3612</v>
      </c>
      <c r="W1397" s="153">
        <v>0</v>
      </c>
      <c r="X1397" s="151">
        <v>3202</v>
      </c>
      <c r="Y1397" s="154">
        <v>0.0209600577892184</v>
      </c>
      <c r="Z1397" s="154">
        <v>0.0201091192517537</v>
      </c>
      <c r="AA1397" s="154">
        <v>0.0272835112692764</v>
      </c>
      <c r="AB1397" s="155">
        <v>0.0227629513343799</v>
      </c>
      <c r="AC1397" s="156">
        <v>-0.00717439201752269</v>
      </c>
      <c r="AD1397" s="157">
        <v>42224</v>
      </c>
      <c r="AE1397" s="158">
        <v>965</v>
      </c>
      <c r="AF1397" s="158">
        <v>0</v>
      </c>
      <c r="AG1397" s="158">
        <v>43190</v>
      </c>
      <c r="AH1397" s="158">
        <v>941</v>
      </c>
      <c r="AI1397" s="158">
        <v>0</v>
      </c>
      <c r="AJ1397" s="155">
        <v>0.0228543008715423</v>
      </c>
      <c r="AK1397" s="155">
        <v>0.021787450798796</v>
      </c>
      <c r="AL1397" s="156">
        <v>0.00106685007274623</v>
      </c>
    </row>
    <row r="1398" spans="1:38">
      <c r="A1398" s="166" t="s">
        <v>1085</v>
      </c>
      <c r="B1398" s="167" t="s">
        <v>1839</v>
      </c>
      <c r="C1398" s="167" t="s">
        <v>1223</v>
      </c>
      <c r="D1398" s="150">
        <v>2212</v>
      </c>
      <c r="E1398" s="150">
        <v>44</v>
      </c>
      <c r="F1398" s="150">
        <v>31</v>
      </c>
      <c r="G1398" s="150">
        <v>0</v>
      </c>
      <c r="H1398" s="150">
        <v>0</v>
      </c>
      <c r="I1398" s="151">
        <v>1966</v>
      </c>
      <c r="J1398" s="151">
        <v>38</v>
      </c>
      <c r="K1398" s="151">
        <v>38</v>
      </c>
      <c r="L1398" s="151">
        <v>0</v>
      </c>
      <c r="M1398" s="151">
        <v>0</v>
      </c>
      <c r="N1398" s="151">
        <v>2054</v>
      </c>
      <c r="O1398" s="151">
        <v>23</v>
      </c>
      <c r="P1398" s="151">
        <v>23</v>
      </c>
      <c r="Q1398" s="151">
        <v>10</v>
      </c>
      <c r="R1398" s="151">
        <v>0</v>
      </c>
      <c r="S1398" s="152">
        <v>0.015</v>
      </c>
      <c r="T1398" s="153">
        <v>59193</v>
      </c>
      <c r="U1398" s="153">
        <v>1067</v>
      </c>
      <c r="V1398" s="153">
        <v>1054</v>
      </c>
      <c r="W1398" s="153">
        <v>0</v>
      </c>
      <c r="X1398" s="151">
        <v>931</v>
      </c>
      <c r="Y1398" s="154">
        <v>0.0180257800753467</v>
      </c>
      <c r="Z1398" s="154">
        <v>0.0198915009041591</v>
      </c>
      <c r="AA1398" s="154">
        <v>0.0193285859613428</v>
      </c>
      <c r="AB1398" s="155">
        <v>0.0111976630963973</v>
      </c>
      <c r="AC1398" s="156">
        <v>0.000562914942816305</v>
      </c>
      <c r="AD1398" s="157">
        <v>14021</v>
      </c>
      <c r="AE1398" s="158">
        <v>255</v>
      </c>
      <c r="AF1398" s="158">
        <v>0</v>
      </c>
      <c r="AG1398" s="158">
        <v>14182</v>
      </c>
      <c r="AH1398" s="158">
        <v>245</v>
      </c>
      <c r="AI1398" s="158">
        <v>0</v>
      </c>
      <c r="AJ1398" s="155">
        <v>0.018187005206476</v>
      </c>
      <c r="AK1398" s="155">
        <v>0.0172754195459033</v>
      </c>
      <c r="AL1398" s="156">
        <v>0.000911585660572742</v>
      </c>
    </row>
    <row r="1399" spans="1:38">
      <c r="A1399" s="166" t="s">
        <v>1085</v>
      </c>
      <c r="B1399" s="167" t="s">
        <v>1839</v>
      </c>
      <c r="C1399" s="167" t="s">
        <v>1224</v>
      </c>
      <c r="D1399" s="150">
        <v>5324</v>
      </c>
      <c r="E1399" s="150">
        <v>72</v>
      </c>
      <c r="F1399" s="150">
        <v>56</v>
      </c>
      <c r="G1399" s="150">
        <v>3</v>
      </c>
      <c r="H1399" s="150">
        <v>0</v>
      </c>
      <c r="I1399" s="151">
        <v>4810</v>
      </c>
      <c r="J1399" s="151">
        <v>105</v>
      </c>
      <c r="K1399" s="151">
        <v>105</v>
      </c>
      <c r="L1399" s="151">
        <v>2</v>
      </c>
      <c r="M1399" s="151">
        <v>0</v>
      </c>
      <c r="N1399" s="151">
        <v>4899</v>
      </c>
      <c r="O1399" s="151">
        <v>110</v>
      </c>
      <c r="P1399" s="151">
        <v>110</v>
      </c>
      <c r="Q1399" s="151">
        <v>38</v>
      </c>
      <c r="R1399" s="151">
        <v>0</v>
      </c>
      <c r="S1399" s="152">
        <v>0.015</v>
      </c>
      <c r="T1399" s="153">
        <v>139090</v>
      </c>
      <c r="U1399" s="153">
        <v>2497</v>
      </c>
      <c r="V1399" s="153">
        <v>2481</v>
      </c>
      <c r="W1399" s="153">
        <v>0</v>
      </c>
      <c r="X1399" s="151">
        <v>2119</v>
      </c>
      <c r="Y1399" s="154">
        <v>0.0179524049176792</v>
      </c>
      <c r="Z1399" s="154">
        <v>0.0135236664162284</v>
      </c>
      <c r="AA1399" s="154">
        <v>0.0218295218295218</v>
      </c>
      <c r="AB1399" s="155">
        <v>0.0224535619514187</v>
      </c>
      <c r="AC1399" s="156">
        <v>-0.00830585541329343</v>
      </c>
      <c r="AD1399" s="157">
        <v>33770</v>
      </c>
      <c r="AE1399" s="158">
        <v>659</v>
      </c>
      <c r="AF1399" s="158">
        <v>0</v>
      </c>
      <c r="AG1399" s="158">
        <v>33670</v>
      </c>
      <c r="AH1399" s="158">
        <v>584</v>
      </c>
      <c r="AI1399" s="158">
        <v>0</v>
      </c>
      <c r="AJ1399" s="155">
        <v>0.0195143618596387</v>
      </c>
      <c r="AK1399" s="155">
        <v>0.0173448173448173</v>
      </c>
      <c r="AL1399" s="156">
        <v>0.00216954451482139</v>
      </c>
    </row>
    <row r="1400" spans="1:38">
      <c r="A1400" s="166" t="s">
        <v>1085</v>
      </c>
      <c r="B1400" s="167" t="s">
        <v>1839</v>
      </c>
      <c r="C1400" s="167" t="s">
        <v>1225</v>
      </c>
      <c r="D1400" s="150">
        <v>6688</v>
      </c>
      <c r="E1400" s="150">
        <v>137</v>
      </c>
      <c r="F1400" s="150">
        <v>82</v>
      </c>
      <c r="G1400" s="150">
        <v>0</v>
      </c>
      <c r="H1400" s="150">
        <v>0</v>
      </c>
      <c r="I1400" s="151">
        <v>5862</v>
      </c>
      <c r="J1400" s="151">
        <v>89</v>
      </c>
      <c r="K1400" s="151">
        <v>89</v>
      </c>
      <c r="L1400" s="151">
        <v>0</v>
      </c>
      <c r="M1400" s="151">
        <v>0</v>
      </c>
      <c r="N1400" s="151">
        <v>6210</v>
      </c>
      <c r="O1400" s="151">
        <v>95</v>
      </c>
      <c r="P1400" s="151">
        <v>95</v>
      </c>
      <c r="Q1400" s="151">
        <v>20</v>
      </c>
      <c r="R1400" s="151">
        <v>0</v>
      </c>
      <c r="S1400" s="152">
        <v>0.015</v>
      </c>
      <c r="T1400" s="153">
        <v>171340</v>
      </c>
      <c r="U1400" s="153">
        <v>2986</v>
      </c>
      <c r="V1400" s="153">
        <v>2930</v>
      </c>
      <c r="W1400" s="153">
        <v>0</v>
      </c>
      <c r="X1400" s="151">
        <v>2564</v>
      </c>
      <c r="Y1400" s="154">
        <v>0.0174273374576865</v>
      </c>
      <c r="Z1400" s="154">
        <v>0.0204844497607655</v>
      </c>
      <c r="AA1400" s="154">
        <v>0.0151825315591948</v>
      </c>
      <c r="AB1400" s="155">
        <v>0.0152979066022544</v>
      </c>
      <c r="AC1400" s="156">
        <v>0.00530191820157074</v>
      </c>
      <c r="AD1400" s="157">
        <v>42129</v>
      </c>
      <c r="AE1400" s="158">
        <v>727</v>
      </c>
      <c r="AF1400" s="158">
        <v>0</v>
      </c>
      <c r="AG1400" s="158">
        <v>42486</v>
      </c>
      <c r="AH1400" s="158">
        <v>846</v>
      </c>
      <c r="AI1400" s="158">
        <v>0</v>
      </c>
      <c r="AJ1400" s="155">
        <v>0.0172565216359277</v>
      </c>
      <c r="AK1400" s="155">
        <v>0.0199124417455162</v>
      </c>
      <c r="AL1400" s="156">
        <v>-0.00265592010958842</v>
      </c>
    </row>
    <row r="1401" spans="1:38">
      <c r="A1401" s="166" t="s">
        <v>1085</v>
      </c>
      <c r="B1401" s="167" t="s">
        <v>1837</v>
      </c>
      <c r="C1401" s="167" t="s">
        <v>1226</v>
      </c>
      <c r="D1401" s="150">
        <v>4548</v>
      </c>
      <c r="E1401" s="150">
        <v>59</v>
      </c>
      <c r="F1401" s="150">
        <v>41</v>
      </c>
      <c r="G1401" s="150">
        <v>0</v>
      </c>
      <c r="H1401" s="150">
        <v>0</v>
      </c>
      <c r="I1401" s="151">
        <v>3959</v>
      </c>
      <c r="J1401" s="151">
        <v>41</v>
      </c>
      <c r="K1401" s="151">
        <v>41</v>
      </c>
      <c r="L1401" s="151">
        <v>4</v>
      </c>
      <c r="M1401" s="151">
        <v>0</v>
      </c>
      <c r="N1401" s="151">
        <v>4300</v>
      </c>
      <c r="O1401" s="151">
        <v>74</v>
      </c>
      <c r="P1401" s="151">
        <v>74</v>
      </c>
      <c r="Q1401" s="151">
        <v>18</v>
      </c>
      <c r="R1401" s="151">
        <v>0</v>
      </c>
      <c r="S1401" s="152">
        <v>0.015</v>
      </c>
      <c r="T1401" s="153">
        <v>120152</v>
      </c>
      <c r="U1401" s="153">
        <v>1768</v>
      </c>
      <c r="V1401" s="153">
        <v>1750</v>
      </c>
      <c r="W1401" s="153">
        <v>1</v>
      </c>
      <c r="X1401" s="151">
        <v>1579</v>
      </c>
      <c r="Y1401" s="154">
        <v>0.0147063719288901</v>
      </c>
      <c r="Z1401" s="154">
        <v>0.0129727352682498</v>
      </c>
      <c r="AA1401" s="154">
        <v>0.0103561505430664</v>
      </c>
      <c r="AB1401" s="155">
        <v>0.0172093023255814</v>
      </c>
      <c r="AC1401" s="156">
        <v>0.00261658472518335</v>
      </c>
      <c r="AD1401" s="157">
        <v>29616</v>
      </c>
      <c r="AE1401" s="158">
        <v>389</v>
      </c>
      <c r="AF1401" s="158">
        <v>1</v>
      </c>
      <c r="AG1401" s="158">
        <v>29865</v>
      </c>
      <c r="AH1401" s="158">
        <v>524</v>
      </c>
      <c r="AI1401" s="158">
        <v>0</v>
      </c>
      <c r="AJ1401" s="155">
        <v>0.0131010264721772</v>
      </c>
      <c r="AK1401" s="155">
        <v>0.0175456219655115</v>
      </c>
      <c r="AL1401" s="156">
        <v>-0.00444459549333426</v>
      </c>
    </row>
    <row r="1402" spans="1:38">
      <c r="A1402" s="166" t="s">
        <v>1085</v>
      </c>
      <c r="B1402" s="167" t="s">
        <v>1837</v>
      </c>
      <c r="C1402" s="167" t="s">
        <v>1227</v>
      </c>
      <c r="D1402" s="150">
        <v>6399</v>
      </c>
      <c r="E1402" s="150">
        <v>59</v>
      </c>
      <c r="F1402" s="150">
        <v>44</v>
      </c>
      <c r="G1402" s="150">
        <v>0</v>
      </c>
      <c r="H1402" s="150">
        <v>0</v>
      </c>
      <c r="I1402" s="151">
        <v>5492</v>
      </c>
      <c r="J1402" s="151">
        <v>49</v>
      </c>
      <c r="K1402" s="151">
        <v>47</v>
      </c>
      <c r="L1402" s="151">
        <v>0</v>
      </c>
      <c r="M1402" s="151">
        <v>0</v>
      </c>
      <c r="N1402" s="151">
        <v>5842</v>
      </c>
      <c r="O1402" s="151">
        <v>62</v>
      </c>
      <c r="P1402" s="151">
        <v>61</v>
      </c>
      <c r="Q1402" s="151">
        <v>19</v>
      </c>
      <c r="R1402" s="151">
        <v>0</v>
      </c>
      <c r="S1402" s="152">
        <v>0.015</v>
      </c>
      <c r="T1402" s="153">
        <v>166377</v>
      </c>
      <c r="U1402" s="153">
        <v>1656</v>
      </c>
      <c r="V1402" s="153">
        <v>1638</v>
      </c>
      <c r="W1402" s="153">
        <v>0</v>
      </c>
      <c r="X1402" s="151">
        <v>1484</v>
      </c>
      <c r="Y1402" s="154">
        <v>0.0099532988333724</v>
      </c>
      <c r="Z1402" s="154">
        <v>0.00922019065478981</v>
      </c>
      <c r="AA1402" s="154">
        <v>0.00892206846321923</v>
      </c>
      <c r="AB1402" s="155">
        <v>0.0106128038343033</v>
      </c>
      <c r="AC1402" s="156">
        <v>0.000298122191570582</v>
      </c>
      <c r="AD1402" s="157">
        <v>40762</v>
      </c>
      <c r="AE1402" s="158">
        <v>391</v>
      </c>
      <c r="AF1402" s="158">
        <v>0</v>
      </c>
      <c r="AG1402" s="158">
        <v>41083</v>
      </c>
      <c r="AH1402" s="158">
        <v>397</v>
      </c>
      <c r="AI1402" s="158">
        <v>0</v>
      </c>
      <c r="AJ1402" s="155">
        <v>0.00959226730778666</v>
      </c>
      <c r="AK1402" s="155">
        <v>0.00966336440863618</v>
      </c>
      <c r="AL1402" s="156">
        <v>-7.10971008495119e-5</v>
      </c>
    </row>
    <row r="1403" spans="1:38">
      <c r="A1403" s="166" t="s">
        <v>1085</v>
      </c>
      <c r="B1403" s="167" t="s">
        <v>1837</v>
      </c>
      <c r="C1403" s="167" t="s">
        <v>1228</v>
      </c>
      <c r="D1403" s="150">
        <v>7429</v>
      </c>
      <c r="E1403" s="150">
        <v>107</v>
      </c>
      <c r="F1403" s="150">
        <v>75</v>
      </c>
      <c r="G1403" s="150">
        <v>0</v>
      </c>
      <c r="H1403" s="150">
        <v>0</v>
      </c>
      <c r="I1403" s="151">
        <v>6450</v>
      </c>
      <c r="J1403" s="151">
        <v>91</v>
      </c>
      <c r="K1403" s="151">
        <v>91</v>
      </c>
      <c r="L1403" s="151">
        <v>5</v>
      </c>
      <c r="M1403" s="151">
        <v>0</v>
      </c>
      <c r="N1403" s="151">
        <v>7139</v>
      </c>
      <c r="O1403" s="151">
        <v>102</v>
      </c>
      <c r="P1403" s="151">
        <v>102</v>
      </c>
      <c r="Q1403" s="151">
        <v>43</v>
      </c>
      <c r="R1403" s="151">
        <v>0</v>
      </c>
      <c r="S1403" s="152">
        <v>0.015</v>
      </c>
      <c r="T1403" s="153">
        <v>194341</v>
      </c>
      <c r="U1403" s="153">
        <v>2763</v>
      </c>
      <c r="V1403" s="153">
        <v>2729</v>
      </c>
      <c r="W1403" s="153">
        <v>1</v>
      </c>
      <c r="X1403" s="151">
        <v>2443</v>
      </c>
      <c r="Y1403" s="154">
        <v>0.014212132282946</v>
      </c>
      <c r="Z1403" s="154">
        <v>0.0144030152106609</v>
      </c>
      <c r="AA1403" s="154">
        <v>0.0141085271317829</v>
      </c>
      <c r="AB1403" s="155">
        <v>0.0142877153662978</v>
      </c>
      <c r="AC1403" s="156">
        <v>0.000294488078877976</v>
      </c>
      <c r="AD1403" s="157">
        <v>48200</v>
      </c>
      <c r="AE1403" s="158">
        <v>712</v>
      </c>
      <c r="AF1403" s="158">
        <v>1</v>
      </c>
      <c r="AG1403" s="158">
        <v>48467</v>
      </c>
      <c r="AH1403" s="158">
        <v>694</v>
      </c>
      <c r="AI1403" s="158">
        <v>0</v>
      </c>
      <c r="AJ1403" s="155">
        <v>0.0147510373443983</v>
      </c>
      <c r="AK1403" s="155">
        <v>0.0143190211896754</v>
      </c>
      <c r="AL1403" s="156">
        <v>0.000432016154722891</v>
      </c>
    </row>
    <row r="1404" spans="1:38">
      <c r="A1404" s="166" t="s">
        <v>1085</v>
      </c>
      <c r="B1404" s="167" t="s">
        <v>1837</v>
      </c>
      <c r="C1404" s="167" t="s">
        <v>1229</v>
      </c>
      <c r="D1404" s="150">
        <v>3484</v>
      </c>
      <c r="E1404" s="150">
        <v>20</v>
      </c>
      <c r="F1404" s="150">
        <v>15</v>
      </c>
      <c r="G1404" s="150">
        <v>0</v>
      </c>
      <c r="H1404" s="150">
        <v>0</v>
      </c>
      <c r="I1404" s="151">
        <v>3132</v>
      </c>
      <c r="J1404" s="151">
        <v>43</v>
      </c>
      <c r="K1404" s="151">
        <v>43</v>
      </c>
      <c r="L1404" s="151">
        <v>1</v>
      </c>
      <c r="M1404" s="151">
        <v>0</v>
      </c>
      <c r="N1404" s="151">
        <v>3316</v>
      </c>
      <c r="O1404" s="151">
        <v>38</v>
      </c>
      <c r="P1404" s="151">
        <v>38</v>
      </c>
      <c r="Q1404" s="151">
        <v>15</v>
      </c>
      <c r="R1404" s="151">
        <v>0</v>
      </c>
      <c r="S1404" s="152">
        <v>0.015</v>
      </c>
      <c r="T1404" s="153">
        <v>94917</v>
      </c>
      <c r="U1404" s="153">
        <v>907</v>
      </c>
      <c r="V1404" s="153">
        <v>902</v>
      </c>
      <c r="W1404" s="153">
        <v>0</v>
      </c>
      <c r="X1404" s="151">
        <v>813</v>
      </c>
      <c r="Y1404" s="154">
        <v>0.00955571710020334</v>
      </c>
      <c r="Z1404" s="154">
        <v>0.00574052812858783</v>
      </c>
      <c r="AA1404" s="154">
        <v>0.0137292464878672</v>
      </c>
      <c r="AB1404" s="155">
        <v>0.01145958986731</v>
      </c>
      <c r="AC1404" s="156">
        <v>-0.00798871835927935</v>
      </c>
      <c r="AD1404" s="157">
        <v>22981</v>
      </c>
      <c r="AE1404" s="158">
        <v>184</v>
      </c>
      <c r="AF1404" s="158">
        <v>0</v>
      </c>
      <c r="AG1404" s="158">
        <v>23289</v>
      </c>
      <c r="AH1404" s="158">
        <v>244</v>
      </c>
      <c r="AI1404" s="158">
        <v>0</v>
      </c>
      <c r="AJ1404" s="155">
        <v>0.00800661415952308</v>
      </c>
      <c r="AK1404" s="155">
        <v>0.0104770492507192</v>
      </c>
      <c r="AL1404" s="156">
        <v>-0.00247043509119614</v>
      </c>
    </row>
    <row r="1405" spans="1:38">
      <c r="A1405" s="166" t="s">
        <v>1085</v>
      </c>
      <c r="B1405" s="167" t="s">
        <v>1837</v>
      </c>
      <c r="C1405" s="167" t="s">
        <v>1230</v>
      </c>
      <c r="D1405" s="150">
        <v>4518</v>
      </c>
      <c r="E1405" s="150">
        <v>41</v>
      </c>
      <c r="F1405" s="150">
        <v>25</v>
      </c>
      <c r="G1405" s="150">
        <v>2</v>
      </c>
      <c r="H1405" s="150">
        <v>0</v>
      </c>
      <c r="I1405" s="151">
        <v>4156</v>
      </c>
      <c r="J1405" s="151">
        <v>53</v>
      </c>
      <c r="K1405" s="151">
        <v>53</v>
      </c>
      <c r="L1405" s="151">
        <v>5</v>
      </c>
      <c r="M1405" s="151">
        <v>0</v>
      </c>
      <c r="N1405" s="151">
        <v>4274</v>
      </c>
      <c r="O1405" s="151">
        <v>21</v>
      </c>
      <c r="P1405" s="151">
        <v>21</v>
      </c>
      <c r="Q1405" s="151">
        <v>5</v>
      </c>
      <c r="R1405" s="151">
        <v>0</v>
      </c>
      <c r="S1405" s="152">
        <v>0.015</v>
      </c>
      <c r="T1405" s="153">
        <v>119154</v>
      </c>
      <c r="U1405" s="153">
        <v>1116</v>
      </c>
      <c r="V1405" s="153">
        <v>1100</v>
      </c>
      <c r="W1405" s="153">
        <v>0</v>
      </c>
      <c r="X1405" s="151">
        <v>988</v>
      </c>
      <c r="Y1405" s="154">
        <v>0.00936603051513168</v>
      </c>
      <c r="Z1405" s="154">
        <v>0.00907481186365649</v>
      </c>
      <c r="AA1405" s="154">
        <v>0.0127526467757459</v>
      </c>
      <c r="AB1405" s="155">
        <v>0.00491343004211511</v>
      </c>
      <c r="AC1405" s="156">
        <v>-0.00367783491208942</v>
      </c>
      <c r="AD1405" s="157">
        <v>29596</v>
      </c>
      <c r="AE1405" s="158">
        <v>266</v>
      </c>
      <c r="AF1405" s="158">
        <v>0</v>
      </c>
      <c r="AG1405" s="158">
        <v>29059</v>
      </c>
      <c r="AH1405" s="158">
        <v>289</v>
      </c>
      <c r="AI1405" s="158">
        <v>0</v>
      </c>
      <c r="AJ1405" s="155">
        <v>0.00898770104068117</v>
      </c>
      <c r="AK1405" s="155">
        <v>0.00994528373309474</v>
      </c>
      <c r="AL1405" s="156">
        <v>-0.000957582692413566</v>
      </c>
    </row>
    <row r="1406" spans="1:38">
      <c r="A1406" s="166" t="s">
        <v>1085</v>
      </c>
      <c r="B1406" s="167" t="s">
        <v>1837</v>
      </c>
      <c r="C1406" s="167" t="s">
        <v>1231</v>
      </c>
      <c r="D1406" s="150">
        <v>8120</v>
      </c>
      <c r="E1406" s="150">
        <v>79</v>
      </c>
      <c r="F1406" s="150">
        <v>63</v>
      </c>
      <c r="G1406" s="150">
        <v>0</v>
      </c>
      <c r="H1406" s="150">
        <v>0</v>
      </c>
      <c r="I1406" s="151">
        <v>6908</v>
      </c>
      <c r="J1406" s="151">
        <v>113</v>
      </c>
      <c r="K1406" s="151">
        <v>113</v>
      </c>
      <c r="L1406" s="151">
        <v>10</v>
      </c>
      <c r="M1406" s="151">
        <v>0</v>
      </c>
      <c r="N1406" s="151">
        <v>7616</v>
      </c>
      <c r="O1406" s="151">
        <v>116</v>
      </c>
      <c r="P1406" s="151">
        <v>116</v>
      </c>
      <c r="Q1406" s="151">
        <v>58</v>
      </c>
      <c r="R1406" s="151">
        <v>0</v>
      </c>
      <c r="S1406" s="152">
        <v>0.015</v>
      </c>
      <c r="T1406" s="153">
        <v>214063</v>
      </c>
      <c r="U1406" s="153">
        <v>2907</v>
      </c>
      <c r="V1406" s="153">
        <v>2888</v>
      </c>
      <c r="W1406" s="153">
        <v>0</v>
      </c>
      <c r="X1406" s="151">
        <v>2612</v>
      </c>
      <c r="Y1406" s="154">
        <v>0.0135801142654265</v>
      </c>
      <c r="Z1406" s="154">
        <v>0.00972906403940887</v>
      </c>
      <c r="AA1406" s="154">
        <v>0.0163578459756804</v>
      </c>
      <c r="AB1406" s="155">
        <v>0.0152310924369748</v>
      </c>
      <c r="AC1406" s="156">
        <v>-0.0066287819362715</v>
      </c>
      <c r="AD1406" s="157">
        <v>53458</v>
      </c>
      <c r="AE1406" s="158">
        <v>723</v>
      </c>
      <c r="AF1406" s="158">
        <v>0</v>
      </c>
      <c r="AG1406" s="158">
        <v>53853</v>
      </c>
      <c r="AH1406" s="158">
        <v>775</v>
      </c>
      <c r="AI1406" s="158">
        <v>0</v>
      </c>
      <c r="AJ1406" s="155">
        <v>0.0135246361629691</v>
      </c>
      <c r="AK1406" s="155">
        <v>0.0143910274265129</v>
      </c>
      <c r="AL1406" s="156">
        <v>-0.000866391263543854</v>
      </c>
    </row>
    <row r="1407" spans="1:38">
      <c r="A1407" s="166" t="s">
        <v>1085</v>
      </c>
      <c r="B1407" s="167" t="s">
        <v>1839</v>
      </c>
      <c r="C1407" s="167" t="s">
        <v>1232</v>
      </c>
      <c r="D1407" s="150">
        <v>5624</v>
      </c>
      <c r="E1407" s="150">
        <v>107</v>
      </c>
      <c r="F1407" s="150">
        <v>86</v>
      </c>
      <c r="G1407" s="150">
        <v>0</v>
      </c>
      <c r="H1407" s="150">
        <v>0</v>
      </c>
      <c r="I1407" s="151">
        <v>5241</v>
      </c>
      <c r="J1407" s="151">
        <v>100</v>
      </c>
      <c r="K1407" s="151">
        <v>100</v>
      </c>
      <c r="L1407" s="151">
        <v>10</v>
      </c>
      <c r="M1407" s="151">
        <v>0</v>
      </c>
      <c r="N1407" s="151">
        <v>5536</v>
      </c>
      <c r="O1407" s="151">
        <v>98</v>
      </c>
      <c r="P1407" s="151">
        <v>98</v>
      </c>
      <c r="Q1407" s="151">
        <v>43</v>
      </c>
      <c r="R1407" s="151">
        <v>0</v>
      </c>
      <c r="S1407" s="152">
        <v>0.015</v>
      </c>
      <c r="T1407" s="153">
        <v>154145</v>
      </c>
      <c r="U1407" s="153">
        <v>2262</v>
      </c>
      <c r="V1407" s="153">
        <v>2241</v>
      </c>
      <c r="W1407" s="153">
        <v>0</v>
      </c>
      <c r="X1407" s="151">
        <v>1954</v>
      </c>
      <c r="Y1407" s="154">
        <v>0.0146744947938629</v>
      </c>
      <c r="Z1407" s="154">
        <v>0.0190256045519203</v>
      </c>
      <c r="AA1407" s="154">
        <v>0.0190803281816447</v>
      </c>
      <c r="AB1407" s="155">
        <v>0.0177023121387283</v>
      </c>
      <c r="AC1407" s="156">
        <v>-5.47236297243833e-5</v>
      </c>
      <c r="AD1407" s="157">
        <v>37538</v>
      </c>
      <c r="AE1407" s="158">
        <v>651</v>
      </c>
      <c r="AF1407" s="158">
        <v>0</v>
      </c>
      <c r="AG1407" s="158">
        <v>37187</v>
      </c>
      <c r="AH1407" s="158">
        <v>568</v>
      </c>
      <c r="AI1407" s="158">
        <v>0</v>
      </c>
      <c r="AJ1407" s="155">
        <v>0.0173424263413075</v>
      </c>
      <c r="AK1407" s="155">
        <v>0.0152741549466211</v>
      </c>
      <c r="AL1407" s="156">
        <v>0.00206827139468635</v>
      </c>
    </row>
    <row r="1408" spans="1:38">
      <c r="A1408" s="166" t="s">
        <v>1085</v>
      </c>
      <c r="B1408" s="167" t="s">
        <v>1839</v>
      </c>
      <c r="C1408" s="167" t="s">
        <v>1233</v>
      </c>
      <c r="D1408" s="150">
        <v>6940</v>
      </c>
      <c r="E1408" s="150">
        <v>105</v>
      </c>
      <c r="F1408" s="150">
        <v>62</v>
      </c>
      <c r="G1408" s="150">
        <v>2</v>
      </c>
      <c r="H1408" s="150">
        <v>0</v>
      </c>
      <c r="I1408" s="151">
        <v>6888</v>
      </c>
      <c r="J1408" s="151">
        <v>131</v>
      </c>
      <c r="K1408" s="151">
        <v>131</v>
      </c>
      <c r="L1408" s="151">
        <v>2</v>
      </c>
      <c r="M1408" s="151">
        <v>0</v>
      </c>
      <c r="N1408" s="151">
        <v>6926</v>
      </c>
      <c r="O1408" s="151">
        <v>92</v>
      </c>
      <c r="P1408" s="151">
        <v>92</v>
      </c>
      <c r="Q1408" s="151">
        <v>41</v>
      </c>
      <c r="R1408" s="151">
        <v>0</v>
      </c>
      <c r="S1408" s="152">
        <v>0.015</v>
      </c>
      <c r="T1408" s="153">
        <v>198804</v>
      </c>
      <c r="U1408" s="153">
        <v>3259</v>
      </c>
      <c r="V1408" s="153">
        <v>3216</v>
      </c>
      <c r="W1408" s="153">
        <v>1</v>
      </c>
      <c r="X1408" s="151">
        <v>2892</v>
      </c>
      <c r="Y1408" s="154">
        <v>0.0163880002414438</v>
      </c>
      <c r="Z1408" s="154">
        <v>0.0151296829971182</v>
      </c>
      <c r="AA1408" s="154">
        <v>0.0190185830429733</v>
      </c>
      <c r="AB1408" s="155">
        <v>0.0132832803927231</v>
      </c>
      <c r="AC1408" s="156">
        <v>-0.00388890004585513</v>
      </c>
      <c r="AD1408" s="157">
        <v>47721</v>
      </c>
      <c r="AE1408" s="158">
        <v>773</v>
      </c>
      <c r="AF1408" s="158">
        <v>0</v>
      </c>
      <c r="AG1408" s="158">
        <v>48508</v>
      </c>
      <c r="AH1408" s="158">
        <v>814</v>
      </c>
      <c r="AI1408" s="158">
        <v>0</v>
      </c>
      <c r="AJ1408" s="155">
        <v>0.0161983193981685</v>
      </c>
      <c r="AK1408" s="155">
        <v>0.016780737197988</v>
      </c>
      <c r="AL1408" s="156">
        <v>-0.000582417799819438</v>
      </c>
    </row>
    <row r="1409" spans="1:38">
      <c r="A1409" s="166" t="s">
        <v>1085</v>
      </c>
      <c r="B1409" s="167" t="s">
        <v>1839</v>
      </c>
      <c r="C1409" s="167" t="s">
        <v>1234</v>
      </c>
      <c r="D1409" s="150">
        <v>3056</v>
      </c>
      <c r="E1409" s="150">
        <v>37</v>
      </c>
      <c r="F1409" s="150">
        <v>29</v>
      </c>
      <c r="G1409" s="150">
        <v>0</v>
      </c>
      <c r="H1409" s="150">
        <v>0</v>
      </c>
      <c r="I1409" s="151">
        <v>3316</v>
      </c>
      <c r="J1409" s="151">
        <v>39</v>
      </c>
      <c r="K1409" s="151">
        <v>38</v>
      </c>
      <c r="L1409" s="151">
        <v>0</v>
      </c>
      <c r="M1409" s="151">
        <v>0</v>
      </c>
      <c r="N1409" s="151">
        <v>3209</v>
      </c>
      <c r="O1409" s="151">
        <v>51</v>
      </c>
      <c r="P1409" s="151">
        <v>51</v>
      </c>
      <c r="Q1409" s="151">
        <v>16</v>
      </c>
      <c r="R1409" s="151">
        <v>0</v>
      </c>
      <c r="S1409" s="152">
        <v>0.015</v>
      </c>
      <c r="T1409" s="153">
        <v>87784</v>
      </c>
      <c r="U1409" s="153">
        <v>1300</v>
      </c>
      <c r="V1409" s="153">
        <v>1291</v>
      </c>
      <c r="W1409" s="153">
        <v>2</v>
      </c>
      <c r="X1409" s="151">
        <v>1158</v>
      </c>
      <c r="Y1409" s="154">
        <v>0.0147862936298186</v>
      </c>
      <c r="Z1409" s="154">
        <v>0.0121073298429319</v>
      </c>
      <c r="AA1409" s="154">
        <v>0.0117611580217129</v>
      </c>
      <c r="AB1409" s="155">
        <v>0.0158928014957931</v>
      </c>
      <c r="AC1409" s="156">
        <v>0.000346171821219031</v>
      </c>
      <c r="AD1409" s="157">
        <v>21208</v>
      </c>
      <c r="AE1409" s="158">
        <v>315</v>
      </c>
      <c r="AF1409" s="158">
        <v>0</v>
      </c>
      <c r="AG1409" s="158">
        <v>21740</v>
      </c>
      <c r="AH1409" s="158">
        <v>289</v>
      </c>
      <c r="AI1409" s="158">
        <v>0</v>
      </c>
      <c r="AJ1409" s="155">
        <v>0.0148528857035081</v>
      </c>
      <c r="AK1409" s="155">
        <v>0.0132934682612695</v>
      </c>
      <c r="AL1409" s="156">
        <v>0.00155941744223856</v>
      </c>
    </row>
    <row r="1410" spans="1:38">
      <c r="A1410" s="166" t="s">
        <v>1085</v>
      </c>
      <c r="B1410" s="167" t="s">
        <v>1839</v>
      </c>
      <c r="C1410" s="167" t="s">
        <v>1235</v>
      </c>
      <c r="D1410" s="150">
        <v>3352</v>
      </c>
      <c r="E1410" s="150">
        <v>31</v>
      </c>
      <c r="F1410" s="150">
        <v>24</v>
      </c>
      <c r="G1410" s="150">
        <v>0</v>
      </c>
      <c r="H1410" s="150">
        <v>0</v>
      </c>
      <c r="I1410" s="151">
        <v>3289</v>
      </c>
      <c r="J1410" s="151">
        <v>33</v>
      </c>
      <c r="K1410" s="151">
        <v>33</v>
      </c>
      <c r="L1410" s="151">
        <v>5</v>
      </c>
      <c r="M1410" s="151">
        <v>0</v>
      </c>
      <c r="N1410" s="151">
        <v>3388</v>
      </c>
      <c r="O1410" s="151">
        <v>48</v>
      </c>
      <c r="P1410" s="151">
        <v>47</v>
      </c>
      <c r="Q1410" s="151">
        <v>32</v>
      </c>
      <c r="R1410" s="151">
        <v>0</v>
      </c>
      <c r="S1410" s="152">
        <v>0.015</v>
      </c>
      <c r="T1410" s="153">
        <v>92333</v>
      </c>
      <c r="U1410" s="153">
        <v>1174</v>
      </c>
      <c r="V1410" s="153">
        <v>1166</v>
      </c>
      <c r="W1410" s="153">
        <v>0</v>
      </c>
      <c r="X1410" s="151">
        <v>1080</v>
      </c>
      <c r="Y1410" s="154">
        <v>0.0127148473460193</v>
      </c>
      <c r="Z1410" s="154">
        <v>0.00924821002386635</v>
      </c>
      <c r="AA1410" s="154">
        <v>0.0100334448160535</v>
      </c>
      <c r="AB1410" s="155">
        <v>0.0141676505312869</v>
      </c>
      <c r="AC1410" s="156">
        <v>-0.000785234792187164</v>
      </c>
      <c r="AD1410" s="157">
        <v>22344</v>
      </c>
      <c r="AE1410" s="158">
        <v>282</v>
      </c>
      <c r="AF1410" s="158">
        <v>0</v>
      </c>
      <c r="AG1410" s="158">
        <v>22696</v>
      </c>
      <c r="AH1410" s="158">
        <v>299</v>
      </c>
      <c r="AI1410" s="158">
        <v>0</v>
      </c>
      <c r="AJ1410" s="155">
        <v>0.0126208378088077</v>
      </c>
      <c r="AK1410" s="155">
        <v>0.013174127599577</v>
      </c>
      <c r="AL1410" s="156">
        <v>-0.000553289790769284</v>
      </c>
    </row>
    <row r="1411" spans="1:38">
      <c r="A1411" s="166" t="s">
        <v>1085</v>
      </c>
      <c r="B1411" s="167" t="s">
        <v>1839</v>
      </c>
      <c r="C1411" s="167" t="s">
        <v>1236</v>
      </c>
      <c r="D1411" s="150">
        <v>3908</v>
      </c>
      <c r="E1411" s="150">
        <v>46</v>
      </c>
      <c r="F1411" s="150">
        <v>41</v>
      </c>
      <c r="G1411" s="150">
        <v>0</v>
      </c>
      <c r="H1411" s="150">
        <v>0</v>
      </c>
      <c r="I1411" s="151">
        <v>3795</v>
      </c>
      <c r="J1411" s="151">
        <v>69</v>
      </c>
      <c r="K1411" s="151">
        <v>69</v>
      </c>
      <c r="L1411" s="151">
        <v>0</v>
      </c>
      <c r="M1411" s="151">
        <v>0</v>
      </c>
      <c r="N1411" s="151">
        <v>3992</v>
      </c>
      <c r="O1411" s="151">
        <v>44</v>
      </c>
      <c r="P1411" s="151">
        <v>44</v>
      </c>
      <c r="Q1411" s="151">
        <v>15</v>
      </c>
      <c r="R1411" s="151">
        <v>0</v>
      </c>
      <c r="S1411" s="152">
        <v>0.015</v>
      </c>
      <c r="T1411" s="153">
        <v>108472</v>
      </c>
      <c r="U1411" s="153">
        <v>1440</v>
      </c>
      <c r="V1411" s="153">
        <v>1435</v>
      </c>
      <c r="W1411" s="153">
        <v>0</v>
      </c>
      <c r="X1411" s="151">
        <v>1252</v>
      </c>
      <c r="Y1411" s="154">
        <v>0.0132753152887381</v>
      </c>
      <c r="Z1411" s="154">
        <v>0.0117707267144319</v>
      </c>
      <c r="AA1411" s="154">
        <v>0.0181818181818182</v>
      </c>
      <c r="AB1411" s="155">
        <v>0.0110220440881764</v>
      </c>
      <c r="AC1411" s="156">
        <v>-0.00641109146738625</v>
      </c>
      <c r="AD1411" s="157">
        <v>26590</v>
      </c>
      <c r="AE1411" s="158">
        <v>384</v>
      </c>
      <c r="AF1411" s="158">
        <v>0</v>
      </c>
      <c r="AG1411" s="158">
        <v>26781</v>
      </c>
      <c r="AH1411" s="158">
        <v>367</v>
      </c>
      <c r="AI1411" s="158">
        <v>0</v>
      </c>
      <c r="AJ1411" s="155">
        <v>0.0144415193681835</v>
      </c>
      <c r="AK1411" s="155">
        <v>0.0137037451924872</v>
      </c>
      <c r="AL1411" s="156">
        <v>0.000737774175696315</v>
      </c>
    </row>
    <row r="1412" spans="1:38">
      <c r="A1412" s="166" t="s">
        <v>1085</v>
      </c>
      <c r="B1412" s="167" t="s">
        <v>1839</v>
      </c>
      <c r="C1412" s="167" t="s">
        <v>1237</v>
      </c>
      <c r="D1412" s="150">
        <v>2674</v>
      </c>
      <c r="E1412" s="150">
        <v>39</v>
      </c>
      <c r="F1412" s="150">
        <v>32</v>
      </c>
      <c r="G1412" s="150">
        <v>0</v>
      </c>
      <c r="H1412" s="150">
        <v>0</v>
      </c>
      <c r="I1412" s="151">
        <v>2379</v>
      </c>
      <c r="J1412" s="151">
        <v>46</v>
      </c>
      <c r="K1412" s="151">
        <v>46</v>
      </c>
      <c r="L1412" s="151">
        <v>0</v>
      </c>
      <c r="M1412" s="151">
        <v>0</v>
      </c>
      <c r="N1412" s="151">
        <v>2745</v>
      </c>
      <c r="O1412" s="151">
        <v>36</v>
      </c>
      <c r="P1412" s="151">
        <v>36</v>
      </c>
      <c r="Q1412" s="151">
        <v>19</v>
      </c>
      <c r="R1412" s="151">
        <v>0</v>
      </c>
      <c r="S1412" s="152">
        <v>0.015</v>
      </c>
      <c r="T1412" s="153">
        <v>73568</v>
      </c>
      <c r="U1412" s="153">
        <v>1062</v>
      </c>
      <c r="V1412" s="153">
        <v>1055</v>
      </c>
      <c r="W1412" s="153">
        <v>2</v>
      </c>
      <c r="X1412" s="151">
        <v>930</v>
      </c>
      <c r="Y1412" s="154">
        <v>0.0144084384515007</v>
      </c>
      <c r="Z1412" s="154">
        <v>0.0145848915482423</v>
      </c>
      <c r="AA1412" s="154">
        <v>0.0193358554014292</v>
      </c>
      <c r="AB1412" s="155">
        <v>0.0131147540983607</v>
      </c>
      <c r="AC1412" s="156">
        <v>-0.00475096385318684</v>
      </c>
      <c r="AD1412" s="157">
        <v>17973</v>
      </c>
      <c r="AE1412" s="158">
        <v>310</v>
      </c>
      <c r="AF1412" s="158">
        <v>1</v>
      </c>
      <c r="AG1412" s="158">
        <v>17848</v>
      </c>
      <c r="AH1412" s="158">
        <v>254</v>
      </c>
      <c r="AI1412" s="158">
        <v>0</v>
      </c>
      <c r="AJ1412" s="155">
        <v>0.0171924553496912</v>
      </c>
      <c r="AK1412" s="155">
        <v>0.0142312864186463</v>
      </c>
      <c r="AL1412" s="156">
        <v>0.00296116893104485</v>
      </c>
    </row>
    <row r="1413" spans="1:38">
      <c r="A1413" s="166" t="s">
        <v>1085</v>
      </c>
      <c r="B1413" s="167" t="s">
        <v>1839</v>
      </c>
      <c r="C1413" s="167" t="s">
        <v>1238</v>
      </c>
      <c r="D1413" s="150">
        <v>4713</v>
      </c>
      <c r="E1413" s="150">
        <v>59</v>
      </c>
      <c r="F1413" s="150">
        <v>48</v>
      </c>
      <c r="G1413" s="150">
        <v>0</v>
      </c>
      <c r="H1413" s="150">
        <v>0</v>
      </c>
      <c r="I1413" s="151">
        <v>4453</v>
      </c>
      <c r="J1413" s="151">
        <v>80</v>
      </c>
      <c r="K1413" s="151">
        <v>79</v>
      </c>
      <c r="L1413" s="151">
        <v>9</v>
      </c>
      <c r="M1413" s="151">
        <v>0</v>
      </c>
      <c r="N1413" s="151">
        <v>4672</v>
      </c>
      <c r="O1413" s="151">
        <v>103</v>
      </c>
      <c r="P1413" s="151">
        <v>103</v>
      </c>
      <c r="Q1413" s="151">
        <v>65</v>
      </c>
      <c r="R1413" s="151">
        <v>0</v>
      </c>
      <c r="S1413" s="152">
        <v>0.015</v>
      </c>
      <c r="T1413" s="153">
        <v>132160</v>
      </c>
      <c r="U1413" s="153">
        <v>2180</v>
      </c>
      <c r="V1413" s="153">
        <v>2168</v>
      </c>
      <c r="W1413" s="153">
        <v>0</v>
      </c>
      <c r="X1413" s="151">
        <v>1985</v>
      </c>
      <c r="Y1413" s="154">
        <v>0.0164951573849879</v>
      </c>
      <c r="Z1413" s="154">
        <v>0.012518565669425</v>
      </c>
      <c r="AA1413" s="154">
        <v>0.0179654165730968</v>
      </c>
      <c r="AB1413" s="155">
        <v>0.0220462328767123</v>
      </c>
      <c r="AC1413" s="156">
        <v>-0.00544685090367179</v>
      </c>
      <c r="AD1413" s="157">
        <v>31661</v>
      </c>
      <c r="AE1413" s="158">
        <v>535</v>
      </c>
      <c r="AF1413" s="158">
        <v>0</v>
      </c>
      <c r="AG1413" s="158">
        <v>31986</v>
      </c>
      <c r="AH1413" s="158">
        <v>573</v>
      </c>
      <c r="AI1413" s="158">
        <v>0</v>
      </c>
      <c r="AJ1413" s="155">
        <v>0.0168977606519061</v>
      </c>
      <c r="AK1413" s="155">
        <v>0.0179140874132433</v>
      </c>
      <c r="AL1413" s="156">
        <v>-0.00101632676133716</v>
      </c>
    </row>
    <row r="1414" spans="1:38">
      <c r="A1414" s="166" t="s">
        <v>1085</v>
      </c>
      <c r="B1414" s="167" t="s">
        <v>1839</v>
      </c>
      <c r="C1414" s="167" t="s">
        <v>1239</v>
      </c>
      <c r="D1414" s="150">
        <v>3329</v>
      </c>
      <c r="E1414" s="150">
        <v>40</v>
      </c>
      <c r="F1414" s="150">
        <v>34</v>
      </c>
      <c r="G1414" s="150">
        <v>1</v>
      </c>
      <c r="H1414" s="150">
        <v>0</v>
      </c>
      <c r="I1414" s="151">
        <v>2978</v>
      </c>
      <c r="J1414" s="151">
        <v>53</v>
      </c>
      <c r="K1414" s="151">
        <v>53</v>
      </c>
      <c r="L1414" s="151">
        <v>7</v>
      </c>
      <c r="M1414" s="151">
        <v>0</v>
      </c>
      <c r="N1414" s="151">
        <v>3419</v>
      </c>
      <c r="O1414" s="151">
        <v>53</v>
      </c>
      <c r="P1414" s="151">
        <v>53</v>
      </c>
      <c r="Q1414" s="151">
        <v>23</v>
      </c>
      <c r="R1414" s="151">
        <v>0</v>
      </c>
      <c r="S1414" s="152">
        <v>0.015</v>
      </c>
      <c r="T1414" s="153">
        <v>95788</v>
      </c>
      <c r="U1414" s="153">
        <v>1326</v>
      </c>
      <c r="V1414" s="153">
        <v>1320</v>
      </c>
      <c r="W1414" s="153">
        <v>1</v>
      </c>
      <c r="X1414" s="151">
        <v>1188</v>
      </c>
      <c r="Y1414" s="154">
        <v>0.0138326303921159</v>
      </c>
      <c r="Z1414" s="154">
        <v>0.0120156203063983</v>
      </c>
      <c r="AA1414" s="154">
        <v>0.0177971793149765</v>
      </c>
      <c r="AB1414" s="155">
        <v>0.0155016086575022</v>
      </c>
      <c r="AC1414" s="156">
        <v>-0.00578155900857817</v>
      </c>
      <c r="AD1414" s="157">
        <v>22945</v>
      </c>
      <c r="AE1414" s="158">
        <v>307</v>
      </c>
      <c r="AF1414" s="158">
        <v>0</v>
      </c>
      <c r="AG1414" s="158">
        <v>22574</v>
      </c>
      <c r="AH1414" s="158">
        <v>333</v>
      </c>
      <c r="AI1414" s="158">
        <v>0</v>
      </c>
      <c r="AJ1414" s="155">
        <v>0.0133798213118326</v>
      </c>
      <c r="AK1414" s="155">
        <v>0.014751484008151</v>
      </c>
      <c r="AL1414" s="156">
        <v>-0.00137166269631833</v>
      </c>
    </row>
    <row r="1415" spans="1:38">
      <c r="A1415" s="166" t="s">
        <v>1085</v>
      </c>
      <c r="B1415" s="167" t="s">
        <v>1839</v>
      </c>
      <c r="C1415" s="167" t="s">
        <v>1240</v>
      </c>
      <c r="D1415" s="150">
        <v>3081</v>
      </c>
      <c r="E1415" s="150">
        <v>74</v>
      </c>
      <c r="F1415" s="150">
        <v>24</v>
      </c>
      <c r="G1415" s="150">
        <v>0</v>
      </c>
      <c r="H1415" s="150">
        <v>0</v>
      </c>
      <c r="I1415" s="151">
        <v>2972</v>
      </c>
      <c r="J1415" s="151">
        <v>17</v>
      </c>
      <c r="K1415" s="151">
        <v>17</v>
      </c>
      <c r="L1415" s="151">
        <v>0</v>
      </c>
      <c r="M1415" s="151">
        <v>0</v>
      </c>
      <c r="N1415" s="151">
        <v>2984</v>
      </c>
      <c r="O1415" s="151">
        <v>59</v>
      </c>
      <c r="P1415" s="151">
        <v>59</v>
      </c>
      <c r="Q1415" s="151">
        <v>9</v>
      </c>
      <c r="R1415" s="151">
        <v>0</v>
      </c>
      <c r="S1415" s="152">
        <v>0.015</v>
      </c>
      <c r="T1415" s="153">
        <v>85994</v>
      </c>
      <c r="U1415" s="153">
        <v>1451</v>
      </c>
      <c r="V1415" s="153">
        <v>1399</v>
      </c>
      <c r="W1415" s="153">
        <v>1</v>
      </c>
      <c r="X1415" s="151">
        <v>1261</v>
      </c>
      <c r="Y1415" s="154">
        <v>0.0168616415098728</v>
      </c>
      <c r="Z1415" s="154">
        <v>0.0240181759169101</v>
      </c>
      <c r="AA1415" s="154">
        <v>0.00572005383580081</v>
      </c>
      <c r="AB1415" s="155">
        <v>0.0197721179624665</v>
      </c>
      <c r="AC1415" s="156">
        <v>0.0182981220811093</v>
      </c>
      <c r="AD1415" s="157">
        <v>20573</v>
      </c>
      <c r="AE1415" s="158">
        <v>370</v>
      </c>
      <c r="AF1415" s="158">
        <v>1</v>
      </c>
      <c r="AG1415" s="158">
        <v>20593</v>
      </c>
      <c r="AH1415" s="158">
        <v>371</v>
      </c>
      <c r="AI1415" s="158">
        <v>0</v>
      </c>
      <c r="AJ1415" s="155">
        <v>0.0179361298789676</v>
      </c>
      <c r="AK1415" s="155">
        <v>0.018015830622056</v>
      </c>
      <c r="AL1415" s="156">
        <v>-7.97007430884608e-5</v>
      </c>
    </row>
    <row r="1416" spans="1:38">
      <c r="A1416" s="166" t="s">
        <v>1085</v>
      </c>
      <c r="B1416" s="167" t="s">
        <v>1839</v>
      </c>
      <c r="C1416" s="167" t="s">
        <v>1241</v>
      </c>
      <c r="D1416" s="150">
        <v>5501</v>
      </c>
      <c r="E1416" s="150">
        <v>49</v>
      </c>
      <c r="F1416" s="150">
        <v>39</v>
      </c>
      <c r="G1416" s="150">
        <v>0</v>
      </c>
      <c r="H1416" s="150">
        <v>0</v>
      </c>
      <c r="I1416" s="151">
        <v>5038</v>
      </c>
      <c r="J1416" s="151">
        <v>60</v>
      </c>
      <c r="K1416" s="151">
        <v>60</v>
      </c>
      <c r="L1416" s="151">
        <v>3</v>
      </c>
      <c r="M1416" s="151">
        <v>0</v>
      </c>
      <c r="N1416" s="151">
        <v>5459</v>
      </c>
      <c r="O1416" s="151">
        <v>78</v>
      </c>
      <c r="P1416" s="151">
        <v>78</v>
      </c>
      <c r="Q1416" s="151">
        <v>41</v>
      </c>
      <c r="R1416" s="151">
        <v>0</v>
      </c>
      <c r="S1416" s="152">
        <v>0.015</v>
      </c>
      <c r="T1416" s="153">
        <v>149516</v>
      </c>
      <c r="U1416" s="153">
        <v>1819</v>
      </c>
      <c r="V1416" s="153">
        <v>1807</v>
      </c>
      <c r="W1416" s="153">
        <v>1</v>
      </c>
      <c r="X1416" s="151">
        <v>1628</v>
      </c>
      <c r="Y1416" s="154">
        <v>0.0121592337943765</v>
      </c>
      <c r="Z1416" s="154">
        <v>0.00890747136884203</v>
      </c>
      <c r="AA1416" s="154">
        <v>0.0119094878920206</v>
      </c>
      <c r="AB1416" s="155">
        <v>0.0142883311961898</v>
      </c>
      <c r="AC1416" s="156">
        <v>-0.00300201652317861</v>
      </c>
      <c r="AD1416" s="157">
        <v>36730</v>
      </c>
      <c r="AE1416" s="158">
        <v>487</v>
      </c>
      <c r="AF1416" s="158">
        <v>0</v>
      </c>
      <c r="AG1416" s="158">
        <v>36709</v>
      </c>
      <c r="AH1416" s="158">
        <v>440</v>
      </c>
      <c r="AI1416" s="158">
        <v>0</v>
      </c>
      <c r="AJ1416" s="155">
        <v>0.0132589164170977</v>
      </c>
      <c r="AK1416" s="155">
        <v>0.0119861614318015</v>
      </c>
      <c r="AL1416" s="156">
        <v>0.00127275498529628</v>
      </c>
    </row>
    <row r="1417" spans="1:38">
      <c r="A1417" s="166" t="s">
        <v>1085</v>
      </c>
      <c r="B1417" s="167" t="s">
        <v>1840</v>
      </c>
      <c r="C1417" s="167" t="s">
        <v>1242</v>
      </c>
      <c r="D1417" s="150">
        <v>4057</v>
      </c>
      <c r="E1417" s="150">
        <v>91</v>
      </c>
      <c r="F1417" s="150">
        <v>51</v>
      </c>
      <c r="G1417" s="150">
        <v>0</v>
      </c>
      <c r="H1417" s="150">
        <v>0</v>
      </c>
      <c r="I1417" s="151">
        <v>3695</v>
      </c>
      <c r="J1417" s="151">
        <v>137</v>
      </c>
      <c r="K1417" s="151">
        <v>136</v>
      </c>
      <c r="L1417" s="151">
        <v>0</v>
      </c>
      <c r="M1417" s="151">
        <v>0</v>
      </c>
      <c r="N1417" s="151">
        <v>3746</v>
      </c>
      <c r="O1417" s="151">
        <v>104</v>
      </c>
      <c r="P1417" s="151">
        <v>104</v>
      </c>
      <c r="Q1417" s="151">
        <v>40</v>
      </c>
      <c r="R1417" s="151">
        <v>0</v>
      </c>
      <c r="S1417" s="152">
        <v>0.015</v>
      </c>
      <c r="T1417" s="153">
        <v>107548</v>
      </c>
      <c r="U1417" s="153">
        <v>3566</v>
      </c>
      <c r="V1417" s="153">
        <v>3524</v>
      </c>
      <c r="W1417" s="153">
        <v>10</v>
      </c>
      <c r="X1417" s="151">
        <v>3184</v>
      </c>
      <c r="Y1417" s="154">
        <v>0.0330643061702682</v>
      </c>
      <c r="Z1417" s="154">
        <v>0.022430367266453</v>
      </c>
      <c r="AA1417" s="154">
        <v>0.0370771312584574</v>
      </c>
      <c r="AB1417" s="155">
        <v>0.0277629471436199</v>
      </c>
      <c r="AC1417" s="156">
        <v>-0.0146467639920043</v>
      </c>
      <c r="AD1417" s="157">
        <v>25814</v>
      </c>
      <c r="AE1417" s="158">
        <v>853</v>
      </c>
      <c r="AF1417" s="158">
        <v>0</v>
      </c>
      <c r="AG1417" s="158">
        <v>26216</v>
      </c>
      <c r="AH1417" s="158">
        <v>946</v>
      </c>
      <c r="AI1417" s="158">
        <v>2</v>
      </c>
      <c r="AJ1417" s="155">
        <v>0.033044084605253</v>
      </c>
      <c r="AK1417" s="155">
        <v>0.0360085444003662</v>
      </c>
      <c r="AL1417" s="156">
        <v>-0.00296445979511323</v>
      </c>
    </row>
    <row r="1418" spans="1:38">
      <c r="A1418" s="166" t="s">
        <v>1085</v>
      </c>
      <c r="B1418" s="167" t="s">
        <v>1840</v>
      </c>
      <c r="C1418" s="167" t="s">
        <v>1243</v>
      </c>
      <c r="D1418" s="150">
        <v>5118</v>
      </c>
      <c r="E1418" s="150">
        <v>153</v>
      </c>
      <c r="F1418" s="150">
        <v>101</v>
      </c>
      <c r="G1418" s="150">
        <v>0</v>
      </c>
      <c r="H1418" s="150">
        <v>0</v>
      </c>
      <c r="I1418" s="151">
        <v>4984</v>
      </c>
      <c r="J1418" s="151">
        <v>163</v>
      </c>
      <c r="K1418" s="151">
        <v>163</v>
      </c>
      <c r="L1418" s="151">
        <v>2</v>
      </c>
      <c r="M1418" s="151">
        <v>0</v>
      </c>
      <c r="N1418" s="151">
        <v>5043</v>
      </c>
      <c r="O1418" s="151">
        <v>152</v>
      </c>
      <c r="P1418" s="151">
        <v>152</v>
      </c>
      <c r="Q1418" s="151">
        <v>30</v>
      </c>
      <c r="R1418" s="151">
        <v>0</v>
      </c>
      <c r="S1418" s="152">
        <v>0.015</v>
      </c>
      <c r="T1418" s="153">
        <v>139449</v>
      </c>
      <c r="U1418" s="153">
        <v>4703</v>
      </c>
      <c r="V1418" s="153">
        <v>4649</v>
      </c>
      <c r="W1418" s="153">
        <v>1</v>
      </c>
      <c r="X1418" s="151">
        <v>4130</v>
      </c>
      <c r="Y1418" s="154">
        <v>0.0337184203543948</v>
      </c>
      <c r="Z1418" s="154">
        <v>0.02989449003517</v>
      </c>
      <c r="AA1418" s="154">
        <v>0.0327046548956661</v>
      </c>
      <c r="AB1418" s="155">
        <v>0.0301407892127702</v>
      </c>
      <c r="AC1418" s="156">
        <v>-0.00281016486049614</v>
      </c>
      <c r="AD1418" s="157">
        <v>34103</v>
      </c>
      <c r="AE1418" s="158">
        <v>1097</v>
      </c>
      <c r="AF1418" s="158">
        <v>0</v>
      </c>
      <c r="AG1418" s="158">
        <v>34124</v>
      </c>
      <c r="AH1418" s="158">
        <v>1243</v>
      </c>
      <c r="AI1418" s="158">
        <v>0</v>
      </c>
      <c r="AJ1418" s="155">
        <v>0.0321672580124916</v>
      </c>
      <c r="AK1418" s="155">
        <v>0.0364259758527722</v>
      </c>
      <c r="AL1418" s="156">
        <v>-0.00425871784028067</v>
      </c>
    </row>
    <row r="1419" spans="1:38">
      <c r="A1419" s="166" t="s">
        <v>1085</v>
      </c>
      <c r="B1419" s="167" t="s">
        <v>1840</v>
      </c>
      <c r="C1419" s="167" t="s">
        <v>1244</v>
      </c>
      <c r="D1419" s="150">
        <v>4870</v>
      </c>
      <c r="E1419" s="150">
        <v>155</v>
      </c>
      <c r="F1419" s="150">
        <v>94</v>
      </c>
      <c r="G1419" s="150">
        <v>0</v>
      </c>
      <c r="H1419" s="150">
        <v>0</v>
      </c>
      <c r="I1419" s="151">
        <v>4382</v>
      </c>
      <c r="J1419" s="151">
        <v>218</v>
      </c>
      <c r="K1419" s="151">
        <v>217</v>
      </c>
      <c r="L1419" s="151">
        <v>18</v>
      </c>
      <c r="M1419" s="151">
        <v>0</v>
      </c>
      <c r="N1419" s="151">
        <v>4431</v>
      </c>
      <c r="O1419" s="151">
        <v>183</v>
      </c>
      <c r="P1419" s="151">
        <v>183</v>
      </c>
      <c r="Q1419" s="151">
        <v>97</v>
      </c>
      <c r="R1419" s="151">
        <v>0</v>
      </c>
      <c r="S1419" s="152">
        <v>0.015</v>
      </c>
      <c r="T1419" s="153">
        <v>126130</v>
      </c>
      <c r="U1419" s="153">
        <v>4806</v>
      </c>
      <c r="V1419" s="153">
        <v>4743</v>
      </c>
      <c r="W1419" s="153">
        <v>10</v>
      </c>
      <c r="X1419" s="151">
        <v>4276</v>
      </c>
      <c r="Y1419" s="154">
        <v>0.0380242606834219</v>
      </c>
      <c r="Z1419" s="154">
        <v>0.0318275154004107</v>
      </c>
      <c r="AA1419" s="154">
        <v>0.0497489730716568</v>
      </c>
      <c r="AB1419" s="155">
        <v>0.041299932295193</v>
      </c>
      <c r="AC1419" s="156">
        <v>-0.0179214576712461</v>
      </c>
      <c r="AD1419" s="157">
        <v>30358</v>
      </c>
      <c r="AE1419" s="158">
        <v>1228</v>
      </c>
      <c r="AF1419" s="158">
        <v>0</v>
      </c>
      <c r="AG1419" s="158">
        <v>30976</v>
      </c>
      <c r="AH1419" s="158">
        <v>1149</v>
      </c>
      <c r="AI1419" s="158">
        <v>0</v>
      </c>
      <c r="AJ1419" s="155">
        <v>0.0404506225706568</v>
      </c>
      <c r="AK1419" s="155">
        <v>0.0370932334710744</v>
      </c>
      <c r="AL1419" s="156">
        <v>0.00335738909958245</v>
      </c>
    </row>
    <row r="1420" spans="1:38">
      <c r="A1420" s="166" t="s">
        <v>1085</v>
      </c>
      <c r="B1420" s="167" t="s">
        <v>1840</v>
      </c>
      <c r="C1420" s="167" t="s">
        <v>1245</v>
      </c>
      <c r="D1420" s="150">
        <v>0</v>
      </c>
      <c r="E1420" s="150">
        <v>0</v>
      </c>
      <c r="F1420" s="150">
        <v>0</v>
      </c>
      <c r="G1420" s="150">
        <v>0</v>
      </c>
      <c r="H1420" s="150">
        <v>0</v>
      </c>
      <c r="I1420" s="151">
        <v>0</v>
      </c>
      <c r="J1420" s="151">
        <v>1</v>
      </c>
      <c r="K1420" s="151">
        <v>1</v>
      </c>
      <c r="L1420" s="151">
        <v>1</v>
      </c>
      <c r="M1420" s="151">
        <v>0</v>
      </c>
      <c r="N1420" s="151">
        <v>0</v>
      </c>
      <c r="O1420" s="151">
        <v>0</v>
      </c>
      <c r="P1420" s="151">
        <v>0</v>
      </c>
      <c r="Q1420" s="151">
        <v>0</v>
      </c>
      <c r="R1420" s="151">
        <v>0</v>
      </c>
      <c r="S1420" s="152">
        <v>0.015</v>
      </c>
      <c r="T1420" s="153">
        <v>0</v>
      </c>
      <c r="U1420" s="153">
        <v>31</v>
      </c>
      <c r="V1420" s="153">
        <v>31</v>
      </c>
      <c r="W1420" s="153">
        <v>0</v>
      </c>
      <c r="X1420" s="151">
        <v>31</v>
      </c>
      <c r="Y1420" s="154">
        <v>0</v>
      </c>
      <c r="Z1420" s="154">
        <v>0</v>
      </c>
      <c r="AA1420" s="154">
        <v>0</v>
      </c>
      <c r="AB1420" s="155">
        <v>0</v>
      </c>
      <c r="AC1420" s="156">
        <v>0</v>
      </c>
      <c r="AD1420" s="157">
        <v>0</v>
      </c>
      <c r="AE1420" s="158">
        <v>3</v>
      </c>
      <c r="AF1420" s="158">
        <v>0</v>
      </c>
      <c r="AG1420" s="158">
        <v>0</v>
      </c>
      <c r="AH1420" s="158">
        <v>11</v>
      </c>
      <c r="AI1420" s="158">
        <v>0</v>
      </c>
      <c r="AJ1420" s="155">
        <v>0</v>
      </c>
      <c r="AK1420" s="155">
        <v>0</v>
      </c>
      <c r="AL1420" s="156">
        <v>0</v>
      </c>
    </row>
    <row r="1421" spans="1:38">
      <c r="A1421" s="166" t="s">
        <v>1085</v>
      </c>
      <c r="B1421" s="167" t="s">
        <v>1840</v>
      </c>
      <c r="C1421" s="167" t="s">
        <v>1246</v>
      </c>
      <c r="D1421" s="150">
        <v>5877</v>
      </c>
      <c r="E1421" s="150">
        <v>117</v>
      </c>
      <c r="F1421" s="150">
        <v>77</v>
      </c>
      <c r="G1421" s="150">
        <v>0</v>
      </c>
      <c r="H1421" s="150">
        <v>0</v>
      </c>
      <c r="I1421" s="151">
        <v>5408</v>
      </c>
      <c r="J1421" s="151">
        <v>167</v>
      </c>
      <c r="K1421" s="151">
        <v>167</v>
      </c>
      <c r="L1421" s="151">
        <v>5</v>
      </c>
      <c r="M1421" s="151">
        <v>0</v>
      </c>
      <c r="N1421" s="151">
        <v>5957</v>
      </c>
      <c r="O1421" s="151">
        <v>138</v>
      </c>
      <c r="P1421" s="151">
        <v>138</v>
      </c>
      <c r="Q1421" s="151">
        <v>36</v>
      </c>
      <c r="R1421" s="151">
        <v>0</v>
      </c>
      <c r="S1421" s="152">
        <v>0.015</v>
      </c>
      <c r="T1421" s="153">
        <v>164493</v>
      </c>
      <c r="U1421" s="153">
        <v>4215</v>
      </c>
      <c r="V1421" s="153">
        <v>4175</v>
      </c>
      <c r="W1421" s="153">
        <v>0</v>
      </c>
      <c r="X1421" s="151">
        <v>3765</v>
      </c>
      <c r="Y1421" s="154">
        <v>0.0256241906950448</v>
      </c>
      <c r="Z1421" s="154">
        <v>0.0199081163859112</v>
      </c>
      <c r="AA1421" s="154">
        <v>0.0308801775147929</v>
      </c>
      <c r="AB1421" s="155">
        <v>0.0231660231660232</v>
      </c>
      <c r="AC1421" s="156">
        <v>-0.0109720611288817</v>
      </c>
      <c r="AD1421" s="157">
        <v>38628</v>
      </c>
      <c r="AE1421" s="158">
        <v>994</v>
      </c>
      <c r="AF1421" s="158">
        <v>0</v>
      </c>
      <c r="AG1421" s="158">
        <v>39781</v>
      </c>
      <c r="AH1421" s="158">
        <v>939</v>
      </c>
      <c r="AI1421" s="158">
        <v>0</v>
      </c>
      <c r="AJ1421" s="155">
        <v>0.025732629180905</v>
      </c>
      <c r="AK1421" s="155">
        <v>0.0236042331766421</v>
      </c>
      <c r="AL1421" s="156">
        <v>0.00212839600426293</v>
      </c>
    </row>
    <row r="1422" spans="1:38">
      <c r="A1422" s="166" t="s">
        <v>1085</v>
      </c>
      <c r="B1422" s="167" t="s">
        <v>1840</v>
      </c>
      <c r="C1422" s="167" t="s">
        <v>1247</v>
      </c>
      <c r="D1422" s="150">
        <v>3068</v>
      </c>
      <c r="E1422" s="150">
        <v>80</v>
      </c>
      <c r="F1422" s="150">
        <v>42</v>
      </c>
      <c r="G1422" s="150">
        <v>0</v>
      </c>
      <c r="H1422" s="150">
        <v>0</v>
      </c>
      <c r="I1422" s="151">
        <v>2891</v>
      </c>
      <c r="J1422" s="151">
        <v>126</v>
      </c>
      <c r="K1422" s="151">
        <v>125</v>
      </c>
      <c r="L1422" s="151">
        <v>1</v>
      </c>
      <c r="M1422" s="151">
        <v>0</v>
      </c>
      <c r="N1422" s="151">
        <v>3087</v>
      </c>
      <c r="O1422" s="151">
        <v>141</v>
      </c>
      <c r="P1422" s="151">
        <v>141</v>
      </c>
      <c r="Q1422" s="151">
        <v>21</v>
      </c>
      <c r="R1422" s="151">
        <v>0</v>
      </c>
      <c r="S1422" s="152">
        <v>0.015</v>
      </c>
      <c r="T1422" s="153">
        <v>85927</v>
      </c>
      <c r="U1422" s="153">
        <v>3148</v>
      </c>
      <c r="V1422" s="153">
        <v>3109</v>
      </c>
      <c r="W1422" s="153">
        <v>2</v>
      </c>
      <c r="X1422" s="151">
        <v>2763</v>
      </c>
      <c r="Y1422" s="154">
        <v>0.0366124733785655</v>
      </c>
      <c r="Z1422" s="154">
        <v>0.0260756192959583</v>
      </c>
      <c r="AA1422" s="154">
        <v>0.0435835351089588</v>
      </c>
      <c r="AB1422" s="155">
        <v>0.0456754130223518</v>
      </c>
      <c r="AC1422" s="156">
        <v>-0.0175079158130006</v>
      </c>
      <c r="AD1422" s="157">
        <v>20456</v>
      </c>
      <c r="AE1422" s="158">
        <v>751</v>
      </c>
      <c r="AF1422" s="158">
        <v>2</v>
      </c>
      <c r="AG1422" s="158">
        <v>20764</v>
      </c>
      <c r="AH1422" s="158">
        <v>781</v>
      </c>
      <c r="AI1422" s="158">
        <v>0</v>
      </c>
      <c r="AJ1422" s="155">
        <v>0.0366151740320688</v>
      </c>
      <c r="AK1422" s="155">
        <v>0.0376131766518975</v>
      </c>
      <c r="AL1422" s="156">
        <v>-0.000998002619828679</v>
      </c>
    </row>
    <row r="1423" spans="1:38">
      <c r="A1423" s="166" t="s">
        <v>1085</v>
      </c>
      <c r="B1423" s="167" t="s">
        <v>1840</v>
      </c>
      <c r="C1423" s="167" t="s">
        <v>1248</v>
      </c>
      <c r="D1423" s="150">
        <v>0</v>
      </c>
      <c r="E1423" s="150">
        <v>0</v>
      </c>
      <c r="F1423" s="150">
        <v>0</v>
      </c>
      <c r="G1423" s="150">
        <v>0</v>
      </c>
      <c r="H1423" s="150">
        <v>0</v>
      </c>
      <c r="I1423" s="151">
        <v>0</v>
      </c>
      <c r="J1423" s="151">
        <v>6</v>
      </c>
      <c r="K1423" s="151">
        <v>6</v>
      </c>
      <c r="L1423" s="151">
        <v>6</v>
      </c>
      <c r="M1423" s="151">
        <v>0</v>
      </c>
      <c r="N1423" s="151">
        <v>0</v>
      </c>
      <c r="O1423" s="151">
        <v>0</v>
      </c>
      <c r="P1423" s="151">
        <v>0</v>
      </c>
      <c r="Q1423" s="151">
        <v>0</v>
      </c>
      <c r="R1423" s="151">
        <v>0</v>
      </c>
      <c r="S1423" s="152">
        <v>0.015</v>
      </c>
      <c r="T1423" s="153">
        <v>1</v>
      </c>
      <c r="U1423" s="153">
        <v>101</v>
      </c>
      <c r="V1423" s="153">
        <v>101</v>
      </c>
      <c r="W1423" s="153">
        <v>0</v>
      </c>
      <c r="X1423" s="151">
        <v>98</v>
      </c>
      <c r="Y1423" s="154">
        <v>101</v>
      </c>
      <c r="Z1423" s="154">
        <v>0</v>
      </c>
      <c r="AA1423" s="154">
        <v>0</v>
      </c>
      <c r="AB1423" s="155">
        <v>0</v>
      </c>
      <c r="AC1423" s="156">
        <v>0</v>
      </c>
      <c r="AD1423" s="157">
        <v>0</v>
      </c>
      <c r="AE1423" s="158">
        <v>19</v>
      </c>
      <c r="AF1423" s="158">
        <v>0</v>
      </c>
      <c r="AG1423" s="158">
        <v>0</v>
      </c>
      <c r="AH1423" s="158">
        <v>16</v>
      </c>
      <c r="AI1423" s="158">
        <v>0</v>
      </c>
      <c r="AJ1423" s="155">
        <v>0</v>
      </c>
      <c r="AK1423" s="155">
        <v>0</v>
      </c>
      <c r="AL1423" s="156">
        <v>0</v>
      </c>
    </row>
    <row r="1424" spans="1:38">
      <c r="A1424" s="166" t="s">
        <v>1085</v>
      </c>
      <c r="B1424" s="167" t="s">
        <v>1840</v>
      </c>
      <c r="C1424" s="167" t="s">
        <v>1249</v>
      </c>
      <c r="D1424" s="150">
        <v>514</v>
      </c>
      <c r="E1424" s="150">
        <v>0</v>
      </c>
      <c r="F1424" s="150">
        <v>0</v>
      </c>
      <c r="G1424" s="150">
        <v>0</v>
      </c>
      <c r="H1424" s="150">
        <v>0</v>
      </c>
      <c r="I1424" s="151">
        <v>693</v>
      </c>
      <c r="J1424" s="151">
        <v>4</v>
      </c>
      <c r="K1424" s="151">
        <v>4</v>
      </c>
      <c r="L1424" s="151">
        <v>4</v>
      </c>
      <c r="M1424" s="151">
        <v>0</v>
      </c>
      <c r="N1424" s="151">
        <v>859</v>
      </c>
      <c r="O1424" s="151">
        <v>1</v>
      </c>
      <c r="P1424" s="151">
        <v>1</v>
      </c>
      <c r="Q1424" s="151">
        <v>1</v>
      </c>
      <c r="R1424" s="151">
        <v>0</v>
      </c>
      <c r="S1424" s="152">
        <v>0.015</v>
      </c>
      <c r="T1424" s="153">
        <v>20450</v>
      </c>
      <c r="U1424" s="153">
        <v>66</v>
      </c>
      <c r="V1424" s="153">
        <v>66</v>
      </c>
      <c r="W1424" s="153">
        <v>0</v>
      </c>
      <c r="X1424" s="151">
        <v>66</v>
      </c>
      <c r="Y1424" s="154">
        <v>0.00322738386308068</v>
      </c>
      <c r="Z1424" s="154">
        <v>0</v>
      </c>
      <c r="AA1424" s="154">
        <v>0.00577200577200577</v>
      </c>
      <c r="AB1424" s="155">
        <v>0.00116414435389988</v>
      </c>
      <c r="AC1424" s="156">
        <v>-0.00577200577200577</v>
      </c>
      <c r="AD1424" s="157">
        <v>5024</v>
      </c>
      <c r="AE1424" s="158">
        <v>9</v>
      </c>
      <c r="AF1424" s="158">
        <v>0</v>
      </c>
      <c r="AG1424" s="158">
        <v>5437</v>
      </c>
      <c r="AH1424" s="158">
        <v>9</v>
      </c>
      <c r="AI1424" s="158">
        <v>0</v>
      </c>
      <c r="AJ1424" s="155">
        <v>0.00179140127388535</v>
      </c>
      <c r="AK1424" s="155">
        <v>0.00165532462755196</v>
      </c>
      <c r="AL1424" s="156">
        <v>0.000136076646333391</v>
      </c>
    </row>
    <row r="1425" spans="1:38">
      <c r="A1425" s="166" t="s">
        <v>1085</v>
      </c>
      <c r="B1425" s="167" t="s">
        <v>1841</v>
      </c>
      <c r="C1425" s="167" t="s">
        <v>1250</v>
      </c>
      <c r="D1425" s="150">
        <v>2177</v>
      </c>
      <c r="E1425" s="150">
        <v>42</v>
      </c>
      <c r="F1425" s="150">
        <v>34</v>
      </c>
      <c r="G1425" s="150">
        <v>0</v>
      </c>
      <c r="H1425" s="150">
        <v>0</v>
      </c>
      <c r="I1425" s="151">
        <v>2042</v>
      </c>
      <c r="J1425" s="151">
        <v>57</v>
      </c>
      <c r="K1425" s="151">
        <v>57</v>
      </c>
      <c r="L1425" s="151">
        <v>1</v>
      </c>
      <c r="M1425" s="151">
        <v>0</v>
      </c>
      <c r="N1425" s="151">
        <v>2386</v>
      </c>
      <c r="O1425" s="151">
        <v>100</v>
      </c>
      <c r="P1425" s="151">
        <v>100</v>
      </c>
      <c r="Q1425" s="151">
        <v>42</v>
      </c>
      <c r="R1425" s="151">
        <v>0</v>
      </c>
      <c r="S1425" s="152">
        <v>0.015</v>
      </c>
      <c r="T1425" s="153">
        <v>58267</v>
      </c>
      <c r="U1425" s="153">
        <v>1819</v>
      </c>
      <c r="V1425" s="153">
        <v>1811</v>
      </c>
      <c r="W1425" s="153">
        <v>3</v>
      </c>
      <c r="X1425" s="151">
        <v>1615</v>
      </c>
      <c r="Y1425" s="154">
        <v>0.0311668697547497</v>
      </c>
      <c r="Z1425" s="154">
        <v>0.0192926045016077</v>
      </c>
      <c r="AA1425" s="154">
        <v>0.0279138099902057</v>
      </c>
      <c r="AB1425" s="155">
        <v>0.0419111483654652</v>
      </c>
      <c r="AC1425" s="156">
        <v>-0.00862120548859796</v>
      </c>
      <c r="AD1425" s="157">
        <v>14558</v>
      </c>
      <c r="AE1425" s="158">
        <v>446</v>
      </c>
      <c r="AF1425" s="158">
        <v>0</v>
      </c>
      <c r="AG1425" s="158">
        <v>14244</v>
      </c>
      <c r="AH1425" s="158">
        <v>524</v>
      </c>
      <c r="AI1425" s="158">
        <v>0</v>
      </c>
      <c r="AJ1425" s="155">
        <v>0.0306360763841187</v>
      </c>
      <c r="AK1425" s="155">
        <v>0.0367874192642516</v>
      </c>
      <c r="AL1425" s="156">
        <v>-0.00615134288013292</v>
      </c>
    </row>
    <row r="1426" spans="1:38">
      <c r="A1426" s="166" t="s">
        <v>1085</v>
      </c>
      <c r="B1426" s="167" t="s">
        <v>1841</v>
      </c>
      <c r="C1426" s="167" t="s">
        <v>1251</v>
      </c>
      <c r="D1426" s="150">
        <v>0</v>
      </c>
      <c r="E1426" s="150">
        <v>0</v>
      </c>
      <c r="F1426" s="150">
        <v>0</v>
      </c>
      <c r="G1426" s="150">
        <v>0</v>
      </c>
      <c r="H1426" s="150">
        <v>0</v>
      </c>
      <c r="I1426" s="151">
        <v>0</v>
      </c>
      <c r="J1426" s="151">
        <v>1</v>
      </c>
      <c r="K1426" s="151">
        <v>1</v>
      </c>
      <c r="L1426" s="151">
        <v>1</v>
      </c>
      <c r="M1426" s="151">
        <v>0</v>
      </c>
      <c r="N1426" s="151">
        <v>0</v>
      </c>
      <c r="O1426" s="151">
        <v>4</v>
      </c>
      <c r="P1426" s="151">
        <v>4</v>
      </c>
      <c r="Q1426" s="151">
        <v>4</v>
      </c>
      <c r="R1426" s="151">
        <v>0</v>
      </c>
      <c r="S1426" s="152">
        <v>0.015</v>
      </c>
      <c r="T1426" s="153">
        <v>51</v>
      </c>
      <c r="U1426" s="153">
        <v>164</v>
      </c>
      <c r="V1426" s="153">
        <v>164</v>
      </c>
      <c r="W1426" s="153">
        <v>0</v>
      </c>
      <c r="X1426" s="151">
        <v>161</v>
      </c>
      <c r="Y1426" s="154">
        <v>3.2156862745098</v>
      </c>
      <c r="Z1426" s="154">
        <v>0</v>
      </c>
      <c r="AA1426" s="154">
        <v>0</v>
      </c>
      <c r="AB1426" s="155">
        <v>0</v>
      </c>
      <c r="AC1426" s="156">
        <v>0</v>
      </c>
      <c r="AD1426" s="157">
        <v>51</v>
      </c>
      <c r="AE1426" s="158">
        <v>13</v>
      </c>
      <c r="AF1426" s="158">
        <v>0</v>
      </c>
      <c r="AG1426" s="158">
        <v>0</v>
      </c>
      <c r="AH1426" s="158">
        <v>38</v>
      </c>
      <c r="AI1426" s="158">
        <v>0</v>
      </c>
      <c r="AJ1426" s="155">
        <v>0.254901960784314</v>
      </c>
      <c r="AK1426" s="155">
        <v>0</v>
      </c>
      <c r="AL1426" s="156">
        <v>0.254901960784314</v>
      </c>
    </row>
    <row r="1427" spans="1:38">
      <c r="A1427" s="166" t="s">
        <v>1085</v>
      </c>
      <c r="B1427" s="167" t="s">
        <v>1841</v>
      </c>
      <c r="C1427" s="167" t="s">
        <v>1252</v>
      </c>
      <c r="D1427" s="150">
        <v>10044</v>
      </c>
      <c r="E1427" s="150">
        <v>261</v>
      </c>
      <c r="F1427" s="150">
        <v>153</v>
      </c>
      <c r="G1427" s="150">
        <v>7</v>
      </c>
      <c r="H1427" s="150">
        <v>0</v>
      </c>
      <c r="I1427" s="151">
        <v>9239</v>
      </c>
      <c r="J1427" s="151">
        <v>172</v>
      </c>
      <c r="K1427" s="151">
        <v>170</v>
      </c>
      <c r="L1427" s="151">
        <v>9</v>
      </c>
      <c r="M1427" s="151">
        <v>0</v>
      </c>
      <c r="N1427" s="151">
        <v>10330</v>
      </c>
      <c r="O1427" s="151">
        <v>219</v>
      </c>
      <c r="P1427" s="151">
        <v>219</v>
      </c>
      <c r="Q1427" s="151">
        <v>85</v>
      </c>
      <c r="R1427" s="151">
        <v>0</v>
      </c>
      <c r="S1427" s="152">
        <v>0.015</v>
      </c>
      <c r="T1427" s="153">
        <v>275214</v>
      </c>
      <c r="U1427" s="153">
        <v>6027</v>
      </c>
      <c r="V1427" s="153">
        <v>5914</v>
      </c>
      <c r="W1427" s="153">
        <v>14</v>
      </c>
      <c r="X1427" s="151">
        <v>5345</v>
      </c>
      <c r="Y1427" s="154">
        <v>0.0218484524769815</v>
      </c>
      <c r="Z1427" s="154">
        <v>0.0259856630824373</v>
      </c>
      <c r="AA1427" s="154">
        <v>0.018616733412707</v>
      </c>
      <c r="AB1427" s="155">
        <v>0.0212003872216844</v>
      </c>
      <c r="AC1427" s="156">
        <v>0.00736892966973027</v>
      </c>
      <c r="AD1427" s="157">
        <v>65793</v>
      </c>
      <c r="AE1427" s="158">
        <v>1393</v>
      </c>
      <c r="AF1427" s="158">
        <v>1</v>
      </c>
      <c r="AG1427" s="158">
        <v>69108</v>
      </c>
      <c r="AH1427" s="158">
        <v>1538</v>
      </c>
      <c r="AI1427" s="158">
        <v>5</v>
      </c>
      <c r="AJ1427" s="155">
        <v>0.021157265970544</v>
      </c>
      <c r="AK1427" s="155">
        <v>0.0221826706025352</v>
      </c>
      <c r="AL1427" s="156">
        <v>-0.00102540463199118</v>
      </c>
    </row>
    <row r="1428" spans="1:38">
      <c r="A1428" s="166" t="s">
        <v>1085</v>
      </c>
      <c r="B1428" s="167" t="s">
        <v>1841</v>
      </c>
      <c r="C1428" s="167" t="s">
        <v>1253</v>
      </c>
      <c r="D1428" s="150">
        <v>8136</v>
      </c>
      <c r="E1428" s="150">
        <v>269</v>
      </c>
      <c r="F1428" s="150">
        <v>174</v>
      </c>
      <c r="G1428" s="150">
        <v>0</v>
      </c>
      <c r="H1428" s="150">
        <v>0</v>
      </c>
      <c r="I1428" s="151">
        <v>7158</v>
      </c>
      <c r="J1428" s="151">
        <v>236</v>
      </c>
      <c r="K1428" s="151">
        <v>236</v>
      </c>
      <c r="L1428" s="151">
        <v>21</v>
      </c>
      <c r="M1428" s="151">
        <v>0</v>
      </c>
      <c r="N1428" s="151">
        <v>7585</v>
      </c>
      <c r="O1428" s="151">
        <v>238</v>
      </c>
      <c r="P1428" s="151">
        <v>238</v>
      </c>
      <c r="Q1428" s="151">
        <v>87</v>
      </c>
      <c r="R1428" s="151">
        <v>0</v>
      </c>
      <c r="S1428" s="152">
        <v>0.015</v>
      </c>
      <c r="T1428" s="153">
        <v>204395</v>
      </c>
      <c r="U1428" s="153">
        <v>7410</v>
      </c>
      <c r="V1428" s="153">
        <v>7312</v>
      </c>
      <c r="W1428" s="153">
        <v>0</v>
      </c>
      <c r="X1428" s="151">
        <v>6608</v>
      </c>
      <c r="Y1428" s="154">
        <v>0.0362533330071675</v>
      </c>
      <c r="Z1428" s="154">
        <v>0.033062930186824</v>
      </c>
      <c r="AA1428" s="154">
        <v>0.0329701033808326</v>
      </c>
      <c r="AB1428" s="155">
        <v>0.0313777191825972</v>
      </c>
      <c r="AC1428" s="156">
        <v>9.28268059913542e-5</v>
      </c>
      <c r="AD1428" s="157">
        <v>50556</v>
      </c>
      <c r="AE1428" s="158">
        <v>1764</v>
      </c>
      <c r="AF1428" s="158">
        <v>0</v>
      </c>
      <c r="AG1428" s="158">
        <v>50502</v>
      </c>
      <c r="AH1428" s="158">
        <v>2007</v>
      </c>
      <c r="AI1428" s="158">
        <v>0</v>
      </c>
      <c r="AJ1428" s="155">
        <v>0.0348920009494422</v>
      </c>
      <c r="AK1428" s="155">
        <v>0.0397410003564215</v>
      </c>
      <c r="AL1428" s="156">
        <v>-0.00484899940697932</v>
      </c>
    </row>
    <row r="1429" spans="1:38">
      <c r="A1429" s="166" t="s">
        <v>1085</v>
      </c>
      <c r="B1429" s="167" t="s">
        <v>1841</v>
      </c>
      <c r="C1429" s="167" t="s">
        <v>1254</v>
      </c>
      <c r="D1429" s="150">
        <v>59</v>
      </c>
      <c r="E1429" s="150">
        <v>0</v>
      </c>
      <c r="F1429" s="150">
        <v>0</v>
      </c>
      <c r="G1429" s="150">
        <v>0</v>
      </c>
      <c r="H1429" s="150">
        <v>0</v>
      </c>
      <c r="I1429" s="151">
        <v>87</v>
      </c>
      <c r="J1429" s="151">
        <v>1</v>
      </c>
      <c r="K1429" s="151">
        <v>1</v>
      </c>
      <c r="L1429" s="151">
        <v>1</v>
      </c>
      <c r="M1429" s="151">
        <v>0</v>
      </c>
      <c r="N1429" s="151">
        <v>74</v>
      </c>
      <c r="O1429" s="151">
        <v>0</v>
      </c>
      <c r="P1429" s="151">
        <v>0</v>
      </c>
      <c r="Q1429" s="151">
        <v>0</v>
      </c>
      <c r="R1429" s="151">
        <v>0</v>
      </c>
      <c r="S1429" s="152">
        <v>0.015</v>
      </c>
      <c r="T1429" s="153">
        <v>1587</v>
      </c>
      <c r="U1429" s="153">
        <v>34</v>
      </c>
      <c r="V1429" s="153">
        <v>34</v>
      </c>
      <c r="W1429" s="153">
        <v>0</v>
      </c>
      <c r="X1429" s="151">
        <v>34</v>
      </c>
      <c r="Y1429" s="154">
        <v>0.0214240705734089</v>
      </c>
      <c r="Z1429" s="154">
        <v>0</v>
      </c>
      <c r="AA1429" s="154">
        <v>0.0114942528735632</v>
      </c>
      <c r="AB1429" s="155">
        <v>0</v>
      </c>
      <c r="AC1429" s="156">
        <v>-0.0114942528735632</v>
      </c>
      <c r="AD1429" s="157">
        <v>386</v>
      </c>
      <c r="AE1429" s="158">
        <v>5</v>
      </c>
      <c r="AF1429" s="158">
        <v>0</v>
      </c>
      <c r="AG1429" s="158">
        <v>423</v>
      </c>
      <c r="AH1429" s="158">
        <v>7</v>
      </c>
      <c r="AI1429" s="158">
        <v>0</v>
      </c>
      <c r="AJ1429" s="155">
        <v>0.0129533678756477</v>
      </c>
      <c r="AK1429" s="155">
        <v>0.016548463356974</v>
      </c>
      <c r="AL1429" s="156">
        <v>-0.00359509548132633</v>
      </c>
    </row>
    <row r="1430" spans="1:38">
      <c r="A1430" s="166" t="s">
        <v>1085</v>
      </c>
      <c r="B1430" s="167" t="s">
        <v>1841</v>
      </c>
      <c r="C1430" s="167" t="s">
        <v>1255</v>
      </c>
      <c r="D1430" s="150">
        <v>5871</v>
      </c>
      <c r="E1430" s="150">
        <v>123</v>
      </c>
      <c r="F1430" s="150">
        <v>67</v>
      </c>
      <c r="G1430" s="150">
        <v>0</v>
      </c>
      <c r="H1430" s="150">
        <v>0</v>
      </c>
      <c r="I1430" s="151">
        <v>5531</v>
      </c>
      <c r="J1430" s="151">
        <v>123</v>
      </c>
      <c r="K1430" s="151">
        <v>123</v>
      </c>
      <c r="L1430" s="151">
        <v>0</v>
      </c>
      <c r="M1430" s="151">
        <v>0</v>
      </c>
      <c r="N1430" s="151">
        <v>5807</v>
      </c>
      <c r="O1430" s="151">
        <v>110</v>
      </c>
      <c r="P1430" s="151">
        <v>110</v>
      </c>
      <c r="Q1430" s="151">
        <v>15</v>
      </c>
      <c r="R1430" s="151">
        <v>0</v>
      </c>
      <c r="S1430" s="152">
        <v>0.015</v>
      </c>
      <c r="T1430" s="153">
        <v>164572</v>
      </c>
      <c r="U1430" s="153">
        <v>3327</v>
      </c>
      <c r="V1430" s="153">
        <v>3271</v>
      </c>
      <c r="W1430" s="153">
        <v>2</v>
      </c>
      <c r="X1430" s="151">
        <v>2938</v>
      </c>
      <c r="Y1430" s="154">
        <v>0.0202039229030455</v>
      </c>
      <c r="Z1430" s="154">
        <v>0.0209504343382729</v>
      </c>
      <c r="AA1430" s="154">
        <v>0.0222382932561924</v>
      </c>
      <c r="AB1430" s="155">
        <v>0.0189426554158774</v>
      </c>
      <c r="AC1430" s="156">
        <v>-0.0012878589179195</v>
      </c>
      <c r="AD1430" s="157">
        <v>38519</v>
      </c>
      <c r="AE1430" s="158">
        <v>795</v>
      </c>
      <c r="AF1430" s="158">
        <v>0</v>
      </c>
      <c r="AG1430" s="158">
        <v>39438</v>
      </c>
      <c r="AH1430" s="158">
        <v>789</v>
      </c>
      <c r="AI1430" s="158">
        <v>1</v>
      </c>
      <c r="AJ1430" s="155">
        <v>0.0206391650873595</v>
      </c>
      <c r="AK1430" s="155">
        <v>0.019980729245905</v>
      </c>
      <c r="AL1430" s="156">
        <v>0.00065843584145452</v>
      </c>
    </row>
    <row r="1431" spans="1:38">
      <c r="A1431" s="166" t="s">
        <v>1085</v>
      </c>
      <c r="B1431" s="167" t="s">
        <v>1841</v>
      </c>
      <c r="C1431" s="167" t="s">
        <v>1256</v>
      </c>
      <c r="D1431" s="150">
        <v>0</v>
      </c>
      <c r="E1431" s="150">
        <v>20</v>
      </c>
      <c r="F1431" s="150">
        <v>20</v>
      </c>
      <c r="G1431" s="150">
        <v>20</v>
      </c>
      <c r="H1431" s="150">
        <v>0</v>
      </c>
      <c r="I1431" s="151">
        <v>0</v>
      </c>
      <c r="J1431" s="151">
        <v>26</v>
      </c>
      <c r="K1431" s="151">
        <v>26</v>
      </c>
      <c r="L1431" s="151">
        <v>25</v>
      </c>
      <c r="M1431" s="151">
        <v>0</v>
      </c>
      <c r="N1431" s="151">
        <v>0</v>
      </c>
      <c r="O1431" s="151">
        <v>18</v>
      </c>
      <c r="P1431" s="151">
        <v>18</v>
      </c>
      <c r="Q1431" s="151">
        <v>18</v>
      </c>
      <c r="R1431" s="151">
        <v>0</v>
      </c>
      <c r="S1431" s="152">
        <v>0.015</v>
      </c>
      <c r="T1431" s="153">
        <v>0</v>
      </c>
      <c r="U1431" s="153">
        <v>527</v>
      </c>
      <c r="V1431" s="153">
        <v>527</v>
      </c>
      <c r="W1431" s="153">
        <v>0</v>
      </c>
      <c r="X1431" s="151">
        <v>526</v>
      </c>
      <c r="Y1431" s="154">
        <v>0</v>
      </c>
      <c r="Z1431" s="154">
        <v>0</v>
      </c>
      <c r="AA1431" s="154">
        <v>0</v>
      </c>
      <c r="AB1431" s="155">
        <v>0</v>
      </c>
      <c r="AC1431" s="156">
        <v>0</v>
      </c>
      <c r="AD1431" s="157">
        <v>0</v>
      </c>
      <c r="AE1431" s="158">
        <v>108</v>
      </c>
      <c r="AF1431" s="158">
        <v>0</v>
      </c>
      <c r="AG1431" s="158">
        <v>0</v>
      </c>
      <c r="AH1431" s="158">
        <v>69</v>
      </c>
      <c r="AI1431" s="158">
        <v>0</v>
      </c>
      <c r="AJ1431" s="155">
        <v>0</v>
      </c>
      <c r="AK1431" s="155">
        <v>0</v>
      </c>
      <c r="AL1431" s="156">
        <v>0</v>
      </c>
    </row>
    <row r="1432" spans="1:38">
      <c r="A1432" s="166" t="s">
        <v>1085</v>
      </c>
      <c r="B1432" s="167" t="s">
        <v>1840</v>
      </c>
      <c r="C1432" s="167" t="s">
        <v>1257</v>
      </c>
      <c r="D1432" s="150">
        <v>0</v>
      </c>
      <c r="E1432" s="150">
        <v>0</v>
      </c>
      <c r="F1432" s="150">
        <v>0</v>
      </c>
      <c r="G1432" s="150">
        <v>0</v>
      </c>
      <c r="H1432" s="150">
        <v>0</v>
      </c>
      <c r="I1432" s="151">
        <v>0</v>
      </c>
      <c r="J1432" s="151">
        <v>5</v>
      </c>
      <c r="K1432" s="151">
        <v>5</v>
      </c>
      <c r="L1432" s="151">
        <v>3</v>
      </c>
      <c r="M1432" s="151">
        <v>0</v>
      </c>
      <c r="N1432" s="151">
        <v>0</v>
      </c>
      <c r="O1432" s="151">
        <v>2</v>
      </c>
      <c r="P1432" s="151">
        <v>2</v>
      </c>
      <c r="Q1432" s="151">
        <v>2</v>
      </c>
      <c r="R1432" s="151">
        <v>0</v>
      </c>
      <c r="S1432" s="152">
        <v>0.015</v>
      </c>
      <c r="T1432" s="153">
        <v>0</v>
      </c>
      <c r="U1432" s="153">
        <v>39</v>
      </c>
      <c r="V1432" s="153">
        <v>38</v>
      </c>
      <c r="W1432" s="153">
        <v>0</v>
      </c>
      <c r="X1432" s="151">
        <v>36</v>
      </c>
      <c r="Y1432" s="154">
        <v>0</v>
      </c>
      <c r="Z1432" s="154">
        <v>0</v>
      </c>
      <c r="AA1432" s="154">
        <v>0</v>
      </c>
      <c r="AB1432" s="155">
        <v>0</v>
      </c>
      <c r="AC1432" s="156">
        <v>0</v>
      </c>
      <c r="AD1432" s="157">
        <v>0</v>
      </c>
      <c r="AE1432" s="158">
        <v>11</v>
      </c>
      <c r="AF1432" s="158">
        <v>0</v>
      </c>
      <c r="AG1432" s="158">
        <v>0</v>
      </c>
      <c r="AH1432" s="158">
        <v>16</v>
      </c>
      <c r="AI1432" s="158">
        <v>0</v>
      </c>
      <c r="AJ1432" s="155">
        <v>0</v>
      </c>
      <c r="AK1432" s="155">
        <v>0</v>
      </c>
      <c r="AL1432" s="156">
        <v>0</v>
      </c>
    </row>
    <row r="1433" spans="1:38">
      <c r="A1433" s="166" t="s">
        <v>1085</v>
      </c>
      <c r="B1433" s="167" t="s">
        <v>1840</v>
      </c>
      <c r="C1433" s="167" t="s">
        <v>1258</v>
      </c>
      <c r="D1433" s="150">
        <v>2935</v>
      </c>
      <c r="E1433" s="150">
        <v>62</v>
      </c>
      <c r="F1433" s="150">
        <v>38</v>
      </c>
      <c r="G1433" s="150">
        <v>1</v>
      </c>
      <c r="H1433" s="150">
        <v>0</v>
      </c>
      <c r="I1433" s="151">
        <v>2513</v>
      </c>
      <c r="J1433" s="151">
        <v>67</v>
      </c>
      <c r="K1433" s="151">
        <v>67</v>
      </c>
      <c r="L1433" s="151">
        <v>5</v>
      </c>
      <c r="M1433" s="151">
        <v>0</v>
      </c>
      <c r="N1433" s="151">
        <v>2722</v>
      </c>
      <c r="O1433" s="151">
        <v>71</v>
      </c>
      <c r="P1433" s="151">
        <v>71</v>
      </c>
      <c r="Q1433" s="151">
        <v>39</v>
      </c>
      <c r="R1433" s="151">
        <v>0</v>
      </c>
      <c r="S1433" s="152">
        <v>0.015</v>
      </c>
      <c r="T1433" s="153">
        <v>76928</v>
      </c>
      <c r="U1433" s="153">
        <v>1821</v>
      </c>
      <c r="V1433" s="153">
        <v>1794</v>
      </c>
      <c r="W1433" s="153">
        <v>0</v>
      </c>
      <c r="X1433" s="151">
        <v>1627</v>
      </c>
      <c r="Y1433" s="154">
        <v>0.0236714850249584</v>
      </c>
      <c r="Z1433" s="154">
        <v>0.0211243611584327</v>
      </c>
      <c r="AA1433" s="154">
        <v>0.0266613609231994</v>
      </c>
      <c r="AB1433" s="155">
        <v>0.0260837619397502</v>
      </c>
      <c r="AC1433" s="156">
        <v>-0.00553699976476665</v>
      </c>
      <c r="AD1433" s="157">
        <v>18216</v>
      </c>
      <c r="AE1433" s="158">
        <v>462</v>
      </c>
      <c r="AF1433" s="158">
        <v>0</v>
      </c>
      <c r="AG1433" s="158">
        <v>18657</v>
      </c>
      <c r="AH1433" s="158">
        <v>428</v>
      </c>
      <c r="AI1433" s="158">
        <v>0</v>
      </c>
      <c r="AJ1433" s="155">
        <v>0.0253623188405797</v>
      </c>
      <c r="AK1433" s="155">
        <v>0.0229404513051402</v>
      </c>
      <c r="AL1433" s="156">
        <v>0.00242186753543955</v>
      </c>
    </row>
    <row r="1434" spans="1:38">
      <c r="A1434" s="166" t="s">
        <v>1085</v>
      </c>
      <c r="B1434" s="167" t="s">
        <v>1840</v>
      </c>
      <c r="C1434" s="167" t="s">
        <v>1259</v>
      </c>
      <c r="D1434" s="150">
        <v>3678</v>
      </c>
      <c r="E1434" s="150">
        <v>103</v>
      </c>
      <c r="F1434" s="150">
        <v>72</v>
      </c>
      <c r="G1434" s="150">
        <v>10</v>
      </c>
      <c r="H1434" s="150">
        <v>0</v>
      </c>
      <c r="I1434" s="151">
        <v>3449</v>
      </c>
      <c r="J1434" s="151">
        <v>47</v>
      </c>
      <c r="K1434" s="151">
        <v>47</v>
      </c>
      <c r="L1434" s="151">
        <v>12</v>
      </c>
      <c r="M1434" s="151">
        <v>0</v>
      </c>
      <c r="N1434" s="151">
        <v>3601</v>
      </c>
      <c r="O1434" s="151">
        <v>100</v>
      </c>
      <c r="P1434" s="151">
        <v>100</v>
      </c>
      <c r="Q1434" s="151">
        <v>56</v>
      </c>
      <c r="R1434" s="151">
        <v>0</v>
      </c>
      <c r="S1434" s="152">
        <v>0.015</v>
      </c>
      <c r="T1434" s="153">
        <v>98448</v>
      </c>
      <c r="U1434" s="153">
        <v>1925</v>
      </c>
      <c r="V1434" s="153">
        <v>1893</v>
      </c>
      <c r="W1434" s="153">
        <v>0</v>
      </c>
      <c r="X1434" s="151">
        <v>1731</v>
      </c>
      <c r="Y1434" s="154">
        <v>0.0195534698521047</v>
      </c>
      <c r="Z1434" s="154">
        <v>0.0280043501903208</v>
      </c>
      <c r="AA1434" s="154">
        <v>0.0136271383009568</v>
      </c>
      <c r="AB1434" s="155">
        <v>0.0277700638711469</v>
      </c>
      <c r="AC1434" s="156">
        <v>0.014377211889364</v>
      </c>
      <c r="AD1434" s="157">
        <v>23753</v>
      </c>
      <c r="AE1434" s="158">
        <v>491</v>
      </c>
      <c r="AF1434" s="158">
        <v>0</v>
      </c>
      <c r="AG1434" s="158">
        <v>23418</v>
      </c>
      <c r="AH1434" s="158">
        <v>475</v>
      </c>
      <c r="AI1434" s="158">
        <v>0</v>
      </c>
      <c r="AJ1434" s="155">
        <v>0.0206710731276049</v>
      </c>
      <c r="AK1434" s="155">
        <v>0.0202835425740883</v>
      </c>
      <c r="AL1434" s="156">
        <v>0.000387530553516625</v>
      </c>
    </row>
    <row r="1435" spans="1:38">
      <c r="A1435" s="166" t="s">
        <v>1085</v>
      </c>
      <c r="B1435" s="167" t="s">
        <v>1840</v>
      </c>
      <c r="C1435" s="167" t="s">
        <v>1260</v>
      </c>
      <c r="D1435" s="150">
        <v>8649</v>
      </c>
      <c r="E1435" s="150">
        <v>207</v>
      </c>
      <c r="F1435" s="150">
        <v>94</v>
      </c>
      <c r="G1435" s="150">
        <v>1</v>
      </c>
      <c r="H1435" s="150">
        <v>0</v>
      </c>
      <c r="I1435" s="151">
        <v>8006</v>
      </c>
      <c r="J1435" s="151">
        <v>234</v>
      </c>
      <c r="K1435" s="151">
        <v>234</v>
      </c>
      <c r="L1435" s="151">
        <v>0</v>
      </c>
      <c r="M1435" s="151">
        <v>0</v>
      </c>
      <c r="N1435" s="151">
        <v>8255</v>
      </c>
      <c r="O1435" s="151">
        <v>264</v>
      </c>
      <c r="P1435" s="151">
        <v>264</v>
      </c>
      <c r="Q1435" s="151">
        <v>3</v>
      </c>
      <c r="R1435" s="151">
        <v>0</v>
      </c>
      <c r="S1435" s="152">
        <v>0.015</v>
      </c>
      <c r="T1435" s="153">
        <v>240823</v>
      </c>
      <c r="U1435" s="153">
        <v>6643</v>
      </c>
      <c r="V1435" s="153">
        <v>6530</v>
      </c>
      <c r="W1435" s="153">
        <v>1</v>
      </c>
      <c r="X1435" s="151">
        <v>5715</v>
      </c>
      <c r="Y1435" s="154">
        <v>0.0275804221357595</v>
      </c>
      <c r="Z1435" s="154">
        <v>0.0239334027055151</v>
      </c>
      <c r="AA1435" s="154">
        <v>0.0292280789407944</v>
      </c>
      <c r="AB1435" s="155">
        <v>0.0319806178073895</v>
      </c>
      <c r="AC1435" s="156">
        <v>-0.00529467623527932</v>
      </c>
      <c r="AD1435" s="157">
        <v>57074</v>
      </c>
      <c r="AE1435" s="158">
        <v>1710</v>
      </c>
      <c r="AF1435" s="158">
        <v>0</v>
      </c>
      <c r="AG1435" s="158">
        <v>57813</v>
      </c>
      <c r="AH1435" s="158">
        <v>1637</v>
      </c>
      <c r="AI1435" s="158">
        <v>0</v>
      </c>
      <c r="AJ1435" s="155">
        <v>0.0299611031292708</v>
      </c>
      <c r="AK1435" s="155">
        <v>0.0283154307854635</v>
      </c>
      <c r="AL1435" s="156">
        <v>0.00164567234380729</v>
      </c>
    </row>
    <row r="1436" spans="1:38">
      <c r="A1436" s="166" t="s">
        <v>1085</v>
      </c>
      <c r="B1436" s="167" t="s">
        <v>1840</v>
      </c>
      <c r="C1436" s="167" t="s">
        <v>1261</v>
      </c>
      <c r="D1436" s="150">
        <v>0</v>
      </c>
      <c r="E1436" s="150">
        <v>0</v>
      </c>
      <c r="F1436" s="150">
        <v>0</v>
      </c>
      <c r="G1436" s="150">
        <v>0</v>
      </c>
      <c r="H1436" s="150">
        <v>0</v>
      </c>
      <c r="I1436" s="151">
        <v>0</v>
      </c>
      <c r="J1436" s="151">
        <v>0</v>
      </c>
      <c r="K1436" s="151">
        <v>0</v>
      </c>
      <c r="L1436" s="151">
        <v>0</v>
      </c>
      <c r="M1436" s="151">
        <v>0</v>
      </c>
      <c r="N1436" s="151">
        <v>0</v>
      </c>
      <c r="O1436" s="151">
        <v>0</v>
      </c>
      <c r="P1436" s="151">
        <v>0</v>
      </c>
      <c r="Q1436" s="151">
        <v>0</v>
      </c>
      <c r="R1436" s="151">
        <v>0</v>
      </c>
      <c r="S1436" s="152">
        <v>0.015</v>
      </c>
      <c r="T1436" s="153">
        <v>0</v>
      </c>
      <c r="U1436" s="153">
        <v>0</v>
      </c>
      <c r="V1436" s="153">
        <v>0</v>
      </c>
      <c r="W1436" s="153">
        <v>0</v>
      </c>
      <c r="X1436" s="151">
        <v>0</v>
      </c>
      <c r="Y1436" s="154">
        <v>0</v>
      </c>
      <c r="Z1436" s="154">
        <v>0</v>
      </c>
      <c r="AA1436" s="154">
        <v>0</v>
      </c>
      <c r="AB1436" s="155">
        <v>0</v>
      </c>
      <c r="AC1436" s="156">
        <v>0</v>
      </c>
      <c r="AD1436" s="157">
        <v>0</v>
      </c>
      <c r="AE1436" s="158">
        <v>0</v>
      </c>
      <c r="AF1436" s="158">
        <v>0</v>
      </c>
      <c r="AG1436" s="158">
        <v>0</v>
      </c>
      <c r="AH1436" s="158">
        <v>0</v>
      </c>
      <c r="AI1436" s="158">
        <v>0</v>
      </c>
      <c r="AJ1436" s="155">
        <v>0</v>
      </c>
      <c r="AK1436" s="155">
        <v>0</v>
      </c>
      <c r="AL1436" s="156">
        <v>0</v>
      </c>
    </row>
    <row r="1437" spans="1:38">
      <c r="A1437" s="166" t="s">
        <v>1085</v>
      </c>
      <c r="B1437" s="167" t="s">
        <v>1840</v>
      </c>
      <c r="C1437" s="167" t="s">
        <v>1262</v>
      </c>
      <c r="D1437" s="150">
        <v>4321</v>
      </c>
      <c r="E1437" s="150">
        <v>105</v>
      </c>
      <c r="F1437" s="150">
        <v>63</v>
      </c>
      <c r="G1437" s="150">
        <v>0</v>
      </c>
      <c r="H1437" s="150">
        <v>0</v>
      </c>
      <c r="I1437" s="151">
        <v>3867</v>
      </c>
      <c r="J1437" s="151">
        <v>76</v>
      </c>
      <c r="K1437" s="151">
        <v>75</v>
      </c>
      <c r="L1437" s="151">
        <v>2</v>
      </c>
      <c r="M1437" s="151">
        <v>0</v>
      </c>
      <c r="N1437" s="151">
        <v>4327</v>
      </c>
      <c r="O1437" s="151">
        <v>95</v>
      </c>
      <c r="P1437" s="151">
        <v>95</v>
      </c>
      <c r="Q1437" s="151">
        <v>20</v>
      </c>
      <c r="R1437" s="151">
        <v>0</v>
      </c>
      <c r="S1437" s="152">
        <v>0.015</v>
      </c>
      <c r="T1437" s="153">
        <v>118943</v>
      </c>
      <c r="U1437" s="153">
        <v>3013</v>
      </c>
      <c r="V1437" s="153">
        <v>2970</v>
      </c>
      <c r="W1437" s="153">
        <v>0</v>
      </c>
      <c r="X1437" s="151">
        <v>2708</v>
      </c>
      <c r="Y1437" s="154">
        <v>0.0253314612881801</v>
      </c>
      <c r="Z1437" s="154">
        <v>0.0242999305716269</v>
      </c>
      <c r="AA1437" s="154">
        <v>0.0196534781484355</v>
      </c>
      <c r="AB1437" s="155">
        <v>0.0219551652415068</v>
      </c>
      <c r="AC1437" s="156">
        <v>0.00464645242319146</v>
      </c>
      <c r="AD1437" s="157">
        <v>27799</v>
      </c>
      <c r="AE1437" s="158">
        <v>747</v>
      </c>
      <c r="AF1437" s="158">
        <v>0</v>
      </c>
      <c r="AG1437" s="158">
        <v>29208</v>
      </c>
      <c r="AH1437" s="158">
        <v>746</v>
      </c>
      <c r="AI1437" s="158">
        <v>0</v>
      </c>
      <c r="AJ1437" s="155">
        <v>0.0268714701967697</v>
      </c>
      <c r="AK1437" s="155">
        <v>0.0255409476855656</v>
      </c>
      <c r="AL1437" s="156">
        <v>0.00133052251120407</v>
      </c>
    </row>
    <row r="1438" spans="1:38">
      <c r="A1438" s="166" t="s">
        <v>1085</v>
      </c>
      <c r="B1438" s="167" t="s">
        <v>1840</v>
      </c>
      <c r="C1438" s="167" t="s">
        <v>1263</v>
      </c>
      <c r="D1438" s="150">
        <v>0</v>
      </c>
      <c r="E1438" s="150">
        <v>0</v>
      </c>
      <c r="F1438" s="150">
        <v>0</v>
      </c>
      <c r="G1438" s="150">
        <v>0</v>
      </c>
      <c r="H1438" s="150">
        <v>0</v>
      </c>
      <c r="I1438" s="151">
        <v>0</v>
      </c>
      <c r="J1438" s="151">
        <v>0</v>
      </c>
      <c r="K1438" s="151">
        <v>0</v>
      </c>
      <c r="L1438" s="151">
        <v>0</v>
      </c>
      <c r="M1438" s="151">
        <v>0</v>
      </c>
      <c r="N1438" s="151">
        <v>0</v>
      </c>
      <c r="O1438" s="151">
        <v>0</v>
      </c>
      <c r="P1438" s="151">
        <v>0</v>
      </c>
      <c r="Q1438" s="151">
        <v>0</v>
      </c>
      <c r="R1438" s="151">
        <v>0</v>
      </c>
      <c r="S1438" s="152">
        <v>0.015</v>
      </c>
      <c r="T1438" s="153">
        <v>0</v>
      </c>
      <c r="U1438" s="153">
        <v>19</v>
      </c>
      <c r="V1438" s="153">
        <v>19</v>
      </c>
      <c r="W1438" s="153">
        <v>0</v>
      </c>
      <c r="X1438" s="151">
        <v>19</v>
      </c>
      <c r="Y1438" s="154">
        <v>0</v>
      </c>
      <c r="Z1438" s="154">
        <v>0</v>
      </c>
      <c r="AA1438" s="154">
        <v>0</v>
      </c>
      <c r="AB1438" s="155">
        <v>0</v>
      </c>
      <c r="AC1438" s="156">
        <v>0</v>
      </c>
      <c r="AD1438" s="157">
        <v>0</v>
      </c>
      <c r="AE1438" s="158">
        <v>1</v>
      </c>
      <c r="AF1438" s="158">
        <v>0</v>
      </c>
      <c r="AG1438" s="158">
        <v>0</v>
      </c>
      <c r="AH1438" s="158">
        <v>5</v>
      </c>
      <c r="AI1438" s="158">
        <v>0</v>
      </c>
      <c r="AJ1438" s="155">
        <v>0</v>
      </c>
      <c r="AK1438" s="155">
        <v>0</v>
      </c>
      <c r="AL1438" s="156">
        <v>0</v>
      </c>
    </row>
    <row r="1439" spans="1:38">
      <c r="A1439" s="166" t="s">
        <v>1085</v>
      </c>
      <c r="B1439" s="167" t="s">
        <v>1840</v>
      </c>
      <c r="C1439" s="167" t="s">
        <v>1264</v>
      </c>
      <c r="D1439" s="150">
        <v>7578</v>
      </c>
      <c r="E1439" s="150">
        <v>299</v>
      </c>
      <c r="F1439" s="150">
        <v>187</v>
      </c>
      <c r="G1439" s="150">
        <v>0</v>
      </c>
      <c r="H1439" s="150">
        <v>0</v>
      </c>
      <c r="I1439" s="151">
        <v>7374</v>
      </c>
      <c r="J1439" s="151">
        <v>344</v>
      </c>
      <c r="K1439" s="151">
        <v>344</v>
      </c>
      <c r="L1439" s="151">
        <v>3</v>
      </c>
      <c r="M1439" s="151">
        <v>0</v>
      </c>
      <c r="N1439" s="151">
        <v>7750</v>
      </c>
      <c r="O1439" s="151">
        <v>380</v>
      </c>
      <c r="P1439" s="151">
        <v>380</v>
      </c>
      <c r="Q1439" s="151">
        <v>100</v>
      </c>
      <c r="R1439" s="151">
        <v>0</v>
      </c>
      <c r="S1439" s="152">
        <v>0.015</v>
      </c>
      <c r="T1439" s="153">
        <v>211398</v>
      </c>
      <c r="U1439" s="153">
        <v>9245</v>
      </c>
      <c r="V1439" s="153">
        <v>9132</v>
      </c>
      <c r="W1439" s="153">
        <v>4</v>
      </c>
      <c r="X1439" s="151">
        <v>8057</v>
      </c>
      <c r="Y1439" s="154">
        <v>0.0437137532048553</v>
      </c>
      <c r="Z1439" s="154">
        <v>0.039456320929005</v>
      </c>
      <c r="AA1439" s="154">
        <v>0.0466503932736642</v>
      </c>
      <c r="AB1439" s="155">
        <v>0.0490322580645161</v>
      </c>
      <c r="AC1439" s="156">
        <v>-0.00719407234465921</v>
      </c>
      <c r="AD1439" s="157">
        <v>51118</v>
      </c>
      <c r="AE1439" s="158">
        <v>2406</v>
      </c>
      <c r="AF1439" s="158">
        <v>0</v>
      </c>
      <c r="AG1439" s="158">
        <v>51398</v>
      </c>
      <c r="AH1439" s="158">
        <v>2262</v>
      </c>
      <c r="AI1439" s="158">
        <v>1</v>
      </c>
      <c r="AJ1439" s="155">
        <v>0.0470675691537228</v>
      </c>
      <c r="AK1439" s="155">
        <v>0.0439900385228997</v>
      </c>
      <c r="AL1439" s="156">
        <v>0.00307753063082303</v>
      </c>
    </row>
    <row r="1440" spans="1:38">
      <c r="A1440" s="166" t="s">
        <v>1085</v>
      </c>
      <c r="B1440" s="167" t="s">
        <v>1840</v>
      </c>
      <c r="C1440" s="167" t="s">
        <v>1265</v>
      </c>
      <c r="D1440" s="150">
        <v>4785</v>
      </c>
      <c r="E1440" s="150">
        <v>62</v>
      </c>
      <c r="F1440" s="150">
        <v>37</v>
      </c>
      <c r="G1440" s="150">
        <v>0</v>
      </c>
      <c r="H1440" s="150">
        <v>0</v>
      </c>
      <c r="I1440" s="151">
        <v>4354</v>
      </c>
      <c r="J1440" s="151">
        <v>105</v>
      </c>
      <c r="K1440" s="151">
        <v>104</v>
      </c>
      <c r="L1440" s="151">
        <v>5</v>
      </c>
      <c r="M1440" s="151">
        <v>0</v>
      </c>
      <c r="N1440" s="151">
        <v>4963</v>
      </c>
      <c r="O1440" s="151">
        <v>76</v>
      </c>
      <c r="P1440" s="151">
        <v>76</v>
      </c>
      <c r="Q1440" s="151">
        <v>26</v>
      </c>
      <c r="R1440" s="151">
        <v>0</v>
      </c>
      <c r="S1440" s="152">
        <v>0.015</v>
      </c>
      <c r="T1440" s="153">
        <v>131278</v>
      </c>
      <c r="U1440" s="153">
        <v>2442</v>
      </c>
      <c r="V1440" s="153">
        <v>2414</v>
      </c>
      <c r="W1440" s="153">
        <v>3</v>
      </c>
      <c r="X1440" s="151">
        <v>2165</v>
      </c>
      <c r="Y1440" s="154">
        <v>0.0185788936455461</v>
      </c>
      <c r="Z1440" s="154">
        <v>0.012957157784744</v>
      </c>
      <c r="AA1440" s="154">
        <v>0.0241157556270096</v>
      </c>
      <c r="AB1440" s="155">
        <v>0.0153133185573242</v>
      </c>
      <c r="AC1440" s="156">
        <v>-0.0111585978422657</v>
      </c>
      <c r="AD1440" s="157">
        <v>31231</v>
      </c>
      <c r="AE1440" s="158">
        <v>563</v>
      </c>
      <c r="AF1440" s="158">
        <v>0</v>
      </c>
      <c r="AG1440" s="158">
        <v>31834</v>
      </c>
      <c r="AH1440" s="158">
        <v>615</v>
      </c>
      <c r="AI1440" s="158">
        <v>1</v>
      </c>
      <c r="AJ1440" s="155">
        <v>0.0180269603919183</v>
      </c>
      <c r="AK1440" s="155">
        <v>0.0192875541873469</v>
      </c>
      <c r="AL1440" s="156">
        <v>-0.00126059379542857</v>
      </c>
    </row>
    <row r="1441" spans="1:38">
      <c r="A1441" s="166" t="s">
        <v>1085</v>
      </c>
      <c r="B1441" s="167" t="s">
        <v>1840</v>
      </c>
      <c r="C1441" s="167" t="s">
        <v>1266</v>
      </c>
      <c r="D1441" s="150">
        <v>0</v>
      </c>
      <c r="E1441" s="150">
        <v>0</v>
      </c>
      <c r="F1441" s="150">
        <v>0</v>
      </c>
      <c r="G1441" s="150">
        <v>0</v>
      </c>
      <c r="H1441" s="150">
        <v>0</v>
      </c>
      <c r="I1441" s="151">
        <v>539</v>
      </c>
      <c r="J1441" s="151">
        <v>13</v>
      </c>
      <c r="K1441" s="151">
        <v>13</v>
      </c>
      <c r="L1441" s="151">
        <v>9</v>
      </c>
      <c r="M1441" s="151">
        <v>0</v>
      </c>
      <c r="N1441" s="151">
        <v>550</v>
      </c>
      <c r="O1441" s="151">
        <v>11</v>
      </c>
      <c r="P1441" s="151">
        <v>11</v>
      </c>
      <c r="Q1441" s="151">
        <v>11</v>
      </c>
      <c r="R1441" s="151">
        <v>0</v>
      </c>
      <c r="S1441" s="152">
        <v>0.015</v>
      </c>
      <c r="T1441" s="153">
        <v>13198</v>
      </c>
      <c r="U1441" s="153">
        <v>268</v>
      </c>
      <c r="V1441" s="153">
        <v>268</v>
      </c>
      <c r="W1441" s="153">
        <v>0</v>
      </c>
      <c r="X1441" s="151">
        <v>263</v>
      </c>
      <c r="Y1441" s="154">
        <v>0.020306106985907</v>
      </c>
      <c r="Z1441" s="154">
        <v>0</v>
      </c>
      <c r="AA1441" s="154">
        <v>0.0241187384044527</v>
      </c>
      <c r="AB1441" s="155">
        <v>0.02</v>
      </c>
      <c r="AC1441" s="156">
        <v>-0.0241187384044527</v>
      </c>
      <c r="AD1441" s="157">
        <v>3580</v>
      </c>
      <c r="AE1441" s="158">
        <v>54</v>
      </c>
      <c r="AF1441" s="158">
        <v>0</v>
      </c>
      <c r="AG1441" s="158">
        <v>3343</v>
      </c>
      <c r="AH1441" s="158">
        <v>45</v>
      </c>
      <c r="AI1441" s="158">
        <v>0</v>
      </c>
      <c r="AJ1441" s="155">
        <v>0.0150837988826816</v>
      </c>
      <c r="AK1441" s="155">
        <v>0.0134609632067006</v>
      </c>
      <c r="AL1441" s="156">
        <v>0.001622835675981</v>
      </c>
    </row>
    <row r="1442" spans="1:38">
      <c r="A1442" s="166" t="s">
        <v>1085</v>
      </c>
      <c r="B1442" s="167" t="s">
        <v>1842</v>
      </c>
      <c r="C1442" s="167" t="s">
        <v>1267</v>
      </c>
      <c r="D1442" s="150">
        <v>7573</v>
      </c>
      <c r="E1442" s="150">
        <v>145</v>
      </c>
      <c r="F1442" s="150">
        <v>101</v>
      </c>
      <c r="G1442" s="150">
        <v>0</v>
      </c>
      <c r="H1442" s="150">
        <v>0</v>
      </c>
      <c r="I1442" s="151">
        <v>7237</v>
      </c>
      <c r="J1442" s="151">
        <v>184</v>
      </c>
      <c r="K1442" s="151">
        <v>184</v>
      </c>
      <c r="L1442" s="151">
        <v>1</v>
      </c>
      <c r="M1442" s="151">
        <v>0</v>
      </c>
      <c r="N1442" s="151">
        <v>7966</v>
      </c>
      <c r="O1442" s="151">
        <v>185</v>
      </c>
      <c r="P1442" s="151">
        <v>183</v>
      </c>
      <c r="Q1442" s="151">
        <v>56</v>
      </c>
      <c r="R1442" s="151">
        <v>0</v>
      </c>
      <c r="S1442" s="152">
        <v>0.015</v>
      </c>
      <c r="T1442" s="153">
        <v>206217</v>
      </c>
      <c r="U1442" s="153">
        <v>4396</v>
      </c>
      <c r="V1442" s="153">
        <v>4350</v>
      </c>
      <c r="W1442" s="153">
        <v>3</v>
      </c>
      <c r="X1442" s="151">
        <v>3870</v>
      </c>
      <c r="Y1442" s="154">
        <v>0.021302802387776</v>
      </c>
      <c r="Z1442" s="154">
        <v>0.0191469694968969</v>
      </c>
      <c r="AA1442" s="154">
        <v>0.0254248998203676</v>
      </c>
      <c r="AB1442" s="155">
        <v>0.0232237007280944</v>
      </c>
      <c r="AC1442" s="156">
        <v>-0.00627793032347069</v>
      </c>
      <c r="AD1442" s="157">
        <v>50489</v>
      </c>
      <c r="AE1442" s="158">
        <v>1125</v>
      </c>
      <c r="AF1442" s="158">
        <v>0</v>
      </c>
      <c r="AG1442" s="158">
        <v>50379</v>
      </c>
      <c r="AH1442" s="158">
        <v>1118</v>
      </c>
      <c r="AI1442" s="158">
        <v>2</v>
      </c>
      <c r="AJ1442" s="155">
        <v>0.0222820812454198</v>
      </c>
      <c r="AK1442" s="155">
        <v>0.0221520871791818</v>
      </c>
      <c r="AL1442" s="156">
        <v>0.000129994066237992</v>
      </c>
    </row>
    <row r="1443" spans="1:38">
      <c r="A1443" s="166" t="s">
        <v>1085</v>
      </c>
      <c r="B1443" s="167" t="s">
        <v>1841</v>
      </c>
      <c r="C1443" s="167" t="s">
        <v>1268</v>
      </c>
      <c r="D1443" s="150">
        <v>0</v>
      </c>
      <c r="E1443" s="150">
        <v>0</v>
      </c>
      <c r="F1443" s="150">
        <v>0</v>
      </c>
      <c r="G1443" s="150">
        <v>0</v>
      </c>
      <c r="H1443" s="150">
        <v>0</v>
      </c>
      <c r="I1443" s="151">
        <v>0</v>
      </c>
      <c r="J1443" s="151">
        <v>0</v>
      </c>
      <c r="K1443" s="151">
        <v>0</v>
      </c>
      <c r="L1443" s="151">
        <v>0</v>
      </c>
      <c r="M1443" s="151">
        <v>0</v>
      </c>
      <c r="N1443" s="151">
        <v>0</v>
      </c>
      <c r="O1443" s="151">
        <v>0</v>
      </c>
      <c r="P1443" s="151">
        <v>0</v>
      </c>
      <c r="Q1443" s="151">
        <v>0</v>
      </c>
      <c r="R1443" s="151">
        <v>0</v>
      </c>
      <c r="S1443" s="152">
        <v>0.015</v>
      </c>
      <c r="T1443" s="153">
        <v>0</v>
      </c>
      <c r="U1443" s="153">
        <v>0</v>
      </c>
      <c r="V1443" s="153">
        <v>0</v>
      </c>
      <c r="W1443" s="153">
        <v>0</v>
      </c>
      <c r="X1443" s="151">
        <v>0</v>
      </c>
      <c r="Y1443" s="154">
        <v>0</v>
      </c>
      <c r="Z1443" s="154">
        <v>0</v>
      </c>
      <c r="AA1443" s="154">
        <v>0</v>
      </c>
      <c r="AB1443" s="155">
        <v>0</v>
      </c>
      <c r="AC1443" s="156">
        <v>0</v>
      </c>
      <c r="AD1443" s="157">
        <v>0</v>
      </c>
      <c r="AE1443" s="158">
        <v>0</v>
      </c>
      <c r="AF1443" s="158">
        <v>0</v>
      </c>
      <c r="AG1443" s="158">
        <v>0</v>
      </c>
      <c r="AH1443" s="158">
        <v>0</v>
      </c>
      <c r="AI1443" s="158">
        <v>0</v>
      </c>
      <c r="AJ1443" s="155">
        <v>0</v>
      </c>
      <c r="AK1443" s="155">
        <v>0</v>
      </c>
      <c r="AL1443" s="156">
        <v>0</v>
      </c>
    </row>
    <row r="1444" spans="1:38">
      <c r="A1444" s="166" t="s">
        <v>1085</v>
      </c>
      <c r="B1444" s="167" t="s">
        <v>1841</v>
      </c>
      <c r="C1444" s="167" t="s">
        <v>1269</v>
      </c>
      <c r="D1444" s="150">
        <v>0</v>
      </c>
      <c r="E1444" s="150">
        <v>3</v>
      </c>
      <c r="F1444" s="150">
        <v>3</v>
      </c>
      <c r="G1444" s="150">
        <v>3</v>
      </c>
      <c r="H1444" s="150">
        <v>0</v>
      </c>
      <c r="I1444" s="151">
        <v>0</v>
      </c>
      <c r="J1444" s="151">
        <v>3</v>
      </c>
      <c r="K1444" s="151">
        <v>3</v>
      </c>
      <c r="L1444" s="151">
        <v>3</v>
      </c>
      <c r="M1444" s="151">
        <v>0</v>
      </c>
      <c r="N1444" s="151">
        <v>18</v>
      </c>
      <c r="O1444" s="151">
        <v>4</v>
      </c>
      <c r="P1444" s="151">
        <v>4</v>
      </c>
      <c r="Q1444" s="151">
        <v>4</v>
      </c>
      <c r="R1444" s="151">
        <v>0</v>
      </c>
      <c r="S1444" s="152">
        <v>0.015</v>
      </c>
      <c r="T1444" s="153">
        <v>19</v>
      </c>
      <c r="U1444" s="153">
        <v>191</v>
      </c>
      <c r="V1444" s="153">
        <v>190</v>
      </c>
      <c r="W1444" s="153">
        <v>0</v>
      </c>
      <c r="X1444" s="151">
        <v>190</v>
      </c>
      <c r="Y1444" s="154">
        <v>10.0526315789474</v>
      </c>
      <c r="Z1444" s="154">
        <v>0</v>
      </c>
      <c r="AA1444" s="154">
        <v>0</v>
      </c>
      <c r="AB1444" s="155">
        <v>0.222222222222222</v>
      </c>
      <c r="AC1444" s="156">
        <v>0</v>
      </c>
      <c r="AD1444" s="157">
        <v>19</v>
      </c>
      <c r="AE1444" s="158">
        <v>34</v>
      </c>
      <c r="AF1444" s="158">
        <v>0</v>
      </c>
      <c r="AG1444" s="158">
        <v>0</v>
      </c>
      <c r="AH1444" s="158">
        <v>28</v>
      </c>
      <c r="AI1444" s="158">
        <v>0</v>
      </c>
      <c r="AJ1444" s="155">
        <v>1.78947368421053</v>
      </c>
      <c r="AK1444" s="155">
        <v>0</v>
      </c>
      <c r="AL1444" s="156">
        <v>1.78947368421053</v>
      </c>
    </row>
    <row r="1445" spans="1:38">
      <c r="A1445" s="166" t="s">
        <v>1085</v>
      </c>
      <c r="B1445" s="167" t="s">
        <v>1841</v>
      </c>
      <c r="C1445" s="167" t="s">
        <v>1270</v>
      </c>
      <c r="D1445" s="150">
        <v>0</v>
      </c>
      <c r="E1445" s="150">
        <v>0</v>
      </c>
      <c r="F1445" s="150">
        <v>0</v>
      </c>
      <c r="G1445" s="150">
        <v>0</v>
      </c>
      <c r="H1445" s="150">
        <v>0</v>
      </c>
      <c r="I1445" s="151">
        <v>0</v>
      </c>
      <c r="J1445" s="151">
        <v>1</v>
      </c>
      <c r="K1445" s="151">
        <v>1</v>
      </c>
      <c r="L1445" s="151">
        <v>1</v>
      </c>
      <c r="M1445" s="151">
        <v>0</v>
      </c>
      <c r="N1445" s="151">
        <v>0</v>
      </c>
      <c r="O1445" s="151">
        <v>0</v>
      </c>
      <c r="P1445" s="151">
        <v>0</v>
      </c>
      <c r="Q1445" s="151">
        <v>0</v>
      </c>
      <c r="R1445" s="151">
        <v>0</v>
      </c>
      <c r="S1445" s="152">
        <v>0.015</v>
      </c>
      <c r="T1445" s="153">
        <v>0</v>
      </c>
      <c r="U1445" s="153">
        <v>82</v>
      </c>
      <c r="V1445" s="153">
        <v>82</v>
      </c>
      <c r="W1445" s="153">
        <v>0</v>
      </c>
      <c r="X1445" s="151">
        <v>82</v>
      </c>
      <c r="Y1445" s="154">
        <v>0</v>
      </c>
      <c r="Z1445" s="154">
        <v>0</v>
      </c>
      <c r="AA1445" s="154">
        <v>0</v>
      </c>
      <c r="AB1445" s="155">
        <v>0</v>
      </c>
      <c r="AC1445" s="156">
        <v>0</v>
      </c>
      <c r="AD1445" s="157">
        <v>0</v>
      </c>
      <c r="AE1445" s="158">
        <v>8</v>
      </c>
      <c r="AF1445" s="158">
        <v>0</v>
      </c>
      <c r="AG1445" s="158">
        <v>0</v>
      </c>
      <c r="AH1445" s="158">
        <v>30</v>
      </c>
      <c r="AI1445" s="158">
        <v>0</v>
      </c>
      <c r="AJ1445" s="155">
        <v>0</v>
      </c>
      <c r="AK1445" s="155">
        <v>0</v>
      </c>
      <c r="AL1445" s="156">
        <v>0</v>
      </c>
    </row>
    <row r="1446" spans="1:38">
      <c r="A1446" s="166" t="s">
        <v>1085</v>
      </c>
      <c r="B1446" s="167" t="s">
        <v>1841</v>
      </c>
      <c r="C1446" s="167" t="s">
        <v>1271</v>
      </c>
      <c r="D1446" s="150">
        <v>9210</v>
      </c>
      <c r="E1446" s="150">
        <v>218</v>
      </c>
      <c r="F1446" s="150">
        <v>137</v>
      </c>
      <c r="G1446" s="150">
        <v>0</v>
      </c>
      <c r="H1446" s="150">
        <v>0</v>
      </c>
      <c r="I1446" s="151">
        <v>8941</v>
      </c>
      <c r="J1446" s="151">
        <v>228</v>
      </c>
      <c r="K1446" s="151">
        <v>227</v>
      </c>
      <c r="L1446" s="151">
        <v>24</v>
      </c>
      <c r="M1446" s="151">
        <v>0</v>
      </c>
      <c r="N1446" s="151">
        <v>9216</v>
      </c>
      <c r="O1446" s="151">
        <v>190</v>
      </c>
      <c r="P1446" s="151">
        <v>190</v>
      </c>
      <c r="Q1446" s="151">
        <v>78</v>
      </c>
      <c r="R1446" s="151">
        <v>0</v>
      </c>
      <c r="S1446" s="152">
        <v>0.015</v>
      </c>
      <c r="T1446" s="153">
        <v>260309</v>
      </c>
      <c r="U1446" s="153">
        <v>5771</v>
      </c>
      <c r="V1446" s="153">
        <v>5687</v>
      </c>
      <c r="W1446" s="153">
        <v>2</v>
      </c>
      <c r="X1446" s="151">
        <v>5112</v>
      </c>
      <c r="Y1446" s="154">
        <v>0.0221621227080124</v>
      </c>
      <c r="Z1446" s="154">
        <v>0.0236699239956569</v>
      </c>
      <c r="AA1446" s="154">
        <v>0.0255005032994072</v>
      </c>
      <c r="AB1446" s="155">
        <v>0.0206163194444444</v>
      </c>
      <c r="AC1446" s="156">
        <v>-0.00183057930375033</v>
      </c>
      <c r="AD1446" s="157">
        <v>61945</v>
      </c>
      <c r="AE1446" s="158">
        <v>1503</v>
      </c>
      <c r="AF1446" s="158">
        <v>0</v>
      </c>
      <c r="AG1446" s="158">
        <v>62267</v>
      </c>
      <c r="AH1446" s="158">
        <v>1325</v>
      </c>
      <c r="AI1446" s="158">
        <v>0</v>
      </c>
      <c r="AJ1446" s="155">
        <v>0.0242634595205424</v>
      </c>
      <c r="AK1446" s="155">
        <v>0.0212793293397787</v>
      </c>
      <c r="AL1446" s="156">
        <v>0.00298413018076372</v>
      </c>
    </row>
    <row r="1447" spans="1:38">
      <c r="A1447" s="166" t="s">
        <v>1085</v>
      </c>
      <c r="B1447" s="167" t="s">
        <v>1841</v>
      </c>
      <c r="C1447" s="167" t="s">
        <v>1272</v>
      </c>
      <c r="D1447" s="150">
        <v>0</v>
      </c>
      <c r="E1447" s="150">
        <v>0</v>
      </c>
      <c r="F1447" s="150">
        <v>0</v>
      </c>
      <c r="G1447" s="150">
        <v>0</v>
      </c>
      <c r="H1447" s="150">
        <v>0</v>
      </c>
      <c r="I1447" s="151">
        <v>0</v>
      </c>
      <c r="J1447" s="151">
        <v>4</v>
      </c>
      <c r="K1447" s="151">
        <v>4</v>
      </c>
      <c r="L1447" s="151">
        <v>4</v>
      </c>
      <c r="M1447" s="151">
        <v>0</v>
      </c>
      <c r="N1447" s="151">
        <v>0</v>
      </c>
      <c r="O1447" s="151">
        <v>0</v>
      </c>
      <c r="P1447" s="151">
        <v>0</v>
      </c>
      <c r="Q1447" s="151">
        <v>0</v>
      </c>
      <c r="R1447" s="151">
        <v>0</v>
      </c>
      <c r="S1447" s="152">
        <v>0.015</v>
      </c>
      <c r="T1447" s="153">
        <v>0</v>
      </c>
      <c r="U1447" s="153">
        <v>59</v>
      </c>
      <c r="V1447" s="153">
        <v>59</v>
      </c>
      <c r="W1447" s="153">
        <v>0</v>
      </c>
      <c r="X1447" s="151">
        <v>59</v>
      </c>
      <c r="Y1447" s="154">
        <v>0</v>
      </c>
      <c r="Z1447" s="154">
        <v>0</v>
      </c>
      <c r="AA1447" s="154">
        <v>0</v>
      </c>
      <c r="AB1447" s="155">
        <v>0</v>
      </c>
      <c r="AC1447" s="156">
        <v>0</v>
      </c>
      <c r="AD1447" s="157">
        <v>0</v>
      </c>
      <c r="AE1447" s="158">
        <v>20</v>
      </c>
      <c r="AF1447" s="158">
        <v>0</v>
      </c>
      <c r="AG1447" s="158">
        <v>0</v>
      </c>
      <c r="AH1447" s="158">
        <v>10</v>
      </c>
      <c r="AI1447" s="158">
        <v>0</v>
      </c>
      <c r="AJ1447" s="155">
        <v>0</v>
      </c>
      <c r="AK1447" s="155">
        <v>0</v>
      </c>
      <c r="AL1447" s="156">
        <v>0</v>
      </c>
    </row>
    <row r="1448" spans="1:38">
      <c r="A1448" s="166" t="s">
        <v>1085</v>
      </c>
      <c r="B1448" s="167" t="s">
        <v>1842</v>
      </c>
      <c r="C1448" s="167" t="s">
        <v>1273</v>
      </c>
      <c r="D1448" s="150">
        <v>5210</v>
      </c>
      <c r="E1448" s="150">
        <v>155</v>
      </c>
      <c r="F1448" s="150">
        <v>117</v>
      </c>
      <c r="G1448" s="150">
        <v>6</v>
      </c>
      <c r="H1448" s="150">
        <v>0</v>
      </c>
      <c r="I1448" s="151">
        <v>4676</v>
      </c>
      <c r="J1448" s="151">
        <v>186</v>
      </c>
      <c r="K1448" s="151">
        <v>186</v>
      </c>
      <c r="L1448" s="151">
        <v>3</v>
      </c>
      <c r="M1448" s="151">
        <v>0</v>
      </c>
      <c r="N1448" s="151">
        <v>5219</v>
      </c>
      <c r="O1448" s="151">
        <v>170</v>
      </c>
      <c r="P1448" s="151">
        <v>170</v>
      </c>
      <c r="Q1448" s="151">
        <v>53</v>
      </c>
      <c r="R1448" s="151">
        <v>0</v>
      </c>
      <c r="S1448" s="152">
        <v>0.015</v>
      </c>
      <c r="T1448" s="153">
        <v>138130</v>
      </c>
      <c r="U1448" s="153">
        <v>5543</v>
      </c>
      <c r="V1448" s="153">
        <v>5502</v>
      </c>
      <c r="W1448" s="153">
        <v>2</v>
      </c>
      <c r="X1448" s="151">
        <v>4986</v>
      </c>
      <c r="Y1448" s="154">
        <v>0.040114384999638</v>
      </c>
      <c r="Z1448" s="154">
        <v>0.0297504798464491</v>
      </c>
      <c r="AA1448" s="154">
        <v>0.0397775876817793</v>
      </c>
      <c r="AB1448" s="155">
        <v>0.0325732899022801</v>
      </c>
      <c r="AC1448" s="156">
        <v>-0.0100271078353302</v>
      </c>
      <c r="AD1448" s="157">
        <v>34264</v>
      </c>
      <c r="AE1448" s="158">
        <v>1385</v>
      </c>
      <c r="AF1448" s="158">
        <v>0</v>
      </c>
      <c r="AG1448" s="158">
        <v>34182</v>
      </c>
      <c r="AH1448" s="158">
        <v>1386</v>
      </c>
      <c r="AI1448" s="158">
        <v>0</v>
      </c>
      <c r="AJ1448" s="155">
        <v>0.0404214335745972</v>
      </c>
      <c r="AK1448" s="155">
        <v>0.0405476566614007</v>
      </c>
      <c r="AL1448" s="156">
        <v>-0.00012622308680349</v>
      </c>
    </row>
    <row r="1449" spans="1:38">
      <c r="A1449" s="166" t="s">
        <v>1085</v>
      </c>
      <c r="B1449" s="167" t="s">
        <v>1842</v>
      </c>
      <c r="C1449" s="167" t="s">
        <v>1274</v>
      </c>
      <c r="D1449" s="150">
        <v>5941</v>
      </c>
      <c r="E1449" s="150">
        <v>153</v>
      </c>
      <c r="F1449" s="150">
        <v>106</v>
      </c>
      <c r="G1449" s="150">
        <v>1</v>
      </c>
      <c r="H1449" s="150">
        <v>0</v>
      </c>
      <c r="I1449" s="151">
        <v>5471</v>
      </c>
      <c r="J1449" s="151">
        <v>177</v>
      </c>
      <c r="K1449" s="151">
        <v>177</v>
      </c>
      <c r="L1449" s="151">
        <v>12</v>
      </c>
      <c r="M1449" s="151">
        <v>0</v>
      </c>
      <c r="N1449" s="151">
        <v>5834</v>
      </c>
      <c r="O1449" s="151">
        <v>105</v>
      </c>
      <c r="P1449" s="151">
        <v>105</v>
      </c>
      <c r="Q1449" s="151">
        <v>53</v>
      </c>
      <c r="R1449" s="151">
        <v>0</v>
      </c>
      <c r="S1449" s="152">
        <v>0.015</v>
      </c>
      <c r="T1449" s="153">
        <v>165389</v>
      </c>
      <c r="U1449" s="153">
        <v>4284</v>
      </c>
      <c r="V1449" s="153">
        <v>4237</v>
      </c>
      <c r="W1449" s="153">
        <v>0</v>
      </c>
      <c r="X1449" s="151">
        <v>3853</v>
      </c>
      <c r="Y1449" s="154">
        <v>0.0259025690946798</v>
      </c>
      <c r="Z1449" s="154">
        <v>0.0257532401952533</v>
      </c>
      <c r="AA1449" s="154">
        <v>0.032352403582526</v>
      </c>
      <c r="AB1449" s="155">
        <v>0.017997943092218</v>
      </c>
      <c r="AC1449" s="156">
        <v>-0.00659916338727272</v>
      </c>
      <c r="AD1449" s="157">
        <v>39900</v>
      </c>
      <c r="AE1449" s="158">
        <v>1045</v>
      </c>
      <c r="AF1449" s="158">
        <v>0</v>
      </c>
      <c r="AG1449" s="158">
        <v>39788</v>
      </c>
      <c r="AH1449" s="158">
        <v>1037</v>
      </c>
      <c r="AI1449" s="158">
        <v>0</v>
      </c>
      <c r="AJ1449" s="155">
        <v>0.0261904761904762</v>
      </c>
      <c r="AK1449" s="155">
        <v>0.0260631346134513</v>
      </c>
      <c r="AL1449" s="156">
        <v>0.0001273415770249</v>
      </c>
    </row>
    <row r="1450" spans="1:38">
      <c r="A1450" s="166" t="s">
        <v>1085</v>
      </c>
      <c r="B1450" s="167" t="s">
        <v>1842</v>
      </c>
      <c r="C1450" s="167" t="s">
        <v>1275</v>
      </c>
      <c r="D1450" s="150">
        <v>3341</v>
      </c>
      <c r="E1450" s="150">
        <v>42</v>
      </c>
      <c r="F1450" s="150">
        <v>29</v>
      </c>
      <c r="G1450" s="150">
        <v>0</v>
      </c>
      <c r="H1450" s="150">
        <v>0</v>
      </c>
      <c r="I1450" s="151">
        <v>3151</v>
      </c>
      <c r="J1450" s="151">
        <v>70</v>
      </c>
      <c r="K1450" s="151">
        <v>70</v>
      </c>
      <c r="L1450" s="151">
        <v>7</v>
      </c>
      <c r="M1450" s="151">
        <v>0</v>
      </c>
      <c r="N1450" s="151">
        <v>3240</v>
      </c>
      <c r="O1450" s="151">
        <v>67</v>
      </c>
      <c r="P1450" s="151">
        <v>66</v>
      </c>
      <c r="Q1450" s="151">
        <v>38</v>
      </c>
      <c r="R1450" s="151">
        <v>0</v>
      </c>
      <c r="S1450" s="152">
        <v>0.015</v>
      </c>
      <c r="T1450" s="153">
        <v>91601</v>
      </c>
      <c r="U1450" s="153">
        <v>1689</v>
      </c>
      <c r="V1450" s="153">
        <v>1670</v>
      </c>
      <c r="W1450" s="153">
        <v>2</v>
      </c>
      <c r="X1450" s="151">
        <v>1532</v>
      </c>
      <c r="Y1450" s="154">
        <v>0.0184168295105949</v>
      </c>
      <c r="Z1450" s="154">
        <v>0.0125710865010476</v>
      </c>
      <c r="AA1450" s="154">
        <v>0.0222151697873691</v>
      </c>
      <c r="AB1450" s="155">
        <v>0.020679012345679</v>
      </c>
      <c r="AC1450" s="156">
        <v>-0.0096440832863215</v>
      </c>
      <c r="AD1450" s="157">
        <v>21890</v>
      </c>
      <c r="AE1450" s="158">
        <v>399</v>
      </c>
      <c r="AF1450" s="158">
        <v>0</v>
      </c>
      <c r="AG1450" s="158">
        <v>22189</v>
      </c>
      <c r="AH1450" s="158">
        <v>403</v>
      </c>
      <c r="AI1450" s="158">
        <v>0</v>
      </c>
      <c r="AJ1450" s="155">
        <v>0.018227501142074</v>
      </c>
      <c r="AK1450" s="155">
        <v>0.0181621524178647</v>
      </c>
      <c r="AL1450" s="156">
        <v>6.53487242092965e-5</v>
      </c>
    </row>
    <row r="1451" spans="1:38">
      <c r="A1451" s="166" t="s">
        <v>1085</v>
      </c>
      <c r="B1451" s="167" t="s">
        <v>1842</v>
      </c>
      <c r="C1451" s="167" t="s">
        <v>1276</v>
      </c>
      <c r="D1451" s="150">
        <v>0</v>
      </c>
      <c r="E1451" s="150">
        <v>6</v>
      </c>
      <c r="F1451" s="150">
        <v>6</v>
      </c>
      <c r="G1451" s="150">
        <v>3</v>
      </c>
      <c r="H1451" s="150">
        <v>0</v>
      </c>
      <c r="I1451" s="151">
        <v>152</v>
      </c>
      <c r="J1451" s="151">
        <v>3</v>
      </c>
      <c r="K1451" s="151">
        <v>3</v>
      </c>
      <c r="L1451" s="151">
        <v>3</v>
      </c>
      <c r="M1451" s="151">
        <v>0</v>
      </c>
      <c r="N1451" s="151">
        <v>195</v>
      </c>
      <c r="O1451" s="151">
        <v>2</v>
      </c>
      <c r="P1451" s="151">
        <v>2</v>
      </c>
      <c r="Q1451" s="151">
        <v>2</v>
      </c>
      <c r="R1451" s="151">
        <v>0</v>
      </c>
      <c r="S1451" s="152">
        <v>0.015</v>
      </c>
      <c r="T1451" s="153">
        <v>4187</v>
      </c>
      <c r="U1451" s="153">
        <v>193</v>
      </c>
      <c r="V1451" s="153">
        <v>193</v>
      </c>
      <c r="W1451" s="153">
        <v>0</v>
      </c>
      <c r="X1451" s="151">
        <v>188</v>
      </c>
      <c r="Y1451" s="154">
        <v>0.0460950561261046</v>
      </c>
      <c r="Z1451" s="154">
        <v>0</v>
      </c>
      <c r="AA1451" s="154">
        <v>0.0197368421052632</v>
      </c>
      <c r="AB1451" s="155">
        <v>0.0102564102564103</v>
      </c>
      <c r="AC1451" s="156">
        <v>-0.0197368421052632</v>
      </c>
      <c r="AD1451" s="157">
        <v>1026</v>
      </c>
      <c r="AE1451" s="158">
        <v>30</v>
      </c>
      <c r="AF1451" s="158">
        <v>0</v>
      </c>
      <c r="AG1451" s="158">
        <v>1056</v>
      </c>
      <c r="AH1451" s="158">
        <v>42</v>
      </c>
      <c r="AI1451" s="158">
        <v>0</v>
      </c>
      <c r="AJ1451" s="155">
        <v>0.0292397660818713</v>
      </c>
      <c r="AK1451" s="155">
        <v>0.0397727272727273</v>
      </c>
      <c r="AL1451" s="156">
        <v>-0.0105329611908559</v>
      </c>
    </row>
    <row r="1452" spans="1:38">
      <c r="A1452" s="166" t="s">
        <v>1085</v>
      </c>
      <c r="B1452" s="167" t="s">
        <v>1842</v>
      </c>
      <c r="C1452" s="167" t="s">
        <v>1277</v>
      </c>
      <c r="D1452" s="150">
        <v>0</v>
      </c>
      <c r="E1452" s="150">
        <v>0</v>
      </c>
      <c r="F1452" s="150">
        <v>0</v>
      </c>
      <c r="G1452" s="150">
        <v>0</v>
      </c>
      <c r="H1452" s="150">
        <v>0</v>
      </c>
      <c r="I1452" s="151">
        <v>0</v>
      </c>
      <c r="J1452" s="151">
        <v>0</v>
      </c>
      <c r="K1452" s="151">
        <v>0</v>
      </c>
      <c r="L1452" s="151">
        <v>0</v>
      </c>
      <c r="M1452" s="151">
        <v>0</v>
      </c>
      <c r="N1452" s="151">
        <v>0</v>
      </c>
      <c r="O1452" s="151">
        <v>2</v>
      </c>
      <c r="P1452" s="151">
        <v>2</v>
      </c>
      <c r="Q1452" s="151">
        <v>2</v>
      </c>
      <c r="R1452" s="151">
        <v>0</v>
      </c>
      <c r="S1452" s="152">
        <v>0.015</v>
      </c>
      <c r="T1452" s="153">
        <v>0</v>
      </c>
      <c r="U1452" s="153">
        <v>66</v>
      </c>
      <c r="V1452" s="153">
        <v>66</v>
      </c>
      <c r="W1452" s="153">
        <v>0</v>
      </c>
      <c r="X1452" s="151">
        <v>66</v>
      </c>
      <c r="Y1452" s="154">
        <v>0</v>
      </c>
      <c r="Z1452" s="154">
        <v>0</v>
      </c>
      <c r="AA1452" s="154">
        <v>0</v>
      </c>
      <c r="AB1452" s="155">
        <v>0</v>
      </c>
      <c r="AC1452" s="156">
        <v>0</v>
      </c>
      <c r="AD1452" s="157">
        <v>0</v>
      </c>
      <c r="AE1452" s="158">
        <v>11</v>
      </c>
      <c r="AF1452" s="158">
        <v>0</v>
      </c>
      <c r="AG1452" s="158">
        <v>0</v>
      </c>
      <c r="AH1452" s="158">
        <v>17</v>
      </c>
      <c r="AI1452" s="158">
        <v>0</v>
      </c>
      <c r="AJ1452" s="155">
        <v>0</v>
      </c>
      <c r="AK1452" s="155">
        <v>0</v>
      </c>
      <c r="AL1452" s="156">
        <v>0</v>
      </c>
    </row>
    <row r="1453" spans="1:38">
      <c r="A1453" s="166" t="s">
        <v>1085</v>
      </c>
      <c r="B1453" s="167" t="s">
        <v>1842</v>
      </c>
      <c r="C1453" s="167" t="s">
        <v>1278</v>
      </c>
      <c r="D1453" s="150">
        <v>6912</v>
      </c>
      <c r="E1453" s="150">
        <v>122</v>
      </c>
      <c r="F1453" s="150">
        <v>81</v>
      </c>
      <c r="G1453" s="150">
        <v>4</v>
      </c>
      <c r="H1453" s="150">
        <v>0</v>
      </c>
      <c r="I1453" s="151">
        <v>6333</v>
      </c>
      <c r="J1453" s="151">
        <v>92</v>
      </c>
      <c r="K1453" s="151">
        <v>92</v>
      </c>
      <c r="L1453" s="151">
        <v>6</v>
      </c>
      <c r="M1453" s="151">
        <v>0</v>
      </c>
      <c r="N1453" s="151">
        <v>7465</v>
      </c>
      <c r="O1453" s="151">
        <v>118</v>
      </c>
      <c r="P1453" s="151">
        <v>116</v>
      </c>
      <c r="Q1453" s="151">
        <v>49</v>
      </c>
      <c r="R1453" s="151">
        <v>0</v>
      </c>
      <c r="S1453" s="152">
        <v>0.015</v>
      </c>
      <c r="T1453" s="153">
        <v>181802</v>
      </c>
      <c r="U1453" s="153">
        <v>4102</v>
      </c>
      <c r="V1453" s="153">
        <v>4058</v>
      </c>
      <c r="W1453" s="153">
        <v>6</v>
      </c>
      <c r="X1453" s="151">
        <v>3729</v>
      </c>
      <c r="Y1453" s="154">
        <v>0.0225300051704602</v>
      </c>
      <c r="Z1453" s="154">
        <v>0.017650462962963</v>
      </c>
      <c r="AA1453" s="154">
        <v>0.0145270803726512</v>
      </c>
      <c r="AB1453" s="155">
        <v>0.0158070997990623</v>
      </c>
      <c r="AC1453" s="156">
        <v>0.00312338259031177</v>
      </c>
      <c r="AD1453" s="157">
        <v>44695</v>
      </c>
      <c r="AE1453" s="158">
        <v>908</v>
      </c>
      <c r="AF1453" s="158">
        <v>0</v>
      </c>
      <c r="AG1453" s="158">
        <v>45559</v>
      </c>
      <c r="AH1453" s="158">
        <v>1151</v>
      </c>
      <c r="AI1453" s="158">
        <v>2</v>
      </c>
      <c r="AJ1453" s="155">
        <v>0.0203154715292538</v>
      </c>
      <c r="AK1453" s="155">
        <v>0.025220044338111</v>
      </c>
      <c r="AL1453" s="156">
        <v>-0.00490457280885719</v>
      </c>
    </row>
    <row r="1454" spans="1:38">
      <c r="A1454" s="166" t="s">
        <v>1085</v>
      </c>
      <c r="B1454" s="167" t="s">
        <v>1842</v>
      </c>
      <c r="C1454" s="167" t="s">
        <v>1279</v>
      </c>
      <c r="D1454" s="150">
        <v>0</v>
      </c>
      <c r="E1454" s="150">
        <v>0</v>
      </c>
      <c r="F1454" s="150">
        <v>0</v>
      </c>
      <c r="G1454" s="150">
        <v>0</v>
      </c>
      <c r="H1454" s="150">
        <v>0</v>
      </c>
      <c r="I1454" s="151">
        <v>0</v>
      </c>
      <c r="J1454" s="151">
        <v>13</v>
      </c>
      <c r="K1454" s="151">
        <v>13</v>
      </c>
      <c r="L1454" s="151">
        <v>12</v>
      </c>
      <c r="M1454" s="151">
        <v>0</v>
      </c>
      <c r="N1454" s="151">
        <v>0</v>
      </c>
      <c r="O1454" s="151">
        <v>12</v>
      </c>
      <c r="P1454" s="151">
        <v>12</v>
      </c>
      <c r="Q1454" s="151">
        <v>11</v>
      </c>
      <c r="R1454" s="151">
        <v>0</v>
      </c>
      <c r="S1454" s="152">
        <v>0.015</v>
      </c>
      <c r="T1454" s="153">
        <v>0</v>
      </c>
      <c r="U1454" s="153">
        <v>327</v>
      </c>
      <c r="V1454" s="153">
        <v>327</v>
      </c>
      <c r="W1454" s="153">
        <v>1</v>
      </c>
      <c r="X1454" s="151">
        <v>324</v>
      </c>
      <c r="Y1454" s="154">
        <v>0</v>
      </c>
      <c r="Z1454" s="154">
        <v>0</v>
      </c>
      <c r="AA1454" s="154">
        <v>0</v>
      </c>
      <c r="AB1454" s="155">
        <v>0</v>
      </c>
      <c r="AC1454" s="156">
        <v>0</v>
      </c>
      <c r="AD1454" s="157">
        <v>0</v>
      </c>
      <c r="AE1454" s="158">
        <v>62</v>
      </c>
      <c r="AF1454" s="158">
        <v>0</v>
      </c>
      <c r="AG1454" s="158">
        <v>0</v>
      </c>
      <c r="AH1454" s="158">
        <v>60</v>
      </c>
      <c r="AI1454" s="158">
        <v>0</v>
      </c>
      <c r="AJ1454" s="155">
        <v>0</v>
      </c>
      <c r="AK1454" s="155">
        <v>0</v>
      </c>
      <c r="AL1454" s="156">
        <v>0</v>
      </c>
    </row>
    <row r="1455" spans="1:38">
      <c r="A1455" s="166" t="s">
        <v>1085</v>
      </c>
      <c r="B1455" s="167" t="s">
        <v>1842</v>
      </c>
      <c r="C1455" s="167" t="s">
        <v>1280</v>
      </c>
      <c r="D1455" s="150">
        <v>9182</v>
      </c>
      <c r="E1455" s="150">
        <v>226</v>
      </c>
      <c r="F1455" s="150">
        <v>128</v>
      </c>
      <c r="G1455" s="150">
        <v>0</v>
      </c>
      <c r="H1455" s="150">
        <v>0</v>
      </c>
      <c r="I1455" s="151">
        <v>8443</v>
      </c>
      <c r="J1455" s="151">
        <v>244</v>
      </c>
      <c r="K1455" s="151">
        <v>242</v>
      </c>
      <c r="L1455" s="151">
        <v>2</v>
      </c>
      <c r="M1455" s="151">
        <v>0</v>
      </c>
      <c r="N1455" s="151">
        <v>9396</v>
      </c>
      <c r="O1455" s="151">
        <v>298</v>
      </c>
      <c r="P1455" s="151">
        <v>298</v>
      </c>
      <c r="Q1455" s="151">
        <v>96</v>
      </c>
      <c r="R1455" s="151">
        <v>0</v>
      </c>
      <c r="S1455" s="152">
        <v>0.015</v>
      </c>
      <c r="T1455" s="153">
        <v>249197</v>
      </c>
      <c r="U1455" s="153">
        <v>7283</v>
      </c>
      <c r="V1455" s="153">
        <v>7182</v>
      </c>
      <c r="W1455" s="153">
        <v>4</v>
      </c>
      <c r="X1455" s="151">
        <v>6444</v>
      </c>
      <c r="Y1455" s="154">
        <v>0.0292098219480973</v>
      </c>
      <c r="Z1455" s="154">
        <v>0.0246133739925942</v>
      </c>
      <c r="AA1455" s="154">
        <v>0.0288996802084567</v>
      </c>
      <c r="AB1455" s="155">
        <v>0.0317156236696467</v>
      </c>
      <c r="AC1455" s="156">
        <v>-0.00428630621586251</v>
      </c>
      <c r="AD1455" s="157">
        <v>60149</v>
      </c>
      <c r="AE1455" s="158">
        <v>1800</v>
      </c>
      <c r="AF1455" s="158">
        <v>0</v>
      </c>
      <c r="AG1455" s="158">
        <v>60784</v>
      </c>
      <c r="AH1455" s="158">
        <v>1878</v>
      </c>
      <c r="AI1455" s="158">
        <v>0</v>
      </c>
      <c r="AJ1455" s="155">
        <v>0.0299256845500341</v>
      </c>
      <c r="AK1455" s="155">
        <v>0.0308962884969729</v>
      </c>
      <c r="AL1455" s="156">
        <v>-0.000970603946938806</v>
      </c>
    </row>
    <row r="1456" spans="1:38">
      <c r="A1456" s="166" t="s">
        <v>1085</v>
      </c>
      <c r="B1456" s="167" t="s">
        <v>1842</v>
      </c>
      <c r="C1456" s="167" t="s">
        <v>1281</v>
      </c>
      <c r="D1456" s="150">
        <v>6985</v>
      </c>
      <c r="E1456" s="150">
        <v>252</v>
      </c>
      <c r="F1456" s="150">
        <v>149</v>
      </c>
      <c r="G1456" s="150">
        <v>0</v>
      </c>
      <c r="H1456" s="150">
        <v>0</v>
      </c>
      <c r="I1456" s="151">
        <v>6310</v>
      </c>
      <c r="J1456" s="151">
        <v>284</v>
      </c>
      <c r="K1456" s="151">
        <v>283</v>
      </c>
      <c r="L1456" s="151">
        <v>13</v>
      </c>
      <c r="M1456" s="151">
        <v>0</v>
      </c>
      <c r="N1456" s="151">
        <v>6825</v>
      </c>
      <c r="O1456" s="151">
        <v>178</v>
      </c>
      <c r="P1456" s="151">
        <v>178</v>
      </c>
      <c r="Q1456" s="151">
        <v>51</v>
      </c>
      <c r="R1456" s="151">
        <v>0</v>
      </c>
      <c r="S1456" s="152">
        <v>0.015</v>
      </c>
      <c r="T1456" s="153">
        <v>192672</v>
      </c>
      <c r="U1456" s="153">
        <v>6289</v>
      </c>
      <c r="V1456" s="153">
        <v>6183</v>
      </c>
      <c r="W1456" s="153">
        <v>8</v>
      </c>
      <c r="X1456" s="151">
        <v>5494</v>
      </c>
      <c r="Y1456" s="154">
        <v>0.0325994436140176</v>
      </c>
      <c r="Z1456" s="154">
        <v>0.0360773085182534</v>
      </c>
      <c r="AA1456" s="154">
        <v>0.0450079239302694</v>
      </c>
      <c r="AB1456" s="155">
        <v>0.0260805860805861</v>
      </c>
      <c r="AC1456" s="156">
        <v>-0.00893061541201601</v>
      </c>
      <c r="AD1456" s="157">
        <v>45752</v>
      </c>
      <c r="AE1456" s="158">
        <v>1592</v>
      </c>
      <c r="AF1456" s="158">
        <v>0</v>
      </c>
      <c r="AG1456" s="158">
        <v>47462</v>
      </c>
      <c r="AH1456" s="158">
        <v>1510</v>
      </c>
      <c r="AI1456" s="158">
        <v>2</v>
      </c>
      <c r="AJ1456" s="155">
        <v>0.034796293058227</v>
      </c>
      <c r="AK1456" s="155">
        <v>0.0317727866503729</v>
      </c>
      <c r="AL1456" s="156">
        <v>0.00302350640785403</v>
      </c>
    </row>
    <row r="1457" spans="1:38">
      <c r="A1457" s="166" t="s">
        <v>1085</v>
      </c>
      <c r="B1457" s="167" t="s">
        <v>1841</v>
      </c>
      <c r="C1457" s="167" t="s">
        <v>1282</v>
      </c>
      <c r="D1457" s="150">
        <v>3220</v>
      </c>
      <c r="E1457" s="150">
        <v>98</v>
      </c>
      <c r="F1457" s="150">
        <v>71</v>
      </c>
      <c r="G1457" s="150">
        <v>9</v>
      </c>
      <c r="H1457" s="150">
        <v>0</v>
      </c>
      <c r="I1457" s="151">
        <v>3090</v>
      </c>
      <c r="J1457" s="151">
        <v>113</v>
      </c>
      <c r="K1457" s="151">
        <v>112</v>
      </c>
      <c r="L1457" s="151">
        <v>17</v>
      </c>
      <c r="M1457" s="151">
        <v>0</v>
      </c>
      <c r="N1457" s="151">
        <v>3356</v>
      </c>
      <c r="O1457" s="151">
        <v>164</v>
      </c>
      <c r="P1457" s="151">
        <v>164</v>
      </c>
      <c r="Q1457" s="151">
        <v>61</v>
      </c>
      <c r="R1457" s="151">
        <v>0</v>
      </c>
      <c r="S1457" s="152">
        <v>0.015</v>
      </c>
      <c r="T1457" s="153">
        <v>89012</v>
      </c>
      <c r="U1457" s="153">
        <v>3148</v>
      </c>
      <c r="V1457" s="153">
        <v>3120</v>
      </c>
      <c r="W1457" s="153">
        <v>2</v>
      </c>
      <c r="X1457" s="151">
        <v>2802</v>
      </c>
      <c r="Y1457" s="154">
        <v>0.0353435491843796</v>
      </c>
      <c r="Z1457" s="154">
        <v>0.0304347826086957</v>
      </c>
      <c r="AA1457" s="154">
        <v>0.0365695792880259</v>
      </c>
      <c r="AB1457" s="155">
        <v>0.0488676996424315</v>
      </c>
      <c r="AC1457" s="156">
        <v>-0.00613479667933024</v>
      </c>
      <c r="AD1457" s="157">
        <v>21501</v>
      </c>
      <c r="AE1457" s="158">
        <v>841</v>
      </c>
      <c r="AF1457" s="158">
        <v>1</v>
      </c>
      <c r="AG1457" s="158">
        <v>21788</v>
      </c>
      <c r="AH1457" s="158">
        <v>734</v>
      </c>
      <c r="AI1457" s="158">
        <v>0</v>
      </c>
      <c r="AJ1457" s="155">
        <v>0.0390679503278917</v>
      </c>
      <c r="AK1457" s="155">
        <v>0.033688268771801</v>
      </c>
      <c r="AL1457" s="156">
        <v>0.00537968155609073</v>
      </c>
    </row>
    <row r="1458" spans="1:38">
      <c r="A1458" s="166" t="s">
        <v>1085</v>
      </c>
      <c r="B1458" s="167" t="s">
        <v>1841</v>
      </c>
      <c r="C1458" s="167" t="s">
        <v>1283</v>
      </c>
      <c r="D1458" s="150">
        <v>7375</v>
      </c>
      <c r="E1458" s="150">
        <v>272</v>
      </c>
      <c r="F1458" s="150">
        <v>80</v>
      </c>
      <c r="G1458" s="150">
        <v>4</v>
      </c>
      <c r="H1458" s="150">
        <v>0</v>
      </c>
      <c r="I1458" s="151">
        <v>6628</v>
      </c>
      <c r="J1458" s="151">
        <v>335</v>
      </c>
      <c r="K1458" s="151">
        <v>334</v>
      </c>
      <c r="L1458" s="151">
        <v>6</v>
      </c>
      <c r="M1458" s="151">
        <v>0</v>
      </c>
      <c r="N1458" s="151">
        <v>6661</v>
      </c>
      <c r="O1458" s="151">
        <v>348</v>
      </c>
      <c r="P1458" s="151">
        <v>348</v>
      </c>
      <c r="Q1458" s="151">
        <v>125</v>
      </c>
      <c r="R1458" s="151">
        <v>0</v>
      </c>
      <c r="S1458" s="152">
        <v>0.015</v>
      </c>
      <c r="T1458" s="153">
        <v>182171</v>
      </c>
      <c r="U1458" s="153">
        <v>7751</v>
      </c>
      <c r="V1458" s="153">
        <v>7557</v>
      </c>
      <c r="W1458" s="153">
        <v>1</v>
      </c>
      <c r="X1458" s="151">
        <v>6793</v>
      </c>
      <c r="Y1458" s="154">
        <v>0.0425424463827942</v>
      </c>
      <c r="Z1458" s="154">
        <v>0.0368813559322034</v>
      </c>
      <c r="AA1458" s="154">
        <v>0.0505431502715751</v>
      </c>
      <c r="AB1458" s="155">
        <v>0.0522444077465846</v>
      </c>
      <c r="AC1458" s="156">
        <v>-0.0136617943393717</v>
      </c>
      <c r="AD1458" s="157">
        <v>45444</v>
      </c>
      <c r="AE1458" s="158">
        <v>2109</v>
      </c>
      <c r="AF1458" s="158">
        <v>0</v>
      </c>
      <c r="AG1458" s="158">
        <v>44849</v>
      </c>
      <c r="AH1458" s="158">
        <v>1943</v>
      </c>
      <c r="AI1458" s="158">
        <v>0</v>
      </c>
      <c r="AJ1458" s="155">
        <v>0.0464087668339055</v>
      </c>
      <c r="AK1458" s="155">
        <v>0.0433231510178599</v>
      </c>
      <c r="AL1458" s="156">
        <v>0.00308561581604553</v>
      </c>
    </row>
    <row r="1459" spans="1:38">
      <c r="A1459" s="166" t="s">
        <v>1085</v>
      </c>
      <c r="B1459" s="167" t="s">
        <v>1841</v>
      </c>
      <c r="C1459" s="167" t="s">
        <v>1284</v>
      </c>
      <c r="D1459" s="150">
        <v>3412</v>
      </c>
      <c r="E1459" s="150">
        <v>156</v>
      </c>
      <c r="F1459" s="150">
        <v>110</v>
      </c>
      <c r="G1459" s="150">
        <v>0</v>
      </c>
      <c r="H1459" s="150">
        <v>0</v>
      </c>
      <c r="I1459" s="151">
        <v>3124</v>
      </c>
      <c r="J1459" s="151">
        <v>173</v>
      </c>
      <c r="K1459" s="151">
        <v>171</v>
      </c>
      <c r="L1459" s="151">
        <v>32</v>
      </c>
      <c r="M1459" s="151">
        <v>0</v>
      </c>
      <c r="N1459" s="151">
        <v>3350</v>
      </c>
      <c r="O1459" s="151">
        <v>173</v>
      </c>
      <c r="P1459" s="151">
        <v>173</v>
      </c>
      <c r="Q1459" s="151">
        <v>70</v>
      </c>
      <c r="R1459" s="151">
        <v>0</v>
      </c>
      <c r="S1459" s="152">
        <v>0.015</v>
      </c>
      <c r="T1459" s="153">
        <v>89779</v>
      </c>
      <c r="U1459" s="153">
        <v>4476</v>
      </c>
      <c r="V1459" s="153">
        <v>4428</v>
      </c>
      <c r="W1459" s="153">
        <v>2</v>
      </c>
      <c r="X1459" s="151">
        <v>4019</v>
      </c>
      <c r="Y1459" s="154">
        <v>0.0498334799897526</v>
      </c>
      <c r="Z1459" s="154">
        <v>0.0457209847596717</v>
      </c>
      <c r="AA1459" s="154">
        <v>0.0553777208706786</v>
      </c>
      <c r="AB1459" s="155">
        <v>0.0516417910447761</v>
      </c>
      <c r="AC1459" s="156">
        <v>-0.00965673611100687</v>
      </c>
      <c r="AD1459" s="157">
        <v>21609</v>
      </c>
      <c r="AE1459" s="158">
        <v>1127</v>
      </c>
      <c r="AF1459" s="158">
        <v>0</v>
      </c>
      <c r="AG1459" s="158">
        <v>22079</v>
      </c>
      <c r="AH1459" s="158">
        <v>1114</v>
      </c>
      <c r="AI1459" s="158">
        <v>0</v>
      </c>
      <c r="AJ1459" s="155">
        <v>0.0521541950113379</v>
      </c>
      <c r="AK1459" s="155">
        <v>0.0504551836586802</v>
      </c>
      <c r="AL1459" s="156">
        <v>0.00169901135265767</v>
      </c>
    </row>
    <row r="1460" spans="1:38">
      <c r="A1460" s="166" t="s">
        <v>1085</v>
      </c>
      <c r="B1460" s="167" t="s">
        <v>1841</v>
      </c>
      <c r="C1460" s="167" t="s">
        <v>1285</v>
      </c>
      <c r="D1460" s="150">
        <v>6898</v>
      </c>
      <c r="E1460" s="150">
        <v>311</v>
      </c>
      <c r="F1460" s="150">
        <v>207</v>
      </c>
      <c r="G1460" s="150">
        <v>0</v>
      </c>
      <c r="H1460" s="150">
        <v>0</v>
      </c>
      <c r="I1460" s="151">
        <v>6270</v>
      </c>
      <c r="J1460" s="151">
        <v>285</v>
      </c>
      <c r="K1460" s="151">
        <v>285</v>
      </c>
      <c r="L1460" s="151">
        <v>11</v>
      </c>
      <c r="M1460" s="151">
        <v>0</v>
      </c>
      <c r="N1460" s="151">
        <v>6090</v>
      </c>
      <c r="O1460" s="151">
        <v>243</v>
      </c>
      <c r="P1460" s="151">
        <v>243</v>
      </c>
      <c r="Q1460" s="151">
        <v>115</v>
      </c>
      <c r="R1460" s="151">
        <v>0</v>
      </c>
      <c r="S1460" s="152">
        <v>0.015</v>
      </c>
      <c r="T1460" s="153">
        <v>169926</v>
      </c>
      <c r="U1460" s="153">
        <v>7967</v>
      </c>
      <c r="V1460" s="153">
        <v>7863</v>
      </c>
      <c r="W1460" s="153">
        <v>2</v>
      </c>
      <c r="X1460" s="151">
        <v>7118</v>
      </c>
      <c r="Y1460" s="154">
        <v>0.046873344867766</v>
      </c>
      <c r="Z1460" s="154">
        <v>0.045085532038272</v>
      </c>
      <c r="AA1460" s="154">
        <v>0.0454545454545455</v>
      </c>
      <c r="AB1460" s="155">
        <v>0.0399014778325123</v>
      </c>
      <c r="AC1460" s="156">
        <v>-0.000369013416273496</v>
      </c>
      <c r="AD1460" s="157">
        <v>41710</v>
      </c>
      <c r="AE1460" s="158">
        <v>1918</v>
      </c>
      <c r="AF1460" s="158">
        <v>1</v>
      </c>
      <c r="AG1460" s="158">
        <v>42003</v>
      </c>
      <c r="AH1460" s="158">
        <v>2055</v>
      </c>
      <c r="AI1460" s="158">
        <v>0</v>
      </c>
      <c r="AJ1460" s="155">
        <v>0.0459602013905538</v>
      </c>
      <c r="AK1460" s="155">
        <v>0.04892507678023</v>
      </c>
      <c r="AL1460" s="156">
        <v>-0.00296487538967616</v>
      </c>
    </row>
    <row r="1461" spans="1:38">
      <c r="A1461" s="166" t="s">
        <v>1085</v>
      </c>
      <c r="B1461" s="167" t="s">
        <v>1841</v>
      </c>
      <c r="C1461" s="167" t="s">
        <v>1286</v>
      </c>
      <c r="D1461" s="150">
        <v>43</v>
      </c>
      <c r="E1461" s="150">
        <v>1</v>
      </c>
      <c r="F1461" s="150">
        <v>1</v>
      </c>
      <c r="G1461" s="150">
        <v>0</v>
      </c>
      <c r="H1461" s="150">
        <v>0</v>
      </c>
      <c r="I1461" s="151">
        <v>278</v>
      </c>
      <c r="J1461" s="151">
        <v>1</v>
      </c>
      <c r="K1461" s="151">
        <v>1</v>
      </c>
      <c r="L1461" s="151">
        <v>1</v>
      </c>
      <c r="M1461" s="151">
        <v>0</v>
      </c>
      <c r="N1461" s="151">
        <v>399</v>
      </c>
      <c r="O1461" s="151">
        <v>3</v>
      </c>
      <c r="P1461" s="151">
        <v>3</v>
      </c>
      <c r="Q1461" s="151">
        <v>2</v>
      </c>
      <c r="R1461" s="151">
        <v>0</v>
      </c>
      <c r="S1461" s="152">
        <v>0.015</v>
      </c>
      <c r="T1461" s="153">
        <v>9233</v>
      </c>
      <c r="U1461" s="153">
        <v>80</v>
      </c>
      <c r="V1461" s="153">
        <v>80</v>
      </c>
      <c r="W1461" s="153">
        <v>0</v>
      </c>
      <c r="X1461" s="151">
        <v>78</v>
      </c>
      <c r="Y1461" s="154">
        <v>0.00866457272825734</v>
      </c>
      <c r="Z1461" s="154">
        <v>0.0232558139534884</v>
      </c>
      <c r="AA1461" s="154">
        <v>0.00359712230215827</v>
      </c>
      <c r="AB1461" s="155">
        <v>0.0075187969924812</v>
      </c>
      <c r="AC1461" s="156">
        <v>0.0196586916513301</v>
      </c>
      <c r="AD1461" s="157">
        <v>2181</v>
      </c>
      <c r="AE1461" s="158">
        <v>15</v>
      </c>
      <c r="AF1461" s="158">
        <v>0</v>
      </c>
      <c r="AG1461" s="158">
        <v>2370</v>
      </c>
      <c r="AH1461" s="158">
        <v>17</v>
      </c>
      <c r="AI1461" s="158">
        <v>0</v>
      </c>
      <c r="AJ1461" s="155">
        <v>0.00687757909215956</v>
      </c>
      <c r="AK1461" s="155">
        <v>0.00717299578059072</v>
      </c>
      <c r="AL1461" s="156">
        <v>-0.000295416688431158</v>
      </c>
    </row>
    <row r="1462" spans="1:38">
      <c r="A1462" s="166" t="s">
        <v>1085</v>
      </c>
      <c r="B1462" s="167" t="s">
        <v>1843</v>
      </c>
      <c r="C1462" s="167" t="s">
        <v>1287</v>
      </c>
      <c r="D1462" s="150">
        <v>3914</v>
      </c>
      <c r="E1462" s="150">
        <v>59</v>
      </c>
      <c r="F1462" s="150">
        <v>48</v>
      </c>
      <c r="G1462" s="150">
        <v>0</v>
      </c>
      <c r="H1462" s="150">
        <v>0</v>
      </c>
      <c r="I1462" s="151">
        <v>3808</v>
      </c>
      <c r="J1462" s="151">
        <v>54</v>
      </c>
      <c r="K1462" s="151">
        <v>53</v>
      </c>
      <c r="L1462" s="151">
        <v>0</v>
      </c>
      <c r="M1462" s="151">
        <v>0</v>
      </c>
      <c r="N1462" s="151">
        <v>4053</v>
      </c>
      <c r="O1462" s="151">
        <v>67</v>
      </c>
      <c r="P1462" s="151">
        <v>67</v>
      </c>
      <c r="Q1462" s="151">
        <v>22</v>
      </c>
      <c r="R1462" s="151">
        <v>0</v>
      </c>
      <c r="S1462" s="152">
        <v>0.015</v>
      </c>
      <c r="T1462" s="153">
        <v>108478</v>
      </c>
      <c r="U1462" s="153">
        <v>1482</v>
      </c>
      <c r="V1462" s="153">
        <v>1469</v>
      </c>
      <c r="W1462" s="153">
        <v>0</v>
      </c>
      <c r="X1462" s="151">
        <v>1302</v>
      </c>
      <c r="Y1462" s="154">
        <v>0.0136617563008168</v>
      </c>
      <c r="Z1462" s="154">
        <v>0.015074092999489</v>
      </c>
      <c r="AA1462" s="154">
        <v>0.0141806722689076</v>
      </c>
      <c r="AB1462" s="155">
        <v>0.0165309647174932</v>
      </c>
      <c r="AC1462" s="156">
        <v>0.00089342073058145</v>
      </c>
      <c r="AD1462" s="157">
        <v>27610</v>
      </c>
      <c r="AE1462" s="158">
        <v>375</v>
      </c>
      <c r="AF1462" s="158">
        <v>0</v>
      </c>
      <c r="AG1462" s="158">
        <v>27302</v>
      </c>
      <c r="AH1462" s="158">
        <v>395</v>
      </c>
      <c r="AI1462" s="158">
        <v>0</v>
      </c>
      <c r="AJ1462" s="155">
        <v>0.0135820354943861</v>
      </c>
      <c r="AK1462" s="155">
        <v>0.0144678045564428</v>
      </c>
      <c r="AL1462" s="156">
        <v>-0.00088576906205666</v>
      </c>
    </row>
    <row r="1463" spans="1:38">
      <c r="A1463" s="166" t="s">
        <v>1085</v>
      </c>
      <c r="B1463" s="167" t="s">
        <v>1843</v>
      </c>
      <c r="C1463" s="167" t="s">
        <v>1288</v>
      </c>
      <c r="D1463" s="150">
        <v>4186</v>
      </c>
      <c r="E1463" s="150">
        <v>116</v>
      </c>
      <c r="F1463" s="150">
        <v>85</v>
      </c>
      <c r="G1463" s="150">
        <v>0</v>
      </c>
      <c r="H1463" s="150">
        <v>0</v>
      </c>
      <c r="I1463" s="151">
        <v>4304</v>
      </c>
      <c r="J1463" s="151">
        <v>174</v>
      </c>
      <c r="K1463" s="151">
        <v>174</v>
      </c>
      <c r="L1463" s="151">
        <v>2</v>
      </c>
      <c r="M1463" s="151">
        <v>0</v>
      </c>
      <c r="N1463" s="151">
        <v>4344</v>
      </c>
      <c r="O1463" s="151">
        <v>129</v>
      </c>
      <c r="P1463" s="151">
        <v>129</v>
      </c>
      <c r="Q1463" s="151">
        <v>50</v>
      </c>
      <c r="R1463" s="151">
        <v>0</v>
      </c>
      <c r="S1463" s="152">
        <v>0.015</v>
      </c>
      <c r="T1463" s="153">
        <v>118368</v>
      </c>
      <c r="U1463" s="153">
        <v>3264</v>
      </c>
      <c r="V1463" s="153">
        <v>3233</v>
      </c>
      <c r="W1463" s="153">
        <v>0</v>
      </c>
      <c r="X1463" s="151">
        <v>2844</v>
      </c>
      <c r="Y1463" s="154">
        <v>0.0275750202757502</v>
      </c>
      <c r="Z1463" s="154">
        <v>0.0277114190157668</v>
      </c>
      <c r="AA1463" s="154">
        <v>0.0404275092936803</v>
      </c>
      <c r="AB1463" s="155">
        <v>0.0296961325966851</v>
      </c>
      <c r="AC1463" s="156">
        <v>-0.0127160902779135</v>
      </c>
      <c r="AD1463" s="157">
        <v>29799</v>
      </c>
      <c r="AE1463" s="158">
        <v>888</v>
      </c>
      <c r="AF1463" s="158">
        <v>0</v>
      </c>
      <c r="AG1463" s="158">
        <v>29622</v>
      </c>
      <c r="AH1463" s="158">
        <v>854</v>
      </c>
      <c r="AI1463" s="158">
        <v>0</v>
      </c>
      <c r="AJ1463" s="155">
        <v>0.0297996577066344</v>
      </c>
      <c r="AK1463" s="155">
        <v>0.0288299237053541</v>
      </c>
      <c r="AL1463" s="156">
        <v>0.000969734001280319</v>
      </c>
    </row>
    <row r="1464" spans="1:38">
      <c r="A1464" s="166" t="s">
        <v>1085</v>
      </c>
      <c r="B1464" s="167" t="s">
        <v>1843</v>
      </c>
      <c r="C1464" s="167" t="s">
        <v>1289</v>
      </c>
      <c r="D1464" s="150">
        <v>4628</v>
      </c>
      <c r="E1464" s="150">
        <v>97</v>
      </c>
      <c r="F1464" s="150">
        <v>67</v>
      </c>
      <c r="G1464" s="150">
        <v>0</v>
      </c>
      <c r="H1464" s="150">
        <v>0</v>
      </c>
      <c r="I1464" s="151">
        <v>4533</v>
      </c>
      <c r="J1464" s="151">
        <v>87</v>
      </c>
      <c r="K1464" s="151">
        <v>87</v>
      </c>
      <c r="L1464" s="151">
        <v>0</v>
      </c>
      <c r="M1464" s="151">
        <v>0</v>
      </c>
      <c r="N1464" s="151">
        <v>4728</v>
      </c>
      <c r="O1464" s="151">
        <v>87</v>
      </c>
      <c r="P1464" s="151">
        <v>87</v>
      </c>
      <c r="Q1464" s="151">
        <v>8</v>
      </c>
      <c r="R1464" s="151">
        <v>0</v>
      </c>
      <c r="S1464" s="152">
        <v>0.015</v>
      </c>
      <c r="T1464" s="153">
        <v>125401</v>
      </c>
      <c r="U1464" s="153">
        <v>2585</v>
      </c>
      <c r="V1464" s="153">
        <v>2554</v>
      </c>
      <c r="W1464" s="153">
        <v>5</v>
      </c>
      <c r="X1464" s="151">
        <v>2248</v>
      </c>
      <c r="Y1464" s="154">
        <v>0.0205739986124513</v>
      </c>
      <c r="Z1464" s="154">
        <v>0.0209593777009507</v>
      </c>
      <c r="AA1464" s="154">
        <v>0.0191925876902713</v>
      </c>
      <c r="AB1464" s="155">
        <v>0.0184010152284264</v>
      </c>
      <c r="AC1464" s="156">
        <v>0.00176679001067939</v>
      </c>
      <c r="AD1464" s="157">
        <v>31031</v>
      </c>
      <c r="AE1464" s="158">
        <v>634</v>
      </c>
      <c r="AF1464" s="158">
        <v>0</v>
      </c>
      <c r="AG1464" s="158">
        <v>31369</v>
      </c>
      <c r="AH1464" s="158">
        <v>611</v>
      </c>
      <c r="AI1464" s="158">
        <v>0</v>
      </c>
      <c r="AJ1464" s="155">
        <v>0.0204311817215043</v>
      </c>
      <c r="AK1464" s="155">
        <v>0.0194778284293411</v>
      </c>
      <c r="AL1464" s="156">
        <v>0.000953353292163235</v>
      </c>
    </row>
    <row r="1465" spans="1:38">
      <c r="A1465" s="166" t="s">
        <v>1085</v>
      </c>
      <c r="B1465" s="167" t="s">
        <v>1843</v>
      </c>
      <c r="C1465" s="167" t="s">
        <v>1290</v>
      </c>
      <c r="D1465" s="150">
        <v>4559</v>
      </c>
      <c r="E1465" s="150">
        <v>66</v>
      </c>
      <c r="F1465" s="150">
        <v>48</v>
      </c>
      <c r="G1465" s="150">
        <v>0</v>
      </c>
      <c r="H1465" s="150">
        <v>0</v>
      </c>
      <c r="I1465" s="151">
        <v>4210</v>
      </c>
      <c r="J1465" s="151">
        <v>75</v>
      </c>
      <c r="K1465" s="151">
        <v>75</v>
      </c>
      <c r="L1465" s="151">
        <v>2</v>
      </c>
      <c r="M1465" s="151">
        <v>0</v>
      </c>
      <c r="N1465" s="151">
        <v>4704</v>
      </c>
      <c r="O1465" s="151">
        <v>82</v>
      </c>
      <c r="P1465" s="151">
        <v>82</v>
      </c>
      <c r="Q1465" s="151">
        <v>39</v>
      </c>
      <c r="R1465" s="151">
        <v>0</v>
      </c>
      <c r="S1465" s="152">
        <v>0.015</v>
      </c>
      <c r="T1465" s="153">
        <v>119043</v>
      </c>
      <c r="U1465" s="153">
        <v>1922</v>
      </c>
      <c r="V1465" s="153">
        <v>1904</v>
      </c>
      <c r="W1465" s="153">
        <v>0</v>
      </c>
      <c r="X1465" s="151">
        <v>1709</v>
      </c>
      <c r="Y1465" s="154">
        <v>0.016145426442546</v>
      </c>
      <c r="Z1465" s="154">
        <v>0.0144768589602983</v>
      </c>
      <c r="AA1465" s="154">
        <v>0.0178147268408551</v>
      </c>
      <c r="AB1465" s="155">
        <v>0.0174319727891156</v>
      </c>
      <c r="AC1465" s="156">
        <v>-0.0033378678805568</v>
      </c>
      <c r="AD1465" s="157">
        <v>30718</v>
      </c>
      <c r="AE1465" s="158">
        <v>457</v>
      </c>
      <c r="AF1465" s="158">
        <v>0</v>
      </c>
      <c r="AG1465" s="158">
        <v>29556</v>
      </c>
      <c r="AH1465" s="158">
        <v>454</v>
      </c>
      <c r="AI1465" s="158">
        <v>0</v>
      </c>
      <c r="AJ1465" s="155">
        <v>0.0148772706556416</v>
      </c>
      <c r="AK1465" s="155">
        <v>0.0153606712681012</v>
      </c>
      <c r="AL1465" s="156">
        <v>-0.000483400612459588</v>
      </c>
    </row>
    <row r="1466" spans="1:38">
      <c r="A1466" s="166" t="s">
        <v>1085</v>
      </c>
      <c r="B1466" s="167" t="s">
        <v>1843</v>
      </c>
      <c r="C1466" s="167" t="s">
        <v>1291</v>
      </c>
      <c r="D1466" s="150">
        <v>2623</v>
      </c>
      <c r="E1466" s="150">
        <v>49</v>
      </c>
      <c r="F1466" s="150">
        <v>36</v>
      </c>
      <c r="G1466" s="150">
        <v>0</v>
      </c>
      <c r="H1466" s="150">
        <v>0</v>
      </c>
      <c r="I1466" s="151">
        <v>2617</v>
      </c>
      <c r="J1466" s="151">
        <v>52</v>
      </c>
      <c r="K1466" s="151">
        <v>51</v>
      </c>
      <c r="L1466" s="151">
        <v>4</v>
      </c>
      <c r="M1466" s="151">
        <v>0</v>
      </c>
      <c r="N1466" s="151">
        <v>2915</v>
      </c>
      <c r="O1466" s="151">
        <v>39</v>
      </c>
      <c r="P1466" s="151">
        <v>39</v>
      </c>
      <c r="Q1466" s="151">
        <v>20</v>
      </c>
      <c r="R1466" s="151">
        <v>0</v>
      </c>
      <c r="S1466" s="152">
        <v>0.015</v>
      </c>
      <c r="T1466" s="153">
        <v>77882</v>
      </c>
      <c r="U1466" s="153">
        <v>1370</v>
      </c>
      <c r="V1466" s="153">
        <v>1354</v>
      </c>
      <c r="W1466" s="153">
        <v>0</v>
      </c>
      <c r="X1466" s="151">
        <v>1226</v>
      </c>
      <c r="Y1466" s="154">
        <v>0.0175907141573149</v>
      </c>
      <c r="Z1466" s="154">
        <v>0.01868089973313</v>
      </c>
      <c r="AA1466" s="154">
        <v>0.0198700802445548</v>
      </c>
      <c r="AB1466" s="155">
        <v>0.0133790737564322</v>
      </c>
      <c r="AC1466" s="156">
        <v>-0.00118918051142483</v>
      </c>
      <c r="AD1466" s="157">
        <v>19066</v>
      </c>
      <c r="AE1466" s="158">
        <v>328</v>
      </c>
      <c r="AF1466" s="158">
        <v>0</v>
      </c>
      <c r="AG1466" s="158">
        <v>19824</v>
      </c>
      <c r="AH1466" s="158">
        <v>349</v>
      </c>
      <c r="AI1466" s="158">
        <v>0</v>
      </c>
      <c r="AJ1466" s="155">
        <v>0.017203398720235</v>
      </c>
      <c r="AK1466" s="155">
        <v>0.0176049233252623</v>
      </c>
      <c r="AL1466" s="156">
        <v>-0.000401524605027334</v>
      </c>
    </row>
    <row r="1467" spans="1:38">
      <c r="A1467" s="166" t="s">
        <v>1085</v>
      </c>
      <c r="B1467" s="167" t="s">
        <v>1843</v>
      </c>
      <c r="C1467" s="167" t="s">
        <v>1292</v>
      </c>
      <c r="D1467" s="150">
        <v>4484</v>
      </c>
      <c r="E1467" s="150">
        <v>50</v>
      </c>
      <c r="F1467" s="150">
        <v>33</v>
      </c>
      <c r="G1467" s="150">
        <v>0</v>
      </c>
      <c r="H1467" s="150">
        <v>0</v>
      </c>
      <c r="I1467" s="151">
        <v>2341</v>
      </c>
      <c r="J1467" s="151">
        <v>23</v>
      </c>
      <c r="K1467" s="151">
        <v>23</v>
      </c>
      <c r="L1467" s="151">
        <v>0</v>
      </c>
      <c r="M1467" s="151">
        <v>0</v>
      </c>
      <c r="N1467" s="151">
        <v>3748</v>
      </c>
      <c r="O1467" s="151">
        <v>65</v>
      </c>
      <c r="P1467" s="151">
        <v>65</v>
      </c>
      <c r="Q1467" s="151">
        <v>5</v>
      </c>
      <c r="R1467" s="151">
        <v>0</v>
      </c>
      <c r="S1467" s="152">
        <v>0.015</v>
      </c>
      <c r="T1467" s="153">
        <v>99133</v>
      </c>
      <c r="U1467" s="153">
        <v>1353</v>
      </c>
      <c r="V1467" s="153">
        <v>1336</v>
      </c>
      <c r="W1467" s="153">
        <v>0</v>
      </c>
      <c r="X1467" s="151">
        <v>1184</v>
      </c>
      <c r="Y1467" s="154">
        <v>0.0136483310300304</v>
      </c>
      <c r="Z1467" s="154">
        <v>0.0111507582515611</v>
      </c>
      <c r="AA1467" s="154">
        <v>0.00982486117043998</v>
      </c>
      <c r="AB1467" s="155">
        <v>0.0173425827107791</v>
      </c>
      <c r="AC1467" s="156">
        <v>0.00132589708112112</v>
      </c>
      <c r="AD1467" s="157">
        <v>25141</v>
      </c>
      <c r="AE1467" s="158">
        <v>277</v>
      </c>
      <c r="AF1467" s="158">
        <v>0</v>
      </c>
      <c r="AG1467" s="158">
        <v>23895</v>
      </c>
      <c r="AH1467" s="158">
        <v>331</v>
      </c>
      <c r="AI1467" s="158">
        <v>0</v>
      </c>
      <c r="AJ1467" s="155">
        <v>0.0110178592736964</v>
      </c>
      <c r="AK1467" s="155">
        <v>0.0138522703494455</v>
      </c>
      <c r="AL1467" s="156">
        <v>-0.00283441107574914</v>
      </c>
    </row>
    <row r="1468" spans="1:38">
      <c r="A1468" s="166" t="s">
        <v>1085</v>
      </c>
      <c r="B1468" s="167" t="s">
        <v>1843</v>
      </c>
      <c r="C1468" s="167" t="s">
        <v>1293</v>
      </c>
      <c r="D1468" s="150">
        <v>3730</v>
      </c>
      <c r="E1468" s="150">
        <v>45</v>
      </c>
      <c r="F1468" s="150">
        <v>34</v>
      </c>
      <c r="G1468" s="150">
        <v>0</v>
      </c>
      <c r="H1468" s="150">
        <v>0</v>
      </c>
      <c r="I1468" s="151">
        <v>3733</v>
      </c>
      <c r="J1468" s="151">
        <v>65</v>
      </c>
      <c r="K1468" s="151">
        <v>65</v>
      </c>
      <c r="L1468" s="151">
        <v>0</v>
      </c>
      <c r="M1468" s="151">
        <v>0</v>
      </c>
      <c r="N1468" s="151">
        <v>3957</v>
      </c>
      <c r="O1468" s="151">
        <v>51</v>
      </c>
      <c r="P1468" s="151">
        <v>51</v>
      </c>
      <c r="Q1468" s="151">
        <v>6</v>
      </c>
      <c r="R1468" s="151">
        <v>0</v>
      </c>
      <c r="S1468" s="152">
        <v>0.015</v>
      </c>
      <c r="T1468" s="153">
        <v>105144</v>
      </c>
      <c r="U1468" s="153">
        <v>1309</v>
      </c>
      <c r="V1468" s="153">
        <v>1297</v>
      </c>
      <c r="W1468" s="153">
        <v>0</v>
      </c>
      <c r="X1468" s="151">
        <v>1119</v>
      </c>
      <c r="Y1468" s="154">
        <v>0.0124495929392072</v>
      </c>
      <c r="Z1468" s="154">
        <v>0.0120643431635389</v>
      </c>
      <c r="AA1468" s="154">
        <v>0.0174122689525851</v>
      </c>
      <c r="AB1468" s="155">
        <v>0.0128885519332828</v>
      </c>
      <c r="AC1468" s="156">
        <v>-0.00534792578904618</v>
      </c>
      <c r="AD1468" s="157">
        <v>26783</v>
      </c>
      <c r="AE1468" s="158">
        <v>352</v>
      </c>
      <c r="AF1468" s="158">
        <v>0</v>
      </c>
      <c r="AG1468" s="158">
        <v>26426</v>
      </c>
      <c r="AH1468" s="158">
        <v>315</v>
      </c>
      <c r="AI1468" s="158">
        <v>0</v>
      </c>
      <c r="AJ1468" s="155">
        <v>0.0131426651233992</v>
      </c>
      <c r="AK1468" s="155">
        <v>0.011920078710361</v>
      </c>
      <c r="AL1468" s="156">
        <v>0.00122258641303816</v>
      </c>
    </row>
    <row r="1469" spans="1:38">
      <c r="A1469" s="166" t="s">
        <v>1085</v>
      </c>
      <c r="B1469" s="167" t="s">
        <v>1843</v>
      </c>
      <c r="C1469" s="167" t="s">
        <v>1294</v>
      </c>
      <c r="D1469" s="150">
        <v>1961</v>
      </c>
      <c r="E1469" s="150">
        <v>29</v>
      </c>
      <c r="F1469" s="150">
        <v>20</v>
      </c>
      <c r="G1469" s="150">
        <v>0</v>
      </c>
      <c r="H1469" s="150">
        <v>0</v>
      </c>
      <c r="I1469" s="151">
        <v>2016</v>
      </c>
      <c r="J1469" s="151">
        <v>34</v>
      </c>
      <c r="K1469" s="151">
        <v>34</v>
      </c>
      <c r="L1469" s="151">
        <v>2</v>
      </c>
      <c r="M1469" s="151">
        <v>0</v>
      </c>
      <c r="N1469" s="151">
        <v>2176</v>
      </c>
      <c r="O1469" s="151">
        <v>26</v>
      </c>
      <c r="P1469" s="151">
        <v>26</v>
      </c>
      <c r="Q1469" s="151">
        <v>12</v>
      </c>
      <c r="R1469" s="151">
        <v>0</v>
      </c>
      <c r="S1469" s="152">
        <v>0.015</v>
      </c>
      <c r="T1469" s="153">
        <v>59004</v>
      </c>
      <c r="U1469" s="153">
        <v>762</v>
      </c>
      <c r="V1469" s="153">
        <v>753</v>
      </c>
      <c r="W1469" s="153">
        <v>0</v>
      </c>
      <c r="X1469" s="151">
        <v>670</v>
      </c>
      <c r="Y1469" s="154">
        <v>0.0129143786861908</v>
      </c>
      <c r="Z1469" s="154">
        <v>0.0147883732789393</v>
      </c>
      <c r="AA1469" s="154">
        <v>0.0168650793650794</v>
      </c>
      <c r="AB1469" s="155">
        <v>0.0119485294117647</v>
      </c>
      <c r="AC1469" s="156">
        <v>-0.00207670608614005</v>
      </c>
      <c r="AD1469" s="157">
        <v>14273</v>
      </c>
      <c r="AE1469" s="158">
        <v>211</v>
      </c>
      <c r="AF1469" s="158">
        <v>0</v>
      </c>
      <c r="AG1469" s="158">
        <v>14953</v>
      </c>
      <c r="AH1469" s="158">
        <v>164</v>
      </c>
      <c r="AI1469" s="158">
        <v>0</v>
      </c>
      <c r="AJ1469" s="155">
        <v>0.0147831570097387</v>
      </c>
      <c r="AK1469" s="155">
        <v>0.0109676987895406</v>
      </c>
      <c r="AL1469" s="156">
        <v>0.00381545822019811</v>
      </c>
    </row>
    <row r="1470" spans="1:38">
      <c r="A1470" s="166" t="s">
        <v>1085</v>
      </c>
      <c r="B1470" s="167" t="s">
        <v>1843</v>
      </c>
      <c r="C1470" s="167" t="s">
        <v>1295</v>
      </c>
      <c r="D1470" s="150">
        <v>3510</v>
      </c>
      <c r="E1470" s="150">
        <v>62</v>
      </c>
      <c r="F1470" s="150">
        <v>37</v>
      </c>
      <c r="G1470" s="150">
        <v>0</v>
      </c>
      <c r="H1470" s="150">
        <v>0</v>
      </c>
      <c r="I1470" s="151">
        <v>3398</v>
      </c>
      <c r="J1470" s="151">
        <v>60</v>
      </c>
      <c r="K1470" s="151">
        <v>60</v>
      </c>
      <c r="L1470" s="151">
        <v>0</v>
      </c>
      <c r="M1470" s="151">
        <v>0</v>
      </c>
      <c r="N1470" s="151">
        <v>3619</v>
      </c>
      <c r="O1470" s="151">
        <v>61</v>
      </c>
      <c r="P1470" s="151">
        <v>61</v>
      </c>
      <c r="Q1470" s="151">
        <v>7</v>
      </c>
      <c r="R1470" s="151">
        <v>0</v>
      </c>
      <c r="S1470" s="152">
        <v>0.015</v>
      </c>
      <c r="T1470" s="153">
        <v>98648</v>
      </c>
      <c r="U1470" s="153">
        <v>1723</v>
      </c>
      <c r="V1470" s="153">
        <v>1698</v>
      </c>
      <c r="W1470" s="153">
        <v>0</v>
      </c>
      <c r="X1470" s="151">
        <v>1499</v>
      </c>
      <c r="Y1470" s="154">
        <v>0.0174661422431271</v>
      </c>
      <c r="Z1470" s="154">
        <v>0.0176638176638177</v>
      </c>
      <c r="AA1470" s="154">
        <v>0.0176574455562095</v>
      </c>
      <c r="AB1470" s="155">
        <v>0.0168554849405913</v>
      </c>
      <c r="AC1470" s="156">
        <v>6.37210760812829e-6</v>
      </c>
      <c r="AD1470" s="157">
        <v>24778</v>
      </c>
      <c r="AE1470" s="158">
        <v>419</v>
      </c>
      <c r="AF1470" s="158">
        <v>0</v>
      </c>
      <c r="AG1470" s="158">
        <v>24252</v>
      </c>
      <c r="AH1470" s="158">
        <v>395</v>
      </c>
      <c r="AI1470" s="158">
        <v>0</v>
      </c>
      <c r="AJ1470" s="155">
        <v>0.0169101622406974</v>
      </c>
      <c r="AK1470" s="155">
        <v>0.0162873165099786</v>
      </c>
      <c r="AL1470" s="156">
        <v>0.000622845730718833</v>
      </c>
    </row>
    <row r="1471" spans="1:38">
      <c r="A1471" s="166" t="s">
        <v>1085</v>
      </c>
      <c r="B1471" s="167" t="s">
        <v>1843</v>
      </c>
      <c r="C1471" s="167" t="s">
        <v>1296</v>
      </c>
      <c r="D1471" s="150">
        <v>2681</v>
      </c>
      <c r="E1471" s="150">
        <v>18</v>
      </c>
      <c r="F1471" s="150">
        <v>15</v>
      </c>
      <c r="G1471" s="150">
        <v>0</v>
      </c>
      <c r="H1471" s="150">
        <v>0</v>
      </c>
      <c r="I1471" s="151">
        <v>2550</v>
      </c>
      <c r="J1471" s="151">
        <v>29</v>
      </c>
      <c r="K1471" s="151">
        <v>29</v>
      </c>
      <c r="L1471" s="151">
        <v>1</v>
      </c>
      <c r="M1471" s="151">
        <v>0</v>
      </c>
      <c r="N1471" s="151">
        <v>2643</v>
      </c>
      <c r="O1471" s="151">
        <v>18</v>
      </c>
      <c r="P1471" s="151">
        <v>18</v>
      </c>
      <c r="Q1471" s="151">
        <v>5</v>
      </c>
      <c r="R1471" s="151">
        <v>0</v>
      </c>
      <c r="S1471" s="152">
        <v>0.015</v>
      </c>
      <c r="T1471" s="153">
        <v>72538</v>
      </c>
      <c r="U1471" s="153">
        <v>526</v>
      </c>
      <c r="V1471" s="153">
        <v>523</v>
      </c>
      <c r="W1471" s="153">
        <v>0</v>
      </c>
      <c r="X1471" s="151">
        <v>442</v>
      </c>
      <c r="Y1471" s="154">
        <v>0.00725137169483581</v>
      </c>
      <c r="Z1471" s="154">
        <v>0.00671391271913465</v>
      </c>
      <c r="AA1471" s="154">
        <v>0.0113725490196078</v>
      </c>
      <c r="AB1471" s="155">
        <v>0.00681044267877412</v>
      </c>
      <c r="AC1471" s="156">
        <v>-0.00465863630047319</v>
      </c>
      <c r="AD1471" s="157">
        <v>18425</v>
      </c>
      <c r="AE1471" s="158">
        <v>136</v>
      </c>
      <c r="AF1471" s="158">
        <v>0</v>
      </c>
      <c r="AG1471" s="158">
        <v>17137</v>
      </c>
      <c r="AH1471" s="158">
        <v>116</v>
      </c>
      <c r="AI1471" s="158">
        <v>0</v>
      </c>
      <c r="AJ1471" s="155">
        <v>0.00738127544097693</v>
      </c>
      <c r="AK1471" s="155">
        <v>0.00676897940129544</v>
      </c>
      <c r="AL1471" s="156">
        <v>0.000612296039681491</v>
      </c>
    </row>
    <row r="1472" spans="1:38">
      <c r="A1472" s="166" t="s">
        <v>1085</v>
      </c>
      <c r="B1472" s="167" t="s">
        <v>1843</v>
      </c>
      <c r="C1472" s="167" t="s">
        <v>1297</v>
      </c>
      <c r="D1472" s="150">
        <v>3711</v>
      </c>
      <c r="E1472" s="150">
        <v>124</v>
      </c>
      <c r="F1472" s="150">
        <v>70</v>
      </c>
      <c r="G1472" s="150">
        <v>0</v>
      </c>
      <c r="H1472" s="150">
        <v>0</v>
      </c>
      <c r="I1472" s="151">
        <v>3534</v>
      </c>
      <c r="J1472" s="151">
        <v>119</v>
      </c>
      <c r="K1472" s="151">
        <v>119</v>
      </c>
      <c r="L1472" s="151">
        <v>0</v>
      </c>
      <c r="M1472" s="151">
        <v>0</v>
      </c>
      <c r="N1472" s="151">
        <v>3784</v>
      </c>
      <c r="O1472" s="151">
        <v>80</v>
      </c>
      <c r="P1472" s="151">
        <v>80</v>
      </c>
      <c r="Q1472" s="151">
        <v>22</v>
      </c>
      <c r="R1472" s="151">
        <v>0</v>
      </c>
      <c r="S1472" s="152">
        <v>0.015</v>
      </c>
      <c r="T1472" s="153">
        <v>104989</v>
      </c>
      <c r="U1472" s="153">
        <v>2985</v>
      </c>
      <c r="V1472" s="153">
        <v>2931</v>
      </c>
      <c r="W1472" s="153">
        <v>12</v>
      </c>
      <c r="X1472" s="151">
        <v>2579</v>
      </c>
      <c r="Y1472" s="154">
        <v>0.0283172522835726</v>
      </c>
      <c r="Z1472" s="154">
        <v>0.0334141740770682</v>
      </c>
      <c r="AA1472" s="154">
        <v>0.0336728919071873</v>
      </c>
      <c r="AB1472" s="155">
        <v>0.0211416490486258</v>
      </c>
      <c r="AC1472" s="156">
        <v>-0.000258717830119146</v>
      </c>
      <c r="AD1472" s="157">
        <v>26066</v>
      </c>
      <c r="AE1472" s="158">
        <v>714</v>
      </c>
      <c r="AF1472" s="158">
        <v>0</v>
      </c>
      <c r="AG1472" s="158">
        <v>26208</v>
      </c>
      <c r="AH1472" s="158">
        <v>811</v>
      </c>
      <c r="AI1472" s="158">
        <v>2</v>
      </c>
      <c r="AJ1472" s="155">
        <v>0.0273920049106115</v>
      </c>
      <c r="AK1472" s="155">
        <v>0.0308684371184371</v>
      </c>
      <c r="AL1472" s="156">
        <v>-0.0034764322078256</v>
      </c>
    </row>
    <row r="1473" spans="1:38">
      <c r="A1473" s="166" t="s">
        <v>1085</v>
      </c>
      <c r="B1473" s="167" t="s">
        <v>1844</v>
      </c>
      <c r="C1473" s="167" t="s">
        <v>1298</v>
      </c>
      <c r="D1473" s="150">
        <v>2135</v>
      </c>
      <c r="E1473" s="150">
        <v>24</v>
      </c>
      <c r="F1473" s="150">
        <v>16</v>
      </c>
      <c r="G1473" s="150">
        <v>0</v>
      </c>
      <c r="H1473" s="150">
        <v>0</v>
      </c>
      <c r="I1473" s="151">
        <v>1988</v>
      </c>
      <c r="J1473" s="151">
        <v>31</v>
      </c>
      <c r="K1473" s="151">
        <v>31</v>
      </c>
      <c r="L1473" s="151">
        <v>0</v>
      </c>
      <c r="M1473" s="151">
        <v>0</v>
      </c>
      <c r="N1473" s="151">
        <v>2336</v>
      </c>
      <c r="O1473" s="151">
        <v>25</v>
      </c>
      <c r="P1473" s="151">
        <v>25</v>
      </c>
      <c r="Q1473" s="151">
        <v>2</v>
      </c>
      <c r="R1473" s="151">
        <v>0</v>
      </c>
      <c r="S1473" s="152">
        <v>0.015</v>
      </c>
      <c r="T1473" s="153">
        <v>60812</v>
      </c>
      <c r="U1473" s="153">
        <v>1081</v>
      </c>
      <c r="V1473" s="153">
        <v>1073</v>
      </c>
      <c r="W1473" s="153">
        <v>0</v>
      </c>
      <c r="X1473" s="151">
        <v>981</v>
      </c>
      <c r="Y1473" s="154">
        <v>0.0177760968229955</v>
      </c>
      <c r="Z1473" s="154">
        <v>0.0112412177985948</v>
      </c>
      <c r="AA1473" s="154">
        <v>0.0155935613682093</v>
      </c>
      <c r="AB1473" s="155">
        <v>0.0107020547945205</v>
      </c>
      <c r="AC1473" s="156">
        <v>-0.00435234356961441</v>
      </c>
      <c r="AD1473" s="157">
        <v>14963</v>
      </c>
      <c r="AE1473" s="158">
        <v>206</v>
      </c>
      <c r="AF1473" s="158">
        <v>0</v>
      </c>
      <c r="AG1473" s="158">
        <v>15295</v>
      </c>
      <c r="AH1473" s="158">
        <v>324</v>
      </c>
      <c r="AI1473" s="158">
        <v>0</v>
      </c>
      <c r="AJ1473" s="155">
        <v>0.0137672926552162</v>
      </c>
      <c r="AK1473" s="155">
        <v>0.0211833932657731</v>
      </c>
      <c r="AL1473" s="156">
        <v>-0.00741610061055693</v>
      </c>
    </row>
    <row r="1474" spans="1:38">
      <c r="A1474" s="166" t="s">
        <v>1085</v>
      </c>
      <c r="B1474" s="167" t="s">
        <v>1844</v>
      </c>
      <c r="C1474" s="167" t="s">
        <v>1299</v>
      </c>
      <c r="D1474" s="150">
        <v>1843</v>
      </c>
      <c r="E1474" s="150">
        <v>20</v>
      </c>
      <c r="F1474" s="150">
        <v>19</v>
      </c>
      <c r="G1474" s="150">
        <v>0</v>
      </c>
      <c r="H1474" s="150">
        <v>0</v>
      </c>
      <c r="I1474" s="151">
        <v>1558</v>
      </c>
      <c r="J1474" s="151">
        <v>34</v>
      </c>
      <c r="K1474" s="151">
        <v>34</v>
      </c>
      <c r="L1474" s="151">
        <v>1</v>
      </c>
      <c r="M1474" s="151">
        <v>0</v>
      </c>
      <c r="N1474" s="151">
        <v>1420</v>
      </c>
      <c r="O1474" s="151">
        <v>0</v>
      </c>
      <c r="P1474" s="151">
        <v>0</v>
      </c>
      <c r="Q1474" s="151">
        <v>0</v>
      </c>
      <c r="R1474" s="151">
        <v>0</v>
      </c>
      <c r="S1474" s="152">
        <v>0.015</v>
      </c>
      <c r="T1474" s="153">
        <v>43612</v>
      </c>
      <c r="U1474" s="153">
        <v>606</v>
      </c>
      <c r="V1474" s="153">
        <v>605</v>
      </c>
      <c r="W1474" s="153">
        <v>1</v>
      </c>
      <c r="X1474" s="151">
        <v>531</v>
      </c>
      <c r="Y1474" s="154">
        <v>0.0138723287168669</v>
      </c>
      <c r="Z1474" s="154">
        <v>0.010851871947911</v>
      </c>
      <c r="AA1474" s="154">
        <v>0.0218228498074454</v>
      </c>
      <c r="AB1474" s="155">
        <v>0</v>
      </c>
      <c r="AC1474" s="156">
        <v>-0.0109709778595344</v>
      </c>
      <c r="AD1474" s="157">
        <v>10332</v>
      </c>
      <c r="AE1474" s="158">
        <v>128</v>
      </c>
      <c r="AF1474" s="158">
        <v>0</v>
      </c>
      <c r="AG1474" s="158">
        <v>11972</v>
      </c>
      <c r="AH1474" s="158">
        <v>171</v>
      </c>
      <c r="AI1474" s="158">
        <v>1</v>
      </c>
      <c r="AJ1474" s="155">
        <v>0.0123886953155246</v>
      </c>
      <c r="AK1474" s="155">
        <v>0.0141997995322419</v>
      </c>
      <c r="AL1474" s="156">
        <v>-0.00181110421671731</v>
      </c>
    </row>
    <row r="1475" spans="1:38">
      <c r="A1475" s="166" t="s">
        <v>1085</v>
      </c>
      <c r="B1475" s="167" t="s">
        <v>1844</v>
      </c>
      <c r="C1475" s="167" t="s">
        <v>1300</v>
      </c>
      <c r="D1475" s="150">
        <v>951</v>
      </c>
      <c r="E1475" s="150">
        <v>0</v>
      </c>
      <c r="F1475" s="150">
        <v>0</v>
      </c>
      <c r="G1475" s="150">
        <v>0</v>
      </c>
      <c r="H1475" s="150">
        <v>0</v>
      </c>
      <c r="I1475" s="151">
        <v>897</v>
      </c>
      <c r="J1475" s="151">
        <v>22</v>
      </c>
      <c r="K1475" s="151">
        <v>22</v>
      </c>
      <c r="L1475" s="151">
        <v>2</v>
      </c>
      <c r="M1475" s="151">
        <v>0</v>
      </c>
      <c r="N1475" s="151">
        <v>876</v>
      </c>
      <c r="O1475" s="151">
        <v>12</v>
      </c>
      <c r="P1475" s="151">
        <v>12</v>
      </c>
      <c r="Q1475" s="151">
        <v>0</v>
      </c>
      <c r="R1475" s="151">
        <v>0</v>
      </c>
      <c r="S1475" s="152">
        <v>0.015</v>
      </c>
      <c r="T1475" s="153">
        <v>25061</v>
      </c>
      <c r="U1475" s="153">
        <v>499</v>
      </c>
      <c r="V1475" s="153">
        <v>499</v>
      </c>
      <c r="W1475" s="153">
        <v>0</v>
      </c>
      <c r="X1475" s="151">
        <v>453</v>
      </c>
      <c r="Y1475" s="154">
        <v>0.0199114161446072</v>
      </c>
      <c r="Z1475" s="154">
        <v>0</v>
      </c>
      <c r="AA1475" s="154">
        <v>0.0245261984392419</v>
      </c>
      <c r="AB1475" s="155">
        <v>0.0136986301369863</v>
      </c>
      <c r="AC1475" s="156">
        <v>-0.0245261984392419</v>
      </c>
      <c r="AD1475" s="157">
        <v>6273</v>
      </c>
      <c r="AE1475" s="158">
        <v>118</v>
      </c>
      <c r="AF1475" s="158">
        <v>0</v>
      </c>
      <c r="AG1475" s="158">
        <v>6543</v>
      </c>
      <c r="AH1475" s="158">
        <v>156</v>
      </c>
      <c r="AI1475" s="158">
        <v>0</v>
      </c>
      <c r="AJ1475" s="155">
        <v>0.0188107763430575</v>
      </c>
      <c r="AK1475" s="155">
        <v>0.0238422741861531</v>
      </c>
      <c r="AL1475" s="156">
        <v>-0.00503149784309559</v>
      </c>
    </row>
    <row r="1476" spans="1:38">
      <c r="A1476" s="166" t="s">
        <v>1085</v>
      </c>
      <c r="B1476" s="167" t="s">
        <v>1844</v>
      </c>
      <c r="C1476" s="167" t="s">
        <v>1301</v>
      </c>
      <c r="D1476" s="150">
        <v>5195</v>
      </c>
      <c r="E1476" s="150">
        <v>138</v>
      </c>
      <c r="F1476" s="150">
        <v>90</v>
      </c>
      <c r="G1476" s="150">
        <v>0</v>
      </c>
      <c r="H1476" s="150">
        <v>0</v>
      </c>
      <c r="I1476" s="151">
        <v>5079</v>
      </c>
      <c r="J1476" s="151">
        <v>92</v>
      </c>
      <c r="K1476" s="151">
        <v>92</v>
      </c>
      <c r="L1476" s="151">
        <v>0</v>
      </c>
      <c r="M1476" s="151">
        <v>0</v>
      </c>
      <c r="N1476" s="151">
        <v>5120</v>
      </c>
      <c r="O1476" s="151">
        <v>63</v>
      </c>
      <c r="P1476" s="151">
        <v>63</v>
      </c>
      <c r="Q1476" s="151">
        <v>4</v>
      </c>
      <c r="R1476" s="151">
        <v>0</v>
      </c>
      <c r="S1476" s="152">
        <v>0.015</v>
      </c>
      <c r="T1476" s="153">
        <v>139648</v>
      </c>
      <c r="U1476" s="153">
        <v>2385</v>
      </c>
      <c r="V1476" s="153">
        <v>2337</v>
      </c>
      <c r="W1476" s="153">
        <v>0</v>
      </c>
      <c r="X1476" s="151">
        <v>2058</v>
      </c>
      <c r="Y1476" s="154">
        <v>0.017078654903758</v>
      </c>
      <c r="Z1476" s="154">
        <v>0.0265640038498556</v>
      </c>
      <c r="AA1476" s="154">
        <v>0.0181138019295137</v>
      </c>
      <c r="AB1476" s="155">
        <v>0.0123046875</v>
      </c>
      <c r="AC1476" s="156">
        <v>0.00845020192034195</v>
      </c>
      <c r="AD1476" s="157">
        <v>34989</v>
      </c>
      <c r="AE1476" s="158">
        <v>645</v>
      </c>
      <c r="AF1476" s="158">
        <v>0</v>
      </c>
      <c r="AG1476" s="158">
        <v>35357</v>
      </c>
      <c r="AH1476" s="158">
        <v>609</v>
      </c>
      <c r="AI1476" s="158">
        <v>0</v>
      </c>
      <c r="AJ1476" s="155">
        <v>0.0184343650861699</v>
      </c>
      <c r="AK1476" s="155">
        <v>0.0172243120174223</v>
      </c>
      <c r="AL1476" s="156">
        <v>0.00121005306874765</v>
      </c>
    </row>
    <row r="1477" spans="1:38">
      <c r="A1477" s="166" t="s">
        <v>1085</v>
      </c>
      <c r="B1477" s="167" t="s">
        <v>1844</v>
      </c>
      <c r="C1477" s="167" t="s">
        <v>1302</v>
      </c>
      <c r="D1477" s="150">
        <v>5050</v>
      </c>
      <c r="E1477" s="150">
        <v>79</v>
      </c>
      <c r="F1477" s="150">
        <v>54</v>
      </c>
      <c r="G1477" s="150">
        <v>0</v>
      </c>
      <c r="H1477" s="150">
        <v>0</v>
      </c>
      <c r="I1477" s="151">
        <v>4781</v>
      </c>
      <c r="J1477" s="151">
        <v>101</v>
      </c>
      <c r="K1477" s="151">
        <v>100</v>
      </c>
      <c r="L1477" s="151">
        <v>0</v>
      </c>
      <c r="M1477" s="151">
        <v>0</v>
      </c>
      <c r="N1477" s="151">
        <v>4885</v>
      </c>
      <c r="O1477" s="151">
        <v>38</v>
      </c>
      <c r="P1477" s="151">
        <v>38</v>
      </c>
      <c r="Q1477" s="151">
        <v>4</v>
      </c>
      <c r="R1477" s="151">
        <v>0</v>
      </c>
      <c r="S1477" s="152">
        <v>0.015</v>
      </c>
      <c r="T1477" s="153">
        <v>131329</v>
      </c>
      <c r="U1477" s="153">
        <v>2087</v>
      </c>
      <c r="V1477" s="153">
        <v>2061</v>
      </c>
      <c r="W1477" s="153">
        <v>0</v>
      </c>
      <c r="X1477" s="151">
        <v>1820</v>
      </c>
      <c r="Y1477" s="154">
        <v>0.0158913872792757</v>
      </c>
      <c r="Z1477" s="154">
        <v>0.0156435643564356</v>
      </c>
      <c r="AA1477" s="154">
        <v>0.0211252875967371</v>
      </c>
      <c r="AB1477" s="155">
        <v>0.00777891504605937</v>
      </c>
      <c r="AC1477" s="156">
        <v>-0.00548172324030144</v>
      </c>
      <c r="AD1477" s="157">
        <v>33052</v>
      </c>
      <c r="AE1477" s="158">
        <v>537</v>
      </c>
      <c r="AF1477" s="158">
        <v>0</v>
      </c>
      <c r="AG1477" s="158">
        <v>32772</v>
      </c>
      <c r="AH1477" s="158">
        <v>489</v>
      </c>
      <c r="AI1477" s="158">
        <v>0</v>
      </c>
      <c r="AJ1477" s="155">
        <v>0.0162471257412562</v>
      </c>
      <c r="AK1477" s="155">
        <v>0.0149212742585134</v>
      </c>
      <c r="AL1477" s="156">
        <v>0.00132585148274284</v>
      </c>
    </row>
    <row r="1478" spans="1:38">
      <c r="A1478" s="166" t="s">
        <v>1085</v>
      </c>
      <c r="B1478" s="167" t="s">
        <v>1844</v>
      </c>
      <c r="C1478" s="167" t="s">
        <v>1303</v>
      </c>
      <c r="D1478" s="150">
        <v>2605</v>
      </c>
      <c r="E1478" s="150">
        <v>44</v>
      </c>
      <c r="F1478" s="150">
        <v>32</v>
      </c>
      <c r="G1478" s="150">
        <v>0</v>
      </c>
      <c r="H1478" s="150">
        <v>0</v>
      </c>
      <c r="I1478" s="151">
        <v>2281</v>
      </c>
      <c r="J1478" s="151">
        <v>37</v>
      </c>
      <c r="K1478" s="151">
        <v>37</v>
      </c>
      <c r="L1478" s="151">
        <v>0</v>
      </c>
      <c r="M1478" s="151">
        <v>0</v>
      </c>
      <c r="N1478" s="151">
        <v>2465</v>
      </c>
      <c r="O1478" s="151">
        <v>51</v>
      </c>
      <c r="P1478" s="151">
        <v>51</v>
      </c>
      <c r="Q1478" s="151">
        <v>9</v>
      </c>
      <c r="R1478" s="151">
        <v>0</v>
      </c>
      <c r="S1478" s="152">
        <v>0.015</v>
      </c>
      <c r="T1478" s="153">
        <v>70167</v>
      </c>
      <c r="U1478" s="153">
        <v>1183</v>
      </c>
      <c r="V1478" s="153">
        <v>1170</v>
      </c>
      <c r="W1478" s="153">
        <v>0</v>
      </c>
      <c r="X1478" s="151">
        <v>1026</v>
      </c>
      <c r="Y1478" s="154">
        <v>0.0168597773882309</v>
      </c>
      <c r="Z1478" s="154">
        <v>0.0168905950095969</v>
      </c>
      <c r="AA1478" s="154">
        <v>0.0162209557211749</v>
      </c>
      <c r="AB1478" s="155">
        <v>0.0206896551724138</v>
      </c>
      <c r="AC1478" s="156">
        <v>0.000669639288422005</v>
      </c>
      <c r="AD1478" s="157">
        <v>17048</v>
      </c>
      <c r="AE1478" s="158">
        <v>280</v>
      </c>
      <c r="AF1478" s="158">
        <v>0</v>
      </c>
      <c r="AG1478" s="158">
        <v>17970</v>
      </c>
      <c r="AH1478" s="158">
        <v>321</v>
      </c>
      <c r="AI1478" s="158">
        <v>0</v>
      </c>
      <c r="AJ1478" s="155">
        <v>0.0164242139840451</v>
      </c>
      <c r="AK1478" s="155">
        <v>0.0178631051752922</v>
      </c>
      <c r="AL1478" s="156">
        <v>-0.0014388911912471</v>
      </c>
    </row>
    <row r="1479" spans="1:38">
      <c r="A1479" s="166" t="s">
        <v>1085</v>
      </c>
      <c r="B1479" s="167" t="s">
        <v>1844</v>
      </c>
      <c r="C1479" s="167" t="s">
        <v>1304</v>
      </c>
      <c r="D1479" s="150">
        <v>3545</v>
      </c>
      <c r="E1479" s="150">
        <v>40</v>
      </c>
      <c r="F1479" s="150">
        <v>34</v>
      </c>
      <c r="G1479" s="150">
        <v>0</v>
      </c>
      <c r="H1479" s="150">
        <v>0</v>
      </c>
      <c r="I1479" s="151">
        <v>3347</v>
      </c>
      <c r="J1479" s="151">
        <v>58</v>
      </c>
      <c r="K1479" s="151">
        <v>58</v>
      </c>
      <c r="L1479" s="151">
        <v>0</v>
      </c>
      <c r="M1479" s="151">
        <v>0</v>
      </c>
      <c r="N1479" s="151">
        <v>3920</v>
      </c>
      <c r="O1479" s="151">
        <v>29</v>
      </c>
      <c r="P1479" s="151">
        <v>29</v>
      </c>
      <c r="Q1479" s="151">
        <v>3</v>
      </c>
      <c r="R1479" s="151">
        <v>0</v>
      </c>
      <c r="S1479" s="152">
        <v>0.015</v>
      </c>
      <c r="T1479" s="153">
        <v>98462</v>
      </c>
      <c r="U1479" s="153">
        <v>1196</v>
      </c>
      <c r="V1479" s="153">
        <v>1190</v>
      </c>
      <c r="W1479" s="153">
        <v>0</v>
      </c>
      <c r="X1479" s="151">
        <v>1055</v>
      </c>
      <c r="Y1479" s="154">
        <v>0.0121468180617903</v>
      </c>
      <c r="Z1479" s="154">
        <v>0.0112834978843441</v>
      </c>
      <c r="AA1479" s="154">
        <v>0.0173289512996713</v>
      </c>
      <c r="AB1479" s="155">
        <v>0.00739795918367347</v>
      </c>
      <c r="AC1479" s="156">
        <v>-0.0060454534153272</v>
      </c>
      <c r="AD1479" s="157">
        <v>24373</v>
      </c>
      <c r="AE1479" s="158">
        <v>277</v>
      </c>
      <c r="AF1479" s="158">
        <v>0</v>
      </c>
      <c r="AG1479" s="158">
        <v>24866</v>
      </c>
      <c r="AH1479" s="158">
        <v>307</v>
      </c>
      <c r="AI1479" s="158">
        <v>0</v>
      </c>
      <c r="AJ1479" s="155">
        <v>0.0113650350798014</v>
      </c>
      <c r="AK1479" s="155">
        <v>0.0123461755006837</v>
      </c>
      <c r="AL1479" s="156">
        <v>-0.000981140420882244</v>
      </c>
    </row>
    <row r="1480" spans="1:38">
      <c r="A1480" s="166" t="s">
        <v>1085</v>
      </c>
      <c r="B1480" s="167" t="s">
        <v>1844</v>
      </c>
      <c r="C1480" s="167" t="s">
        <v>1305</v>
      </c>
      <c r="D1480" s="150">
        <v>2414</v>
      </c>
      <c r="E1480" s="150">
        <v>51</v>
      </c>
      <c r="F1480" s="150">
        <v>44</v>
      </c>
      <c r="G1480" s="150">
        <v>0</v>
      </c>
      <c r="H1480" s="150">
        <v>0</v>
      </c>
      <c r="I1480" s="151">
        <v>2245</v>
      </c>
      <c r="J1480" s="151">
        <v>59</v>
      </c>
      <c r="K1480" s="151">
        <v>59</v>
      </c>
      <c r="L1480" s="151">
        <v>1</v>
      </c>
      <c r="M1480" s="151">
        <v>0</v>
      </c>
      <c r="N1480" s="151">
        <v>2679</v>
      </c>
      <c r="O1480" s="151">
        <v>55</v>
      </c>
      <c r="P1480" s="151">
        <v>55</v>
      </c>
      <c r="Q1480" s="151">
        <v>16</v>
      </c>
      <c r="R1480" s="151">
        <v>0</v>
      </c>
      <c r="S1480" s="152">
        <v>0.015</v>
      </c>
      <c r="T1480" s="153">
        <v>66588</v>
      </c>
      <c r="U1480" s="153">
        <v>1542</v>
      </c>
      <c r="V1480" s="153">
        <v>1535</v>
      </c>
      <c r="W1480" s="153">
        <v>1</v>
      </c>
      <c r="X1480" s="151">
        <v>1363</v>
      </c>
      <c r="Y1480" s="154">
        <v>0.0231423079233496</v>
      </c>
      <c r="Z1480" s="154">
        <v>0.0211267605633803</v>
      </c>
      <c r="AA1480" s="154">
        <v>0.0262806236080178</v>
      </c>
      <c r="AB1480" s="155">
        <v>0.0205300485255692</v>
      </c>
      <c r="AC1480" s="156">
        <v>-0.00515386304463753</v>
      </c>
      <c r="AD1480" s="157">
        <v>16583</v>
      </c>
      <c r="AE1480" s="158">
        <v>398</v>
      </c>
      <c r="AF1480" s="158">
        <v>0</v>
      </c>
      <c r="AG1480" s="158">
        <v>17405</v>
      </c>
      <c r="AH1480" s="158">
        <v>371</v>
      </c>
      <c r="AI1480" s="158">
        <v>0</v>
      </c>
      <c r="AJ1480" s="155">
        <v>0.0240004824217572</v>
      </c>
      <c r="AK1480" s="155">
        <v>0.0213157138753232</v>
      </c>
      <c r="AL1480" s="156">
        <v>0.00268476854643404</v>
      </c>
    </row>
    <row r="1481" spans="1:38">
      <c r="A1481" s="166" t="s">
        <v>1085</v>
      </c>
      <c r="B1481" s="167" t="s">
        <v>1844</v>
      </c>
      <c r="C1481" s="167" t="s">
        <v>1306</v>
      </c>
      <c r="D1481" s="150">
        <v>2737</v>
      </c>
      <c r="E1481" s="150">
        <v>78</v>
      </c>
      <c r="F1481" s="150">
        <v>56</v>
      </c>
      <c r="G1481" s="150">
        <v>0</v>
      </c>
      <c r="H1481" s="150">
        <v>0</v>
      </c>
      <c r="I1481" s="151">
        <v>2735</v>
      </c>
      <c r="J1481" s="151">
        <v>85</v>
      </c>
      <c r="K1481" s="151">
        <v>85</v>
      </c>
      <c r="L1481" s="151">
        <v>11</v>
      </c>
      <c r="M1481" s="151">
        <v>0</v>
      </c>
      <c r="N1481" s="151">
        <v>2824</v>
      </c>
      <c r="O1481" s="151">
        <v>67</v>
      </c>
      <c r="P1481" s="151">
        <v>67</v>
      </c>
      <c r="Q1481" s="151">
        <v>31</v>
      </c>
      <c r="R1481" s="151">
        <v>0</v>
      </c>
      <c r="S1481" s="152">
        <v>0.015</v>
      </c>
      <c r="T1481" s="153">
        <v>77799</v>
      </c>
      <c r="U1481" s="153">
        <v>2002</v>
      </c>
      <c r="V1481" s="153">
        <v>1980</v>
      </c>
      <c r="W1481" s="153">
        <v>4</v>
      </c>
      <c r="X1481" s="151">
        <v>1782</v>
      </c>
      <c r="Y1481" s="154">
        <v>0.025681564030386</v>
      </c>
      <c r="Z1481" s="154">
        <v>0.0284983558640848</v>
      </c>
      <c r="AA1481" s="154">
        <v>0.0310786106032907</v>
      </c>
      <c r="AB1481" s="155">
        <v>0.0237252124645892</v>
      </c>
      <c r="AC1481" s="156">
        <v>-0.00258025473920591</v>
      </c>
      <c r="AD1481" s="157">
        <v>18863</v>
      </c>
      <c r="AE1481" s="158">
        <v>519</v>
      </c>
      <c r="AF1481" s="158">
        <v>0</v>
      </c>
      <c r="AG1481" s="158">
        <v>20034</v>
      </c>
      <c r="AH1481" s="158">
        <v>491</v>
      </c>
      <c r="AI1481" s="158">
        <v>2</v>
      </c>
      <c r="AJ1481" s="155">
        <v>0.0275141812012935</v>
      </c>
      <c r="AK1481" s="155">
        <v>0.024408505540581</v>
      </c>
      <c r="AL1481" s="156">
        <v>0.00310567566071253</v>
      </c>
    </row>
    <row r="1482" spans="1:38">
      <c r="A1482" s="166" t="s">
        <v>1085</v>
      </c>
      <c r="B1482" s="167" t="s">
        <v>1844</v>
      </c>
      <c r="C1482" s="167" t="s">
        <v>1307</v>
      </c>
      <c r="D1482" s="150">
        <v>1712</v>
      </c>
      <c r="E1482" s="150">
        <v>36</v>
      </c>
      <c r="F1482" s="150">
        <v>27</v>
      </c>
      <c r="G1482" s="150">
        <v>0</v>
      </c>
      <c r="H1482" s="150">
        <v>0</v>
      </c>
      <c r="I1482" s="151">
        <v>1700</v>
      </c>
      <c r="J1482" s="151">
        <v>29</v>
      </c>
      <c r="K1482" s="151">
        <v>29</v>
      </c>
      <c r="L1482" s="151">
        <v>1</v>
      </c>
      <c r="M1482" s="151">
        <v>0</v>
      </c>
      <c r="N1482" s="151">
        <v>1819</v>
      </c>
      <c r="O1482" s="151">
        <v>41</v>
      </c>
      <c r="P1482" s="151">
        <v>41</v>
      </c>
      <c r="Q1482" s="151">
        <v>16</v>
      </c>
      <c r="R1482" s="151">
        <v>0</v>
      </c>
      <c r="S1482" s="152">
        <v>0.015</v>
      </c>
      <c r="T1482" s="153">
        <v>49016</v>
      </c>
      <c r="U1482" s="153">
        <v>1018</v>
      </c>
      <c r="V1482" s="153">
        <v>1009</v>
      </c>
      <c r="W1482" s="153">
        <v>5</v>
      </c>
      <c r="X1482" s="151">
        <v>903</v>
      </c>
      <c r="Y1482" s="154">
        <v>0.0206667210706708</v>
      </c>
      <c r="Z1482" s="154">
        <v>0.0210280373831776</v>
      </c>
      <c r="AA1482" s="154">
        <v>0.0170588235294118</v>
      </c>
      <c r="AB1482" s="155">
        <v>0.0225398570643211</v>
      </c>
      <c r="AC1482" s="156">
        <v>0.0039692138537658</v>
      </c>
      <c r="AD1482" s="157">
        <v>12066</v>
      </c>
      <c r="AE1482" s="158">
        <v>256</v>
      </c>
      <c r="AF1482" s="158">
        <v>1</v>
      </c>
      <c r="AG1482" s="158">
        <v>12604</v>
      </c>
      <c r="AH1482" s="158">
        <v>273</v>
      </c>
      <c r="AI1482" s="158">
        <v>1</v>
      </c>
      <c r="AJ1482" s="155">
        <v>0.02113376429637</v>
      </c>
      <c r="AK1482" s="155">
        <v>0.0215804506505871</v>
      </c>
      <c r="AL1482" s="156">
        <v>-0.00044668635421715</v>
      </c>
    </row>
    <row r="1483" spans="1:38">
      <c r="A1483" s="166" t="s">
        <v>1085</v>
      </c>
      <c r="B1483" s="167" t="s">
        <v>1844</v>
      </c>
      <c r="C1483" s="167" t="s">
        <v>1308</v>
      </c>
      <c r="D1483" s="150">
        <v>1837</v>
      </c>
      <c r="E1483" s="150">
        <v>28</v>
      </c>
      <c r="F1483" s="150">
        <v>17</v>
      </c>
      <c r="G1483" s="150">
        <v>0</v>
      </c>
      <c r="H1483" s="150">
        <v>0</v>
      </c>
      <c r="I1483" s="151">
        <v>1687</v>
      </c>
      <c r="J1483" s="151">
        <v>36</v>
      </c>
      <c r="K1483" s="151">
        <v>36</v>
      </c>
      <c r="L1483" s="151">
        <v>0</v>
      </c>
      <c r="M1483" s="151">
        <v>0</v>
      </c>
      <c r="N1483" s="151">
        <v>1876</v>
      </c>
      <c r="O1483" s="151">
        <v>25</v>
      </c>
      <c r="P1483" s="151">
        <v>25</v>
      </c>
      <c r="Q1483" s="151">
        <v>3</v>
      </c>
      <c r="R1483" s="151">
        <v>0</v>
      </c>
      <c r="S1483" s="152">
        <v>0.015</v>
      </c>
      <c r="T1483" s="153">
        <v>49405</v>
      </c>
      <c r="U1483" s="153">
        <v>815</v>
      </c>
      <c r="V1483" s="153">
        <v>804</v>
      </c>
      <c r="W1483" s="153">
        <v>0</v>
      </c>
      <c r="X1483" s="151">
        <v>701</v>
      </c>
      <c r="Y1483" s="154">
        <v>0.0164963060418986</v>
      </c>
      <c r="Z1483" s="154">
        <v>0.015242242787153</v>
      </c>
      <c r="AA1483" s="154">
        <v>0.021339656194428</v>
      </c>
      <c r="AB1483" s="155">
        <v>0.0133262260127932</v>
      </c>
      <c r="AC1483" s="156">
        <v>-0.00609741340727501</v>
      </c>
      <c r="AD1483" s="157">
        <v>12126</v>
      </c>
      <c r="AE1483" s="158">
        <v>187</v>
      </c>
      <c r="AF1483" s="158">
        <v>0</v>
      </c>
      <c r="AG1483" s="158">
        <v>12467</v>
      </c>
      <c r="AH1483" s="158">
        <v>232</v>
      </c>
      <c r="AI1483" s="158">
        <v>0</v>
      </c>
      <c r="AJ1483" s="155">
        <v>0.0154214085436253</v>
      </c>
      <c r="AK1483" s="155">
        <v>0.0186091280981792</v>
      </c>
      <c r="AL1483" s="156">
        <v>-0.00318771955455393</v>
      </c>
    </row>
    <row r="1484" spans="1:38">
      <c r="A1484" s="166" t="s">
        <v>1085</v>
      </c>
      <c r="B1484" s="167" t="s">
        <v>1844</v>
      </c>
      <c r="C1484" s="167" t="s">
        <v>1309</v>
      </c>
      <c r="D1484" s="150">
        <v>1912</v>
      </c>
      <c r="E1484" s="150">
        <v>23</v>
      </c>
      <c r="F1484" s="150">
        <v>20</v>
      </c>
      <c r="G1484" s="150">
        <v>0</v>
      </c>
      <c r="H1484" s="150">
        <v>0</v>
      </c>
      <c r="I1484" s="151">
        <v>1739</v>
      </c>
      <c r="J1484" s="151">
        <v>29</v>
      </c>
      <c r="K1484" s="151">
        <v>29</v>
      </c>
      <c r="L1484" s="151">
        <v>1</v>
      </c>
      <c r="M1484" s="151">
        <v>0</v>
      </c>
      <c r="N1484" s="151">
        <v>2021</v>
      </c>
      <c r="O1484" s="151">
        <v>30</v>
      </c>
      <c r="P1484" s="151">
        <v>30</v>
      </c>
      <c r="Q1484" s="151">
        <v>13</v>
      </c>
      <c r="R1484" s="151">
        <v>0</v>
      </c>
      <c r="S1484" s="152">
        <v>0.015</v>
      </c>
      <c r="T1484" s="153">
        <v>52339</v>
      </c>
      <c r="U1484" s="153">
        <v>669</v>
      </c>
      <c r="V1484" s="153">
        <v>666</v>
      </c>
      <c r="W1484" s="153">
        <v>0</v>
      </c>
      <c r="X1484" s="151">
        <v>589</v>
      </c>
      <c r="Y1484" s="154">
        <v>0.0127820554462256</v>
      </c>
      <c r="Z1484" s="154">
        <v>0.0120292887029289</v>
      </c>
      <c r="AA1484" s="154">
        <v>0.0166762507188039</v>
      </c>
      <c r="AB1484" s="155">
        <v>0.0148441365660564</v>
      </c>
      <c r="AC1484" s="156">
        <v>-0.00464696201587504</v>
      </c>
      <c r="AD1484" s="157">
        <v>12929</v>
      </c>
      <c r="AE1484" s="158">
        <v>168</v>
      </c>
      <c r="AF1484" s="158">
        <v>0</v>
      </c>
      <c r="AG1484" s="158">
        <v>13306</v>
      </c>
      <c r="AH1484" s="158">
        <v>149</v>
      </c>
      <c r="AI1484" s="158">
        <v>0</v>
      </c>
      <c r="AJ1484" s="155">
        <v>0.0129940443963184</v>
      </c>
      <c r="AK1484" s="155">
        <v>0.0111979558094093</v>
      </c>
      <c r="AL1484" s="156">
        <v>0.00179608858690907</v>
      </c>
    </row>
    <row r="1485" spans="1:38">
      <c r="A1485" s="166" t="s">
        <v>1085</v>
      </c>
      <c r="B1485" s="167" t="s">
        <v>1844</v>
      </c>
      <c r="C1485" s="167" t="s">
        <v>1310</v>
      </c>
      <c r="D1485" s="150">
        <v>5100</v>
      </c>
      <c r="E1485" s="150">
        <v>166</v>
      </c>
      <c r="F1485" s="150">
        <v>121</v>
      </c>
      <c r="G1485" s="150">
        <v>0</v>
      </c>
      <c r="H1485" s="150">
        <v>0</v>
      </c>
      <c r="I1485" s="151">
        <v>4537</v>
      </c>
      <c r="J1485" s="151">
        <v>138</v>
      </c>
      <c r="K1485" s="151">
        <v>138</v>
      </c>
      <c r="L1485" s="151">
        <v>0</v>
      </c>
      <c r="M1485" s="151">
        <v>0</v>
      </c>
      <c r="N1485" s="151">
        <v>5106</v>
      </c>
      <c r="O1485" s="151">
        <v>193</v>
      </c>
      <c r="P1485" s="151">
        <v>193</v>
      </c>
      <c r="Q1485" s="151">
        <v>18</v>
      </c>
      <c r="R1485" s="151">
        <v>0</v>
      </c>
      <c r="S1485" s="152">
        <v>0.015</v>
      </c>
      <c r="T1485" s="153">
        <v>134916</v>
      </c>
      <c r="U1485" s="153">
        <v>4510</v>
      </c>
      <c r="V1485" s="153">
        <v>4464</v>
      </c>
      <c r="W1485" s="153">
        <v>0</v>
      </c>
      <c r="X1485" s="151">
        <v>3938</v>
      </c>
      <c r="Y1485" s="154">
        <v>0.0334282071807643</v>
      </c>
      <c r="Z1485" s="154">
        <v>0.0325490196078431</v>
      </c>
      <c r="AA1485" s="154">
        <v>0.0304165748291823</v>
      </c>
      <c r="AB1485" s="155">
        <v>0.0377986682334508</v>
      </c>
      <c r="AC1485" s="156">
        <v>0.00213244477866086</v>
      </c>
      <c r="AD1485" s="157">
        <v>33429</v>
      </c>
      <c r="AE1485" s="158">
        <v>1100</v>
      </c>
      <c r="AF1485" s="158">
        <v>0</v>
      </c>
      <c r="AG1485" s="158">
        <v>33583</v>
      </c>
      <c r="AH1485" s="158">
        <v>1124</v>
      </c>
      <c r="AI1485" s="158">
        <v>0</v>
      </c>
      <c r="AJ1485" s="155">
        <v>0.0329055610398157</v>
      </c>
      <c r="AK1485" s="155">
        <v>0.033469314831909</v>
      </c>
      <c r="AL1485" s="156">
        <v>-0.000563753792093273</v>
      </c>
    </row>
    <row r="1486" spans="1:38">
      <c r="A1486" s="166" t="s">
        <v>1085</v>
      </c>
      <c r="B1486" s="167" t="s">
        <v>1844</v>
      </c>
      <c r="C1486" s="167" t="s">
        <v>1311</v>
      </c>
      <c r="D1486" s="150">
        <v>7998</v>
      </c>
      <c r="E1486" s="150">
        <v>68</v>
      </c>
      <c r="F1486" s="150">
        <v>40</v>
      </c>
      <c r="G1486" s="150">
        <v>0</v>
      </c>
      <c r="H1486" s="150">
        <v>0</v>
      </c>
      <c r="I1486" s="151">
        <v>6758</v>
      </c>
      <c r="J1486" s="151">
        <v>207</v>
      </c>
      <c r="K1486" s="151">
        <v>207</v>
      </c>
      <c r="L1486" s="151">
        <v>0</v>
      </c>
      <c r="M1486" s="151">
        <v>0</v>
      </c>
      <c r="N1486" s="151">
        <v>7776</v>
      </c>
      <c r="O1486" s="151">
        <v>108</v>
      </c>
      <c r="P1486" s="151">
        <v>108</v>
      </c>
      <c r="Q1486" s="151">
        <v>16</v>
      </c>
      <c r="R1486" s="151">
        <v>0</v>
      </c>
      <c r="S1486" s="152">
        <v>0.015</v>
      </c>
      <c r="T1486" s="153">
        <v>207656</v>
      </c>
      <c r="U1486" s="153">
        <v>4215</v>
      </c>
      <c r="V1486" s="153">
        <v>4187</v>
      </c>
      <c r="W1486" s="153">
        <v>0</v>
      </c>
      <c r="X1486" s="151">
        <v>3735</v>
      </c>
      <c r="Y1486" s="154">
        <v>0.0202979928343029</v>
      </c>
      <c r="Z1486" s="154">
        <v>0.00850212553138284</v>
      </c>
      <c r="AA1486" s="154">
        <v>0.0306303640130216</v>
      </c>
      <c r="AB1486" s="155">
        <v>0.0138888888888889</v>
      </c>
      <c r="AC1486" s="156">
        <v>-0.0221282384816388</v>
      </c>
      <c r="AD1486" s="157">
        <v>50705</v>
      </c>
      <c r="AE1486" s="158">
        <v>1094</v>
      </c>
      <c r="AF1486" s="158">
        <v>0</v>
      </c>
      <c r="AG1486" s="158">
        <v>51795</v>
      </c>
      <c r="AH1486" s="158">
        <v>1039</v>
      </c>
      <c r="AI1486" s="158">
        <v>0</v>
      </c>
      <c r="AJ1486" s="155">
        <v>0.0215757814811163</v>
      </c>
      <c r="AK1486" s="155">
        <v>0.0200598513370016</v>
      </c>
      <c r="AL1486" s="156">
        <v>0.00151593014411462</v>
      </c>
    </row>
    <row r="1487" spans="1:38">
      <c r="A1487" s="166" t="s">
        <v>1085</v>
      </c>
      <c r="B1487" s="167" t="s">
        <v>1844</v>
      </c>
      <c r="C1487" s="167" t="s">
        <v>1312</v>
      </c>
      <c r="D1487" s="150">
        <v>2685</v>
      </c>
      <c r="E1487" s="150">
        <v>84</v>
      </c>
      <c r="F1487" s="150">
        <v>51</v>
      </c>
      <c r="G1487" s="150">
        <v>0</v>
      </c>
      <c r="H1487" s="150">
        <v>0</v>
      </c>
      <c r="I1487" s="151">
        <v>2733</v>
      </c>
      <c r="J1487" s="151">
        <v>58</v>
      </c>
      <c r="K1487" s="151">
        <v>57</v>
      </c>
      <c r="L1487" s="151">
        <v>1</v>
      </c>
      <c r="M1487" s="151">
        <v>0</v>
      </c>
      <c r="N1487" s="151">
        <v>2800</v>
      </c>
      <c r="O1487" s="151">
        <v>69</v>
      </c>
      <c r="P1487" s="151">
        <v>69</v>
      </c>
      <c r="Q1487" s="151">
        <v>18</v>
      </c>
      <c r="R1487" s="151">
        <v>0</v>
      </c>
      <c r="S1487" s="152">
        <v>0.015</v>
      </c>
      <c r="T1487" s="153">
        <v>74380</v>
      </c>
      <c r="U1487" s="153">
        <v>1858</v>
      </c>
      <c r="V1487" s="153">
        <v>1823</v>
      </c>
      <c r="W1487" s="153">
        <v>0</v>
      </c>
      <c r="X1487" s="151">
        <v>1620</v>
      </c>
      <c r="Y1487" s="154">
        <v>0.0249798332885184</v>
      </c>
      <c r="Z1487" s="154">
        <v>0.0312849162011173</v>
      </c>
      <c r="AA1487" s="154">
        <v>0.0212221002561288</v>
      </c>
      <c r="AB1487" s="155">
        <v>0.0246428571428571</v>
      </c>
      <c r="AC1487" s="156">
        <v>0.0100628159449885</v>
      </c>
      <c r="AD1487" s="157">
        <v>18817</v>
      </c>
      <c r="AE1487" s="158">
        <v>544</v>
      </c>
      <c r="AF1487" s="158">
        <v>0</v>
      </c>
      <c r="AG1487" s="158">
        <v>19126</v>
      </c>
      <c r="AH1487" s="158">
        <v>453</v>
      </c>
      <c r="AI1487" s="158">
        <v>0</v>
      </c>
      <c r="AJ1487" s="155">
        <v>0.0289100281660201</v>
      </c>
      <c r="AK1487" s="155">
        <v>0.023685036076545</v>
      </c>
      <c r="AL1487" s="156">
        <v>0.00522499208947507</v>
      </c>
    </row>
    <row r="1488" spans="1:38">
      <c r="A1488" s="166" t="s">
        <v>1085</v>
      </c>
      <c r="B1488" s="167" t="s">
        <v>1844</v>
      </c>
      <c r="C1488" s="167" t="s">
        <v>1313</v>
      </c>
      <c r="D1488" s="150">
        <v>5835</v>
      </c>
      <c r="E1488" s="150">
        <v>196</v>
      </c>
      <c r="F1488" s="150">
        <v>143</v>
      </c>
      <c r="G1488" s="150">
        <v>0</v>
      </c>
      <c r="H1488" s="150">
        <v>0</v>
      </c>
      <c r="I1488" s="151">
        <v>5083</v>
      </c>
      <c r="J1488" s="151">
        <v>171</v>
      </c>
      <c r="K1488" s="151">
        <v>171</v>
      </c>
      <c r="L1488" s="151">
        <v>10</v>
      </c>
      <c r="M1488" s="151">
        <v>0</v>
      </c>
      <c r="N1488" s="151">
        <v>5614</v>
      </c>
      <c r="O1488" s="151">
        <v>209</v>
      </c>
      <c r="P1488" s="151">
        <v>209</v>
      </c>
      <c r="Q1488" s="151">
        <v>99</v>
      </c>
      <c r="R1488" s="151">
        <v>0</v>
      </c>
      <c r="S1488" s="152">
        <v>0.015</v>
      </c>
      <c r="T1488" s="153">
        <v>153242</v>
      </c>
      <c r="U1488" s="153">
        <v>4924</v>
      </c>
      <c r="V1488" s="153">
        <v>4871</v>
      </c>
      <c r="W1488" s="153">
        <v>0</v>
      </c>
      <c r="X1488" s="151">
        <v>4382</v>
      </c>
      <c r="Y1488" s="154">
        <v>0.0321321830829668</v>
      </c>
      <c r="Z1488" s="154">
        <v>0.0335904027420737</v>
      </c>
      <c r="AA1488" s="154">
        <v>0.0336415502655912</v>
      </c>
      <c r="AB1488" s="155">
        <v>0.0372283576772355</v>
      </c>
      <c r="AC1488" s="156">
        <v>-5.11475235174946e-5</v>
      </c>
      <c r="AD1488" s="157">
        <v>38279</v>
      </c>
      <c r="AE1488" s="158">
        <v>1220</v>
      </c>
      <c r="AF1488" s="158">
        <v>0</v>
      </c>
      <c r="AG1488" s="158">
        <v>38315</v>
      </c>
      <c r="AH1488" s="158">
        <v>1295</v>
      </c>
      <c r="AI1488" s="158">
        <v>0</v>
      </c>
      <c r="AJ1488" s="155">
        <v>0.0318712610047284</v>
      </c>
      <c r="AK1488" s="155">
        <v>0.0337987733263735</v>
      </c>
      <c r="AL1488" s="156">
        <v>-0.00192751232164504</v>
      </c>
    </row>
    <row r="1489" spans="1:38">
      <c r="A1489" s="166" t="s">
        <v>1085</v>
      </c>
      <c r="B1489" s="167" t="s">
        <v>1844</v>
      </c>
      <c r="C1489" s="167" t="s">
        <v>1314</v>
      </c>
      <c r="D1489" s="150">
        <v>2994</v>
      </c>
      <c r="E1489" s="150">
        <v>65</v>
      </c>
      <c r="F1489" s="150">
        <v>43</v>
      </c>
      <c r="G1489" s="150">
        <v>0</v>
      </c>
      <c r="H1489" s="150">
        <v>0</v>
      </c>
      <c r="I1489" s="151">
        <v>2685</v>
      </c>
      <c r="J1489" s="151">
        <v>52</v>
      </c>
      <c r="K1489" s="151">
        <v>52</v>
      </c>
      <c r="L1489" s="151">
        <v>0</v>
      </c>
      <c r="M1489" s="151">
        <v>0</v>
      </c>
      <c r="N1489" s="151">
        <v>2935</v>
      </c>
      <c r="O1489" s="151">
        <v>49</v>
      </c>
      <c r="P1489" s="151">
        <v>49</v>
      </c>
      <c r="Q1489" s="151">
        <v>9</v>
      </c>
      <c r="R1489" s="151">
        <v>0</v>
      </c>
      <c r="S1489" s="152">
        <v>0.015</v>
      </c>
      <c r="T1489" s="153">
        <v>77692</v>
      </c>
      <c r="U1489" s="153">
        <v>1528</v>
      </c>
      <c r="V1489" s="153">
        <v>1506</v>
      </c>
      <c r="W1489" s="153">
        <v>0</v>
      </c>
      <c r="X1489" s="151">
        <v>1348</v>
      </c>
      <c r="Y1489" s="154">
        <v>0.0196674046233846</v>
      </c>
      <c r="Z1489" s="154">
        <v>0.0217100868403474</v>
      </c>
      <c r="AA1489" s="154">
        <v>0.019366852886406</v>
      </c>
      <c r="AB1489" s="155">
        <v>0.0166950596252129</v>
      </c>
      <c r="AC1489" s="156">
        <v>0.0023432339539414</v>
      </c>
      <c r="AD1489" s="157">
        <v>19629</v>
      </c>
      <c r="AE1489" s="158">
        <v>398</v>
      </c>
      <c r="AF1489" s="158">
        <v>0</v>
      </c>
      <c r="AG1489" s="158">
        <v>19602</v>
      </c>
      <c r="AH1489" s="158">
        <v>371</v>
      </c>
      <c r="AI1489" s="158">
        <v>0</v>
      </c>
      <c r="AJ1489" s="155">
        <v>0.0202761220642926</v>
      </c>
      <c r="AK1489" s="155">
        <v>0.0189266401387614</v>
      </c>
      <c r="AL1489" s="156">
        <v>0.00134948192553128</v>
      </c>
    </row>
    <row r="1490" spans="1:38">
      <c r="A1490" s="166" t="s">
        <v>1085</v>
      </c>
      <c r="B1490" s="167" t="s">
        <v>1844</v>
      </c>
      <c r="C1490" s="167" t="s">
        <v>1315</v>
      </c>
      <c r="D1490" s="150">
        <v>6333</v>
      </c>
      <c r="E1490" s="150">
        <v>105</v>
      </c>
      <c r="F1490" s="150">
        <v>79</v>
      </c>
      <c r="G1490" s="150">
        <v>0</v>
      </c>
      <c r="H1490" s="150">
        <v>0</v>
      </c>
      <c r="I1490" s="151">
        <v>5623</v>
      </c>
      <c r="J1490" s="151">
        <v>119</v>
      </c>
      <c r="K1490" s="151">
        <v>119</v>
      </c>
      <c r="L1490" s="151">
        <v>1</v>
      </c>
      <c r="M1490" s="151">
        <v>0</v>
      </c>
      <c r="N1490" s="151">
        <v>6289</v>
      </c>
      <c r="O1490" s="151">
        <v>102</v>
      </c>
      <c r="P1490" s="151">
        <v>102</v>
      </c>
      <c r="Q1490" s="151">
        <v>36</v>
      </c>
      <c r="R1490" s="151">
        <v>0</v>
      </c>
      <c r="S1490" s="152">
        <v>0.015</v>
      </c>
      <c r="T1490" s="153">
        <v>161920</v>
      </c>
      <c r="U1490" s="153">
        <v>2740</v>
      </c>
      <c r="V1490" s="153">
        <v>2714</v>
      </c>
      <c r="W1490" s="153">
        <v>1</v>
      </c>
      <c r="X1490" s="151">
        <v>2395</v>
      </c>
      <c r="Y1490" s="154">
        <v>0.0169157608695652</v>
      </c>
      <c r="Z1490" s="154">
        <v>0.0165798199905258</v>
      </c>
      <c r="AA1490" s="154">
        <v>0.0211630802062956</v>
      </c>
      <c r="AB1490" s="155">
        <v>0.0162187947209413</v>
      </c>
      <c r="AC1490" s="156">
        <v>-0.00458326021576975</v>
      </c>
      <c r="AD1490" s="157">
        <v>41659</v>
      </c>
      <c r="AE1490" s="158">
        <v>689</v>
      </c>
      <c r="AF1490" s="158">
        <v>0</v>
      </c>
      <c r="AG1490" s="158">
        <v>40593</v>
      </c>
      <c r="AH1490" s="158">
        <v>705</v>
      </c>
      <c r="AI1490" s="158">
        <v>1</v>
      </c>
      <c r="AJ1490" s="155">
        <v>0.0165390431839458</v>
      </c>
      <c r="AK1490" s="155">
        <v>0.0173428916315621</v>
      </c>
      <c r="AL1490" s="156">
        <v>-0.000803848447616249</v>
      </c>
    </row>
    <row r="1491" spans="1:38">
      <c r="A1491" s="166" t="s">
        <v>1085</v>
      </c>
      <c r="B1491" s="167" t="s">
        <v>1844</v>
      </c>
      <c r="C1491" s="167" t="s">
        <v>1316</v>
      </c>
      <c r="D1491" s="150">
        <v>3284</v>
      </c>
      <c r="E1491" s="150">
        <v>61</v>
      </c>
      <c r="F1491" s="150">
        <v>43</v>
      </c>
      <c r="G1491" s="150">
        <v>0</v>
      </c>
      <c r="H1491" s="150">
        <v>0</v>
      </c>
      <c r="I1491" s="151">
        <v>3046</v>
      </c>
      <c r="J1491" s="151">
        <v>45</v>
      </c>
      <c r="K1491" s="151">
        <v>44</v>
      </c>
      <c r="L1491" s="151">
        <v>0</v>
      </c>
      <c r="M1491" s="151">
        <v>0</v>
      </c>
      <c r="N1491" s="151">
        <v>3200</v>
      </c>
      <c r="O1491" s="151">
        <v>85</v>
      </c>
      <c r="P1491" s="151">
        <v>85</v>
      </c>
      <c r="Q1491" s="151">
        <v>16</v>
      </c>
      <c r="R1491" s="151">
        <v>0</v>
      </c>
      <c r="S1491" s="152">
        <v>0.015</v>
      </c>
      <c r="T1491" s="153">
        <v>86231</v>
      </c>
      <c r="U1491" s="153">
        <v>1577</v>
      </c>
      <c r="V1491" s="153">
        <v>1558</v>
      </c>
      <c r="W1491" s="153">
        <v>0</v>
      </c>
      <c r="X1491" s="151">
        <v>1379</v>
      </c>
      <c r="Y1491" s="154">
        <v>0.0182880866509724</v>
      </c>
      <c r="Z1491" s="154">
        <v>0.0185749086479903</v>
      </c>
      <c r="AA1491" s="154">
        <v>0.0147734734077479</v>
      </c>
      <c r="AB1491" s="155">
        <v>0.0265625</v>
      </c>
      <c r="AC1491" s="156">
        <v>0.00380143524024239</v>
      </c>
      <c r="AD1491" s="157">
        <v>22089</v>
      </c>
      <c r="AE1491" s="158">
        <v>415</v>
      </c>
      <c r="AF1491" s="158">
        <v>0</v>
      </c>
      <c r="AG1491" s="158">
        <v>21990</v>
      </c>
      <c r="AH1491" s="158">
        <v>365</v>
      </c>
      <c r="AI1491" s="158">
        <v>0</v>
      </c>
      <c r="AJ1491" s="155">
        <v>0.0187876318529585</v>
      </c>
      <c r="AK1491" s="155">
        <v>0.0165984538426558</v>
      </c>
      <c r="AL1491" s="156">
        <v>0.00218917801030273</v>
      </c>
    </row>
    <row r="1492" spans="1:38">
      <c r="A1492" s="166" t="s">
        <v>1085</v>
      </c>
      <c r="B1492" s="167" t="s">
        <v>1844</v>
      </c>
      <c r="C1492" s="167" t="s">
        <v>1317</v>
      </c>
      <c r="D1492" s="150">
        <v>2650</v>
      </c>
      <c r="E1492" s="150">
        <v>47</v>
      </c>
      <c r="F1492" s="150">
        <v>34</v>
      </c>
      <c r="G1492" s="150">
        <v>0</v>
      </c>
      <c r="H1492" s="150">
        <v>0</v>
      </c>
      <c r="I1492" s="151">
        <v>2501</v>
      </c>
      <c r="J1492" s="151">
        <v>51</v>
      </c>
      <c r="K1492" s="151">
        <v>51</v>
      </c>
      <c r="L1492" s="151">
        <v>1</v>
      </c>
      <c r="M1492" s="151">
        <v>0</v>
      </c>
      <c r="N1492" s="151">
        <v>2952</v>
      </c>
      <c r="O1492" s="151">
        <v>65</v>
      </c>
      <c r="P1492" s="151">
        <v>65</v>
      </c>
      <c r="Q1492" s="151">
        <v>10</v>
      </c>
      <c r="R1492" s="151">
        <v>0</v>
      </c>
      <c r="S1492" s="152">
        <v>0.015</v>
      </c>
      <c r="T1492" s="153">
        <v>76150</v>
      </c>
      <c r="U1492" s="153">
        <v>1577</v>
      </c>
      <c r="V1492" s="153">
        <v>1564</v>
      </c>
      <c r="W1492" s="153">
        <v>0</v>
      </c>
      <c r="X1492" s="151">
        <v>1395</v>
      </c>
      <c r="Y1492" s="154">
        <v>0.0207091267235719</v>
      </c>
      <c r="Z1492" s="154">
        <v>0.0177358490566038</v>
      </c>
      <c r="AA1492" s="154">
        <v>0.0203918432626949</v>
      </c>
      <c r="AB1492" s="155">
        <v>0.0220189701897019</v>
      </c>
      <c r="AC1492" s="156">
        <v>-0.00265599420609115</v>
      </c>
      <c r="AD1492" s="157">
        <v>18236</v>
      </c>
      <c r="AE1492" s="158">
        <v>376</v>
      </c>
      <c r="AF1492" s="158">
        <v>0</v>
      </c>
      <c r="AG1492" s="158">
        <v>19345</v>
      </c>
      <c r="AH1492" s="158">
        <v>403</v>
      </c>
      <c r="AI1492" s="158">
        <v>0</v>
      </c>
      <c r="AJ1492" s="155">
        <v>0.0206185567010309</v>
      </c>
      <c r="AK1492" s="155">
        <v>0.0208322563970018</v>
      </c>
      <c r="AL1492" s="156">
        <v>-0.000213699695970883</v>
      </c>
    </row>
    <row r="1493" spans="1:38">
      <c r="A1493" s="166" t="s">
        <v>1085</v>
      </c>
      <c r="B1493" s="167" t="s">
        <v>1844</v>
      </c>
      <c r="C1493" s="167" t="s">
        <v>1318</v>
      </c>
      <c r="D1493" s="150">
        <v>4768</v>
      </c>
      <c r="E1493" s="150">
        <v>83</v>
      </c>
      <c r="F1493" s="150">
        <v>56</v>
      </c>
      <c r="G1493" s="150">
        <v>0</v>
      </c>
      <c r="H1493" s="150">
        <v>0</v>
      </c>
      <c r="I1493" s="151">
        <v>4156</v>
      </c>
      <c r="J1493" s="151">
        <v>90</v>
      </c>
      <c r="K1493" s="151">
        <v>90</v>
      </c>
      <c r="L1493" s="151">
        <v>4</v>
      </c>
      <c r="M1493" s="151">
        <v>0</v>
      </c>
      <c r="N1493" s="151">
        <v>4596</v>
      </c>
      <c r="O1493" s="151">
        <v>80</v>
      </c>
      <c r="P1493" s="151">
        <v>80</v>
      </c>
      <c r="Q1493" s="151">
        <v>52</v>
      </c>
      <c r="R1493" s="151">
        <v>0</v>
      </c>
      <c r="S1493" s="152">
        <v>0.015</v>
      </c>
      <c r="T1493" s="153">
        <v>121556</v>
      </c>
      <c r="U1493" s="153">
        <v>2205</v>
      </c>
      <c r="V1493" s="153">
        <v>2177</v>
      </c>
      <c r="W1493" s="153">
        <v>0</v>
      </c>
      <c r="X1493" s="151">
        <v>1984</v>
      </c>
      <c r="Y1493" s="154">
        <v>0.0181397874230807</v>
      </c>
      <c r="Z1493" s="154">
        <v>0.0174077181208054</v>
      </c>
      <c r="AA1493" s="154">
        <v>0.021655437921078</v>
      </c>
      <c r="AB1493" s="155">
        <v>0.0174064403829417</v>
      </c>
      <c r="AC1493" s="156">
        <v>-0.00424771980027259</v>
      </c>
      <c r="AD1493" s="157">
        <v>30856</v>
      </c>
      <c r="AE1493" s="158">
        <v>539</v>
      </c>
      <c r="AF1493" s="158">
        <v>0</v>
      </c>
      <c r="AG1493" s="158">
        <v>30704</v>
      </c>
      <c r="AH1493" s="158">
        <v>576</v>
      </c>
      <c r="AI1493" s="158">
        <v>0</v>
      </c>
      <c r="AJ1493" s="155">
        <v>0.0174682395644283</v>
      </c>
      <c r="AK1493" s="155">
        <v>0.0187597707139135</v>
      </c>
      <c r="AL1493" s="156">
        <v>-0.00129153114948518</v>
      </c>
    </row>
    <row r="1494" spans="1:38">
      <c r="A1494" s="166" t="s">
        <v>1085</v>
      </c>
      <c r="B1494" s="167" t="s">
        <v>1844</v>
      </c>
      <c r="C1494" s="167" t="s">
        <v>1319</v>
      </c>
      <c r="D1494" s="150">
        <v>2654</v>
      </c>
      <c r="E1494" s="150">
        <v>55</v>
      </c>
      <c r="F1494" s="150">
        <v>39</v>
      </c>
      <c r="G1494" s="150">
        <v>0</v>
      </c>
      <c r="H1494" s="150">
        <v>0</v>
      </c>
      <c r="I1494" s="151">
        <v>2488</v>
      </c>
      <c r="J1494" s="151">
        <v>68</v>
      </c>
      <c r="K1494" s="151">
        <v>68</v>
      </c>
      <c r="L1494" s="151">
        <v>0</v>
      </c>
      <c r="M1494" s="151">
        <v>0</v>
      </c>
      <c r="N1494" s="151">
        <v>2529</v>
      </c>
      <c r="O1494" s="151">
        <v>73</v>
      </c>
      <c r="P1494" s="151">
        <v>73</v>
      </c>
      <c r="Q1494" s="151">
        <v>6</v>
      </c>
      <c r="R1494" s="151">
        <v>0</v>
      </c>
      <c r="S1494" s="152">
        <v>0.015</v>
      </c>
      <c r="T1494" s="153">
        <v>69739</v>
      </c>
      <c r="U1494" s="153">
        <v>1653</v>
      </c>
      <c r="V1494" s="153">
        <v>1637</v>
      </c>
      <c r="W1494" s="153">
        <v>0</v>
      </c>
      <c r="X1494" s="151">
        <v>1421</v>
      </c>
      <c r="Y1494" s="154">
        <v>0.0237026627855289</v>
      </c>
      <c r="Z1494" s="154">
        <v>0.020723436322532</v>
      </c>
      <c r="AA1494" s="154">
        <v>0.0273311897106109</v>
      </c>
      <c r="AB1494" s="155">
        <v>0.0288651640964808</v>
      </c>
      <c r="AC1494" s="156">
        <v>-0.00660775338807891</v>
      </c>
      <c r="AD1494" s="157">
        <v>17509</v>
      </c>
      <c r="AE1494" s="158">
        <v>409</v>
      </c>
      <c r="AF1494" s="158">
        <v>0</v>
      </c>
      <c r="AG1494" s="158">
        <v>17648</v>
      </c>
      <c r="AH1494" s="158">
        <v>453</v>
      </c>
      <c r="AI1494" s="158">
        <v>0</v>
      </c>
      <c r="AJ1494" s="155">
        <v>0.0233594151579188</v>
      </c>
      <c r="AK1494" s="155">
        <v>0.0256686310063463</v>
      </c>
      <c r="AL1494" s="156">
        <v>-0.00230921584842754</v>
      </c>
    </row>
    <row r="1495" spans="1:38">
      <c r="A1495" s="166" t="s">
        <v>1085</v>
      </c>
      <c r="B1495" s="167" t="s">
        <v>1844</v>
      </c>
      <c r="C1495" s="167" t="s">
        <v>1320</v>
      </c>
      <c r="D1495" s="150">
        <v>3568</v>
      </c>
      <c r="E1495" s="150">
        <v>115</v>
      </c>
      <c r="F1495" s="150">
        <v>84</v>
      </c>
      <c r="G1495" s="150">
        <v>0</v>
      </c>
      <c r="H1495" s="150">
        <v>0</v>
      </c>
      <c r="I1495" s="151">
        <v>3305</v>
      </c>
      <c r="J1495" s="151">
        <v>66</v>
      </c>
      <c r="K1495" s="151">
        <v>66</v>
      </c>
      <c r="L1495" s="151">
        <v>0</v>
      </c>
      <c r="M1495" s="151">
        <v>0</v>
      </c>
      <c r="N1495" s="151">
        <v>4036</v>
      </c>
      <c r="O1495" s="151">
        <v>100</v>
      </c>
      <c r="P1495" s="151">
        <v>100</v>
      </c>
      <c r="Q1495" s="151">
        <v>14</v>
      </c>
      <c r="R1495" s="151">
        <v>0</v>
      </c>
      <c r="S1495" s="152">
        <v>0.015</v>
      </c>
      <c r="T1495" s="153">
        <v>102957</v>
      </c>
      <c r="U1495" s="153">
        <v>2328</v>
      </c>
      <c r="V1495" s="153">
        <v>2297</v>
      </c>
      <c r="W1495" s="153">
        <v>0</v>
      </c>
      <c r="X1495" s="151">
        <v>2008</v>
      </c>
      <c r="Y1495" s="154">
        <v>0.0226113814505085</v>
      </c>
      <c r="Z1495" s="154">
        <v>0.0322309417040359</v>
      </c>
      <c r="AA1495" s="154">
        <v>0.0199697428139183</v>
      </c>
      <c r="AB1495" s="155">
        <v>0.0247770069375619</v>
      </c>
      <c r="AC1495" s="156">
        <v>0.0122611988901176</v>
      </c>
      <c r="AD1495" s="157">
        <v>24928</v>
      </c>
      <c r="AE1495" s="158">
        <v>623</v>
      </c>
      <c r="AF1495" s="158">
        <v>0</v>
      </c>
      <c r="AG1495" s="158">
        <v>26297</v>
      </c>
      <c r="AH1495" s="158">
        <v>607</v>
      </c>
      <c r="AI1495" s="158">
        <v>0</v>
      </c>
      <c r="AJ1495" s="155">
        <v>0.0249919768934531</v>
      </c>
      <c r="AK1495" s="155">
        <v>0.0230824808913564</v>
      </c>
      <c r="AL1495" s="156">
        <v>0.00190949600209672</v>
      </c>
    </row>
    <row r="1496" spans="1:38">
      <c r="A1496" s="166" t="s">
        <v>1085</v>
      </c>
      <c r="B1496" s="167" t="s">
        <v>1844</v>
      </c>
      <c r="C1496" s="167" t="s">
        <v>1321</v>
      </c>
      <c r="D1496" s="150">
        <v>1935</v>
      </c>
      <c r="E1496" s="150">
        <v>35</v>
      </c>
      <c r="F1496" s="150">
        <v>24</v>
      </c>
      <c r="G1496" s="150">
        <v>0</v>
      </c>
      <c r="H1496" s="150">
        <v>0</v>
      </c>
      <c r="I1496" s="151">
        <v>1802</v>
      </c>
      <c r="J1496" s="151">
        <v>40</v>
      </c>
      <c r="K1496" s="151">
        <v>40</v>
      </c>
      <c r="L1496" s="151">
        <v>0</v>
      </c>
      <c r="M1496" s="151">
        <v>0</v>
      </c>
      <c r="N1496" s="151">
        <v>1824</v>
      </c>
      <c r="O1496" s="151">
        <v>37</v>
      </c>
      <c r="P1496" s="151">
        <v>37</v>
      </c>
      <c r="Q1496" s="151">
        <v>2</v>
      </c>
      <c r="R1496" s="151">
        <v>0</v>
      </c>
      <c r="S1496" s="152">
        <v>0.015</v>
      </c>
      <c r="T1496" s="153">
        <v>50271</v>
      </c>
      <c r="U1496" s="153">
        <v>1041</v>
      </c>
      <c r="V1496" s="153">
        <v>1030</v>
      </c>
      <c r="W1496" s="153">
        <v>0</v>
      </c>
      <c r="X1496" s="151">
        <v>912</v>
      </c>
      <c r="Y1496" s="154">
        <v>0.020707763919556</v>
      </c>
      <c r="Z1496" s="154">
        <v>0.0180878552971576</v>
      </c>
      <c r="AA1496" s="154">
        <v>0.0221975582685905</v>
      </c>
      <c r="AB1496" s="155">
        <v>0.0202850877192982</v>
      </c>
      <c r="AC1496" s="156">
        <v>-0.00410970297143283</v>
      </c>
      <c r="AD1496" s="157">
        <v>12754</v>
      </c>
      <c r="AE1496" s="158">
        <v>265</v>
      </c>
      <c r="AF1496" s="158">
        <v>0</v>
      </c>
      <c r="AG1496" s="158">
        <v>12924</v>
      </c>
      <c r="AH1496" s="158">
        <v>278</v>
      </c>
      <c r="AI1496" s="158">
        <v>0</v>
      </c>
      <c r="AJ1496" s="155">
        <v>0.0207777952015054</v>
      </c>
      <c r="AK1496" s="155">
        <v>0.0215103683070257</v>
      </c>
      <c r="AL1496" s="156">
        <v>-0.000732573105520277</v>
      </c>
    </row>
    <row r="1497" spans="1:38">
      <c r="A1497" s="166" t="s">
        <v>1085</v>
      </c>
      <c r="B1497" s="167" t="s">
        <v>1843</v>
      </c>
      <c r="C1497" s="167" t="s">
        <v>1322</v>
      </c>
      <c r="D1497" s="150">
        <v>0</v>
      </c>
      <c r="E1497" s="150">
        <v>0</v>
      </c>
      <c r="F1497" s="150">
        <v>0</v>
      </c>
      <c r="G1497" s="150">
        <v>0</v>
      </c>
      <c r="H1497" s="150">
        <v>0</v>
      </c>
      <c r="I1497" s="151">
        <v>0</v>
      </c>
      <c r="J1497" s="151">
        <v>0</v>
      </c>
      <c r="K1497" s="151">
        <v>0</v>
      </c>
      <c r="L1497" s="151">
        <v>0</v>
      </c>
      <c r="M1497" s="151">
        <v>0</v>
      </c>
      <c r="N1497" s="151">
        <v>0</v>
      </c>
      <c r="O1497" s="151">
        <v>0</v>
      </c>
      <c r="P1497" s="151">
        <v>0</v>
      </c>
      <c r="Q1497" s="151">
        <v>0</v>
      </c>
      <c r="R1497" s="151">
        <v>0</v>
      </c>
      <c r="S1497" s="152">
        <v>0.015</v>
      </c>
      <c r="T1497" s="153">
        <v>162</v>
      </c>
      <c r="U1497" s="153">
        <v>4</v>
      </c>
      <c r="V1497" s="153">
        <v>4</v>
      </c>
      <c r="W1497" s="153">
        <v>0</v>
      </c>
      <c r="X1497" s="151">
        <v>4</v>
      </c>
      <c r="Y1497" s="154">
        <v>0.0246913580246914</v>
      </c>
      <c r="Z1497" s="154">
        <v>0</v>
      </c>
      <c r="AA1497" s="154">
        <v>0</v>
      </c>
      <c r="AB1497" s="155">
        <v>0</v>
      </c>
      <c r="AC1497" s="156">
        <v>0</v>
      </c>
      <c r="AD1497" s="157">
        <v>58</v>
      </c>
      <c r="AE1497" s="158">
        <v>0</v>
      </c>
      <c r="AF1497" s="158">
        <v>0</v>
      </c>
      <c r="AG1497" s="158">
        <v>26</v>
      </c>
      <c r="AH1497" s="158">
        <v>0</v>
      </c>
      <c r="AI1497" s="158">
        <v>0</v>
      </c>
      <c r="AJ1497" s="155">
        <v>0</v>
      </c>
      <c r="AK1497" s="155">
        <v>0</v>
      </c>
      <c r="AL1497" s="156">
        <v>0</v>
      </c>
    </row>
    <row r="1498" spans="1:38">
      <c r="A1498" s="166" t="s">
        <v>1085</v>
      </c>
      <c r="B1498" s="167" t="s">
        <v>1843</v>
      </c>
      <c r="C1498" s="167" t="s">
        <v>1323</v>
      </c>
      <c r="D1498" s="150">
        <v>4548</v>
      </c>
      <c r="E1498" s="150">
        <v>60</v>
      </c>
      <c r="F1498" s="150">
        <v>43</v>
      </c>
      <c r="G1498" s="150">
        <v>0</v>
      </c>
      <c r="H1498" s="150">
        <v>0</v>
      </c>
      <c r="I1498" s="151">
        <v>4301</v>
      </c>
      <c r="J1498" s="151">
        <v>60</v>
      </c>
      <c r="K1498" s="151">
        <v>60</v>
      </c>
      <c r="L1498" s="151">
        <v>1</v>
      </c>
      <c r="M1498" s="151">
        <v>0</v>
      </c>
      <c r="N1498" s="151">
        <v>4490</v>
      </c>
      <c r="O1498" s="151">
        <v>71</v>
      </c>
      <c r="P1498" s="151">
        <v>71</v>
      </c>
      <c r="Q1498" s="151">
        <v>11</v>
      </c>
      <c r="R1498" s="151">
        <v>0</v>
      </c>
      <c r="S1498" s="152">
        <v>0.015</v>
      </c>
      <c r="T1498" s="153">
        <v>124019</v>
      </c>
      <c r="U1498" s="153">
        <v>1825</v>
      </c>
      <c r="V1498" s="153">
        <v>1807</v>
      </c>
      <c r="W1498" s="153">
        <v>4</v>
      </c>
      <c r="X1498" s="151">
        <v>1597</v>
      </c>
      <c r="Y1498" s="154">
        <v>0.0146832340205936</v>
      </c>
      <c r="Z1498" s="154">
        <v>0.0131926121372032</v>
      </c>
      <c r="AA1498" s="154">
        <v>0.0139502441292723</v>
      </c>
      <c r="AB1498" s="155">
        <v>0.0158129175946548</v>
      </c>
      <c r="AC1498" s="156">
        <v>-0.000757631992069095</v>
      </c>
      <c r="AD1498" s="157">
        <v>30702</v>
      </c>
      <c r="AE1498" s="158">
        <v>422</v>
      </c>
      <c r="AF1498" s="158">
        <v>0</v>
      </c>
      <c r="AG1498" s="158">
        <v>31746</v>
      </c>
      <c r="AH1498" s="158">
        <v>487</v>
      </c>
      <c r="AI1498" s="158">
        <v>2</v>
      </c>
      <c r="AJ1498" s="155">
        <v>0.0137450328968797</v>
      </c>
      <c r="AK1498" s="155">
        <v>0.0152775152775153</v>
      </c>
      <c r="AL1498" s="156">
        <v>-0.0015324823806356</v>
      </c>
    </row>
    <row r="1499" spans="1:38">
      <c r="A1499" s="166" t="s">
        <v>1085</v>
      </c>
      <c r="B1499" s="167" t="s">
        <v>1843</v>
      </c>
      <c r="C1499" s="167" t="s">
        <v>1324</v>
      </c>
      <c r="D1499" s="150">
        <v>5023</v>
      </c>
      <c r="E1499" s="150">
        <v>121</v>
      </c>
      <c r="F1499" s="150">
        <v>79</v>
      </c>
      <c r="G1499" s="150">
        <v>0</v>
      </c>
      <c r="H1499" s="150">
        <v>0</v>
      </c>
      <c r="I1499" s="151">
        <v>5021</v>
      </c>
      <c r="J1499" s="151">
        <v>97</v>
      </c>
      <c r="K1499" s="151">
        <v>96</v>
      </c>
      <c r="L1499" s="151">
        <v>1</v>
      </c>
      <c r="M1499" s="151">
        <v>0</v>
      </c>
      <c r="N1499" s="151">
        <v>5455</v>
      </c>
      <c r="O1499" s="151">
        <v>96</v>
      </c>
      <c r="P1499" s="151">
        <v>96</v>
      </c>
      <c r="Q1499" s="151">
        <v>16</v>
      </c>
      <c r="R1499" s="151">
        <v>0</v>
      </c>
      <c r="S1499" s="152">
        <v>0.015</v>
      </c>
      <c r="T1499" s="153">
        <v>145856</v>
      </c>
      <c r="U1499" s="153">
        <v>2907</v>
      </c>
      <c r="V1499" s="153">
        <v>2864</v>
      </c>
      <c r="W1499" s="153">
        <v>5</v>
      </c>
      <c r="X1499" s="151">
        <v>2522</v>
      </c>
      <c r="Y1499" s="154">
        <v>0.01989633611233</v>
      </c>
      <c r="Z1499" s="154">
        <v>0.0240891897272546</v>
      </c>
      <c r="AA1499" s="154">
        <v>0.0193188607847042</v>
      </c>
      <c r="AB1499" s="155">
        <v>0.0175985334555454</v>
      </c>
      <c r="AC1499" s="156">
        <v>0.00477032894255039</v>
      </c>
      <c r="AD1499" s="157">
        <v>35529</v>
      </c>
      <c r="AE1499" s="158">
        <v>738</v>
      </c>
      <c r="AF1499" s="158">
        <v>0</v>
      </c>
      <c r="AG1499" s="158">
        <v>36604</v>
      </c>
      <c r="AH1499" s="158">
        <v>785</v>
      </c>
      <c r="AI1499" s="158">
        <v>0</v>
      </c>
      <c r="AJ1499" s="155">
        <v>0.0207717639111712</v>
      </c>
      <c r="AK1499" s="155">
        <v>0.0214457436345755</v>
      </c>
      <c r="AL1499" s="156">
        <v>-0.000673979723404303</v>
      </c>
    </row>
    <row r="1500" spans="1:38">
      <c r="A1500" s="166" t="s">
        <v>1085</v>
      </c>
      <c r="B1500" s="167" t="s">
        <v>1843</v>
      </c>
      <c r="C1500" s="167" t="s">
        <v>1325</v>
      </c>
      <c r="D1500" s="150">
        <v>8210</v>
      </c>
      <c r="E1500" s="150">
        <v>157</v>
      </c>
      <c r="F1500" s="150">
        <v>108</v>
      </c>
      <c r="G1500" s="150">
        <v>0</v>
      </c>
      <c r="H1500" s="150">
        <v>0</v>
      </c>
      <c r="I1500" s="151">
        <v>8395</v>
      </c>
      <c r="J1500" s="151">
        <v>183</v>
      </c>
      <c r="K1500" s="151">
        <v>183</v>
      </c>
      <c r="L1500" s="151">
        <v>3</v>
      </c>
      <c r="M1500" s="151">
        <v>0</v>
      </c>
      <c r="N1500" s="151">
        <v>9076</v>
      </c>
      <c r="O1500" s="151">
        <v>170</v>
      </c>
      <c r="P1500" s="151">
        <v>170</v>
      </c>
      <c r="Q1500" s="151">
        <v>21</v>
      </c>
      <c r="R1500" s="151">
        <v>0</v>
      </c>
      <c r="S1500" s="152">
        <v>0.015</v>
      </c>
      <c r="T1500" s="153">
        <v>246527</v>
      </c>
      <c r="U1500" s="153">
        <v>4530</v>
      </c>
      <c r="V1500" s="153">
        <v>4479</v>
      </c>
      <c r="W1500" s="153">
        <v>0</v>
      </c>
      <c r="X1500" s="151">
        <v>3910</v>
      </c>
      <c r="Y1500" s="154">
        <v>0.0183752692402861</v>
      </c>
      <c r="Z1500" s="154">
        <v>0.0191230207064555</v>
      </c>
      <c r="AA1500" s="154">
        <v>0.0217986896962478</v>
      </c>
      <c r="AB1500" s="155">
        <v>0.0187307183781402</v>
      </c>
      <c r="AC1500" s="156">
        <v>-0.00267566898979223</v>
      </c>
      <c r="AD1500" s="157">
        <v>59916</v>
      </c>
      <c r="AE1500" s="158">
        <v>1173</v>
      </c>
      <c r="AF1500" s="158">
        <v>0</v>
      </c>
      <c r="AG1500" s="158">
        <v>62418</v>
      </c>
      <c r="AH1500" s="158">
        <v>1163</v>
      </c>
      <c r="AI1500" s="158">
        <v>0</v>
      </c>
      <c r="AJ1500" s="155">
        <v>0.0195774083717204</v>
      </c>
      <c r="AK1500" s="155">
        <v>0.0186324457688487</v>
      </c>
      <c r="AL1500" s="156">
        <v>0.00094496260287168</v>
      </c>
    </row>
    <row r="1501" spans="1:38">
      <c r="A1501" s="166" t="s">
        <v>1085</v>
      </c>
      <c r="B1501" s="167" t="s">
        <v>1843</v>
      </c>
      <c r="C1501" s="167" t="s">
        <v>1326</v>
      </c>
      <c r="D1501" s="150">
        <v>6280</v>
      </c>
      <c r="E1501" s="150">
        <v>159</v>
      </c>
      <c r="F1501" s="150">
        <v>112</v>
      </c>
      <c r="G1501" s="150">
        <v>1</v>
      </c>
      <c r="H1501" s="150">
        <v>0</v>
      </c>
      <c r="I1501" s="151">
        <v>6545</v>
      </c>
      <c r="J1501" s="151">
        <v>162</v>
      </c>
      <c r="K1501" s="151">
        <v>162</v>
      </c>
      <c r="L1501" s="151">
        <v>0</v>
      </c>
      <c r="M1501" s="151">
        <v>0</v>
      </c>
      <c r="N1501" s="151">
        <v>6625</v>
      </c>
      <c r="O1501" s="151">
        <v>174</v>
      </c>
      <c r="P1501" s="151">
        <v>174</v>
      </c>
      <c r="Q1501" s="151">
        <v>18</v>
      </c>
      <c r="R1501" s="151">
        <v>0</v>
      </c>
      <c r="S1501" s="152">
        <v>0.015</v>
      </c>
      <c r="T1501" s="153">
        <v>192593</v>
      </c>
      <c r="U1501" s="153">
        <v>4096</v>
      </c>
      <c r="V1501" s="153">
        <v>4049</v>
      </c>
      <c r="W1501" s="153">
        <v>0</v>
      </c>
      <c r="X1501" s="151">
        <v>3520</v>
      </c>
      <c r="Y1501" s="154">
        <v>0.0212676473184384</v>
      </c>
      <c r="Z1501" s="154">
        <v>0.0253184713375796</v>
      </c>
      <c r="AA1501" s="154">
        <v>0.0247517188693659</v>
      </c>
      <c r="AB1501" s="155">
        <v>0.0262641509433962</v>
      </c>
      <c r="AC1501" s="156">
        <v>0.00056675246821369</v>
      </c>
      <c r="AD1501" s="157">
        <v>46390</v>
      </c>
      <c r="AE1501" s="158">
        <v>1112</v>
      </c>
      <c r="AF1501" s="158">
        <v>0</v>
      </c>
      <c r="AG1501" s="158">
        <v>47118</v>
      </c>
      <c r="AH1501" s="158">
        <v>1045</v>
      </c>
      <c r="AI1501" s="158">
        <v>0</v>
      </c>
      <c r="AJ1501" s="155">
        <v>0.0239706833369261</v>
      </c>
      <c r="AK1501" s="155">
        <v>0.0221783607114054</v>
      </c>
      <c r="AL1501" s="156">
        <v>0.00179232262552066</v>
      </c>
    </row>
    <row r="1502" spans="1:38">
      <c r="A1502" s="166" t="s">
        <v>1085</v>
      </c>
      <c r="B1502" s="167" t="s">
        <v>1843</v>
      </c>
      <c r="C1502" s="167" t="s">
        <v>1327</v>
      </c>
      <c r="D1502" s="150">
        <v>1865</v>
      </c>
      <c r="E1502" s="150">
        <v>37</v>
      </c>
      <c r="F1502" s="150">
        <v>28</v>
      </c>
      <c r="G1502" s="150">
        <v>0</v>
      </c>
      <c r="H1502" s="150">
        <v>0</v>
      </c>
      <c r="I1502" s="151">
        <v>1833</v>
      </c>
      <c r="J1502" s="151">
        <v>36</v>
      </c>
      <c r="K1502" s="151">
        <v>36</v>
      </c>
      <c r="L1502" s="151">
        <v>0</v>
      </c>
      <c r="M1502" s="151">
        <v>0</v>
      </c>
      <c r="N1502" s="151">
        <v>2012</v>
      </c>
      <c r="O1502" s="151">
        <v>51</v>
      </c>
      <c r="P1502" s="151">
        <v>51</v>
      </c>
      <c r="Q1502" s="151">
        <v>7</v>
      </c>
      <c r="R1502" s="151">
        <v>0</v>
      </c>
      <c r="S1502" s="152">
        <v>0.015</v>
      </c>
      <c r="T1502" s="153">
        <v>56916</v>
      </c>
      <c r="U1502" s="153">
        <v>1252</v>
      </c>
      <c r="V1502" s="153">
        <v>1243</v>
      </c>
      <c r="W1502" s="153">
        <v>2</v>
      </c>
      <c r="X1502" s="151">
        <v>1115</v>
      </c>
      <c r="Y1502" s="154">
        <v>0.0219621898938787</v>
      </c>
      <c r="Z1502" s="154">
        <v>0.0198391420911528</v>
      </c>
      <c r="AA1502" s="154">
        <v>0.0196399345335516</v>
      </c>
      <c r="AB1502" s="155">
        <v>0.0253479125248509</v>
      </c>
      <c r="AC1502" s="156">
        <v>0.00019920755760126</v>
      </c>
      <c r="AD1502" s="157">
        <v>13852</v>
      </c>
      <c r="AE1502" s="158">
        <v>278</v>
      </c>
      <c r="AF1502" s="158">
        <v>0</v>
      </c>
      <c r="AG1502" s="158">
        <v>14147</v>
      </c>
      <c r="AH1502" s="158">
        <v>392</v>
      </c>
      <c r="AI1502" s="158">
        <v>0</v>
      </c>
      <c r="AJ1502" s="155">
        <v>0.0200693040716142</v>
      </c>
      <c r="AK1502" s="155">
        <v>0.0277090549233053</v>
      </c>
      <c r="AL1502" s="156">
        <v>-0.00763975085169109</v>
      </c>
    </row>
    <row r="1503" spans="1:38">
      <c r="A1503" s="166" t="s">
        <v>1085</v>
      </c>
      <c r="B1503" s="167" t="s">
        <v>1843</v>
      </c>
      <c r="C1503" s="167" t="s">
        <v>1328</v>
      </c>
      <c r="D1503" s="150">
        <v>1544</v>
      </c>
      <c r="E1503" s="150">
        <v>32</v>
      </c>
      <c r="F1503" s="150">
        <v>25</v>
      </c>
      <c r="G1503" s="150">
        <v>0</v>
      </c>
      <c r="H1503" s="150">
        <v>0</v>
      </c>
      <c r="I1503" s="151">
        <v>1516</v>
      </c>
      <c r="J1503" s="151">
        <v>33</v>
      </c>
      <c r="K1503" s="151">
        <v>33</v>
      </c>
      <c r="L1503" s="151">
        <v>0</v>
      </c>
      <c r="M1503" s="151">
        <v>0</v>
      </c>
      <c r="N1503" s="151">
        <v>1524</v>
      </c>
      <c r="O1503" s="151">
        <v>27</v>
      </c>
      <c r="P1503" s="151">
        <v>27</v>
      </c>
      <c r="Q1503" s="151">
        <v>12</v>
      </c>
      <c r="R1503" s="151">
        <v>0</v>
      </c>
      <c r="S1503" s="152">
        <v>0.015</v>
      </c>
      <c r="T1503" s="153">
        <v>43461</v>
      </c>
      <c r="U1503" s="153">
        <v>1070</v>
      </c>
      <c r="V1503" s="153">
        <v>1063</v>
      </c>
      <c r="W1503" s="153">
        <v>0</v>
      </c>
      <c r="X1503" s="151">
        <v>961</v>
      </c>
      <c r="Y1503" s="154">
        <v>0.024619774050298</v>
      </c>
      <c r="Z1503" s="154">
        <v>0.0207253886010363</v>
      </c>
      <c r="AA1503" s="154">
        <v>0.0217678100263852</v>
      </c>
      <c r="AB1503" s="155">
        <v>0.0177165354330709</v>
      </c>
      <c r="AC1503" s="156">
        <v>-0.00104242142534896</v>
      </c>
      <c r="AD1503" s="157">
        <v>10615</v>
      </c>
      <c r="AE1503" s="158">
        <v>253</v>
      </c>
      <c r="AF1503" s="158">
        <v>0</v>
      </c>
      <c r="AG1503" s="158">
        <v>11090</v>
      </c>
      <c r="AH1503" s="158">
        <v>251</v>
      </c>
      <c r="AI1503" s="158">
        <v>0</v>
      </c>
      <c r="AJ1503" s="155">
        <v>0.0238341968911917</v>
      </c>
      <c r="AK1503" s="155">
        <v>0.0226330027051398</v>
      </c>
      <c r="AL1503" s="156">
        <v>0.00120119418605194</v>
      </c>
    </row>
    <row r="1504" spans="1:38">
      <c r="A1504" s="166" t="s">
        <v>1085</v>
      </c>
      <c r="B1504" s="167" t="s">
        <v>1843</v>
      </c>
      <c r="C1504" s="167" t="s">
        <v>1329</v>
      </c>
      <c r="D1504" s="150">
        <v>1043</v>
      </c>
      <c r="E1504" s="150">
        <v>22</v>
      </c>
      <c r="F1504" s="150">
        <v>12</v>
      </c>
      <c r="G1504" s="150">
        <v>0</v>
      </c>
      <c r="H1504" s="150">
        <v>0</v>
      </c>
      <c r="I1504" s="151">
        <v>1287</v>
      </c>
      <c r="J1504" s="151">
        <v>42</v>
      </c>
      <c r="K1504" s="151">
        <v>42</v>
      </c>
      <c r="L1504" s="151">
        <v>0</v>
      </c>
      <c r="M1504" s="151">
        <v>0</v>
      </c>
      <c r="N1504" s="151">
        <v>1310</v>
      </c>
      <c r="O1504" s="151">
        <v>25</v>
      </c>
      <c r="P1504" s="151">
        <v>25</v>
      </c>
      <c r="Q1504" s="151">
        <v>8</v>
      </c>
      <c r="R1504" s="151">
        <v>0</v>
      </c>
      <c r="S1504" s="152">
        <v>0.015</v>
      </c>
      <c r="T1504" s="153">
        <v>35841</v>
      </c>
      <c r="U1504" s="153">
        <v>854</v>
      </c>
      <c r="V1504" s="153">
        <v>844</v>
      </c>
      <c r="W1504" s="153">
        <v>0</v>
      </c>
      <c r="X1504" s="151">
        <v>746</v>
      </c>
      <c r="Y1504" s="154">
        <v>0.0238274601713122</v>
      </c>
      <c r="Z1504" s="154">
        <v>0.0210930009587728</v>
      </c>
      <c r="AA1504" s="154">
        <v>0.0326340326340326</v>
      </c>
      <c r="AB1504" s="155">
        <v>0.0190839694656489</v>
      </c>
      <c r="AC1504" s="156">
        <v>-0.0115410316752599</v>
      </c>
      <c r="AD1504" s="157">
        <v>8909</v>
      </c>
      <c r="AE1504" s="158">
        <v>229</v>
      </c>
      <c r="AF1504" s="158">
        <v>0</v>
      </c>
      <c r="AG1504" s="158">
        <v>9086</v>
      </c>
      <c r="AH1504" s="158">
        <v>188</v>
      </c>
      <c r="AI1504" s="158">
        <v>0</v>
      </c>
      <c r="AJ1504" s="155">
        <v>0.0257043439218768</v>
      </c>
      <c r="AK1504" s="155">
        <v>0.0206911732335461</v>
      </c>
      <c r="AL1504" s="156">
        <v>0.00501317068833064</v>
      </c>
    </row>
    <row r="1505" spans="1:38">
      <c r="A1505" s="166" t="s">
        <v>1085</v>
      </c>
      <c r="B1505" s="167" t="s">
        <v>1843</v>
      </c>
      <c r="C1505" s="167" t="s">
        <v>1330</v>
      </c>
      <c r="D1505" s="150">
        <v>4955</v>
      </c>
      <c r="E1505" s="150">
        <v>73</v>
      </c>
      <c r="F1505" s="150">
        <v>52</v>
      </c>
      <c r="G1505" s="150">
        <v>0</v>
      </c>
      <c r="H1505" s="150">
        <v>0</v>
      </c>
      <c r="I1505" s="151">
        <v>4811</v>
      </c>
      <c r="J1505" s="151">
        <v>77</v>
      </c>
      <c r="K1505" s="151">
        <v>77</v>
      </c>
      <c r="L1505" s="151">
        <v>3</v>
      </c>
      <c r="M1505" s="151">
        <v>0</v>
      </c>
      <c r="N1505" s="151">
        <v>5042</v>
      </c>
      <c r="O1505" s="151">
        <v>63</v>
      </c>
      <c r="P1505" s="151">
        <v>63</v>
      </c>
      <c r="Q1505" s="151">
        <v>22</v>
      </c>
      <c r="R1505" s="151">
        <v>0</v>
      </c>
      <c r="S1505" s="152">
        <v>0.015</v>
      </c>
      <c r="T1505" s="153">
        <v>136420</v>
      </c>
      <c r="U1505" s="153">
        <v>1885</v>
      </c>
      <c r="V1505" s="153">
        <v>1864</v>
      </c>
      <c r="W1505" s="153">
        <v>1</v>
      </c>
      <c r="X1505" s="151">
        <v>1659</v>
      </c>
      <c r="Y1505" s="154">
        <v>0.0138102917460783</v>
      </c>
      <c r="Z1505" s="154">
        <v>0.0147325933400605</v>
      </c>
      <c r="AA1505" s="154">
        <v>0.0160049885678653</v>
      </c>
      <c r="AB1505" s="155">
        <v>0.0124950416501388</v>
      </c>
      <c r="AC1505" s="156">
        <v>-0.00127239522780476</v>
      </c>
      <c r="AD1505" s="157">
        <v>34264</v>
      </c>
      <c r="AE1505" s="158">
        <v>467</v>
      </c>
      <c r="AF1505" s="158">
        <v>1</v>
      </c>
      <c r="AG1505" s="158">
        <v>33979</v>
      </c>
      <c r="AH1505" s="158">
        <v>513</v>
      </c>
      <c r="AI1505" s="158">
        <v>0</v>
      </c>
      <c r="AJ1505" s="155">
        <v>0.0136002801774457</v>
      </c>
      <c r="AK1505" s="155">
        <v>0.0150975602578063</v>
      </c>
      <c r="AL1505" s="156">
        <v>-0.00149728008036058</v>
      </c>
    </row>
    <row r="1506" spans="1:38">
      <c r="A1506" s="166" t="s">
        <v>1085</v>
      </c>
      <c r="B1506" s="167" t="s">
        <v>1843</v>
      </c>
      <c r="C1506" s="167" t="s">
        <v>1331</v>
      </c>
      <c r="D1506" s="150">
        <v>3295</v>
      </c>
      <c r="E1506" s="150">
        <v>63</v>
      </c>
      <c r="F1506" s="150">
        <v>42</v>
      </c>
      <c r="G1506" s="150">
        <v>0</v>
      </c>
      <c r="H1506" s="150">
        <v>0</v>
      </c>
      <c r="I1506" s="151">
        <v>3225</v>
      </c>
      <c r="J1506" s="151">
        <v>68</v>
      </c>
      <c r="K1506" s="151">
        <v>68</v>
      </c>
      <c r="L1506" s="151">
        <v>0</v>
      </c>
      <c r="M1506" s="151">
        <v>0</v>
      </c>
      <c r="N1506" s="151">
        <v>3289</v>
      </c>
      <c r="O1506" s="151">
        <v>36</v>
      </c>
      <c r="P1506" s="151">
        <v>36</v>
      </c>
      <c r="Q1506" s="151">
        <v>4</v>
      </c>
      <c r="R1506" s="151">
        <v>0</v>
      </c>
      <c r="S1506" s="152">
        <v>0.015</v>
      </c>
      <c r="T1506" s="153">
        <v>88903</v>
      </c>
      <c r="U1506" s="153">
        <v>1469</v>
      </c>
      <c r="V1506" s="153">
        <v>1447</v>
      </c>
      <c r="W1506" s="153">
        <v>1</v>
      </c>
      <c r="X1506" s="151">
        <v>1281</v>
      </c>
      <c r="Y1506" s="154">
        <v>0.0165123786598877</v>
      </c>
      <c r="Z1506" s="154">
        <v>0.0191198786039454</v>
      </c>
      <c r="AA1506" s="154">
        <v>0.0210852713178295</v>
      </c>
      <c r="AB1506" s="155">
        <v>0.0109455761629675</v>
      </c>
      <c r="AC1506" s="156">
        <v>-0.00196539271388408</v>
      </c>
      <c r="AD1506" s="157">
        <v>22595</v>
      </c>
      <c r="AE1506" s="158">
        <v>384</v>
      </c>
      <c r="AF1506" s="158">
        <v>0</v>
      </c>
      <c r="AG1506" s="158">
        <v>22734</v>
      </c>
      <c r="AH1506" s="158">
        <v>396</v>
      </c>
      <c r="AI1506" s="158">
        <v>1</v>
      </c>
      <c r="AJ1506" s="155">
        <v>0.0169949103784023</v>
      </c>
      <c r="AK1506" s="155">
        <v>0.0173748570423155</v>
      </c>
      <c r="AL1506" s="156">
        <v>-0.000379946663913173</v>
      </c>
    </row>
    <row r="1507" spans="1:38">
      <c r="A1507" s="166" t="s">
        <v>1085</v>
      </c>
      <c r="B1507" s="167" t="s">
        <v>1843</v>
      </c>
      <c r="C1507" s="167" t="s">
        <v>1332</v>
      </c>
      <c r="D1507" s="150">
        <v>3798</v>
      </c>
      <c r="E1507" s="150">
        <v>125</v>
      </c>
      <c r="F1507" s="150">
        <v>92</v>
      </c>
      <c r="G1507" s="150">
        <v>0</v>
      </c>
      <c r="H1507" s="150">
        <v>0</v>
      </c>
      <c r="I1507" s="151">
        <v>3600</v>
      </c>
      <c r="J1507" s="151">
        <v>107</v>
      </c>
      <c r="K1507" s="151">
        <v>107</v>
      </c>
      <c r="L1507" s="151">
        <v>6</v>
      </c>
      <c r="M1507" s="151">
        <v>0</v>
      </c>
      <c r="N1507" s="151">
        <v>3840</v>
      </c>
      <c r="O1507" s="151">
        <v>80</v>
      </c>
      <c r="P1507" s="151">
        <v>80</v>
      </c>
      <c r="Q1507" s="151">
        <v>44</v>
      </c>
      <c r="R1507" s="151">
        <v>0</v>
      </c>
      <c r="S1507" s="152">
        <v>0.015</v>
      </c>
      <c r="T1507" s="153">
        <v>111056</v>
      </c>
      <c r="U1507" s="153">
        <v>3024</v>
      </c>
      <c r="V1507" s="153">
        <v>2991</v>
      </c>
      <c r="W1507" s="153">
        <v>0</v>
      </c>
      <c r="X1507" s="151">
        <v>2706</v>
      </c>
      <c r="Y1507" s="154">
        <v>0.0272295058348941</v>
      </c>
      <c r="Z1507" s="154">
        <v>0.0329120589784097</v>
      </c>
      <c r="AA1507" s="154">
        <v>0.0297222222222222</v>
      </c>
      <c r="AB1507" s="155">
        <v>0.0208333333333333</v>
      </c>
      <c r="AC1507" s="156">
        <v>0.00318983675618746</v>
      </c>
      <c r="AD1507" s="157">
        <v>26722</v>
      </c>
      <c r="AE1507" s="158">
        <v>758</v>
      </c>
      <c r="AF1507" s="158">
        <v>0</v>
      </c>
      <c r="AG1507" s="158">
        <v>28188</v>
      </c>
      <c r="AH1507" s="158">
        <v>771</v>
      </c>
      <c r="AI1507" s="158">
        <v>0</v>
      </c>
      <c r="AJ1507" s="155">
        <v>0.0283661402589627</v>
      </c>
      <c r="AK1507" s="155">
        <v>0.0273520647083865</v>
      </c>
      <c r="AL1507" s="156">
        <v>0.00101407555057611</v>
      </c>
    </row>
    <row r="1508" spans="1:38">
      <c r="A1508" s="166" t="s">
        <v>1085</v>
      </c>
      <c r="B1508" s="167" t="s">
        <v>1843</v>
      </c>
      <c r="C1508" s="167" t="s">
        <v>1333</v>
      </c>
      <c r="D1508" s="150">
        <v>0</v>
      </c>
      <c r="E1508" s="150">
        <v>0</v>
      </c>
      <c r="F1508" s="150">
        <v>0</v>
      </c>
      <c r="G1508" s="150">
        <v>0</v>
      </c>
      <c r="H1508" s="150">
        <v>0</v>
      </c>
      <c r="I1508" s="151">
        <v>2</v>
      </c>
      <c r="J1508" s="151">
        <v>0</v>
      </c>
      <c r="K1508" s="151">
        <v>0</v>
      </c>
      <c r="L1508" s="151">
        <v>0</v>
      </c>
      <c r="M1508" s="151">
        <v>0</v>
      </c>
      <c r="N1508" s="151">
        <v>0</v>
      </c>
      <c r="O1508" s="151">
        <v>0</v>
      </c>
      <c r="P1508" s="151">
        <v>0</v>
      </c>
      <c r="Q1508" s="151">
        <v>0</v>
      </c>
      <c r="R1508" s="151">
        <v>0</v>
      </c>
      <c r="S1508" s="152">
        <v>0.015</v>
      </c>
      <c r="T1508" s="153">
        <v>375</v>
      </c>
      <c r="U1508" s="153">
        <v>0</v>
      </c>
      <c r="V1508" s="153">
        <v>0</v>
      </c>
      <c r="W1508" s="153">
        <v>0</v>
      </c>
      <c r="X1508" s="151">
        <v>0</v>
      </c>
      <c r="Y1508" s="154">
        <v>0</v>
      </c>
      <c r="Z1508" s="154">
        <v>0</v>
      </c>
      <c r="AA1508" s="154">
        <v>0</v>
      </c>
      <c r="AB1508" s="155">
        <v>0</v>
      </c>
      <c r="AC1508" s="156">
        <v>0</v>
      </c>
      <c r="AD1508" s="157">
        <v>108</v>
      </c>
      <c r="AE1508" s="158">
        <v>0</v>
      </c>
      <c r="AF1508" s="158">
        <v>0</v>
      </c>
      <c r="AG1508" s="158">
        <v>85</v>
      </c>
      <c r="AH1508" s="158">
        <v>0</v>
      </c>
      <c r="AI1508" s="158">
        <v>0</v>
      </c>
      <c r="AJ1508" s="155">
        <v>0</v>
      </c>
      <c r="AK1508" s="155">
        <v>0</v>
      </c>
      <c r="AL1508" s="156">
        <v>0</v>
      </c>
    </row>
    <row r="1509" spans="1:38">
      <c r="A1509" s="166" t="s">
        <v>1085</v>
      </c>
      <c r="B1509" s="167" t="s">
        <v>1843</v>
      </c>
      <c r="C1509" s="167" t="s">
        <v>1334</v>
      </c>
      <c r="D1509" s="150">
        <v>2090</v>
      </c>
      <c r="E1509" s="150">
        <v>28</v>
      </c>
      <c r="F1509" s="150">
        <v>19</v>
      </c>
      <c r="G1509" s="150">
        <v>0</v>
      </c>
      <c r="H1509" s="150">
        <v>0</v>
      </c>
      <c r="I1509" s="151">
        <v>2003</v>
      </c>
      <c r="J1509" s="151">
        <v>30</v>
      </c>
      <c r="K1509" s="151">
        <v>30</v>
      </c>
      <c r="L1509" s="151">
        <v>0</v>
      </c>
      <c r="M1509" s="151">
        <v>0</v>
      </c>
      <c r="N1509" s="151">
        <v>2024</v>
      </c>
      <c r="O1509" s="151">
        <v>23</v>
      </c>
      <c r="P1509" s="151">
        <v>23</v>
      </c>
      <c r="Q1509" s="151">
        <v>7</v>
      </c>
      <c r="R1509" s="151">
        <v>0</v>
      </c>
      <c r="S1509" s="152">
        <v>0.015</v>
      </c>
      <c r="T1509" s="153">
        <v>56257</v>
      </c>
      <c r="U1509" s="153">
        <v>923</v>
      </c>
      <c r="V1509" s="153">
        <v>914</v>
      </c>
      <c r="W1509" s="153">
        <v>0</v>
      </c>
      <c r="X1509" s="151">
        <v>823</v>
      </c>
      <c r="Y1509" s="154">
        <v>0.0164068471479105</v>
      </c>
      <c r="Z1509" s="154">
        <v>0.0133971291866029</v>
      </c>
      <c r="AA1509" s="154">
        <v>0.0149775336994508</v>
      </c>
      <c r="AB1509" s="155">
        <v>0.0113636363636364</v>
      </c>
      <c r="AC1509" s="156">
        <v>-0.00158040451284795</v>
      </c>
      <c r="AD1509" s="157">
        <v>14070</v>
      </c>
      <c r="AE1509" s="158">
        <v>223</v>
      </c>
      <c r="AF1509" s="158">
        <v>0</v>
      </c>
      <c r="AG1509" s="158">
        <v>14058</v>
      </c>
      <c r="AH1509" s="158">
        <v>235</v>
      </c>
      <c r="AI1509" s="158">
        <v>0</v>
      </c>
      <c r="AJ1509" s="155">
        <v>0.0158493248045487</v>
      </c>
      <c r="AK1509" s="155">
        <v>0.0167164603784322</v>
      </c>
      <c r="AL1509" s="156">
        <v>-0.000867135573883522</v>
      </c>
    </row>
    <row r="1510" spans="1:38">
      <c r="A1510" s="166" t="s">
        <v>1085</v>
      </c>
      <c r="B1510" s="167" t="s">
        <v>1844</v>
      </c>
      <c r="C1510" s="167" t="s">
        <v>1335</v>
      </c>
      <c r="D1510" s="150">
        <v>4876</v>
      </c>
      <c r="E1510" s="150">
        <v>121</v>
      </c>
      <c r="F1510" s="150">
        <v>70</v>
      </c>
      <c r="G1510" s="150">
        <v>0</v>
      </c>
      <c r="H1510" s="150">
        <v>0</v>
      </c>
      <c r="I1510" s="151">
        <v>4888</v>
      </c>
      <c r="J1510" s="151">
        <v>114</v>
      </c>
      <c r="K1510" s="151">
        <v>114</v>
      </c>
      <c r="L1510" s="151">
        <v>0</v>
      </c>
      <c r="M1510" s="151">
        <v>0</v>
      </c>
      <c r="N1510" s="151">
        <v>5487</v>
      </c>
      <c r="O1510" s="151">
        <v>101</v>
      </c>
      <c r="P1510" s="151">
        <v>101</v>
      </c>
      <c r="Q1510" s="151">
        <v>11</v>
      </c>
      <c r="R1510" s="151">
        <v>0</v>
      </c>
      <c r="S1510" s="152">
        <v>0.015</v>
      </c>
      <c r="T1510" s="153">
        <v>143401</v>
      </c>
      <c r="U1510" s="153">
        <v>2801</v>
      </c>
      <c r="V1510" s="153">
        <v>2750</v>
      </c>
      <c r="W1510" s="153">
        <v>4</v>
      </c>
      <c r="X1510" s="151">
        <v>2416</v>
      </c>
      <c r="Y1510" s="154">
        <v>0.0195047454341323</v>
      </c>
      <c r="Z1510" s="154">
        <v>0.0248154224774405</v>
      </c>
      <c r="AA1510" s="154">
        <v>0.0233224222585925</v>
      </c>
      <c r="AB1510" s="155">
        <v>0.0184071441589211</v>
      </c>
      <c r="AC1510" s="156">
        <v>0.00149300021884805</v>
      </c>
      <c r="AD1510" s="157">
        <v>35608</v>
      </c>
      <c r="AE1510" s="158">
        <v>722</v>
      </c>
      <c r="AF1510" s="158">
        <v>0</v>
      </c>
      <c r="AG1510" s="158">
        <v>36312</v>
      </c>
      <c r="AH1510" s="158">
        <v>735</v>
      </c>
      <c r="AI1510" s="158">
        <v>4</v>
      </c>
      <c r="AJ1510" s="155">
        <v>0.0202763423949674</v>
      </c>
      <c r="AK1510" s="155">
        <v>0.0201310861423221</v>
      </c>
      <c r="AL1510" s="156">
        <v>0.000145256252645325</v>
      </c>
    </row>
    <row r="1511" spans="1:38">
      <c r="A1511" s="166" t="s">
        <v>1085</v>
      </c>
      <c r="B1511" s="167" t="s">
        <v>1844</v>
      </c>
      <c r="C1511" s="167" t="s">
        <v>1336</v>
      </c>
      <c r="D1511" s="150">
        <v>3664</v>
      </c>
      <c r="E1511" s="150">
        <v>97</v>
      </c>
      <c r="F1511" s="150">
        <v>74</v>
      </c>
      <c r="G1511" s="150">
        <v>0</v>
      </c>
      <c r="H1511" s="150">
        <v>0</v>
      </c>
      <c r="I1511" s="151">
        <v>3540</v>
      </c>
      <c r="J1511" s="151">
        <v>77</v>
      </c>
      <c r="K1511" s="151">
        <v>77</v>
      </c>
      <c r="L1511" s="151">
        <v>0</v>
      </c>
      <c r="M1511" s="151">
        <v>0</v>
      </c>
      <c r="N1511" s="151">
        <v>3981</v>
      </c>
      <c r="O1511" s="151">
        <v>84</v>
      </c>
      <c r="P1511" s="151">
        <v>84</v>
      </c>
      <c r="Q1511" s="151">
        <v>5</v>
      </c>
      <c r="R1511" s="151">
        <v>0</v>
      </c>
      <c r="S1511" s="152">
        <v>0.015</v>
      </c>
      <c r="T1511" s="153">
        <v>101423</v>
      </c>
      <c r="U1511" s="153">
        <v>2155</v>
      </c>
      <c r="V1511" s="153">
        <v>2132</v>
      </c>
      <c r="W1511" s="153">
        <v>66</v>
      </c>
      <c r="X1511" s="151">
        <v>1786</v>
      </c>
      <c r="Y1511" s="154">
        <v>0.0205969060272325</v>
      </c>
      <c r="Z1511" s="154">
        <v>0.0264737991266376</v>
      </c>
      <c r="AA1511" s="154">
        <v>0.0217514124293785</v>
      </c>
      <c r="AB1511" s="155">
        <v>0.0211002260738508</v>
      </c>
      <c r="AC1511" s="156">
        <v>0.00472238669725902</v>
      </c>
      <c r="AD1511" s="157">
        <v>26110</v>
      </c>
      <c r="AE1511" s="158">
        <v>543</v>
      </c>
      <c r="AF1511" s="158">
        <v>0</v>
      </c>
      <c r="AG1511" s="158">
        <v>25583</v>
      </c>
      <c r="AH1511" s="158">
        <v>522</v>
      </c>
      <c r="AI1511" s="158">
        <v>12</v>
      </c>
      <c r="AJ1511" s="155">
        <v>0.0207966296438146</v>
      </c>
      <c r="AK1511" s="155">
        <v>0.0199351131610835</v>
      </c>
      <c r="AL1511" s="156">
        <v>0.000861516482731098</v>
      </c>
    </row>
    <row r="1512" spans="1:38">
      <c r="A1512" s="166" t="s">
        <v>1085</v>
      </c>
      <c r="B1512" s="167" t="s">
        <v>1844</v>
      </c>
      <c r="C1512" s="167" t="s">
        <v>1337</v>
      </c>
      <c r="D1512" s="150">
        <v>3463</v>
      </c>
      <c r="E1512" s="150">
        <v>82</v>
      </c>
      <c r="F1512" s="150">
        <v>60</v>
      </c>
      <c r="G1512" s="150">
        <v>0</v>
      </c>
      <c r="H1512" s="150">
        <v>0</v>
      </c>
      <c r="I1512" s="151">
        <v>3505</v>
      </c>
      <c r="J1512" s="151">
        <v>55</v>
      </c>
      <c r="K1512" s="151">
        <v>55</v>
      </c>
      <c r="L1512" s="151">
        <v>0</v>
      </c>
      <c r="M1512" s="151">
        <v>0</v>
      </c>
      <c r="N1512" s="151">
        <v>3783</v>
      </c>
      <c r="O1512" s="151">
        <v>83</v>
      </c>
      <c r="P1512" s="151">
        <v>83</v>
      </c>
      <c r="Q1512" s="151">
        <v>8</v>
      </c>
      <c r="R1512" s="151">
        <v>0</v>
      </c>
      <c r="S1512" s="152">
        <v>0.015</v>
      </c>
      <c r="T1512" s="153">
        <v>98391</v>
      </c>
      <c r="U1512" s="153">
        <v>2031</v>
      </c>
      <c r="V1512" s="153">
        <v>2009</v>
      </c>
      <c r="W1512" s="153">
        <v>0</v>
      </c>
      <c r="X1512" s="151">
        <v>1767</v>
      </c>
      <c r="Y1512" s="154">
        <v>0.0206421319023081</v>
      </c>
      <c r="Z1512" s="154">
        <v>0.0236788911348542</v>
      </c>
      <c r="AA1512" s="154">
        <v>0.0156918687589158</v>
      </c>
      <c r="AB1512" s="155">
        <v>0.0219402590536611</v>
      </c>
      <c r="AC1512" s="156">
        <v>0.00798702237593834</v>
      </c>
      <c r="AD1512" s="157">
        <v>25614</v>
      </c>
      <c r="AE1512" s="158">
        <v>500</v>
      </c>
      <c r="AF1512" s="158">
        <v>0</v>
      </c>
      <c r="AG1512" s="158">
        <v>25053</v>
      </c>
      <c r="AH1512" s="158">
        <v>510</v>
      </c>
      <c r="AI1512" s="158">
        <v>0</v>
      </c>
      <c r="AJ1512" s="155">
        <v>0.0195205746857187</v>
      </c>
      <c r="AK1512" s="155">
        <v>0.0203568434917974</v>
      </c>
      <c r="AL1512" s="156">
        <v>-0.000836268806078642</v>
      </c>
    </row>
    <row r="1513" spans="1:38">
      <c r="A1513" s="166" t="s">
        <v>1085</v>
      </c>
      <c r="B1513" s="167" t="s">
        <v>1844</v>
      </c>
      <c r="C1513" s="167" t="s">
        <v>1338</v>
      </c>
      <c r="D1513" s="150">
        <v>2415</v>
      </c>
      <c r="E1513" s="150">
        <v>47</v>
      </c>
      <c r="F1513" s="150">
        <v>27</v>
      </c>
      <c r="G1513" s="150">
        <v>0</v>
      </c>
      <c r="H1513" s="150">
        <v>0</v>
      </c>
      <c r="I1513" s="151">
        <v>2413</v>
      </c>
      <c r="J1513" s="151">
        <v>70</v>
      </c>
      <c r="K1513" s="151">
        <v>70</v>
      </c>
      <c r="L1513" s="151">
        <v>0</v>
      </c>
      <c r="M1513" s="151">
        <v>0</v>
      </c>
      <c r="N1513" s="151">
        <v>2624</v>
      </c>
      <c r="O1513" s="151">
        <v>105</v>
      </c>
      <c r="P1513" s="151">
        <v>105</v>
      </c>
      <c r="Q1513" s="151">
        <v>36</v>
      </c>
      <c r="R1513" s="151">
        <v>0</v>
      </c>
      <c r="S1513" s="152">
        <v>0.015</v>
      </c>
      <c r="T1513" s="153">
        <v>68119</v>
      </c>
      <c r="U1513" s="153">
        <v>1605</v>
      </c>
      <c r="V1513" s="153">
        <v>1585</v>
      </c>
      <c r="W1513" s="153">
        <v>1</v>
      </c>
      <c r="X1513" s="151">
        <v>1380</v>
      </c>
      <c r="Y1513" s="154">
        <v>0.0235470279951262</v>
      </c>
      <c r="Z1513" s="154">
        <v>0.0194616977225673</v>
      </c>
      <c r="AA1513" s="154">
        <v>0.0290095317032739</v>
      </c>
      <c r="AB1513" s="155">
        <v>0.040015243902439</v>
      </c>
      <c r="AC1513" s="156">
        <v>-0.00954783398070665</v>
      </c>
      <c r="AD1513" s="157">
        <v>17451</v>
      </c>
      <c r="AE1513" s="158">
        <v>403</v>
      </c>
      <c r="AF1513" s="158">
        <v>0</v>
      </c>
      <c r="AG1513" s="158">
        <v>17583</v>
      </c>
      <c r="AH1513" s="158">
        <v>392</v>
      </c>
      <c r="AI1513" s="158">
        <v>0</v>
      </c>
      <c r="AJ1513" s="155">
        <v>0.0230932324795141</v>
      </c>
      <c r="AK1513" s="155">
        <v>0.0222942615025877</v>
      </c>
      <c r="AL1513" s="156">
        <v>0.000798970976926341</v>
      </c>
    </row>
    <row r="1514" spans="1:38">
      <c r="A1514" s="166" t="s">
        <v>1085</v>
      </c>
      <c r="B1514" s="167" t="s">
        <v>1844</v>
      </c>
      <c r="C1514" s="167" t="s">
        <v>1339</v>
      </c>
      <c r="D1514" s="150">
        <v>3253</v>
      </c>
      <c r="E1514" s="150">
        <v>71</v>
      </c>
      <c r="F1514" s="150">
        <v>52</v>
      </c>
      <c r="G1514" s="150">
        <v>0</v>
      </c>
      <c r="H1514" s="150">
        <v>0</v>
      </c>
      <c r="I1514" s="151">
        <v>3140</v>
      </c>
      <c r="J1514" s="151">
        <v>85</v>
      </c>
      <c r="K1514" s="151">
        <v>84</v>
      </c>
      <c r="L1514" s="151">
        <v>0</v>
      </c>
      <c r="M1514" s="151">
        <v>0</v>
      </c>
      <c r="N1514" s="151">
        <v>3416</v>
      </c>
      <c r="O1514" s="151">
        <v>44</v>
      </c>
      <c r="P1514" s="151">
        <v>44</v>
      </c>
      <c r="Q1514" s="151">
        <v>3</v>
      </c>
      <c r="R1514" s="151">
        <v>0</v>
      </c>
      <c r="S1514" s="152">
        <v>0.015</v>
      </c>
      <c r="T1514" s="153">
        <v>93670</v>
      </c>
      <c r="U1514" s="153">
        <v>2000</v>
      </c>
      <c r="V1514" s="153">
        <v>1980</v>
      </c>
      <c r="W1514" s="153">
        <v>5</v>
      </c>
      <c r="X1514" s="151">
        <v>1697</v>
      </c>
      <c r="Y1514" s="154">
        <v>0.0212981744421907</v>
      </c>
      <c r="Z1514" s="154">
        <v>0.021826006762988</v>
      </c>
      <c r="AA1514" s="154">
        <v>0.0270700636942675</v>
      </c>
      <c r="AB1514" s="155">
        <v>0.0128805620608899</v>
      </c>
      <c r="AC1514" s="156">
        <v>-0.00524405693127951</v>
      </c>
      <c r="AD1514" s="157">
        <v>23679</v>
      </c>
      <c r="AE1514" s="158">
        <v>445</v>
      </c>
      <c r="AF1514" s="158">
        <v>0</v>
      </c>
      <c r="AG1514" s="158">
        <v>24299</v>
      </c>
      <c r="AH1514" s="158">
        <v>547</v>
      </c>
      <c r="AI1514" s="158">
        <v>1</v>
      </c>
      <c r="AJ1514" s="155">
        <v>0.0187930233540268</v>
      </c>
      <c r="AK1514" s="155">
        <v>0.0224700604963167</v>
      </c>
      <c r="AL1514" s="156">
        <v>-0.00367703714228994</v>
      </c>
    </row>
    <row r="1515" spans="1:38">
      <c r="A1515" s="166" t="s">
        <v>1085</v>
      </c>
      <c r="B1515" s="167" t="s">
        <v>1844</v>
      </c>
      <c r="C1515" s="167" t="s">
        <v>1340</v>
      </c>
      <c r="D1515" s="150">
        <v>1718</v>
      </c>
      <c r="E1515" s="150">
        <v>43</v>
      </c>
      <c r="F1515" s="150">
        <v>31</v>
      </c>
      <c r="G1515" s="150">
        <v>1</v>
      </c>
      <c r="H1515" s="150">
        <v>0</v>
      </c>
      <c r="I1515" s="151">
        <v>1776</v>
      </c>
      <c r="J1515" s="151">
        <v>40</v>
      </c>
      <c r="K1515" s="151">
        <v>40</v>
      </c>
      <c r="L1515" s="151">
        <v>0</v>
      </c>
      <c r="M1515" s="151">
        <v>0</v>
      </c>
      <c r="N1515" s="151">
        <v>1888</v>
      </c>
      <c r="O1515" s="151">
        <v>55</v>
      </c>
      <c r="P1515" s="151">
        <v>55</v>
      </c>
      <c r="Q1515" s="151">
        <v>5</v>
      </c>
      <c r="R1515" s="151">
        <v>0</v>
      </c>
      <c r="S1515" s="152">
        <v>0.015</v>
      </c>
      <c r="T1515" s="153">
        <v>50112</v>
      </c>
      <c r="U1515" s="153">
        <v>945</v>
      </c>
      <c r="V1515" s="153">
        <v>933</v>
      </c>
      <c r="W1515" s="153">
        <v>0</v>
      </c>
      <c r="X1515" s="151">
        <v>781</v>
      </c>
      <c r="Y1515" s="154">
        <v>0.0188577586206897</v>
      </c>
      <c r="Z1515" s="154">
        <v>0.0250291036088475</v>
      </c>
      <c r="AA1515" s="154">
        <v>0.0225225225225225</v>
      </c>
      <c r="AB1515" s="155">
        <v>0.0291313559322034</v>
      </c>
      <c r="AC1515" s="156">
        <v>0.00250658108632498</v>
      </c>
      <c r="AD1515" s="157">
        <v>12656</v>
      </c>
      <c r="AE1515" s="158">
        <v>268</v>
      </c>
      <c r="AF1515" s="158">
        <v>0</v>
      </c>
      <c r="AG1515" s="158">
        <v>12872</v>
      </c>
      <c r="AH1515" s="158">
        <v>231</v>
      </c>
      <c r="AI1515" s="158">
        <v>0</v>
      </c>
      <c r="AJ1515" s="155">
        <v>0.0211757269279393</v>
      </c>
      <c r="AK1515" s="155">
        <v>0.0179459291485395</v>
      </c>
      <c r="AL1515" s="156">
        <v>0.00322979777939985</v>
      </c>
    </row>
    <row r="1516" spans="1:38">
      <c r="A1516" s="166" t="s">
        <v>1085</v>
      </c>
      <c r="B1516" s="167" t="s">
        <v>1844</v>
      </c>
      <c r="C1516" s="167" t="s">
        <v>1341</v>
      </c>
      <c r="D1516" s="150">
        <v>1587</v>
      </c>
      <c r="E1516" s="150">
        <v>33</v>
      </c>
      <c r="F1516" s="150">
        <v>18</v>
      </c>
      <c r="G1516" s="150">
        <v>0</v>
      </c>
      <c r="H1516" s="150">
        <v>0</v>
      </c>
      <c r="I1516" s="151">
        <v>1657</v>
      </c>
      <c r="J1516" s="151">
        <v>30</v>
      </c>
      <c r="K1516" s="151">
        <v>30</v>
      </c>
      <c r="L1516" s="151">
        <v>0</v>
      </c>
      <c r="M1516" s="151">
        <v>0</v>
      </c>
      <c r="N1516" s="151">
        <v>1850</v>
      </c>
      <c r="O1516" s="151">
        <v>39</v>
      </c>
      <c r="P1516" s="151">
        <v>39</v>
      </c>
      <c r="Q1516" s="151">
        <v>4</v>
      </c>
      <c r="R1516" s="151">
        <v>0</v>
      </c>
      <c r="S1516" s="152">
        <v>0.015</v>
      </c>
      <c r="T1516" s="153">
        <v>44406</v>
      </c>
      <c r="U1516" s="153">
        <v>953</v>
      </c>
      <c r="V1516" s="153">
        <v>938</v>
      </c>
      <c r="W1516" s="153">
        <v>0</v>
      </c>
      <c r="X1516" s="151">
        <v>837</v>
      </c>
      <c r="Y1516" s="154">
        <v>0.0214610638202045</v>
      </c>
      <c r="Z1516" s="154">
        <v>0.0207939508506616</v>
      </c>
      <c r="AA1516" s="154">
        <v>0.0181050090525045</v>
      </c>
      <c r="AB1516" s="155">
        <v>0.0210810810810811</v>
      </c>
      <c r="AC1516" s="156">
        <v>0.0026889417981571</v>
      </c>
      <c r="AD1516" s="157">
        <v>11841</v>
      </c>
      <c r="AE1516" s="158">
        <v>247</v>
      </c>
      <c r="AF1516" s="158">
        <v>0</v>
      </c>
      <c r="AG1516" s="158">
        <v>11372</v>
      </c>
      <c r="AH1516" s="158">
        <v>232</v>
      </c>
      <c r="AI1516" s="158">
        <v>0</v>
      </c>
      <c r="AJ1516" s="155">
        <v>0.0208597246854151</v>
      </c>
      <c r="AK1516" s="155">
        <v>0.0204009848751319</v>
      </c>
      <c r="AL1516" s="156">
        <v>0.000458739810283181</v>
      </c>
    </row>
    <row r="1517" spans="1:38">
      <c r="A1517" s="166" t="s">
        <v>1085</v>
      </c>
      <c r="B1517" s="167" t="s">
        <v>1844</v>
      </c>
      <c r="C1517" s="167" t="s">
        <v>1342</v>
      </c>
      <c r="D1517" s="150">
        <v>2241</v>
      </c>
      <c r="E1517" s="150">
        <v>45</v>
      </c>
      <c r="F1517" s="150">
        <v>38</v>
      </c>
      <c r="G1517" s="150">
        <v>0</v>
      </c>
      <c r="H1517" s="150">
        <v>0</v>
      </c>
      <c r="I1517" s="151">
        <v>2178</v>
      </c>
      <c r="J1517" s="151">
        <v>46</v>
      </c>
      <c r="K1517" s="151">
        <v>46</v>
      </c>
      <c r="L1517" s="151">
        <v>0</v>
      </c>
      <c r="M1517" s="151">
        <v>0</v>
      </c>
      <c r="N1517" s="151">
        <v>2365</v>
      </c>
      <c r="O1517" s="151">
        <v>30</v>
      </c>
      <c r="P1517" s="151">
        <v>30</v>
      </c>
      <c r="Q1517" s="151">
        <v>16</v>
      </c>
      <c r="R1517" s="151">
        <v>0</v>
      </c>
      <c r="S1517" s="152">
        <v>0.015</v>
      </c>
      <c r="T1517" s="153">
        <v>64246</v>
      </c>
      <c r="U1517" s="153">
        <v>1238</v>
      </c>
      <c r="V1517" s="153">
        <v>1230</v>
      </c>
      <c r="W1517" s="153">
        <v>9</v>
      </c>
      <c r="X1517" s="151">
        <v>1089</v>
      </c>
      <c r="Y1517" s="154">
        <v>0.0191295956168477</v>
      </c>
      <c r="Z1517" s="154">
        <v>0.0200803212851406</v>
      </c>
      <c r="AA1517" s="154">
        <v>0.0211202938475666</v>
      </c>
      <c r="AB1517" s="155">
        <v>0.0126849894291755</v>
      </c>
      <c r="AC1517" s="156">
        <v>-0.00103997256242601</v>
      </c>
      <c r="AD1517" s="157">
        <v>16246</v>
      </c>
      <c r="AE1517" s="158">
        <v>294</v>
      </c>
      <c r="AF1517" s="158">
        <v>0</v>
      </c>
      <c r="AG1517" s="158">
        <v>16305</v>
      </c>
      <c r="AH1517" s="158">
        <v>330</v>
      </c>
      <c r="AI1517" s="158">
        <v>2</v>
      </c>
      <c r="AJ1517" s="155">
        <v>0.0180967622799458</v>
      </c>
      <c r="AK1517" s="155">
        <v>0.0201165286721864</v>
      </c>
      <c r="AL1517" s="156">
        <v>-0.00201976639224061</v>
      </c>
    </row>
    <row r="1518" spans="1:38">
      <c r="A1518" s="166" t="s">
        <v>1085</v>
      </c>
      <c r="B1518" s="167" t="s">
        <v>1845</v>
      </c>
      <c r="C1518" s="167" t="s">
        <v>1343</v>
      </c>
      <c r="D1518" s="150">
        <v>2460</v>
      </c>
      <c r="E1518" s="150">
        <v>55</v>
      </c>
      <c r="F1518" s="150">
        <v>35</v>
      </c>
      <c r="G1518" s="150">
        <v>0</v>
      </c>
      <c r="H1518" s="150">
        <v>0</v>
      </c>
      <c r="I1518" s="151">
        <v>2250</v>
      </c>
      <c r="J1518" s="151">
        <v>66</v>
      </c>
      <c r="K1518" s="151">
        <v>66</v>
      </c>
      <c r="L1518" s="151">
        <v>0</v>
      </c>
      <c r="M1518" s="151">
        <v>0</v>
      </c>
      <c r="N1518" s="151">
        <v>2293</v>
      </c>
      <c r="O1518" s="151">
        <v>74</v>
      </c>
      <c r="P1518" s="151">
        <v>74</v>
      </c>
      <c r="Q1518" s="151">
        <v>15</v>
      </c>
      <c r="R1518" s="151">
        <v>0</v>
      </c>
      <c r="S1518" s="152">
        <v>0.015</v>
      </c>
      <c r="T1518" s="153">
        <v>67188</v>
      </c>
      <c r="U1518" s="153">
        <v>1841</v>
      </c>
      <c r="V1518" s="153">
        <v>1821</v>
      </c>
      <c r="W1518" s="153">
        <v>1</v>
      </c>
      <c r="X1518" s="151">
        <v>1627</v>
      </c>
      <c r="Y1518" s="154">
        <v>0.0273858427100077</v>
      </c>
      <c r="Z1518" s="154">
        <v>0.0223577235772358</v>
      </c>
      <c r="AA1518" s="154">
        <v>0.0293333333333333</v>
      </c>
      <c r="AB1518" s="155">
        <v>0.0322721325774095</v>
      </c>
      <c r="AC1518" s="156">
        <v>-0.00697560975609756</v>
      </c>
      <c r="AD1518" s="157">
        <v>16258</v>
      </c>
      <c r="AE1518" s="158">
        <v>458</v>
      </c>
      <c r="AF1518" s="158">
        <v>0</v>
      </c>
      <c r="AG1518" s="158">
        <v>16713</v>
      </c>
      <c r="AH1518" s="158">
        <v>483</v>
      </c>
      <c r="AI1518" s="158">
        <v>1</v>
      </c>
      <c r="AJ1518" s="155">
        <v>0.0281707467093123</v>
      </c>
      <c r="AK1518" s="155">
        <v>0.0288398252857057</v>
      </c>
      <c r="AL1518" s="156">
        <v>-0.000669078576393398</v>
      </c>
    </row>
    <row r="1519" spans="1:38">
      <c r="A1519" s="166" t="s">
        <v>1085</v>
      </c>
      <c r="B1519" s="167" t="s">
        <v>1845</v>
      </c>
      <c r="C1519" s="167" t="s">
        <v>1344</v>
      </c>
      <c r="D1519" s="150">
        <v>3432</v>
      </c>
      <c r="E1519" s="150">
        <v>49</v>
      </c>
      <c r="F1519" s="150">
        <v>31</v>
      </c>
      <c r="G1519" s="150">
        <v>0</v>
      </c>
      <c r="H1519" s="150">
        <v>0</v>
      </c>
      <c r="I1519" s="151">
        <v>3097</v>
      </c>
      <c r="J1519" s="151">
        <v>45</v>
      </c>
      <c r="K1519" s="151">
        <v>45</v>
      </c>
      <c r="L1519" s="151">
        <v>0</v>
      </c>
      <c r="M1519" s="151">
        <v>0</v>
      </c>
      <c r="N1519" s="151">
        <v>3220</v>
      </c>
      <c r="O1519" s="151">
        <v>35</v>
      </c>
      <c r="P1519" s="151">
        <v>35</v>
      </c>
      <c r="Q1519" s="151">
        <v>5</v>
      </c>
      <c r="R1519" s="151">
        <v>0</v>
      </c>
      <c r="S1519" s="152">
        <v>0.015</v>
      </c>
      <c r="T1519" s="153">
        <v>88922</v>
      </c>
      <c r="U1519" s="153">
        <v>1395</v>
      </c>
      <c r="V1519" s="153">
        <v>1377</v>
      </c>
      <c r="W1519" s="153">
        <v>0</v>
      </c>
      <c r="X1519" s="151">
        <v>1234</v>
      </c>
      <c r="Y1519" s="154">
        <v>0.01568790625492</v>
      </c>
      <c r="Z1519" s="154">
        <v>0.0142773892773893</v>
      </c>
      <c r="AA1519" s="154">
        <v>0.0145301905069422</v>
      </c>
      <c r="AB1519" s="155">
        <v>0.0108695652173913</v>
      </c>
      <c r="AC1519" s="156">
        <v>-0.000252801229552924</v>
      </c>
      <c r="AD1519" s="157">
        <v>22048</v>
      </c>
      <c r="AE1519" s="158">
        <v>320</v>
      </c>
      <c r="AF1519" s="158">
        <v>0</v>
      </c>
      <c r="AG1519" s="158">
        <v>22342</v>
      </c>
      <c r="AH1519" s="158">
        <v>320</v>
      </c>
      <c r="AI1519" s="158">
        <v>0</v>
      </c>
      <c r="AJ1519" s="155">
        <v>0.0145137880986938</v>
      </c>
      <c r="AK1519" s="155">
        <v>0.014322800107421</v>
      </c>
      <c r="AL1519" s="156">
        <v>0.000190987991272758</v>
      </c>
    </row>
    <row r="1520" spans="1:38">
      <c r="A1520" s="166" t="s">
        <v>1085</v>
      </c>
      <c r="B1520" s="167" t="s">
        <v>1845</v>
      </c>
      <c r="C1520" s="167" t="s">
        <v>1345</v>
      </c>
      <c r="D1520" s="150">
        <v>4832</v>
      </c>
      <c r="E1520" s="150">
        <v>152</v>
      </c>
      <c r="F1520" s="150">
        <v>89</v>
      </c>
      <c r="G1520" s="150">
        <v>0</v>
      </c>
      <c r="H1520" s="150">
        <v>0</v>
      </c>
      <c r="I1520" s="151">
        <v>4151</v>
      </c>
      <c r="J1520" s="151">
        <v>160</v>
      </c>
      <c r="K1520" s="151">
        <v>160</v>
      </c>
      <c r="L1520" s="151">
        <v>0</v>
      </c>
      <c r="M1520" s="151">
        <v>0</v>
      </c>
      <c r="N1520" s="151">
        <v>4591</v>
      </c>
      <c r="O1520" s="151">
        <v>158</v>
      </c>
      <c r="P1520" s="151">
        <v>158</v>
      </c>
      <c r="Q1520" s="151">
        <v>0</v>
      </c>
      <c r="R1520" s="151">
        <v>0</v>
      </c>
      <c r="S1520" s="152">
        <v>0.015</v>
      </c>
      <c r="T1520" s="153">
        <v>129267</v>
      </c>
      <c r="U1520" s="153">
        <v>3588</v>
      </c>
      <c r="V1520" s="153">
        <v>3524</v>
      </c>
      <c r="W1520" s="153">
        <v>5</v>
      </c>
      <c r="X1520" s="151">
        <v>2828</v>
      </c>
      <c r="Y1520" s="154">
        <v>0.0277178243480548</v>
      </c>
      <c r="Z1520" s="154">
        <v>0.0314569536423841</v>
      </c>
      <c r="AA1520" s="154">
        <v>0.0385449289327873</v>
      </c>
      <c r="AB1520" s="155">
        <v>0.0344151600958397</v>
      </c>
      <c r="AC1520" s="156">
        <v>-0.00708797529040317</v>
      </c>
      <c r="AD1520" s="157">
        <v>31591</v>
      </c>
      <c r="AE1520" s="158">
        <v>1090</v>
      </c>
      <c r="AF1520" s="158">
        <v>2</v>
      </c>
      <c r="AG1520" s="158">
        <v>32364</v>
      </c>
      <c r="AH1520" s="158">
        <v>826</v>
      </c>
      <c r="AI1520" s="158">
        <v>1</v>
      </c>
      <c r="AJ1520" s="155">
        <v>0.0344401886613276</v>
      </c>
      <c r="AK1520" s="155">
        <v>0.0254912866147571</v>
      </c>
      <c r="AL1520" s="156">
        <v>0.00894890204657046</v>
      </c>
    </row>
    <row r="1521" spans="1:38">
      <c r="A1521" s="166" t="s">
        <v>1085</v>
      </c>
      <c r="B1521" s="167" t="s">
        <v>1845</v>
      </c>
      <c r="C1521" s="167" t="s">
        <v>1346</v>
      </c>
      <c r="D1521" s="150">
        <v>3710</v>
      </c>
      <c r="E1521" s="150">
        <v>160</v>
      </c>
      <c r="F1521" s="150">
        <v>112</v>
      </c>
      <c r="G1521" s="150">
        <v>2</v>
      </c>
      <c r="H1521" s="150">
        <v>0</v>
      </c>
      <c r="I1521" s="151">
        <v>3416</v>
      </c>
      <c r="J1521" s="151">
        <v>92</v>
      </c>
      <c r="K1521" s="151">
        <v>92</v>
      </c>
      <c r="L1521" s="151">
        <v>0</v>
      </c>
      <c r="M1521" s="151">
        <v>0</v>
      </c>
      <c r="N1521" s="151">
        <v>3516</v>
      </c>
      <c r="O1521" s="151">
        <v>163</v>
      </c>
      <c r="P1521" s="151">
        <v>163</v>
      </c>
      <c r="Q1521" s="151">
        <v>22</v>
      </c>
      <c r="R1521" s="151">
        <v>0</v>
      </c>
      <c r="S1521" s="152">
        <v>0.015</v>
      </c>
      <c r="T1521" s="153">
        <v>98381</v>
      </c>
      <c r="U1521" s="153">
        <v>3449</v>
      </c>
      <c r="V1521" s="153">
        <v>3401</v>
      </c>
      <c r="W1521" s="153">
        <v>4</v>
      </c>
      <c r="X1521" s="151">
        <v>2973</v>
      </c>
      <c r="Y1521" s="154">
        <v>0.0350169239995528</v>
      </c>
      <c r="Z1521" s="154">
        <v>0.0431266846361186</v>
      </c>
      <c r="AA1521" s="154">
        <v>0.0269320843091335</v>
      </c>
      <c r="AB1521" s="155">
        <v>0.0463594994311718</v>
      </c>
      <c r="AC1521" s="156">
        <v>0.0161946003269851</v>
      </c>
      <c r="AD1521" s="157">
        <v>24209</v>
      </c>
      <c r="AE1521" s="158">
        <v>870</v>
      </c>
      <c r="AF1521" s="158">
        <v>1</v>
      </c>
      <c r="AG1521" s="158">
        <v>24470</v>
      </c>
      <c r="AH1521" s="158">
        <v>1036</v>
      </c>
      <c r="AI1521" s="158">
        <v>0</v>
      </c>
      <c r="AJ1521" s="155">
        <v>0.0358957412532529</v>
      </c>
      <c r="AK1521" s="155">
        <v>0.0423375561912546</v>
      </c>
      <c r="AL1521" s="156">
        <v>-0.00644181493800168</v>
      </c>
    </row>
    <row r="1522" spans="1:38">
      <c r="A1522" s="166" t="s">
        <v>1085</v>
      </c>
      <c r="B1522" s="167" t="s">
        <v>1845</v>
      </c>
      <c r="C1522" s="167" t="s">
        <v>1347</v>
      </c>
      <c r="D1522" s="150">
        <v>1428</v>
      </c>
      <c r="E1522" s="150">
        <v>8</v>
      </c>
      <c r="F1522" s="150">
        <v>4</v>
      </c>
      <c r="G1522" s="150">
        <v>0</v>
      </c>
      <c r="H1522" s="150">
        <v>0</v>
      </c>
      <c r="I1522" s="151">
        <v>1258</v>
      </c>
      <c r="J1522" s="151">
        <v>33</v>
      </c>
      <c r="K1522" s="151">
        <v>33</v>
      </c>
      <c r="L1522" s="151">
        <v>0</v>
      </c>
      <c r="M1522" s="151">
        <v>0</v>
      </c>
      <c r="N1522" s="151">
        <v>1552</v>
      </c>
      <c r="O1522" s="151">
        <v>23</v>
      </c>
      <c r="P1522" s="151">
        <v>23</v>
      </c>
      <c r="Q1522" s="151">
        <v>6</v>
      </c>
      <c r="R1522" s="151">
        <v>0</v>
      </c>
      <c r="S1522" s="152">
        <v>0.015</v>
      </c>
      <c r="T1522" s="153">
        <v>38713</v>
      </c>
      <c r="U1522" s="153">
        <v>954</v>
      </c>
      <c r="V1522" s="153">
        <v>950</v>
      </c>
      <c r="W1522" s="153">
        <v>1</v>
      </c>
      <c r="X1522" s="151">
        <v>866</v>
      </c>
      <c r="Y1522" s="154">
        <v>0.0246170537028905</v>
      </c>
      <c r="Z1522" s="154">
        <v>0.00560224089635854</v>
      </c>
      <c r="AA1522" s="154">
        <v>0.0262321144674086</v>
      </c>
      <c r="AB1522" s="155">
        <v>0.014819587628866</v>
      </c>
      <c r="AC1522" s="156">
        <v>-0.02062987357105</v>
      </c>
      <c r="AD1522" s="157">
        <v>10129</v>
      </c>
      <c r="AE1522" s="158">
        <v>217</v>
      </c>
      <c r="AF1522" s="158">
        <v>0</v>
      </c>
      <c r="AG1522" s="158">
        <v>9957</v>
      </c>
      <c r="AH1522" s="158">
        <v>280</v>
      </c>
      <c r="AI1522" s="158">
        <v>0</v>
      </c>
      <c r="AJ1522" s="155">
        <v>0.0214236351071182</v>
      </c>
      <c r="AK1522" s="155">
        <v>0.02812091995581</v>
      </c>
      <c r="AL1522" s="156">
        <v>-0.00669728484869181</v>
      </c>
    </row>
    <row r="1523" spans="1:38">
      <c r="A1523" s="166" t="s">
        <v>1085</v>
      </c>
      <c r="B1523" s="167" t="s">
        <v>1845</v>
      </c>
      <c r="C1523" s="167" t="s">
        <v>1348</v>
      </c>
      <c r="D1523" s="150">
        <v>5436</v>
      </c>
      <c r="E1523" s="150">
        <v>130</v>
      </c>
      <c r="F1523" s="150">
        <v>85</v>
      </c>
      <c r="G1523" s="150">
        <v>1</v>
      </c>
      <c r="H1523" s="150">
        <v>0</v>
      </c>
      <c r="I1523" s="151">
        <v>5061</v>
      </c>
      <c r="J1523" s="151">
        <v>121</v>
      </c>
      <c r="K1523" s="151">
        <v>121</v>
      </c>
      <c r="L1523" s="151">
        <v>3</v>
      </c>
      <c r="M1523" s="151">
        <v>0</v>
      </c>
      <c r="N1523" s="151">
        <v>5254</v>
      </c>
      <c r="O1523" s="151">
        <v>143</v>
      </c>
      <c r="P1523" s="151">
        <v>143</v>
      </c>
      <c r="Q1523" s="151">
        <v>41</v>
      </c>
      <c r="R1523" s="151">
        <v>0</v>
      </c>
      <c r="S1523" s="152">
        <v>0.015</v>
      </c>
      <c r="T1523" s="153">
        <v>147234</v>
      </c>
      <c r="U1523" s="153">
        <v>3346</v>
      </c>
      <c r="V1523" s="153">
        <v>3300</v>
      </c>
      <c r="W1523" s="153">
        <v>0</v>
      </c>
      <c r="X1523" s="151">
        <v>2941</v>
      </c>
      <c r="Y1523" s="154">
        <v>0.0227257291114824</v>
      </c>
      <c r="Z1523" s="154">
        <v>0.0239146431199411</v>
      </c>
      <c r="AA1523" s="154">
        <v>0.0239083185141276</v>
      </c>
      <c r="AB1523" s="155">
        <v>0.0272173582032737</v>
      </c>
      <c r="AC1523" s="156">
        <v>6.32460581349165e-6</v>
      </c>
      <c r="AD1523" s="157">
        <v>36045</v>
      </c>
      <c r="AE1523" s="158">
        <v>784</v>
      </c>
      <c r="AF1523" s="158">
        <v>0</v>
      </c>
      <c r="AG1523" s="158">
        <v>36519</v>
      </c>
      <c r="AH1523" s="158">
        <v>876</v>
      </c>
      <c r="AI1523" s="158">
        <v>0</v>
      </c>
      <c r="AJ1523" s="155">
        <v>0.0217505895408517</v>
      </c>
      <c r="AK1523" s="155">
        <v>0.0239875133492155</v>
      </c>
      <c r="AL1523" s="156">
        <v>-0.00223692380836376</v>
      </c>
    </row>
    <row r="1524" spans="1:38">
      <c r="A1524" s="166" t="s">
        <v>1085</v>
      </c>
      <c r="B1524" s="167" t="s">
        <v>1845</v>
      </c>
      <c r="C1524" s="167" t="s">
        <v>1349</v>
      </c>
      <c r="D1524" s="150">
        <v>2144</v>
      </c>
      <c r="E1524" s="150">
        <v>83</v>
      </c>
      <c r="F1524" s="150">
        <v>66</v>
      </c>
      <c r="G1524" s="150">
        <v>0</v>
      </c>
      <c r="H1524" s="150">
        <v>0</v>
      </c>
      <c r="I1524" s="151">
        <v>2099</v>
      </c>
      <c r="J1524" s="151">
        <v>53</v>
      </c>
      <c r="K1524" s="151">
        <v>53</v>
      </c>
      <c r="L1524" s="151">
        <v>0</v>
      </c>
      <c r="M1524" s="151">
        <v>0</v>
      </c>
      <c r="N1524" s="151">
        <v>2431</v>
      </c>
      <c r="O1524" s="151">
        <v>62</v>
      </c>
      <c r="P1524" s="151">
        <v>62</v>
      </c>
      <c r="Q1524" s="151">
        <v>9</v>
      </c>
      <c r="R1524" s="151">
        <v>0</v>
      </c>
      <c r="S1524" s="152">
        <v>0.015</v>
      </c>
      <c r="T1524" s="153">
        <v>62131</v>
      </c>
      <c r="U1524" s="153">
        <v>1592</v>
      </c>
      <c r="V1524" s="153">
        <v>1575</v>
      </c>
      <c r="W1524" s="153">
        <v>9</v>
      </c>
      <c r="X1524" s="151">
        <v>1344</v>
      </c>
      <c r="Y1524" s="154">
        <v>0.0254784246189503</v>
      </c>
      <c r="Z1524" s="154">
        <v>0.0387126865671642</v>
      </c>
      <c r="AA1524" s="154">
        <v>0.0252501191043354</v>
      </c>
      <c r="AB1524" s="155">
        <v>0.025503907856849</v>
      </c>
      <c r="AC1524" s="156">
        <v>0.0134625674628288</v>
      </c>
      <c r="AD1524" s="157">
        <v>15526</v>
      </c>
      <c r="AE1524" s="158">
        <v>444</v>
      </c>
      <c r="AF1524" s="158">
        <v>0</v>
      </c>
      <c r="AG1524" s="158">
        <v>15911</v>
      </c>
      <c r="AH1524" s="158">
        <v>417</v>
      </c>
      <c r="AI1524" s="158">
        <v>3</v>
      </c>
      <c r="AJ1524" s="155">
        <v>0.028597191807291</v>
      </c>
      <c r="AK1524" s="155">
        <v>0.0260197347746842</v>
      </c>
      <c r="AL1524" s="156">
        <v>0.00257745703260681</v>
      </c>
    </row>
    <row r="1525" spans="1:38">
      <c r="A1525" s="166" t="s">
        <v>1085</v>
      </c>
      <c r="B1525" s="167" t="s">
        <v>1845</v>
      </c>
      <c r="C1525" s="167" t="s">
        <v>1350</v>
      </c>
      <c r="D1525" s="150">
        <v>1970</v>
      </c>
      <c r="E1525" s="150">
        <v>41</v>
      </c>
      <c r="F1525" s="150">
        <v>24</v>
      </c>
      <c r="G1525" s="150">
        <v>0</v>
      </c>
      <c r="H1525" s="150">
        <v>0</v>
      </c>
      <c r="I1525" s="151">
        <v>2004</v>
      </c>
      <c r="J1525" s="151">
        <v>51</v>
      </c>
      <c r="K1525" s="151">
        <v>51</v>
      </c>
      <c r="L1525" s="151">
        <v>0</v>
      </c>
      <c r="M1525" s="151">
        <v>0</v>
      </c>
      <c r="N1525" s="151">
        <v>2002</v>
      </c>
      <c r="O1525" s="151">
        <v>43</v>
      </c>
      <c r="P1525" s="151">
        <v>43</v>
      </c>
      <c r="Q1525" s="151">
        <v>10</v>
      </c>
      <c r="R1525" s="151">
        <v>0</v>
      </c>
      <c r="S1525" s="152">
        <v>0.015</v>
      </c>
      <c r="T1525" s="153">
        <v>56159</v>
      </c>
      <c r="U1525" s="153">
        <v>1088</v>
      </c>
      <c r="V1525" s="153">
        <v>1071</v>
      </c>
      <c r="W1525" s="153">
        <v>2</v>
      </c>
      <c r="X1525" s="151">
        <v>937</v>
      </c>
      <c r="Y1525" s="154">
        <v>0.0193379511743443</v>
      </c>
      <c r="Z1525" s="154">
        <v>0.0208121827411167</v>
      </c>
      <c r="AA1525" s="154">
        <v>0.0254491017964072</v>
      </c>
      <c r="AB1525" s="155">
        <v>0.0214785214785215</v>
      </c>
      <c r="AC1525" s="156">
        <v>-0.00463691905529044</v>
      </c>
      <c r="AD1525" s="157">
        <v>13761</v>
      </c>
      <c r="AE1525" s="158">
        <v>284</v>
      </c>
      <c r="AF1525" s="158">
        <v>0</v>
      </c>
      <c r="AG1525" s="158">
        <v>14358</v>
      </c>
      <c r="AH1525" s="158">
        <v>284</v>
      </c>
      <c r="AI1525" s="158">
        <v>1</v>
      </c>
      <c r="AJ1525" s="155">
        <v>0.0206380350265242</v>
      </c>
      <c r="AK1525" s="155">
        <v>0.0197102660537679</v>
      </c>
      <c r="AL1525" s="156">
        <v>0.000927768972756302</v>
      </c>
    </row>
    <row r="1526" spans="1:38">
      <c r="A1526" s="166" t="s">
        <v>1085</v>
      </c>
      <c r="B1526" s="167" t="s">
        <v>1845</v>
      </c>
      <c r="C1526" s="167" t="s">
        <v>1351</v>
      </c>
      <c r="D1526" s="150">
        <v>2189</v>
      </c>
      <c r="E1526" s="150">
        <v>30</v>
      </c>
      <c r="F1526" s="150">
        <v>17</v>
      </c>
      <c r="G1526" s="150">
        <v>0</v>
      </c>
      <c r="H1526" s="150">
        <v>0</v>
      </c>
      <c r="I1526" s="151">
        <v>2421</v>
      </c>
      <c r="J1526" s="151">
        <v>24</v>
      </c>
      <c r="K1526" s="151">
        <v>24</v>
      </c>
      <c r="L1526" s="151">
        <v>2</v>
      </c>
      <c r="M1526" s="151">
        <v>0</v>
      </c>
      <c r="N1526" s="151">
        <v>2613</v>
      </c>
      <c r="O1526" s="151">
        <v>31</v>
      </c>
      <c r="P1526" s="151">
        <v>31</v>
      </c>
      <c r="Q1526" s="151">
        <v>8</v>
      </c>
      <c r="R1526" s="151">
        <v>0</v>
      </c>
      <c r="S1526" s="152">
        <v>0.015</v>
      </c>
      <c r="T1526" s="153">
        <v>62652</v>
      </c>
      <c r="U1526" s="153">
        <v>624</v>
      </c>
      <c r="V1526" s="153">
        <v>610</v>
      </c>
      <c r="W1526" s="153">
        <v>3</v>
      </c>
      <c r="X1526" s="151">
        <v>530</v>
      </c>
      <c r="Y1526" s="154">
        <v>0.00991189427312775</v>
      </c>
      <c r="Z1526" s="154">
        <v>0.0137048880767474</v>
      </c>
      <c r="AA1526" s="154">
        <v>0.00991325898389095</v>
      </c>
      <c r="AB1526" s="155">
        <v>0.0118637581324148</v>
      </c>
      <c r="AC1526" s="156">
        <v>0.00379162909285642</v>
      </c>
      <c r="AD1526" s="157">
        <v>16295</v>
      </c>
      <c r="AE1526" s="158">
        <v>165</v>
      </c>
      <c r="AF1526" s="158">
        <v>0</v>
      </c>
      <c r="AG1526" s="158">
        <v>15997</v>
      </c>
      <c r="AH1526" s="158">
        <v>174</v>
      </c>
      <c r="AI1526" s="158">
        <v>2</v>
      </c>
      <c r="AJ1526" s="155">
        <v>0.0101258054617981</v>
      </c>
      <c r="AK1526" s="155">
        <v>0.0107520160030006</v>
      </c>
      <c r="AL1526" s="156">
        <v>-0.000626210541202465</v>
      </c>
    </row>
    <row r="1527" spans="1:38">
      <c r="A1527" s="166" t="s">
        <v>1085</v>
      </c>
      <c r="B1527" s="167" t="s">
        <v>1845</v>
      </c>
      <c r="C1527" s="167" t="s">
        <v>1352</v>
      </c>
      <c r="D1527" s="150">
        <v>2385</v>
      </c>
      <c r="E1527" s="150">
        <v>93</v>
      </c>
      <c r="F1527" s="150">
        <v>47</v>
      </c>
      <c r="G1527" s="150">
        <v>0</v>
      </c>
      <c r="H1527" s="150">
        <v>0</v>
      </c>
      <c r="I1527" s="151">
        <v>2631</v>
      </c>
      <c r="J1527" s="151">
        <v>70</v>
      </c>
      <c r="K1527" s="151">
        <v>70</v>
      </c>
      <c r="L1527" s="151">
        <v>2</v>
      </c>
      <c r="M1527" s="151">
        <v>0</v>
      </c>
      <c r="N1527" s="151">
        <v>2702</v>
      </c>
      <c r="O1527" s="151">
        <v>75</v>
      </c>
      <c r="P1527" s="151">
        <v>74</v>
      </c>
      <c r="Q1527" s="151">
        <v>15</v>
      </c>
      <c r="R1527" s="151">
        <v>0</v>
      </c>
      <c r="S1527" s="152">
        <v>0.015</v>
      </c>
      <c r="T1527" s="153">
        <v>68913</v>
      </c>
      <c r="U1527" s="153">
        <v>2152</v>
      </c>
      <c r="V1527" s="153">
        <v>2104</v>
      </c>
      <c r="W1527" s="153">
        <v>6</v>
      </c>
      <c r="X1527" s="151">
        <v>1840</v>
      </c>
      <c r="Y1527" s="154">
        <v>0.0311407136534471</v>
      </c>
      <c r="Z1527" s="154">
        <v>0.0389937106918239</v>
      </c>
      <c r="AA1527" s="154">
        <v>0.0266058532877233</v>
      </c>
      <c r="AB1527" s="155">
        <v>0.0277572168763879</v>
      </c>
      <c r="AC1527" s="156">
        <v>0.0123878574041006</v>
      </c>
      <c r="AD1527" s="157">
        <v>17170</v>
      </c>
      <c r="AE1527" s="158">
        <v>567</v>
      </c>
      <c r="AF1527" s="158">
        <v>0</v>
      </c>
      <c r="AG1527" s="158">
        <v>17204</v>
      </c>
      <c r="AH1527" s="158">
        <v>526</v>
      </c>
      <c r="AI1527" s="158">
        <v>4</v>
      </c>
      <c r="AJ1527" s="155">
        <v>0.0330227140361095</v>
      </c>
      <c r="AK1527" s="155">
        <v>0.0303417809811672</v>
      </c>
      <c r="AL1527" s="156">
        <v>0.00268093305494232</v>
      </c>
    </row>
    <row r="1528" spans="1:38">
      <c r="A1528" s="166" t="s">
        <v>1085</v>
      </c>
      <c r="B1528" s="167" t="s">
        <v>1845</v>
      </c>
      <c r="C1528" s="167" t="s">
        <v>1353</v>
      </c>
      <c r="D1528" s="150">
        <v>5784</v>
      </c>
      <c r="E1528" s="150">
        <v>172</v>
      </c>
      <c r="F1528" s="150">
        <v>101</v>
      </c>
      <c r="G1528" s="150">
        <v>0</v>
      </c>
      <c r="H1528" s="150">
        <v>0</v>
      </c>
      <c r="I1528" s="151">
        <v>5887</v>
      </c>
      <c r="J1528" s="151">
        <v>173</v>
      </c>
      <c r="K1528" s="151">
        <v>172</v>
      </c>
      <c r="L1528" s="151">
        <v>1</v>
      </c>
      <c r="M1528" s="151">
        <v>0</v>
      </c>
      <c r="N1528" s="151">
        <v>5942</v>
      </c>
      <c r="O1528" s="151">
        <v>149</v>
      </c>
      <c r="P1528" s="151">
        <v>149</v>
      </c>
      <c r="Q1528" s="151">
        <v>36</v>
      </c>
      <c r="R1528" s="151">
        <v>0</v>
      </c>
      <c r="S1528" s="152">
        <v>0.015</v>
      </c>
      <c r="T1528" s="153">
        <v>166845</v>
      </c>
      <c r="U1528" s="153">
        <v>4440</v>
      </c>
      <c r="V1528" s="153">
        <v>4368</v>
      </c>
      <c r="W1528" s="153">
        <v>0</v>
      </c>
      <c r="X1528" s="151">
        <v>3857</v>
      </c>
      <c r="Y1528" s="154">
        <v>0.0266115256675357</v>
      </c>
      <c r="Z1528" s="154">
        <v>0.0297372060857538</v>
      </c>
      <c r="AA1528" s="154">
        <v>0.0293867844402922</v>
      </c>
      <c r="AB1528" s="155">
        <v>0.0250757320767418</v>
      </c>
      <c r="AC1528" s="156">
        <v>0.000350421645461632</v>
      </c>
      <c r="AD1528" s="157">
        <v>41498</v>
      </c>
      <c r="AE1528" s="158">
        <v>1133</v>
      </c>
      <c r="AF1528" s="158">
        <v>0</v>
      </c>
      <c r="AG1528" s="158">
        <v>41930</v>
      </c>
      <c r="AH1528" s="158">
        <v>1137</v>
      </c>
      <c r="AI1528" s="158">
        <v>0</v>
      </c>
      <c r="AJ1528" s="155">
        <v>0.0273025206034026</v>
      </c>
      <c r="AK1528" s="155">
        <v>0.0271166229430002</v>
      </c>
      <c r="AL1528" s="156">
        <v>0.000185897660402338</v>
      </c>
    </row>
    <row r="1529" spans="1:38">
      <c r="A1529" s="166" t="s">
        <v>1085</v>
      </c>
      <c r="B1529" s="167" t="s">
        <v>1845</v>
      </c>
      <c r="C1529" s="167" t="s">
        <v>1354</v>
      </c>
      <c r="D1529" s="150">
        <v>2893</v>
      </c>
      <c r="E1529" s="150">
        <v>57</v>
      </c>
      <c r="F1529" s="150">
        <v>46</v>
      </c>
      <c r="G1529" s="150">
        <v>0</v>
      </c>
      <c r="H1529" s="150">
        <v>0</v>
      </c>
      <c r="I1529" s="151">
        <v>3250</v>
      </c>
      <c r="J1529" s="151">
        <v>79</v>
      </c>
      <c r="K1529" s="151">
        <v>79</v>
      </c>
      <c r="L1529" s="151">
        <v>0</v>
      </c>
      <c r="M1529" s="151">
        <v>0</v>
      </c>
      <c r="N1529" s="151">
        <v>3474</v>
      </c>
      <c r="O1529" s="151">
        <v>108</v>
      </c>
      <c r="P1529" s="151">
        <v>107</v>
      </c>
      <c r="Q1529" s="151">
        <v>32</v>
      </c>
      <c r="R1529" s="151">
        <v>2</v>
      </c>
      <c r="S1529" s="152">
        <v>0.015</v>
      </c>
      <c r="T1529" s="153">
        <v>87361</v>
      </c>
      <c r="U1529" s="153">
        <v>2075</v>
      </c>
      <c r="V1529" s="153">
        <v>2062</v>
      </c>
      <c r="W1529" s="153">
        <v>3</v>
      </c>
      <c r="X1529" s="151">
        <v>1822</v>
      </c>
      <c r="Y1529" s="154">
        <v>0.0237176772243907</v>
      </c>
      <c r="Z1529" s="154">
        <v>0.0197027307293467</v>
      </c>
      <c r="AA1529" s="154">
        <v>0.0243076923076923</v>
      </c>
      <c r="AB1529" s="155">
        <v>0.0305123776626367</v>
      </c>
      <c r="AC1529" s="156">
        <v>-0.00460496157834561</v>
      </c>
      <c r="AD1529" s="157">
        <v>22081</v>
      </c>
      <c r="AE1529" s="158">
        <v>577</v>
      </c>
      <c r="AF1529" s="158">
        <v>2</v>
      </c>
      <c r="AG1529" s="158">
        <v>21814</v>
      </c>
      <c r="AH1529" s="158">
        <v>487</v>
      </c>
      <c r="AI1529" s="158">
        <v>0</v>
      </c>
      <c r="AJ1529" s="155">
        <v>0.026040487296771</v>
      </c>
      <c r="AK1529" s="155">
        <v>0.0223251123131934</v>
      </c>
      <c r="AL1529" s="156">
        <v>0.00371537498357762</v>
      </c>
    </row>
    <row r="1530" spans="1:38">
      <c r="A1530" s="166" t="s">
        <v>1085</v>
      </c>
      <c r="B1530" s="167" t="s">
        <v>1845</v>
      </c>
      <c r="C1530" s="167" t="s">
        <v>1355</v>
      </c>
      <c r="D1530" s="150">
        <v>2183</v>
      </c>
      <c r="E1530" s="150">
        <v>37</v>
      </c>
      <c r="F1530" s="150">
        <v>24</v>
      </c>
      <c r="G1530" s="150">
        <v>0</v>
      </c>
      <c r="H1530" s="150">
        <v>0</v>
      </c>
      <c r="I1530" s="151">
        <v>2222</v>
      </c>
      <c r="J1530" s="151">
        <v>33</v>
      </c>
      <c r="K1530" s="151">
        <v>33</v>
      </c>
      <c r="L1530" s="151">
        <v>0</v>
      </c>
      <c r="M1530" s="151">
        <v>0</v>
      </c>
      <c r="N1530" s="151">
        <v>2307</v>
      </c>
      <c r="O1530" s="151">
        <v>42</v>
      </c>
      <c r="P1530" s="151">
        <v>42</v>
      </c>
      <c r="Q1530" s="151">
        <v>2</v>
      </c>
      <c r="R1530" s="151">
        <v>0</v>
      </c>
      <c r="S1530" s="152">
        <v>0.015</v>
      </c>
      <c r="T1530" s="153">
        <v>62638</v>
      </c>
      <c r="U1530" s="153">
        <v>931</v>
      </c>
      <c r="V1530" s="153">
        <v>918</v>
      </c>
      <c r="W1530" s="153">
        <v>0</v>
      </c>
      <c r="X1530" s="151">
        <v>790</v>
      </c>
      <c r="Y1530" s="154">
        <v>0.0148631820939366</v>
      </c>
      <c r="Z1530" s="154">
        <v>0.0169491525423729</v>
      </c>
      <c r="AA1530" s="154">
        <v>0.0148514851485149</v>
      </c>
      <c r="AB1530" s="155">
        <v>0.0182054616384915</v>
      </c>
      <c r="AC1530" s="156">
        <v>0.00209766739385803</v>
      </c>
      <c r="AD1530" s="157">
        <v>15534</v>
      </c>
      <c r="AE1530" s="158">
        <v>230</v>
      </c>
      <c r="AF1530" s="158">
        <v>0</v>
      </c>
      <c r="AG1530" s="158">
        <v>16160</v>
      </c>
      <c r="AH1530" s="158">
        <v>259</v>
      </c>
      <c r="AI1530" s="158">
        <v>0</v>
      </c>
      <c r="AJ1530" s="155">
        <v>0.0148062314922106</v>
      </c>
      <c r="AK1530" s="155">
        <v>0.0160272277227723</v>
      </c>
      <c r="AL1530" s="156">
        <v>-0.00122099623056164</v>
      </c>
    </row>
    <row r="1531" spans="1:38">
      <c r="A1531" s="166" t="s">
        <v>1085</v>
      </c>
      <c r="B1531" s="167" t="s">
        <v>1845</v>
      </c>
      <c r="C1531" s="167" t="s">
        <v>1356</v>
      </c>
      <c r="D1531" s="150">
        <v>1962</v>
      </c>
      <c r="E1531" s="150">
        <v>29</v>
      </c>
      <c r="F1531" s="150">
        <v>20</v>
      </c>
      <c r="G1531" s="150">
        <v>0</v>
      </c>
      <c r="H1531" s="150">
        <v>0</v>
      </c>
      <c r="I1531" s="151">
        <v>2034</v>
      </c>
      <c r="J1531" s="151">
        <v>36</v>
      </c>
      <c r="K1531" s="151">
        <v>36</v>
      </c>
      <c r="L1531" s="151">
        <v>2</v>
      </c>
      <c r="M1531" s="151">
        <v>0</v>
      </c>
      <c r="N1531" s="151">
        <v>2161</v>
      </c>
      <c r="O1531" s="151">
        <v>24</v>
      </c>
      <c r="P1531" s="151">
        <v>24</v>
      </c>
      <c r="Q1531" s="151">
        <v>10</v>
      </c>
      <c r="R1531" s="151">
        <v>0</v>
      </c>
      <c r="S1531" s="152">
        <v>0.015</v>
      </c>
      <c r="T1531" s="153">
        <v>60573</v>
      </c>
      <c r="U1531" s="153">
        <v>920</v>
      </c>
      <c r="V1531" s="153">
        <v>911</v>
      </c>
      <c r="W1531" s="153">
        <v>0</v>
      </c>
      <c r="X1531" s="151">
        <v>824</v>
      </c>
      <c r="Y1531" s="154">
        <v>0.0151882852095818</v>
      </c>
      <c r="Z1531" s="154">
        <v>0.0147808358817533</v>
      </c>
      <c r="AA1531" s="154">
        <v>0.0176991150442478</v>
      </c>
      <c r="AB1531" s="155">
        <v>0.011105969458584</v>
      </c>
      <c r="AC1531" s="156">
        <v>-0.00291827916249447</v>
      </c>
      <c r="AD1531" s="157">
        <v>14884</v>
      </c>
      <c r="AE1531" s="158">
        <v>212</v>
      </c>
      <c r="AF1531" s="158">
        <v>0</v>
      </c>
      <c r="AG1531" s="158">
        <v>15028</v>
      </c>
      <c r="AH1531" s="158">
        <v>247</v>
      </c>
      <c r="AI1531" s="158">
        <v>0</v>
      </c>
      <c r="AJ1531" s="155">
        <v>0.014243482934695</v>
      </c>
      <c r="AK1531" s="155">
        <v>0.0164359861591695</v>
      </c>
      <c r="AL1531" s="156">
        <v>-0.00219250322447457</v>
      </c>
    </row>
    <row r="1532" spans="1:38">
      <c r="A1532" s="166" t="s">
        <v>1085</v>
      </c>
      <c r="B1532" s="167" t="s">
        <v>1845</v>
      </c>
      <c r="C1532" s="167" t="s">
        <v>1357</v>
      </c>
      <c r="D1532" s="150">
        <v>4745</v>
      </c>
      <c r="E1532" s="150">
        <v>83</v>
      </c>
      <c r="F1532" s="150">
        <v>47</v>
      </c>
      <c r="G1532" s="150">
        <v>0</v>
      </c>
      <c r="H1532" s="150">
        <v>0</v>
      </c>
      <c r="I1532" s="151">
        <v>4694</v>
      </c>
      <c r="J1532" s="151">
        <v>126</v>
      </c>
      <c r="K1532" s="151">
        <v>126</v>
      </c>
      <c r="L1532" s="151">
        <v>4</v>
      </c>
      <c r="M1532" s="151">
        <v>0</v>
      </c>
      <c r="N1532" s="151">
        <v>4641</v>
      </c>
      <c r="O1532" s="151">
        <v>77</v>
      </c>
      <c r="P1532" s="151">
        <v>77</v>
      </c>
      <c r="Q1532" s="151">
        <v>12</v>
      </c>
      <c r="R1532" s="151">
        <v>0</v>
      </c>
      <c r="S1532" s="152">
        <v>0.015</v>
      </c>
      <c r="T1532" s="153">
        <v>129244</v>
      </c>
      <c r="U1532" s="153">
        <v>2823</v>
      </c>
      <c r="V1532" s="153">
        <v>2787</v>
      </c>
      <c r="W1532" s="153">
        <v>7</v>
      </c>
      <c r="X1532" s="151">
        <v>2440</v>
      </c>
      <c r="Y1532" s="154">
        <v>0.0217882454891523</v>
      </c>
      <c r="Z1532" s="154">
        <v>0.0174920969441517</v>
      </c>
      <c r="AA1532" s="154">
        <v>0.0268427780144866</v>
      </c>
      <c r="AB1532" s="155">
        <v>0.0165912518853695</v>
      </c>
      <c r="AC1532" s="156">
        <v>-0.00935068107033484</v>
      </c>
      <c r="AD1532" s="157">
        <v>32491</v>
      </c>
      <c r="AE1532" s="158">
        <v>658</v>
      </c>
      <c r="AF1532" s="158">
        <v>1</v>
      </c>
      <c r="AG1532" s="158">
        <v>32182</v>
      </c>
      <c r="AH1532" s="158">
        <v>731</v>
      </c>
      <c r="AI1532" s="158">
        <v>1</v>
      </c>
      <c r="AJ1532" s="155">
        <v>0.0202209842725678</v>
      </c>
      <c r="AK1532" s="155">
        <v>0.0226834876639115</v>
      </c>
      <c r="AL1532" s="156">
        <v>-0.00246250339134372</v>
      </c>
    </row>
    <row r="1533" spans="1:38">
      <c r="A1533" s="166" t="s">
        <v>1085</v>
      </c>
      <c r="B1533" s="167" t="s">
        <v>1845</v>
      </c>
      <c r="C1533" s="167" t="s">
        <v>1358</v>
      </c>
      <c r="D1533" s="150">
        <v>7210</v>
      </c>
      <c r="E1533" s="150">
        <v>110</v>
      </c>
      <c r="F1533" s="150">
        <v>70</v>
      </c>
      <c r="G1533" s="150">
        <v>0</v>
      </c>
      <c r="H1533" s="150">
        <v>0</v>
      </c>
      <c r="I1533" s="151">
        <v>7098</v>
      </c>
      <c r="J1533" s="151">
        <v>155</v>
      </c>
      <c r="K1533" s="151">
        <v>155</v>
      </c>
      <c r="L1533" s="151">
        <v>5</v>
      </c>
      <c r="M1533" s="151">
        <v>0</v>
      </c>
      <c r="N1533" s="151">
        <v>7283</v>
      </c>
      <c r="O1533" s="151">
        <v>156</v>
      </c>
      <c r="P1533" s="151">
        <v>156</v>
      </c>
      <c r="Q1533" s="151">
        <v>31</v>
      </c>
      <c r="R1533" s="151">
        <v>0</v>
      </c>
      <c r="S1533" s="152">
        <v>0.015</v>
      </c>
      <c r="T1533" s="153">
        <v>199621</v>
      </c>
      <c r="U1533" s="153">
        <v>3409</v>
      </c>
      <c r="V1533" s="153">
        <v>3369</v>
      </c>
      <c r="W1533" s="153">
        <v>1</v>
      </c>
      <c r="X1533" s="151">
        <v>2939</v>
      </c>
      <c r="Y1533" s="154">
        <v>0.0170723521072432</v>
      </c>
      <c r="Z1533" s="154">
        <v>0.0152565880721221</v>
      </c>
      <c r="AA1533" s="154">
        <v>0.0218371372217526</v>
      </c>
      <c r="AB1533" s="155">
        <v>0.0214197446107373</v>
      </c>
      <c r="AC1533" s="156">
        <v>-0.00658054914963055</v>
      </c>
      <c r="AD1533" s="157">
        <v>50117</v>
      </c>
      <c r="AE1533" s="158">
        <v>891</v>
      </c>
      <c r="AF1533" s="158">
        <v>0</v>
      </c>
      <c r="AG1533" s="158">
        <v>50669</v>
      </c>
      <c r="AH1533" s="158">
        <v>869</v>
      </c>
      <c r="AI1533" s="158">
        <v>1</v>
      </c>
      <c r="AJ1533" s="155">
        <v>0.0177783985473991</v>
      </c>
      <c r="AK1533" s="155">
        <v>0.0171307900294065</v>
      </c>
      <c r="AL1533" s="156">
        <v>0.000647608517992546</v>
      </c>
    </row>
    <row r="1534" spans="1:38">
      <c r="A1534" s="166" t="s">
        <v>1085</v>
      </c>
      <c r="B1534" s="167" t="s">
        <v>1845</v>
      </c>
      <c r="C1534" s="167" t="s">
        <v>1359</v>
      </c>
      <c r="D1534" s="150">
        <v>1442</v>
      </c>
      <c r="E1534" s="150">
        <v>21</v>
      </c>
      <c r="F1534" s="150">
        <v>15</v>
      </c>
      <c r="G1534" s="150">
        <v>6</v>
      </c>
      <c r="H1534" s="150">
        <v>0</v>
      </c>
      <c r="I1534" s="151">
        <v>1636</v>
      </c>
      <c r="J1534" s="151">
        <v>12</v>
      </c>
      <c r="K1534" s="151">
        <v>12</v>
      </c>
      <c r="L1534" s="151">
        <v>1</v>
      </c>
      <c r="M1534" s="151">
        <v>0</v>
      </c>
      <c r="N1534" s="151">
        <v>1749</v>
      </c>
      <c r="O1534" s="151">
        <v>9</v>
      </c>
      <c r="P1534" s="151">
        <v>9</v>
      </c>
      <c r="Q1534" s="151">
        <v>3</v>
      </c>
      <c r="R1534" s="151">
        <v>0</v>
      </c>
      <c r="S1534" s="152">
        <v>0.015</v>
      </c>
      <c r="T1534" s="153">
        <v>44242</v>
      </c>
      <c r="U1534" s="153">
        <v>457</v>
      </c>
      <c r="V1534" s="153">
        <v>451</v>
      </c>
      <c r="W1534" s="153">
        <v>0</v>
      </c>
      <c r="X1534" s="151">
        <v>420</v>
      </c>
      <c r="Y1534" s="154">
        <v>0.0103295511052846</v>
      </c>
      <c r="Z1534" s="154">
        <v>0.0145631067961165</v>
      </c>
      <c r="AA1534" s="154">
        <v>0.00733496332518337</v>
      </c>
      <c r="AB1534" s="155">
        <v>0.00514579759862779</v>
      </c>
      <c r="AC1534" s="156">
        <v>0.00722814347093313</v>
      </c>
      <c r="AD1534" s="157">
        <v>11129</v>
      </c>
      <c r="AE1534" s="158">
        <v>98</v>
      </c>
      <c r="AF1534" s="158">
        <v>0</v>
      </c>
      <c r="AG1534" s="158">
        <v>10525</v>
      </c>
      <c r="AH1534" s="158">
        <v>132</v>
      </c>
      <c r="AI1534" s="158">
        <v>0</v>
      </c>
      <c r="AJ1534" s="155">
        <v>0.00880582262557283</v>
      </c>
      <c r="AK1534" s="155">
        <v>0.012541567695962</v>
      </c>
      <c r="AL1534" s="156">
        <v>-0.00373574507038917</v>
      </c>
    </row>
    <row r="1535" spans="1:38">
      <c r="A1535" s="166" t="s">
        <v>1085</v>
      </c>
      <c r="B1535" s="167" t="s">
        <v>1845</v>
      </c>
      <c r="C1535" s="167" t="s">
        <v>1360</v>
      </c>
      <c r="D1535" s="150">
        <v>2265</v>
      </c>
      <c r="E1535" s="150">
        <v>26</v>
      </c>
      <c r="F1535" s="150">
        <v>20</v>
      </c>
      <c r="G1535" s="150">
        <v>0</v>
      </c>
      <c r="H1535" s="150">
        <v>0</v>
      </c>
      <c r="I1535" s="151">
        <v>2512</v>
      </c>
      <c r="J1535" s="151">
        <v>30</v>
      </c>
      <c r="K1535" s="151">
        <v>30</v>
      </c>
      <c r="L1535" s="151">
        <v>0</v>
      </c>
      <c r="M1535" s="151">
        <v>0</v>
      </c>
      <c r="N1535" s="151">
        <v>2495</v>
      </c>
      <c r="O1535" s="151">
        <v>21</v>
      </c>
      <c r="P1535" s="151">
        <v>21</v>
      </c>
      <c r="Q1535" s="151">
        <v>3</v>
      </c>
      <c r="R1535" s="151">
        <v>0</v>
      </c>
      <c r="S1535" s="152">
        <v>0.015</v>
      </c>
      <c r="T1535" s="153">
        <v>66442</v>
      </c>
      <c r="U1535" s="153">
        <v>626</v>
      </c>
      <c r="V1535" s="153">
        <v>620</v>
      </c>
      <c r="W1535" s="153">
        <v>0</v>
      </c>
      <c r="X1535" s="151">
        <v>537</v>
      </c>
      <c r="Y1535" s="154">
        <v>0.00942175130188736</v>
      </c>
      <c r="Z1535" s="154">
        <v>0.0114790286975717</v>
      </c>
      <c r="AA1535" s="154">
        <v>0.0119426751592357</v>
      </c>
      <c r="AB1535" s="155">
        <v>0.00841683366733467</v>
      </c>
      <c r="AC1535" s="156">
        <v>-0.000463646461663926</v>
      </c>
      <c r="AD1535" s="157">
        <v>16661</v>
      </c>
      <c r="AE1535" s="158">
        <v>156</v>
      </c>
      <c r="AF1535" s="158">
        <v>0</v>
      </c>
      <c r="AG1535" s="158">
        <v>16400</v>
      </c>
      <c r="AH1535" s="158">
        <v>181</v>
      </c>
      <c r="AI1535" s="158">
        <v>0</v>
      </c>
      <c r="AJ1535" s="155">
        <v>0.00936318348238401</v>
      </c>
      <c r="AK1535" s="155">
        <v>0.0110365853658537</v>
      </c>
      <c r="AL1535" s="156">
        <v>-0.00167340188346965</v>
      </c>
    </row>
    <row r="1536" spans="1:38">
      <c r="A1536" s="166" t="s">
        <v>1085</v>
      </c>
      <c r="B1536" s="167" t="s">
        <v>1845</v>
      </c>
      <c r="C1536" s="167" t="s">
        <v>1361</v>
      </c>
      <c r="D1536" s="150">
        <v>2890</v>
      </c>
      <c r="E1536" s="150">
        <v>43</v>
      </c>
      <c r="F1536" s="150">
        <v>32</v>
      </c>
      <c r="G1536" s="150">
        <v>0</v>
      </c>
      <c r="H1536" s="150">
        <v>0</v>
      </c>
      <c r="I1536" s="151">
        <v>3060</v>
      </c>
      <c r="J1536" s="151">
        <v>56</v>
      </c>
      <c r="K1536" s="151">
        <v>56</v>
      </c>
      <c r="L1536" s="151">
        <v>1</v>
      </c>
      <c r="M1536" s="151">
        <v>0</v>
      </c>
      <c r="N1536" s="151">
        <v>3257</v>
      </c>
      <c r="O1536" s="151">
        <v>54</v>
      </c>
      <c r="P1536" s="151">
        <v>54</v>
      </c>
      <c r="Q1536" s="151">
        <v>20</v>
      </c>
      <c r="R1536" s="151">
        <v>0</v>
      </c>
      <c r="S1536" s="152">
        <v>0.015</v>
      </c>
      <c r="T1536" s="153">
        <v>88331</v>
      </c>
      <c r="U1536" s="153">
        <v>1545</v>
      </c>
      <c r="V1536" s="153">
        <v>1534</v>
      </c>
      <c r="W1536" s="153">
        <v>2</v>
      </c>
      <c r="X1536" s="151">
        <v>1386</v>
      </c>
      <c r="Y1536" s="154">
        <v>0.0174683859573649</v>
      </c>
      <c r="Z1536" s="154">
        <v>0.014878892733564</v>
      </c>
      <c r="AA1536" s="154">
        <v>0.0183006535947712</v>
      </c>
      <c r="AB1536" s="155">
        <v>0.0165796745471293</v>
      </c>
      <c r="AC1536" s="156">
        <v>-0.00342176086120723</v>
      </c>
      <c r="AD1536" s="157">
        <v>21903</v>
      </c>
      <c r="AE1536" s="158">
        <v>342</v>
      </c>
      <c r="AF1536" s="158">
        <v>0</v>
      </c>
      <c r="AG1536" s="158">
        <v>22665</v>
      </c>
      <c r="AH1536" s="158">
        <v>443</v>
      </c>
      <c r="AI1536" s="158">
        <v>2</v>
      </c>
      <c r="AJ1536" s="155">
        <v>0.0156142994110396</v>
      </c>
      <c r="AK1536" s="155">
        <v>0.0194573130377234</v>
      </c>
      <c r="AL1536" s="156">
        <v>-0.00384301362668378</v>
      </c>
    </row>
    <row r="1537" spans="1:38">
      <c r="A1537" s="166" t="s">
        <v>1085</v>
      </c>
      <c r="B1537" s="167" t="s">
        <v>1845</v>
      </c>
      <c r="C1537" s="167" t="s">
        <v>1362</v>
      </c>
      <c r="D1537" s="150">
        <v>3563</v>
      </c>
      <c r="E1537" s="150">
        <v>65</v>
      </c>
      <c r="F1537" s="150">
        <v>41</v>
      </c>
      <c r="G1537" s="150">
        <v>0</v>
      </c>
      <c r="H1537" s="150">
        <v>0</v>
      </c>
      <c r="I1537" s="151">
        <v>3505</v>
      </c>
      <c r="J1537" s="151">
        <v>62</v>
      </c>
      <c r="K1537" s="151">
        <v>61</v>
      </c>
      <c r="L1537" s="151">
        <v>2</v>
      </c>
      <c r="M1537" s="151">
        <v>0</v>
      </c>
      <c r="N1537" s="151">
        <v>3521</v>
      </c>
      <c r="O1537" s="151">
        <v>46</v>
      </c>
      <c r="P1537" s="151">
        <v>46</v>
      </c>
      <c r="Q1537" s="151">
        <v>15</v>
      </c>
      <c r="R1537" s="151">
        <v>0</v>
      </c>
      <c r="S1537" s="152">
        <v>0.015</v>
      </c>
      <c r="T1537" s="153">
        <v>101271</v>
      </c>
      <c r="U1537" s="153">
        <v>1772</v>
      </c>
      <c r="V1537" s="153">
        <v>1747</v>
      </c>
      <c r="W1537" s="153">
        <v>0</v>
      </c>
      <c r="X1537" s="151">
        <v>1577</v>
      </c>
      <c r="Y1537" s="154">
        <v>0.0174976054349221</v>
      </c>
      <c r="Z1537" s="154">
        <v>0.0182430536065114</v>
      </c>
      <c r="AA1537" s="154">
        <v>0.0176890156918688</v>
      </c>
      <c r="AB1537" s="155">
        <v>0.0130644703209316</v>
      </c>
      <c r="AC1537" s="156">
        <v>0.000554037914642608</v>
      </c>
      <c r="AD1537" s="157">
        <v>24781</v>
      </c>
      <c r="AE1537" s="158">
        <v>401</v>
      </c>
      <c r="AF1537" s="158">
        <v>0</v>
      </c>
      <c r="AG1537" s="158">
        <v>25249</v>
      </c>
      <c r="AH1537" s="158">
        <v>451</v>
      </c>
      <c r="AI1537" s="158">
        <v>0</v>
      </c>
      <c r="AJ1537" s="155">
        <v>0.0161817521488237</v>
      </c>
      <c r="AK1537" s="155">
        <v>0.0178620935482593</v>
      </c>
      <c r="AL1537" s="156">
        <v>-0.00168034139943564</v>
      </c>
    </row>
    <row r="1538" spans="1:38">
      <c r="A1538" s="166" t="s">
        <v>1085</v>
      </c>
      <c r="B1538" s="167" t="s">
        <v>1845</v>
      </c>
      <c r="C1538" s="167" t="s">
        <v>1363</v>
      </c>
      <c r="D1538" s="150">
        <v>6478</v>
      </c>
      <c r="E1538" s="150">
        <v>148</v>
      </c>
      <c r="F1538" s="150">
        <v>119</v>
      </c>
      <c r="G1538" s="150">
        <v>0</v>
      </c>
      <c r="H1538" s="150">
        <v>0</v>
      </c>
      <c r="I1538" s="151">
        <v>6205</v>
      </c>
      <c r="J1538" s="151">
        <v>164</v>
      </c>
      <c r="K1538" s="151">
        <v>163</v>
      </c>
      <c r="L1538" s="151">
        <v>9</v>
      </c>
      <c r="M1538" s="151">
        <v>0</v>
      </c>
      <c r="N1538" s="151">
        <v>6399</v>
      </c>
      <c r="O1538" s="151">
        <v>186</v>
      </c>
      <c r="P1538" s="151">
        <v>186</v>
      </c>
      <c r="Q1538" s="151">
        <v>75</v>
      </c>
      <c r="R1538" s="151">
        <v>0</v>
      </c>
      <c r="S1538" s="152">
        <v>0.015</v>
      </c>
      <c r="T1538" s="153">
        <v>178164</v>
      </c>
      <c r="U1538" s="153">
        <v>4239</v>
      </c>
      <c r="V1538" s="153">
        <v>4208</v>
      </c>
      <c r="W1538" s="153">
        <v>7</v>
      </c>
      <c r="X1538" s="151">
        <v>3733</v>
      </c>
      <c r="Y1538" s="154">
        <v>0.023753395747738</v>
      </c>
      <c r="Z1538" s="154">
        <v>0.0228465575794998</v>
      </c>
      <c r="AA1538" s="154">
        <v>0.0264302981466559</v>
      </c>
      <c r="AB1538" s="155">
        <v>0.0290670417252696</v>
      </c>
      <c r="AC1538" s="156">
        <v>-0.00358374056715608</v>
      </c>
      <c r="AD1538" s="157">
        <v>44211</v>
      </c>
      <c r="AE1538" s="158">
        <v>1087</v>
      </c>
      <c r="AF1538" s="158">
        <v>0</v>
      </c>
      <c r="AG1538" s="158">
        <v>44703</v>
      </c>
      <c r="AH1538" s="158">
        <v>1117</v>
      </c>
      <c r="AI1538" s="158">
        <v>3</v>
      </c>
      <c r="AJ1538" s="155">
        <v>0.0245866413336048</v>
      </c>
      <c r="AK1538" s="155">
        <v>0.0249200277386305</v>
      </c>
      <c r="AL1538" s="156">
        <v>-0.000333386405025757</v>
      </c>
    </row>
    <row r="1539" spans="1:38">
      <c r="A1539" s="166" t="s">
        <v>1085</v>
      </c>
      <c r="B1539" s="167" t="s">
        <v>1845</v>
      </c>
      <c r="C1539" s="167" t="s">
        <v>1364</v>
      </c>
      <c r="D1539" s="150">
        <v>2971</v>
      </c>
      <c r="E1539" s="150">
        <v>68</v>
      </c>
      <c r="F1539" s="150">
        <v>51</v>
      </c>
      <c r="G1539" s="150">
        <v>0</v>
      </c>
      <c r="H1539" s="150">
        <v>0</v>
      </c>
      <c r="I1539" s="151">
        <v>3135</v>
      </c>
      <c r="J1539" s="151">
        <v>69</v>
      </c>
      <c r="K1539" s="151">
        <v>69</v>
      </c>
      <c r="L1539" s="151">
        <v>1</v>
      </c>
      <c r="M1539" s="151">
        <v>0</v>
      </c>
      <c r="N1539" s="151">
        <v>3394</v>
      </c>
      <c r="O1539" s="151">
        <v>86</v>
      </c>
      <c r="P1539" s="151">
        <v>86</v>
      </c>
      <c r="Q1539" s="151">
        <v>31</v>
      </c>
      <c r="R1539" s="151">
        <v>0</v>
      </c>
      <c r="S1539" s="152">
        <v>0.015</v>
      </c>
      <c r="T1539" s="153">
        <v>87755</v>
      </c>
      <c r="U1539" s="153">
        <v>1955</v>
      </c>
      <c r="V1539" s="153">
        <v>1938</v>
      </c>
      <c r="W1539" s="153">
        <v>6</v>
      </c>
      <c r="X1539" s="151">
        <v>1710</v>
      </c>
      <c r="Y1539" s="154">
        <v>0.0222095607087915</v>
      </c>
      <c r="Z1539" s="154">
        <v>0.0228879165264221</v>
      </c>
      <c r="AA1539" s="154">
        <v>0.0220095693779904</v>
      </c>
      <c r="AB1539" s="155">
        <v>0.0253388332351208</v>
      </c>
      <c r="AC1539" s="156">
        <v>0.00087834714843165</v>
      </c>
      <c r="AD1539" s="157">
        <v>22230</v>
      </c>
      <c r="AE1539" s="158">
        <v>468</v>
      </c>
      <c r="AF1539" s="158">
        <v>0</v>
      </c>
      <c r="AG1539" s="158">
        <v>22224</v>
      </c>
      <c r="AH1539" s="158">
        <v>569</v>
      </c>
      <c r="AI1539" s="158">
        <v>4</v>
      </c>
      <c r="AJ1539" s="155">
        <v>0.0210526315789474</v>
      </c>
      <c r="AK1539" s="155">
        <v>0.025422966162707</v>
      </c>
      <c r="AL1539" s="156">
        <v>-0.00437033458375962</v>
      </c>
    </row>
    <row r="1540" spans="1:38">
      <c r="A1540" s="166" t="s">
        <v>1085</v>
      </c>
      <c r="B1540" s="167" t="s">
        <v>1845</v>
      </c>
      <c r="C1540" s="167" t="s">
        <v>1365</v>
      </c>
      <c r="D1540" s="150">
        <v>2272</v>
      </c>
      <c r="E1540" s="150">
        <v>31</v>
      </c>
      <c r="F1540" s="150">
        <v>22</v>
      </c>
      <c r="G1540" s="150">
        <v>0</v>
      </c>
      <c r="H1540" s="150">
        <v>0</v>
      </c>
      <c r="I1540" s="151">
        <v>2544</v>
      </c>
      <c r="J1540" s="151">
        <v>54</v>
      </c>
      <c r="K1540" s="151">
        <v>54</v>
      </c>
      <c r="L1540" s="151">
        <v>1</v>
      </c>
      <c r="M1540" s="151">
        <v>0</v>
      </c>
      <c r="N1540" s="151">
        <v>2633</v>
      </c>
      <c r="O1540" s="151">
        <v>38</v>
      </c>
      <c r="P1540" s="151">
        <v>38</v>
      </c>
      <c r="Q1540" s="151">
        <v>16</v>
      </c>
      <c r="R1540" s="151">
        <v>0</v>
      </c>
      <c r="S1540" s="152">
        <v>0.015</v>
      </c>
      <c r="T1540" s="153">
        <v>67991</v>
      </c>
      <c r="U1540" s="153">
        <v>999</v>
      </c>
      <c r="V1540" s="153">
        <v>990</v>
      </c>
      <c r="W1540" s="153">
        <v>1</v>
      </c>
      <c r="X1540" s="151">
        <v>872</v>
      </c>
      <c r="Y1540" s="154">
        <v>0.0146784133194099</v>
      </c>
      <c r="Z1540" s="154">
        <v>0.0136443661971831</v>
      </c>
      <c r="AA1540" s="154">
        <v>0.0212264150943396</v>
      </c>
      <c r="AB1540" s="155">
        <v>0.0144322066084314</v>
      </c>
      <c r="AC1540" s="156">
        <v>-0.00758204889715652</v>
      </c>
      <c r="AD1540" s="157">
        <v>17203</v>
      </c>
      <c r="AE1540" s="158">
        <v>257</v>
      </c>
      <c r="AF1540" s="158">
        <v>0</v>
      </c>
      <c r="AG1540" s="158">
        <v>17433</v>
      </c>
      <c r="AH1540" s="158">
        <v>251</v>
      </c>
      <c r="AI1540" s="158">
        <v>0</v>
      </c>
      <c r="AJ1540" s="155">
        <v>0.0149392547811428</v>
      </c>
      <c r="AK1540" s="155">
        <v>0.0143979808409339</v>
      </c>
      <c r="AL1540" s="156">
        <v>0.000541273940208961</v>
      </c>
    </row>
    <row r="1541" spans="1:38">
      <c r="A1541" s="166" t="s">
        <v>1085</v>
      </c>
      <c r="B1541" s="167" t="s">
        <v>1845</v>
      </c>
      <c r="C1541" s="167" t="s">
        <v>1366</v>
      </c>
      <c r="D1541" s="150">
        <v>1845</v>
      </c>
      <c r="E1541" s="150">
        <v>43</v>
      </c>
      <c r="F1541" s="150">
        <v>26</v>
      </c>
      <c r="G1541" s="150">
        <v>0</v>
      </c>
      <c r="H1541" s="150">
        <v>0</v>
      </c>
      <c r="I1541" s="151">
        <v>2112</v>
      </c>
      <c r="J1541" s="151">
        <v>61</v>
      </c>
      <c r="K1541" s="151">
        <v>61</v>
      </c>
      <c r="L1541" s="151">
        <v>3</v>
      </c>
      <c r="M1541" s="151">
        <v>0</v>
      </c>
      <c r="N1541" s="151">
        <v>2211</v>
      </c>
      <c r="O1541" s="151">
        <v>47</v>
      </c>
      <c r="P1541" s="151">
        <v>47</v>
      </c>
      <c r="Q1541" s="151">
        <v>19</v>
      </c>
      <c r="R1541" s="151">
        <v>0</v>
      </c>
      <c r="S1541" s="152">
        <v>0.015</v>
      </c>
      <c r="T1541" s="153">
        <v>57312</v>
      </c>
      <c r="U1541" s="153">
        <v>1404</v>
      </c>
      <c r="V1541" s="153">
        <v>1387</v>
      </c>
      <c r="W1541" s="153">
        <v>1</v>
      </c>
      <c r="X1541" s="151">
        <v>1223</v>
      </c>
      <c r="Y1541" s="154">
        <v>0.0244800390843104</v>
      </c>
      <c r="Z1541" s="154">
        <v>0.0233062330623306</v>
      </c>
      <c r="AA1541" s="154">
        <v>0.0288825757575758</v>
      </c>
      <c r="AB1541" s="155">
        <v>0.0212573496155586</v>
      </c>
      <c r="AC1541" s="156">
        <v>-0.00557634269524513</v>
      </c>
      <c r="AD1541" s="157">
        <v>14551</v>
      </c>
      <c r="AE1541" s="158">
        <v>384</v>
      </c>
      <c r="AF1541" s="158">
        <v>0</v>
      </c>
      <c r="AG1541" s="158">
        <v>14579</v>
      </c>
      <c r="AH1541" s="158">
        <v>366</v>
      </c>
      <c r="AI1541" s="158">
        <v>0</v>
      </c>
      <c r="AJ1541" s="155">
        <v>0.0263899388358188</v>
      </c>
      <c r="AK1541" s="155">
        <v>0.0251046025104603</v>
      </c>
      <c r="AL1541" s="156">
        <v>0.00128533632535859</v>
      </c>
    </row>
    <row r="1542" spans="1:38">
      <c r="A1542" s="166" t="s">
        <v>1085</v>
      </c>
      <c r="B1542" s="167" t="s">
        <v>1845</v>
      </c>
      <c r="C1542" s="167" t="s">
        <v>1367</v>
      </c>
      <c r="D1542" s="150">
        <v>3170</v>
      </c>
      <c r="E1542" s="150">
        <v>51</v>
      </c>
      <c r="F1542" s="150">
        <v>36</v>
      </c>
      <c r="G1542" s="150">
        <v>0</v>
      </c>
      <c r="H1542" s="150">
        <v>0</v>
      </c>
      <c r="I1542" s="151">
        <v>3514</v>
      </c>
      <c r="J1542" s="151">
        <v>61</v>
      </c>
      <c r="K1542" s="151">
        <v>61</v>
      </c>
      <c r="L1542" s="151">
        <v>0</v>
      </c>
      <c r="M1542" s="151">
        <v>0</v>
      </c>
      <c r="N1542" s="151">
        <v>3807</v>
      </c>
      <c r="O1542" s="151">
        <v>93</v>
      </c>
      <c r="P1542" s="151">
        <v>93</v>
      </c>
      <c r="Q1542" s="151">
        <v>14</v>
      </c>
      <c r="R1542" s="151">
        <v>0</v>
      </c>
      <c r="S1542" s="152">
        <v>0.015</v>
      </c>
      <c r="T1542" s="153">
        <v>96822</v>
      </c>
      <c r="U1542" s="153">
        <v>1880</v>
      </c>
      <c r="V1542" s="153">
        <v>1865</v>
      </c>
      <c r="W1542" s="153">
        <v>1</v>
      </c>
      <c r="X1542" s="151">
        <v>1624</v>
      </c>
      <c r="Y1542" s="154">
        <v>0.0194067464006114</v>
      </c>
      <c r="Z1542" s="154">
        <v>0.0160883280757098</v>
      </c>
      <c r="AA1542" s="154">
        <v>0.0173591348890154</v>
      </c>
      <c r="AB1542" s="155">
        <v>0.0244286840031521</v>
      </c>
      <c r="AC1542" s="156">
        <v>-0.00127080681330559</v>
      </c>
      <c r="AD1542" s="157">
        <v>24380</v>
      </c>
      <c r="AE1542" s="158">
        <v>503</v>
      </c>
      <c r="AF1542" s="158">
        <v>0</v>
      </c>
      <c r="AG1542" s="158">
        <v>24154</v>
      </c>
      <c r="AH1542" s="158">
        <v>455</v>
      </c>
      <c r="AI1542" s="158">
        <v>0</v>
      </c>
      <c r="AJ1542" s="155">
        <v>0.0206316652994258</v>
      </c>
      <c r="AK1542" s="155">
        <v>0.0188374596340151</v>
      </c>
      <c r="AL1542" s="156">
        <v>0.00179420566541069</v>
      </c>
    </row>
    <row r="1543" spans="1:38">
      <c r="A1543" s="166" t="s">
        <v>1085</v>
      </c>
      <c r="B1543" s="167" t="s">
        <v>1845</v>
      </c>
      <c r="C1543" s="167" t="s">
        <v>1368</v>
      </c>
      <c r="D1543" s="150">
        <v>0</v>
      </c>
      <c r="E1543" s="150">
        <v>0</v>
      </c>
      <c r="F1543" s="150">
        <v>0</v>
      </c>
      <c r="G1543" s="150">
        <v>0</v>
      </c>
      <c r="H1543" s="150">
        <v>0</v>
      </c>
      <c r="I1543" s="151">
        <v>0</v>
      </c>
      <c r="J1543" s="151">
        <v>0</v>
      </c>
      <c r="K1543" s="151">
        <v>0</v>
      </c>
      <c r="L1543" s="151">
        <v>0</v>
      </c>
      <c r="M1543" s="151">
        <v>0</v>
      </c>
      <c r="N1543" s="151">
        <v>0</v>
      </c>
      <c r="O1543" s="151">
        <v>0</v>
      </c>
      <c r="P1543" s="151">
        <v>0</v>
      </c>
      <c r="Q1543" s="151">
        <v>0</v>
      </c>
      <c r="R1543" s="151">
        <v>0</v>
      </c>
      <c r="S1543" s="152">
        <v>0.015</v>
      </c>
      <c r="T1543" s="153">
        <v>0</v>
      </c>
      <c r="U1543" s="153">
        <v>0</v>
      </c>
      <c r="V1543" s="153">
        <v>0</v>
      </c>
      <c r="W1543" s="153">
        <v>0</v>
      </c>
      <c r="X1543" s="151">
        <v>0</v>
      </c>
      <c r="Y1543" s="154">
        <v>0</v>
      </c>
      <c r="Z1543" s="154">
        <v>0</v>
      </c>
      <c r="AA1543" s="154">
        <v>0</v>
      </c>
      <c r="AB1543" s="155">
        <v>0</v>
      </c>
      <c r="AC1543" s="156">
        <v>0</v>
      </c>
      <c r="AD1543" s="157">
        <v>0</v>
      </c>
      <c r="AE1543" s="158">
        <v>0</v>
      </c>
      <c r="AF1543" s="158">
        <v>0</v>
      </c>
      <c r="AG1543" s="158">
        <v>0</v>
      </c>
      <c r="AH1543" s="158">
        <v>0</v>
      </c>
      <c r="AI1543" s="158">
        <v>0</v>
      </c>
      <c r="AJ1543" s="155">
        <v>0</v>
      </c>
      <c r="AK1543" s="155">
        <v>0</v>
      </c>
      <c r="AL1543" s="156">
        <v>0</v>
      </c>
    </row>
    <row r="1544" spans="1:38">
      <c r="A1544" s="166" t="s">
        <v>1085</v>
      </c>
      <c r="B1544" s="167" t="s">
        <v>1845</v>
      </c>
      <c r="C1544" s="167" t="s">
        <v>1369</v>
      </c>
      <c r="D1544" s="150">
        <v>3366</v>
      </c>
      <c r="E1544" s="150">
        <v>51</v>
      </c>
      <c r="F1544" s="150">
        <v>36</v>
      </c>
      <c r="G1544" s="150">
        <v>3</v>
      </c>
      <c r="H1544" s="150">
        <v>0</v>
      </c>
      <c r="I1544" s="151">
        <v>3371</v>
      </c>
      <c r="J1544" s="151">
        <v>56</v>
      </c>
      <c r="K1544" s="151">
        <v>56</v>
      </c>
      <c r="L1544" s="151">
        <v>3</v>
      </c>
      <c r="M1544" s="151">
        <v>0</v>
      </c>
      <c r="N1544" s="151">
        <v>3408</v>
      </c>
      <c r="O1544" s="151">
        <v>48</v>
      </c>
      <c r="P1544" s="151">
        <v>48</v>
      </c>
      <c r="Q1544" s="151">
        <v>22</v>
      </c>
      <c r="R1544" s="151">
        <v>0</v>
      </c>
      <c r="S1544" s="152">
        <v>0.015</v>
      </c>
      <c r="T1544" s="153">
        <v>94633</v>
      </c>
      <c r="U1544" s="153">
        <v>1363</v>
      </c>
      <c r="V1544" s="153">
        <v>1348</v>
      </c>
      <c r="W1544" s="153">
        <v>2</v>
      </c>
      <c r="X1544" s="151">
        <v>1190</v>
      </c>
      <c r="Y1544" s="154">
        <v>0.0143818752443651</v>
      </c>
      <c r="Z1544" s="154">
        <v>0.0151515151515152</v>
      </c>
      <c r="AA1544" s="154">
        <v>0.0166122812221893</v>
      </c>
      <c r="AB1544" s="155">
        <v>0.0140845070422535</v>
      </c>
      <c r="AC1544" s="156">
        <v>-0.00146076607067411</v>
      </c>
      <c r="AD1544" s="157">
        <v>23771</v>
      </c>
      <c r="AE1544" s="158">
        <v>376</v>
      </c>
      <c r="AF1544" s="158">
        <v>0</v>
      </c>
      <c r="AG1544" s="158">
        <v>23651</v>
      </c>
      <c r="AH1544" s="158">
        <v>345</v>
      </c>
      <c r="AI1544" s="158">
        <v>2</v>
      </c>
      <c r="AJ1544" s="155">
        <v>0.015817592865256</v>
      </c>
      <c r="AK1544" s="155">
        <v>0.0145025580313729</v>
      </c>
      <c r="AL1544" s="156">
        <v>0.0013150348338831</v>
      </c>
    </row>
    <row r="1545" spans="1:38">
      <c r="A1545" s="166" t="s">
        <v>1085</v>
      </c>
      <c r="B1545" s="167" t="s">
        <v>1846</v>
      </c>
      <c r="C1545" s="167" t="s">
        <v>1370</v>
      </c>
      <c r="D1545" s="150">
        <v>4692</v>
      </c>
      <c r="E1545" s="150">
        <v>99</v>
      </c>
      <c r="F1545" s="150">
        <v>48</v>
      </c>
      <c r="G1545" s="150">
        <v>0</v>
      </c>
      <c r="H1545" s="150">
        <v>0</v>
      </c>
      <c r="I1545" s="151">
        <v>4093</v>
      </c>
      <c r="J1545" s="151">
        <v>89</v>
      </c>
      <c r="K1545" s="151">
        <v>88</v>
      </c>
      <c r="L1545" s="151">
        <v>0</v>
      </c>
      <c r="M1545" s="151">
        <v>0</v>
      </c>
      <c r="N1545" s="151">
        <v>3982</v>
      </c>
      <c r="O1545" s="151">
        <v>105</v>
      </c>
      <c r="P1545" s="151">
        <v>105</v>
      </c>
      <c r="Q1545" s="151">
        <v>17</v>
      </c>
      <c r="R1545" s="151">
        <v>0</v>
      </c>
      <c r="S1545" s="152">
        <v>0.015</v>
      </c>
      <c r="T1545" s="153">
        <v>121101</v>
      </c>
      <c r="U1545" s="153">
        <v>2452</v>
      </c>
      <c r="V1545" s="153">
        <v>2396</v>
      </c>
      <c r="W1545" s="153">
        <v>0</v>
      </c>
      <c r="X1545" s="151">
        <v>2093</v>
      </c>
      <c r="Y1545" s="154">
        <v>0.0202475619524199</v>
      </c>
      <c r="Z1545" s="154">
        <v>0.0210997442455243</v>
      </c>
      <c r="AA1545" s="154">
        <v>0.0217444417297826</v>
      </c>
      <c r="AB1545" s="155">
        <v>0.026368658965344</v>
      </c>
      <c r="AC1545" s="156">
        <v>-0.000644697484258262</v>
      </c>
      <c r="AD1545" s="157">
        <v>28971</v>
      </c>
      <c r="AE1545" s="158">
        <v>676</v>
      </c>
      <c r="AF1545" s="158">
        <v>0</v>
      </c>
      <c r="AG1545" s="158">
        <v>30003</v>
      </c>
      <c r="AH1545" s="158">
        <v>648</v>
      </c>
      <c r="AI1545" s="158">
        <v>0</v>
      </c>
      <c r="AJ1545" s="155">
        <v>0.0233336785060923</v>
      </c>
      <c r="AK1545" s="155">
        <v>0.0215978402159784</v>
      </c>
      <c r="AL1545" s="156">
        <v>0.0017358382901139</v>
      </c>
    </row>
    <row r="1546" spans="1:38">
      <c r="A1546" s="166" t="s">
        <v>1085</v>
      </c>
      <c r="B1546" s="167" t="s">
        <v>1846</v>
      </c>
      <c r="C1546" s="167" t="s">
        <v>1371</v>
      </c>
      <c r="D1546" s="150">
        <v>4008</v>
      </c>
      <c r="E1546" s="150">
        <v>68</v>
      </c>
      <c r="F1546" s="150">
        <v>39</v>
      </c>
      <c r="G1546" s="150">
        <v>0</v>
      </c>
      <c r="H1546" s="150">
        <v>0</v>
      </c>
      <c r="I1546" s="151">
        <v>3491</v>
      </c>
      <c r="J1546" s="151">
        <v>112</v>
      </c>
      <c r="K1546" s="151">
        <v>112</v>
      </c>
      <c r="L1546" s="151">
        <v>13</v>
      </c>
      <c r="M1546" s="151">
        <v>0</v>
      </c>
      <c r="N1546" s="151">
        <v>3314</v>
      </c>
      <c r="O1546" s="151">
        <v>72</v>
      </c>
      <c r="P1546" s="151">
        <v>72</v>
      </c>
      <c r="Q1546" s="151">
        <v>33</v>
      </c>
      <c r="R1546" s="151">
        <v>0</v>
      </c>
      <c r="S1546" s="152">
        <v>0.015</v>
      </c>
      <c r="T1546" s="153">
        <v>103375</v>
      </c>
      <c r="U1546" s="153">
        <v>2083</v>
      </c>
      <c r="V1546" s="153">
        <v>2054</v>
      </c>
      <c r="W1546" s="153">
        <v>0</v>
      </c>
      <c r="X1546" s="151">
        <v>1852</v>
      </c>
      <c r="Y1546" s="154">
        <v>0.0201499395405079</v>
      </c>
      <c r="Z1546" s="154">
        <v>0.0169660678642715</v>
      </c>
      <c r="AA1546" s="154">
        <v>0.0320824978516185</v>
      </c>
      <c r="AB1546" s="155">
        <v>0.0217260108630054</v>
      </c>
      <c r="AC1546" s="156">
        <v>-0.015116429987347</v>
      </c>
      <c r="AD1546" s="157">
        <v>24416</v>
      </c>
      <c r="AE1546" s="158">
        <v>504</v>
      </c>
      <c r="AF1546" s="158">
        <v>0</v>
      </c>
      <c r="AG1546" s="158">
        <v>24970</v>
      </c>
      <c r="AH1546" s="158">
        <v>516</v>
      </c>
      <c r="AI1546" s="158">
        <v>0</v>
      </c>
      <c r="AJ1546" s="155">
        <v>0.0206422018348624</v>
      </c>
      <c r="AK1546" s="155">
        <v>0.0206647977573088</v>
      </c>
      <c r="AL1546" s="156">
        <v>-2.25959224463834e-5</v>
      </c>
    </row>
    <row r="1547" spans="1:38">
      <c r="A1547" s="166" t="s">
        <v>1085</v>
      </c>
      <c r="B1547" s="167" t="s">
        <v>1846</v>
      </c>
      <c r="C1547" s="167" t="s">
        <v>1372</v>
      </c>
      <c r="D1547" s="150">
        <v>0</v>
      </c>
      <c r="E1547" s="150">
        <v>1</v>
      </c>
      <c r="F1547" s="150">
        <v>1</v>
      </c>
      <c r="G1547" s="150">
        <v>0</v>
      </c>
      <c r="H1547" s="150">
        <v>0</v>
      </c>
      <c r="I1547" s="151">
        <v>103</v>
      </c>
      <c r="J1547" s="151">
        <v>7</v>
      </c>
      <c r="K1547" s="151">
        <v>7</v>
      </c>
      <c r="L1547" s="151">
        <v>7</v>
      </c>
      <c r="M1547" s="151">
        <v>0</v>
      </c>
      <c r="N1547" s="151">
        <v>2</v>
      </c>
      <c r="O1547" s="151">
        <v>1</v>
      </c>
      <c r="P1547" s="151">
        <v>1</v>
      </c>
      <c r="Q1547" s="151">
        <v>1</v>
      </c>
      <c r="R1547" s="151">
        <v>0</v>
      </c>
      <c r="S1547" s="152">
        <v>0.015</v>
      </c>
      <c r="T1547" s="153">
        <v>1134</v>
      </c>
      <c r="U1547" s="153">
        <v>137</v>
      </c>
      <c r="V1547" s="153">
        <v>137</v>
      </c>
      <c r="W1547" s="153">
        <v>0</v>
      </c>
      <c r="X1547" s="151">
        <v>136</v>
      </c>
      <c r="Y1547" s="154">
        <v>0.120811287477954</v>
      </c>
      <c r="Z1547" s="154">
        <v>0</v>
      </c>
      <c r="AA1547" s="154">
        <v>0.0679611650485437</v>
      </c>
      <c r="AB1547" s="155">
        <v>0.5</v>
      </c>
      <c r="AC1547" s="156">
        <v>-0.0679611650485437</v>
      </c>
      <c r="AD1547" s="157">
        <v>261</v>
      </c>
      <c r="AE1547" s="158">
        <v>29</v>
      </c>
      <c r="AF1547" s="158">
        <v>0</v>
      </c>
      <c r="AG1547" s="158">
        <v>357</v>
      </c>
      <c r="AH1547" s="158">
        <v>29</v>
      </c>
      <c r="AI1547" s="158">
        <v>0</v>
      </c>
      <c r="AJ1547" s="155">
        <v>0.111111111111111</v>
      </c>
      <c r="AK1547" s="155">
        <v>0.0812324929971989</v>
      </c>
      <c r="AL1547" s="156">
        <v>0.0298786181139122</v>
      </c>
    </row>
    <row r="1548" spans="1:38">
      <c r="A1548" s="166" t="s">
        <v>1085</v>
      </c>
      <c r="B1548" s="167" t="s">
        <v>1846</v>
      </c>
      <c r="C1548" s="167" t="s">
        <v>1373</v>
      </c>
      <c r="D1548" s="150">
        <v>1981</v>
      </c>
      <c r="E1548" s="150">
        <v>67</v>
      </c>
      <c r="F1548" s="150">
        <v>49</v>
      </c>
      <c r="G1548" s="150">
        <v>0</v>
      </c>
      <c r="H1548" s="150">
        <v>0</v>
      </c>
      <c r="I1548" s="151">
        <v>1779</v>
      </c>
      <c r="J1548" s="151">
        <v>39</v>
      </c>
      <c r="K1548" s="151">
        <v>39</v>
      </c>
      <c r="L1548" s="151">
        <v>6</v>
      </c>
      <c r="M1548" s="151">
        <v>0</v>
      </c>
      <c r="N1548" s="151">
        <v>1769</v>
      </c>
      <c r="O1548" s="151">
        <v>43</v>
      </c>
      <c r="P1548" s="151">
        <v>43</v>
      </c>
      <c r="Q1548" s="151">
        <v>14</v>
      </c>
      <c r="R1548" s="151">
        <v>0</v>
      </c>
      <c r="S1548" s="152">
        <v>0.015</v>
      </c>
      <c r="T1548" s="153">
        <v>55548</v>
      </c>
      <c r="U1548" s="153">
        <v>1076</v>
      </c>
      <c r="V1548" s="153">
        <v>1058</v>
      </c>
      <c r="W1548" s="153">
        <v>2</v>
      </c>
      <c r="X1548" s="151">
        <v>931</v>
      </c>
      <c r="Y1548" s="154">
        <v>0.0193346295096133</v>
      </c>
      <c r="Z1548" s="154">
        <v>0.0338213023725391</v>
      </c>
      <c r="AA1548" s="154">
        <v>0.0219224283305228</v>
      </c>
      <c r="AB1548" s="155">
        <v>0.0243075183719616</v>
      </c>
      <c r="AC1548" s="156">
        <v>0.0118988740420164</v>
      </c>
      <c r="AD1548" s="157">
        <v>13084</v>
      </c>
      <c r="AE1548" s="158">
        <v>277</v>
      </c>
      <c r="AF1548" s="158">
        <v>0</v>
      </c>
      <c r="AG1548" s="158">
        <v>13753</v>
      </c>
      <c r="AH1548" s="158">
        <v>302</v>
      </c>
      <c r="AI1548" s="158">
        <v>0</v>
      </c>
      <c r="AJ1548" s="155">
        <v>0.021170895750535</v>
      </c>
      <c r="AK1548" s="155">
        <v>0.0219588453428343</v>
      </c>
      <c r="AL1548" s="156">
        <v>-0.000787949592299286</v>
      </c>
    </row>
    <row r="1549" spans="1:38">
      <c r="A1549" s="166" t="s">
        <v>1085</v>
      </c>
      <c r="B1549" s="167" t="s">
        <v>1846</v>
      </c>
      <c r="C1549" s="167" t="s">
        <v>1374</v>
      </c>
      <c r="D1549" s="150">
        <v>3332</v>
      </c>
      <c r="E1549" s="150">
        <v>64</v>
      </c>
      <c r="F1549" s="150">
        <v>39</v>
      </c>
      <c r="G1549" s="150">
        <v>0</v>
      </c>
      <c r="H1549" s="150">
        <v>0</v>
      </c>
      <c r="I1549" s="151">
        <v>3179</v>
      </c>
      <c r="J1549" s="151">
        <v>103</v>
      </c>
      <c r="K1549" s="151">
        <v>103</v>
      </c>
      <c r="L1549" s="151">
        <v>0</v>
      </c>
      <c r="M1549" s="151">
        <v>0</v>
      </c>
      <c r="N1549" s="151">
        <v>3103</v>
      </c>
      <c r="O1549" s="151">
        <v>25</v>
      </c>
      <c r="P1549" s="151">
        <v>25</v>
      </c>
      <c r="Q1549" s="151">
        <v>2</v>
      </c>
      <c r="R1549" s="151">
        <v>0</v>
      </c>
      <c r="S1549" s="152">
        <v>0.015</v>
      </c>
      <c r="T1549" s="153">
        <v>96643</v>
      </c>
      <c r="U1549" s="153">
        <v>1596</v>
      </c>
      <c r="V1549" s="153">
        <v>1571</v>
      </c>
      <c r="W1549" s="153">
        <v>0</v>
      </c>
      <c r="X1549" s="151">
        <v>1367</v>
      </c>
      <c r="Y1549" s="154">
        <v>0.0165143880053392</v>
      </c>
      <c r="Z1549" s="154">
        <v>0.0192076830732293</v>
      </c>
      <c r="AA1549" s="154">
        <v>0.0324001258257314</v>
      </c>
      <c r="AB1549" s="155">
        <v>0.00805671930389945</v>
      </c>
      <c r="AC1549" s="156">
        <v>-0.0131924427525021</v>
      </c>
      <c r="AD1549" s="157">
        <v>22423</v>
      </c>
      <c r="AE1549" s="158">
        <v>393</v>
      </c>
      <c r="AF1549" s="158">
        <v>0</v>
      </c>
      <c r="AG1549" s="158">
        <v>23127</v>
      </c>
      <c r="AH1549" s="158">
        <v>424</v>
      </c>
      <c r="AI1549" s="158">
        <v>0</v>
      </c>
      <c r="AJ1549" s="155">
        <v>0.0175266467466441</v>
      </c>
      <c r="AK1549" s="155">
        <v>0.0183335495308514</v>
      </c>
      <c r="AL1549" s="156">
        <v>-0.000806902784207315</v>
      </c>
    </row>
    <row r="1550" spans="1:38">
      <c r="A1550" s="166" t="s">
        <v>1085</v>
      </c>
      <c r="B1550" s="167" t="s">
        <v>1846</v>
      </c>
      <c r="C1550" s="167" t="s">
        <v>1375</v>
      </c>
      <c r="D1550" s="150">
        <v>550</v>
      </c>
      <c r="E1550" s="150">
        <v>0</v>
      </c>
      <c r="F1550" s="150">
        <v>0</v>
      </c>
      <c r="G1550" s="150">
        <v>0</v>
      </c>
      <c r="H1550" s="150">
        <v>0</v>
      </c>
      <c r="I1550" s="151">
        <v>554</v>
      </c>
      <c r="J1550" s="151">
        <v>0</v>
      </c>
      <c r="K1550" s="151">
        <v>0</v>
      </c>
      <c r="L1550" s="151">
        <v>0</v>
      </c>
      <c r="M1550" s="151">
        <v>0</v>
      </c>
      <c r="N1550" s="151">
        <v>547</v>
      </c>
      <c r="O1550" s="151">
        <v>0</v>
      </c>
      <c r="P1550" s="151">
        <v>0</v>
      </c>
      <c r="Q1550" s="151">
        <v>0</v>
      </c>
      <c r="R1550" s="151">
        <v>0</v>
      </c>
      <c r="S1550" s="152">
        <v>0.015</v>
      </c>
      <c r="T1550" s="153">
        <v>13451</v>
      </c>
      <c r="U1550" s="153">
        <v>18</v>
      </c>
      <c r="V1550" s="153">
        <v>18</v>
      </c>
      <c r="W1550" s="153">
        <v>0</v>
      </c>
      <c r="X1550" s="151">
        <v>18</v>
      </c>
      <c r="Y1550" s="154">
        <v>0.0013381904691101</v>
      </c>
      <c r="Z1550" s="154">
        <v>0</v>
      </c>
      <c r="AA1550" s="154">
        <v>0</v>
      </c>
      <c r="AB1550" s="155">
        <v>0</v>
      </c>
      <c r="AC1550" s="156">
        <v>0</v>
      </c>
      <c r="AD1550" s="157">
        <v>3346</v>
      </c>
      <c r="AE1550" s="158">
        <v>1</v>
      </c>
      <c r="AF1550" s="158">
        <v>0</v>
      </c>
      <c r="AG1550" s="158">
        <v>3354</v>
      </c>
      <c r="AH1550" s="158">
        <v>5</v>
      </c>
      <c r="AI1550" s="158">
        <v>0</v>
      </c>
      <c r="AJ1550" s="155">
        <v>0.000298864315600717</v>
      </c>
      <c r="AK1550" s="155">
        <v>0.00149075730471079</v>
      </c>
      <c r="AL1550" s="156">
        <v>-0.00119189298911008</v>
      </c>
    </row>
    <row r="1551" spans="1:38">
      <c r="A1551" s="166" t="s">
        <v>1085</v>
      </c>
      <c r="B1551" s="167" t="s">
        <v>1846</v>
      </c>
      <c r="C1551" s="167" t="s">
        <v>1376</v>
      </c>
      <c r="D1551" s="150">
        <v>2917</v>
      </c>
      <c r="E1551" s="150">
        <v>67</v>
      </c>
      <c r="F1551" s="150">
        <v>36</v>
      </c>
      <c r="G1551" s="150">
        <v>0</v>
      </c>
      <c r="H1551" s="150">
        <v>0</v>
      </c>
      <c r="I1551" s="151">
        <v>2501</v>
      </c>
      <c r="J1551" s="151">
        <v>39</v>
      </c>
      <c r="K1551" s="151">
        <v>38</v>
      </c>
      <c r="L1551" s="151">
        <v>2</v>
      </c>
      <c r="M1551" s="151">
        <v>0</v>
      </c>
      <c r="N1551" s="151">
        <v>2741</v>
      </c>
      <c r="O1551" s="151">
        <v>66</v>
      </c>
      <c r="P1551" s="151">
        <v>66</v>
      </c>
      <c r="Q1551" s="151">
        <v>15</v>
      </c>
      <c r="R1551" s="151">
        <v>0</v>
      </c>
      <c r="S1551" s="152">
        <v>0.015</v>
      </c>
      <c r="T1551" s="153">
        <v>78370</v>
      </c>
      <c r="U1551" s="153">
        <v>1549</v>
      </c>
      <c r="V1551" s="153">
        <v>1517</v>
      </c>
      <c r="W1551" s="153">
        <v>0</v>
      </c>
      <c r="X1551" s="151">
        <v>1359</v>
      </c>
      <c r="Y1551" s="154">
        <v>0.0197652162817405</v>
      </c>
      <c r="Z1551" s="154">
        <v>0.0229688035653068</v>
      </c>
      <c r="AA1551" s="154">
        <v>0.015593762495002</v>
      </c>
      <c r="AB1551" s="155">
        <v>0.0240788033564393</v>
      </c>
      <c r="AC1551" s="156">
        <v>0.00737504107030482</v>
      </c>
      <c r="AD1551" s="157">
        <v>18338</v>
      </c>
      <c r="AE1551" s="158">
        <v>383</v>
      </c>
      <c r="AF1551" s="158">
        <v>0</v>
      </c>
      <c r="AG1551" s="158">
        <v>19340</v>
      </c>
      <c r="AH1551" s="158">
        <v>416</v>
      </c>
      <c r="AI1551" s="158">
        <v>0</v>
      </c>
      <c r="AJ1551" s="155">
        <v>0.020885592758207</v>
      </c>
      <c r="AK1551" s="155">
        <v>0.0215098241985522</v>
      </c>
      <c r="AL1551" s="156">
        <v>-0.000624231440345221</v>
      </c>
    </row>
    <row r="1552" spans="1:38">
      <c r="A1552" s="166" t="s">
        <v>1085</v>
      </c>
      <c r="B1552" s="167" t="s">
        <v>1846</v>
      </c>
      <c r="C1552" s="167" t="s">
        <v>1377</v>
      </c>
      <c r="D1552" s="150">
        <v>6332</v>
      </c>
      <c r="E1552" s="150">
        <v>116</v>
      </c>
      <c r="F1552" s="150">
        <v>75</v>
      </c>
      <c r="G1552" s="150">
        <v>0</v>
      </c>
      <c r="H1552" s="150">
        <v>0</v>
      </c>
      <c r="I1552" s="151">
        <v>5361</v>
      </c>
      <c r="J1552" s="151">
        <v>121</v>
      </c>
      <c r="K1552" s="151">
        <v>120</v>
      </c>
      <c r="L1552" s="151">
        <v>14</v>
      </c>
      <c r="M1552" s="151">
        <v>0</v>
      </c>
      <c r="N1552" s="151">
        <v>5468</v>
      </c>
      <c r="O1552" s="151">
        <v>126</v>
      </c>
      <c r="P1552" s="151">
        <v>126</v>
      </c>
      <c r="Q1552" s="151">
        <v>41</v>
      </c>
      <c r="R1552" s="151">
        <v>0</v>
      </c>
      <c r="S1552" s="152">
        <v>0.015</v>
      </c>
      <c r="T1552" s="153">
        <v>170659</v>
      </c>
      <c r="U1552" s="153">
        <v>3049</v>
      </c>
      <c r="V1552" s="153">
        <v>3006</v>
      </c>
      <c r="W1552" s="153">
        <v>0</v>
      </c>
      <c r="X1552" s="151">
        <v>2681</v>
      </c>
      <c r="Y1552" s="154">
        <v>0.0178660369508787</v>
      </c>
      <c r="Z1552" s="154">
        <v>0.018319646241314</v>
      </c>
      <c r="AA1552" s="154">
        <v>0.0225704159671703</v>
      </c>
      <c r="AB1552" s="155">
        <v>0.0230431602048281</v>
      </c>
      <c r="AC1552" s="156">
        <v>-0.00425076972585635</v>
      </c>
      <c r="AD1552" s="157">
        <v>39318</v>
      </c>
      <c r="AE1552" s="158">
        <v>754</v>
      </c>
      <c r="AF1552" s="158">
        <v>0</v>
      </c>
      <c r="AG1552" s="158">
        <v>40706</v>
      </c>
      <c r="AH1552" s="158">
        <v>729</v>
      </c>
      <c r="AI1552" s="158">
        <v>0</v>
      </c>
      <c r="AJ1552" s="155">
        <v>0.0191769672923343</v>
      </c>
      <c r="AK1552" s="155">
        <v>0.0179089077777232</v>
      </c>
      <c r="AL1552" s="156">
        <v>0.00126805951461111</v>
      </c>
    </row>
    <row r="1553" spans="1:38">
      <c r="A1553" s="166" t="s">
        <v>1085</v>
      </c>
      <c r="B1553" s="167" t="s">
        <v>1846</v>
      </c>
      <c r="C1553" s="167" t="s">
        <v>1378</v>
      </c>
      <c r="D1553" s="150">
        <v>2643</v>
      </c>
      <c r="E1553" s="150">
        <v>56</v>
      </c>
      <c r="F1553" s="150">
        <v>36</v>
      </c>
      <c r="G1553" s="150">
        <v>1</v>
      </c>
      <c r="H1553" s="150">
        <v>0</v>
      </c>
      <c r="I1553" s="151">
        <v>2529</v>
      </c>
      <c r="J1553" s="151">
        <v>51</v>
      </c>
      <c r="K1553" s="151">
        <v>51</v>
      </c>
      <c r="L1553" s="151">
        <v>1</v>
      </c>
      <c r="M1553" s="151">
        <v>0</v>
      </c>
      <c r="N1553" s="151">
        <v>2372</v>
      </c>
      <c r="O1553" s="151">
        <v>59</v>
      </c>
      <c r="P1553" s="151">
        <v>59</v>
      </c>
      <c r="Q1553" s="151">
        <v>21</v>
      </c>
      <c r="R1553" s="151">
        <v>0</v>
      </c>
      <c r="S1553" s="152">
        <v>0.015</v>
      </c>
      <c r="T1553" s="153">
        <v>73044</v>
      </c>
      <c r="U1553" s="153">
        <v>1379</v>
      </c>
      <c r="V1553" s="153">
        <v>1357</v>
      </c>
      <c r="W1553" s="153">
        <v>0</v>
      </c>
      <c r="X1553" s="151">
        <v>1210</v>
      </c>
      <c r="Y1553" s="154">
        <v>0.0188790318164394</v>
      </c>
      <c r="Z1553" s="154">
        <v>0.0211880438895195</v>
      </c>
      <c r="AA1553" s="154">
        <v>0.0201660735468565</v>
      </c>
      <c r="AB1553" s="155">
        <v>0.0248735244519393</v>
      </c>
      <c r="AC1553" s="156">
        <v>0.00102197034266302</v>
      </c>
      <c r="AD1553" s="157">
        <v>17052</v>
      </c>
      <c r="AE1553" s="158">
        <v>370</v>
      </c>
      <c r="AF1553" s="158">
        <v>0</v>
      </c>
      <c r="AG1553" s="158">
        <v>17487</v>
      </c>
      <c r="AH1553" s="158">
        <v>342</v>
      </c>
      <c r="AI1553" s="158">
        <v>0</v>
      </c>
      <c r="AJ1553" s="155">
        <v>0.0216983345062163</v>
      </c>
      <c r="AK1553" s="155">
        <v>0.0195573854863613</v>
      </c>
      <c r="AL1553" s="156">
        <v>0.00214094901985498</v>
      </c>
    </row>
    <row r="1554" spans="1:38">
      <c r="A1554" s="166" t="s">
        <v>1085</v>
      </c>
      <c r="B1554" s="167" t="s">
        <v>1846</v>
      </c>
      <c r="C1554" s="167" t="s">
        <v>1379</v>
      </c>
      <c r="D1554" s="150">
        <v>2709</v>
      </c>
      <c r="E1554" s="150">
        <v>31</v>
      </c>
      <c r="F1554" s="150">
        <v>24</v>
      </c>
      <c r="G1554" s="150">
        <v>0</v>
      </c>
      <c r="H1554" s="150">
        <v>0</v>
      </c>
      <c r="I1554" s="151">
        <v>2512</v>
      </c>
      <c r="J1554" s="151">
        <v>39</v>
      </c>
      <c r="K1554" s="151">
        <v>39</v>
      </c>
      <c r="L1554" s="151">
        <v>0</v>
      </c>
      <c r="M1554" s="151">
        <v>0</v>
      </c>
      <c r="N1554" s="151">
        <v>2279</v>
      </c>
      <c r="O1554" s="151">
        <v>43</v>
      </c>
      <c r="P1554" s="151">
        <v>43</v>
      </c>
      <c r="Q1554" s="151">
        <v>11</v>
      </c>
      <c r="R1554" s="151">
        <v>0</v>
      </c>
      <c r="S1554" s="152">
        <v>0.015</v>
      </c>
      <c r="T1554" s="153">
        <v>71992</v>
      </c>
      <c r="U1554" s="153">
        <v>1080</v>
      </c>
      <c r="V1554" s="153">
        <v>1071</v>
      </c>
      <c r="W1554" s="153">
        <v>1</v>
      </c>
      <c r="X1554" s="151">
        <v>944</v>
      </c>
      <c r="Y1554" s="154">
        <v>0.0149877764196022</v>
      </c>
      <c r="Z1554" s="154">
        <v>0.0114433370247324</v>
      </c>
      <c r="AA1554" s="154">
        <v>0.0155254777070064</v>
      </c>
      <c r="AB1554" s="155">
        <v>0.0188679245283019</v>
      </c>
      <c r="AC1554" s="156">
        <v>-0.004082140682274</v>
      </c>
      <c r="AD1554" s="157">
        <v>17348</v>
      </c>
      <c r="AE1554" s="158">
        <v>272</v>
      </c>
      <c r="AF1554" s="158">
        <v>0</v>
      </c>
      <c r="AG1554" s="158">
        <v>17924</v>
      </c>
      <c r="AH1554" s="158">
        <v>298</v>
      </c>
      <c r="AI1554" s="158">
        <v>0</v>
      </c>
      <c r="AJ1554" s="155">
        <v>0.0156790408116209</v>
      </c>
      <c r="AK1554" s="155">
        <v>0.0166257531800937</v>
      </c>
      <c r="AL1554" s="156">
        <v>-0.000946712368472793</v>
      </c>
    </row>
    <row r="1555" spans="1:38">
      <c r="A1555" s="166" t="s">
        <v>1085</v>
      </c>
      <c r="B1555" s="167" t="s">
        <v>1846</v>
      </c>
      <c r="C1555" s="167" t="s">
        <v>1380</v>
      </c>
      <c r="D1555" s="150">
        <v>1553</v>
      </c>
      <c r="E1555" s="150">
        <v>18</v>
      </c>
      <c r="F1555" s="150">
        <v>14</v>
      </c>
      <c r="G1555" s="150">
        <v>0</v>
      </c>
      <c r="H1555" s="150">
        <v>0</v>
      </c>
      <c r="I1555" s="151">
        <v>1393</v>
      </c>
      <c r="J1555" s="151">
        <v>39</v>
      </c>
      <c r="K1555" s="151">
        <v>38</v>
      </c>
      <c r="L1555" s="151">
        <v>0</v>
      </c>
      <c r="M1555" s="151">
        <v>0</v>
      </c>
      <c r="N1555" s="151">
        <v>1415</v>
      </c>
      <c r="O1555" s="151">
        <v>19</v>
      </c>
      <c r="P1555" s="151">
        <v>19</v>
      </c>
      <c r="Q1555" s="151">
        <v>8</v>
      </c>
      <c r="R1555" s="151">
        <v>0</v>
      </c>
      <c r="S1555" s="152">
        <v>0.015</v>
      </c>
      <c r="T1555" s="153">
        <v>44540</v>
      </c>
      <c r="U1555" s="153">
        <v>772</v>
      </c>
      <c r="V1555" s="153">
        <v>767</v>
      </c>
      <c r="W1555" s="153">
        <v>0</v>
      </c>
      <c r="X1555" s="151">
        <v>684</v>
      </c>
      <c r="Y1555" s="154">
        <v>0.0173327346205658</v>
      </c>
      <c r="Z1555" s="154">
        <v>0.0115904700579523</v>
      </c>
      <c r="AA1555" s="154">
        <v>0.0279971284996411</v>
      </c>
      <c r="AB1555" s="155">
        <v>0.0134275618374558</v>
      </c>
      <c r="AC1555" s="156">
        <v>-0.0164066584416887</v>
      </c>
      <c r="AD1555" s="157">
        <v>10100</v>
      </c>
      <c r="AE1555" s="158">
        <v>202</v>
      </c>
      <c r="AF1555" s="158">
        <v>0</v>
      </c>
      <c r="AG1555" s="158">
        <v>10276</v>
      </c>
      <c r="AH1555" s="158">
        <v>199</v>
      </c>
      <c r="AI1555" s="158">
        <v>0</v>
      </c>
      <c r="AJ1555" s="155">
        <v>0.02</v>
      </c>
      <c r="AK1555" s="155">
        <v>0.0193655118723239</v>
      </c>
      <c r="AL1555" s="156">
        <v>0.00063448812767614</v>
      </c>
    </row>
    <row r="1556" spans="1:38">
      <c r="A1556" s="166" t="s">
        <v>1085</v>
      </c>
      <c r="B1556" s="167" t="s">
        <v>1846</v>
      </c>
      <c r="C1556" s="167" t="s">
        <v>1381</v>
      </c>
      <c r="D1556" s="150">
        <v>4188</v>
      </c>
      <c r="E1556" s="150">
        <v>88</v>
      </c>
      <c r="F1556" s="150">
        <v>62</v>
      </c>
      <c r="G1556" s="150">
        <v>0</v>
      </c>
      <c r="H1556" s="150">
        <v>0</v>
      </c>
      <c r="I1556" s="151">
        <v>3459</v>
      </c>
      <c r="J1556" s="151">
        <v>69</v>
      </c>
      <c r="K1556" s="151">
        <v>66</v>
      </c>
      <c r="L1556" s="151">
        <v>8</v>
      </c>
      <c r="M1556" s="151">
        <v>0</v>
      </c>
      <c r="N1556" s="151">
        <v>3399</v>
      </c>
      <c r="O1556" s="151">
        <v>48</v>
      </c>
      <c r="P1556" s="151">
        <v>48</v>
      </c>
      <c r="Q1556" s="151">
        <v>17</v>
      </c>
      <c r="R1556" s="151">
        <v>0</v>
      </c>
      <c r="S1556" s="152">
        <v>0.015</v>
      </c>
      <c r="T1556" s="153">
        <v>102694</v>
      </c>
      <c r="U1556" s="153">
        <v>1750</v>
      </c>
      <c r="V1556" s="153">
        <v>1721</v>
      </c>
      <c r="W1556" s="153">
        <v>0</v>
      </c>
      <c r="X1556" s="151">
        <v>1538</v>
      </c>
      <c r="Y1556" s="154">
        <v>0.0170409176777611</v>
      </c>
      <c r="Z1556" s="154">
        <v>0.0210124164278892</v>
      </c>
      <c r="AA1556" s="154">
        <v>0.0199479618386817</v>
      </c>
      <c r="AB1556" s="155">
        <v>0.0141218005295675</v>
      </c>
      <c r="AC1556" s="156">
        <v>0.00106445458920751</v>
      </c>
      <c r="AD1556" s="157">
        <v>24476</v>
      </c>
      <c r="AE1556" s="158">
        <v>480</v>
      </c>
      <c r="AF1556" s="158">
        <v>0</v>
      </c>
      <c r="AG1556" s="158">
        <v>25870</v>
      </c>
      <c r="AH1556" s="158">
        <v>442</v>
      </c>
      <c r="AI1556" s="158">
        <v>0</v>
      </c>
      <c r="AJ1556" s="155">
        <v>0.0196110475567903</v>
      </c>
      <c r="AK1556" s="155">
        <v>0.0170854271356784</v>
      </c>
      <c r="AL1556" s="156">
        <v>0.00252562042111193</v>
      </c>
    </row>
    <row r="1557" spans="1:38">
      <c r="A1557" s="166" t="s">
        <v>1085</v>
      </c>
      <c r="B1557" s="167" t="s">
        <v>1846</v>
      </c>
      <c r="C1557" s="167" t="s">
        <v>1382</v>
      </c>
      <c r="D1557" s="150">
        <v>5483</v>
      </c>
      <c r="E1557" s="150">
        <v>118</v>
      </c>
      <c r="F1557" s="150">
        <v>81</v>
      </c>
      <c r="G1557" s="150">
        <v>0</v>
      </c>
      <c r="H1557" s="150">
        <v>0</v>
      </c>
      <c r="I1557" s="151">
        <v>4967</v>
      </c>
      <c r="J1557" s="151">
        <v>90</v>
      </c>
      <c r="K1557" s="151">
        <v>89</v>
      </c>
      <c r="L1557" s="151">
        <v>7</v>
      </c>
      <c r="M1557" s="151">
        <v>0</v>
      </c>
      <c r="N1557" s="151">
        <v>4832</v>
      </c>
      <c r="O1557" s="151">
        <v>87</v>
      </c>
      <c r="P1557" s="151">
        <v>87</v>
      </c>
      <c r="Q1557" s="151">
        <v>31</v>
      </c>
      <c r="R1557" s="151">
        <v>0</v>
      </c>
      <c r="S1557" s="152">
        <v>0.015</v>
      </c>
      <c r="T1557" s="153">
        <v>146109</v>
      </c>
      <c r="U1557" s="153">
        <v>2658</v>
      </c>
      <c r="V1557" s="153">
        <v>2620</v>
      </c>
      <c r="W1557" s="153">
        <v>0</v>
      </c>
      <c r="X1557" s="151">
        <v>2334</v>
      </c>
      <c r="Y1557" s="154">
        <v>0.0181918978297025</v>
      </c>
      <c r="Z1557" s="154">
        <v>0.0215210651103411</v>
      </c>
      <c r="AA1557" s="154">
        <v>0.0181195892893094</v>
      </c>
      <c r="AB1557" s="155">
        <v>0.0180049668874172</v>
      </c>
      <c r="AC1557" s="156">
        <v>0.00340147582103161</v>
      </c>
      <c r="AD1557" s="157">
        <v>34584</v>
      </c>
      <c r="AE1557" s="158">
        <v>663</v>
      </c>
      <c r="AF1557" s="158">
        <v>0</v>
      </c>
      <c r="AG1557" s="158">
        <v>36240</v>
      </c>
      <c r="AH1557" s="158">
        <v>712</v>
      </c>
      <c r="AI1557" s="158">
        <v>0</v>
      </c>
      <c r="AJ1557" s="155">
        <v>0.0191707147814018</v>
      </c>
      <c r="AK1557" s="155">
        <v>0.0196467991169978</v>
      </c>
      <c r="AL1557" s="156">
        <v>-0.00047608433559599</v>
      </c>
    </row>
    <row r="1558" spans="1:38">
      <c r="A1558" s="166" t="s">
        <v>1085</v>
      </c>
      <c r="B1558" s="167" t="s">
        <v>1846</v>
      </c>
      <c r="C1558" s="167" t="s">
        <v>1383</v>
      </c>
      <c r="D1558" s="150">
        <v>2625</v>
      </c>
      <c r="E1558" s="150">
        <v>53</v>
      </c>
      <c r="F1558" s="150">
        <v>28</v>
      </c>
      <c r="G1558" s="150">
        <v>0</v>
      </c>
      <c r="H1558" s="150">
        <v>0</v>
      </c>
      <c r="I1558" s="151">
        <v>2268</v>
      </c>
      <c r="J1558" s="151">
        <v>36</v>
      </c>
      <c r="K1558" s="151">
        <v>36</v>
      </c>
      <c r="L1558" s="151">
        <v>6</v>
      </c>
      <c r="M1558" s="151">
        <v>0</v>
      </c>
      <c r="N1558" s="151">
        <v>2250</v>
      </c>
      <c r="O1558" s="151">
        <v>37</v>
      </c>
      <c r="P1558" s="151">
        <v>37</v>
      </c>
      <c r="Q1558" s="151">
        <v>20</v>
      </c>
      <c r="R1558" s="151">
        <v>0</v>
      </c>
      <c r="S1558" s="152">
        <v>0.015</v>
      </c>
      <c r="T1558" s="153">
        <v>67370</v>
      </c>
      <c r="U1558" s="153">
        <v>1154</v>
      </c>
      <c r="V1558" s="153">
        <v>1129</v>
      </c>
      <c r="W1558" s="153">
        <v>0</v>
      </c>
      <c r="X1558" s="151">
        <v>1033</v>
      </c>
      <c r="Y1558" s="154">
        <v>0.0171292860323586</v>
      </c>
      <c r="Z1558" s="154">
        <v>0.0201904761904762</v>
      </c>
      <c r="AA1558" s="154">
        <v>0.0158730158730159</v>
      </c>
      <c r="AB1558" s="155">
        <v>0.0164444444444444</v>
      </c>
      <c r="AC1558" s="156">
        <v>0.00431746031746032</v>
      </c>
      <c r="AD1558" s="157">
        <v>15975</v>
      </c>
      <c r="AE1558" s="158">
        <v>283</v>
      </c>
      <c r="AF1558" s="158">
        <v>0</v>
      </c>
      <c r="AG1558" s="158">
        <v>16268</v>
      </c>
      <c r="AH1558" s="158">
        <v>294</v>
      </c>
      <c r="AI1558" s="158">
        <v>0</v>
      </c>
      <c r="AJ1558" s="155">
        <v>0.0177151799687011</v>
      </c>
      <c r="AK1558" s="155">
        <v>0.0180722891566265</v>
      </c>
      <c r="AL1558" s="156">
        <v>-0.000357109187925409</v>
      </c>
    </row>
    <row r="1559" spans="1:38">
      <c r="A1559" s="166" t="s">
        <v>1085</v>
      </c>
      <c r="B1559" s="167" t="s">
        <v>1846</v>
      </c>
      <c r="C1559" s="167" t="s">
        <v>1384</v>
      </c>
      <c r="D1559" s="150">
        <v>3574</v>
      </c>
      <c r="E1559" s="150">
        <v>52</v>
      </c>
      <c r="F1559" s="150">
        <v>37</v>
      </c>
      <c r="G1559" s="150">
        <v>0</v>
      </c>
      <c r="H1559" s="150">
        <v>0</v>
      </c>
      <c r="I1559" s="151">
        <v>3391</v>
      </c>
      <c r="J1559" s="151">
        <v>80</v>
      </c>
      <c r="K1559" s="151">
        <v>80</v>
      </c>
      <c r="L1559" s="151">
        <v>5</v>
      </c>
      <c r="M1559" s="151">
        <v>0</v>
      </c>
      <c r="N1559" s="151">
        <v>3208</v>
      </c>
      <c r="O1559" s="151">
        <v>97</v>
      </c>
      <c r="P1559" s="151">
        <v>97</v>
      </c>
      <c r="Q1559" s="151">
        <v>33</v>
      </c>
      <c r="R1559" s="151">
        <v>0</v>
      </c>
      <c r="S1559" s="152">
        <v>0.015</v>
      </c>
      <c r="T1559" s="153">
        <v>95131</v>
      </c>
      <c r="U1559" s="153">
        <v>2131</v>
      </c>
      <c r="V1559" s="153">
        <v>2116</v>
      </c>
      <c r="W1559" s="153">
        <v>1</v>
      </c>
      <c r="X1559" s="151">
        <v>1908</v>
      </c>
      <c r="Y1559" s="154">
        <v>0.0223901777548854</v>
      </c>
      <c r="Z1559" s="154">
        <v>0.0145495243424734</v>
      </c>
      <c r="AA1559" s="154">
        <v>0.0235918608080212</v>
      </c>
      <c r="AB1559" s="155">
        <v>0.0302369077306733</v>
      </c>
      <c r="AC1559" s="156">
        <v>-0.00904233646554781</v>
      </c>
      <c r="AD1559" s="157">
        <v>23444</v>
      </c>
      <c r="AE1559" s="158">
        <v>610</v>
      </c>
      <c r="AF1559" s="158">
        <v>0</v>
      </c>
      <c r="AG1559" s="158">
        <v>23722</v>
      </c>
      <c r="AH1559" s="158">
        <v>559</v>
      </c>
      <c r="AI1559" s="158">
        <v>0</v>
      </c>
      <c r="AJ1559" s="155">
        <v>0.0260194506056987</v>
      </c>
      <c r="AK1559" s="155">
        <v>0.0235646235561926</v>
      </c>
      <c r="AL1559" s="156">
        <v>0.00245482704950612</v>
      </c>
    </row>
    <row r="1560" spans="1:38">
      <c r="A1560" s="166" t="s">
        <v>1085</v>
      </c>
      <c r="B1560" s="167" t="s">
        <v>1846</v>
      </c>
      <c r="C1560" s="167" t="s">
        <v>1385</v>
      </c>
      <c r="D1560" s="150">
        <v>3087</v>
      </c>
      <c r="E1560" s="150">
        <v>61</v>
      </c>
      <c r="F1560" s="150">
        <v>41</v>
      </c>
      <c r="G1560" s="150">
        <v>0</v>
      </c>
      <c r="H1560" s="150">
        <v>0</v>
      </c>
      <c r="I1560" s="151">
        <v>2701</v>
      </c>
      <c r="J1560" s="151">
        <v>72</v>
      </c>
      <c r="K1560" s="151">
        <v>71</v>
      </c>
      <c r="L1560" s="151">
        <v>4</v>
      </c>
      <c r="M1560" s="151">
        <v>0</v>
      </c>
      <c r="N1560" s="151">
        <v>2671</v>
      </c>
      <c r="O1560" s="151">
        <v>74</v>
      </c>
      <c r="P1560" s="151">
        <v>74</v>
      </c>
      <c r="Q1560" s="151">
        <v>27</v>
      </c>
      <c r="R1560" s="151">
        <v>0</v>
      </c>
      <c r="S1560" s="152">
        <v>0.015</v>
      </c>
      <c r="T1560" s="153">
        <v>78046</v>
      </c>
      <c r="U1560" s="153">
        <v>1589</v>
      </c>
      <c r="V1560" s="153">
        <v>1568</v>
      </c>
      <c r="W1560" s="153">
        <v>0</v>
      </c>
      <c r="X1560" s="151">
        <v>1389</v>
      </c>
      <c r="Y1560" s="154">
        <v>0.020359787817441</v>
      </c>
      <c r="Z1560" s="154">
        <v>0.0197602850664075</v>
      </c>
      <c r="AA1560" s="154">
        <v>0.0266567937800815</v>
      </c>
      <c r="AB1560" s="155">
        <v>0.0277049794084613</v>
      </c>
      <c r="AC1560" s="156">
        <v>-0.00689650871367394</v>
      </c>
      <c r="AD1560" s="157">
        <v>18922</v>
      </c>
      <c r="AE1560" s="158">
        <v>385</v>
      </c>
      <c r="AF1560" s="158">
        <v>0</v>
      </c>
      <c r="AG1560" s="158">
        <v>18785</v>
      </c>
      <c r="AH1560" s="158">
        <v>391</v>
      </c>
      <c r="AI1560" s="158">
        <v>0</v>
      </c>
      <c r="AJ1560" s="155">
        <v>0.0203466863967868</v>
      </c>
      <c r="AK1560" s="155">
        <v>0.020814479638009</v>
      </c>
      <c r="AL1560" s="156">
        <v>-0.000467793241222241</v>
      </c>
    </row>
    <row r="1561" spans="1:38">
      <c r="A1561" s="166" t="s">
        <v>1085</v>
      </c>
      <c r="B1561" s="167" t="s">
        <v>1846</v>
      </c>
      <c r="C1561" s="167" t="s">
        <v>1386</v>
      </c>
      <c r="D1561" s="150">
        <v>2496</v>
      </c>
      <c r="E1561" s="150">
        <v>35</v>
      </c>
      <c r="F1561" s="150">
        <v>26</v>
      </c>
      <c r="G1561" s="150">
        <v>0</v>
      </c>
      <c r="H1561" s="150">
        <v>0</v>
      </c>
      <c r="I1561" s="151">
        <v>2128</v>
      </c>
      <c r="J1561" s="151">
        <v>36</v>
      </c>
      <c r="K1561" s="151">
        <v>36</v>
      </c>
      <c r="L1561" s="151">
        <v>2</v>
      </c>
      <c r="M1561" s="151">
        <v>0</v>
      </c>
      <c r="N1561" s="151">
        <v>2042</v>
      </c>
      <c r="O1561" s="151">
        <v>44</v>
      </c>
      <c r="P1561" s="151">
        <v>44</v>
      </c>
      <c r="Q1561" s="151">
        <v>21</v>
      </c>
      <c r="R1561" s="151">
        <v>0</v>
      </c>
      <c r="S1561" s="152">
        <v>0.015</v>
      </c>
      <c r="T1561" s="153">
        <v>54480</v>
      </c>
      <c r="U1561" s="153">
        <v>1084</v>
      </c>
      <c r="V1561" s="153">
        <v>1075</v>
      </c>
      <c r="W1561" s="153">
        <v>0</v>
      </c>
      <c r="X1561" s="151">
        <v>974</v>
      </c>
      <c r="Y1561" s="154">
        <v>0.0198972099853157</v>
      </c>
      <c r="Z1561" s="154">
        <v>0.0140224358974359</v>
      </c>
      <c r="AA1561" s="154">
        <v>0.0169172932330827</v>
      </c>
      <c r="AB1561" s="155">
        <v>0.0215475024485798</v>
      </c>
      <c r="AC1561" s="156">
        <v>-0.00289485733564681</v>
      </c>
      <c r="AD1561" s="157">
        <v>14243</v>
      </c>
      <c r="AE1561" s="158">
        <v>252</v>
      </c>
      <c r="AF1561" s="158">
        <v>0</v>
      </c>
      <c r="AG1561" s="158">
        <v>13597</v>
      </c>
      <c r="AH1561" s="158">
        <v>271</v>
      </c>
      <c r="AI1561" s="158">
        <v>0</v>
      </c>
      <c r="AJ1561" s="155">
        <v>0.0176929017763112</v>
      </c>
      <c r="AK1561" s="155">
        <v>0.0199308671030374</v>
      </c>
      <c r="AL1561" s="156">
        <v>-0.00223796532672626</v>
      </c>
    </row>
    <row r="1562" spans="1:38">
      <c r="A1562" s="166" t="s">
        <v>1085</v>
      </c>
      <c r="B1562" s="167" t="s">
        <v>1846</v>
      </c>
      <c r="C1562" s="167" t="s">
        <v>1387</v>
      </c>
      <c r="D1562" s="150">
        <v>1891</v>
      </c>
      <c r="E1562" s="150">
        <v>18</v>
      </c>
      <c r="F1562" s="150">
        <v>16</v>
      </c>
      <c r="G1562" s="150">
        <v>0</v>
      </c>
      <c r="H1562" s="150">
        <v>0</v>
      </c>
      <c r="I1562" s="151">
        <v>1719</v>
      </c>
      <c r="J1562" s="151">
        <v>23</v>
      </c>
      <c r="K1562" s="151">
        <v>23</v>
      </c>
      <c r="L1562" s="151">
        <v>3</v>
      </c>
      <c r="M1562" s="151">
        <v>0</v>
      </c>
      <c r="N1562" s="151">
        <v>1667</v>
      </c>
      <c r="O1562" s="151">
        <v>15</v>
      </c>
      <c r="P1562" s="151">
        <v>15</v>
      </c>
      <c r="Q1562" s="151">
        <v>8</v>
      </c>
      <c r="R1562" s="151">
        <v>0</v>
      </c>
      <c r="S1562" s="152">
        <v>0.015</v>
      </c>
      <c r="T1562" s="153">
        <v>49716</v>
      </c>
      <c r="U1562" s="153">
        <v>519</v>
      </c>
      <c r="V1562" s="153">
        <v>516</v>
      </c>
      <c r="W1562" s="153">
        <v>0</v>
      </c>
      <c r="X1562" s="151">
        <v>465</v>
      </c>
      <c r="Y1562" s="154">
        <v>0.0104392951967174</v>
      </c>
      <c r="Z1562" s="154">
        <v>0.00951877313590693</v>
      </c>
      <c r="AA1562" s="154">
        <v>0.0133798720186155</v>
      </c>
      <c r="AB1562" s="155">
        <v>0.00899820035992801</v>
      </c>
      <c r="AC1562" s="156">
        <v>-0.00386109888270855</v>
      </c>
      <c r="AD1562" s="157">
        <v>11933</v>
      </c>
      <c r="AE1562" s="158">
        <v>132</v>
      </c>
      <c r="AF1562" s="158">
        <v>0</v>
      </c>
      <c r="AG1562" s="158">
        <v>12906</v>
      </c>
      <c r="AH1562" s="158">
        <v>131</v>
      </c>
      <c r="AI1562" s="158">
        <v>0</v>
      </c>
      <c r="AJ1562" s="155">
        <v>0.0110617615017179</v>
      </c>
      <c r="AK1562" s="155">
        <v>0.0101503176816984</v>
      </c>
      <c r="AL1562" s="156">
        <v>0.000911443820019491</v>
      </c>
    </row>
    <row r="1563" spans="1:38">
      <c r="A1563" s="166" t="s">
        <v>1085</v>
      </c>
      <c r="B1563" s="167" t="s">
        <v>1846</v>
      </c>
      <c r="C1563" s="167" t="s">
        <v>1388</v>
      </c>
      <c r="D1563" s="150">
        <v>2798</v>
      </c>
      <c r="E1563" s="150">
        <v>22</v>
      </c>
      <c r="F1563" s="150">
        <v>12</v>
      </c>
      <c r="G1563" s="150">
        <v>0</v>
      </c>
      <c r="H1563" s="150">
        <v>0</v>
      </c>
      <c r="I1563" s="151">
        <v>2395</v>
      </c>
      <c r="J1563" s="151">
        <v>42</v>
      </c>
      <c r="K1563" s="151">
        <v>40</v>
      </c>
      <c r="L1563" s="151">
        <v>0</v>
      </c>
      <c r="M1563" s="151">
        <v>0</v>
      </c>
      <c r="N1563" s="151">
        <v>2377</v>
      </c>
      <c r="O1563" s="151">
        <v>81</v>
      </c>
      <c r="P1563" s="151">
        <v>81</v>
      </c>
      <c r="Q1563" s="151">
        <v>22</v>
      </c>
      <c r="R1563" s="151">
        <v>0</v>
      </c>
      <c r="S1563" s="152">
        <v>0.015</v>
      </c>
      <c r="T1563" s="153">
        <v>70498</v>
      </c>
      <c r="U1563" s="153">
        <v>1169</v>
      </c>
      <c r="V1563" s="153">
        <v>1157</v>
      </c>
      <c r="W1563" s="153">
        <v>0</v>
      </c>
      <c r="X1563" s="151">
        <v>1035</v>
      </c>
      <c r="Y1563" s="154">
        <v>0.0165820306959063</v>
      </c>
      <c r="Z1563" s="154">
        <v>0.00786275911365261</v>
      </c>
      <c r="AA1563" s="154">
        <v>0.0175365344467641</v>
      </c>
      <c r="AB1563" s="155">
        <v>0.0340765671013883</v>
      </c>
      <c r="AC1563" s="156">
        <v>-0.00967377533311148</v>
      </c>
      <c r="AD1563" s="157">
        <v>17281</v>
      </c>
      <c r="AE1563" s="158">
        <v>265</v>
      </c>
      <c r="AF1563" s="158">
        <v>0</v>
      </c>
      <c r="AG1563" s="158">
        <v>17359</v>
      </c>
      <c r="AH1563" s="158">
        <v>275</v>
      </c>
      <c r="AI1563" s="158">
        <v>0</v>
      </c>
      <c r="AJ1563" s="155">
        <v>0.0153347607198657</v>
      </c>
      <c r="AK1563" s="155">
        <v>0.0158419263782476</v>
      </c>
      <c r="AL1563" s="156">
        <v>-0.000507165658381848</v>
      </c>
    </row>
    <row r="1564" spans="1:38">
      <c r="A1564" s="166" t="s">
        <v>1085</v>
      </c>
      <c r="B1564" s="167" t="s">
        <v>1846</v>
      </c>
      <c r="C1564" s="167" t="s">
        <v>1389</v>
      </c>
      <c r="D1564" s="150">
        <v>2155</v>
      </c>
      <c r="E1564" s="150">
        <v>26</v>
      </c>
      <c r="F1564" s="150">
        <v>15</v>
      </c>
      <c r="G1564" s="150">
        <v>0</v>
      </c>
      <c r="H1564" s="150">
        <v>0</v>
      </c>
      <c r="I1564" s="151">
        <v>1966</v>
      </c>
      <c r="J1564" s="151">
        <v>20</v>
      </c>
      <c r="K1564" s="151">
        <v>20</v>
      </c>
      <c r="L1564" s="151">
        <v>0</v>
      </c>
      <c r="M1564" s="151">
        <v>0</v>
      </c>
      <c r="N1564" s="151">
        <v>1836</v>
      </c>
      <c r="O1564" s="151">
        <v>38</v>
      </c>
      <c r="P1564" s="151">
        <v>38</v>
      </c>
      <c r="Q1564" s="151">
        <v>21</v>
      </c>
      <c r="R1564" s="151">
        <v>0</v>
      </c>
      <c r="S1564" s="152">
        <v>0.015</v>
      </c>
      <c r="T1564" s="153">
        <v>56075</v>
      </c>
      <c r="U1564" s="153">
        <v>856</v>
      </c>
      <c r="V1564" s="153">
        <v>845</v>
      </c>
      <c r="W1564" s="153">
        <v>0</v>
      </c>
      <c r="X1564" s="151">
        <v>776</v>
      </c>
      <c r="Y1564" s="154">
        <v>0.0152652697280428</v>
      </c>
      <c r="Z1564" s="154">
        <v>0.0120649651972158</v>
      </c>
      <c r="AA1564" s="154">
        <v>0.0101729399796541</v>
      </c>
      <c r="AB1564" s="155">
        <v>0.0206971677559913</v>
      </c>
      <c r="AC1564" s="156">
        <v>0.00189202521756166</v>
      </c>
      <c r="AD1564" s="157">
        <v>13469</v>
      </c>
      <c r="AE1564" s="158">
        <v>195</v>
      </c>
      <c r="AF1564" s="158">
        <v>0</v>
      </c>
      <c r="AG1564" s="158">
        <v>13911</v>
      </c>
      <c r="AH1564" s="158">
        <v>217</v>
      </c>
      <c r="AI1564" s="158">
        <v>0</v>
      </c>
      <c r="AJ1564" s="155">
        <v>0.0144776895092434</v>
      </c>
      <c r="AK1564" s="155">
        <v>0.015599166127525</v>
      </c>
      <c r="AL1564" s="156">
        <v>-0.00112147661828153</v>
      </c>
    </row>
    <row r="1565" spans="1:38">
      <c r="A1565" s="166" t="s">
        <v>1085</v>
      </c>
      <c r="B1565" s="167" t="s">
        <v>1846</v>
      </c>
      <c r="C1565" s="167" t="s">
        <v>1390</v>
      </c>
      <c r="D1565" s="150">
        <v>892</v>
      </c>
      <c r="E1565" s="150">
        <v>0</v>
      </c>
      <c r="F1565" s="150">
        <v>0</v>
      </c>
      <c r="G1565" s="150">
        <v>0</v>
      </c>
      <c r="H1565" s="150">
        <v>0</v>
      </c>
      <c r="I1565" s="151">
        <v>771</v>
      </c>
      <c r="J1565" s="151">
        <v>9</v>
      </c>
      <c r="K1565" s="151">
        <v>9</v>
      </c>
      <c r="L1565" s="151">
        <v>0</v>
      </c>
      <c r="M1565" s="151">
        <v>0</v>
      </c>
      <c r="N1565" s="151">
        <v>745</v>
      </c>
      <c r="O1565" s="151">
        <v>17</v>
      </c>
      <c r="P1565" s="151">
        <v>17</v>
      </c>
      <c r="Q1565" s="151">
        <v>6</v>
      </c>
      <c r="R1565" s="151">
        <v>0</v>
      </c>
      <c r="S1565" s="152">
        <v>0.015</v>
      </c>
      <c r="T1565" s="153">
        <v>23167</v>
      </c>
      <c r="U1565" s="153">
        <v>342</v>
      </c>
      <c r="V1565" s="153">
        <v>341</v>
      </c>
      <c r="W1565" s="153">
        <v>0</v>
      </c>
      <c r="X1565" s="151">
        <v>314</v>
      </c>
      <c r="Y1565" s="154">
        <v>0.0147623775197479</v>
      </c>
      <c r="Z1565" s="154">
        <v>0</v>
      </c>
      <c r="AA1565" s="154">
        <v>0.0116731517509728</v>
      </c>
      <c r="AB1565" s="155">
        <v>0.0228187919463087</v>
      </c>
      <c r="AC1565" s="156">
        <v>-0.0116731517509728</v>
      </c>
      <c r="AD1565" s="157">
        <v>5559</v>
      </c>
      <c r="AE1565" s="158">
        <v>76</v>
      </c>
      <c r="AF1565" s="158">
        <v>0</v>
      </c>
      <c r="AG1565" s="158">
        <v>5808</v>
      </c>
      <c r="AH1565" s="158">
        <v>69</v>
      </c>
      <c r="AI1565" s="158">
        <v>0</v>
      </c>
      <c r="AJ1565" s="155">
        <v>0.0136715236553337</v>
      </c>
      <c r="AK1565" s="155">
        <v>0.0118801652892562</v>
      </c>
      <c r="AL1565" s="156">
        <v>0.00179135836607749</v>
      </c>
    </row>
    <row r="1566" spans="1:38">
      <c r="A1566" s="166" t="s">
        <v>1085</v>
      </c>
      <c r="B1566" s="167" t="s">
        <v>1846</v>
      </c>
      <c r="C1566" s="167" t="s">
        <v>1391</v>
      </c>
      <c r="D1566" s="150">
        <v>3801</v>
      </c>
      <c r="E1566" s="150">
        <v>83</v>
      </c>
      <c r="F1566" s="150">
        <v>51</v>
      </c>
      <c r="G1566" s="150">
        <v>0</v>
      </c>
      <c r="H1566" s="150">
        <v>0</v>
      </c>
      <c r="I1566" s="151">
        <v>3288</v>
      </c>
      <c r="J1566" s="151">
        <v>47</v>
      </c>
      <c r="K1566" s="151">
        <v>47</v>
      </c>
      <c r="L1566" s="151">
        <v>0</v>
      </c>
      <c r="M1566" s="151">
        <v>0</v>
      </c>
      <c r="N1566" s="151">
        <v>3206</v>
      </c>
      <c r="O1566" s="151">
        <v>54</v>
      </c>
      <c r="P1566" s="151">
        <v>54</v>
      </c>
      <c r="Q1566" s="151">
        <v>12</v>
      </c>
      <c r="R1566" s="151">
        <v>0</v>
      </c>
      <c r="S1566" s="152">
        <v>0.015</v>
      </c>
      <c r="T1566" s="153">
        <v>96586</v>
      </c>
      <c r="U1566" s="153">
        <v>1511</v>
      </c>
      <c r="V1566" s="153">
        <v>1479</v>
      </c>
      <c r="W1566" s="153">
        <v>0</v>
      </c>
      <c r="X1566" s="151">
        <v>1314</v>
      </c>
      <c r="Y1566" s="154">
        <v>0.0156440892054749</v>
      </c>
      <c r="Z1566" s="154">
        <v>0.0218363588529334</v>
      </c>
      <c r="AA1566" s="154">
        <v>0.014294403892944</v>
      </c>
      <c r="AB1566" s="155">
        <v>0.0168434185901435</v>
      </c>
      <c r="AC1566" s="156">
        <v>0.0075419549599894</v>
      </c>
      <c r="AD1566" s="157">
        <v>23079</v>
      </c>
      <c r="AE1566" s="158">
        <v>399</v>
      </c>
      <c r="AF1566" s="158">
        <v>0</v>
      </c>
      <c r="AG1566" s="158">
        <v>23623</v>
      </c>
      <c r="AH1566" s="158">
        <v>354</v>
      </c>
      <c r="AI1566" s="158">
        <v>0</v>
      </c>
      <c r="AJ1566" s="155">
        <v>0.0172884440400364</v>
      </c>
      <c r="AK1566" s="155">
        <v>0.0149853955890446</v>
      </c>
      <c r="AL1566" s="156">
        <v>0.00230304845099182</v>
      </c>
    </row>
    <row r="1567" spans="1:38">
      <c r="A1567" s="166" t="s">
        <v>1085</v>
      </c>
      <c r="B1567" s="167" t="s">
        <v>1847</v>
      </c>
      <c r="C1567" s="167" t="s">
        <v>1392</v>
      </c>
      <c r="D1567" s="150">
        <v>5907</v>
      </c>
      <c r="E1567" s="150">
        <v>98</v>
      </c>
      <c r="F1567" s="150">
        <v>66</v>
      </c>
      <c r="G1567" s="150">
        <v>0</v>
      </c>
      <c r="H1567" s="150">
        <v>0</v>
      </c>
      <c r="I1567" s="151">
        <v>5253</v>
      </c>
      <c r="J1567" s="151">
        <v>100</v>
      </c>
      <c r="K1567" s="151">
        <v>100</v>
      </c>
      <c r="L1567" s="151">
        <v>11</v>
      </c>
      <c r="M1567" s="151">
        <v>0</v>
      </c>
      <c r="N1567" s="151">
        <v>5078</v>
      </c>
      <c r="O1567" s="151">
        <v>60</v>
      </c>
      <c r="P1567" s="151">
        <v>60</v>
      </c>
      <c r="Q1567" s="151">
        <v>27</v>
      </c>
      <c r="R1567" s="151">
        <v>0</v>
      </c>
      <c r="S1567" s="152">
        <v>0.015</v>
      </c>
      <c r="T1567" s="153">
        <v>146157</v>
      </c>
      <c r="U1567" s="153">
        <v>2256</v>
      </c>
      <c r="V1567" s="153">
        <v>2221</v>
      </c>
      <c r="W1567" s="153">
        <v>1</v>
      </c>
      <c r="X1567" s="151">
        <v>2000</v>
      </c>
      <c r="Y1567" s="154">
        <v>0.0154286144351622</v>
      </c>
      <c r="Z1567" s="154">
        <v>0.0165904858642289</v>
      </c>
      <c r="AA1567" s="154">
        <v>0.0190367409099562</v>
      </c>
      <c r="AB1567" s="155">
        <v>0.0118156754627806</v>
      </c>
      <c r="AC1567" s="156">
        <v>-0.00244625504572733</v>
      </c>
      <c r="AD1567" s="157">
        <v>35902</v>
      </c>
      <c r="AE1567" s="158">
        <v>517</v>
      </c>
      <c r="AF1567" s="158">
        <v>0</v>
      </c>
      <c r="AG1567" s="158">
        <v>35622</v>
      </c>
      <c r="AH1567" s="158">
        <v>548</v>
      </c>
      <c r="AI1567" s="158">
        <v>0</v>
      </c>
      <c r="AJ1567" s="155">
        <v>0.0144003119603365</v>
      </c>
      <c r="AK1567" s="155">
        <v>0.015383751614171</v>
      </c>
      <c r="AL1567" s="156">
        <v>-0.000983439653834546</v>
      </c>
    </row>
    <row r="1568" spans="1:38">
      <c r="A1568" s="166" t="s">
        <v>1085</v>
      </c>
      <c r="B1568" s="167" t="s">
        <v>1847</v>
      </c>
      <c r="C1568" s="167" t="s">
        <v>1393</v>
      </c>
      <c r="D1568" s="150">
        <v>8352</v>
      </c>
      <c r="E1568" s="150">
        <v>73</v>
      </c>
      <c r="F1568" s="150">
        <v>49</v>
      </c>
      <c r="G1568" s="150">
        <v>0</v>
      </c>
      <c r="H1568" s="150">
        <v>0</v>
      </c>
      <c r="I1568" s="151">
        <v>7462</v>
      </c>
      <c r="J1568" s="151">
        <v>116</v>
      </c>
      <c r="K1568" s="151">
        <v>115</v>
      </c>
      <c r="L1568" s="151">
        <v>6</v>
      </c>
      <c r="M1568" s="151">
        <v>0</v>
      </c>
      <c r="N1568" s="151">
        <v>7147</v>
      </c>
      <c r="O1568" s="151">
        <v>146</v>
      </c>
      <c r="P1568" s="151">
        <v>145</v>
      </c>
      <c r="Q1568" s="151">
        <v>50</v>
      </c>
      <c r="R1568" s="151">
        <v>0</v>
      </c>
      <c r="S1568" s="152">
        <v>0.015</v>
      </c>
      <c r="T1568" s="153">
        <v>210126</v>
      </c>
      <c r="U1568" s="153">
        <v>2828</v>
      </c>
      <c r="V1568" s="153">
        <v>2801</v>
      </c>
      <c r="W1568" s="153">
        <v>0</v>
      </c>
      <c r="X1568" s="151">
        <v>2491</v>
      </c>
      <c r="Y1568" s="154">
        <v>0.0134585915117596</v>
      </c>
      <c r="Z1568" s="154">
        <v>0.0087404214559387</v>
      </c>
      <c r="AA1568" s="154">
        <v>0.0155454301795765</v>
      </c>
      <c r="AB1568" s="155">
        <v>0.0204281516720302</v>
      </c>
      <c r="AC1568" s="156">
        <v>-0.00680500872363782</v>
      </c>
      <c r="AD1568" s="157">
        <v>51777</v>
      </c>
      <c r="AE1568" s="158">
        <v>710</v>
      </c>
      <c r="AF1568" s="158">
        <v>0</v>
      </c>
      <c r="AG1568" s="158">
        <v>51935</v>
      </c>
      <c r="AH1568" s="158">
        <v>761</v>
      </c>
      <c r="AI1568" s="158">
        <v>0</v>
      </c>
      <c r="AJ1568" s="155">
        <v>0.0137126523359793</v>
      </c>
      <c r="AK1568" s="155">
        <v>0.0146529315490517</v>
      </c>
      <c r="AL1568" s="156">
        <v>-0.000940279213072404</v>
      </c>
    </row>
    <row r="1569" spans="1:38">
      <c r="A1569" s="166" t="s">
        <v>1085</v>
      </c>
      <c r="B1569" s="167" t="s">
        <v>1847</v>
      </c>
      <c r="C1569" s="167" t="s">
        <v>1394</v>
      </c>
      <c r="D1569" s="150">
        <v>2653</v>
      </c>
      <c r="E1569" s="150">
        <v>30</v>
      </c>
      <c r="F1569" s="150">
        <v>21</v>
      </c>
      <c r="G1569" s="150">
        <v>0</v>
      </c>
      <c r="H1569" s="150">
        <v>0</v>
      </c>
      <c r="I1569" s="151">
        <v>2349</v>
      </c>
      <c r="J1569" s="151">
        <v>31</v>
      </c>
      <c r="K1569" s="151">
        <v>31</v>
      </c>
      <c r="L1569" s="151">
        <v>0</v>
      </c>
      <c r="M1569" s="151">
        <v>0</v>
      </c>
      <c r="N1569" s="151">
        <v>2237</v>
      </c>
      <c r="O1569" s="151">
        <v>32</v>
      </c>
      <c r="P1569" s="151">
        <v>32</v>
      </c>
      <c r="Q1569" s="151">
        <v>6</v>
      </c>
      <c r="R1569" s="151">
        <v>0</v>
      </c>
      <c r="S1569" s="152">
        <v>0.015</v>
      </c>
      <c r="T1569" s="153">
        <v>64646</v>
      </c>
      <c r="U1569" s="153">
        <v>836</v>
      </c>
      <c r="V1569" s="153">
        <v>827</v>
      </c>
      <c r="W1569" s="153">
        <v>0</v>
      </c>
      <c r="X1569" s="151">
        <v>736</v>
      </c>
      <c r="Y1569" s="154">
        <v>0.0129319679485196</v>
      </c>
      <c r="Z1569" s="154">
        <v>0.0113079532604599</v>
      </c>
      <c r="AA1569" s="154">
        <v>0.0131971051511281</v>
      </c>
      <c r="AB1569" s="155">
        <v>0.0143048725972284</v>
      </c>
      <c r="AC1569" s="156">
        <v>-0.00188915189066828</v>
      </c>
      <c r="AD1569" s="157">
        <v>16210</v>
      </c>
      <c r="AE1569" s="158">
        <v>217</v>
      </c>
      <c r="AF1569" s="158">
        <v>0</v>
      </c>
      <c r="AG1569" s="158">
        <v>16190</v>
      </c>
      <c r="AH1569" s="158">
        <v>186</v>
      </c>
      <c r="AI1569" s="158">
        <v>0</v>
      </c>
      <c r="AJ1569" s="155">
        <v>0.0133867982726712</v>
      </c>
      <c r="AK1569" s="155">
        <v>0.0114885731933292</v>
      </c>
      <c r="AL1569" s="156">
        <v>0.00189822507934198</v>
      </c>
    </row>
    <row r="1570" spans="1:38">
      <c r="A1570" s="166" t="s">
        <v>1085</v>
      </c>
      <c r="B1570" s="167" t="s">
        <v>1847</v>
      </c>
      <c r="C1570" s="167" t="s">
        <v>1395</v>
      </c>
      <c r="D1570" s="150">
        <v>6844</v>
      </c>
      <c r="E1570" s="150">
        <v>103</v>
      </c>
      <c r="F1570" s="150">
        <v>70</v>
      </c>
      <c r="G1570" s="150">
        <v>0</v>
      </c>
      <c r="H1570" s="150">
        <v>0</v>
      </c>
      <c r="I1570" s="151">
        <v>5816</v>
      </c>
      <c r="J1570" s="151">
        <v>127</v>
      </c>
      <c r="K1570" s="151">
        <v>126</v>
      </c>
      <c r="L1570" s="151">
        <v>0</v>
      </c>
      <c r="M1570" s="151">
        <v>0</v>
      </c>
      <c r="N1570" s="151">
        <v>5809</v>
      </c>
      <c r="O1570" s="151">
        <v>128</v>
      </c>
      <c r="P1570" s="151">
        <v>128</v>
      </c>
      <c r="Q1570" s="151">
        <v>22</v>
      </c>
      <c r="R1570" s="151">
        <v>0</v>
      </c>
      <c r="S1570" s="152">
        <v>0.015</v>
      </c>
      <c r="T1570" s="153">
        <v>170352</v>
      </c>
      <c r="U1570" s="153">
        <v>2987</v>
      </c>
      <c r="V1570" s="153">
        <v>2953</v>
      </c>
      <c r="W1570" s="153">
        <v>1</v>
      </c>
      <c r="X1570" s="151">
        <v>2558</v>
      </c>
      <c r="Y1570" s="154">
        <v>0.017528411759181</v>
      </c>
      <c r="Z1570" s="154">
        <v>0.0150496785505552</v>
      </c>
      <c r="AA1570" s="154">
        <v>0.0218363136176066</v>
      </c>
      <c r="AB1570" s="155">
        <v>0.0220347736271303</v>
      </c>
      <c r="AC1570" s="156">
        <v>-0.00678663506705137</v>
      </c>
      <c r="AD1570" s="157">
        <v>41673</v>
      </c>
      <c r="AE1570" s="158">
        <v>751</v>
      </c>
      <c r="AF1570" s="158">
        <v>1</v>
      </c>
      <c r="AG1570" s="158">
        <v>42502</v>
      </c>
      <c r="AH1570" s="158">
        <v>733</v>
      </c>
      <c r="AI1570" s="158">
        <v>0</v>
      </c>
      <c r="AJ1570" s="155">
        <v>0.0179972644158088</v>
      </c>
      <c r="AK1570" s="155">
        <v>0.0172462472354242</v>
      </c>
      <c r="AL1570" s="156">
        <v>0.000751017180384582</v>
      </c>
    </row>
    <row r="1571" spans="1:38">
      <c r="A1571" s="166" t="s">
        <v>1085</v>
      </c>
      <c r="B1571" s="167" t="s">
        <v>1847</v>
      </c>
      <c r="C1571" s="167" t="s">
        <v>1396</v>
      </c>
      <c r="D1571" s="150">
        <v>8097</v>
      </c>
      <c r="E1571" s="150">
        <v>134</v>
      </c>
      <c r="F1571" s="150">
        <v>96</v>
      </c>
      <c r="G1571" s="150">
        <v>0</v>
      </c>
      <c r="H1571" s="150">
        <v>0</v>
      </c>
      <c r="I1571" s="151">
        <v>6622</v>
      </c>
      <c r="J1571" s="151">
        <v>100</v>
      </c>
      <c r="K1571" s="151">
        <v>100</v>
      </c>
      <c r="L1571" s="151">
        <v>1</v>
      </c>
      <c r="M1571" s="151">
        <v>0</v>
      </c>
      <c r="N1571" s="151">
        <v>6842</v>
      </c>
      <c r="O1571" s="151">
        <v>110</v>
      </c>
      <c r="P1571" s="151">
        <v>110</v>
      </c>
      <c r="Q1571" s="151">
        <v>37</v>
      </c>
      <c r="R1571" s="151">
        <v>0</v>
      </c>
      <c r="S1571" s="152">
        <v>0.015</v>
      </c>
      <c r="T1571" s="153">
        <v>197831</v>
      </c>
      <c r="U1571" s="153">
        <v>3269</v>
      </c>
      <c r="V1571" s="153">
        <v>3230</v>
      </c>
      <c r="W1571" s="153">
        <v>3</v>
      </c>
      <c r="X1571" s="151">
        <v>2912</v>
      </c>
      <c r="Y1571" s="154">
        <v>0.0165090405447074</v>
      </c>
      <c r="Z1571" s="154">
        <v>0.0165493392614549</v>
      </c>
      <c r="AA1571" s="154">
        <v>0.0151011778918756</v>
      </c>
      <c r="AB1571" s="155">
        <v>0.0160771704180064</v>
      </c>
      <c r="AC1571" s="156">
        <v>0.00144816136957929</v>
      </c>
      <c r="AD1571" s="157">
        <v>49170</v>
      </c>
      <c r="AE1571" s="158">
        <v>793</v>
      </c>
      <c r="AF1571" s="158">
        <v>1</v>
      </c>
      <c r="AG1571" s="158">
        <v>49498</v>
      </c>
      <c r="AH1571" s="158">
        <v>782</v>
      </c>
      <c r="AI1571" s="158">
        <v>1</v>
      </c>
      <c r="AJ1571" s="155">
        <v>0.0161073825503356</v>
      </c>
      <c r="AK1571" s="155">
        <v>0.0157784152895066</v>
      </c>
      <c r="AL1571" s="156">
        <v>0.000328967260828924</v>
      </c>
    </row>
    <row r="1572" spans="1:38">
      <c r="A1572" s="166" t="s">
        <v>1085</v>
      </c>
      <c r="B1572" s="167" t="s">
        <v>1847</v>
      </c>
      <c r="C1572" s="167" t="s">
        <v>1397</v>
      </c>
      <c r="D1572" s="150">
        <v>4901</v>
      </c>
      <c r="E1572" s="150">
        <v>47</v>
      </c>
      <c r="F1572" s="150">
        <v>36</v>
      </c>
      <c r="G1572" s="150">
        <v>0</v>
      </c>
      <c r="H1572" s="150">
        <v>0</v>
      </c>
      <c r="I1572" s="151">
        <v>4246</v>
      </c>
      <c r="J1572" s="151">
        <v>72</v>
      </c>
      <c r="K1572" s="151">
        <v>72</v>
      </c>
      <c r="L1572" s="151">
        <v>5</v>
      </c>
      <c r="M1572" s="151">
        <v>0</v>
      </c>
      <c r="N1572" s="151">
        <v>4184</v>
      </c>
      <c r="O1572" s="151">
        <v>57</v>
      </c>
      <c r="P1572" s="151">
        <v>57</v>
      </c>
      <c r="Q1572" s="151">
        <v>29</v>
      </c>
      <c r="R1572" s="151">
        <v>0</v>
      </c>
      <c r="S1572" s="152">
        <v>0.015</v>
      </c>
      <c r="T1572" s="153">
        <v>115395</v>
      </c>
      <c r="U1572" s="153">
        <v>1574</v>
      </c>
      <c r="V1572" s="153">
        <v>1563</v>
      </c>
      <c r="W1572" s="153">
        <v>0</v>
      </c>
      <c r="X1572" s="151">
        <v>1413</v>
      </c>
      <c r="Y1572" s="154">
        <v>0.0136401057238182</v>
      </c>
      <c r="Z1572" s="154">
        <v>0.00958987961640482</v>
      </c>
      <c r="AA1572" s="154">
        <v>0.0169571361281206</v>
      </c>
      <c r="AB1572" s="155">
        <v>0.013623326959847</v>
      </c>
      <c r="AC1572" s="156">
        <v>-0.00736725651171577</v>
      </c>
      <c r="AD1572" s="157">
        <v>29270</v>
      </c>
      <c r="AE1572" s="158">
        <v>392</v>
      </c>
      <c r="AF1572" s="158">
        <v>0</v>
      </c>
      <c r="AG1572" s="158">
        <v>28502</v>
      </c>
      <c r="AH1572" s="158">
        <v>363</v>
      </c>
      <c r="AI1572" s="158">
        <v>0</v>
      </c>
      <c r="AJ1572" s="155">
        <v>0.0133925521011274</v>
      </c>
      <c r="AK1572" s="155">
        <v>0.0127359483545014</v>
      </c>
      <c r="AL1572" s="156">
        <v>0.000656603746625996</v>
      </c>
    </row>
    <row r="1573" spans="1:38">
      <c r="A1573" s="166" t="s">
        <v>1085</v>
      </c>
      <c r="B1573" s="167" t="s">
        <v>1847</v>
      </c>
      <c r="C1573" s="167" t="s">
        <v>1398</v>
      </c>
      <c r="D1573" s="150">
        <v>4908</v>
      </c>
      <c r="E1573" s="150">
        <v>69</v>
      </c>
      <c r="F1573" s="150">
        <v>45</v>
      </c>
      <c r="G1573" s="150">
        <v>1</v>
      </c>
      <c r="H1573" s="150">
        <v>0</v>
      </c>
      <c r="I1573" s="151">
        <v>4221</v>
      </c>
      <c r="J1573" s="151">
        <v>51</v>
      </c>
      <c r="K1573" s="151">
        <v>51</v>
      </c>
      <c r="L1573" s="151">
        <v>5</v>
      </c>
      <c r="M1573" s="151">
        <v>0</v>
      </c>
      <c r="N1573" s="151">
        <v>4266</v>
      </c>
      <c r="O1573" s="151">
        <v>53</v>
      </c>
      <c r="P1573" s="151">
        <v>53</v>
      </c>
      <c r="Q1573" s="151">
        <v>22</v>
      </c>
      <c r="R1573" s="151">
        <v>0</v>
      </c>
      <c r="S1573" s="152">
        <v>0.015</v>
      </c>
      <c r="T1573" s="153">
        <v>121720</v>
      </c>
      <c r="U1573" s="153">
        <v>1310</v>
      </c>
      <c r="V1573" s="153">
        <v>1286</v>
      </c>
      <c r="W1573" s="153">
        <v>0</v>
      </c>
      <c r="X1573" s="151">
        <v>1142</v>
      </c>
      <c r="Y1573" s="154">
        <v>0.0107624055208676</v>
      </c>
      <c r="Z1573" s="154">
        <v>0.0140586797066015</v>
      </c>
      <c r="AA1573" s="154">
        <v>0.0120824449182658</v>
      </c>
      <c r="AB1573" s="155">
        <v>0.0124238162212846</v>
      </c>
      <c r="AC1573" s="156">
        <v>0.00197623478833565</v>
      </c>
      <c r="AD1573" s="157">
        <v>30201</v>
      </c>
      <c r="AE1573" s="158">
        <v>325</v>
      </c>
      <c r="AF1573" s="158">
        <v>0</v>
      </c>
      <c r="AG1573" s="158">
        <v>30505</v>
      </c>
      <c r="AH1573" s="158">
        <v>344</v>
      </c>
      <c r="AI1573" s="158">
        <v>0</v>
      </c>
      <c r="AJ1573" s="155">
        <v>0.0107612330717526</v>
      </c>
      <c r="AK1573" s="155">
        <v>0.0112768398623177</v>
      </c>
      <c r="AL1573" s="156">
        <v>-0.000515606790565063</v>
      </c>
    </row>
    <row r="1574" spans="1:38">
      <c r="A1574" s="166" t="s">
        <v>1085</v>
      </c>
      <c r="B1574" s="167" t="s">
        <v>1847</v>
      </c>
      <c r="C1574" s="167" t="s">
        <v>1399</v>
      </c>
      <c r="D1574" s="150">
        <v>4426</v>
      </c>
      <c r="E1574" s="150">
        <v>128</v>
      </c>
      <c r="F1574" s="150">
        <v>74</v>
      </c>
      <c r="G1574" s="150">
        <v>0</v>
      </c>
      <c r="H1574" s="150">
        <v>0</v>
      </c>
      <c r="I1574" s="151">
        <v>3774</v>
      </c>
      <c r="J1574" s="151">
        <v>88</v>
      </c>
      <c r="K1574" s="151">
        <v>88</v>
      </c>
      <c r="L1574" s="151">
        <v>1</v>
      </c>
      <c r="M1574" s="151">
        <v>0</v>
      </c>
      <c r="N1574" s="151">
        <v>3503</v>
      </c>
      <c r="O1574" s="151">
        <v>87</v>
      </c>
      <c r="P1574" s="151">
        <v>87</v>
      </c>
      <c r="Q1574" s="151">
        <v>11</v>
      </c>
      <c r="R1574" s="151">
        <v>0</v>
      </c>
      <c r="S1574" s="152">
        <v>0.015</v>
      </c>
      <c r="T1574" s="153">
        <v>110376</v>
      </c>
      <c r="U1574" s="153">
        <v>2413</v>
      </c>
      <c r="V1574" s="153">
        <v>2358</v>
      </c>
      <c r="W1574" s="153">
        <v>1</v>
      </c>
      <c r="X1574" s="151">
        <v>2038</v>
      </c>
      <c r="Y1574" s="154">
        <v>0.0218525766470972</v>
      </c>
      <c r="Z1574" s="154">
        <v>0.0289200180750113</v>
      </c>
      <c r="AA1574" s="154">
        <v>0.023317435082141</v>
      </c>
      <c r="AB1574" s="155">
        <v>0.0248358549814445</v>
      </c>
      <c r="AC1574" s="156">
        <v>0.00560258299287033</v>
      </c>
      <c r="AD1574" s="157">
        <v>26985</v>
      </c>
      <c r="AE1574" s="158">
        <v>657</v>
      </c>
      <c r="AF1574" s="158">
        <v>0</v>
      </c>
      <c r="AG1574" s="158">
        <v>27650</v>
      </c>
      <c r="AH1574" s="158">
        <v>600</v>
      </c>
      <c r="AI1574" s="158">
        <v>0</v>
      </c>
      <c r="AJ1574" s="155">
        <v>0.0243468593663146</v>
      </c>
      <c r="AK1574" s="155">
        <v>0.0216998191681736</v>
      </c>
      <c r="AL1574" s="156">
        <v>0.00264704019814102</v>
      </c>
    </row>
    <row r="1575" spans="1:38">
      <c r="A1575" s="166" t="s">
        <v>1085</v>
      </c>
      <c r="B1575" s="167" t="s">
        <v>1847</v>
      </c>
      <c r="C1575" s="167" t="s">
        <v>1400</v>
      </c>
      <c r="D1575" s="150">
        <v>3948</v>
      </c>
      <c r="E1575" s="150">
        <v>56</v>
      </c>
      <c r="F1575" s="150">
        <v>44</v>
      </c>
      <c r="G1575" s="150">
        <v>0</v>
      </c>
      <c r="H1575" s="150">
        <v>0</v>
      </c>
      <c r="I1575" s="151">
        <v>3306</v>
      </c>
      <c r="J1575" s="151">
        <v>54</v>
      </c>
      <c r="K1575" s="151">
        <v>54</v>
      </c>
      <c r="L1575" s="151">
        <v>5</v>
      </c>
      <c r="M1575" s="151">
        <v>0</v>
      </c>
      <c r="N1575" s="151">
        <v>3354</v>
      </c>
      <c r="O1575" s="151">
        <v>47</v>
      </c>
      <c r="P1575" s="151">
        <v>47</v>
      </c>
      <c r="Q1575" s="151">
        <v>14</v>
      </c>
      <c r="R1575" s="151">
        <v>0</v>
      </c>
      <c r="S1575" s="152">
        <v>0.015</v>
      </c>
      <c r="T1575" s="153">
        <v>99011</v>
      </c>
      <c r="U1575" s="153">
        <v>1382</v>
      </c>
      <c r="V1575" s="153">
        <v>1369</v>
      </c>
      <c r="W1575" s="153">
        <v>1</v>
      </c>
      <c r="X1575" s="151">
        <v>1217</v>
      </c>
      <c r="Y1575" s="154">
        <v>0.0139479451778085</v>
      </c>
      <c r="Z1575" s="154">
        <v>0.0141843971631206</v>
      </c>
      <c r="AA1575" s="154">
        <v>0.0163339382940109</v>
      </c>
      <c r="AB1575" s="155">
        <v>0.0140131186642815</v>
      </c>
      <c r="AC1575" s="156">
        <v>-0.00214954113089032</v>
      </c>
      <c r="AD1575" s="157">
        <v>23871</v>
      </c>
      <c r="AE1575" s="158">
        <v>334</v>
      </c>
      <c r="AF1575" s="158">
        <v>0</v>
      </c>
      <c r="AG1575" s="158">
        <v>24843</v>
      </c>
      <c r="AH1575" s="158">
        <v>353</v>
      </c>
      <c r="AI1575" s="158">
        <v>0</v>
      </c>
      <c r="AJ1575" s="155">
        <v>0.0139918729839554</v>
      </c>
      <c r="AK1575" s="155">
        <v>0.0142092339894538</v>
      </c>
      <c r="AL1575" s="156">
        <v>-0.000217361005498342</v>
      </c>
    </row>
    <row r="1576" spans="1:38">
      <c r="A1576" s="166" t="s">
        <v>1085</v>
      </c>
      <c r="B1576" s="167" t="s">
        <v>1847</v>
      </c>
      <c r="C1576" s="167" t="s">
        <v>1401</v>
      </c>
      <c r="D1576" s="150">
        <v>3681</v>
      </c>
      <c r="E1576" s="150">
        <v>76</v>
      </c>
      <c r="F1576" s="150">
        <v>50</v>
      </c>
      <c r="G1576" s="150">
        <v>0</v>
      </c>
      <c r="H1576" s="150">
        <v>0</v>
      </c>
      <c r="I1576" s="151">
        <v>3064</v>
      </c>
      <c r="J1576" s="151">
        <v>62</v>
      </c>
      <c r="K1576" s="151">
        <v>62</v>
      </c>
      <c r="L1576" s="151">
        <v>0</v>
      </c>
      <c r="M1576" s="151">
        <v>0</v>
      </c>
      <c r="N1576" s="151">
        <v>2990</v>
      </c>
      <c r="O1576" s="151">
        <v>45</v>
      </c>
      <c r="P1576" s="151">
        <v>45</v>
      </c>
      <c r="Q1576" s="151">
        <v>4</v>
      </c>
      <c r="R1576" s="151">
        <v>0</v>
      </c>
      <c r="S1576" s="152">
        <v>0.015</v>
      </c>
      <c r="T1576" s="153">
        <v>90760</v>
      </c>
      <c r="U1576" s="153">
        <v>1732</v>
      </c>
      <c r="V1576" s="153">
        <v>1706</v>
      </c>
      <c r="W1576" s="153">
        <v>0</v>
      </c>
      <c r="X1576" s="151">
        <v>1522</v>
      </c>
      <c r="Y1576" s="154">
        <v>0.0190832966064346</v>
      </c>
      <c r="Z1576" s="154">
        <v>0.0206465634338495</v>
      </c>
      <c r="AA1576" s="154">
        <v>0.0202349869451697</v>
      </c>
      <c r="AB1576" s="155">
        <v>0.0150501672240803</v>
      </c>
      <c r="AC1576" s="156">
        <v>0.000411576488679784</v>
      </c>
      <c r="AD1576" s="157">
        <v>22181</v>
      </c>
      <c r="AE1576" s="158">
        <v>444</v>
      </c>
      <c r="AF1576" s="158">
        <v>0</v>
      </c>
      <c r="AG1576" s="158">
        <v>22669</v>
      </c>
      <c r="AH1576" s="158">
        <v>438</v>
      </c>
      <c r="AI1576" s="158">
        <v>0</v>
      </c>
      <c r="AJ1576" s="155">
        <v>0.0200171317794509</v>
      </c>
      <c r="AK1576" s="155">
        <v>0.0193215404296617</v>
      </c>
      <c r="AL1576" s="156">
        <v>0.000695591349789231</v>
      </c>
    </row>
    <row r="1577" spans="1:38">
      <c r="A1577" s="166" t="s">
        <v>1085</v>
      </c>
      <c r="B1577" s="167" t="s">
        <v>1847</v>
      </c>
      <c r="C1577" s="167" t="s">
        <v>1402</v>
      </c>
      <c r="D1577" s="150">
        <v>2947</v>
      </c>
      <c r="E1577" s="150">
        <v>53</v>
      </c>
      <c r="F1577" s="150">
        <v>37</v>
      </c>
      <c r="G1577" s="150">
        <v>0</v>
      </c>
      <c r="H1577" s="150">
        <v>0</v>
      </c>
      <c r="I1577" s="151">
        <v>2838</v>
      </c>
      <c r="J1577" s="151">
        <v>51</v>
      </c>
      <c r="K1577" s="151">
        <v>50</v>
      </c>
      <c r="L1577" s="151">
        <v>0</v>
      </c>
      <c r="M1577" s="151">
        <v>0</v>
      </c>
      <c r="N1577" s="151">
        <v>2888</v>
      </c>
      <c r="O1577" s="151">
        <v>65</v>
      </c>
      <c r="P1577" s="151">
        <v>65</v>
      </c>
      <c r="Q1577" s="151">
        <v>29</v>
      </c>
      <c r="R1577" s="151">
        <v>0</v>
      </c>
      <c r="S1577" s="152">
        <v>0.015</v>
      </c>
      <c r="T1577" s="153">
        <v>88408</v>
      </c>
      <c r="U1577" s="153">
        <v>1436</v>
      </c>
      <c r="V1577" s="153">
        <v>1417</v>
      </c>
      <c r="W1577" s="153">
        <v>0</v>
      </c>
      <c r="X1577" s="151">
        <v>1263</v>
      </c>
      <c r="Y1577" s="154">
        <v>0.016242873948059</v>
      </c>
      <c r="Z1577" s="154">
        <v>0.0179843909060061</v>
      </c>
      <c r="AA1577" s="154">
        <v>0.0179704016913319</v>
      </c>
      <c r="AB1577" s="155">
        <v>0.0225069252077562</v>
      </c>
      <c r="AC1577" s="156">
        <v>1.39892146741837e-5</v>
      </c>
      <c r="AD1577" s="157">
        <v>21287</v>
      </c>
      <c r="AE1577" s="158">
        <v>371</v>
      </c>
      <c r="AF1577" s="158">
        <v>0</v>
      </c>
      <c r="AG1577" s="158">
        <v>21837</v>
      </c>
      <c r="AH1577" s="158">
        <v>363</v>
      </c>
      <c r="AI1577" s="158">
        <v>0</v>
      </c>
      <c r="AJ1577" s="155">
        <v>0.017428477474515</v>
      </c>
      <c r="AK1577" s="155">
        <v>0.0166231625223245</v>
      </c>
      <c r="AL1577" s="156">
        <v>0.000805314952190467</v>
      </c>
    </row>
    <row r="1578" spans="1:38">
      <c r="A1578" s="166" t="s">
        <v>1085</v>
      </c>
      <c r="B1578" s="167" t="s">
        <v>1847</v>
      </c>
      <c r="C1578" s="167" t="s">
        <v>1403</v>
      </c>
      <c r="D1578" s="150">
        <v>2807</v>
      </c>
      <c r="E1578" s="150">
        <v>55</v>
      </c>
      <c r="F1578" s="150">
        <v>43</v>
      </c>
      <c r="G1578" s="150">
        <v>0</v>
      </c>
      <c r="H1578" s="150">
        <v>0</v>
      </c>
      <c r="I1578" s="151">
        <v>2328</v>
      </c>
      <c r="J1578" s="151">
        <v>36</v>
      </c>
      <c r="K1578" s="151">
        <v>35</v>
      </c>
      <c r="L1578" s="151">
        <v>5</v>
      </c>
      <c r="M1578" s="151">
        <v>0</v>
      </c>
      <c r="N1578" s="151">
        <v>2231</v>
      </c>
      <c r="O1578" s="151">
        <v>50</v>
      </c>
      <c r="P1578" s="151">
        <v>50</v>
      </c>
      <c r="Q1578" s="151">
        <v>25</v>
      </c>
      <c r="R1578" s="151">
        <v>0</v>
      </c>
      <c r="S1578" s="152">
        <v>0.015</v>
      </c>
      <c r="T1578" s="153">
        <v>68102</v>
      </c>
      <c r="U1578" s="153">
        <v>1169</v>
      </c>
      <c r="V1578" s="153">
        <v>1156</v>
      </c>
      <c r="W1578" s="153">
        <v>1</v>
      </c>
      <c r="X1578" s="151">
        <v>1046</v>
      </c>
      <c r="Y1578" s="154">
        <v>0.017150744471528</v>
      </c>
      <c r="Z1578" s="154">
        <v>0.0195938724617029</v>
      </c>
      <c r="AA1578" s="154">
        <v>0.0154639175257732</v>
      </c>
      <c r="AB1578" s="155">
        <v>0.0224114746750336</v>
      </c>
      <c r="AC1578" s="156">
        <v>0.00412995493592969</v>
      </c>
      <c r="AD1578" s="157">
        <v>16295</v>
      </c>
      <c r="AE1578" s="158">
        <v>317</v>
      </c>
      <c r="AF1578" s="158">
        <v>0</v>
      </c>
      <c r="AG1578" s="158">
        <v>16700</v>
      </c>
      <c r="AH1578" s="158">
        <v>290</v>
      </c>
      <c r="AI1578" s="158">
        <v>0</v>
      </c>
      <c r="AJ1578" s="155">
        <v>0.0194538201902424</v>
      </c>
      <c r="AK1578" s="155">
        <v>0.0173652694610778</v>
      </c>
      <c r="AL1578" s="156">
        <v>0.00208855072916456</v>
      </c>
    </row>
    <row r="1579" spans="1:38">
      <c r="A1579" s="166" t="s">
        <v>1085</v>
      </c>
      <c r="B1579" s="167" t="s">
        <v>1847</v>
      </c>
      <c r="C1579" s="167" t="s">
        <v>1404</v>
      </c>
      <c r="D1579" s="150">
        <v>4732</v>
      </c>
      <c r="E1579" s="150">
        <v>87</v>
      </c>
      <c r="F1579" s="150">
        <v>67</v>
      </c>
      <c r="G1579" s="150">
        <v>0</v>
      </c>
      <c r="H1579" s="150">
        <v>0</v>
      </c>
      <c r="I1579" s="151">
        <v>4168</v>
      </c>
      <c r="J1579" s="151">
        <v>90</v>
      </c>
      <c r="K1579" s="151">
        <v>90</v>
      </c>
      <c r="L1579" s="151">
        <v>4</v>
      </c>
      <c r="M1579" s="151">
        <v>0</v>
      </c>
      <c r="N1579" s="151">
        <v>4018</v>
      </c>
      <c r="O1579" s="151">
        <v>96</v>
      </c>
      <c r="P1579" s="151">
        <v>96</v>
      </c>
      <c r="Q1579" s="151">
        <v>36</v>
      </c>
      <c r="R1579" s="151">
        <v>0</v>
      </c>
      <c r="S1579" s="152">
        <v>0.015</v>
      </c>
      <c r="T1579" s="153">
        <v>122592</v>
      </c>
      <c r="U1579" s="153">
        <v>2849</v>
      </c>
      <c r="V1579" s="153">
        <v>2829</v>
      </c>
      <c r="W1579" s="153">
        <v>0</v>
      </c>
      <c r="X1579" s="151">
        <v>2562</v>
      </c>
      <c r="Y1579" s="154">
        <v>0.023239689376142</v>
      </c>
      <c r="Z1579" s="154">
        <v>0.018385460693153</v>
      </c>
      <c r="AA1579" s="154">
        <v>0.0215930902111324</v>
      </c>
      <c r="AB1579" s="155">
        <v>0.0238924838227974</v>
      </c>
      <c r="AC1579" s="156">
        <v>-0.00320762951797944</v>
      </c>
      <c r="AD1579" s="157">
        <v>29908</v>
      </c>
      <c r="AE1579" s="158">
        <v>715</v>
      </c>
      <c r="AF1579" s="158">
        <v>0</v>
      </c>
      <c r="AG1579" s="158">
        <v>30432</v>
      </c>
      <c r="AH1579" s="158">
        <v>730</v>
      </c>
      <c r="AI1579" s="158">
        <v>0</v>
      </c>
      <c r="AJ1579" s="155">
        <v>0.0239066470509563</v>
      </c>
      <c r="AK1579" s="155">
        <v>0.0239879074658254</v>
      </c>
      <c r="AL1579" s="156">
        <v>-8.12604148691803e-5</v>
      </c>
    </row>
    <row r="1580" spans="1:38">
      <c r="A1580" s="166" t="s">
        <v>1085</v>
      </c>
      <c r="B1580" s="167" t="s">
        <v>1847</v>
      </c>
      <c r="C1580" s="167" t="s">
        <v>1405</v>
      </c>
      <c r="D1580" s="150">
        <v>1995</v>
      </c>
      <c r="E1580" s="150">
        <v>72</v>
      </c>
      <c r="F1580" s="150">
        <v>54</v>
      </c>
      <c r="G1580" s="150">
        <v>0</v>
      </c>
      <c r="H1580" s="150">
        <v>0</v>
      </c>
      <c r="I1580" s="151">
        <v>1756</v>
      </c>
      <c r="J1580" s="151">
        <v>18</v>
      </c>
      <c r="K1580" s="151">
        <v>18</v>
      </c>
      <c r="L1580" s="151">
        <v>0</v>
      </c>
      <c r="M1580" s="151">
        <v>0</v>
      </c>
      <c r="N1580" s="151">
        <v>1792</v>
      </c>
      <c r="O1580" s="151">
        <v>62</v>
      </c>
      <c r="P1580" s="151">
        <v>62</v>
      </c>
      <c r="Q1580" s="151">
        <v>19</v>
      </c>
      <c r="R1580" s="151">
        <v>0</v>
      </c>
      <c r="S1580" s="152">
        <v>0.015</v>
      </c>
      <c r="T1580" s="153">
        <v>50036</v>
      </c>
      <c r="U1580" s="153">
        <v>1060</v>
      </c>
      <c r="V1580" s="153">
        <v>1042</v>
      </c>
      <c r="W1580" s="153">
        <v>4</v>
      </c>
      <c r="X1580" s="151">
        <v>904</v>
      </c>
      <c r="Y1580" s="154">
        <v>0.0211048045407307</v>
      </c>
      <c r="Z1580" s="154">
        <v>0.0360902255639098</v>
      </c>
      <c r="AA1580" s="154">
        <v>0.010250569476082</v>
      </c>
      <c r="AB1580" s="155">
        <v>0.0345982142857143</v>
      </c>
      <c r="AC1580" s="156">
        <v>0.0258396560878278</v>
      </c>
      <c r="AD1580" s="157">
        <v>12405</v>
      </c>
      <c r="AE1580" s="158">
        <v>282</v>
      </c>
      <c r="AF1580" s="158">
        <v>0</v>
      </c>
      <c r="AG1580" s="158">
        <v>12269</v>
      </c>
      <c r="AH1580" s="158">
        <v>267</v>
      </c>
      <c r="AI1580" s="158">
        <v>2</v>
      </c>
      <c r="AJ1580" s="155">
        <v>0.02273276904474</v>
      </c>
      <c r="AK1580" s="155">
        <v>0.0215991523351536</v>
      </c>
      <c r="AL1580" s="156">
        <v>0.00113361670958638</v>
      </c>
    </row>
    <row r="1581" spans="1:38">
      <c r="A1581" s="166" t="s">
        <v>1085</v>
      </c>
      <c r="B1581" s="167" t="s">
        <v>1847</v>
      </c>
      <c r="C1581" s="167" t="s">
        <v>1406</v>
      </c>
      <c r="D1581" s="150">
        <v>3711</v>
      </c>
      <c r="E1581" s="150">
        <v>71</v>
      </c>
      <c r="F1581" s="150">
        <v>40</v>
      </c>
      <c r="G1581" s="150">
        <v>0</v>
      </c>
      <c r="H1581" s="150">
        <v>0</v>
      </c>
      <c r="I1581" s="151">
        <v>3261</v>
      </c>
      <c r="J1581" s="151">
        <v>64</v>
      </c>
      <c r="K1581" s="151">
        <v>64</v>
      </c>
      <c r="L1581" s="151">
        <v>6</v>
      </c>
      <c r="M1581" s="151">
        <v>0</v>
      </c>
      <c r="N1581" s="151">
        <v>3476</v>
      </c>
      <c r="O1581" s="151">
        <v>68</v>
      </c>
      <c r="P1581" s="151">
        <v>68</v>
      </c>
      <c r="Q1581" s="151">
        <v>32</v>
      </c>
      <c r="R1581" s="151">
        <v>0</v>
      </c>
      <c r="S1581" s="152">
        <v>0.015</v>
      </c>
      <c r="T1581" s="153">
        <v>98805</v>
      </c>
      <c r="U1581" s="153">
        <v>2009</v>
      </c>
      <c r="V1581" s="153">
        <v>1978</v>
      </c>
      <c r="W1581" s="153">
        <v>1</v>
      </c>
      <c r="X1581" s="151">
        <v>1808</v>
      </c>
      <c r="Y1581" s="154">
        <v>0.0203228581549517</v>
      </c>
      <c r="Z1581" s="154">
        <v>0.0191323093505794</v>
      </c>
      <c r="AA1581" s="154">
        <v>0.0196258816314014</v>
      </c>
      <c r="AB1581" s="155">
        <v>0.0195627157652474</v>
      </c>
      <c r="AC1581" s="156">
        <v>-0.000493572280822054</v>
      </c>
      <c r="AD1581" s="157">
        <v>24028</v>
      </c>
      <c r="AE1581" s="158">
        <v>492</v>
      </c>
      <c r="AF1581" s="158">
        <v>0</v>
      </c>
      <c r="AG1581" s="158">
        <v>24932</v>
      </c>
      <c r="AH1581" s="158">
        <v>527</v>
      </c>
      <c r="AI1581" s="158">
        <v>0</v>
      </c>
      <c r="AJ1581" s="155">
        <v>0.0204761112035958</v>
      </c>
      <c r="AK1581" s="155">
        <v>0.0211374939836355</v>
      </c>
      <c r="AL1581" s="156">
        <v>-0.000661382780039684</v>
      </c>
    </row>
    <row r="1582" spans="1:38">
      <c r="A1582" s="166" t="s">
        <v>1085</v>
      </c>
      <c r="B1582" s="167" t="s">
        <v>1847</v>
      </c>
      <c r="C1582" s="167" t="s">
        <v>1407</v>
      </c>
      <c r="D1582" s="150">
        <v>3525</v>
      </c>
      <c r="E1582" s="150">
        <v>80</v>
      </c>
      <c r="F1582" s="150">
        <v>45</v>
      </c>
      <c r="G1582" s="150">
        <v>0</v>
      </c>
      <c r="H1582" s="150">
        <v>0</v>
      </c>
      <c r="I1582" s="151">
        <v>2868</v>
      </c>
      <c r="J1582" s="151">
        <v>61</v>
      </c>
      <c r="K1582" s="151">
        <v>61</v>
      </c>
      <c r="L1582" s="151">
        <v>1</v>
      </c>
      <c r="M1582" s="151">
        <v>0</v>
      </c>
      <c r="N1582" s="151">
        <v>2943</v>
      </c>
      <c r="O1582" s="151">
        <v>85</v>
      </c>
      <c r="P1582" s="151">
        <v>85</v>
      </c>
      <c r="Q1582" s="151">
        <v>9</v>
      </c>
      <c r="R1582" s="151">
        <v>0</v>
      </c>
      <c r="S1582" s="152">
        <v>0.015</v>
      </c>
      <c r="T1582" s="153">
        <v>86547</v>
      </c>
      <c r="U1582" s="153">
        <v>1595</v>
      </c>
      <c r="V1582" s="153">
        <v>1560</v>
      </c>
      <c r="W1582" s="153">
        <v>1</v>
      </c>
      <c r="X1582" s="151">
        <v>1321</v>
      </c>
      <c r="Y1582" s="154">
        <v>0.0184177383387061</v>
      </c>
      <c r="Z1582" s="154">
        <v>0.0226950354609929</v>
      </c>
      <c r="AA1582" s="154">
        <v>0.0212691771269177</v>
      </c>
      <c r="AB1582" s="155">
        <v>0.0288820931022766</v>
      </c>
      <c r="AC1582" s="156">
        <v>0.0014258583340752</v>
      </c>
      <c r="AD1582" s="157">
        <v>21308</v>
      </c>
      <c r="AE1582" s="158">
        <v>440</v>
      </c>
      <c r="AF1582" s="158">
        <v>0</v>
      </c>
      <c r="AG1582" s="158">
        <v>21374</v>
      </c>
      <c r="AH1582" s="158">
        <v>386</v>
      </c>
      <c r="AI1582" s="158">
        <v>0</v>
      </c>
      <c r="AJ1582" s="155">
        <v>0.0206495213065515</v>
      </c>
      <c r="AK1582" s="155">
        <v>0.018059324412838</v>
      </c>
      <c r="AL1582" s="156">
        <v>0.00259019689371351</v>
      </c>
    </row>
    <row r="1583" spans="1:38">
      <c r="A1583" s="166" t="s">
        <v>1085</v>
      </c>
      <c r="B1583" s="167" t="s">
        <v>1847</v>
      </c>
      <c r="C1583" s="167" t="s">
        <v>1408</v>
      </c>
      <c r="D1583" s="150">
        <v>3254</v>
      </c>
      <c r="E1583" s="150">
        <v>46</v>
      </c>
      <c r="F1583" s="150">
        <v>31</v>
      </c>
      <c r="G1583" s="150">
        <v>0</v>
      </c>
      <c r="H1583" s="150">
        <v>0</v>
      </c>
      <c r="I1583" s="151">
        <v>2897</v>
      </c>
      <c r="J1583" s="151">
        <v>36</v>
      </c>
      <c r="K1583" s="151">
        <v>36</v>
      </c>
      <c r="L1583" s="151">
        <v>0</v>
      </c>
      <c r="M1583" s="151">
        <v>0</v>
      </c>
      <c r="N1583" s="151">
        <v>3145</v>
      </c>
      <c r="O1583" s="151">
        <v>51</v>
      </c>
      <c r="P1583" s="151">
        <v>51</v>
      </c>
      <c r="Q1583" s="151">
        <v>17</v>
      </c>
      <c r="R1583" s="151">
        <v>0</v>
      </c>
      <c r="S1583" s="152">
        <v>0.015</v>
      </c>
      <c r="T1583" s="153">
        <v>86393</v>
      </c>
      <c r="U1583" s="153">
        <v>1303</v>
      </c>
      <c r="V1583" s="153">
        <v>1286</v>
      </c>
      <c r="W1583" s="153">
        <v>0</v>
      </c>
      <c r="X1583" s="151">
        <v>1151</v>
      </c>
      <c r="Y1583" s="154">
        <v>0.0150822404592965</v>
      </c>
      <c r="Z1583" s="154">
        <v>0.0141364474492932</v>
      </c>
      <c r="AA1583" s="154">
        <v>0.0124266482568174</v>
      </c>
      <c r="AB1583" s="155">
        <v>0.0162162162162162</v>
      </c>
      <c r="AC1583" s="156">
        <v>0.00170979919247578</v>
      </c>
      <c r="AD1583" s="157">
        <v>21205</v>
      </c>
      <c r="AE1583" s="158">
        <v>313</v>
      </c>
      <c r="AF1583" s="158">
        <v>0</v>
      </c>
      <c r="AG1583" s="158">
        <v>21593</v>
      </c>
      <c r="AH1583" s="158">
        <v>326</v>
      </c>
      <c r="AI1583" s="158">
        <v>0</v>
      </c>
      <c r="AJ1583" s="155">
        <v>0.0147606696533836</v>
      </c>
      <c r="AK1583" s="155">
        <v>0.0150974852961608</v>
      </c>
      <c r="AL1583" s="156">
        <v>-0.000336815642777157</v>
      </c>
    </row>
    <row r="1584" spans="1:38">
      <c r="A1584" s="166" t="s">
        <v>1085</v>
      </c>
      <c r="B1584" s="167" t="s">
        <v>1847</v>
      </c>
      <c r="C1584" s="167" t="s">
        <v>1409</v>
      </c>
      <c r="D1584" s="150">
        <v>3170</v>
      </c>
      <c r="E1584" s="150">
        <v>47</v>
      </c>
      <c r="F1584" s="150">
        <v>33</v>
      </c>
      <c r="G1584" s="150">
        <v>0</v>
      </c>
      <c r="H1584" s="150">
        <v>0</v>
      </c>
      <c r="I1584" s="151">
        <v>2987</v>
      </c>
      <c r="J1584" s="151">
        <v>62</v>
      </c>
      <c r="K1584" s="151">
        <v>62</v>
      </c>
      <c r="L1584" s="151">
        <v>2</v>
      </c>
      <c r="M1584" s="151">
        <v>0</v>
      </c>
      <c r="N1584" s="151">
        <v>2852</v>
      </c>
      <c r="O1584" s="151">
        <v>52</v>
      </c>
      <c r="P1584" s="151">
        <v>51</v>
      </c>
      <c r="Q1584" s="151">
        <v>29</v>
      </c>
      <c r="R1584" s="151">
        <v>0</v>
      </c>
      <c r="S1584" s="152">
        <v>0.015</v>
      </c>
      <c r="T1584" s="153">
        <v>83868</v>
      </c>
      <c r="U1584" s="153">
        <v>1541</v>
      </c>
      <c r="V1584" s="153">
        <v>1525</v>
      </c>
      <c r="W1584" s="153">
        <v>1</v>
      </c>
      <c r="X1584" s="151">
        <v>1386</v>
      </c>
      <c r="Y1584" s="154">
        <v>0.0183621882005056</v>
      </c>
      <c r="Z1584" s="154">
        <v>0.0148264984227129</v>
      </c>
      <c r="AA1584" s="154">
        <v>0.0207566119852695</v>
      </c>
      <c r="AB1584" s="155">
        <v>0.0182328190743338</v>
      </c>
      <c r="AC1584" s="156">
        <v>-0.00593011356255657</v>
      </c>
      <c r="AD1584" s="157">
        <v>20958</v>
      </c>
      <c r="AE1584" s="158">
        <v>385</v>
      </c>
      <c r="AF1584" s="158">
        <v>0</v>
      </c>
      <c r="AG1584" s="158">
        <v>20688</v>
      </c>
      <c r="AH1584" s="158">
        <v>395</v>
      </c>
      <c r="AI1584" s="158">
        <v>0</v>
      </c>
      <c r="AJ1584" s="155">
        <v>0.0183700734802939</v>
      </c>
      <c r="AK1584" s="155">
        <v>0.0190931941221964</v>
      </c>
      <c r="AL1584" s="156">
        <v>-0.000723120641902521</v>
      </c>
    </row>
    <row r="1585" spans="1:38">
      <c r="A1585" s="166" t="s">
        <v>1085</v>
      </c>
      <c r="B1585" s="167" t="s">
        <v>1847</v>
      </c>
      <c r="C1585" s="167" t="s">
        <v>1410</v>
      </c>
      <c r="D1585" s="150">
        <v>2873</v>
      </c>
      <c r="E1585" s="150">
        <v>71</v>
      </c>
      <c r="F1585" s="150">
        <v>57</v>
      </c>
      <c r="G1585" s="150">
        <v>0</v>
      </c>
      <c r="H1585" s="150">
        <v>0</v>
      </c>
      <c r="I1585" s="151">
        <v>2398</v>
      </c>
      <c r="J1585" s="151">
        <v>49</v>
      </c>
      <c r="K1585" s="151">
        <v>49</v>
      </c>
      <c r="L1585" s="151">
        <v>2</v>
      </c>
      <c r="M1585" s="151">
        <v>0</v>
      </c>
      <c r="N1585" s="151">
        <v>2691</v>
      </c>
      <c r="O1585" s="151">
        <v>66</v>
      </c>
      <c r="P1585" s="151">
        <v>66</v>
      </c>
      <c r="Q1585" s="151">
        <v>24</v>
      </c>
      <c r="R1585" s="151">
        <v>0</v>
      </c>
      <c r="S1585" s="152">
        <v>0.015</v>
      </c>
      <c r="T1585" s="153">
        <v>73809</v>
      </c>
      <c r="U1585" s="153">
        <v>1420</v>
      </c>
      <c r="V1585" s="153">
        <v>1406</v>
      </c>
      <c r="W1585" s="153">
        <v>1</v>
      </c>
      <c r="X1585" s="151">
        <v>1235</v>
      </c>
      <c r="Y1585" s="154">
        <v>0.0192252977279194</v>
      </c>
      <c r="Z1585" s="154">
        <v>0.0247128437173686</v>
      </c>
      <c r="AA1585" s="154">
        <v>0.0204336947456214</v>
      </c>
      <c r="AB1585" s="155">
        <v>0.0245261984392419</v>
      </c>
      <c r="AC1585" s="156">
        <v>0.00427914897174725</v>
      </c>
      <c r="AD1585" s="157">
        <v>18074</v>
      </c>
      <c r="AE1585" s="158">
        <v>354</v>
      </c>
      <c r="AF1585" s="158">
        <v>1</v>
      </c>
      <c r="AG1585" s="158">
        <v>18740</v>
      </c>
      <c r="AH1585" s="158">
        <v>365</v>
      </c>
      <c r="AI1585" s="158">
        <v>0</v>
      </c>
      <c r="AJ1585" s="155">
        <v>0.0195308177492531</v>
      </c>
      <c r="AK1585" s="155">
        <v>0.0194770544290288</v>
      </c>
      <c r="AL1585" s="156">
        <v>5.37633202242552e-5</v>
      </c>
    </row>
    <row r="1586" spans="1:38">
      <c r="A1586" s="166" t="s">
        <v>1085</v>
      </c>
      <c r="B1586" s="167" t="s">
        <v>1847</v>
      </c>
      <c r="C1586" s="167" t="s">
        <v>1411</v>
      </c>
      <c r="D1586" s="150">
        <v>2196</v>
      </c>
      <c r="E1586" s="150">
        <v>49</v>
      </c>
      <c r="F1586" s="150">
        <v>40</v>
      </c>
      <c r="G1586" s="150">
        <v>0</v>
      </c>
      <c r="H1586" s="150">
        <v>0</v>
      </c>
      <c r="I1586" s="151">
        <v>2032</v>
      </c>
      <c r="J1586" s="151">
        <v>57</v>
      </c>
      <c r="K1586" s="151">
        <v>57</v>
      </c>
      <c r="L1586" s="151">
        <v>2</v>
      </c>
      <c r="M1586" s="151">
        <v>0</v>
      </c>
      <c r="N1586" s="151">
        <v>1948</v>
      </c>
      <c r="O1586" s="151">
        <v>33</v>
      </c>
      <c r="P1586" s="151">
        <v>33</v>
      </c>
      <c r="Q1586" s="151">
        <v>5</v>
      </c>
      <c r="R1586" s="151">
        <v>0</v>
      </c>
      <c r="S1586" s="152">
        <v>0.015</v>
      </c>
      <c r="T1586" s="153">
        <v>57666</v>
      </c>
      <c r="U1586" s="153">
        <v>1004</v>
      </c>
      <c r="V1586" s="153">
        <v>995</v>
      </c>
      <c r="W1586" s="153">
        <v>3</v>
      </c>
      <c r="X1586" s="151">
        <v>853</v>
      </c>
      <c r="Y1586" s="154">
        <v>0.0173585821801408</v>
      </c>
      <c r="Z1586" s="154">
        <v>0.0223132969034608</v>
      </c>
      <c r="AA1586" s="154">
        <v>0.0280511811023622</v>
      </c>
      <c r="AB1586" s="155">
        <v>0.0169404517453799</v>
      </c>
      <c r="AC1586" s="156">
        <v>-0.00573788419890137</v>
      </c>
      <c r="AD1586" s="157">
        <v>14170</v>
      </c>
      <c r="AE1586" s="158">
        <v>284</v>
      </c>
      <c r="AF1586" s="158">
        <v>1</v>
      </c>
      <c r="AG1586" s="158">
        <v>14446</v>
      </c>
      <c r="AH1586" s="158">
        <v>293</v>
      </c>
      <c r="AI1586" s="158">
        <v>1</v>
      </c>
      <c r="AJ1586" s="155">
        <v>0.0199717713479181</v>
      </c>
      <c r="AK1586" s="155">
        <v>0.0202132078083899</v>
      </c>
      <c r="AL1586" s="156">
        <v>-0.000241436460471728</v>
      </c>
    </row>
    <row r="1587" spans="1:38">
      <c r="A1587" s="166" t="s">
        <v>1085</v>
      </c>
      <c r="B1587" s="167" t="s">
        <v>1847</v>
      </c>
      <c r="C1587" s="167" t="s">
        <v>1412</v>
      </c>
      <c r="D1587" s="150">
        <v>1528</v>
      </c>
      <c r="E1587" s="150">
        <v>19</v>
      </c>
      <c r="F1587" s="150">
        <v>8</v>
      </c>
      <c r="G1587" s="150">
        <v>0</v>
      </c>
      <c r="H1587" s="150">
        <v>0</v>
      </c>
      <c r="I1587" s="151">
        <v>1396</v>
      </c>
      <c r="J1587" s="151">
        <v>20</v>
      </c>
      <c r="K1587" s="151">
        <v>20</v>
      </c>
      <c r="L1587" s="151">
        <v>0</v>
      </c>
      <c r="M1587" s="151">
        <v>0</v>
      </c>
      <c r="N1587" s="151">
        <v>1292</v>
      </c>
      <c r="O1587" s="151">
        <v>30</v>
      </c>
      <c r="P1587" s="151">
        <v>30</v>
      </c>
      <c r="Q1587" s="151">
        <v>5</v>
      </c>
      <c r="R1587" s="151">
        <v>0</v>
      </c>
      <c r="S1587" s="152">
        <v>0.015</v>
      </c>
      <c r="T1587" s="153">
        <v>38229</v>
      </c>
      <c r="U1587" s="153">
        <v>653</v>
      </c>
      <c r="V1587" s="153">
        <v>642</v>
      </c>
      <c r="W1587" s="153">
        <v>0</v>
      </c>
      <c r="X1587" s="151">
        <v>567</v>
      </c>
      <c r="Y1587" s="154">
        <v>0.0170812733788485</v>
      </c>
      <c r="Z1587" s="154">
        <v>0.012434554973822</v>
      </c>
      <c r="AA1587" s="154">
        <v>0.0143266475644699</v>
      </c>
      <c r="AB1587" s="155">
        <v>0.0232198142414861</v>
      </c>
      <c r="AC1587" s="156">
        <v>-0.00189209259064793</v>
      </c>
      <c r="AD1587" s="157">
        <v>9448</v>
      </c>
      <c r="AE1587" s="158">
        <v>169</v>
      </c>
      <c r="AF1587" s="158">
        <v>0</v>
      </c>
      <c r="AG1587" s="158">
        <v>9475</v>
      </c>
      <c r="AH1587" s="158">
        <v>173</v>
      </c>
      <c r="AI1587" s="158">
        <v>0</v>
      </c>
      <c r="AJ1587" s="155">
        <v>0.017887383573243</v>
      </c>
      <c r="AK1587" s="155">
        <v>0.0182585751978892</v>
      </c>
      <c r="AL1587" s="156">
        <v>-0.000371191624646168</v>
      </c>
    </row>
    <row r="1588" spans="1:38">
      <c r="A1588" s="166" t="s">
        <v>1085</v>
      </c>
      <c r="B1588" s="167" t="s">
        <v>1847</v>
      </c>
      <c r="C1588" s="167" t="s">
        <v>1413</v>
      </c>
      <c r="D1588" s="150">
        <v>5589</v>
      </c>
      <c r="E1588" s="150">
        <v>90</v>
      </c>
      <c r="F1588" s="150">
        <v>68</v>
      </c>
      <c r="G1588" s="150">
        <v>0</v>
      </c>
      <c r="H1588" s="150">
        <v>0</v>
      </c>
      <c r="I1588" s="151">
        <v>4840</v>
      </c>
      <c r="J1588" s="151">
        <v>105</v>
      </c>
      <c r="K1588" s="151">
        <v>105</v>
      </c>
      <c r="L1588" s="151">
        <v>0</v>
      </c>
      <c r="M1588" s="151">
        <v>0</v>
      </c>
      <c r="N1588" s="151">
        <v>4776</v>
      </c>
      <c r="O1588" s="151">
        <v>107</v>
      </c>
      <c r="P1588" s="151">
        <v>107</v>
      </c>
      <c r="Q1588" s="151">
        <v>19</v>
      </c>
      <c r="R1588" s="151">
        <v>0</v>
      </c>
      <c r="S1588" s="152">
        <v>0.015</v>
      </c>
      <c r="T1588" s="153">
        <v>136110</v>
      </c>
      <c r="U1588" s="153">
        <v>2371</v>
      </c>
      <c r="V1588" s="153">
        <v>2349</v>
      </c>
      <c r="W1588" s="153">
        <v>3</v>
      </c>
      <c r="X1588" s="151">
        <v>2033</v>
      </c>
      <c r="Y1588" s="154">
        <v>0.0173976930423922</v>
      </c>
      <c r="Z1588" s="154">
        <v>0.0161030595813204</v>
      </c>
      <c r="AA1588" s="154">
        <v>0.0216942148760331</v>
      </c>
      <c r="AB1588" s="155">
        <v>0.0224036850921273</v>
      </c>
      <c r="AC1588" s="156">
        <v>-0.00559115529471261</v>
      </c>
      <c r="AD1588" s="157">
        <v>33632</v>
      </c>
      <c r="AE1588" s="158">
        <v>678</v>
      </c>
      <c r="AF1588" s="158">
        <v>2</v>
      </c>
      <c r="AG1588" s="158">
        <v>34642</v>
      </c>
      <c r="AH1588" s="158">
        <v>645</v>
      </c>
      <c r="AI1588" s="158">
        <v>1</v>
      </c>
      <c r="AJ1588" s="155">
        <v>0.0200999048525214</v>
      </c>
      <c r="AK1588" s="155">
        <v>0.0185901506841406</v>
      </c>
      <c r="AL1588" s="156">
        <v>0.00150975416838077</v>
      </c>
    </row>
    <row r="1589" spans="1:38">
      <c r="A1589" s="166" t="s">
        <v>1085</v>
      </c>
      <c r="B1589" s="167" t="s">
        <v>1847</v>
      </c>
      <c r="C1589" s="167" t="s">
        <v>1414</v>
      </c>
      <c r="D1589" s="150">
        <v>7709</v>
      </c>
      <c r="E1589" s="150">
        <v>146</v>
      </c>
      <c r="F1589" s="150">
        <v>107</v>
      </c>
      <c r="G1589" s="150">
        <v>0</v>
      </c>
      <c r="H1589" s="150">
        <v>0</v>
      </c>
      <c r="I1589" s="151">
        <v>6869</v>
      </c>
      <c r="J1589" s="151">
        <v>178</v>
      </c>
      <c r="K1589" s="151">
        <v>178</v>
      </c>
      <c r="L1589" s="151">
        <v>17</v>
      </c>
      <c r="M1589" s="151">
        <v>0</v>
      </c>
      <c r="N1589" s="151">
        <v>6524</v>
      </c>
      <c r="O1589" s="151">
        <v>157</v>
      </c>
      <c r="P1589" s="151">
        <v>157</v>
      </c>
      <c r="Q1589" s="151">
        <v>81</v>
      </c>
      <c r="R1589" s="151">
        <v>0</v>
      </c>
      <c r="S1589" s="152">
        <v>0.015</v>
      </c>
      <c r="T1589" s="153">
        <v>198373</v>
      </c>
      <c r="U1589" s="153">
        <v>4134</v>
      </c>
      <c r="V1589" s="153">
        <v>4095</v>
      </c>
      <c r="W1589" s="153">
        <v>2</v>
      </c>
      <c r="X1589" s="151">
        <v>3690</v>
      </c>
      <c r="Y1589" s="154">
        <v>0.020829447555867</v>
      </c>
      <c r="Z1589" s="154">
        <v>0.0189389025813984</v>
      </c>
      <c r="AA1589" s="154">
        <v>0.0259135245304993</v>
      </c>
      <c r="AB1589" s="155">
        <v>0.0240649908031882</v>
      </c>
      <c r="AC1589" s="156">
        <v>-0.00697462194910098</v>
      </c>
      <c r="AD1589" s="157">
        <v>47454</v>
      </c>
      <c r="AE1589" s="158">
        <v>1045</v>
      </c>
      <c r="AF1589" s="158">
        <v>0</v>
      </c>
      <c r="AG1589" s="158">
        <v>48517</v>
      </c>
      <c r="AH1589" s="158">
        <v>1076</v>
      </c>
      <c r="AI1589" s="158">
        <v>1</v>
      </c>
      <c r="AJ1589" s="155">
        <v>0.0220213259156236</v>
      </c>
      <c r="AK1589" s="155">
        <v>0.0221571820186739</v>
      </c>
      <c r="AL1589" s="156">
        <v>-0.000135856103050315</v>
      </c>
    </row>
    <row r="1590" spans="1:38">
      <c r="A1590" s="166" t="s">
        <v>1085</v>
      </c>
      <c r="B1590" s="167" t="s">
        <v>1847</v>
      </c>
      <c r="C1590" s="167" t="s">
        <v>1415</v>
      </c>
      <c r="D1590" s="150">
        <v>7318</v>
      </c>
      <c r="E1590" s="150">
        <v>135</v>
      </c>
      <c r="F1590" s="150">
        <v>92</v>
      </c>
      <c r="G1590" s="150">
        <v>0</v>
      </c>
      <c r="H1590" s="150">
        <v>0</v>
      </c>
      <c r="I1590" s="151">
        <v>6673</v>
      </c>
      <c r="J1590" s="151">
        <v>139</v>
      </c>
      <c r="K1590" s="151">
        <v>138</v>
      </c>
      <c r="L1590" s="151">
        <v>4</v>
      </c>
      <c r="M1590" s="151">
        <v>0</v>
      </c>
      <c r="N1590" s="151">
        <v>6115</v>
      </c>
      <c r="O1590" s="151">
        <v>108</v>
      </c>
      <c r="P1590" s="151">
        <v>108</v>
      </c>
      <c r="Q1590" s="151">
        <v>21</v>
      </c>
      <c r="R1590" s="151">
        <v>0</v>
      </c>
      <c r="S1590" s="152">
        <v>0.015</v>
      </c>
      <c r="T1590" s="153">
        <v>186730</v>
      </c>
      <c r="U1590" s="153">
        <v>4026</v>
      </c>
      <c r="V1590" s="153">
        <v>3981</v>
      </c>
      <c r="W1590" s="153">
        <v>2</v>
      </c>
      <c r="X1590" s="151">
        <v>3594</v>
      </c>
      <c r="Y1590" s="154">
        <v>0.021549831307235</v>
      </c>
      <c r="Z1590" s="154">
        <v>0.0184476632959825</v>
      </c>
      <c r="AA1590" s="154">
        <v>0.0208302112992657</v>
      </c>
      <c r="AB1590" s="155">
        <v>0.0176614881439084</v>
      </c>
      <c r="AC1590" s="156">
        <v>-0.00238254800328319</v>
      </c>
      <c r="AD1590" s="157">
        <v>44812</v>
      </c>
      <c r="AE1590" s="158">
        <v>927</v>
      </c>
      <c r="AF1590" s="158">
        <v>0</v>
      </c>
      <c r="AG1590" s="158">
        <v>45668</v>
      </c>
      <c r="AH1590" s="158">
        <v>978</v>
      </c>
      <c r="AI1590" s="158">
        <v>0</v>
      </c>
      <c r="AJ1590" s="155">
        <v>0.0206864232794787</v>
      </c>
      <c r="AK1590" s="155">
        <v>0.0214154331260401</v>
      </c>
      <c r="AL1590" s="156">
        <v>-0.000729009846561407</v>
      </c>
    </row>
    <row r="1591" spans="1:38">
      <c r="A1591" s="166" t="s">
        <v>1085</v>
      </c>
      <c r="B1591" s="167" t="s">
        <v>1848</v>
      </c>
      <c r="C1591" s="167" t="s">
        <v>1416</v>
      </c>
      <c r="D1591" s="150">
        <v>5221</v>
      </c>
      <c r="E1591" s="150">
        <v>60</v>
      </c>
      <c r="F1591" s="150">
        <v>46</v>
      </c>
      <c r="G1591" s="150">
        <v>0</v>
      </c>
      <c r="H1591" s="150">
        <v>0</v>
      </c>
      <c r="I1591" s="151">
        <v>4920</v>
      </c>
      <c r="J1591" s="151">
        <v>48</v>
      </c>
      <c r="K1591" s="151">
        <v>48</v>
      </c>
      <c r="L1591" s="151">
        <v>0</v>
      </c>
      <c r="M1591" s="151">
        <v>0</v>
      </c>
      <c r="N1591" s="151">
        <v>5139</v>
      </c>
      <c r="O1591" s="151">
        <v>74</v>
      </c>
      <c r="P1591" s="151">
        <v>74</v>
      </c>
      <c r="Q1591" s="151">
        <v>13</v>
      </c>
      <c r="R1591" s="151">
        <v>0</v>
      </c>
      <c r="S1591" s="152">
        <v>0.015</v>
      </c>
      <c r="T1591" s="153">
        <v>145720</v>
      </c>
      <c r="U1591" s="153">
        <v>1516</v>
      </c>
      <c r="V1591" s="153">
        <v>1502</v>
      </c>
      <c r="W1591" s="153">
        <v>0</v>
      </c>
      <c r="X1591" s="151">
        <v>1327</v>
      </c>
      <c r="Y1591" s="154">
        <v>0.0104035135877024</v>
      </c>
      <c r="Z1591" s="154">
        <v>0.0114920513311626</v>
      </c>
      <c r="AA1591" s="154">
        <v>0.00975609756097561</v>
      </c>
      <c r="AB1591" s="155">
        <v>0.0143996886553804</v>
      </c>
      <c r="AC1591" s="156">
        <v>0.001735953770187</v>
      </c>
      <c r="AD1591" s="157">
        <v>34581</v>
      </c>
      <c r="AE1591" s="158">
        <v>393</v>
      </c>
      <c r="AF1591" s="158">
        <v>0</v>
      </c>
      <c r="AG1591" s="158">
        <v>36087</v>
      </c>
      <c r="AH1591" s="158">
        <v>405</v>
      </c>
      <c r="AI1591" s="158">
        <v>0</v>
      </c>
      <c r="AJ1591" s="155">
        <v>0.0113646221913768</v>
      </c>
      <c r="AK1591" s="155">
        <v>0.0112228780447252</v>
      </c>
      <c r="AL1591" s="156">
        <v>0.00014174414665152</v>
      </c>
    </row>
    <row r="1592" spans="1:38">
      <c r="A1592" s="166" t="s">
        <v>1085</v>
      </c>
      <c r="B1592" s="167" t="s">
        <v>1848</v>
      </c>
      <c r="C1592" s="167" t="s">
        <v>1417</v>
      </c>
      <c r="D1592" s="150">
        <v>3488</v>
      </c>
      <c r="E1592" s="150">
        <v>35</v>
      </c>
      <c r="F1592" s="150">
        <v>27</v>
      </c>
      <c r="G1592" s="150">
        <v>0</v>
      </c>
      <c r="H1592" s="150">
        <v>0</v>
      </c>
      <c r="I1592" s="151">
        <v>3225</v>
      </c>
      <c r="J1592" s="151">
        <v>27</v>
      </c>
      <c r="K1592" s="151">
        <v>27</v>
      </c>
      <c r="L1592" s="151">
        <v>2</v>
      </c>
      <c r="M1592" s="151">
        <v>0</v>
      </c>
      <c r="N1592" s="151">
        <v>3481</v>
      </c>
      <c r="O1592" s="151">
        <v>27</v>
      </c>
      <c r="P1592" s="151">
        <v>27</v>
      </c>
      <c r="Q1592" s="151">
        <v>10</v>
      </c>
      <c r="R1592" s="151">
        <v>0</v>
      </c>
      <c r="S1592" s="152">
        <v>0.015</v>
      </c>
      <c r="T1592" s="153">
        <v>93249</v>
      </c>
      <c r="U1592" s="153">
        <v>804</v>
      </c>
      <c r="V1592" s="153">
        <v>796</v>
      </c>
      <c r="W1592" s="153">
        <v>0</v>
      </c>
      <c r="X1592" s="151">
        <v>714</v>
      </c>
      <c r="Y1592" s="154">
        <v>0.00862207637615417</v>
      </c>
      <c r="Z1592" s="154">
        <v>0.0100344036697248</v>
      </c>
      <c r="AA1592" s="154">
        <v>0.00837209302325581</v>
      </c>
      <c r="AB1592" s="155">
        <v>0.00775639184142488</v>
      </c>
      <c r="AC1592" s="156">
        <v>0.00166231064646896</v>
      </c>
      <c r="AD1592" s="157">
        <v>22189</v>
      </c>
      <c r="AE1592" s="158">
        <v>191</v>
      </c>
      <c r="AF1592" s="158">
        <v>0</v>
      </c>
      <c r="AG1592" s="158">
        <v>22890</v>
      </c>
      <c r="AH1592" s="158">
        <v>192</v>
      </c>
      <c r="AI1592" s="158">
        <v>0</v>
      </c>
      <c r="AJ1592" s="155">
        <v>0.00860786876380188</v>
      </c>
      <c r="AK1592" s="155">
        <v>0.00838794233289646</v>
      </c>
      <c r="AL1592" s="156">
        <v>0.000219926430905423</v>
      </c>
    </row>
    <row r="1593" spans="1:38">
      <c r="A1593" s="166" t="s">
        <v>1085</v>
      </c>
      <c r="B1593" s="167" t="s">
        <v>1848</v>
      </c>
      <c r="C1593" s="167" t="s">
        <v>1418</v>
      </c>
      <c r="D1593" s="150">
        <v>3652</v>
      </c>
      <c r="E1593" s="150">
        <v>33</v>
      </c>
      <c r="F1593" s="150">
        <v>23</v>
      </c>
      <c r="G1593" s="150">
        <v>0</v>
      </c>
      <c r="H1593" s="150">
        <v>0</v>
      </c>
      <c r="I1593" s="151">
        <v>3252</v>
      </c>
      <c r="J1593" s="151">
        <v>24</v>
      </c>
      <c r="K1593" s="151">
        <v>24</v>
      </c>
      <c r="L1593" s="151">
        <v>0</v>
      </c>
      <c r="M1593" s="151">
        <v>0</v>
      </c>
      <c r="N1593" s="151">
        <v>3331</v>
      </c>
      <c r="O1593" s="151">
        <v>38</v>
      </c>
      <c r="P1593" s="151">
        <v>38</v>
      </c>
      <c r="Q1593" s="151">
        <v>4</v>
      </c>
      <c r="R1593" s="151">
        <v>0</v>
      </c>
      <c r="S1593" s="152">
        <v>0.015</v>
      </c>
      <c r="T1593" s="153">
        <v>93956</v>
      </c>
      <c r="U1593" s="153">
        <v>763</v>
      </c>
      <c r="V1593" s="153">
        <v>752</v>
      </c>
      <c r="W1593" s="153">
        <v>2</v>
      </c>
      <c r="X1593" s="151">
        <v>653</v>
      </c>
      <c r="Y1593" s="154">
        <v>0.00809953595299928</v>
      </c>
      <c r="Z1593" s="154">
        <v>0.00903614457831325</v>
      </c>
      <c r="AA1593" s="154">
        <v>0.00738007380073801</v>
      </c>
      <c r="AB1593" s="155">
        <v>0.0114079855899129</v>
      </c>
      <c r="AC1593" s="156">
        <v>0.00165607077757525</v>
      </c>
      <c r="AD1593" s="157">
        <v>22473</v>
      </c>
      <c r="AE1593" s="158">
        <v>209</v>
      </c>
      <c r="AF1593" s="158">
        <v>0</v>
      </c>
      <c r="AG1593" s="158">
        <v>22819</v>
      </c>
      <c r="AH1593" s="158">
        <v>206</v>
      </c>
      <c r="AI1593" s="158">
        <v>1</v>
      </c>
      <c r="AJ1593" s="155">
        <v>0.00930004894762604</v>
      </c>
      <c r="AK1593" s="155">
        <v>0.00898374161882642</v>
      </c>
      <c r="AL1593" s="156">
        <v>0.000316307328799623</v>
      </c>
    </row>
    <row r="1594" spans="1:38">
      <c r="A1594" s="166" t="s">
        <v>1085</v>
      </c>
      <c r="B1594" s="167" t="s">
        <v>1848</v>
      </c>
      <c r="C1594" s="167" t="s">
        <v>1419</v>
      </c>
      <c r="D1594" s="150">
        <v>2801</v>
      </c>
      <c r="E1594" s="150">
        <v>15</v>
      </c>
      <c r="F1594" s="150">
        <v>9</v>
      </c>
      <c r="G1594" s="150">
        <v>0</v>
      </c>
      <c r="H1594" s="150">
        <v>0</v>
      </c>
      <c r="I1594" s="151">
        <v>2488</v>
      </c>
      <c r="J1594" s="151">
        <v>39</v>
      </c>
      <c r="K1594" s="151">
        <v>39</v>
      </c>
      <c r="L1594" s="151">
        <v>0</v>
      </c>
      <c r="M1594" s="151">
        <v>0</v>
      </c>
      <c r="N1594" s="151">
        <v>2518</v>
      </c>
      <c r="O1594" s="151">
        <v>30</v>
      </c>
      <c r="P1594" s="151">
        <v>30</v>
      </c>
      <c r="Q1594" s="151">
        <v>4</v>
      </c>
      <c r="R1594" s="151">
        <v>0</v>
      </c>
      <c r="S1594" s="152">
        <v>0.015</v>
      </c>
      <c r="T1594" s="153">
        <v>72896</v>
      </c>
      <c r="U1594" s="153">
        <v>739</v>
      </c>
      <c r="V1594" s="153">
        <v>733</v>
      </c>
      <c r="W1594" s="153">
        <v>0</v>
      </c>
      <c r="X1594" s="151">
        <v>649</v>
      </c>
      <c r="Y1594" s="154">
        <v>0.0101377304653205</v>
      </c>
      <c r="Z1594" s="154">
        <v>0.00535523027490182</v>
      </c>
      <c r="AA1594" s="154">
        <v>0.0156752411575563</v>
      </c>
      <c r="AB1594" s="155">
        <v>0.0119142176330421</v>
      </c>
      <c r="AC1594" s="156">
        <v>-0.0103200108826544</v>
      </c>
      <c r="AD1594" s="157">
        <v>17377</v>
      </c>
      <c r="AE1594" s="158">
        <v>179</v>
      </c>
      <c r="AF1594" s="158">
        <v>0</v>
      </c>
      <c r="AG1594" s="158">
        <v>17639</v>
      </c>
      <c r="AH1594" s="158">
        <v>192</v>
      </c>
      <c r="AI1594" s="158">
        <v>0</v>
      </c>
      <c r="AJ1594" s="155">
        <v>0.0103009725499223</v>
      </c>
      <c r="AK1594" s="155">
        <v>0.0108849708033335</v>
      </c>
      <c r="AL1594" s="156">
        <v>-0.000583998253411211</v>
      </c>
    </row>
    <row r="1595" spans="1:38">
      <c r="A1595" s="166" t="s">
        <v>1085</v>
      </c>
      <c r="B1595" s="167" t="s">
        <v>1848</v>
      </c>
      <c r="C1595" s="167" t="s">
        <v>1420</v>
      </c>
      <c r="D1595" s="150">
        <v>1717</v>
      </c>
      <c r="E1595" s="150">
        <v>28</v>
      </c>
      <c r="F1595" s="150">
        <v>26</v>
      </c>
      <c r="G1595" s="150">
        <v>0</v>
      </c>
      <c r="H1595" s="150">
        <v>0</v>
      </c>
      <c r="I1595" s="151">
        <v>1642</v>
      </c>
      <c r="J1595" s="151">
        <v>25</v>
      </c>
      <c r="K1595" s="151">
        <v>25</v>
      </c>
      <c r="L1595" s="151">
        <v>0</v>
      </c>
      <c r="M1595" s="151">
        <v>0</v>
      </c>
      <c r="N1595" s="151">
        <v>1850</v>
      </c>
      <c r="O1595" s="151">
        <v>28</v>
      </c>
      <c r="P1595" s="151">
        <v>28</v>
      </c>
      <c r="Q1595" s="151">
        <v>5</v>
      </c>
      <c r="R1595" s="151">
        <v>0</v>
      </c>
      <c r="S1595" s="152">
        <v>0.015</v>
      </c>
      <c r="T1595" s="153">
        <v>47810</v>
      </c>
      <c r="U1595" s="153">
        <v>656</v>
      </c>
      <c r="V1595" s="153">
        <v>654</v>
      </c>
      <c r="W1595" s="153">
        <v>0</v>
      </c>
      <c r="X1595" s="151">
        <v>572</v>
      </c>
      <c r="Y1595" s="154">
        <v>0.0137209788747124</v>
      </c>
      <c r="Z1595" s="154">
        <v>0.0163075131042516</v>
      </c>
      <c r="AA1595" s="154">
        <v>0.0152253349573691</v>
      </c>
      <c r="AB1595" s="155">
        <v>0.0151351351351351</v>
      </c>
      <c r="AC1595" s="156">
        <v>0.00108217814688254</v>
      </c>
      <c r="AD1595" s="157">
        <v>11674</v>
      </c>
      <c r="AE1595" s="158">
        <v>165</v>
      </c>
      <c r="AF1595" s="158">
        <v>0</v>
      </c>
      <c r="AG1595" s="158">
        <v>12316</v>
      </c>
      <c r="AH1595" s="158">
        <v>166</v>
      </c>
      <c r="AI1595" s="158">
        <v>0</v>
      </c>
      <c r="AJ1595" s="155">
        <v>0.0141339729313003</v>
      </c>
      <c r="AK1595" s="155">
        <v>0.0134784020785969</v>
      </c>
      <c r="AL1595" s="156">
        <v>0.000655570852703378</v>
      </c>
    </row>
    <row r="1596" spans="1:38">
      <c r="A1596" s="166" t="s">
        <v>1085</v>
      </c>
      <c r="B1596" s="167" t="s">
        <v>1848</v>
      </c>
      <c r="C1596" s="167" t="s">
        <v>1421</v>
      </c>
      <c r="D1596" s="150">
        <v>3770</v>
      </c>
      <c r="E1596" s="150">
        <v>45</v>
      </c>
      <c r="F1596" s="150">
        <v>31</v>
      </c>
      <c r="G1596" s="150">
        <v>0</v>
      </c>
      <c r="H1596" s="150">
        <v>0</v>
      </c>
      <c r="I1596" s="151">
        <v>3738</v>
      </c>
      <c r="J1596" s="151">
        <v>50</v>
      </c>
      <c r="K1596" s="151">
        <v>50</v>
      </c>
      <c r="L1596" s="151">
        <v>0</v>
      </c>
      <c r="M1596" s="151">
        <v>0</v>
      </c>
      <c r="N1596" s="151">
        <v>3711</v>
      </c>
      <c r="O1596" s="151">
        <v>42</v>
      </c>
      <c r="P1596" s="151">
        <v>42</v>
      </c>
      <c r="Q1596" s="151">
        <v>6</v>
      </c>
      <c r="R1596" s="151">
        <v>0</v>
      </c>
      <c r="S1596" s="152">
        <v>0.015</v>
      </c>
      <c r="T1596" s="153">
        <v>105459</v>
      </c>
      <c r="U1596" s="153">
        <v>1362</v>
      </c>
      <c r="V1596" s="153">
        <v>1348</v>
      </c>
      <c r="W1596" s="153">
        <v>0</v>
      </c>
      <c r="X1596" s="151">
        <v>1208</v>
      </c>
      <c r="Y1596" s="154">
        <v>0.0129149716951612</v>
      </c>
      <c r="Z1596" s="154">
        <v>0.0119363395225464</v>
      </c>
      <c r="AA1596" s="154">
        <v>0.0133761369716426</v>
      </c>
      <c r="AB1596" s="155">
        <v>0.0113177041228779</v>
      </c>
      <c r="AC1596" s="156">
        <v>-0.00143979744909617</v>
      </c>
      <c r="AD1596" s="157">
        <v>25470</v>
      </c>
      <c r="AE1596" s="158">
        <v>309</v>
      </c>
      <c r="AF1596" s="158">
        <v>0</v>
      </c>
      <c r="AG1596" s="158">
        <v>26280</v>
      </c>
      <c r="AH1596" s="158">
        <v>352</v>
      </c>
      <c r="AI1596" s="158">
        <v>0</v>
      </c>
      <c r="AJ1596" s="155">
        <v>0.0121319199057715</v>
      </c>
      <c r="AK1596" s="155">
        <v>0.0133942161339422</v>
      </c>
      <c r="AL1596" s="156">
        <v>-0.00126229622817067</v>
      </c>
    </row>
    <row r="1597" spans="1:38">
      <c r="A1597" s="166" t="s">
        <v>1085</v>
      </c>
      <c r="B1597" s="167" t="s">
        <v>1848</v>
      </c>
      <c r="C1597" s="167" t="s">
        <v>1422</v>
      </c>
      <c r="D1597" s="150">
        <v>4710</v>
      </c>
      <c r="E1597" s="150">
        <v>93</v>
      </c>
      <c r="F1597" s="150">
        <v>74</v>
      </c>
      <c r="G1597" s="150">
        <v>0</v>
      </c>
      <c r="H1597" s="150">
        <v>0</v>
      </c>
      <c r="I1597" s="151">
        <v>4006</v>
      </c>
      <c r="J1597" s="151">
        <v>76</v>
      </c>
      <c r="K1597" s="151">
        <v>76</v>
      </c>
      <c r="L1597" s="151">
        <v>0</v>
      </c>
      <c r="M1597" s="151">
        <v>0</v>
      </c>
      <c r="N1597" s="151">
        <v>4587</v>
      </c>
      <c r="O1597" s="151">
        <v>114</v>
      </c>
      <c r="P1597" s="151">
        <v>114</v>
      </c>
      <c r="Q1597" s="151">
        <v>49</v>
      </c>
      <c r="R1597" s="151">
        <v>0</v>
      </c>
      <c r="S1597" s="152">
        <v>0.015</v>
      </c>
      <c r="T1597" s="153">
        <v>124609</v>
      </c>
      <c r="U1597" s="153">
        <v>2334</v>
      </c>
      <c r="V1597" s="153">
        <v>2315</v>
      </c>
      <c r="W1597" s="153">
        <v>0</v>
      </c>
      <c r="X1597" s="151">
        <v>2063</v>
      </c>
      <c r="Y1597" s="154">
        <v>0.0187305892832781</v>
      </c>
      <c r="Z1597" s="154">
        <v>0.0197452229299363</v>
      </c>
      <c r="AA1597" s="154">
        <v>0.018971542685971</v>
      </c>
      <c r="AB1597" s="155">
        <v>0.0248528449967299</v>
      </c>
      <c r="AC1597" s="156">
        <v>0.00077368024396526</v>
      </c>
      <c r="AD1597" s="157">
        <v>30314</v>
      </c>
      <c r="AE1597" s="158">
        <v>604</v>
      </c>
      <c r="AF1597" s="158">
        <v>0</v>
      </c>
      <c r="AG1597" s="158">
        <v>31192</v>
      </c>
      <c r="AH1597" s="158">
        <v>632</v>
      </c>
      <c r="AI1597" s="158">
        <v>0</v>
      </c>
      <c r="AJ1597" s="155">
        <v>0.0199247872270238</v>
      </c>
      <c r="AK1597" s="155">
        <v>0.020261605539882</v>
      </c>
      <c r="AL1597" s="156">
        <v>-0.000336818312858204</v>
      </c>
    </row>
    <row r="1598" spans="1:38">
      <c r="A1598" s="166" t="s">
        <v>1085</v>
      </c>
      <c r="B1598" s="167" t="s">
        <v>1848</v>
      </c>
      <c r="C1598" s="167" t="s">
        <v>1423</v>
      </c>
      <c r="D1598" s="150">
        <v>2639</v>
      </c>
      <c r="E1598" s="150">
        <v>53</v>
      </c>
      <c r="F1598" s="150">
        <v>32</v>
      </c>
      <c r="G1598" s="150">
        <v>0</v>
      </c>
      <c r="H1598" s="150">
        <v>0</v>
      </c>
      <c r="I1598" s="151">
        <v>2426</v>
      </c>
      <c r="J1598" s="151">
        <v>78</v>
      </c>
      <c r="K1598" s="151">
        <v>78</v>
      </c>
      <c r="L1598" s="151">
        <v>8</v>
      </c>
      <c r="M1598" s="151">
        <v>0</v>
      </c>
      <c r="N1598" s="151">
        <v>2675</v>
      </c>
      <c r="O1598" s="151">
        <v>51</v>
      </c>
      <c r="P1598" s="151">
        <v>51</v>
      </c>
      <c r="Q1598" s="151">
        <v>7</v>
      </c>
      <c r="R1598" s="151">
        <v>0</v>
      </c>
      <c r="S1598" s="152">
        <v>0.015</v>
      </c>
      <c r="T1598" s="153">
        <v>70902</v>
      </c>
      <c r="U1598" s="153">
        <v>1567</v>
      </c>
      <c r="V1598" s="153">
        <v>1545</v>
      </c>
      <c r="W1598" s="153">
        <v>0</v>
      </c>
      <c r="X1598" s="151">
        <v>1363</v>
      </c>
      <c r="Y1598" s="154">
        <v>0.0221009280415221</v>
      </c>
      <c r="Z1598" s="154">
        <v>0.0200833649109511</v>
      </c>
      <c r="AA1598" s="154">
        <v>0.0321516900247321</v>
      </c>
      <c r="AB1598" s="155">
        <v>0.0190654205607477</v>
      </c>
      <c r="AC1598" s="156">
        <v>-0.0120683251137809</v>
      </c>
      <c r="AD1598" s="157">
        <v>17347</v>
      </c>
      <c r="AE1598" s="158">
        <v>402</v>
      </c>
      <c r="AF1598" s="158">
        <v>0</v>
      </c>
      <c r="AG1598" s="158">
        <v>17782</v>
      </c>
      <c r="AH1598" s="158">
        <v>382</v>
      </c>
      <c r="AI1598" s="158">
        <v>0</v>
      </c>
      <c r="AJ1598" s="155">
        <v>0.023174035856344</v>
      </c>
      <c r="AK1598" s="155">
        <v>0.0214823979304915</v>
      </c>
      <c r="AL1598" s="156">
        <v>0.00169163792585253</v>
      </c>
    </row>
    <row r="1599" spans="1:38">
      <c r="A1599" s="166" t="s">
        <v>1085</v>
      </c>
      <c r="B1599" s="167" t="s">
        <v>1848</v>
      </c>
      <c r="C1599" s="167" t="s">
        <v>1424</v>
      </c>
      <c r="D1599" s="150">
        <v>6251</v>
      </c>
      <c r="E1599" s="150">
        <v>96</v>
      </c>
      <c r="F1599" s="150">
        <v>64</v>
      </c>
      <c r="G1599" s="150">
        <v>0</v>
      </c>
      <c r="H1599" s="150">
        <v>0</v>
      </c>
      <c r="I1599" s="151">
        <v>5643</v>
      </c>
      <c r="J1599" s="151">
        <v>58</v>
      </c>
      <c r="K1599" s="151">
        <v>58</v>
      </c>
      <c r="L1599" s="151">
        <v>0</v>
      </c>
      <c r="M1599" s="151">
        <v>0</v>
      </c>
      <c r="N1599" s="151">
        <v>6210</v>
      </c>
      <c r="O1599" s="151">
        <v>83</v>
      </c>
      <c r="P1599" s="151">
        <v>83</v>
      </c>
      <c r="Q1599" s="151">
        <v>23</v>
      </c>
      <c r="R1599" s="151">
        <v>0</v>
      </c>
      <c r="S1599" s="152">
        <v>0.015</v>
      </c>
      <c r="T1599" s="153">
        <v>169993</v>
      </c>
      <c r="U1599" s="153">
        <v>2283</v>
      </c>
      <c r="V1599" s="153">
        <v>2249</v>
      </c>
      <c r="W1599" s="153">
        <v>0</v>
      </c>
      <c r="X1599" s="151">
        <v>2011</v>
      </c>
      <c r="Y1599" s="154">
        <v>0.013429964763255</v>
      </c>
      <c r="Z1599" s="154">
        <v>0.0153575427931531</v>
      </c>
      <c r="AA1599" s="154">
        <v>0.0102782208045366</v>
      </c>
      <c r="AB1599" s="155">
        <v>0.013365539452496</v>
      </c>
      <c r="AC1599" s="156">
        <v>0.0050793219886165</v>
      </c>
      <c r="AD1599" s="157">
        <v>40229</v>
      </c>
      <c r="AE1599" s="158">
        <v>540</v>
      </c>
      <c r="AF1599" s="158">
        <v>0</v>
      </c>
      <c r="AG1599" s="158">
        <v>41158</v>
      </c>
      <c r="AH1599" s="158">
        <v>606</v>
      </c>
      <c r="AI1599" s="158">
        <v>0</v>
      </c>
      <c r="AJ1599" s="155">
        <v>0.0134231524522111</v>
      </c>
      <c r="AK1599" s="155">
        <v>0.0147237475095972</v>
      </c>
      <c r="AL1599" s="156">
        <v>-0.00130059505738607</v>
      </c>
    </row>
    <row r="1600" spans="1:38">
      <c r="A1600" s="166" t="s">
        <v>1085</v>
      </c>
      <c r="B1600" s="167" t="s">
        <v>1848</v>
      </c>
      <c r="C1600" s="167" t="s">
        <v>1425</v>
      </c>
      <c r="D1600" s="150">
        <v>4042</v>
      </c>
      <c r="E1600" s="150">
        <v>69</v>
      </c>
      <c r="F1600" s="150">
        <v>41</v>
      </c>
      <c r="G1600" s="150">
        <v>0</v>
      </c>
      <c r="H1600" s="150">
        <v>0</v>
      </c>
      <c r="I1600" s="151">
        <v>3481</v>
      </c>
      <c r="J1600" s="151">
        <v>45</v>
      </c>
      <c r="K1600" s="151">
        <v>45</v>
      </c>
      <c r="L1600" s="151">
        <v>1</v>
      </c>
      <c r="M1600" s="151">
        <v>0</v>
      </c>
      <c r="N1600" s="151">
        <v>3762</v>
      </c>
      <c r="O1600" s="151">
        <v>58</v>
      </c>
      <c r="P1600" s="151">
        <v>58</v>
      </c>
      <c r="Q1600" s="151">
        <v>12</v>
      </c>
      <c r="R1600" s="151">
        <v>0</v>
      </c>
      <c r="S1600" s="152">
        <v>0.015</v>
      </c>
      <c r="T1600" s="153">
        <v>104263</v>
      </c>
      <c r="U1600" s="153">
        <v>1381</v>
      </c>
      <c r="V1600" s="153">
        <v>1353</v>
      </c>
      <c r="W1600" s="153">
        <v>0</v>
      </c>
      <c r="X1600" s="151">
        <v>1214</v>
      </c>
      <c r="Y1600" s="154">
        <v>0.0132453506996729</v>
      </c>
      <c r="Z1600" s="154">
        <v>0.0170707570509649</v>
      </c>
      <c r="AA1600" s="154">
        <v>0.0129273197357081</v>
      </c>
      <c r="AB1600" s="155">
        <v>0.0154173312068049</v>
      </c>
      <c r="AC1600" s="156">
        <v>0.00414343731525674</v>
      </c>
      <c r="AD1600" s="157">
        <v>25127</v>
      </c>
      <c r="AE1600" s="158">
        <v>311</v>
      </c>
      <c r="AF1600" s="158">
        <v>0</v>
      </c>
      <c r="AG1600" s="158">
        <v>25261</v>
      </c>
      <c r="AH1600" s="158">
        <v>393</v>
      </c>
      <c r="AI1600" s="158">
        <v>0</v>
      </c>
      <c r="AJ1600" s="155">
        <v>0.0123771242090182</v>
      </c>
      <c r="AK1600" s="155">
        <v>0.015557578876529</v>
      </c>
      <c r="AL1600" s="156">
        <v>-0.00318045466751085</v>
      </c>
    </row>
    <row r="1601" spans="1:38">
      <c r="A1601" s="166" t="s">
        <v>1085</v>
      </c>
      <c r="B1601" s="167" t="s">
        <v>1848</v>
      </c>
      <c r="C1601" s="167" t="s">
        <v>1426</v>
      </c>
      <c r="D1601" s="150">
        <v>3942</v>
      </c>
      <c r="E1601" s="150">
        <v>81</v>
      </c>
      <c r="F1601" s="150">
        <v>59</v>
      </c>
      <c r="G1601" s="150">
        <v>0</v>
      </c>
      <c r="H1601" s="150">
        <v>0</v>
      </c>
      <c r="I1601" s="151">
        <v>3528</v>
      </c>
      <c r="J1601" s="151">
        <v>75</v>
      </c>
      <c r="K1601" s="151">
        <v>74</v>
      </c>
      <c r="L1601" s="151">
        <v>0</v>
      </c>
      <c r="M1601" s="151">
        <v>0</v>
      </c>
      <c r="N1601" s="151">
        <v>3956</v>
      </c>
      <c r="O1601" s="151">
        <v>90</v>
      </c>
      <c r="P1601" s="151">
        <v>90</v>
      </c>
      <c r="Q1601" s="151">
        <v>13</v>
      </c>
      <c r="R1601" s="151">
        <v>0</v>
      </c>
      <c r="S1601" s="152">
        <v>0.015</v>
      </c>
      <c r="T1601" s="153">
        <v>106107</v>
      </c>
      <c r="U1601" s="153">
        <v>1791</v>
      </c>
      <c r="V1601" s="153">
        <v>1768</v>
      </c>
      <c r="W1601" s="153">
        <v>1</v>
      </c>
      <c r="X1601" s="151">
        <v>1514</v>
      </c>
      <c r="Y1601" s="154">
        <v>0.016869763540577</v>
      </c>
      <c r="Z1601" s="154">
        <v>0.0205479452054795</v>
      </c>
      <c r="AA1601" s="154">
        <v>0.0212585034013605</v>
      </c>
      <c r="AB1601" s="155">
        <v>0.0227502527805865</v>
      </c>
      <c r="AC1601" s="156">
        <v>-0.000710558195881093</v>
      </c>
      <c r="AD1601" s="157">
        <v>25797</v>
      </c>
      <c r="AE1601" s="158">
        <v>508</v>
      </c>
      <c r="AF1601" s="158">
        <v>0</v>
      </c>
      <c r="AG1601" s="158">
        <v>25841</v>
      </c>
      <c r="AH1601" s="158">
        <v>445</v>
      </c>
      <c r="AI1601" s="158">
        <v>1</v>
      </c>
      <c r="AJ1601" s="155">
        <v>0.0196922122727449</v>
      </c>
      <c r="AK1601" s="155">
        <v>0.017181997600712</v>
      </c>
      <c r="AL1601" s="156">
        <v>0.00251021467203285</v>
      </c>
    </row>
    <row r="1602" spans="1:38">
      <c r="A1602" s="166" t="s">
        <v>1085</v>
      </c>
      <c r="B1602" s="167" t="s">
        <v>1848</v>
      </c>
      <c r="C1602" s="167" t="s">
        <v>1427</v>
      </c>
      <c r="D1602" s="150">
        <v>5187</v>
      </c>
      <c r="E1602" s="150">
        <v>139</v>
      </c>
      <c r="F1602" s="150">
        <v>98</v>
      </c>
      <c r="G1602" s="150">
        <v>0</v>
      </c>
      <c r="H1602" s="150">
        <v>0</v>
      </c>
      <c r="I1602" s="151">
        <v>4883</v>
      </c>
      <c r="J1602" s="151">
        <v>135</v>
      </c>
      <c r="K1602" s="151">
        <v>135</v>
      </c>
      <c r="L1602" s="151">
        <v>2</v>
      </c>
      <c r="M1602" s="151">
        <v>0</v>
      </c>
      <c r="N1602" s="151">
        <v>5411</v>
      </c>
      <c r="O1602" s="151">
        <v>125</v>
      </c>
      <c r="P1602" s="151">
        <v>125</v>
      </c>
      <c r="Q1602" s="151">
        <v>39</v>
      </c>
      <c r="R1602" s="151">
        <v>0</v>
      </c>
      <c r="S1602" s="152">
        <v>0.015</v>
      </c>
      <c r="T1602" s="153">
        <v>141143</v>
      </c>
      <c r="U1602" s="153">
        <v>3505</v>
      </c>
      <c r="V1602" s="153">
        <v>3464</v>
      </c>
      <c r="W1602" s="153">
        <v>1</v>
      </c>
      <c r="X1602" s="151">
        <v>3080</v>
      </c>
      <c r="Y1602" s="154">
        <v>0.0248258858037593</v>
      </c>
      <c r="Z1602" s="154">
        <v>0.0267977636398689</v>
      </c>
      <c r="AA1602" s="154">
        <v>0.0276469383575671</v>
      </c>
      <c r="AB1602" s="155">
        <v>0.0231010903714655</v>
      </c>
      <c r="AC1602" s="156">
        <v>-0.000849174717698166</v>
      </c>
      <c r="AD1602" s="157">
        <v>34096</v>
      </c>
      <c r="AE1602" s="158">
        <v>931</v>
      </c>
      <c r="AF1602" s="158">
        <v>0</v>
      </c>
      <c r="AG1602" s="158">
        <v>36149</v>
      </c>
      <c r="AH1602" s="158">
        <v>932</v>
      </c>
      <c r="AI1602" s="158">
        <v>0</v>
      </c>
      <c r="AJ1602" s="155">
        <v>0.0273052557484749</v>
      </c>
      <c r="AK1602" s="155">
        <v>0.0257821793133973</v>
      </c>
      <c r="AL1602" s="156">
        <v>0.00152307643507757</v>
      </c>
    </row>
    <row r="1603" spans="1:38">
      <c r="A1603" s="166" t="s">
        <v>1085</v>
      </c>
      <c r="B1603" s="167" t="s">
        <v>1848</v>
      </c>
      <c r="C1603" s="167" t="s">
        <v>1428</v>
      </c>
      <c r="D1603" s="150">
        <v>4066</v>
      </c>
      <c r="E1603" s="150">
        <v>41</v>
      </c>
      <c r="F1603" s="150">
        <v>22</v>
      </c>
      <c r="G1603" s="150">
        <v>0</v>
      </c>
      <c r="H1603" s="150">
        <v>0</v>
      </c>
      <c r="I1603" s="151">
        <v>3692</v>
      </c>
      <c r="J1603" s="151">
        <v>49</v>
      </c>
      <c r="K1603" s="151">
        <v>49</v>
      </c>
      <c r="L1603" s="151">
        <v>0</v>
      </c>
      <c r="M1603" s="151">
        <v>0</v>
      </c>
      <c r="N1603" s="151">
        <v>4152</v>
      </c>
      <c r="O1603" s="151">
        <v>22</v>
      </c>
      <c r="P1603" s="151">
        <v>22</v>
      </c>
      <c r="Q1603" s="151">
        <v>14</v>
      </c>
      <c r="R1603" s="151">
        <v>0</v>
      </c>
      <c r="S1603" s="152">
        <v>0.015</v>
      </c>
      <c r="T1603" s="153">
        <v>117242</v>
      </c>
      <c r="U1603" s="153">
        <v>2865</v>
      </c>
      <c r="V1603" s="153">
        <v>2846</v>
      </c>
      <c r="W1603" s="153">
        <v>0</v>
      </c>
      <c r="X1603" s="151">
        <v>2737</v>
      </c>
      <c r="Y1603" s="154">
        <v>0.02443663533546</v>
      </c>
      <c r="Z1603" s="154">
        <v>0.0100836202656173</v>
      </c>
      <c r="AA1603" s="154">
        <v>0.0132719393282774</v>
      </c>
      <c r="AB1603" s="155">
        <v>0.00529865125240848</v>
      </c>
      <c r="AC1603" s="156">
        <v>-0.00318831906266004</v>
      </c>
      <c r="AD1603" s="157">
        <v>26289</v>
      </c>
      <c r="AE1603" s="158">
        <v>266</v>
      </c>
      <c r="AF1603" s="158">
        <v>0</v>
      </c>
      <c r="AG1603" s="158">
        <v>27570</v>
      </c>
      <c r="AH1603" s="158">
        <v>356</v>
      </c>
      <c r="AI1603" s="158">
        <v>0</v>
      </c>
      <c r="AJ1603" s="155">
        <v>0.0101183004298376</v>
      </c>
      <c r="AK1603" s="155">
        <v>0.0129125861443598</v>
      </c>
      <c r="AL1603" s="156">
        <v>-0.00279428571452224</v>
      </c>
    </row>
    <row r="1604" spans="1:38">
      <c r="A1604" s="166" t="s">
        <v>1085</v>
      </c>
      <c r="B1604" s="167" t="s">
        <v>1848</v>
      </c>
      <c r="C1604" s="167" t="s">
        <v>1429</v>
      </c>
      <c r="D1604" s="150">
        <v>7905</v>
      </c>
      <c r="E1604" s="150">
        <v>158</v>
      </c>
      <c r="F1604" s="150">
        <v>114</v>
      </c>
      <c r="G1604" s="150">
        <v>0</v>
      </c>
      <c r="H1604" s="150">
        <v>0</v>
      </c>
      <c r="I1604" s="151">
        <v>6987</v>
      </c>
      <c r="J1604" s="151">
        <v>166</v>
      </c>
      <c r="K1604" s="151">
        <v>166</v>
      </c>
      <c r="L1604" s="151">
        <v>9</v>
      </c>
      <c r="M1604" s="151">
        <v>0</v>
      </c>
      <c r="N1604" s="151">
        <v>7560</v>
      </c>
      <c r="O1604" s="151">
        <v>189</v>
      </c>
      <c r="P1604" s="151">
        <v>189</v>
      </c>
      <c r="Q1604" s="151">
        <v>39</v>
      </c>
      <c r="R1604" s="151">
        <v>0</v>
      </c>
      <c r="S1604" s="152">
        <v>0.015</v>
      </c>
      <c r="T1604" s="153">
        <v>205252</v>
      </c>
      <c r="U1604" s="153">
        <v>4506</v>
      </c>
      <c r="V1604" s="153">
        <v>4462</v>
      </c>
      <c r="W1604" s="153">
        <v>2</v>
      </c>
      <c r="X1604" s="151">
        <v>3967</v>
      </c>
      <c r="Y1604" s="154">
        <v>0.0219437569426851</v>
      </c>
      <c r="Z1604" s="154">
        <v>0.0199873497786211</v>
      </c>
      <c r="AA1604" s="154">
        <v>0.0237584084728782</v>
      </c>
      <c r="AB1604" s="155">
        <v>0.025</v>
      </c>
      <c r="AC1604" s="156">
        <v>-0.00377105869425708</v>
      </c>
      <c r="AD1604" s="157">
        <v>50198</v>
      </c>
      <c r="AE1604" s="158">
        <v>1137</v>
      </c>
      <c r="AF1604" s="158">
        <v>0</v>
      </c>
      <c r="AG1604" s="158">
        <v>50708</v>
      </c>
      <c r="AH1604" s="158">
        <v>1129</v>
      </c>
      <c r="AI1604" s="158">
        <v>1</v>
      </c>
      <c r="AJ1604" s="155">
        <v>0.0226503047930196</v>
      </c>
      <c r="AK1604" s="155">
        <v>0.0222450106492072</v>
      </c>
      <c r="AL1604" s="156">
        <v>0.000405294143812417</v>
      </c>
    </row>
    <row r="1605" spans="1:38">
      <c r="A1605" s="166" t="s">
        <v>1085</v>
      </c>
      <c r="B1605" s="167" t="s">
        <v>1848</v>
      </c>
      <c r="C1605" s="167" t="s">
        <v>1430</v>
      </c>
      <c r="D1605" s="150">
        <v>1489</v>
      </c>
      <c r="E1605" s="150">
        <v>44</v>
      </c>
      <c r="F1605" s="150">
        <v>31</v>
      </c>
      <c r="G1605" s="150">
        <v>0</v>
      </c>
      <c r="H1605" s="150">
        <v>0</v>
      </c>
      <c r="I1605" s="151">
        <v>1403</v>
      </c>
      <c r="J1605" s="151">
        <v>50</v>
      </c>
      <c r="K1605" s="151">
        <v>49</v>
      </c>
      <c r="L1605" s="151">
        <v>0</v>
      </c>
      <c r="M1605" s="151">
        <v>0</v>
      </c>
      <c r="N1605" s="151">
        <v>1523</v>
      </c>
      <c r="O1605" s="151">
        <v>29</v>
      </c>
      <c r="P1605" s="151">
        <v>29</v>
      </c>
      <c r="Q1605" s="151">
        <v>0</v>
      </c>
      <c r="R1605" s="151">
        <v>0</v>
      </c>
      <c r="S1605" s="152">
        <v>0.015</v>
      </c>
      <c r="T1605" s="153">
        <v>38763</v>
      </c>
      <c r="U1605" s="153">
        <v>1017</v>
      </c>
      <c r="V1605" s="153">
        <v>1003</v>
      </c>
      <c r="W1605" s="153">
        <v>1</v>
      </c>
      <c r="X1605" s="151">
        <v>861</v>
      </c>
      <c r="Y1605" s="154">
        <v>0.0262105616180378</v>
      </c>
      <c r="Z1605" s="154">
        <v>0.0295500335795836</v>
      </c>
      <c r="AA1605" s="154">
        <v>0.0356379187455453</v>
      </c>
      <c r="AB1605" s="155">
        <v>0.0190413657255417</v>
      </c>
      <c r="AC1605" s="156">
        <v>-0.00608788516596165</v>
      </c>
      <c r="AD1605" s="157">
        <v>9746</v>
      </c>
      <c r="AE1605" s="158">
        <v>273</v>
      </c>
      <c r="AF1605" s="158">
        <v>0</v>
      </c>
      <c r="AG1605" s="158">
        <v>9583</v>
      </c>
      <c r="AH1605" s="158">
        <v>238</v>
      </c>
      <c r="AI1605" s="158">
        <v>1</v>
      </c>
      <c r="AJ1605" s="155">
        <v>0.0280114918941104</v>
      </c>
      <c r="AK1605" s="155">
        <v>0.0247312950015653</v>
      </c>
      <c r="AL1605" s="156">
        <v>0.00328019689254513</v>
      </c>
    </row>
    <row r="1606" spans="1:38">
      <c r="A1606" s="166" t="s">
        <v>1085</v>
      </c>
      <c r="B1606" s="167" t="s">
        <v>1848</v>
      </c>
      <c r="C1606" s="167" t="s">
        <v>1431</v>
      </c>
      <c r="D1606" s="150">
        <v>4029</v>
      </c>
      <c r="E1606" s="150">
        <v>55</v>
      </c>
      <c r="F1606" s="150">
        <v>42</v>
      </c>
      <c r="G1606" s="150">
        <v>0</v>
      </c>
      <c r="H1606" s="150">
        <v>0</v>
      </c>
      <c r="I1606" s="151">
        <v>3604</v>
      </c>
      <c r="J1606" s="151">
        <v>51</v>
      </c>
      <c r="K1606" s="151">
        <v>51</v>
      </c>
      <c r="L1606" s="151">
        <v>6</v>
      </c>
      <c r="M1606" s="151">
        <v>0</v>
      </c>
      <c r="N1606" s="151">
        <v>4001</v>
      </c>
      <c r="O1606" s="151">
        <v>80</v>
      </c>
      <c r="P1606" s="151">
        <v>80</v>
      </c>
      <c r="Q1606" s="151">
        <v>28</v>
      </c>
      <c r="R1606" s="151">
        <v>0</v>
      </c>
      <c r="S1606" s="152">
        <v>0.015</v>
      </c>
      <c r="T1606" s="153">
        <v>105713</v>
      </c>
      <c r="U1606" s="153">
        <v>1828</v>
      </c>
      <c r="V1606" s="153">
        <v>1815</v>
      </c>
      <c r="W1606" s="153">
        <v>0</v>
      </c>
      <c r="X1606" s="151">
        <v>1637</v>
      </c>
      <c r="Y1606" s="154">
        <v>0.017292102201243</v>
      </c>
      <c r="Z1606" s="154">
        <v>0.0136510300322661</v>
      </c>
      <c r="AA1606" s="154">
        <v>0.0141509433962264</v>
      </c>
      <c r="AB1606" s="155">
        <v>0.0199950012496876</v>
      </c>
      <c r="AC1606" s="156">
        <v>-0.000499913363960344</v>
      </c>
      <c r="AD1606" s="157">
        <v>25776</v>
      </c>
      <c r="AE1606" s="158">
        <v>421</v>
      </c>
      <c r="AF1606" s="158">
        <v>0</v>
      </c>
      <c r="AG1606" s="158">
        <v>26373</v>
      </c>
      <c r="AH1606" s="158">
        <v>490</v>
      </c>
      <c r="AI1606" s="158">
        <v>0</v>
      </c>
      <c r="AJ1606" s="155">
        <v>0.0163330229671012</v>
      </c>
      <c r="AK1606" s="155">
        <v>0.0185796079323551</v>
      </c>
      <c r="AL1606" s="156">
        <v>-0.00224658496525388</v>
      </c>
    </row>
    <row r="1607" spans="1:38">
      <c r="A1607" s="166" t="s">
        <v>1085</v>
      </c>
      <c r="B1607" s="167" t="s">
        <v>1848</v>
      </c>
      <c r="C1607" s="167" t="s">
        <v>1432</v>
      </c>
      <c r="D1607" s="150">
        <v>4405</v>
      </c>
      <c r="E1607" s="150">
        <v>94</v>
      </c>
      <c r="F1607" s="150">
        <v>78</v>
      </c>
      <c r="G1607" s="150">
        <v>0</v>
      </c>
      <c r="H1607" s="150">
        <v>0</v>
      </c>
      <c r="I1607" s="151">
        <v>3937</v>
      </c>
      <c r="J1607" s="151">
        <v>114</v>
      </c>
      <c r="K1607" s="151">
        <v>112</v>
      </c>
      <c r="L1607" s="151">
        <v>6</v>
      </c>
      <c r="M1607" s="151">
        <v>0</v>
      </c>
      <c r="N1607" s="151">
        <v>4056</v>
      </c>
      <c r="O1607" s="151">
        <v>121</v>
      </c>
      <c r="P1607" s="151">
        <v>121</v>
      </c>
      <c r="Q1607" s="151">
        <v>64</v>
      </c>
      <c r="R1607" s="151">
        <v>0</v>
      </c>
      <c r="S1607" s="152">
        <v>0.015</v>
      </c>
      <c r="T1607" s="153">
        <v>113868</v>
      </c>
      <c r="U1607" s="153">
        <v>2827</v>
      </c>
      <c r="V1607" s="153">
        <v>2809</v>
      </c>
      <c r="W1607" s="153">
        <v>0</v>
      </c>
      <c r="X1607" s="151">
        <v>2528</v>
      </c>
      <c r="Y1607" s="154">
        <v>0.0248269926581656</v>
      </c>
      <c r="Z1607" s="154">
        <v>0.0213393870601589</v>
      </c>
      <c r="AA1607" s="154">
        <v>0.0289560579121158</v>
      </c>
      <c r="AB1607" s="155">
        <v>0.0298323471400394</v>
      </c>
      <c r="AC1607" s="156">
        <v>-0.00761667085195691</v>
      </c>
      <c r="AD1607" s="157">
        <v>27759</v>
      </c>
      <c r="AE1607" s="158">
        <v>732</v>
      </c>
      <c r="AF1607" s="158">
        <v>0</v>
      </c>
      <c r="AG1607" s="158">
        <v>28609</v>
      </c>
      <c r="AH1607" s="158">
        <v>769</v>
      </c>
      <c r="AI1607" s="158">
        <v>0</v>
      </c>
      <c r="AJ1607" s="155">
        <v>0.0263698260023776</v>
      </c>
      <c r="AK1607" s="155">
        <v>0.0268796532559684</v>
      </c>
      <c r="AL1607" s="156">
        <v>-0.000509827253590795</v>
      </c>
    </row>
    <row r="1608" spans="1:38">
      <c r="A1608" s="166" t="s">
        <v>1085</v>
      </c>
      <c r="B1608" s="167" t="s">
        <v>1849</v>
      </c>
      <c r="C1608" s="167" t="s">
        <v>1433</v>
      </c>
      <c r="D1608" s="150">
        <v>4915</v>
      </c>
      <c r="E1608" s="150">
        <v>31</v>
      </c>
      <c r="F1608" s="150">
        <v>20</v>
      </c>
      <c r="G1608" s="150">
        <v>0</v>
      </c>
      <c r="H1608" s="150">
        <v>0</v>
      </c>
      <c r="I1608" s="151">
        <v>4646</v>
      </c>
      <c r="J1608" s="151">
        <v>59</v>
      </c>
      <c r="K1608" s="151">
        <v>59</v>
      </c>
      <c r="L1608" s="151">
        <v>5</v>
      </c>
      <c r="M1608" s="151">
        <v>0</v>
      </c>
      <c r="N1608" s="151">
        <v>4745</v>
      </c>
      <c r="O1608" s="151">
        <v>79</v>
      </c>
      <c r="P1608" s="151">
        <v>79</v>
      </c>
      <c r="Q1608" s="151">
        <v>35</v>
      </c>
      <c r="R1608" s="151">
        <v>0</v>
      </c>
      <c r="S1608" s="152">
        <v>0.015</v>
      </c>
      <c r="T1608" s="153">
        <v>128173</v>
      </c>
      <c r="U1608" s="153">
        <v>1762</v>
      </c>
      <c r="V1608" s="153">
        <v>1751</v>
      </c>
      <c r="W1608" s="153">
        <v>0</v>
      </c>
      <c r="X1608" s="151">
        <v>1591</v>
      </c>
      <c r="Y1608" s="154">
        <v>0.0137470450094794</v>
      </c>
      <c r="Z1608" s="154">
        <v>0.00630722278738555</v>
      </c>
      <c r="AA1608" s="154">
        <v>0.0126990959965562</v>
      </c>
      <c r="AB1608" s="155">
        <v>0.0166491043203372</v>
      </c>
      <c r="AC1608" s="156">
        <v>-0.00639187320917062</v>
      </c>
      <c r="AD1608" s="157">
        <v>31351</v>
      </c>
      <c r="AE1608" s="158">
        <v>424</v>
      </c>
      <c r="AF1608" s="158">
        <v>0</v>
      </c>
      <c r="AG1608" s="158">
        <v>31400</v>
      </c>
      <c r="AH1608" s="158">
        <v>460</v>
      </c>
      <c r="AI1608" s="158">
        <v>0</v>
      </c>
      <c r="AJ1608" s="155">
        <v>0.0135242894963478</v>
      </c>
      <c r="AK1608" s="155">
        <v>0.0146496815286624</v>
      </c>
      <c r="AL1608" s="156">
        <v>-0.00112539203231462</v>
      </c>
    </row>
    <row r="1609" spans="1:38">
      <c r="A1609" s="166" t="s">
        <v>1085</v>
      </c>
      <c r="B1609" s="167" t="s">
        <v>1849</v>
      </c>
      <c r="C1609" s="167" t="s">
        <v>1434</v>
      </c>
      <c r="D1609" s="150">
        <v>3450</v>
      </c>
      <c r="E1609" s="150">
        <v>51</v>
      </c>
      <c r="F1609" s="150">
        <v>35</v>
      </c>
      <c r="G1609" s="150">
        <v>0</v>
      </c>
      <c r="H1609" s="150">
        <v>0</v>
      </c>
      <c r="I1609" s="151">
        <v>3219</v>
      </c>
      <c r="J1609" s="151">
        <v>41</v>
      </c>
      <c r="K1609" s="151">
        <v>40</v>
      </c>
      <c r="L1609" s="151">
        <v>4</v>
      </c>
      <c r="M1609" s="151">
        <v>0</v>
      </c>
      <c r="N1609" s="151">
        <v>3467</v>
      </c>
      <c r="O1609" s="151">
        <v>51</v>
      </c>
      <c r="P1609" s="151">
        <v>51</v>
      </c>
      <c r="Q1609" s="151">
        <v>20</v>
      </c>
      <c r="R1609" s="151">
        <v>0</v>
      </c>
      <c r="S1609" s="152">
        <v>0.015</v>
      </c>
      <c r="T1609" s="153">
        <v>89292</v>
      </c>
      <c r="U1609" s="153">
        <v>1284</v>
      </c>
      <c r="V1609" s="153">
        <v>1267</v>
      </c>
      <c r="W1609" s="153">
        <v>0</v>
      </c>
      <c r="X1609" s="151">
        <v>1141</v>
      </c>
      <c r="Y1609" s="154">
        <v>0.0143797876629485</v>
      </c>
      <c r="Z1609" s="154">
        <v>0.0147826086956522</v>
      </c>
      <c r="AA1609" s="154">
        <v>0.0127368748058403</v>
      </c>
      <c r="AB1609" s="155">
        <v>0.0147101240265359</v>
      </c>
      <c r="AC1609" s="156">
        <v>0.00204573388981185</v>
      </c>
      <c r="AD1609" s="157">
        <v>22113</v>
      </c>
      <c r="AE1609" s="158">
        <v>310</v>
      </c>
      <c r="AF1609" s="158">
        <v>0</v>
      </c>
      <c r="AG1609" s="158">
        <v>21894</v>
      </c>
      <c r="AH1609" s="158">
        <v>323</v>
      </c>
      <c r="AI1609" s="158">
        <v>0</v>
      </c>
      <c r="AJ1609" s="155">
        <v>0.0140189029077918</v>
      </c>
      <c r="AK1609" s="155">
        <v>0.0147529003379921</v>
      </c>
      <c r="AL1609" s="156">
        <v>-0.000733997430200348</v>
      </c>
    </row>
    <row r="1610" spans="1:38">
      <c r="A1610" s="166" t="s">
        <v>1085</v>
      </c>
      <c r="B1610" s="167" t="s">
        <v>1849</v>
      </c>
      <c r="C1610" s="167" t="s">
        <v>1435</v>
      </c>
      <c r="D1610" s="150">
        <v>0</v>
      </c>
      <c r="E1610" s="150">
        <v>0</v>
      </c>
      <c r="F1610" s="150">
        <v>0</v>
      </c>
      <c r="G1610" s="150">
        <v>0</v>
      </c>
      <c r="H1610" s="150">
        <v>0</v>
      </c>
      <c r="I1610" s="151">
        <v>0</v>
      </c>
      <c r="J1610" s="151">
        <v>0</v>
      </c>
      <c r="K1610" s="151">
        <v>0</v>
      </c>
      <c r="L1610" s="151">
        <v>0</v>
      </c>
      <c r="M1610" s="151">
        <v>0</v>
      </c>
      <c r="N1610" s="151">
        <v>0</v>
      </c>
      <c r="O1610" s="151">
        <v>0</v>
      </c>
      <c r="P1610" s="151">
        <v>0</v>
      </c>
      <c r="Q1610" s="151">
        <v>0</v>
      </c>
      <c r="R1610" s="151">
        <v>0</v>
      </c>
      <c r="S1610" s="152">
        <v>0.015</v>
      </c>
      <c r="T1610" s="153">
        <v>2446</v>
      </c>
      <c r="U1610" s="153">
        <v>65</v>
      </c>
      <c r="V1610" s="153">
        <v>65</v>
      </c>
      <c r="W1610" s="153">
        <v>0</v>
      </c>
      <c r="X1610" s="151">
        <v>65</v>
      </c>
      <c r="Y1610" s="154">
        <v>0.026573998364677</v>
      </c>
      <c r="Z1610" s="154">
        <v>0</v>
      </c>
      <c r="AA1610" s="154">
        <v>0</v>
      </c>
      <c r="AB1610" s="155">
        <v>0</v>
      </c>
      <c r="AC1610" s="156">
        <v>0</v>
      </c>
      <c r="AD1610" s="157">
        <v>0</v>
      </c>
      <c r="AE1610" s="158">
        <v>0</v>
      </c>
      <c r="AF1610" s="158">
        <v>0</v>
      </c>
      <c r="AG1610" s="158">
        <v>0</v>
      </c>
      <c r="AH1610" s="158">
        <v>0</v>
      </c>
      <c r="AI1610" s="158">
        <v>0</v>
      </c>
      <c r="AJ1610" s="155">
        <v>0</v>
      </c>
      <c r="AK1610" s="155">
        <v>0</v>
      </c>
      <c r="AL1610" s="156">
        <v>0</v>
      </c>
    </row>
    <row r="1611" spans="1:38">
      <c r="A1611" s="166" t="s">
        <v>1085</v>
      </c>
      <c r="B1611" s="167" t="s">
        <v>1849</v>
      </c>
      <c r="C1611" s="167" t="s">
        <v>1436</v>
      </c>
      <c r="D1611" s="150">
        <v>2997</v>
      </c>
      <c r="E1611" s="150">
        <v>57</v>
      </c>
      <c r="F1611" s="150">
        <v>43</v>
      </c>
      <c r="G1611" s="150">
        <v>0</v>
      </c>
      <c r="H1611" s="150">
        <v>0</v>
      </c>
      <c r="I1611" s="151">
        <v>2779</v>
      </c>
      <c r="J1611" s="151">
        <v>73</v>
      </c>
      <c r="K1611" s="151">
        <v>72</v>
      </c>
      <c r="L1611" s="151">
        <v>4</v>
      </c>
      <c r="M1611" s="151">
        <v>0</v>
      </c>
      <c r="N1611" s="151">
        <v>2854</v>
      </c>
      <c r="O1611" s="151">
        <v>69</v>
      </c>
      <c r="P1611" s="151">
        <v>69</v>
      </c>
      <c r="Q1611" s="151">
        <v>50</v>
      </c>
      <c r="R1611" s="151">
        <v>0</v>
      </c>
      <c r="S1611" s="152">
        <v>0.015</v>
      </c>
      <c r="T1611" s="153">
        <v>77416</v>
      </c>
      <c r="U1611" s="153">
        <v>1480</v>
      </c>
      <c r="V1611" s="153">
        <v>1465</v>
      </c>
      <c r="W1611" s="153">
        <v>1</v>
      </c>
      <c r="X1611" s="151">
        <v>1309</v>
      </c>
      <c r="Y1611" s="154">
        <v>0.0191045778650408</v>
      </c>
      <c r="Z1611" s="154">
        <v>0.019019019019019</v>
      </c>
      <c r="AA1611" s="154">
        <v>0.0262684418855703</v>
      </c>
      <c r="AB1611" s="155">
        <v>0.024176594253679</v>
      </c>
      <c r="AC1611" s="156">
        <v>-0.00724942286655133</v>
      </c>
      <c r="AD1611" s="157">
        <v>18754</v>
      </c>
      <c r="AE1611" s="158">
        <v>448</v>
      </c>
      <c r="AF1611" s="158">
        <v>0</v>
      </c>
      <c r="AG1611" s="158">
        <v>18429</v>
      </c>
      <c r="AH1611" s="158">
        <v>323</v>
      </c>
      <c r="AI1611" s="158">
        <v>1</v>
      </c>
      <c r="AJ1611" s="155">
        <v>0.0238882371760691</v>
      </c>
      <c r="AK1611" s="155">
        <v>0.0174724618807315</v>
      </c>
      <c r="AL1611" s="156">
        <v>0.00641577529533765</v>
      </c>
    </row>
    <row r="1612" spans="1:38">
      <c r="A1612" s="166" t="s">
        <v>1085</v>
      </c>
      <c r="B1612" s="167" t="s">
        <v>1849</v>
      </c>
      <c r="C1612" s="167" t="s">
        <v>1437</v>
      </c>
      <c r="D1612" s="150">
        <v>8547</v>
      </c>
      <c r="E1612" s="150">
        <v>198</v>
      </c>
      <c r="F1612" s="150">
        <v>97</v>
      </c>
      <c r="G1612" s="150">
        <v>0</v>
      </c>
      <c r="H1612" s="150">
        <v>0</v>
      </c>
      <c r="I1612" s="151">
        <v>8357</v>
      </c>
      <c r="J1612" s="151">
        <v>211</v>
      </c>
      <c r="K1612" s="151">
        <v>211</v>
      </c>
      <c r="L1612" s="151">
        <v>0</v>
      </c>
      <c r="M1612" s="151">
        <v>0</v>
      </c>
      <c r="N1612" s="151">
        <v>8500</v>
      </c>
      <c r="O1612" s="151">
        <v>193</v>
      </c>
      <c r="P1612" s="151">
        <v>193</v>
      </c>
      <c r="Q1612" s="151">
        <v>58</v>
      </c>
      <c r="R1612" s="151">
        <v>0</v>
      </c>
      <c r="S1612" s="152">
        <v>0.015</v>
      </c>
      <c r="T1612" s="153">
        <v>231479</v>
      </c>
      <c r="U1612" s="153">
        <v>5119</v>
      </c>
      <c r="V1612" s="153">
        <v>5017</v>
      </c>
      <c r="W1612" s="153">
        <v>1</v>
      </c>
      <c r="X1612" s="151">
        <v>4488</v>
      </c>
      <c r="Y1612" s="154">
        <v>0.022109997019168</v>
      </c>
      <c r="Z1612" s="154">
        <v>0.0231660231660232</v>
      </c>
      <c r="AA1612" s="154">
        <v>0.0252482948426469</v>
      </c>
      <c r="AB1612" s="155">
        <v>0.0227058823529412</v>
      </c>
      <c r="AC1612" s="156">
        <v>-0.00208227167662372</v>
      </c>
      <c r="AD1612" s="157">
        <v>56147</v>
      </c>
      <c r="AE1612" s="158">
        <v>1300</v>
      </c>
      <c r="AF1612" s="158">
        <v>0</v>
      </c>
      <c r="AG1612" s="158">
        <v>56088</v>
      </c>
      <c r="AH1612" s="158">
        <v>1261</v>
      </c>
      <c r="AI1612" s="158">
        <v>0</v>
      </c>
      <c r="AJ1612" s="155">
        <v>0.0231535077564251</v>
      </c>
      <c r="AK1612" s="155">
        <v>0.0224825274568535</v>
      </c>
      <c r="AL1612" s="156">
        <v>0.000670980299571584</v>
      </c>
    </row>
    <row r="1613" spans="1:38">
      <c r="A1613" s="166" t="s">
        <v>1085</v>
      </c>
      <c r="B1613" s="167" t="s">
        <v>1849</v>
      </c>
      <c r="C1613" s="167" t="s">
        <v>1438</v>
      </c>
      <c r="D1613" s="150">
        <v>2275</v>
      </c>
      <c r="E1613" s="150">
        <v>29</v>
      </c>
      <c r="F1613" s="150">
        <v>21</v>
      </c>
      <c r="G1613" s="150">
        <v>0</v>
      </c>
      <c r="H1613" s="150">
        <v>0</v>
      </c>
      <c r="I1613" s="151">
        <v>2113</v>
      </c>
      <c r="J1613" s="151">
        <v>51</v>
      </c>
      <c r="K1613" s="151">
        <v>51</v>
      </c>
      <c r="L1613" s="151">
        <v>0</v>
      </c>
      <c r="M1613" s="151">
        <v>0</v>
      </c>
      <c r="N1613" s="151">
        <v>2320</v>
      </c>
      <c r="O1613" s="151">
        <v>49</v>
      </c>
      <c r="P1613" s="151">
        <v>49</v>
      </c>
      <c r="Q1613" s="151">
        <v>15</v>
      </c>
      <c r="R1613" s="151">
        <v>0</v>
      </c>
      <c r="S1613" s="152">
        <v>0.015</v>
      </c>
      <c r="T1613" s="153">
        <v>59398</v>
      </c>
      <c r="U1613" s="153">
        <v>1086</v>
      </c>
      <c r="V1613" s="153">
        <v>1078</v>
      </c>
      <c r="W1613" s="153">
        <v>0</v>
      </c>
      <c r="X1613" s="151">
        <v>956</v>
      </c>
      <c r="Y1613" s="154">
        <v>0.0182834438869996</v>
      </c>
      <c r="Z1613" s="154">
        <v>0.0127472527472527</v>
      </c>
      <c r="AA1613" s="154">
        <v>0.0241362991008045</v>
      </c>
      <c r="AB1613" s="155">
        <v>0.0211206896551724</v>
      </c>
      <c r="AC1613" s="156">
        <v>-0.0113890463535518</v>
      </c>
      <c r="AD1613" s="157">
        <v>14545</v>
      </c>
      <c r="AE1613" s="158">
        <v>258</v>
      </c>
      <c r="AF1613" s="158">
        <v>0</v>
      </c>
      <c r="AG1613" s="158">
        <v>14705</v>
      </c>
      <c r="AH1613" s="158">
        <v>298</v>
      </c>
      <c r="AI1613" s="158">
        <v>0</v>
      </c>
      <c r="AJ1613" s="155">
        <v>0.0177380543141973</v>
      </c>
      <c r="AK1613" s="155">
        <v>0.0202652159129548</v>
      </c>
      <c r="AL1613" s="156">
        <v>-0.00252716159875746</v>
      </c>
    </row>
    <row r="1614" spans="1:38">
      <c r="A1614" s="166" t="s">
        <v>1085</v>
      </c>
      <c r="B1614" s="167" t="s">
        <v>1849</v>
      </c>
      <c r="C1614" s="167" t="s">
        <v>1439</v>
      </c>
      <c r="D1614" s="150">
        <v>6612</v>
      </c>
      <c r="E1614" s="150">
        <v>91</v>
      </c>
      <c r="F1614" s="150">
        <v>64</v>
      </c>
      <c r="G1614" s="150">
        <v>0</v>
      </c>
      <c r="H1614" s="150">
        <v>0</v>
      </c>
      <c r="I1614" s="151">
        <v>5860</v>
      </c>
      <c r="J1614" s="151">
        <v>90</v>
      </c>
      <c r="K1614" s="151">
        <v>89</v>
      </c>
      <c r="L1614" s="151">
        <v>10</v>
      </c>
      <c r="M1614" s="151">
        <v>0</v>
      </c>
      <c r="N1614" s="151">
        <v>6050</v>
      </c>
      <c r="O1614" s="151">
        <v>100</v>
      </c>
      <c r="P1614" s="151">
        <v>98</v>
      </c>
      <c r="Q1614" s="151">
        <v>54</v>
      </c>
      <c r="R1614" s="151">
        <v>0</v>
      </c>
      <c r="S1614" s="152">
        <v>0.015</v>
      </c>
      <c r="T1614" s="153">
        <v>167055</v>
      </c>
      <c r="U1614" s="153">
        <v>2577</v>
      </c>
      <c r="V1614" s="153">
        <v>2547</v>
      </c>
      <c r="W1614" s="153">
        <v>1</v>
      </c>
      <c r="X1614" s="151">
        <v>2329</v>
      </c>
      <c r="Y1614" s="154">
        <v>0.0154200712340247</v>
      </c>
      <c r="Z1614" s="154">
        <v>0.0137628554143981</v>
      </c>
      <c r="AA1614" s="154">
        <v>0.015358361774744</v>
      </c>
      <c r="AB1614" s="155">
        <v>0.0165289256198347</v>
      </c>
      <c r="AC1614" s="156">
        <v>-0.00159550636034596</v>
      </c>
      <c r="AD1614" s="157">
        <v>40354</v>
      </c>
      <c r="AE1614" s="158">
        <v>587</v>
      </c>
      <c r="AF1614" s="158">
        <v>0</v>
      </c>
      <c r="AG1614" s="158">
        <v>40532</v>
      </c>
      <c r="AH1614" s="158">
        <v>619</v>
      </c>
      <c r="AI1614" s="158">
        <v>0</v>
      </c>
      <c r="AJ1614" s="155">
        <v>0.0145462655498835</v>
      </c>
      <c r="AK1614" s="155">
        <v>0.0152718839435508</v>
      </c>
      <c r="AL1614" s="156">
        <v>-0.000725618393667244</v>
      </c>
    </row>
    <row r="1615" spans="1:38">
      <c r="A1615" s="166" t="s">
        <v>1085</v>
      </c>
      <c r="B1615" s="167" t="s">
        <v>1849</v>
      </c>
      <c r="C1615" s="167" t="s">
        <v>1440</v>
      </c>
      <c r="D1615" s="150">
        <v>11841</v>
      </c>
      <c r="E1615" s="150">
        <v>307</v>
      </c>
      <c r="F1615" s="150">
        <v>194</v>
      </c>
      <c r="G1615" s="150">
        <v>0</v>
      </c>
      <c r="H1615" s="150">
        <v>0</v>
      </c>
      <c r="I1615" s="151">
        <v>11094</v>
      </c>
      <c r="J1615" s="151">
        <v>148</v>
      </c>
      <c r="K1615" s="151">
        <v>147</v>
      </c>
      <c r="L1615" s="151">
        <v>4</v>
      </c>
      <c r="M1615" s="151">
        <v>0</v>
      </c>
      <c r="N1615" s="151">
        <v>11348</v>
      </c>
      <c r="O1615" s="151">
        <v>325</v>
      </c>
      <c r="P1615" s="151">
        <v>325</v>
      </c>
      <c r="Q1615" s="151">
        <v>69</v>
      </c>
      <c r="R1615" s="151">
        <v>0</v>
      </c>
      <c r="S1615" s="152">
        <v>0.015</v>
      </c>
      <c r="T1615" s="153">
        <v>311590</v>
      </c>
      <c r="U1615" s="153">
        <v>6481</v>
      </c>
      <c r="V1615" s="153">
        <v>6366</v>
      </c>
      <c r="W1615" s="153">
        <v>2</v>
      </c>
      <c r="X1615" s="151">
        <v>5635</v>
      </c>
      <c r="Y1615" s="154">
        <v>0.0207933502358869</v>
      </c>
      <c r="Z1615" s="154">
        <v>0.0259268642851111</v>
      </c>
      <c r="AA1615" s="154">
        <v>0.0133405444384352</v>
      </c>
      <c r="AB1615" s="155">
        <v>0.0286394078251674</v>
      </c>
      <c r="AC1615" s="156">
        <v>0.0125863198466759</v>
      </c>
      <c r="AD1615" s="157">
        <v>76491</v>
      </c>
      <c r="AE1615" s="158">
        <v>1719</v>
      </c>
      <c r="AF1615" s="158">
        <v>0</v>
      </c>
      <c r="AG1615" s="158">
        <v>75690</v>
      </c>
      <c r="AH1615" s="158">
        <v>1579</v>
      </c>
      <c r="AI1615" s="158">
        <v>1</v>
      </c>
      <c r="AJ1615" s="155">
        <v>0.0224732321449582</v>
      </c>
      <c r="AK1615" s="155">
        <v>0.0208481965913595</v>
      </c>
      <c r="AL1615" s="156">
        <v>0.00162503555359874</v>
      </c>
    </row>
    <row r="1616" spans="1:38">
      <c r="A1616" s="166" t="s">
        <v>1085</v>
      </c>
      <c r="B1616" s="167" t="s">
        <v>1850</v>
      </c>
      <c r="C1616" s="167" t="s">
        <v>1441</v>
      </c>
      <c r="D1616" s="150">
        <v>7846</v>
      </c>
      <c r="E1616" s="150">
        <v>121</v>
      </c>
      <c r="F1616" s="150">
        <v>88</v>
      </c>
      <c r="G1616" s="150">
        <v>2</v>
      </c>
      <c r="H1616" s="150">
        <v>0</v>
      </c>
      <c r="I1616" s="151">
        <v>7548</v>
      </c>
      <c r="J1616" s="151">
        <v>205</v>
      </c>
      <c r="K1616" s="151">
        <v>205</v>
      </c>
      <c r="L1616" s="151">
        <v>13</v>
      </c>
      <c r="M1616" s="151">
        <v>0</v>
      </c>
      <c r="N1616" s="151">
        <v>7396</v>
      </c>
      <c r="O1616" s="151">
        <v>158</v>
      </c>
      <c r="P1616" s="151">
        <v>157</v>
      </c>
      <c r="Q1616" s="151">
        <v>49</v>
      </c>
      <c r="R1616" s="151">
        <v>0</v>
      </c>
      <c r="S1616" s="152">
        <v>0.015</v>
      </c>
      <c r="T1616" s="153">
        <v>207998</v>
      </c>
      <c r="U1616" s="153">
        <v>4822</v>
      </c>
      <c r="V1616" s="153">
        <v>4783</v>
      </c>
      <c r="W1616" s="153">
        <v>8</v>
      </c>
      <c r="X1616" s="151">
        <v>4298</v>
      </c>
      <c r="Y1616" s="154">
        <v>0.0231444533120511</v>
      </c>
      <c r="Z1616" s="154">
        <v>0.0154218710170788</v>
      </c>
      <c r="AA1616" s="154">
        <v>0.0271595124536301</v>
      </c>
      <c r="AB1616" s="155">
        <v>0.0213628988642509</v>
      </c>
      <c r="AC1616" s="156">
        <v>-0.0117376414365513</v>
      </c>
      <c r="AD1616" s="157">
        <v>50559</v>
      </c>
      <c r="AE1616" s="158">
        <v>1098</v>
      </c>
      <c r="AF1616" s="158">
        <v>0</v>
      </c>
      <c r="AG1616" s="158">
        <v>50042</v>
      </c>
      <c r="AH1616" s="158">
        <v>1164</v>
      </c>
      <c r="AI1616" s="158">
        <v>1</v>
      </c>
      <c r="AJ1616" s="155">
        <v>0.0217172016851599</v>
      </c>
      <c r="AK1616" s="155">
        <v>0.0232404779984813</v>
      </c>
      <c r="AL1616" s="156">
        <v>-0.00152327631332136</v>
      </c>
    </row>
    <row r="1617" spans="1:38">
      <c r="A1617" s="166" t="s">
        <v>1085</v>
      </c>
      <c r="B1617" s="167" t="s">
        <v>1850</v>
      </c>
      <c r="C1617" s="167" t="s">
        <v>1442</v>
      </c>
      <c r="D1617" s="150">
        <v>7592</v>
      </c>
      <c r="E1617" s="150">
        <v>149</v>
      </c>
      <c r="F1617" s="150">
        <v>104</v>
      </c>
      <c r="G1617" s="150">
        <v>0</v>
      </c>
      <c r="H1617" s="150">
        <v>0</v>
      </c>
      <c r="I1617" s="151">
        <v>6801</v>
      </c>
      <c r="J1617" s="151">
        <v>150</v>
      </c>
      <c r="K1617" s="151">
        <v>149</v>
      </c>
      <c r="L1617" s="151">
        <v>18</v>
      </c>
      <c r="M1617" s="151">
        <v>0</v>
      </c>
      <c r="N1617" s="151">
        <v>6762</v>
      </c>
      <c r="O1617" s="151">
        <v>118</v>
      </c>
      <c r="P1617" s="151">
        <v>118</v>
      </c>
      <c r="Q1617" s="151">
        <v>61</v>
      </c>
      <c r="R1617" s="151">
        <v>0</v>
      </c>
      <c r="S1617" s="152">
        <v>0.015</v>
      </c>
      <c r="T1617" s="153">
        <v>189580</v>
      </c>
      <c r="U1617" s="153">
        <v>3983</v>
      </c>
      <c r="V1617" s="153">
        <v>3937</v>
      </c>
      <c r="W1617" s="153">
        <v>0</v>
      </c>
      <c r="X1617" s="151">
        <v>3588</v>
      </c>
      <c r="Y1617" s="154">
        <v>0.0210096001687942</v>
      </c>
      <c r="Z1617" s="154">
        <v>0.0196259220231823</v>
      </c>
      <c r="AA1617" s="154">
        <v>0.0220555800617556</v>
      </c>
      <c r="AB1617" s="155">
        <v>0.0174504584442473</v>
      </c>
      <c r="AC1617" s="156">
        <v>-0.00242965803857333</v>
      </c>
      <c r="AD1617" s="157">
        <v>46286</v>
      </c>
      <c r="AE1617" s="158">
        <v>1002</v>
      </c>
      <c r="AF1617" s="158">
        <v>0</v>
      </c>
      <c r="AG1617" s="158">
        <v>46194</v>
      </c>
      <c r="AH1617" s="158">
        <v>992</v>
      </c>
      <c r="AI1617" s="158">
        <v>0</v>
      </c>
      <c r="AJ1617" s="155">
        <v>0.0216480145184289</v>
      </c>
      <c r="AK1617" s="155">
        <v>0.0214746503874962</v>
      </c>
      <c r="AL1617" s="156">
        <v>0.000173364130932687</v>
      </c>
    </row>
    <row r="1618" spans="1:38">
      <c r="A1618" s="166" t="s">
        <v>1085</v>
      </c>
      <c r="B1618" s="167" t="s">
        <v>1850</v>
      </c>
      <c r="C1618" s="167" t="s">
        <v>1443</v>
      </c>
      <c r="D1618" s="150">
        <v>2263</v>
      </c>
      <c r="E1618" s="150">
        <v>34</v>
      </c>
      <c r="F1618" s="150">
        <v>16</v>
      </c>
      <c r="G1618" s="150">
        <v>0</v>
      </c>
      <c r="H1618" s="150">
        <v>0</v>
      </c>
      <c r="I1618" s="151">
        <v>2093</v>
      </c>
      <c r="J1618" s="151">
        <v>49</v>
      </c>
      <c r="K1618" s="151">
        <v>49</v>
      </c>
      <c r="L1618" s="151">
        <v>3</v>
      </c>
      <c r="M1618" s="151">
        <v>0</v>
      </c>
      <c r="N1618" s="151">
        <v>2277</v>
      </c>
      <c r="O1618" s="151">
        <v>65</v>
      </c>
      <c r="P1618" s="151">
        <v>65</v>
      </c>
      <c r="Q1618" s="151">
        <v>41</v>
      </c>
      <c r="R1618" s="151">
        <v>0</v>
      </c>
      <c r="S1618" s="152">
        <v>0.015</v>
      </c>
      <c r="T1618" s="153">
        <v>59353</v>
      </c>
      <c r="U1618" s="153">
        <v>1364</v>
      </c>
      <c r="V1618" s="153">
        <v>1345</v>
      </c>
      <c r="W1618" s="153">
        <v>0</v>
      </c>
      <c r="X1618" s="151">
        <v>1239</v>
      </c>
      <c r="Y1618" s="154">
        <v>0.0229811466985662</v>
      </c>
      <c r="Z1618" s="154">
        <v>0.0150243040212108</v>
      </c>
      <c r="AA1618" s="154">
        <v>0.0234113712374582</v>
      </c>
      <c r="AB1618" s="155">
        <v>0.028546332894159</v>
      </c>
      <c r="AC1618" s="156">
        <v>-0.00838706721624741</v>
      </c>
      <c r="AD1618" s="157">
        <v>14615</v>
      </c>
      <c r="AE1618" s="158">
        <v>347</v>
      </c>
      <c r="AF1618" s="158">
        <v>0</v>
      </c>
      <c r="AG1618" s="158">
        <v>14416</v>
      </c>
      <c r="AH1618" s="158">
        <v>358</v>
      </c>
      <c r="AI1618" s="158">
        <v>0</v>
      </c>
      <c r="AJ1618" s="155">
        <v>0.023742730071844</v>
      </c>
      <c r="AK1618" s="155">
        <v>0.0248335183129856</v>
      </c>
      <c r="AL1618" s="156">
        <v>-0.00109078824114157</v>
      </c>
    </row>
    <row r="1619" spans="1:38">
      <c r="A1619" s="166" t="s">
        <v>1085</v>
      </c>
      <c r="B1619" s="167" t="s">
        <v>1850</v>
      </c>
      <c r="C1619" s="167" t="s">
        <v>1444</v>
      </c>
      <c r="D1619" s="150">
        <v>2573</v>
      </c>
      <c r="E1619" s="150">
        <v>38</v>
      </c>
      <c r="F1619" s="150">
        <v>25</v>
      </c>
      <c r="G1619" s="150">
        <v>0</v>
      </c>
      <c r="H1619" s="150">
        <v>0</v>
      </c>
      <c r="I1619" s="151">
        <v>2345</v>
      </c>
      <c r="J1619" s="151">
        <v>39</v>
      </c>
      <c r="K1619" s="151">
        <v>39</v>
      </c>
      <c r="L1619" s="151">
        <v>6</v>
      </c>
      <c r="M1619" s="151">
        <v>0</v>
      </c>
      <c r="N1619" s="151">
        <v>2407</v>
      </c>
      <c r="O1619" s="151">
        <v>43</v>
      </c>
      <c r="P1619" s="151">
        <v>43</v>
      </c>
      <c r="Q1619" s="151">
        <v>27</v>
      </c>
      <c r="R1619" s="151">
        <v>0</v>
      </c>
      <c r="S1619" s="152">
        <v>0.015</v>
      </c>
      <c r="T1619" s="153">
        <v>68056</v>
      </c>
      <c r="U1619" s="153">
        <v>1033</v>
      </c>
      <c r="V1619" s="153">
        <v>1020</v>
      </c>
      <c r="W1619" s="153">
        <v>0</v>
      </c>
      <c r="X1619" s="151">
        <v>934</v>
      </c>
      <c r="Y1619" s="154">
        <v>0.0151786763841542</v>
      </c>
      <c r="Z1619" s="154">
        <v>0.0147687524290711</v>
      </c>
      <c r="AA1619" s="154">
        <v>0.0166311300639659</v>
      </c>
      <c r="AB1619" s="155">
        <v>0.0178645616950561</v>
      </c>
      <c r="AC1619" s="156">
        <v>-0.00186237763489476</v>
      </c>
      <c r="AD1619" s="157">
        <v>16150</v>
      </c>
      <c r="AE1619" s="158">
        <v>248</v>
      </c>
      <c r="AF1619" s="158">
        <v>0</v>
      </c>
      <c r="AG1619" s="158">
        <v>16351</v>
      </c>
      <c r="AH1619" s="158">
        <v>272</v>
      </c>
      <c r="AI1619" s="158">
        <v>0</v>
      </c>
      <c r="AJ1619" s="155">
        <v>0.0153560371517028</v>
      </c>
      <c r="AK1619" s="155">
        <v>0.0166350681915479</v>
      </c>
      <c r="AL1619" s="156">
        <v>-0.00127903103984513</v>
      </c>
    </row>
    <row r="1620" spans="1:38">
      <c r="A1620" s="166" t="s">
        <v>1085</v>
      </c>
      <c r="B1620" s="167" t="s">
        <v>1850</v>
      </c>
      <c r="C1620" s="167" t="s">
        <v>1445</v>
      </c>
      <c r="D1620" s="150">
        <v>4615</v>
      </c>
      <c r="E1620" s="150">
        <v>75</v>
      </c>
      <c r="F1620" s="150">
        <v>39</v>
      </c>
      <c r="G1620" s="150">
        <v>0</v>
      </c>
      <c r="H1620" s="150">
        <v>0</v>
      </c>
      <c r="I1620" s="151">
        <v>4259</v>
      </c>
      <c r="J1620" s="151">
        <v>73</v>
      </c>
      <c r="K1620" s="151">
        <v>73</v>
      </c>
      <c r="L1620" s="151">
        <v>3</v>
      </c>
      <c r="M1620" s="151">
        <v>0</v>
      </c>
      <c r="N1620" s="151">
        <v>4558</v>
      </c>
      <c r="O1620" s="151">
        <v>83</v>
      </c>
      <c r="P1620" s="151">
        <v>83</v>
      </c>
      <c r="Q1620" s="151">
        <v>31</v>
      </c>
      <c r="R1620" s="151">
        <v>0</v>
      </c>
      <c r="S1620" s="152">
        <v>0.015</v>
      </c>
      <c r="T1620" s="153">
        <v>126489</v>
      </c>
      <c r="U1620" s="153">
        <v>2574</v>
      </c>
      <c r="V1620" s="153">
        <v>2538</v>
      </c>
      <c r="W1620" s="153">
        <v>0</v>
      </c>
      <c r="X1620" s="151">
        <v>2339</v>
      </c>
      <c r="Y1620" s="154">
        <v>0.0203495956170102</v>
      </c>
      <c r="Z1620" s="154">
        <v>0.0162513542795233</v>
      </c>
      <c r="AA1620" s="154">
        <v>0.0171401737497065</v>
      </c>
      <c r="AB1620" s="155">
        <v>0.0182097411145239</v>
      </c>
      <c r="AC1620" s="156">
        <v>-0.000888819470183211</v>
      </c>
      <c r="AD1620" s="157">
        <v>30306</v>
      </c>
      <c r="AE1620" s="158">
        <v>585</v>
      </c>
      <c r="AF1620" s="158">
        <v>0</v>
      </c>
      <c r="AG1620" s="158">
        <v>30572</v>
      </c>
      <c r="AH1620" s="158">
        <v>697</v>
      </c>
      <c r="AI1620" s="158">
        <v>0</v>
      </c>
      <c r="AJ1620" s="155">
        <v>0.0193031082953871</v>
      </c>
      <c r="AK1620" s="155">
        <v>0.0227986392777705</v>
      </c>
      <c r="AL1620" s="156">
        <v>-0.00349553098238346</v>
      </c>
    </row>
    <row r="1621" spans="1:38">
      <c r="A1621" s="166" t="s">
        <v>1085</v>
      </c>
      <c r="B1621" s="167" t="s">
        <v>1850</v>
      </c>
      <c r="C1621" s="167" t="s">
        <v>1446</v>
      </c>
      <c r="D1621" s="150">
        <v>0</v>
      </c>
      <c r="E1621" s="150">
        <v>0</v>
      </c>
      <c r="F1621" s="150">
        <v>0</v>
      </c>
      <c r="G1621" s="150">
        <v>0</v>
      </c>
      <c r="H1621" s="150">
        <v>0</v>
      </c>
      <c r="I1621" s="151">
        <v>0</v>
      </c>
      <c r="J1621" s="151">
        <v>0</v>
      </c>
      <c r="K1621" s="151">
        <v>0</v>
      </c>
      <c r="L1621" s="151">
        <v>0</v>
      </c>
      <c r="M1621" s="151">
        <v>0</v>
      </c>
      <c r="N1621" s="151">
        <v>0</v>
      </c>
      <c r="O1621" s="151">
        <v>6</v>
      </c>
      <c r="P1621" s="151">
        <v>6</v>
      </c>
      <c r="Q1621" s="151">
        <v>6</v>
      </c>
      <c r="R1621" s="151">
        <v>0</v>
      </c>
      <c r="S1621" s="152">
        <v>0.015</v>
      </c>
      <c r="T1621" s="153">
        <v>0</v>
      </c>
      <c r="U1621" s="153">
        <v>23</v>
      </c>
      <c r="V1621" s="153">
        <v>23</v>
      </c>
      <c r="W1621" s="153">
        <v>0</v>
      </c>
      <c r="X1621" s="151">
        <v>23</v>
      </c>
      <c r="Y1621" s="154">
        <v>0</v>
      </c>
      <c r="Z1621" s="154">
        <v>0</v>
      </c>
      <c r="AA1621" s="154">
        <v>0</v>
      </c>
      <c r="AB1621" s="155">
        <v>0</v>
      </c>
      <c r="AC1621" s="156">
        <v>0</v>
      </c>
      <c r="AD1621" s="157">
        <v>0</v>
      </c>
      <c r="AE1621" s="158">
        <v>6</v>
      </c>
      <c r="AF1621" s="158">
        <v>0</v>
      </c>
      <c r="AG1621" s="158">
        <v>0</v>
      </c>
      <c r="AH1621" s="158">
        <v>5</v>
      </c>
      <c r="AI1621" s="158">
        <v>0</v>
      </c>
      <c r="AJ1621" s="155">
        <v>0</v>
      </c>
      <c r="AK1621" s="155">
        <v>0</v>
      </c>
      <c r="AL1621" s="156">
        <v>0</v>
      </c>
    </row>
    <row r="1622" spans="1:38">
      <c r="A1622" s="166" t="s">
        <v>1085</v>
      </c>
      <c r="B1622" s="167" t="s">
        <v>1850</v>
      </c>
      <c r="C1622" s="167" t="s">
        <v>1447</v>
      </c>
      <c r="D1622" s="150">
        <v>7322</v>
      </c>
      <c r="E1622" s="150">
        <v>122</v>
      </c>
      <c r="F1622" s="150">
        <v>62</v>
      </c>
      <c r="G1622" s="150">
        <v>0</v>
      </c>
      <c r="H1622" s="150">
        <v>0</v>
      </c>
      <c r="I1622" s="151">
        <v>8336</v>
      </c>
      <c r="J1622" s="151">
        <v>118</v>
      </c>
      <c r="K1622" s="151">
        <v>118</v>
      </c>
      <c r="L1622" s="151">
        <v>6</v>
      </c>
      <c r="M1622" s="151">
        <v>0</v>
      </c>
      <c r="N1622" s="151">
        <v>7560</v>
      </c>
      <c r="O1622" s="151">
        <v>145</v>
      </c>
      <c r="P1622" s="151">
        <v>145</v>
      </c>
      <c r="Q1622" s="151">
        <v>54</v>
      </c>
      <c r="R1622" s="151">
        <v>0</v>
      </c>
      <c r="S1622" s="152">
        <v>0.015</v>
      </c>
      <c r="T1622" s="153">
        <v>211947</v>
      </c>
      <c r="U1622" s="153">
        <v>3671</v>
      </c>
      <c r="V1622" s="153">
        <v>3611</v>
      </c>
      <c r="W1622" s="153">
        <v>3</v>
      </c>
      <c r="X1622" s="151">
        <v>3256</v>
      </c>
      <c r="Y1622" s="154">
        <v>0.0173062133457893</v>
      </c>
      <c r="Z1622" s="154">
        <v>0.0166621141764545</v>
      </c>
      <c r="AA1622" s="154">
        <v>0.0141554702495202</v>
      </c>
      <c r="AB1622" s="155">
        <v>0.0191798941798942</v>
      </c>
      <c r="AC1622" s="156">
        <v>0.00250664392693437</v>
      </c>
      <c r="AD1622" s="157">
        <v>53463</v>
      </c>
      <c r="AE1622" s="158">
        <v>849</v>
      </c>
      <c r="AF1622" s="158">
        <v>0</v>
      </c>
      <c r="AG1622" s="158">
        <v>51906</v>
      </c>
      <c r="AH1622" s="158">
        <v>872</v>
      </c>
      <c r="AI1622" s="158">
        <v>1</v>
      </c>
      <c r="AJ1622" s="155">
        <v>0.0158801414062062</v>
      </c>
      <c r="AK1622" s="155">
        <v>0.0167803336801141</v>
      </c>
      <c r="AL1622" s="156">
        <v>-0.00090019227390789</v>
      </c>
    </row>
    <row r="1623" spans="1:38">
      <c r="A1623" s="166" t="s">
        <v>1085</v>
      </c>
      <c r="B1623" s="167" t="s">
        <v>1850</v>
      </c>
      <c r="C1623" s="167" t="s">
        <v>1448</v>
      </c>
      <c r="D1623" s="150">
        <v>5967</v>
      </c>
      <c r="E1623" s="150">
        <v>126</v>
      </c>
      <c r="F1623" s="150">
        <v>52</v>
      </c>
      <c r="G1623" s="150">
        <v>3</v>
      </c>
      <c r="H1623" s="150">
        <v>0</v>
      </c>
      <c r="I1623" s="151">
        <v>5736</v>
      </c>
      <c r="J1623" s="151">
        <v>151</v>
      </c>
      <c r="K1623" s="151">
        <v>150</v>
      </c>
      <c r="L1623" s="151">
        <v>13</v>
      </c>
      <c r="M1623" s="151">
        <v>0</v>
      </c>
      <c r="N1623" s="151">
        <v>6202</v>
      </c>
      <c r="O1623" s="151">
        <v>149</v>
      </c>
      <c r="P1623" s="151">
        <v>149</v>
      </c>
      <c r="Q1623" s="151">
        <v>67</v>
      </c>
      <c r="R1623" s="151">
        <v>0</v>
      </c>
      <c r="S1623" s="152">
        <v>0.015</v>
      </c>
      <c r="T1623" s="153">
        <v>164441</v>
      </c>
      <c r="U1623" s="153">
        <v>3849</v>
      </c>
      <c r="V1623" s="153">
        <v>3773</v>
      </c>
      <c r="W1623" s="153">
        <v>10</v>
      </c>
      <c r="X1623" s="151">
        <v>3414</v>
      </c>
      <c r="Y1623" s="154">
        <v>0.023345759269282</v>
      </c>
      <c r="Z1623" s="154">
        <v>0.0211161387631976</v>
      </c>
      <c r="AA1623" s="154">
        <v>0.0263249651324965</v>
      </c>
      <c r="AB1623" s="155">
        <v>0.0240245082231538</v>
      </c>
      <c r="AC1623" s="156">
        <v>-0.00520882636929892</v>
      </c>
      <c r="AD1623" s="157">
        <v>40069</v>
      </c>
      <c r="AE1623" s="158">
        <v>987</v>
      </c>
      <c r="AF1623" s="158">
        <v>2</v>
      </c>
      <c r="AG1623" s="158">
        <v>39686</v>
      </c>
      <c r="AH1623" s="158">
        <v>917</v>
      </c>
      <c r="AI1623" s="158">
        <v>5</v>
      </c>
      <c r="AJ1623" s="155">
        <v>0.0245825950235843</v>
      </c>
      <c r="AK1623" s="155">
        <v>0.0229803961094593</v>
      </c>
      <c r="AL1623" s="156">
        <v>0.00160219891412506</v>
      </c>
    </row>
    <row r="1624" spans="1:38">
      <c r="A1624" s="166" t="s">
        <v>1085</v>
      </c>
      <c r="B1624" s="167" t="s">
        <v>1850</v>
      </c>
      <c r="C1624" s="167" t="s">
        <v>1449</v>
      </c>
      <c r="D1624" s="150">
        <v>6292</v>
      </c>
      <c r="E1624" s="150">
        <v>121</v>
      </c>
      <c r="F1624" s="150">
        <v>82</v>
      </c>
      <c r="G1624" s="150">
        <v>6</v>
      </c>
      <c r="H1624" s="150">
        <v>0</v>
      </c>
      <c r="I1624" s="151">
        <v>6247</v>
      </c>
      <c r="J1624" s="151">
        <v>168</v>
      </c>
      <c r="K1624" s="151">
        <v>168</v>
      </c>
      <c r="L1624" s="151">
        <v>14</v>
      </c>
      <c r="M1624" s="151">
        <v>0</v>
      </c>
      <c r="N1624" s="151">
        <v>5983</v>
      </c>
      <c r="O1624" s="151">
        <v>126</v>
      </c>
      <c r="P1624" s="151">
        <v>126</v>
      </c>
      <c r="Q1624" s="151">
        <v>59</v>
      </c>
      <c r="R1624" s="151">
        <v>0</v>
      </c>
      <c r="S1624" s="152">
        <v>0.015</v>
      </c>
      <c r="T1624" s="153">
        <v>167069</v>
      </c>
      <c r="U1624" s="153">
        <v>3860</v>
      </c>
      <c r="V1624" s="153">
        <v>3821</v>
      </c>
      <c r="W1624" s="153">
        <v>1</v>
      </c>
      <c r="X1624" s="151">
        <v>3433</v>
      </c>
      <c r="Y1624" s="154">
        <v>0.0230982408465963</v>
      </c>
      <c r="Z1624" s="154">
        <v>0.0192307692307692</v>
      </c>
      <c r="AA1624" s="154">
        <v>0.0268929085961261</v>
      </c>
      <c r="AB1624" s="155">
        <v>0.0210596690623433</v>
      </c>
      <c r="AC1624" s="156">
        <v>-0.00766213936535691</v>
      </c>
      <c r="AD1624" s="157">
        <v>40166</v>
      </c>
      <c r="AE1624" s="158">
        <v>963</v>
      </c>
      <c r="AF1624" s="158">
        <v>0</v>
      </c>
      <c r="AG1624" s="158">
        <v>39787</v>
      </c>
      <c r="AH1624" s="158">
        <v>934</v>
      </c>
      <c r="AI1624" s="158">
        <v>0</v>
      </c>
      <c r="AJ1624" s="155">
        <v>0.0239755016680775</v>
      </c>
      <c r="AK1624" s="155">
        <v>0.0234750043984216</v>
      </c>
      <c r="AL1624" s="156">
        <v>0.000500497269655883</v>
      </c>
    </row>
    <row r="1625" spans="1:38">
      <c r="A1625" s="166" t="s">
        <v>1085</v>
      </c>
      <c r="B1625" s="167" t="s">
        <v>1850</v>
      </c>
      <c r="C1625" s="167" t="s">
        <v>1450</v>
      </c>
      <c r="D1625" s="150">
        <v>5896</v>
      </c>
      <c r="E1625" s="150">
        <v>113</v>
      </c>
      <c r="F1625" s="150">
        <v>67</v>
      </c>
      <c r="G1625" s="150">
        <v>0</v>
      </c>
      <c r="H1625" s="150">
        <v>0</v>
      </c>
      <c r="I1625" s="151">
        <v>5527</v>
      </c>
      <c r="J1625" s="151">
        <v>143</v>
      </c>
      <c r="K1625" s="151">
        <v>143</v>
      </c>
      <c r="L1625" s="151">
        <v>0</v>
      </c>
      <c r="M1625" s="151">
        <v>0</v>
      </c>
      <c r="N1625" s="151">
        <v>5622</v>
      </c>
      <c r="O1625" s="151">
        <v>70</v>
      </c>
      <c r="P1625" s="151">
        <v>70</v>
      </c>
      <c r="Q1625" s="151">
        <v>14</v>
      </c>
      <c r="R1625" s="151">
        <v>0</v>
      </c>
      <c r="S1625" s="152">
        <v>0.015</v>
      </c>
      <c r="T1625" s="153">
        <v>157493</v>
      </c>
      <c r="U1625" s="153">
        <v>3169</v>
      </c>
      <c r="V1625" s="153">
        <v>3123</v>
      </c>
      <c r="W1625" s="153">
        <v>0</v>
      </c>
      <c r="X1625" s="151">
        <v>2788</v>
      </c>
      <c r="Y1625" s="154">
        <v>0.0201215292108221</v>
      </c>
      <c r="Z1625" s="154">
        <v>0.0191655359565807</v>
      </c>
      <c r="AA1625" s="154">
        <v>0.0258729871539714</v>
      </c>
      <c r="AB1625" s="155">
        <v>0.0124510850231234</v>
      </c>
      <c r="AC1625" s="156">
        <v>-0.00670745119739068</v>
      </c>
      <c r="AD1625" s="157">
        <v>37839</v>
      </c>
      <c r="AE1625" s="158">
        <v>780</v>
      </c>
      <c r="AF1625" s="158">
        <v>0</v>
      </c>
      <c r="AG1625" s="158">
        <v>37942</v>
      </c>
      <c r="AH1625" s="158">
        <v>725</v>
      </c>
      <c r="AI1625" s="158">
        <v>0</v>
      </c>
      <c r="AJ1625" s="155">
        <v>0.0206136525806707</v>
      </c>
      <c r="AK1625" s="155">
        <v>0.0191081123820568</v>
      </c>
      <c r="AL1625" s="156">
        <v>0.00150554019861391</v>
      </c>
    </row>
    <row r="1626" spans="1:38">
      <c r="A1626" s="166" t="s">
        <v>1085</v>
      </c>
      <c r="B1626" s="167" t="s">
        <v>1850</v>
      </c>
      <c r="C1626" s="167" t="s">
        <v>1451</v>
      </c>
      <c r="D1626" s="150">
        <v>5125</v>
      </c>
      <c r="E1626" s="150">
        <v>71</v>
      </c>
      <c r="F1626" s="150">
        <v>49</v>
      </c>
      <c r="G1626" s="150">
        <v>2</v>
      </c>
      <c r="H1626" s="150">
        <v>0</v>
      </c>
      <c r="I1626" s="151">
        <v>4714</v>
      </c>
      <c r="J1626" s="151">
        <v>97</v>
      </c>
      <c r="K1626" s="151">
        <v>96</v>
      </c>
      <c r="L1626" s="151">
        <v>9</v>
      </c>
      <c r="M1626" s="151">
        <v>0</v>
      </c>
      <c r="N1626" s="151">
        <v>5300</v>
      </c>
      <c r="O1626" s="151">
        <v>104</v>
      </c>
      <c r="P1626" s="151">
        <v>104</v>
      </c>
      <c r="Q1626" s="151">
        <v>46</v>
      </c>
      <c r="R1626" s="151">
        <v>0</v>
      </c>
      <c r="S1626" s="152">
        <v>0.015</v>
      </c>
      <c r="T1626" s="153">
        <v>142431</v>
      </c>
      <c r="U1626" s="153">
        <v>3008</v>
      </c>
      <c r="V1626" s="153">
        <v>2981</v>
      </c>
      <c r="W1626" s="153">
        <v>0</v>
      </c>
      <c r="X1626" s="151">
        <v>2740</v>
      </c>
      <c r="Y1626" s="154">
        <v>0.0211189979709473</v>
      </c>
      <c r="Z1626" s="154">
        <v>0.0138536585365854</v>
      </c>
      <c r="AA1626" s="154">
        <v>0.0205770046669495</v>
      </c>
      <c r="AB1626" s="155">
        <v>0.019622641509434</v>
      </c>
      <c r="AC1626" s="156">
        <v>-0.00672334613036415</v>
      </c>
      <c r="AD1626" s="157">
        <v>34017</v>
      </c>
      <c r="AE1626" s="158">
        <v>667</v>
      </c>
      <c r="AF1626" s="158">
        <v>0</v>
      </c>
      <c r="AG1626" s="158">
        <v>34186</v>
      </c>
      <c r="AH1626" s="158">
        <v>780</v>
      </c>
      <c r="AI1626" s="158">
        <v>0</v>
      </c>
      <c r="AJ1626" s="155">
        <v>0.0196078431372549</v>
      </c>
      <c r="AK1626" s="155">
        <v>0.0228163575732756</v>
      </c>
      <c r="AL1626" s="156">
        <v>-0.00320851443602071</v>
      </c>
    </row>
    <row r="1627" spans="1:38">
      <c r="A1627" s="166" t="s">
        <v>1085</v>
      </c>
      <c r="B1627" s="167" t="s">
        <v>33</v>
      </c>
      <c r="C1627" s="167" t="s">
        <v>1453</v>
      </c>
      <c r="D1627" s="150">
        <v>0</v>
      </c>
      <c r="E1627" s="150">
        <v>0</v>
      </c>
      <c r="F1627" s="150">
        <v>0</v>
      </c>
      <c r="G1627" s="150">
        <v>0</v>
      </c>
      <c r="H1627" s="150">
        <v>0</v>
      </c>
      <c r="I1627" s="151">
        <v>0</v>
      </c>
      <c r="J1627" s="151">
        <v>0</v>
      </c>
      <c r="K1627" s="151">
        <v>0</v>
      </c>
      <c r="L1627" s="151">
        <v>0</v>
      </c>
      <c r="M1627" s="151">
        <v>0</v>
      </c>
      <c r="N1627" s="151">
        <v>0</v>
      </c>
      <c r="O1627" s="151">
        <v>0</v>
      </c>
      <c r="P1627" s="151">
        <v>0</v>
      </c>
      <c r="Q1627" s="151">
        <v>0</v>
      </c>
      <c r="R1627" s="151">
        <v>0</v>
      </c>
      <c r="S1627" s="152">
        <v>0.015</v>
      </c>
      <c r="T1627" s="153">
        <v>0</v>
      </c>
      <c r="U1627" s="153">
        <v>0</v>
      </c>
      <c r="V1627" s="153">
        <v>0</v>
      </c>
      <c r="W1627" s="153">
        <v>0</v>
      </c>
      <c r="X1627" s="151">
        <v>0</v>
      </c>
      <c r="Y1627" s="154">
        <v>0</v>
      </c>
      <c r="Z1627" s="154">
        <v>0</v>
      </c>
      <c r="AA1627" s="154">
        <v>0</v>
      </c>
      <c r="AB1627" s="155">
        <v>0</v>
      </c>
      <c r="AC1627" s="156">
        <v>0</v>
      </c>
      <c r="AD1627" s="157">
        <v>0</v>
      </c>
      <c r="AE1627" s="158">
        <v>0</v>
      </c>
      <c r="AF1627" s="158">
        <v>0</v>
      </c>
      <c r="AG1627" s="158">
        <v>0</v>
      </c>
      <c r="AH1627" s="158">
        <v>0</v>
      </c>
      <c r="AI1627" s="158">
        <v>0</v>
      </c>
      <c r="AJ1627" s="155">
        <v>0</v>
      </c>
      <c r="AK1627" s="155">
        <v>0</v>
      </c>
      <c r="AL1627" s="156">
        <v>0</v>
      </c>
    </row>
    <row r="1628" spans="1:38">
      <c r="A1628" s="166" t="s">
        <v>1085</v>
      </c>
      <c r="B1628" s="167" t="s">
        <v>33</v>
      </c>
      <c r="C1628" s="167" t="s">
        <v>1454</v>
      </c>
      <c r="D1628" s="150">
        <v>0</v>
      </c>
      <c r="E1628" s="150">
        <v>0</v>
      </c>
      <c r="F1628" s="150">
        <v>0</v>
      </c>
      <c r="G1628" s="150">
        <v>0</v>
      </c>
      <c r="H1628" s="150">
        <v>0</v>
      </c>
      <c r="I1628" s="151">
        <v>0</v>
      </c>
      <c r="J1628" s="151">
        <v>0</v>
      </c>
      <c r="K1628" s="151">
        <v>0</v>
      </c>
      <c r="L1628" s="151">
        <v>0</v>
      </c>
      <c r="M1628" s="151">
        <v>0</v>
      </c>
      <c r="N1628" s="151">
        <v>0</v>
      </c>
      <c r="O1628" s="151">
        <v>0</v>
      </c>
      <c r="P1628" s="151">
        <v>0</v>
      </c>
      <c r="Q1628" s="151">
        <v>0</v>
      </c>
      <c r="R1628" s="151">
        <v>0</v>
      </c>
      <c r="S1628" s="152">
        <v>0.015</v>
      </c>
      <c r="T1628" s="153">
        <v>0</v>
      </c>
      <c r="U1628" s="153">
        <v>0</v>
      </c>
      <c r="V1628" s="153">
        <v>0</v>
      </c>
      <c r="W1628" s="153">
        <v>0</v>
      </c>
      <c r="X1628" s="151">
        <v>0</v>
      </c>
      <c r="Y1628" s="154">
        <v>0</v>
      </c>
      <c r="Z1628" s="154">
        <v>0</v>
      </c>
      <c r="AA1628" s="154">
        <v>0</v>
      </c>
      <c r="AB1628" s="155">
        <v>0</v>
      </c>
      <c r="AC1628" s="156">
        <v>0</v>
      </c>
      <c r="AD1628" s="157">
        <v>0</v>
      </c>
      <c r="AE1628" s="158">
        <v>0</v>
      </c>
      <c r="AF1628" s="158">
        <v>0</v>
      </c>
      <c r="AG1628" s="158">
        <v>0</v>
      </c>
      <c r="AH1628" s="158">
        <v>0</v>
      </c>
      <c r="AI1628" s="158">
        <v>0</v>
      </c>
      <c r="AJ1628" s="155">
        <v>0</v>
      </c>
      <c r="AK1628" s="155">
        <v>0</v>
      </c>
      <c r="AL1628" s="156">
        <v>0</v>
      </c>
    </row>
  </sheetData>
  <mergeCells count="38">
    <mergeCell ref="A1:AL1"/>
    <mergeCell ref="A2:F2"/>
    <mergeCell ref="G2:AL2"/>
    <mergeCell ref="Z3:AB3"/>
    <mergeCell ref="AJ3:AK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C3:AC4"/>
    <mergeCell ref="AD3:AD4"/>
    <mergeCell ref="AE3:AE4"/>
    <mergeCell ref="AF3:AF4"/>
    <mergeCell ref="AG3:AG4"/>
    <mergeCell ref="AH3:AH4"/>
    <mergeCell ref="AI3:AI4"/>
    <mergeCell ref="AL3:AL4"/>
  </mergeCells>
  <conditionalFormatting sqref="C34">
    <cfRule type="duplicateValues" dxfId="3" priority="5"/>
  </conditionalFormatting>
  <conditionalFormatting sqref="C35">
    <cfRule type="duplicateValues" dxfId="3" priority="4"/>
  </conditionalFormatting>
  <conditionalFormatting sqref="C38">
    <cfRule type="duplicateValues" dxfId="3" priority="8"/>
  </conditionalFormatting>
  <conditionalFormatting sqref="C39">
    <cfRule type="duplicateValues" dxfId="3" priority="7"/>
  </conditionalFormatting>
  <conditionalFormatting sqref="C7:C39">
    <cfRule type="expression" dxfId="4" priority="3">
      <formula>#REF!="TIDAK TERCAPAI"</formula>
    </cfRule>
    <cfRule type="duplicateValues" dxfId="0" priority="2"/>
    <cfRule type="duplicateValues" dxfId="0" priority="1"/>
  </conditionalFormatting>
  <conditionalFormatting sqref="C22:C33">
    <cfRule type="duplicateValues" dxfId="3" priority="6"/>
  </conditionalFormatting>
  <conditionalFormatting sqref="D7:D1628">
    <cfRule type="cellIs" dxfId="5" priority="18" operator="lessThan">
      <formula>100</formula>
    </cfRule>
  </conditionalFormatting>
  <conditionalFormatting sqref="E7:E1628">
    <cfRule type="cellIs" dxfId="5" priority="17" operator="lessThan">
      <formula>100</formula>
    </cfRule>
  </conditionalFormatting>
  <conditionalFormatting sqref="F7:F1628">
    <cfRule type="cellIs" dxfId="5" priority="16" operator="lessThan">
      <formula>100</formula>
    </cfRule>
  </conditionalFormatting>
  <conditionalFormatting sqref="G7:G1628">
    <cfRule type="cellIs" dxfId="5" priority="15" operator="lessThan">
      <formula>100</formula>
    </cfRule>
  </conditionalFormatting>
  <conditionalFormatting sqref="C1:C6;C40:C1048576">
    <cfRule type="duplicateValues" dxfId="0" priority="9"/>
  </conditionalFormatting>
  <conditionalFormatting sqref="H7:R1628">
    <cfRule type="cellIs" dxfId="5" priority="14" operator="lessThan">
      <formula>100</formula>
    </cfRule>
  </conditionalFormatting>
  <conditionalFormatting sqref="Y7:AB1628">
    <cfRule type="cellIs" dxfId="2" priority="13" operator="greaterThan">
      <formula>0.015</formula>
    </cfRule>
    <cfRule type="cellIs" dxfId="1" priority="12" operator="lessThan">
      <formula>0.015</formula>
    </cfRule>
  </conditionalFormatting>
  <conditionalFormatting sqref="AJ7:AK1628">
    <cfRule type="cellIs" dxfId="2" priority="11" operator="greaterThan">
      <formula>0.015</formula>
    </cfRule>
    <cfRule type="cellIs" dxfId="1" priority="10" operator="lessThan">
      <formula>0.015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S106"/>
  <sheetViews>
    <sheetView zoomScale="85" zoomScaleNormal="85" workbookViewId="0">
      <pane xSplit="3" ySplit="4" topLeftCell="D89" activePane="bottomRight" state="frozen"/>
      <selection/>
      <selection pane="topRight"/>
      <selection pane="bottomLeft"/>
      <selection pane="bottomRight" activeCell="C5" sqref="C5:S104"/>
    </sheetView>
  </sheetViews>
  <sheetFormatPr defaultColWidth="9.81904761904762" defaultRowHeight="15"/>
  <cols>
    <col min="1" max="1" width="19.6380952380952" style="87" customWidth="1"/>
    <col min="2" max="2" width="37.0952380952381" style="87" customWidth="1"/>
    <col min="3" max="3" width="9.81904761904762" style="87" customWidth="1"/>
    <col min="4" max="19" width="12" style="87" customWidth="1"/>
    <col min="20" max="16384" width="9.81904761904762" style="87"/>
  </cols>
  <sheetData>
    <row r="1" ht="40" customHeight="1" spans="1:19">
      <c r="A1" s="88" t="str">
        <f>"网管-RM达成率 (日) "&amp;TEXT('[12]Display Absensi 630'!$T$3,"DD MMM YYYY")&amp;CHAR(10)&amp;"NM-Pencapaian RM Harian berdasarkan DP/CP yang di-handle"</f>
        <v>网管-RM达成率 (日) 23 Sep 2026
NM-Pencapaian RM Harian berdasarkan DP/CP yang di-handle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ht="32" customHeight="1" spans="1:19">
      <c r="A2" s="89" t="s">
        <v>1887</v>
      </c>
      <c r="B2" s="89" t="s">
        <v>1858</v>
      </c>
      <c r="C2" s="89" t="s">
        <v>1888</v>
      </c>
      <c r="D2" s="89" t="s">
        <v>1889</v>
      </c>
      <c r="E2" s="90"/>
      <c r="F2" s="90"/>
      <c r="G2" s="90"/>
      <c r="H2" s="89" t="s">
        <v>1890</v>
      </c>
      <c r="I2" s="90"/>
      <c r="J2" s="90"/>
      <c r="K2" s="90"/>
      <c r="L2" s="89" t="s">
        <v>1891</v>
      </c>
      <c r="M2" s="90"/>
      <c r="N2" s="90"/>
      <c r="O2" s="90"/>
      <c r="P2" s="89" t="s">
        <v>1892</v>
      </c>
      <c r="Q2" s="90"/>
      <c r="R2" s="90"/>
      <c r="S2" s="90"/>
    </row>
    <row r="3" ht="48" customHeight="1" spans="1:19">
      <c r="A3" s="90"/>
      <c r="B3" s="90"/>
      <c r="C3" s="90"/>
      <c r="D3" s="107">
        <f>'ALL DP DATA'!K8</f>
        <v>46292</v>
      </c>
      <c r="E3" s="107">
        <f>D3-1</f>
        <v>46291</v>
      </c>
      <c r="F3" s="107">
        <f>D3-2</f>
        <v>46290</v>
      </c>
      <c r="G3" s="89" t="s">
        <v>1893</v>
      </c>
      <c r="H3" s="107">
        <f>D3</f>
        <v>46292</v>
      </c>
      <c r="I3" s="107">
        <f>E3</f>
        <v>46291</v>
      </c>
      <c r="J3" s="107">
        <f>F3</f>
        <v>46290</v>
      </c>
      <c r="K3" s="89" t="s">
        <v>1893</v>
      </c>
      <c r="L3" s="107">
        <f>D3</f>
        <v>46292</v>
      </c>
      <c r="M3" s="107">
        <f>E3</f>
        <v>46291</v>
      </c>
      <c r="N3" s="107">
        <f>F3</f>
        <v>46290</v>
      </c>
      <c r="O3" s="89" t="s">
        <v>1893</v>
      </c>
      <c r="P3" s="107">
        <f>D3</f>
        <v>46292</v>
      </c>
      <c r="Q3" s="107">
        <f>E3</f>
        <v>46291</v>
      </c>
      <c r="R3" s="107">
        <f>F3</f>
        <v>46290</v>
      </c>
      <c r="S3" s="89" t="s">
        <v>1893</v>
      </c>
    </row>
    <row r="4" spans="1:19">
      <c r="A4" s="91" t="s">
        <v>1894</v>
      </c>
      <c r="B4" s="91"/>
      <c r="C4" s="91"/>
      <c r="D4" s="93">
        <v>0.9</v>
      </c>
      <c r="E4" s="93">
        <v>0.9</v>
      </c>
      <c r="F4" s="93">
        <v>0.9</v>
      </c>
      <c r="G4" s="92"/>
      <c r="H4" s="93">
        <v>0.9</v>
      </c>
      <c r="I4" s="93">
        <v>0.9</v>
      </c>
      <c r="J4" s="93">
        <v>0.9</v>
      </c>
      <c r="K4" s="92"/>
      <c r="L4" s="93">
        <v>0.9</v>
      </c>
      <c r="M4" s="93">
        <v>0.9</v>
      </c>
      <c r="N4" s="93">
        <v>0.9</v>
      </c>
      <c r="O4" s="92"/>
      <c r="P4" s="93">
        <v>0.93</v>
      </c>
      <c r="Q4" s="93">
        <v>0.93</v>
      </c>
      <c r="R4" s="93">
        <v>0.93</v>
      </c>
      <c r="S4" s="92"/>
    </row>
    <row r="5" spans="1:19">
      <c r="A5" s="94" t="s">
        <v>1895</v>
      </c>
      <c r="B5" s="94" t="s">
        <v>1896</v>
      </c>
      <c r="C5" s="95">
        <v>1706</v>
      </c>
      <c r="D5" s="96">
        <v>0.92733947381476</v>
      </c>
      <c r="E5" s="96">
        <v>0.932942188844559</v>
      </c>
      <c r="F5" s="96">
        <v>0.939976080131559</v>
      </c>
      <c r="G5" s="104">
        <v>-0.00560271502979881</v>
      </c>
      <c r="H5" s="96">
        <v>0.943177397893709</v>
      </c>
      <c r="I5" s="96">
        <v>0.955065517577229</v>
      </c>
      <c r="J5" s="96">
        <v>0.96284232701345</v>
      </c>
      <c r="K5" s="104">
        <v>-0.0118881196835194</v>
      </c>
      <c r="L5" s="96">
        <v>0.868123797130778</v>
      </c>
      <c r="M5" s="96">
        <v>0.896596266064326</v>
      </c>
      <c r="N5" s="96">
        <v>0.908948209850117</v>
      </c>
      <c r="O5" s="104">
        <v>-0.0284724689335483</v>
      </c>
      <c r="P5" s="96">
        <v>0.926870771324421</v>
      </c>
      <c r="Q5" s="96">
        <v>0.951301356944719</v>
      </c>
      <c r="R5" s="96">
        <v>0.962270426873644</v>
      </c>
      <c r="S5" s="104">
        <v>-0.0244305856202981</v>
      </c>
    </row>
    <row r="6" spans="1:19">
      <c r="A6" s="97" t="s">
        <v>24</v>
      </c>
      <c r="B6" s="97" t="s">
        <v>1897</v>
      </c>
      <c r="C6" s="98">
        <v>110</v>
      </c>
      <c r="D6" s="99">
        <v>0.915615906886518</v>
      </c>
      <c r="E6" s="99">
        <v>0.915846994535519</v>
      </c>
      <c r="F6" s="99">
        <v>0.934373410208581</v>
      </c>
      <c r="G6" s="105">
        <v>-0.000231087649001149</v>
      </c>
      <c r="H6" s="99">
        <v>0.940641398819285</v>
      </c>
      <c r="I6" s="99">
        <v>0.953903619080097</v>
      </c>
      <c r="J6" s="99">
        <v>0.96458855541318</v>
      </c>
      <c r="K6" s="105">
        <v>-0.0132622202608123</v>
      </c>
      <c r="L6" s="99">
        <v>0.794548417513939</v>
      </c>
      <c r="M6" s="99">
        <v>0.851368344771729</v>
      </c>
      <c r="N6" s="99">
        <v>0.877319624469709</v>
      </c>
      <c r="O6" s="105">
        <v>-0.0568199272577904</v>
      </c>
      <c r="P6" s="99">
        <v>0.899205342258007</v>
      </c>
      <c r="Q6" s="99">
        <v>0.942905812865181</v>
      </c>
      <c r="R6" s="99">
        <v>0.965827918593689</v>
      </c>
      <c r="S6" s="105">
        <v>-0.0437004706071739</v>
      </c>
    </row>
    <row r="7" spans="1:19">
      <c r="A7" s="100" t="s">
        <v>24</v>
      </c>
      <c r="B7" s="100" t="s">
        <v>1734</v>
      </c>
      <c r="C7" s="101">
        <v>11</v>
      </c>
      <c r="D7" s="102">
        <v>0.924770642201835</v>
      </c>
      <c r="E7" s="102">
        <v>0.915807560137457</v>
      </c>
      <c r="F7" s="102">
        <v>0.944078947368421</v>
      </c>
      <c r="G7" s="106">
        <v>0.0089630820643779</v>
      </c>
      <c r="H7" s="102">
        <v>0.956289932654118</v>
      </c>
      <c r="I7" s="102">
        <v>0.952320163400779</v>
      </c>
      <c r="J7" s="102">
        <v>0.967692974848222</v>
      </c>
      <c r="K7" s="106">
        <v>0.00396976925333969</v>
      </c>
      <c r="L7" s="102">
        <v>0.834031255396305</v>
      </c>
      <c r="M7" s="102">
        <v>0.881321674006936</v>
      </c>
      <c r="N7" s="102">
        <v>0.900299613656075</v>
      </c>
      <c r="O7" s="106">
        <v>-0.0472904186106314</v>
      </c>
      <c r="P7" s="102">
        <v>0.931188071319912</v>
      </c>
      <c r="Q7" s="102">
        <v>0.964528559967383</v>
      </c>
      <c r="R7" s="102">
        <v>0.974050495643188</v>
      </c>
      <c r="S7" s="106">
        <v>-0.0333404886474709</v>
      </c>
    </row>
    <row r="8" spans="1:19">
      <c r="A8" s="100" t="s">
        <v>24</v>
      </c>
      <c r="B8" s="100" t="s">
        <v>1738</v>
      </c>
      <c r="C8" s="101">
        <v>7</v>
      </c>
      <c r="D8" s="102">
        <v>0.889189189189189</v>
      </c>
      <c r="E8" s="102">
        <v>0.888607594936709</v>
      </c>
      <c r="F8" s="102">
        <v>0.939320388349515</v>
      </c>
      <c r="G8" s="106">
        <v>0.000581594252480389</v>
      </c>
      <c r="H8" s="102">
        <v>0.9831307627829</v>
      </c>
      <c r="I8" s="102">
        <v>0.987914230019493</v>
      </c>
      <c r="J8" s="102">
        <v>0.989198593642394</v>
      </c>
      <c r="K8" s="106">
        <v>-0.00478346723659295</v>
      </c>
      <c r="L8" s="102">
        <v>0.7211162335848</v>
      </c>
      <c r="M8" s="102">
        <v>0.83324472798157</v>
      </c>
      <c r="N8" s="102">
        <v>0.852042480698829</v>
      </c>
      <c r="O8" s="106">
        <v>-0.11212849439677</v>
      </c>
      <c r="P8" s="102">
        <v>0.820222064729506</v>
      </c>
      <c r="Q8" s="102">
        <v>0.924268649699767</v>
      </c>
      <c r="R8" s="102">
        <v>0.948949494032763</v>
      </c>
      <c r="S8" s="106">
        <v>-0.104046584970261</v>
      </c>
    </row>
    <row r="9" spans="1:19">
      <c r="A9" s="100" t="s">
        <v>24</v>
      </c>
      <c r="B9" s="100" t="s">
        <v>1740</v>
      </c>
      <c r="C9" s="101">
        <v>11</v>
      </c>
      <c r="D9" s="102">
        <v>0.8801261829653</v>
      </c>
      <c r="E9" s="102">
        <v>0.898355754857997</v>
      </c>
      <c r="F9" s="102">
        <v>0.919067215363512</v>
      </c>
      <c r="G9" s="106">
        <v>-0.0182295718926974</v>
      </c>
      <c r="H9" s="102">
        <v>0.93618638231173</v>
      </c>
      <c r="I9" s="102">
        <v>0.947192513368984</v>
      </c>
      <c r="J9" s="102">
        <v>0.955021018215787</v>
      </c>
      <c r="K9" s="106">
        <v>-0.0110061310572542</v>
      </c>
      <c r="L9" s="102">
        <v>0.772389388937706</v>
      </c>
      <c r="M9" s="102">
        <v>0.812885643767997</v>
      </c>
      <c r="N9" s="102">
        <v>0.829752452125175</v>
      </c>
      <c r="O9" s="106">
        <v>-0.0404962548302903</v>
      </c>
      <c r="P9" s="102">
        <v>0.927120843234732</v>
      </c>
      <c r="Q9" s="102">
        <v>0.94676644801624</v>
      </c>
      <c r="R9" s="102">
        <v>0.960163767856076</v>
      </c>
      <c r="S9" s="106">
        <v>-0.0196456047815073</v>
      </c>
    </row>
    <row r="10" spans="1:19">
      <c r="A10" s="100" t="s">
        <v>24</v>
      </c>
      <c r="B10" s="100" t="s">
        <v>1745</v>
      </c>
      <c r="C10" s="101">
        <v>10</v>
      </c>
      <c r="D10" s="102">
        <v>0.910755148741419</v>
      </c>
      <c r="E10" s="102">
        <v>0.920668058455115</v>
      </c>
      <c r="F10" s="102">
        <v>0.928433268858801</v>
      </c>
      <c r="G10" s="106">
        <v>-0.00991290971369607</v>
      </c>
      <c r="H10" s="102">
        <v>0.956648720926141</v>
      </c>
      <c r="I10" s="102">
        <v>0.969550584042764</v>
      </c>
      <c r="J10" s="102">
        <v>0.970412183664192</v>
      </c>
      <c r="K10" s="106">
        <v>-0.0129018631166229</v>
      </c>
      <c r="L10" s="102">
        <v>0.810760406770119</v>
      </c>
      <c r="M10" s="102">
        <v>0.846644228865571</v>
      </c>
      <c r="N10" s="102">
        <v>0.887786028186089</v>
      </c>
      <c r="O10" s="106">
        <v>-0.0358838220954526</v>
      </c>
      <c r="P10" s="102">
        <v>0.897648213752188</v>
      </c>
      <c r="Q10" s="102">
        <v>0.925219469595992</v>
      </c>
      <c r="R10" s="102">
        <v>0.966741300494449</v>
      </c>
      <c r="S10" s="106">
        <v>-0.0275712558438046</v>
      </c>
    </row>
    <row r="11" spans="1:19">
      <c r="A11" s="100" t="s">
        <v>24</v>
      </c>
      <c r="B11" s="100" t="s">
        <v>1750</v>
      </c>
      <c r="C11" s="101">
        <v>14</v>
      </c>
      <c r="D11" s="102">
        <v>0.951965065502183</v>
      </c>
      <c r="E11" s="102">
        <v>0.92027972027972</v>
      </c>
      <c r="F11" s="102">
        <v>0.971204188481675</v>
      </c>
      <c r="G11" s="106">
        <v>0.0316853452224631</v>
      </c>
      <c r="H11" s="102">
        <v>0.976323322497695</v>
      </c>
      <c r="I11" s="102">
        <v>0.978419516263553</v>
      </c>
      <c r="J11" s="102">
        <v>0.983638527974065</v>
      </c>
      <c r="K11" s="106">
        <v>-0.00209619376585757</v>
      </c>
      <c r="L11" s="102">
        <v>0.83552471980981</v>
      </c>
      <c r="M11" s="102">
        <v>0.869161801501251</v>
      </c>
      <c r="N11" s="102">
        <v>0.885950915583922</v>
      </c>
      <c r="O11" s="106">
        <v>-0.0336370816914408</v>
      </c>
      <c r="P11" s="102">
        <v>0.925510084427767</v>
      </c>
      <c r="Q11" s="102">
        <v>0.95213469633193</v>
      </c>
      <c r="R11" s="102">
        <v>0.961599447383707</v>
      </c>
      <c r="S11" s="106">
        <v>-0.0266246119041629</v>
      </c>
    </row>
    <row r="12" spans="1:19">
      <c r="A12" s="100" t="s">
        <v>24</v>
      </c>
      <c r="B12" s="100" t="s">
        <v>1758</v>
      </c>
      <c r="C12" s="101">
        <v>13</v>
      </c>
      <c r="D12" s="102">
        <v>0.9</v>
      </c>
      <c r="E12" s="102">
        <v>0.913223140495868</v>
      </c>
      <c r="F12" s="102">
        <v>0.900778210116732</v>
      </c>
      <c r="G12" s="106">
        <v>-0.0132231404958677</v>
      </c>
      <c r="H12" s="102">
        <v>0.862710402335715</v>
      </c>
      <c r="I12" s="102">
        <v>0.9019500854052</v>
      </c>
      <c r="J12" s="102">
        <v>0.949515129747688</v>
      </c>
      <c r="K12" s="106">
        <v>-0.0392396830694856</v>
      </c>
      <c r="L12" s="102">
        <v>0.793147685297826</v>
      </c>
      <c r="M12" s="102">
        <v>0.872580185993547</v>
      </c>
      <c r="N12" s="102">
        <v>0.893395887581934</v>
      </c>
      <c r="O12" s="106">
        <v>-0.0794325006957214</v>
      </c>
      <c r="P12" s="102">
        <v>0.869674042892087</v>
      </c>
      <c r="Q12" s="102">
        <v>0.942982392263665</v>
      </c>
      <c r="R12" s="102">
        <v>0.971639743553851</v>
      </c>
      <c r="S12" s="106">
        <v>-0.0733083493715774</v>
      </c>
    </row>
    <row r="13" spans="1:19">
      <c r="A13" s="100" t="s">
        <v>24</v>
      </c>
      <c r="B13" s="100" t="s">
        <v>1766</v>
      </c>
      <c r="C13" s="101">
        <v>13</v>
      </c>
      <c r="D13" s="102">
        <v>0.917355371900826</v>
      </c>
      <c r="E13" s="102">
        <v>0.936416184971098</v>
      </c>
      <c r="F13" s="102">
        <v>0.95221843003413</v>
      </c>
      <c r="G13" s="106">
        <v>-0.0190608130702717</v>
      </c>
      <c r="H13" s="102">
        <v>0.95451372406668</v>
      </c>
      <c r="I13" s="102">
        <v>0.961282553063375</v>
      </c>
      <c r="J13" s="102">
        <v>0.970418991990284</v>
      </c>
      <c r="K13" s="106">
        <v>-0.00676882899669529</v>
      </c>
      <c r="L13" s="102">
        <v>0.840393153324212</v>
      </c>
      <c r="M13" s="102">
        <v>0.873490892668975</v>
      </c>
      <c r="N13" s="102">
        <v>0.913743746927681</v>
      </c>
      <c r="O13" s="106">
        <v>-0.033097739344763</v>
      </c>
      <c r="P13" s="102">
        <v>0.911094173441734</v>
      </c>
      <c r="Q13" s="102">
        <v>0.931215634083984</v>
      </c>
      <c r="R13" s="102">
        <v>0.967112964588821</v>
      </c>
      <c r="S13" s="106">
        <v>-0.0201214606422498</v>
      </c>
    </row>
    <row r="14" spans="1:19">
      <c r="A14" s="100" t="s">
        <v>24</v>
      </c>
      <c r="B14" s="100" t="s">
        <v>1771</v>
      </c>
      <c r="C14" s="101">
        <v>10</v>
      </c>
      <c r="D14" s="102">
        <v>0.948837209302326</v>
      </c>
      <c r="E14" s="102">
        <v>0.926881720430108</v>
      </c>
      <c r="F14" s="102">
        <v>0.947775628626692</v>
      </c>
      <c r="G14" s="106">
        <v>0.0219554888722181</v>
      </c>
      <c r="H14" s="102">
        <v>0.949337817952491</v>
      </c>
      <c r="I14" s="102">
        <v>0.968184199802061</v>
      </c>
      <c r="J14" s="102">
        <v>0.981182962365925</v>
      </c>
      <c r="K14" s="106">
        <v>-0.0188463818495699</v>
      </c>
      <c r="L14" s="102">
        <v>0.767920958587345</v>
      </c>
      <c r="M14" s="102">
        <v>0.832246608837399</v>
      </c>
      <c r="N14" s="102">
        <v>0.880618761237522</v>
      </c>
      <c r="O14" s="106">
        <v>-0.0643256502500539</v>
      </c>
      <c r="P14" s="102">
        <v>0.897897588915183</v>
      </c>
      <c r="Q14" s="102">
        <v>0.932380101280906</v>
      </c>
      <c r="R14" s="102">
        <v>0.971445074185047</v>
      </c>
      <c r="S14" s="106">
        <v>-0.0344825123657222</v>
      </c>
    </row>
    <row r="15" spans="1:19">
      <c r="A15" s="100" t="s">
        <v>24</v>
      </c>
      <c r="B15" s="100" t="s">
        <v>1776</v>
      </c>
      <c r="C15" s="101">
        <v>12</v>
      </c>
      <c r="D15" s="102">
        <v>0.934859154929577</v>
      </c>
      <c r="E15" s="102">
        <v>0.918088737201365</v>
      </c>
      <c r="F15" s="102">
        <v>0.935126582278481</v>
      </c>
      <c r="G15" s="106">
        <v>0.0167704177282123</v>
      </c>
      <c r="H15" s="102">
        <v>0.923134616208803</v>
      </c>
      <c r="I15" s="102">
        <v>0.973930375302938</v>
      </c>
      <c r="J15" s="102">
        <v>0.968901025074226</v>
      </c>
      <c r="K15" s="106">
        <v>-0.0507957590941347</v>
      </c>
      <c r="L15" s="102">
        <v>0.775661080872584</v>
      </c>
      <c r="M15" s="102">
        <v>0.859776675499989</v>
      </c>
      <c r="N15" s="102">
        <v>0.8724400234055</v>
      </c>
      <c r="O15" s="106">
        <v>-0.0841155946274048</v>
      </c>
      <c r="P15" s="102">
        <v>0.887831603229527</v>
      </c>
      <c r="Q15" s="102">
        <v>0.946272978066701</v>
      </c>
      <c r="R15" s="102">
        <v>0.967178028288844</v>
      </c>
      <c r="S15" s="106">
        <v>-0.0584413748371742</v>
      </c>
    </row>
    <row r="16" spans="1:19">
      <c r="A16" s="100" t="s">
        <v>24</v>
      </c>
      <c r="B16" s="100" t="s">
        <v>1781</v>
      </c>
      <c r="C16" s="101">
        <v>9</v>
      </c>
      <c r="D16" s="102">
        <v>0.889473684210526</v>
      </c>
      <c r="E16" s="102">
        <v>0.917785234899329</v>
      </c>
      <c r="F16" s="102">
        <v>0.898058252427185</v>
      </c>
      <c r="G16" s="106">
        <v>-0.0283115506888025</v>
      </c>
      <c r="H16" s="102">
        <v>0.937686435701703</v>
      </c>
      <c r="I16" s="102">
        <v>0.922125431556805</v>
      </c>
      <c r="J16" s="102">
        <v>0.930762062100224</v>
      </c>
      <c r="K16" s="106">
        <v>0.0155610041448974</v>
      </c>
      <c r="L16" s="102">
        <v>0.776840869054609</v>
      </c>
      <c r="M16" s="102">
        <v>0.821501246084551</v>
      </c>
      <c r="N16" s="102">
        <v>0.858135298852035</v>
      </c>
      <c r="O16" s="106">
        <v>-0.0446603770299414</v>
      </c>
      <c r="P16" s="102">
        <v>0.899577077006046</v>
      </c>
      <c r="Q16" s="102">
        <v>0.944861245563085</v>
      </c>
      <c r="R16" s="102">
        <v>0.96334351205064</v>
      </c>
      <c r="S16" s="106">
        <v>-0.045284168557039</v>
      </c>
    </row>
    <row r="17" spans="1:19">
      <c r="A17" s="97" t="s">
        <v>99</v>
      </c>
      <c r="B17" s="97" t="s">
        <v>1897</v>
      </c>
      <c r="C17" s="98">
        <v>108</v>
      </c>
      <c r="D17" s="99">
        <v>0.947511465941906</v>
      </c>
      <c r="E17" s="99">
        <v>0.95918038076799</v>
      </c>
      <c r="F17" s="99">
        <v>0.963772642098688</v>
      </c>
      <c r="G17" s="105">
        <v>-0.0116689148260838</v>
      </c>
      <c r="H17" s="99">
        <v>0.933253214968684</v>
      </c>
      <c r="I17" s="99">
        <v>0.950786453299188</v>
      </c>
      <c r="J17" s="99">
        <v>0.957598201531787</v>
      </c>
      <c r="K17" s="105">
        <v>-0.0175332383305042</v>
      </c>
      <c r="L17" s="99">
        <v>0.893635560857793</v>
      </c>
      <c r="M17" s="99">
        <v>0.916907269681534</v>
      </c>
      <c r="N17" s="99">
        <v>0.925614214313502</v>
      </c>
      <c r="O17" s="105">
        <v>-0.023271708823741</v>
      </c>
      <c r="P17" s="99">
        <v>0.944453642038601</v>
      </c>
      <c r="Q17" s="99">
        <v>0.963238719647301</v>
      </c>
      <c r="R17" s="99">
        <v>0.972266810876389</v>
      </c>
      <c r="S17" s="105">
        <v>-0.0187850776086996</v>
      </c>
    </row>
    <row r="18" spans="1:19">
      <c r="A18" s="100" t="s">
        <v>99</v>
      </c>
      <c r="B18" s="100" t="s">
        <v>1784</v>
      </c>
      <c r="C18" s="101">
        <v>16</v>
      </c>
      <c r="D18" s="102">
        <v>0.907129455909944</v>
      </c>
      <c r="E18" s="102">
        <v>0.927549194991055</v>
      </c>
      <c r="F18" s="102">
        <v>0.939759036144578</v>
      </c>
      <c r="G18" s="106">
        <v>-0.0204197390811117</v>
      </c>
      <c r="H18" s="102">
        <v>0.928228170503148</v>
      </c>
      <c r="I18" s="102">
        <v>0.946039752875026</v>
      </c>
      <c r="J18" s="102">
        <v>0.943315432113369</v>
      </c>
      <c r="K18" s="106">
        <v>-0.0178115823718784</v>
      </c>
      <c r="L18" s="102">
        <v>0.843385073766159</v>
      </c>
      <c r="M18" s="102">
        <v>0.860888076451396</v>
      </c>
      <c r="N18" s="102">
        <v>0.870992926258014</v>
      </c>
      <c r="O18" s="106">
        <v>-0.0175030026852375</v>
      </c>
      <c r="P18" s="102">
        <v>0.941340018231541</v>
      </c>
      <c r="Q18" s="102">
        <v>0.952228986206835</v>
      </c>
      <c r="R18" s="102">
        <v>0.96429996205229</v>
      </c>
      <c r="S18" s="106">
        <v>-0.0108889679752944</v>
      </c>
    </row>
    <row r="19" spans="1:19">
      <c r="A19" s="100" t="s">
        <v>99</v>
      </c>
      <c r="B19" s="100" t="s">
        <v>1785</v>
      </c>
      <c r="C19" s="101">
        <v>6</v>
      </c>
      <c r="D19" s="102">
        <v>0.962962962962963</v>
      </c>
      <c r="E19" s="102">
        <v>0.956043956043956</v>
      </c>
      <c r="F19" s="102">
        <v>0.956989247311828</v>
      </c>
      <c r="G19" s="106">
        <v>0.00691900691900682</v>
      </c>
      <c r="H19" s="102">
        <v>0.901436031331593</v>
      </c>
      <c r="I19" s="102">
        <v>0.914964949710454</v>
      </c>
      <c r="J19" s="102">
        <v>0.950377869670612</v>
      </c>
      <c r="K19" s="106">
        <v>-0.0135289183788615</v>
      </c>
      <c r="L19" s="102">
        <v>0.825848563968668</v>
      </c>
      <c r="M19" s="102">
        <v>0.875800060957025</v>
      </c>
      <c r="N19" s="102">
        <v>0.90004277769856</v>
      </c>
      <c r="O19" s="106">
        <v>-0.0499514969883569</v>
      </c>
      <c r="P19" s="102">
        <v>0.927327028372325</v>
      </c>
      <c r="Q19" s="102">
        <v>0.962933190425152</v>
      </c>
      <c r="R19" s="102">
        <v>0.974333119442662</v>
      </c>
      <c r="S19" s="106">
        <v>-0.0356061620528273</v>
      </c>
    </row>
    <row r="20" spans="1:19">
      <c r="A20" s="100" t="s">
        <v>99</v>
      </c>
      <c r="B20" s="100" t="s">
        <v>1786</v>
      </c>
      <c r="C20" s="101">
        <v>14</v>
      </c>
      <c r="D20" s="102">
        <v>0.925619834710744</v>
      </c>
      <c r="E20" s="102">
        <v>0.9609375</v>
      </c>
      <c r="F20" s="102">
        <v>0.958146487294469</v>
      </c>
      <c r="G20" s="106">
        <v>-0.0353176652892562</v>
      </c>
      <c r="H20" s="102">
        <v>0.909905613838919</v>
      </c>
      <c r="I20" s="102">
        <v>0.942810951018885</v>
      </c>
      <c r="J20" s="102">
        <v>0.950333889816361</v>
      </c>
      <c r="K20" s="106">
        <v>-0.0329053371799667</v>
      </c>
      <c r="L20" s="102">
        <v>0.872891110599533</v>
      </c>
      <c r="M20" s="102">
        <v>0.914704994048359</v>
      </c>
      <c r="N20" s="102">
        <v>0.914607679465776</v>
      </c>
      <c r="O20" s="106">
        <v>-0.0418138834488263</v>
      </c>
      <c r="P20" s="102">
        <v>0.913710617800591</v>
      </c>
      <c r="Q20" s="102">
        <v>0.954001239321914</v>
      </c>
      <c r="R20" s="102">
        <v>0.963267615441529</v>
      </c>
      <c r="S20" s="106">
        <v>-0.0402906215213231</v>
      </c>
    </row>
    <row r="21" spans="1:19">
      <c r="A21" s="100" t="s">
        <v>99</v>
      </c>
      <c r="B21" s="100" t="s">
        <v>803</v>
      </c>
      <c r="C21" s="101">
        <v>22</v>
      </c>
      <c r="D21" s="102">
        <v>0.975609756097561</v>
      </c>
      <c r="E21" s="102">
        <v>0.975894813732652</v>
      </c>
      <c r="F21" s="102">
        <v>0.979031091829356</v>
      </c>
      <c r="G21" s="106">
        <v>-0.000285057635090569</v>
      </c>
      <c r="H21" s="102">
        <v>0.115384615384615</v>
      </c>
      <c r="I21" s="102">
        <v>0.0555555555555556</v>
      </c>
      <c r="J21" s="102">
        <v>0.2</v>
      </c>
      <c r="K21" s="106">
        <v>0.0598290598290598</v>
      </c>
      <c r="L21" s="102">
        <v>0</v>
      </c>
      <c r="M21" s="102">
        <v>0.0555555555555556</v>
      </c>
      <c r="N21" s="102">
        <v>0.2</v>
      </c>
      <c r="O21" s="106">
        <v>-0.0555555555555556</v>
      </c>
      <c r="P21" s="102">
        <v>0.962012034689157</v>
      </c>
      <c r="Q21" s="102">
        <v>0.974499073555393</v>
      </c>
      <c r="R21" s="102">
        <v>0.9777344424971</v>
      </c>
      <c r="S21" s="106">
        <v>-0.0124870388662359</v>
      </c>
    </row>
    <row r="22" spans="1:19">
      <c r="A22" s="100" t="s">
        <v>99</v>
      </c>
      <c r="B22" s="100" t="s">
        <v>1787</v>
      </c>
      <c r="C22" s="101">
        <v>13</v>
      </c>
      <c r="D22" s="102">
        <v>0.967908902691511</v>
      </c>
      <c r="E22" s="102">
        <v>0.979041916167665</v>
      </c>
      <c r="F22" s="102">
        <v>0.979303857008467</v>
      </c>
      <c r="G22" s="106">
        <v>-0.0111330134761533</v>
      </c>
      <c r="H22" s="102">
        <v>0.953166636613171</v>
      </c>
      <c r="I22" s="102">
        <v>0.968994995382005</v>
      </c>
      <c r="J22" s="102">
        <v>0.968911080849347</v>
      </c>
      <c r="K22" s="106">
        <v>-0.0158283587688334</v>
      </c>
      <c r="L22" s="102">
        <v>0.915299232634089</v>
      </c>
      <c r="M22" s="102">
        <v>0.934864789397942</v>
      </c>
      <c r="N22" s="102">
        <v>0.946678771372371</v>
      </c>
      <c r="O22" s="106">
        <v>-0.0195655567638536</v>
      </c>
      <c r="P22" s="102">
        <v>0.948048095694704</v>
      </c>
      <c r="Q22" s="102">
        <v>0.962684402453174</v>
      </c>
      <c r="R22" s="102">
        <v>0.97745716248665</v>
      </c>
      <c r="S22" s="106">
        <v>-0.0146363067584702</v>
      </c>
    </row>
    <row r="23" spans="1:19">
      <c r="A23" s="100" t="s">
        <v>99</v>
      </c>
      <c r="B23" s="100" t="s">
        <v>1788</v>
      </c>
      <c r="C23" s="101">
        <v>16</v>
      </c>
      <c r="D23" s="102">
        <v>0.953656024716787</v>
      </c>
      <c r="E23" s="102">
        <v>0.961612284069098</v>
      </c>
      <c r="F23" s="102">
        <v>0.968045112781955</v>
      </c>
      <c r="G23" s="106">
        <v>-0.00795625935231115</v>
      </c>
      <c r="H23" s="102">
        <v>0.941100050087653</v>
      </c>
      <c r="I23" s="102">
        <v>0.953379876253185</v>
      </c>
      <c r="J23" s="102">
        <v>0.959994323199193</v>
      </c>
      <c r="K23" s="106">
        <v>-0.0122798261655312</v>
      </c>
      <c r="L23" s="102">
        <v>0.924070247933884</v>
      </c>
      <c r="M23" s="102">
        <v>0.937514475730404</v>
      </c>
      <c r="N23" s="102">
        <v>0.944335814305538</v>
      </c>
      <c r="O23" s="106">
        <v>-0.0134442277965198</v>
      </c>
      <c r="P23" s="102">
        <v>0.956110219324146</v>
      </c>
      <c r="Q23" s="102">
        <v>0.970379984857183</v>
      </c>
      <c r="R23" s="102">
        <v>0.975061328081895</v>
      </c>
      <c r="S23" s="106">
        <v>-0.0142697655330376</v>
      </c>
    </row>
    <row r="24" spans="1:19">
      <c r="A24" s="100" t="s">
        <v>99</v>
      </c>
      <c r="B24" s="100" t="s">
        <v>1789</v>
      </c>
      <c r="C24" s="101">
        <v>9</v>
      </c>
      <c r="D24" s="102">
        <v>0.927335640138408</v>
      </c>
      <c r="E24" s="102">
        <v>0.944535073409462</v>
      </c>
      <c r="F24" s="102">
        <v>0.951638065522621</v>
      </c>
      <c r="G24" s="106">
        <v>-0.0171994332710533</v>
      </c>
      <c r="H24" s="102">
        <v>0.921752022151002</v>
      </c>
      <c r="I24" s="102">
        <v>0.927741466957153</v>
      </c>
      <c r="J24" s="102">
        <v>0.953494771601541</v>
      </c>
      <c r="K24" s="106">
        <v>-0.00598944480615138</v>
      </c>
      <c r="L24" s="102">
        <v>0.880349706760852</v>
      </c>
      <c r="M24" s="102">
        <v>0.906995884773663</v>
      </c>
      <c r="N24" s="102">
        <v>0.915107319757843</v>
      </c>
      <c r="O24" s="106">
        <v>-0.0266461780128106</v>
      </c>
      <c r="P24" s="102">
        <v>0.940958341374652</v>
      </c>
      <c r="Q24" s="102">
        <v>0.966126678131187</v>
      </c>
      <c r="R24" s="102">
        <v>0.972150018566654</v>
      </c>
      <c r="S24" s="106">
        <v>-0.025168336756535</v>
      </c>
    </row>
    <row r="25" spans="1:19">
      <c r="A25" s="100" t="s">
        <v>99</v>
      </c>
      <c r="B25" s="100" t="s">
        <v>1790</v>
      </c>
      <c r="C25" s="101">
        <v>9</v>
      </c>
      <c r="D25" s="102">
        <v>0.977168949771689</v>
      </c>
      <c r="E25" s="102">
        <v>0.973799126637555</v>
      </c>
      <c r="F25" s="102">
        <v>0.978540772532189</v>
      </c>
      <c r="G25" s="106">
        <v>0.00336982313413481</v>
      </c>
      <c r="H25" s="102">
        <v>0.930304525272458</v>
      </c>
      <c r="I25" s="102">
        <v>0.951071806209747</v>
      </c>
      <c r="J25" s="102">
        <v>0.957540332008417</v>
      </c>
      <c r="K25" s="106">
        <v>-0.020767280937289</v>
      </c>
      <c r="L25" s="102">
        <v>0.911557608646903</v>
      </c>
      <c r="M25" s="102">
        <v>0.932423339421321</v>
      </c>
      <c r="N25" s="102">
        <v>0.941220481646014</v>
      </c>
      <c r="O25" s="106">
        <v>-0.0208657307744176</v>
      </c>
      <c r="P25" s="102">
        <v>0.931547619047619</v>
      </c>
      <c r="Q25" s="102">
        <v>0.959631749492747</v>
      </c>
      <c r="R25" s="102">
        <v>0.972187655550025</v>
      </c>
      <c r="S25" s="106">
        <v>-0.0280841304451279</v>
      </c>
    </row>
    <row r="26" spans="1:19">
      <c r="A26" s="100" t="s">
        <v>99</v>
      </c>
      <c r="B26" s="100" t="s">
        <v>33</v>
      </c>
      <c r="C26" s="101">
        <v>3</v>
      </c>
      <c r="D26" s="102">
        <v>0.921348314606742</v>
      </c>
      <c r="E26" s="102">
        <v>0.904255319148936</v>
      </c>
      <c r="F26" s="102">
        <v>0.90625</v>
      </c>
      <c r="G26" s="106">
        <v>0.0170929954578054</v>
      </c>
      <c r="H26" s="102">
        <v>0</v>
      </c>
      <c r="I26" s="102">
        <v>0</v>
      </c>
      <c r="J26" s="102" t="s">
        <v>33</v>
      </c>
      <c r="K26" s="106">
        <v>0</v>
      </c>
      <c r="L26" s="102">
        <v>0</v>
      </c>
      <c r="M26" s="102">
        <v>0</v>
      </c>
      <c r="N26" s="102" t="s">
        <v>33</v>
      </c>
      <c r="O26" s="106">
        <v>0</v>
      </c>
      <c r="P26" s="102">
        <v>0.935202262387803</v>
      </c>
      <c r="Q26" s="102">
        <v>0.950304671631686</v>
      </c>
      <c r="R26" s="102">
        <v>0.956022187004754</v>
      </c>
      <c r="S26" s="106">
        <v>-0.0151024092438831</v>
      </c>
    </row>
    <row r="27" spans="1:19">
      <c r="A27" s="97" t="s">
        <v>210</v>
      </c>
      <c r="B27" s="97" t="s">
        <v>1897</v>
      </c>
      <c r="C27" s="98">
        <v>48</v>
      </c>
      <c r="D27" s="99">
        <v>0.939519715386896</v>
      </c>
      <c r="E27" s="99">
        <v>0.938683243854196</v>
      </c>
      <c r="F27" s="99">
        <v>0.940314415134559</v>
      </c>
      <c r="G27" s="105">
        <v>0.000836471532699834</v>
      </c>
      <c r="H27" s="99">
        <v>0.943463922843799</v>
      </c>
      <c r="I27" s="99">
        <v>0.9566923941074</v>
      </c>
      <c r="J27" s="99">
        <v>0.960410913310605</v>
      </c>
      <c r="K27" s="105">
        <v>-0.0132284712636012</v>
      </c>
      <c r="L27" s="99">
        <v>0.892767987914406</v>
      </c>
      <c r="M27" s="99">
        <v>0.913307469447717</v>
      </c>
      <c r="N27" s="99">
        <v>0.921357057400128</v>
      </c>
      <c r="O27" s="105">
        <v>-0.0205394815333105</v>
      </c>
      <c r="P27" s="99">
        <v>0.933506083175399</v>
      </c>
      <c r="Q27" s="99">
        <v>0.955217195475928</v>
      </c>
      <c r="R27" s="99">
        <v>0.966593844428262</v>
      </c>
      <c r="S27" s="105">
        <v>-0.021711112300529</v>
      </c>
    </row>
    <row r="28" spans="1:19">
      <c r="A28" s="100" t="s">
        <v>210</v>
      </c>
      <c r="B28" s="100" t="s">
        <v>1791</v>
      </c>
      <c r="C28" s="101">
        <v>6</v>
      </c>
      <c r="D28" s="102">
        <v>0.90625</v>
      </c>
      <c r="E28" s="102">
        <v>0.938856015779093</v>
      </c>
      <c r="F28" s="102">
        <v>0.925233644859813</v>
      </c>
      <c r="G28" s="106">
        <v>-0.0326060157790927</v>
      </c>
      <c r="H28" s="102">
        <v>0.961064976689977</v>
      </c>
      <c r="I28" s="102">
        <v>0.971824640443597</v>
      </c>
      <c r="J28" s="102">
        <v>0.967816413629049</v>
      </c>
      <c r="K28" s="106">
        <v>-0.0107596637536206</v>
      </c>
      <c r="L28" s="102">
        <v>0.88814831002331</v>
      </c>
      <c r="M28" s="102">
        <v>0.912389533876278</v>
      </c>
      <c r="N28" s="102">
        <v>0.924753375778353</v>
      </c>
      <c r="O28" s="106">
        <v>-0.0242412238529679</v>
      </c>
      <c r="P28" s="102">
        <v>0.935318734002356</v>
      </c>
      <c r="Q28" s="102">
        <v>0.958445270077165</v>
      </c>
      <c r="R28" s="102">
        <v>0.971928915376476</v>
      </c>
      <c r="S28" s="106">
        <v>-0.0231265360748085</v>
      </c>
    </row>
    <row r="29" spans="1:19">
      <c r="A29" s="100" t="s">
        <v>210</v>
      </c>
      <c r="B29" s="100" t="s">
        <v>1792</v>
      </c>
      <c r="C29" s="101">
        <v>8</v>
      </c>
      <c r="D29" s="102">
        <v>0.967065868263473</v>
      </c>
      <c r="E29" s="102">
        <v>0.966386554621849</v>
      </c>
      <c r="F29" s="102">
        <v>0.970588235294118</v>
      </c>
      <c r="G29" s="106">
        <v>0.000679313641624324</v>
      </c>
      <c r="H29" s="102">
        <v>0.933750300697618</v>
      </c>
      <c r="I29" s="102">
        <v>0.953745624270712</v>
      </c>
      <c r="J29" s="102">
        <v>0.954511064876111</v>
      </c>
      <c r="K29" s="106">
        <v>-0.0199953235730933</v>
      </c>
      <c r="L29" s="102">
        <v>0.89126774115949</v>
      </c>
      <c r="M29" s="102">
        <v>0.919719953325554</v>
      </c>
      <c r="N29" s="102">
        <v>0.928220162663136</v>
      </c>
      <c r="O29" s="106">
        <v>-0.0284522121660642</v>
      </c>
      <c r="P29" s="102">
        <v>0.928317194451714</v>
      </c>
      <c r="Q29" s="102">
        <v>0.961241898711479</v>
      </c>
      <c r="R29" s="102">
        <v>0.971554183893321</v>
      </c>
      <c r="S29" s="106">
        <v>-0.0329247042597646</v>
      </c>
    </row>
    <row r="30" spans="1:19">
      <c r="A30" s="100" t="s">
        <v>210</v>
      </c>
      <c r="B30" s="100" t="s">
        <v>1793</v>
      </c>
      <c r="C30" s="101">
        <v>5</v>
      </c>
      <c r="D30" s="102">
        <v>0.938679245283019</v>
      </c>
      <c r="E30" s="102">
        <v>0.911214953271028</v>
      </c>
      <c r="F30" s="102">
        <v>0.907172995780591</v>
      </c>
      <c r="G30" s="106">
        <v>0.0274642920119907</v>
      </c>
      <c r="H30" s="102">
        <v>0.907517309594461</v>
      </c>
      <c r="I30" s="102">
        <v>0.947423471166585</v>
      </c>
      <c r="J30" s="102">
        <v>0.973938361028263</v>
      </c>
      <c r="K30" s="106">
        <v>-0.0399061615721243</v>
      </c>
      <c r="L30" s="102">
        <v>0.884767556874382</v>
      </c>
      <c r="M30" s="102">
        <v>0.914301652604421</v>
      </c>
      <c r="N30" s="102">
        <v>0.917625337310041</v>
      </c>
      <c r="O30" s="106">
        <v>-0.0295340957300391</v>
      </c>
      <c r="P30" s="102">
        <v>0.918654190722676</v>
      </c>
      <c r="Q30" s="102">
        <v>0.942706516261581</v>
      </c>
      <c r="R30" s="102">
        <v>0.958994059052128</v>
      </c>
      <c r="S30" s="106">
        <v>-0.024052325538905</v>
      </c>
    </row>
    <row r="31" spans="1:19">
      <c r="A31" s="100" t="s">
        <v>210</v>
      </c>
      <c r="B31" s="100" t="s">
        <v>1794</v>
      </c>
      <c r="C31" s="101">
        <v>7</v>
      </c>
      <c r="D31" s="102">
        <v>0.942112879884226</v>
      </c>
      <c r="E31" s="102">
        <v>0.935574229691877</v>
      </c>
      <c r="F31" s="102">
        <v>0.940554821664465</v>
      </c>
      <c r="G31" s="106">
        <v>0.006538650192349</v>
      </c>
      <c r="H31" s="102">
        <v>0.948857763076287</v>
      </c>
      <c r="I31" s="102">
        <v>0.960341531795591</v>
      </c>
      <c r="J31" s="102">
        <v>0.960575813813513</v>
      </c>
      <c r="K31" s="106">
        <v>-0.0114837687193037</v>
      </c>
      <c r="L31" s="102">
        <v>0.917045689476949</v>
      </c>
      <c r="M31" s="102">
        <v>0.930699630432012</v>
      </c>
      <c r="N31" s="102">
        <v>0.931860360134423</v>
      </c>
      <c r="O31" s="106">
        <v>-0.0136539409550637</v>
      </c>
      <c r="P31" s="102">
        <v>0.947474833767602</v>
      </c>
      <c r="Q31" s="102">
        <v>0.959520036836902</v>
      </c>
      <c r="R31" s="102">
        <v>0.970055784401648</v>
      </c>
      <c r="S31" s="106">
        <v>-0.0120452030692998</v>
      </c>
    </row>
    <row r="32" spans="1:19">
      <c r="A32" s="100" t="s">
        <v>210</v>
      </c>
      <c r="B32" s="100" t="s">
        <v>1795</v>
      </c>
      <c r="C32" s="101">
        <v>8</v>
      </c>
      <c r="D32" s="102">
        <v>0.941414141414141</v>
      </c>
      <c r="E32" s="102">
        <v>0.96584440227704</v>
      </c>
      <c r="F32" s="102">
        <v>0.958855098389982</v>
      </c>
      <c r="G32" s="106">
        <v>-0.0244302608628985</v>
      </c>
      <c r="H32" s="102">
        <v>0.932599894928768</v>
      </c>
      <c r="I32" s="102">
        <v>0.954309007392085</v>
      </c>
      <c r="J32" s="102">
        <v>0.953851833620477</v>
      </c>
      <c r="K32" s="106">
        <v>-0.0217091124633167</v>
      </c>
      <c r="L32" s="102">
        <v>0.876170462622454</v>
      </c>
      <c r="M32" s="102">
        <v>0.898031819426277</v>
      </c>
      <c r="N32" s="102">
        <v>0.906688407580605</v>
      </c>
      <c r="O32" s="106">
        <v>-0.0218613568038225</v>
      </c>
      <c r="P32" s="102">
        <v>0.935366540871911</v>
      </c>
      <c r="Q32" s="102">
        <v>0.951244846950368</v>
      </c>
      <c r="R32" s="102">
        <v>0.96053706730055</v>
      </c>
      <c r="S32" s="106">
        <v>-0.0158783060784571</v>
      </c>
    </row>
    <row r="33" spans="1:19">
      <c r="A33" s="100" t="s">
        <v>210</v>
      </c>
      <c r="B33" s="100" t="s">
        <v>1796</v>
      </c>
      <c r="C33" s="101">
        <v>8</v>
      </c>
      <c r="D33" s="102">
        <v>0.946875</v>
      </c>
      <c r="E33" s="102">
        <v>0.929745889387145</v>
      </c>
      <c r="F33" s="102">
        <v>0.93172119487909</v>
      </c>
      <c r="G33" s="106">
        <v>0.017129110612855</v>
      </c>
      <c r="H33" s="102">
        <v>0.960251348725687</v>
      </c>
      <c r="I33" s="102">
        <v>0.959114458708724</v>
      </c>
      <c r="J33" s="102">
        <v>0.96729446935725</v>
      </c>
      <c r="K33" s="106">
        <v>0.00113689001696238</v>
      </c>
      <c r="L33" s="102">
        <v>0.910953099485314</v>
      </c>
      <c r="M33" s="102">
        <v>0.923201764424377</v>
      </c>
      <c r="N33" s="102">
        <v>0.928231190832088</v>
      </c>
      <c r="O33" s="106">
        <v>-0.0122486649390635</v>
      </c>
      <c r="P33" s="102">
        <v>0.941684423012224</v>
      </c>
      <c r="Q33" s="102">
        <v>0.959551427986365</v>
      </c>
      <c r="R33" s="102">
        <v>0.97001695200383</v>
      </c>
      <c r="S33" s="106">
        <v>-0.0178670049741407</v>
      </c>
    </row>
    <row r="34" spans="1:19">
      <c r="A34" s="100" t="s">
        <v>210</v>
      </c>
      <c r="B34" s="100" t="s">
        <v>1797</v>
      </c>
      <c r="C34" s="101">
        <v>6</v>
      </c>
      <c r="D34" s="102">
        <v>0.938579654510557</v>
      </c>
      <c r="E34" s="102">
        <v>0.920145190562613</v>
      </c>
      <c r="F34" s="102">
        <v>0.94047619047619</v>
      </c>
      <c r="G34" s="106">
        <v>0.0184344639479431</v>
      </c>
      <c r="H34" s="102">
        <v>0.930941653206382</v>
      </c>
      <c r="I34" s="102">
        <v>0.944667749935859</v>
      </c>
      <c r="J34" s="102">
        <v>0.948839149172807</v>
      </c>
      <c r="K34" s="106">
        <v>-0.0137260967294776</v>
      </c>
      <c r="L34" s="102">
        <v>0.864121964351498</v>
      </c>
      <c r="M34" s="102">
        <v>0.891045924912341</v>
      </c>
      <c r="N34" s="102">
        <v>0.908105102182678</v>
      </c>
      <c r="O34" s="106">
        <v>-0.026923960560843</v>
      </c>
      <c r="P34" s="102">
        <v>0.91311430460799</v>
      </c>
      <c r="Q34" s="102">
        <v>0.947156572538333</v>
      </c>
      <c r="R34" s="102">
        <v>0.959520265530634</v>
      </c>
      <c r="S34" s="106">
        <v>-0.0340422679303425</v>
      </c>
    </row>
    <row r="35" spans="1:19">
      <c r="A35" s="97" t="s">
        <v>260</v>
      </c>
      <c r="B35" s="97" t="s">
        <v>1897</v>
      </c>
      <c r="C35" s="98">
        <v>88</v>
      </c>
      <c r="D35" s="99">
        <v>0.937162493863525</v>
      </c>
      <c r="E35" s="99">
        <v>0.945721735008296</v>
      </c>
      <c r="F35" s="99">
        <v>0.94620253164557</v>
      </c>
      <c r="G35" s="105">
        <v>-0.00855924114477102</v>
      </c>
      <c r="H35" s="99">
        <v>0.955053577631895</v>
      </c>
      <c r="I35" s="99">
        <v>0.939406002925547</v>
      </c>
      <c r="J35" s="99">
        <v>0.969643985300268</v>
      </c>
      <c r="K35" s="105">
        <v>0.0156475747063487</v>
      </c>
      <c r="L35" s="99">
        <v>0.927520999046915</v>
      </c>
      <c r="M35" s="99">
        <v>0.939327309422853</v>
      </c>
      <c r="N35" s="99">
        <v>0.94742087326375</v>
      </c>
      <c r="O35" s="105">
        <v>-0.0118063103759376</v>
      </c>
      <c r="P35" s="99">
        <v>0.969488477957549</v>
      </c>
      <c r="Q35" s="99">
        <v>0.981175422374518</v>
      </c>
      <c r="R35" s="99">
        <v>0.985530045234133</v>
      </c>
      <c r="S35" s="105">
        <v>-0.0116869444169685</v>
      </c>
    </row>
    <row r="36" spans="1:19">
      <c r="A36" s="100" t="s">
        <v>260</v>
      </c>
      <c r="B36" s="100" t="s">
        <v>1798</v>
      </c>
      <c r="C36" s="101">
        <v>14</v>
      </c>
      <c r="D36" s="102">
        <v>0.957823129251701</v>
      </c>
      <c r="E36" s="102">
        <v>0.949481865284974</v>
      </c>
      <c r="F36" s="102">
        <v>0.959697732997481</v>
      </c>
      <c r="G36" s="106">
        <v>0.00834126396672652</v>
      </c>
      <c r="H36" s="102">
        <v>0.942977140707928</v>
      </c>
      <c r="I36" s="102">
        <v>0.842287096216963</v>
      </c>
      <c r="J36" s="102">
        <v>0.963233468509476</v>
      </c>
      <c r="K36" s="106">
        <v>0.100690044490964</v>
      </c>
      <c r="L36" s="102">
        <v>0.926678925153579</v>
      </c>
      <c r="M36" s="102">
        <v>0.934423043703576</v>
      </c>
      <c r="N36" s="102">
        <v>0.946515765952164</v>
      </c>
      <c r="O36" s="106">
        <v>-0.00774411854999646</v>
      </c>
      <c r="P36" s="102">
        <v>0.962006479310981</v>
      </c>
      <c r="Q36" s="102">
        <v>0.97471876772126</v>
      </c>
      <c r="R36" s="102">
        <v>0.979813728872025</v>
      </c>
      <c r="S36" s="106">
        <v>-0.0127122884102796</v>
      </c>
    </row>
    <row r="37" spans="1:19">
      <c r="A37" s="100" t="s">
        <v>260</v>
      </c>
      <c r="B37" s="100" t="s">
        <v>1799</v>
      </c>
      <c r="C37" s="101">
        <v>18</v>
      </c>
      <c r="D37" s="102">
        <v>0.949820788530466</v>
      </c>
      <c r="E37" s="102">
        <v>0.940374787052811</v>
      </c>
      <c r="F37" s="102">
        <v>0.946774193548387</v>
      </c>
      <c r="G37" s="106">
        <v>0.00944600147765506</v>
      </c>
      <c r="H37" s="102">
        <v>0.94688270517788</v>
      </c>
      <c r="I37" s="102">
        <v>0.965443381407968</v>
      </c>
      <c r="J37" s="102">
        <v>0.963091396003571</v>
      </c>
      <c r="K37" s="106">
        <v>-0.0185606762300885</v>
      </c>
      <c r="L37" s="102">
        <v>0.909545614653047</v>
      </c>
      <c r="M37" s="102">
        <v>0.93492074825075</v>
      </c>
      <c r="N37" s="102">
        <v>0.943006248712491</v>
      </c>
      <c r="O37" s="106">
        <v>-0.0253751335977028</v>
      </c>
      <c r="P37" s="102">
        <v>0.955316254383108</v>
      </c>
      <c r="Q37" s="102">
        <v>0.975177037818291</v>
      </c>
      <c r="R37" s="102">
        <v>0.982158877742435</v>
      </c>
      <c r="S37" s="106">
        <v>-0.0198607834351838</v>
      </c>
    </row>
    <row r="38" spans="1:19">
      <c r="A38" s="100" t="s">
        <v>260</v>
      </c>
      <c r="B38" s="100" t="s">
        <v>1800</v>
      </c>
      <c r="C38" s="101">
        <v>14</v>
      </c>
      <c r="D38" s="102">
        <v>0.943548387096774</v>
      </c>
      <c r="E38" s="102">
        <v>0.932950191570881</v>
      </c>
      <c r="F38" s="102">
        <v>0.933456561922366</v>
      </c>
      <c r="G38" s="106">
        <v>0.010598195525893</v>
      </c>
      <c r="H38" s="102">
        <v>0.970040836297258</v>
      </c>
      <c r="I38" s="102">
        <v>0.975577238914115</v>
      </c>
      <c r="J38" s="102">
        <v>0.97680559915791</v>
      </c>
      <c r="K38" s="106">
        <v>-0.00553640261685651</v>
      </c>
      <c r="L38" s="102">
        <v>0.942396356724816</v>
      </c>
      <c r="M38" s="102">
        <v>0.95266157859144</v>
      </c>
      <c r="N38" s="102">
        <v>0.956639766578641</v>
      </c>
      <c r="O38" s="106">
        <v>-0.0102652218666244</v>
      </c>
      <c r="P38" s="102">
        <v>0.982256942248087</v>
      </c>
      <c r="Q38" s="102">
        <v>0.990599415806146</v>
      </c>
      <c r="R38" s="102">
        <v>0.99250932209915</v>
      </c>
      <c r="S38" s="106">
        <v>-0.00834247355805984</v>
      </c>
    </row>
    <row r="39" spans="1:19">
      <c r="A39" s="100" t="s">
        <v>260</v>
      </c>
      <c r="B39" s="100" t="s">
        <v>1801</v>
      </c>
      <c r="C39" s="101">
        <v>13</v>
      </c>
      <c r="D39" s="102">
        <v>0.890190336749634</v>
      </c>
      <c r="E39" s="102">
        <v>0.926578560939794</v>
      </c>
      <c r="F39" s="102">
        <v>0.935261707988981</v>
      </c>
      <c r="G39" s="106">
        <v>-0.0363882241901604</v>
      </c>
      <c r="H39" s="102">
        <v>0.943547296383456</v>
      </c>
      <c r="I39" s="102">
        <v>0.953704490721065</v>
      </c>
      <c r="J39" s="102">
        <v>0.967671052270168</v>
      </c>
      <c r="K39" s="106">
        <v>-0.010157194337609</v>
      </c>
      <c r="L39" s="102">
        <v>0.916849252076064</v>
      </c>
      <c r="M39" s="102">
        <v>0.925740189828588</v>
      </c>
      <c r="N39" s="102">
        <v>0.938006427335403</v>
      </c>
      <c r="O39" s="106">
        <v>-0.00889093775252392</v>
      </c>
      <c r="P39" s="102">
        <v>0.965707387105194</v>
      </c>
      <c r="Q39" s="102">
        <v>0.975411323992937</v>
      </c>
      <c r="R39" s="102">
        <v>0.980988190435842</v>
      </c>
      <c r="S39" s="106">
        <v>-0.00970393688774251</v>
      </c>
    </row>
    <row r="40" spans="1:19">
      <c r="A40" s="100" t="s">
        <v>260</v>
      </c>
      <c r="B40" s="100" t="s">
        <v>1802</v>
      </c>
      <c r="C40" s="101">
        <v>14</v>
      </c>
      <c r="D40" s="102">
        <v>0.91231732776618</v>
      </c>
      <c r="E40" s="102">
        <v>0.979674796747967</v>
      </c>
      <c r="F40" s="102">
        <v>0.941176470588235</v>
      </c>
      <c r="G40" s="106">
        <v>-0.0673574689817878</v>
      </c>
      <c r="H40" s="102">
        <v>0.956897581962315</v>
      </c>
      <c r="I40" s="102">
        <v>0.951468864912919</v>
      </c>
      <c r="J40" s="102">
        <v>0.964857109163096</v>
      </c>
      <c r="K40" s="106">
        <v>0.00542871704939651</v>
      </c>
      <c r="L40" s="102">
        <v>0.924710194000717</v>
      </c>
      <c r="M40" s="102">
        <v>0.93134521356124</v>
      </c>
      <c r="N40" s="102">
        <v>0.943079523566178</v>
      </c>
      <c r="O40" s="106">
        <v>-0.0066350195605227</v>
      </c>
      <c r="P40" s="102">
        <v>0.981274882968019</v>
      </c>
      <c r="Q40" s="102">
        <v>0.990332559938128</v>
      </c>
      <c r="R40" s="102">
        <v>0.992841383842651</v>
      </c>
      <c r="S40" s="106">
        <v>-0.00905767697010984</v>
      </c>
    </row>
    <row r="41" spans="1:19">
      <c r="A41" s="100" t="s">
        <v>260</v>
      </c>
      <c r="B41" s="100" t="s">
        <v>1803</v>
      </c>
      <c r="C41" s="101">
        <v>15</v>
      </c>
      <c r="D41" s="102">
        <v>0.961722488038278</v>
      </c>
      <c r="E41" s="102">
        <v>0.961119751166407</v>
      </c>
      <c r="F41" s="102">
        <v>0.965925925925926</v>
      </c>
      <c r="G41" s="106">
        <v>0.000602736871870069</v>
      </c>
      <c r="H41" s="102">
        <v>0.96692365835223</v>
      </c>
      <c r="I41" s="102">
        <v>0.975958805630789</v>
      </c>
      <c r="J41" s="102">
        <v>0.979432148446233</v>
      </c>
      <c r="K41" s="106">
        <v>-0.00903514727855892</v>
      </c>
      <c r="L41" s="102">
        <v>0.934331065759637</v>
      </c>
      <c r="M41" s="102">
        <v>0.950613568729729</v>
      </c>
      <c r="N41" s="102">
        <v>0.951454760307879</v>
      </c>
      <c r="O41" s="106">
        <v>-0.0162825029700916</v>
      </c>
      <c r="P41" s="102">
        <v>0.965654835653378</v>
      </c>
      <c r="Q41" s="102">
        <v>0.977668339804906</v>
      </c>
      <c r="R41" s="102">
        <v>0.983376110562685</v>
      </c>
      <c r="S41" s="106">
        <v>-0.0120135041515277</v>
      </c>
    </row>
    <row r="42" spans="1:19">
      <c r="A42" s="97" t="s">
        <v>350</v>
      </c>
      <c r="B42" s="97" t="s">
        <v>1897</v>
      </c>
      <c r="C42" s="98">
        <v>23</v>
      </c>
      <c r="D42" s="99">
        <v>0.904993909866017</v>
      </c>
      <c r="E42" s="99">
        <v>0.916279069767442</v>
      </c>
      <c r="F42" s="99">
        <v>0.942764578833693</v>
      </c>
      <c r="G42" s="105">
        <v>-0.0112851599014249</v>
      </c>
      <c r="H42" s="99">
        <v>0.94918421475647</v>
      </c>
      <c r="I42" s="99">
        <v>0.954597788543002</v>
      </c>
      <c r="J42" s="99">
        <v>0.960647112510961</v>
      </c>
      <c r="K42" s="105">
        <v>-0.00541357378653184</v>
      </c>
      <c r="L42" s="99">
        <v>0.899312811445105</v>
      </c>
      <c r="M42" s="99">
        <v>0.908652488432212</v>
      </c>
      <c r="N42" s="99">
        <v>0.915853898602337</v>
      </c>
      <c r="O42" s="105">
        <v>-0.00933967698710636</v>
      </c>
      <c r="P42" s="99">
        <v>0.943487586416401</v>
      </c>
      <c r="Q42" s="99">
        <v>0.955945630182658</v>
      </c>
      <c r="R42" s="99">
        <v>0.967709447322791</v>
      </c>
      <c r="S42" s="105">
        <v>-0.012458043766257</v>
      </c>
    </row>
    <row r="43" spans="1:19">
      <c r="A43" s="100" t="s">
        <v>350</v>
      </c>
      <c r="B43" s="100" t="s">
        <v>1804</v>
      </c>
      <c r="C43" s="101">
        <v>23</v>
      </c>
      <c r="D43" s="102">
        <v>0.904993909866017</v>
      </c>
      <c r="E43" s="102">
        <v>0.916279069767442</v>
      </c>
      <c r="F43" s="102">
        <v>0.942764578833693</v>
      </c>
      <c r="G43" s="106">
        <v>-0.0112851599014249</v>
      </c>
      <c r="H43" s="102">
        <v>0.94918421475647</v>
      </c>
      <c r="I43" s="102">
        <v>0.954597788543002</v>
      </c>
      <c r="J43" s="102">
        <v>0.960647112510961</v>
      </c>
      <c r="K43" s="106">
        <v>-0.00541357378653184</v>
      </c>
      <c r="L43" s="102">
        <v>0.899312811445105</v>
      </c>
      <c r="M43" s="102">
        <v>0.908652488432212</v>
      </c>
      <c r="N43" s="102">
        <v>0.915853898602337</v>
      </c>
      <c r="O43" s="106">
        <v>-0.00933967698710636</v>
      </c>
      <c r="P43" s="102">
        <v>0.943487586416401</v>
      </c>
      <c r="Q43" s="102">
        <v>0.955945630182658</v>
      </c>
      <c r="R43" s="102">
        <v>0.967709447322791</v>
      </c>
      <c r="S43" s="106">
        <v>-0.012458043766257</v>
      </c>
    </row>
    <row r="44" spans="1:19">
      <c r="A44" s="97" t="s">
        <v>375</v>
      </c>
      <c r="B44" s="97" t="s">
        <v>1897</v>
      </c>
      <c r="C44" s="98">
        <v>291</v>
      </c>
      <c r="D44" s="99">
        <v>0.929875709682369</v>
      </c>
      <c r="E44" s="99">
        <v>0.934444362510139</v>
      </c>
      <c r="F44" s="99">
        <v>0.939723733779824</v>
      </c>
      <c r="G44" s="105">
        <v>-0.00456865282777019</v>
      </c>
      <c r="H44" s="99">
        <v>0.955591256625545</v>
      </c>
      <c r="I44" s="99">
        <v>0.969397406815271</v>
      </c>
      <c r="J44" s="99">
        <v>0.973010687244369</v>
      </c>
      <c r="K44" s="105">
        <v>-0.0138061501897259</v>
      </c>
      <c r="L44" s="99">
        <v>0.857675371734134</v>
      </c>
      <c r="M44" s="99">
        <v>0.89169059238116</v>
      </c>
      <c r="N44" s="99">
        <v>0.899128685270272</v>
      </c>
      <c r="O44" s="105">
        <v>-0.0340152206470258</v>
      </c>
      <c r="P44" s="99">
        <v>0.918086559642706</v>
      </c>
      <c r="Q44" s="99">
        <v>0.945419439697368</v>
      </c>
      <c r="R44" s="99">
        <v>0.957217406963426</v>
      </c>
      <c r="S44" s="105">
        <v>-0.0273328800546614</v>
      </c>
    </row>
    <row r="45" spans="1:19">
      <c r="A45" s="100" t="s">
        <v>375</v>
      </c>
      <c r="B45" s="100" t="s">
        <v>1805</v>
      </c>
      <c r="C45" s="101">
        <v>13</v>
      </c>
      <c r="D45" s="102">
        <v>0.945147679324895</v>
      </c>
      <c r="E45" s="102">
        <v>0.967611336032389</v>
      </c>
      <c r="F45" s="102">
        <v>0.96484375</v>
      </c>
      <c r="G45" s="106">
        <v>-0.0224636567074942</v>
      </c>
      <c r="H45" s="102">
        <v>0.96098897514515</v>
      </c>
      <c r="I45" s="102">
        <v>0.971119402985075</v>
      </c>
      <c r="J45" s="102">
        <v>0.98095805863375</v>
      </c>
      <c r="K45" s="106">
        <v>-0.0101304278399249</v>
      </c>
      <c r="L45" s="102">
        <v>0.824972274773305</v>
      </c>
      <c r="M45" s="102">
        <v>0.867835820895522</v>
      </c>
      <c r="N45" s="102">
        <v>0.875753962687614</v>
      </c>
      <c r="O45" s="106">
        <v>-0.0428635461222169</v>
      </c>
      <c r="P45" s="102">
        <v>0.93136130395412</v>
      </c>
      <c r="Q45" s="102">
        <v>0.949177709284798</v>
      </c>
      <c r="R45" s="102">
        <v>0.958762886597938</v>
      </c>
      <c r="S45" s="106">
        <v>-0.0178164053306782</v>
      </c>
    </row>
    <row r="46" spans="1:19">
      <c r="A46" s="100" t="s">
        <v>375</v>
      </c>
      <c r="B46" s="100" t="s">
        <v>1806</v>
      </c>
      <c r="C46" s="101">
        <v>7</v>
      </c>
      <c r="D46" s="102">
        <v>0.713903743315508</v>
      </c>
      <c r="E46" s="102">
        <v>0.748218527315915</v>
      </c>
      <c r="F46" s="102">
        <v>0.779510022271715</v>
      </c>
      <c r="G46" s="106">
        <v>-0.0343147840004066</v>
      </c>
      <c r="H46" s="102">
        <v>0.884371745921555</v>
      </c>
      <c r="I46" s="102">
        <v>0.912993089238958</v>
      </c>
      <c r="J46" s="102">
        <v>0.948814610036022</v>
      </c>
      <c r="K46" s="106">
        <v>-0.0286213433174028</v>
      </c>
      <c r="L46" s="102">
        <v>0.727785491148907</v>
      </c>
      <c r="M46" s="102">
        <v>0.781946173327038</v>
      </c>
      <c r="N46" s="102">
        <v>0.803175002094329</v>
      </c>
      <c r="O46" s="106">
        <v>-0.0541606821781312</v>
      </c>
      <c r="P46" s="102">
        <v>0.865879180585181</v>
      </c>
      <c r="Q46" s="102">
        <v>0.915773002295014</v>
      </c>
      <c r="R46" s="102">
        <v>0.956315789473684</v>
      </c>
      <c r="S46" s="106">
        <v>-0.0498938217098323</v>
      </c>
    </row>
    <row r="47" spans="1:19">
      <c r="A47" s="100" t="s">
        <v>375</v>
      </c>
      <c r="B47" s="100" t="s">
        <v>1807</v>
      </c>
      <c r="C47" s="101">
        <v>12</v>
      </c>
      <c r="D47" s="102">
        <v>0.8765625</v>
      </c>
      <c r="E47" s="102">
        <v>0.888243831640058</v>
      </c>
      <c r="F47" s="102">
        <v>0.879781420765027</v>
      </c>
      <c r="G47" s="106">
        <v>-0.011681331640058</v>
      </c>
      <c r="H47" s="102">
        <v>0.941359041968798</v>
      </c>
      <c r="I47" s="102">
        <v>0.946649919016296</v>
      </c>
      <c r="J47" s="102">
        <v>0.950249396621078</v>
      </c>
      <c r="K47" s="106">
        <v>-0.00529087704749787</v>
      </c>
      <c r="L47" s="102">
        <v>0.699379257306087</v>
      </c>
      <c r="M47" s="102">
        <v>0.754834231315903</v>
      </c>
      <c r="N47" s="102">
        <v>0.763153660498793</v>
      </c>
      <c r="O47" s="106">
        <v>-0.055454974009816</v>
      </c>
      <c r="P47" s="102">
        <v>0.84323275862069</v>
      </c>
      <c r="Q47" s="102">
        <v>0.886492871003122</v>
      </c>
      <c r="R47" s="102">
        <v>0.90708248979723</v>
      </c>
      <c r="S47" s="106">
        <v>-0.0432601123824319</v>
      </c>
    </row>
    <row r="48" spans="1:19">
      <c r="A48" s="100" t="s">
        <v>375</v>
      </c>
      <c r="B48" s="100" t="s">
        <v>1808</v>
      </c>
      <c r="C48" s="101">
        <v>1</v>
      </c>
      <c r="D48" s="102" t="s">
        <v>33</v>
      </c>
      <c r="E48" s="102" t="s">
        <v>33</v>
      </c>
      <c r="F48" s="102" t="s">
        <v>33</v>
      </c>
      <c r="G48" s="106" t="s">
        <v>33</v>
      </c>
      <c r="H48" s="102">
        <v>1</v>
      </c>
      <c r="I48" s="102">
        <v>1</v>
      </c>
      <c r="J48" s="102">
        <v>1</v>
      </c>
      <c r="K48" s="106">
        <v>0</v>
      </c>
      <c r="L48" s="102">
        <v>1</v>
      </c>
      <c r="M48" s="102">
        <v>1</v>
      </c>
      <c r="N48" s="102">
        <v>1</v>
      </c>
      <c r="O48" s="106">
        <v>0</v>
      </c>
      <c r="P48" s="102">
        <v>1</v>
      </c>
      <c r="Q48" s="102">
        <v>1</v>
      </c>
      <c r="R48" s="102">
        <v>1</v>
      </c>
      <c r="S48" s="106">
        <v>0</v>
      </c>
    </row>
    <row r="49" spans="1:19">
      <c r="A49" s="100" t="s">
        <v>375</v>
      </c>
      <c r="B49" s="100" t="s">
        <v>1809</v>
      </c>
      <c r="C49" s="101">
        <v>24</v>
      </c>
      <c r="D49" s="102">
        <v>0.964763061968408</v>
      </c>
      <c r="E49" s="102">
        <v>0.968929804372842</v>
      </c>
      <c r="F49" s="102">
        <v>0.972587719298246</v>
      </c>
      <c r="G49" s="106">
        <v>-0.00416674240443415</v>
      </c>
      <c r="H49" s="102">
        <v>0.976962948742561</v>
      </c>
      <c r="I49" s="102">
        <v>0.981573974082073</v>
      </c>
      <c r="J49" s="102">
        <v>0.982277549518612</v>
      </c>
      <c r="K49" s="106">
        <v>-0.00461102533951252</v>
      </c>
      <c r="L49" s="102">
        <v>0.874384078837909</v>
      </c>
      <c r="M49" s="102">
        <v>0.900647948164147</v>
      </c>
      <c r="N49" s="102">
        <v>0.929478138222849</v>
      </c>
      <c r="O49" s="106">
        <v>-0.0262638693262381</v>
      </c>
      <c r="P49" s="102">
        <v>0.918293916035246</v>
      </c>
      <c r="Q49" s="102">
        <v>0.944042011185905</v>
      </c>
      <c r="R49" s="102">
        <v>0.959503493045606</v>
      </c>
      <c r="S49" s="106">
        <v>-0.0257480951506593</v>
      </c>
    </row>
    <row r="50" spans="1:19">
      <c r="A50" s="100" t="s">
        <v>375</v>
      </c>
      <c r="B50" s="100" t="s">
        <v>1810</v>
      </c>
      <c r="C50" s="101">
        <v>18</v>
      </c>
      <c r="D50" s="102">
        <v>0.985185185185185</v>
      </c>
      <c r="E50" s="102">
        <v>0.977407847800238</v>
      </c>
      <c r="F50" s="102">
        <v>0.975877192982456</v>
      </c>
      <c r="G50" s="106">
        <v>0.00777733738494735</v>
      </c>
      <c r="H50" s="102">
        <v>0.915941283532484</v>
      </c>
      <c r="I50" s="102">
        <v>0.969672147523625</v>
      </c>
      <c r="J50" s="102">
        <v>0.977436082247182</v>
      </c>
      <c r="K50" s="106">
        <v>-0.053730863991141</v>
      </c>
      <c r="L50" s="102">
        <v>0.90644535886682</v>
      </c>
      <c r="M50" s="102">
        <v>0.939544083271732</v>
      </c>
      <c r="N50" s="102">
        <v>0.945902656816225</v>
      </c>
      <c r="O50" s="106">
        <v>-0.0330987244049123</v>
      </c>
      <c r="P50" s="102">
        <v>0.922791041581538</v>
      </c>
      <c r="Q50" s="102">
        <v>0.955461689587426</v>
      </c>
      <c r="R50" s="102">
        <v>0.969665933668705</v>
      </c>
      <c r="S50" s="106">
        <v>-0.0326706480058879</v>
      </c>
    </row>
    <row r="51" spans="1:19">
      <c r="A51" s="100" t="s">
        <v>375</v>
      </c>
      <c r="B51" s="100" t="s">
        <v>1811</v>
      </c>
      <c r="C51" s="101">
        <v>20</v>
      </c>
      <c r="D51" s="102">
        <v>0.890985324947589</v>
      </c>
      <c r="E51" s="102">
        <v>0.917753259779338</v>
      </c>
      <c r="F51" s="102">
        <v>0.903696498054475</v>
      </c>
      <c r="G51" s="106">
        <v>-0.0267679348317489</v>
      </c>
      <c r="H51" s="102">
        <v>0.961936437546194</v>
      </c>
      <c r="I51" s="102">
        <v>0.966066609019207</v>
      </c>
      <c r="J51" s="102">
        <v>0.965602836879433</v>
      </c>
      <c r="K51" s="106">
        <v>-0.00413017147301342</v>
      </c>
      <c r="L51" s="102">
        <v>0.863985382278065</v>
      </c>
      <c r="M51" s="102">
        <v>0.882582606189241</v>
      </c>
      <c r="N51" s="102">
        <v>0.877044917257683</v>
      </c>
      <c r="O51" s="106">
        <v>-0.0185972239111757</v>
      </c>
      <c r="P51" s="102">
        <v>0.920730711369009</v>
      </c>
      <c r="Q51" s="102">
        <v>0.935129089383913</v>
      </c>
      <c r="R51" s="102">
        <v>0.94879214547875</v>
      </c>
      <c r="S51" s="106">
        <v>-0.0143983780149036</v>
      </c>
    </row>
    <row r="52" spans="1:19">
      <c r="A52" s="100" t="s">
        <v>375</v>
      </c>
      <c r="B52" s="100" t="s">
        <v>1812</v>
      </c>
      <c r="C52" s="101">
        <v>15</v>
      </c>
      <c r="D52" s="102">
        <v>0.951219512195122</v>
      </c>
      <c r="E52" s="102">
        <v>0.939666238767651</v>
      </c>
      <c r="F52" s="102">
        <v>0.959475566150179</v>
      </c>
      <c r="G52" s="106">
        <v>0.011553273427471</v>
      </c>
      <c r="H52" s="102">
        <v>0.954278940117266</v>
      </c>
      <c r="I52" s="102">
        <v>0.965245162502348</v>
      </c>
      <c r="J52" s="102">
        <v>0.969753829781275</v>
      </c>
      <c r="K52" s="106">
        <v>-0.0109662223850819</v>
      </c>
      <c r="L52" s="102">
        <v>0.906475281150876</v>
      </c>
      <c r="M52" s="102">
        <v>0.926106831986975</v>
      </c>
      <c r="N52" s="102">
        <v>0.937127173943484</v>
      </c>
      <c r="O52" s="106">
        <v>-0.0196315508360985</v>
      </c>
      <c r="P52" s="102">
        <v>0.900340548792422</v>
      </c>
      <c r="Q52" s="102">
        <v>0.936966200539286</v>
      </c>
      <c r="R52" s="102">
        <v>0.946992107350109</v>
      </c>
      <c r="S52" s="106">
        <v>-0.0366256517468646</v>
      </c>
    </row>
    <row r="53" spans="1:19">
      <c r="A53" s="100" t="s">
        <v>375</v>
      </c>
      <c r="B53" s="100" t="s">
        <v>1813</v>
      </c>
      <c r="C53" s="101">
        <v>17</v>
      </c>
      <c r="D53" s="102">
        <v>0.988372093023256</v>
      </c>
      <c r="E53" s="102">
        <v>0.985769728331177</v>
      </c>
      <c r="F53" s="102">
        <v>0.98562874251497</v>
      </c>
      <c r="G53" s="106">
        <v>0.00260236469207853</v>
      </c>
      <c r="H53" s="102">
        <v>0.987901333869562</v>
      </c>
      <c r="I53" s="102">
        <v>0.990633774946761</v>
      </c>
      <c r="J53" s="102">
        <v>0.99102780189659</v>
      </c>
      <c r="K53" s="106">
        <v>-0.00273244107719917</v>
      </c>
      <c r="L53" s="102">
        <v>0.929502647630538</v>
      </c>
      <c r="M53" s="102">
        <v>0.94304882875073</v>
      </c>
      <c r="N53" s="102">
        <v>0.947222364097588</v>
      </c>
      <c r="O53" s="106">
        <v>-0.013546181120192</v>
      </c>
      <c r="P53" s="102">
        <v>0.960339654519502</v>
      </c>
      <c r="Q53" s="102">
        <v>0.96498801696061</v>
      </c>
      <c r="R53" s="102">
        <v>0.972601553252302</v>
      </c>
      <c r="S53" s="106">
        <v>-0.00464836244110722</v>
      </c>
    </row>
    <row r="54" spans="1:19">
      <c r="A54" s="100" t="s">
        <v>375</v>
      </c>
      <c r="B54" s="100" t="s">
        <v>1814</v>
      </c>
      <c r="C54" s="101">
        <v>12</v>
      </c>
      <c r="D54" s="102">
        <v>0.908163265306122</v>
      </c>
      <c r="E54" s="102">
        <v>0.937810945273632</v>
      </c>
      <c r="F54" s="102">
        <v>0.92512077294686</v>
      </c>
      <c r="G54" s="106">
        <v>-0.0296476799675094</v>
      </c>
      <c r="H54" s="102">
        <v>0.971912930083258</v>
      </c>
      <c r="I54" s="102">
        <v>0.982680722891566</v>
      </c>
      <c r="J54" s="102">
        <v>0.981918155863382</v>
      </c>
      <c r="K54" s="106">
        <v>-0.0107677928083082</v>
      </c>
      <c r="L54" s="102">
        <v>0.880830574781824</v>
      </c>
      <c r="M54" s="102">
        <v>0.898980537534754</v>
      </c>
      <c r="N54" s="102">
        <v>0.905202495505974</v>
      </c>
      <c r="O54" s="106">
        <v>-0.0181499627529307</v>
      </c>
      <c r="P54" s="102">
        <v>0.907150947281713</v>
      </c>
      <c r="Q54" s="102">
        <v>0.934681324035446</v>
      </c>
      <c r="R54" s="102">
        <v>0.944969662762805</v>
      </c>
      <c r="S54" s="106">
        <v>-0.0275303767537324</v>
      </c>
    </row>
    <row r="55" spans="1:19">
      <c r="A55" s="100" t="s">
        <v>375</v>
      </c>
      <c r="B55" s="100" t="s">
        <v>1815</v>
      </c>
      <c r="C55" s="101">
        <v>28</v>
      </c>
      <c r="D55" s="102">
        <v>0.971880492091388</v>
      </c>
      <c r="E55" s="102">
        <v>0.964285714285714</v>
      </c>
      <c r="F55" s="102">
        <v>0.965630114566285</v>
      </c>
      <c r="G55" s="106">
        <v>0.00759477780567408</v>
      </c>
      <c r="H55" s="102">
        <v>0.963526912181303</v>
      </c>
      <c r="I55" s="102">
        <v>0.976705003296462</v>
      </c>
      <c r="J55" s="102">
        <v>0.981827394799272</v>
      </c>
      <c r="K55" s="106">
        <v>-0.0131780911151587</v>
      </c>
      <c r="L55" s="102">
        <v>0.90895007082153</v>
      </c>
      <c r="M55" s="102">
        <v>0.929944082240617</v>
      </c>
      <c r="N55" s="102">
        <v>0.929497662206048</v>
      </c>
      <c r="O55" s="106">
        <v>-0.0209940114190875</v>
      </c>
      <c r="P55" s="102">
        <v>0.957507110725597</v>
      </c>
      <c r="Q55" s="102">
        <v>0.970483173528859</v>
      </c>
      <c r="R55" s="102">
        <v>0.976054342993621</v>
      </c>
      <c r="S55" s="106">
        <v>-0.0129760628032622</v>
      </c>
    </row>
    <row r="56" spans="1:19">
      <c r="A56" s="100" t="s">
        <v>375</v>
      </c>
      <c r="B56" s="100" t="s">
        <v>1816</v>
      </c>
      <c r="C56" s="101">
        <v>17</v>
      </c>
      <c r="D56" s="102">
        <v>0.966711051930759</v>
      </c>
      <c r="E56" s="102">
        <v>0.973821989528796</v>
      </c>
      <c r="F56" s="102">
        <v>0.976744186046512</v>
      </c>
      <c r="G56" s="106">
        <v>-0.00711093759803683</v>
      </c>
      <c r="H56" s="102">
        <v>0.968097423810115</v>
      </c>
      <c r="I56" s="102">
        <v>0.97563424429425</v>
      </c>
      <c r="J56" s="102">
        <v>0.979687430626471</v>
      </c>
      <c r="K56" s="106">
        <v>-0.00753682048413562</v>
      </c>
      <c r="L56" s="102">
        <v>0.906132407062813</v>
      </c>
      <c r="M56" s="102">
        <v>0.931310608286806</v>
      </c>
      <c r="N56" s="102">
        <v>0.933334813301958</v>
      </c>
      <c r="O56" s="106">
        <v>-0.0251782012239931</v>
      </c>
      <c r="P56" s="102">
        <v>0.935432339809669</v>
      </c>
      <c r="Q56" s="102">
        <v>0.949440376488072</v>
      </c>
      <c r="R56" s="102">
        <v>0.964951637338306</v>
      </c>
      <c r="S56" s="106">
        <v>-0.0140080366784028</v>
      </c>
    </row>
    <row r="57" spans="1:19">
      <c r="A57" s="100" t="s">
        <v>375</v>
      </c>
      <c r="B57" s="100" t="s">
        <v>1817</v>
      </c>
      <c r="C57" s="101">
        <v>19</v>
      </c>
      <c r="D57" s="102">
        <v>0.936989498249708</v>
      </c>
      <c r="E57" s="102">
        <v>0.950058072009291</v>
      </c>
      <c r="F57" s="102">
        <v>0.95338512763596</v>
      </c>
      <c r="G57" s="106">
        <v>-0.0130685737595833</v>
      </c>
      <c r="H57" s="102">
        <v>0.973329396712922</v>
      </c>
      <c r="I57" s="102">
        <v>0.976110292569985</v>
      </c>
      <c r="J57" s="102">
        <v>0.981599845051327</v>
      </c>
      <c r="K57" s="106">
        <v>-0.00278089585706331</v>
      </c>
      <c r="L57" s="102">
        <v>0.90916248400748</v>
      </c>
      <c r="M57" s="102">
        <v>0.926962744685329</v>
      </c>
      <c r="N57" s="102">
        <v>0.933565756343211</v>
      </c>
      <c r="O57" s="106">
        <v>-0.0178002606778498</v>
      </c>
      <c r="P57" s="102">
        <v>0.958185722688041</v>
      </c>
      <c r="Q57" s="102">
        <v>0.967427448609432</v>
      </c>
      <c r="R57" s="102">
        <v>0.970298781732798</v>
      </c>
      <c r="S57" s="106">
        <v>-0.0092417259213905</v>
      </c>
    </row>
    <row r="58" spans="1:19">
      <c r="A58" s="100" t="s">
        <v>375</v>
      </c>
      <c r="B58" s="100" t="s">
        <v>1818</v>
      </c>
      <c r="C58" s="101">
        <v>18</v>
      </c>
      <c r="D58" s="102">
        <v>0.925748502994012</v>
      </c>
      <c r="E58" s="102">
        <v>0.942420681551116</v>
      </c>
      <c r="F58" s="102">
        <v>0.95</v>
      </c>
      <c r="G58" s="106">
        <v>-0.0166721785571043</v>
      </c>
      <c r="H58" s="102">
        <v>0.929408706952567</v>
      </c>
      <c r="I58" s="102">
        <v>0.950703989833116</v>
      </c>
      <c r="J58" s="102">
        <v>0.949066722593403</v>
      </c>
      <c r="K58" s="106">
        <v>-0.0212952828805494</v>
      </c>
      <c r="L58" s="102">
        <v>0.897335932423652</v>
      </c>
      <c r="M58" s="102">
        <v>0.92120664860707</v>
      </c>
      <c r="N58" s="102">
        <v>0.918386913143782</v>
      </c>
      <c r="O58" s="106">
        <v>-0.0238707161834183</v>
      </c>
      <c r="P58" s="102">
        <v>0.931259012756517</v>
      </c>
      <c r="Q58" s="102">
        <v>0.947347523191876</v>
      </c>
      <c r="R58" s="102">
        <v>0.960319739613249</v>
      </c>
      <c r="S58" s="106">
        <v>-0.016088510435359</v>
      </c>
    </row>
    <row r="59" spans="1:19">
      <c r="A59" s="100" t="s">
        <v>375</v>
      </c>
      <c r="B59" s="100" t="s">
        <v>1819</v>
      </c>
      <c r="C59" s="101">
        <v>22</v>
      </c>
      <c r="D59" s="102">
        <v>0.980652962515115</v>
      </c>
      <c r="E59" s="102">
        <v>0.978947368421053</v>
      </c>
      <c r="F59" s="102">
        <v>0.977753058954394</v>
      </c>
      <c r="G59" s="106">
        <v>0.00170559409406223</v>
      </c>
      <c r="H59" s="102">
        <v>0.972955231718524</v>
      </c>
      <c r="I59" s="102">
        <v>0.987950262786822</v>
      </c>
      <c r="J59" s="102">
        <v>0.989355845109194</v>
      </c>
      <c r="K59" s="106">
        <v>-0.0149950310682978</v>
      </c>
      <c r="L59" s="102">
        <v>0.893549516432541</v>
      </c>
      <c r="M59" s="102">
        <v>0.934059735931291</v>
      </c>
      <c r="N59" s="102">
        <v>0.943407047164617</v>
      </c>
      <c r="O59" s="106">
        <v>-0.0405102194987497</v>
      </c>
      <c r="P59" s="102">
        <v>0.94206697205007</v>
      </c>
      <c r="Q59" s="102">
        <v>0.951995285863071</v>
      </c>
      <c r="R59" s="102">
        <v>0.964102694523213</v>
      </c>
      <c r="S59" s="106">
        <v>-0.00992831381300097</v>
      </c>
    </row>
    <row r="60" spans="1:19">
      <c r="A60" s="100" t="s">
        <v>375</v>
      </c>
      <c r="B60" s="100" t="s">
        <v>1820</v>
      </c>
      <c r="C60" s="101">
        <v>15</v>
      </c>
      <c r="D60" s="102">
        <v>0.866323907455013</v>
      </c>
      <c r="E60" s="102">
        <v>0.867310012062726</v>
      </c>
      <c r="F60" s="102">
        <v>0.90668202764977</v>
      </c>
      <c r="G60" s="106">
        <v>-0.000986104607713312</v>
      </c>
      <c r="H60" s="102">
        <v>0.938349611321507</v>
      </c>
      <c r="I60" s="102">
        <v>0.956635232697599</v>
      </c>
      <c r="J60" s="102">
        <v>0.943613189249099</v>
      </c>
      <c r="K60" s="106">
        <v>-0.0182856213760921</v>
      </c>
      <c r="L60" s="102">
        <v>0.840362766593582</v>
      </c>
      <c r="M60" s="102">
        <v>0.888248712461491</v>
      </c>
      <c r="N60" s="102">
        <v>0.891059388565623</v>
      </c>
      <c r="O60" s="106">
        <v>-0.0478859458679096</v>
      </c>
      <c r="P60" s="102">
        <v>0.872659067116436</v>
      </c>
      <c r="Q60" s="102">
        <v>0.934368491259273</v>
      </c>
      <c r="R60" s="102">
        <v>0.939767117112164</v>
      </c>
      <c r="S60" s="106">
        <v>-0.0617094241428372</v>
      </c>
    </row>
    <row r="61" spans="1:19">
      <c r="A61" s="100" t="s">
        <v>375</v>
      </c>
      <c r="B61" s="100" t="s">
        <v>1821</v>
      </c>
      <c r="C61" s="101">
        <v>8</v>
      </c>
      <c r="D61" s="102">
        <v>0.969767441860465</v>
      </c>
      <c r="E61" s="102">
        <v>0.964125560538117</v>
      </c>
      <c r="F61" s="102">
        <v>0.967532467532468</v>
      </c>
      <c r="G61" s="106">
        <v>0.00564188132234855</v>
      </c>
      <c r="H61" s="102">
        <v>0.975536579736903</v>
      </c>
      <c r="I61" s="102">
        <v>0.981614254276993</v>
      </c>
      <c r="J61" s="102">
        <v>0.975277531839542</v>
      </c>
      <c r="K61" s="106">
        <v>-0.00607767454009012</v>
      </c>
      <c r="L61" s="102">
        <v>0.923897992153243</v>
      </c>
      <c r="M61" s="102">
        <v>0.932561936537233</v>
      </c>
      <c r="N61" s="102">
        <v>0.934890689913505</v>
      </c>
      <c r="O61" s="106">
        <v>-0.00866394438399043</v>
      </c>
      <c r="P61" s="102">
        <v>0.950048573300499</v>
      </c>
      <c r="Q61" s="102">
        <v>0.966684420772304</v>
      </c>
      <c r="R61" s="102">
        <v>0.969478092945101</v>
      </c>
      <c r="S61" s="106">
        <v>-0.0166358474718042</v>
      </c>
    </row>
    <row r="62" spans="1:19">
      <c r="A62" s="100" t="s">
        <v>375</v>
      </c>
      <c r="B62" s="100" t="s">
        <v>1822</v>
      </c>
      <c r="C62" s="101">
        <v>10</v>
      </c>
      <c r="D62" s="102">
        <v>0.942268041237113</v>
      </c>
      <c r="E62" s="102">
        <v>0.926070038910506</v>
      </c>
      <c r="F62" s="102">
        <v>0.951612903225806</v>
      </c>
      <c r="G62" s="106">
        <v>0.0161980023266075</v>
      </c>
      <c r="H62" s="102">
        <v>0.975926934010766</v>
      </c>
      <c r="I62" s="102">
        <v>0.984494250094968</v>
      </c>
      <c r="J62" s="102">
        <v>0.986567422537649</v>
      </c>
      <c r="K62" s="106">
        <v>-0.00856731608420203</v>
      </c>
      <c r="L62" s="102">
        <v>0.88982640779048</v>
      </c>
      <c r="M62" s="102">
        <v>0.927651345097904</v>
      </c>
      <c r="N62" s="102">
        <v>0.94211528474987</v>
      </c>
      <c r="O62" s="106">
        <v>-0.0378249373074242</v>
      </c>
      <c r="P62" s="102">
        <v>0.90388411518811</v>
      </c>
      <c r="Q62" s="102">
        <v>0.957206482532049</v>
      </c>
      <c r="R62" s="102">
        <v>0.965062733582488</v>
      </c>
      <c r="S62" s="106">
        <v>-0.0533223673439389</v>
      </c>
    </row>
    <row r="63" spans="1:19">
      <c r="A63" s="100" t="s">
        <v>375</v>
      </c>
      <c r="B63" s="100" t="s">
        <v>33</v>
      </c>
      <c r="C63" s="101">
        <v>15</v>
      </c>
      <c r="D63" s="102">
        <v>0.851153039832285</v>
      </c>
      <c r="E63" s="102">
        <v>0.857</v>
      </c>
      <c r="F63" s="102">
        <v>0.863377609108159</v>
      </c>
      <c r="G63" s="106">
        <v>-0.00584696016771491</v>
      </c>
      <c r="H63" s="102">
        <v>0.956352109241648</v>
      </c>
      <c r="I63" s="102">
        <v>0.966609524098487</v>
      </c>
      <c r="J63" s="102">
        <v>0.973790353037147</v>
      </c>
      <c r="K63" s="106">
        <v>-0.0102574148568391</v>
      </c>
      <c r="L63" s="102">
        <v>0.739113694990952</v>
      </c>
      <c r="M63" s="102">
        <v>0.795803813887161</v>
      </c>
      <c r="N63" s="102">
        <v>0.805217759112951</v>
      </c>
      <c r="O63" s="106">
        <v>-0.056690118896209</v>
      </c>
      <c r="P63" s="102">
        <v>0.901346637158183</v>
      </c>
      <c r="Q63" s="102">
        <v>0.939886253170497</v>
      </c>
      <c r="R63" s="102">
        <v>0.94928963901841</v>
      </c>
      <c r="S63" s="106">
        <v>-0.0385396160123144</v>
      </c>
    </row>
    <row r="64" spans="1:19">
      <c r="A64" s="97" t="s">
        <v>668</v>
      </c>
      <c r="B64" s="97" t="s">
        <v>1897</v>
      </c>
      <c r="C64" s="98">
        <v>256</v>
      </c>
      <c r="D64" s="99">
        <v>0.905547425834775</v>
      </c>
      <c r="E64" s="99">
        <v>0.916361339229311</v>
      </c>
      <c r="F64" s="99">
        <v>0.9217125382263</v>
      </c>
      <c r="G64" s="105">
        <v>-0.0108139133945369</v>
      </c>
      <c r="H64" s="99">
        <v>0.939661552844631</v>
      </c>
      <c r="I64" s="99">
        <v>0.957843628936715</v>
      </c>
      <c r="J64" s="99">
        <v>0.957788537282342</v>
      </c>
      <c r="K64" s="105">
        <v>-0.0181820760920834</v>
      </c>
      <c r="L64" s="99">
        <v>0.903604562836386</v>
      </c>
      <c r="M64" s="99">
        <v>0.925083404199647</v>
      </c>
      <c r="N64" s="99">
        <v>0.928795554398305</v>
      </c>
      <c r="O64" s="105">
        <v>-0.0214788413632609</v>
      </c>
      <c r="P64" s="99">
        <v>0.93843152241688</v>
      </c>
      <c r="Q64" s="99">
        <v>0.955882919844701</v>
      </c>
      <c r="R64" s="99">
        <v>0.96286767325418</v>
      </c>
      <c r="S64" s="105">
        <v>-0.0174513974278213</v>
      </c>
    </row>
    <row r="65" spans="1:19">
      <c r="A65" s="100" t="s">
        <v>668</v>
      </c>
      <c r="B65" s="100" t="s">
        <v>1823</v>
      </c>
      <c r="C65" s="101">
        <v>48</v>
      </c>
      <c r="D65" s="102">
        <v>0.931205673758865</v>
      </c>
      <c r="E65" s="102">
        <v>0.930679478380233</v>
      </c>
      <c r="F65" s="102">
        <v>0.932539682539683</v>
      </c>
      <c r="G65" s="106">
        <v>0.000526195378631855</v>
      </c>
      <c r="H65" s="102">
        <v>0.946276301621024</v>
      </c>
      <c r="I65" s="102">
        <v>0.967463899400735</v>
      </c>
      <c r="J65" s="102">
        <v>0.965186062771908</v>
      </c>
      <c r="K65" s="106">
        <v>-0.0211875977797116</v>
      </c>
      <c r="L65" s="102">
        <v>0.925332014008129</v>
      </c>
      <c r="M65" s="102">
        <v>0.942013914945166</v>
      </c>
      <c r="N65" s="102">
        <v>0.946608918582971</v>
      </c>
      <c r="O65" s="106">
        <v>-0.0166819009370364</v>
      </c>
      <c r="P65" s="102">
        <v>0.947008256984504</v>
      </c>
      <c r="Q65" s="102">
        <v>0.961053371884035</v>
      </c>
      <c r="R65" s="102">
        <v>0.969171427319083</v>
      </c>
      <c r="S65" s="106">
        <v>-0.0140451148995313</v>
      </c>
    </row>
    <row r="66" spans="1:19">
      <c r="A66" s="100" t="s">
        <v>668</v>
      </c>
      <c r="B66" s="100" t="s">
        <v>1824</v>
      </c>
      <c r="C66" s="101">
        <v>41</v>
      </c>
      <c r="D66" s="102">
        <v>0.926907630522088</v>
      </c>
      <c r="E66" s="102">
        <v>0.950457317073171</v>
      </c>
      <c r="F66" s="102">
        <v>0.948872180451128</v>
      </c>
      <c r="G66" s="106">
        <v>-0.0235496865510824</v>
      </c>
      <c r="H66" s="102">
        <v>0.952796226778323</v>
      </c>
      <c r="I66" s="102">
        <v>0.968993687337542</v>
      </c>
      <c r="J66" s="102">
        <v>0.963886590388145</v>
      </c>
      <c r="K66" s="106">
        <v>-0.0161974605592186</v>
      </c>
      <c r="L66" s="102">
        <v>0.923505630955819</v>
      </c>
      <c r="M66" s="102">
        <v>0.940543020030144</v>
      </c>
      <c r="N66" s="102">
        <v>0.936333114579469</v>
      </c>
      <c r="O66" s="106">
        <v>-0.0170373890743249</v>
      </c>
      <c r="P66" s="102">
        <v>0.95075713706642</v>
      </c>
      <c r="Q66" s="102">
        <v>0.963072519846822</v>
      </c>
      <c r="R66" s="102">
        <v>0.967205277751219</v>
      </c>
      <c r="S66" s="106">
        <v>-0.0123153827804021</v>
      </c>
    </row>
    <row r="67" spans="1:19">
      <c r="A67" s="100" t="s">
        <v>668</v>
      </c>
      <c r="B67" s="100" t="s">
        <v>1825</v>
      </c>
      <c r="C67" s="101">
        <v>48</v>
      </c>
      <c r="D67" s="102">
        <v>0.850668647845468</v>
      </c>
      <c r="E67" s="102">
        <v>0.852353780313837</v>
      </c>
      <c r="F67" s="102">
        <v>0.875437368789363</v>
      </c>
      <c r="G67" s="106">
        <v>-0.00168513246836932</v>
      </c>
      <c r="H67" s="102">
        <v>0.935785355686602</v>
      </c>
      <c r="I67" s="102">
        <v>0.946191805840929</v>
      </c>
      <c r="J67" s="102">
        <v>0.953980294707472</v>
      </c>
      <c r="K67" s="106">
        <v>-0.0104064501543265</v>
      </c>
      <c r="L67" s="102">
        <v>0.90988114832061</v>
      </c>
      <c r="M67" s="102">
        <v>0.922115097553694</v>
      </c>
      <c r="N67" s="102">
        <v>0.933455401517133</v>
      </c>
      <c r="O67" s="106">
        <v>-0.012233949233084</v>
      </c>
      <c r="P67" s="102">
        <v>0.945308749302573</v>
      </c>
      <c r="Q67" s="102">
        <v>0.957125385188273</v>
      </c>
      <c r="R67" s="102">
        <v>0.964079633625792</v>
      </c>
      <c r="S67" s="106">
        <v>-0.0118166358856995</v>
      </c>
    </row>
    <row r="68" spans="1:19">
      <c r="A68" s="100" t="s">
        <v>668</v>
      </c>
      <c r="B68" s="100" t="s">
        <v>1826</v>
      </c>
      <c r="C68" s="101">
        <v>49</v>
      </c>
      <c r="D68" s="102">
        <v>0.903080390683696</v>
      </c>
      <c r="E68" s="102">
        <v>0.916030534351145</v>
      </c>
      <c r="F68" s="102">
        <v>0.91970802919708</v>
      </c>
      <c r="G68" s="106">
        <v>-0.0129501436674485</v>
      </c>
      <c r="H68" s="102">
        <v>0.932053671263511</v>
      </c>
      <c r="I68" s="102">
        <v>0.95631601995151</v>
      </c>
      <c r="J68" s="102">
        <v>0.964238809237168</v>
      </c>
      <c r="K68" s="106">
        <v>-0.0242623486879987</v>
      </c>
      <c r="L68" s="102">
        <v>0.873667536339918</v>
      </c>
      <c r="M68" s="102">
        <v>0.913219477287535</v>
      </c>
      <c r="N68" s="102">
        <v>0.927757104811937</v>
      </c>
      <c r="O68" s="106">
        <v>-0.0395519409476166</v>
      </c>
      <c r="P68" s="102">
        <v>0.911139042552414</v>
      </c>
      <c r="Q68" s="102">
        <v>0.942454780153936</v>
      </c>
      <c r="R68" s="102">
        <v>0.959270026556594</v>
      </c>
      <c r="S68" s="106">
        <v>-0.0313157376015224</v>
      </c>
    </row>
    <row r="69" spans="1:19">
      <c r="A69" s="100" t="s">
        <v>668</v>
      </c>
      <c r="B69" s="100" t="s">
        <v>1827</v>
      </c>
      <c r="C69" s="101">
        <v>31</v>
      </c>
      <c r="D69" s="102">
        <v>0.925047438330171</v>
      </c>
      <c r="E69" s="102">
        <v>0.936651583710407</v>
      </c>
      <c r="F69" s="102">
        <v>0.925925925925926</v>
      </c>
      <c r="G69" s="106">
        <v>-0.0116041453802365</v>
      </c>
      <c r="H69" s="102">
        <v>0.94670736135064</v>
      </c>
      <c r="I69" s="102">
        <v>0.963258935122804</v>
      </c>
      <c r="J69" s="102">
        <v>0.949607945635128</v>
      </c>
      <c r="K69" s="106">
        <v>-0.0165515737721638</v>
      </c>
      <c r="L69" s="102">
        <v>0.898372969047835</v>
      </c>
      <c r="M69" s="102">
        <v>0.917592753178489</v>
      </c>
      <c r="N69" s="102">
        <v>0.907068594993321</v>
      </c>
      <c r="O69" s="106">
        <v>-0.0192197841306538</v>
      </c>
      <c r="P69" s="102">
        <v>0.934376881396749</v>
      </c>
      <c r="Q69" s="102">
        <v>0.954396986135065</v>
      </c>
      <c r="R69" s="102">
        <v>0.954170166377754</v>
      </c>
      <c r="S69" s="106">
        <v>-0.0200201047383162</v>
      </c>
    </row>
    <row r="70" spans="1:19">
      <c r="A70" s="100" t="s">
        <v>668</v>
      </c>
      <c r="B70" s="100" t="s">
        <v>1828</v>
      </c>
      <c r="C70" s="101">
        <v>31</v>
      </c>
      <c r="D70" s="102">
        <v>0.900088417329797</v>
      </c>
      <c r="E70" s="102">
        <v>0.918196994991653</v>
      </c>
      <c r="F70" s="102">
        <v>0.931229773462783</v>
      </c>
      <c r="G70" s="106">
        <v>-0.0181085776618561</v>
      </c>
      <c r="H70" s="102">
        <v>0.924761781572026</v>
      </c>
      <c r="I70" s="102">
        <v>0.947554174345632</v>
      </c>
      <c r="J70" s="102">
        <v>0.946808510638298</v>
      </c>
      <c r="K70" s="106">
        <v>-0.0227923927736057</v>
      </c>
      <c r="L70" s="102">
        <v>0.888597852800414</v>
      </c>
      <c r="M70" s="102">
        <v>0.913224683506185</v>
      </c>
      <c r="N70" s="102">
        <v>0.915460086556545</v>
      </c>
      <c r="O70" s="106">
        <v>-0.0246268307057714</v>
      </c>
      <c r="P70" s="102">
        <v>0.940550394519993</v>
      </c>
      <c r="Q70" s="102">
        <v>0.956703034228691</v>
      </c>
      <c r="R70" s="102">
        <v>0.961214926347731</v>
      </c>
      <c r="S70" s="106">
        <v>-0.0161526397086975</v>
      </c>
    </row>
    <row r="71" spans="1:19">
      <c r="A71" s="100" t="s">
        <v>668</v>
      </c>
      <c r="B71" s="100" t="s">
        <v>33</v>
      </c>
      <c r="C71" s="101">
        <v>8</v>
      </c>
      <c r="D71" s="102" t="s">
        <v>33</v>
      </c>
      <c r="E71" s="102" t="s">
        <v>33</v>
      </c>
      <c r="F71" s="102" t="s">
        <v>33</v>
      </c>
      <c r="G71" s="106" t="s">
        <v>33</v>
      </c>
      <c r="H71" s="102" t="s">
        <v>33</v>
      </c>
      <c r="I71" s="102" t="s">
        <v>33</v>
      </c>
      <c r="J71" s="102" t="s">
        <v>33</v>
      </c>
      <c r="K71" s="106" t="s">
        <v>33</v>
      </c>
      <c r="L71" s="102" t="s">
        <v>33</v>
      </c>
      <c r="M71" s="102" t="s">
        <v>33</v>
      </c>
      <c r="N71" s="102" t="s">
        <v>33</v>
      </c>
      <c r="O71" s="106" t="s">
        <v>33</v>
      </c>
      <c r="P71" s="102" t="s">
        <v>33</v>
      </c>
      <c r="Q71" s="102" t="s">
        <v>33</v>
      </c>
      <c r="R71" s="102" t="s">
        <v>33</v>
      </c>
      <c r="S71" s="106" t="s">
        <v>33</v>
      </c>
    </row>
    <row r="72" spans="1:19">
      <c r="A72" s="97" t="s">
        <v>927</v>
      </c>
      <c r="B72" s="97" t="s">
        <v>1897</v>
      </c>
      <c r="C72" s="98">
        <v>156</v>
      </c>
      <c r="D72" s="99">
        <v>0.908966648441771</v>
      </c>
      <c r="E72" s="99">
        <v>0.92075863860743</v>
      </c>
      <c r="F72" s="99">
        <v>0.934223541048467</v>
      </c>
      <c r="G72" s="105">
        <v>-0.011791990165659</v>
      </c>
      <c r="H72" s="99">
        <v>0.918277104932219</v>
      </c>
      <c r="I72" s="99">
        <v>0.945085952057385</v>
      </c>
      <c r="J72" s="99">
        <v>0.952947071403778</v>
      </c>
      <c r="K72" s="105">
        <v>-0.0268088471251664</v>
      </c>
      <c r="L72" s="99">
        <v>0.876799096072206</v>
      </c>
      <c r="M72" s="99">
        <v>0.90957311178671</v>
      </c>
      <c r="N72" s="99">
        <v>0.923056466873439</v>
      </c>
      <c r="O72" s="105">
        <v>-0.0327740157145043</v>
      </c>
      <c r="P72" s="99">
        <v>0.919862001465687</v>
      </c>
      <c r="Q72" s="99">
        <v>0.949916980366807</v>
      </c>
      <c r="R72" s="99">
        <v>0.958301028906418</v>
      </c>
      <c r="S72" s="105">
        <v>-0.0300549789011207</v>
      </c>
    </row>
    <row r="73" spans="1:19">
      <c r="A73" s="100" t="s">
        <v>927</v>
      </c>
      <c r="B73" s="100" t="s">
        <v>1829</v>
      </c>
      <c r="C73" s="101">
        <v>51</v>
      </c>
      <c r="D73" s="102">
        <v>0.9004329004329</v>
      </c>
      <c r="E73" s="102">
        <v>0.910483870967742</v>
      </c>
      <c r="F73" s="102">
        <v>0.932773109243697</v>
      </c>
      <c r="G73" s="106">
        <v>-0.0100509705348415</v>
      </c>
      <c r="H73" s="102">
        <v>0.901894692023843</v>
      </c>
      <c r="I73" s="102">
        <v>0.934163407930218</v>
      </c>
      <c r="J73" s="102">
        <v>0.943895993438838</v>
      </c>
      <c r="K73" s="106">
        <v>-0.0322687159063749</v>
      </c>
      <c r="L73" s="102">
        <v>0.869766534203804</v>
      </c>
      <c r="M73" s="102">
        <v>0.911082016110152</v>
      </c>
      <c r="N73" s="102">
        <v>0.92713870579063</v>
      </c>
      <c r="O73" s="106">
        <v>-0.0413154819063489</v>
      </c>
      <c r="P73" s="102">
        <v>0.901348668983752</v>
      </c>
      <c r="Q73" s="102">
        <v>0.944111111971324</v>
      </c>
      <c r="R73" s="102">
        <v>0.950944859324691</v>
      </c>
      <c r="S73" s="106">
        <v>-0.0427624429875723</v>
      </c>
    </row>
    <row r="74" spans="1:19">
      <c r="A74" s="100" t="s">
        <v>927</v>
      </c>
      <c r="B74" s="100" t="s">
        <v>1830</v>
      </c>
      <c r="C74" s="101">
        <v>77</v>
      </c>
      <c r="D74" s="102">
        <v>0.890773405698779</v>
      </c>
      <c r="E74" s="102">
        <v>0.903479973736047</v>
      </c>
      <c r="F74" s="102">
        <v>0.919825978868863</v>
      </c>
      <c r="G74" s="106">
        <v>-0.0127065680372684</v>
      </c>
      <c r="H74" s="102">
        <v>0.915498999142122</v>
      </c>
      <c r="I74" s="102">
        <v>0.947577037032127</v>
      </c>
      <c r="J74" s="102">
        <v>0.956287406770817</v>
      </c>
      <c r="K74" s="106">
        <v>-0.0320780378900054</v>
      </c>
      <c r="L74" s="102">
        <v>0.867283758749736</v>
      </c>
      <c r="M74" s="102">
        <v>0.903426151164255</v>
      </c>
      <c r="N74" s="102">
        <v>0.916871796445781</v>
      </c>
      <c r="O74" s="106">
        <v>-0.0361423924145192</v>
      </c>
      <c r="P74" s="102">
        <v>0.92193745463999</v>
      </c>
      <c r="Q74" s="102">
        <v>0.950977961920276</v>
      </c>
      <c r="R74" s="102">
        <v>0.960621498831106</v>
      </c>
      <c r="S74" s="106">
        <v>-0.0290405072802853</v>
      </c>
    </row>
    <row r="75" spans="1:19">
      <c r="A75" s="100" t="s">
        <v>927</v>
      </c>
      <c r="B75" s="100" t="s">
        <v>1831</v>
      </c>
      <c r="C75" s="101">
        <v>28</v>
      </c>
      <c r="D75" s="102">
        <v>0.944606413994169</v>
      </c>
      <c r="E75" s="102">
        <v>0.956721915285451</v>
      </c>
      <c r="F75" s="102">
        <v>0.956483126110124</v>
      </c>
      <c r="G75" s="106">
        <v>-0.0121155012912821</v>
      </c>
      <c r="H75" s="102">
        <v>0.942531166400558</v>
      </c>
      <c r="I75" s="102">
        <v>0.954832662513095</v>
      </c>
      <c r="J75" s="102">
        <v>0.956606813996317</v>
      </c>
      <c r="K75" s="106">
        <v>-0.0123014961125364</v>
      </c>
      <c r="L75" s="102">
        <v>0.901367197826018</v>
      </c>
      <c r="M75" s="102">
        <v>0.917880575618901</v>
      </c>
      <c r="N75" s="102">
        <v>0.929380127239243</v>
      </c>
      <c r="O75" s="106">
        <v>-0.0165133777928825</v>
      </c>
      <c r="P75" s="102">
        <v>0.939900239263555</v>
      </c>
      <c r="Q75" s="102">
        <v>0.955863334862959</v>
      </c>
      <c r="R75" s="102">
        <v>0.962827550284478</v>
      </c>
      <c r="S75" s="106">
        <v>-0.0159630955994045</v>
      </c>
    </row>
    <row r="76" spans="1:19">
      <c r="A76" s="97" t="s">
        <v>1085</v>
      </c>
      <c r="B76" s="97" t="s">
        <v>1897</v>
      </c>
      <c r="C76" s="98">
        <v>367</v>
      </c>
      <c r="D76" s="99">
        <v>0.932298041615667</v>
      </c>
      <c r="E76" s="99">
        <v>0.936243291592129</v>
      </c>
      <c r="F76" s="99">
        <v>0.944708393582593</v>
      </c>
      <c r="G76" s="105">
        <v>-0.00394524997646173</v>
      </c>
      <c r="H76" s="99">
        <v>0.951870799887997</v>
      </c>
      <c r="I76" s="99">
        <v>0.96491108107675</v>
      </c>
      <c r="J76" s="99">
        <v>0.968822074389227</v>
      </c>
      <c r="K76" s="105">
        <v>-0.0130402811887526</v>
      </c>
      <c r="L76" s="99">
        <v>0.869020673884637</v>
      </c>
      <c r="M76" s="99">
        <v>0.899333842611636</v>
      </c>
      <c r="N76" s="99">
        <v>0.906684125376354</v>
      </c>
      <c r="O76" s="105">
        <v>-0.0303131687269992</v>
      </c>
      <c r="P76" s="99">
        <v>0.934358586360211</v>
      </c>
      <c r="Q76" s="99">
        <v>0.955018169041726</v>
      </c>
      <c r="R76" s="99">
        <v>0.963030515450271</v>
      </c>
      <c r="S76" s="105">
        <v>-0.020659582681515</v>
      </c>
    </row>
    <row r="77" spans="1:19">
      <c r="A77" s="100" t="s">
        <v>1085</v>
      </c>
      <c r="B77" s="100" t="s">
        <v>1832</v>
      </c>
      <c r="C77" s="101">
        <v>20</v>
      </c>
      <c r="D77" s="102">
        <v>0.955204216073781</v>
      </c>
      <c r="E77" s="102">
        <v>0.954601226993865</v>
      </c>
      <c r="F77" s="102">
        <v>0.953125</v>
      </c>
      <c r="G77" s="106">
        <v>0.000602989079916183</v>
      </c>
      <c r="H77" s="102">
        <v>0.958259672106742</v>
      </c>
      <c r="I77" s="102">
        <v>0.974030176772784</v>
      </c>
      <c r="J77" s="102">
        <v>0.97583755642804</v>
      </c>
      <c r="K77" s="106">
        <v>-0.0157705046660421</v>
      </c>
      <c r="L77" s="102">
        <v>0.904293131362004</v>
      </c>
      <c r="M77" s="102">
        <v>0.937057562396343</v>
      </c>
      <c r="N77" s="102">
        <v>0.935935797429822</v>
      </c>
      <c r="O77" s="106">
        <v>-0.0327644310343393</v>
      </c>
      <c r="P77" s="102">
        <v>0.957711601547043</v>
      </c>
      <c r="Q77" s="102">
        <v>0.971748733096664</v>
      </c>
      <c r="R77" s="102">
        <v>0.976080825390025</v>
      </c>
      <c r="S77" s="106">
        <v>-0.0140371315496209</v>
      </c>
    </row>
    <row r="78" spans="1:19">
      <c r="A78" s="100" t="s">
        <v>1085</v>
      </c>
      <c r="B78" s="100" t="s">
        <v>1833</v>
      </c>
      <c r="C78" s="101">
        <v>26</v>
      </c>
      <c r="D78" s="102">
        <v>0.911504424778761</v>
      </c>
      <c r="E78" s="102">
        <v>0.910501193317422</v>
      </c>
      <c r="F78" s="102">
        <v>0.920415224913495</v>
      </c>
      <c r="G78" s="106">
        <v>0.00100323146133863</v>
      </c>
      <c r="H78" s="102">
        <v>0.953080101216601</v>
      </c>
      <c r="I78" s="102">
        <v>0.972030164777449</v>
      </c>
      <c r="J78" s="102">
        <v>0.97093878964532</v>
      </c>
      <c r="K78" s="106">
        <v>-0.0189500635608478</v>
      </c>
      <c r="L78" s="102">
        <v>0.905974352742713</v>
      </c>
      <c r="M78" s="102">
        <v>0.933697066616497</v>
      </c>
      <c r="N78" s="102">
        <v>0.938746356526507</v>
      </c>
      <c r="O78" s="106">
        <v>-0.027722713873784</v>
      </c>
      <c r="P78" s="102">
        <v>0.914841066406534</v>
      </c>
      <c r="Q78" s="102">
        <v>0.93162612321345</v>
      </c>
      <c r="R78" s="102">
        <v>0.937967715999753</v>
      </c>
      <c r="S78" s="106">
        <v>-0.0167850568069159</v>
      </c>
    </row>
    <row r="79" spans="1:19">
      <c r="A79" s="100" t="s">
        <v>1085</v>
      </c>
      <c r="B79" s="100" t="s">
        <v>1834</v>
      </c>
      <c r="C79" s="101">
        <v>21</v>
      </c>
      <c r="D79" s="102">
        <v>0.919109026963658</v>
      </c>
      <c r="E79" s="102">
        <v>0.90695067264574</v>
      </c>
      <c r="F79" s="102">
        <v>0.915254237288136</v>
      </c>
      <c r="G79" s="106">
        <v>0.0121583543179178</v>
      </c>
      <c r="H79" s="102">
        <v>0.960674979510596</v>
      </c>
      <c r="I79" s="102">
        <v>0.963971768180979</v>
      </c>
      <c r="J79" s="102">
        <v>0.970698079111171</v>
      </c>
      <c r="K79" s="106">
        <v>-0.00329678867038308</v>
      </c>
      <c r="L79" s="102">
        <v>0.832982086406744</v>
      </c>
      <c r="M79" s="102">
        <v>0.855006603519037</v>
      </c>
      <c r="N79" s="102">
        <v>0.853396693661736</v>
      </c>
      <c r="O79" s="106">
        <v>-0.0220245171122926</v>
      </c>
      <c r="P79" s="102">
        <v>0.918996048587736</v>
      </c>
      <c r="Q79" s="102">
        <v>0.945269675367094</v>
      </c>
      <c r="R79" s="102">
        <v>0.947781971996895</v>
      </c>
      <c r="S79" s="106">
        <v>-0.0262736267793576</v>
      </c>
    </row>
    <row r="80" spans="1:19">
      <c r="A80" s="100" t="s">
        <v>1085</v>
      </c>
      <c r="B80" s="100" t="s">
        <v>1835</v>
      </c>
      <c r="C80" s="101">
        <v>16</v>
      </c>
      <c r="D80" s="102">
        <v>0.923276983094928</v>
      </c>
      <c r="E80" s="102">
        <v>0.932926829268293</v>
      </c>
      <c r="F80" s="102">
        <v>0.930342384887839</v>
      </c>
      <c r="G80" s="106">
        <v>-0.00964984617336428</v>
      </c>
      <c r="H80" s="102">
        <v>0.898540467637908</v>
      </c>
      <c r="I80" s="102">
        <v>0.907994798849442</v>
      </c>
      <c r="J80" s="102">
        <v>0.907125239448611</v>
      </c>
      <c r="K80" s="106">
        <v>-0.00945433121153472</v>
      </c>
      <c r="L80" s="102">
        <v>0.673775154566213</v>
      </c>
      <c r="M80" s="102">
        <v>0.704388142427466</v>
      </c>
      <c r="N80" s="102">
        <v>0.700554644364037</v>
      </c>
      <c r="O80" s="106">
        <v>-0.0306129878612532</v>
      </c>
      <c r="P80" s="102">
        <v>0.868768856967399</v>
      </c>
      <c r="Q80" s="102">
        <v>0.898257226534284</v>
      </c>
      <c r="R80" s="102">
        <v>0.900954026442308</v>
      </c>
      <c r="S80" s="106">
        <v>-0.0294883695668851</v>
      </c>
    </row>
    <row r="81" spans="1:19">
      <c r="A81" s="100" t="s">
        <v>1085</v>
      </c>
      <c r="B81" s="100" t="s">
        <v>1836</v>
      </c>
      <c r="C81" s="101">
        <v>24</v>
      </c>
      <c r="D81" s="102">
        <v>0.957089552238806</v>
      </c>
      <c r="E81" s="102">
        <v>0.946188340807175</v>
      </c>
      <c r="F81" s="102">
        <v>0.960537363560034</v>
      </c>
      <c r="G81" s="106">
        <v>0.0109012114316311</v>
      </c>
      <c r="H81" s="102">
        <v>0.961909523151054</v>
      </c>
      <c r="I81" s="102">
        <v>0.974285677495783</v>
      </c>
      <c r="J81" s="102">
        <v>0.976754906593217</v>
      </c>
      <c r="K81" s="106">
        <v>-0.0123761543447294</v>
      </c>
      <c r="L81" s="102">
        <v>0.881431291417144</v>
      </c>
      <c r="M81" s="102">
        <v>0.915324294047205</v>
      </c>
      <c r="N81" s="102">
        <v>0.926046720678568</v>
      </c>
      <c r="O81" s="106">
        <v>-0.0338930026300607</v>
      </c>
      <c r="P81" s="102">
        <v>0.95467662536072</v>
      </c>
      <c r="Q81" s="102">
        <v>0.970365087240552</v>
      </c>
      <c r="R81" s="102">
        <v>0.976294945033844</v>
      </c>
      <c r="S81" s="106">
        <v>-0.0156884618798326</v>
      </c>
    </row>
    <row r="82" spans="1:19">
      <c r="A82" s="100" t="s">
        <v>1085</v>
      </c>
      <c r="B82" s="100" t="s">
        <v>1837</v>
      </c>
      <c r="C82" s="101">
        <v>20</v>
      </c>
      <c r="D82" s="102">
        <v>0.9177545691906</v>
      </c>
      <c r="E82" s="102">
        <v>0.945879458794588</v>
      </c>
      <c r="F82" s="102">
        <v>0.960233918128655</v>
      </c>
      <c r="G82" s="106">
        <v>-0.0281248896039874</v>
      </c>
      <c r="H82" s="102">
        <v>0.962200956937799</v>
      </c>
      <c r="I82" s="102">
        <v>0.971233360819885</v>
      </c>
      <c r="J82" s="102">
        <v>0.975100957140626</v>
      </c>
      <c r="K82" s="106">
        <v>-0.00903240388208548</v>
      </c>
      <c r="L82" s="102">
        <v>0.911832903938167</v>
      </c>
      <c r="M82" s="102">
        <v>0.939545293909766</v>
      </c>
      <c r="N82" s="102">
        <v>0.946342116418643</v>
      </c>
      <c r="O82" s="106">
        <v>-0.0277123899715985</v>
      </c>
      <c r="P82" s="102">
        <v>0.948645703782784</v>
      </c>
      <c r="Q82" s="102">
        <v>0.965672817853693</v>
      </c>
      <c r="R82" s="102">
        <v>0.973489651872234</v>
      </c>
      <c r="S82" s="106">
        <v>-0.017027114070909</v>
      </c>
    </row>
    <row r="83" spans="1:19">
      <c r="A83" s="100" t="s">
        <v>1085</v>
      </c>
      <c r="B83" s="100" t="s">
        <v>1838</v>
      </c>
      <c r="C83" s="101">
        <v>11</v>
      </c>
      <c r="D83" s="102">
        <v>0.918918918918919</v>
      </c>
      <c r="E83" s="102">
        <v>0.936967632027257</v>
      </c>
      <c r="F83" s="102">
        <v>0.9375</v>
      </c>
      <c r="G83" s="106">
        <v>-0.0180487131083382</v>
      </c>
      <c r="H83" s="102">
        <v>0.953014720709821</v>
      </c>
      <c r="I83" s="102">
        <v>0.973633090730141</v>
      </c>
      <c r="J83" s="102">
        <v>0.971179492245382</v>
      </c>
      <c r="K83" s="106">
        <v>-0.0206183700203201</v>
      </c>
      <c r="L83" s="102">
        <v>0.908001165109453</v>
      </c>
      <c r="M83" s="102">
        <v>0.937967831334663</v>
      </c>
      <c r="N83" s="102">
        <v>0.946310382297738</v>
      </c>
      <c r="O83" s="106">
        <v>-0.0299666662252098</v>
      </c>
      <c r="P83" s="102">
        <v>0.946647051155515</v>
      </c>
      <c r="Q83" s="102">
        <v>0.9662604233483</v>
      </c>
      <c r="R83" s="102">
        <v>0.972908621621081</v>
      </c>
      <c r="S83" s="106">
        <v>-0.0196133721927853</v>
      </c>
    </row>
    <row r="84" spans="1:19">
      <c r="A84" s="100" t="s">
        <v>1085</v>
      </c>
      <c r="B84" s="100" t="s">
        <v>1839</v>
      </c>
      <c r="C84" s="101">
        <v>17</v>
      </c>
      <c r="D84" s="102">
        <v>0.951149425287356</v>
      </c>
      <c r="E84" s="102">
        <v>0.952445652173913</v>
      </c>
      <c r="F84" s="102">
        <v>0.956636005256242</v>
      </c>
      <c r="G84" s="106">
        <v>-0.00129622688655673</v>
      </c>
      <c r="H84" s="102">
        <v>0.964699061168967</v>
      </c>
      <c r="I84" s="102">
        <v>0.964859382709281</v>
      </c>
      <c r="J84" s="102">
        <v>0.978068641654594</v>
      </c>
      <c r="K84" s="106">
        <v>-0.000160321540313979</v>
      </c>
      <c r="L84" s="102">
        <v>0.926432219075441</v>
      </c>
      <c r="M84" s="102">
        <v>0.940655665807796</v>
      </c>
      <c r="N84" s="102">
        <v>0.943473047909277</v>
      </c>
      <c r="O84" s="106">
        <v>-0.0142234467323546</v>
      </c>
      <c r="P84" s="102">
        <v>0.953974333131761</v>
      </c>
      <c r="Q84" s="102">
        <v>0.966850828729282</v>
      </c>
      <c r="R84" s="102">
        <v>0.972475253109225</v>
      </c>
      <c r="S84" s="106">
        <v>-0.0128764955975207</v>
      </c>
    </row>
    <row r="85" spans="1:19">
      <c r="A85" s="100" t="s">
        <v>1085</v>
      </c>
      <c r="B85" s="100" t="s">
        <v>1840</v>
      </c>
      <c r="C85" s="101">
        <v>18</v>
      </c>
      <c r="D85" s="102">
        <v>0.940594059405941</v>
      </c>
      <c r="E85" s="102">
        <v>0.951219512195122</v>
      </c>
      <c r="F85" s="102">
        <v>0.948497854077253</v>
      </c>
      <c r="G85" s="106">
        <v>-0.0106254527891814</v>
      </c>
      <c r="H85" s="102">
        <v>0.939495837295053</v>
      </c>
      <c r="I85" s="102">
        <v>0.970912113027218</v>
      </c>
      <c r="J85" s="102">
        <v>0.975489331687533</v>
      </c>
      <c r="K85" s="106">
        <v>-0.0314162757321644</v>
      </c>
      <c r="L85" s="102">
        <v>0.801975835439809</v>
      </c>
      <c r="M85" s="102">
        <v>0.873493662996052</v>
      </c>
      <c r="N85" s="102">
        <v>0.899110764037585</v>
      </c>
      <c r="O85" s="106">
        <v>-0.0715178275562435</v>
      </c>
      <c r="P85" s="102">
        <v>0.903359202401858</v>
      </c>
      <c r="Q85" s="102">
        <v>0.95238991737266</v>
      </c>
      <c r="R85" s="102">
        <v>0.965580560259523</v>
      </c>
      <c r="S85" s="106">
        <v>-0.0490307149708017</v>
      </c>
    </row>
    <row r="86" spans="1:19">
      <c r="A86" s="100" t="s">
        <v>1085</v>
      </c>
      <c r="B86" s="100" t="s">
        <v>1841</v>
      </c>
      <c r="C86" s="101">
        <v>17</v>
      </c>
      <c r="D86" s="102">
        <v>0.938574938574939</v>
      </c>
      <c r="E86" s="102">
        <v>0.945652173913043</v>
      </c>
      <c r="F86" s="102">
        <v>0.955508474576271</v>
      </c>
      <c r="G86" s="106">
        <v>-0.00707723533810489</v>
      </c>
      <c r="H86" s="102">
        <v>0.927462458640876</v>
      </c>
      <c r="I86" s="102">
        <v>0.952526877601573</v>
      </c>
      <c r="J86" s="102">
        <v>0.958753437213566</v>
      </c>
      <c r="K86" s="106">
        <v>-0.0250644189606976</v>
      </c>
      <c r="L86" s="102">
        <v>0.818737129503228</v>
      </c>
      <c r="M86" s="102">
        <v>0.892796036671008</v>
      </c>
      <c r="N86" s="102">
        <v>0.910123230471535</v>
      </c>
      <c r="O86" s="106">
        <v>-0.0740589071677802</v>
      </c>
      <c r="P86" s="102">
        <v>0.896353558385703</v>
      </c>
      <c r="Q86" s="102">
        <v>0.946129930300136</v>
      </c>
      <c r="R86" s="102">
        <v>0.962482974947377</v>
      </c>
      <c r="S86" s="106">
        <v>-0.0497763719144327</v>
      </c>
    </row>
    <row r="87" spans="1:19">
      <c r="A87" s="100" t="s">
        <v>1085</v>
      </c>
      <c r="B87" s="100" t="s">
        <v>1842</v>
      </c>
      <c r="C87" s="101">
        <v>10</v>
      </c>
      <c r="D87" s="102">
        <v>0.940559440559441</v>
      </c>
      <c r="E87" s="102">
        <v>0.930930930930931</v>
      </c>
      <c r="F87" s="102">
        <v>0.931818181818182</v>
      </c>
      <c r="G87" s="106">
        <v>0.00962850962850959</v>
      </c>
      <c r="H87" s="102">
        <v>0.922359348745582</v>
      </c>
      <c r="I87" s="102">
        <v>0.967727462103003</v>
      </c>
      <c r="J87" s="102">
        <v>0.967601066050156</v>
      </c>
      <c r="K87" s="106">
        <v>-0.0453681133574209</v>
      </c>
      <c r="L87" s="102">
        <v>0.776696216466771</v>
      </c>
      <c r="M87" s="102">
        <v>0.885363586834599</v>
      </c>
      <c r="N87" s="102">
        <v>0.895257361204765</v>
      </c>
      <c r="O87" s="106">
        <v>-0.108667370367828</v>
      </c>
      <c r="P87" s="102">
        <v>0.863875201419864</v>
      </c>
      <c r="Q87" s="102">
        <v>0.944430295930321</v>
      </c>
      <c r="R87" s="102">
        <v>0.959009771986971</v>
      </c>
      <c r="S87" s="106">
        <v>-0.0805550945104573</v>
      </c>
    </row>
    <row r="88" spans="1:19">
      <c r="A88" s="100" t="s">
        <v>1085</v>
      </c>
      <c r="B88" s="100" t="s">
        <v>1843</v>
      </c>
      <c r="C88" s="101">
        <v>24</v>
      </c>
      <c r="D88" s="102">
        <v>0.929494712103408</v>
      </c>
      <c r="E88" s="102">
        <v>0.937708565072303</v>
      </c>
      <c r="F88" s="102">
        <v>0.95</v>
      </c>
      <c r="G88" s="106">
        <v>-0.00821385296889487</v>
      </c>
      <c r="H88" s="102">
        <v>0.973874621336369</v>
      </c>
      <c r="I88" s="102">
        <v>0.982128383053595</v>
      </c>
      <c r="J88" s="102">
        <v>0.985734992575833</v>
      </c>
      <c r="K88" s="106">
        <v>-0.00825376171722603</v>
      </c>
      <c r="L88" s="102">
        <v>0.926486194454628</v>
      </c>
      <c r="M88" s="102">
        <v>0.942174248265227</v>
      </c>
      <c r="N88" s="102">
        <v>0.947518206886799</v>
      </c>
      <c r="O88" s="106">
        <v>-0.0156880538105996</v>
      </c>
      <c r="P88" s="102">
        <v>0.956717499968203</v>
      </c>
      <c r="Q88" s="102">
        <v>0.956330181857139</v>
      </c>
      <c r="R88" s="102">
        <v>0.977091954307803</v>
      </c>
      <c r="S88" s="106">
        <v>0.000387318111063628</v>
      </c>
    </row>
    <row r="89" spans="1:19">
      <c r="A89" s="100" t="s">
        <v>1085</v>
      </c>
      <c r="B89" s="100" t="s">
        <v>1844</v>
      </c>
      <c r="C89" s="101">
        <v>32</v>
      </c>
      <c r="D89" s="102">
        <v>0.944289693593315</v>
      </c>
      <c r="E89" s="102">
        <v>0.938848920863309</v>
      </c>
      <c r="F89" s="102">
        <v>0.950348432055749</v>
      </c>
      <c r="G89" s="106">
        <v>0.00544077273000532</v>
      </c>
      <c r="H89" s="102">
        <v>0.977173529969908</v>
      </c>
      <c r="I89" s="102">
        <v>0.981363797588082</v>
      </c>
      <c r="J89" s="102">
        <v>0.976109518130376</v>
      </c>
      <c r="K89" s="106">
        <v>-0.0041902676181742</v>
      </c>
      <c r="L89" s="102">
        <v>0.88836175346328</v>
      </c>
      <c r="M89" s="102">
        <v>0.90779439583826</v>
      </c>
      <c r="N89" s="102">
        <v>0.913281230175848</v>
      </c>
      <c r="O89" s="106">
        <v>-0.0194326423749799</v>
      </c>
      <c r="P89" s="102">
        <v>0.945325614756183</v>
      </c>
      <c r="Q89" s="102">
        <v>0.960480279015006</v>
      </c>
      <c r="R89" s="102">
        <v>0.966812780246516</v>
      </c>
      <c r="S89" s="106">
        <v>-0.0151546642588228</v>
      </c>
    </row>
    <row r="90" spans="1:19">
      <c r="A90" s="100" t="s">
        <v>1085</v>
      </c>
      <c r="B90" s="100" t="s">
        <v>1845</v>
      </c>
      <c r="C90" s="101">
        <v>27</v>
      </c>
      <c r="D90" s="102">
        <v>0.916831683168317</v>
      </c>
      <c r="E90" s="102">
        <v>0.928438661710037</v>
      </c>
      <c r="F90" s="102">
        <v>0.932735426008969</v>
      </c>
      <c r="G90" s="106">
        <v>-0.0116069785417203</v>
      </c>
      <c r="H90" s="102">
        <v>0.968022031427183</v>
      </c>
      <c r="I90" s="102">
        <v>0.969171090240915</v>
      </c>
      <c r="J90" s="102">
        <v>0.974795450886258</v>
      </c>
      <c r="K90" s="106">
        <v>-0.00114905881373173</v>
      </c>
      <c r="L90" s="102">
        <v>0.918273124898753</v>
      </c>
      <c r="M90" s="102">
        <v>0.933740616264095</v>
      </c>
      <c r="N90" s="102">
        <v>0.93742773085874</v>
      </c>
      <c r="O90" s="106">
        <v>-0.0154674913653425</v>
      </c>
      <c r="P90" s="102">
        <v>0.955920354534673</v>
      </c>
      <c r="Q90" s="102">
        <v>0.9684392073923</v>
      </c>
      <c r="R90" s="102">
        <v>0.97288750462416</v>
      </c>
      <c r="S90" s="106">
        <v>-0.0125188528576272</v>
      </c>
    </row>
    <row r="91" spans="1:19">
      <c r="A91" s="100" t="s">
        <v>1085</v>
      </c>
      <c r="B91" s="100" t="s">
        <v>1846</v>
      </c>
      <c r="C91" s="101">
        <v>22</v>
      </c>
      <c r="D91" s="102">
        <v>0.936619718309859</v>
      </c>
      <c r="E91" s="102">
        <v>0.943396226415094</v>
      </c>
      <c r="F91" s="102">
        <v>0.968190854870775</v>
      </c>
      <c r="G91" s="106">
        <v>-0.00677650810523522</v>
      </c>
      <c r="H91" s="102">
        <v>0.925309229305423</v>
      </c>
      <c r="I91" s="102">
        <v>0.967681829863788</v>
      </c>
      <c r="J91" s="102">
        <v>0.966363718711314</v>
      </c>
      <c r="K91" s="106">
        <v>-0.0423726005583649</v>
      </c>
      <c r="L91" s="102">
        <v>0.90213024632625</v>
      </c>
      <c r="M91" s="102">
        <v>0.933275507581599</v>
      </c>
      <c r="N91" s="102">
        <v>0.941513934599475</v>
      </c>
      <c r="O91" s="106">
        <v>-0.0311452612553484</v>
      </c>
      <c r="P91" s="102">
        <v>0.937483706986444</v>
      </c>
      <c r="Q91" s="102">
        <v>0.9623224445198</v>
      </c>
      <c r="R91" s="102">
        <v>0.973409547591642</v>
      </c>
      <c r="S91" s="106">
        <v>-0.0248387375333553</v>
      </c>
    </row>
    <row r="92" spans="1:19">
      <c r="A92" s="100" t="s">
        <v>1085</v>
      </c>
      <c r="B92" s="100" t="s">
        <v>1847</v>
      </c>
      <c r="C92" s="101">
        <v>24</v>
      </c>
      <c r="D92" s="102">
        <v>0.941436464088398</v>
      </c>
      <c r="E92" s="102">
        <v>0.953061224489796</v>
      </c>
      <c r="F92" s="102">
        <v>0.945436507936508</v>
      </c>
      <c r="G92" s="106">
        <v>-0.0116247604013981</v>
      </c>
      <c r="H92" s="102">
        <v>0.953012242978292</v>
      </c>
      <c r="I92" s="102">
        <v>0.96361510420249</v>
      </c>
      <c r="J92" s="102">
        <v>0.971962304504745</v>
      </c>
      <c r="K92" s="106">
        <v>-0.010602861224198</v>
      </c>
      <c r="L92" s="102">
        <v>0.888005408662679</v>
      </c>
      <c r="M92" s="102">
        <v>0.920661668615448</v>
      </c>
      <c r="N92" s="102">
        <v>0.924458628525598</v>
      </c>
      <c r="O92" s="106">
        <v>-0.0326562599527693</v>
      </c>
      <c r="P92" s="102">
        <v>0.94788978695272</v>
      </c>
      <c r="Q92" s="102">
        <v>0.96164112476414</v>
      </c>
      <c r="R92" s="102">
        <v>0.966932843109094</v>
      </c>
      <c r="S92" s="106">
        <v>-0.0137513378114199</v>
      </c>
    </row>
    <row r="93" spans="1:19">
      <c r="A93" s="100" t="s">
        <v>1085</v>
      </c>
      <c r="B93" s="100" t="s">
        <v>1848</v>
      </c>
      <c r="C93" s="101">
        <v>17</v>
      </c>
      <c r="D93" s="102">
        <v>0.907086614173228</v>
      </c>
      <c r="E93" s="102">
        <v>0.903703703703704</v>
      </c>
      <c r="F93" s="102">
        <v>0.94356005788712</v>
      </c>
      <c r="G93" s="106">
        <v>0.00338291046952466</v>
      </c>
      <c r="H93" s="102">
        <v>0.976045733407697</v>
      </c>
      <c r="I93" s="102">
        <v>0.974809736461413</v>
      </c>
      <c r="J93" s="102">
        <v>0.979424855414301</v>
      </c>
      <c r="K93" s="106">
        <v>0.00123599694628396</v>
      </c>
      <c r="L93" s="102">
        <v>0.913664249860569</v>
      </c>
      <c r="M93" s="102">
        <v>0.915434933014655</v>
      </c>
      <c r="N93" s="102">
        <v>0.927187441699315</v>
      </c>
      <c r="O93" s="106">
        <v>-0.00177068315408613</v>
      </c>
      <c r="P93" s="102">
        <v>0.952698364164501</v>
      </c>
      <c r="Q93" s="102">
        <v>0.9598061378271</v>
      </c>
      <c r="R93" s="102">
        <v>0.96919011298541</v>
      </c>
      <c r="S93" s="106">
        <v>-0.00710777366259874</v>
      </c>
    </row>
    <row r="94" spans="1:19">
      <c r="A94" s="100" t="s">
        <v>1085</v>
      </c>
      <c r="B94" s="100" t="s">
        <v>1849</v>
      </c>
      <c r="C94" s="101">
        <v>8</v>
      </c>
      <c r="D94" s="102">
        <v>0.92836676217765</v>
      </c>
      <c r="E94" s="102">
        <v>0.948586118251928</v>
      </c>
      <c r="F94" s="102">
        <v>0.953995157384988</v>
      </c>
      <c r="G94" s="106">
        <v>-0.0202193560742776</v>
      </c>
      <c r="H94" s="102">
        <v>0.955886658642116</v>
      </c>
      <c r="I94" s="102">
        <v>0.963088776046227</v>
      </c>
      <c r="J94" s="102">
        <v>0.97870161062447</v>
      </c>
      <c r="K94" s="106">
        <v>-0.0072021174041107</v>
      </c>
      <c r="L94" s="102">
        <v>0.897166466052897</v>
      </c>
      <c r="M94" s="102">
        <v>0.939099982489932</v>
      </c>
      <c r="N94" s="102">
        <v>0.944864368465668</v>
      </c>
      <c r="O94" s="106">
        <v>-0.0419335164370348</v>
      </c>
      <c r="P94" s="102">
        <v>0.941335183472094</v>
      </c>
      <c r="Q94" s="102">
        <v>0.963082176444245</v>
      </c>
      <c r="R94" s="102">
        <v>0.969081692665304</v>
      </c>
      <c r="S94" s="106">
        <v>-0.0217469929721517</v>
      </c>
    </row>
    <row r="95" spans="1:19">
      <c r="A95" s="100" t="s">
        <v>1085</v>
      </c>
      <c r="B95" s="100" t="s">
        <v>1850</v>
      </c>
      <c r="C95" s="101">
        <v>11</v>
      </c>
      <c r="D95" s="102">
        <v>0.932754880694143</v>
      </c>
      <c r="E95" s="102">
        <v>0.928994082840237</v>
      </c>
      <c r="F95" s="102">
        <v>0.943533697632058</v>
      </c>
      <c r="G95" s="106">
        <v>0.00376079785390648</v>
      </c>
      <c r="H95" s="102">
        <v>0.937339234815656</v>
      </c>
      <c r="I95" s="102">
        <v>0.959990139282633</v>
      </c>
      <c r="J95" s="102">
        <v>0.975180061143064</v>
      </c>
      <c r="K95" s="106">
        <v>-0.0226509044669768</v>
      </c>
      <c r="L95" s="102">
        <v>0.882719625518504</v>
      </c>
      <c r="M95" s="102">
        <v>0.91835326019968</v>
      </c>
      <c r="N95" s="102">
        <v>0.946059381315094</v>
      </c>
      <c r="O95" s="106">
        <v>-0.0356336346811756</v>
      </c>
      <c r="P95" s="102">
        <v>0.925820730357802</v>
      </c>
      <c r="Q95" s="102">
        <v>0.955671421544515</v>
      </c>
      <c r="R95" s="102">
        <v>0.968302637303445</v>
      </c>
      <c r="S95" s="106">
        <v>-0.0298506911867139</v>
      </c>
    </row>
    <row r="96" spans="1:19">
      <c r="A96" s="100" t="s">
        <v>1085</v>
      </c>
      <c r="B96" s="100" t="s">
        <v>33</v>
      </c>
      <c r="C96" s="101">
        <v>2</v>
      </c>
      <c r="D96" s="102" t="s">
        <v>33</v>
      </c>
      <c r="E96" s="102" t="s">
        <v>33</v>
      </c>
      <c r="F96" s="102" t="s">
        <v>33</v>
      </c>
      <c r="G96" s="106" t="s">
        <v>33</v>
      </c>
      <c r="H96" s="102" t="s">
        <v>33</v>
      </c>
      <c r="I96" s="102" t="s">
        <v>33</v>
      </c>
      <c r="J96" s="102" t="s">
        <v>33</v>
      </c>
      <c r="K96" s="106" t="s">
        <v>33</v>
      </c>
      <c r="L96" s="102" t="s">
        <v>33</v>
      </c>
      <c r="M96" s="102" t="s">
        <v>33</v>
      </c>
      <c r="N96" s="102" t="s">
        <v>33</v>
      </c>
      <c r="O96" s="106" t="s">
        <v>33</v>
      </c>
      <c r="P96" s="102" t="s">
        <v>33</v>
      </c>
      <c r="Q96" s="102" t="s">
        <v>33</v>
      </c>
      <c r="R96" s="102" t="s">
        <v>33</v>
      </c>
      <c r="S96" s="106" t="s">
        <v>33</v>
      </c>
    </row>
    <row r="97" spans="1:19">
      <c r="A97" s="97" t="s">
        <v>1455</v>
      </c>
      <c r="B97" s="97" t="s">
        <v>1897</v>
      </c>
      <c r="C97" s="98">
        <v>259</v>
      </c>
      <c r="D97" s="99">
        <v>0.930448222565688</v>
      </c>
      <c r="E97" s="99">
        <v>0.928985843583198</v>
      </c>
      <c r="F97" s="99">
        <v>0.93015873015873</v>
      </c>
      <c r="G97" s="105">
        <v>0.00146237898248991</v>
      </c>
      <c r="H97" s="99">
        <v>0.927960829567359</v>
      </c>
      <c r="I97" s="99">
        <v>0.917830714439666</v>
      </c>
      <c r="J97" s="99">
        <v>0.94402676415258</v>
      </c>
      <c r="K97" s="105">
        <v>0.0101301151276926</v>
      </c>
      <c r="L97" s="99">
        <v>0.806562143414326</v>
      </c>
      <c r="M97" s="99">
        <v>0.818045905049282</v>
      </c>
      <c r="N97" s="99">
        <v>0.863607556937199</v>
      </c>
      <c r="O97" s="105">
        <v>-0.0114837616349558</v>
      </c>
      <c r="P97" s="99">
        <v>0.873359252010382</v>
      </c>
      <c r="Q97" s="99">
        <v>0.9057714990713</v>
      </c>
      <c r="R97" s="99">
        <v>0.927872646956006</v>
      </c>
      <c r="S97" s="105">
        <v>-0.0324122470609181</v>
      </c>
    </row>
    <row r="98" spans="1:19">
      <c r="A98" s="100" t="s">
        <v>1455</v>
      </c>
      <c r="B98" s="100" t="s">
        <v>1851</v>
      </c>
      <c r="C98" s="101">
        <v>66</v>
      </c>
      <c r="D98" s="102">
        <v>0.971066907775769</v>
      </c>
      <c r="E98" s="102">
        <v>0.971518987341772</v>
      </c>
      <c r="F98" s="102">
        <v>0.975193798449612</v>
      </c>
      <c r="G98" s="106">
        <v>-0.000452079566003571</v>
      </c>
      <c r="H98" s="102">
        <v>0.9195944200465</v>
      </c>
      <c r="I98" s="102">
        <v>0.905291451459893</v>
      </c>
      <c r="J98" s="102">
        <v>0.925211713090501</v>
      </c>
      <c r="K98" s="106">
        <v>0.0143029685866071</v>
      </c>
      <c r="L98" s="102">
        <v>0.790816326530612</v>
      </c>
      <c r="M98" s="102">
        <v>0.832217771687572</v>
      </c>
      <c r="N98" s="102">
        <v>0.840968608645376</v>
      </c>
      <c r="O98" s="106">
        <v>-0.0414014451569602</v>
      </c>
      <c r="P98" s="102">
        <v>0.879326683291771</v>
      </c>
      <c r="Q98" s="102">
        <v>0.918589666489115</v>
      </c>
      <c r="R98" s="102">
        <v>0.928916648077924</v>
      </c>
      <c r="S98" s="106">
        <v>-0.0392629831973443</v>
      </c>
    </row>
    <row r="99" spans="1:19">
      <c r="A99" s="100" t="s">
        <v>1455</v>
      </c>
      <c r="B99" s="100" t="s">
        <v>1852</v>
      </c>
      <c r="C99" s="101">
        <v>36</v>
      </c>
      <c r="D99" s="102">
        <v>0.976584022038568</v>
      </c>
      <c r="E99" s="102">
        <v>0.975773889636608</v>
      </c>
      <c r="F99" s="102">
        <v>0.978398983481576</v>
      </c>
      <c r="G99" s="106">
        <v>0.000810132401959152</v>
      </c>
      <c r="H99" s="102">
        <v>0.94356082368238</v>
      </c>
      <c r="I99" s="102">
        <v>0.927641836115077</v>
      </c>
      <c r="J99" s="102">
        <v>0.969219627014304</v>
      </c>
      <c r="K99" s="106">
        <v>0.0159189875673031</v>
      </c>
      <c r="L99" s="102">
        <v>0.836306733996553</v>
      </c>
      <c r="M99" s="102">
        <v>0.842236554904567</v>
      </c>
      <c r="N99" s="102">
        <v>0.876048645060052</v>
      </c>
      <c r="O99" s="106">
        <v>-0.00592982090801442</v>
      </c>
      <c r="P99" s="102">
        <v>0.924029077587934</v>
      </c>
      <c r="Q99" s="102">
        <v>0.935891443883592</v>
      </c>
      <c r="R99" s="102">
        <v>0.953853220227074</v>
      </c>
      <c r="S99" s="106">
        <v>-0.011862366295658</v>
      </c>
    </row>
    <row r="100" spans="1:19">
      <c r="A100" s="100" t="s">
        <v>1455</v>
      </c>
      <c r="B100" s="100" t="s">
        <v>1853</v>
      </c>
      <c r="C100" s="101">
        <v>30</v>
      </c>
      <c r="D100" s="102">
        <v>0.98125</v>
      </c>
      <c r="E100" s="102">
        <v>0.967509025270758</v>
      </c>
      <c r="F100" s="102">
        <v>0.96969696969697</v>
      </c>
      <c r="G100" s="106">
        <v>0.0137409747292419</v>
      </c>
      <c r="H100" s="102">
        <v>0.946639115108788</v>
      </c>
      <c r="I100" s="102">
        <v>0.923157253502741</v>
      </c>
      <c r="J100" s="102">
        <v>0.932956797463337</v>
      </c>
      <c r="K100" s="106">
        <v>0.0234818616060469</v>
      </c>
      <c r="L100" s="102">
        <v>0.874316275677647</v>
      </c>
      <c r="M100" s="102">
        <v>0.895635714907319</v>
      </c>
      <c r="N100" s="102">
        <v>0.902576298057868</v>
      </c>
      <c r="O100" s="106">
        <v>-0.0213194392296719</v>
      </c>
      <c r="P100" s="102">
        <v>0.92868330788905</v>
      </c>
      <c r="Q100" s="102">
        <v>0.946560857727781</v>
      </c>
      <c r="R100" s="102">
        <v>0.953375208406033</v>
      </c>
      <c r="S100" s="106">
        <v>-0.0178775498387315</v>
      </c>
    </row>
    <row r="101" spans="1:19">
      <c r="A101" s="100" t="s">
        <v>1455</v>
      </c>
      <c r="B101" s="100" t="s">
        <v>1854</v>
      </c>
      <c r="C101" s="101">
        <v>25</v>
      </c>
      <c r="D101" s="102">
        <v>0.933747412008282</v>
      </c>
      <c r="E101" s="102">
        <v>0.911926605504587</v>
      </c>
      <c r="F101" s="102">
        <v>0.911231884057971</v>
      </c>
      <c r="G101" s="106">
        <v>0.0218208065036944</v>
      </c>
      <c r="H101" s="102">
        <v>0.890156167748728</v>
      </c>
      <c r="I101" s="102">
        <v>0.89337448041315</v>
      </c>
      <c r="J101" s="102">
        <v>0.927251569929579</v>
      </c>
      <c r="K101" s="106">
        <v>-0.00321831266442241</v>
      </c>
      <c r="L101" s="102">
        <v>0.844865570957868</v>
      </c>
      <c r="M101" s="102">
        <v>0.844039971448965</v>
      </c>
      <c r="N101" s="102">
        <v>0.878257729269908</v>
      </c>
      <c r="O101" s="106">
        <v>0.000825599508902819</v>
      </c>
      <c r="P101" s="102">
        <v>0.909537765247069</v>
      </c>
      <c r="Q101" s="102">
        <v>0.93135199733558</v>
      </c>
      <c r="R101" s="102">
        <v>0.942423951636119</v>
      </c>
      <c r="S101" s="106">
        <v>-0.0218142320885105</v>
      </c>
    </row>
    <row r="102" spans="1:19">
      <c r="A102" s="100" t="s">
        <v>1455</v>
      </c>
      <c r="B102" s="100" t="s">
        <v>1855</v>
      </c>
      <c r="C102" s="101">
        <v>38</v>
      </c>
      <c r="D102" s="102">
        <v>0.962921348314607</v>
      </c>
      <c r="E102" s="102">
        <v>0.97071129707113</v>
      </c>
      <c r="F102" s="102">
        <v>0.958890030832477</v>
      </c>
      <c r="G102" s="106">
        <v>-0.00778994875652295</v>
      </c>
      <c r="H102" s="102">
        <v>0.953800986944843</v>
      </c>
      <c r="I102" s="102">
        <v>0.941199702276974</v>
      </c>
      <c r="J102" s="102">
        <v>0.960649327403654</v>
      </c>
      <c r="K102" s="106">
        <v>0.0126012846678699</v>
      </c>
      <c r="L102" s="102">
        <v>0.787369604597414</v>
      </c>
      <c r="M102" s="102">
        <v>0.758768398827336</v>
      </c>
      <c r="N102" s="102">
        <v>0.868578666923681</v>
      </c>
      <c r="O102" s="106">
        <v>0.0286012057700782</v>
      </c>
      <c r="P102" s="102">
        <v>0.89082884993801</v>
      </c>
      <c r="Q102" s="102">
        <v>0.923255813953488</v>
      </c>
      <c r="R102" s="102">
        <v>0.93674003569304</v>
      </c>
      <c r="S102" s="106">
        <v>-0.0324269640154786</v>
      </c>
    </row>
    <row r="103" spans="1:19">
      <c r="A103" s="100" t="s">
        <v>1455</v>
      </c>
      <c r="B103" s="100" t="s">
        <v>1856</v>
      </c>
      <c r="C103" s="101">
        <v>30</v>
      </c>
      <c r="D103" s="102">
        <v>0.6797583081571</v>
      </c>
      <c r="E103" s="102">
        <v>0.750605326876513</v>
      </c>
      <c r="F103" s="102">
        <v>0.761229314420804</v>
      </c>
      <c r="G103" s="106">
        <v>-0.0708470187194136</v>
      </c>
      <c r="H103" s="102">
        <v>0.874487598137984</v>
      </c>
      <c r="I103" s="102">
        <v>0.892522383883604</v>
      </c>
      <c r="J103" s="102">
        <v>0.922313785102808</v>
      </c>
      <c r="K103" s="106">
        <v>-0.0180347857456201</v>
      </c>
      <c r="L103" s="102">
        <v>0.628673660807337</v>
      </c>
      <c r="M103" s="102">
        <v>0.712332120872971</v>
      </c>
      <c r="N103" s="102">
        <v>0.742739419153532</v>
      </c>
      <c r="O103" s="106">
        <v>-0.0836584600656346</v>
      </c>
      <c r="P103" s="102">
        <v>0.69392564366116</v>
      </c>
      <c r="Q103" s="102">
        <v>0.777574496879777</v>
      </c>
      <c r="R103" s="102">
        <v>0.849482933827485</v>
      </c>
      <c r="S103" s="106">
        <v>-0.0836488532186177</v>
      </c>
    </row>
    <row r="104" spans="1:19">
      <c r="A104" s="100" t="s">
        <v>1455</v>
      </c>
      <c r="B104" s="100" t="s">
        <v>1857</v>
      </c>
      <c r="C104" s="101">
        <v>31</v>
      </c>
      <c r="D104" s="102">
        <v>0.863961813842482</v>
      </c>
      <c r="E104" s="102">
        <v>0.843347639484979</v>
      </c>
      <c r="F104" s="102">
        <v>0.85501066098081</v>
      </c>
      <c r="G104" s="106">
        <v>0.0206141743575035</v>
      </c>
      <c r="H104" s="102">
        <v>0.850192413413964</v>
      </c>
      <c r="I104" s="102">
        <v>0.91728624535316</v>
      </c>
      <c r="J104" s="102">
        <v>0.883675780618023</v>
      </c>
      <c r="K104" s="106">
        <v>-0.0670938319391962</v>
      </c>
      <c r="L104" s="102">
        <v>0.77020340846619</v>
      </c>
      <c r="M104" s="102">
        <v>0.837918215613383</v>
      </c>
      <c r="N104" s="102">
        <v>0.83206600873645</v>
      </c>
      <c r="O104" s="106">
        <v>-0.0677148071471927</v>
      </c>
      <c r="P104" s="102">
        <v>0.787837678423971</v>
      </c>
      <c r="Q104" s="102">
        <v>0.842271483141336</v>
      </c>
      <c r="R104" s="102">
        <v>0.865196525119981</v>
      </c>
      <c r="S104" s="106">
        <v>-0.0544338047173653</v>
      </c>
    </row>
    <row r="106" spans="1:19">
      <c r="A106" s="103" t="s">
        <v>1898</v>
      </c>
    </row>
  </sheetData>
  <mergeCells count="9">
    <mergeCell ref="A1:S1"/>
    <mergeCell ref="D2:G2"/>
    <mergeCell ref="H2:K2"/>
    <mergeCell ref="L2:O2"/>
    <mergeCell ref="P2:S2"/>
    <mergeCell ref="A4:C4"/>
    <mergeCell ref="A2:A3"/>
    <mergeCell ref="B2:B3"/>
    <mergeCell ref="C2:C3"/>
  </mergeCells>
  <conditionalFormatting sqref="D6:D104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4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6:F104">
    <cfRule type="expression" dxfId="6" priority="6">
      <formula>AND(ISNUMBER(F6),F6&lt;F$4)</formula>
    </cfRule>
    <cfRule type="expression" dxfId="7" priority="5">
      <formula>AND(ISNUMBER(F6),F6&gt;=F$4)</formula>
    </cfRule>
  </conditionalFormatting>
  <conditionalFormatting sqref="G5:G104">
    <cfRule type="expression" dxfId="8" priority="26">
      <formula>AND(ISNUMBER(G5),G5&lt;0)</formula>
    </cfRule>
    <cfRule type="expression" dxfId="9" priority="25">
      <formula>AND(ISNUMBER(G5),G5&gt;0)</formula>
    </cfRule>
  </conditionalFormatting>
  <conditionalFormatting sqref="H6:H104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6:I104">
    <cfRule type="expression" dxfId="6" priority="10">
      <formula>AND(ISNUMBER(I6),I6&lt;I$4)</formula>
    </cfRule>
    <cfRule type="expression" dxfId="7" priority="9">
      <formula>AND(ISNUMBER(I6),I6&gt;=I$4)</formula>
    </cfRule>
  </conditionalFormatting>
  <conditionalFormatting sqref="J6:J104">
    <cfRule type="expression" dxfId="6" priority="12">
      <formula>AND(ISNUMBER(J6),J6&lt;J$4)</formula>
    </cfRule>
    <cfRule type="expression" dxfId="7" priority="11">
      <formula>AND(ISNUMBER(J6),J6&gt;=J$4)</formula>
    </cfRule>
  </conditionalFormatting>
  <conditionalFormatting sqref="K5:K104">
    <cfRule type="expression" dxfId="8" priority="28">
      <formula>AND(ISNUMBER(K5),K5&lt;0)</formula>
    </cfRule>
    <cfRule type="expression" dxfId="9" priority="27">
      <formula>AND(ISNUMBER(K5),K5&gt;0)</formula>
    </cfRule>
  </conditionalFormatting>
  <conditionalFormatting sqref="L6:L104">
    <cfRule type="expression" dxfId="6" priority="14">
      <formula>AND(ISNUMBER(L6),L6&lt;L$4)</formula>
    </cfRule>
    <cfRule type="expression" dxfId="7" priority="13">
      <formula>AND(ISNUMBER(L6),L6&gt;=L$4)</formula>
    </cfRule>
  </conditionalFormatting>
  <conditionalFormatting sqref="M6:M104">
    <cfRule type="expression" dxfId="6" priority="16">
      <formula>AND(ISNUMBER(M6),M6&lt;M$4)</formula>
    </cfRule>
    <cfRule type="expression" dxfId="7" priority="15">
      <formula>AND(ISNUMBER(M6),M6&gt;=M$4)</formula>
    </cfRule>
  </conditionalFormatting>
  <conditionalFormatting sqref="N6:N104">
    <cfRule type="expression" dxfId="6" priority="18">
      <formula>AND(ISNUMBER(N6),N6&lt;N$4)</formula>
    </cfRule>
    <cfRule type="expression" dxfId="7" priority="17">
      <formula>AND(ISNUMBER(N6),N6&gt;=N$4)</formula>
    </cfRule>
  </conditionalFormatting>
  <conditionalFormatting sqref="O5:O104">
    <cfRule type="expression" dxfId="8" priority="30">
      <formula>AND(ISNUMBER(O5),O5&lt;0)</formula>
    </cfRule>
    <cfRule type="expression" dxfId="9" priority="29">
      <formula>AND(ISNUMBER(O5),O5&gt;0)</formula>
    </cfRule>
  </conditionalFormatting>
  <conditionalFormatting sqref="P6:P104">
    <cfRule type="expression" dxfId="6" priority="20">
      <formula>AND(ISNUMBER(P6),P6&lt;P$4)</formula>
    </cfRule>
    <cfRule type="expression" dxfId="7" priority="19">
      <formula>AND(ISNUMBER(P6),P6&gt;=P$4)</formula>
    </cfRule>
  </conditionalFormatting>
  <conditionalFormatting sqref="Q6:Q104">
    <cfRule type="expression" dxfId="6" priority="22">
      <formula>AND(ISNUMBER(Q6),Q6&lt;Q$4)</formula>
    </cfRule>
    <cfRule type="expression" dxfId="7" priority="21">
      <formula>AND(ISNUMBER(Q6),Q6&gt;=Q$4)</formula>
    </cfRule>
  </conditionalFormatting>
  <conditionalFormatting sqref="R6:R104">
    <cfRule type="expression" dxfId="6" priority="24">
      <formula>AND(ISNUMBER(R6),R6&lt;R$4)</formula>
    </cfRule>
    <cfRule type="expression" dxfId="7" priority="23">
      <formula>AND(ISNUMBER(R6),R6&gt;=R$4)</formula>
    </cfRule>
  </conditionalFormatting>
  <conditionalFormatting sqref="S5:S104">
    <cfRule type="expression" dxfId="8" priority="32">
      <formula>AND(ISNUMBER(S5),S5&lt;0)</formula>
    </cfRule>
    <cfRule type="expression" dxfId="9" priority="31">
      <formula>AND(ISNUMBER(S5),S5&gt;0)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O107"/>
  <sheetViews>
    <sheetView zoomScale="85" zoomScaleNormal="85" workbookViewId="0">
      <pane xSplit="3" ySplit="4" topLeftCell="D80" activePane="bottomRight" state="frozen"/>
      <selection/>
      <selection pane="topRight"/>
      <selection pane="bottomLeft"/>
      <selection pane="bottomRight" activeCell="C5" sqref="C5:O105"/>
    </sheetView>
  </sheetViews>
  <sheetFormatPr defaultColWidth="9.81904761904762" defaultRowHeight="15"/>
  <cols>
    <col min="1" max="1" width="19.6380952380952" style="87" customWidth="1"/>
    <col min="2" max="2" width="37.0952380952381" style="87" customWidth="1"/>
    <col min="3" max="3" width="9.81904761904762" style="87" customWidth="1"/>
    <col min="4" max="15" width="15.2761904761905" style="87" customWidth="1"/>
    <col min="16" max="16384" width="9.81904761904762" style="87"/>
  </cols>
  <sheetData>
    <row r="1" ht="40" customHeight="1" spans="1:15">
      <c r="A1" s="88" t="str">
        <f>"网管-RM达成率 (周) "&amp;TEXT('[12]Display Absensi 630'!$AJ$6,"DD MMM")&amp;" - "&amp;TEXT('[12]Display Absensi 630'!$AJ$5,"DD MMM YYYY")&amp;CHAR(10)&amp;"NM-Pencapaian RM Mingguan berdasarkan DP/CP yang di-handle"</f>
        <v>网管-RM达成率 (周) 17 Sep - 23 Sep 2026
NM-Pencapaian RM Mingguan berdasarkan DP/CP yang di-handle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ht="32" customHeight="1" spans="1:15">
      <c r="A2" s="89" t="s">
        <v>1887</v>
      </c>
      <c r="B2" s="89" t="s">
        <v>1858</v>
      </c>
      <c r="C2" s="89" t="s">
        <v>1888</v>
      </c>
      <c r="D2" s="89" t="s">
        <v>1899</v>
      </c>
      <c r="E2" s="90"/>
      <c r="F2" s="90"/>
      <c r="G2" s="89" t="s">
        <v>1900</v>
      </c>
      <c r="H2" s="90"/>
      <c r="I2" s="90"/>
      <c r="J2" s="89" t="s">
        <v>1901</v>
      </c>
      <c r="K2" s="90"/>
      <c r="L2" s="90"/>
      <c r="M2" s="89" t="s">
        <v>1902</v>
      </c>
      <c r="N2" s="90"/>
      <c r="O2" s="90"/>
    </row>
    <row r="3" ht="48" customHeight="1" spans="1:15">
      <c r="A3" s="90"/>
      <c r="B3" s="90"/>
      <c r="C3" s="90"/>
      <c r="D3" s="89" t="str">
        <f>TEXT('Display Absensi 630'!$AJ$6,"dd mmm")&amp;" - "&amp;TEXT('Display Absensi 630'!$AJ$5,"dd mmm")</f>
        <v>21 Sep - 27 Sep</v>
      </c>
      <c r="E3" s="89" t="str">
        <f>TEXT('Display Absensi 630'!$AK$6,"dd mmm")&amp;" - "&amp;TEXT('Display Absensi 630'!$AK$5,"dd mmm")</f>
        <v>14 Sep - 20 Sep</v>
      </c>
      <c r="F3" s="89" t="s">
        <v>1903</v>
      </c>
      <c r="G3" s="89" t="str">
        <f>TEXT('Display 730 &amp; 1200'!$AM$10,"dd mmm")&amp;" - "&amp;TEXT('Display 730 &amp; 1200'!$AM$9,"dd mmm")</f>
        <v>21 Sep - 27 Sep</v>
      </c>
      <c r="H3" s="89" t="str">
        <f>TEXT('Display 730 &amp; 1200'!$AM$12,"dd mmm")&amp;" - "&amp;TEXT('Display 730 &amp; 1200'!$AM$11,"dd mmm")</f>
        <v>14 Sep - 20 Sep</v>
      </c>
      <c r="I3" s="89" t="s">
        <v>1903</v>
      </c>
      <c r="J3" s="89" t="str">
        <f>TEXT('Display 730 &amp; 1200'!$AM$10,"dd mmm")&amp;" - "&amp;TEXT('Display 730 &amp; 1200'!$AM$9,"dd mmm")</f>
        <v>21 Sep - 27 Sep</v>
      </c>
      <c r="K3" s="89" t="str">
        <f>TEXT('Display 730 &amp; 1200'!$AM$12,"dd mmm")&amp;" - "&amp;TEXT('Display 730 &amp; 1200'!$AM$11,"dd mmm")</f>
        <v>14 Sep - 20 Sep</v>
      </c>
      <c r="L3" s="89" t="s">
        <v>1903</v>
      </c>
      <c r="M3" s="89" t="str">
        <f>TEXT('Display Ritase Keseluruhan'!$AG$10,"dd mmm")&amp;" - "&amp;TEXT('Display Ritase Keseluruhan'!$AG$9,"dd mmm")</f>
        <v>21 Sep - 27 Sep</v>
      </c>
      <c r="N3" s="89" t="str">
        <f>TEXT('Display Ritase Keseluruhan'!$AG$12,"dd mmm")&amp;" - "&amp;TEXT('Display Ritase Keseluruhan'!$AG$11,"dd mmm")</f>
        <v>14 Sep - 20 Sep</v>
      </c>
      <c r="O3" s="89" t="s">
        <v>1903</v>
      </c>
    </row>
    <row r="4" spans="1:15">
      <c r="A4" s="91" t="s">
        <v>1894</v>
      </c>
      <c r="B4" s="91"/>
      <c r="C4" s="91"/>
      <c r="D4" s="93">
        <v>0.9</v>
      </c>
      <c r="E4" s="93">
        <v>0.9</v>
      </c>
      <c r="F4" s="92"/>
      <c r="G4" s="93">
        <v>0.9</v>
      </c>
      <c r="H4" s="93">
        <v>0.9</v>
      </c>
      <c r="I4" s="92"/>
      <c r="J4" s="93">
        <v>0.9</v>
      </c>
      <c r="K4" s="93">
        <v>0.9</v>
      </c>
      <c r="L4" s="92"/>
      <c r="M4" s="93">
        <v>0.93</v>
      </c>
      <c r="N4" s="93">
        <v>0.93</v>
      </c>
      <c r="O4" s="92"/>
    </row>
    <row r="5" spans="1:15">
      <c r="A5" s="94" t="s">
        <v>1895</v>
      </c>
      <c r="B5" s="94" t="s">
        <v>1896</v>
      </c>
      <c r="C5" s="95">
        <v>1706</v>
      </c>
      <c r="D5" s="96">
        <v>0.936985900245792</v>
      </c>
      <c r="E5" s="96">
        <v>0.93747259997963</v>
      </c>
      <c r="F5" s="104">
        <v>-0.000486699733838081</v>
      </c>
      <c r="G5" s="96">
        <v>0.956419031286056</v>
      </c>
      <c r="H5" s="96">
        <v>0.957456528846282</v>
      </c>
      <c r="I5" s="104">
        <v>-0.00103749756022564</v>
      </c>
      <c r="J5" s="96">
        <v>0.898253967426823</v>
      </c>
      <c r="K5" s="96">
        <v>0.899080216292961</v>
      </c>
      <c r="L5" s="104">
        <v>-0.000826248866138135</v>
      </c>
      <c r="M5" s="96">
        <v>0.956753795192325</v>
      </c>
      <c r="N5" s="96">
        <v>0.960996703093579</v>
      </c>
      <c r="O5" s="104">
        <v>-0.00424290790125392</v>
      </c>
    </row>
    <row r="6" spans="1:15">
      <c r="A6" s="97" t="s">
        <v>24</v>
      </c>
      <c r="B6" s="97" t="s">
        <v>1897</v>
      </c>
      <c r="C6" s="98">
        <v>110</v>
      </c>
      <c r="D6" s="99">
        <v>0.927402656431493</v>
      </c>
      <c r="E6" s="99">
        <v>0.934830955296234</v>
      </c>
      <c r="F6" s="105">
        <v>-0.00742829886474095</v>
      </c>
      <c r="G6" s="99">
        <v>0.954251789362194</v>
      </c>
      <c r="H6" s="99">
        <v>0.957941845850044</v>
      </c>
      <c r="I6" s="105">
        <v>-0.00369005648785048</v>
      </c>
      <c r="J6" s="99">
        <v>0.85662184986507</v>
      </c>
      <c r="K6" s="99">
        <v>0.84846779054579</v>
      </c>
      <c r="L6" s="105">
        <v>0.00815405931927915</v>
      </c>
      <c r="M6" s="99">
        <v>0.954076250344845</v>
      </c>
      <c r="N6" s="99">
        <v>0.95887644655854</v>
      </c>
      <c r="O6" s="105">
        <v>-0.0048001962136941</v>
      </c>
    </row>
    <row r="7" spans="1:15">
      <c r="A7" s="100" t="s">
        <v>24</v>
      </c>
      <c r="B7" s="100" t="s">
        <v>1734</v>
      </c>
      <c r="C7" s="101">
        <v>11</v>
      </c>
      <c r="D7" s="102">
        <v>0.93164861612515</v>
      </c>
      <c r="E7" s="102">
        <v>0.923730814639906</v>
      </c>
      <c r="F7" s="106">
        <v>0.00791780148524479</v>
      </c>
      <c r="G7" s="102">
        <v>0.955881989801588</v>
      </c>
      <c r="H7" s="102">
        <v>0.95158859664387</v>
      </c>
      <c r="I7" s="106">
        <v>0.00429339315771771</v>
      </c>
      <c r="J7" s="102">
        <v>0.884372723568703</v>
      </c>
      <c r="K7" s="102">
        <v>0.881504512816135</v>
      </c>
      <c r="L7" s="106">
        <v>0.00286821075256827</v>
      </c>
      <c r="M7" s="102">
        <v>0.968916944298323</v>
      </c>
      <c r="N7" s="102">
        <v>0.976036293125526</v>
      </c>
      <c r="O7" s="106">
        <v>-0.00711934882720333</v>
      </c>
    </row>
    <row r="8" spans="1:15">
      <c r="A8" s="100" t="s">
        <v>24</v>
      </c>
      <c r="B8" s="100" t="s">
        <v>1738</v>
      </c>
      <c r="C8" s="101">
        <v>7</v>
      </c>
      <c r="D8" s="102">
        <v>0.924001413927183</v>
      </c>
      <c r="E8" s="102">
        <v>0.922754281719678</v>
      </c>
      <c r="F8" s="106">
        <v>0.00124713220750428</v>
      </c>
      <c r="G8" s="102">
        <v>0.982848936829909</v>
      </c>
      <c r="H8" s="102">
        <v>0.982845509264723</v>
      </c>
      <c r="I8" s="106">
        <v>3.42756518589837e-6</v>
      </c>
      <c r="J8" s="102">
        <v>0.834195510153016</v>
      </c>
      <c r="K8" s="102">
        <v>0.841396199693143</v>
      </c>
      <c r="L8" s="106">
        <v>-0.00720068954012698</v>
      </c>
      <c r="M8" s="102">
        <v>0.931604530579426</v>
      </c>
      <c r="N8" s="102">
        <v>0.943850193093101</v>
      </c>
      <c r="O8" s="106">
        <v>-0.0122456625136758</v>
      </c>
    </row>
    <row r="9" spans="1:15">
      <c r="A9" s="100" t="s">
        <v>24</v>
      </c>
      <c r="B9" s="100" t="s">
        <v>1740</v>
      </c>
      <c r="C9" s="101">
        <v>11</v>
      </c>
      <c r="D9" s="102">
        <v>0.912909203211859</v>
      </c>
      <c r="E9" s="102">
        <v>0.922699386503067</v>
      </c>
      <c r="F9" s="106">
        <v>-0.00979018329120829</v>
      </c>
      <c r="G9" s="102">
        <v>0.941760658036993</v>
      </c>
      <c r="H9" s="102">
        <v>0.929578804399518</v>
      </c>
      <c r="I9" s="106">
        <v>0.0121818536374751</v>
      </c>
      <c r="J9" s="102">
        <v>0.805394033252491</v>
      </c>
      <c r="K9" s="102">
        <v>0.787545606379377</v>
      </c>
      <c r="L9" s="106">
        <v>0.0178484268731144</v>
      </c>
      <c r="M9" s="102">
        <v>0.953730442844532</v>
      </c>
      <c r="N9" s="102">
        <v>0.956016744697929</v>
      </c>
      <c r="O9" s="106">
        <v>-0.00228630185339718</v>
      </c>
    </row>
    <row r="10" spans="1:15">
      <c r="A10" s="100" t="s">
        <v>24</v>
      </c>
      <c r="B10" s="100" t="s">
        <v>1745</v>
      </c>
      <c r="C10" s="101">
        <v>10</v>
      </c>
      <c r="D10" s="102">
        <v>0.935836782968658</v>
      </c>
      <c r="E10" s="102">
        <v>0.945851528384279</v>
      </c>
      <c r="F10" s="106">
        <v>-0.0100147454156219</v>
      </c>
      <c r="G10" s="102">
        <v>0.957003301371252</v>
      </c>
      <c r="H10" s="102">
        <v>0.958155654847862</v>
      </c>
      <c r="I10" s="106">
        <v>-0.0011523534766098</v>
      </c>
      <c r="J10" s="102">
        <v>0.865105745287377</v>
      </c>
      <c r="K10" s="102">
        <v>0.857540080302181</v>
      </c>
      <c r="L10" s="106">
        <v>0.00756566498519617</v>
      </c>
      <c r="M10" s="102">
        <v>0.950981880501044</v>
      </c>
      <c r="N10" s="102">
        <v>0.954889936264796</v>
      </c>
      <c r="O10" s="106">
        <v>-0.00390805576375153</v>
      </c>
    </row>
    <row r="11" spans="1:15">
      <c r="A11" s="100" t="s">
        <v>24</v>
      </c>
      <c r="B11" s="100" t="s">
        <v>1750</v>
      </c>
      <c r="C11" s="101">
        <v>14</v>
      </c>
      <c r="D11" s="102">
        <v>0.952538416650457</v>
      </c>
      <c r="E11" s="102">
        <v>0.963894757057807</v>
      </c>
      <c r="F11" s="106">
        <v>-0.0113563404073497</v>
      </c>
      <c r="G11" s="102">
        <v>0.982741753323034</v>
      </c>
      <c r="H11" s="102">
        <v>0.985585938264597</v>
      </c>
      <c r="I11" s="106">
        <v>-0.00284418494156302</v>
      </c>
      <c r="J11" s="102">
        <v>0.874130760775545</v>
      </c>
      <c r="K11" s="102">
        <v>0.870570964395467</v>
      </c>
      <c r="L11" s="106">
        <v>0.00355979638007786</v>
      </c>
      <c r="M11" s="102">
        <v>0.959188434948852</v>
      </c>
      <c r="N11" s="102">
        <v>0.965538565839983</v>
      </c>
      <c r="O11" s="106">
        <v>-0.00635013089113068</v>
      </c>
    </row>
    <row r="12" spans="1:15">
      <c r="A12" s="100" t="s">
        <v>24</v>
      </c>
      <c r="B12" s="100" t="s">
        <v>1758</v>
      </c>
      <c r="C12" s="101">
        <v>13</v>
      </c>
      <c r="D12" s="102">
        <v>0.88879235447437</v>
      </c>
      <c r="E12" s="102">
        <v>0.894950667440511</v>
      </c>
      <c r="F12" s="106">
        <v>-0.00615831296614067</v>
      </c>
      <c r="G12" s="102">
        <v>0.902168367783663</v>
      </c>
      <c r="H12" s="102">
        <v>0.940848633914024</v>
      </c>
      <c r="I12" s="106">
        <v>-0.0386802661303611</v>
      </c>
      <c r="J12" s="102">
        <v>0.869901356899025</v>
      </c>
      <c r="K12" s="102">
        <v>0.85752835568367</v>
      </c>
      <c r="L12" s="106">
        <v>0.0123730012153557</v>
      </c>
      <c r="M12" s="102">
        <v>0.951599871234296</v>
      </c>
      <c r="N12" s="102">
        <v>0.956487203149275</v>
      </c>
      <c r="O12" s="106">
        <v>-0.00488733191497914</v>
      </c>
    </row>
    <row r="13" spans="1:15">
      <c r="A13" s="100" t="s">
        <v>24</v>
      </c>
      <c r="B13" s="100" t="s">
        <v>1766</v>
      </c>
      <c r="C13" s="101">
        <v>13</v>
      </c>
      <c r="D13" s="102">
        <v>0.948809828512926</v>
      </c>
      <c r="E13" s="102">
        <v>0.9542004048583</v>
      </c>
      <c r="F13" s="106">
        <v>-0.0053905763453741</v>
      </c>
      <c r="G13" s="102">
        <v>0.968789520253793</v>
      </c>
      <c r="H13" s="102">
        <v>0.971840342982674</v>
      </c>
      <c r="I13" s="106">
        <v>-0.00305082272888091</v>
      </c>
      <c r="J13" s="102">
        <v>0.893946522217666</v>
      </c>
      <c r="K13" s="102">
        <v>0.891436062785671</v>
      </c>
      <c r="L13" s="106">
        <v>0.00251045943199502</v>
      </c>
      <c r="M13" s="102">
        <v>0.954931586967298</v>
      </c>
      <c r="N13" s="102">
        <v>0.959139959729854</v>
      </c>
      <c r="O13" s="106">
        <v>-0.00420837276255681</v>
      </c>
    </row>
    <row r="14" spans="1:15">
      <c r="A14" s="100" t="s">
        <v>24</v>
      </c>
      <c r="B14" s="100" t="s">
        <v>1771</v>
      </c>
      <c r="C14" s="101">
        <v>10</v>
      </c>
      <c r="D14" s="102">
        <v>0.95005875440658</v>
      </c>
      <c r="E14" s="102">
        <v>0.94447691408533</v>
      </c>
      <c r="F14" s="106">
        <v>0.00558184032125031</v>
      </c>
      <c r="G14" s="102">
        <v>0.97100309075583</v>
      </c>
      <c r="H14" s="102">
        <v>0.97447305974316</v>
      </c>
      <c r="I14" s="106">
        <v>-0.00346996898732999</v>
      </c>
      <c r="J14" s="102">
        <v>0.846776320055331</v>
      </c>
      <c r="K14" s="102">
        <v>0.841734715242881</v>
      </c>
      <c r="L14" s="106">
        <v>0.00504160481244986</v>
      </c>
      <c r="M14" s="102">
        <v>0.953705932131018</v>
      </c>
      <c r="N14" s="102">
        <v>0.959792148537752</v>
      </c>
      <c r="O14" s="106">
        <v>-0.00608621640673457</v>
      </c>
    </row>
    <row r="15" spans="1:15">
      <c r="A15" s="100" t="s">
        <v>24</v>
      </c>
      <c r="B15" s="100" t="s">
        <v>1776</v>
      </c>
      <c r="C15" s="101">
        <v>12</v>
      </c>
      <c r="D15" s="102">
        <v>0.927119831814996</v>
      </c>
      <c r="E15" s="102">
        <v>0.941203385952871</v>
      </c>
      <c r="F15" s="106">
        <v>-0.0140835541378748</v>
      </c>
      <c r="G15" s="102">
        <v>0.961966335243506</v>
      </c>
      <c r="H15" s="102">
        <v>0.974386726981136</v>
      </c>
      <c r="I15" s="106">
        <v>-0.0124203917376299</v>
      </c>
      <c r="J15" s="102">
        <v>0.856919887022253</v>
      </c>
      <c r="K15" s="102">
        <v>0.843562341332911</v>
      </c>
      <c r="L15" s="106">
        <v>0.0133575456893413</v>
      </c>
      <c r="M15" s="102">
        <v>0.954084086112955</v>
      </c>
      <c r="N15" s="102">
        <v>0.957335417899096</v>
      </c>
      <c r="O15" s="106">
        <v>-0.00325133178614101</v>
      </c>
    </row>
    <row r="16" spans="1:15">
      <c r="A16" s="100" t="s">
        <v>24</v>
      </c>
      <c r="B16" s="100" t="s">
        <v>1781</v>
      </c>
      <c r="C16" s="101">
        <v>9</v>
      </c>
      <c r="D16" s="102">
        <v>0.898402098735989</v>
      </c>
      <c r="E16" s="102">
        <v>0.923333333333333</v>
      </c>
      <c r="F16" s="106">
        <v>-0.0249312345973448</v>
      </c>
      <c r="G16" s="102">
        <v>0.938175948887107</v>
      </c>
      <c r="H16" s="102">
        <v>0.925141912352616</v>
      </c>
      <c r="I16" s="106">
        <v>0.0130340365344911</v>
      </c>
      <c r="J16" s="102">
        <v>0.832047569352398</v>
      </c>
      <c r="K16" s="102">
        <v>0.815161195790205</v>
      </c>
      <c r="L16" s="106">
        <v>0.0168863735621929</v>
      </c>
      <c r="M16" s="102">
        <v>0.951992543938226</v>
      </c>
      <c r="N16" s="102">
        <v>0.95192064386489</v>
      </c>
      <c r="O16" s="106">
        <v>7.19000733354624e-5</v>
      </c>
    </row>
    <row r="17" spans="1:15">
      <c r="A17" s="97" t="s">
        <v>99</v>
      </c>
      <c r="B17" s="97" t="s">
        <v>1897</v>
      </c>
      <c r="C17" s="98">
        <v>108</v>
      </c>
      <c r="D17" s="99">
        <v>0.959728913579678</v>
      </c>
      <c r="E17" s="99">
        <v>0.957594413305155</v>
      </c>
      <c r="F17" s="105">
        <v>0.00213450027452289</v>
      </c>
      <c r="G17" s="99">
        <v>0.949974951117876</v>
      </c>
      <c r="H17" s="99">
        <v>0.944420706224536</v>
      </c>
      <c r="I17" s="105">
        <v>0.00555424489334</v>
      </c>
      <c r="J17" s="99">
        <v>0.91902051064031</v>
      </c>
      <c r="K17" s="99">
        <v>0.918307414945333</v>
      </c>
      <c r="L17" s="105">
        <v>0.000713095694976684</v>
      </c>
      <c r="M17" s="99">
        <v>0.968198106744958</v>
      </c>
      <c r="N17" s="99">
        <v>0.971213426194258</v>
      </c>
      <c r="O17" s="105">
        <v>-0.00301531944930056</v>
      </c>
    </row>
    <row r="18" spans="1:15">
      <c r="A18" s="100" t="s">
        <v>99</v>
      </c>
      <c r="B18" s="100" t="s">
        <v>1784</v>
      </c>
      <c r="C18" s="101">
        <v>16</v>
      </c>
      <c r="D18" s="102">
        <v>0.931306449561125</v>
      </c>
      <c r="E18" s="102">
        <v>0.93387692699707</v>
      </c>
      <c r="F18" s="106">
        <v>-0.00257047743594518</v>
      </c>
      <c r="G18" s="102">
        <v>0.936841211627275</v>
      </c>
      <c r="H18" s="102">
        <v>0.93477572343708</v>
      </c>
      <c r="I18" s="106">
        <v>0.00206548819019559</v>
      </c>
      <c r="J18" s="102">
        <v>0.866035044824776</v>
      </c>
      <c r="K18" s="102">
        <v>0.87000439323918</v>
      </c>
      <c r="L18" s="106">
        <v>-0.00396934841440366</v>
      </c>
      <c r="M18" s="102">
        <v>0.961319730125457</v>
      </c>
      <c r="N18" s="102">
        <v>0.963975253721881</v>
      </c>
      <c r="O18" s="106">
        <v>-0.00265552359642451</v>
      </c>
    </row>
    <row r="19" spans="1:15">
      <c r="A19" s="100" t="s">
        <v>99</v>
      </c>
      <c r="B19" s="100" t="s">
        <v>1785</v>
      </c>
      <c r="C19" s="101">
        <v>6</v>
      </c>
      <c r="D19" s="102">
        <v>0.938485804416404</v>
      </c>
      <c r="E19" s="102">
        <v>0.943333333333333</v>
      </c>
      <c r="F19" s="106">
        <v>-0.00484752891692952</v>
      </c>
      <c r="G19" s="102">
        <v>0.934714401479419</v>
      </c>
      <c r="H19" s="102">
        <v>0.922010321837553</v>
      </c>
      <c r="I19" s="106">
        <v>0.0127040796418662</v>
      </c>
      <c r="J19" s="102">
        <v>0.883952874685727</v>
      </c>
      <c r="K19" s="102">
        <v>0.886880634372162</v>
      </c>
      <c r="L19" s="106">
        <v>-0.00292775968643466</v>
      </c>
      <c r="M19" s="102">
        <v>0.965325520833333</v>
      </c>
      <c r="N19" s="102">
        <v>0.965864214227752</v>
      </c>
      <c r="O19" s="106">
        <v>-0.000538693394418921</v>
      </c>
    </row>
    <row r="20" spans="1:15">
      <c r="A20" s="100" t="s">
        <v>99</v>
      </c>
      <c r="B20" s="100" t="s">
        <v>1786</v>
      </c>
      <c r="C20" s="101">
        <v>14</v>
      </c>
      <c r="D20" s="102">
        <v>0.952948972829688</v>
      </c>
      <c r="E20" s="102">
        <v>0.937486338797814</v>
      </c>
      <c r="F20" s="106">
        <v>0.0154626340318743</v>
      </c>
      <c r="G20" s="102">
        <v>0.933488804781384</v>
      </c>
      <c r="H20" s="102">
        <v>0.904296304538311</v>
      </c>
      <c r="I20" s="106">
        <v>0.0291925002430735</v>
      </c>
      <c r="J20" s="102">
        <v>0.909064495163818</v>
      </c>
      <c r="K20" s="102">
        <v>0.904393663333287</v>
      </c>
      <c r="L20" s="106">
        <v>0.00467083183053152</v>
      </c>
      <c r="M20" s="102">
        <v>0.957190069560571</v>
      </c>
      <c r="N20" s="102">
        <v>0.958972802095487</v>
      </c>
      <c r="O20" s="106">
        <v>-0.00178273253491534</v>
      </c>
    </row>
    <row r="21" spans="1:15">
      <c r="A21" s="100" t="s">
        <v>99</v>
      </c>
      <c r="B21" s="100" t="s">
        <v>803</v>
      </c>
      <c r="C21" s="101">
        <v>22</v>
      </c>
      <c r="D21" s="102">
        <v>0.979942693409742</v>
      </c>
      <c r="E21" s="102">
        <v>0.979078613693998</v>
      </c>
      <c r="F21" s="106">
        <v>0.000864079715743871</v>
      </c>
      <c r="G21" s="102">
        <v>0.208955223880597</v>
      </c>
      <c r="H21" s="102">
        <v>0.153846153846154</v>
      </c>
      <c r="I21" s="106">
        <v>0.0551090700344432</v>
      </c>
      <c r="J21" s="102">
        <v>0.119402985074627</v>
      </c>
      <c r="K21" s="102">
        <v>0.307692307692308</v>
      </c>
      <c r="L21" s="106">
        <v>-0.188289322617681</v>
      </c>
      <c r="M21" s="102">
        <v>0.976675795968519</v>
      </c>
      <c r="N21" s="102">
        <v>0.98083553287196</v>
      </c>
      <c r="O21" s="106">
        <v>-0.0041597369034404</v>
      </c>
    </row>
    <row r="22" spans="1:15">
      <c r="A22" s="100" t="s">
        <v>99</v>
      </c>
      <c r="B22" s="100" t="s">
        <v>1787</v>
      </c>
      <c r="C22" s="101">
        <v>13</v>
      </c>
      <c r="D22" s="102">
        <v>0.978367062107467</v>
      </c>
      <c r="E22" s="102">
        <v>0.972234087996583</v>
      </c>
      <c r="F22" s="106">
        <v>0.0061329741108842</v>
      </c>
      <c r="G22" s="102">
        <v>0.967281448681271</v>
      </c>
      <c r="H22" s="102">
        <v>0.964024425175994</v>
      </c>
      <c r="I22" s="106">
        <v>0.00325702350527701</v>
      </c>
      <c r="J22" s="102">
        <v>0.940260027594514</v>
      </c>
      <c r="K22" s="102">
        <v>0.938017072011808</v>
      </c>
      <c r="L22" s="106">
        <v>0.00224295558270615</v>
      </c>
      <c r="M22" s="102">
        <v>0.971609266515433</v>
      </c>
      <c r="N22" s="102">
        <v>0.973295589407929</v>
      </c>
      <c r="O22" s="106">
        <v>-0.00168632289249582</v>
      </c>
    </row>
    <row r="23" spans="1:15">
      <c r="A23" s="100" t="s">
        <v>99</v>
      </c>
      <c r="B23" s="100" t="s">
        <v>1788</v>
      </c>
      <c r="C23" s="101">
        <v>16</v>
      </c>
      <c r="D23" s="102">
        <v>0.964152764373363</v>
      </c>
      <c r="E23" s="102">
        <v>0.964502507257852</v>
      </c>
      <c r="F23" s="106">
        <v>-0.000349742884488968</v>
      </c>
      <c r="G23" s="102">
        <v>0.955791911541458</v>
      </c>
      <c r="H23" s="102">
        <v>0.955228823100868</v>
      </c>
      <c r="I23" s="106">
        <v>0.000563088440590276</v>
      </c>
      <c r="J23" s="102">
        <v>0.938179755552784</v>
      </c>
      <c r="K23" s="102">
        <v>0.9381050583391</v>
      </c>
      <c r="L23" s="106">
        <v>7.46972136836943e-5</v>
      </c>
      <c r="M23" s="102">
        <v>0.973265124887128</v>
      </c>
      <c r="N23" s="102">
        <v>0.977044335441615</v>
      </c>
      <c r="O23" s="106">
        <v>-0.0037792105544876</v>
      </c>
    </row>
    <row r="24" spans="1:15">
      <c r="A24" s="100" t="s">
        <v>99</v>
      </c>
      <c r="B24" s="100" t="s">
        <v>1789</v>
      </c>
      <c r="C24" s="101">
        <v>9</v>
      </c>
      <c r="D24" s="102">
        <v>0.94440551273067</v>
      </c>
      <c r="E24" s="102">
        <v>0.943945127719962</v>
      </c>
      <c r="F24" s="106">
        <v>0.00046038501070822</v>
      </c>
      <c r="G24" s="102">
        <v>0.940206142532638</v>
      </c>
      <c r="H24" s="102">
        <v>0.948295981119403</v>
      </c>
      <c r="I24" s="106">
        <v>-0.00808983858676515</v>
      </c>
      <c r="J24" s="102">
        <v>0.908418588309777</v>
      </c>
      <c r="K24" s="102">
        <v>0.909983228086764</v>
      </c>
      <c r="L24" s="106">
        <v>-0.0015646397769864</v>
      </c>
      <c r="M24" s="102">
        <v>0.967154884247297</v>
      </c>
      <c r="N24" s="102">
        <v>0.969829540664384</v>
      </c>
      <c r="O24" s="106">
        <v>-0.00267465641708686</v>
      </c>
    </row>
    <row r="25" spans="1:15">
      <c r="A25" s="100" t="s">
        <v>99</v>
      </c>
      <c r="B25" s="100" t="s">
        <v>1790</v>
      </c>
      <c r="C25" s="101">
        <v>9</v>
      </c>
      <c r="D25" s="102">
        <v>0.965973534971645</v>
      </c>
      <c r="E25" s="102">
        <v>0.956466876971609</v>
      </c>
      <c r="F25" s="106">
        <v>0.00950665800003581</v>
      </c>
      <c r="G25" s="102">
        <v>0.951340117029216</v>
      </c>
      <c r="H25" s="102">
        <v>0.950784567637761</v>
      </c>
      <c r="I25" s="106">
        <v>0.000555549391454968</v>
      </c>
      <c r="J25" s="102">
        <v>0.935320086760634</v>
      </c>
      <c r="K25" s="102">
        <v>0.93614219881501</v>
      </c>
      <c r="L25" s="106">
        <v>-0.000822112054375879</v>
      </c>
      <c r="M25" s="102">
        <v>0.963048782708451</v>
      </c>
      <c r="N25" s="102">
        <v>0.966631579435482</v>
      </c>
      <c r="O25" s="106">
        <v>-0.00358279672703099</v>
      </c>
    </row>
    <row r="26" spans="1:15">
      <c r="A26" s="100" t="s">
        <v>99</v>
      </c>
      <c r="B26" s="100" t="s">
        <v>33</v>
      </c>
      <c r="C26" s="101">
        <v>3</v>
      </c>
      <c r="D26" s="102">
        <v>0.909230769230769</v>
      </c>
      <c r="E26" s="102">
        <v>0.938095238095238</v>
      </c>
      <c r="F26" s="106">
        <v>-0.0288644688644689</v>
      </c>
      <c r="G26" s="102">
        <v>0</v>
      </c>
      <c r="H26" s="102">
        <v>0</v>
      </c>
      <c r="I26" s="106">
        <v>0</v>
      </c>
      <c r="J26" s="102">
        <v>0</v>
      </c>
      <c r="K26" s="102">
        <v>0</v>
      </c>
      <c r="L26" s="106">
        <v>0</v>
      </c>
      <c r="M26" s="102">
        <v>0.950289944248662</v>
      </c>
      <c r="N26" s="102">
        <v>0.961027958203897</v>
      </c>
      <c r="O26" s="106">
        <v>-0.010738013955235</v>
      </c>
    </row>
    <row r="27" spans="1:15">
      <c r="A27" s="97" t="s">
        <v>210</v>
      </c>
      <c r="B27" s="97" t="s">
        <v>1897</v>
      </c>
      <c r="C27" s="98">
        <v>48</v>
      </c>
      <c r="D27" s="99">
        <v>0.942078432946654</v>
      </c>
      <c r="E27" s="99">
        <v>0.943644307791893</v>
      </c>
      <c r="F27" s="105">
        <v>-0.00156587484523818</v>
      </c>
      <c r="G27" s="99">
        <v>0.953851262505701</v>
      </c>
      <c r="H27" s="99">
        <v>0.956427575369908</v>
      </c>
      <c r="I27" s="105">
        <v>-0.0025763128642069</v>
      </c>
      <c r="J27" s="99">
        <v>0.912822160995815</v>
      </c>
      <c r="K27" s="99">
        <v>0.909469040988451</v>
      </c>
      <c r="L27" s="105">
        <v>0.00335312000736465</v>
      </c>
      <c r="M27" s="99">
        <v>0.959540387155252</v>
      </c>
      <c r="N27" s="99">
        <v>0.962110481730323</v>
      </c>
      <c r="O27" s="105">
        <v>-0.00257009457507051</v>
      </c>
    </row>
    <row r="28" spans="1:15">
      <c r="A28" s="100" t="s">
        <v>210</v>
      </c>
      <c r="B28" s="100" t="s">
        <v>1791</v>
      </c>
      <c r="C28" s="101">
        <v>6</v>
      </c>
      <c r="D28" s="102">
        <v>0.931383577052868</v>
      </c>
      <c r="E28" s="102">
        <v>0.942395005675369</v>
      </c>
      <c r="F28" s="106">
        <v>-0.0110114286225006</v>
      </c>
      <c r="G28" s="102">
        <v>0.970332847185098</v>
      </c>
      <c r="H28" s="102">
        <v>0.973147109797125</v>
      </c>
      <c r="I28" s="106">
        <v>-0.00281426261202711</v>
      </c>
      <c r="J28" s="102">
        <v>0.918467231705861</v>
      </c>
      <c r="K28" s="102">
        <v>0.91787134264451</v>
      </c>
      <c r="L28" s="106">
        <v>0.000595889061351218</v>
      </c>
      <c r="M28" s="102">
        <v>0.964137989721583</v>
      </c>
      <c r="N28" s="102">
        <v>0.970290474156343</v>
      </c>
      <c r="O28" s="106">
        <v>-0.00615248443476024</v>
      </c>
    </row>
    <row r="29" spans="1:15">
      <c r="A29" s="100" t="s">
        <v>210</v>
      </c>
      <c r="B29" s="100" t="s">
        <v>1792</v>
      </c>
      <c r="C29" s="101">
        <v>8</v>
      </c>
      <c r="D29" s="102">
        <v>0.964598249801114</v>
      </c>
      <c r="E29" s="102">
        <v>0.968234821069562</v>
      </c>
      <c r="F29" s="106">
        <v>-0.00363657126844796</v>
      </c>
      <c r="G29" s="102">
        <v>0.949006779566443</v>
      </c>
      <c r="H29" s="102">
        <v>0.948095583314745</v>
      </c>
      <c r="I29" s="106">
        <v>0.000911196251697888</v>
      </c>
      <c r="J29" s="102">
        <v>0.921602544429875</v>
      </c>
      <c r="K29" s="102">
        <v>0.926214309614098</v>
      </c>
      <c r="L29" s="106">
        <v>-0.0046117651842229</v>
      </c>
      <c r="M29" s="102">
        <v>0.964785507305113</v>
      </c>
      <c r="N29" s="102">
        <v>0.970579870828405</v>
      </c>
      <c r="O29" s="106">
        <v>-0.00579436352329199</v>
      </c>
    </row>
    <row r="30" spans="1:15">
      <c r="A30" s="100" t="s">
        <v>210</v>
      </c>
      <c r="B30" s="100" t="s">
        <v>1793</v>
      </c>
      <c r="C30" s="101">
        <v>5</v>
      </c>
      <c r="D30" s="102">
        <v>0.919038583175206</v>
      </c>
      <c r="E30" s="102">
        <v>0.933588761174968</v>
      </c>
      <c r="F30" s="106">
        <v>-0.0145501779997624</v>
      </c>
      <c r="G30" s="102">
        <v>0.954359767479068</v>
      </c>
      <c r="H30" s="102">
        <v>0.954647142566606</v>
      </c>
      <c r="I30" s="106">
        <v>-0.000287375087537844</v>
      </c>
      <c r="J30" s="102">
        <v>0.917657724921338</v>
      </c>
      <c r="K30" s="102">
        <v>0.917461438831979</v>
      </c>
      <c r="L30" s="106">
        <v>0.000196286089358289</v>
      </c>
      <c r="M30" s="102">
        <v>0.950973921897686</v>
      </c>
      <c r="N30" s="102">
        <v>0.957212485071495</v>
      </c>
      <c r="O30" s="106">
        <v>-0.00623856317380911</v>
      </c>
    </row>
    <row r="31" spans="1:15">
      <c r="A31" s="100" t="s">
        <v>210</v>
      </c>
      <c r="B31" s="100" t="s">
        <v>1794</v>
      </c>
      <c r="C31" s="101">
        <v>7</v>
      </c>
      <c r="D31" s="102">
        <v>0.944917772934416</v>
      </c>
      <c r="E31" s="102">
        <v>0.94511217948718</v>
      </c>
      <c r="F31" s="106">
        <v>-0.000194406552763038</v>
      </c>
      <c r="G31" s="102">
        <v>0.958923190099742</v>
      </c>
      <c r="H31" s="102">
        <v>0.951648563986132</v>
      </c>
      <c r="I31" s="106">
        <v>0.00727462611360974</v>
      </c>
      <c r="J31" s="102">
        <v>0.928418057365632</v>
      </c>
      <c r="K31" s="102">
        <v>0.917313544867769</v>
      </c>
      <c r="L31" s="106">
        <v>0.0111045124978628</v>
      </c>
      <c r="M31" s="102">
        <v>0.965240681912396</v>
      </c>
      <c r="N31" s="102">
        <v>0.966298969206059</v>
      </c>
      <c r="O31" s="106">
        <v>-0.00105828729366308</v>
      </c>
    </row>
    <row r="32" spans="1:15">
      <c r="A32" s="100" t="s">
        <v>210</v>
      </c>
      <c r="B32" s="100" t="s">
        <v>1795</v>
      </c>
      <c r="C32" s="101">
        <v>8</v>
      </c>
      <c r="D32" s="102">
        <v>0.956891817682592</v>
      </c>
      <c r="E32" s="102">
        <v>0.94173140954495</v>
      </c>
      <c r="F32" s="106">
        <v>0.015160408137642</v>
      </c>
      <c r="G32" s="102">
        <v>0.948806256614468</v>
      </c>
      <c r="H32" s="102">
        <v>0.954993303550523</v>
      </c>
      <c r="I32" s="106">
        <v>-0.00618704693605465</v>
      </c>
      <c r="J32" s="102">
        <v>0.897603544458197</v>
      </c>
      <c r="K32" s="102">
        <v>0.893006658986823</v>
      </c>
      <c r="L32" s="106">
        <v>0.00459688547137405</v>
      </c>
      <c r="M32" s="102">
        <v>0.955350515463917</v>
      </c>
      <c r="N32" s="102">
        <v>0.956787703346456</v>
      </c>
      <c r="O32" s="106">
        <v>-0.00143718788253822</v>
      </c>
    </row>
    <row r="33" spans="1:15">
      <c r="A33" s="100" t="s">
        <v>210</v>
      </c>
      <c r="B33" s="100" t="s">
        <v>1796</v>
      </c>
      <c r="C33" s="101">
        <v>8</v>
      </c>
      <c r="D33" s="102">
        <v>0.934139494709566</v>
      </c>
      <c r="E33" s="102">
        <v>0.937052311699588</v>
      </c>
      <c r="F33" s="106">
        <v>-0.00291281699002166</v>
      </c>
      <c r="G33" s="102">
        <v>0.957089580181826</v>
      </c>
      <c r="H33" s="102">
        <v>0.965938504328385</v>
      </c>
      <c r="I33" s="106">
        <v>-0.00884892414655869</v>
      </c>
      <c r="J33" s="102">
        <v>0.912672427995866</v>
      </c>
      <c r="K33" s="102">
        <v>0.905939968194188</v>
      </c>
      <c r="L33" s="106">
        <v>0.0067324598016778</v>
      </c>
      <c r="M33" s="102">
        <v>0.960216106390839</v>
      </c>
      <c r="N33" s="102">
        <v>0.957757184083242</v>
      </c>
      <c r="O33" s="106">
        <v>0.0024589223075967</v>
      </c>
    </row>
    <row r="34" spans="1:15">
      <c r="A34" s="100" t="s">
        <v>210</v>
      </c>
      <c r="B34" s="100" t="s">
        <v>1797</v>
      </c>
      <c r="C34" s="101">
        <v>6</v>
      </c>
      <c r="D34" s="102">
        <v>0.938609842719432</v>
      </c>
      <c r="E34" s="102">
        <v>0.940832910106653</v>
      </c>
      <c r="F34" s="106">
        <v>-0.00222306738722144</v>
      </c>
      <c r="G34" s="102">
        <v>0.938184886830605</v>
      </c>
      <c r="H34" s="102">
        <v>0.943284333550682</v>
      </c>
      <c r="I34" s="106">
        <v>-0.00509944672007756</v>
      </c>
      <c r="J34" s="102">
        <v>0.898420683582284</v>
      </c>
      <c r="K34" s="102">
        <v>0.899844829436186</v>
      </c>
      <c r="L34" s="106">
        <v>-0.00142414585390194</v>
      </c>
      <c r="M34" s="102">
        <v>0.952725465289667</v>
      </c>
      <c r="N34" s="102">
        <v>0.957736692868694</v>
      </c>
      <c r="O34" s="106">
        <v>-0.00501122757902683</v>
      </c>
    </row>
    <row r="35" spans="1:15">
      <c r="A35" s="97" t="s">
        <v>260</v>
      </c>
      <c r="B35" s="97" t="s">
        <v>1897</v>
      </c>
      <c r="C35" s="98">
        <v>88</v>
      </c>
      <c r="D35" s="99">
        <v>0.943238056761943</v>
      </c>
      <c r="E35" s="99">
        <v>0.943418211727612</v>
      </c>
      <c r="F35" s="105">
        <v>-0.000180154965669033</v>
      </c>
      <c r="G35" s="99">
        <v>0.962511106215445</v>
      </c>
      <c r="H35" s="99">
        <v>0.966805999346178</v>
      </c>
      <c r="I35" s="105">
        <v>-0.00429489313073272</v>
      </c>
      <c r="J35" s="99">
        <v>0.941369106097684</v>
      </c>
      <c r="K35" s="99">
        <v>0.942517031014374</v>
      </c>
      <c r="L35" s="105">
        <v>-0.00114792491668914</v>
      </c>
      <c r="M35" s="99">
        <v>0.982810380475588</v>
      </c>
      <c r="N35" s="99">
        <v>0.985140007559543</v>
      </c>
      <c r="O35" s="105">
        <v>-0.00232962708395568</v>
      </c>
    </row>
    <row r="36" spans="1:15">
      <c r="A36" s="100" t="s">
        <v>260</v>
      </c>
      <c r="B36" s="100" t="s">
        <v>1798</v>
      </c>
      <c r="C36" s="101">
        <v>14</v>
      </c>
      <c r="D36" s="102">
        <v>0.957931801334322</v>
      </c>
      <c r="E36" s="102">
        <v>0.958482732591055</v>
      </c>
      <c r="F36" s="106">
        <v>-0.000550931256733111</v>
      </c>
      <c r="G36" s="102">
        <v>0.945149443226438</v>
      </c>
      <c r="H36" s="102">
        <v>0.966018488214844</v>
      </c>
      <c r="I36" s="106">
        <v>-0.0208690449884059</v>
      </c>
      <c r="J36" s="102">
        <v>0.939584804231231</v>
      </c>
      <c r="K36" s="102">
        <v>0.940533898148091</v>
      </c>
      <c r="L36" s="106">
        <v>-0.0009490939168596</v>
      </c>
      <c r="M36" s="102">
        <v>0.977060148700068</v>
      </c>
      <c r="N36" s="102">
        <v>0.980992344110808</v>
      </c>
      <c r="O36" s="106">
        <v>-0.00393219541073986</v>
      </c>
    </row>
    <row r="37" spans="1:15">
      <c r="A37" s="100" t="s">
        <v>260</v>
      </c>
      <c r="B37" s="100" t="s">
        <v>1799</v>
      </c>
      <c r="C37" s="101">
        <v>18</v>
      </c>
      <c r="D37" s="102">
        <v>0.92815105443845</v>
      </c>
      <c r="E37" s="102">
        <v>0.912049689440994</v>
      </c>
      <c r="F37" s="106">
        <v>0.0161013649974565</v>
      </c>
      <c r="G37" s="102">
        <v>0.960204737776177</v>
      </c>
      <c r="H37" s="102">
        <v>0.958797864641782</v>
      </c>
      <c r="I37" s="106">
        <v>0.00140687313439525</v>
      </c>
      <c r="J37" s="102">
        <v>0.933347051107282</v>
      </c>
      <c r="K37" s="102">
        <v>0.935462049146801</v>
      </c>
      <c r="L37" s="106">
        <v>-0.00211499803951909</v>
      </c>
      <c r="M37" s="102">
        <v>0.976600499158396</v>
      </c>
      <c r="N37" s="102">
        <v>0.979342608726627</v>
      </c>
      <c r="O37" s="106">
        <v>-0.00274210956823151</v>
      </c>
    </row>
    <row r="38" spans="1:15">
      <c r="A38" s="100" t="s">
        <v>260</v>
      </c>
      <c r="B38" s="100" t="s">
        <v>1800</v>
      </c>
      <c r="C38" s="101">
        <v>14</v>
      </c>
      <c r="D38" s="102">
        <v>0.940674466620785</v>
      </c>
      <c r="E38" s="102">
        <v>0.940971253139827</v>
      </c>
      <c r="F38" s="106">
        <v>-0.000296786519042413</v>
      </c>
      <c r="G38" s="102">
        <v>0.976152160846889</v>
      </c>
      <c r="H38" s="102">
        <v>0.977468706536857</v>
      </c>
      <c r="I38" s="106">
        <v>-0.00131654568996753</v>
      </c>
      <c r="J38" s="102">
        <v>0.952952451120239</v>
      </c>
      <c r="K38" s="102">
        <v>0.951566394469767</v>
      </c>
      <c r="L38" s="106">
        <v>0.0013860566504722</v>
      </c>
      <c r="M38" s="102">
        <v>0.990568295240224</v>
      </c>
      <c r="N38" s="102">
        <v>0.991873046782983</v>
      </c>
      <c r="O38" s="106">
        <v>-0.00130475154275855</v>
      </c>
    </row>
    <row r="39" spans="1:15">
      <c r="A39" s="100" t="s">
        <v>260</v>
      </c>
      <c r="B39" s="100" t="s">
        <v>1801</v>
      </c>
      <c r="C39" s="101">
        <v>13</v>
      </c>
      <c r="D39" s="102">
        <v>0.915817366490012</v>
      </c>
      <c r="E39" s="102">
        <v>0.921233590331319</v>
      </c>
      <c r="F39" s="106">
        <v>-0.0054162238413068</v>
      </c>
      <c r="G39" s="102">
        <v>0.959628025249294</v>
      </c>
      <c r="H39" s="102">
        <v>0.959397461385533</v>
      </c>
      <c r="I39" s="106">
        <v>0.00023056386376108</v>
      </c>
      <c r="J39" s="102">
        <v>0.932007025465274</v>
      </c>
      <c r="K39" s="102">
        <v>0.93662720036059</v>
      </c>
      <c r="L39" s="106">
        <v>-0.00462017489531552</v>
      </c>
      <c r="M39" s="102">
        <v>0.979575264045777</v>
      </c>
      <c r="N39" s="102">
        <v>0.983462120488469</v>
      </c>
      <c r="O39" s="106">
        <v>-0.00388685644269238</v>
      </c>
    </row>
    <row r="40" spans="1:15">
      <c r="A40" s="100" t="s">
        <v>260</v>
      </c>
      <c r="B40" s="100" t="s">
        <v>1802</v>
      </c>
      <c r="C40" s="101">
        <v>14</v>
      </c>
      <c r="D40" s="102">
        <v>0.952934505245251</v>
      </c>
      <c r="E40" s="102">
        <v>0.959630911188005</v>
      </c>
      <c r="F40" s="106">
        <v>-0.00669640594275367</v>
      </c>
      <c r="G40" s="102">
        <v>0.957489748284556</v>
      </c>
      <c r="H40" s="102">
        <v>0.955146625839124</v>
      </c>
      <c r="I40" s="106">
        <v>0.00234312244543222</v>
      </c>
      <c r="J40" s="102">
        <v>0.932084213235681</v>
      </c>
      <c r="K40" s="102">
        <v>0.929507714050171</v>
      </c>
      <c r="L40" s="106">
        <v>0.00257649918551051</v>
      </c>
      <c r="M40" s="102">
        <v>0.990436909754749</v>
      </c>
      <c r="N40" s="102">
        <v>0.989511524208572</v>
      </c>
      <c r="O40" s="106">
        <v>0.000925385546176938</v>
      </c>
    </row>
    <row r="41" spans="1:15">
      <c r="A41" s="100" t="s">
        <v>260</v>
      </c>
      <c r="B41" s="100" t="s">
        <v>1803</v>
      </c>
      <c r="C41" s="101">
        <v>15</v>
      </c>
      <c r="D41" s="102">
        <v>0.965570514235268</v>
      </c>
      <c r="E41" s="102">
        <v>0.969244685662596</v>
      </c>
      <c r="F41" s="106">
        <v>-0.00367417142732795</v>
      </c>
      <c r="G41" s="102">
        <v>0.974944081905596</v>
      </c>
      <c r="H41" s="102">
        <v>0.974631540411915</v>
      </c>
      <c r="I41" s="106">
        <v>0.000312541493680984</v>
      </c>
      <c r="J41" s="102">
        <v>0.94984665759679</v>
      </c>
      <c r="K41" s="102">
        <v>0.953249359348094</v>
      </c>
      <c r="L41" s="106">
        <v>-0.00340270175130408</v>
      </c>
      <c r="M41" s="102">
        <v>0.980269819648619</v>
      </c>
      <c r="N41" s="102">
        <v>0.98267908553939</v>
      </c>
      <c r="O41" s="106">
        <v>-0.00240926589077117</v>
      </c>
    </row>
    <row r="42" spans="1:15">
      <c r="A42" s="97" t="s">
        <v>350</v>
      </c>
      <c r="B42" s="97" t="s">
        <v>1897</v>
      </c>
      <c r="C42" s="98">
        <v>23</v>
      </c>
      <c r="D42" s="99">
        <v>0.939866369710468</v>
      </c>
      <c r="E42" s="99">
        <v>0.944604546910022</v>
      </c>
      <c r="F42" s="105">
        <v>-0.00473817719955472</v>
      </c>
      <c r="G42" s="99">
        <v>0.956745758170354</v>
      </c>
      <c r="H42" s="99">
        <v>0.953288220610678</v>
      </c>
      <c r="I42" s="105">
        <v>0.00345753755967626</v>
      </c>
      <c r="J42" s="99">
        <v>0.915358786637155</v>
      </c>
      <c r="K42" s="99">
        <v>0.915960794520224</v>
      </c>
      <c r="L42" s="105">
        <v>-0.000602007883068745</v>
      </c>
      <c r="M42" s="99">
        <v>0.963839953410189</v>
      </c>
      <c r="N42" s="99">
        <v>0.968464275103415</v>
      </c>
      <c r="O42" s="105">
        <v>-0.00462432169322624</v>
      </c>
    </row>
    <row r="43" spans="1:15">
      <c r="A43" s="100" t="s">
        <v>350</v>
      </c>
      <c r="B43" s="100" t="s">
        <v>1804</v>
      </c>
      <c r="C43" s="101">
        <v>23</v>
      </c>
      <c r="D43" s="102">
        <v>0.939866369710468</v>
      </c>
      <c r="E43" s="102">
        <v>0.944604546910022</v>
      </c>
      <c r="F43" s="106">
        <v>-0.00473817719955472</v>
      </c>
      <c r="G43" s="102">
        <v>0.956745758170354</v>
      </c>
      <c r="H43" s="102">
        <v>0.953288220610678</v>
      </c>
      <c r="I43" s="106">
        <v>0.00345753755967626</v>
      </c>
      <c r="J43" s="102">
        <v>0.915358786637155</v>
      </c>
      <c r="K43" s="102">
        <v>0.915960794520224</v>
      </c>
      <c r="L43" s="106">
        <v>-0.000602007883068745</v>
      </c>
      <c r="M43" s="102">
        <v>0.963839953410189</v>
      </c>
      <c r="N43" s="102">
        <v>0.968464275103415</v>
      </c>
      <c r="O43" s="106">
        <v>-0.00462432169322624</v>
      </c>
    </row>
    <row r="44" spans="1:15">
      <c r="A44" s="97" t="s">
        <v>375</v>
      </c>
      <c r="B44" s="97" t="s">
        <v>1897</v>
      </c>
      <c r="C44" s="98">
        <v>291</v>
      </c>
      <c r="D44" s="99">
        <v>0.936902012537116</v>
      </c>
      <c r="E44" s="99">
        <v>0.935112818248108</v>
      </c>
      <c r="F44" s="105">
        <v>0.0017891942890087</v>
      </c>
      <c r="G44" s="99">
        <v>0.96725277826614</v>
      </c>
      <c r="H44" s="99">
        <v>0.967109939856853</v>
      </c>
      <c r="I44" s="105">
        <v>0.000142838409286861</v>
      </c>
      <c r="J44" s="99">
        <v>0.885641846563833</v>
      </c>
      <c r="K44" s="99">
        <v>0.886703175219252</v>
      </c>
      <c r="L44" s="105">
        <v>-0.00106132865541941</v>
      </c>
      <c r="M44" s="99">
        <v>0.950023033727454</v>
      </c>
      <c r="N44" s="99">
        <v>0.955053911170473</v>
      </c>
      <c r="O44" s="105">
        <v>-0.00503087744301944</v>
      </c>
    </row>
    <row r="45" spans="1:15">
      <c r="A45" s="100" t="s">
        <v>375</v>
      </c>
      <c r="B45" s="100" t="s">
        <v>1805</v>
      </c>
      <c r="C45" s="101">
        <v>13</v>
      </c>
      <c r="D45" s="102">
        <v>0.964326484018265</v>
      </c>
      <c r="E45" s="102">
        <v>0.957470938474624</v>
      </c>
      <c r="F45" s="106">
        <v>0.00685554554364054</v>
      </c>
      <c r="G45" s="102">
        <v>0.975231500450709</v>
      </c>
      <c r="H45" s="102">
        <v>0.975903079790539</v>
      </c>
      <c r="I45" s="106">
        <v>-0.000671579339829864</v>
      </c>
      <c r="J45" s="102">
        <v>0.856966524625092</v>
      </c>
      <c r="K45" s="102">
        <v>0.8551620760727</v>
      </c>
      <c r="L45" s="106">
        <v>0.00180444855239215</v>
      </c>
      <c r="M45" s="102">
        <v>0.954752925338177</v>
      </c>
      <c r="N45" s="102">
        <v>0.959574353351428</v>
      </c>
      <c r="O45" s="106">
        <v>-0.00482142801325081</v>
      </c>
    </row>
    <row r="46" spans="1:15">
      <c r="A46" s="100" t="s">
        <v>375</v>
      </c>
      <c r="B46" s="100" t="s">
        <v>1806</v>
      </c>
      <c r="C46" s="101">
        <v>7</v>
      </c>
      <c r="D46" s="102">
        <v>0.774054412740544</v>
      </c>
      <c r="E46" s="102">
        <v>0.770615183246073</v>
      </c>
      <c r="F46" s="106">
        <v>0.00343922949447084</v>
      </c>
      <c r="G46" s="102">
        <v>0.933545342116554</v>
      </c>
      <c r="H46" s="102">
        <v>0.933749500409189</v>
      </c>
      <c r="I46" s="106">
        <v>-0.000204158292634316</v>
      </c>
      <c r="J46" s="102">
        <v>0.789972489336463</v>
      </c>
      <c r="K46" s="102">
        <v>0.795602332058187</v>
      </c>
      <c r="L46" s="106">
        <v>-0.00562984272172429</v>
      </c>
      <c r="M46" s="102">
        <v>0.935893859563891</v>
      </c>
      <c r="N46" s="102">
        <v>0.946224321582551</v>
      </c>
      <c r="O46" s="106">
        <v>-0.0103304620186598</v>
      </c>
    </row>
    <row r="47" spans="1:15">
      <c r="A47" s="100" t="s">
        <v>375</v>
      </c>
      <c r="B47" s="100" t="s">
        <v>1807</v>
      </c>
      <c r="C47" s="101">
        <v>12</v>
      </c>
      <c r="D47" s="102">
        <v>0.884693053311793</v>
      </c>
      <c r="E47" s="102">
        <v>0.868526696105982</v>
      </c>
      <c r="F47" s="106">
        <v>0.0161663572058117</v>
      </c>
      <c r="G47" s="102">
        <v>0.941387981799926</v>
      </c>
      <c r="H47" s="102">
        <v>0.939204102401438</v>
      </c>
      <c r="I47" s="106">
        <v>0.00218387939848785</v>
      </c>
      <c r="J47" s="102">
        <v>0.735782322770898</v>
      </c>
      <c r="K47" s="102">
        <v>0.742190150183489</v>
      </c>
      <c r="L47" s="106">
        <v>-0.00640782741259116</v>
      </c>
      <c r="M47" s="102">
        <v>0.893871293047196</v>
      </c>
      <c r="N47" s="102">
        <v>0.90633815679987</v>
      </c>
      <c r="O47" s="106">
        <v>-0.0124668637526739</v>
      </c>
    </row>
    <row r="48" spans="1:15">
      <c r="A48" s="100" t="s">
        <v>375</v>
      </c>
      <c r="B48" s="100" t="s">
        <v>1808</v>
      </c>
      <c r="C48" s="101">
        <v>1</v>
      </c>
      <c r="D48" s="102" t="s">
        <v>33</v>
      </c>
      <c r="E48" s="102" t="s">
        <v>33</v>
      </c>
      <c r="F48" s="106" t="s">
        <v>33</v>
      </c>
      <c r="G48" s="102">
        <v>1</v>
      </c>
      <c r="H48" s="102">
        <v>1</v>
      </c>
      <c r="I48" s="106">
        <v>0</v>
      </c>
      <c r="J48" s="102">
        <v>1</v>
      </c>
      <c r="K48" s="102">
        <v>0.976</v>
      </c>
      <c r="L48" s="106">
        <v>0.024</v>
      </c>
      <c r="M48" s="102">
        <v>1</v>
      </c>
      <c r="N48" s="102">
        <v>0.992700729927007</v>
      </c>
      <c r="O48" s="106">
        <v>0.00729927007299269</v>
      </c>
    </row>
    <row r="49" spans="1:15">
      <c r="A49" s="100" t="s">
        <v>375</v>
      </c>
      <c r="B49" s="100" t="s">
        <v>1809</v>
      </c>
      <c r="C49" s="101">
        <v>24</v>
      </c>
      <c r="D49" s="102">
        <v>0.964826575476307</v>
      </c>
      <c r="E49" s="102">
        <v>0.95478852698104</v>
      </c>
      <c r="F49" s="106">
        <v>0.0100380484952665</v>
      </c>
      <c r="G49" s="102">
        <v>0.982054825216612</v>
      </c>
      <c r="H49" s="102">
        <v>0.967717250093431</v>
      </c>
      <c r="I49" s="106">
        <v>0.0143375751231806</v>
      </c>
      <c r="J49" s="102">
        <v>0.907818568867643</v>
      </c>
      <c r="K49" s="102">
        <v>0.889021373529569</v>
      </c>
      <c r="L49" s="106">
        <v>0.0187971953380739</v>
      </c>
      <c r="M49" s="102">
        <v>0.948477873951382</v>
      </c>
      <c r="N49" s="102">
        <v>0.947972791950704</v>
      </c>
      <c r="O49" s="106">
        <v>0.000505082000678336</v>
      </c>
    </row>
    <row r="50" spans="1:15">
      <c r="A50" s="100" t="s">
        <v>375</v>
      </c>
      <c r="B50" s="100" t="s">
        <v>1810</v>
      </c>
      <c r="C50" s="101">
        <v>18</v>
      </c>
      <c r="D50" s="102">
        <v>0.978522616335828</v>
      </c>
      <c r="E50" s="102">
        <v>0.972477064220184</v>
      </c>
      <c r="F50" s="106">
        <v>0.00604555211564461</v>
      </c>
      <c r="G50" s="102">
        <v>0.96293506593638</v>
      </c>
      <c r="H50" s="102">
        <v>0.964612278462369</v>
      </c>
      <c r="I50" s="106">
        <v>-0.00167721252598962</v>
      </c>
      <c r="J50" s="102">
        <v>0.939404363336585</v>
      </c>
      <c r="K50" s="102">
        <v>0.938669055918307</v>
      </c>
      <c r="L50" s="106">
        <v>0.000735307418278208</v>
      </c>
      <c r="M50" s="102">
        <v>0.961470358984217</v>
      </c>
      <c r="N50" s="102">
        <v>0.966743385979697</v>
      </c>
      <c r="O50" s="106">
        <v>-0.00527302699547938</v>
      </c>
    </row>
    <row r="51" spans="1:15">
      <c r="A51" s="100" t="s">
        <v>375</v>
      </c>
      <c r="B51" s="100" t="s">
        <v>1811</v>
      </c>
      <c r="C51" s="101">
        <v>20</v>
      </c>
      <c r="D51" s="102">
        <v>0.905512929809605</v>
      </c>
      <c r="E51" s="102">
        <v>0.905741216795201</v>
      </c>
      <c r="F51" s="106">
        <v>-0.000228286985596404</v>
      </c>
      <c r="G51" s="102">
        <v>0.96270647057185</v>
      </c>
      <c r="H51" s="102">
        <v>0.96036764097044</v>
      </c>
      <c r="I51" s="106">
        <v>0.00233882960141063</v>
      </c>
      <c r="J51" s="102">
        <v>0.876403164257263</v>
      </c>
      <c r="K51" s="102">
        <v>0.881904446468494</v>
      </c>
      <c r="L51" s="106">
        <v>-0.00550128221123081</v>
      </c>
      <c r="M51" s="102">
        <v>0.94477454040691</v>
      </c>
      <c r="N51" s="102">
        <v>0.949056736895807</v>
      </c>
      <c r="O51" s="106">
        <v>-0.00428219648889683</v>
      </c>
    </row>
    <row r="52" spans="1:15">
      <c r="A52" s="100" t="s">
        <v>375</v>
      </c>
      <c r="B52" s="100" t="s">
        <v>1812</v>
      </c>
      <c r="C52" s="101">
        <v>15</v>
      </c>
      <c r="D52" s="102">
        <v>0.955547589173687</v>
      </c>
      <c r="E52" s="102">
        <v>0.96227086670226</v>
      </c>
      <c r="F52" s="106">
        <v>-0.00672327752857305</v>
      </c>
      <c r="G52" s="102">
        <v>0.9683667652167</v>
      </c>
      <c r="H52" s="102">
        <v>0.973611128053119</v>
      </c>
      <c r="I52" s="106">
        <v>-0.00524436283641971</v>
      </c>
      <c r="J52" s="102">
        <v>0.929817350992792</v>
      </c>
      <c r="K52" s="102">
        <v>0.932995035313922</v>
      </c>
      <c r="L52" s="106">
        <v>-0.00317768432112964</v>
      </c>
      <c r="M52" s="102">
        <v>0.938802369359543</v>
      </c>
      <c r="N52" s="102">
        <v>0.945026124901559</v>
      </c>
      <c r="O52" s="106">
        <v>-0.00622375554201582</v>
      </c>
    </row>
    <row r="53" spans="1:15">
      <c r="A53" s="100" t="s">
        <v>375</v>
      </c>
      <c r="B53" s="100" t="s">
        <v>1813</v>
      </c>
      <c r="C53" s="101">
        <v>17</v>
      </c>
      <c r="D53" s="102">
        <v>0.988384560400286</v>
      </c>
      <c r="E53" s="102">
        <v>0.98681162003208</v>
      </c>
      <c r="F53" s="106">
        <v>0.00157294036820599</v>
      </c>
      <c r="G53" s="102">
        <v>0.989990176917803</v>
      </c>
      <c r="H53" s="102">
        <v>0.988780306652965</v>
      </c>
      <c r="I53" s="106">
        <v>0.00120987026483799</v>
      </c>
      <c r="J53" s="102">
        <v>0.943972618158377</v>
      </c>
      <c r="K53" s="102">
        <v>0.943916794693093</v>
      </c>
      <c r="L53" s="106">
        <v>5.58234652840994e-5</v>
      </c>
      <c r="M53" s="102">
        <v>0.970135481349603</v>
      </c>
      <c r="N53" s="102">
        <v>0.971132917498372</v>
      </c>
      <c r="O53" s="106">
        <v>-0.000997436148769681</v>
      </c>
    </row>
    <row r="54" spans="1:15">
      <c r="A54" s="100" t="s">
        <v>375</v>
      </c>
      <c r="B54" s="100" t="s">
        <v>1814</v>
      </c>
      <c r="C54" s="101">
        <v>12</v>
      </c>
      <c r="D54" s="102">
        <v>0.92636332059743</v>
      </c>
      <c r="E54" s="102">
        <v>0.931849315068493</v>
      </c>
      <c r="F54" s="106">
        <v>-0.00548599447106346</v>
      </c>
      <c r="G54" s="102">
        <v>0.98062482042043</v>
      </c>
      <c r="H54" s="102">
        <v>0.984135504696964</v>
      </c>
      <c r="I54" s="106">
        <v>-0.00351068427653445</v>
      </c>
      <c r="J54" s="102">
        <v>0.89152229116352</v>
      </c>
      <c r="K54" s="102">
        <v>0.897189075477857</v>
      </c>
      <c r="L54" s="106">
        <v>-0.00566678431433687</v>
      </c>
      <c r="M54" s="102">
        <v>0.937915779058024</v>
      </c>
      <c r="N54" s="102">
        <v>0.947865854880537</v>
      </c>
      <c r="O54" s="106">
        <v>-0.00995007582251273</v>
      </c>
    </row>
    <row r="55" spans="1:15">
      <c r="A55" s="100" t="s">
        <v>375</v>
      </c>
      <c r="B55" s="100" t="s">
        <v>1815</v>
      </c>
      <c r="C55" s="101">
        <v>28</v>
      </c>
      <c r="D55" s="102">
        <v>0.965588773642465</v>
      </c>
      <c r="E55" s="102">
        <v>0.968115942028986</v>
      </c>
      <c r="F55" s="106">
        <v>-0.00252716838652067</v>
      </c>
      <c r="G55" s="102">
        <v>0.971643210542037</v>
      </c>
      <c r="H55" s="102">
        <v>0.973269464398901</v>
      </c>
      <c r="I55" s="106">
        <v>-0.0016262538568641</v>
      </c>
      <c r="J55" s="102">
        <v>0.924653136620052</v>
      </c>
      <c r="K55" s="102">
        <v>0.929494374603845</v>
      </c>
      <c r="L55" s="106">
        <v>-0.00484123798379332</v>
      </c>
      <c r="M55" s="102">
        <v>0.972196443085732</v>
      </c>
      <c r="N55" s="102">
        <v>0.975390918262012</v>
      </c>
      <c r="O55" s="106">
        <v>-0.00319447517627969</v>
      </c>
    </row>
    <row r="56" spans="1:15">
      <c r="A56" s="100" t="s">
        <v>375</v>
      </c>
      <c r="B56" s="100" t="s">
        <v>1816</v>
      </c>
      <c r="C56" s="101">
        <v>17</v>
      </c>
      <c r="D56" s="102">
        <v>0.973843416370107</v>
      </c>
      <c r="E56" s="102">
        <v>0.965861344537815</v>
      </c>
      <c r="F56" s="106">
        <v>0.0079820718322916</v>
      </c>
      <c r="G56" s="102">
        <v>0.973476429236018</v>
      </c>
      <c r="H56" s="102">
        <v>0.972131869976707</v>
      </c>
      <c r="I56" s="106">
        <v>0.0013445592593111</v>
      </c>
      <c r="J56" s="102">
        <v>0.922590587201489</v>
      </c>
      <c r="K56" s="102">
        <v>0.920409747849783</v>
      </c>
      <c r="L56" s="106">
        <v>0.00218083935170554</v>
      </c>
      <c r="M56" s="102">
        <v>0.95968466263414</v>
      </c>
      <c r="N56" s="102">
        <v>0.964736347763016</v>
      </c>
      <c r="O56" s="106">
        <v>-0.00505168512887588</v>
      </c>
    </row>
    <row r="57" spans="1:15">
      <c r="A57" s="100" t="s">
        <v>375</v>
      </c>
      <c r="B57" s="100" t="s">
        <v>1817</v>
      </c>
      <c r="C57" s="101">
        <v>19</v>
      </c>
      <c r="D57" s="102">
        <v>0.950324675324675</v>
      </c>
      <c r="E57" s="102">
        <v>0.95155319491389</v>
      </c>
      <c r="F57" s="106">
        <v>-0.00122851958921488</v>
      </c>
      <c r="G57" s="102">
        <v>0.977753732958234</v>
      </c>
      <c r="H57" s="102">
        <v>0.971027727046322</v>
      </c>
      <c r="I57" s="106">
        <v>0.00672600591191175</v>
      </c>
      <c r="J57" s="102">
        <v>0.934545192238332</v>
      </c>
      <c r="K57" s="102">
        <v>0.936272068183076</v>
      </c>
      <c r="L57" s="106">
        <v>-0.00172687594474374</v>
      </c>
      <c r="M57" s="102">
        <v>0.969917405624525</v>
      </c>
      <c r="N57" s="102">
        <v>0.972408486744601</v>
      </c>
      <c r="O57" s="106">
        <v>-0.00249108112007579</v>
      </c>
    </row>
    <row r="58" spans="1:15">
      <c r="A58" s="100" t="s">
        <v>375</v>
      </c>
      <c r="B58" s="100" t="s">
        <v>1818</v>
      </c>
      <c r="C58" s="101">
        <v>18</v>
      </c>
      <c r="D58" s="102">
        <v>0.939064023399415</v>
      </c>
      <c r="E58" s="102">
        <v>0.941753926701571</v>
      </c>
      <c r="F58" s="106">
        <v>-0.00268990330215568</v>
      </c>
      <c r="G58" s="102">
        <v>0.943896333382418</v>
      </c>
      <c r="H58" s="102">
        <v>0.942594157143492</v>
      </c>
      <c r="I58" s="106">
        <v>0.00130217623892548</v>
      </c>
      <c r="J58" s="102">
        <v>0.913579391409045</v>
      </c>
      <c r="K58" s="102">
        <v>0.911876109128099</v>
      </c>
      <c r="L58" s="106">
        <v>0.00170328228094585</v>
      </c>
      <c r="M58" s="102">
        <v>0.955026450409192</v>
      </c>
      <c r="N58" s="102">
        <v>0.957678596255147</v>
      </c>
      <c r="O58" s="106">
        <v>-0.00265214584595552</v>
      </c>
    </row>
    <row r="59" spans="1:15">
      <c r="A59" s="100" t="s">
        <v>375</v>
      </c>
      <c r="B59" s="100" t="s">
        <v>1819</v>
      </c>
      <c r="C59" s="101">
        <v>22</v>
      </c>
      <c r="D59" s="102">
        <v>0.981429282042779</v>
      </c>
      <c r="E59" s="102">
        <v>0.980252240292068</v>
      </c>
      <c r="F59" s="106">
        <v>0.00117704175071132</v>
      </c>
      <c r="G59" s="102">
        <v>0.985234641265402</v>
      </c>
      <c r="H59" s="102">
        <v>0.986674932509632</v>
      </c>
      <c r="I59" s="106">
        <v>-0.00144029124423006</v>
      </c>
      <c r="J59" s="102">
        <v>0.930077776806781</v>
      </c>
      <c r="K59" s="102">
        <v>0.93448118018937</v>
      </c>
      <c r="L59" s="106">
        <v>-0.00440340338258816</v>
      </c>
      <c r="M59" s="102">
        <v>0.959043801254958</v>
      </c>
      <c r="N59" s="102">
        <v>0.963031080116732</v>
      </c>
      <c r="O59" s="106">
        <v>-0.00398727886177341</v>
      </c>
    </row>
    <row r="60" spans="1:15">
      <c r="A60" s="100" t="s">
        <v>375</v>
      </c>
      <c r="B60" s="100" t="s">
        <v>1820</v>
      </c>
      <c r="C60" s="101">
        <v>15</v>
      </c>
      <c r="D60" s="102">
        <v>0.8892606222817</v>
      </c>
      <c r="E60" s="102">
        <v>0.881469115191987</v>
      </c>
      <c r="F60" s="106">
        <v>0.00779150708971288</v>
      </c>
      <c r="G60" s="102">
        <v>0.950310703100403</v>
      </c>
      <c r="H60" s="102">
        <v>0.962121359822711</v>
      </c>
      <c r="I60" s="106">
        <v>-0.0118106567223083</v>
      </c>
      <c r="J60" s="102">
        <v>0.88174391436194</v>
      </c>
      <c r="K60" s="102">
        <v>0.892862945416025</v>
      </c>
      <c r="L60" s="106">
        <v>-0.0111190310540848</v>
      </c>
      <c r="M60" s="102">
        <v>0.930366379724767</v>
      </c>
      <c r="N60" s="102">
        <v>0.94203239534466</v>
      </c>
      <c r="O60" s="106">
        <v>-0.011666015619893</v>
      </c>
    </row>
    <row r="61" spans="1:15">
      <c r="A61" s="100" t="s">
        <v>375</v>
      </c>
      <c r="B61" s="100" t="s">
        <v>1821</v>
      </c>
      <c r="C61" s="101">
        <v>8</v>
      </c>
      <c r="D61" s="102">
        <v>0.966263526416295</v>
      </c>
      <c r="E61" s="102">
        <v>0.96809854706254</v>
      </c>
      <c r="F61" s="106">
        <v>-0.00183502064624419</v>
      </c>
      <c r="G61" s="102">
        <v>0.979703769162792</v>
      </c>
      <c r="H61" s="102">
        <v>0.979520861881586</v>
      </c>
      <c r="I61" s="106">
        <v>0.000182907281206623</v>
      </c>
      <c r="J61" s="102">
        <v>0.929265762477427</v>
      </c>
      <c r="K61" s="102">
        <v>0.929291688323962</v>
      </c>
      <c r="L61" s="106">
        <v>-2.59258465342693e-5</v>
      </c>
      <c r="M61" s="102">
        <v>0.966365561810974</v>
      </c>
      <c r="N61" s="102">
        <v>0.969663485322847</v>
      </c>
      <c r="O61" s="106">
        <v>-0.00329792351187308</v>
      </c>
    </row>
    <row r="62" spans="1:15">
      <c r="A62" s="100" t="s">
        <v>375</v>
      </c>
      <c r="B62" s="100" t="s">
        <v>1822</v>
      </c>
      <c r="C62" s="101">
        <v>10</v>
      </c>
      <c r="D62" s="102">
        <v>0.954198473282443</v>
      </c>
      <c r="E62" s="102">
        <v>0.953320885569485</v>
      </c>
      <c r="F62" s="106">
        <v>0.000877587712957539</v>
      </c>
      <c r="G62" s="102">
        <v>0.982655218748765</v>
      </c>
      <c r="H62" s="102">
        <v>0.984198776492418</v>
      </c>
      <c r="I62" s="106">
        <v>-0.00154355774365333</v>
      </c>
      <c r="J62" s="102">
        <v>0.929588388728609</v>
      </c>
      <c r="K62" s="102">
        <v>0.922371053318257</v>
      </c>
      <c r="L62" s="106">
        <v>0.0072173354103523</v>
      </c>
      <c r="M62" s="102">
        <v>0.956106388551563</v>
      </c>
      <c r="N62" s="102">
        <v>0.958980552298738</v>
      </c>
      <c r="O62" s="106">
        <v>-0.00287416374717531</v>
      </c>
    </row>
    <row r="63" spans="1:15">
      <c r="A63" s="100" t="s">
        <v>375</v>
      </c>
      <c r="B63" s="100" t="s">
        <v>33</v>
      </c>
      <c r="C63" s="101">
        <v>15</v>
      </c>
      <c r="D63" s="102">
        <v>0.852633069082673</v>
      </c>
      <c r="E63" s="102">
        <v>0.858119658119658</v>
      </c>
      <c r="F63" s="106">
        <v>-0.0054865890369854</v>
      </c>
      <c r="G63" s="102">
        <v>0.960577052603219</v>
      </c>
      <c r="H63" s="102">
        <v>0.954107820742972</v>
      </c>
      <c r="I63" s="106">
        <v>0.00646923186024784</v>
      </c>
      <c r="J63" s="102">
        <v>0.769597814373274</v>
      </c>
      <c r="K63" s="102">
        <v>0.767342015123513</v>
      </c>
      <c r="L63" s="106">
        <v>0.00225579924976127</v>
      </c>
      <c r="M63" s="102">
        <v>0.939051552026478</v>
      </c>
      <c r="N63" s="102">
        <v>0.943807719947687</v>
      </c>
      <c r="O63" s="106">
        <v>-0.00475616792120848</v>
      </c>
    </row>
    <row r="64" spans="1:15">
      <c r="A64" s="97" t="s">
        <v>668</v>
      </c>
      <c r="B64" s="97" t="s">
        <v>1897</v>
      </c>
      <c r="C64" s="98">
        <v>256</v>
      </c>
      <c r="D64" s="99">
        <v>0.919225815813818</v>
      </c>
      <c r="E64" s="99">
        <v>0.920967393651479</v>
      </c>
      <c r="F64" s="105">
        <v>-0.00174157783766071</v>
      </c>
      <c r="G64" s="99">
        <v>0.953876367078869</v>
      </c>
      <c r="H64" s="99">
        <v>0.955384081782113</v>
      </c>
      <c r="I64" s="105">
        <v>-0.00150771470324462</v>
      </c>
      <c r="J64" s="99">
        <v>0.924263898681535</v>
      </c>
      <c r="K64" s="99">
        <v>0.925580838873333</v>
      </c>
      <c r="L64" s="105">
        <v>-0.0013169401917974</v>
      </c>
      <c r="M64" s="99">
        <v>0.959780868669035</v>
      </c>
      <c r="N64" s="99">
        <v>0.961274496199156</v>
      </c>
      <c r="O64" s="105">
        <v>-0.00149362753012139</v>
      </c>
    </row>
    <row r="65" spans="1:15">
      <c r="A65" s="100" t="s">
        <v>668</v>
      </c>
      <c r="B65" s="100" t="s">
        <v>1823</v>
      </c>
      <c r="C65" s="101">
        <v>48</v>
      </c>
      <c r="D65" s="102">
        <v>0.934692671394799</v>
      </c>
      <c r="E65" s="102">
        <v>0.935521803037727</v>
      </c>
      <c r="F65" s="106">
        <v>-0.000829131642927527</v>
      </c>
      <c r="G65" s="102">
        <v>0.961822151933122</v>
      </c>
      <c r="H65" s="102">
        <v>0.964486580357609</v>
      </c>
      <c r="I65" s="106">
        <v>-0.00266442842448711</v>
      </c>
      <c r="J65" s="102">
        <v>0.94134041706498</v>
      </c>
      <c r="K65" s="102">
        <v>0.943432536577004</v>
      </c>
      <c r="L65" s="106">
        <v>-0.00209211951202393</v>
      </c>
      <c r="M65" s="102">
        <v>0.965336334516492</v>
      </c>
      <c r="N65" s="102">
        <v>0.961719347438185</v>
      </c>
      <c r="O65" s="106">
        <v>0.00361698707830693</v>
      </c>
    </row>
    <row r="66" spans="1:15">
      <c r="A66" s="100" t="s">
        <v>668</v>
      </c>
      <c r="B66" s="100" t="s">
        <v>1824</v>
      </c>
      <c r="C66" s="101">
        <v>41</v>
      </c>
      <c r="D66" s="102">
        <v>0.94760348583878</v>
      </c>
      <c r="E66" s="102">
        <v>0.950382914464459</v>
      </c>
      <c r="F66" s="106">
        <v>-0.00277942862567915</v>
      </c>
      <c r="G66" s="102">
        <v>0.963360069642394</v>
      </c>
      <c r="H66" s="102">
        <v>0.961703202741995</v>
      </c>
      <c r="I66" s="106">
        <v>0.00165686690039935</v>
      </c>
      <c r="J66" s="102">
        <v>0.93632527922174</v>
      </c>
      <c r="K66" s="102">
        <v>0.934744734263396</v>
      </c>
      <c r="L66" s="106">
        <v>0.0015805449583447</v>
      </c>
      <c r="M66" s="102">
        <v>0.966108845921599</v>
      </c>
      <c r="N66" s="102">
        <v>0.966386545005985</v>
      </c>
      <c r="O66" s="106">
        <v>-0.000277699084386129</v>
      </c>
    </row>
    <row r="67" spans="1:15">
      <c r="A67" s="100" t="s">
        <v>668</v>
      </c>
      <c r="B67" s="100" t="s">
        <v>1825</v>
      </c>
      <c r="C67" s="101">
        <v>48</v>
      </c>
      <c r="D67" s="102">
        <v>0.864431336024009</v>
      </c>
      <c r="E67" s="102">
        <v>0.85668592653735</v>
      </c>
      <c r="F67" s="106">
        <v>0.00774540948665869</v>
      </c>
      <c r="G67" s="102">
        <v>0.943253259917782</v>
      </c>
      <c r="H67" s="102">
        <v>0.944784972155667</v>
      </c>
      <c r="I67" s="106">
        <v>-0.00153171223788506</v>
      </c>
      <c r="J67" s="102">
        <v>0.924671197678616</v>
      </c>
      <c r="K67" s="102">
        <v>0.924063327279955</v>
      </c>
      <c r="L67" s="106">
        <v>0.000607870398661392</v>
      </c>
      <c r="M67" s="102">
        <v>0.96009442468028</v>
      </c>
      <c r="N67" s="102">
        <v>0.961081176894385</v>
      </c>
      <c r="O67" s="106">
        <v>-0.000986752214104714</v>
      </c>
    </row>
    <row r="68" spans="1:15">
      <c r="A68" s="100" t="s">
        <v>668</v>
      </c>
      <c r="B68" s="100" t="s">
        <v>1826</v>
      </c>
      <c r="C68" s="101">
        <v>49</v>
      </c>
      <c r="D68" s="102">
        <v>0.916765991259436</v>
      </c>
      <c r="E68" s="102">
        <v>0.925371664861672</v>
      </c>
      <c r="F68" s="106">
        <v>-0.00860567360223596</v>
      </c>
      <c r="G68" s="102">
        <v>0.95598646127485</v>
      </c>
      <c r="H68" s="102">
        <v>0.958271226741738</v>
      </c>
      <c r="I68" s="106">
        <v>-0.00228476546688883</v>
      </c>
      <c r="J68" s="102">
        <v>0.918254733199186</v>
      </c>
      <c r="K68" s="102">
        <v>0.922319566353151</v>
      </c>
      <c r="L68" s="106">
        <v>-0.00406483315396522</v>
      </c>
      <c r="M68" s="102">
        <v>0.95094016923379</v>
      </c>
      <c r="N68" s="102">
        <v>0.956281819781882</v>
      </c>
      <c r="O68" s="106">
        <v>-0.00534165054809221</v>
      </c>
    </row>
    <row r="69" spans="1:15">
      <c r="A69" s="100" t="s">
        <v>668</v>
      </c>
      <c r="B69" s="100" t="s">
        <v>1827</v>
      </c>
      <c r="C69" s="101">
        <v>31</v>
      </c>
      <c r="D69" s="102">
        <v>0.931847296951063</v>
      </c>
      <c r="E69" s="102">
        <v>0.932935348659977</v>
      </c>
      <c r="F69" s="106">
        <v>-0.00108805170891391</v>
      </c>
      <c r="G69" s="102">
        <v>0.959637242794047</v>
      </c>
      <c r="H69" s="102">
        <v>0.963024458025694</v>
      </c>
      <c r="I69" s="106">
        <v>-0.00338721523164764</v>
      </c>
      <c r="J69" s="102">
        <v>0.91400477257028</v>
      </c>
      <c r="K69" s="102">
        <v>0.918132314571358</v>
      </c>
      <c r="L69" s="106">
        <v>-0.00412754200107768</v>
      </c>
      <c r="M69" s="102">
        <v>0.95647527806945</v>
      </c>
      <c r="N69" s="102">
        <v>0.960485180965095</v>
      </c>
      <c r="O69" s="106">
        <v>-0.00400990289564507</v>
      </c>
    </row>
    <row r="70" spans="1:15">
      <c r="A70" s="100" t="s">
        <v>668</v>
      </c>
      <c r="B70" s="100" t="s">
        <v>1828</v>
      </c>
      <c r="C70" s="101">
        <v>31</v>
      </c>
      <c r="D70" s="102">
        <v>0.923849878934625</v>
      </c>
      <c r="E70" s="102">
        <v>0.928469070933843</v>
      </c>
      <c r="F70" s="106">
        <v>-0.00461919199921823</v>
      </c>
      <c r="G70" s="102">
        <v>0.940171871177056</v>
      </c>
      <c r="H70" s="102">
        <v>0.94220421578954</v>
      </c>
      <c r="I70" s="106">
        <v>-0.00203234461248436</v>
      </c>
      <c r="J70" s="102">
        <v>0.907439930554392</v>
      </c>
      <c r="K70" s="102">
        <v>0.909418266729273</v>
      </c>
      <c r="L70" s="106">
        <v>-0.00197833617488141</v>
      </c>
      <c r="M70" s="102">
        <v>0.958848604776431</v>
      </c>
      <c r="N70" s="102">
        <v>0.961969554685894</v>
      </c>
      <c r="O70" s="106">
        <v>-0.00312094990946332</v>
      </c>
    </row>
    <row r="71" spans="1:15">
      <c r="A71" s="100" t="s">
        <v>668</v>
      </c>
      <c r="B71" s="100" t="s">
        <v>33</v>
      </c>
      <c r="C71" s="101">
        <v>8</v>
      </c>
      <c r="D71" s="102" t="s">
        <v>33</v>
      </c>
      <c r="E71" s="102" t="s">
        <v>33</v>
      </c>
      <c r="F71" s="106" t="s">
        <v>33</v>
      </c>
      <c r="G71" s="102" t="s">
        <v>33</v>
      </c>
      <c r="H71" s="102" t="s">
        <v>33</v>
      </c>
      <c r="I71" s="106" t="s">
        <v>33</v>
      </c>
      <c r="J71" s="102" t="s">
        <v>33</v>
      </c>
      <c r="K71" s="102" t="s">
        <v>33</v>
      </c>
      <c r="L71" s="106" t="s">
        <v>33</v>
      </c>
      <c r="M71" s="102" t="s">
        <v>33</v>
      </c>
      <c r="N71" s="102" t="s">
        <v>33</v>
      </c>
      <c r="O71" s="106" t="s">
        <v>33</v>
      </c>
    </row>
    <row r="72" spans="1:15">
      <c r="A72" s="97" t="s">
        <v>927</v>
      </c>
      <c r="B72" s="97" t="s">
        <v>1897</v>
      </c>
      <c r="C72" s="98">
        <v>156</v>
      </c>
      <c r="D72" s="99">
        <v>0.927657552273724</v>
      </c>
      <c r="E72" s="99">
        <v>0.928775961433905</v>
      </c>
      <c r="F72" s="105">
        <v>-0.00111840916018058</v>
      </c>
      <c r="G72" s="99">
        <v>0.943397991425671</v>
      </c>
      <c r="H72" s="99">
        <v>0.944588645360641</v>
      </c>
      <c r="I72" s="105">
        <v>-0.00119065393497031</v>
      </c>
      <c r="J72" s="99">
        <v>0.911721994031875</v>
      </c>
      <c r="K72" s="99">
        <v>0.911335469972176</v>
      </c>
      <c r="L72" s="105">
        <v>0.000386524059699078</v>
      </c>
      <c r="M72" s="99">
        <v>0.952152059851562</v>
      </c>
      <c r="N72" s="99">
        <v>0.954371019164224</v>
      </c>
      <c r="O72" s="105">
        <v>-0.00221895931266147</v>
      </c>
    </row>
    <row r="73" spans="1:15">
      <c r="A73" s="100" t="s">
        <v>927</v>
      </c>
      <c r="B73" s="100" t="s">
        <v>1829</v>
      </c>
      <c r="C73" s="101">
        <v>51</v>
      </c>
      <c r="D73" s="102">
        <v>0.915624289288151</v>
      </c>
      <c r="E73" s="102">
        <v>0.918647887323944</v>
      </c>
      <c r="F73" s="106">
        <v>-0.00302359803579266</v>
      </c>
      <c r="G73" s="102">
        <v>0.927103387546145</v>
      </c>
      <c r="H73" s="102">
        <v>0.925319612520286</v>
      </c>
      <c r="I73" s="106">
        <v>0.00178377502585914</v>
      </c>
      <c r="J73" s="102">
        <v>0.911645321438273</v>
      </c>
      <c r="K73" s="102">
        <v>0.911728965405866</v>
      </c>
      <c r="L73" s="106">
        <v>-8.36439675928613e-5</v>
      </c>
      <c r="M73" s="102">
        <v>0.945803941213819</v>
      </c>
      <c r="N73" s="102">
        <v>0.948463228336215</v>
      </c>
      <c r="O73" s="106">
        <v>-0.00265928712239583</v>
      </c>
    </row>
    <row r="74" spans="1:15">
      <c r="A74" s="100" t="s">
        <v>927</v>
      </c>
      <c r="B74" s="100" t="s">
        <v>1830</v>
      </c>
      <c r="C74" s="101">
        <v>77</v>
      </c>
      <c r="D74" s="102">
        <v>0.915512212905578</v>
      </c>
      <c r="E74" s="102">
        <v>0.916884286357497</v>
      </c>
      <c r="F74" s="106">
        <v>-0.00137207345191881</v>
      </c>
      <c r="G74" s="102">
        <v>0.947702097706261</v>
      </c>
      <c r="H74" s="102">
        <v>0.950582833657814</v>
      </c>
      <c r="I74" s="106">
        <v>-0.0028807359515538</v>
      </c>
      <c r="J74" s="102">
        <v>0.90722105956305</v>
      </c>
      <c r="K74" s="102">
        <v>0.906197808947335</v>
      </c>
      <c r="L74" s="106">
        <v>0.00102325061571495</v>
      </c>
      <c r="M74" s="102">
        <v>0.953956540420579</v>
      </c>
      <c r="N74" s="102">
        <v>0.955794958598443</v>
      </c>
      <c r="O74" s="106">
        <v>-0.00183841817786334</v>
      </c>
    </row>
    <row r="75" spans="1:15">
      <c r="A75" s="100" t="s">
        <v>927</v>
      </c>
      <c r="B75" s="100" t="s">
        <v>1831</v>
      </c>
      <c r="C75" s="101">
        <v>28</v>
      </c>
      <c r="D75" s="102">
        <v>0.959156785243742</v>
      </c>
      <c r="E75" s="102">
        <v>0.957944539361283</v>
      </c>
      <c r="F75" s="106">
        <v>0.00121224588245916</v>
      </c>
      <c r="G75" s="102">
        <v>0.955904515423404</v>
      </c>
      <c r="H75" s="102">
        <v>0.957424979964513</v>
      </c>
      <c r="I75" s="106">
        <v>-0.00152046454110866</v>
      </c>
      <c r="J75" s="102">
        <v>0.919377658796523</v>
      </c>
      <c r="K75" s="102">
        <v>0.919323252702842</v>
      </c>
      <c r="L75" s="106">
        <v>5.44060936812363e-5</v>
      </c>
      <c r="M75" s="102">
        <v>0.95710874703422</v>
      </c>
      <c r="N75" s="102">
        <v>0.959193076230208</v>
      </c>
      <c r="O75" s="106">
        <v>-0.00208432919598789</v>
      </c>
    </row>
    <row r="76" spans="1:15">
      <c r="A76" s="97" t="s">
        <v>1085</v>
      </c>
      <c r="B76" s="97" t="s">
        <v>1897</v>
      </c>
      <c r="C76" s="98">
        <v>367</v>
      </c>
      <c r="D76" s="99">
        <v>0.941202430313231</v>
      </c>
      <c r="E76" s="99">
        <v>0.941124699380853</v>
      </c>
      <c r="F76" s="105">
        <v>7.77309323787279e-5</v>
      </c>
      <c r="G76" s="99">
        <v>0.964912053761997</v>
      </c>
      <c r="H76" s="99">
        <v>0.965062519825958</v>
      </c>
      <c r="I76" s="105">
        <v>-0.000150466063960519</v>
      </c>
      <c r="J76" s="99">
        <v>0.900210433411348</v>
      </c>
      <c r="K76" s="99">
        <v>0.903016593438851</v>
      </c>
      <c r="L76" s="105">
        <v>-0.00280616002750267</v>
      </c>
      <c r="M76" s="99">
        <v>0.959568453088166</v>
      </c>
      <c r="N76" s="99">
        <v>0.964647429772597</v>
      </c>
      <c r="O76" s="105">
        <v>-0.00507897668443147</v>
      </c>
    </row>
    <row r="77" spans="1:15">
      <c r="A77" s="100" t="s">
        <v>1085</v>
      </c>
      <c r="B77" s="100" t="s">
        <v>1832</v>
      </c>
      <c r="C77" s="101">
        <v>20</v>
      </c>
      <c r="D77" s="102">
        <v>0.955687118765698</v>
      </c>
      <c r="E77" s="102">
        <v>0.955718895661527</v>
      </c>
      <c r="F77" s="106">
        <v>-3.17768958295606e-5</v>
      </c>
      <c r="G77" s="102">
        <v>0.972755190931445</v>
      </c>
      <c r="H77" s="102">
        <v>0.976302857253851</v>
      </c>
      <c r="I77" s="106">
        <v>-0.00354766632240533</v>
      </c>
      <c r="J77" s="102">
        <v>0.92708712384355</v>
      </c>
      <c r="K77" s="102">
        <v>0.930984152882644</v>
      </c>
      <c r="L77" s="106">
        <v>-0.00389702903909395</v>
      </c>
      <c r="M77" s="102">
        <v>0.973230205406803</v>
      </c>
      <c r="N77" s="102">
        <v>0.975513311997949</v>
      </c>
      <c r="O77" s="106">
        <v>-0.00228310659114661</v>
      </c>
    </row>
    <row r="78" spans="1:15">
      <c r="A78" s="100" t="s">
        <v>1085</v>
      </c>
      <c r="B78" s="100" t="s">
        <v>1833</v>
      </c>
      <c r="C78" s="101">
        <v>26</v>
      </c>
      <c r="D78" s="102">
        <v>0.921102497846684</v>
      </c>
      <c r="E78" s="102">
        <v>0.927427597955707</v>
      </c>
      <c r="F78" s="106">
        <v>-0.0063251001090231</v>
      </c>
      <c r="G78" s="102">
        <v>0.966061534782166</v>
      </c>
      <c r="H78" s="102">
        <v>0.963423094039319</v>
      </c>
      <c r="I78" s="106">
        <v>0.0026384407428468</v>
      </c>
      <c r="J78" s="102">
        <v>0.932030063200039</v>
      </c>
      <c r="K78" s="102">
        <v>0.932542037154999</v>
      </c>
      <c r="L78" s="106">
        <v>-0.00051197395495961</v>
      </c>
      <c r="M78" s="102">
        <v>0.935388653578508</v>
      </c>
      <c r="N78" s="102">
        <v>0.941152337480329</v>
      </c>
      <c r="O78" s="106">
        <v>-0.00576368390182103</v>
      </c>
    </row>
    <row r="79" spans="1:15">
      <c r="A79" s="100" t="s">
        <v>1085</v>
      </c>
      <c r="B79" s="100" t="s">
        <v>1834</v>
      </c>
      <c r="C79" s="101">
        <v>21</v>
      </c>
      <c r="D79" s="102">
        <v>0.907571288102262</v>
      </c>
      <c r="E79" s="102">
        <v>0.884258505616148</v>
      </c>
      <c r="F79" s="106">
        <v>0.023312782486113</v>
      </c>
      <c r="G79" s="102">
        <v>0.967030036336967</v>
      </c>
      <c r="H79" s="102">
        <v>0.951317517342655</v>
      </c>
      <c r="I79" s="106">
        <v>0.0157125189943117</v>
      </c>
      <c r="J79" s="102">
        <v>0.855137597093043</v>
      </c>
      <c r="K79" s="102">
        <v>0.842152082833242</v>
      </c>
      <c r="L79" s="106">
        <v>0.0129855142598003</v>
      </c>
      <c r="M79" s="102">
        <v>0.947326750826633</v>
      </c>
      <c r="N79" s="102">
        <v>0.952177315894366</v>
      </c>
      <c r="O79" s="106">
        <v>-0.00485056506773263</v>
      </c>
    </row>
    <row r="80" spans="1:15">
      <c r="A80" s="100" t="s">
        <v>1085</v>
      </c>
      <c r="B80" s="100" t="s">
        <v>1835</v>
      </c>
      <c r="C80" s="101">
        <v>16</v>
      </c>
      <c r="D80" s="102">
        <v>0.928085180659801</v>
      </c>
      <c r="E80" s="102">
        <v>0.927348934683898</v>
      </c>
      <c r="F80" s="106">
        <v>0.000736245975903049</v>
      </c>
      <c r="G80" s="102">
        <v>0.909943225202829</v>
      </c>
      <c r="H80" s="102">
        <v>0.919136154386128</v>
      </c>
      <c r="I80" s="106">
        <v>-0.00919292918329895</v>
      </c>
      <c r="J80" s="102">
        <v>0.701459674815922</v>
      </c>
      <c r="K80" s="102">
        <v>0.709125954538932</v>
      </c>
      <c r="L80" s="106">
        <v>-0.00766627972301037</v>
      </c>
      <c r="M80" s="102">
        <v>0.90051185105289</v>
      </c>
      <c r="N80" s="102">
        <v>0.914676806968419</v>
      </c>
      <c r="O80" s="106">
        <v>-0.0141649559155295</v>
      </c>
    </row>
    <row r="81" spans="1:15">
      <c r="A81" s="100" t="s">
        <v>1085</v>
      </c>
      <c r="B81" s="100" t="s">
        <v>1836</v>
      </c>
      <c r="C81" s="101">
        <v>24</v>
      </c>
      <c r="D81" s="102">
        <v>0.955259519919568</v>
      </c>
      <c r="E81" s="102">
        <v>0.963176352705411</v>
      </c>
      <c r="F81" s="106">
        <v>-0.0079168327858431</v>
      </c>
      <c r="G81" s="102">
        <v>0.971522497834555</v>
      </c>
      <c r="H81" s="102">
        <v>0.969276117198344</v>
      </c>
      <c r="I81" s="106">
        <v>0.0022463806362113</v>
      </c>
      <c r="J81" s="102">
        <v>0.91479374663364</v>
      </c>
      <c r="K81" s="102">
        <v>0.915279916423645</v>
      </c>
      <c r="L81" s="106">
        <v>-0.000486169790004487</v>
      </c>
      <c r="M81" s="102">
        <v>0.972845832693355</v>
      </c>
      <c r="N81" s="102">
        <v>0.975390649448188</v>
      </c>
      <c r="O81" s="106">
        <v>-0.0025448167548332</v>
      </c>
    </row>
    <row r="82" spans="1:15">
      <c r="A82" s="100" t="s">
        <v>1085</v>
      </c>
      <c r="B82" s="100" t="s">
        <v>1837</v>
      </c>
      <c r="C82" s="101">
        <v>20</v>
      </c>
      <c r="D82" s="102">
        <v>0.950500172473267</v>
      </c>
      <c r="E82" s="102">
        <v>0.953947368421053</v>
      </c>
      <c r="F82" s="106">
        <v>-0.00344719594778597</v>
      </c>
      <c r="G82" s="102">
        <v>0.970665226873576</v>
      </c>
      <c r="H82" s="102">
        <v>0.970363674374369</v>
      </c>
      <c r="I82" s="106">
        <v>0.000301552499207491</v>
      </c>
      <c r="J82" s="102">
        <v>0.936137492151409</v>
      </c>
      <c r="K82" s="102">
        <v>0.937220457162038</v>
      </c>
      <c r="L82" s="106">
        <v>-0.00108296501062954</v>
      </c>
      <c r="M82" s="102">
        <v>0.96930020213285</v>
      </c>
      <c r="N82" s="102">
        <v>0.974396908464867</v>
      </c>
      <c r="O82" s="106">
        <v>-0.00509670633201742</v>
      </c>
    </row>
    <row r="83" spans="1:15">
      <c r="A83" s="100" t="s">
        <v>1085</v>
      </c>
      <c r="B83" s="100" t="s">
        <v>1838</v>
      </c>
      <c r="C83" s="101">
        <v>11</v>
      </c>
      <c r="D83" s="102">
        <v>0.938994023904382</v>
      </c>
      <c r="E83" s="102">
        <v>0.940490949665262</v>
      </c>
      <c r="F83" s="106">
        <v>-0.00149692576087912</v>
      </c>
      <c r="G83" s="102">
        <v>0.9655965889069</v>
      </c>
      <c r="H83" s="102">
        <v>0.970866959816134</v>
      </c>
      <c r="I83" s="106">
        <v>-0.00527037090923477</v>
      </c>
      <c r="J83" s="102">
        <v>0.935566283740926</v>
      </c>
      <c r="K83" s="102">
        <v>0.939645492039837</v>
      </c>
      <c r="L83" s="106">
        <v>-0.0040792082989114</v>
      </c>
      <c r="M83" s="102">
        <v>0.968911491843883</v>
      </c>
      <c r="N83" s="102">
        <v>0.975449519999053</v>
      </c>
      <c r="O83" s="106">
        <v>-0.00653802815516979</v>
      </c>
    </row>
    <row r="84" spans="1:15">
      <c r="A84" s="100" t="s">
        <v>1085</v>
      </c>
      <c r="B84" s="100" t="s">
        <v>1839</v>
      </c>
      <c r="C84" s="101">
        <v>17</v>
      </c>
      <c r="D84" s="102">
        <v>0.954343199845231</v>
      </c>
      <c r="E84" s="102">
        <v>0.95381679389313</v>
      </c>
      <c r="F84" s="106">
        <v>0.000526405952101405</v>
      </c>
      <c r="G84" s="102">
        <v>0.972948081711883</v>
      </c>
      <c r="H84" s="102">
        <v>0.980502543976939</v>
      </c>
      <c r="I84" s="106">
        <v>-0.00755446226505618</v>
      </c>
      <c r="J84" s="102">
        <v>0.941124795879692</v>
      </c>
      <c r="K84" s="102">
        <v>0.947158212791081</v>
      </c>
      <c r="L84" s="106">
        <v>-0.00603341691138926</v>
      </c>
      <c r="M84" s="102">
        <v>0.970413234221928</v>
      </c>
      <c r="N84" s="102">
        <v>0.976268737583529</v>
      </c>
      <c r="O84" s="106">
        <v>-0.00585550336160101</v>
      </c>
    </row>
    <row r="85" spans="1:15">
      <c r="A85" s="100" t="s">
        <v>1085</v>
      </c>
      <c r="B85" s="100" t="s">
        <v>1840</v>
      </c>
      <c r="C85" s="101">
        <v>18</v>
      </c>
      <c r="D85" s="102">
        <v>0.950384122919334</v>
      </c>
      <c r="E85" s="102">
        <v>0.941442898738272</v>
      </c>
      <c r="F85" s="106">
        <v>0.0089412241810618</v>
      </c>
      <c r="G85" s="102">
        <v>0.966851015801354</v>
      </c>
      <c r="H85" s="102">
        <v>0.96668005585203</v>
      </c>
      <c r="I85" s="106">
        <v>0.000170959949323923</v>
      </c>
      <c r="J85" s="102">
        <v>0.879503386004515</v>
      </c>
      <c r="K85" s="102">
        <v>0.885151393431648</v>
      </c>
      <c r="L85" s="106">
        <v>-0.00564800742713345</v>
      </c>
      <c r="M85" s="102">
        <v>0.955382681411576</v>
      </c>
      <c r="N85" s="102">
        <v>0.960530814599538</v>
      </c>
      <c r="O85" s="106">
        <v>-0.00514813318796226</v>
      </c>
    </row>
    <row r="86" spans="1:15">
      <c r="A86" s="100" t="s">
        <v>1085</v>
      </c>
      <c r="B86" s="100" t="s">
        <v>1841</v>
      </c>
      <c r="C86" s="101">
        <v>17</v>
      </c>
      <c r="D86" s="102">
        <v>0.951289398280802</v>
      </c>
      <c r="E86" s="102">
        <v>0.940707682499203</v>
      </c>
      <c r="F86" s="106">
        <v>0.0105817157815992</v>
      </c>
      <c r="G86" s="102">
        <v>0.956749373137963</v>
      </c>
      <c r="H86" s="102">
        <v>0.965180456996596</v>
      </c>
      <c r="I86" s="106">
        <v>-0.00843108385863356</v>
      </c>
      <c r="J86" s="102">
        <v>0.898435032741413</v>
      </c>
      <c r="K86" s="102">
        <v>0.907237694492981</v>
      </c>
      <c r="L86" s="106">
        <v>-0.00880266175156774</v>
      </c>
      <c r="M86" s="102">
        <v>0.953077112334875</v>
      </c>
      <c r="N86" s="102">
        <v>0.960905042200006</v>
      </c>
      <c r="O86" s="106">
        <v>-0.00782792986513092</v>
      </c>
    </row>
    <row r="87" spans="1:15">
      <c r="A87" s="100" t="s">
        <v>1085</v>
      </c>
      <c r="B87" s="100" t="s">
        <v>1842</v>
      </c>
      <c r="C87" s="101">
        <v>10</v>
      </c>
      <c r="D87" s="102">
        <v>0.944636678200692</v>
      </c>
      <c r="E87" s="102">
        <v>0.94253859348199</v>
      </c>
      <c r="F87" s="106">
        <v>0.00209808471870232</v>
      </c>
      <c r="G87" s="102">
        <v>0.954977967339821</v>
      </c>
      <c r="H87" s="102">
        <v>0.962558859543459</v>
      </c>
      <c r="I87" s="106">
        <v>-0.00758089220363756</v>
      </c>
      <c r="J87" s="102">
        <v>0.873007045738389</v>
      </c>
      <c r="K87" s="102">
        <v>0.87876178435257</v>
      </c>
      <c r="L87" s="106">
        <v>-0.00575473861418119</v>
      </c>
      <c r="M87" s="102">
        <v>0.942541616345939</v>
      </c>
      <c r="N87" s="102">
        <v>0.945430132930133</v>
      </c>
      <c r="O87" s="106">
        <v>-0.00288851658419387</v>
      </c>
    </row>
    <row r="88" spans="1:15">
      <c r="A88" s="100" t="s">
        <v>1085</v>
      </c>
      <c r="B88" s="100" t="s">
        <v>1843</v>
      </c>
      <c r="C88" s="101">
        <v>24</v>
      </c>
      <c r="D88" s="102">
        <v>0.941102362204724</v>
      </c>
      <c r="E88" s="102">
        <v>0.938277436624154</v>
      </c>
      <c r="F88" s="106">
        <v>0.00282492558057079</v>
      </c>
      <c r="G88" s="102">
        <v>0.980791820752665</v>
      </c>
      <c r="H88" s="102">
        <v>0.982005134448587</v>
      </c>
      <c r="I88" s="106">
        <v>-0.00121331369592192</v>
      </c>
      <c r="J88" s="102">
        <v>0.942293887317816</v>
      </c>
      <c r="K88" s="102">
        <v>0.944789830444419</v>
      </c>
      <c r="L88" s="106">
        <v>-0.00249594312660273</v>
      </c>
      <c r="M88" s="102">
        <v>0.971633748925591</v>
      </c>
      <c r="N88" s="102">
        <v>0.974018361516628</v>
      </c>
      <c r="O88" s="106">
        <v>-0.00238461259103717</v>
      </c>
    </row>
    <row r="89" spans="1:15">
      <c r="A89" s="100" t="s">
        <v>1085</v>
      </c>
      <c r="B89" s="100" t="s">
        <v>1844</v>
      </c>
      <c r="C89" s="101">
        <v>32</v>
      </c>
      <c r="D89" s="102">
        <v>0.948475959699018</v>
      </c>
      <c r="E89" s="102">
        <v>0.953855959209688</v>
      </c>
      <c r="F89" s="106">
        <v>-0.0053799995106697</v>
      </c>
      <c r="G89" s="102">
        <v>0.980007194047708</v>
      </c>
      <c r="H89" s="102">
        <v>0.978577229357586</v>
      </c>
      <c r="I89" s="106">
        <v>0.00142996469012124</v>
      </c>
      <c r="J89" s="102">
        <v>0.910492753169877</v>
      </c>
      <c r="K89" s="102">
        <v>0.912363317257916</v>
      </c>
      <c r="L89" s="106">
        <v>-0.00187056408803887</v>
      </c>
      <c r="M89" s="102">
        <v>0.966795127501303</v>
      </c>
      <c r="N89" s="102">
        <v>0.972230561166534</v>
      </c>
      <c r="O89" s="106">
        <v>-0.00543543366523103</v>
      </c>
    </row>
    <row r="90" spans="1:15">
      <c r="A90" s="100" t="s">
        <v>1085</v>
      </c>
      <c r="B90" s="100" t="s">
        <v>1845</v>
      </c>
      <c r="C90" s="101">
        <v>27</v>
      </c>
      <c r="D90" s="102">
        <v>0.929476806903991</v>
      </c>
      <c r="E90" s="102">
        <v>0.933699437449772</v>
      </c>
      <c r="F90" s="106">
        <v>-0.00422263054578098</v>
      </c>
      <c r="G90" s="102">
        <v>0.972750321088563</v>
      </c>
      <c r="H90" s="102">
        <v>0.970085317690271</v>
      </c>
      <c r="I90" s="106">
        <v>0.00266500339829157</v>
      </c>
      <c r="J90" s="102">
        <v>0.933367167275455</v>
      </c>
      <c r="K90" s="102">
        <v>0.936415141438365</v>
      </c>
      <c r="L90" s="106">
        <v>-0.00304797416291036</v>
      </c>
      <c r="M90" s="102">
        <v>0.971224981923226</v>
      </c>
      <c r="N90" s="102">
        <v>0.973755299958509</v>
      </c>
      <c r="O90" s="106">
        <v>-0.00253031803528225</v>
      </c>
    </row>
    <row r="91" spans="1:15">
      <c r="A91" s="100" t="s">
        <v>1085</v>
      </c>
      <c r="B91" s="100" t="s">
        <v>1846</v>
      </c>
      <c r="C91" s="101">
        <v>22</v>
      </c>
      <c r="D91" s="102">
        <v>0.946498346859032</v>
      </c>
      <c r="E91" s="102">
        <v>0.936682520808561</v>
      </c>
      <c r="F91" s="106">
        <v>0.00981582605047082</v>
      </c>
      <c r="G91" s="102">
        <v>0.960182163982482</v>
      </c>
      <c r="H91" s="102">
        <v>0.964970095899357</v>
      </c>
      <c r="I91" s="106">
        <v>-0.00478793191687565</v>
      </c>
      <c r="J91" s="102">
        <v>0.935605730139066</v>
      </c>
      <c r="K91" s="102">
        <v>0.94079331798027</v>
      </c>
      <c r="L91" s="106">
        <v>-0.00518758784120443</v>
      </c>
      <c r="M91" s="102">
        <v>0.966765766539304</v>
      </c>
      <c r="N91" s="102">
        <v>0.973094146596553</v>
      </c>
      <c r="O91" s="106">
        <v>-0.00632838005724923</v>
      </c>
    </row>
    <row r="92" spans="1:15">
      <c r="A92" s="100" t="s">
        <v>1085</v>
      </c>
      <c r="B92" s="100" t="s">
        <v>1847</v>
      </c>
      <c r="C92" s="101">
        <v>24</v>
      </c>
      <c r="D92" s="102">
        <v>0.949712431794721</v>
      </c>
      <c r="E92" s="102">
        <v>0.960501105379514</v>
      </c>
      <c r="F92" s="106">
        <v>-0.0107886735847931</v>
      </c>
      <c r="G92" s="102">
        <v>0.964175529188066</v>
      </c>
      <c r="H92" s="102">
        <v>0.951862877096069</v>
      </c>
      <c r="I92" s="106">
        <v>0.0123126520919969</v>
      </c>
      <c r="J92" s="102">
        <v>0.911053995358245</v>
      </c>
      <c r="K92" s="102">
        <v>0.914730042746985</v>
      </c>
      <c r="L92" s="106">
        <v>-0.00367604738873983</v>
      </c>
      <c r="M92" s="102">
        <v>0.964315874936011</v>
      </c>
      <c r="N92" s="102">
        <v>0.968509524688732</v>
      </c>
      <c r="O92" s="106">
        <v>-0.00419364975272118</v>
      </c>
    </row>
    <row r="93" spans="1:15">
      <c r="A93" s="100" t="s">
        <v>1085</v>
      </c>
      <c r="B93" s="100" t="s">
        <v>1848</v>
      </c>
      <c r="C93" s="101">
        <v>17</v>
      </c>
      <c r="D93" s="102">
        <v>0.929264610739702</v>
      </c>
      <c r="E93" s="102">
        <v>0.92655610596597</v>
      </c>
      <c r="F93" s="106">
        <v>0.00270850477373208</v>
      </c>
      <c r="G93" s="102">
        <v>0.978744300245528</v>
      </c>
      <c r="H93" s="102">
        <v>0.978789836347976</v>
      </c>
      <c r="I93" s="106">
        <v>-4.55361024480627e-5</v>
      </c>
      <c r="J93" s="102">
        <v>0.927917964800792</v>
      </c>
      <c r="K93" s="102">
        <v>0.930910453950936</v>
      </c>
      <c r="L93" s="106">
        <v>-0.00299248915014405</v>
      </c>
      <c r="M93" s="102">
        <v>0.968835099794194</v>
      </c>
      <c r="N93" s="102">
        <v>0.973349320885882</v>
      </c>
      <c r="O93" s="106">
        <v>-0.00451422109168764</v>
      </c>
    </row>
    <row r="94" spans="1:15">
      <c r="A94" s="100" t="s">
        <v>1085</v>
      </c>
      <c r="B94" s="100" t="s">
        <v>1849</v>
      </c>
      <c r="C94" s="101">
        <v>8</v>
      </c>
      <c r="D94" s="102">
        <v>0.95452891960713</v>
      </c>
      <c r="E94" s="102">
        <v>0.960598321780372</v>
      </c>
      <c r="F94" s="106">
        <v>-0.00606940217324226</v>
      </c>
      <c r="G94" s="102">
        <v>0.965697350582746</v>
      </c>
      <c r="H94" s="102">
        <v>0.972752146940102</v>
      </c>
      <c r="I94" s="106">
        <v>-0.00705479635735673</v>
      </c>
      <c r="J94" s="102">
        <v>0.934515990037098</v>
      </c>
      <c r="K94" s="102">
        <v>0.940297456180749</v>
      </c>
      <c r="L94" s="106">
        <v>-0.00578146614365116</v>
      </c>
      <c r="M94" s="102">
        <v>0.965420778292279</v>
      </c>
      <c r="N94" s="102">
        <v>0.967666757558199</v>
      </c>
      <c r="O94" s="106">
        <v>-0.00224597926591952</v>
      </c>
    </row>
    <row r="95" spans="1:15">
      <c r="A95" s="100" t="s">
        <v>1085</v>
      </c>
      <c r="B95" s="100" t="s">
        <v>1850</v>
      </c>
      <c r="C95" s="101">
        <v>11</v>
      </c>
      <c r="D95" s="102">
        <v>0.940410199556541</v>
      </c>
      <c r="E95" s="102">
        <v>0.93601108033241</v>
      </c>
      <c r="F95" s="106">
        <v>0.00439911922413105</v>
      </c>
      <c r="G95" s="102">
        <v>0.966169644907378</v>
      </c>
      <c r="H95" s="102">
        <v>0.973359714517896</v>
      </c>
      <c r="I95" s="106">
        <v>-0.00719006961051782</v>
      </c>
      <c r="J95" s="102">
        <v>0.931695583269653</v>
      </c>
      <c r="K95" s="102">
        <v>0.941258680862257</v>
      </c>
      <c r="L95" s="106">
        <v>-0.00956309759260365</v>
      </c>
      <c r="M95" s="102">
        <v>0.96063128633558</v>
      </c>
      <c r="N95" s="102">
        <v>0.967939035684761</v>
      </c>
      <c r="O95" s="106">
        <v>-0.00730774934918066</v>
      </c>
    </row>
    <row r="96" spans="1:15">
      <c r="A96" s="100" t="s">
        <v>1085</v>
      </c>
      <c r="B96" s="100" t="s">
        <v>33</v>
      </c>
      <c r="C96" s="101">
        <v>2</v>
      </c>
      <c r="D96" s="102" t="s">
        <v>33</v>
      </c>
      <c r="E96" s="102" t="s">
        <v>33</v>
      </c>
      <c r="F96" s="106" t="s">
        <v>33</v>
      </c>
      <c r="G96" s="102" t="s">
        <v>33</v>
      </c>
      <c r="H96" s="102" t="s">
        <v>33</v>
      </c>
      <c r="I96" s="106" t="s">
        <v>33</v>
      </c>
      <c r="J96" s="102" t="s">
        <v>33</v>
      </c>
      <c r="K96" s="102" t="s">
        <v>33</v>
      </c>
      <c r="L96" s="106" t="s">
        <v>33</v>
      </c>
      <c r="M96" s="102" t="s">
        <v>33</v>
      </c>
      <c r="N96" s="102" t="s">
        <v>33</v>
      </c>
      <c r="O96" s="106" t="s">
        <v>33</v>
      </c>
    </row>
    <row r="97" spans="1:15">
      <c r="A97" s="97" t="s">
        <v>1455</v>
      </c>
      <c r="B97" s="97" t="s">
        <v>1897</v>
      </c>
      <c r="C97" s="98">
        <v>259</v>
      </c>
      <c r="D97" s="99">
        <v>0.933444481493831</v>
      </c>
      <c r="E97" s="99">
        <v>0.933744066255934</v>
      </c>
      <c r="F97" s="105">
        <v>-0.000299584762102456</v>
      </c>
      <c r="G97" s="99">
        <v>0.933835772206883</v>
      </c>
      <c r="H97" s="99">
        <v>0.938219633062303</v>
      </c>
      <c r="I97" s="105">
        <v>-0.00438386085541975</v>
      </c>
      <c r="J97" s="99">
        <v>0.836599935158894</v>
      </c>
      <c r="K97" s="99">
        <v>0.841746425868855</v>
      </c>
      <c r="L97" s="105">
        <v>-0.00514649070996109</v>
      </c>
      <c r="M97" s="99">
        <v>0.922202473238497</v>
      </c>
      <c r="N97" s="99">
        <v>0.933336512382924</v>
      </c>
      <c r="O97" s="105">
        <v>-0.0111340391444266</v>
      </c>
    </row>
    <row r="98" spans="1:15">
      <c r="A98" s="100" t="s">
        <v>1455</v>
      </c>
      <c r="B98" s="100" t="s">
        <v>1851</v>
      </c>
      <c r="C98" s="101">
        <v>66</v>
      </c>
      <c r="D98" s="102">
        <v>0.97458961097369</v>
      </c>
      <c r="E98" s="102">
        <v>0.972327605445213</v>
      </c>
      <c r="F98" s="106">
        <v>0.002262005528477</v>
      </c>
      <c r="G98" s="102">
        <v>0.903344465417937</v>
      </c>
      <c r="H98" s="102">
        <v>0.920202691161678</v>
      </c>
      <c r="I98" s="106">
        <v>-0.0168582257437412</v>
      </c>
      <c r="J98" s="102">
        <v>0.823544358937128</v>
      </c>
      <c r="K98" s="102">
        <v>0.817274297318328</v>
      </c>
      <c r="L98" s="106">
        <v>0.00627006161880039</v>
      </c>
      <c r="M98" s="102">
        <v>0.924883032933234</v>
      </c>
      <c r="N98" s="102">
        <v>0.927150966805284</v>
      </c>
      <c r="O98" s="106">
        <v>-0.00226793387205015</v>
      </c>
    </row>
    <row r="99" spans="1:15">
      <c r="A99" s="100" t="s">
        <v>1455</v>
      </c>
      <c r="B99" s="100" t="s">
        <v>1852</v>
      </c>
      <c r="C99" s="101">
        <v>36</v>
      </c>
      <c r="D99" s="102">
        <v>0.978108903605592</v>
      </c>
      <c r="E99" s="102">
        <v>0.975491113189897</v>
      </c>
      <c r="F99" s="106">
        <v>0.00261779041569521</v>
      </c>
      <c r="G99" s="102">
        <v>0.960327197485212</v>
      </c>
      <c r="H99" s="102">
        <v>0.962397478326559</v>
      </c>
      <c r="I99" s="106">
        <v>-0.00207028084134664</v>
      </c>
      <c r="J99" s="102">
        <v>0.860760581598472</v>
      </c>
      <c r="K99" s="102">
        <v>0.861879024425339</v>
      </c>
      <c r="L99" s="106">
        <v>-0.00111844282686713</v>
      </c>
      <c r="M99" s="102">
        <v>0.950158121314753</v>
      </c>
      <c r="N99" s="102">
        <v>0.95451246274838</v>
      </c>
      <c r="O99" s="106">
        <v>-0.00435434143362656</v>
      </c>
    </row>
    <row r="100" spans="1:15">
      <c r="A100" s="100" t="s">
        <v>1455</v>
      </c>
      <c r="B100" s="100" t="s">
        <v>1853</v>
      </c>
      <c r="C100" s="101">
        <v>30</v>
      </c>
      <c r="D100" s="102">
        <v>0.974032856385798</v>
      </c>
      <c r="E100" s="102">
        <v>0.962163602451372</v>
      </c>
      <c r="F100" s="106">
        <v>0.0118692539344253</v>
      </c>
      <c r="G100" s="102">
        <v>0.932675837160824</v>
      </c>
      <c r="H100" s="102">
        <v>0.933265483723469</v>
      </c>
      <c r="I100" s="106">
        <v>-0.000589646562644375</v>
      </c>
      <c r="J100" s="102">
        <v>0.886786591491067</v>
      </c>
      <c r="K100" s="102">
        <v>0.878681947578801</v>
      </c>
      <c r="L100" s="106">
        <v>0.00810464391226517</v>
      </c>
      <c r="M100" s="102">
        <v>0.949643482417362</v>
      </c>
      <c r="N100" s="102">
        <v>0.951681376862901</v>
      </c>
      <c r="O100" s="106">
        <v>-0.00203789444553959</v>
      </c>
    </row>
    <row r="101" spans="1:15">
      <c r="A101" s="100" t="s">
        <v>1455</v>
      </c>
      <c r="B101" s="100" t="s">
        <v>1854</v>
      </c>
      <c r="C101" s="101">
        <v>25</v>
      </c>
      <c r="D101" s="102">
        <v>0.914679385267621</v>
      </c>
      <c r="E101" s="102">
        <v>0.911803192881445</v>
      </c>
      <c r="F101" s="106">
        <v>0.00287619238617598</v>
      </c>
      <c r="G101" s="102">
        <v>0.912172919304886</v>
      </c>
      <c r="H101" s="102">
        <v>0.921442431353083</v>
      </c>
      <c r="I101" s="106">
        <v>-0.00926951204819726</v>
      </c>
      <c r="J101" s="102">
        <v>0.854227094172846</v>
      </c>
      <c r="K101" s="102">
        <v>0.858644886171341</v>
      </c>
      <c r="L101" s="106">
        <v>-0.00441779199849468</v>
      </c>
      <c r="M101" s="102">
        <v>0.938884975745897</v>
      </c>
      <c r="N101" s="102">
        <v>0.949338326958115</v>
      </c>
      <c r="O101" s="106">
        <v>-0.0104533512122187</v>
      </c>
    </row>
    <row r="102" spans="1:15">
      <c r="A102" s="100" t="s">
        <v>1455</v>
      </c>
      <c r="B102" s="100" t="s">
        <v>1855</v>
      </c>
      <c r="C102" s="101">
        <v>38</v>
      </c>
      <c r="D102" s="102">
        <v>0.960796139927624</v>
      </c>
      <c r="E102" s="102">
        <v>0.956824723526738</v>
      </c>
      <c r="F102" s="106">
        <v>0.00397141640088527</v>
      </c>
      <c r="G102" s="102">
        <v>0.950672968732358</v>
      </c>
      <c r="H102" s="102">
        <v>0.945190888233233</v>
      </c>
      <c r="I102" s="106">
        <v>0.0054820804991248</v>
      </c>
      <c r="J102" s="102">
        <v>0.80091844561159</v>
      </c>
      <c r="K102" s="102">
        <v>0.800031590266148</v>
      </c>
      <c r="L102" s="106">
        <v>0.00088685534544175</v>
      </c>
      <c r="M102" s="102">
        <v>0.932474459641648</v>
      </c>
      <c r="N102" s="102">
        <v>0.940867935870687</v>
      </c>
      <c r="O102" s="106">
        <v>-0.00839347622903919</v>
      </c>
    </row>
    <row r="103" spans="1:15">
      <c r="A103" s="100" t="s">
        <v>1455</v>
      </c>
      <c r="B103" s="100" t="s">
        <v>1856</v>
      </c>
      <c r="C103" s="101">
        <v>30</v>
      </c>
      <c r="D103" s="102">
        <v>0.774954627949183</v>
      </c>
      <c r="E103" s="102">
        <v>0.810204870506378</v>
      </c>
      <c r="F103" s="106">
        <v>-0.0352502425571947</v>
      </c>
      <c r="G103" s="102">
        <v>0.901711262721569</v>
      </c>
      <c r="H103" s="102">
        <v>0.923214504471395</v>
      </c>
      <c r="I103" s="106">
        <v>-0.0215032417498263</v>
      </c>
      <c r="J103" s="102">
        <v>0.727109240173546</v>
      </c>
      <c r="K103" s="102">
        <v>0.814675976969252</v>
      </c>
      <c r="L103" s="106">
        <v>-0.0875667367957059</v>
      </c>
      <c r="M103" s="102">
        <v>0.807715011089397</v>
      </c>
      <c r="N103" s="102">
        <v>0.864472646563849</v>
      </c>
      <c r="O103" s="106">
        <v>-0.0567576354744519</v>
      </c>
    </row>
    <row r="104" spans="1:15">
      <c r="A104" s="100" t="s">
        <v>1455</v>
      </c>
      <c r="B104" s="100" t="s">
        <v>1857</v>
      </c>
      <c r="C104" s="101">
        <v>31</v>
      </c>
      <c r="D104" s="102">
        <v>0.853720050441362</v>
      </c>
      <c r="E104" s="102">
        <v>0.852969502407705</v>
      </c>
      <c r="F104" s="106">
        <v>0.000750548033657261</v>
      </c>
      <c r="G104" s="102">
        <v>0.901348008279901</v>
      </c>
      <c r="H104" s="102">
        <v>0.925079702444208</v>
      </c>
      <c r="I104" s="106">
        <v>-0.0237316941643073</v>
      </c>
      <c r="J104" s="102">
        <v>0.845029535012874</v>
      </c>
      <c r="K104" s="102">
        <v>0.883126183985584</v>
      </c>
      <c r="L104" s="106">
        <v>-0.03809664897271</v>
      </c>
      <c r="M104" s="102">
        <v>0.851090791949516</v>
      </c>
      <c r="N104" s="102">
        <v>0.866190422652149</v>
      </c>
      <c r="O104" s="106">
        <v>-0.0150996307026328</v>
      </c>
    </row>
    <row r="105" spans="1:15">
      <c r="A105" s="100" t="s">
        <v>1455</v>
      </c>
      <c r="B105" s="100" t="s">
        <v>33</v>
      </c>
      <c r="C105" s="101">
        <v>3</v>
      </c>
      <c r="D105" s="102" t="s">
        <v>33</v>
      </c>
      <c r="E105" s="102" t="s">
        <v>33</v>
      </c>
      <c r="F105" s="106" t="s">
        <v>33</v>
      </c>
      <c r="G105" s="102">
        <v>0</v>
      </c>
      <c r="H105" s="102">
        <v>0</v>
      </c>
      <c r="I105" s="106">
        <v>0</v>
      </c>
      <c r="J105" s="102">
        <v>0.861111111111111</v>
      </c>
      <c r="K105" s="102">
        <v>0.8</v>
      </c>
      <c r="L105" s="106">
        <v>0.0611111111111111</v>
      </c>
      <c r="M105" s="102">
        <v>0.91304347826087</v>
      </c>
      <c r="N105" s="102">
        <v>0.777777777777778</v>
      </c>
      <c r="O105" s="106">
        <v>0.135265700483092</v>
      </c>
    </row>
    <row r="107" spans="1:15">
      <c r="A107" s="103" t="s">
        <v>1898</v>
      </c>
    </row>
  </sheetData>
  <autoFilter xmlns:etc="http://www.wps.cn/officeDocument/2017/etCustomData" ref="A4:O105" etc:filterBottomFollowUsedRange="0">
    <extLst/>
  </autoFilter>
  <mergeCells count="9">
    <mergeCell ref="A1:O1"/>
    <mergeCell ref="D2:F2"/>
    <mergeCell ref="G2:I2"/>
    <mergeCell ref="J2:L2"/>
    <mergeCell ref="M2:O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5:F105">
    <cfRule type="expression" dxfId="8" priority="18">
      <formula>AND(ISNUMBER(F5),F5&lt;0)</formula>
    </cfRule>
    <cfRule type="expression" dxfId="9" priority="17">
      <formula>AND(ISNUMBER(F5),F5&gt;0)</formula>
    </cfRule>
  </conditionalFormatting>
  <conditionalFormatting sqref="G6:G105">
    <cfRule type="expression" dxfId="6" priority="6">
      <formula>AND(ISNUMBER(G6),G6&lt;G$4)</formula>
    </cfRule>
    <cfRule type="expression" dxfId="7" priority="5">
      <formula>AND(ISNUMBER(G6),G6&gt;=G$4)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5:I105">
    <cfRule type="expression" dxfId="8" priority="20">
      <formula>AND(ISNUMBER(I5),I5&lt;0)</formula>
    </cfRule>
    <cfRule type="expression" dxfId="9" priority="19">
      <formula>AND(ISNUMBER(I5),I5&gt;0)</formula>
    </cfRule>
  </conditionalFormatting>
  <conditionalFormatting sqref="J6:J105">
    <cfRule type="expression" dxfId="6" priority="10">
      <formula>AND(ISNUMBER(J6),J6&lt;J$4)</formula>
    </cfRule>
    <cfRule type="expression" dxfId="7" priority="9">
      <formula>AND(ISNUMBER(J6),J6&gt;=J$4)</formula>
    </cfRule>
  </conditionalFormatting>
  <conditionalFormatting sqref="K6:K105">
    <cfRule type="expression" dxfId="6" priority="12">
      <formula>AND(ISNUMBER(K6),K6&lt;K$4)</formula>
    </cfRule>
    <cfRule type="expression" dxfId="7" priority="11">
      <formula>AND(ISNUMBER(K6),K6&gt;=K$4)</formula>
    </cfRule>
  </conditionalFormatting>
  <conditionalFormatting sqref="L5:L105">
    <cfRule type="expression" dxfId="8" priority="22">
      <formula>AND(ISNUMBER(L5),L5&lt;0)</formula>
    </cfRule>
    <cfRule type="expression" dxfId="9" priority="21">
      <formula>AND(ISNUMBER(L5),L5&gt;0)</formula>
    </cfRule>
  </conditionalFormatting>
  <conditionalFormatting sqref="M6:M105">
    <cfRule type="expression" dxfId="6" priority="14">
      <formula>AND(ISNUMBER(M6),M6&lt;M$4)</formula>
    </cfRule>
    <cfRule type="expression" dxfId="7" priority="13">
      <formula>AND(ISNUMBER(M6),M6&gt;=M$4)</formula>
    </cfRule>
  </conditionalFormatting>
  <conditionalFormatting sqref="N6:N105">
    <cfRule type="expression" dxfId="6" priority="16">
      <formula>AND(ISNUMBER(N6),N6&lt;N$4)</formula>
    </cfRule>
    <cfRule type="expression" dxfId="7" priority="15">
      <formula>AND(ISNUMBER(N6),N6&gt;=N$4)</formula>
    </cfRule>
  </conditionalFormatting>
  <conditionalFormatting sqref="O5:O105">
    <cfRule type="expression" dxfId="8" priority="24">
      <formula>AND(ISNUMBER(O5),O5&lt;0)</formula>
    </cfRule>
    <cfRule type="expression" dxfId="9" priority="23">
      <formula>AND(ISNUMBER(O5),O5&gt;0)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O107"/>
  <sheetViews>
    <sheetView zoomScale="85" zoomScaleNormal="85" workbookViewId="0">
      <pane xSplit="3" ySplit="4" topLeftCell="D89" activePane="bottomRight" state="frozen"/>
      <selection/>
      <selection pane="topRight"/>
      <selection pane="bottomLeft"/>
      <selection pane="bottomRight" activeCell="M104" sqref="M104"/>
    </sheetView>
  </sheetViews>
  <sheetFormatPr defaultColWidth="9.81904761904762" defaultRowHeight="15"/>
  <cols>
    <col min="1" max="1" width="19.6380952380952" style="87" customWidth="1"/>
    <col min="2" max="2" width="37.0952380952381" style="87" customWidth="1"/>
    <col min="3" max="3" width="9.81904761904762" style="87" customWidth="1"/>
    <col min="4" max="15" width="14.1809523809524" style="87" customWidth="1"/>
    <col min="16" max="16384" width="9.81904761904762" style="87"/>
  </cols>
  <sheetData>
    <row r="1" ht="40" customHeight="1" spans="1:15">
      <c r="A1" s="88" t="str">
        <f>"网管-RM达成率 (月累计) "&amp;TEXT('Display Absensi 630'!$AJ$8,"DD MMM")&amp;" - "&amp;TEXT('Display Absensi 630'!$T$3,"DD MMM YYYY")&amp;CHAR(10)&amp;"NM-Pencapaian RM Bulanan berdasarkan DP/CP yang di-handle"</f>
        <v>网管-RM达成率 (月累计) 01 Sep - 27 Sep 2026
NM-Pencapaian RM Bulanan berdasarkan DP/CP yang di-handle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ht="32" customHeight="1" spans="1:15">
      <c r="A2" s="89" t="s">
        <v>1887</v>
      </c>
      <c r="B2" s="89" t="s">
        <v>1858</v>
      </c>
      <c r="C2" s="89" t="s">
        <v>1888</v>
      </c>
      <c r="D2" s="89" t="s">
        <v>1904</v>
      </c>
      <c r="E2" s="90"/>
      <c r="F2" s="90"/>
      <c r="G2" s="89" t="s">
        <v>1905</v>
      </c>
      <c r="H2" s="90"/>
      <c r="I2" s="90"/>
      <c r="J2" s="89" t="s">
        <v>1906</v>
      </c>
      <c r="K2" s="90"/>
      <c r="L2" s="90"/>
      <c r="M2" s="89" t="s">
        <v>1907</v>
      </c>
      <c r="N2" s="90"/>
      <c r="O2" s="90"/>
    </row>
    <row r="3" ht="48" customHeight="1" spans="1:15">
      <c r="A3" s="90"/>
      <c r="B3" s="90"/>
      <c r="C3" s="90"/>
      <c r="D3" s="89" t="s">
        <v>1723</v>
      </c>
      <c r="E3" s="89" t="s">
        <v>1908</v>
      </c>
      <c r="F3" s="89" t="s">
        <v>1909</v>
      </c>
      <c r="G3" s="89" t="s">
        <v>1910</v>
      </c>
      <c r="H3" s="89" t="s">
        <v>1911</v>
      </c>
      <c r="I3" s="89" t="s">
        <v>1909</v>
      </c>
      <c r="J3" s="89" t="s">
        <v>1910</v>
      </c>
      <c r="K3" s="89" t="s">
        <v>1912</v>
      </c>
      <c r="L3" s="89" t="s">
        <v>1909</v>
      </c>
      <c r="M3" s="89" t="s">
        <v>1913</v>
      </c>
      <c r="N3" s="89" t="s">
        <v>1914</v>
      </c>
      <c r="O3" s="89" t="s">
        <v>1909</v>
      </c>
    </row>
    <row r="4" spans="1:15">
      <c r="A4" s="91" t="s">
        <v>1894</v>
      </c>
      <c r="B4" s="91"/>
      <c r="C4" s="91"/>
      <c r="D4" s="92"/>
      <c r="E4" s="92"/>
      <c r="F4" s="93">
        <v>0.9</v>
      </c>
      <c r="G4" s="92"/>
      <c r="H4" s="92"/>
      <c r="I4" s="93">
        <v>0.9</v>
      </c>
      <c r="J4" s="92"/>
      <c r="K4" s="92"/>
      <c r="L4" s="93">
        <v>0.9</v>
      </c>
      <c r="M4" s="92"/>
      <c r="N4" s="92"/>
      <c r="O4" s="93">
        <v>0.93</v>
      </c>
    </row>
    <row r="5" spans="1:15">
      <c r="A5" s="94" t="s">
        <v>1895</v>
      </c>
      <c r="B5" s="94" t="s">
        <v>1896</v>
      </c>
      <c r="C5" s="95">
        <v>1706</v>
      </c>
      <c r="D5" s="95">
        <v>1747639</v>
      </c>
      <c r="E5" s="95">
        <v>1638398</v>
      </c>
      <c r="F5" s="96">
        <v>0.937492239530017</v>
      </c>
      <c r="G5" s="95">
        <v>110843435</v>
      </c>
      <c r="H5" s="95">
        <v>105738717</v>
      </c>
      <c r="I5" s="96">
        <v>0.953946591424201</v>
      </c>
      <c r="J5" s="95">
        <v>110843435</v>
      </c>
      <c r="K5" s="95">
        <v>99066126</v>
      </c>
      <c r="L5" s="96">
        <v>0.893748249501651</v>
      </c>
      <c r="M5" s="95">
        <v>173411260</v>
      </c>
      <c r="N5" s="95">
        <v>166345391</v>
      </c>
      <c r="O5" s="96">
        <v>0.959253689754633</v>
      </c>
    </row>
    <row r="6" spans="1:15">
      <c r="A6" s="97" t="s">
        <v>24</v>
      </c>
      <c r="B6" s="97" t="s">
        <v>1897</v>
      </c>
      <c r="C6" s="98">
        <v>110</v>
      </c>
      <c r="D6" s="98">
        <v>154902</v>
      </c>
      <c r="E6" s="98">
        <v>144283</v>
      </c>
      <c r="F6" s="99">
        <v>0.931446979380512</v>
      </c>
      <c r="G6" s="98">
        <v>9965339</v>
      </c>
      <c r="H6" s="98">
        <v>9504258</v>
      </c>
      <c r="I6" s="99">
        <v>0.953731528852154</v>
      </c>
      <c r="J6" s="98">
        <v>9965339</v>
      </c>
      <c r="K6" s="98">
        <v>8304046</v>
      </c>
      <c r="L6" s="99">
        <v>0.833292876439025</v>
      </c>
      <c r="M6" s="98">
        <v>16770580</v>
      </c>
      <c r="N6" s="98">
        <v>16016223</v>
      </c>
      <c r="O6" s="99">
        <v>0.955019027368165</v>
      </c>
    </row>
    <row r="7" spans="1:15">
      <c r="A7" s="100" t="s">
        <v>24</v>
      </c>
      <c r="B7" s="100" t="s">
        <v>1734</v>
      </c>
      <c r="C7" s="101">
        <v>11</v>
      </c>
      <c r="D7" s="101">
        <v>16151</v>
      </c>
      <c r="E7" s="101">
        <v>14953</v>
      </c>
      <c r="F7" s="102">
        <v>0.92582502631416</v>
      </c>
      <c r="G7" s="101">
        <v>1209045</v>
      </c>
      <c r="H7" s="101">
        <v>1150899</v>
      </c>
      <c r="I7" s="102">
        <v>0.951907497239557</v>
      </c>
      <c r="J7" s="101">
        <v>1209045</v>
      </c>
      <c r="K7" s="101">
        <v>1039801</v>
      </c>
      <c r="L7" s="102">
        <v>0.860018444309352</v>
      </c>
      <c r="M7" s="101">
        <v>1969080</v>
      </c>
      <c r="N7" s="101">
        <v>1911877</v>
      </c>
      <c r="O7" s="102">
        <v>0.970949377374205</v>
      </c>
    </row>
    <row r="8" spans="1:15">
      <c r="A8" s="100" t="s">
        <v>24</v>
      </c>
      <c r="B8" s="100" t="s">
        <v>1738</v>
      </c>
      <c r="C8" s="101">
        <v>7</v>
      </c>
      <c r="D8" s="101">
        <v>11088</v>
      </c>
      <c r="E8" s="101">
        <v>10270</v>
      </c>
      <c r="F8" s="102">
        <v>0.926226551226551</v>
      </c>
      <c r="G8" s="101">
        <v>701986</v>
      </c>
      <c r="H8" s="101">
        <v>684178</v>
      </c>
      <c r="I8" s="102">
        <v>0.974631972717405</v>
      </c>
      <c r="J8" s="101">
        <v>701986</v>
      </c>
      <c r="K8" s="101">
        <v>581528</v>
      </c>
      <c r="L8" s="102">
        <v>0.828403985264663</v>
      </c>
      <c r="M8" s="101">
        <v>1191116</v>
      </c>
      <c r="N8" s="101">
        <v>1117618</v>
      </c>
      <c r="O8" s="102">
        <v>0.938294842819675</v>
      </c>
    </row>
    <row r="9" spans="1:15">
      <c r="A9" s="100" t="s">
        <v>24</v>
      </c>
      <c r="B9" s="100" t="s">
        <v>1740</v>
      </c>
      <c r="C9" s="101">
        <v>11</v>
      </c>
      <c r="D9" s="101">
        <v>18953</v>
      </c>
      <c r="E9" s="101">
        <v>17423</v>
      </c>
      <c r="F9" s="102">
        <v>0.919273993563024</v>
      </c>
      <c r="G9" s="101">
        <v>1110163</v>
      </c>
      <c r="H9" s="101">
        <v>1027788</v>
      </c>
      <c r="I9" s="102">
        <v>0.925799184444086</v>
      </c>
      <c r="J9" s="101">
        <v>1110163</v>
      </c>
      <c r="K9" s="101">
        <v>855136</v>
      </c>
      <c r="L9" s="102">
        <v>0.770279679650646</v>
      </c>
      <c r="M9" s="101">
        <v>1851478</v>
      </c>
      <c r="N9" s="101">
        <v>1767282</v>
      </c>
      <c r="O9" s="102">
        <v>0.954524979502862</v>
      </c>
    </row>
    <row r="10" spans="1:15">
      <c r="A10" s="100" t="s">
        <v>24</v>
      </c>
      <c r="B10" s="100" t="s">
        <v>1745</v>
      </c>
      <c r="C10" s="101">
        <v>10</v>
      </c>
      <c r="D10" s="101">
        <v>13322</v>
      </c>
      <c r="E10" s="101">
        <v>12557</v>
      </c>
      <c r="F10" s="102">
        <v>0.942576189761297</v>
      </c>
      <c r="G10" s="101">
        <v>742373</v>
      </c>
      <c r="H10" s="101">
        <v>707397</v>
      </c>
      <c r="I10" s="102">
        <v>0.952886217575262</v>
      </c>
      <c r="J10" s="101">
        <v>742373</v>
      </c>
      <c r="K10" s="101">
        <v>629457</v>
      </c>
      <c r="L10" s="102">
        <v>0.847898563121234</v>
      </c>
      <c r="M10" s="101">
        <v>1255825</v>
      </c>
      <c r="N10" s="101">
        <v>1195841</v>
      </c>
      <c r="O10" s="102">
        <v>0.952235383114686</v>
      </c>
    </row>
    <row r="11" spans="1:15">
      <c r="A11" s="100" t="s">
        <v>24</v>
      </c>
      <c r="B11" s="100" t="s">
        <v>1750</v>
      </c>
      <c r="C11" s="101">
        <v>14</v>
      </c>
      <c r="D11" s="101">
        <v>20188</v>
      </c>
      <c r="E11" s="101">
        <v>19279</v>
      </c>
      <c r="F11" s="102">
        <v>0.954973251436497</v>
      </c>
      <c r="G11" s="101">
        <v>1064044</v>
      </c>
      <c r="H11" s="101">
        <v>1046166</v>
      </c>
      <c r="I11" s="102">
        <v>0.983198063237986</v>
      </c>
      <c r="J11" s="101">
        <v>1064044</v>
      </c>
      <c r="K11" s="101">
        <v>919723</v>
      </c>
      <c r="L11" s="102">
        <v>0.864365571348553</v>
      </c>
      <c r="M11" s="101">
        <v>1815672</v>
      </c>
      <c r="N11" s="101">
        <v>1748726</v>
      </c>
      <c r="O11" s="102">
        <v>0.963128802999661</v>
      </c>
    </row>
    <row r="12" spans="1:15">
      <c r="A12" s="100" t="s">
        <v>24</v>
      </c>
      <c r="B12" s="100" t="s">
        <v>1758</v>
      </c>
      <c r="C12" s="101">
        <v>13</v>
      </c>
      <c r="D12" s="101">
        <v>13361</v>
      </c>
      <c r="E12" s="101">
        <v>11956</v>
      </c>
      <c r="F12" s="102">
        <v>0.894843200359255</v>
      </c>
      <c r="G12" s="101">
        <v>1000513</v>
      </c>
      <c r="H12" s="101">
        <v>928936</v>
      </c>
      <c r="I12" s="102">
        <v>0.928459700173811</v>
      </c>
      <c r="J12" s="101">
        <v>1000513</v>
      </c>
      <c r="K12" s="101">
        <v>835976</v>
      </c>
      <c r="L12" s="102">
        <v>0.835547364202164</v>
      </c>
      <c r="M12" s="101">
        <v>1666496</v>
      </c>
      <c r="N12" s="101">
        <v>1581400</v>
      </c>
      <c r="O12" s="102">
        <v>0.948937171166327</v>
      </c>
    </row>
    <row r="13" spans="1:15">
      <c r="A13" s="100" t="s">
        <v>24</v>
      </c>
      <c r="B13" s="100" t="s">
        <v>1766</v>
      </c>
      <c r="C13" s="101">
        <v>13</v>
      </c>
      <c r="D13" s="101">
        <v>15312</v>
      </c>
      <c r="E13" s="101">
        <v>14596</v>
      </c>
      <c r="F13" s="102">
        <v>0.953239289446186</v>
      </c>
      <c r="G13" s="101">
        <v>970368</v>
      </c>
      <c r="H13" s="101">
        <v>933648</v>
      </c>
      <c r="I13" s="102">
        <v>0.962158686189157</v>
      </c>
      <c r="J13" s="101">
        <v>970368</v>
      </c>
      <c r="K13" s="101">
        <v>851006</v>
      </c>
      <c r="L13" s="102">
        <v>0.876993058303654</v>
      </c>
      <c r="M13" s="101">
        <v>1638487</v>
      </c>
      <c r="N13" s="101">
        <v>1564213</v>
      </c>
      <c r="O13" s="102">
        <v>0.954669155141298</v>
      </c>
    </row>
    <row r="14" spans="1:15">
      <c r="A14" s="100" t="s">
        <v>24</v>
      </c>
      <c r="B14" s="100" t="s">
        <v>1771</v>
      </c>
      <c r="C14" s="101">
        <v>10</v>
      </c>
      <c r="D14" s="101">
        <v>13334</v>
      </c>
      <c r="E14" s="101">
        <v>12599</v>
      </c>
      <c r="F14" s="102">
        <v>0.944877756112194</v>
      </c>
      <c r="G14" s="101">
        <v>946580</v>
      </c>
      <c r="H14" s="101">
        <v>919638</v>
      </c>
      <c r="I14" s="102">
        <v>0.971537535126455</v>
      </c>
      <c r="J14" s="101">
        <v>946580</v>
      </c>
      <c r="K14" s="101">
        <v>784217</v>
      </c>
      <c r="L14" s="102">
        <v>0.828474085655729</v>
      </c>
      <c r="M14" s="101">
        <v>1587860</v>
      </c>
      <c r="N14" s="101">
        <v>1521570</v>
      </c>
      <c r="O14" s="102">
        <v>0.958251986950991</v>
      </c>
    </row>
    <row r="15" spans="1:15">
      <c r="A15" s="100" t="s">
        <v>24</v>
      </c>
      <c r="B15" s="100" t="s">
        <v>1776</v>
      </c>
      <c r="C15" s="101">
        <v>12</v>
      </c>
      <c r="D15" s="101">
        <v>16834</v>
      </c>
      <c r="E15" s="101">
        <v>15737</v>
      </c>
      <c r="F15" s="102">
        <v>0.934834263989545</v>
      </c>
      <c r="G15" s="101">
        <v>1134790</v>
      </c>
      <c r="H15" s="101">
        <v>1099782</v>
      </c>
      <c r="I15" s="102">
        <v>0.969150239251315</v>
      </c>
      <c r="J15" s="101">
        <v>1134790</v>
      </c>
      <c r="K15" s="101">
        <v>945934</v>
      </c>
      <c r="L15" s="102">
        <v>0.833576256399863</v>
      </c>
      <c r="M15" s="101">
        <v>1929014</v>
      </c>
      <c r="N15" s="101">
        <v>1842076</v>
      </c>
      <c r="O15" s="102">
        <v>0.954931379450849</v>
      </c>
    </row>
    <row r="16" spans="1:15">
      <c r="A16" s="100" t="s">
        <v>24</v>
      </c>
      <c r="B16" s="100" t="s">
        <v>1781</v>
      </c>
      <c r="C16" s="101">
        <v>9</v>
      </c>
      <c r="D16" s="101">
        <v>16359</v>
      </c>
      <c r="E16" s="101">
        <v>14913</v>
      </c>
      <c r="F16" s="102">
        <v>0.911608289015221</v>
      </c>
      <c r="G16" s="101">
        <v>1085477</v>
      </c>
      <c r="H16" s="101">
        <v>1005826</v>
      </c>
      <c r="I16" s="102">
        <v>0.9266211997122</v>
      </c>
      <c r="J16" s="101">
        <v>1085477</v>
      </c>
      <c r="K16" s="101">
        <v>861268</v>
      </c>
      <c r="L16" s="102">
        <v>0.793446567730132</v>
      </c>
      <c r="M16" s="101">
        <v>1865552</v>
      </c>
      <c r="N16" s="101">
        <v>1765620</v>
      </c>
      <c r="O16" s="102">
        <v>0.946433012856248</v>
      </c>
    </row>
    <row r="17" spans="1:15">
      <c r="A17" s="97" t="s">
        <v>99</v>
      </c>
      <c r="B17" s="97" t="s">
        <v>1897</v>
      </c>
      <c r="C17" s="98">
        <v>108</v>
      </c>
      <c r="D17" s="98">
        <v>169796</v>
      </c>
      <c r="E17" s="98">
        <v>162486</v>
      </c>
      <c r="F17" s="99">
        <v>0.956948338005607</v>
      </c>
      <c r="G17" s="98">
        <v>8627166</v>
      </c>
      <c r="H17" s="98">
        <v>8097512</v>
      </c>
      <c r="I17" s="99">
        <v>0.938606258416727</v>
      </c>
      <c r="J17" s="98">
        <v>8627166</v>
      </c>
      <c r="K17" s="98">
        <v>7830469</v>
      </c>
      <c r="L17" s="99">
        <v>0.907652524594983</v>
      </c>
      <c r="M17" s="98">
        <v>18930016</v>
      </c>
      <c r="N17" s="98">
        <v>18338855</v>
      </c>
      <c r="O17" s="99">
        <v>0.968771236115173</v>
      </c>
    </row>
    <row r="18" spans="1:15">
      <c r="A18" s="100" t="s">
        <v>99</v>
      </c>
      <c r="B18" s="100" t="s">
        <v>1784</v>
      </c>
      <c r="C18" s="101">
        <v>16</v>
      </c>
      <c r="D18" s="101">
        <v>30335</v>
      </c>
      <c r="E18" s="101">
        <v>28257</v>
      </c>
      <c r="F18" s="102">
        <v>0.931498269325861</v>
      </c>
      <c r="G18" s="101">
        <v>1213412</v>
      </c>
      <c r="H18" s="101">
        <v>1104981</v>
      </c>
      <c r="I18" s="102">
        <v>0.910639584906034</v>
      </c>
      <c r="J18" s="101">
        <v>1213412</v>
      </c>
      <c r="K18" s="101">
        <v>1043038</v>
      </c>
      <c r="L18" s="102">
        <v>0.85959097157437</v>
      </c>
      <c r="M18" s="101">
        <v>3036599</v>
      </c>
      <c r="N18" s="101">
        <v>2923438</v>
      </c>
      <c r="O18" s="102">
        <v>0.962734295835571</v>
      </c>
    </row>
    <row r="19" spans="1:15">
      <c r="A19" s="100" t="s">
        <v>99</v>
      </c>
      <c r="B19" s="100" t="s">
        <v>1785</v>
      </c>
      <c r="C19" s="101">
        <v>6</v>
      </c>
      <c r="D19" s="101">
        <v>3548</v>
      </c>
      <c r="E19" s="101">
        <v>3325</v>
      </c>
      <c r="F19" s="102">
        <v>0.937147688838782</v>
      </c>
      <c r="G19" s="101">
        <v>277575</v>
      </c>
      <c r="H19" s="101">
        <v>256063</v>
      </c>
      <c r="I19" s="102">
        <v>0.92250022516437</v>
      </c>
      <c r="J19" s="101">
        <v>277575</v>
      </c>
      <c r="K19" s="101">
        <v>244329</v>
      </c>
      <c r="L19" s="102">
        <v>0.88022696568495</v>
      </c>
      <c r="M19" s="101">
        <v>449570</v>
      </c>
      <c r="N19" s="101">
        <v>435084</v>
      </c>
      <c r="O19" s="102">
        <v>0.967778099072447</v>
      </c>
    </row>
    <row r="20" spans="1:15">
      <c r="A20" s="100" t="s">
        <v>99</v>
      </c>
      <c r="B20" s="100" t="s">
        <v>1786</v>
      </c>
      <c r="C20" s="101">
        <v>14</v>
      </c>
      <c r="D20" s="101">
        <v>17679</v>
      </c>
      <c r="E20" s="101">
        <v>16674</v>
      </c>
      <c r="F20" s="102">
        <v>0.943152893263194</v>
      </c>
      <c r="G20" s="101">
        <v>1398027</v>
      </c>
      <c r="H20" s="101">
        <v>1284433</v>
      </c>
      <c r="I20" s="102">
        <v>0.918746919766213</v>
      </c>
      <c r="J20" s="101">
        <v>1398027</v>
      </c>
      <c r="K20" s="101">
        <v>1245583</v>
      </c>
      <c r="L20" s="102">
        <v>0.890957756895968</v>
      </c>
      <c r="M20" s="101">
        <v>2214955</v>
      </c>
      <c r="N20" s="101">
        <v>2114178</v>
      </c>
      <c r="O20" s="102">
        <v>0.954501558722412</v>
      </c>
    </row>
    <row r="21" spans="1:15">
      <c r="A21" s="100" t="s">
        <v>99</v>
      </c>
      <c r="B21" s="100" t="s">
        <v>803</v>
      </c>
      <c r="C21" s="101">
        <v>22</v>
      </c>
      <c r="D21" s="101">
        <v>36383</v>
      </c>
      <c r="E21" s="101">
        <v>35548</v>
      </c>
      <c r="F21" s="102">
        <v>0.977049721023555</v>
      </c>
      <c r="G21" s="101">
        <v>100</v>
      </c>
      <c r="H21" s="101">
        <v>24</v>
      </c>
      <c r="I21" s="102">
        <v>0.24</v>
      </c>
      <c r="J21" s="101">
        <v>100</v>
      </c>
      <c r="K21" s="101">
        <v>22</v>
      </c>
      <c r="L21" s="102">
        <v>0.22</v>
      </c>
      <c r="M21" s="101">
        <v>3331681</v>
      </c>
      <c r="N21" s="101">
        <v>3264729</v>
      </c>
      <c r="O21" s="102">
        <v>0.979904438630229</v>
      </c>
    </row>
    <row r="22" spans="1:15">
      <c r="A22" s="100" t="s">
        <v>99</v>
      </c>
      <c r="B22" s="100" t="s">
        <v>1787</v>
      </c>
      <c r="C22" s="101">
        <v>13</v>
      </c>
      <c r="D22" s="101">
        <v>27399</v>
      </c>
      <c r="E22" s="101">
        <v>26585</v>
      </c>
      <c r="F22" s="102">
        <v>0.970290886528705</v>
      </c>
      <c r="G22" s="101">
        <v>2283274</v>
      </c>
      <c r="H22" s="101">
        <v>2187590</v>
      </c>
      <c r="I22" s="102">
        <v>0.958093509583169</v>
      </c>
      <c r="J22" s="101">
        <v>2283274</v>
      </c>
      <c r="K22" s="101">
        <v>2115769</v>
      </c>
      <c r="L22" s="102">
        <v>0.926638239650607</v>
      </c>
      <c r="M22" s="101">
        <v>3541222</v>
      </c>
      <c r="N22" s="101">
        <v>3431876</v>
      </c>
      <c r="O22" s="102">
        <v>0.969121958465185</v>
      </c>
    </row>
    <row r="23" spans="1:15">
      <c r="A23" s="100" t="s">
        <v>99</v>
      </c>
      <c r="B23" s="100" t="s">
        <v>1788</v>
      </c>
      <c r="C23" s="101">
        <v>16</v>
      </c>
      <c r="D23" s="101">
        <v>29480</v>
      </c>
      <c r="E23" s="101">
        <v>28442</v>
      </c>
      <c r="F23" s="102">
        <v>0.964789687924016</v>
      </c>
      <c r="G23" s="101">
        <v>1766123</v>
      </c>
      <c r="H23" s="101">
        <v>1679796</v>
      </c>
      <c r="I23" s="102">
        <v>0.951120618439373</v>
      </c>
      <c r="J23" s="101">
        <v>1766123</v>
      </c>
      <c r="K23" s="101">
        <v>1644958</v>
      </c>
      <c r="L23" s="102">
        <v>0.931394925494997</v>
      </c>
      <c r="M23" s="101">
        <v>3431236</v>
      </c>
      <c r="N23" s="101">
        <v>3346696</v>
      </c>
      <c r="O23" s="102">
        <v>0.975361648105814</v>
      </c>
    </row>
    <row r="24" spans="1:15">
      <c r="A24" s="100" t="s">
        <v>99</v>
      </c>
      <c r="B24" s="100" t="s">
        <v>1789</v>
      </c>
      <c r="C24" s="101">
        <v>9</v>
      </c>
      <c r="D24" s="101">
        <v>16453</v>
      </c>
      <c r="E24" s="101">
        <v>15598</v>
      </c>
      <c r="F24" s="102">
        <v>0.948033793229198</v>
      </c>
      <c r="G24" s="101">
        <v>1125221</v>
      </c>
      <c r="H24" s="101">
        <v>1058597</v>
      </c>
      <c r="I24" s="102">
        <v>0.940790298083665</v>
      </c>
      <c r="J24" s="101">
        <v>1125221</v>
      </c>
      <c r="K24" s="101">
        <v>1017920</v>
      </c>
      <c r="L24" s="102">
        <v>0.904640066262539</v>
      </c>
      <c r="M24" s="101">
        <v>1829959</v>
      </c>
      <c r="N24" s="101">
        <v>1769325</v>
      </c>
      <c r="O24" s="102">
        <v>0.966865924318523</v>
      </c>
    </row>
    <row r="25" spans="1:15">
      <c r="A25" s="100" t="s">
        <v>99</v>
      </c>
      <c r="B25" s="100" t="s">
        <v>1790</v>
      </c>
      <c r="C25" s="101">
        <v>9</v>
      </c>
      <c r="D25" s="101">
        <v>6073</v>
      </c>
      <c r="E25" s="101">
        <v>5787</v>
      </c>
      <c r="F25" s="102">
        <v>0.952906306602997</v>
      </c>
      <c r="G25" s="101">
        <v>563428</v>
      </c>
      <c r="H25" s="101">
        <v>526028</v>
      </c>
      <c r="I25" s="102">
        <v>0.933620622333288</v>
      </c>
      <c r="J25" s="101">
        <v>563428</v>
      </c>
      <c r="K25" s="101">
        <v>518850</v>
      </c>
      <c r="L25" s="102">
        <v>0.920880751400356</v>
      </c>
      <c r="M25" s="101">
        <v>882832</v>
      </c>
      <c r="N25" s="101">
        <v>850844</v>
      </c>
      <c r="O25" s="102">
        <v>0.963766605650905</v>
      </c>
    </row>
    <row r="26" spans="1:15">
      <c r="A26" s="100" t="s">
        <v>99</v>
      </c>
      <c r="B26" s="100" t="s">
        <v>33</v>
      </c>
      <c r="C26" s="101">
        <v>3</v>
      </c>
      <c r="D26" s="101">
        <v>2446</v>
      </c>
      <c r="E26" s="101">
        <v>2270</v>
      </c>
      <c r="F26" s="102">
        <v>0.928045789043336</v>
      </c>
      <c r="G26" s="101">
        <v>6</v>
      </c>
      <c r="H26" s="101">
        <v>0</v>
      </c>
      <c r="I26" s="102">
        <v>0</v>
      </c>
      <c r="J26" s="101">
        <v>6</v>
      </c>
      <c r="K26" s="101">
        <v>0</v>
      </c>
      <c r="L26" s="102">
        <v>0</v>
      </c>
      <c r="M26" s="101">
        <v>211962</v>
      </c>
      <c r="N26" s="101">
        <v>202685</v>
      </c>
      <c r="O26" s="102">
        <v>0.956232720959417</v>
      </c>
    </row>
    <row r="27" spans="1:15">
      <c r="A27" s="97" t="s">
        <v>210</v>
      </c>
      <c r="B27" s="97" t="s">
        <v>1897</v>
      </c>
      <c r="C27" s="98">
        <v>48</v>
      </c>
      <c r="D27" s="98">
        <v>96687</v>
      </c>
      <c r="E27" s="98">
        <v>91410</v>
      </c>
      <c r="F27" s="99">
        <v>0.945421825064383</v>
      </c>
      <c r="G27" s="98">
        <v>5934267</v>
      </c>
      <c r="H27" s="98">
        <v>5648079</v>
      </c>
      <c r="I27" s="99">
        <v>0.951773656291502</v>
      </c>
      <c r="J27" s="98">
        <v>5934267</v>
      </c>
      <c r="K27" s="98">
        <v>5395281</v>
      </c>
      <c r="L27" s="99">
        <v>0.909173955266927</v>
      </c>
      <c r="M27" s="98">
        <v>10332287</v>
      </c>
      <c r="N27" s="98">
        <v>9943430</v>
      </c>
      <c r="O27" s="99">
        <v>0.962364866558585</v>
      </c>
    </row>
    <row r="28" spans="1:15">
      <c r="A28" s="100" t="s">
        <v>210</v>
      </c>
      <c r="B28" s="100" t="s">
        <v>1791</v>
      </c>
      <c r="C28" s="101">
        <v>6</v>
      </c>
      <c r="D28" s="101">
        <v>13755</v>
      </c>
      <c r="E28" s="101">
        <v>12858</v>
      </c>
      <c r="F28" s="102">
        <v>0.934787350054526</v>
      </c>
      <c r="G28" s="101">
        <v>769213</v>
      </c>
      <c r="H28" s="101">
        <v>744776</v>
      </c>
      <c r="I28" s="102">
        <v>0.968231166139938</v>
      </c>
      <c r="J28" s="101">
        <v>769213</v>
      </c>
      <c r="K28" s="101">
        <v>703281</v>
      </c>
      <c r="L28" s="102">
        <v>0.914286420016302</v>
      </c>
      <c r="M28" s="101">
        <v>1374531</v>
      </c>
      <c r="N28" s="101">
        <v>1329986</v>
      </c>
      <c r="O28" s="102">
        <v>0.967592582488136</v>
      </c>
    </row>
    <row r="29" spans="1:15">
      <c r="A29" s="100" t="s">
        <v>210</v>
      </c>
      <c r="B29" s="100" t="s">
        <v>1792</v>
      </c>
      <c r="C29" s="101">
        <v>8</v>
      </c>
      <c r="D29" s="101">
        <v>9709</v>
      </c>
      <c r="E29" s="101">
        <v>9401</v>
      </c>
      <c r="F29" s="102">
        <v>0.968276856524874</v>
      </c>
      <c r="G29" s="101">
        <v>583302</v>
      </c>
      <c r="H29" s="101">
        <v>551401</v>
      </c>
      <c r="I29" s="102">
        <v>0.945309633774614</v>
      </c>
      <c r="J29" s="101">
        <v>583302</v>
      </c>
      <c r="K29" s="101">
        <v>536311</v>
      </c>
      <c r="L29" s="102">
        <v>0.919439672759565</v>
      </c>
      <c r="M29" s="101">
        <v>1021423</v>
      </c>
      <c r="N29" s="101">
        <v>990368</v>
      </c>
      <c r="O29" s="102">
        <v>0.969596337658345</v>
      </c>
    </row>
    <row r="30" spans="1:15">
      <c r="A30" s="100" t="s">
        <v>210</v>
      </c>
      <c r="B30" s="100" t="s">
        <v>1793</v>
      </c>
      <c r="C30" s="101">
        <v>5</v>
      </c>
      <c r="D30" s="101">
        <v>6083</v>
      </c>
      <c r="E30" s="101">
        <v>5676</v>
      </c>
      <c r="F30" s="102">
        <v>0.933092224231465</v>
      </c>
      <c r="G30" s="101">
        <v>381239</v>
      </c>
      <c r="H30" s="101">
        <v>360492</v>
      </c>
      <c r="I30" s="102">
        <v>0.945580069195439</v>
      </c>
      <c r="J30" s="101">
        <v>381239</v>
      </c>
      <c r="K30" s="101">
        <v>347194</v>
      </c>
      <c r="L30" s="102">
        <v>0.910699062792631</v>
      </c>
      <c r="M30" s="101">
        <v>651981</v>
      </c>
      <c r="N30" s="101">
        <v>622893</v>
      </c>
      <c r="O30" s="102">
        <v>0.955385202943031</v>
      </c>
    </row>
    <row r="31" spans="1:15">
      <c r="A31" s="100" t="s">
        <v>210</v>
      </c>
      <c r="B31" s="100" t="s">
        <v>1794</v>
      </c>
      <c r="C31" s="101">
        <v>7</v>
      </c>
      <c r="D31" s="101">
        <v>19602</v>
      </c>
      <c r="E31" s="101">
        <v>18584</v>
      </c>
      <c r="F31" s="102">
        <v>0.9480665238241</v>
      </c>
      <c r="G31" s="101">
        <v>1103495</v>
      </c>
      <c r="H31" s="101">
        <v>1051609</v>
      </c>
      <c r="I31" s="102">
        <v>0.952980303490274</v>
      </c>
      <c r="J31" s="101">
        <v>1103495</v>
      </c>
      <c r="K31" s="101">
        <v>1015199</v>
      </c>
      <c r="L31" s="102">
        <v>0.919985138129307</v>
      </c>
      <c r="M31" s="101">
        <v>1948870</v>
      </c>
      <c r="N31" s="101">
        <v>1882104</v>
      </c>
      <c r="O31" s="102">
        <v>0.965741173090047</v>
      </c>
    </row>
    <row r="32" spans="1:15">
      <c r="A32" s="100" t="s">
        <v>210</v>
      </c>
      <c r="B32" s="100" t="s">
        <v>1795</v>
      </c>
      <c r="C32" s="101">
        <v>8</v>
      </c>
      <c r="D32" s="101">
        <v>14143</v>
      </c>
      <c r="E32" s="101">
        <v>13463</v>
      </c>
      <c r="F32" s="102">
        <v>0.951919677579014</v>
      </c>
      <c r="G32" s="101">
        <v>868075</v>
      </c>
      <c r="H32" s="101">
        <v>825065</v>
      </c>
      <c r="I32" s="102">
        <v>0.950453589839588</v>
      </c>
      <c r="J32" s="101">
        <v>868075</v>
      </c>
      <c r="K32" s="101">
        <v>777050</v>
      </c>
      <c r="L32" s="102">
        <v>0.895141548829306</v>
      </c>
      <c r="M32" s="101">
        <v>1564676</v>
      </c>
      <c r="N32" s="101">
        <v>1500070</v>
      </c>
      <c r="O32" s="102">
        <v>0.958709662575511</v>
      </c>
    </row>
    <row r="33" spans="1:15">
      <c r="A33" s="100" t="s">
        <v>210</v>
      </c>
      <c r="B33" s="100" t="s">
        <v>1796</v>
      </c>
      <c r="C33" s="101">
        <v>8</v>
      </c>
      <c r="D33" s="101">
        <v>17922</v>
      </c>
      <c r="E33" s="101">
        <v>16854</v>
      </c>
      <c r="F33" s="102">
        <v>0.94040843655842</v>
      </c>
      <c r="G33" s="101">
        <v>1238110</v>
      </c>
      <c r="H33" s="101">
        <v>1190438</v>
      </c>
      <c r="I33" s="102">
        <v>0.961496151392041</v>
      </c>
      <c r="J33" s="101">
        <v>1238110</v>
      </c>
      <c r="K33" s="101">
        <v>1125666</v>
      </c>
      <c r="L33" s="102">
        <v>0.909180928996616</v>
      </c>
      <c r="M33" s="101">
        <v>2058827</v>
      </c>
      <c r="N33" s="101">
        <v>1977456</v>
      </c>
      <c r="O33" s="102">
        <v>0.960477009481613</v>
      </c>
    </row>
    <row r="34" spans="1:15">
      <c r="A34" s="100" t="s">
        <v>210</v>
      </c>
      <c r="B34" s="100" t="s">
        <v>1797</v>
      </c>
      <c r="C34" s="101">
        <v>6</v>
      </c>
      <c r="D34" s="101">
        <v>15473</v>
      </c>
      <c r="E34" s="101">
        <v>14574</v>
      </c>
      <c r="F34" s="102">
        <v>0.941898791443159</v>
      </c>
      <c r="G34" s="101">
        <v>990833</v>
      </c>
      <c r="H34" s="101">
        <v>924298</v>
      </c>
      <c r="I34" s="102">
        <v>0.932849430731516</v>
      </c>
      <c r="J34" s="101">
        <v>990833</v>
      </c>
      <c r="K34" s="101">
        <v>890580</v>
      </c>
      <c r="L34" s="102">
        <v>0.898819478156258</v>
      </c>
      <c r="M34" s="101">
        <v>1711979</v>
      </c>
      <c r="N34" s="101">
        <v>1640553</v>
      </c>
      <c r="O34" s="102">
        <v>0.958278693839118</v>
      </c>
    </row>
    <row r="35" spans="1:15">
      <c r="A35" s="97" t="s">
        <v>260</v>
      </c>
      <c r="B35" s="97" t="s">
        <v>1897</v>
      </c>
      <c r="C35" s="98">
        <v>88</v>
      </c>
      <c r="D35" s="98">
        <v>113560</v>
      </c>
      <c r="E35" s="98">
        <v>107419</v>
      </c>
      <c r="F35" s="99">
        <v>0.945922860162029</v>
      </c>
      <c r="G35" s="98">
        <v>6036996</v>
      </c>
      <c r="H35" s="98">
        <v>5804476</v>
      </c>
      <c r="I35" s="99">
        <v>0.961484155364688</v>
      </c>
      <c r="J35" s="98">
        <v>6036996</v>
      </c>
      <c r="K35" s="98">
        <v>5680714</v>
      </c>
      <c r="L35" s="99">
        <v>0.940983562023231</v>
      </c>
      <c r="M35" s="98">
        <v>10440862</v>
      </c>
      <c r="N35" s="98">
        <v>10282643</v>
      </c>
      <c r="O35" s="99">
        <v>0.984846174578306</v>
      </c>
    </row>
    <row r="36" spans="1:15">
      <c r="A36" s="100" t="s">
        <v>260</v>
      </c>
      <c r="B36" s="100" t="s">
        <v>1798</v>
      </c>
      <c r="C36" s="101">
        <v>14</v>
      </c>
      <c r="D36" s="101">
        <v>20586</v>
      </c>
      <c r="E36" s="101">
        <v>19782</v>
      </c>
      <c r="F36" s="102">
        <v>0.960944331098805</v>
      </c>
      <c r="G36" s="101">
        <v>1270663</v>
      </c>
      <c r="H36" s="101">
        <v>1211619</v>
      </c>
      <c r="I36" s="102">
        <v>0.953532919428676</v>
      </c>
      <c r="J36" s="101">
        <v>1270663</v>
      </c>
      <c r="K36" s="101">
        <v>1193346</v>
      </c>
      <c r="L36" s="102">
        <v>0.939152237847486</v>
      </c>
      <c r="M36" s="101">
        <v>2023855</v>
      </c>
      <c r="N36" s="101">
        <v>1983156</v>
      </c>
      <c r="O36" s="102">
        <v>0.979890357757843</v>
      </c>
    </row>
    <row r="37" spans="1:15">
      <c r="A37" s="100" t="s">
        <v>260</v>
      </c>
      <c r="B37" s="100" t="s">
        <v>1799</v>
      </c>
      <c r="C37" s="101">
        <v>18</v>
      </c>
      <c r="D37" s="101">
        <v>15682</v>
      </c>
      <c r="E37" s="101">
        <v>14488</v>
      </c>
      <c r="F37" s="102">
        <v>0.923861752327509</v>
      </c>
      <c r="G37" s="101">
        <v>771033</v>
      </c>
      <c r="H37" s="101">
        <v>735250</v>
      </c>
      <c r="I37" s="102">
        <v>0.953590832039614</v>
      </c>
      <c r="J37" s="101">
        <v>771033</v>
      </c>
      <c r="K37" s="101">
        <v>720352</v>
      </c>
      <c r="L37" s="102">
        <v>0.934268701858416</v>
      </c>
      <c r="M37" s="101">
        <v>1410099</v>
      </c>
      <c r="N37" s="101">
        <v>1381150</v>
      </c>
      <c r="O37" s="102">
        <v>0.979470235777772</v>
      </c>
    </row>
    <row r="38" spans="1:15">
      <c r="A38" s="100" t="s">
        <v>260</v>
      </c>
      <c r="B38" s="100" t="s">
        <v>1800</v>
      </c>
      <c r="C38" s="101">
        <v>14</v>
      </c>
      <c r="D38" s="101">
        <v>27801</v>
      </c>
      <c r="E38" s="101">
        <v>26278</v>
      </c>
      <c r="F38" s="102">
        <v>0.945217797920938</v>
      </c>
      <c r="G38" s="101">
        <v>1440045</v>
      </c>
      <c r="H38" s="101">
        <v>1401930</v>
      </c>
      <c r="I38" s="102">
        <v>0.97353207712259</v>
      </c>
      <c r="J38" s="101">
        <v>1440045</v>
      </c>
      <c r="K38" s="101">
        <v>1367707</v>
      </c>
      <c r="L38" s="102">
        <v>0.949766847563791</v>
      </c>
      <c r="M38" s="101">
        <v>2623999</v>
      </c>
      <c r="N38" s="101">
        <v>2601769</v>
      </c>
      <c r="O38" s="102">
        <v>0.991528197990929</v>
      </c>
    </row>
    <row r="39" spans="1:15">
      <c r="A39" s="100" t="s">
        <v>260</v>
      </c>
      <c r="B39" s="100" t="s">
        <v>1801</v>
      </c>
      <c r="C39" s="101">
        <v>13</v>
      </c>
      <c r="D39" s="101">
        <v>18693</v>
      </c>
      <c r="E39" s="101">
        <v>17236</v>
      </c>
      <c r="F39" s="102">
        <v>0.922056384742952</v>
      </c>
      <c r="G39" s="101">
        <v>998022</v>
      </c>
      <c r="H39" s="101">
        <v>952902</v>
      </c>
      <c r="I39" s="102">
        <v>0.954790575758851</v>
      </c>
      <c r="J39" s="101">
        <v>998022</v>
      </c>
      <c r="K39" s="101">
        <v>931733</v>
      </c>
      <c r="L39" s="102">
        <v>0.933579620489328</v>
      </c>
      <c r="M39" s="101">
        <v>1656111</v>
      </c>
      <c r="N39" s="101">
        <v>1628529</v>
      </c>
      <c r="O39" s="102">
        <v>0.983345319244906</v>
      </c>
    </row>
    <row r="40" spans="1:15">
      <c r="A40" s="100" t="s">
        <v>260</v>
      </c>
      <c r="B40" s="100" t="s">
        <v>1802</v>
      </c>
      <c r="C40" s="101">
        <v>14</v>
      </c>
      <c r="D40" s="101">
        <v>13545</v>
      </c>
      <c r="E40" s="101">
        <v>12916</v>
      </c>
      <c r="F40" s="102">
        <v>0.953562200073828</v>
      </c>
      <c r="G40" s="101">
        <v>683344</v>
      </c>
      <c r="H40" s="101">
        <v>652930</v>
      </c>
      <c r="I40" s="102">
        <v>0.955492402069821</v>
      </c>
      <c r="J40" s="101">
        <v>683344</v>
      </c>
      <c r="K40" s="101">
        <v>636187</v>
      </c>
      <c r="L40" s="102">
        <v>0.930990833313821</v>
      </c>
      <c r="M40" s="101">
        <v>1238037</v>
      </c>
      <c r="N40" s="101">
        <v>1225697</v>
      </c>
      <c r="O40" s="102">
        <v>0.990032608072295</v>
      </c>
    </row>
    <row r="41" spans="1:15">
      <c r="A41" s="100" t="s">
        <v>260</v>
      </c>
      <c r="B41" s="100" t="s">
        <v>1803</v>
      </c>
      <c r="C41" s="101">
        <v>15</v>
      </c>
      <c r="D41" s="101">
        <v>17253</v>
      </c>
      <c r="E41" s="101">
        <v>16719</v>
      </c>
      <c r="F41" s="102">
        <v>0.96904886106764</v>
      </c>
      <c r="G41" s="101">
        <v>873889</v>
      </c>
      <c r="H41" s="101">
        <v>849845</v>
      </c>
      <c r="I41" s="102">
        <v>0.972486208202644</v>
      </c>
      <c r="J41" s="101">
        <v>873889</v>
      </c>
      <c r="K41" s="101">
        <v>831389</v>
      </c>
      <c r="L41" s="102">
        <v>0.951366821186672</v>
      </c>
      <c r="M41" s="101">
        <v>1488761</v>
      </c>
      <c r="N41" s="101">
        <v>1462342</v>
      </c>
      <c r="O41" s="102">
        <v>0.982254371252337</v>
      </c>
    </row>
    <row r="42" spans="1:15">
      <c r="A42" s="97" t="s">
        <v>350</v>
      </c>
      <c r="B42" s="97" t="s">
        <v>1897</v>
      </c>
      <c r="C42" s="98">
        <v>23</v>
      </c>
      <c r="D42" s="98">
        <v>24384</v>
      </c>
      <c r="E42" s="98">
        <v>22960</v>
      </c>
      <c r="F42" s="99">
        <v>0.941601049868766</v>
      </c>
      <c r="G42" s="98">
        <v>1435159</v>
      </c>
      <c r="H42" s="98">
        <v>1365021</v>
      </c>
      <c r="I42" s="99">
        <v>0.951128759949246</v>
      </c>
      <c r="J42" s="98">
        <v>1435159</v>
      </c>
      <c r="K42" s="98">
        <v>1310270</v>
      </c>
      <c r="L42" s="99">
        <v>0.91297898002939</v>
      </c>
      <c r="M42" s="98">
        <v>2799441</v>
      </c>
      <c r="N42" s="98">
        <v>2707637</v>
      </c>
      <c r="O42" s="99">
        <v>0.967206310116913</v>
      </c>
    </row>
    <row r="43" spans="1:15">
      <c r="A43" s="100" t="s">
        <v>350</v>
      </c>
      <c r="B43" s="100" t="s">
        <v>1804</v>
      </c>
      <c r="C43" s="101">
        <v>23</v>
      </c>
      <c r="D43" s="101">
        <v>24384</v>
      </c>
      <c r="E43" s="101">
        <v>22960</v>
      </c>
      <c r="F43" s="102">
        <v>0.941601049868766</v>
      </c>
      <c r="G43" s="101">
        <v>1435159</v>
      </c>
      <c r="H43" s="101">
        <v>1365021</v>
      </c>
      <c r="I43" s="102">
        <v>0.951128759949246</v>
      </c>
      <c r="J43" s="101">
        <v>1435159</v>
      </c>
      <c r="K43" s="101">
        <v>1310270</v>
      </c>
      <c r="L43" s="102">
        <v>0.91297898002939</v>
      </c>
      <c r="M43" s="101">
        <v>2799441</v>
      </c>
      <c r="N43" s="101">
        <v>2707637</v>
      </c>
      <c r="O43" s="102">
        <v>0.967206310116913</v>
      </c>
    </row>
    <row r="44" spans="1:15">
      <c r="A44" s="97" t="s">
        <v>375</v>
      </c>
      <c r="B44" s="97" t="s">
        <v>1897</v>
      </c>
      <c r="C44" s="98">
        <v>291</v>
      </c>
      <c r="D44" s="98">
        <v>375494</v>
      </c>
      <c r="E44" s="98">
        <v>351666</v>
      </c>
      <c r="F44" s="99">
        <v>0.936542261660639</v>
      </c>
      <c r="G44" s="98">
        <v>17796398</v>
      </c>
      <c r="H44" s="98">
        <v>17169923</v>
      </c>
      <c r="I44" s="99">
        <v>0.964797651749528</v>
      </c>
      <c r="J44" s="98">
        <v>17796398</v>
      </c>
      <c r="K44" s="98">
        <v>15696862</v>
      </c>
      <c r="L44" s="99">
        <v>0.882024665890255</v>
      </c>
      <c r="M44" s="98">
        <v>36449385</v>
      </c>
      <c r="N44" s="98">
        <v>34744839</v>
      </c>
      <c r="O44" s="99">
        <v>0.953235260348014</v>
      </c>
    </row>
    <row r="45" spans="1:15">
      <c r="A45" s="100" t="s">
        <v>375</v>
      </c>
      <c r="B45" s="100" t="s">
        <v>1805</v>
      </c>
      <c r="C45" s="101">
        <v>13</v>
      </c>
      <c r="D45" s="101">
        <v>13610</v>
      </c>
      <c r="E45" s="101">
        <v>13060</v>
      </c>
      <c r="F45" s="102">
        <v>0.959588537839824</v>
      </c>
      <c r="G45" s="101">
        <v>820472</v>
      </c>
      <c r="H45" s="101">
        <v>797675</v>
      </c>
      <c r="I45" s="102">
        <v>0.972214773935003</v>
      </c>
      <c r="J45" s="101">
        <v>820472</v>
      </c>
      <c r="K45" s="101">
        <v>691403</v>
      </c>
      <c r="L45" s="102">
        <v>0.84268933004417</v>
      </c>
      <c r="M45" s="101">
        <v>1353882</v>
      </c>
      <c r="N45" s="101">
        <v>1295807</v>
      </c>
      <c r="O45" s="102">
        <v>0.957104828928961</v>
      </c>
    </row>
    <row r="46" spans="1:15">
      <c r="A46" s="100" t="s">
        <v>375</v>
      </c>
      <c r="B46" s="100" t="s">
        <v>1806</v>
      </c>
      <c r="C46" s="101">
        <v>7</v>
      </c>
      <c r="D46" s="101">
        <v>11811</v>
      </c>
      <c r="E46" s="101">
        <v>9201</v>
      </c>
      <c r="F46" s="102">
        <v>0.779019558039116</v>
      </c>
      <c r="G46" s="101">
        <v>612470</v>
      </c>
      <c r="H46" s="101">
        <v>562114</v>
      </c>
      <c r="I46" s="102">
        <v>0.917782095449573</v>
      </c>
      <c r="J46" s="101">
        <v>612470</v>
      </c>
      <c r="K46" s="101">
        <v>479612</v>
      </c>
      <c r="L46" s="102">
        <v>0.783078354858197</v>
      </c>
      <c r="M46" s="101">
        <v>1301022</v>
      </c>
      <c r="N46" s="101">
        <v>1209140</v>
      </c>
      <c r="O46" s="102">
        <v>0.929377058958265</v>
      </c>
    </row>
    <row r="47" spans="1:15">
      <c r="A47" s="100" t="s">
        <v>375</v>
      </c>
      <c r="B47" s="100" t="s">
        <v>1807</v>
      </c>
      <c r="C47" s="101">
        <v>12</v>
      </c>
      <c r="D47" s="101">
        <v>19182</v>
      </c>
      <c r="E47" s="101">
        <v>17125</v>
      </c>
      <c r="F47" s="102">
        <v>0.892764049629861</v>
      </c>
      <c r="G47" s="101">
        <v>908063</v>
      </c>
      <c r="H47" s="101">
        <v>853494</v>
      </c>
      <c r="I47" s="102">
        <v>0.939906151885937</v>
      </c>
      <c r="J47" s="101">
        <v>908063</v>
      </c>
      <c r="K47" s="101">
        <v>670905</v>
      </c>
      <c r="L47" s="102">
        <v>0.738830896094214</v>
      </c>
      <c r="M47" s="101">
        <v>1781387</v>
      </c>
      <c r="N47" s="101">
        <v>1611173</v>
      </c>
      <c r="O47" s="102">
        <v>0.904448612233052</v>
      </c>
    </row>
    <row r="48" spans="1:15">
      <c r="A48" s="100" t="s">
        <v>375</v>
      </c>
      <c r="B48" s="100" t="s">
        <v>1808</v>
      </c>
      <c r="C48" s="101">
        <v>1</v>
      </c>
      <c r="D48" s="101">
        <v>0</v>
      </c>
      <c r="E48" s="101">
        <v>0</v>
      </c>
      <c r="F48" s="102" t="s">
        <v>33</v>
      </c>
      <c r="G48" s="101">
        <v>350</v>
      </c>
      <c r="H48" s="101">
        <v>350</v>
      </c>
      <c r="I48" s="102">
        <v>1</v>
      </c>
      <c r="J48" s="101">
        <v>350</v>
      </c>
      <c r="K48" s="101">
        <v>346</v>
      </c>
      <c r="L48" s="102">
        <v>0.988571428571429</v>
      </c>
      <c r="M48" s="101">
        <v>400</v>
      </c>
      <c r="N48" s="101">
        <v>399</v>
      </c>
      <c r="O48" s="102">
        <v>0.9975</v>
      </c>
    </row>
    <row r="49" spans="1:15">
      <c r="A49" s="100" t="s">
        <v>375</v>
      </c>
      <c r="B49" s="100" t="s">
        <v>1809</v>
      </c>
      <c r="C49" s="101">
        <v>24</v>
      </c>
      <c r="D49" s="101">
        <v>23668</v>
      </c>
      <c r="E49" s="101">
        <v>22724</v>
      </c>
      <c r="F49" s="102">
        <v>0.960114923102924</v>
      </c>
      <c r="G49" s="101">
        <v>446498</v>
      </c>
      <c r="H49" s="101">
        <v>434939</v>
      </c>
      <c r="I49" s="102">
        <v>0.974111866122581</v>
      </c>
      <c r="J49" s="101">
        <v>446498</v>
      </c>
      <c r="K49" s="101">
        <v>398552</v>
      </c>
      <c r="L49" s="102">
        <v>0.892617660101501</v>
      </c>
      <c r="M49" s="101">
        <v>2149999</v>
      </c>
      <c r="N49" s="101">
        <v>2042154</v>
      </c>
      <c r="O49" s="102">
        <v>0.949839511553261</v>
      </c>
    </row>
    <row r="50" spans="1:15">
      <c r="A50" s="100" t="s">
        <v>375</v>
      </c>
      <c r="B50" s="100" t="s">
        <v>1810</v>
      </c>
      <c r="C50" s="101">
        <v>18</v>
      </c>
      <c r="D50" s="101">
        <v>24007</v>
      </c>
      <c r="E50" s="101">
        <v>23454</v>
      </c>
      <c r="F50" s="102">
        <v>0.976965051859874</v>
      </c>
      <c r="G50" s="101">
        <v>1224626</v>
      </c>
      <c r="H50" s="101">
        <v>1184077</v>
      </c>
      <c r="I50" s="102">
        <v>0.966888666417339</v>
      </c>
      <c r="J50" s="101">
        <v>1224626</v>
      </c>
      <c r="K50" s="101">
        <v>1144025</v>
      </c>
      <c r="L50" s="102">
        <v>0.934183171025276</v>
      </c>
      <c r="M50" s="101">
        <v>2572900</v>
      </c>
      <c r="N50" s="101">
        <v>2475305</v>
      </c>
      <c r="O50" s="102">
        <v>0.962068094368223</v>
      </c>
    </row>
    <row r="51" spans="1:15">
      <c r="A51" s="100" t="s">
        <v>375</v>
      </c>
      <c r="B51" s="100" t="s">
        <v>1811</v>
      </c>
      <c r="C51" s="101">
        <v>20</v>
      </c>
      <c r="D51" s="101">
        <v>27069</v>
      </c>
      <c r="E51" s="101">
        <v>24399</v>
      </c>
      <c r="F51" s="102">
        <v>0.901363182976837</v>
      </c>
      <c r="G51" s="101">
        <v>1240437</v>
      </c>
      <c r="H51" s="101">
        <v>1188436</v>
      </c>
      <c r="I51" s="102">
        <v>0.958078483631172</v>
      </c>
      <c r="J51" s="101">
        <v>1240437</v>
      </c>
      <c r="K51" s="101">
        <v>1094306</v>
      </c>
      <c r="L51" s="102">
        <v>0.882193936491736</v>
      </c>
      <c r="M51" s="101">
        <v>3067127</v>
      </c>
      <c r="N51" s="101">
        <v>2901686</v>
      </c>
      <c r="O51" s="102">
        <v>0.946059944697432</v>
      </c>
    </row>
    <row r="52" spans="1:15">
      <c r="A52" s="100" t="s">
        <v>375</v>
      </c>
      <c r="B52" s="100" t="s">
        <v>1812</v>
      </c>
      <c r="C52" s="101">
        <v>15</v>
      </c>
      <c r="D52" s="101">
        <v>21523</v>
      </c>
      <c r="E52" s="101">
        <v>20662</v>
      </c>
      <c r="F52" s="102">
        <v>0.959996283046044</v>
      </c>
      <c r="G52" s="101">
        <v>1101255</v>
      </c>
      <c r="H52" s="101">
        <v>1072501</v>
      </c>
      <c r="I52" s="102">
        <v>0.973889789376666</v>
      </c>
      <c r="J52" s="101">
        <v>1101255</v>
      </c>
      <c r="K52" s="101">
        <v>1027016</v>
      </c>
      <c r="L52" s="102">
        <v>0.932586912204712</v>
      </c>
      <c r="M52" s="101">
        <v>2162728</v>
      </c>
      <c r="N52" s="101">
        <v>2063261</v>
      </c>
      <c r="O52" s="102">
        <v>0.954008548462867</v>
      </c>
    </row>
    <row r="53" spans="1:15">
      <c r="A53" s="100" t="s">
        <v>375</v>
      </c>
      <c r="B53" s="100" t="s">
        <v>1813</v>
      </c>
      <c r="C53" s="101">
        <v>17</v>
      </c>
      <c r="D53" s="101">
        <v>21625</v>
      </c>
      <c r="E53" s="101">
        <v>21390</v>
      </c>
      <c r="F53" s="102">
        <v>0.989132947976879</v>
      </c>
      <c r="G53" s="101">
        <v>1563525</v>
      </c>
      <c r="H53" s="101">
        <v>1545748</v>
      </c>
      <c r="I53" s="102">
        <v>0.988630178602837</v>
      </c>
      <c r="J53" s="101">
        <v>1563525</v>
      </c>
      <c r="K53" s="101">
        <v>1472653</v>
      </c>
      <c r="L53" s="102">
        <v>0.941880046689372</v>
      </c>
      <c r="M53" s="101">
        <v>1871395</v>
      </c>
      <c r="N53" s="101">
        <v>1817489</v>
      </c>
      <c r="O53" s="102">
        <v>0.97119475044018</v>
      </c>
    </row>
    <row r="54" spans="1:15">
      <c r="A54" s="100" t="s">
        <v>375</v>
      </c>
      <c r="B54" s="100" t="s">
        <v>1814</v>
      </c>
      <c r="C54" s="101">
        <v>12</v>
      </c>
      <c r="D54" s="101">
        <v>11151</v>
      </c>
      <c r="E54" s="101">
        <v>10338</v>
      </c>
      <c r="F54" s="102">
        <v>0.927091740651063</v>
      </c>
      <c r="G54" s="101">
        <v>549920</v>
      </c>
      <c r="H54" s="101">
        <v>538665</v>
      </c>
      <c r="I54" s="102">
        <v>0.979533386674425</v>
      </c>
      <c r="J54" s="101">
        <v>549920</v>
      </c>
      <c r="K54" s="101">
        <v>489035</v>
      </c>
      <c r="L54" s="102">
        <v>0.889283895839395</v>
      </c>
      <c r="M54" s="101">
        <v>1019404</v>
      </c>
      <c r="N54" s="101">
        <v>961959</v>
      </c>
      <c r="O54" s="102">
        <v>0.943648445562309</v>
      </c>
    </row>
    <row r="55" spans="1:15">
      <c r="A55" s="100" t="s">
        <v>375</v>
      </c>
      <c r="B55" s="100" t="s">
        <v>1815</v>
      </c>
      <c r="C55" s="101">
        <v>28</v>
      </c>
      <c r="D55" s="101">
        <v>31896</v>
      </c>
      <c r="E55" s="101">
        <v>30725</v>
      </c>
      <c r="F55" s="102">
        <v>0.963286932530725</v>
      </c>
      <c r="G55" s="101">
        <v>1192428</v>
      </c>
      <c r="H55" s="101">
        <v>1158510</v>
      </c>
      <c r="I55" s="102">
        <v>0.971555515301553</v>
      </c>
      <c r="J55" s="101">
        <v>1192428</v>
      </c>
      <c r="K55" s="101">
        <v>1101159</v>
      </c>
      <c r="L55" s="102">
        <v>0.923459529631978</v>
      </c>
      <c r="M55" s="101">
        <v>2730827</v>
      </c>
      <c r="N55" s="101">
        <v>2658514</v>
      </c>
      <c r="O55" s="102">
        <v>0.973519743286558</v>
      </c>
    </row>
    <row r="56" spans="1:15">
      <c r="A56" s="100" t="s">
        <v>375</v>
      </c>
      <c r="B56" s="100" t="s">
        <v>1816</v>
      </c>
      <c r="C56" s="101">
        <v>17</v>
      </c>
      <c r="D56" s="101">
        <v>21759</v>
      </c>
      <c r="E56" s="101">
        <v>21094</v>
      </c>
      <c r="F56" s="102">
        <v>0.969437933728572</v>
      </c>
      <c r="G56" s="101">
        <v>1311196</v>
      </c>
      <c r="H56" s="101">
        <v>1271730</v>
      </c>
      <c r="I56" s="102">
        <v>0.96990076235742</v>
      </c>
      <c r="J56" s="101">
        <v>1311196</v>
      </c>
      <c r="K56" s="101">
        <v>1205487</v>
      </c>
      <c r="L56" s="102">
        <v>0.919379711347503</v>
      </c>
      <c r="M56" s="101">
        <v>1929894</v>
      </c>
      <c r="N56" s="101">
        <v>1858312</v>
      </c>
      <c r="O56" s="102">
        <v>0.962908843698151</v>
      </c>
    </row>
    <row r="57" spans="1:15">
      <c r="A57" s="100" t="s">
        <v>375</v>
      </c>
      <c r="B57" s="100" t="s">
        <v>1817</v>
      </c>
      <c r="C57" s="101">
        <v>19</v>
      </c>
      <c r="D57" s="101">
        <v>23881</v>
      </c>
      <c r="E57" s="101">
        <v>22764</v>
      </c>
      <c r="F57" s="102">
        <v>0.953226414304259</v>
      </c>
      <c r="G57" s="101">
        <v>285776</v>
      </c>
      <c r="H57" s="101">
        <v>275831</v>
      </c>
      <c r="I57" s="102">
        <v>0.965200016796372</v>
      </c>
      <c r="J57" s="101">
        <v>285776</v>
      </c>
      <c r="K57" s="101">
        <v>265633</v>
      </c>
      <c r="L57" s="102">
        <v>0.929514724819439</v>
      </c>
      <c r="M57" s="101">
        <v>2057687</v>
      </c>
      <c r="N57" s="101">
        <v>2000235</v>
      </c>
      <c r="O57" s="102">
        <v>0.972079329849486</v>
      </c>
    </row>
    <row r="58" spans="1:15">
      <c r="A58" s="100" t="s">
        <v>375</v>
      </c>
      <c r="B58" s="100" t="s">
        <v>1818</v>
      </c>
      <c r="C58" s="101">
        <v>18</v>
      </c>
      <c r="D58" s="101">
        <v>23751</v>
      </c>
      <c r="E58" s="101">
        <v>22367</v>
      </c>
      <c r="F58" s="102">
        <v>0.941728769314976</v>
      </c>
      <c r="G58" s="101">
        <v>1008255</v>
      </c>
      <c r="H58" s="101">
        <v>958156</v>
      </c>
      <c r="I58" s="102">
        <v>0.950311181199201</v>
      </c>
      <c r="J58" s="101">
        <v>1008255</v>
      </c>
      <c r="K58" s="101">
        <v>925733</v>
      </c>
      <c r="L58" s="102">
        <v>0.918153641687867</v>
      </c>
      <c r="M58" s="101">
        <v>2392359</v>
      </c>
      <c r="N58" s="101">
        <v>2292955</v>
      </c>
      <c r="O58" s="102">
        <v>0.958449379879859</v>
      </c>
    </row>
    <row r="59" spans="1:15">
      <c r="A59" s="100" t="s">
        <v>375</v>
      </c>
      <c r="B59" s="100" t="s">
        <v>1819</v>
      </c>
      <c r="C59" s="101">
        <v>22</v>
      </c>
      <c r="D59" s="101">
        <v>23231</v>
      </c>
      <c r="E59" s="101">
        <v>22726</v>
      </c>
      <c r="F59" s="102">
        <v>0.978261805346304</v>
      </c>
      <c r="G59" s="101">
        <v>1114398</v>
      </c>
      <c r="H59" s="101">
        <v>1098920</v>
      </c>
      <c r="I59" s="102">
        <v>0.986110886774743</v>
      </c>
      <c r="J59" s="101">
        <v>1114398</v>
      </c>
      <c r="K59" s="101">
        <v>1033615</v>
      </c>
      <c r="L59" s="102">
        <v>0.927509740685105</v>
      </c>
      <c r="M59" s="101">
        <v>2061977</v>
      </c>
      <c r="N59" s="101">
        <v>1981095</v>
      </c>
      <c r="O59" s="102">
        <v>0.960774538222298</v>
      </c>
    </row>
    <row r="60" spans="1:15">
      <c r="A60" s="100" t="s">
        <v>375</v>
      </c>
      <c r="B60" s="100" t="s">
        <v>1820</v>
      </c>
      <c r="C60" s="101">
        <v>15</v>
      </c>
      <c r="D60" s="101">
        <v>23251</v>
      </c>
      <c r="E60" s="101">
        <v>20672</v>
      </c>
      <c r="F60" s="102">
        <v>0.889080039568191</v>
      </c>
      <c r="G60" s="101">
        <v>1227156</v>
      </c>
      <c r="H60" s="101">
        <v>1167075</v>
      </c>
      <c r="I60" s="102">
        <v>0.95104045451434</v>
      </c>
      <c r="J60" s="101">
        <v>1227156</v>
      </c>
      <c r="K60" s="101">
        <v>1085215</v>
      </c>
      <c r="L60" s="102">
        <v>0.884333369188595</v>
      </c>
      <c r="M60" s="101">
        <v>2524345</v>
      </c>
      <c r="N60" s="101">
        <v>2376283</v>
      </c>
      <c r="O60" s="102">
        <v>0.941346369058112</v>
      </c>
    </row>
    <row r="61" spans="1:15">
      <c r="A61" s="100" t="s">
        <v>375</v>
      </c>
      <c r="B61" s="100" t="s">
        <v>1821</v>
      </c>
      <c r="C61" s="101">
        <v>8</v>
      </c>
      <c r="D61" s="101">
        <v>12214</v>
      </c>
      <c r="E61" s="101">
        <v>11728</v>
      </c>
      <c r="F61" s="102">
        <v>0.960209595546095</v>
      </c>
      <c r="G61" s="101">
        <v>427568</v>
      </c>
      <c r="H61" s="101">
        <v>418504</v>
      </c>
      <c r="I61" s="102">
        <v>0.978801032818172</v>
      </c>
      <c r="J61" s="101">
        <v>427568</v>
      </c>
      <c r="K61" s="101">
        <v>394039</v>
      </c>
      <c r="L61" s="102">
        <v>0.921582064139505</v>
      </c>
      <c r="M61" s="101">
        <v>1105911</v>
      </c>
      <c r="N61" s="101">
        <v>1068707</v>
      </c>
      <c r="O61" s="102">
        <v>0.966358956552562</v>
      </c>
    </row>
    <row r="62" spans="1:15">
      <c r="A62" s="100" t="s">
        <v>375</v>
      </c>
      <c r="B62" s="100" t="s">
        <v>1822</v>
      </c>
      <c r="C62" s="101">
        <v>10</v>
      </c>
      <c r="D62" s="101">
        <v>14681</v>
      </c>
      <c r="E62" s="101">
        <v>14067</v>
      </c>
      <c r="F62" s="102">
        <v>0.958177235883114</v>
      </c>
      <c r="G62" s="101">
        <v>811735</v>
      </c>
      <c r="H62" s="101">
        <v>796842</v>
      </c>
      <c r="I62" s="102">
        <v>0.981652879326381</v>
      </c>
      <c r="J62" s="101">
        <v>811735</v>
      </c>
      <c r="K62" s="101">
        <v>745946</v>
      </c>
      <c r="L62" s="102">
        <v>0.918952613845652</v>
      </c>
      <c r="M62" s="101">
        <v>1688519</v>
      </c>
      <c r="N62" s="101">
        <v>1614924</v>
      </c>
      <c r="O62" s="102">
        <v>0.956414467352751</v>
      </c>
    </row>
    <row r="63" spans="1:15">
      <c r="A63" s="100" t="s">
        <v>375</v>
      </c>
      <c r="B63" s="100" t="s">
        <v>33</v>
      </c>
      <c r="C63" s="101">
        <v>15</v>
      </c>
      <c r="D63" s="101">
        <v>27184</v>
      </c>
      <c r="E63" s="101">
        <v>23170</v>
      </c>
      <c r="F63" s="102">
        <v>0.852339611536198</v>
      </c>
      <c r="G63" s="101">
        <v>1950270</v>
      </c>
      <c r="H63" s="101">
        <v>1846356</v>
      </c>
      <c r="I63" s="102">
        <v>0.946718146718147</v>
      </c>
      <c r="J63" s="101">
        <v>1950270</v>
      </c>
      <c r="K63" s="101">
        <v>1472182</v>
      </c>
      <c r="L63" s="102">
        <v>0.754860609043876</v>
      </c>
      <c r="M63" s="101">
        <v>2677622</v>
      </c>
      <c r="N63" s="101">
        <v>2515441</v>
      </c>
      <c r="O63" s="102">
        <v>0.939430957767751</v>
      </c>
    </row>
    <row r="64" spans="1:15">
      <c r="A64" s="97" t="s">
        <v>668</v>
      </c>
      <c r="B64" s="97" t="s">
        <v>1897</v>
      </c>
      <c r="C64" s="98">
        <v>256</v>
      </c>
      <c r="D64" s="98">
        <v>214476</v>
      </c>
      <c r="E64" s="98">
        <v>196915</v>
      </c>
      <c r="F64" s="99">
        <v>0.918121374885768</v>
      </c>
      <c r="G64" s="98">
        <v>16356532</v>
      </c>
      <c r="H64" s="98">
        <v>15579905</v>
      </c>
      <c r="I64" s="99">
        <v>0.952518846904711</v>
      </c>
      <c r="J64" s="98">
        <v>16356532</v>
      </c>
      <c r="K64" s="98">
        <v>15104215</v>
      </c>
      <c r="L64" s="99">
        <v>0.923436276100582</v>
      </c>
      <c r="M64" s="98">
        <v>21080879</v>
      </c>
      <c r="N64" s="98">
        <v>20252238</v>
      </c>
      <c r="O64" s="99">
        <v>0.96069229371318</v>
      </c>
    </row>
    <row r="65" spans="1:15">
      <c r="A65" s="100" t="s">
        <v>668</v>
      </c>
      <c r="B65" s="100" t="s">
        <v>1823</v>
      </c>
      <c r="C65" s="101">
        <v>48</v>
      </c>
      <c r="D65" s="101">
        <v>39497</v>
      </c>
      <c r="E65" s="101">
        <v>36872</v>
      </c>
      <c r="F65" s="102">
        <v>0.933539256146036</v>
      </c>
      <c r="G65" s="101">
        <v>2723174</v>
      </c>
      <c r="H65" s="101">
        <v>2623221</v>
      </c>
      <c r="I65" s="102">
        <v>0.963295404553657</v>
      </c>
      <c r="J65" s="101">
        <v>2723174</v>
      </c>
      <c r="K65" s="101">
        <v>2567113</v>
      </c>
      <c r="L65" s="102">
        <v>0.942691506308447</v>
      </c>
      <c r="M65" s="101">
        <v>3785361</v>
      </c>
      <c r="N65" s="101">
        <v>3645048</v>
      </c>
      <c r="O65" s="102">
        <v>0.96293272953359</v>
      </c>
    </row>
    <row r="66" spans="1:15">
      <c r="A66" s="100" t="s">
        <v>668</v>
      </c>
      <c r="B66" s="100" t="s">
        <v>1824</v>
      </c>
      <c r="C66" s="101">
        <v>41</v>
      </c>
      <c r="D66" s="101">
        <v>35600</v>
      </c>
      <c r="E66" s="101">
        <v>33731</v>
      </c>
      <c r="F66" s="102">
        <v>0.9475</v>
      </c>
      <c r="G66" s="101">
        <v>2587462</v>
      </c>
      <c r="H66" s="101">
        <v>2479974</v>
      </c>
      <c r="I66" s="102">
        <v>0.958458133877908</v>
      </c>
      <c r="J66" s="101">
        <v>2587462</v>
      </c>
      <c r="K66" s="101">
        <v>2409149</v>
      </c>
      <c r="L66" s="102">
        <v>0.931085751211032</v>
      </c>
      <c r="M66" s="101">
        <v>3356226</v>
      </c>
      <c r="N66" s="101">
        <v>3236610</v>
      </c>
      <c r="O66" s="102">
        <v>0.964359968607597</v>
      </c>
    </row>
    <row r="67" spans="1:15">
      <c r="A67" s="100" t="s">
        <v>668</v>
      </c>
      <c r="B67" s="100" t="s">
        <v>1825</v>
      </c>
      <c r="C67" s="101">
        <v>48</v>
      </c>
      <c r="D67" s="101">
        <v>37401</v>
      </c>
      <c r="E67" s="101">
        <v>32067</v>
      </c>
      <c r="F67" s="102">
        <v>0.857383492419989</v>
      </c>
      <c r="G67" s="101">
        <v>3216355</v>
      </c>
      <c r="H67" s="101">
        <v>3024863</v>
      </c>
      <c r="I67" s="102">
        <v>0.94046303968312</v>
      </c>
      <c r="J67" s="101">
        <v>3216355</v>
      </c>
      <c r="K67" s="101">
        <v>2968941</v>
      </c>
      <c r="L67" s="102">
        <v>0.923076277338789</v>
      </c>
      <c r="M67" s="101">
        <v>4148093</v>
      </c>
      <c r="N67" s="101">
        <v>3984660</v>
      </c>
      <c r="O67" s="102">
        <v>0.960600449411332</v>
      </c>
    </row>
    <row r="68" spans="1:15">
      <c r="A68" s="100" t="s">
        <v>668</v>
      </c>
      <c r="B68" s="100" t="s">
        <v>1826</v>
      </c>
      <c r="C68" s="101">
        <v>49</v>
      </c>
      <c r="D68" s="101">
        <v>39290</v>
      </c>
      <c r="E68" s="101">
        <v>36276</v>
      </c>
      <c r="F68" s="102">
        <v>0.923288368541614</v>
      </c>
      <c r="G68" s="101">
        <v>3023945</v>
      </c>
      <c r="H68" s="101">
        <v>2894541</v>
      </c>
      <c r="I68" s="102">
        <v>0.957206893643899</v>
      </c>
      <c r="J68" s="101">
        <v>3023945</v>
      </c>
      <c r="K68" s="101">
        <v>2782678</v>
      </c>
      <c r="L68" s="102">
        <v>0.920214488028056</v>
      </c>
      <c r="M68" s="101">
        <v>3810774</v>
      </c>
      <c r="N68" s="101">
        <v>3641778</v>
      </c>
      <c r="O68" s="102">
        <v>0.955653103542745</v>
      </c>
    </row>
    <row r="69" spans="1:15">
      <c r="A69" s="100" t="s">
        <v>668</v>
      </c>
      <c r="B69" s="100" t="s">
        <v>1827</v>
      </c>
      <c r="C69" s="101">
        <v>31</v>
      </c>
      <c r="D69" s="101">
        <v>30366</v>
      </c>
      <c r="E69" s="101">
        <v>28097</v>
      </c>
      <c r="F69" s="102">
        <v>0.925278271751301</v>
      </c>
      <c r="G69" s="101">
        <v>2349863</v>
      </c>
      <c r="H69" s="101">
        <v>2257549</v>
      </c>
      <c r="I69" s="102">
        <v>0.960715156585724</v>
      </c>
      <c r="J69" s="101">
        <v>2349863</v>
      </c>
      <c r="K69" s="101">
        <v>2150845</v>
      </c>
      <c r="L69" s="102">
        <v>0.915306551913878</v>
      </c>
      <c r="M69" s="101">
        <v>3048221</v>
      </c>
      <c r="N69" s="101">
        <v>2924575</v>
      </c>
      <c r="O69" s="102">
        <v>0.959436668141844</v>
      </c>
    </row>
    <row r="70" spans="1:15">
      <c r="A70" s="100" t="s">
        <v>668</v>
      </c>
      <c r="B70" s="100" t="s">
        <v>1828</v>
      </c>
      <c r="C70" s="101">
        <v>31</v>
      </c>
      <c r="D70" s="101">
        <v>32322</v>
      </c>
      <c r="E70" s="101">
        <v>29872</v>
      </c>
      <c r="F70" s="102">
        <v>0.924200235133964</v>
      </c>
      <c r="G70" s="101">
        <v>2455733</v>
      </c>
      <c r="H70" s="101">
        <v>2299757</v>
      </c>
      <c r="I70" s="102">
        <v>0.936484951743532</v>
      </c>
      <c r="J70" s="101">
        <v>2455733</v>
      </c>
      <c r="K70" s="101">
        <v>2225489</v>
      </c>
      <c r="L70" s="102">
        <v>0.906242250277209</v>
      </c>
      <c r="M70" s="101">
        <v>2932204</v>
      </c>
      <c r="N70" s="101">
        <v>2819567</v>
      </c>
      <c r="O70" s="102">
        <v>0.961586233427142</v>
      </c>
    </row>
    <row r="71" spans="1:15">
      <c r="A71" s="100" t="s">
        <v>668</v>
      </c>
      <c r="B71" s="100" t="s">
        <v>33</v>
      </c>
      <c r="C71" s="101">
        <v>8</v>
      </c>
      <c r="D71" s="101">
        <v>0</v>
      </c>
      <c r="E71" s="101">
        <v>0</v>
      </c>
      <c r="F71" s="102" t="s">
        <v>33</v>
      </c>
      <c r="G71" s="101">
        <v>0</v>
      </c>
      <c r="H71" s="101">
        <v>0</v>
      </c>
      <c r="I71" s="102" t="s">
        <v>33</v>
      </c>
      <c r="J71" s="101">
        <v>0</v>
      </c>
      <c r="K71" s="101">
        <v>0</v>
      </c>
      <c r="L71" s="102" t="s">
        <v>33</v>
      </c>
      <c r="M71" s="101">
        <v>0</v>
      </c>
      <c r="N71" s="101">
        <v>0</v>
      </c>
      <c r="O71" s="102" t="s">
        <v>33</v>
      </c>
    </row>
    <row r="72" spans="1:15">
      <c r="A72" s="97" t="s">
        <v>927</v>
      </c>
      <c r="B72" s="97" t="s">
        <v>1897</v>
      </c>
      <c r="C72" s="98">
        <v>156</v>
      </c>
      <c r="D72" s="98">
        <v>106129</v>
      </c>
      <c r="E72" s="98">
        <v>98524</v>
      </c>
      <c r="F72" s="99">
        <v>0.928341923508183</v>
      </c>
      <c r="G72" s="98">
        <v>9768175</v>
      </c>
      <c r="H72" s="98">
        <v>9199189</v>
      </c>
      <c r="I72" s="99">
        <v>0.941751043567504</v>
      </c>
      <c r="J72" s="98">
        <v>9768175</v>
      </c>
      <c r="K72" s="98">
        <v>8848676</v>
      </c>
      <c r="L72" s="99">
        <v>0.905867882178605</v>
      </c>
      <c r="M72" s="98">
        <v>10807548</v>
      </c>
      <c r="N72" s="98">
        <v>10296490</v>
      </c>
      <c r="O72" s="99">
        <v>0.952712863269263</v>
      </c>
    </row>
    <row r="73" spans="1:15">
      <c r="A73" s="100" t="s">
        <v>927</v>
      </c>
      <c r="B73" s="100" t="s">
        <v>1829</v>
      </c>
      <c r="C73" s="101">
        <v>51</v>
      </c>
      <c r="D73" s="101">
        <v>34188</v>
      </c>
      <c r="E73" s="101">
        <v>31419</v>
      </c>
      <c r="F73" s="102">
        <v>0.919006669006669</v>
      </c>
      <c r="G73" s="101">
        <v>3014314</v>
      </c>
      <c r="H73" s="101">
        <v>2788833</v>
      </c>
      <c r="I73" s="102">
        <v>0.925196578724048</v>
      </c>
      <c r="J73" s="101">
        <v>3014314</v>
      </c>
      <c r="K73" s="101">
        <v>2735681</v>
      </c>
      <c r="L73" s="102">
        <v>0.907563379263076</v>
      </c>
      <c r="M73" s="101">
        <v>3370995</v>
      </c>
      <c r="N73" s="101">
        <v>3189095</v>
      </c>
      <c r="O73" s="102">
        <v>0.946039670779696</v>
      </c>
    </row>
    <row r="74" spans="1:15">
      <c r="A74" s="100" t="s">
        <v>927</v>
      </c>
      <c r="B74" s="100" t="s">
        <v>1830</v>
      </c>
      <c r="C74" s="101">
        <v>77</v>
      </c>
      <c r="D74" s="101">
        <v>42614</v>
      </c>
      <c r="E74" s="101">
        <v>39011</v>
      </c>
      <c r="F74" s="102">
        <v>0.91545032149059</v>
      </c>
      <c r="G74" s="101">
        <v>4235143</v>
      </c>
      <c r="H74" s="101">
        <v>4000339</v>
      </c>
      <c r="I74" s="102">
        <v>0.94455818847203</v>
      </c>
      <c r="J74" s="101">
        <v>4235143</v>
      </c>
      <c r="K74" s="101">
        <v>3801627</v>
      </c>
      <c r="L74" s="102">
        <v>0.897638403236915</v>
      </c>
      <c r="M74" s="101">
        <v>4785449</v>
      </c>
      <c r="N74" s="101">
        <v>4564433</v>
      </c>
      <c r="O74" s="102">
        <v>0.953814992072844</v>
      </c>
    </row>
    <row r="75" spans="1:15">
      <c r="A75" s="100" t="s">
        <v>927</v>
      </c>
      <c r="B75" s="100" t="s">
        <v>1831</v>
      </c>
      <c r="C75" s="101">
        <v>28</v>
      </c>
      <c r="D75" s="101">
        <v>29327</v>
      </c>
      <c r="E75" s="101">
        <v>28094</v>
      </c>
      <c r="F75" s="102">
        <v>0.957956831588638</v>
      </c>
      <c r="G75" s="101">
        <v>2518718</v>
      </c>
      <c r="H75" s="101">
        <v>2410017</v>
      </c>
      <c r="I75" s="102">
        <v>0.956842727133407</v>
      </c>
      <c r="J75" s="101">
        <v>2518718</v>
      </c>
      <c r="K75" s="101">
        <v>2311368</v>
      </c>
      <c r="L75" s="102">
        <v>0.917676373456655</v>
      </c>
      <c r="M75" s="101">
        <v>2651104</v>
      </c>
      <c r="N75" s="101">
        <v>2542962</v>
      </c>
      <c r="O75" s="102">
        <v>0.959208691926081</v>
      </c>
    </row>
    <row r="76" spans="1:15">
      <c r="A76" s="97" t="s">
        <v>1085</v>
      </c>
      <c r="B76" s="97" t="s">
        <v>1897</v>
      </c>
      <c r="C76" s="98">
        <v>367</v>
      </c>
      <c r="D76" s="98">
        <v>377623</v>
      </c>
      <c r="E76" s="98">
        <v>356276</v>
      </c>
      <c r="F76" s="99">
        <v>0.943470074651173</v>
      </c>
      <c r="G76" s="98">
        <v>26913249</v>
      </c>
      <c r="H76" s="98">
        <v>25854015</v>
      </c>
      <c r="I76" s="99">
        <v>0.960642655964726</v>
      </c>
      <c r="J76" s="98">
        <v>26913249</v>
      </c>
      <c r="K76" s="98">
        <v>24164089</v>
      </c>
      <c r="L76" s="99">
        <v>0.897851054698004</v>
      </c>
      <c r="M76" s="98">
        <v>35806044</v>
      </c>
      <c r="N76" s="98">
        <v>34494168</v>
      </c>
      <c r="O76" s="99">
        <v>0.96336160453805</v>
      </c>
    </row>
    <row r="77" spans="1:15">
      <c r="A77" s="100" t="s">
        <v>1085</v>
      </c>
      <c r="B77" s="100" t="s">
        <v>1832</v>
      </c>
      <c r="C77" s="101">
        <v>20</v>
      </c>
      <c r="D77" s="101">
        <v>21584</v>
      </c>
      <c r="E77" s="101">
        <v>20622</v>
      </c>
      <c r="F77" s="102">
        <v>0.955429948109711</v>
      </c>
      <c r="G77" s="101">
        <v>1431319</v>
      </c>
      <c r="H77" s="101">
        <v>1394943</v>
      </c>
      <c r="I77" s="102">
        <v>0.974585679362881</v>
      </c>
      <c r="J77" s="101">
        <v>1431319</v>
      </c>
      <c r="K77" s="101">
        <v>1328630</v>
      </c>
      <c r="L77" s="102">
        <v>0.928255685839425</v>
      </c>
      <c r="M77" s="101">
        <v>2099900</v>
      </c>
      <c r="N77" s="101">
        <v>2048233</v>
      </c>
      <c r="O77" s="102">
        <v>0.975395495023573</v>
      </c>
    </row>
    <row r="78" spans="1:15">
      <c r="A78" s="100" t="s">
        <v>1085</v>
      </c>
      <c r="B78" s="100" t="s">
        <v>1833</v>
      </c>
      <c r="C78" s="101">
        <v>26</v>
      </c>
      <c r="D78" s="101">
        <v>22554</v>
      </c>
      <c r="E78" s="101">
        <v>21063</v>
      </c>
      <c r="F78" s="102">
        <v>0.93389199255121</v>
      </c>
      <c r="G78" s="101">
        <v>1821018</v>
      </c>
      <c r="H78" s="101">
        <v>1736643</v>
      </c>
      <c r="I78" s="102">
        <v>0.953666026365472</v>
      </c>
      <c r="J78" s="101">
        <v>1821018</v>
      </c>
      <c r="K78" s="101">
        <v>1686323</v>
      </c>
      <c r="L78" s="102">
        <v>0.926033130919079</v>
      </c>
      <c r="M78" s="101">
        <v>2545402</v>
      </c>
      <c r="N78" s="101">
        <v>2394161</v>
      </c>
      <c r="O78" s="102">
        <v>0.940582666313612</v>
      </c>
    </row>
    <row r="79" spans="1:15">
      <c r="A79" s="100" t="s">
        <v>1085</v>
      </c>
      <c r="B79" s="100" t="s">
        <v>1834</v>
      </c>
      <c r="C79" s="101">
        <v>21</v>
      </c>
      <c r="D79" s="101">
        <v>23638</v>
      </c>
      <c r="E79" s="101">
        <v>21167</v>
      </c>
      <c r="F79" s="102">
        <v>0.895464929351045</v>
      </c>
      <c r="G79" s="101">
        <v>1963377</v>
      </c>
      <c r="H79" s="101">
        <v>1860083</v>
      </c>
      <c r="I79" s="102">
        <v>0.947389625120392</v>
      </c>
      <c r="J79" s="101">
        <v>1963377</v>
      </c>
      <c r="K79" s="101">
        <v>1634418</v>
      </c>
      <c r="L79" s="102">
        <v>0.832452453094846</v>
      </c>
      <c r="M79" s="101">
        <v>1963393</v>
      </c>
      <c r="N79" s="101">
        <v>1863476</v>
      </c>
      <c r="O79" s="102">
        <v>0.949110035535423</v>
      </c>
    </row>
    <row r="80" spans="1:15">
      <c r="A80" s="100" t="s">
        <v>1085</v>
      </c>
      <c r="B80" s="100" t="s">
        <v>1835</v>
      </c>
      <c r="C80" s="101">
        <v>16</v>
      </c>
      <c r="D80" s="101">
        <v>22091</v>
      </c>
      <c r="E80" s="101">
        <v>20478</v>
      </c>
      <c r="F80" s="102">
        <v>0.926983839572677</v>
      </c>
      <c r="G80" s="101">
        <v>2023046</v>
      </c>
      <c r="H80" s="101">
        <v>1836810</v>
      </c>
      <c r="I80" s="102">
        <v>0.907942775399076</v>
      </c>
      <c r="J80" s="101">
        <v>2023046</v>
      </c>
      <c r="K80" s="101">
        <v>1420535</v>
      </c>
      <c r="L80" s="102">
        <v>0.702176322238842</v>
      </c>
      <c r="M80" s="101">
        <v>2023094</v>
      </c>
      <c r="N80" s="101">
        <v>1842505</v>
      </c>
      <c r="O80" s="102">
        <v>0.910736228766434</v>
      </c>
    </row>
    <row r="81" spans="1:15">
      <c r="A81" s="100" t="s">
        <v>1085</v>
      </c>
      <c r="B81" s="100" t="s">
        <v>1836</v>
      </c>
      <c r="C81" s="101">
        <v>24</v>
      </c>
      <c r="D81" s="101">
        <v>30853</v>
      </c>
      <c r="E81" s="101">
        <v>29692</v>
      </c>
      <c r="F81" s="102">
        <v>0.962369947817068</v>
      </c>
      <c r="G81" s="101">
        <v>2395670</v>
      </c>
      <c r="H81" s="101">
        <v>2321114</v>
      </c>
      <c r="I81" s="102">
        <v>0.968878852262624</v>
      </c>
      <c r="J81" s="101">
        <v>2395670</v>
      </c>
      <c r="K81" s="101">
        <v>2187691</v>
      </c>
      <c r="L81" s="102">
        <v>0.913185455425831</v>
      </c>
      <c r="M81" s="101">
        <v>2897889</v>
      </c>
      <c r="N81" s="101">
        <v>2826542</v>
      </c>
      <c r="O81" s="102">
        <v>0.975379664300462</v>
      </c>
    </row>
    <row r="82" spans="1:15">
      <c r="A82" s="100" t="s">
        <v>1085</v>
      </c>
      <c r="B82" s="100" t="s">
        <v>1837</v>
      </c>
      <c r="C82" s="101">
        <v>20</v>
      </c>
      <c r="D82" s="101">
        <v>22361</v>
      </c>
      <c r="E82" s="101">
        <v>21310</v>
      </c>
      <c r="F82" s="102">
        <v>0.952998524216269</v>
      </c>
      <c r="G82" s="101">
        <v>1328543</v>
      </c>
      <c r="H82" s="101">
        <v>1289961</v>
      </c>
      <c r="I82" s="102">
        <v>0.97095916353479</v>
      </c>
      <c r="J82" s="101">
        <v>1328543</v>
      </c>
      <c r="K82" s="101">
        <v>1244080</v>
      </c>
      <c r="L82" s="102">
        <v>0.936424338542298</v>
      </c>
      <c r="M82" s="101">
        <v>2295862</v>
      </c>
      <c r="N82" s="101">
        <v>2231818</v>
      </c>
      <c r="O82" s="102">
        <v>0.972104595136816</v>
      </c>
    </row>
    <row r="83" spans="1:15">
      <c r="A83" s="100" t="s">
        <v>1085</v>
      </c>
      <c r="B83" s="100" t="s">
        <v>1838</v>
      </c>
      <c r="C83" s="101">
        <v>11</v>
      </c>
      <c r="D83" s="101">
        <v>15536</v>
      </c>
      <c r="E83" s="101">
        <v>14686</v>
      </c>
      <c r="F83" s="102">
        <v>0.945288362512873</v>
      </c>
      <c r="G83" s="101">
        <v>1129075</v>
      </c>
      <c r="H83" s="101">
        <v>1091192</v>
      </c>
      <c r="I83" s="102">
        <v>0.966447755906384</v>
      </c>
      <c r="J83" s="101">
        <v>1129075</v>
      </c>
      <c r="K83" s="101">
        <v>1056843</v>
      </c>
      <c r="L83" s="102">
        <v>0.936025507605784</v>
      </c>
      <c r="M83" s="101">
        <v>1351397</v>
      </c>
      <c r="N83" s="101">
        <v>1314320</v>
      </c>
      <c r="O83" s="102">
        <v>0.972563946789877</v>
      </c>
    </row>
    <row r="84" spans="1:15">
      <c r="A84" s="100" t="s">
        <v>1085</v>
      </c>
      <c r="B84" s="100" t="s">
        <v>1839</v>
      </c>
      <c r="C84" s="101">
        <v>17</v>
      </c>
      <c r="D84" s="101">
        <v>20179</v>
      </c>
      <c r="E84" s="101">
        <v>19373</v>
      </c>
      <c r="F84" s="102">
        <v>0.960057485504733</v>
      </c>
      <c r="G84" s="101">
        <v>1144719</v>
      </c>
      <c r="H84" s="101">
        <v>1118297</v>
      </c>
      <c r="I84" s="102">
        <v>0.976918352888351</v>
      </c>
      <c r="J84" s="101">
        <v>1144719</v>
      </c>
      <c r="K84" s="101">
        <v>1081487</v>
      </c>
      <c r="L84" s="102">
        <v>0.944761989623654</v>
      </c>
      <c r="M84" s="101">
        <v>1916895</v>
      </c>
      <c r="N84" s="101">
        <v>1867542</v>
      </c>
      <c r="O84" s="102">
        <v>0.97425367586644</v>
      </c>
    </row>
    <row r="85" spans="1:15">
      <c r="A85" s="100" t="s">
        <v>1085</v>
      </c>
      <c r="B85" s="100" t="s">
        <v>1840</v>
      </c>
      <c r="C85" s="101">
        <v>18</v>
      </c>
      <c r="D85" s="101">
        <v>12084</v>
      </c>
      <c r="E85" s="101">
        <v>11496</v>
      </c>
      <c r="F85" s="102">
        <v>0.951340615690169</v>
      </c>
      <c r="G85" s="101">
        <v>1069768</v>
      </c>
      <c r="H85" s="101">
        <v>1022310</v>
      </c>
      <c r="I85" s="102">
        <v>0.955637110102377</v>
      </c>
      <c r="J85" s="101">
        <v>1069768</v>
      </c>
      <c r="K85" s="101">
        <v>932527</v>
      </c>
      <c r="L85" s="102">
        <v>0.871709566934139</v>
      </c>
      <c r="M85" s="101">
        <v>1341989</v>
      </c>
      <c r="N85" s="101">
        <v>1287701</v>
      </c>
      <c r="O85" s="102">
        <v>0.959546613273283</v>
      </c>
    </row>
    <row r="86" spans="1:15">
      <c r="A86" s="100" t="s">
        <v>1085</v>
      </c>
      <c r="B86" s="100" t="s">
        <v>1841</v>
      </c>
      <c r="C86" s="101">
        <v>17</v>
      </c>
      <c r="D86" s="101">
        <v>12139</v>
      </c>
      <c r="E86" s="101">
        <v>11539</v>
      </c>
      <c r="F86" s="102">
        <v>0.950572534805173</v>
      </c>
      <c r="G86" s="101">
        <v>1021299</v>
      </c>
      <c r="H86" s="101">
        <v>973077</v>
      </c>
      <c r="I86" s="102">
        <v>0.952783660808441</v>
      </c>
      <c r="J86" s="101">
        <v>1021299</v>
      </c>
      <c r="K86" s="101">
        <v>912995</v>
      </c>
      <c r="L86" s="102">
        <v>0.893954659702986</v>
      </c>
      <c r="M86" s="101">
        <v>1295573</v>
      </c>
      <c r="N86" s="101">
        <v>1241882</v>
      </c>
      <c r="O86" s="102">
        <v>0.958558105178172</v>
      </c>
    </row>
    <row r="87" spans="1:15">
      <c r="A87" s="100" t="s">
        <v>1085</v>
      </c>
      <c r="B87" s="100" t="s">
        <v>1842</v>
      </c>
      <c r="C87" s="101">
        <v>10</v>
      </c>
      <c r="D87" s="101">
        <v>8943</v>
      </c>
      <c r="E87" s="101">
        <v>8439</v>
      </c>
      <c r="F87" s="102">
        <v>0.943643072794364</v>
      </c>
      <c r="G87" s="101">
        <v>808940</v>
      </c>
      <c r="H87" s="101">
        <v>766161</v>
      </c>
      <c r="I87" s="102">
        <v>0.947117215121023</v>
      </c>
      <c r="J87" s="101">
        <v>808940</v>
      </c>
      <c r="K87" s="101">
        <v>693204</v>
      </c>
      <c r="L87" s="102">
        <v>0.856928820431676</v>
      </c>
      <c r="M87" s="101">
        <v>1020563</v>
      </c>
      <c r="N87" s="101">
        <v>961806</v>
      </c>
      <c r="O87" s="102">
        <v>0.942426876145814</v>
      </c>
    </row>
    <row r="88" spans="1:15">
      <c r="A88" s="100" t="s">
        <v>1085</v>
      </c>
      <c r="B88" s="100" t="s">
        <v>1843</v>
      </c>
      <c r="C88" s="101">
        <v>24</v>
      </c>
      <c r="D88" s="101">
        <v>24573</v>
      </c>
      <c r="E88" s="101">
        <v>23126</v>
      </c>
      <c r="F88" s="102">
        <v>0.941114231066618</v>
      </c>
      <c r="G88" s="101">
        <v>1481145</v>
      </c>
      <c r="H88" s="101">
        <v>1453144</v>
      </c>
      <c r="I88" s="102">
        <v>0.981095031208963</v>
      </c>
      <c r="J88" s="101">
        <v>1481145</v>
      </c>
      <c r="K88" s="101">
        <v>1399164</v>
      </c>
      <c r="L88" s="102">
        <v>0.944650253688869</v>
      </c>
      <c r="M88" s="101">
        <v>2164038</v>
      </c>
      <c r="N88" s="101">
        <v>2108346</v>
      </c>
      <c r="O88" s="102">
        <v>0.97426477723589</v>
      </c>
    </row>
    <row r="89" spans="1:15">
      <c r="A89" s="100" t="s">
        <v>1085</v>
      </c>
      <c r="B89" s="100" t="s">
        <v>1844</v>
      </c>
      <c r="C89" s="101">
        <v>32</v>
      </c>
      <c r="D89" s="101">
        <v>30357</v>
      </c>
      <c r="E89" s="101">
        <v>28864</v>
      </c>
      <c r="F89" s="102">
        <v>0.950818592087492</v>
      </c>
      <c r="G89" s="101">
        <v>2026159</v>
      </c>
      <c r="H89" s="101">
        <v>1979978</v>
      </c>
      <c r="I89" s="102">
        <v>0.977207613025434</v>
      </c>
      <c r="J89" s="101">
        <v>2026159</v>
      </c>
      <c r="K89" s="101">
        <v>1847143</v>
      </c>
      <c r="L89" s="102">
        <v>0.911647605148461</v>
      </c>
      <c r="M89" s="101">
        <v>2613950</v>
      </c>
      <c r="N89" s="101">
        <v>2537998</v>
      </c>
      <c r="O89" s="102">
        <v>0.970943591116892</v>
      </c>
    </row>
    <row r="90" spans="1:15">
      <c r="A90" s="100" t="s">
        <v>1085</v>
      </c>
      <c r="B90" s="100" t="s">
        <v>1845</v>
      </c>
      <c r="C90" s="101">
        <v>27</v>
      </c>
      <c r="D90" s="101">
        <v>28704</v>
      </c>
      <c r="E90" s="101">
        <v>26823</v>
      </c>
      <c r="F90" s="102">
        <v>0.93446906354515</v>
      </c>
      <c r="G90" s="101">
        <v>1795043</v>
      </c>
      <c r="H90" s="101">
        <v>1728201</v>
      </c>
      <c r="I90" s="102">
        <v>0.96276300901984</v>
      </c>
      <c r="J90" s="101">
        <v>1795043</v>
      </c>
      <c r="K90" s="101">
        <v>1675634</v>
      </c>
      <c r="L90" s="102">
        <v>0.933478473774723</v>
      </c>
      <c r="M90" s="101">
        <v>2240155</v>
      </c>
      <c r="N90" s="101">
        <v>2180483</v>
      </c>
      <c r="O90" s="102">
        <v>0.973362557501601</v>
      </c>
    </row>
    <row r="91" spans="1:15">
      <c r="A91" s="100" t="s">
        <v>1085</v>
      </c>
      <c r="B91" s="100" t="s">
        <v>1846</v>
      </c>
      <c r="C91" s="101">
        <v>22</v>
      </c>
      <c r="D91" s="101">
        <v>12891</v>
      </c>
      <c r="E91" s="101">
        <v>12126</v>
      </c>
      <c r="F91" s="102">
        <v>0.940656271817547</v>
      </c>
      <c r="G91" s="101">
        <v>938154</v>
      </c>
      <c r="H91" s="101">
        <v>899994</v>
      </c>
      <c r="I91" s="102">
        <v>0.95932437531578</v>
      </c>
      <c r="J91" s="101">
        <v>938154</v>
      </c>
      <c r="K91" s="101">
        <v>877138</v>
      </c>
      <c r="L91" s="102">
        <v>0.934961637428397</v>
      </c>
      <c r="M91" s="101">
        <v>1535247</v>
      </c>
      <c r="N91" s="101">
        <v>1490923</v>
      </c>
      <c r="O91" s="102">
        <v>0.971129075647111</v>
      </c>
    </row>
    <row r="92" spans="1:15">
      <c r="A92" s="100" t="s">
        <v>1085</v>
      </c>
      <c r="B92" s="100" t="s">
        <v>1847</v>
      </c>
      <c r="C92" s="101">
        <v>24</v>
      </c>
      <c r="D92" s="101">
        <v>26368</v>
      </c>
      <c r="E92" s="101">
        <v>25272</v>
      </c>
      <c r="F92" s="102">
        <v>0.958434466019418</v>
      </c>
      <c r="G92" s="101">
        <v>1747670</v>
      </c>
      <c r="H92" s="101">
        <v>1680160</v>
      </c>
      <c r="I92" s="102">
        <v>0.961371425955701</v>
      </c>
      <c r="J92" s="101">
        <v>1747670</v>
      </c>
      <c r="K92" s="101">
        <v>1588876</v>
      </c>
      <c r="L92" s="102">
        <v>0.909139597292395</v>
      </c>
      <c r="M92" s="101">
        <v>2508904</v>
      </c>
      <c r="N92" s="101">
        <v>2427877</v>
      </c>
      <c r="O92" s="102">
        <v>0.967704224633545</v>
      </c>
    </row>
    <row r="93" spans="1:15">
      <c r="A93" s="100" t="s">
        <v>1085</v>
      </c>
      <c r="B93" s="100" t="s">
        <v>1848</v>
      </c>
      <c r="C93" s="101">
        <v>17</v>
      </c>
      <c r="D93" s="101">
        <v>17974</v>
      </c>
      <c r="E93" s="101">
        <v>16707</v>
      </c>
      <c r="F93" s="102">
        <v>0.929509291198398</v>
      </c>
      <c r="G93" s="101">
        <v>992160</v>
      </c>
      <c r="H93" s="101">
        <v>971533</v>
      </c>
      <c r="I93" s="102">
        <v>0.979210006450572</v>
      </c>
      <c r="J93" s="101">
        <v>992160</v>
      </c>
      <c r="K93" s="101">
        <v>921156</v>
      </c>
      <c r="L93" s="102">
        <v>0.928434929850024</v>
      </c>
      <c r="M93" s="101">
        <v>1707379</v>
      </c>
      <c r="N93" s="101">
        <v>1660097</v>
      </c>
      <c r="O93" s="102">
        <v>0.97230726159804</v>
      </c>
    </row>
    <row r="94" spans="1:15">
      <c r="A94" s="100" t="s">
        <v>1085</v>
      </c>
      <c r="B94" s="100" t="s">
        <v>1849</v>
      </c>
      <c r="C94" s="101">
        <v>8</v>
      </c>
      <c r="D94" s="101">
        <v>10689</v>
      </c>
      <c r="E94" s="101">
        <v>10252</v>
      </c>
      <c r="F94" s="102">
        <v>0.959116849097203</v>
      </c>
      <c r="G94" s="101">
        <v>757441</v>
      </c>
      <c r="H94" s="101">
        <v>727864</v>
      </c>
      <c r="I94" s="102">
        <v>0.960951414037529</v>
      </c>
      <c r="J94" s="101">
        <v>757441</v>
      </c>
      <c r="K94" s="101">
        <v>707235</v>
      </c>
      <c r="L94" s="102">
        <v>0.933716289453568</v>
      </c>
      <c r="M94" s="101">
        <v>965086</v>
      </c>
      <c r="N94" s="101">
        <v>935258</v>
      </c>
      <c r="O94" s="102">
        <v>0.969092909854666</v>
      </c>
    </row>
    <row r="95" spans="1:15">
      <c r="A95" s="100" t="s">
        <v>1085</v>
      </c>
      <c r="B95" s="100" t="s">
        <v>1850</v>
      </c>
      <c r="C95" s="101">
        <v>11</v>
      </c>
      <c r="D95" s="101">
        <v>14105</v>
      </c>
      <c r="E95" s="101">
        <v>13241</v>
      </c>
      <c r="F95" s="102">
        <v>0.9387451258419</v>
      </c>
      <c r="G95" s="101">
        <v>1038703</v>
      </c>
      <c r="H95" s="101">
        <v>1002550</v>
      </c>
      <c r="I95" s="102">
        <v>0.965194093017927</v>
      </c>
      <c r="J95" s="101">
        <v>1038703</v>
      </c>
      <c r="K95" s="101">
        <v>969010</v>
      </c>
      <c r="L95" s="102">
        <v>0.932903823325821</v>
      </c>
      <c r="M95" s="101">
        <v>1319328</v>
      </c>
      <c r="N95" s="101">
        <v>1273200</v>
      </c>
      <c r="O95" s="102">
        <v>0.965036745979772</v>
      </c>
    </row>
    <row r="96" spans="1:15">
      <c r="A96" s="100" t="s">
        <v>1085</v>
      </c>
      <c r="B96" s="100" t="s">
        <v>33</v>
      </c>
      <c r="C96" s="101">
        <v>2</v>
      </c>
      <c r="D96" s="101">
        <v>0</v>
      </c>
      <c r="E96" s="101">
        <v>0</v>
      </c>
      <c r="F96" s="102" t="s">
        <v>33</v>
      </c>
      <c r="G96" s="101">
        <v>0</v>
      </c>
      <c r="H96" s="101">
        <v>0</v>
      </c>
      <c r="I96" s="102" t="s">
        <v>33</v>
      </c>
      <c r="J96" s="101">
        <v>0</v>
      </c>
      <c r="K96" s="101">
        <v>0</v>
      </c>
      <c r="L96" s="102" t="s">
        <v>33</v>
      </c>
      <c r="M96" s="101">
        <v>0</v>
      </c>
      <c r="N96" s="101">
        <v>0</v>
      </c>
      <c r="O96" s="102" t="s">
        <v>33</v>
      </c>
    </row>
    <row r="97" spans="1:15">
      <c r="A97" s="97" t="s">
        <v>1455</v>
      </c>
      <c r="B97" s="97" t="s">
        <v>1897</v>
      </c>
      <c r="C97" s="98">
        <v>259</v>
      </c>
      <c r="D97" s="98">
        <v>114588</v>
      </c>
      <c r="E97" s="98">
        <v>106459</v>
      </c>
      <c r="F97" s="99">
        <v>0.929058889237966</v>
      </c>
      <c r="G97" s="98">
        <v>8010154</v>
      </c>
      <c r="H97" s="98">
        <v>7516339</v>
      </c>
      <c r="I97" s="99">
        <v>0.938351372520428</v>
      </c>
      <c r="J97" s="98">
        <v>8010154</v>
      </c>
      <c r="K97" s="98">
        <v>6731504</v>
      </c>
      <c r="L97" s="99">
        <v>0.84037135865303</v>
      </c>
      <c r="M97" s="98">
        <v>9994218</v>
      </c>
      <c r="N97" s="98">
        <v>9268868</v>
      </c>
      <c r="O97" s="99">
        <v>0.927423035999415</v>
      </c>
    </row>
    <row r="98" spans="1:15">
      <c r="A98" s="100" t="s">
        <v>1455</v>
      </c>
      <c r="B98" s="100" t="s">
        <v>1851</v>
      </c>
      <c r="C98" s="101">
        <v>66</v>
      </c>
      <c r="D98" s="101">
        <v>17256</v>
      </c>
      <c r="E98" s="101">
        <v>16670</v>
      </c>
      <c r="F98" s="102">
        <v>0.966040797403802</v>
      </c>
      <c r="G98" s="101">
        <v>1043076</v>
      </c>
      <c r="H98" s="101">
        <v>954802</v>
      </c>
      <c r="I98" s="102">
        <v>0.91537145903079</v>
      </c>
      <c r="J98" s="101">
        <v>1043076</v>
      </c>
      <c r="K98" s="101">
        <v>842348</v>
      </c>
      <c r="L98" s="102">
        <v>0.80756148161783</v>
      </c>
      <c r="M98" s="101">
        <v>1648195</v>
      </c>
      <c r="N98" s="101">
        <v>1512427</v>
      </c>
      <c r="O98" s="102">
        <v>0.917626251748125</v>
      </c>
    </row>
    <row r="99" spans="1:15">
      <c r="A99" s="100" t="s">
        <v>1455</v>
      </c>
      <c r="B99" s="100" t="s">
        <v>1852</v>
      </c>
      <c r="C99" s="101">
        <v>36</v>
      </c>
      <c r="D99" s="101">
        <v>20741</v>
      </c>
      <c r="E99" s="101">
        <v>20244</v>
      </c>
      <c r="F99" s="102">
        <v>0.976037799527506</v>
      </c>
      <c r="G99" s="101">
        <v>1766956</v>
      </c>
      <c r="H99" s="101">
        <v>1702537</v>
      </c>
      <c r="I99" s="102">
        <v>0.9635423858885</v>
      </c>
      <c r="J99" s="101">
        <v>1766956</v>
      </c>
      <c r="K99" s="101">
        <v>1519074</v>
      </c>
      <c r="L99" s="102">
        <v>0.8597124093639</v>
      </c>
      <c r="M99" s="101">
        <v>1865055</v>
      </c>
      <c r="N99" s="101">
        <v>1774405</v>
      </c>
      <c r="O99" s="102">
        <v>0.951395535252312</v>
      </c>
    </row>
    <row r="100" spans="1:15">
      <c r="A100" s="100" t="s">
        <v>1455</v>
      </c>
      <c r="B100" s="100" t="s">
        <v>1853</v>
      </c>
      <c r="C100" s="101">
        <v>30</v>
      </c>
      <c r="D100" s="101">
        <v>14395</v>
      </c>
      <c r="E100" s="101">
        <v>13911</v>
      </c>
      <c r="F100" s="102">
        <v>0.966377214310524</v>
      </c>
      <c r="G100" s="101">
        <v>1358622</v>
      </c>
      <c r="H100" s="101">
        <v>1257075</v>
      </c>
      <c r="I100" s="102">
        <v>0.925257356350773</v>
      </c>
      <c r="J100" s="101">
        <v>1358622</v>
      </c>
      <c r="K100" s="101">
        <v>1195054</v>
      </c>
      <c r="L100" s="102">
        <v>0.879607425759336</v>
      </c>
      <c r="M100" s="101">
        <v>1396048</v>
      </c>
      <c r="N100" s="101">
        <v>1327281</v>
      </c>
      <c r="O100" s="102">
        <v>0.950741665043036</v>
      </c>
    </row>
    <row r="101" spans="1:15">
      <c r="A101" s="100" t="s">
        <v>1455</v>
      </c>
      <c r="B101" s="100" t="s">
        <v>1854</v>
      </c>
      <c r="C101" s="101">
        <v>25</v>
      </c>
      <c r="D101" s="101">
        <v>14677</v>
      </c>
      <c r="E101" s="101">
        <v>13362</v>
      </c>
      <c r="F101" s="102">
        <v>0.910404033521837</v>
      </c>
      <c r="G101" s="101">
        <v>1412471</v>
      </c>
      <c r="H101" s="101">
        <v>1305398</v>
      </c>
      <c r="I101" s="102">
        <v>0.924194549835005</v>
      </c>
      <c r="J101" s="101">
        <v>1412471</v>
      </c>
      <c r="K101" s="101">
        <v>1214799</v>
      </c>
      <c r="L101" s="102">
        <v>0.86005234797741</v>
      </c>
      <c r="M101" s="101">
        <v>1493478</v>
      </c>
      <c r="N101" s="101">
        <v>1413701</v>
      </c>
      <c r="O101" s="102">
        <v>0.946583076550173</v>
      </c>
    </row>
    <row r="102" spans="1:15">
      <c r="A102" s="100" t="s">
        <v>1455</v>
      </c>
      <c r="B102" s="100" t="s">
        <v>1855</v>
      </c>
      <c r="C102" s="101">
        <v>38</v>
      </c>
      <c r="D102" s="101">
        <v>25273</v>
      </c>
      <c r="E102" s="101">
        <v>24143</v>
      </c>
      <c r="F102" s="102">
        <v>0.955288252285047</v>
      </c>
      <c r="G102" s="101">
        <v>1901486</v>
      </c>
      <c r="H102" s="101">
        <v>1812889</v>
      </c>
      <c r="I102" s="102">
        <v>0.95340644106767</v>
      </c>
      <c r="J102" s="101">
        <v>1901486</v>
      </c>
      <c r="K102" s="101">
        <v>1533290</v>
      </c>
      <c r="L102" s="102">
        <v>0.806364075254827</v>
      </c>
      <c r="M102" s="101">
        <v>2164051</v>
      </c>
      <c r="N102" s="101">
        <v>2029884</v>
      </c>
      <c r="O102" s="102">
        <v>0.938001923244877</v>
      </c>
    </row>
    <row r="103" spans="1:15">
      <c r="A103" s="100" t="s">
        <v>1455</v>
      </c>
      <c r="B103" s="100" t="s">
        <v>1856</v>
      </c>
      <c r="C103" s="101">
        <v>30</v>
      </c>
      <c r="D103" s="101">
        <v>10350</v>
      </c>
      <c r="E103" s="101">
        <v>8163</v>
      </c>
      <c r="F103" s="102">
        <v>0.788695652173913</v>
      </c>
      <c r="G103" s="101">
        <v>364094</v>
      </c>
      <c r="H103" s="101">
        <v>328380</v>
      </c>
      <c r="I103" s="102">
        <v>0.901909946332541</v>
      </c>
      <c r="J103" s="101">
        <v>364094</v>
      </c>
      <c r="K103" s="101">
        <v>279104</v>
      </c>
      <c r="L103" s="102">
        <v>0.766571270056634</v>
      </c>
      <c r="M103" s="101">
        <v>548586</v>
      </c>
      <c r="N103" s="101">
        <v>446210</v>
      </c>
      <c r="O103" s="102">
        <v>0.813382040372886</v>
      </c>
    </row>
    <row r="104" spans="1:15">
      <c r="A104" s="100" t="s">
        <v>1455</v>
      </c>
      <c r="B104" s="100" t="s">
        <v>1857</v>
      </c>
      <c r="C104" s="101">
        <v>31</v>
      </c>
      <c r="D104" s="101">
        <v>11896</v>
      </c>
      <c r="E104" s="101">
        <v>9966</v>
      </c>
      <c r="F104" s="102">
        <v>0.837760591795562</v>
      </c>
      <c r="G104" s="101">
        <v>163276</v>
      </c>
      <c r="H104" s="101">
        <v>155258</v>
      </c>
      <c r="I104" s="102">
        <v>0.950892966510694</v>
      </c>
      <c r="J104" s="101">
        <v>163276</v>
      </c>
      <c r="K104" s="101">
        <v>147694</v>
      </c>
      <c r="L104" s="102">
        <v>0.904566500894191</v>
      </c>
      <c r="M104" s="101">
        <v>878565</v>
      </c>
      <c r="N104" s="101">
        <v>764750</v>
      </c>
      <c r="O104" s="102">
        <v>0.870453523643669</v>
      </c>
    </row>
    <row r="105" spans="1:15">
      <c r="A105" s="100" t="s">
        <v>1455</v>
      </c>
      <c r="B105" s="100" t="s">
        <v>33</v>
      </c>
      <c r="C105" s="101">
        <v>3</v>
      </c>
      <c r="D105" s="101">
        <v>0</v>
      </c>
      <c r="E105" s="101">
        <v>0</v>
      </c>
      <c r="F105" s="102" t="s">
        <v>33</v>
      </c>
      <c r="G105" s="101">
        <v>173</v>
      </c>
      <c r="H105" s="101">
        <v>0</v>
      </c>
      <c r="I105" s="102">
        <v>0</v>
      </c>
      <c r="J105" s="101">
        <v>173</v>
      </c>
      <c r="K105" s="101">
        <v>141</v>
      </c>
      <c r="L105" s="102">
        <v>0.815028901734104</v>
      </c>
      <c r="M105" s="101">
        <v>240</v>
      </c>
      <c r="N105" s="101">
        <v>210</v>
      </c>
      <c r="O105" s="102">
        <v>0.875</v>
      </c>
    </row>
    <row r="107" spans="1:15">
      <c r="A107" s="103" t="s">
        <v>1898</v>
      </c>
    </row>
  </sheetData>
  <autoFilter xmlns:etc="http://www.wps.cn/officeDocument/2017/etCustomData" ref="A4:O105" etc:filterBottomFollowUsedRange="0">
    <extLst/>
  </autoFilter>
  <mergeCells count="9">
    <mergeCell ref="A1:O1"/>
    <mergeCell ref="D2:F2"/>
    <mergeCell ref="G2:I2"/>
    <mergeCell ref="J2:L2"/>
    <mergeCell ref="M2:O2"/>
    <mergeCell ref="A4:C4"/>
    <mergeCell ref="A2:A3"/>
    <mergeCell ref="B2:B3"/>
    <mergeCell ref="C2:C3"/>
  </mergeCells>
  <conditionalFormatting sqref="F6:F105">
    <cfRule type="expression" dxfId="6" priority="2">
      <formula>AND(ISNUMBER(F6),F6&lt;F$4)</formula>
    </cfRule>
    <cfRule type="expression" dxfId="7" priority="1">
      <formula>AND(ISNUMBER(F6),F6&gt;=F$4)</formula>
    </cfRule>
  </conditionalFormatting>
  <conditionalFormatting sqref="I6:I105">
    <cfRule type="expression" dxfId="6" priority="4">
      <formula>AND(ISNUMBER(I6),I6&lt;I$4)</formula>
    </cfRule>
    <cfRule type="expression" dxfId="7" priority="3">
      <formula>AND(ISNUMBER(I6),I6&gt;=I$4)</formula>
    </cfRule>
  </conditionalFormatting>
  <conditionalFormatting sqref="L6:L105">
    <cfRule type="expression" dxfId="6" priority="6">
      <formula>AND(ISNUMBER(L6),L6&lt;L$4)</formula>
    </cfRule>
    <cfRule type="expression" dxfId="7" priority="5">
      <formula>AND(ISNUMBER(L6),L6&gt;=L$4)</formula>
    </cfRule>
  </conditionalFormatting>
  <conditionalFormatting sqref="O6:O105">
    <cfRule type="expression" dxfId="6" priority="8">
      <formula>AND(ISNUMBER(O6),O6&lt;O$4)</formula>
    </cfRule>
    <cfRule type="expression" dxfId="7" priority="7">
      <formula>AND(ISNUMBER(O6),O6&gt;=O$4)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workbookViewId="0">
      <selection activeCell="E5" sqref="E5:S15"/>
    </sheetView>
  </sheetViews>
  <sheetFormatPr defaultColWidth="8.78095238095238" defaultRowHeight="15"/>
  <cols>
    <col min="2" max="2" width="12.2190476190476" customWidth="1"/>
    <col min="3" max="3" width="21" customWidth="1"/>
    <col min="4" max="4" width="14.6666666666667" customWidth="1"/>
    <col min="5" max="5" width="10.8952380952381" customWidth="1"/>
    <col min="6" max="8" width="11.3333333333333" customWidth="1"/>
    <col min="9" max="9" width="12.6666666666667" customWidth="1"/>
    <col min="10" max="10" width="8.78095238095238" customWidth="1"/>
    <col min="11" max="13" width="11.3333333333333" customWidth="1"/>
    <col min="14" max="14" width="12.552380952381" customWidth="1"/>
    <col min="15" max="15" width="8.78095238095238" customWidth="1"/>
    <col min="16" max="17" width="11.3333333333333"/>
    <col min="18" max="18" width="11.447619047619" customWidth="1"/>
    <col min="19" max="19" width="12.552380952381" customWidth="1"/>
  </cols>
  <sheetData>
    <row r="1" ht="15.75"/>
    <row r="2" ht="40.95" customHeight="1" spans="2:19">
      <c r="B2" s="32" t="s">
        <v>1915</v>
      </c>
      <c r="C2" s="33" t="s">
        <v>1916</v>
      </c>
      <c r="D2" s="33" t="s">
        <v>1917</v>
      </c>
      <c r="E2" s="33" t="s">
        <v>1918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75"/>
      <c r="S2" s="76"/>
    </row>
    <row r="3" ht="36" customHeight="1" spans="2:19">
      <c r="B3" s="34"/>
      <c r="C3" s="8"/>
      <c r="D3" s="8"/>
      <c r="E3" s="8" t="s">
        <v>1919</v>
      </c>
      <c r="F3" s="8"/>
      <c r="G3" s="8"/>
      <c r="H3" s="8"/>
      <c r="I3" s="8"/>
      <c r="J3" s="8" t="s">
        <v>1920</v>
      </c>
      <c r="K3" s="8"/>
      <c r="L3" s="8"/>
      <c r="M3" s="8"/>
      <c r="N3" s="8"/>
      <c r="O3" s="8" t="s">
        <v>1921</v>
      </c>
      <c r="P3" s="8"/>
      <c r="Q3" s="8"/>
      <c r="R3" s="35"/>
      <c r="S3" s="77"/>
    </row>
    <row r="4" ht="30.75" spans="2:19">
      <c r="B4" s="78"/>
      <c r="C4" s="79"/>
      <c r="D4" s="79"/>
      <c r="E4" s="79" t="s">
        <v>21</v>
      </c>
      <c r="F4" s="80">
        <f>'ALL DP DATA'!K8</f>
        <v>46292</v>
      </c>
      <c r="G4" s="80">
        <f>F4-1</f>
        <v>46291</v>
      </c>
      <c r="H4" s="80">
        <f>G4-1</f>
        <v>46290</v>
      </c>
      <c r="I4" s="79" t="s">
        <v>1922</v>
      </c>
      <c r="J4" s="79" t="s">
        <v>21</v>
      </c>
      <c r="K4" s="81">
        <f>F4</f>
        <v>46292</v>
      </c>
      <c r="L4" s="80">
        <f>F4-1</f>
        <v>46291</v>
      </c>
      <c r="M4" s="80">
        <f>G4-1</f>
        <v>46290</v>
      </c>
      <c r="N4" s="79" t="s">
        <v>1922</v>
      </c>
      <c r="O4" s="79" t="s">
        <v>21</v>
      </c>
      <c r="P4" s="81">
        <f>F4</f>
        <v>46292</v>
      </c>
      <c r="Q4" s="80">
        <f>F4-1</f>
        <v>46291</v>
      </c>
      <c r="R4" s="80">
        <f>G4-1</f>
        <v>46290</v>
      </c>
      <c r="S4" s="82" t="s">
        <v>1922</v>
      </c>
    </row>
    <row r="5" ht="15.75" spans="2:19">
      <c r="B5" s="41" t="s">
        <v>1923</v>
      </c>
      <c r="C5" s="42" t="s">
        <v>1924</v>
      </c>
      <c r="D5" s="42" t="s">
        <v>100</v>
      </c>
      <c r="E5" s="83">
        <v>0.9</v>
      </c>
      <c r="F5" s="68">
        <v>0.948048092622829</v>
      </c>
      <c r="G5" s="68">
        <v>0.961057219176156</v>
      </c>
      <c r="H5" s="68">
        <v>0.96363883971129</v>
      </c>
      <c r="I5" s="68">
        <v>0.957016771018512</v>
      </c>
      <c r="J5" s="83">
        <v>0.9</v>
      </c>
      <c r="K5" s="68">
        <v>0.929742064359973</v>
      </c>
      <c r="L5" s="68">
        <v>0.948719012550565</v>
      </c>
      <c r="M5" s="68">
        <v>0.955670617933002</v>
      </c>
      <c r="N5" s="84">
        <v>0.938232330971004</v>
      </c>
      <c r="O5" s="83">
        <v>0.9</v>
      </c>
      <c r="P5" s="68">
        <v>0.891353056393956</v>
      </c>
      <c r="Q5" s="68">
        <v>0.916313141790271</v>
      </c>
      <c r="R5" s="68">
        <v>0.925761577392562</v>
      </c>
      <c r="S5" s="68">
        <v>0.90740342188853</v>
      </c>
    </row>
    <row r="6" ht="15.75" spans="2:19">
      <c r="B6" s="47"/>
      <c r="C6" s="42" t="s">
        <v>212</v>
      </c>
      <c r="D6" s="42" t="s">
        <v>211</v>
      </c>
      <c r="E6" s="83">
        <v>0.9</v>
      </c>
      <c r="F6" s="68">
        <v>0.939519715386896</v>
      </c>
      <c r="G6" s="68">
        <v>0.938683243854196</v>
      </c>
      <c r="H6" s="68">
        <v>0.940314415134559</v>
      </c>
      <c r="I6" s="68">
        <v>0.945421825064383</v>
      </c>
      <c r="J6" s="83">
        <v>0.9</v>
      </c>
      <c r="K6" s="68">
        <v>0.943450886832688</v>
      </c>
      <c r="L6" s="68">
        <v>0.956674989653118</v>
      </c>
      <c r="M6" s="68">
        <v>0.960410913310605</v>
      </c>
      <c r="N6" s="84">
        <v>0.951760825580304</v>
      </c>
      <c r="O6" s="83">
        <v>0.9</v>
      </c>
      <c r="P6" s="68">
        <v>0.892769469558449</v>
      </c>
      <c r="Q6" s="68">
        <v>0.913309046585984</v>
      </c>
      <c r="R6" s="68">
        <v>0.921357057400128</v>
      </c>
      <c r="S6" s="68">
        <v>0.909174505636425</v>
      </c>
    </row>
    <row r="7" ht="15.75" spans="2:19">
      <c r="B7" s="47"/>
      <c r="C7" s="42" t="s">
        <v>279</v>
      </c>
      <c r="D7" s="42" t="s">
        <v>261</v>
      </c>
      <c r="E7" s="83">
        <v>0.9</v>
      </c>
      <c r="F7" s="68">
        <v>0.938399811187161</v>
      </c>
      <c r="G7" s="68">
        <v>0.946302616609784</v>
      </c>
      <c r="H7" s="68">
        <v>0.947014115092291</v>
      </c>
      <c r="I7" s="68">
        <v>0.946365477330306</v>
      </c>
      <c r="J7" s="83">
        <v>0.9</v>
      </c>
      <c r="K7" s="68">
        <v>0.955843129507063</v>
      </c>
      <c r="L7" s="68">
        <v>0.940293911576617</v>
      </c>
      <c r="M7" s="68">
        <v>0.970006562270803</v>
      </c>
      <c r="N7" s="84">
        <v>0.961860961528512</v>
      </c>
      <c r="O7" s="83">
        <v>0.9</v>
      </c>
      <c r="P7" s="68">
        <v>0.928097444905918</v>
      </c>
      <c r="Q7" s="68">
        <v>0.939499555964138</v>
      </c>
      <c r="R7" s="68">
        <v>0.947784911924032</v>
      </c>
      <c r="S7" s="68">
        <v>0.94098085591124</v>
      </c>
    </row>
    <row r="8" ht="15.75" spans="2:19">
      <c r="B8" s="48"/>
      <c r="C8" s="42" t="s">
        <v>1925</v>
      </c>
      <c r="D8" s="42" t="s">
        <v>351</v>
      </c>
      <c r="E8" s="83">
        <v>0.9</v>
      </c>
      <c r="F8" s="68">
        <v>0.904993909866017</v>
      </c>
      <c r="G8" s="68">
        <v>0.916279069767442</v>
      </c>
      <c r="H8" s="68">
        <v>0.942764578833693</v>
      </c>
      <c r="I8" s="68">
        <v>0.941601049868766</v>
      </c>
      <c r="J8" s="83">
        <v>0.9</v>
      </c>
      <c r="K8" s="68">
        <v>0.94918421475647</v>
      </c>
      <c r="L8" s="68">
        <v>0.954597788543002</v>
      </c>
      <c r="M8" s="68">
        <v>0.960647112510961</v>
      </c>
      <c r="N8" s="84">
        <v>0.951128759949246</v>
      </c>
      <c r="O8" s="83">
        <v>0.9</v>
      </c>
      <c r="P8" s="68">
        <v>0.899312811445105</v>
      </c>
      <c r="Q8" s="68">
        <v>0.908652488432212</v>
      </c>
      <c r="R8" s="68">
        <v>0.915853898602337</v>
      </c>
      <c r="S8" s="68">
        <v>0.91297898002939</v>
      </c>
    </row>
    <row r="9" ht="15.75" spans="2:19">
      <c r="B9" s="47"/>
      <c r="C9" s="42" t="s">
        <v>1926</v>
      </c>
      <c r="D9" s="42" t="s">
        <v>376</v>
      </c>
      <c r="E9" s="83">
        <v>0.9</v>
      </c>
      <c r="F9" s="68">
        <v>0.93011938255646</v>
      </c>
      <c r="G9" s="68">
        <v>0.934425031069523</v>
      </c>
      <c r="H9" s="68">
        <v>0.939605672777586</v>
      </c>
      <c r="I9" s="68">
        <v>0.936522021597725</v>
      </c>
      <c r="J9" s="83">
        <v>0.9</v>
      </c>
      <c r="K9" s="68">
        <v>0.955701466404027</v>
      </c>
      <c r="L9" s="68">
        <v>0.969333593472508</v>
      </c>
      <c r="M9" s="68">
        <v>0.97298701788044</v>
      </c>
      <c r="N9" s="84">
        <v>0.964786797266092</v>
      </c>
      <c r="O9" s="83">
        <v>0.9</v>
      </c>
      <c r="P9" s="68">
        <v>0.857891588239586</v>
      </c>
      <c r="Q9" s="68">
        <v>0.891782103425333</v>
      </c>
      <c r="R9" s="68">
        <v>0.899287702546342</v>
      </c>
      <c r="S9" s="68">
        <v>0.882152639814461</v>
      </c>
    </row>
    <row r="10" ht="15.75" spans="2:19">
      <c r="B10" s="47"/>
      <c r="C10" s="42" t="s">
        <v>836</v>
      </c>
      <c r="D10" s="42" t="s">
        <v>669</v>
      </c>
      <c r="E10" s="83">
        <v>0.9</v>
      </c>
      <c r="F10" s="68">
        <v>0.905547425834775</v>
      </c>
      <c r="G10" s="68">
        <v>0.916361339229311</v>
      </c>
      <c r="H10" s="68">
        <v>0.9217125382263</v>
      </c>
      <c r="I10" s="68">
        <v>0.918121374885768</v>
      </c>
      <c r="J10" s="83">
        <v>0.9</v>
      </c>
      <c r="K10" s="68">
        <v>0.939661552844631</v>
      </c>
      <c r="L10" s="68">
        <v>0.957843628936715</v>
      </c>
      <c r="M10" s="68">
        <v>0.957788537282342</v>
      </c>
      <c r="N10" s="84">
        <v>0.952518846904711</v>
      </c>
      <c r="O10" s="83">
        <v>0.9</v>
      </c>
      <c r="P10" s="68">
        <v>0.903604562836386</v>
      </c>
      <c r="Q10" s="68">
        <v>0.925083404199647</v>
      </c>
      <c r="R10" s="68">
        <v>0.928795554398305</v>
      </c>
      <c r="S10" s="68">
        <v>0.923436276100582</v>
      </c>
    </row>
    <row r="11" ht="15.75" spans="2:19">
      <c r="B11" s="47"/>
      <c r="C11" s="42" t="s">
        <v>963</v>
      </c>
      <c r="D11" s="42" t="s">
        <v>928</v>
      </c>
      <c r="E11" s="83">
        <v>0.9</v>
      </c>
      <c r="F11" s="68">
        <v>0.908966648441771</v>
      </c>
      <c r="G11" s="68">
        <v>0.92075863860743</v>
      </c>
      <c r="H11" s="68">
        <v>0.934223541048467</v>
      </c>
      <c r="I11" s="68">
        <v>0.928341923508183</v>
      </c>
      <c r="J11" s="83">
        <v>0.9</v>
      </c>
      <c r="K11" s="68">
        <v>0.918277104932219</v>
      </c>
      <c r="L11" s="68">
        <v>0.945085952057385</v>
      </c>
      <c r="M11" s="68">
        <v>0.952947071403778</v>
      </c>
      <c r="N11" s="84">
        <v>0.941751043567504</v>
      </c>
      <c r="O11" s="83">
        <v>0.9</v>
      </c>
      <c r="P11" s="68">
        <v>0.876799096072206</v>
      </c>
      <c r="Q11" s="68">
        <v>0.90957311178671</v>
      </c>
      <c r="R11" s="68">
        <v>0.923056466873439</v>
      </c>
      <c r="S11" s="68">
        <v>0.905867882178605</v>
      </c>
    </row>
    <row r="12" ht="15.75" spans="2:19">
      <c r="B12" s="47"/>
      <c r="C12" s="42" t="s">
        <v>1927</v>
      </c>
      <c r="D12" s="42" t="s">
        <v>1086</v>
      </c>
      <c r="E12" s="83">
        <v>0.9</v>
      </c>
      <c r="F12" s="68">
        <v>0.932298041615667</v>
      </c>
      <c r="G12" s="68">
        <v>0.936176302232398</v>
      </c>
      <c r="H12" s="68">
        <v>0.944712200495731</v>
      </c>
      <c r="I12" s="68">
        <v>0.943469372623373</v>
      </c>
      <c r="J12" s="83">
        <v>0.9</v>
      </c>
      <c r="K12" s="68">
        <v>0.951864462147831</v>
      </c>
      <c r="L12" s="68">
        <v>0.964902908731537</v>
      </c>
      <c r="M12" s="68">
        <v>0.968815388733064</v>
      </c>
      <c r="N12" s="84">
        <v>0.960634619588957</v>
      </c>
      <c r="O12" s="83">
        <v>0.9</v>
      </c>
      <c r="P12" s="68">
        <v>0.869015141645456</v>
      </c>
      <c r="Q12" s="68">
        <v>0.899325302492054</v>
      </c>
      <c r="R12" s="68">
        <v>0.906677996153414</v>
      </c>
      <c r="S12" s="68">
        <v>0.897843623284193</v>
      </c>
    </row>
    <row r="13" ht="15.75" spans="2:19">
      <c r="B13" s="47"/>
      <c r="C13" s="42" t="s">
        <v>1928</v>
      </c>
      <c r="D13" s="42" t="s">
        <v>1456</v>
      </c>
      <c r="E13" s="83">
        <v>0.9</v>
      </c>
      <c r="F13" s="68">
        <v>0.930448222565688</v>
      </c>
      <c r="G13" s="68">
        <v>0.928985843583198</v>
      </c>
      <c r="H13" s="68">
        <v>0.93015873015873</v>
      </c>
      <c r="I13" s="68">
        <v>0.929058889237966</v>
      </c>
      <c r="J13" s="83">
        <v>0.9</v>
      </c>
      <c r="K13" s="68">
        <v>0.927960829567359</v>
      </c>
      <c r="L13" s="68">
        <v>0.917830714439666</v>
      </c>
      <c r="M13" s="68">
        <v>0.94402676415258</v>
      </c>
      <c r="N13" s="84">
        <v>0.938351372520428</v>
      </c>
      <c r="O13" s="83">
        <v>0.9</v>
      </c>
      <c r="P13" s="68">
        <v>0.806562143414326</v>
      </c>
      <c r="Q13" s="68">
        <v>0.818045905049282</v>
      </c>
      <c r="R13" s="68">
        <v>0.863607556937199</v>
      </c>
      <c r="S13" s="68">
        <v>0.84037135865303</v>
      </c>
    </row>
    <row r="14" ht="15.75" spans="2:19">
      <c r="B14" s="47"/>
      <c r="C14" s="42" t="s">
        <v>1929</v>
      </c>
      <c r="D14" s="42" t="s">
        <v>26</v>
      </c>
      <c r="E14" s="83">
        <v>0.9</v>
      </c>
      <c r="F14" s="68">
        <v>0.916314779270633</v>
      </c>
      <c r="G14" s="68">
        <v>0.916321009918846</v>
      </c>
      <c r="H14" s="68">
        <v>0.935045317220544</v>
      </c>
      <c r="I14" s="68">
        <v>0.931862626056059</v>
      </c>
      <c r="J14" s="83">
        <v>0.9</v>
      </c>
      <c r="K14" s="68">
        <v>0.940762795038459</v>
      </c>
      <c r="L14" s="68">
        <v>0.954095670731868</v>
      </c>
      <c r="M14" s="68">
        <v>0.964771038290042</v>
      </c>
      <c r="N14" s="84">
        <v>0.952392536857601</v>
      </c>
      <c r="O14" s="83">
        <v>0.9</v>
      </c>
      <c r="P14" s="68">
        <v>0.794432341819823</v>
      </c>
      <c r="Q14" s="68">
        <v>0.85140514573787</v>
      </c>
      <c r="R14" s="68">
        <v>0.877336885635421</v>
      </c>
      <c r="S14" s="68">
        <v>0.832912442497855</v>
      </c>
    </row>
    <row r="15" ht="15.75" spans="2:19">
      <c r="B15" s="49" t="s">
        <v>1716</v>
      </c>
      <c r="C15" s="50"/>
      <c r="D15" s="50"/>
      <c r="E15" s="85" t="s">
        <v>33</v>
      </c>
      <c r="F15" s="85">
        <v>0.927892568685329</v>
      </c>
      <c r="G15" s="85">
        <v>0.933599263577785</v>
      </c>
      <c r="H15" s="85">
        <v>0.940389776076723</v>
      </c>
      <c r="I15" s="85">
        <v>0.937816106750975</v>
      </c>
      <c r="J15" s="85" t="s">
        <v>33</v>
      </c>
      <c r="K15" s="85">
        <v>0.942781156741415</v>
      </c>
      <c r="L15" s="85">
        <v>0.956081231387815</v>
      </c>
      <c r="M15" s="85">
        <v>0.961326557833912</v>
      </c>
      <c r="N15" s="85">
        <v>0.953298405115771</v>
      </c>
      <c r="O15" s="85" t="s">
        <v>33</v>
      </c>
      <c r="P15" s="85">
        <v>0.868408413086302</v>
      </c>
      <c r="Q15" s="85">
        <v>0.894709115772377</v>
      </c>
      <c r="R15" s="85">
        <v>0.908277453593268</v>
      </c>
      <c r="S15" s="86">
        <v>0.896866776283821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workbookViewId="0">
      <selection activeCell="E5" sqref="E5:S15"/>
    </sheetView>
  </sheetViews>
  <sheetFormatPr defaultColWidth="8.78095238095238" defaultRowHeight="15"/>
  <cols>
    <col min="2" max="2" width="12.3333333333333" customWidth="1"/>
    <col min="3" max="3" width="21.2190476190476" customWidth="1"/>
    <col min="4" max="4" width="12" customWidth="1"/>
    <col min="5" max="11" width="14.3333333333333" customWidth="1"/>
    <col min="12" max="12" width="14.447619047619" customWidth="1"/>
    <col min="13" max="14" width="14.2190476190476" customWidth="1"/>
    <col min="15" max="17" width="14.3333333333333" customWidth="1"/>
    <col min="18" max="19" width="14.2190476190476" customWidth="1"/>
  </cols>
  <sheetData>
    <row r="1" ht="15.75"/>
    <row r="2" ht="57" customHeight="1" spans="2:19">
      <c r="B2" s="32" t="s">
        <v>1915</v>
      </c>
      <c r="C2" s="33" t="s">
        <v>1916</v>
      </c>
      <c r="D2" s="33" t="s">
        <v>1917</v>
      </c>
      <c r="E2" s="56" t="s">
        <v>1930</v>
      </c>
      <c r="F2" s="57"/>
      <c r="G2" s="57"/>
      <c r="H2" s="57"/>
      <c r="I2" s="58"/>
      <c r="J2" s="59" t="s">
        <v>1931</v>
      </c>
      <c r="K2" s="60"/>
      <c r="L2" s="60"/>
      <c r="M2" s="60"/>
      <c r="N2" s="60"/>
      <c r="O2" s="60"/>
      <c r="P2" s="60"/>
      <c r="Q2" s="60"/>
      <c r="R2" s="60"/>
      <c r="S2" s="61"/>
    </row>
    <row r="3" ht="55.05" customHeight="1" spans="2:19">
      <c r="B3" s="34"/>
      <c r="C3" s="8"/>
      <c r="D3" s="8"/>
      <c r="E3" s="62" t="s">
        <v>1932</v>
      </c>
      <c r="F3" s="63"/>
      <c r="G3" s="63"/>
      <c r="H3" s="63"/>
      <c r="I3" s="64"/>
      <c r="J3" s="35" t="s">
        <v>1933</v>
      </c>
      <c r="K3" s="36"/>
      <c r="L3" s="36"/>
      <c r="M3" s="36"/>
      <c r="N3" s="37"/>
      <c r="O3" s="35" t="s">
        <v>1934</v>
      </c>
      <c r="P3" s="36"/>
      <c r="Q3" s="36"/>
      <c r="R3" s="36"/>
      <c r="S3" s="37"/>
    </row>
    <row r="4" ht="30.75" spans="2:19">
      <c r="B4" s="38"/>
      <c r="C4" s="11"/>
      <c r="D4" s="11"/>
      <c r="E4" s="39" t="s">
        <v>21</v>
      </c>
      <c r="F4" s="39">
        <f>'06.30, 07.30, &amp; 12.00'!F4</f>
        <v>46292</v>
      </c>
      <c r="G4" s="40">
        <f>F4-1</f>
        <v>46291</v>
      </c>
      <c r="H4" s="40">
        <f>G4-1</f>
        <v>46290</v>
      </c>
      <c r="I4" s="65" t="s">
        <v>1922</v>
      </c>
      <c r="J4" s="66" t="s">
        <v>21</v>
      </c>
      <c r="K4" s="39">
        <f>F4</f>
        <v>46292</v>
      </c>
      <c r="L4" s="40">
        <f>F4-1</f>
        <v>46291</v>
      </c>
      <c r="M4" s="40">
        <f>G4-1</f>
        <v>46290</v>
      </c>
      <c r="N4" s="11" t="s">
        <v>1922</v>
      </c>
      <c r="O4" s="39" t="s">
        <v>21</v>
      </c>
      <c r="P4" s="39">
        <f>K4</f>
        <v>46292</v>
      </c>
      <c r="Q4" s="40">
        <f>K4-1</f>
        <v>46291</v>
      </c>
      <c r="R4" s="40">
        <f>L4-1</f>
        <v>46290</v>
      </c>
      <c r="S4" s="11" t="s">
        <v>1922</v>
      </c>
    </row>
    <row r="5" ht="15.75" spans="2:19">
      <c r="B5" s="41" t="s">
        <v>1923</v>
      </c>
      <c r="C5" s="42" t="s">
        <v>1924</v>
      </c>
      <c r="D5" s="42" t="s">
        <v>100</v>
      </c>
      <c r="E5" s="67">
        <v>0.92</v>
      </c>
      <c r="F5" s="68">
        <v>0.90886776172446</v>
      </c>
      <c r="G5" s="68">
        <v>0.937433440810686</v>
      </c>
      <c r="H5" s="68">
        <v>0.951262950666511</v>
      </c>
      <c r="I5" s="68">
        <v>0.944787606956679</v>
      </c>
      <c r="J5" s="45">
        <v>0.92</v>
      </c>
      <c r="K5" s="69">
        <v>0.990185950413223</v>
      </c>
      <c r="L5" s="69">
        <v>0.978777321242014</v>
      </c>
      <c r="M5" s="69">
        <v>0.971057014946848</v>
      </c>
      <c r="N5" s="69">
        <v>0.965013221268318</v>
      </c>
      <c r="O5" s="45">
        <v>0.93</v>
      </c>
      <c r="P5" s="69">
        <v>0.942976997967779</v>
      </c>
      <c r="Q5" s="69">
        <v>0.963302344586145</v>
      </c>
      <c r="R5" s="69">
        <v>0.972495085955198</v>
      </c>
      <c r="S5" s="69">
        <v>0.968645527560812</v>
      </c>
    </row>
    <row r="6" ht="15.75" spans="2:19">
      <c r="B6" s="47"/>
      <c r="C6" s="42" t="s">
        <v>212</v>
      </c>
      <c r="D6" s="42" t="s">
        <v>211</v>
      </c>
      <c r="E6" s="67">
        <v>0.92</v>
      </c>
      <c r="F6" s="68">
        <v>0.90527656455576</v>
      </c>
      <c r="G6" s="68">
        <v>0.932573266340606</v>
      </c>
      <c r="H6" s="68">
        <v>0.944176131142721</v>
      </c>
      <c r="I6" s="68">
        <v>0.941743263800967</v>
      </c>
      <c r="J6" s="45">
        <v>0.92</v>
      </c>
      <c r="K6" s="69">
        <v>0.996179131314266</v>
      </c>
      <c r="L6" s="69">
        <v>0.967455670723049</v>
      </c>
      <c r="M6" s="69">
        <v>0.99080223052302</v>
      </c>
      <c r="N6" s="69">
        <v>0.983483945002813</v>
      </c>
      <c r="O6" s="45">
        <v>0.93</v>
      </c>
      <c r="P6" s="69">
        <v>0.933506776537201</v>
      </c>
      <c r="Q6" s="69">
        <v>0.955217643702896</v>
      </c>
      <c r="R6" s="69">
        <v>0.966593844428262</v>
      </c>
      <c r="S6" s="69">
        <v>0.962364642819639</v>
      </c>
    </row>
    <row r="7" ht="15.75" spans="2:19">
      <c r="B7" s="47"/>
      <c r="C7" s="42" t="s">
        <v>279</v>
      </c>
      <c r="D7" s="42" t="s">
        <v>261</v>
      </c>
      <c r="E7" s="67">
        <v>0.92</v>
      </c>
      <c r="F7" s="68">
        <v>0.956594793049427</v>
      </c>
      <c r="G7" s="68">
        <v>0.971984317093013</v>
      </c>
      <c r="H7" s="68">
        <v>0.976105705672097</v>
      </c>
      <c r="I7" s="68">
        <v>0.976350121706174</v>
      </c>
      <c r="J7" s="45">
        <v>0.92</v>
      </c>
      <c r="K7" s="69">
        <v>0.995647084387683</v>
      </c>
      <c r="L7" s="69">
        <v>0.980145704907533</v>
      </c>
      <c r="M7" s="69">
        <v>0.992260372151082</v>
      </c>
      <c r="N7" s="69">
        <v>0.980051409521066</v>
      </c>
      <c r="O7" s="45">
        <v>0.93</v>
      </c>
      <c r="P7" s="69">
        <v>0.969834879077102</v>
      </c>
      <c r="Q7" s="69">
        <v>0.981352120822302</v>
      </c>
      <c r="R7" s="69">
        <v>0.985702664334289</v>
      </c>
      <c r="S7" s="69">
        <v>0.984850666486106</v>
      </c>
    </row>
    <row r="8" ht="15.75" spans="2:19">
      <c r="B8" s="48"/>
      <c r="C8" s="42" t="s">
        <v>1925</v>
      </c>
      <c r="D8" s="42" t="s">
        <v>351</v>
      </c>
      <c r="E8" s="67">
        <v>0.92</v>
      </c>
      <c r="F8" s="68">
        <v>0.929859174093476</v>
      </c>
      <c r="G8" s="68">
        <v>0.945468367260748</v>
      </c>
      <c r="H8" s="68">
        <v>0.954257268809748</v>
      </c>
      <c r="I8" s="68">
        <v>0.955794592745851</v>
      </c>
      <c r="J8" s="45">
        <v>0.92</v>
      </c>
      <c r="K8" s="69">
        <v>0.988486147396086</v>
      </c>
      <c r="L8" s="69">
        <v>0.951862451851692</v>
      </c>
      <c r="M8" s="69">
        <v>0.942020008052777</v>
      </c>
      <c r="N8" s="69">
        <v>0.963687081540374</v>
      </c>
      <c r="O8" s="45">
        <v>0.93</v>
      </c>
      <c r="P8" s="69">
        <v>0.943487586416401</v>
      </c>
      <c r="Q8" s="69">
        <v>0.955945630182658</v>
      </c>
      <c r="R8" s="69">
        <v>0.967709447322791</v>
      </c>
      <c r="S8" s="69">
        <v>0.967206310116913</v>
      </c>
    </row>
    <row r="9" ht="15.75" spans="2:19">
      <c r="B9" s="47"/>
      <c r="C9" s="42" t="s">
        <v>1926</v>
      </c>
      <c r="D9" s="42" t="s">
        <v>376</v>
      </c>
      <c r="E9" s="67">
        <v>0.92</v>
      </c>
      <c r="F9" s="68">
        <v>0.866904838393225</v>
      </c>
      <c r="G9" s="68">
        <v>0.910422859160892</v>
      </c>
      <c r="H9" s="68">
        <v>0.926058649868458</v>
      </c>
      <c r="I9" s="68">
        <v>0.919924641999336</v>
      </c>
      <c r="J9" s="45">
        <v>0.92</v>
      </c>
      <c r="K9" s="69">
        <v>0.981180740117118</v>
      </c>
      <c r="L9" s="69">
        <v>0.963509506417221</v>
      </c>
      <c r="M9" s="69">
        <v>0.966508951303767</v>
      </c>
      <c r="N9" s="69">
        <v>0.971391562349061</v>
      </c>
      <c r="O9" s="45">
        <v>0.93</v>
      </c>
      <c r="P9" s="69">
        <v>0.918139825949797</v>
      </c>
      <c r="Q9" s="69">
        <v>0.945396025616134</v>
      </c>
      <c r="R9" s="69">
        <v>0.957186016531203</v>
      </c>
      <c r="S9" s="69">
        <v>0.953240736341341</v>
      </c>
    </row>
    <row r="10" ht="15.75" spans="2:19">
      <c r="B10" s="47"/>
      <c r="C10" s="42" t="s">
        <v>836</v>
      </c>
      <c r="D10" s="42" t="s">
        <v>669</v>
      </c>
      <c r="E10" s="67">
        <v>0.92</v>
      </c>
      <c r="F10" s="68">
        <v>0.894074111284138</v>
      </c>
      <c r="G10" s="68">
        <v>0.919703710446369</v>
      </c>
      <c r="H10" s="68">
        <v>0.922527395889555</v>
      </c>
      <c r="I10" s="68">
        <v>0.919883072431735</v>
      </c>
      <c r="J10" s="45">
        <v>0.92</v>
      </c>
      <c r="K10" s="69">
        <v>0.980563684828602</v>
      </c>
      <c r="L10" s="69">
        <v>0.984844203967536</v>
      </c>
      <c r="M10" s="69">
        <v>0.990989159891599</v>
      </c>
      <c r="N10" s="69">
        <v>0.982152771025659</v>
      </c>
      <c r="O10" s="45">
        <v>0.93</v>
      </c>
      <c r="P10" s="69">
        <v>0.93843152241688</v>
      </c>
      <c r="Q10" s="69">
        <v>0.955882919844701</v>
      </c>
      <c r="R10" s="69">
        <v>0.96286767325418</v>
      </c>
      <c r="S10" s="69">
        <v>0.96069229371318</v>
      </c>
    </row>
    <row r="11" ht="15.75" spans="2:19">
      <c r="B11" s="47"/>
      <c r="C11" s="42" t="s">
        <v>963</v>
      </c>
      <c r="D11" s="42" t="s">
        <v>928</v>
      </c>
      <c r="E11" s="67">
        <v>0.92</v>
      </c>
      <c r="F11" s="68">
        <v>0.820725388601036</v>
      </c>
      <c r="G11" s="68">
        <v>0.889489953632148</v>
      </c>
      <c r="H11" s="68">
        <v>0.897646311928331</v>
      </c>
      <c r="I11" s="68">
        <v>0.877144202308503</v>
      </c>
      <c r="J11" s="45">
        <v>0.92</v>
      </c>
      <c r="K11" s="69">
        <v>0.985409629510482</v>
      </c>
      <c r="L11" s="69">
        <v>0.975216067633151</v>
      </c>
      <c r="M11" s="69">
        <v>0.969354929842735</v>
      </c>
      <c r="N11" s="69">
        <v>0.967202969668965</v>
      </c>
      <c r="O11" s="45">
        <v>0.93</v>
      </c>
      <c r="P11" s="69">
        <v>0.919862001465687</v>
      </c>
      <c r="Q11" s="69">
        <v>0.949916980366807</v>
      </c>
      <c r="R11" s="69">
        <v>0.958301028906418</v>
      </c>
      <c r="S11" s="69">
        <v>0.952712863269263</v>
      </c>
    </row>
    <row r="12" ht="15.75" spans="2:19">
      <c r="B12" s="47"/>
      <c r="C12" s="42" t="s">
        <v>1927</v>
      </c>
      <c r="D12" s="42" t="s">
        <v>1086</v>
      </c>
      <c r="E12" s="67">
        <v>0.92</v>
      </c>
      <c r="F12" s="68">
        <v>0.915794433512719</v>
      </c>
      <c r="G12" s="68">
        <v>0.939542342564609</v>
      </c>
      <c r="H12" s="68">
        <v>0.950315356703471</v>
      </c>
      <c r="I12" s="68">
        <v>0.948772598770929</v>
      </c>
      <c r="J12" s="45">
        <v>0.92</v>
      </c>
      <c r="K12" s="69">
        <v>0.993361760851571</v>
      </c>
      <c r="L12" s="69">
        <v>0.982706138396556</v>
      </c>
      <c r="M12" s="69">
        <v>0.967386481230836</v>
      </c>
      <c r="N12" s="69">
        <v>0.973909314004113</v>
      </c>
      <c r="O12" s="45">
        <v>0.93</v>
      </c>
      <c r="P12" s="69">
        <v>0.934359113677875</v>
      </c>
      <c r="Q12" s="69">
        <v>0.955016328995025</v>
      </c>
      <c r="R12" s="69">
        <v>0.963030124799841</v>
      </c>
      <c r="S12" s="69">
        <v>0.963356980795676</v>
      </c>
    </row>
    <row r="13" ht="15.75" spans="2:19">
      <c r="B13" s="47"/>
      <c r="C13" s="42" t="s">
        <v>1928</v>
      </c>
      <c r="D13" s="42" t="s">
        <v>1456</v>
      </c>
      <c r="E13" s="67">
        <v>0.92</v>
      </c>
      <c r="F13" s="68">
        <v>0.816884373488147</v>
      </c>
      <c r="G13" s="68">
        <v>0.869899832564698</v>
      </c>
      <c r="H13" s="68">
        <v>0.880859973445001</v>
      </c>
      <c r="I13" s="68">
        <v>0.875148210109148</v>
      </c>
      <c r="J13" s="45">
        <v>0.92</v>
      </c>
      <c r="K13" s="69">
        <v>0.948687914640628</v>
      </c>
      <c r="L13" s="69">
        <v>0.932458771885222</v>
      </c>
      <c r="M13" s="69">
        <v>0.981442393506254</v>
      </c>
      <c r="N13" s="69">
        <v>0.942514098043681</v>
      </c>
      <c r="O13" s="45">
        <v>0.93</v>
      </c>
      <c r="P13" s="69">
        <v>0.873359252010382</v>
      </c>
      <c r="Q13" s="69">
        <v>0.9057714990713</v>
      </c>
      <c r="R13" s="69">
        <v>0.927872646956006</v>
      </c>
      <c r="S13" s="69">
        <v>0.927423035999415</v>
      </c>
    </row>
    <row r="14" ht="15.75" spans="2:19">
      <c r="B14" s="47"/>
      <c r="C14" s="42" t="s">
        <v>1929</v>
      </c>
      <c r="D14" s="42" t="s">
        <v>26</v>
      </c>
      <c r="E14" s="67">
        <v>0.92</v>
      </c>
      <c r="F14" s="68">
        <v>0.871850194342259</v>
      </c>
      <c r="G14" s="68">
        <v>0.92230927320446</v>
      </c>
      <c r="H14" s="68">
        <v>0.950699252487183</v>
      </c>
      <c r="I14" s="68">
        <v>0.935680160120672</v>
      </c>
      <c r="J14" s="45">
        <v>0.92</v>
      </c>
      <c r="K14" s="69">
        <v>0.9922132346395</v>
      </c>
      <c r="L14" s="69">
        <v>0.98142297262208</v>
      </c>
      <c r="M14" s="69">
        <v>0.972527488326914</v>
      </c>
      <c r="N14" s="69">
        <v>0.976539020303075</v>
      </c>
      <c r="O14" s="45">
        <v>0.93</v>
      </c>
      <c r="P14" s="69">
        <v>0.899318608657861</v>
      </c>
      <c r="Q14" s="69">
        <v>0.943042923512356</v>
      </c>
      <c r="R14" s="69">
        <v>0.965937130448886</v>
      </c>
      <c r="S14" s="69">
        <v>0.954981005010572</v>
      </c>
    </row>
    <row r="15" ht="15.75" spans="2:19">
      <c r="B15" s="49" t="s">
        <v>1716</v>
      </c>
      <c r="C15" s="50"/>
      <c r="D15" s="51"/>
      <c r="E15" s="70" t="s">
        <v>33</v>
      </c>
      <c r="F15" s="71">
        <v>0.895438021965671</v>
      </c>
      <c r="G15" s="71">
        <v>0.928939838328922</v>
      </c>
      <c r="H15" s="71">
        <v>0.941002910558601</v>
      </c>
      <c r="I15" s="72">
        <v>0.936369653474814</v>
      </c>
      <c r="J15" s="73" t="s">
        <v>33</v>
      </c>
      <c r="K15" s="53">
        <v>0.988420497684988</v>
      </c>
      <c r="L15" s="53">
        <v>0.976666147901152</v>
      </c>
      <c r="M15" s="53">
        <v>0.973721199752279</v>
      </c>
      <c r="N15" s="74">
        <v>0.972928544278489</v>
      </c>
      <c r="O15" s="53" t="s">
        <v>33</v>
      </c>
      <c r="P15" s="53">
        <v>0.927071515521522</v>
      </c>
      <c r="Q15" s="53">
        <v>0.951581242910474</v>
      </c>
      <c r="R15" s="53">
        <v>0.962515154701669</v>
      </c>
      <c r="S15" s="53">
        <v>0.959422039333489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workbookViewId="0">
      <selection activeCell="I24" sqref="I24"/>
    </sheetView>
  </sheetViews>
  <sheetFormatPr defaultColWidth="8.78095238095238" defaultRowHeight="15"/>
  <cols>
    <col min="2" max="2" width="14.7809523809524" customWidth="1"/>
    <col min="3" max="3" width="22.2190476190476" customWidth="1"/>
    <col min="4" max="4" width="13.7809523809524" customWidth="1"/>
    <col min="5" max="5" width="8.78095238095238" customWidth="1"/>
    <col min="6" max="7" width="14.3333333333333" customWidth="1"/>
    <col min="8" max="9" width="13.7809523809524" customWidth="1"/>
    <col min="10" max="10" width="13.1047619047619" customWidth="1"/>
    <col min="11" max="12" width="14.3333333333333" customWidth="1"/>
    <col min="13" max="14" width="13.7809523809524" customWidth="1"/>
  </cols>
  <sheetData>
    <row r="1" ht="15.75"/>
    <row r="2" ht="33" customHeight="1" spans="2:14">
      <c r="B2" s="32" t="s">
        <v>1915</v>
      </c>
      <c r="C2" s="33" t="s">
        <v>1916</v>
      </c>
      <c r="D2" s="33" t="s">
        <v>1917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ht="54" customHeight="1" spans="2:14">
      <c r="B3" s="34"/>
      <c r="C3" s="8"/>
      <c r="D3" s="8"/>
      <c r="E3" s="35" t="s">
        <v>1935</v>
      </c>
      <c r="F3" s="36"/>
      <c r="G3" s="36"/>
      <c r="H3" s="36"/>
      <c r="I3" s="37"/>
      <c r="J3" s="35" t="s">
        <v>1936</v>
      </c>
      <c r="K3" s="36"/>
      <c r="L3" s="36"/>
      <c r="M3" s="36"/>
      <c r="N3" s="37"/>
    </row>
    <row r="4" ht="30.75" spans="2:14">
      <c r="B4" s="38"/>
      <c r="C4" s="11"/>
      <c r="D4" s="11"/>
      <c r="E4" s="11" t="s">
        <v>21</v>
      </c>
      <c r="F4" s="39">
        <f>'06.30, 07.30, &amp; 12.00'!F4</f>
        <v>46292</v>
      </c>
      <c r="G4" s="40">
        <f>F4-1</f>
        <v>46291</v>
      </c>
      <c r="H4" s="40">
        <f>G4-1</f>
        <v>46290</v>
      </c>
      <c r="I4" s="11" t="s">
        <v>1922</v>
      </c>
      <c r="J4" s="11" t="s">
        <v>23</v>
      </c>
      <c r="K4" s="39">
        <f>F4</f>
        <v>46292</v>
      </c>
      <c r="L4" s="40">
        <f>K4-1</f>
        <v>46291</v>
      </c>
      <c r="M4" s="40">
        <f>L4-1</f>
        <v>46290</v>
      </c>
      <c r="N4" s="11" t="s">
        <v>1922</v>
      </c>
    </row>
    <row r="5" ht="15.75" spans="2:14">
      <c r="B5" s="41" t="s">
        <v>1923</v>
      </c>
      <c r="C5" s="42" t="s">
        <v>1924</v>
      </c>
      <c r="D5" s="42" t="s">
        <v>100</v>
      </c>
      <c r="E5" s="43">
        <v>0.99</v>
      </c>
      <c r="F5" s="44">
        <v>0.995111684432073</v>
      </c>
      <c r="G5" s="44">
        <v>0.994803127487242</v>
      </c>
      <c r="H5" s="44">
        <v>0.996515193755227</v>
      </c>
      <c r="I5" s="44">
        <v>0.992053943957085</v>
      </c>
      <c r="J5" s="45">
        <v>0.105261498981944</v>
      </c>
      <c r="K5" s="46">
        <v>0.0357487922705314</v>
      </c>
      <c r="L5" s="46">
        <v>0.0377826806398235</v>
      </c>
      <c r="M5" s="46">
        <v>0.0294305822136916</v>
      </c>
      <c r="N5" s="46">
        <v>0.0628602868539846</v>
      </c>
    </row>
    <row r="6" ht="15.75" spans="2:14">
      <c r="B6" s="47"/>
      <c r="C6" s="42" t="s">
        <v>212</v>
      </c>
      <c r="D6" s="42" t="s">
        <v>211</v>
      </c>
      <c r="E6" s="43">
        <v>0.99</v>
      </c>
      <c r="F6" s="44">
        <v>0.993469668327891</v>
      </c>
      <c r="G6" s="44">
        <v>0.997169429842297</v>
      </c>
      <c r="H6" s="44">
        <v>0.997861062029201</v>
      </c>
      <c r="I6" s="44">
        <v>0.995677763472503</v>
      </c>
      <c r="J6" s="45">
        <v>0.0719793575775068</v>
      </c>
      <c r="K6" s="46">
        <v>0.0232189973614776</v>
      </c>
      <c r="L6" s="46">
        <v>0.0297619047619048</v>
      </c>
      <c r="M6" s="46">
        <v>0.0181605155243117</v>
      </c>
      <c r="N6" s="46">
        <v>0.0693255734337556</v>
      </c>
    </row>
    <row r="7" ht="15.75" spans="2:14">
      <c r="B7" s="47"/>
      <c r="C7" s="42" t="s">
        <v>279</v>
      </c>
      <c r="D7" s="42" t="s">
        <v>261</v>
      </c>
      <c r="E7" s="43">
        <v>0.99</v>
      </c>
      <c r="F7" s="44">
        <v>0.997143337254243</v>
      </c>
      <c r="G7" s="44">
        <v>0.997381342062193</v>
      </c>
      <c r="H7" s="44">
        <v>0.993344425956739</v>
      </c>
      <c r="I7" s="44">
        <v>0.996165871693635</v>
      </c>
      <c r="J7" s="45">
        <v>0.0922287257019438</v>
      </c>
      <c r="K7" s="46">
        <v>0.035645472061657</v>
      </c>
      <c r="L7" s="46">
        <v>0.042457091237579</v>
      </c>
      <c r="M7" s="46">
        <v>0.040468583599574</v>
      </c>
      <c r="N7" s="46">
        <v>0.0861348355442486</v>
      </c>
    </row>
    <row r="8" ht="15.75" spans="2:14">
      <c r="B8" s="48"/>
      <c r="C8" s="42" t="s">
        <v>1925</v>
      </c>
      <c r="D8" s="42" t="s">
        <v>351</v>
      </c>
      <c r="E8" s="43">
        <v>0.99</v>
      </c>
      <c r="F8" s="44">
        <v>0.992307692307692</v>
      </c>
      <c r="G8" s="44">
        <v>0.991463414634146</v>
      </c>
      <c r="H8" s="44">
        <v>0.98960396039604</v>
      </c>
      <c r="I8" s="44">
        <v>0.995400652202598</v>
      </c>
      <c r="J8" s="45">
        <v>0.0739852556983447</v>
      </c>
      <c r="K8" s="46">
        <v>0.0160213618157543</v>
      </c>
      <c r="L8" s="46">
        <v>0.0271084337349398</v>
      </c>
      <c r="M8" s="46">
        <v>0.0413793103448276</v>
      </c>
      <c r="N8" s="46">
        <v>0.0694711810666969</v>
      </c>
    </row>
    <row r="9" ht="15.75" spans="2:14">
      <c r="B9" s="47"/>
      <c r="C9" s="42" t="s">
        <v>1926</v>
      </c>
      <c r="D9" s="42" t="s">
        <v>376</v>
      </c>
      <c r="E9" s="43">
        <v>0.99</v>
      </c>
      <c r="F9" s="44">
        <v>0.995741201321931</v>
      </c>
      <c r="G9" s="44">
        <v>0.995418620227729</v>
      </c>
      <c r="H9" s="44">
        <v>0.97931129476584</v>
      </c>
      <c r="I9" s="44">
        <v>0.994331466342666</v>
      </c>
      <c r="J9" s="45">
        <v>0.05</v>
      </c>
      <c r="K9" s="46">
        <v>0.0143358967055919</v>
      </c>
      <c r="L9" s="46">
        <v>0.0202856551438626</v>
      </c>
      <c r="M9" s="46">
        <v>0.0252414188736973</v>
      </c>
      <c r="N9" s="46">
        <v>0.034232770920958</v>
      </c>
    </row>
    <row r="10" ht="15.75" spans="2:14">
      <c r="B10" s="47"/>
      <c r="C10" s="42" t="s">
        <v>836</v>
      </c>
      <c r="D10" s="42" t="s">
        <v>669</v>
      </c>
      <c r="E10" s="43">
        <v>0.99</v>
      </c>
      <c r="F10" s="44">
        <v>0.99252159258479</v>
      </c>
      <c r="G10" s="44">
        <v>0.994695374054138</v>
      </c>
      <c r="H10" s="44">
        <v>0.995612347009468</v>
      </c>
      <c r="I10" s="44">
        <v>0.994512180573119</v>
      </c>
      <c r="J10" s="45">
        <v>0.0810595228934205</v>
      </c>
      <c r="K10" s="46">
        <v>0.0481956315289649</v>
      </c>
      <c r="L10" s="46">
        <v>0.0569124970358074</v>
      </c>
      <c r="M10" s="46">
        <v>0.0458842517869495</v>
      </c>
      <c r="N10" s="46">
        <v>0.0653357901273529</v>
      </c>
    </row>
    <row r="11" ht="15.75" spans="2:14">
      <c r="B11" s="47"/>
      <c r="C11" s="42" t="s">
        <v>963</v>
      </c>
      <c r="D11" s="42" t="s">
        <v>928</v>
      </c>
      <c r="E11" s="43">
        <v>0.99</v>
      </c>
      <c r="F11" s="44">
        <v>0.99502725447069</v>
      </c>
      <c r="G11" s="44">
        <v>0.993900921085387</v>
      </c>
      <c r="H11" s="44">
        <v>0.997017596182523</v>
      </c>
      <c r="I11" s="44">
        <v>0.995206187933637</v>
      </c>
      <c r="J11" s="45">
        <v>0.0656418488929858</v>
      </c>
      <c r="K11" s="46">
        <v>0.053388867853086</v>
      </c>
      <c r="L11" s="46">
        <v>0.0455458807769591</v>
      </c>
      <c r="M11" s="46">
        <v>0.0372427311336165</v>
      </c>
      <c r="N11" s="46">
        <v>0.0646487456753666</v>
      </c>
    </row>
    <row r="12" ht="15.75" spans="2:14">
      <c r="B12" s="47"/>
      <c r="C12" s="42" t="s">
        <v>1927</v>
      </c>
      <c r="D12" s="42" t="s">
        <v>1086</v>
      </c>
      <c r="E12" s="43">
        <v>0.99</v>
      </c>
      <c r="F12" s="44">
        <v>0.990944814624979</v>
      </c>
      <c r="G12" s="44">
        <v>0.990548713302808</v>
      </c>
      <c r="H12" s="44">
        <v>0.995306541507774</v>
      </c>
      <c r="I12" s="44">
        <v>0.99300695558168</v>
      </c>
      <c r="J12" s="45">
        <v>0.0721861525408278</v>
      </c>
      <c r="K12" s="46">
        <v>0.04075652637187</v>
      </c>
      <c r="L12" s="46">
        <v>0.0448343079922027</v>
      </c>
      <c r="M12" s="46">
        <v>0.0452424163857921</v>
      </c>
      <c r="N12" s="46">
        <v>0.0523799310528821</v>
      </c>
    </row>
    <row r="13" ht="15.75" spans="2:14">
      <c r="B13" s="47"/>
      <c r="C13" s="42" t="s">
        <v>1928</v>
      </c>
      <c r="D13" s="42" t="s">
        <v>1456</v>
      </c>
      <c r="E13" s="43">
        <v>0.99</v>
      </c>
      <c r="F13" s="44">
        <v>0.98261076703192</v>
      </c>
      <c r="G13" s="44">
        <v>0.992213740458015</v>
      </c>
      <c r="H13" s="44">
        <v>0.989808074123097</v>
      </c>
      <c r="I13" s="44">
        <v>0.989304737776593</v>
      </c>
      <c r="J13" s="45">
        <v>0.110069253262963</v>
      </c>
      <c r="K13" s="46">
        <v>0.0701257304763591</v>
      </c>
      <c r="L13" s="46">
        <v>0.0658019614046188</v>
      </c>
      <c r="M13" s="46">
        <v>0.0545863815419246</v>
      </c>
      <c r="N13" s="46">
        <v>0.0607226457281521</v>
      </c>
    </row>
    <row r="14" ht="15.75" spans="2:14">
      <c r="B14" s="47"/>
      <c r="C14" s="42" t="s">
        <v>1929</v>
      </c>
      <c r="D14" s="42" t="s">
        <v>26</v>
      </c>
      <c r="E14" s="43">
        <v>0.99</v>
      </c>
      <c r="F14" s="44">
        <v>0.994770839741618</v>
      </c>
      <c r="G14" s="44">
        <v>0.997957409821817</v>
      </c>
      <c r="H14" s="44">
        <v>0.995558874390819</v>
      </c>
      <c r="I14" s="44">
        <v>0.995588772898981</v>
      </c>
      <c r="J14" s="45">
        <v>0.0872182100128262</v>
      </c>
      <c r="K14" s="46">
        <v>0.0298079678991115</v>
      </c>
      <c r="L14" s="46">
        <v>0.034134007585335</v>
      </c>
      <c r="M14" s="46">
        <v>0.0377863731032431</v>
      </c>
      <c r="N14" s="46">
        <v>0.0567308196549373</v>
      </c>
    </row>
    <row r="15" ht="15.75" spans="2:14">
      <c r="B15" s="49" t="s">
        <v>1716</v>
      </c>
      <c r="C15" s="50"/>
      <c r="D15" s="51"/>
      <c r="E15" s="52" t="s">
        <v>33</v>
      </c>
      <c r="F15" s="53">
        <v>0.993601388393292</v>
      </c>
      <c r="G15" s="53">
        <v>0.994451866491482</v>
      </c>
      <c r="H15" s="53">
        <v>0.992257451997839</v>
      </c>
      <c r="I15" s="53">
        <v>0.993951291646069</v>
      </c>
      <c r="J15" s="54" t="s">
        <v>33</v>
      </c>
      <c r="K15" s="53">
        <v>0.0368718916137884</v>
      </c>
      <c r="L15" s="53">
        <v>0.0375838266722346</v>
      </c>
      <c r="M15" s="53">
        <v>0.0353166181980141</v>
      </c>
      <c r="N15" s="55">
        <v>0.053605534983434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671"/>
  <sheetViews>
    <sheetView topLeftCell="A1595" workbookViewId="0">
      <selection activeCell="F1610" sqref="F1610"/>
    </sheetView>
  </sheetViews>
  <sheetFormatPr defaultColWidth="9" defaultRowHeight="15" outlineLevelCol="7"/>
  <cols>
    <col min="2" max="2" width="24.447619047619" customWidth="1"/>
    <col min="3" max="3" width="18.552380952381" customWidth="1"/>
    <col min="4" max="4" width="26.447619047619" customWidth="1"/>
    <col min="5" max="5" width="19.552380952381" customWidth="1"/>
    <col min="6" max="7" width="44.7809523809524" customWidth="1"/>
    <col min="8" max="8" width="23" customWidth="1"/>
  </cols>
  <sheetData>
    <row r="1" ht="15.75"/>
    <row r="2" spans="2:8">
      <c r="B2" s="1" t="s">
        <v>5</v>
      </c>
      <c r="C2" s="2" t="s">
        <v>7</v>
      </c>
      <c r="D2" s="3" t="s">
        <v>8</v>
      </c>
      <c r="E2" s="4" t="s">
        <v>1937</v>
      </c>
      <c r="F2" s="5" t="s">
        <v>1938</v>
      </c>
      <c r="G2" s="5" t="s">
        <v>1939</v>
      </c>
      <c r="H2" s="6" t="s">
        <v>1940</v>
      </c>
    </row>
    <row r="3" spans="2:8">
      <c r="B3" s="7"/>
      <c r="C3" s="8"/>
      <c r="D3" s="9"/>
      <c r="E3" s="10"/>
      <c r="F3" s="10"/>
      <c r="G3" s="10"/>
      <c r="H3" s="6"/>
    </row>
    <row r="4" ht="15.75" spans="2:8">
      <c r="B4" s="7"/>
      <c r="C4" s="11"/>
      <c r="D4" s="9"/>
      <c r="E4" s="10"/>
      <c r="F4" s="10"/>
      <c r="G4" s="10"/>
      <c r="H4" s="6"/>
    </row>
    <row r="5" spans="2:8">
      <c r="B5" s="12" t="s">
        <v>24</v>
      </c>
      <c r="C5" s="13" t="s">
        <v>26</v>
      </c>
      <c r="D5" s="14" t="s">
        <v>27</v>
      </c>
      <c r="E5" s="15" t="s">
        <v>1941</v>
      </c>
      <c r="F5" s="16" t="s">
        <v>1734</v>
      </c>
      <c r="G5" s="17" t="str">
        <f>_xlfn.XLOOKUP(D5,[1]DP!$F:$F,[1]DP!$E:$E,"-")</f>
        <v>APRI NUR YUSUP</v>
      </c>
      <c r="H5" s="18" t="str">
        <f>_xlfn.XLOOKUP(D5,[11]sheet!$B:$B,[11]sheet!$A:$A,0)</f>
        <v>JKT41W</v>
      </c>
    </row>
    <row r="6" spans="2:8">
      <c r="B6" s="19" t="s">
        <v>24</v>
      </c>
      <c r="C6" s="17" t="s">
        <v>26</v>
      </c>
      <c r="D6" s="20" t="s">
        <v>28</v>
      </c>
      <c r="E6" s="21" t="s">
        <v>1941</v>
      </c>
      <c r="F6" s="22" t="s">
        <v>1734</v>
      </c>
      <c r="G6" s="17" t="str">
        <f>_xlfn.XLOOKUP(D6,[1]DP!$F:$F,[1]DP!$E:$E,"-")</f>
        <v>RIZKY ADITYAWARMAN</v>
      </c>
      <c r="H6" s="18" t="str">
        <f>_xlfn.XLOOKUP(D6,[11]sheet!$B:$B,[11]sheet!$A:$A,0)</f>
        <v>JKT43D</v>
      </c>
    </row>
    <row r="7" spans="2:8">
      <c r="B7" s="19" t="s">
        <v>24</v>
      </c>
      <c r="C7" s="17" t="s">
        <v>26</v>
      </c>
      <c r="D7" s="20" t="s">
        <v>29</v>
      </c>
      <c r="E7" s="21" t="s">
        <v>1916</v>
      </c>
      <c r="F7" s="22" t="s">
        <v>1734</v>
      </c>
      <c r="G7" s="17" t="str">
        <f>_xlfn.XLOOKUP(D7,[1]DP!$F:$F,[1]DP!$E:$E,"-")</f>
        <v>RUBBY ROCHMAN</v>
      </c>
      <c r="H7" s="18" t="str">
        <f>_xlfn.XLOOKUP(D7,[11]sheet!$B:$B,[11]sheet!$A:$A,0)</f>
        <v>JKT08L</v>
      </c>
    </row>
    <row r="8" spans="2:8">
      <c r="B8" s="19" t="s">
        <v>24</v>
      </c>
      <c r="C8" s="17" t="s">
        <v>26</v>
      </c>
      <c r="D8" s="20" t="s">
        <v>30</v>
      </c>
      <c r="E8" s="21" t="s">
        <v>1916</v>
      </c>
      <c r="F8" s="22" t="s">
        <v>1734</v>
      </c>
      <c r="G8" s="17" t="str">
        <f>_xlfn.XLOOKUP(D8,[1]DP!$F:$F,[1]DP!$E:$E,"-")</f>
        <v>ARDY KRISNANTO</v>
      </c>
      <c r="H8" s="18" t="str">
        <f>_xlfn.XLOOKUP(D8,[11]sheet!$B:$B,[11]sheet!$A:$A,0)</f>
        <v>JKT08I</v>
      </c>
    </row>
    <row r="9" spans="2:8">
      <c r="B9" s="19" t="s">
        <v>24</v>
      </c>
      <c r="C9" s="17" t="s">
        <v>26</v>
      </c>
      <c r="D9" s="20" t="s">
        <v>31</v>
      </c>
      <c r="E9" s="21" t="s">
        <v>1941</v>
      </c>
      <c r="F9" s="22" t="s">
        <v>1734</v>
      </c>
      <c r="G9" s="17" t="str">
        <f>_xlfn.XLOOKUP(D9,[1]DP!$F:$F,[1]DP!$E:$E,"-")</f>
        <v>RUBBY ROCHMAN</v>
      </c>
      <c r="H9" s="18" t="str">
        <f>_xlfn.XLOOKUP(D9,[11]sheet!$B:$B,[11]sheet!$A:$A,0)</f>
        <v>JKT41T</v>
      </c>
    </row>
    <row r="10" spans="2:8">
      <c r="B10" s="19" t="s">
        <v>24</v>
      </c>
      <c r="C10" s="17" t="s">
        <v>26</v>
      </c>
      <c r="D10" s="20" t="s">
        <v>32</v>
      </c>
      <c r="E10" s="21" t="s">
        <v>1941</v>
      </c>
      <c r="F10" s="22" t="s">
        <v>1734</v>
      </c>
      <c r="G10" s="17" t="str">
        <f>_xlfn.XLOOKUP(D10,[1]DP!$F:$F,[1]DP!$E:$E,"-")</f>
        <v>HENLY KURNIAWAN</v>
      </c>
      <c r="H10" s="18" t="str">
        <f>_xlfn.XLOOKUP(D10,[11]sheet!$B:$B,[11]sheet!$A:$A,0)</f>
        <v>JKT30A</v>
      </c>
    </row>
    <row r="11" spans="2:8">
      <c r="B11" s="19" t="s">
        <v>24</v>
      </c>
      <c r="C11" s="17" t="s">
        <v>26</v>
      </c>
      <c r="D11" s="20" t="s">
        <v>34</v>
      </c>
      <c r="E11" s="21" t="s">
        <v>1941</v>
      </c>
      <c r="F11" s="22" t="s">
        <v>1734</v>
      </c>
      <c r="G11" s="17" t="str">
        <f>_xlfn.XLOOKUP(D11,[1]DP!$F:$F,[1]DP!$E:$E,"-")</f>
        <v>RIZKY ADITYAWARMAN</v>
      </c>
      <c r="H11" s="18" t="str">
        <f>_xlfn.XLOOKUP(D11,[11]sheet!$B:$B,[11]sheet!$A:$A,0)</f>
        <v>JKT43Q</v>
      </c>
    </row>
    <row r="12" spans="2:8">
      <c r="B12" s="19" t="s">
        <v>24</v>
      </c>
      <c r="C12" s="17" t="s">
        <v>26</v>
      </c>
      <c r="D12" s="20" t="s">
        <v>35</v>
      </c>
      <c r="E12" s="21" t="s">
        <v>1916</v>
      </c>
      <c r="F12" s="22" t="s">
        <v>1734</v>
      </c>
      <c r="G12" s="17" t="str">
        <f>_xlfn.XLOOKUP(D12,[1]DP!$F:$F,[1]DP!$E:$E,"-")</f>
        <v>RUBBY ROCHMAN</v>
      </c>
      <c r="H12" s="18" t="str">
        <f>_xlfn.XLOOKUP(D12,[11]sheet!$B:$B,[11]sheet!$A:$A,0)</f>
        <v>JKT08C</v>
      </c>
    </row>
    <row r="13" spans="2:8">
      <c r="B13" s="19" t="s">
        <v>24</v>
      </c>
      <c r="C13" s="17" t="s">
        <v>26</v>
      </c>
      <c r="D13" s="20" t="s">
        <v>36</v>
      </c>
      <c r="E13" s="21" t="s">
        <v>1916</v>
      </c>
      <c r="F13" s="22" t="s">
        <v>1738</v>
      </c>
      <c r="G13" s="17" t="str">
        <f>_xlfn.XLOOKUP(D13,[1]DP!$F:$F,[1]DP!$E:$E,"-")</f>
        <v>ALFIN WARDANA</v>
      </c>
      <c r="H13" s="18" t="str">
        <f>_xlfn.XLOOKUP(D13,[11]sheet!$B:$B,[11]sheet!$A:$A,0)</f>
        <v>JKT11</v>
      </c>
    </row>
    <row r="14" spans="2:8">
      <c r="B14" s="19" t="s">
        <v>24</v>
      </c>
      <c r="C14" s="17" t="s">
        <v>26</v>
      </c>
      <c r="D14" s="20" t="s">
        <v>37</v>
      </c>
      <c r="E14" s="21" t="s">
        <v>1916</v>
      </c>
      <c r="F14" s="22" t="s">
        <v>1738</v>
      </c>
      <c r="G14" s="17" t="str">
        <f>_xlfn.XLOOKUP(D14,[1]DP!$F:$F,[1]DP!$E:$E,"-")</f>
        <v>EKA PRATAMA BAHARA</v>
      </c>
      <c r="H14" s="18" t="str">
        <f>_xlfn.XLOOKUP(D14,[11]sheet!$B:$B,[11]sheet!$A:$A,0)</f>
        <v>JKT12</v>
      </c>
    </row>
    <row r="15" spans="2:8">
      <c r="B15" s="19" t="s">
        <v>24</v>
      </c>
      <c r="C15" s="17" t="s">
        <v>26</v>
      </c>
      <c r="D15" s="20" t="s">
        <v>38</v>
      </c>
      <c r="E15" s="21" t="s">
        <v>1941</v>
      </c>
      <c r="F15" s="22" t="s">
        <v>1738</v>
      </c>
      <c r="G15" s="17" t="str">
        <f>_xlfn.XLOOKUP(D15,[1]DP!$F:$F,[1]DP!$E:$E,"-")</f>
        <v>RENGGA SAPUTRA</v>
      </c>
      <c r="H15" s="18" t="str">
        <f>_xlfn.XLOOKUP(D15,[11]sheet!$B:$B,[11]sheet!$A:$A,0)</f>
        <v>JKT45I</v>
      </c>
    </row>
    <row r="16" spans="2:8">
      <c r="B16" s="19" t="s">
        <v>24</v>
      </c>
      <c r="C16" s="17" t="s">
        <v>26</v>
      </c>
      <c r="D16" s="20" t="s">
        <v>39</v>
      </c>
      <c r="E16" s="21" t="s">
        <v>1916</v>
      </c>
      <c r="F16" s="22" t="s">
        <v>1738</v>
      </c>
      <c r="G16" s="17" t="str">
        <f>_xlfn.XLOOKUP(D16,[1]DP!$F:$F,[1]DP!$E:$E,"-")</f>
        <v>PAZRI FIRDAUS</v>
      </c>
      <c r="H16" s="18" t="str">
        <f>_xlfn.XLOOKUP(D16,[11]sheet!$B:$B,[11]sheet!$A:$A,0)</f>
        <v>JKT13K</v>
      </c>
    </row>
    <row r="17" spans="2:8">
      <c r="B17" s="19" t="s">
        <v>24</v>
      </c>
      <c r="C17" s="17" t="s">
        <v>26</v>
      </c>
      <c r="D17" s="20" t="s">
        <v>40</v>
      </c>
      <c r="E17" s="21" t="s">
        <v>1941</v>
      </c>
      <c r="F17" s="22" t="s">
        <v>1738</v>
      </c>
      <c r="G17" s="17" t="str">
        <f>_xlfn.XLOOKUP(D17,[1]DP!$F:$F,[1]DP!$E:$E,"-")</f>
        <v>RENGGA SAPUTRA</v>
      </c>
      <c r="H17" s="18" t="str">
        <f>_xlfn.XLOOKUP(D17,[11]sheet!$B:$B,[11]sheet!$A:$A,0)</f>
        <v>JKT45L</v>
      </c>
    </row>
    <row r="18" spans="2:8">
      <c r="B18" s="19" t="s">
        <v>24</v>
      </c>
      <c r="C18" s="17" t="s">
        <v>26</v>
      </c>
      <c r="D18" s="20" t="s">
        <v>41</v>
      </c>
      <c r="E18" s="21" t="s">
        <v>1941</v>
      </c>
      <c r="F18" s="22" t="s">
        <v>1738</v>
      </c>
      <c r="G18" s="17" t="str">
        <f>_xlfn.XLOOKUP(D18,[1]DP!$F:$F,[1]DP!$E:$E,"-")</f>
        <v>RENGGA SAPUTRA</v>
      </c>
      <c r="H18" s="18" t="str">
        <f>_xlfn.XLOOKUP(D18,[11]sheet!$B:$B,[11]sheet!$A:$A,0)</f>
        <v>JKT45B</v>
      </c>
    </row>
    <row r="19" spans="2:8">
      <c r="B19" s="19" t="s">
        <v>24</v>
      </c>
      <c r="C19" s="17" t="s">
        <v>26</v>
      </c>
      <c r="D19" s="20" t="s">
        <v>42</v>
      </c>
      <c r="E19" s="21" t="s">
        <v>1941</v>
      </c>
      <c r="F19" s="22" t="s">
        <v>1740</v>
      </c>
      <c r="G19" s="17" t="str">
        <f>_xlfn.XLOOKUP(D19,[1]DP!$F:$F,[1]DP!$E:$E,"-")</f>
        <v>NUGROHO HARI KUNCAHYO</v>
      </c>
      <c r="H19" s="18" t="str">
        <f>_xlfn.XLOOKUP(D19,[11]sheet!$B:$B,[11]sheet!$A:$A,0)</f>
        <v>JKT53C</v>
      </c>
    </row>
    <row r="20" spans="2:8">
      <c r="B20" s="19" t="s">
        <v>24</v>
      </c>
      <c r="C20" s="17" t="s">
        <v>26</v>
      </c>
      <c r="D20" s="20" t="s">
        <v>43</v>
      </c>
      <c r="E20" s="21" t="s">
        <v>1916</v>
      </c>
      <c r="F20" s="22" t="s">
        <v>1740</v>
      </c>
      <c r="G20" s="17" t="str">
        <f>_xlfn.XLOOKUP(D20,[1]DP!$F:$F,[1]DP!$E:$E,"-")</f>
        <v>AHMAD KAMAL</v>
      </c>
      <c r="H20" s="18" t="str">
        <f>_xlfn.XLOOKUP(D20,[11]sheet!$B:$B,[11]sheet!$A:$A,0)</f>
        <v>JKT18N</v>
      </c>
    </row>
    <row r="21" spans="2:8">
      <c r="B21" s="19" t="s">
        <v>24</v>
      </c>
      <c r="C21" s="17" t="s">
        <v>26</v>
      </c>
      <c r="D21" s="20" t="s">
        <v>44</v>
      </c>
      <c r="E21" s="21" t="s">
        <v>1941</v>
      </c>
      <c r="F21" s="22" t="s">
        <v>1740</v>
      </c>
      <c r="G21" s="17" t="str">
        <f>_xlfn.XLOOKUP(D21,[1]DP!$F:$F,[1]DP!$E:$E,"-")</f>
        <v>QORI SEKENAWAN OSADI</v>
      </c>
      <c r="H21" s="18" t="str">
        <f>_xlfn.XLOOKUP(D21,[11]sheet!$B:$B,[11]sheet!$A:$A,0)</f>
        <v>JKT61C</v>
      </c>
    </row>
    <row r="22" spans="2:8">
      <c r="B22" s="19" t="s">
        <v>24</v>
      </c>
      <c r="C22" s="17" t="s">
        <v>26</v>
      </c>
      <c r="D22" s="20" t="s">
        <v>45</v>
      </c>
      <c r="E22" s="21" t="s">
        <v>1916</v>
      </c>
      <c r="F22" s="22" t="s">
        <v>1740</v>
      </c>
      <c r="G22" s="17" t="str">
        <f>_xlfn.XLOOKUP(D22,[1]DP!$F:$F,[1]DP!$E:$E,"-")</f>
        <v>RIO PERMANNA WIJAYA</v>
      </c>
      <c r="H22" s="18" t="str">
        <f>_xlfn.XLOOKUP(D22,[11]sheet!$B:$B,[11]sheet!$A:$A,0)</f>
        <v>JKT20J</v>
      </c>
    </row>
    <row r="23" spans="2:8">
      <c r="B23" s="19" t="s">
        <v>24</v>
      </c>
      <c r="C23" s="17" t="s">
        <v>26</v>
      </c>
      <c r="D23" s="20" t="s">
        <v>46</v>
      </c>
      <c r="E23" s="21" t="s">
        <v>1916</v>
      </c>
      <c r="F23" s="22" t="s">
        <v>1740</v>
      </c>
      <c r="G23" s="17" t="str">
        <f>_xlfn.XLOOKUP(D23,[1]DP!$F:$F,[1]DP!$E:$E,"-")</f>
        <v>PAMUJI RYAN ANDRIANTO</v>
      </c>
      <c r="H23" s="18" t="str">
        <f>_xlfn.XLOOKUP(D23,[11]sheet!$B:$B,[11]sheet!$A:$A,0)</f>
        <v>JKT19K</v>
      </c>
    </row>
    <row r="24" spans="2:8">
      <c r="B24" s="19" t="s">
        <v>24</v>
      </c>
      <c r="C24" s="17" t="s">
        <v>26</v>
      </c>
      <c r="D24" s="20" t="s">
        <v>47</v>
      </c>
      <c r="E24" s="21" t="s">
        <v>1941</v>
      </c>
      <c r="F24" s="22" t="s">
        <v>1740</v>
      </c>
      <c r="G24" s="17" t="str">
        <f>_xlfn.XLOOKUP(D24,[1]DP!$F:$F,[1]DP!$E:$E,"-")</f>
        <v>ARDY SASMOYO</v>
      </c>
      <c r="H24" s="18" t="str">
        <f>_xlfn.XLOOKUP(D24,[11]sheet!$B:$B,[11]sheet!$A:$A,0)</f>
        <v>JKT47C</v>
      </c>
    </row>
    <row r="25" spans="2:8">
      <c r="B25" s="19" t="s">
        <v>24</v>
      </c>
      <c r="C25" s="17" t="s">
        <v>26</v>
      </c>
      <c r="D25" s="20" t="s">
        <v>48</v>
      </c>
      <c r="E25" s="21" t="s">
        <v>1941</v>
      </c>
      <c r="F25" s="22" t="s">
        <v>1740</v>
      </c>
      <c r="G25" s="17" t="str">
        <f>_xlfn.XLOOKUP(D25,[1]DP!$F:$F,[1]DP!$E:$E,"-")</f>
        <v>HENDRI ADITYA</v>
      </c>
      <c r="H25" s="18" t="str">
        <f>_xlfn.XLOOKUP(D25,[11]sheet!$B:$B,[11]sheet!$A:$A,0)</f>
        <v>JKT50K</v>
      </c>
    </row>
    <row r="26" spans="2:8">
      <c r="B26" s="19" t="s">
        <v>24</v>
      </c>
      <c r="C26" s="17" t="s">
        <v>26</v>
      </c>
      <c r="D26" s="20" t="s">
        <v>49</v>
      </c>
      <c r="E26" s="21" t="s">
        <v>1916</v>
      </c>
      <c r="F26" s="22" t="s">
        <v>1745</v>
      </c>
      <c r="G26" s="17" t="str">
        <f>_xlfn.XLOOKUP(D26,[1]DP!$F:$F,[1]DP!$E:$E,"-")</f>
        <v>YODY EVANDER LODEWIJK N.</v>
      </c>
      <c r="H26" s="18" t="str">
        <f>_xlfn.XLOOKUP(D26,[11]sheet!$B:$B,[11]sheet!$A:$A,0)</f>
        <v>JKT17K</v>
      </c>
    </row>
    <row r="27" spans="2:8">
      <c r="B27" s="19" t="s">
        <v>24</v>
      </c>
      <c r="C27" s="17" t="s">
        <v>26</v>
      </c>
      <c r="D27" s="20" t="s">
        <v>50</v>
      </c>
      <c r="E27" s="21" t="s">
        <v>1916</v>
      </c>
      <c r="F27" s="22" t="s">
        <v>1745</v>
      </c>
      <c r="G27" s="17" t="str">
        <f>_xlfn.XLOOKUP(D27,[1]DP!$F:$F,[1]DP!$E:$E,"-")</f>
        <v>HUSEIN AL IDRUS ANHAR</v>
      </c>
      <c r="H27" s="18" t="str">
        <f>_xlfn.XLOOKUP(D27,[11]sheet!$B:$B,[11]sheet!$A:$A,0)</f>
        <v>JKT25Q</v>
      </c>
    </row>
    <row r="28" spans="2:8">
      <c r="B28" s="19" t="s">
        <v>24</v>
      </c>
      <c r="C28" s="17" t="s">
        <v>26</v>
      </c>
      <c r="D28" s="20" t="s">
        <v>51</v>
      </c>
      <c r="E28" s="21" t="s">
        <v>1916</v>
      </c>
      <c r="F28" s="22" t="s">
        <v>1745</v>
      </c>
      <c r="G28" s="17" t="str">
        <f>_xlfn.XLOOKUP(D28,[1]DP!$F:$F,[1]DP!$E:$E,"-")</f>
        <v>NOVENDRA ALDI MUHAMMAD</v>
      </c>
      <c r="H28" s="18" t="str">
        <f>_xlfn.XLOOKUP(D28,[11]sheet!$B:$B,[11]sheet!$A:$A,0)</f>
        <v>JKT20C</v>
      </c>
    </row>
    <row r="29" spans="2:8">
      <c r="B29" s="19" t="s">
        <v>24</v>
      </c>
      <c r="C29" s="17" t="s">
        <v>26</v>
      </c>
      <c r="D29" s="20" t="s">
        <v>52</v>
      </c>
      <c r="E29" s="21" t="s">
        <v>1941</v>
      </c>
      <c r="F29" s="22" t="s">
        <v>1745</v>
      </c>
      <c r="G29" s="17" t="str">
        <f>_xlfn.XLOOKUP(D29,[1]DP!$F:$F,[1]DP!$E:$E,"-")</f>
        <v>YODY EVANDER LODEWIJK N.</v>
      </c>
      <c r="H29" s="18" t="str">
        <f>_xlfn.XLOOKUP(D29,[11]sheet!$B:$B,[11]sheet!$A:$A,0)</f>
        <v>JKT52I</v>
      </c>
    </row>
    <row r="30" spans="2:8">
      <c r="B30" s="19" t="s">
        <v>24</v>
      </c>
      <c r="C30" s="17" t="s">
        <v>26</v>
      </c>
      <c r="D30" s="20" t="s">
        <v>53</v>
      </c>
      <c r="E30" s="21" t="s">
        <v>1916</v>
      </c>
      <c r="F30" s="22" t="s">
        <v>1745</v>
      </c>
      <c r="G30" s="17" t="str">
        <f>_xlfn.XLOOKUP(D30,[1]DP!$F:$F,[1]DP!$E:$E,"-")</f>
        <v>MUHAMAD FAISAL</v>
      </c>
      <c r="H30" s="18" t="str">
        <f>_xlfn.XLOOKUP(D30,[11]sheet!$B:$B,[11]sheet!$A:$A,0)</f>
        <v>JKT25</v>
      </c>
    </row>
    <row r="31" spans="2:8">
      <c r="B31" s="19" t="s">
        <v>24</v>
      </c>
      <c r="C31" s="17" t="s">
        <v>26</v>
      </c>
      <c r="D31" s="20" t="s">
        <v>54</v>
      </c>
      <c r="E31" s="21" t="s">
        <v>1941</v>
      </c>
      <c r="F31" s="22" t="s">
        <v>1745</v>
      </c>
      <c r="G31" s="17" t="str">
        <f>_xlfn.XLOOKUP(D31,[1]DP!$F:$F,[1]DP!$E:$E,"-")</f>
        <v>ROYMAN</v>
      </c>
      <c r="H31" s="18" t="str">
        <f>_xlfn.XLOOKUP(D31,[11]sheet!$B:$B,[11]sheet!$A:$A,0)</f>
        <v>JKT50I</v>
      </c>
    </row>
    <row r="32" spans="2:8">
      <c r="B32" s="19" t="s">
        <v>24</v>
      </c>
      <c r="C32" s="17" t="s">
        <v>26</v>
      </c>
      <c r="D32" s="20" t="s">
        <v>55</v>
      </c>
      <c r="E32" s="21" t="s">
        <v>1916</v>
      </c>
      <c r="F32" s="22" t="s">
        <v>1750</v>
      </c>
      <c r="G32" s="17" t="str">
        <f>_xlfn.XLOOKUP(D32,[1]DP!$F:$F,[1]DP!$E:$E,"-")</f>
        <v>MAHMUD H</v>
      </c>
      <c r="H32" s="18" t="str">
        <f>_xlfn.XLOOKUP(D32,[11]sheet!$B:$B,[11]sheet!$A:$A,0)</f>
        <v>JKT16Q</v>
      </c>
    </row>
    <row r="33" spans="2:8">
      <c r="B33" s="19" t="s">
        <v>24</v>
      </c>
      <c r="C33" s="17" t="s">
        <v>26</v>
      </c>
      <c r="D33" s="20" t="s">
        <v>56</v>
      </c>
      <c r="E33" s="21" t="s">
        <v>1916</v>
      </c>
      <c r="F33" s="22" t="s">
        <v>1750</v>
      </c>
      <c r="G33" s="17" t="str">
        <f>_xlfn.XLOOKUP(D33,[1]DP!$F:$F,[1]DP!$E:$E,"-")</f>
        <v>ARMAN SURYADI</v>
      </c>
      <c r="H33" s="18" t="str">
        <f>_xlfn.XLOOKUP(D33,[11]sheet!$B:$B,[11]sheet!$A:$A,0)</f>
        <v>JKT16O</v>
      </c>
    </row>
    <row r="34" spans="2:8">
      <c r="B34" s="19" t="s">
        <v>24</v>
      </c>
      <c r="C34" s="17" t="s">
        <v>26</v>
      </c>
      <c r="D34" s="20" t="s">
        <v>57</v>
      </c>
      <c r="E34" s="21" t="s">
        <v>1916</v>
      </c>
      <c r="F34" s="22" t="s">
        <v>1750</v>
      </c>
      <c r="G34" s="17" t="str">
        <f>_xlfn.XLOOKUP(D34,[1]DP!$F:$F,[1]DP!$E:$E,"-")</f>
        <v>TADIN SAPUTRA</v>
      </c>
      <c r="H34" s="18" t="str">
        <f>_xlfn.XLOOKUP(D34,[11]sheet!$B:$B,[11]sheet!$A:$A,0)</f>
        <v>JKT10B</v>
      </c>
    </row>
    <row r="35" spans="2:8">
      <c r="B35" s="19" t="s">
        <v>24</v>
      </c>
      <c r="C35" s="17" t="s">
        <v>26</v>
      </c>
      <c r="D35" s="20" t="s">
        <v>58</v>
      </c>
      <c r="E35" s="21" t="s">
        <v>1916</v>
      </c>
      <c r="F35" s="22" t="s">
        <v>1750</v>
      </c>
      <c r="G35" s="17" t="str">
        <f>_xlfn.XLOOKUP(D35,[1]DP!$F:$F,[1]DP!$E:$E,"-")</f>
        <v>SATRIO KESIT WICAKSONO</v>
      </c>
      <c r="H35" s="18" t="str">
        <f>_xlfn.XLOOKUP(D35,[11]sheet!$B:$B,[11]sheet!$A:$A,0)</f>
        <v>JKT16R</v>
      </c>
    </row>
    <row r="36" spans="2:8">
      <c r="B36" s="19" t="s">
        <v>24</v>
      </c>
      <c r="C36" s="17" t="s">
        <v>26</v>
      </c>
      <c r="D36" s="20" t="s">
        <v>59</v>
      </c>
      <c r="E36" s="21" t="s">
        <v>1941</v>
      </c>
      <c r="F36" s="22" t="s">
        <v>1750</v>
      </c>
      <c r="G36" s="17" t="str">
        <f>_xlfn.XLOOKUP(D36,[1]DP!$F:$F,[1]DP!$E:$E,"-")</f>
        <v>MUHAMMAD IQBAL</v>
      </c>
      <c r="H36" s="18" t="str">
        <f>_xlfn.XLOOKUP(D36,[11]sheet!$B:$B,[11]sheet!$A:$A,0)</f>
        <v>JKT51G</v>
      </c>
    </row>
    <row r="37" spans="2:8">
      <c r="B37" s="19" t="s">
        <v>24</v>
      </c>
      <c r="C37" s="17" t="s">
        <v>26</v>
      </c>
      <c r="D37" s="20" t="s">
        <v>60</v>
      </c>
      <c r="E37" s="21" t="s">
        <v>1916</v>
      </c>
      <c r="F37" s="22" t="s">
        <v>1750</v>
      </c>
      <c r="G37" s="17" t="str">
        <f>_xlfn.XLOOKUP(D37,[1]DP!$F:$F,[1]DP!$E:$E,"-")</f>
        <v>PAZRIN HIDAYAT</v>
      </c>
      <c r="H37" s="18" t="str">
        <f>_xlfn.XLOOKUP(D37,[11]sheet!$B:$B,[11]sheet!$A:$A,0)</f>
        <v>JKT10H</v>
      </c>
    </row>
    <row r="38" spans="2:8">
      <c r="B38" s="19" t="s">
        <v>24</v>
      </c>
      <c r="C38" s="17" t="s">
        <v>26</v>
      </c>
      <c r="D38" s="20" t="s">
        <v>61</v>
      </c>
      <c r="E38" s="21" t="s">
        <v>1916</v>
      </c>
      <c r="F38" s="22" t="s">
        <v>1750</v>
      </c>
      <c r="G38" s="17" t="str">
        <f>_xlfn.XLOOKUP(D38,[1]DP!$F:$F,[1]DP!$E:$E,"-")</f>
        <v>LILIS INDRA WATI</v>
      </c>
      <c r="H38" s="18" t="str">
        <f>_xlfn.XLOOKUP(D38,[11]sheet!$B:$B,[11]sheet!$A:$A,0)</f>
        <v>JKT16P</v>
      </c>
    </row>
    <row r="39" spans="2:8">
      <c r="B39" s="19" t="s">
        <v>24</v>
      </c>
      <c r="C39" s="17" t="s">
        <v>26</v>
      </c>
      <c r="D39" s="20" t="s">
        <v>62</v>
      </c>
      <c r="E39" s="21" t="s">
        <v>1916</v>
      </c>
      <c r="F39" s="22" t="s">
        <v>1758</v>
      </c>
      <c r="G39" s="17" t="str">
        <f>_xlfn.XLOOKUP(D39,[1]DP!$F:$F,[1]DP!$E:$E,"-")</f>
        <v>FIRMAN SYAHPUTRA</v>
      </c>
      <c r="H39" s="18" t="str">
        <f>_xlfn.XLOOKUP(D39,[11]sheet!$B:$B,[11]sheet!$A:$A,0)</f>
        <v>JKT02S</v>
      </c>
    </row>
    <row r="40" spans="2:8">
      <c r="B40" s="19" t="s">
        <v>24</v>
      </c>
      <c r="C40" s="17" t="s">
        <v>26</v>
      </c>
      <c r="D40" s="20" t="s">
        <v>63</v>
      </c>
      <c r="E40" s="21" t="s">
        <v>1916</v>
      </c>
      <c r="F40" s="22" t="s">
        <v>1758</v>
      </c>
      <c r="G40" s="17" t="str">
        <f>_xlfn.XLOOKUP(D40,[1]DP!$F:$F,[1]DP!$E:$E,"-")</f>
        <v>RIDWAN ALDIANSYAH</v>
      </c>
      <c r="H40" s="18" t="str">
        <f>_xlfn.XLOOKUP(D40,[11]sheet!$B:$B,[11]sheet!$A:$A,0)</f>
        <v>JKT26I</v>
      </c>
    </row>
    <row r="41" spans="2:8">
      <c r="B41" s="19" t="s">
        <v>24</v>
      </c>
      <c r="C41" s="17" t="s">
        <v>26</v>
      </c>
      <c r="D41" s="20" t="s">
        <v>64</v>
      </c>
      <c r="E41" s="21" t="s">
        <v>1941</v>
      </c>
      <c r="F41" s="22" t="s">
        <v>1758</v>
      </c>
      <c r="G41" s="17" t="str">
        <f>_xlfn.XLOOKUP(D41,[1]DP!$F:$F,[1]DP!$E:$E,"-")</f>
        <v>SAMSU RIJAL</v>
      </c>
      <c r="H41" s="18" t="str">
        <f>_xlfn.XLOOKUP(D41,[11]sheet!$B:$B,[11]sheet!$A:$A,0)</f>
        <v>JKT28D</v>
      </c>
    </row>
    <row r="42" spans="2:8">
      <c r="B42" s="19" t="s">
        <v>24</v>
      </c>
      <c r="C42" s="17" t="s">
        <v>26</v>
      </c>
      <c r="D42" s="20" t="s">
        <v>1763</v>
      </c>
      <c r="E42" s="21" t="s">
        <v>1941</v>
      </c>
      <c r="F42" s="22" t="s">
        <v>1758</v>
      </c>
      <c r="G42" s="17" t="str">
        <f>_xlfn.XLOOKUP(D42,[1]DP!$F:$F,[1]DP!$E:$E,"-")</f>
        <v>RAKA FAHRIZKI</v>
      </c>
      <c r="H42" s="18" t="str">
        <f>_xlfn.XLOOKUP(D42,[11]sheet!$B:$B,[11]sheet!$A:$A,0)</f>
        <v>JKT33C</v>
      </c>
    </row>
    <row r="43" spans="2:8">
      <c r="B43" s="19" t="s">
        <v>24</v>
      </c>
      <c r="C43" s="17" t="s">
        <v>26</v>
      </c>
      <c r="D43" s="20" t="s">
        <v>65</v>
      </c>
      <c r="E43" s="21" t="s">
        <v>1941</v>
      </c>
      <c r="F43" s="22" t="s">
        <v>1758</v>
      </c>
      <c r="G43" s="17" t="str">
        <f>_xlfn.XLOOKUP(D43,[1]DP!$F:$F,[1]DP!$E:$E,"-")</f>
        <v>NUR KHUSJANANTO</v>
      </c>
      <c r="H43" s="18" t="str">
        <f>_xlfn.XLOOKUP(D43,[11]sheet!$B:$B,[11]sheet!$A:$A,0)</f>
        <v>JKT33O</v>
      </c>
    </row>
    <row r="44" spans="2:8">
      <c r="B44" s="19" t="s">
        <v>24</v>
      </c>
      <c r="C44" s="17" t="s">
        <v>26</v>
      </c>
      <c r="D44" s="20" t="s">
        <v>66</v>
      </c>
      <c r="E44" s="21" t="s">
        <v>1941</v>
      </c>
      <c r="F44" s="22" t="s">
        <v>1758</v>
      </c>
      <c r="G44" s="17" t="str">
        <f>_xlfn.XLOOKUP(D44,[1]DP!$F:$F,[1]DP!$E:$E,"-")</f>
        <v>LUKMAN NULHAKIM</v>
      </c>
      <c r="H44" s="18" t="str">
        <f>_xlfn.XLOOKUP(D44,[11]sheet!$B:$B,[11]sheet!$A:$A,0)</f>
        <v>JKT36M</v>
      </c>
    </row>
    <row r="45" spans="2:8">
      <c r="B45" s="19" t="s">
        <v>24</v>
      </c>
      <c r="C45" s="17" t="s">
        <v>26</v>
      </c>
      <c r="D45" s="20" t="s">
        <v>67</v>
      </c>
      <c r="E45" s="21" t="s">
        <v>1941</v>
      </c>
      <c r="F45" s="22" t="s">
        <v>1758</v>
      </c>
      <c r="G45" s="17" t="str">
        <f>_xlfn.XLOOKUP(D45,[1]DP!$F:$F,[1]DP!$E:$E,"-")</f>
        <v>SAMSU RIJAL</v>
      </c>
      <c r="H45" s="18" t="str">
        <f>_xlfn.XLOOKUP(D45,[11]sheet!$B:$B,[11]sheet!$A:$A,0)</f>
        <v>JKT28I</v>
      </c>
    </row>
    <row r="46" spans="2:8">
      <c r="B46" s="19" t="s">
        <v>24</v>
      </c>
      <c r="C46" s="17" t="s">
        <v>26</v>
      </c>
      <c r="D46" s="20" t="s">
        <v>68</v>
      </c>
      <c r="E46" s="21" t="s">
        <v>1916</v>
      </c>
      <c r="F46" s="22" t="s">
        <v>1766</v>
      </c>
      <c r="G46" s="17" t="str">
        <f>_xlfn.XLOOKUP(D46,[1]DP!$F:$F,[1]DP!$E:$E,"-")</f>
        <v>MUHAMMAD MUGHNIL LABIB</v>
      </c>
      <c r="H46" s="18" t="str">
        <f>_xlfn.XLOOKUP(D46,[11]sheet!$B:$B,[11]sheet!$A:$A,0)</f>
        <v>JKT21R</v>
      </c>
    </row>
    <row r="47" spans="2:8">
      <c r="B47" s="19" t="s">
        <v>24</v>
      </c>
      <c r="C47" s="17" t="s">
        <v>26</v>
      </c>
      <c r="D47" s="20" t="s">
        <v>69</v>
      </c>
      <c r="E47" s="21" t="s">
        <v>1916</v>
      </c>
      <c r="F47" s="22" t="s">
        <v>1766</v>
      </c>
      <c r="G47" s="17" t="str">
        <f>_xlfn.XLOOKUP(D47,[1]DP!$F:$F,[1]DP!$E:$E,"-")</f>
        <v>RANDI PRIHARTONO</v>
      </c>
      <c r="H47" s="18" t="str">
        <f>_xlfn.XLOOKUP(D47,[11]sheet!$B:$B,[11]sheet!$A:$A,0)</f>
        <v>JKT23Q</v>
      </c>
    </row>
    <row r="48" spans="2:8">
      <c r="B48" s="19" t="s">
        <v>24</v>
      </c>
      <c r="C48" s="17" t="s">
        <v>26</v>
      </c>
      <c r="D48" s="20" t="s">
        <v>70</v>
      </c>
      <c r="E48" s="21" t="s">
        <v>1916</v>
      </c>
      <c r="F48" s="22" t="s">
        <v>1766</v>
      </c>
      <c r="G48" s="17" t="str">
        <f>_xlfn.XLOOKUP(D48,[1]DP!$F:$F,[1]DP!$E:$E,"-")</f>
        <v>PRAMU SINTO</v>
      </c>
      <c r="H48" s="18" t="str">
        <f>_xlfn.XLOOKUP(D48,[11]sheet!$B:$B,[11]sheet!$A:$A,0)</f>
        <v>JKT24K</v>
      </c>
    </row>
    <row r="49" spans="2:8">
      <c r="B49" s="19" t="s">
        <v>24</v>
      </c>
      <c r="C49" s="17" t="s">
        <v>26</v>
      </c>
      <c r="D49" s="20" t="s">
        <v>71</v>
      </c>
      <c r="E49" s="21" t="s">
        <v>1941</v>
      </c>
      <c r="F49" s="22" t="s">
        <v>1766</v>
      </c>
      <c r="G49" s="17" t="str">
        <f>_xlfn.XLOOKUP(D49,[1]DP!$F:$F,[1]DP!$E:$E,"-")</f>
        <v>RAFLI FEBRIANSYAH</v>
      </c>
      <c r="H49" s="18" t="str">
        <f>_xlfn.XLOOKUP(D49,[11]sheet!$B:$B,[11]sheet!$A:$A,0)</f>
        <v>JKT71</v>
      </c>
    </row>
    <row r="50" spans="2:8">
      <c r="B50" s="19" t="s">
        <v>24</v>
      </c>
      <c r="C50" s="17" t="s">
        <v>26</v>
      </c>
      <c r="D50" s="20" t="s">
        <v>72</v>
      </c>
      <c r="E50" s="21" t="s">
        <v>1941</v>
      </c>
      <c r="F50" s="22" t="s">
        <v>1766</v>
      </c>
      <c r="G50" s="17" t="str">
        <f>_xlfn.XLOOKUP(D50,[1]DP!$F:$F,[1]DP!$E:$E,"-")</f>
        <v>DIRA CANA</v>
      </c>
      <c r="H50" s="18" t="str">
        <f>_xlfn.XLOOKUP(D50,[11]sheet!$B:$B,[11]sheet!$A:$A,0)</f>
        <v>JKT62G</v>
      </c>
    </row>
    <row r="51" spans="2:8">
      <c r="B51" s="19" t="s">
        <v>24</v>
      </c>
      <c r="C51" s="17" t="s">
        <v>26</v>
      </c>
      <c r="D51" s="20" t="s">
        <v>73</v>
      </c>
      <c r="E51" s="21" t="s">
        <v>1941</v>
      </c>
      <c r="F51" s="22" t="s">
        <v>1766</v>
      </c>
      <c r="G51" s="17" t="str">
        <f>_xlfn.XLOOKUP(D51,[1]DP!$F:$F,[1]DP!$E:$E,"-")</f>
        <v>DIRA CANA</v>
      </c>
      <c r="H51" s="18" t="str">
        <f>_xlfn.XLOOKUP(D51,[11]sheet!$B:$B,[11]sheet!$A:$A,0)</f>
        <v>JKT62</v>
      </c>
    </row>
    <row r="52" spans="2:8">
      <c r="B52" s="19" t="s">
        <v>24</v>
      </c>
      <c r="C52" s="17" t="s">
        <v>26</v>
      </c>
      <c r="D52" s="20" t="s">
        <v>74</v>
      </c>
      <c r="E52" s="21" t="s">
        <v>1916</v>
      </c>
      <c r="F52" s="22" t="s">
        <v>1766</v>
      </c>
      <c r="G52" s="17" t="str">
        <f>_xlfn.XLOOKUP(D52,[1]DP!$F:$F,[1]DP!$E:$E,"-")</f>
        <v>NOTO IRAWAN</v>
      </c>
      <c r="H52" s="18" t="str">
        <f>_xlfn.XLOOKUP(D52,[11]sheet!$B:$B,[11]sheet!$A:$A,0)</f>
        <v>JKT23P</v>
      </c>
    </row>
    <row r="53" spans="2:8">
      <c r="B53" s="19" t="s">
        <v>24</v>
      </c>
      <c r="C53" s="17" t="s">
        <v>26</v>
      </c>
      <c r="D53" s="20" t="s">
        <v>75</v>
      </c>
      <c r="E53" s="21" t="s">
        <v>1941</v>
      </c>
      <c r="F53" s="22" t="s">
        <v>1766</v>
      </c>
      <c r="G53" s="17" t="str">
        <f>_xlfn.XLOOKUP(D53,[1]DP!$F:$F,[1]DP!$E:$E,"-")</f>
        <v>RENDI ANDIRA</v>
      </c>
      <c r="H53" s="18" t="str">
        <f>_xlfn.XLOOKUP(D53,[11]sheet!$B:$B,[11]sheet!$A:$A,0)</f>
        <v>JKT62C</v>
      </c>
    </row>
    <row r="54" spans="2:8">
      <c r="B54" s="19" t="s">
        <v>24</v>
      </c>
      <c r="C54" s="17" t="s">
        <v>26</v>
      </c>
      <c r="D54" s="20" t="s">
        <v>76</v>
      </c>
      <c r="E54" s="21" t="s">
        <v>1941</v>
      </c>
      <c r="F54" s="22" t="s">
        <v>1766</v>
      </c>
      <c r="G54" s="17" t="str">
        <f>_xlfn.XLOOKUP(D54,[1]DP!$F:$F,[1]DP!$E:$E,"-")</f>
        <v>RAFLI FEBRIANSYAH</v>
      </c>
      <c r="H54" s="18" t="str">
        <f>_xlfn.XLOOKUP(D54,[11]sheet!$B:$B,[11]sheet!$A:$A,0)</f>
        <v>JKT71A</v>
      </c>
    </row>
    <row r="55" spans="2:8">
      <c r="B55" s="19" t="s">
        <v>24</v>
      </c>
      <c r="C55" s="17" t="s">
        <v>26</v>
      </c>
      <c r="D55" s="20" t="s">
        <v>77</v>
      </c>
      <c r="E55" s="21" t="s">
        <v>1916</v>
      </c>
      <c r="F55" s="22" t="s">
        <v>1771</v>
      </c>
      <c r="G55" s="17" t="str">
        <f>_xlfn.XLOOKUP(D55,[1]DP!$F:$F,[1]DP!$E:$E,"-")</f>
        <v>VINNY LESTARI</v>
      </c>
      <c r="H55" s="18" t="str">
        <f>_xlfn.XLOOKUP(D55,[11]sheet!$B:$B,[11]sheet!$A:$A,0)</f>
        <v>JKT03E</v>
      </c>
    </row>
    <row r="56" spans="2:8">
      <c r="B56" s="19" t="s">
        <v>24</v>
      </c>
      <c r="C56" s="17" t="s">
        <v>26</v>
      </c>
      <c r="D56" s="20" t="s">
        <v>78</v>
      </c>
      <c r="E56" s="21" t="s">
        <v>1941</v>
      </c>
      <c r="F56" s="22" t="s">
        <v>1771</v>
      </c>
      <c r="G56" s="17" t="str">
        <f>_xlfn.XLOOKUP(D56,[1]DP!$F:$F,[1]DP!$E:$E,"-")</f>
        <v>MIRZA NURUL FAJAR AHMAD</v>
      </c>
      <c r="H56" s="18" t="str">
        <f>_xlfn.XLOOKUP(D56,[11]sheet!$B:$B,[11]sheet!$A:$A,0)</f>
        <v>JKT31J</v>
      </c>
    </row>
    <row r="57" spans="2:8">
      <c r="B57" s="19" t="s">
        <v>24</v>
      </c>
      <c r="C57" s="17" t="s">
        <v>26</v>
      </c>
      <c r="D57" s="20" t="s">
        <v>79</v>
      </c>
      <c r="E57" s="21" t="s">
        <v>1941</v>
      </c>
      <c r="F57" s="22" t="s">
        <v>1771</v>
      </c>
      <c r="G57" s="17" t="str">
        <f>_xlfn.XLOOKUP(D57,[1]DP!$F:$F,[1]DP!$E:$E,"-")</f>
        <v>FAJAR NUR MAULANA</v>
      </c>
      <c r="H57" s="18" t="str">
        <f>_xlfn.XLOOKUP(D57,[11]sheet!$B:$B,[11]sheet!$A:$A,0)</f>
        <v>JKT31I</v>
      </c>
    </row>
    <row r="58" spans="2:8">
      <c r="B58" s="19" t="s">
        <v>24</v>
      </c>
      <c r="C58" s="17" t="s">
        <v>26</v>
      </c>
      <c r="D58" s="20" t="s">
        <v>81</v>
      </c>
      <c r="E58" s="21" t="s">
        <v>1916</v>
      </c>
      <c r="F58" s="22" t="s">
        <v>1771</v>
      </c>
      <c r="G58" s="17" t="str">
        <f>_xlfn.XLOOKUP(D58,[1]DP!$F:$F,[1]DP!$E:$E,"-")</f>
        <v>TRI ASMA INDRA SAPUTRA</v>
      </c>
      <c r="H58" s="18" t="str">
        <f>_xlfn.XLOOKUP(D58,[11]sheet!$B:$B,[11]sheet!$A:$A,0)</f>
        <v>JKT11M</v>
      </c>
    </row>
    <row r="59" spans="2:8">
      <c r="B59" s="19" t="s">
        <v>24</v>
      </c>
      <c r="C59" s="17" t="s">
        <v>26</v>
      </c>
      <c r="D59" s="20" t="s">
        <v>82</v>
      </c>
      <c r="E59" s="21" t="s">
        <v>1916</v>
      </c>
      <c r="F59" s="22" t="s">
        <v>1771</v>
      </c>
      <c r="G59" s="17" t="str">
        <f>_xlfn.XLOOKUP(D59,[1]DP!$F:$F,[1]DP!$E:$E,"-")</f>
        <v>DAYU CANDRA ISHAK</v>
      </c>
      <c r="H59" s="18" t="str">
        <f>_xlfn.XLOOKUP(D59,[11]sheet!$B:$B,[11]sheet!$A:$A,0)</f>
        <v>JKT21S</v>
      </c>
    </row>
    <row r="60" spans="2:8">
      <c r="B60" s="19" t="s">
        <v>24</v>
      </c>
      <c r="C60" s="17" t="s">
        <v>26</v>
      </c>
      <c r="D60" s="20" t="s">
        <v>83</v>
      </c>
      <c r="E60" s="21" t="s">
        <v>1941</v>
      </c>
      <c r="F60" s="22" t="s">
        <v>1771</v>
      </c>
      <c r="G60" s="17" t="str">
        <f>_xlfn.XLOOKUP(D60,[1]DP!$F:$F,[1]DP!$E:$E,"-")</f>
        <v>DZULFIQAR SADDAM PRAKOSO</v>
      </c>
      <c r="H60" s="18" t="str">
        <f>_xlfn.XLOOKUP(D60,[11]sheet!$B:$B,[11]sheet!$A:$A,0)</f>
        <v>JKT34</v>
      </c>
    </row>
    <row r="61" spans="2:8">
      <c r="B61" s="19" t="s">
        <v>24</v>
      </c>
      <c r="C61" s="17" t="s">
        <v>26</v>
      </c>
      <c r="D61" s="20" t="s">
        <v>84</v>
      </c>
      <c r="E61" s="21" t="s">
        <v>1916</v>
      </c>
      <c r="F61" s="22" t="s">
        <v>1776</v>
      </c>
      <c r="G61" s="17" t="str">
        <f>_xlfn.XLOOKUP(D61,[1]DP!$F:$F,[1]DP!$E:$E,"-")</f>
        <v>BRIAN DANIEL</v>
      </c>
      <c r="H61" s="18" t="str">
        <f>_xlfn.XLOOKUP(D61,[11]sheet!$B:$B,[11]sheet!$A:$A,0)</f>
        <v>JKT15L</v>
      </c>
    </row>
    <row r="62" spans="2:8">
      <c r="B62" s="19" t="s">
        <v>24</v>
      </c>
      <c r="C62" s="17" t="s">
        <v>26</v>
      </c>
      <c r="D62" s="20" t="s">
        <v>85</v>
      </c>
      <c r="E62" s="21" t="s">
        <v>1941</v>
      </c>
      <c r="F62" s="22" t="s">
        <v>1776</v>
      </c>
      <c r="G62" s="17" t="str">
        <f>_xlfn.XLOOKUP(D62,[1]DP!$F:$F,[1]DP!$E:$E,"-")</f>
        <v>ANJAR MAULANA</v>
      </c>
      <c r="H62" s="18" t="str">
        <f>_xlfn.XLOOKUP(D62,[11]sheet!$B:$B,[11]sheet!$A:$A,0)</f>
        <v>JKT33K</v>
      </c>
    </row>
    <row r="63" spans="2:8">
      <c r="B63" s="19" t="s">
        <v>24</v>
      </c>
      <c r="C63" s="17" t="s">
        <v>26</v>
      </c>
      <c r="D63" s="20" t="s">
        <v>86</v>
      </c>
      <c r="E63" s="21" t="s">
        <v>1941</v>
      </c>
      <c r="F63" s="22" t="s">
        <v>1776</v>
      </c>
      <c r="G63" s="17" t="str">
        <f>_xlfn.XLOOKUP(D63,[1]DP!$F:$F,[1]DP!$E:$E,"-")</f>
        <v>REZA PRATAMA PUTRA</v>
      </c>
      <c r="H63" s="18" t="str">
        <f>_xlfn.XLOOKUP(D63,[11]sheet!$B:$B,[11]sheet!$A:$A,0)</f>
        <v>JKT29</v>
      </c>
    </row>
    <row r="64" spans="2:8">
      <c r="B64" s="19" t="s">
        <v>24</v>
      </c>
      <c r="C64" s="17" t="s">
        <v>26</v>
      </c>
      <c r="D64" s="20" t="s">
        <v>87</v>
      </c>
      <c r="E64" s="21" t="s">
        <v>1916</v>
      </c>
      <c r="F64" s="22" t="s">
        <v>1776</v>
      </c>
      <c r="G64" s="17" t="str">
        <f>_xlfn.XLOOKUP(D64,[1]DP!$F:$F,[1]DP!$E:$E,"-")</f>
        <v>SALEH</v>
      </c>
      <c r="H64" s="18" t="str">
        <f>_xlfn.XLOOKUP(D64,[11]sheet!$B:$B,[11]sheet!$A:$A,0)</f>
        <v>JKT07U</v>
      </c>
    </row>
    <row r="65" spans="2:8">
      <c r="B65" s="19" t="s">
        <v>24</v>
      </c>
      <c r="C65" s="17" t="s">
        <v>26</v>
      </c>
      <c r="D65" s="20" t="s">
        <v>88</v>
      </c>
      <c r="E65" s="21" t="s">
        <v>1916</v>
      </c>
      <c r="F65" s="22" t="s">
        <v>1776</v>
      </c>
      <c r="G65" s="17" t="str">
        <f>_xlfn.XLOOKUP(D65,[1]DP!$F:$F,[1]DP!$E:$E,"-")</f>
        <v>IKHSAN ALIF AL MI' ROJ</v>
      </c>
      <c r="H65" s="18" t="str">
        <f>_xlfn.XLOOKUP(D65,[11]sheet!$B:$B,[11]sheet!$A:$A,0)</f>
        <v>JKT15K</v>
      </c>
    </row>
    <row r="66" spans="2:8">
      <c r="B66" s="19" t="s">
        <v>24</v>
      </c>
      <c r="C66" s="17" t="s">
        <v>26</v>
      </c>
      <c r="D66" s="20" t="s">
        <v>89</v>
      </c>
      <c r="E66" s="21" t="s">
        <v>1941</v>
      </c>
      <c r="F66" s="22" t="s">
        <v>1776</v>
      </c>
      <c r="G66" s="17" t="str">
        <f>_xlfn.XLOOKUP(D66,[1]DP!$F:$F,[1]DP!$E:$E,"-")</f>
        <v>MOHAMAD IRVAN</v>
      </c>
      <c r="H66" s="18" t="str">
        <f>_xlfn.XLOOKUP(D66,[11]sheet!$B:$B,[11]sheet!$A:$A,0)</f>
        <v>JKT63B</v>
      </c>
    </row>
    <row r="67" spans="2:8">
      <c r="B67" s="19" t="s">
        <v>24</v>
      </c>
      <c r="C67" s="17" t="s">
        <v>26</v>
      </c>
      <c r="D67" s="20" t="s">
        <v>90</v>
      </c>
      <c r="E67" s="21" t="s">
        <v>1941</v>
      </c>
      <c r="F67" s="22" t="s">
        <v>1776</v>
      </c>
      <c r="G67" s="17" t="str">
        <f>_xlfn.XLOOKUP(D67,[1]DP!$F:$F,[1]DP!$E:$E,"-")</f>
        <v>DWI PUTRO WARDOYO WIDODO</v>
      </c>
      <c r="H67" s="18" t="str">
        <f>_xlfn.XLOOKUP(D67,[11]sheet!$B:$B,[11]sheet!$A:$A,0)</f>
        <v>JKT39O</v>
      </c>
    </row>
    <row r="68" spans="2:8">
      <c r="B68" s="19" t="s">
        <v>24</v>
      </c>
      <c r="C68" s="17" t="s">
        <v>26</v>
      </c>
      <c r="D68" s="20" t="s">
        <v>91</v>
      </c>
      <c r="E68" s="21" t="s">
        <v>1941</v>
      </c>
      <c r="F68" s="22" t="s">
        <v>1781</v>
      </c>
      <c r="G68" s="17" t="str">
        <f>_xlfn.XLOOKUP(D68,[1]DP!$F:$F,[1]DP!$E:$E,"-")</f>
        <v>OPI PAJAR IRAWAN</v>
      </c>
      <c r="H68" s="18" t="str">
        <f>_xlfn.XLOOKUP(D68,[11]sheet!$B:$B,[11]sheet!$A:$A,0)</f>
        <v>JKT32L</v>
      </c>
    </row>
    <row r="69" spans="2:8">
      <c r="B69" s="19" t="s">
        <v>24</v>
      </c>
      <c r="C69" s="17" t="s">
        <v>26</v>
      </c>
      <c r="D69" s="20" t="s">
        <v>92</v>
      </c>
      <c r="E69" s="21" t="s">
        <v>1941</v>
      </c>
      <c r="F69" s="22" t="s">
        <v>1781</v>
      </c>
      <c r="G69" s="17" t="str">
        <f>_xlfn.XLOOKUP(D69,[1]DP!$F:$F,[1]DP!$E:$E,"-")</f>
        <v>KUAT PRAYITNO</v>
      </c>
      <c r="H69" s="18" t="str">
        <f>_xlfn.XLOOKUP(D69,[11]sheet!$B:$B,[11]sheet!$A:$A,0)</f>
        <v>JKT35E</v>
      </c>
    </row>
    <row r="70" spans="2:8">
      <c r="B70" s="19" t="s">
        <v>24</v>
      </c>
      <c r="C70" s="17" t="s">
        <v>26</v>
      </c>
      <c r="D70" s="20" t="s">
        <v>93</v>
      </c>
      <c r="E70" s="21" t="s">
        <v>1941</v>
      </c>
      <c r="F70" s="22" t="s">
        <v>1781</v>
      </c>
      <c r="G70" s="17" t="str">
        <f>_xlfn.XLOOKUP(D70,[1]DP!$F:$F,[1]DP!$E:$E,"-")</f>
        <v>AGUNG RESTU MUSTAQIM</v>
      </c>
      <c r="H70" s="18" t="str">
        <f>_xlfn.XLOOKUP(D70,[11]sheet!$B:$B,[11]sheet!$A:$A,0)</f>
        <v>JKT38</v>
      </c>
    </row>
    <row r="71" spans="2:8">
      <c r="B71" s="19" t="s">
        <v>24</v>
      </c>
      <c r="C71" s="17" t="s">
        <v>26</v>
      </c>
      <c r="D71" s="20" t="s">
        <v>94</v>
      </c>
      <c r="E71" s="21" t="s">
        <v>1941</v>
      </c>
      <c r="F71" s="22" t="s">
        <v>1781</v>
      </c>
      <c r="G71" s="17" t="str">
        <f>_xlfn.XLOOKUP(D71,[1]DP!$F:$F,[1]DP!$E:$E,"-")</f>
        <v>MUHAMMAD SALISGIA</v>
      </c>
      <c r="H71" s="18" t="str">
        <f>_xlfn.XLOOKUP(D71,[11]sheet!$B:$B,[11]sheet!$A:$A,0)</f>
        <v>JKT35F</v>
      </c>
    </row>
    <row r="72" spans="2:8">
      <c r="B72" s="19" t="s">
        <v>24</v>
      </c>
      <c r="C72" s="17" t="s">
        <v>26</v>
      </c>
      <c r="D72" s="20" t="s">
        <v>95</v>
      </c>
      <c r="E72" s="21" t="s">
        <v>1941</v>
      </c>
      <c r="F72" s="22" t="s">
        <v>1781</v>
      </c>
      <c r="G72" s="17" t="str">
        <f>_xlfn.XLOOKUP(D72,[1]DP!$F:$F,[1]DP!$E:$E,"-")</f>
        <v>FADHILLAH NURRACHMAN S</v>
      </c>
      <c r="H72" s="18" t="str">
        <f>_xlfn.XLOOKUP(D72,[11]sheet!$B:$B,[11]sheet!$A:$A,0)</f>
        <v>JKT35G</v>
      </c>
    </row>
    <row r="73" spans="2:8">
      <c r="B73" s="19" t="s">
        <v>24</v>
      </c>
      <c r="C73" s="17" t="s">
        <v>26</v>
      </c>
      <c r="D73" s="20" t="s">
        <v>96</v>
      </c>
      <c r="E73" s="21" t="s">
        <v>1916</v>
      </c>
      <c r="F73" s="22" t="s">
        <v>1781</v>
      </c>
      <c r="G73" s="17" t="str">
        <f>_xlfn.XLOOKUP(D73,[1]DP!$F:$F,[1]DP!$E:$E,"-")</f>
        <v>FADHILLAH NURRACHMAN S</v>
      </c>
      <c r="H73" s="18" t="str">
        <f>_xlfn.XLOOKUP(D73,[11]sheet!$B:$B,[11]sheet!$A:$A,0)</f>
        <v>JKT01J</v>
      </c>
    </row>
    <row r="74" spans="2:8">
      <c r="B74" s="19" t="s">
        <v>24</v>
      </c>
      <c r="C74" s="17" t="s">
        <v>26</v>
      </c>
      <c r="D74" s="20" t="s">
        <v>97</v>
      </c>
      <c r="E74" s="21" t="s">
        <v>1916</v>
      </c>
      <c r="F74" s="22" t="s">
        <v>1781</v>
      </c>
      <c r="G74" s="17" t="str">
        <f>_xlfn.XLOOKUP(D74,[1]DP!$F:$F,[1]DP!$E:$E,"-")</f>
        <v>AGUNG RESTU MUSTAQIM</v>
      </c>
      <c r="H74" s="18" t="str">
        <f>_xlfn.XLOOKUP(D74,[11]sheet!$B:$B,[11]sheet!$A:$A,0)</f>
        <v>JKT01V</v>
      </c>
    </row>
    <row r="75" spans="2:8">
      <c r="B75" s="19" t="s">
        <v>24</v>
      </c>
      <c r="C75" s="17" t="s">
        <v>26</v>
      </c>
      <c r="D75" s="23" t="s">
        <v>98</v>
      </c>
      <c r="E75" s="21" t="s">
        <v>1916</v>
      </c>
      <c r="F75" s="22" t="s">
        <v>1776</v>
      </c>
      <c r="G75" s="17" t="s">
        <v>1942</v>
      </c>
      <c r="H75" s="18" t="str">
        <f>_xlfn.XLOOKUP(D75,[11]sheet!$B:$B,[11]sheet!$A:$A,0)</f>
        <v>JKT10G</v>
      </c>
    </row>
    <row r="76" spans="2:8">
      <c r="B76" s="19" t="s">
        <v>99</v>
      </c>
      <c r="C76" s="17" t="s">
        <v>100</v>
      </c>
      <c r="D76" s="20" t="s">
        <v>101</v>
      </c>
      <c r="E76" s="21" t="s">
        <v>1941</v>
      </c>
      <c r="F76" s="22" t="s">
        <v>1784</v>
      </c>
      <c r="G76" s="17" t="str">
        <f>_xlfn.XLOOKUP(D76,'[2]DROP POINT AKTIF'!$B:$B,'[2]DROP POINT AKTIF'!$F:$F,"-")</f>
        <v>NIAMULLAH</v>
      </c>
      <c r="H76" s="18" t="str">
        <f>_xlfn.XLOOKUP(D76,[11]sheet!$B:$B,[11]sheet!$A:$A,0)</f>
        <v>SEG06C</v>
      </c>
    </row>
    <row r="77" spans="2:8">
      <c r="B77" s="19" t="s">
        <v>99</v>
      </c>
      <c r="C77" s="17" t="s">
        <v>100</v>
      </c>
      <c r="D77" s="20" t="s">
        <v>102</v>
      </c>
      <c r="E77" s="21" t="s">
        <v>1941</v>
      </c>
      <c r="F77" s="22" t="s">
        <v>1784</v>
      </c>
      <c r="G77" s="17" t="str">
        <f>_xlfn.XLOOKUP(D77,'[2]DROP POINT AKTIF'!$B:$B,'[2]DROP POINT AKTIF'!$F:$F,"-")</f>
        <v>TEGUH ISWANTO</v>
      </c>
      <c r="H77" s="18" t="str">
        <f>_xlfn.XLOOKUP(D77,[11]sheet!$B:$B,[11]sheet!$A:$A,0)</f>
        <v>SEG02B</v>
      </c>
    </row>
    <row r="78" spans="2:8">
      <c r="B78" s="19" t="s">
        <v>99</v>
      </c>
      <c r="C78" s="17" t="s">
        <v>100</v>
      </c>
      <c r="D78" s="20" t="s">
        <v>103</v>
      </c>
      <c r="E78" s="21" t="s">
        <v>1941</v>
      </c>
      <c r="F78" s="22" t="s">
        <v>1784</v>
      </c>
      <c r="G78" s="17" t="str">
        <f>_xlfn.XLOOKUP(D78,'[2]DROP POINT AKTIF'!$B:$B,'[2]DROP POINT AKTIF'!$F:$F,"-")</f>
        <v>RAMADANIALDI</v>
      </c>
      <c r="H78" s="18" t="str">
        <f>_xlfn.XLOOKUP(D78,[11]sheet!$B:$B,[11]sheet!$A:$A,0)</f>
        <v>SEG05B</v>
      </c>
    </row>
    <row r="79" spans="2:8">
      <c r="B79" s="19" t="s">
        <v>99</v>
      </c>
      <c r="C79" s="17" t="s">
        <v>100</v>
      </c>
      <c r="D79" s="20" t="s">
        <v>104</v>
      </c>
      <c r="E79" s="21" t="s">
        <v>1941</v>
      </c>
      <c r="F79" s="22" t="s">
        <v>1784</v>
      </c>
      <c r="G79" s="17" t="str">
        <f>_xlfn.XLOOKUP(D79,'[2]DROP POINT AKTIF'!$B:$B,'[2]DROP POINT AKTIF'!$F:$F,"-")</f>
        <v>DEDE JUNA</v>
      </c>
      <c r="H79" s="18" t="str">
        <f>_xlfn.XLOOKUP(D79,[11]sheet!$B:$B,[11]sheet!$A:$A,0)</f>
        <v>SEG06B</v>
      </c>
    </row>
    <row r="80" spans="2:8">
      <c r="B80" s="19" t="s">
        <v>99</v>
      </c>
      <c r="C80" s="17" t="s">
        <v>100</v>
      </c>
      <c r="D80" s="20" t="s">
        <v>105</v>
      </c>
      <c r="E80" s="21" t="s">
        <v>1941</v>
      </c>
      <c r="F80" s="22" t="s">
        <v>1784</v>
      </c>
      <c r="G80" s="17" t="str">
        <f>_xlfn.XLOOKUP(D80,'[2]DROP POINT AKTIF'!$B:$B,'[2]DROP POINT AKTIF'!$F:$F,"-")</f>
        <v>MOCH. JAJULI FAHMI</v>
      </c>
      <c r="H80" s="18" t="str">
        <f>_xlfn.XLOOKUP(D80,[11]sheet!$B:$B,[11]sheet!$A:$A,0)</f>
        <v>SEG05C</v>
      </c>
    </row>
    <row r="81" spans="2:8">
      <c r="B81" s="19" t="s">
        <v>99</v>
      </c>
      <c r="C81" s="17" t="s">
        <v>100</v>
      </c>
      <c r="D81" s="20" t="s">
        <v>106</v>
      </c>
      <c r="E81" s="21" t="s">
        <v>1916</v>
      </c>
      <c r="F81" s="22" t="s">
        <v>1784</v>
      </c>
      <c r="G81" s="17" t="str">
        <f>_xlfn.XLOOKUP(D81,'[2]DROP POINT AKTIF'!$B:$B,'[2]DROP POINT AKTIF'!$F:$F,"-")</f>
        <v>ARIS HERMAWAN</v>
      </c>
      <c r="H81" s="18" t="str">
        <f>_xlfn.XLOOKUP(D81,[11]sheet!$B:$B,[11]sheet!$A:$A,0)</f>
        <v>CIL07A</v>
      </c>
    </row>
    <row r="82" spans="2:8">
      <c r="B82" s="19" t="s">
        <v>99</v>
      </c>
      <c r="C82" s="17" t="s">
        <v>100</v>
      </c>
      <c r="D82" s="20" t="s">
        <v>107</v>
      </c>
      <c r="E82" s="21" t="s">
        <v>1916</v>
      </c>
      <c r="F82" s="22" t="s">
        <v>1784</v>
      </c>
      <c r="G82" s="17" t="str">
        <f>_xlfn.XLOOKUP(D82,'[2]DROP POINT AKTIF'!$B:$B,'[2]DROP POINT AKTIF'!$F:$F,"-")</f>
        <v>IBNU FADILLAH</v>
      </c>
      <c r="H82" s="18" t="str">
        <f>_xlfn.XLOOKUP(D82,[11]sheet!$B:$B,[11]sheet!$A:$A,0)</f>
        <v>CIL01A</v>
      </c>
    </row>
    <row r="83" spans="2:8">
      <c r="B83" s="19" t="s">
        <v>99</v>
      </c>
      <c r="C83" s="17" t="s">
        <v>100</v>
      </c>
      <c r="D83" s="20" t="s">
        <v>108</v>
      </c>
      <c r="E83" s="21" t="s">
        <v>1916</v>
      </c>
      <c r="F83" s="22" t="s">
        <v>1784</v>
      </c>
      <c r="G83" s="17" t="str">
        <f>_xlfn.XLOOKUP(D83,'[2]DROP POINT AKTIF'!$B:$B,'[2]DROP POINT AKTIF'!$F:$F,"-")</f>
        <v>MOHAMAD JUNAEDI FIRMANSYAH</v>
      </c>
      <c r="H83" s="18" t="str">
        <f>_xlfn.XLOOKUP(D83,[11]sheet!$B:$B,[11]sheet!$A:$A,0)</f>
        <v>SNG09C</v>
      </c>
    </row>
    <row r="84" spans="2:8">
      <c r="B84" s="19" t="s">
        <v>99</v>
      </c>
      <c r="C84" s="17" t="s">
        <v>100</v>
      </c>
      <c r="D84" s="20" t="s">
        <v>109</v>
      </c>
      <c r="E84" s="21" t="s">
        <v>1916</v>
      </c>
      <c r="F84" s="22" t="s">
        <v>1784</v>
      </c>
      <c r="G84" s="17" t="str">
        <f>_xlfn.XLOOKUP(D84,'[2]DROP POINT AKTIF'!$B:$B,'[2]DROP POINT AKTIF'!$F:$F,"-")</f>
        <v>MOCH. JAJULI FAHMI</v>
      </c>
      <c r="H84" s="18" t="str">
        <f>_xlfn.XLOOKUP(D84,[11]sheet!$B:$B,[11]sheet!$A:$A,0)</f>
        <v>CIL03A</v>
      </c>
    </row>
    <row r="85" spans="2:8">
      <c r="B85" s="19" t="s">
        <v>99</v>
      </c>
      <c r="C85" s="17" t="s">
        <v>100</v>
      </c>
      <c r="D85" s="20" t="s">
        <v>110</v>
      </c>
      <c r="E85" s="21" t="s">
        <v>1916</v>
      </c>
      <c r="F85" s="22" t="s">
        <v>1784</v>
      </c>
      <c r="G85" s="17" t="str">
        <f>_xlfn.XLOOKUP(D85,'[2]DROP POINT AKTIF'!$B:$B,'[2]DROP POINT AKTIF'!$F:$F,"-")</f>
        <v>HANDOKO</v>
      </c>
      <c r="H85" s="18" t="str">
        <f>_xlfn.XLOOKUP(D85,[11]sheet!$B:$B,[11]sheet!$A:$A,0)</f>
        <v>CIL05A</v>
      </c>
    </row>
    <row r="86" spans="2:8">
      <c r="B86" s="19" t="s">
        <v>99</v>
      </c>
      <c r="C86" s="17" t="s">
        <v>100</v>
      </c>
      <c r="D86" s="20" t="s">
        <v>111</v>
      </c>
      <c r="E86" s="21" t="s">
        <v>1916</v>
      </c>
      <c r="F86" s="22" t="s">
        <v>1784</v>
      </c>
      <c r="G86" s="17" t="str">
        <f>_xlfn.XLOOKUP(D86,'[2]DROP POINT AKTIF'!$B:$B,'[2]DROP POINT AKTIF'!$F:$F,"-")</f>
        <v>MOHAMAD KAHIS</v>
      </c>
      <c r="H86" s="18" t="str">
        <f>_xlfn.XLOOKUP(D86,[11]sheet!$B:$B,[11]sheet!$A:$A,0)</f>
        <v>SNG15</v>
      </c>
    </row>
    <row r="87" spans="2:8">
      <c r="B87" s="19" t="s">
        <v>99</v>
      </c>
      <c r="C87" s="17" t="s">
        <v>100</v>
      </c>
      <c r="D87" s="20" t="s">
        <v>112</v>
      </c>
      <c r="E87" s="21" t="s">
        <v>1916</v>
      </c>
      <c r="F87" s="22" t="s">
        <v>1784</v>
      </c>
      <c r="G87" s="17" t="str">
        <f>_xlfn.XLOOKUP(D87,'[2]DROP POINT AKTIF'!$B:$B,'[2]DROP POINT AKTIF'!$F:$F,"-")</f>
        <v>CATUR MAY ANDRIAN</v>
      </c>
      <c r="H87" s="18" t="str">
        <f>_xlfn.XLOOKUP(D87,[11]sheet!$B:$B,[11]sheet!$A:$A,0)</f>
        <v>CIL05B</v>
      </c>
    </row>
    <row r="88" spans="2:8">
      <c r="B88" s="19" t="s">
        <v>99</v>
      </c>
      <c r="C88" s="17" t="s">
        <v>100</v>
      </c>
      <c r="D88" s="20" t="s">
        <v>113</v>
      </c>
      <c r="E88" s="21" t="s">
        <v>1916</v>
      </c>
      <c r="F88" s="22" t="s">
        <v>1784</v>
      </c>
      <c r="G88" s="17" t="str">
        <f>_xlfn.XLOOKUP(D88,'[2]DROP POINT AKTIF'!$B:$B,'[2]DROP POINT AKTIF'!$F:$F,"-")</f>
        <v>NOVA ANDRIANTO</v>
      </c>
      <c r="H88" s="18" t="str">
        <f>_xlfn.XLOOKUP(D88,[11]sheet!$B:$B,[11]sheet!$A:$A,0)</f>
        <v>SNG25</v>
      </c>
    </row>
    <row r="89" spans="2:8">
      <c r="B89" s="19" t="s">
        <v>99</v>
      </c>
      <c r="C89" s="17" t="s">
        <v>100</v>
      </c>
      <c r="D89" s="20" t="s">
        <v>114</v>
      </c>
      <c r="E89" s="21" t="s">
        <v>1916</v>
      </c>
      <c r="F89" s="22" t="s">
        <v>1784</v>
      </c>
      <c r="G89" s="17" t="str">
        <f>_xlfn.XLOOKUP(D89,'[2]DROP POINT AKTIF'!$B:$B,'[2]DROP POINT AKTIF'!$F:$F,"-")</f>
        <v>NOVA ANDRIANTO</v>
      </c>
      <c r="H89" s="18" t="str">
        <f>_xlfn.XLOOKUP(D89,[11]sheet!$B:$B,[11]sheet!$A:$A,0)</f>
        <v>CIL04A</v>
      </c>
    </row>
    <row r="90" spans="2:8">
      <c r="B90" s="19" t="s">
        <v>99</v>
      </c>
      <c r="C90" s="17" t="s">
        <v>100</v>
      </c>
      <c r="D90" s="20" t="s">
        <v>115</v>
      </c>
      <c r="E90" s="21" t="s">
        <v>1941</v>
      </c>
      <c r="F90" s="22" t="s">
        <v>1784</v>
      </c>
      <c r="G90" s="17" t="str">
        <f>_xlfn.XLOOKUP(D90,'[2]DROP POINT AKTIF'!$B:$B,'[2]DROP POINT AKTIF'!$F:$F,"-")</f>
        <v>MUHAMAD WILDAN</v>
      </c>
      <c r="H90" s="18" t="str">
        <f>_xlfn.XLOOKUP(D90,[11]sheet!$B:$B,[11]sheet!$A:$A,0)</f>
        <v>SEG04A</v>
      </c>
    </row>
    <row r="91" spans="2:8">
      <c r="B91" s="19" t="s">
        <v>99</v>
      </c>
      <c r="C91" s="17" t="s">
        <v>100</v>
      </c>
      <c r="D91" s="20" t="s">
        <v>116</v>
      </c>
      <c r="E91" s="21" t="s">
        <v>1941</v>
      </c>
      <c r="F91" s="22" t="s">
        <v>1784</v>
      </c>
      <c r="G91" s="17" t="str">
        <f>_xlfn.XLOOKUP(D91,'[2]DROP POINT AKTIF'!$B:$B,'[2]DROP POINT AKTIF'!$F:$F,"-")</f>
        <v>MUHAMMAD LUTFI</v>
      </c>
      <c r="H91" s="18" t="str">
        <f>_xlfn.XLOOKUP(D91,[11]sheet!$B:$B,[11]sheet!$A:$A,0)</f>
        <v>SEG03C</v>
      </c>
    </row>
    <row r="92" spans="2:8">
      <c r="B92" s="19" t="s">
        <v>99</v>
      </c>
      <c r="C92" s="17" t="s">
        <v>100</v>
      </c>
      <c r="D92" s="20" t="s">
        <v>117</v>
      </c>
      <c r="E92" s="21" t="s">
        <v>1916</v>
      </c>
      <c r="F92" s="22" t="s">
        <v>1785</v>
      </c>
      <c r="G92" s="17" t="str">
        <f>_xlfn.XLOOKUP(D92,'[2]DROP POINT AKTIF'!$B:$B,'[2]DROP POINT AKTIF'!$F:$F,"-")</f>
        <v>DHIAS WIKRAMA ATMAJA</v>
      </c>
      <c r="H92" s="18" t="str">
        <f>_xlfn.XLOOKUP(D92,[11]sheet!$B:$B,[11]sheet!$A:$A,0)</f>
        <v>BAL12A</v>
      </c>
    </row>
    <row r="93" spans="2:8">
      <c r="B93" s="19" t="s">
        <v>99</v>
      </c>
      <c r="C93" s="17" t="s">
        <v>100</v>
      </c>
      <c r="D93" s="20" t="s">
        <v>118</v>
      </c>
      <c r="E93" s="21" t="s">
        <v>1916</v>
      </c>
      <c r="F93" s="22" t="s">
        <v>1785</v>
      </c>
      <c r="G93" s="17" t="str">
        <f>_xlfn.XLOOKUP(D93,'[2]DROP POINT AKTIF'!$B:$B,'[2]DROP POINT AKTIF'!$F:$F,"-")</f>
        <v>ANDI WIDIARTO</v>
      </c>
      <c r="H93" s="18" t="str">
        <f>_xlfn.XLOOKUP(D93,[11]sheet!$B:$B,[11]sheet!$A:$A,0)</f>
        <v>CIP07A</v>
      </c>
    </row>
    <row r="94" spans="2:8">
      <c r="B94" s="19" t="s">
        <v>99</v>
      </c>
      <c r="C94" s="17" t="s">
        <v>100</v>
      </c>
      <c r="D94" s="20" t="s">
        <v>119</v>
      </c>
      <c r="E94" s="21" t="s">
        <v>1916</v>
      </c>
      <c r="F94" s="22" t="s">
        <v>1785</v>
      </c>
      <c r="G94" s="17" t="str">
        <f>_xlfn.XLOOKUP(D94,'[2]DROP POINT AKTIF'!$B:$B,'[2]DROP POINT AKTIF'!$F:$F,"-")</f>
        <v>SARYONO</v>
      </c>
      <c r="H94" s="18" t="str">
        <f>_xlfn.XLOOKUP(D94,[11]sheet!$B:$B,[11]sheet!$A:$A,0)</f>
        <v>CIP02D</v>
      </c>
    </row>
    <row r="95" spans="2:8">
      <c r="B95" s="19" t="s">
        <v>99</v>
      </c>
      <c r="C95" s="17" t="s">
        <v>100</v>
      </c>
      <c r="D95" s="20" t="s">
        <v>120</v>
      </c>
      <c r="E95" s="21" t="s">
        <v>1916</v>
      </c>
      <c r="F95" s="22" t="s">
        <v>1785</v>
      </c>
      <c r="G95" s="17" t="str">
        <f>_xlfn.XLOOKUP(D95,'[2]DROP POINT AKTIF'!$B:$B,'[2]DROP POINT AKTIF'!$F:$F,"-")</f>
        <v>ANGGATIO</v>
      </c>
      <c r="H95" s="18" t="str">
        <f>_xlfn.XLOOKUP(D95,[11]sheet!$B:$B,[11]sheet!$A:$A,0)</f>
        <v>CIP02E</v>
      </c>
    </row>
    <row r="96" spans="2:8">
      <c r="B96" s="19" t="s">
        <v>99</v>
      </c>
      <c r="C96" s="17" t="s">
        <v>100</v>
      </c>
      <c r="D96" s="20" t="s">
        <v>121</v>
      </c>
      <c r="E96" s="21" t="s">
        <v>1916</v>
      </c>
      <c r="F96" s="22" t="s">
        <v>1785</v>
      </c>
      <c r="G96" s="17" t="str">
        <f>_xlfn.XLOOKUP(D96,'[2]DROP POINT AKTIF'!$B:$B,'[2]DROP POINT AKTIF'!$F:$F,"-")</f>
        <v>MUHAMMAD RIFKI</v>
      </c>
      <c r="H96" s="18" t="str">
        <f>_xlfn.XLOOKUP(D96,[11]sheet!$B:$B,[11]sheet!$A:$A,0)</f>
        <v>CIP05I</v>
      </c>
    </row>
    <row r="97" spans="2:8">
      <c r="B97" s="19" t="s">
        <v>99</v>
      </c>
      <c r="C97" s="17" t="s">
        <v>100</v>
      </c>
      <c r="D97" s="20" t="s">
        <v>122</v>
      </c>
      <c r="E97" s="21" t="s">
        <v>1916</v>
      </c>
      <c r="F97" s="22" t="s">
        <v>1785</v>
      </c>
      <c r="G97" s="17" t="str">
        <f>_xlfn.XLOOKUP(D97,'[2]DROP POINT AKTIF'!$B:$B,'[2]DROP POINT AKTIF'!$F:$F,"-")</f>
        <v>SUPYAN SAURI</v>
      </c>
      <c r="H97" s="18" t="str">
        <f>_xlfn.XLOOKUP(D97,[11]sheet!$B:$B,[11]sheet!$A:$A,0)</f>
        <v>CIP05H</v>
      </c>
    </row>
    <row r="98" spans="2:8">
      <c r="B98" s="19" t="s">
        <v>99</v>
      </c>
      <c r="C98" s="17" t="s">
        <v>100</v>
      </c>
      <c r="D98" s="20" t="s">
        <v>123</v>
      </c>
      <c r="E98" s="21" t="s">
        <v>1916</v>
      </c>
      <c r="F98" s="22" t="s">
        <v>1786</v>
      </c>
      <c r="G98" s="17" t="str">
        <f>_xlfn.XLOOKUP(D98,'[2]DROP POINT AKTIF'!$B:$B,'[2]DROP POINT AKTIF'!$F:$F,"-")</f>
        <v>-</v>
      </c>
      <c r="H98" s="18" t="str">
        <f>_xlfn.XLOOKUP(D98,[11]sheet!$B:$B,[11]sheet!$A:$A,0)</f>
        <v>TGR12D</v>
      </c>
    </row>
    <row r="99" spans="2:8">
      <c r="B99" s="19" t="s">
        <v>99</v>
      </c>
      <c r="C99" s="17" t="s">
        <v>100</v>
      </c>
      <c r="D99" s="20" t="s">
        <v>124</v>
      </c>
      <c r="E99" s="21" t="s">
        <v>1941</v>
      </c>
      <c r="F99" s="22" t="s">
        <v>1786</v>
      </c>
      <c r="G99" s="17" t="str">
        <f>_xlfn.XLOOKUP(D99,'[2]DROP POINT AKTIF'!$B:$B,'[2]DROP POINT AKTIF'!$F:$F,"-")</f>
        <v>YUSTRIZA ENDISYA</v>
      </c>
      <c r="H99" s="18" t="str">
        <f>_xlfn.XLOOKUP(D99,[11]sheet!$B:$B,[11]sheet!$A:$A,0)</f>
        <v>TGR06C</v>
      </c>
    </row>
    <row r="100" spans="2:8">
      <c r="B100" s="19" t="s">
        <v>99</v>
      </c>
      <c r="C100" s="17" t="s">
        <v>100</v>
      </c>
      <c r="D100" s="20" t="s">
        <v>126</v>
      </c>
      <c r="E100" s="21" t="s">
        <v>1941</v>
      </c>
      <c r="F100" s="22" t="s">
        <v>1786</v>
      </c>
      <c r="G100" s="17" t="str">
        <f>_xlfn.XLOOKUP(D100,'[2]DROP POINT AKTIF'!$B:$B,'[2]DROP POINT AKTIF'!$F:$F,"-")</f>
        <v>YUSTRIZA ENDISYA</v>
      </c>
      <c r="H100" s="18" t="str">
        <f>_xlfn.XLOOKUP(D100,[11]sheet!$B:$B,[11]sheet!$A:$A,0)</f>
        <v>TGR54B</v>
      </c>
    </row>
    <row r="101" spans="2:8">
      <c r="B101" s="19" t="s">
        <v>99</v>
      </c>
      <c r="C101" s="17" t="s">
        <v>100</v>
      </c>
      <c r="D101" s="20" t="s">
        <v>127</v>
      </c>
      <c r="E101" s="21" t="s">
        <v>1941</v>
      </c>
      <c r="F101" s="22" t="s">
        <v>1786</v>
      </c>
      <c r="G101" s="17" t="str">
        <f>_xlfn.XLOOKUP(D101,'[2]DROP POINT AKTIF'!$B:$B,'[2]DROP POINT AKTIF'!$F:$F,"-")</f>
        <v>ARIF SETIANTO</v>
      </c>
      <c r="H101" s="18" t="str">
        <f>_xlfn.XLOOKUP(D101,[11]sheet!$B:$B,[11]sheet!$A:$A,0)</f>
        <v>TGR07B</v>
      </c>
    </row>
    <row r="102" spans="2:8">
      <c r="B102" s="19" t="s">
        <v>99</v>
      </c>
      <c r="C102" s="17" t="s">
        <v>100</v>
      </c>
      <c r="D102" s="20" t="s">
        <v>128</v>
      </c>
      <c r="E102" s="21" t="s">
        <v>1916</v>
      </c>
      <c r="F102" s="22" t="s">
        <v>1786</v>
      </c>
      <c r="G102" s="17" t="str">
        <f>_xlfn.XLOOKUP(D102,'[2]DROP POINT AKTIF'!$B:$B,'[2]DROP POINT AKTIF'!$F:$F,"-")</f>
        <v>ALFAN AZIZ</v>
      </c>
      <c r="H102" s="18" t="str">
        <f>_xlfn.XLOOKUP(D102,[11]sheet!$B:$B,[11]sheet!$A:$A,0)</f>
        <v>TGR70</v>
      </c>
    </row>
    <row r="103" spans="2:8">
      <c r="B103" s="19" t="s">
        <v>99</v>
      </c>
      <c r="C103" s="17" t="s">
        <v>100</v>
      </c>
      <c r="D103" s="20" t="s">
        <v>129</v>
      </c>
      <c r="E103" s="21" t="s">
        <v>1916</v>
      </c>
      <c r="F103" s="22" t="s">
        <v>1786</v>
      </c>
      <c r="G103" s="17" t="str">
        <f>_xlfn.XLOOKUP(D103,'[2]DROP POINT AKTIF'!$B:$B,'[2]DROP POINT AKTIF'!$F:$F,"-")</f>
        <v>NUZUL</v>
      </c>
      <c r="H103" s="18" t="str">
        <f>_xlfn.XLOOKUP(D103,[11]sheet!$B:$B,[11]sheet!$A:$A,0)</f>
        <v>TGR01D</v>
      </c>
    </row>
    <row r="104" spans="2:8">
      <c r="B104" s="19" t="s">
        <v>99</v>
      </c>
      <c r="C104" s="17" t="s">
        <v>100</v>
      </c>
      <c r="D104" s="20" t="s">
        <v>130</v>
      </c>
      <c r="E104" s="21" t="s">
        <v>1941</v>
      </c>
      <c r="F104" s="22" t="s">
        <v>1786</v>
      </c>
      <c r="G104" s="17" t="str">
        <f>_xlfn.XLOOKUP(D104,'[2]DROP POINT AKTIF'!$B:$B,'[2]DROP POINT AKTIF'!$F:$F,"-")</f>
        <v>KOMARUDIN</v>
      </c>
      <c r="H104" s="18" t="str">
        <f>_xlfn.XLOOKUP(D104,[11]sheet!$B:$B,[11]sheet!$A:$A,0)</f>
        <v>TGR01F</v>
      </c>
    </row>
    <row r="105" spans="2:8">
      <c r="B105" s="19" t="s">
        <v>99</v>
      </c>
      <c r="C105" s="17" t="s">
        <v>100</v>
      </c>
      <c r="D105" s="20" t="s">
        <v>131</v>
      </c>
      <c r="E105" s="21" t="s">
        <v>1941</v>
      </c>
      <c r="F105" s="22" t="s">
        <v>1786</v>
      </c>
      <c r="G105" s="17" t="str">
        <f>_xlfn.XLOOKUP(D105,'[2]DROP POINT AKTIF'!$B:$B,'[2]DROP POINT AKTIF'!$F:$F,"-")</f>
        <v>TEGAR PRAKOSO</v>
      </c>
      <c r="H105" s="18" t="str">
        <f>_xlfn.XLOOKUP(D105,[11]sheet!$B:$B,[11]sheet!$A:$A,0)</f>
        <v>TGR12F</v>
      </c>
    </row>
    <row r="106" spans="2:8">
      <c r="B106" s="19" t="s">
        <v>99</v>
      </c>
      <c r="C106" s="17" t="s">
        <v>100</v>
      </c>
      <c r="D106" s="20" t="s">
        <v>132</v>
      </c>
      <c r="E106" s="21" t="s">
        <v>1916</v>
      </c>
      <c r="F106" s="22" t="s">
        <v>1786</v>
      </c>
      <c r="G106" s="17" t="str">
        <f>_xlfn.XLOOKUP(D106,'[2]DROP POINT AKTIF'!$B:$B,'[2]DROP POINT AKTIF'!$F:$F,"-")</f>
        <v>KOMARUDIN</v>
      </c>
      <c r="H106" s="18" t="str">
        <f>_xlfn.XLOOKUP(D106,[11]sheet!$B:$B,[11]sheet!$A:$A,0)</f>
        <v>TGR01E</v>
      </c>
    </row>
    <row r="107" spans="2:8">
      <c r="B107" s="19" t="s">
        <v>99</v>
      </c>
      <c r="C107" s="17" t="s">
        <v>100</v>
      </c>
      <c r="D107" s="20" t="s">
        <v>133</v>
      </c>
      <c r="E107" s="21" t="s">
        <v>1941</v>
      </c>
      <c r="F107" s="22" t="s">
        <v>1786</v>
      </c>
      <c r="G107" s="17" t="str">
        <f>_xlfn.XLOOKUP(D107,'[2]DROP POINT AKTIF'!$B:$B,'[2]DROP POINT AKTIF'!$F:$F,"-")</f>
        <v>ARIEF SOFYAN</v>
      </c>
      <c r="H107" s="18" t="str">
        <f>_xlfn.XLOOKUP(D107,[11]sheet!$B:$B,[11]sheet!$A:$A,0)</f>
        <v>TGR08D</v>
      </c>
    </row>
    <row r="108" spans="2:8">
      <c r="B108" s="19" t="s">
        <v>99</v>
      </c>
      <c r="C108" s="17" t="s">
        <v>100</v>
      </c>
      <c r="D108" s="20" t="s">
        <v>134</v>
      </c>
      <c r="E108" s="21" t="s">
        <v>1941</v>
      </c>
      <c r="F108" s="22" t="s">
        <v>1786</v>
      </c>
      <c r="G108" s="17" t="str">
        <f>_xlfn.XLOOKUP(D108,'[2]DROP POINT AKTIF'!$B:$B,'[2]DROP POINT AKTIF'!$F:$F,"-")</f>
        <v>YUSTRIZA ENDISYA</v>
      </c>
      <c r="H108" s="18" t="str">
        <f>_xlfn.XLOOKUP(D108,[11]sheet!$B:$B,[11]sheet!$A:$A,0)</f>
        <v>BAL01C</v>
      </c>
    </row>
    <row r="109" spans="2:8">
      <c r="B109" s="19" t="s">
        <v>99</v>
      </c>
      <c r="C109" s="17" t="s">
        <v>100</v>
      </c>
      <c r="D109" s="20" t="s">
        <v>135</v>
      </c>
      <c r="E109" s="21" t="s">
        <v>1941</v>
      </c>
      <c r="F109" s="22" t="s">
        <v>1786</v>
      </c>
      <c r="G109" s="17" t="str">
        <f>_xlfn.XLOOKUP(D109,'[2]DROP POINT AKTIF'!$B:$B,'[2]DROP POINT AKTIF'!$F:$F,"-")</f>
        <v>SYAHRUL RAMDANI</v>
      </c>
      <c r="H109" s="18" t="str">
        <f>_xlfn.XLOOKUP(D109,[11]sheet!$B:$B,[11]sheet!$A:$A,0)</f>
        <v>TGR04C</v>
      </c>
    </row>
    <row r="110" spans="2:8">
      <c r="B110" s="19" t="s">
        <v>99</v>
      </c>
      <c r="C110" s="17" t="s">
        <v>100</v>
      </c>
      <c r="D110" s="20" t="s">
        <v>136</v>
      </c>
      <c r="E110" s="21" t="s">
        <v>1941</v>
      </c>
      <c r="F110" s="22" t="s">
        <v>1786</v>
      </c>
      <c r="G110" s="17" t="str">
        <f>_xlfn.XLOOKUP(D110,'[2]DROP POINT AKTIF'!$B:$B,'[2]DROP POINT AKTIF'!$F:$F,"-")</f>
        <v>ANDRI ATMAJA</v>
      </c>
      <c r="H110" s="18" t="str">
        <f>_xlfn.XLOOKUP(D110,[11]sheet!$B:$B,[11]sheet!$A:$A,0)</f>
        <v>BAL26C</v>
      </c>
    </row>
    <row r="111" spans="2:8">
      <c r="B111" s="19" t="s">
        <v>99</v>
      </c>
      <c r="C111" s="17" t="s">
        <v>100</v>
      </c>
      <c r="D111" s="20" t="s">
        <v>137</v>
      </c>
      <c r="E111" s="21" t="s">
        <v>1916</v>
      </c>
      <c r="F111" s="22" t="s">
        <v>1786</v>
      </c>
      <c r="G111" s="17" t="str">
        <f>_xlfn.XLOOKUP(D111,'[2]DROP POINT AKTIF'!$B:$B,'[2]DROP POINT AKTIF'!$F:$F,"-")</f>
        <v>MUCHTAR NUR RAMDAN (AAM)</v>
      </c>
      <c r="H111" s="18" t="str">
        <f>_xlfn.XLOOKUP(D111,[11]sheet!$B:$B,[11]sheet!$A:$A,0)</f>
        <v>TGR12E</v>
      </c>
    </row>
    <row r="112" spans="2:8">
      <c r="B112" s="19" t="s">
        <v>99</v>
      </c>
      <c r="C112" s="17" t="s">
        <v>100</v>
      </c>
      <c r="D112" s="20" t="s">
        <v>138</v>
      </c>
      <c r="E112" s="21" t="s">
        <v>1941</v>
      </c>
      <c r="F112" s="22" t="s">
        <v>803</v>
      </c>
      <c r="G112" s="17" t="str">
        <f>_xlfn.XLOOKUP(D112,'[2]DROP POINT AKTIF'!$B:$B,'[2]DROP POINT AKTIF'!$F:$F,"-")</f>
        <v>MUHAMAD DEDENG</v>
      </c>
      <c r="H112" s="18" t="str">
        <f>_xlfn.XLOOKUP(D112,[11]sheet!$B:$B,[11]sheet!$A:$A,0)</f>
        <v>RKS08B</v>
      </c>
    </row>
    <row r="113" spans="2:8">
      <c r="B113" s="19" t="s">
        <v>99</v>
      </c>
      <c r="C113" s="17" t="s">
        <v>100</v>
      </c>
      <c r="D113" s="20" t="s">
        <v>139</v>
      </c>
      <c r="E113" s="21" t="s">
        <v>1941</v>
      </c>
      <c r="F113" s="22" t="s">
        <v>803</v>
      </c>
      <c r="G113" s="17" t="str">
        <f>_xlfn.XLOOKUP(D113,'[2]DROP POINT AKTIF'!$B:$B,'[2]DROP POINT AKTIF'!$F:$F,"-")</f>
        <v>DEDI KUMAEDI</v>
      </c>
      <c r="H113" s="18" t="str">
        <f>_xlfn.XLOOKUP(D113,[11]sheet!$B:$B,[11]sheet!$A:$A,0)</f>
        <v>PGL08</v>
      </c>
    </row>
    <row r="114" spans="2:8">
      <c r="B114" s="19" t="s">
        <v>99</v>
      </c>
      <c r="C114" s="17" t="s">
        <v>100</v>
      </c>
      <c r="D114" s="20" t="s">
        <v>140</v>
      </c>
      <c r="E114" s="21" t="s">
        <v>1941</v>
      </c>
      <c r="F114" s="22" t="s">
        <v>803</v>
      </c>
      <c r="G114" s="17" t="str">
        <f>_xlfn.XLOOKUP(D114,'[2]DROP POINT AKTIF'!$B:$B,'[2]DROP POINT AKTIF'!$F:$F,"-")</f>
        <v>AMDI MUBAROK</v>
      </c>
      <c r="H114" s="18" t="str">
        <f>_xlfn.XLOOKUP(D114,[11]sheet!$B:$B,[11]sheet!$A:$A,0)</f>
        <v>RKS03</v>
      </c>
    </row>
    <row r="115" spans="2:8">
      <c r="B115" s="19" t="s">
        <v>99</v>
      </c>
      <c r="C115" s="17" t="s">
        <v>100</v>
      </c>
      <c r="D115" s="20" t="s">
        <v>141</v>
      </c>
      <c r="E115" s="21" t="s">
        <v>1941</v>
      </c>
      <c r="F115" s="22" t="s">
        <v>803</v>
      </c>
      <c r="G115" s="17" t="str">
        <f>_xlfn.XLOOKUP(D115,'[2]DROP POINT AKTIF'!$B:$B,'[2]DROP POINT AKTIF'!$F:$F,"-")</f>
        <v>MOCH MATIN</v>
      </c>
      <c r="H115" s="18" t="str">
        <f>_xlfn.XLOOKUP(D115,[11]sheet!$B:$B,[11]sheet!$A:$A,0)</f>
        <v>PGL03</v>
      </c>
    </row>
    <row r="116" spans="2:8">
      <c r="B116" s="19" t="s">
        <v>99</v>
      </c>
      <c r="C116" s="17" t="s">
        <v>100</v>
      </c>
      <c r="D116" s="20" t="s">
        <v>142</v>
      </c>
      <c r="E116" s="21" t="s">
        <v>1941</v>
      </c>
      <c r="F116" s="22" t="s">
        <v>33</v>
      </c>
      <c r="G116" s="17" t="str">
        <f>_xlfn.XLOOKUP(D116,'[2]DROP POINT AKTIF'!$B:$B,'[2]DROP POINT AKTIF'!$F:$F,"-")</f>
        <v>JUHANDI</v>
      </c>
      <c r="H116" s="18" t="str">
        <f>_xlfn.XLOOKUP(D116,[11]sheet!$B:$B,[11]sheet!$A:$A,0)</f>
        <v>PGL04</v>
      </c>
    </row>
    <row r="117" spans="2:8">
      <c r="B117" s="19" t="s">
        <v>99</v>
      </c>
      <c r="C117" s="17" t="s">
        <v>100</v>
      </c>
      <c r="D117" s="20" t="s">
        <v>143</v>
      </c>
      <c r="E117" s="21" t="s">
        <v>1941</v>
      </c>
      <c r="F117" s="22" t="s">
        <v>803</v>
      </c>
      <c r="G117" s="17" t="str">
        <f>_xlfn.XLOOKUP(D117,'[2]DROP POINT AKTIF'!$B:$B,'[2]DROP POINT AKTIF'!$F:$F,"-")</f>
        <v>AZAT SUDRAJAT</v>
      </c>
      <c r="H117" s="18" t="str">
        <f>_xlfn.XLOOKUP(D117,[11]sheet!$B:$B,[11]sheet!$A:$A,0)</f>
        <v>PGL03A</v>
      </c>
    </row>
    <row r="118" spans="2:8">
      <c r="B118" s="19" t="s">
        <v>99</v>
      </c>
      <c r="C118" s="17" t="s">
        <v>100</v>
      </c>
      <c r="D118" s="20" t="s">
        <v>144</v>
      </c>
      <c r="E118" s="21" t="s">
        <v>1941</v>
      </c>
      <c r="F118" s="22" t="s">
        <v>803</v>
      </c>
      <c r="G118" s="17" t="str">
        <f>_xlfn.XLOOKUP(D118,'[2]DROP POINT AKTIF'!$B:$B,'[2]DROP POINT AKTIF'!$F:$F,"-")</f>
        <v>ROHMAN</v>
      </c>
      <c r="H118" s="18" t="str">
        <f>_xlfn.XLOOKUP(D118,[11]sheet!$B:$B,[11]sheet!$A:$A,0)</f>
        <v>RKS20</v>
      </c>
    </row>
    <row r="119" spans="2:8">
      <c r="B119" s="19" t="s">
        <v>99</v>
      </c>
      <c r="C119" s="17" t="s">
        <v>100</v>
      </c>
      <c r="D119" s="20" t="s">
        <v>145</v>
      </c>
      <c r="E119" s="21" t="s">
        <v>1941</v>
      </c>
      <c r="F119" s="22" t="s">
        <v>803</v>
      </c>
      <c r="G119" s="17" t="str">
        <f>_xlfn.XLOOKUP(D119,'[2]DROP POINT AKTIF'!$B:$B,'[2]DROP POINT AKTIF'!$F:$F,"-")</f>
        <v>DEDI KUMAEDI</v>
      </c>
      <c r="H119" s="18" t="str">
        <f>_xlfn.XLOOKUP(D119,[11]sheet!$B:$B,[11]sheet!$A:$A,0)</f>
        <v>PGL06</v>
      </c>
    </row>
    <row r="120" spans="2:8">
      <c r="B120" s="19" t="s">
        <v>99</v>
      </c>
      <c r="C120" s="17" t="s">
        <v>100</v>
      </c>
      <c r="D120" s="20" t="s">
        <v>146</v>
      </c>
      <c r="E120" s="21" t="s">
        <v>1941</v>
      </c>
      <c r="F120" s="22" t="s">
        <v>803</v>
      </c>
      <c r="G120" s="17" t="str">
        <f>_xlfn.XLOOKUP(D120,'[2]DROP POINT AKTIF'!$B:$B,'[2]DROP POINT AKTIF'!$F:$F,"-")</f>
        <v>WAHYUDIN</v>
      </c>
      <c r="H120" s="18" t="str">
        <f>_xlfn.XLOOKUP(D120,[11]sheet!$B:$B,[11]sheet!$A:$A,0)</f>
        <v>RKS11A</v>
      </c>
    </row>
    <row r="121" spans="2:8">
      <c r="B121" s="19" t="s">
        <v>99</v>
      </c>
      <c r="C121" s="17" t="s">
        <v>100</v>
      </c>
      <c r="D121" s="20" t="s">
        <v>147</v>
      </c>
      <c r="E121" s="21" t="s">
        <v>1941</v>
      </c>
      <c r="F121" s="22" t="s">
        <v>803</v>
      </c>
      <c r="G121" s="17" t="str">
        <f>_xlfn.XLOOKUP(D121,'[2]DROP POINT AKTIF'!$B:$B,'[2]DROP POINT AKTIF'!$F:$F,"-")</f>
        <v>WAHYUDIN</v>
      </c>
      <c r="H121" s="18" t="str">
        <f>_xlfn.XLOOKUP(D121,[11]sheet!$B:$B,[11]sheet!$A:$A,0)</f>
        <v>RKS04B</v>
      </c>
    </row>
    <row r="122" spans="2:8">
      <c r="B122" s="19" t="s">
        <v>99</v>
      </c>
      <c r="C122" s="17" t="s">
        <v>100</v>
      </c>
      <c r="D122" s="20" t="s">
        <v>148</v>
      </c>
      <c r="E122" s="21" t="s">
        <v>1941</v>
      </c>
      <c r="F122" s="22" t="s">
        <v>803</v>
      </c>
      <c r="G122" s="17" t="str">
        <f>_xlfn.XLOOKUP(D122,'[2]DROP POINT AKTIF'!$B:$B,'[2]DROP POINT AKTIF'!$F:$F,"-")</f>
        <v>IRIYANTO</v>
      </c>
      <c r="H122" s="18" t="str">
        <f>_xlfn.XLOOKUP(D122,[11]sheet!$B:$B,[11]sheet!$A:$A,0)</f>
        <v>RKS07B</v>
      </c>
    </row>
    <row r="123" spans="2:8">
      <c r="B123" s="19" t="s">
        <v>99</v>
      </c>
      <c r="C123" s="17" t="s">
        <v>100</v>
      </c>
      <c r="D123" s="20" t="s">
        <v>149</v>
      </c>
      <c r="E123" s="21" t="s">
        <v>1941</v>
      </c>
      <c r="F123" s="22" t="s">
        <v>803</v>
      </c>
      <c r="G123" s="17" t="str">
        <f>_xlfn.XLOOKUP(D123,'[2]DROP POINT AKTIF'!$B:$B,'[2]DROP POINT AKTIF'!$F:$F,"-")</f>
        <v>ADIT PURNADILATA</v>
      </c>
      <c r="H123" s="18" t="str">
        <f>_xlfn.XLOOKUP(D123,[11]sheet!$B:$B,[11]sheet!$A:$A,0)</f>
        <v>PGL05B</v>
      </c>
    </row>
    <row r="124" spans="2:8">
      <c r="B124" s="19" t="s">
        <v>99</v>
      </c>
      <c r="C124" s="17" t="s">
        <v>100</v>
      </c>
      <c r="D124" s="20" t="s">
        <v>150</v>
      </c>
      <c r="E124" s="21" t="s">
        <v>1941</v>
      </c>
      <c r="F124" s="22" t="s">
        <v>803</v>
      </c>
      <c r="G124" s="17" t="str">
        <f>_xlfn.XLOOKUP(D124,'[2]DROP POINT AKTIF'!$B:$B,'[2]DROP POINT AKTIF'!$F:$F,"-")</f>
        <v>ROBI FARLI</v>
      </c>
      <c r="H124" s="18" t="str">
        <f>_xlfn.XLOOKUP(D124,[11]sheet!$B:$B,[11]sheet!$A:$A,0)</f>
        <v>RKS26</v>
      </c>
    </row>
    <row r="125" spans="2:8">
      <c r="B125" s="19" t="s">
        <v>99</v>
      </c>
      <c r="C125" s="17" t="s">
        <v>100</v>
      </c>
      <c r="D125" s="20" t="s">
        <v>151</v>
      </c>
      <c r="E125" s="21" t="s">
        <v>1941</v>
      </c>
      <c r="F125" s="22" t="s">
        <v>803</v>
      </c>
      <c r="G125" s="17" t="str">
        <f>_xlfn.XLOOKUP(D125,'[2]DROP POINT AKTIF'!$B:$B,'[2]DROP POINT AKTIF'!$F:$F,"-")</f>
        <v>WAHYUDIN</v>
      </c>
      <c r="H125" s="18" t="str">
        <f>_xlfn.XLOOKUP(D125,[11]sheet!$B:$B,[11]sheet!$A:$A,0)</f>
        <v>RKS10C</v>
      </c>
    </row>
    <row r="126" spans="2:8">
      <c r="B126" s="19" t="s">
        <v>99</v>
      </c>
      <c r="C126" s="17" t="s">
        <v>100</v>
      </c>
      <c r="D126" s="20" t="s">
        <v>152</v>
      </c>
      <c r="E126" s="21" t="s">
        <v>1941</v>
      </c>
      <c r="F126" s="22" t="s">
        <v>803</v>
      </c>
      <c r="G126" s="17" t="str">
        <f>_xlfn.XLOOKUP(D126,'[2]DROP POINT AKTIF'!$B:$B,'[2]DROP POINT AKTIF'!$F:$F,"-")</f>
        <v>ROBI FARLI</v>
      </c>
      <c r="H126" s="18" t="str">
        <f>_xlfn.XLOOKUP(D126,[11]sheet!$B:$B,[11]sheet!$A:$A,0)</f>
        <v>RKS16A</v>
      </c>
    </row>
    <row r="127" spans="2:8">
      <c r="B127" s="19" t="s">
        <v>99</v>
      </c>
      <c r="C127" s="17" t="s">
        <v>100</v>
      </c>
      <c r="D127" s="20" t="s">
        <v>153</v>
      </c>
      <c r="E127" s="21" t="s">
        <v>1941</v>
      </c>
      <c r="F127" s="22" t="s">
        <v>803</v>
      </c>
      <c r="G127" s="17" t="str">
        <f>_xlfn.XLOOKUP(D127,'[2]DROP POINT AKTIF'!$B:$B,'[2]DROP POINT AKTIF'!$F:$F,"-")</f>
        <v>ROBI FARLI</v>
      </c>
      <c r="H127" s="18" t="str">
        <f>_xlfn.XLOOKUP(D127,[11]sheet!$B:$B,[11]sheet!$A:$A,0)</f>
        <v>RKS21A</v>
      </c>
    </row>
    <row r="128" spans="2:8">
      <c r="B128" s="19" t="s">
        <v>99</v>
      </c>
      <c r="C128" s="17" t="s">
        <v>100</v>
      </c>
      <c r="D128" s="20" t="s">
        <v>154</v>
      </c>
      <c r="E128" s="21" t="s">
        <v>1941</v>
      </c>
      <c r="F128" s="22" t="s">
        <v>803</v>
      </c>
      <c r="G128" s="17" t="str">
        <f>_xlfn.XLOOKUP(D128,'[2]DROP POINT AKTIF'!$B:$B,'[2]DROP POINT AKTIF'!$F:$F,"-")</f>
        <v>AMDI MUBAROK</v>
      </c>
      <c r="H128" s="18" t="str">
        <f>_xlfn.XLOOKUP(D128,[11]sheet!$B:$B,[11]sheet!$A:$A,0)</f>
        <v>RKS22</v>
      </c>
    </row>
    <row r="129" spans="2:8">
      <c r="B129" s="19" t="s">
        <v>99</v>
      </c>
      <c r="C129" s="17" t="s">
        <v>100</v>
      </c>
      <c r="D129" s="20" t="s">
        <v>155</v>
      </c>
      <c r="E129" s="21" t="s">
        <v>1941</v>
      </c>
      <c r="F129" s="22" t="s">
        <v>803</v>
      </c>
      <c r="G129" s="17" t="str">
        <f>_xlfn.XLOOKUP(D129,'[2]DROP POINT AKTIF'!$B:$B,'[2]DROP POINT AKTIF'!$F:$F,"-")</f>
        <v>MOCH MATIN</v>
      </c>
      <c r="H129" s="18" t="str">
        <f>_xlfn.XLOOKUP(D129,[11]sheet!$B:$B,[11]sheet!$A:$A,0)</f>
        <v>PGL28</v>
      </c>
    </row>
    <row r="130" spans="2:8">
      <c r="B130" s="19" t="s">
        <v>99</v>
      </c>
      <c r="C130" s="17" t="s">
        <v>100</v>
      </c>
      <c r="D130" s="20" t="s">
        <v>156</v>
      </c>
      <c r="E130" s="21" t="s">
        <v>1941</v>
      </c>
      <c r="F130" s="22" t="s">
        <v>803</v>
      </c>
      <c r="G130" s="17" t="str">
        <f>_xlfn.XLOOKUP(D130,'[2]DROP POINT AKTIF'!$B:$B,'[2]DROP POINT AKTIF'!$F:$F,"-")</f>
        <v>FAHRI PRATAMA</v>
      </c>
      <c r="H130" s="18" t="str">
        <f>_xlfn.XLOOKUP(D130,[11]sheet!$B:$B,[11]sheet!$A:$A,0)</f>
        <v>PGL06B</v>
      </c>
    </row>
    <row r="131" spans="2:8">
      <c r="B131" s="19" t="s">
        <v>99</v>
      </c>
      <c r="C131" s="17" t="s">
        <v>100</v>
      </c>
      <c r="D131" s="20" t="s">
        <v>157</v>
      </c>
      <c r="E131" s="21" t="s">
        <v>1941</v>
      </c>
      <c r="F131" s="22" t="s">
        <v>803</v>
      </c>
      <c r="G131" s="17" t="str">
        <f>_xlfn.XLOOKUP(D131,'[2]DROP POINT AKTIF'!$B:$B,'[2]DROP POINT AKTIF'!$F:$F,"-")</f>
        <v>MUHAMAD DEDENG</v>
      </c>
      <c r="H131" s="18" t="str">
        <f>_xlfn.XLOOKUP(D131,[11]sheet!$B:$B,[11]sheet!$A:$A,0)</f>
        <v>RKS01A</v>
      </c>
    </row>
    <row r="132" spans="2:8">
      <c r="B132" s="19" t="s">
        <v>99</v>
      </c>
      <c r="C132" s="17" t="s">
        <v>100</v>
      </c>
      <c r="D132" s="20" t="s">
        <v>158</v>
      </c>
      <c r="E132" s="21" t="s">
        <v>1941</v>
      </c>
      <c r="F132" s="22" t="s">
        <v>803</v>
      </c>
      <c r="G132" s="17" t="str">
        <f>_xlfn.XLOOKUP(D132,'[2]DROP POINT AKTIF'!$B:$B,'[2]DROP POINT AKTIF'!$F:$F,"-")</f>
        <v>ADIT PURNADILATA</v>
      </c>
      <c r="H132" s="18" t="str">
        <f>_xlfn.XLOOKUP(D132,[11]sheet!$B:$B,[11]sheet!$A:$A,0)</f>
        <v>PGL03B</v>
      </c>
    </row>
    <row r="133" spans="2:8">
      <c r="B133" s="19" t="s">
        <v>99</v>
      </c>
      <c r="C133" s="17" t="s">
        <v>100</v>
      </c>
      <c r="D133" s="20" t="s">
        <v>159</v>
      </c>
      <c r="E133" s="21" t="s">
        <v>1941</v>
      </c>
      <c r="F133" s="22" t="s">
        <v>803</v>
      </c>
      <c r="G133" s="17" t="str">
        <f>_xlfn.XLOOKUP(D133,'[2]DROP POINT AKTIF'!$B:$B,'[2]DROP POINT AKTIF'!$F:$F,"-")</f>
        <v>ROHMAN</v>
      </c>
      <c r="H133" s="18" t="str">
        <f>_xlfn.XLOOKUP(D133,[11]sheet!$B:$B,[11]sheet!$A:$A,0)</f>
        <v>RKS18</v>
      </c>
    </row>
    <row r="134" spans="2:8">
      <c r="B134" s="19" t="s">
        <v>99</v>
      </c>
      <c r="C134" s="17" t="s">
        <v>100</v>
      </c>
      <c r="D134" s="20" t="s">
        <v>160</v>
      </c>
      <c r="E134" s="21" t="s">
        <v>1941</v>
      </c>
      <c r="F134" s="22" t="s">
        <v>803</v>
      </c>
      <c r="G134" s="17" t="str">
        <f>_xlfn.XLOOKUP(D134,'[2]DROP POINT AKTIF'!$B:$B,'[2]DROP POINT AKTIF'!$F:$F,"-")</f>
        <v>DEDI KUMAEDI</v>
      </c>
      <c r="H134" s="18" t="str">
        <f>_xlfn.XLOOKUP(D134,[11]sheet!$B:$B,[11]sheet!$A:$A,0)</f>
        <v>PGL21</v>
      </c>
    </row>
    <row r="135" spans="2:8">
      <c r="B135" s="19" t="s">
        <v>99</v>
      </c>
      <c r="C135" s="17" t="s">
        <v>100</v>
      </c>
      <c r="D135" s="20" t="s">
        <v>161</v>
      </c>
      <c r="E135" s="21" t="s">
        <v>1941</v>
      </c>
      <c r="F135" s="22" t="s">
        <v>1787</v>
      </c>
      <c r="G135" s="17" t="str">
        <f>_xlfn.XLOOKUP(D135,'[2]DROP POINT AKTIF'!$B:$B,'[2]DROP POINT AKTIF'!$F:$F,"-")</f>
        <v>HENDRA SAPUTRA</v>
      </c>
      <c r="H135" s="18" t="str">
        <f>_xlfn.XLOOKUP(D135,[11]sheet!$B:$B,[11]sheet!$A:$A,0)</f>
        <v>BAL08G</v>
      </c>
    </row>
    <row r="136" spans="2:8">
      <c r="B136" s="19" t="s">
        <v>99</v>
      </c>
      <c r="C136" s="17" t="s">
        <v>100</v>
      </c>
      <c r="D136" s="20" t="s">
        <v>162</v>
      </c>
      <c r="E136" s="21" t="s">
        <v>1941</v>
      </c>
      <c r="F136" s="22" t="s">
        <v>1787</v>
      </c>
      <c r="G136" s="17" t="str">
        <f>_xlfn.XLOOKUP(D136,'[2]DROP POINT AKTIF'!$B:$B,'[2]DROP POINT AKTIF'!$F:$F,"-")</f>
        <v>AHMAD SUHENDI</v>
      </c>
      <c r="H136" s="18" t="str">
        <f>_xlfn.XLOOKUP(D136,[11]sheet!$B:$B,[11]sheet!$A:$A,0)</f>
        <v>BAL07C</v>
      </c>
    </row>
    <row r="137" spans="2:8">
      <c r="B137" s="19" t="s">
        <v>99</v>
      </c>
      <c r="C137" s="17" t="s">
        <v>100</v>
      </c>
      <c r="D137" s="20" t="s">
        <v>163</v>
      </c>
      <c r="E137" s="21" t="s">
        <v>1941</v>
      </c>
      <c r="F137" s="22" t="s">
        <v>1787</v>
      </c>
      <c r="G137" s="17" t="str">
        <f>_xlfn.XLOOKUP(D137,'[2]DROP POINT AKTIF'!$B:$B,'[2]DROP POINT AKTIF'!$F:$F,"-")</f>
        <v>MUHAMMAD USUP</v>
      </c>
      <c r="H137" s="18" t="str">
        <f>_xlfn.XLOOKUP(D137,[11]sheet!$B:$B,[11]sheet!$A:$A,0)</f>
        <v>BAL10D</v>
      </c>
    </row>
    <row r="138" spans="2:8">
      <c r="B138" s="19" t="s">
        <v>99</v>
      </c>
      <c r="C138" s="17" t="s">
        <v>100</v>
      </c>
      <c r="D138" s="20" t="s">
        <v>164</v>
      </c>
      <c r="E138" s="21" t="s">
        <v>1941</v>
      </c>
      <c r="F138" s="22" t="s">
        <v>1787</v>
      </c>
      <c r="G138" s="17" t="str">
        <f>_xlfn.XLOOKUP(D138,'[2]DROP POINT AKTIF'!$B:$B,'[2]DROP POINT AKTIF'!$F:$F,"-")</f>
        <v>ZAKARIA MAHMUD</v>
      </c>
      <c r="H138" s="18" t="str">
        <f>_xlfn.XLOOKUP(D138,[11]sheet!$B:$B,[11]sheet!$A:$A,0)</f>
        <v>BAL16</v>
      </c>
    </row>
    <row r="139" spans="2:8">
      <c r="B139" s="19" t="s">
        <v>99</v>
      </c>
      <c r="C139" s="17" t="s">
        <v>100</v>
      </c>
      <c r="D139" s="20" t="s">
        <v>165</v>
      </c>
      <c r="E139" s="21" t="s">
        <v>1941</v>
      </c>
      <c r="F139" s="22" t="s">
        <v>1787</v>
      </c>
      <c r="G139" s="17" t="str">
        <f>_xlfn.XLOOKUP(D139,'[2]DROP POINT AKTIF'!$B:$B,'[2]DROP POINT AKTIF'!$F:$F,"-")</f>
        <v>ADE MUKLIS</v>
      </c>
      <c r="H139" s="18" t="str">
        <f>_xlfn.XLOOKUP(D139,[11]sheet!$B:$B,[11]sheet!$A:$A,0)</f>
        <v>BAL02</v>
      </c>
    </row>
    <row r="140" spans="2:8">
      <c r="B140" s="19" t="s">
        <v>99</v>
      </c>
      <c r="C140" s="17" t="s">
        <v>100</v>
      </c>
      <c r="D140" s="20" t="s">
        <v>166</v>
      </c>
      <c r="E140" s="21" t="s">
        <v>1941</v>
      </c>
      <c r="F140" s="22" t="s">
        <v>1787</v>
      </c>
      <c r="G140" s="17" t="str">
        <f>_xlfn.XLOOKUP(D140,'[2]DROP POINT AKTIF'!$B:$B,'[2]DROP POINT AKTIF'!$F:$F,"-")</f>
        <v>WIDODO</v>
      </c>
      <c r="H140" s="18" t="str">
        <f>_xlfn.XLOOKUP(D140,[11]sheet!$B:$B,[11]sheet!$A:$A,0)</f>
        <v>BAL12</v>
      </c>
    </row>
    <row r="141" spans="2:8">
      <c r="B141" s="19" t="s">
        <v>99</v>
      </c>
      <c r="C141" s="17" t="s">
        <v>100</v>
      </c>
      <c r="D141" s="20" t="s">
        <v>167</v>
      </c>
      <c r="E141" s="21" t="s">
        <v>1941</v>
      </c>
      <c r="F141" s="22" t="s">
        <v>1787</v>
      </c>
      <c r="G141" s="17" t="str">
        <f>_xlfn.XLOOKUP(D141,'[2]DROP POINT AKTIF'!$B:$B,'[2]DROP POINT AKTIF'!$F:$F,"-")</f>
        <v>MUHAMAD HAMDAN</v>
      </c>
      <c r="H141" s="18" t="str">
        <f>_xlfn.XLOOKUP(D141,[11]sheet!$B:$B,[11]sheet!$A:$A,0)</f>
        <v>BAL53</v>
      </c>
    </row>
    <row r="142" spans="2:8">
      <c r="B142" s="19" t="s">
        <v>99</v>
      </c>
      <c r="C142" s="17" t="s">
        <v>100</v>
      </c>
      <c r="D142" s="20" t="s">
        <v>168</v>
      </c>
      <c r="E142" s="21" t="s">
        <v>1941</v>
      </c>
      <c r="F142" s="22" t="s">
        <v>1787</v>
      </c>
      <c r="G142" s="17" t="str">
        <f>_xlfn.XLOOKUP(D142,'[2]DROP POINT AKTIF'!$B:$B,'[2]DROP POINT AKTIF'!$F:$F,"-")</f>
        <v>MUHAMAD LUTFI SUHENDAR</v>
      </c>
      <c r="H142" s="18" t="str">
        <f>_xlfn.XLOOKUP(D142,[11]sheet!$B:$B,[11]sheet!$A:$A,0)</f>
        <v>BAL15E</v>
      </c>
    </row>
    <row r="143" spans="2:8">
      <c r="B143" s="19" t="s">
        <v>99</v>
      </c>
      <c r="C143" s="17" t="s">
        <v>100</v>
      </c>
      <c r="D143" s="20" t="s">
        <v>169</v>
      </c>
      <c r="E143" s="21" t="s">
        <v>1941</v>
      </c>
      <c r="F143" s="22" t="s">
        <v>1787</v>
      </c>
      <c r="G143" s="17" t="str">
        <f>_xlfn.XLOOKUP(D143,'[2]DROP POINT AKTIF'!$B:$B,'[2]DROP POINT AKTIF'!$F:$F,"-")</f>
        <v>MELI ROMLI</v>
      </c>
      <c r="H143" s="18" t="str">
        <f>_xlfn.XLOOKUP(D143,[11]sheet!$B:$B,[11]sheet!$A:$A,0)</f>
        <v>BAL15D</v>
      </c>
    </row>
    <row r="144" spans="2:8">
      <c r="B144" s="19" t="s">
        <v>99</v>
      </c>
      <c r="C144" s="17" t="s">
        <v>100</v>
      </c>
      <c r="D144" s="20" t="s">
        <v>170</v>
      </c>
      <c r="E144" s="21" t="s">
        <v>1941</v>
      </c>
      <c r="F144" s="22" t="s">
        <v>1787</v>
      </c>
      <c r="G144" s="17" t="str">
        <f>_xlfn.XLOOKUP(D144,'[2]DROP POINT AKTIF'!$B:$B,'[2]DROP POINT AKTIF'!$F:$F,"-")</f>
        <v>RIKIYANSAH</v>
      </c>
      <c r="H144" s="18" t="str">
        <f>_xlfn.XLOOKUP(D144,[11]sheet!$B:$B,[11]sheet!$A:$A,0)</f>
        <v>TGR25</v>
      </c>
    </row>
    <row r="145" spans="2:8">
      <c r="B145" s="19" t="s">
        <v>99</v>
      </c>
      <c r="C145" s="17" t="s">
        <v>100</v>
      </c>
      <c r="D145" s="20" t="s">
        <v>171</v>
      </c>
      <c r="E145" s="21" t="s">
        <v>1941</v>
      </c>
      <c r="F145" s="22" t="s">
        <v>1787</v>
      </c>
      <c r="G145" s="17" t="str">
        <f>_xlfn.XLOOKUP(D145,'[2]DROP POINT AKTIF'!$B:$B,'[2]DROP POINT AKTIF'!$F:$F,"-")</f>
        <v>SUHENDRIK</v>
      </c>
      <c r="H145" s="18" t="str">
        <f>_xlfn.XLOOKUP(D145,[11]sheet!$B:$B,[11]sheet!$A:$A,0)</f>
        <v>TGR05D</v>
      </c>
    </row>
    <row r="146" spans="2:8">
      <c r="B146" s="19" t="s">
        <v>99</v>
      </c>
      <c r="C146" s="17" t="s">
        <v>100</v>
      </c>
      <c r="D146" s="20" t="s">
        <v>172</v>
      </c>
      <c r="E146" s="21" t="s">
        <v>1941</v>
      </c>
      <c r="F146" s="22" t="s">
        <v>1787</v>
      </c>
      <c r="G146" s="17" t="str">
        <f>_xlfn.XLOOKUP(D146,'[2]DROP POINT AKTIF'!$B:$B,'[2]DROP POINT AKTIF'!$F:$F,"-")</f>
        <v>MUHAMAD FICQIH</v>
      </c>
      <c r="H146" s="18" t="str">
        <f>_xlfn.XLOOKUP(D146,[11]sheet!$B:$B,[11]sheet!$A:$A,0)</f>
        <v>BAL10E</v>
      </c>
    </row>
    <row r="147" spans="2:8">
      <c r="B147" s="19" t="s">
        <v>99</v>
      </c>
      <c r="C147" s="17" t="s">
        <v>100</v>
      </c>
      <c r="D147" s="20" t="s">
        <v>173</v>
      </c>
      <c r="E147" s="21" t="s">
        <v>1941</v>
      </c>
      <c r="F147" s="22" t="s">
        <v>1787</v>
      </c>
      <c r="G147" s="17" t="str">
        <f>_xlfn.XLOOKUP(D147,'[2]DROP POINT AKTIF'!$B:$B,'[2]DROP POINT AKTIF'!$F:$F,"-")</f>
        <v>RIKIYANSAH</v>
      </c>
      <c r="H147" s="18" t="str">
        <f>_xlfn.XLOOKUP(D147,[11]sheet!$B:$B,[11]sheet!$A:$A,0)</f>
        <v>TGR27</v>
      </c>
    </row>
    <row r="148" spans="2:8">
      <c r="B148" s="19" t="s">
        <v>99</v>
      </c>
      <c r="C148" s="17" t="s">
        <v>100</v>
      </c>
      <c r="D148" s="20" t="s">
        <v>174</v>
      </c>
      <c r="E148" s="21" t="s">
        <v>1916</v>
      </c>
      <c r="F148" s="22" t="s">
        <v>33</v>
      </c>
      <c r="G148" s="17" t="str">
        <f>_xlfn.XLOOKUP(D148,'[2]DROP POINT AKTIF'!$B:$B,'[2]DROP POINT AKTIF'!$F:$F,"-")</f>
        <v>-</v>
      </c>
      <c r="H148" s="18" t="str">
        <f>_xlfn.XLOOKUP(D148,[11]sheet!$B:$B,[11]sheet!$A:$A,0)</f>
        <v>BAL24A</v>
      </c>
    </row>
    <row r="149" spans="2:8">
      <c r="B149" s="19" t="s">
        <v>99</v>
      </c>
      <c r="C149" s="17" t="s">
        <v>100</v>
      </c>
      <c r="D149" s="20" t="s">
        <v>175</v>
      </c>
      <c r="E149" s="21" t="s">
        <v>1941</v>
      </c>
      <c r="F149" s="22" t="s">
        <v>1788</v>
      </c>
      <c r="G149" s="17" t="str">
        <f>_xlfn.XLOOKUP(D149,'[2]DROP POINT AKTIF'!$B:$B,'[2]DROP POINT AKTIF'!$F:$F,"-")</f>
        <v>MOHAMAD TOPAN BERI FIRMAN</v>
      </c>
      <c r="H149" s="18" t="str">
        <f>_xlfn.XLOOKUP(D149,[11]sheet!$B:$B,[11]sheet!$A:$A,0)</f>
        <v>BAL17</v>
      </c>
    </row>
    <row r="150" spans="2:8">
      <c r="B150" s="19" t="s">
        <v>99</v>
      </c>
      <c r="C150" s="17" t="s">
        <v>100</v>
      </c>
      <c r="D150" s="20" t="s">
        <v>176</v>
      </c>
      <c r="E150" s="21" t="s">
        <v>1941</v>
      </c>
      <c r="F150" s="22" t="s">
        <v>1788</v>
      </c>
      <c r="G150" s="17" t="str">
        <f>_xlfn.XLOOKUP(D150,'[2]DROP POINT AKTIF'!$B:$B,'[2]DROP POINT AKTIF'!$F:$F,"-")</f>
        <v>DIRGAHAYU</v>
      </c>
      <c r="H150" s="18" t="str">
        <f>_xlfn.XLOOKUP(D150,[11]sheet!$B:$B,[11]sheet!$A:$A,0)</f>
        <v>TGR30</v>
      </c>
    </row>
    <row r="151" spans="2:8">
      <c r="B151" s="19" t="s">
        <v>99</v>
      </c>
      <c r="C151" s="17" t="s">
        <v>100</v>
      </c>
      <c r="D151" s="20" t="s">
        <v>177</v>
      </c>
      <c r="E151" s="21" t="s">
        <v>1916</v>
      </c>
      <c r="F151" s="22" t="s">
        <v>1788</v>
      </c>
      <c r="G151" s="17" t="str">
        <f>_xlfn.XLOOKUP(D151,'[2]DROP POINT AKTIF'!$B:$B,'[2]DROP POINT AKTIF'!$F:$F,"-")</f>
        <v>MUHAMMAD BAGUS PRATAMA</v>
      </c>
      <c r="H151" s="18" t="str">
        <f>_xlfn.XLOOKUP(D151,[11]sheet!$B:$B,[11]sheet!$A:$A,0)</f>
        <v>BAL04E</v>
      </c>
    </row>
    <row r="152" spans="2:8">
      <c r="B152" s="19" t="s">
        <v>99</v>
      </c>
      <c r="C152" s="17" t="s">
        <v>100</v>
      </c>
      <c r="D152" s="20" t="s">
        <v>178</v>
      </c>
      <c r="E152" s="21" t="s">
        <v>1941</v>
      </c>
      <c r="F152" s="22" t="s">
        <v>1788</v>
      </c>
      <c r="G152" s="17" t="str">
        <f>_xlfn.XLOOKUP(D152,'[2]DROP POINT AKTIF'!$B:$B,'[2]DROP POINT AKTIF'!$F:$F,"-")</f>
        <v>SYAMSURI</v>
      </c>
      <c r="H152" s="18" t="str">
        <f>_xlfn.XLOOKUP(D152,[11]sheet!$B:$B,[11]sheet!$A:$A,0)</f>
        <v>BAL04H</v>
      </c>
    </row>
    <row r="153" spans="2:8">
      <c r="B153" s="19" t="s">
        <v>99</v>
      </c>
      <c r="C153" s="17" t="s">
        <v>100</v>
      </c>
      <c r="D153" s="20" t="s">
        <v>179</v>
      </c>
      <c r="E153" s="21" t="s">
        <v>1916</v>
      </c>
      <c r="F153" s="22" t="s">
        <v>1788</v>
      </c>
      <c r="G153" s="17" t="str">
        <f>_xlfn.XLOOKUP(D153,'[2]DROP POINT AKTIF'!$B:$B,'[2]DROP POINT AKTIF'!$F:$F,"-")</f>
        <v>FAUZUL HUSNAN</v>
      </c>
      <c r="H153" s="18" t="str">
        <f>_xlfn.XLOOKUP(D153,[11]sheet!$B:$B,[11]sheet!$A:$A,0)</f>
        <v>SNG06B</v>
      </c>
    </row>
    <row r="154" spans="2:8">
      <c r="B154" s="19" t="s">
        <v>99</v>
      </c>
      <c r="C154" s="17" t="s">
        <v>100</v>
      </c>
      <c r="D154" s="20" t="s">
        <v>180</v>
      </c>
      <c r="E154" s="21" t="s">
        <v>1916</v>
      </c>
      <c r="F154" s="22" t="s">
        <v>1788</v>
      </c>
      <c r="G154" s="17" t="str">
        <f>_xlfn.XLOOKUP(D154,'[2]DROP POINT AKTIF'!$B:$B,'[2]DROP POINT AKTIF'!$F:$F,"-")</f>
        <v>NUR YOYO GUNARA</v>
      </c>
      <c r="H154" s="18" t="str">
        <f>_xlfn.XLOOKUP(D154,[11]sheet!$B:$B,[11]sheet!$A:$A,0)</f>
        <v>SNG01A</v>
      </c>
    </row>
    <row r="155" spans="2:8">
      <c r="B155" s="19" t="s">
        <v>99</v>
      </c>
      <c r="C155" s="17" t="s">
        <v>100</v>
      </c>
      <c r="D155" s="20" t="s">
        <v>181</v>
      </c>
      <c r="E155" s="21" t="s">
        <v>1916</v>
      </c>
      <c r="F155" s="22" t="s">
        <v>1788</v>
      </c>
      <c r="G155" s="17" t="str">
        <f>_xlfn.XLOOKUP(D155,'[2]DROP POINT AKTIF'!$B:$B,'[2]DROP POINT AKTIF'!$F:$F,"-")</f>
        <v>SANDI IRAWAN</v>
      </c>
      <c r="H155" s="18" t="str">
        <f>_xlfn.XLOOKUP(D155,[11]sheet!$B:$B,[11]sheet!$A:$A,0)</f>
        <v>SNG05B</v>
      </c>
    </row>
    <row r="156" spans="2:8">
      <c r="B156" s="19" t="s">
        <v>99</v>
      </c>
      <c r="C156" s="17" t="s">
        <v>100</v>
      </c>
      <c r="D156" s="20" t="s">
        <v>182</v>
      </c>
      <c r="E156" s="21" t="s">
        <v>1916</v>
      </c>
      <c r="F156" s="22" t="s">
        <v>1788</v>
      </c>
      <c r="G156" s="17" t="str">
        <f>_xlfn.XLOOKUP(D156,'[2]DROP POINT AKTIF'!$B:$B,'[2]DROP POINT AKTIF'!$F:$F,"-")</f>
        <v>AHMAD NURYAMAN</v>
      </c>
      <c r="H156" s="18" t="str">
        <f>_xlfn.XLOOKUP(D156,[11]sheet!$B:$B,[11]sheet!$A:$A,0)</f>
        <v>BAL02A</v>
      </c>
    </row>
    <row r="157" spans="2:8">
      <c r="B157" s="19" t="s">
        <v>99</v>
      </c>
      <c r="C157" s="17" t="s">
        <v>100</v>
      </c>
      <c r="D157" s="20" t="s">
        <v>183</v>
      </c>
      <c r="E157" s="21" t="s">
        <v>1916</v>
      </c>
      <c r="F157" s="22" t="s">
        <v>1788</v>
      </c>
      <c r="G157" s="17" t="str">
        <f>_xlfn.XLOOKUP(D157,'[2]DROP POINT AKTIF'!$B:$B,'[2]DROP POINT AKTIF'!$F:$F,"-")</f>
        <v>AHMAD RONI SAFRONI</v>
      </c>
      <c r="H157" s="18" t="str">
        <f>_xlfn.XLOOKUP(D157,[11]sheet!$B:$B,[11]sheet!$A:$A,0)</f>
        <v>SNG21</v>
      </c>
    </row>
    <row r="158" spans="2:8">
      <c r="B158" s="19" t="s">
        <v>99</v>
      </c>
      <c r="C158" s="17" t="s">
        <v>100</v>
      </c>
      <c r="D158" s="20" t="s">
        <v>184</v>
      </c>
      <c r="E158" s="21" t="s">
        <v>1916</v>
      </c>
      <c r="F158" s="22" t="s">
        <v>1788</v>
      </c>
      <c r="G158" s="17" t="str">
        <f>_xlfn.XLOOKUP(D158,'[2]DROP POINT AKTIF'!$B:$B,'[2]DROP POINT AKTIF'!$F:$F,"-")</f>
        <v>DWI ADI SUTRISNO</v>
      </c>
      <c r="H158" s="18" t="str">
        <f>_xlfn.XLOOKUP(D158,[11]sheet!$B:$B,[11]sheet!$A:$A,0)</f>
        <v>SNG14</v>
      </c>
    </row>
    <row r="159" spans="2:8">
      <c r="B159" s="19" t="s">
        <v>99</v>
      </c>
      <c r="C159" s="17" t="s">
        <v>100</v>
      </c>
      <c r="D159" s="20" t="s">
        <v>185</v>
      </c>
      <c r="E159" s="21" t="s">
        <v>1941</v>
      </c>
      <c r="F159" s="22" t="s">
        <v>1788</v>
      </c>
      <c r="G159" s="17" t="str">
        <f>_xlfn.XLOOKUP(D159,'[2]DROP POINT AKTIF'!$B:$B,'[2]DROP POINT AKTIF'!$F:$F,"-")</f>
        <v>SAEPI</v>
      </c>
      <c r="H159" s="18" t="str">
        <f>_xlfn.XLOOKUP(D159,[11]sheet!$B:$B,[11]sheet!$A:$A,0)</f>
        <v>BAL04K</v>
      </c>
    </row>
    <row r="160" spans="2:8">
      <c r="B160" s="19" t="s">
        <v>99</v>
      </c>
      <c r="C160" s="17" t="s">
        <v>100</v>
      </c>
      <c r="D160" s="20" t="s">
        <v>186</v>
      </c>
      <c r="E160" s="21" t="s">
        <v>1916</v>
      </c>
      <c r="F160" s="22" t="s">
        <v>1788</v>
      </c>
      <c r="G160" s="17" t="str">
        <f>_xlfn.XLOOKUP(D160,'[2]DROP POINT AKTIF'!$B:$B,'[2]DROP POINT AKTIF'!$F:$F,"-")</f>
        <v>EKO PURNAWAN SUHERI</v>
      </c>
      <c r="H160" s="18" t="str">
        <f>_xlfn.XLOOKUP(D160,[11]sheet!$B:$B,[11]sheet!$A:$A,0)</f>
        <v>BAL04I</v>
      </c>
    </row>
    <row r="161" spans="2:8">
      <c r="B161" s="19" t="s">
        <v>99</v>
      </c>
      <c r="C161" s="17" t="s">
        <v>100</v>
      </c>
      <c r="D161" s="20" t="s">
        <v>187</v>
      </c>
      <c r="E161" s="21" t="s">
        <v>1941</v>
      </c>
      <c r="F161" s="22" t="s">
        <v>1788</v>
      </c>
      <c r="G161" s="17" t="str">
        <f>_xlfn.XLOOKUP(D161,'[2]DROP POINT AKTIF'!$B:$B,'[2]DROP POINT AKTIF'!$F:$F,"-")</f>
        <v>AZIS BACHTIAR</v>
      </c>
      <c r="H161" s="18" t="str">
        <f>_xlfn.XLOOKUP(D161,[11]sheet!$B:$B,[11]sheet!$A:$A,0)</f>
        <v>BAL04J</v>
      </c>
    </row>
    <row r="162" spans="2:8">
      <c r="B162" s="19" t="s">
        <v>99</v>
      </c>
      <c r="C162" s="17" t="s">
        <v>100</v>
      </c>
      <c r="D162" s="20" t="s">
        <v>188</v>
      </c>
      <c r="E162" s="21" t="s">
        <v>1916</v>
      </c>
      <c r="F162" s="22" t="s">
        <v>1788</v>
      </c>
      <c r="G162" s="17" t="str">
        <f>_xlfn.XLOOKUP(D162,'[2]DROP POINT AKTIF'!$B:$B,'[2]DROP POINT AKTIF'!$F:$F,"-")</f>
        <v>AHMAD RONI SAFRONI</v>
      </c>
      <c r="H162" s="18" t="str">
        <f>_xlfn.XLOOKUP(D162,[11]sheet!$B:$B,[11]sheet!$A:$A,0)</f>
        <v>SNG19</v>
      </c>
    </row>
    <row r="163" spans="2:8">
      <c r="B163" s="19" t="s">
        <v>99</v>
      </c>
      <c r="C163" s="17" t="s">
        <v>100</v>
      </c>
      <c r="D163" s="20" t="s">
        <v>189</v>
      </c>
      <c r="E163" s="21" t="s">
        <v>1941</v>
      </c>
      <c r="F163" s="22" t="s">
        <v>1788</v>
      </c>
      <c r="G163" s="17" t="str">
        <f>_xlfn.XLOOKUP(D163,'[2]DROP POINT AKTIF'!$B:$B,'[2]DROP POINT AKTIF'!$F:$F,"-")</f>
        <v>NURDIN</v>
      </c>
      <c r="H163" s="18" t="str">
        <f>_xlfn.XLOOKUP(D163,[11]sheet!$B:$B,[11]sheet!$A:$A,0)</f>
        <v>BAL13A</v>
      </c>
    </row>
    <row r="164" spans="2:8">
      <c r="B164" s="19" t="s">
        <v>99</v>
      </c>
      <c r="C164" s="17" t="s">
        <v>100</v>
      </c>
      <c r="D164" s="20" t="s">
        <v>190</v>
      </c>
      <c r="E164" s="21" t="s">
        <v>1941</v>
      </c>
      <c r="F164" s="22" t="s">
        <v>1788</v>
      </c>
      <c r="G164" s="17" t="str">
        <f>_xlfn.XLOOKUP(D164,'[2]DROP POINT AKTIF'!$B:$B,'[2]DROP POINT AKTIF'!$F:$F,"-")</f>
        <v>SYAMSURI</v>
      </c>
      <c r="H164" s="18" t="str">
        <f>_xlfn.XLOOKUP(D164,[11]sheet!$B:$B,[11]sheet!$A:$A,0)</f>
        <v>BAL05A</v>
      </c>
    </row>
    <row r="165" spans="2:8">
      <c r="B165" s="19" t="s">
        <v>99</v>
      </c>
      <c r="C165" s="17" t="s">
        <v>100</v>
      </c>
      <c r="D165" s="20" t="s">
        <v>191</v>
      </c>
      <c r="E165" s="21" t="s">
        <v>1916</v>
      </c>
      <c r="F165" s="22" t="s">
        <v>1789</v>
      </c>
      <c r="G165" s="17" t="str">
        <f>_xlfn.XLOOKUP(D165,'[2]DROP POINT AKTIF'!$B:$B,'[2]DROP POINT AKTIF'!$F:$F,"-")</f>
        <v>MULYADI</v>
      </c>
      <c r="H165" s="18" t="str">
        <f>_xlfn.XLOOKUP(D165,[11]sheet!$B:$B,[11]sheet!$A:$A,0)</f>
        <v>CIP01D</v>
      </c>
    </row>
    <row r="166" spans="2:8">
      <c r="B166" s="19" t="s">
        <v>99</v>
      </c>
      <c r="C166" s="17" t="s">
        <v>100</v>
      </c>
      <c r="D166" s="20" t="s">
        <v>192</v>
      </c>
      <c r="E166" s="21" t="s">
        <v>1916</v>
      </c>
      <c r="F166" s="22" t="s">
        <v>1789</v>
      </c>
      <c r="G166" s="17" t="str">
        <f>_xlfn.XLOOKUP(D166,'[2]DROP POINT AKTIF'!$B:$B,'[2]DROP POINT AKTIF'!$F:$F,"-")</f>
        <v>ISHAK DISTANSYAH</v>
      </c>
      <c r="H166" s="18" t="str">
        <f>_xlfn.XLOOKUP(D166,[11]sheet!$B:$B,[11]sheet!$A:$A,0)</f>
        <v>CIP03B</v>
      </c>
    </row>
    <row r="167" spans="2:8">
      <c r="B167" s="19" t="s">
        <v>99</v>
      </c>
      <c r="C167" s="17" t="s">
        <v>100</v>
      </c>
      <c r="D167" s="20" t="s">
        <v>193</v>
      </c>
      <c r="E167" s="21" t="s">
        <v>1916</v>
      </c>
      <c r="F167" s="22" t="s">
        <v>1789</v>
      </c>
      <c r="G167" s="17" t="str">
        <f>_xlfn.XLOOKUP(D167,'[2]DROP POINT AKTIF'!$B:$B,'[2]DROP POINT AKTIF'!$F:$F,"-")</f>
        <v>SOFYAN DWI SAPUTRA</v>
      </c>
      <c r="H167" s="18" t="str">
        <f>_xlfn.XLOOKUP(D167,[11]sheet!$B:$B,[11]sheet!$A:$A,0)</f>
        <v>CIP06A</v>
      </c>
    </row>
    <row r="168" spans="2:8">
      <c r="B168" s="19" t="s">
        <v>99</v>
      </c>
      <c r="C168" s="17" t="s">
        <v>100</v>
      </c>
      <c r="D168" s="20" t="s">
        <v>194</v>
      </c>
      <c r="E168" s="21" t="s">
        <v>1916</v>
      </c>
      <c r="F168" s="22" t="s">
        <v>1789</v>
      </c>
      <c r="G168" s="17" t="str">
        <f>_xlfn.XLOOKUP(D168,'[2]DROP POINT AKTIF'!$B:$B,'[2]DROP POINT AKTIF'!$F:$F,"-")</f>
        <v>ADITYA</v>
      </c>
      <c r="H168" s="18" t="str">
        <f>_xlfn.XLOOKUP(D168,[11]sheet!$B:$B,[11]sheet!$A:$A,0)</f>
        <v>CIP03G</v>
      </c>
    </row>
    <row r="169" spans="2:8">
      <c r="B169" s="19" t="s">
        <v>99</v>
      </c>
      <c r="C169" s="17" t="s">
        <v>100</v>
      </c>
      <c r="D169" s="20" t="s">
        <v>195</v>
      </c>
      <c r="E169" s="21" t="s">
        <v>1916</v>
      </c>
      <c r="F169" s="22" t="s">
        <v>1789</v>
      </c>
      <c r="G169" s="17" t="str">
        <f>_xlfn.XLOOKUP(D169,'[2]DROP POINT AKTIF'!$B:$B,'[2]DROP POINT AKTIF'!$F:$F,"-")</f>
        <v>ERIK</v>
      </c>
      <c r="H169" s="18" t="str">
        <f>_xlfn.XLOOKUP(D169,[11]sheet!$B:$B,[11]sheet!$A:$A,0)</f>
        <v>TGR02B</v>
      </c>
    </row>
    <row r="170" spans="2:8">
      <c r="B170" s="19" t="s">
        <v>99</v>
      </c>
      <c r="C170" s="17" t="s">
        <v>100</v>
      </c>
      <c r="D170" s="20" t="s">
        <v>196</v>
      </c>
      <c r="E170" s="21" t="s">
        <v>1941</v>
      </c>
      <c r="F170" s="22" t="s">
        <v>1789</v>
      </c>
      <c r="G170" s="17" t="str">
        <f>_xlfn.XLOOKUP(D170,'[2]DROP POINT AKTIF'!$B:$B,'[2]DROP POINT AKTIF'!$F:$F,"-")</f>
        <v>DONI ANGGARA</v>
      </c>
      <c r="H170" s="18" t="str">
        <f>_xlfn.XLOOKUP(D170,[11]sheet!$B:$B,[11]sheet!$A:$A,0)</f>
        <v>TGR57</v>
      </c>
    </row>
    <row r="171" spans="2:8">
      <c r="B171" s="19" t="s">
        <v>99</v>
      </c>
      <c r="C171" s="17" t="s">
        <v>100</v>
      </c>
      <c r="D171" s="20" t="s">
        <v>197</v>
      </c>
      <c r="E171" s="21" t="s">
        <v>1941</v>
      </c>
      <c r="F171" s="22" t="s">
        <v>1789</v>
      </c>
      <c r="G171" s="17" t="str">
        <f>_xlfn.XLOOKUP(D171,'[2]DROP POINT AKTIF'!$B:$B,'[2]DROP POINT AKTIF'!$F:$F,"-")</f>
        <v>IQBAL PURWANDI</v>
      </c>
      <c r="H171" s="18" t="str">
        <f>_xlfn.XLOOKUP(D171,[11]sheet!$B:$B,[11]sheet!$A:$A,0)</f>
        <v>TGR10D</v>
      </c>
    </row>
    <row r="172" spans="2:8">
      <c r="B172" s="19" t="s">
        <v>99</v>
      </c>
      <c r="C172" s="17" t="s">
        <v>100</v>
      </c>
      <c r="D172" s="20" t="s">
        <v>198</v>
      </c>
      <c r="E172" s="21" t="s">
        <v>1916</v>
      </c>
      <c r="F172" s="22" t="s">
        <v>1789</v>
      </c>
      <c r="G172" s="17" t="str">
        <f>_xlfn.XLOOKUP(D172,'[2]DROP POINT AKTIF'!$B:$B,'[2]DROP POINT AKTIF'!$F:$F,"-")</f>
        <v>ALIZHAR</v>
      </c>
      <c r="H172" s="18" t="str">
        <f>_xlfn.XLOOKUP(D172,[11]sheet!$B:$B,[11]sheet!$A:$A,0)</f>
        <v>CIP01E</v>
      </c>
    </row>
    <row r="173" spans="2:8">
      <c r="B173" s="19" t="s">
        <v>99</v>
      </c>
      <c r="C173" s="17" t="s">
        <v>100</v>
      </c>
      <c r="D173" s="20" t="s">
        <v>199</v>
      </c>
      <c r="E173" s="21" t="s">
        <v>1941</v>
      </c>
      <c r="F173" s="22" t="s">
        <v>1789</v>
      </c>
      <c r="G173" s="17" t="str">
        <f>_xlfn.XLOOKUP(D173,'[2]DROP POINT AKTIF'!$B:$B,'[2]DROP POINT AKTIF'!$F:$F,"-")</f>
        <v>HERI LISTIANTO</v>
      </c>
      <c r="H173" s="18" t="str">
        <f>_xlfn.XLOOKUP(D173,[11]sheet!$B:$B,[11]sheet!$A:$A,0)</f>
        <v>CIP05G</v>
      </c>
    </row>
    <row r="174" spans="2:8">
      <c r="B174" s="19" t="s">
        <v>99</v>
      </c>
      <c r="C174" s="17" t="s">
        <v>100</v>
      </c>
      <c r="D174" s="20" t="s">
        <v>200</v>
      </c>
      <c r="E174" s="21" t="s">
        <v>1916</v>
      </c>
      <c r="F174" s="22" t="s">
        <v>1790</v>
      </c>
      <c r="G174" s="17" t="str">
        <f>_xlfn.XLOOKUP(D174,'[2]DROP POINT AKTIF'!$B:$B,'[2]DROP POINT AKTIF'!$F:$F,"-")</f>
        <v>DEDEN</v>
      </c>
      <c r="H174" s="18" t="str">
        <f>_xlfn.XLOOKUP(D174,[11]sheet!$B:$B,[11]sheet!$A:$A,0)</f>
        <v>BAL20A</v>
      </c>
    </row>
    <row r="175" spans="2:8">
      <c r="B175" s="19" t="s">
        <v>99</v>
      </c>
      <c r="C175" s="17" t="s">
        <v>100</v>
      </c>
      <c r="D175" s="20" t="s">
        <v>201</v>
      </c>
      <c r="E175" s="21" t="s">
        <v>1941</v>
      </c>
      <c r="F175" s="22" t="s">
        <v>1790</v>
      </c>
      <c r="G175" s="17" t="str">
        <f>_xlfn.XLOOKUP(D175,'[2]DROP POINT AKTIF'!$B:$B,'[2]DROP POINT AKTIF'!$F:$F,"-")</f>
        <v>JIDAN ALFARIZQI</v>
      </c>
      <c r="H175" s="18" t="str">
        <f>_xlfn.XLOOKUP(D175,[11]sheet!$B:$B,[11]sheet!$A:$A,0)</f>
        <v>CIP04D</v>
      </c>
    </row>
    <row r="176" spans="2:8">
      <c r="B176" s="19" t="s">
        <v>99</v>
      </c>
      <c r="C176" s="17" t="s">
        <v>100</v>
      </c>
      <c r="D176" s="20" t="s">
        <v>202</v>
      </c>
      <c r="E176" s="21" t="s">
        <v>1916</v>
      </c>
      <c r="F176" s="22" t="s">
        <v>1790</v>
      </c>
      <c r="G176" s="17" t="str">
        <f>_xlfn.XLOOKUP(D176,'[2]DROP POINT AKTIF'!$B:$B,'[2]DROP POINT AKTIF'!$F:$F,"-")</f>
        <v>-</v>
      </c>
      <c r="H176" s="18" t="str">
        <f>_xlfn.XLOOKUP(D176,[11]sheet!$B:$B,[11]sheet!$A:$A,0)</f>
        <v>BAL01D</v>
      </c>
    </row>
    <row r="177" spans="2:8">
      <c r="B177" s="19" t="s">
        <v>99</v>
      </c>
      <c r="C177" s="17" t="s">
        <v>100</v>
      </c>
      <c r="D177" s="20" t="s">
        <v>203</v>
      </c>
      <c r="E177" s="21" t="s">
        <v>1941</v>
      </c>
      <c r="F177" s="22" t="s">
        <v>1790</v>
      </c>
      <c r="G177" s="17" t="str">
        <f>_xlfn.XLOOKUP(D177,'[2]DROP POINT AKTIF'!$B:$B,'[2]DROP POINT AKTIF'!$F:$F,"-")</f>
        <v>ADI IKUN</v>
      </c>
      <c r="H177" s="18" t="str">
        <f>_xlfn.XLOOKUP(D177,[11]sheet!$B:$B,[11]sheet!$A:$A,0)</f>
        <v>BAL18A</v>
      </c>
    </row>
    <row r="178" spans="2:8">
      <c r="B178" s="19" t="s">
        <v>99</v>
      </c>
      <c r="C178" s="17" t="s">
        <v>100</v>
      </c>
      <c r="D178" s="20" t="s">
        <v>204</v>
      </c>
      <c r="E178" s="21" t="s">
        <v>1941</v>
      </c>
      <c r="F178" s="22" t="s">
        <v>1790</v>
      </c>
      <c r="G178" s="17" t="str">
        <f>_xlfn.XLOOKUP(D178,'[2]DROP POINT AKTIF'!$B:$B,'[2]DROP POINT AKTIF'!$F:$F,"-")</f>
        <v>LEGIYONO</v>
      </c>
      <c r="H178" s="18" t="str">
        <f>_xlfn.XLOOKUP(D178,[11]sheet!$B:$B,[11]sheet!$A:$A,0)</f>
        <v>BAL19E</v>
      </c>
    </row>
    <row r="179" spans="2:8">
      <c r="B179" s="19" t="s">
        <v>99</v>
      </c>
      <c r="C179" s="17" t="s">
        <v>100</v>
      </c>
      <c r="D179" s="20" t="s">
        <v>205</v>
      </c>
      <c r="E179" s="21" t="s">
        <v>1941</v>
      </c>
      <c r="F179" s="22" t="s">
        <v>1790</v>
      </c>
      <c r="G179" s="17" t="str">
        <f>_xlfn.XLOOKUP(D179,'[2]DROP POINT AKTIF'!$B:$B,'[2]DROP POINT AKTIF'!$F:$F,"-")</f>
        <v>JALALUDIN</v>
      </c>
      <c r="H179" s="18" t="str">
        <f>_xlfn.XLOOKUP(D179,[11]sheet!$B:$B,[11]sheet!$A:$A,0)</f>
        <v>CIP04E</v>
      </c>
    </row>
    <row r="180" spans="2:8">
      <c r="B180" s="19" t="s">
        <v>99</v>
      </c>
      <c r="C180" s="17" t="s">
        <v>100</v>
      </c>
      <c r="D180" s="20" t="s">
        <v>206</v>
      </c>
      <c r="E180" s="21" t="s">
        <v>1916</v>
      </c>
      <c r="F180" s="22" t="s">
        <v>1790</v>
      </c>
      <c r="G180" s="17" t="str">
        <f>_xlfn.XLOOKUP(D180,'[2]DROP POINT AKTIF'!$B:$B,'[2]DROP POINT AKTIF'!$F:$F,"-")</f>
        <v>SEPTIAN</v>
      </c>
      <c r="H180" s="18" t="str">
        <f>_xlfn.XLOOKUP(D180,[11]sheet!$B:$B,[11]sheet!$A:$A,0)</f>
        <v>BAL20C</v>
      </c>
    </row>
    <row r="181" spans="2:8">
      <c r="B181" s="19" t="s">
        <v>99</v>
      </c>
      <c r="C181" s="17" t="s">
        <v>100</v>
      </c>
      <c r="D181" s="20" t="s">
        <v>207</v>
      </c>
      <c r="E181" s="21" t="s">
        <v>1916</v>
      </c>
      <c r="F181" s="22" t="s">
        <v>1790</v>
      </c>
      <c r="G181" s="17" t="str">
        <f>_xlfn.XLOOKUP(D181,'[2]DROP POINT AKTIF'!$B:$B,'[2]DROP POINT AKTIF'!$F:$F,"-")</f>
        <v>MUHAMMAD PRASETYA</v>
      </c>
      <c r="H181" s="18" t="str">
        <f>_xlfn.XLOOKUP(D181,[11]sheet!$B:$B,[11]sheet!$A:$A,0)</f>
        <v>BAL19D</v>
      </c>
    </row>
    <row r="182" spans="2:8">
      <c r="B182" s="19" t="s">
        <v>99</v>
      </c>
      <c r="C182" s="17" t="s">
        <v>100</v>
      </c>
      <c r="D182" s="20" t="s">
        <v>208</v>
      </c>
      <c r="E182" s="21" t="s">
        <v>1916</v>
      </c>
      <c r="F182" s="22" t="s">
        <v>1790</v>
      </c>
      <c r="G182" s="17" t="str">
        <f>_xlfn.XLOOKUP(D182,'[2]DROP POINT AKTIF'!$B:$B,'[2]DROP POINT AKTIF'!$F:$F,"-")</f>
        <v>SANUSI</v>
      </c>
      <c r="H182" s="18" t="str">
        <f>_xlfn.XLOOKUP(D182,[11]sheet!$B:$B,[11]sheet!$A:$A,0)</f>
        <v>BAL18D</v>
      </c>
    </row>
    <row r="183" spans="2:8">
      <c r="B183" s="19" t="s">
        <v>99</v>
      </c>
      <c r="C183" s="17" t="s">
        <v>100</v>
      </c>
      <c r="D183" s="20" t="s">
        <v>209</v>
      </c>
      <c r="E183" s="21" t="s">
        <v>1916</v>
      </c>
      <c r="F183" s="22" t="s">
        <v>33</v>
      </c>
      <c r="G183" s="17" t="str">
        <f>_xlfn.XLOOKUP(D183,'[2]DROP POINT AKTIF'!$B:$B,'[2]DROP POINT AKTIF'!$F:$F,"-")</f>
        <v>-</v>
      </c>
      <c r="H183" s="18" t="str">
        <f>_xlfn.XLOOKUP(D183,[11]sheet!$B:$B,[11]sheet!$A:$A,0)</f>
        <v>TGR12H</v>
      </c>
    </row>
    <row r="184" spans="2:8">
      <c r="B184" s="19" t="s">
        <v>210</v>
      </c>
      <c r="C184" s="17" t="s">
        <v>211</v>
      </c>
      <c r="D184" s="20" t="s">
        <v>212</v>
      </c>
      <c r="E184" s="21" t="s">
        <v>1916</v>
      </c>
      <c r="F184" s="22" t="s">
        <v>1791</v>
      </c>
      <c r="G184" s="17" t="str">
        <f>_xlfn.XLOOKUP(D184,'[3]DROP POINT BEKASI'!$B:$B,'[3]DROP POINT BEKASI'!$E:$E,"-")</f>
        <v>ERLANGGA ISMADYA PUTRA</v>
      </c>
      <c r="H184" s="18" t="str">
        <f>_xlfn.XLOOKUP(D184,[11]sheet!$B:$B,[11]sheet!$A:$A,0)</f>
        <v>BKI01</v>
      </c>
    </row>
    <row r="185" spans="2:8">
      <c r="B185" s="19" t="s">
        <v>210</v>
      </c>
      <c r="C185" s="17" t="s">
        <v>211</v>
      </c>
      <c r="D185" s="20" t="s">
        <v>213</v>
      </c>
      <c r="E185" s="21" t="s">
        <v>1941</v>
      </c>
      <c r="F185" s="22" t="s">
        <v>1792</v>
      </c>
      <c r="G185" s="17" t="str">
        <f>_xlfn.XLOOKUP(D185,'[3]DROP POINT BEKASI'!$B:$B,'[3]DROP POINT BEKASI'!$E:$E,"-")</f>
        <v>RICHSON FAHMI</v>
      </c>
      <c r="H185" s="18" t="str">
        <f>_xlfn.XLOOKUP(D185,[11]sheet!$B:$B,[11]sheet!$A:$A,0)</f>
        <v>BKI01A</v>
      </c>
    </row>
    <row r="186" spans="2:8">
      <c r="B186" s="19" t="s">
        <v>210</v>
      </c>
      <c r="C186" s="17" t="s">
        <v>211</v>
      </c>
      <c r="D186" s="20" t="s">
        <v>214</v>
      </c>
      <c r="E186" s="21" t="s">
        <v>1941</v>
      </c>
      <c r="F186" s="22" t="s">
        <v>1792</v>
      </c>
      <c r="G186" s="17" t="str">
        <f>_xlfn.XLOOKUP(D186,'[3]DROP POINT BEKASI'!$B:$B,'[3]DROP POINT BEKASI'!$E:$E,"-")</f>
        <v>TITO ASWIN KARIM</v>
      </c>
      <c r="H186" s="18" t="str">
        <f>_xlfn.XLOOKUP(D186,[11]sheet!$B:$B,[11]sheet!$A:$A,0)</f>
        <v>BKI01F</v>
      </c>
    </row>
    <row r="187" spans="2:8">
      <c r="B187" s="19" t="s">
        <v>210</v>
      </c>
      <c r="C187" s="17" t="s">
        <v>211</v>
      </c>
      <c r="D187" s="20" t="s">
        <v>215</v>
      </c>
      <c r="E187" s="21" t="s">
        <v>1941</v>
      </c>
      <c r="F187" s="22" t="s">
        <v>1792</v>
      </c>
      <c r="G187" s="17" t="str">
        <f>_xlfn.XLOOKUP(D187,'[3]DROP POINT BEKASI'!$B:$B,'[3]DROP POINT BEKASI'!$E:$E,"-")</f>
        <v>AHMAD RIQBAL</v>
      </c>
      <c r="H187" s="18" t="str">
        <f>_xlfn.XLOOKUP(D187,[11]sheet!$B:$B,[11]sheet!$A:$A,0)</f>
        <v>BKI06</v>
      </c>
    </row>
    <row r="188" spans="2:8">
      <c r="B188" s="19" t="s">
        <v>210</v>
      </c>
      <c r="C188" s="17" t="s">
        <v>211</v>
      </c>
      <c r="D188" s="20" t="s">
        <v>216</v>
      </c>
      <c r="E188" s="21" t="s">
        <v>1916</v>
      </c>
      <c r="F188" s="22" t="s">
        <v>1791</v>
      </c>
      <c r="G188" s="17" t="str">
        <f>_xlfn.XLOOKUP(D188,'[3]DROP POINT BEKASI'!$B:$B,'[3]DROP POINT BEKASI'!$E:$E,"-")</f>
        <v>NURROHIM</v>
      </c>
      <c r="H188" s="18" t="str">
        <f>_xlfn.XLOOKUP(D188,[11]sheet!$B:$B,[11]sheet!$A:$A,0)</f>
        <v>BKI07</v>
      </c>
    </row>
    <row r="189" spans="2:8">
      <c r="B189" s="19" t="s">
        <v>210</v>
      </c>
      <c r="C189" s="17" t="s">
        <v>211</v>
      </c>
      <c r="D189" s="20" t="s">
        <v>217</v>
      </c>
      <c r="E189" s="21" t="s">
        <v>1941</v>
      </c>
      <c r="F189" s="22" t="s">
        <v>1793</v>
      </c>
      <c r="G189" s="17" t="str">
        <f>_xlfn.XLOOKUP(D189,'[3]DROP POINT BEKASI'!$B:$B,'[3]DROP POINT BEKASI'!$E:$E,"-")</f>
        <v>ACHMAD MAZIRI</v>
      </c>
      <c r="H189" s="18" t="str">
        <f>_xlfn.XLOOKUP(D189,[11]sheet!$B:$B,[11]sheet!$A:$A,0)</f>
        <v>BKI07B</v>
      </c>
    </row>
    <row r="190" spans="2:8">
      <c r="B190" s="19" t="s">
        <v>210</v>
      </c>
      <c r="C190" s="17" t="s">
        <v>211</v>
      </c>
      <c r="D190" s="20" t="s">
        <v>218</v>
      </c>
      <c r="E190" s="21" t="s">
        <v>1941</v>
      </c>
      <c r="F190" s="22" t="s">
        <v>1793</v>
      </c>
      <c r="G190" s="17" t="str">
        <f>_xlfn.XLOOKUP(D190,'[3]DROP POINT BEKASI'!$B:$B,'[3]DROP POINT BEKASI'!$E:$E,"-")</f>
        <v>SUTISNA</v>
      </c>
      <c r="H190" s="18" t="str">
        <f>_xlfn.XLOOKUP(D190,[11]sheet!$B:$B,[11]sheet!$A:$A,0)</f>
        <v>BKI07C</v>
      </c>
    </row>
    <row r="191" spans="2:8">
      <c r="B191" s="19" t="s">
        <v>210</v>
      </c>
      <c r="C191" s="17" t="s">
        <v>211</v>
      </c>
      <c r="D191" s="20" t="s">
        <v>219</v>
      </c>
      <c r="E191" s="21" t="s">
        <v>1941</v>
      </c>
      <c r="F191" s="22" t="s">
        <v>1793</v>
      </c>
      <c r="G191" s="17" t="str">
        <f>_xlfn.XLOOKUP(D191,'[3]DROP POINT BEKASI'!$B:$B,'[3]DROP POINT BEKASI'!$E:$E,"-")</f>
        <v>FAHMI AL JUFRY</v>
      </c>
      <c r="H191" s="18" t="str">
        <f>_xlfn.XLOOKUP(D191,[11]sheet!$B:$B,[11]sheet!$A:$A,0)</f>
        <v>BKI07F</v>
      </c>
    </row>
    <row r="192" spans="2:8">
      <c r="B192" s="19" t="s">
        <v>210</v>
      </c>
      <c r="C192" s="17" t="s">
        <v>211</v>
      </c>
      <c r="D192" s="20" t="s">
        <v>220</v>
      </c>
      <c r="E192" s="21" t="s">
        <v>1941</v>
      </c>
      <c r="F192" s="22" t="s">
        <v>1793</v>
      </c>
      <c r="G192" s="17" t="str">
        <f>_xlfn.XLOOKUP(D192,'[3]DROP POINT BEKASI'!$B:$B,'[3]DROP POINT BEKASI'!$E:$E,"-")</f>
        <v>YOGA WARDANA</v>
      </c>
      <c r="H192" s="18" t="str">
        <f>_xlfn.XLOOKUP(D192,[11]sheet!$B:$B,[11]sheet!$A:$A,0)</f>
        <v>BKI08C</v>
      </c>
    </row>
    <row r="193" spans="2:8">
      <c r="B193" s="19" t="s">
        <v>210</v>
      </c>
      <c r="C193" s="17" t="s">
        <v>211</v>
      </c>
      <c r="D193" s="20" t="s">
        <v>221</v>
      </c>
      <c r="E193" s="21" t="s">
        <v>1941</v>
      </c>
      <c r="F193" s="22" t="s">
        <v>1793</v>
      </c>
      <c r="G193" s="17" t="str">
        <f>_xlfn.XLOOKUP(D193,'[3]DROP POINT BEKASI'!$B:$B,'[3]DROP POINT BEKASI'!$E:$E,"-")</f>
        <v>ANGGA KUSUMA</v>
      </c>
      <c r="H193" s="18" t="str">
        <f>_xlfn.XLOOKUP(D193,[11]sheet!$B:$B,[11]sheet!$A:$A,0)</f>
        <v>BKI08F</v>
      </c>
    </row>
    <row r="194" spans="2:8">
      <c r="B194" s="19" t="s">
        <v>210</v>
      </c>
      <c r="C194" s="17" t="s">
        <v>211</v>
      </c>
      <c r="D194" s="20" t="s">
        <v>222</v>
      </c>
      <c r="E194" s="21" t="s">
        <v>1916</v>
      </c>
      <c r="F194" s="22" t="s">
        <v>1794</v>
      </c>
      <c r="G194" s="17" t="str">
        <f>_xlfn.XLOOKUP(D194,'[3]DROP POINT BEKASI'!$B:$B,'[3]DROP POINT BEKASI'!$E:$E,"-")</f>
        <v>ALI IBRAHIM</v>
      </c>
      <c r="H194" s="18" t="str">
        <f>_xlfn.XLOOKUP(D194,[11]sheet!$B:$B,[11]sheet!$A:$A,0)</f>
        <v>BKI13</v>
      </c>
    </row>
    <row r="195" spans="2:8">
      <c r="B195" s="19" t="s">
        <v>210</v>
      </c>
      <c r="C195" s="17" t="s">
        <v>211</v>
      </c>
      <c r="D195" s="20" t="s">
        <v>223</v>
      </c>
      <c r="E195" s="21" t="s">
        <v>1916</v>
      </c>
      <c r="F195" s="22" t="s">
        <v>1794</v>
      </c>
      <c r="G195" s="17" t="str">
        <f>_xlfn.XLOOKUP(D195,'[3]DROP POINT BEKASI'!$B:$B,'[3]DROP POINT BEKASI'!$E:$E,"-")</f>
        <v>ACHMAD MAULANA PUTRA</v>
      </c>
      <c r="H195" s="18" t="str">
        <f>_xlfn.XLOOKUP(D195,[11]sheet!$B:$B,[11]sheet!$A:$A,0)</f>
        <v>BKI13A</v>
      </c>
    </row>
    <row r="196" spans="2:8">
      <c r="B196" s="19" t="s">
        <v>210</v>
      </c>
      <c r="C196" s="17" t="s">
        <v>211</v>
      </c>
      <c r="D196" s="20" t="s">
        <v>224</v>
      </c>
      <c r="E196" s="21" t="s">
        <v>1916</v>
      </c>
      <c r="F196" s="22" t="s">
        <v>1794</v>
      </c>
      <c r="G196" s="17" t="str">
        <f>_xlfn.XLOOKUP(D196,'[3]DROP POINT BEKASI'!$B:$B,'[3]DROP POINT BEKASI'!$E:$E,"-")</f>
        <v>ANNISAA NURULHUDA WAHIDIN</v>
      </c>
      <c r="H196" s="18" t="str">
        <f>_xlfn.XLOOKUP(D196,[11]sheet!$B:$B,[11]sheet!$A:$A,0)</f>
        <v>BKI13C</v>
      </c>
    </row>
    <row r="197" spans="2:8">
      <c r="B197" s="19" t="s">
        <v>210</v>
      </c>
      <c r="C197" s="17" t="s">
        <v>211</v>
      </c>
      <c r="D197" s="20" t="s">
        <v>225</v>
      </c>
      <c r="E197" s="21" t="s">
        <v>1941</v>
      </c>
      <c r="F197" s="22" t="s">
        <v>1795</v>
      </c>
      <c r="G197" s="17" t="str">
        <f>_xlfn.XLOOKUP(D197,'[3]DROP POINT BEKASI'!$B:$B,'[3]DROP POINT BEKASI'!$E:$E,"-")</f>
        <v>DIDIT JAMALUDIN</v>
      </c>
      <c r="H197" s="18" t="str">
        <f>_xlfn.XLOOKUP(D197,[11]sheet!$B:$B,[11]sheet!$A:$A,0)</f>
        <v>BKI14B</v>
      </c>
    </row>
    <row r="198" spans="2:8">
      <c r="B198" s="19" t="s">
        <v>210</v>
      </c>
      <c r="C198" s="17" t="s">
        <v>211</v>
      </c>
      <c r="D198" s="20" t="s">
        <v>226</v>
      </c>
      <c r="E198" s="21" t="s">
        <v>1941</v>
      </c>
      <c r="F198" s="22" t="s">
        <v>1795</v>
      </c>
      <c r="G198" s="17" t="str">
        <f>_xlfn.XLOOKUP(D198,'[3]DROP POINT BEKASI'!$B:$B,'[3]DROP POINT BEKASI'!$E:$E,"-")</f>
        <v>RENDY DIRGANTARA</v>
      </c>
      <c r="H198" s="18" t="str">
        <f>_xlfn.XLOOKUP(D198,[11]sheet!$B:$B,[11]sheet!$A:$A,0)</f>
        <v>BKI14E</v>
      </c>
    </row>
    <row r="199" spans="2:8">
      <c r="B199" s="19" t="s">
        <v>210</v>
      </c>
      <c r="C199" s="17" t="s">
        <v>211</v>
      </c>
      <c r="D199" s="20" t="s">
        <v>227</v>
      </c>
      <c r="E199" s="21" t="s">
        <v>1941</v>
      </c>
      <c r="F199" s="22" t="s">
        <v>1795</v>
      </c>
      <c r="G199" s="17" t="str">
        <f>_xlfn.XLOOKUP(D199,'[3]DROP POINT BEKASI'!$B:$B,'[3]DROP POINT BEKASI'!$E:$E,"-")</f>
        <v>FAUZI AKBAR</v>
      </c>
      <c r="H199" s="18" t="str">
        <f>_xlfn.XLOOKUP(D199,[11]sheet!$B:$B,[11]sheet!$A:$A,0)</f>
        <v>BKI14G</v>
      </c>
    </row>
    <row r="200" spans="2:8">
      <c r="B200" s="19" t="s">
        <v>210</v>
      </c>
      <c r="C200" s="17" t="s">
        <v>211</v>
      </c>
      <c r="D200" s="20" t="s">
        <v>228</v>
      </c>
      <c r="E200" s="21" t="s">
        <v>1941</v>
      </c>
      <c r="F200" s="22" t="s">
        <v>1792</v>
      </c>
      <c r="G200" s="17" t="str">
        <f>_xlfn.XLOOKUP(D200,'[3]DROP POINT BEKASI'!$B:$B,'[3]DROP POINT BEKASI'!$E:$E,"-")</f>
        <v>FACHRUDIN</v>
      </c>
      <c r="H200" s="18" t="str">
        <f>_xlfn.XLOOKUP(D200,[11]sheet!$B:$B,[11]sheet!$A:$A,0)</f>
        <v>BKI17</v>
      </c>
    </row>
    <row r="201" spans="2:8">
      <c r="B201" s="19" t="s">
        <v>210</v>
      </c>
      <c r="C201" s="17" t="s">
        <v>211</v>
      </c>
      <c r="D201" s="20" t="s">
        <v>229</v>
      </c>
      <c r="E201" s="21" t="s">
        <v>1941</v>
      </c>
      <c r="F201" s="22" t="s">
        <v>1795</v>
      </c>
      <c r="G201" s="17" t="str">
        <f>_xlfn.XLOOKUP(D201,'[3]DROP POINT BEKASI'!$B:$B,'[3]DROP POINT BEKASI'!$E:$E,"-")</f>
        <v>FAJAR SAPUTRA NOVEBRYANTO</v>
      </c>
      <c r="H201" s="18" t="str">
        <f>_xlfn.XLOOKUP(D201,[11]sheet!$B:$B,[11]sheet!$A:$A,0)</f>
        <v>BKI19</v>
      </c>
    </row>
    <row r="202" spans="2:8">
      <c r="B202" s="19" t="s">
        <v>210</v>
      </c>
      <c r="C202" s="17" t="s">
        <v>211</v>
      </c>
      <c r="D202" s="20" t="s">
        <v>230</v>
      </c>
      <c r="E202" s="21" t="s">
        <v>1941</v>
      </c>
      <c r="F202" s="22" t="s">
        <v>1796</v>
      </c>
      <c r="G202" s="17" t="str">
        <f>_xlfn.XLOOKUP(D202,'[3]DROP POINT BEKASI'!$B:$B,'[3]DROP POINT BEKASI'!$E:$E,"-")</f>
        <v>KHOIRUL ANWAR</v>
      </c>
      <c r="H202" s="18" t="str">
        <f>_xlfn.XLOOKUP(D202,[11]sheet!$B:$B,[11]sheet!$A:$A,0)</f>
        <v>BKI19A</v>
      </c>
    </row>
    <row r="203" spans="2:8">
      <c r="B203" s="19" t="s">
        <v>210</v>
      </c>
      <c r="C203" s="17" t="s">
        <v>211</v>
      </c>
      <c r="D203" s="20" t="s">
        <v>231</v>
      </c>
      <c r="E203" s="21" t="s">
        <v>1941</v>
      </c>
      <c r="F203" s="22" t="s">
        <v>1796</v>
      </c>
      <c r="G203" s="17" t="str">
        <f>_xlfn.XLOOKUP(D203,'[3]DROP POINT BEKASI'!$B:$B,'[3]DROP POINT BEKASI'!$E:$E,"-")</f>
        <v>DENI PERMANA</v>
      </c>
      <c r="H203" s="18" t="str">
        <f>_xlfn.XLOOKUP(D203,[11]sheet!$B:$B,[11]sheet!$A:$A,0)</f>
        <v>BKI20</v>
      </c>
    </row>
    <row r="204" spans="2:8">
      <c r="B204" s="19" t="s">
        <v>210</v>
      </c>
      <c r="C204" s="17" t="s">
        <v>211</v>
      </c>
      <c r="D204" s="20" t="s">
        <v>232</v>
      </c>
      <c r="E204" s="21" t="s">
        <v>1916</v>
      </c>
      <c r="F204" s="22" t="s">
        <v>1794</v>
      </c>
      <c r="G204" s="17" t="str">
        <f>_xlfn.XLOOKUP(D204,'[3]DROP POINT BEKASI'!$B:$B,'[3]DROP POINT BEKASI'!$E:$E,"-")</f>
        <v>AROFIQ WALHIDAYAT</v>
      </c>
      <c r="H204" s="18" t="str">
        <f>_xlfn.XLOOKUP(D204,[11]sheet!$B:$B,[11]sheet!$A:$A,0)</f>
        <v>BKI62</v>
      </c>
    </row>
    <row r="205" spans="2:8">
      <c r="B205" s="19" t="s">
        <v>210</v>
      </c>
      <c r="C205" s="17" t="s">
        <v>211</v>
      </c>
      <c r="D205" s="20" t="s">
        <v>233</v>
      </c>
      <c r="E205" s="21" t="s">
        <v>1916</v>
      </c>
      <c r="F205" s="22" t="s">
        <v>1791</v>
      </c>
      <c r="G205" s="17" t="str">
        <f>_xlfn.XLOOKUP(D205,'[3]DROP POINT BEKASI'!$B:$B,'[3]DROP POINT BEKASI'!$E:$E,"-")</f>
        <v>AAN SUPRATMAN</v>
      </c>
      <c r="H205" s="18" t="str">
        <f>_xlfn.XLOOKUP(D205,[11]sheet!$B:$B,[11]sheet!$A:$A,0)</f>
        <v>BKI63</v>
      </c>
    </row>
    <row r="206" spans="2:8">
      <c r="B206" s="19" t="s">
        <v>210</v>
      </c>
      <c r="C206" s="17" t="s">
        <v>211</v>
      </c>
      <c r="D206" s="20" t="s">
        <v>234</v>
      </c>
      <c r="E206" s="21" t="s">
        <v>1916</v>
      </c>
      <c r="F206" s="22" t="s">
        <v>1794</v>
      </c>
      <c r="G206" s="17" t="str">
        <f>_xlfn.XLOOKUP(D206,'[3]DROP POINT BEKASI'!$B:$B,'[3]DROP POINT BEKASI'!$E:$E,"-")</f>
        <v>JHENIS ATHA NANDA</v>
      </c>
      <c r="H206" s="18" t="str">
        <f>_xlfn.XLOOKUP(D206,[11]sheet!$B:$B,[11]sheet!$A:$A,0)</f>
        <v>BKI64</v>
      </c>
    </row>
    <row r="207" spans="2:8">
      <c r="B207" s="19" t="s">
        <v>210</v>
      </c>
      <c r="C207" s="17" t="s">
        <v>211</v>
      </c>
      <c r="D207" s="20" t="s">
        <v>235</v>
      </c>
      <c r="E207" s="21" t="s">
        <v>1916</v>
      </c>
      <c r="F207" s="22" t="s">
        <v>1791</v>
      </c>
      <c r="G207" s="17" t="str">
        <f>_xlfn.XLOOKUP(D207,'[3]DROP POINT BEKASI'!$B:$B,'[3]DROP POINT BEKASI'!$E:$E,"-")</f>
        <v>SELAMET DARSIYO</v>
      </c>
      <c r="H207" s="18" t="str">
        <f>_xlfn.XLOOKUP(D207,[11]sheet!$B:$B,[11]sheet!$A:$A,0)</f>
        <v>BKI65</v>
      </c>
    </row>
    <row r="208" spans="2:8">
      <c r="B208" s="19" t="s">
        <v>210</v>
      </c>
      <c r="C208" s="17" t="s">
        <v>211</v>
      </c>
      <c r="D208" s="20" t="s">
        <v>236</v>
      </c>
      <c r="E208" s="21" t="s">
        <v>1916</v>
      </c>
      <c r="F208" s="22" t="s">
        <v>1794</v>
      </c>
      <c r="G208" s="17" t="str">
        <f>_xlfn.XLOOKUP(D208,'[3]DROP POINT BEKASI'!$B:$B,'[3]DROP POINT BEKASI'!$E:$E,"-")</f>
        <v>NANDA ARIS WANDI</v>
      </c>
      <c r="H208" s="18" t="str">
        <f>_xlfn.XLOOKUP(D208,[11]sheet!$B:$B,[11]sheet!$A:$A,0)</f>
        <v>BKI66</v>
      </c>
    </row>
    <row r="209" spans="2:8">
      <c r="B209" s="19" t="s">
        <v>210</v>
      </c>
      <c r="C209" s="17" t="s">
        <v>211</v>
      </c>
      <c r="D209" s="20" t="s">
        <v>237</v>
      </c>
      <c r="E209" s="21" t="s">
        <v>1941</v>
      </c>
      <c r="F209" s="22" t="s">
        <v>1792</v>
      </c>
      <c r="G209" s="17" t="str">
        <f>_xlfn.XLOOKUP(D209,'[3]DROP POINT BEKASI'!$B:$B,'[3]DROP POINT BEKASI'!$E:$E,"-")</f>
        <v>IHWAN RAMADHAN</v>
      </c>
      <c r="H209" s="18" t="str">
        <f>_xlfn.XLOOKUP(D209,[11]sheet!$B:$B,[11]sheet!$A:$A,0)</f>
        <v>BKI69</v>
      </c>
    </row>
    <row r="210" spans="2:8">
      <c r="B210" s="19" t="s">
        <v>210</v>
      </c>
      <c r="C210" s="17" t="s">
        <v>211</v>
      </c>
      <c r="D210" s="20" t="s">
        <v>238</v>
      </c>
      <c r="E210" s="21" t="s">
        <v>1916</v>
      </c>
      <c r="F210" s="22" t="s">
        <v>1791</v>
      </c>
      <c r="G210" s="17" t="str">
        <f>_xlfn.XLOOKUP(D210,'[3]DROP POINT BEKASI'!$B:$B,'[3]DROP POINT BEKASI'!$E:$E,"-")</f>
        <v>APRIYANTO</v>
      </c>
      <c r="H210" s="18" t="str">
        <f>_xlfn.XLOOKUP(D210,[11]sheet!$B:$B,[11]sheet!$A:$A,0)</f>
        <v>BKI71</v>
      </c>
    </row>
    <row r="211" spans="2:8">
      <c r="B211" s="19" t="s">
        <v>210</v>
      </c>
      <c r="C211" s="17" t="s">
        <v>211</v>
      </c>
      <c r="D211" s="20" t="s">
        <v>239</v>
      </c>
      <c r="E211" s="21" t="s">
        <v>1941</v>
      </c>
      <c r="F211" s="22" t="s">
        <v>1795</v>
      </c>
      <c r="G211" s="17" t="str">
        <f>_xlfn.XLOOKUP(D211,'[3]DROP POINT BEKASI'!$B:$B,'[3]DROP POINT BEKASI'!$E:$E,"-")</f>
        <v>ANDI RACHMANSYAH</v>
      </c>
      <c r="H211" s="18" t="str">
        <f>_xlfn.XLOOKUP(D211,[11]sheet!$B:$B,[11]sheet!$A:$A,0)</f>
        <v>BKI72</v>
      </c>
    </row>
    <row r="212" spans="2:8">
      <c r="B212" s="19" t="s">
        <v>210</v>
      </c>
      <c r="C212" s="17" t="s">
        <v>211</v>
      </c>
      <c r="D212" s="20" t="s">
        <v>240</v>
      </c>
      <c r="E212" s="21" t="s">
        <v>1941</v>
      </c>
      <c r="F212" s="22" t="s">
        <v>1796</v>
      </c>
      <c r="G212" s="17" t="str">
        <f>_xlfn.XLOOKUP(D212,'[3]DROP POINT BEKASI'!$B:$B,'[3]DROP POINT BEKASI'!$E:$E,"-")</f>
        <v>SARYONO</v>
      </c>
      <c r="H212" s="18" t="str">
        <f>_xlfn.XLOOKUP(D212,[11]sheet!$B:$B,[11]sheet!$A:$A,0)</f>
        <v>BKI73</v>
      </c>
    </row>
    <row r="213" spans="2:8">
      <c r="B213" s="19" t="s">
        <v>210</v>
      </c>
      <c r="C213" s="17" t="s">
        <v>211</v>
      </c>
      <c r="D213" s="20" t="s">
        <v>241</v>
      </c>
      <c r="E213" s="21" t="s">
        <v>1941</v>
      </c>
      <c r="F213" s="22" t="s">
        <v>1796</v>
      </c>
      <c r="G213" s="17" t="str">
        <f>_xlfn.XLOOKUP(D213,'[3]DROP POINT BEKASI'!$B:$B,'[3]DROP POINT BEKASI'!$E:$E,"-")</f>
        <v>ARI SABANDI</v>
      </c>
      <c r="H213" s="18" t="str">
        <f>_xlfn.XLOOKUP(D213,[11]sheet!$B:$B,[11]sheet!$A:$A,0)</f>
        <v>BKI74</v>
      </c>
    </row>
    <row r="214" spans="2:8">
      <c r="B214" s="19" t="s">
        <v>210</v>
      </c>
      <c r="C214" s="17" t="s">
        <v>211</v>
      </c>
      <c r="D214" s="20" t="s">
        <v>242</v>
      </c>
      <c r="E214" s="21" t="s">
        <v>1916</v>
      </c>
      <c r="F214" s="22" t="s">
        <v>1794</v>
      </c>
      <c r="G214" s="17" t="str">
        <f>_xlfn.XLOOKUP(D214,'[3]DROP POINT BEKASI'!$B:$B,'[3]DROP POINT BEKASI'!$E:$E,"-")</f>
        <v>FAHMI</v>
      </c>
      <c r="H214" s="18" t="str">
        <f>_xlfn.XLOOKUP(D214,[11]sheet!$B:$B,[11]sheet!$A:$A,0)</f>
        <v>BKI75</v>
      </c>
    </row>
    <row r="215" spans="2:8">
      <c r="B215" s="19" t="s">
        <v>210</v>
      </c>
      <c r="C215" s="17" t="s">
        <v>211</v>
      </c>
      <c r="D215" s="20" t="s">
        <v>243</v>
      </c>
      <c r="E215" s="21" t="s">
        <v>1916</v>
      </c>
      <c r="F215" s="22" t="s">
        <v>1791</v>
      </c>
      <c r="G215" s="17" t="str">
        <f>_xlfn.XLOOKUP(D215,'[3]DROP POINT BEKASI'!$B:$B,'[3]DROP POINT BEKASI'!$E:$E,"-")</f>
        <v>NOVA ANDRIANTO</v>
      </c>
      <c r="H215" s="18" t="str">
        <f>_xlfn.XLOOKUP(D215,[11]sheet!$B:$B,[11]sheet!$A:$A,0)</f>
        <v>BKI76</v>
      </c>
    </row>
    <row r="216" spans="2:8">
      <c r="B216" s="19" t="s">
        <v>210</v>
      </c>
      <c r="C216" s="17" t="s">
        <v>211</v>
      </c>
      <c r="D216" s="20" t="s">
        <v>244</v>
      </c>
      <c r="E216" s="21" t="s">
        <v>1916</v>
      </c>
      <c r="F216" s="22" t="s">
        <v>1797</v>
      </c>
      <c r="G216" s="17" t="str">
        <f>_xlfn.XLOOKUP(D216,'[3]DROP POINT BEKASI'!$B:$B,'[3]DROP POINT BEKASI'!$E:$E,"-")</f>
        <v>AGUNG HARTANTO</v>
      </c>
      <c r="H216" s="18" t="str">
        <f>_xlfn.XLOOKUP(D216,[11]sheet!$B:$B,[11]sheet!$A:$A,0)</f>
        <v>CKR01</v>
      </c>
    </row>
    <row r="217" spans="2:8">
      <c r="B217" s="19" t="s">
        <v>210</v>
      </c>
      <c r="C217" s="17" t="s">
        <v>211</v>
      </c>
      <c r="D217" s="20" t="s">
        <v>245</v>
      </c>
      <c r="E217" s="21" t="s">
        <v>1916</v>
      </c>
      <c r="F217" s="22" t="s">
        <v>1797</v>
      </c>
      <c r="G217" s="17" t="str">
        <f>_xlfn.XLOOKUP(D217,'[3]DROP POINT BEKASI'!$B:$B,'[3]DROP POINT BEKASI'!$E:$E,"-")</f>
        <v>SAFRIN PRIGIYANTO</v>
      </c>
      <c r="H217" s="18" t="str">
        <f>_xlfn.XLOOKUP(D217,[11]sheet!$B:$B,[11]sheet!$A:$A,0)</f>
        <v>CKR02</v>
      </c>
    </row>
    <row r="218" spans="2:8">
      <c r="B218" s="19" t="s">
        <v>210</v>
      </c>
      <c r="C218" s="17" t="s">
        <v>211</v>
      </c>
      <c r="D218" s="20" t="s">
        <v>246</v>
      </c>
      <c r="E218" s="21" t="s">
        <v>1941</v>
      </c>
      <c r="F218" s="22" t="s">
        <v>1796</v>
      </c>
      <c r="G218" s="17" t="str">
        <f>_xlfn.XLOOKUP(D218,'[3]DROP POINT BEKASI'!$B:$B,'[3]DROP POINT BEKASI'!$E:$E,"-")</f>
        <v>KHAIRUL WILDAN UMAM</v>
      </c>
      <c r="H218" s="18" t="str">
        <f>_xlfn.XLOOKUP(D218,[11]sheet!$B:$B,[11]sheet!$A:$A,0)</f>
        <v>CKR04</v>
      </c>
    </row>
    <row r="219" spans="2:8">
      <c r="B219" s="19" t="s">
        <v>210</v>
      </c>
      <c r="C219" s="17" t="s">
        <v>211</v>
      </c>
      <c r="D219" s="20" t="s">
        <v>247</v>
      </c>
      <c r="E219" s="21" t="s">
        <v>1941</v>
      </c>
      <c r="F219" s="22" t="s">
        <v>1796</v>
      </c>
      <c r="G219" s="17" t="str">
        <f>_xlfn.XLOOKUP(D219,'[3]DROP POINT BEKASI'!$B:$B,'[3]DROP POINT BEKASI'!$E:$E,"-")</f>
        <v>AEP BOIS</v>
      </c>
      <c r="H219" s="18" t="str">
        <f>_xlfn.XLOOKUP(D219,[11]sheet!$B:$B,[11]sheet!$A:$A,0)</f>
        <v>CKR06</v>
      </c>
    </row>
    <row r="220" spans="2:8">
      <c r="B220" s="19" t="s">
        <v>210</v>
      </c>
      <c r="C220" s="17" t="s">
        <v>211</v>
      </c>
      <c r="D220" s="20" t="s">
        <v>248</v>
      </c>
      <c r="E220" s="21" t="s">
        <v>1941</v>
      </c>
      <c r="F220" s="22" t="s">
        <v>1795</v>
      </c>
      <c r="G220" s="17" t="str">
        <f>_xlfn.XLOOKUP(D220,'[3]DROP POINT BEKASI'!$B:$B,'[3]DROP POINT BEKASI'!$E:$E,"-")</f>
        <v>FIRDAUS</v>
      </c>
      <c r="H220" s="18" t="str">
        <f>_xlfn.XLOOKUP(D220,[11]sheet!$B:$B,[11]sheet!$A:$A,0)</f>
        <v>CKR06A</v>
      </c>
    </row>
    <row r="221" spans="2:8">
      <c r="B221" s="19" t="s">
        <v>210</v>
      </c>
      <c r="C221" s="17" t="s">
        <v>211</v>
      </c>
      <c r="D221" s="20" t="s">
        <v>249</v>
      </c>
      <c r="E221" s="21" t="s">
        <v>1941</v>
      </c>
      <c r="F221" s="22" t="s">
        <v>1795</v>
      </c>
      <c r="G221" s="17" t="str">
        <f>_xlfn.XLOOKUP(D221,'[3]DROP POINT BEKASI'!$B:$B,'[3]DROP POINT BEKASI'!$E:$E,"-")</f>
        <v>ZAKI RACHMADI NASUTION</v>
      </c>
      <c r="H221" s="18" t="str">
        <f>_xlfn.XLOOKUP(D221,[11]sheet!$B:$B,[11]sheet!$A:$A,0)</f>
        <v>CKR09</v>
      </c>
    </row>
    <row r="222" spans="2:8">
      <c r="B222" s="19" t="s">
        <v>210</v>
      </c>
      <c r="C222" s="17" t="s">
        <v>211</v>
      </c>
      <c r="D222" s="20" t="s">
        <v>250</v>
      </c>
      <c r="E222" s="21" t="s">
        <v>1916</v>
      </c>
      <c r="F222" s="22" t="s">
        <v>1797</v>
      </c>
      <c r="G222" s="17" t="str">
        <f>_xlfn.XLOOKUP(D222,'[3]DROP POINT BEKASI'!$B:$B,'[3]DROP POINT BEKASI'!$E:$E,"-")</f>
        <v>MUKHAMAD NOFANA ABDULLAH</v>
      </c>
      <c r="H222" s="18" t="str">
        <f>_xlfn.XLOOKUP(D222,[11]sheet!$B:$B,[11]sheet!$A:$A,0)</f>
        <v>CKR13</v>
      </c>
    </row>
    <row r="223" spans="2:8">
      <c r="B223" s="19" t="s">
        <v>210</v>
      </c>
      <c r="C223" s="17" t="s">
        <v>211</v>
      </c>
      <c r="D223" s="20" t="s">
        <v>251</v>
      </c>
      <c r="E223" s="21" t="s">
        <v>1941</v>
      </c>
      <c r="F223" s="22" t="s">
        <v>1792</v>
      </c>
      <c r="G223" s="17" t="str">
        <f>_xlfn.XLOOKUP(D223,'[3]DROP POINT BEKASI'!$B:$B,'[3]DROP POINT BEKASI'!$E:$E,"-")</f>
        <v>TIDAK ADA</v>
      </c>
      <c r="H223" s="18" t="str">
        <f>_xlfn.XLOOKUP(D223,[11]sheet!$B:$B,[11]sheet!$A:$A,0)</f>
        <v>CKR14</v>
      </c>
    </row>
    <row r="224" spans="2:8">
      <c r="B224" s="19" t="s">
        <v>210</v>
      </c>
      <c r="C224" s="17" t="s">
        <v>211</v>
      </c>
      <c r="D224" s="20" t="s">
        <v>252</v>
      </c>
      <c r="E224" s="21" t="s">
        <v>1941</v>
      </c>
      <c r="F224" s="22" t="s">
        <v>1796</v>
      </c>
      <c r="G224" s="17" t="str">
        <f>_xlfn.XLOOKUP(D224,'[3]DROP POINT BEKASI'!$B:$B,'[3]DROP POINT BEKASI'!$E:$E,"-")</f>
        <v>KIKIH RIJKI APNUR CAHYA</v>
      </c>
      <c r="H224" s="18" t="str">
        <f>_xlfn.XLOOKUP(D224,[11]sheet!$B:$B,[11]sheet!$A:$A,0)</f>
        <v>CKR16</v>
      </c>
    </row>
    <row r="225" spans="2:8">
      <c r="B225" s="19" t="s">
        <v>210</v>
      </c>
      <c r="C225" s="17" t="s">
        <v>211</v>
      </c>
      <c r="D225" s="20" t="s">
        <v>253</v>
      </c>
      <c r="E225" s="21" t="s">
        <v>1916</v>
      </c>
      <c r="F225" s="22" t="s">
        <v>1797</v>
      </c>
      <c r="G225" s="17" t="str">
        <f>_xlfn.XLOOKUP(D225,'[3]DROP POINT BEKASI'!$B:$B,'[3]DROP POINT BEKASI'!$E:$E,"-")</f>
        <v>HARRI SWANDI NAINGGOLAN</v>
      </c>
      <c r="H225" s="18" t="str">
        <f>_xlfn.XLOOKUP(D225,[11]sheet!$B:$B,[11]sheet!$A:$A,0)</f>
        <v>CKR21</v>
      </c>
    </row>
    <row r="226" spans="2:8">
      <c r="B226" s="19" t="s">
        <v>210</v>
      </c>
      <c r="C226" s="17" t="s">
        <v>211</v>
      </c>
      <c r="D226" s="20" t="s">
        <v>254</v>
      </c>
      <c r="E226" s="21" t="s">
        <v>1941</v>
      </c>
      <c r="F226" s="22" t="s">
        <v>1792</v>
      </c>
      <c r="G226" s="17" t="str">
        <f>_xlfn.XLOOKUP(D226,'[3]DROP POINT BEKASI'!$B:$B,'[3]DROP POINT BEKASI'!$E:$E,"-")</f>
        <v>IRFAN FAUZI</v>
      </c>
      <c r="H226" s="18" t="str">
        <f>_xlfn.XLOOKUP(D226,[11]sheet!$B:$B,[11]sheet!$A:$A,0)</f>
        <v>CKR22</v>
      </c>
    </row>
    <row r="227" spans="2:8">
      <c r="B227" s="19" t="s">
        <v>210</v>
      </c>
      <c r="C227" s="17" t="s">
        <v>211</v>
      </c>
      <c r="D227" s="20" t="s">
        <v>255</v>
      </c>
      <c r="E227" s="21" t="s">
        <v>1916</v>
      </c>
      <c r="F227" s="22" t="s">
        <v>1797</v>
      </c>
      <c r="G227" s="17" t="str">
        <f>_xlfn.XLOOKUP(D227,'[3]DROP POINT BEKASI'!$B:$B,'[3]DROP POINT BEKASI'!$E:$E,"-")</f>
        <v>M DAFIT SUHERLI</v>
      </c>
      <c r="H227" s="18" t="str">
        <f>_xlfn.XLOOKUP(D227,[11]sheet!$B:$B,[11]sheet!$A:$A,0)</f>
        <v>CKR23</v>
      </c>
    </row>
    <row r="228" spans="2:8">
      <c r="B228" s="19" t="s">
        <v>210</v>
      </c>
      <c r="C228" s="17" t="s">
        <v>211</v>
      </c>
      <c r="D228" s="20" t="s">
        <v>256</v>
      </c>
      <c r="E228" s="21" t="s">
        <v>1941</v>
      </c>
      <c r="F228" s="22" t="s">
        <v>1795</v>
      </c>
      <c r="G228" s="17" t="str">
        <f>_xlfn.XLOOKUP(D228,'[3]DROP POINT BEKASI'!$B:$B,'[3]DROP POINT BEKASI'!$E:$E,"-")</f>
        <v>DENI SETIAWAN</v>
      </c>
      <c r="H228" s="18" t="str">
        <f>_xlfn.XLOOKUP(D228,[11]sheet!$B:$B,[11]sheet!$A:$A,0)</f>
        <v>CKR24</v>
      </c>
    </row>
    <row r="229" spans="2:8">
      <c r="B229" s="19" t="s">
        <v>210</v>
      </c>
      <c r="C229" s="17" t="s">
        <v>211</v>
      </c>
      <c r="D229" s="20" t="s">
        <v>257</v>
      </c>
      <c r="E229" s="21" t="s">
        <v>1916</v>
      </c>
      <c r="F229" s="22" t="s">
        <v>1797</v>
      </c>
      <c r="G229" s="17" t="str">
        <f>_xlfn.XLOOKUP(D229,'[3]DROP POINT BEKASI'!$B:$B,'[3]DROP POINT BEKASI'!$E:$E,"-")</f>
        <v>IRZAN EFRIANSYAH</v>
      </c>
      <c r="H229" s="18" t="str">
        <f>_xlfn.XLOOKUP(D229,[11]sheet!$B:$B,[11]sheet!$A:$A,0)</f>
        <v>CKR25</v>
      </c>
    </row>
    <row r="230" spans="2:8">
      <c r="B230" s="19" t="s">
        <v>210</v>
      </c>
      <c r="C230" s="17" t="s">
        <v>211</v>
      </c>
      <c r="D230" s="20" t="s">
        <v>258</v>
      </c>
      <c r="E230" s="21" t="s">
        <v>1941</v>
      </c>
      <c r="F230" s="22" t="s">
        <v>1792</v>
      </c>
      <c r="G230" s="17" t="str">
        <f>_xlfn.XLOOKUP(D230,'[3]DROP POINT BEKASI'!$B:$B,'[3]DROP POINT BEKASI'!$E:$E,"-")</f>
        <v>FITRAH TEGAR RAMADHAN</v>
      </c>
      <c r="H230" s="18" t="str">
        <f>_xlfn.XLOOKUP(D230,[11]sheet!$B:$B,[11]sheet!$A:$A,0)</f>
        <v>CKR27</v>
      </c>
    </row>
    <row r="231" spans="2:8">
      <c r="B231" s="19" t="s">
        <v>210</v>
      </c>
      <c r="C231" s="17" t="s">
        <v>211</v>
      </c>
      <c r="D231" s="20" t="s">
        <v>259</v>
      </c>
      <c r="E231" s="21" t="s">
        <v>1941</v>
      </c>
      <c r="F231" s="22" t="s">
        <v>1796</v>
      </c>
      <c r="G231" s="17" t="str">
        <f>_xlfn.XLOOKUP(D231,'[3]DROP POINT BEKASI'!$B:$B,'[3]DROP POINT BEKASI'!$E:$E,"-")</f>
        <v>SARIFPUDIN</v>
      </c>
      <c r="H231" s="18" t="str">
        <f>_xlfn.XLOOKUP(D231,[11]sheet!$B:$B,[11]sheet!$A:$A,0)</f>
        <v>CKR28</v>
      </c>
    </row>
    <row r="232" spans="2:8">
      <c r="B232" s="19" t="s">
        <v>260</v>
      </c>
      <c r="C232" s="17" t="s">
        <v>261</v>
      </c>
      <c r="D232" s="20" t="s">
        <v>262</v>
      </c>
      <c r="E232" s="21" t="s">
        <v>1916</v>
      </c>
      <c r="F232" s="22" t="s">
        <v>1798</v>
      </c>
      <c r="G232" s="17" t="str">
        <f>_xlfn.XLOOKUP(D232,[4]Sheet1!$B:$B,[4]Sheet1!$E:$E,"-")</f>
        <v>AHMAD TOFIK YULFIKAR</v>
      </c>
      <c r="H232" s="18" t="str">
        <f>_xlfn.XLOOKUP(D232,[11]sheet!$B:$B,[11]sheet!$A:$A,0)</f>
        <v>CIB11A</v>
      </c>
    </row>
    <row r="233" spans="2:8">
      <c r="B233" s="19" t="s">
        <v>260</v>
      </c>
      <c r="C233" s="17" t="s">
        <v>261</v>
      </c>
      <c r="D233" s="20" t="s">
        <v>263</v>
      </c>
      <c r="E233" s="21" t="s">
        <v>1916</v>
      </c>
      <c r="F233" s="22" t="s">
        <v>1798</v>
      </c>
      <c r="G233" s="17" t="str">
        <f>_xlfn.XLOOKUP(D233,[4]Sheet1!$B:$B,[4]Sheet1!$E:$E,"-")</f>
        <v>AHMAD TOFIK YULFIKAR</v>
      </c>
      <c r="H233" s="18" t="str">
        <f>_xlfn.XLOOKUP(D233,[11]sheet!$B:$B,[11]sheet!$A:$A,0)</f>
        <v>CIB05</v>
      </c>
    </row>
    <row r="234" spans="2:8">
      <c r="B234" s="19" t="s">
        <v>260</v>
      </c>
      <c r="C234" s="17" t="s">
        <v>261</v>
      </c>
      <c r="D234" s="20" t="s">
        <v>264</v>
      </c>
      <c r="E234" s="21" t="s">
        <v>1916</v>
      </c>
      <c r="F234" s="22" t="s">
        <v>1798</v>
      </c>
      <c r="G234" s="17" t="str">
        <f>_xlfn.XLOOKUP(D234,[4]Sheet1!$B:$B,[4]Sheet1!$E:$E,"-")</f>
        <v>AHMAD TOFIK YULFIKAR</v>
      </c>
      <c r="H234" s="18" t="str">
        <f>_xlfn.XLOOKUP(D234,[11]sheet!$B:$B,[11]sheet!$A:$A,0)</f>
        <v>CIB22A</v>
      </c>
    </row>
    <row r="235" spans="2:8">
      <c r="B235" s="19" t="s">
        <v>260</v>
      </c>
      <c r="C235" s="17" t="s">
        <v>261</v>
      </c>
      <c r="D235" s="20" t="s">
        <v>265</v>
      </c>
      <c r="E235" s="21" t="s">
        <v>1916</v>
      </c>
      <c r="F235" s="22" t="s">
        <v>1798</v>
      </c>
      <c r="G235" s="17" t="str">
        <f>_xlfn.XLOOKUP(D235,[4]Sheet1!$B:$B,[4]Sheet1!$E:$E,"-")</f>
        <v>AHMAD TOFIK YULFIKAR</v>
      </c>
      <c r="H235" s="18" t="str">
        <f>_xlfn.XLOOKUP(D235,[11]sheet!$B:$B,[11]sheet!$A:$A,0)</f>
        <v>CIB17</v>
      </c>
    </row>
    <row r="236" spans="2:8">
      <c r="B236" s="19" t="s">
        <v>260</v>
      </c>
      <c r="C236" s="17" t="s">
        <v>261</v>
      </c>
      <c r="D236" s="20" t="s">
        <v>266</v>
      </c>
      <c r="E236" s="21" t="s">
        <v>1916</v>
      </c>
      <c r="F236" s="22" t="s">
        <v>1798</v>
      </c>
      <c r="G236" s="17" t="str">
        <f>_xlfn.XLOOKUP(D236,[4]Sheet1!$B:$B,[4]Sheet1!$E:$E,"-")</f>
        <v>AHMAD TOFIK YULFIKAR</v>
      </c>
      <c r="H236" s="18" t="str">
        <f>_xlfn.XLOOKUP(D236,[11]sheet!$B:$B,[11]sheet!$A:$A,0)</f>
        <v>CIB19</v>
      </c>
    </row>
    <row r="237" spans="2:8">
      <c r="B237" s="19" t="s">
        <v>260</v>
      </c>
      <c r="C237" s="17" t="s">
        <v>261</v>
      </c>
      <c r="D237" s="20" t="s">
        <v>267</v>
      </c>
      <c r="E237" s="21" t="s">
        <v>1941</v>
      </c>
      <c r="F237" s="22" t="s">
        <v>1798</v>
      </c>
      <c r="G237" s="17" t="str">
        <f>_xlfn.XLOOKUP(D237,[4]Sheet1!$B:$B,[4]Sheet1!$E:$E,"-")</f>
        <v>AHMAD TOFIK YULFIKAR</v>
      </c>
      <c r="H237" s="18" t="str">
        <f>_xlfn.XLOOKUP(D237,[11]sheet!$B:$B,[11]sheet!$A:$A,0)</f>
        <v>CIB51</v>
      </c>
    </row>
    <row r="238" spans="2:8">
      <c r="B238" s="19" t="s">
        <v>260</v>
      </c>
      <c r="C238" s="17" t="s">
        <v>261</v>
      </c>
      <c r="D238" s="20" t="s">
        <v>268</v>
      </c>
      <c r="E238" s="21" t="s">
        <v>1916</v>
      </c>
      <c r="F238" s="22" t="s">
        <v>1798</v>
      </c>
      <c r="G238" s="17" t="str">
        <f>_xlfn.XLOOKUP(D238,[4]Sheet1!$B:$B,[4]Sheet1!$E:$E,"-")</f>
        <v>AHMAD TOFIK YULFIKAR</v>
      </c>
      <c r="H238" s="18" t="str">
        <f>_xlfn.XLOOKUP(D238,[11]sheet!$B:$B,[11]sheet!$A:$A,0)</f>
        <v>CIB21A</v>
      </c>
    </row>
    <row r="239" spans="2:8">
      <c r="B239" s="19" t="s">
        <v>260</v>
      </c>
      <c r="C239" s="17" t="s">
        <v>261</v>
      </c>
      <c r="D239" s="20" t="s">
        <v>269</v>
      </c>
      <c r="E239" s="21" t="s">
        <v>1916</v>
      </c>
      <c r="F239" s="22" t="s">
        <v>1798</v>
      </c>
      <c r="G239" s="17" t="str">
        <f>_xlfn.XLOOKUP(D239,[4]Sheet1!$B:$B,[4]Sheet1!$E:$E,"-")</f>
        <v>AHMAD TOFIK YULFIKAR</v>
      </c>
      <c r="H239" s="18" t="str">
        <f>_xlfn.XLOOKUP(D239,[11]sheet!$B:$B,[11]sheet!$A:$A,0)</f>
        <v>CIB08A</v>
      </c>
    </row>
    <row r="240" spans="2:8">
      <c r="B240" s="19" t="s">
        <v>260</v>
      </c>
      <c r="C240" s="17" t="s">
        <v>261</v>
      </c>
      <c r="D240" s="20" t="s">
        <v>270</v>
      </c>
      <c r="E240" s="21" t="s">
        <v>1916</v>
      </c>
      <c r="F240" s="22" t="s">
        <v>1798</v>
      </c>
      <c r="G240" s="17" t="str">
        <f>_xlfn.XLOOKUP(D240,[4]Sheet1!$B:$B,[4]Sheet1!$E:$E,"-")</f>
        <v>AHMAD TOFIK YULFIKAR</v>
      </c>
      <c r="H240" s="18" t="str">
        <f>_xlfn.XLOOKUP(D240,[11]sheet!$B:$B,[11]sheet!$A:$A,0)</f>
        <v>CIB32A</v>
      </c>
    </row>
    <row r="241" spans="2:8">
      <c r="B241" s="19" t="s">
        <v>260</v>
      </c>
      <c r="C241" s="17" t="s">
        <v>261</v>
      </c>
      <c r="D241" s="20" t="s">
        <v>271</v>
      </c>
      <c r="E241" s="21" t="s">
        <v>1941</v>
      </c>
      <c r="F241" s="22" t="s">
        <v>1798</v>
      </c>
      <c r="G241" s="17" t="str">
        <f>_xlfn.XLOOKUP(D241,[4]Sheet1!$B:$B,[4]Sheet1!$E:$E,"-")</f>
        <v>AHMAD TOFIK YULFIKAR</v>
      </c>
      <c r="H241" s="18" t="str">
        <f>_xlfn.XLOOKUP(D241,[11]sheet!$B:$B,[11]sheet!$A:$A,0)</f>
        <v>CIB36</v>
      </c>
    </row>
    <row r="242" spans="2:8">
      <c r="B242" s="19" t="s">
        <v>260</v>
      </c>
      <c r="C242" s="17" t="s">
        <v>261</v>
      </c>
      <c r="D242" s="20" t="s">
        <v>272</v>
      </c>
      <c r="E242" s="21" t="s">
        <v>1941</v>
      </c>
      <c r="F242" s="22" t="s">
        <v>1798</v>
      </c>
      <c r="G242" s="17" t="str">
        <f>_xlfn.XLOOKUP(D242,[4]Sheet1!$B:$B,[4]Sheet1!$E:$E,"-")</f>
        <v>AHMAD TOFIK YULFIKAR</v>
      </c>
      <c r="H242" s="18" t="str">
        <f>_xlfn.XLOOKUP(D242,[11]sheet!$B:$B,[11]sheet!$A:$A,0)</f>
        <v>CIB41</v>
      </c>
    </row>
    <row r="243" spans="2:8">
      <c r="B243" s="19" t="s">
        <v>260</v>
      </c>
      <c r="C243" s="17" t="s">
        <v>261</v>
      </c>
      <c r="D243" s="20" t="s">
        <v>273</v>
      </c>
      <c r="E243" s="21" t="s">
        <v>1941</v>
      </c>
      <c r="F243" s="22" t="s">
        <v>1798</v>
      </c>
      <c r="G243" s="17" t="str">
        <f>_xlfn.XLOOKUP(D243,[4]Sheet1!$B:$B,[4]Sheet1!$E:$E,"-")</f>
        <v>AHMAD TOFIK YULFIKAR</v>
      </c>
      <c r="H243" s="18" t="str">
        <f>_xlfn.XLOOKUP(D243,[11]sheet!$B:$B,[11]sheet!$A:$A,0)</f>
        <v>CIB10B</v>
      </c>
    </row>
    <row r="244" spans="2:8">
      <c r="B244" s="19" t="s">
        <v>260</v>
      </c>
      <c r="C244" s="17" t="s">
        <v>261</v>
      </c>
      <c r="D244" s="20" t="s">
        <v>274</v>
      </c>
      <c r="E244" s="21" t="s">
        <v>1941</v>
      </c>
      <c r="F244" s="22" t="s">
        <v>1798</v>
      </c>
      <c r="G244" s="17" t="str">
        <f>_xlfn.XLOOKUP(D244,[4]Sheet1!$B:$B,[4]Sheet1!$E:$E,"-")</f>
        <v>AHMAD TOFIK YULFIKAR</v>
      </c>
      <c r="H244" s="18" t="str">
        <f>_xlfn.XLOOKUP(D244,[11]sheet!$B:$B,[11]sheet!$A:$A,0)</f>
        <v>CIB33A</v>
      </c>
    </row>
    <row r="245" spans="2:8">
      <c r="B245" s="19" t="s">
        <v>260</v>
      </c>
      <c r="C245" s="17" t="s">
        <v>261</v>
      </c>
      <c r="D245" s="20" t="s">
        <v>275</v>
      </c>
      <c r="E245" s="21" t="s">
        <v>1941</v>
      </c>
      <c r="F245" s="22" t="s">
        <v>1798</v>
      </c>
      <c r="G245" s="17" t="str">
        <f>_xlfn.XLOOKUP(D245,[4]Sheet1!$B:$B,[4]Sheet1!$E:$E,"-")</f>
        <v>AHMAD TOFIK YULFIKAR</v>
      </c>
      <c r="H245" s="18" t="str">
        <f>_xlfn.XLOOKUP(D245,[11]sheet!$B:$B,[11]sheet!$A:$A,0)</f>
        <v>CIB40</v>
      </c>
    </row>
    <row r="246" spans="2:8">
      <c r="B246" s="19" t="s">
        <v>260</v>
      </c>
      <c r="C246" s="17" t="s">
        <v>261</v>
      </c>
      <c r="D246" s="20" t="s">
        <v>276</v>
      </c>
      <c r="E246" s="21" t="s">
        <v>1916</v>
      </c>
      <c r="F246" s="22" t="s">
        <v>1799</v>
      </c>
      <c r="G246" s="17" t="str">
        <f>_xlfn.XLOOKUP(D246,[4]Sheet1!$B:$B,[4]Sheet1!$E:$E,"-")</f>
        <v>FALDY FEDIANSYAH</v>
      </c>
      <c r="H246" s="18" t="str">
        <f>_xlfn.XLOOKUP(D246,[11]sheet!$B:$B,[11]sheet!$A:$A,0)</f>
        <v>BGR06D</v>
      </c>
    </row>
    <row r="247" spans="2:8">
      <c r="B247" s="19" t="s">
        <v>260</v>
      </c>
      <c r="C247" s="17" t="s">
        <v>261</v>
      </c>
      <c r="D247" s="20" t="s">
        <v>277</v>
      </c>
      <c r="E247" s="21" t="s">
        <v>1916</v>
      </c>
      <c r="F247" s="22" t="s">
        <v>1799</v>
      </c>
      <c r="G247" s="17" t="str">
        <f>_xlfn.XLOOKUP(D247,[4]Sheet1!$B:$B,[4]Sheet1!$E:$E,"-")</f>
        <v>FALDY FEDIANSYAH</v>
      </c>
      <c r="H247" s="18" t="str">
        <f>_xlfn.XLOOKUP(D247,[11]sheet!$B:$B,[11]sheet!$A:$A,0)</f>
        <v>BGR29</v>
      </c>
    </row>
    <row r="248" spans="2:8">
      <c r="B248" s="19" t="s">
        <v>260</v>
      </c>
      <c r="C248" s="17" t="s">
        <v>261</v>
      </c>
      <c r="D248" s="20" t="s">
        <v>278</v>
      </c>
      <c r="E248" s="21" t="s">
        <v>1916</v>
      </c>
      <c r="F248" s="22" t="s">
        <v>1799</v>
      </c>
      <c r="G248" s="17" t="str">
        <f>_xlfn.XLOOKUP(D248,[4]Sheet1!$B:$B,[4]Sheet1!$E:$E,"-")</f>
        <v>FALDY FEDIANSYAH</v>
      </c>
      <c r="H248" s="18" t="str">
        <f>_xlfn.XLOOKUP(D248,[11]sheet!$B:$B,[11]sheet!$A:$A,0)</f>
        <v>BGR01F</v>
      </c>
    </row>
    <row r="249" spans="2:8">
      <c r="B249" s="19" t="s">
        <v>260</v>
      </c>
      <c r="C249" s="17" t="s">
        <v>261</v>
      </c>
      <c r="D249" s="20" t="s">
        <v>279</v>
      </c>
      <c r="E249" s="21" t="s">
        <v>1916</v>
      </c>
      <c r="F249" s="22" t="s">
        <v>1799</v>
      </c>
      <c r="G249" s="17" t="str">
        <f>_xlfn.XLOOKUP(D249,[4]Sheet1!$B:$B,[4]Sheet1!$E:$E,"-")</f>
        <v>FALDY FEDIANSYAH</v>
      </c>
      <c r="H249" s="18" t="str">
        <f>_xlfn.XLOOKUP(D249,[11]sheet!$B:$B,[11]sheet!$A:$A,0)</f>
        <v>BGR01</v>
      </c>
    </row>
    <row r="250" spans="2:8">
      <c r="B250" s="19" t="s">
        <v>260</v>
      </c>
      <c r="C250" s="17" t="s">
        <v>261</v>
      </c>
      <c r="D250" s="20" t="s">
        <v>280</v>
      </c>
      <c r="E250" s="21" t="s">
        <v>1916</v>
      </c>
      <c r="F250" s="22" t="s">
        <v>1799</v>
      </c>
      <c r="G250" s="17" t="str">
        <f>_xlfn.XLOOKUP(D250,[4]Sheet1!$B:$B,[4]Sheet1!$E:$E,"-")</f>
        <v>FALDY FEDIANSYAH</v>
      </c>
      <c r="H250" s="18" t="str">
        <f>_xlfn.XLOOKUP(D250,[11]sheet!$B:$B,[11]sheet!$A:$A,0)</f>
        <v>BGR32</v>
      </c>
    </row>
    <row r="251" spans="2:8">
      <c r="B251" s="19" t="s">
        <v>260</v>
      </c>
      <c r="C251" s="17" t="s">
        <v>261</v>
      </c>
      <c r="D251" s="20" t="s">
        <v>281</v>
      </c>
      <c r="E251" s="21" t="s">
        <v>1941</v>
      </c>
      <c r="F251" s="22" t="s">
        <v>1799</v>
      </c>
      <c r="G251" s="17" t="str">
        <f>_xlfn.XLOOKUP(D251,[4]Sheet1!$B:$B,[4]Sheet1!$E:$E,"-")</f>
        <v>FALDY FEDIANSYAH</v>
      </c>
      <c r="H251" s="18" t="str">
        <f>_xlfn.XLOOKUP(D251,[11]sheet!$B:$B,[11]sheet!$A:$A,0)</f>
        <v>BGR36</v>
      </c>
    </row>
    <row r="252" spans="2:8">
      <c r="B252" s="19" t="s">
        <v>260</v>
      </c>
      <c r="C252" s="17" t="s">
        <v>261</v>
      </c>
      <c r="D252" s="20" t="s">
        <v>282</v>
      </c>
      <c r="E252" s="21" t="s">
        <v>1941</v>
      </c>
      <c r="F252" s="22" t="s">
        <v>1799</v>
      </c>
      <c r="G252" s="17" t="str">
        <f>_xlfn.XLOOKUP(D252,[4]Sheet1!$B:$B,[4]Sheet1!$E:$E,"-")</f>
        <v>FALDY FEDIANSYAH</v>
      </c>
      <c r="H252" s="18" t="str">
        <f>_xlfn.XLOOKUP(D252,[11]sheet!$B:$B,[11]sheet!$A:$A,0)</f>
        <v>BGR28</v>
      </c>
    </row>
    <row r="253" spans="2:8">
      <c r="B253" s="19" t="s">
        <v>260</v>
      </c>
      <c r="C253" s="17" t="s">
        <v>261</v>
      </c>
      <c r="D253" s="20" t="s">
        <v>283</v>
      </c>
      <c r="E253" s="21" t="s">
        <v>1941</v>
      </c>
      <c r="F253" s="22" t="s">
        <v>1799</v>
      </c>
      <c r="G253" s="17" t="str">
        <f>_xlfn.XLOOKUP(D253,[4]Sheet1!$B:$B,[4]Sheet1!$E:$E,"-")</f>
        <v>FALDY FEDIANSYAH</v>
      </c>
      <c r="H253" s="18" t="str">
        <f>_xlfn.XLOOKUP(D253,[11]sheet!$B:$B,[11]sheet!$A:$A,0)</f>
        <v>BGR33</v>
      </c>
    </row>
    <row r="254" spans="2:8">
      <c r="B254" s="19" t="s">
        <v>260</v>
      </c>
      <c r="C254" s="17" t="s">
        <v>261</v>
      </c>
      <c r="D254" s="20" t="s">
        <v>284</v>
      </c>
      <c r="E254" s="21" t="s">
        <v>1941</v>
      </c>
      <c r="F254" s="22" t="s">
        <v>1799</v>
      </c>
      <c r="G254" s="17" t="str">
        <f>_xlfn.XLOOKUP(D254,[4]Sheet1!$B:$B,[4]Sheet1!$E:$E,"-")</f>
        <v>FALDY FEDIANSYAH</v>
      </c>
      <c r="H254" s="18" t="str">
        <f>_xlfn.XLOOKUP(D254,[11]sheet!$B:$B,[11]sheet!$A:$A,0)</f>
        <v>BGR06C</v>
      </c>
    </row>
    <row r="255" spans="2:8">
      <c r="B255" s="19" t="s">
        <v>260</v>
      </c>
      <c r="C255" s="17" t="s">
        <v>261</v>
      </c>
      <c r="D255" s="20" t="s">
        <v>285</v>
      </c>
      <c r="E255" s="21" t="s">
        <v>1941</v>
      </c>
      <c r="F255" s="22" t="s">
        <v>1799</v>
      </c>
      <c r="G255" s="17" t="str">
        <f>_xlfn.XLOOKUP(D255,[4]Sheet1!$B:$B,[4]Sheet1!$E:$E,"-")</f>
        <v>FALDY FEDIANSYAH</v>
      </c>
      <c r="H255" s="18" t="str">
        <f>_xlfn.XLOOKUP(D255,[11]sheet!$B:$B,[11]sheet!$A:$A,0)</f>
        <v>BGR22</v>
      </c>
    </row>
    <row r="256" spans="2:8">
      <c r="B256" s="19" t="s">
        <v>260</v>
      </c>
      <c r="C256" s="17" t="s">
        <v>261</v>
      </c>
      <c r="D256" s="20" t="s">
        <v>286</v>
      </c>
      <c r="E256" s="21" t="s">
        <v>1941</v>
      </c>
      <c r="F256" s="22" t="s">
        <v>1799</v>
      </c>
      <c r="G256" s="17" t="str">
        <f>_xlfn.XLOOKUP(D256,[4]Sheet1!$B:$B,[4]Sheet1!$E:$E,"-")</f>
        <v>FALDY FEDIANSYAH</v>
      </c>
      <c r="H256" s="18" t="str">
        <f>_xlfn.XLOOKUP(D256,[11]sheet!$B:$B,[11]sheet!$A:$A,0)</f>
        <v>BGR43</v>
      </c>
    </row>
    <row r="257" spans="2:8">
      <c r="B257" s="19" t="s">
        <v>260</v>
      </c>
      <c r="C257" s="17" t="s">
        <v>261</v>
      </c>
      <c r="D257" s="20" t="s">
        <v>287</v>
      </c>
      <c r="E257" s="21" t="s">
        <v>1941</v>
      </c>
      <c r="F257" s="22" t="s">
        <v>1799</v>
      </c>
      <c r="G257" s="17" t="str">
        <f>_xlfn.XLOOKUP(D257,[4]Sheet1!$B:$B,[4]Sheet1!$E:$E,"-")</f>
        <v>FALDY FEDIANSYAH</v>
      </c>
      <c r="H257" s="18" t="str">
        <f>_xlfn.XLOOKUP(D257,[11]sheet!$B:$B,[11]sheet!$A:$A,0)</f>
        <v>BGR44</v>
      </c>
    </row>
    <row r="258" spans="2:8">
      <c r="B258" s="19" t="s">
        <v>260</v>
      </c>
      <c r="C258" s="17" t="s">
        <v>261</v>
      </c>
      <c r="D258" s="20" t="s">
        <v>288</v>
      </c>
      <c r="E258" s="21" t="s">
        <v>1941</v>
      </c>
      <c r="F258" s="22" t="s">
        <v>1799</v>
      </c>
      <c r="G258" s="17" t="str">
        <f>_xlfn.XLOOKUP(D258,[4]Sheet1!$B:$B,[4]Sheet1!$E:$E,"-")</f>
        <v>FALDY FEDIANSYAH</v>
      </c>
      <c r="H258" s="18" t="str">
        <f>_xlfn.XLOOKUP(D258,[11]sheet!$B:$B,[11]sheet!$A:$A,0)</f>
        <v>BGR34</v>
      </c>
    </row>
    <row r="259" spans="2:8">
      <c r="B259" s="19" t="s">
        <v>260</v>
      </c>
      <c r="C259" s="17" t="s">
        <v>261</v>
      </c>
      <c r="D259" s="20" t="s">
        <v>289</v>
      </c>
      <c r="E259" s="21" t="s">
        <v>1941</v>
      </c>
      <c r="F259" s="22" t="s">
        <v>1799</v>
      </c>
      <c r="G259" s="17" t="str">
        <f>_xlfn.XLOOKUP(D259,[4]Sheet1!$B:$B,[4]Sheet1!$E:$E,"-")</f>
        <v>FALDY FEDIANSYAH</v>
      </c>
      <c r="H259" s="18" t="str">
        <f>_xlfn.XLOOKUP(D259,[11]sheet!$B:$B,[11]sheet!$A:$A,0)</f>
        <v>BGR42</v>
      </c>
    </row>
    <row r="260" spans="2:8">
      <c r="B260" s="19" t="s">
        <v>260</v>
      </c>
      <c r="C260" s="17" t="s">
        <v>261</v>
      </c>
      <c r="D260" s="20" t="s">
        <v>290</v>
      </c>
      <c r="E260" s="21" t="s">
        <v>1916</v>
      </c>
      <c r="F260" s="22" t="s">
        <v>1799</v>
      </c>
      <c r="G260" s="17" t="str">
        <f>_xlfn.XLOOKUP(D260,[4]Sheet1!$B:$B,[4]Sheet1!$E:$E,"-")</f>
        <v>FALDY FEDIANSYAH</v>
      </c>
      <c r="H260" s="18" t="str">
        <f>_xlfn.XLOOKUP(D260,[11]sheet!$B:$B,[11]sheet!$A:$A,0)</f>
        <v>BGR10</v>
      </c>
    </row>
    <row r="261" spans="2:8">
      <c r="B261" s="19" t="s">
        <v>260</v>
      </c>
      <c r="C261" s="17" t="s">
        <v>261</v>
      </c>
      <c r="D261" s="20" t="s">
        <v>291</v>
      </c>
      <c r="E261" s="21" t="s">
        <v>1916</v>
      </c>
      <c r="F261" s="22" t="s">
        <v>1799</v>
      </c>
      <c r="G261" s="17" t="str">
        <f>_xlfn.XLOOKUP(D261,[4]Sheet1!$B:$B,[4]Sheet1!$E:$E,"-")</f>
        <v>FALDY FEDIANSYAH</v>
      </c>
      <c r="H261" s="18" t="str">
        <f>_xlfn.XLOOKUP(D261,[11]sheet!$B:$B,[11]sheet!$A:$A,0)</f>
        <v>BGR30</v>
      </c>
    </row>
    <row r="262" spans="2:8">
      <c r="B262" s="19" t="s">
        <v>260</v>
      </c>
      <c r="C262" s="17" t="s">
        <v>261</v>
      </c>
      <c r="D262" s="20" t="s">
        <v>292</v>
      </c>
      <c r="E262" s="21" t="s">
        <v>1916</v>
      </c>
      <c r="F262" s="22" t="s">
        <v>1799</v>
      </c>
      <c r="G262" s="17" t="str">
        <f>_xlfn.XLOOKUP(D262,[4]Sheet1!$B:$B,[4]Sheet1!$E:$E,"-")</f>
        <v>FALDY FEDIANSYAH</v>
      </c>
      <c r="H262" s="18" t="str">
        <f>_xlfn.XLOOKUP(D262,[11]sheet!$B:$B,[11]sheet!$A:$A,0)</f>
        <v>BGR03A</v>
      </c>
    </row>
    <row r="263" spans="2:8">
      <c r="B263" s="19" t="s">
        <v>260</v>
      </c>
      <c r="C263" s="17" t="s">
        <v>261</v>
      </c>
      <c r="D263" s="20" t="s">
        <v>293</v>
      </c>
      <c r="E263" s="21" t="s">
        <v>1941</v>
      </c>
      <c r="F263" s="22" t="s">
        <v>1799</v>
      </c>
      <c r="G263" s="17" t="str">
        <f>_xlfn.XLOOKUP(D263,[4]Sheet1!$B:$B,[4]Sheet1!$E:$E,"-")</f>
        <v>FALDY FEDIANSYAH</v>
      </c>
      <c r="H263" s="18" t="str">
        <f>_xlfn.XLOOKUP(D263,[11]sheet!$B:$B,[11]sheet!$A:$A,0)</f>
        <v>BGR04B</v>
      </c>
    </row>
    <row r="264" spans="2:8">
      <c r="B264" s="19" t="s">
        <v>260</v>
      </c>
      <c r="C264" s="17" t="s">
        <v>261</v>
      </c>
      <c r="D264" s="20" t="s">
        <v>294</v>
      </c>
      <c r="E264" s="21" t="s">
        <v>1916</v>
      </c>
      <c r="F264" s="22" t="s">
        <v>1800</v>
      </c>
      <c r="G264" s="17" t="str">
        <f>_xlfn.XLOOKUP(D264,[4]Sheet1!$B:$B,[4]Sheet1!$E:$E,"-")</f>
        <v>HERI SUSANTO</v>
      </c>
      <c r="H264" s="18" t="str">
        <f>_xlfn.XLOOKUP(D264,[11]sheet!$B:$B,[11]sheet!$A:$A,0)</f>
        <v>CIB05A</v>
      </c>
    </row>
    <row r="265" spans="2:8">
      <c r="B265" s="19" t="s">
        <v>260</v>
      </c>
      <c r="C265" s="17" t="s">
        <v>261</v>
      </c>
      <c r="D265" s="20" t="s">
        <v>295</v>
      </c>
      <c r="E265" s="21" t="s">
        <v>1916</v>
      </c>
      <c r="F265" s="22" t="s">
        <v>1800</v>
      </c>
      <c r="G265" s="17" t="str">
        <f>_xlfn.XLOOKUP(D265,[4]Sheet1!$B:$B,[4]Sheet1!$E:$E,"-")</f>
        <v>HERI SUSANTO</v>
      </c>
      <c r="H265" s="18" t="str">
        <f>_xlfn.XLOOKUP(D265,[11]sheet!$B:$B,[11]sheet!$A:$A,0)</f>
        <v>CIB15</v>
      </c>
    </row>
    <row r="266" spans="2:8">
      <c r="B266" s="19" t="s">
        <v>260</v>
      </c>
      <c r="C266" s="17" t="s">
        <v>261</v>
      </c>
      <c r="D266" s="20" t="s">
        <v>296</v>
      </c>
      <c r="E266" s="21" t="s">
        <v>1916</v>
      </c>
      <c r="F266" s="22" t="s">
        <v>1800</v>
      </c>
      <c r="G266" s="17" t="str">
        <f>_xlfn.XLOOKUP(D266,[4]Sheet1!$B:$B,[4]Sheet1!$E:$E,"-")</f>
        <v>HERI SUSANTO</v>
      </c>
      <c r="H266" s="18" t="str">
        <f>_xlfn.XLOOKUP(D266,[11]sheet!$B:$B,[11]sheet!$A:$A,0)</f>
        <v>CIB16</v>
      </c>
    </row>
    <row r="267" spans="2:8">
      <c r="B267" s="19" t="s">
        <v>260</v>
      </c>
      <c r="C267" s="17" t="s">
        <v>261</v>
      </c>
      <c r="D267" s="20" t="s">
        <v>297</v>
      </c>
      <c r="E267" s="21" t="s">
        <v>1916</v>
      </c>
      <c r="F267" s="22" t="s">
        <v>1800</v>
      </c>
      <c r="G267" s="17" t="str">
        <f>_xlfn.XLOOKUP(D267,[4]Sheet1!$B:$B,[4]Sheet1!$E:$E,"-")</f>
        <v>HERI SUSANTO</v>
      </c>
      <c r="H267" s="18" t="str">
        <f>_xlfn.XLOOKUP(D267,[11]sheet!$B:$B,[11]sheet!$A:$A,0)</f>
        <v>CIB34C</v>
      </c>
    </row>
    <row r="268" spans="2:8">
      <c r="B268" s="19" t="s">
        <v>260</v>
      </c>
      <c r="C268" s="17" t="s">
        <v>261</v>
      </c>
      <c r="D268" s="20" t="s">
        <v>298</v>
      </c>
      <c r="E268" s="21" t="s">
        <v>1916</v>
      </c>
      <c r="F268" s="22" t="s">
        <v>1800</v>
      </c>
      <c r="G268" s="17" t="str">
        <f>_xlfn.XLOOKUP(D268,[4]Sheet1!$B:$B,[4]Sheet1!$E:$E,"-")</f>
        <v>HERI SUSANTO</v>
      </c>
      <c r="H268" s="18" t="str">
        <f>_xlfn.XLOOKUP(D268,[11]sheet!$B:$B,[11]sheet!$A:$A,0)</f>
        <v>CIB05D</v>
      </c>
    </row>
    <row r="269" spans="2:8">
      <c r="B269" s="19" t="s">
        <v>260</v>
      </c>
      <c r="C269" s="17" t="s">
        <v>261</v>
      </c>
      <c r="D269" s="20" t="s">
        <v>299</v>
      </c>
      <c r="E269" s="21" t="s">
        <v>1916</v>
      </c>
      <c r="F269" s="22" t="s">
        <v>1800</v>
      </c>
      <c r="G269" s="17" t="str">
        <f>_xlfn.XLOOKUP(D269,[4]Sheet1!$B:$B,[4]Sheet1!$E:$E,"-")</f>
        <v>HERI SUSANTO</v>
      </c>
      <c r="H269" s="18" t="str">
        <f>_xlfn.XLOOKUP(D269,[11]sheet!$B:$B,[11]sheet!$A:$A,0)</f>
        <v>CIB16B</v>
      </c>
    </row>
    <row r="270" spans="2:8">
      <c r="B270" s="19" t="s">
        <v>260</v>
      </c>
      <c r="C270" s="17" t="s">
        <v>261</v>
      </c>
      <c r="D270" s="20" t="s">
        <v>300</v>
      </c>
      <c r="E270" s="21" t="s">
        <v>1916</v>
      </c>
      <c r="F270" s="22" t="s">
        <v>1800</v>
      </c>
      <c r="G270" s="17" t="str">
        <f>_xlfn.XLOOKUP(D270,[4]Sheet1!$B:$B,[4]Sheet1!$E:$E,"-")</f>
        <v>HERI SUSANTO</v>
      </c>
      <c r="H270" s="18" t="str">
        <f>_xlfn.XLOOKUP(D270,[11]sheet!$B:$B,[11]sheet!$A:$A,0)</f>
        <v>BGR16</v>
      </c>
    </row>
    <row r="271" spans="2:8">
      <c r="B271" s="19" t="s">
        <v>260</v>
      </c>
      <c r="C271" s="17" t="s">
        <v>261</v>
      </c>
      <c r="D271" s="20" t="s">
        <v>301</v>
      </c>
      <c r="E271" s="21" t="s">
        <v>1916</v>
      </c>
      <c r="F271" s="22" t="s">
        <v>1800</v>
      </c>
      <c r="G271" s="17" t="str">
        <f>_xlfn.XLOOKUP(D271,[4]Sheet1!$B:$B,[4]Sheet1!$E:$E,"-")</f>
        <v>HERI SUSANTO</v>
      </c>
      <c r="H271" s="18" t="str">
        <f>_xlfn.XLOOKUP(D271,[11]sheet!$B:$B,[11]sheet!$A:$A,0)</f>
        <v>CIB01</v>
      </c>
    </row>
    <row r="272" spans="2:8">
      <c r="B272" s="19" t="s">
        <v>260</v>
      </c>
      <c r="C272" s="17" t="s">
        <v>261</v>
      </c>
      <c r="D272" s="20" t="s">
        <v>302</v>
      </c>
      <c r="E272" s="21" t="s">
        <v>1916</v>
      </c>
      <c r="F272" s="22" t="s">
        <v>1800</v>
      </c>
      <c r="G272" s="17" t="str">
        <f>_xlfn.XLOOKUP(D272,[4]Sheet1!$B:$B,[4]Sheet1!$E:$E,"-")</f>
        <v>HERI SUSANTO</v>
      </c>
      <c r="H272" s="18" t="str">
        <f>_xlfn.XLOOKUP(D272,[11]sheet!$B:$B,[11]sheet!$A:$A,0)</f>
        <v>BGR04</v>
      </c>
    </row>
    <row r="273" spans="2:8">
      <c r="B273" s="19" t="s">
        <v>260</v>
      </c>
      <c r="C273" s="17" t="s">
        <v>261</v>
      </c>
      <c r="D273" s="20" t="s">
        <v>303</v>
      </c>
      <c r="E273" s="21" t="s">
        <v>1916</v>
      </c>
      <c r="F273" s="22" t="s">
        <v>1800</v>
      </c>
      <c r="G273" s="17" t="str">
        <f>_xlfn.XLOOKUP(D273,[4]Sheet1!$B:$B,[4]Sheet1!$E:$E,"-")</f>
        <v>HERI SUSANTO</v>
      </c>
      <c r="H273" s="18" t="str">
        <f>_xlfn.XLOOKUP(D273,[11]sheet!$B:$B,[11]sheet!$A:$A,0)</f>
        <v>CIB12</v>
      </c>
    </row>
    <row r="274" spans="2:8">
      <c r="B274" s="19" t="s">
        <v>260</v>
      </c>
      <c r="C274" s="17" t="s">
        <v>261</v>
      </c>
      <c r="D274" s="20" t="s">
        <v>304</v>
      </c>
      <c r="E274" s="21" t="s">
        <v>1916</v>
      </c>
      <c r="F274" s="22" t="s">
        <v>1800</v>
      </c>
      <c r="G274" s="17" t="str">
        <f>_xlfn.XLOOKUP(D274,[4]Sheet1!$B:$B,[4]Sheet1!$E:$E,"-")</f>
        <v>HERI SUSANTO</v>
      </c>
      <c r="H274" s="18" t="str">
        <f>_xlfn.XLOOKUP(D274,[11]sheet!$B:$B,[11]sheet!$A:$A,0)</f>
        <v>CIB34D</v>
      </c>
    </row>
    <row r="275" spans="2:8">
      <c r="B275" s="19" t="s">
        <v>260</v>
      </c>
      <c r="C275" s="17" t="s">
        <v>261</v>
      </c>
      <c r="D275" s="20" t="s">
        <v>305</v>
      </c>
      <c r="E275" s="21" t="s">
        <v>1941</v>
      </c>
      <c r="F275" s="22" t="s">
        <v>1800</v>
      </c>
      <c r="G275" s="17" t="str">
        <f>_xlfn.XLOOKUP(D275,[4]Sheet1!$B:$B,[4]Sheet1!$E:$E,"-")</f>
        <v>HERI SUSANTO</v>
      </c>
      <c r="H275" s="18" t="str">
        <f>_xlfn.XLOOKUP(D275,[11]sheet!$B:$B,[11]sheet!$A:$A,0)</f>
        <v>CIB05E</v>
      </c>
    </row>
    <row r="276" spans="2:8">
      <c r="B276" s="19" t="s">
        <v>260</v>
      </c>
      <c r="C276" s="17" t="s">
        <v>261</v>
      </c>
      <c r="D276" s="20" t="s">
        <v>306</v>
      </c>
      <c r="E276" s="21" t="s">
        <v>1941</v>
      </c>
      <c r="F276" s="22" t="s">
        <v>1800</v>
      </c>
      <c r="G276" s="17" t="str">
        <f>_xlfn.XLOOKUP(D276,[4]Sheet1!$B:$B,[4]Sheet1!$E:$E,"-")</f>
        <v>HERI SUSANTO</v>
      </c>
      <c r="H276" s="18" t="str">
        <f>_xlfn.XLOOKUP(D276,[11]sheet!$B:$B,[11]sheet!$A:$A,0)</f>
        <v>BGR19</v>
      </c>
    </row>
    <row r="277" spans="2:8">
      <c r="B277" s="19" t="s">
        <v>260</v>
      </c>
      <c r="C277" s="17" t="s">
        <v>261</v>
      </c>
      <c r="D277" s="20" t="s">
        <v>307</v>
      </c>
      <c r="E277" s="21" t="s">
        <v>1916</v>
      </c>
      <c r="F277" s="22" t="s">
        <v>1800</v>
      </c>
      <c r="G277" s="17" t="str">
        <f>_xlfn.XLOOKUP(D277,[4]Sheet1!$B:$B,[4]Sheet1!$E:$E,"-")</f>
        <v>HERI SUSANTO</v>
      </c>
      <c r="H277" s="18" t="str">
        <f>_xlfn.XLOOKUP(D277,[11]sheet!$B:$B,[11]sheet!$A:$A,0)</f>
        <v>CIB38A</v>
      </c>
    </row>
    <row r="278" spans="2:8">
      <c r="B278" s="19" t="s">
        <v>260</v>
      </c>
      <c r="C278" s="17" t="s">
        <v>261</v>
      </c>
      <c r="D278" s="20" t="s">
        <v>308</v>
      </c>
      <c r="E278" s="21" t="s">
        <v>1916</v>
      </c>
      <c r="F278" s="22" t="s">
        <v>1801</v>
      </c>
      <c r="G278" s="17" t="str">
        <f>_xlfn.XLOOKUP(D278,[4]Sheet1!$B:$B,[4]Sheet1!$E:$E,"-")</f>
        <v>NOVIAN</v>
      </c>
      <c r="H278" s="18" t="str">
        <f>_xlfn.XLOOKUP(D278,[11]sheet!$B:$B,[11]sheet!$A:$A,0)</f>
        <v>CIB29A</v>
      </c>
    </row>
    <row r="279" spans="2:8">
      <c r="B279" s="19" t="s">
        <v>260</v>
      </c>
      <c r="C279" s="17" t="s">
        <v>261</v>
      </c>
      <c r="D279" s="20" t="s">
        <v>309</v>
      </c>
      <c r="E279" s="21" t="s">
        <v>1916</v>
      </c>
      <c r="F279" s="22" t="s">
        <v>1801</v>
      </c>
      <c r="G279" s="17" t="str">
        <f>_xlfn.XLOOKUP(D279,[4]Sheet1!$B:$B,[4]Sheet1!$E:$E,"-")</f>
        <v>NOVIAN</v>
      </c>
      <c r="H279" s="18" t="str">
        <f>_xlfn.XLOOKUP(D279,[11]sheet!$B:$B,[11]sheet!$A:$A,0)</f>
        <v>CIB18</v>
      </c>
    </row>
    <row r="280" spans="2:8">
      <c r="B280" s="19" t="s">
        <v>260</v>
      </c>
      <c r="C280" s="17" t="s">
        <v>261</v>
      </c>
      <c r="D280" s="20" t="s">
        <v>310</v>
      </c>
      <c r="E280" s="21" t="s">
        <v>1916</v>
      </c>
      <c r="F280" s="22" t="s">
        <v>1801</v>
      </c>
      <c r="G280" s="17" t="str">
        <f>_xlfn.XLOOKUP(D280,[4]Sheet1!$B:$B,[4]Sheet1!$E:$E,"-")</f>
        <v>NOVIAN</v>
      </c>
      <c r="H280" s="18" t="str">
        <f>_xlfn.XLOOKUP(D280,[11]sheet!$B:$B,[11]sheet!$A:$A,0)</f>
        <v>CIB03A</v>
      </c>
    </row>
    <row r="281" spans="2:8">
      <c r="B281" s="19" t="s">
        <v>260</v>
      </c>
      <c r="C281" s="17" t="s">
        <v>261</v>
      </c>
      <c r="D281" s="20" t="s">
        <v>311</v>
      </c>
      <c r="E281" s="21" t="s">
        <v>1916</v>
      </c>
      <c r="F281" s="22" t="s">
        <v>1801</v>
      </c>
      <c r="G281" s="17" t="str">
        <f>_xlfn.XLOOKUP(D281,[4]Sheet1!$B:$B,[4]Sheet1!$E:$E,"-")</f>
        <v>NOVIAN</v>
      </c>
      <c r="H281" s="18" t="str">
        <f>_xlfn.XLOOKUP(D281,[11]sheet!$B:$B,[11]sheet!$A:$A,0)</f>
        <v>CIB02A</v>
      </c>
    </row>
    <row r="282" spans="2:8">
      <c r="B282" s="19" t="s">
        <v>260</v>
      </c>
      <c r="C282" s="17" t="s">
        <v>261</v>
      </c>
      <c r="D282" s="20" t="s">
        <v>312</v>
      </c>
      <c r="E282" s="21" t="s">
        <v>1916</v>
      </c>
      <c r="F282" s="22" t="s">
        <v>1801</v>
      </c>
      <c r="G282" s="17" t="str">
        <f>_xlfn.XLOOKUP(D282,[4]Sheet1!$B:$B,[4]Sheet1!$E:$E,"-")</f>
        <v>NOVIAN</v>
      </c>
      <c r="H282" s="18" t="str">
        <f>_xlfn.XLOOKUP(D282,[11]sheet!$B:$B,[11]sheet!$A:$A,0)</f>
        <v>CIB08</v>
      </c>
    </row>
    <row r="283" spans="2:8">
      <c r="B283" s="19" t="s">
        <v>260</v>
      </c>
      <c r="C283" s="17" t="s">
        <v>261</v>
      </c>
      <c r="D283" s="20" t="s">
        <v>313</v>
      </c>
      <c r="E283" s="21" t="s">
        <v>1916</v>
      </c>
      <c r="F283" s="22" t="s">
        <v>1801</v>
      </c>
      <c r="G283" s="17" t="str">
        <f>_xlfn.XLOOKUP(D283,[4]Sheet1!$B:$B,[4]Sheet1!$E:$E,"-")</f>
        <v>NOVIAN</v>
      </c>
      <c r="H283" s="18" t="str">
        <f>_xlfn.XLOOKUP(D283,[11]sheet!$B:$B,[11]sheet!$A:$A,0)</f>
        <v>CIB04A</v>
      </c>
    </row>
    <row r="284" spans="2:8">
      <c r="B284" s="19" t="s">
        <v>260</v>
      </c>
      <c r="C284" s="17" t="s">
        <v>261</v>
      </c>
      <c r="D284" s="20" t="s">
        <v>314</v>
      </c>
      <c r="E284" s="21" t="s">
        <v>1916</v>
      </c>
      <c r="F284" s="22" t="s">
        <v>1801</v>
      </c>
      <c r="G284" s="17" t="str">
        <f>_xlfn.XLOOKUP(D284,[4]Sheet1!$B:$B,[4]Sheet1!$E:$E,"-")</f>
        <v>NOVIAN</v>
      </c>
      <c r="H284" s="18" t="str">
        <f>_xlfn.XLOOKUP(D284,[11]sheet!$B:$B,[11]sheet!$A:$A,0)</f>
        <v>BGR03</v>
      </c>
    </row>
    <row r="285" spans="2:8">
      <c r="B285" s="19" t="s">
        <v>260</v>
      </c>
      <c r="C285" s="17" t="s">
        <v>261</v>
      </c>
      <c r="D285" s="20" t="s">
        <v>315</v>
      </c>
      <c r="E285" s="21" t="s">
        <v>1941</v>
      </c>
      <c r="F285" s="22" t="s">
        <v>1801</v>
      </c>
      <c r="G285" s="17" t="str">
        <f>_xlfn.XLOOKUP(D285,[4]Sheet1!$B:$B,[4]Sheet1!$E:$E,"-")</f>
        <v>NOVIAN</v>
      </c>
      <c r="H285" s="18" t="str">
        <f>_xlfn.XLOOKUP(D285,[11]sheet!$B:$B,[11]sheet!$A:$A,0)</f>
        <v>CIB09</v>
      </c>
    </row>
    <row r="286" spans="2:8">
      <c r="B286" s="19" t="s">
        <v>260</v>
      </c>
      <c r="C286" s="17" t="s">
        <v>261</v>
      </c>
      <c r="D286" s="20" t="s">
        <v>316</v>
      </c>
      <c r="E286" s="21" t="s">
        <v>1941</v>
      </c>
      <c r="F286" s="22" t="s">
        <v>1801</v>
      </c>
      <c r="G286" s="17" t="str">
        <f>_xlfn.XLOOKUP(D286,[4]Sheet1!$B:$B,[4]Sheet1!$E:$E,"-")</f>
        <v>NOVIAN</v>
      </c>
      <c r="H286" s="18" t="str">
        <f>_xlfn.XLOOKUP(D286,[11]sheet!$B:$B,[11]sheet!$A:$A,0)</f>
        <v>CIB50</v>
      </c>
    </row>
    <row r="287" spans="2:8">
      <c r="B287" s="19" t="s">
        <v>260</v>
      </c>
      <c r="C287" s="17" t="s">
        <v>261</v>
      </c>
      <c r="D287" s="20" t="s">
        <v>317</v>
      </c>
      <c r="E287" s="21" t="s">
        <v>1941</v>
      </c>
      <c r="F287" s="22" t="s">
        <v>1801</v>
      </c>
      <c r="G287" s="17" t="str">
        <f>_xlfn.XLOOKUP(D287,[4]Sheet1!$B:$B,[4]Sheet1!$E:$E,"-")</f>
        <v>NOVIAN</v>
      </c>
      <c r="H287" s="18" t="str">
        <f>_xlfn.XLOOKUP(D287,[11]sheet!$B:$B,[11]sheet!$A:$A,0)</f>
        <v>CIB24</v>
      </c>
    </row>
    <row r="288" spans="2:8">
      <c r="B288" s="19" t="s">
        <v>260</v>
      </c>
      <c r="C288" s="17" t="s">
        <v>261</v>
      </c>
      <c r="D288" s="20" t="s">
        <v>318</v>
      </c>
      <c r="E288" s="21" t="s">
        <v>1941</v>
      </c>
      <c r="F288" s="22" t="s">
        <v>1801</v>
      </c>
      <c r="G288" s="17" t="str">
        <f>_xlfn.XLOOKUP(D288,[4]Sheet1!$B:$B,[4]Sheet1!$E:$E,"-")</f>
        <v>NOVIAN</v>
      </c>
      <c r="H288" s="18" t="str">
        <f>_xlfn.XLOOKUP(D288,[11]sheet!$B:$B,[11]sheet!$A:$A,0)</f>
        <v>CIB35C</v>
      </c>
    </row>
    <row r="289" spans="2:8">
      <c r="B289" s="19" t="s">
        <v>260</v>
      </c>
      <c r="C289" s="17" t="s">
        <v>261</v>
      </c>
      <c r="D289" s="20" t="s">
        <v>319</v>
      </c>
      <c r="E289" s="21" t="s">
        <v>1941</v>
      </c>
      <c r="F289" s="22" t="s">
        <v>1801</v>
      </c>
      <c r="G289" s="17" t="str">
        <f>_xlfn.XLOOKUP(D289,[4]Sheet1!$B:$B,[4]Sheet1!$E:$E,"-")</f>
        <v>NOVIAN</v>
      </c>
      <c r="H289" s="18" t="str">
        <f>_xlfn.XLOOKUP(D289,[11]sheet!$B:$B,[11]sheet!$A:$A,0)</f>
        <v>CIB49</v>
      </c>
    </row>
    <row r="290" spans="2:8">
      <c r="B290" s="19" t="s">
        <v>260</v>
      </c>
      <c r="C290" s="17" t="s">
        <v>261</v>
      </c>
      <c r="D290" s="20" t="s">
        <v>320</v>
      </c>
      <c r="E290" s="21" t="s">
        <v>1916</v>
      </c>
      <c r="F290" s="22" t="s">
        <v>1801</v>
      </c>
      <c r="G290" s="17" t="str">
        <f>_xlfn.XLOOKUP(D290,[4]Sheet1!$B:$B,[4]Sheet1!$E:$E,"-")</f>
        <v>NOVIAN</v>
      </c>
      <c r="H290" s="18" t="str">
        <f>_xlfn.XLOOKUP(D290,[11]sheet!$B:$B,[11]sheet!$A:$A,0)</f>
        <v>CIB23</v>
      </c>
    </row>
    <row r="291" spans="2:8">
      <c r="B291" s="19" t="s">
        <v>260</v>
      </c>
      <c r="C291" s="17" t="s">
        <v>261</v>
      </c>
      <c r="D291" s="20" t="s">
        <v>321</v>
      </c>
      <c r="E291" s="21" t="s">
        <v>1916</v>
      </c>
      <c r="F291" s="22" t="s">
        <v>1802</v>
      </c>
      <c r="G291" s="17" t="str">
        <f>_xlfn.XLOOKUP(D291,[4]Sheet1!$B:$B,[4]Sheet1!$E:$E,"-")</f>
        <v>M PAREZA NOVIK</v>
      </c>
      <c r="H291" s="18" t="str">
        <f>_xlfn.XLOOKUP(D291,[11]sheet!$B:$B,[11]sheet!$A:$A,0)</f>
        <v>CIB22</v>
      </c>
    </row>
    <row r="292" spans="2:8">
      <c r="B292" s="19" t="s">
        <v>260</v>
      </c>
      <c r="C292" s="17" t="s">
        <v>261</v>
      </c>
      <c r="D292" s="20" t="s">
        <v>322</v>
      </c>
      <c r="E292" s="21" t="s">
        <v>1916</v>
      </c>
      <c r="F292" s="22" t="s">
        <v>1802</v>
      </c>
      <c r="G292" s="17" t="str">
        <f>_xlfn.XLOOKUP(D292,[4]Sheet1!$B:$B,[4]Sheet1!$E:$E,"-")</f>
        <v>M PAREZA NOVIK</v>
      </c>
      <c r="H292" s="18" t="str">
        <f>_xlfn.XLOOKUP(D292,[11]sheet!$B:$B,[11]sheet!$A:$A,0)</f>
        <v>CIB28A</v>
      </c>
    </row>
    <row r="293" spans="2:8">
      <c r="B293" s="19" t="s">
        <v>260</v>
      </c>
      <c r="C293" s="17" t="s">
        <v>261</v>
      </c>
      <c r="D293" s="20" t="s">
        <v>323</v>
      </c>
      <c r="E293" s="21" t="s">
        <v>1916</v>
      </c>
      <c r="F293" s="22" t="s">
        <v>1802</v>
      </c>
      <c r="G293" s="17" t="str">
        <f>_xlfn.XLOOKUP(D293,[4]Sheet1!$B:$B,[4]Sheet1!$E:$E,"-")</f>
        <v>M PAREZA NOVIK</v>
      </c>
      <c r="H293" s="18" t="str">
        <f>_xlfn.XLOOKUP(D293,[11]sheet!$B:$B,[11]sheet!$A:$A,0)</f>
        <v>CIB14</v>
      </c>
    </row>
    <row r="294" spans="2:8">
      <c r="B294" s="19" t="s">
        <v>260</v>
      </c>
      <c r="C294" s="17" t="s">
        <v>261</v>
      </c>
      <c r="D294" s="20" t="s">
        <v>324</v>
      </c>
      <c r="E294" s="21" t="s">
        <v>1916</v>
      </c>
      <c r="F294" s="22" t="s">
        <v>1802</v>
      </c>
      <c r="G294" s="17" t="str">
        <f>_xlfn.XLOOKUP(D294,[4]Sheet1!$B:$B,[4]Sheet1!$E:$E,"-")</f>
        <v>M PAREZA NOVIK</v>
      </c>
      <c r="H294" s="18" t="str">
        <f>_xlfn.XLOOKUP(D294,[11]sheet!$B:$B,[11]sheet!$A:$A,0)</f>
        <v>CIB04</v>
      </c>
    </row>
    <row r="295" spans="2:8">
      <c r="B295" s="19" t="s">
        <v>260</v>
      </c>
      <c r="C295" s="17" t="s">
        <v>261</v>
      </c>
      <c r="D295" s="20" t="s">
        <v>325</v>
      </c>
      <c r="E295" s="21" t="s">
        <v>1916</v>
      </c>
      <c r="F295" s="22" t="s">
        <v>1802</v>
      </c>
      <c r="G295" s="17" t="str">
        <f>_xlfn.XLOOKUP(D295,[4]Sheet1!$B:$B,[4]Sheet1!$E:$E,"-")</f>
        <v>M PAREZA NOVIK</v>
      </c>
      <c r="H295" s="18" t="str">
        <f>_xlfn.XLOOKUP(D295,[11]sheet!$B:$B,[11]sheet!$A:$A,0)</f>
        <v>CIB01E</v>
      </c>
    </row>
    <row r="296" spans="2:8">
      <c r="B296" s="19" t="s">
        <v>260</v>
      </c>
      <c r="C296" s="17" t="s">
        <v>261</v>
      </c>
      <c r="D296" s="20" t="s">
        <v>326</v>
      </c>
      <c r="E296" s="21" t="s">
        <v>1941</v>
      </c>
      <c r="F296" s="22" t="s">
        <v>1802</v>
      </c>
      <c r="G296" s="17" t="str">
        <f>_xlfn.XLOOKUP(D296,[4]Sheet1!$B:$B,[4]Sheet1!$E:$E,"-")</f>
        <v>M PAREZA NOVIK</v>
      </c>
      <c r="H296" s="18" t="str">
        <f>_xlfn.XLOOKUP(D296,[11]sheet!$B:$B,[11]sheet!$A:$A,0)</f>
        <v>CIB10</v>
      </c>
    </row>
    <row r="297" spans="2:8">
      <c r="B297" s="19" t="s">
        <v>260</v>
      </c>
      <c r="C297" s="17" t="s">
        <v>261</v>
      </c>
      <c r="D297" s="20" t="s">
        <v>327</v>
      </c>
      <c r="E297" s="21" t="s">
        <v>1941</v>
      </c>
      <c r="F297" s="22" t="s">
        <v>1802</v>
      </c>
      <c r="G297" s="17" t="str">
        <f>_xlfn.XLOOKUP(D297,[4]Sheet1!$B:$B,[4]Sheet1!$E:$E,"-")</f>
        <v>M PAREZA NOVIK</v>
      </c>
      <c r="H297" s="18" t="str">
        <f>_xlfn.XLOOKUP(D297,[11]sheet!$B:$B,[11]sheet!$A:$A,0)</f>
        <v>CIB01F</v>
      </c>
    </row>
    <row r="298" spans="2:8">
      <c r="B298" s="19" t="s">
        <v>260</v>
      </c>
      <c r="C298" s="17" t="s">
        <v>261</v>
      </c>
      <c r="D298" s="20" t="s">
        <v>328</v>
      </c>
      <c r="E298" s="21" t="s">
        <v>1941</v>
      </c>
      <c r="F298" s="22" t="s">
        <v>1802</v>
      </c>
      <c r="G298" s="17" t="str">
        <f>_xlfn.XLOOKUP(D298,[4]Sheet1!$B:$B,[4]Sheet1!$E:$E,"-")</f>
        <v>M PAREZA NOVIK</v>
      </c>
      <c r="H298" s="18" t="str">
        <f>_xlfn.XLOOKUP(D298,[11]sheet!$B:$B,[11]sheet!$A:$A,0)</f>
        <v>CIB32</v>
      </c>
    </row>
    <row r="299" spans="2:8">
      <c r="B299" s="19" t="s">
        <v>260</v>
      </c>
      <c r="C299" s="17" t="s">
        <v>261</v>
      </c>
      <c r="D299" s="20" t="s">
        <v>329</v>
      </c>
      <c r="E299" s="21" t="s">
        <v>1941</v>
      </c>
      <c r="F299" s="22" t="s">
        <v>1802</v>
      </c>
      <c r="G299" s="17" t="str">
        <f>_xlfn.XLOOKUP(D299,[4]Sheet1!$B:$B,[4]Sheet1!$E:$E,"-")</f>
        <v>M PAREZA NOVIK</v>
      </c>
      <c r="H299" s="18" t="str">
        <f>_xlfn.XLOOKUP(D299,[11]sheet!$B:$B,[11]sheet!$A:$A,0)</f>
        <v>CIB25</v>
      </c>
    </row>
    <row r="300" spans="2:8">
      <c r="B300" s="19" t="s">
        <v>260</v>
      </c>
      <c r="C300" s="17" t="s">
        <v>261</v>
      </c>
      <c r="D300" s="20" t="s">
        <v>330</v>
      </c>
      <c r="E300" s="21" t="s">
        <v>1941</v>
      </c>
      <c r="F300" s="22" t="s">
        <v>1802</v>
      </c>
      <c r="G300" s="17" t="str">
        <f>_xlfn.XLOOKUP(D300,[4]Sheet1!$B:$B,[4]Sheet1!$E:$E,"-")</f>
        <v>M PAREZA NOVIK</v>
      </c>
      <c r="H300" s="18" t="str">
        <f>_xlfn.XLOOKUP(D300,[11]sheet!$B:$B,[11]sheet!$A:$A,0)</f>
        <v>CIB28B</v>
      </c>
    </row>
    <row r="301" spans="2:8">
      <c r="B301" s="19" t="s">
        <v>260</v>
      </c>
      <c r="C301" s="17" t="s">
        <v>261</v>
      </c>
      <c r="D301" s="20" t="s">
        <v>331</v>
      </c>
      <c r="E301" s="21" t="s">
        <v>1916</v>
      </c>
      <c r="F301" s="22" t="s">
        <v>1802</v>
      </c>
      <c r="G301" s="17" t="str">
        <f>_xlfn.XLOOKUP(D301,[4]Sheet1!$B:$B,[4]Sheet1!$E:$E,"-")</f>
        <v>M PAREZA NOVIK</v>
      </c>
      <c r="H301" s="18" t="str">
        <f>_xlfn.XLOOKUP(D301,[11]sheet!$B:$B,[11]sheet!$A:$A,0)</f>
        <v>CIB37A</v>
      </c>
    </row>
    <row r="302" spans="2:8">
      <c r="B302" s="19" t="s">
        <v>260</v>
      </c>
      <c r="C302" s="17" t="s">
        <v>261</v>
      </c>
      <c r="D302" s="20" t="s">
        <v>332</v>
      </c>
      <c r="E302" s="21" t="s">
        <v>1916</v>
      </c>
      <c r="F302" s="22" t="s">
        <v>1802</v>
      </c>
      <c r="G302" s="17" t="str">
        <f>_xlfn.XLOOKUP(D302,[4]Sheet1!$B:$B,[4]Sheet1!$E:$E,"-")</f>
        <v>M PAREZA NOVIK</v>
      </c>
      <c r="H302" s="18" t="str">
        <f>_xlfn.XLOOKUP(D302,[11]sheet!$B:$B,[11]sheet!$A:$A,0)</f>
        <v>BGR18</v>
      </c>
    </row>
    <row r="303" spans="2:8">
      <c r="B303" s="19" t="s">
        <v>260</v>
      </c>
      <c r="C303" s="17" t="s">
        <v>261</v>
      </c>
      <c r="D303" s="20" t="s">
        <v>333</v>
      </c>
      <c r="E303" s="21" t="s">
        <v>1941</v>
      </c>
      <c r="F303" s="22" t="s">
        <v>1802</v>
      </c>
      <c r="G303" s="17" t="str">
        <f>_xlfn.XLOOKUP(D303,[4]Sheet1!$B:$B,[4]Sheet1!$E:$E,"-")</f>
        <v>M PAREZA NOVIK</v>
      </c>
      <c r="H303" s="18" t="str">
        <f>_xlfn.XLOOKUP(D303,[11]sheet!$B:$B,[11]sheet!$A:$A,0)</f>
        <v>CIB28</v>
      </c>
    </row>
    <row r="304" spans="2:8">
      <c r="B304" s="19" t="s">
        <v>260</v>
      </c>
      <c r="C304" s="17" t="s">
        <v>261</v>
      </c>
      <c r="D304" s="20" t="s">
        <v>334</v>
      </c>
      <c r="E304" s="21" t="s">
        <v>1916</v>
      </c>
      <c r="F304" s="22" t="s">
        <v>1802</v>
      </c>
      <c r="G304" s="17" t="str">
        <f>_xlfn.XLOOKUP(D304,[4]Sheet1!$B:$B,[4]Sheet1!$E:$E,"-")</f>
        <v>M PAREZA NOVIK</v>
      </c>
      <c r="H304" s="18" t="str">
        <f>_xlfn.XLOOKUP(D304,[11]sheet!$B:$B,[11]sheet!$A:$A,0)</f>
        <v>CIB01A</v>
      </c>
    </row>
    <row r="305" spans="2:8">
      <c r="B305" s="19" t="s">
        <v>260</v>
      </c>
      <c r="C305" s="17" t="s">
        <v>261</v>
      </c>
      <c r="D305" s="20" t="s">
        <v>335</v>
      </c>
      <c r="E305" s="21" t="s">
        <v>1916</v>
      </c>
      <c r="F305" s="22" t="s">
        <v>1803</v>
      </c>
      <c r="G305" s="17" t="str">
        <f>_xlfn.XLOOKUP(D305,[4]Sheet1!$B:$B,[4]Sheet1!$E:$E,"-")</f>
        <v>WIN KARYADI H P</v>
      </c>
      <c r="H305" s="18" t="str">
        <f>_xlfn.XLOOKUP(D305,[11]sheet!$B:$B,[11]sheet!$A:$A,0)</f>
        <v>CIB40D</v>
      </c>
    </row>
    <row r="306" spans="2:8">
      <c r="B306" s="19" t="s">
        <v>260</v>
      </c>
      <c r="C306" s="17" t="s">
        <v>261</v>
      </c>
      <c r="D306" s="20" t="s">
        <v>336</v>
      </c>
      <c r="E306" s="21" t="s">
        <v>1916</v>
      </c>
      <c r="F306" s="22" t="s">
        <v>1803</v>
      </c>
      <c r="G306" s="17" t="str">
        <f>_xlfn.XLOOKUP(D306,[4]Sheet1!$B:$B,[4]Sheet1!$E:$E,"-")</f>
        <v>WIN KARYADI H P</v>
      </c>
      <c r="H306" s="18" t="str">
        <f>_xlfn.XLOOKUP(D306,[11]sheet!$B:$B,[11]sheet!$A:$A,0)</f>
        <v>BGR31</v>
      </c>
    </row>
    <row r="307" spans="2:8">
      <c r="B307" s="19" t="s">
        <v>260</v>
      </c>
      <c r="C307" s="17" t="s">
        <v>261</v>
      </c>
      <c r="D307" s="20" t="s">
        <v>337</v>
      </c>
      <c r="E307" s="21" t="s">
        <v>1916</v>
      </c>
      <c r="F307" s="22" t="s">
        <v>1803</v>
      </c>
      <c r="G307" s="17" t="str">
        <f>_xlfn.XLOOKUP(D307,[4]Sheet1!$B:$B,[4]Sheet1!$E:$E,"-")</f>
        <v>WIN KARYADI H P</v>
      </c>
      <c r="H307" s="18" t="str">
        <f>_xlfn.XLOOKUP(D307,[11]sheet!$B:$B,[11]sheet!$A:$A,0)</f>
        <v>CIB13A</v>
      </c>
    </row>
    <row r="308" spans="2:8">
      <c r="B308" s="19" t="s">
        <v>260</v>
      </c>
      <c r="C308" s="17" t="s">
        <v>261</v>
      </c>
      <c r="D308" s="20" t="s">
        <v>338</v>
      </c>
      <c r="E308" s="21" t="s">
        <v>1916</v>
      </c>
      <c r="F308" s="22" t="s">
        <v>1803</v>
      </c>
      <c r="G308" s="17" t="str">
        <f>_xlfn.XLOOKUP(D308,[4]Sheet1!$B:$B,[4]Sheet1!$E:$E,"-")</f>
        <v>WIN KARYADI H P</v>
      </c>
      <c r="H308" s="18" t="str">
        <f>_xlfn.XLOOKUP(D308,[11]sheet!$B:$B,[11]sheet!$A:$A,0)</f>
        <v>CIB39A</v>
      </c>
    </row>
    <row r="309" spans="2:8">
      <c r="B309" s="19" t="s">
        <v>260</v>
      </c>
      <c r="C309" s="17" t="s">
        <v>261</v>
      </c>
      <c r="D309" s="20" t="s">
        <v>339</v>
      </c>
      <c r="E309" s="21" t="s">
        <v>1916</v>
      </c>
      <c r="F309" s="22" t="s">
        <v>1803</v>
      </c>
      <c r="G309" s="17" t="str">
        <f>_xlfn.XLOOKUP(D309,[4]Sheet1!$B:$B,[4]Sheet1!$E:$E,"-")</f>
        <v>WIN KARYADI H P</v>
      </c>
      <c r="H309" s="18" t="str">
        <f>_xlfn.XLOOKUP(D309,[11]sheet!$B:$B,[11]sheet!$A:$A,0)</f>
        <v>CIB02</v>
      </c>
    </row>
    <row r="310" spans="2:8">
      <c r="B310" s="19" t="s">
        <v>260</v>
      </c>
      <c r="C310" s="17" t="s">
        <v>261</v>
      </c>
      <c r="D310" s="20" t="s">
        <v>340</v>
      </c>
      <c r="E310" s="21" t="s">
        <v>1941</v>
      </c>
      <c r="F310" s="22" t="s">
        <v>1803</v>
      </c>
      <c r="G310" s="17" t="str">
        <f>_xlfn.XLOOKUP(D310,[4]Sheet1!$B:$B,[4]Sheet1!$E:$E,"-")</f>
        <v>WIN KARYADI H P</v>
      </c>
      <c r="H310" s="18" t="str">
        <f>_xlfn.XLOOKUP(D310,[11]sheet!$B:$B,[11]sheet!$A:$A,0)</f>
        <v>CIB44</v>
      </c>
    </row>
    <row r="311" spans="2:8">
      <c r="B311" s="19" t="s">
        <v>260</v>
      </c>
      <c r="C311" s="17" t="s">
        <v>261</v>
      </c>
      <c r="D311" s="20" t="s">
        <v>341</v>
      </c>
      <c r="E311" s="21" t="s">
        <v>1941</v>
      </c>
      <c r="F311" s="22" t="s">
        <v>1803</v>
      </c>
      <c r="G311" s="17" t="str">
        <f>_xlfn.XLOOKUP(D311,[4]Sheet1!$B:$B,[4]Sheet1!$E:$E,"-")</f>
        <v>WIN KARYADI H P</v>
      </c>
      <c r="H311" s="18" t="str">
        <f>_xlfn.XLOOKUP(D311,[11]sheet!$B:$B,[11]sheet!$A:$A,0)</f>
        <v>CIB21</v>
      </c>
    </row>
    <row r="312" spans="2:8">
      <c r="B312" s="19" t="s">
        <v>260</v>
      </c>
      <c r="C312" s="17" t="s">
        <v>261</v>
      </c>
      <c r="D312" s="20" t="s">
        <v>342</v>
      </c>
      <c r="E312" s="21" t="s">
        <v>1941</v>
      </c>
      <c r="F312" s="22" t="s">
        <v>1803</v>
      </c>
      <c r="G312" s="17" t="str">
        <f>_xlfn.XLOOKUP(D312,[4]Sheet1!$B:$B,[4]Sheet1!$E:$E,"-")</f>
        <v>WIN KARYADI H P</v>
      </c>
      <c r="H312" s="18" t="str">
        <f>_xlfn.XLOOKUP(D312,[11]sheet!$B:$B,[11]sheet!$A:$A,0)</f>
        <v>CIB40C</v>
      </c>
    </row>
    <row r="313" spans="2:8">
      <c r="B313" s="19" t="s">
        <v>260</v>
      </c>
      <c r="C313" s="17" t="s">
        <v>261</v>
      </c>
      <c r="D313" s="20" t="s">
        <v>343</v>
      </c>
      <c r="E313" s="21" t="s">
        <v>1941</v>
      </c>
      <c r="F313" s="22" t="s">
        <v>1803</v>
      </c>
      <c r="G313" s="17" t="str">
        <f>_xlfn.XLOOKUP(D313,[4]Sheet1!$B:$B,[4]Sheet1!$E:$E,"-")</f>
        <v>WIN KARYADI H P</v>
      </c>
      <c r="H313" s="18" t="str">
        <f>_xlfn.XLOOKUP(D313,[11]sheet!$B:$B,[11]sheet!$A:$A,0)</f>
        <v>CIB37</v>
      </c>
    </row>
    <row r="314" spans="2:8">
      <c r="B314" s="19" t="s">
        <v>260</v>
      </c>
      <c r="C314" s="17" t="s">
        <v>261</v>
      </c>
      <c r="D314" s="20" t="s">
        <v>344</v>
      </c>
      <c r="E314" s="21" t="s">
        <v>1941</v>
      </c>
      <c r="F314" s="22" t="s">
        <v>1803</v>
      </c>
      <c r="G314" s="17" t="str">
        <f>_xlfn.XLOOKUP(D314,[4]Sheet1!$B:$B,[4]Sheet1!$E:$E,"-")</f>
        <v>WIN KARYADI H P</v>
      </c>
      <c r="H314" s="18" t="str">
        <f>_xlfn.XLOOKUP(D314,[11]sheet!$B:$B,[11]sheet!$A:$A,0)</f>
        <v>CIB14B</v>
      </c>
    </row>
    <row r="315" spans="2:8">
      <c r="B315" s="19" t="s">
        <v>260</v>
      </c>
      <c r="C315" s="17" t="s">
        <v>261</v>
      </c>
      <c r="D315" s="20" t="s">
        <v>345</v>
      </c>
      <c r="E315" s="21" t="s">
        <v>1916</v>
      </c>
      <c r="F315" s="22" t="s">
        <v>1803</v>
      </c>
      <c r="G315" s="17" t="str">
        <f>_xlfn.XLOOKUP(D315,[4]Sheet1!$B:$B,[4]Sheet1!$E:$E,"-")</f>
        <v>WIN KARYADI H P</v>
      </c>
      <c r="H315" s="18" t="str">
        <f>_xlfn.XLOOKUP(D315,[11]sheet!$B:$B,[11]sheet!$A:$A,0)</f>
        <v>CIB26A</v>
      </c>
    </row>
    <row r="316" spans="2:8">
      <c r="B316" s="19" t="s">
        <v>260</v>
      </c>
      <c r="C316" s="17" t="s">
        <v>261</v>
      </c>
      <c r="D316" s="20" t="s">
        <v>346</v>
      </c>
      <c r="E316" s="21" t="s">
        <v>1941</v>
      </c>
      <c r="F316" s="22" t="s">
        <v>1803</v>
      </c>
      <c r="G316" s="17" t="str">
        <f>_xlfn.XLOOKUP(D316,[4]Sheet1!$B:$B,[4]Sheet1!$E:$E,"-")</f>
        <v>WIN KARYADI H P</v>
      </c>
      <c r="H316" s="18" t="str">
        <f>_xlfn.XLOOKUP(D316,[11]sheet!$B:$B,[11]sheet!$A:$A,0)</f>
        <v>CIB26B</v>
      </c>
    </row>
    <row r="317" spans="2:8">
      <c r="B317" s="19" t="s">
        <v>260</v>
      </c>
      <c r="C317" s="17" t="s">
        <v>261</v>
      </c>
      <c r="D317" s="20" t="s">
        <v>347</v>
      </c>
      <c r="E317" s="21" t="s">
        <v>1941</v>
      </c>
      <c r="F317" s="22" t="s">
        <v>1803</v>
      </c>
      <c r="G317" s="17" t="str">
        <f>_xlfn.XLOOKUP(D317,[4]Sheet1!$B:$B,[4]Sheet1!$E:$E,"-")</f>
        <v>WIN KARYADI H P</v>
      </c>
      <c r="H317" s="18" t="str">
        <f>_xlfn.XLOOKUP(D317,[11]sheet!$B:$B,[11]sheet!$A:$A,0)</f>
        <v>BGR45</v>
      </c>
    </row>
    <row r="318" spans="2:8">
      <c r="B318" s="19" t="s">
        <v>260</v>
      </c>
      <c r="C318" s="17" t="s">
        <v>261</v>
      </c>
      <c r="D318" s="20" t="s">
        <v>348</v>
      </c>
      <c r="E318" s="21" t="s">
        <v>1941</v>
      </c>
      <c r="F318" s="22" t="s">
        <v>1803</v>
      </c>
      <c r="G318" s="17" t="str">
        <f>_xlfn.XLOOKUP(D318,[4]Sheet1!$B:$B,[4]Sheet1!$E:$E,"-")</f>
        <v>WIN KARYADI H P</v>
      </c>
      <c r="H318" s="18" t="str">
        <f>_xlfn.XLOOKUP(D318,[11]sheet!$B:$B,[11]sheet!$A:$A,0)</f>
        <v>BGR25</v>
      </c>
    </row>
    <row r="319" spans="2:8">
      <c r="B319" s="19" t="s">
        <v>260</v>
      </c>
      <c r="C319" s="17" t="s">
        <v>261</v>
      </c>
      <c r="D319" s="20" t="s">
        <v>349</v>
      </c>
      <c r="E319" s="21" t="s">
        <v>1941</v>
      </c>
      <c r="F319" s="22" t="s">
        <v>1803</v>
      </c>
      <c r="G319" s="17" t="str">
        <f>_xlfn.XLOOKUP(D319,[4]Sheet1!$B:$B,[4]Sheet1!$E:$E,"-")</f>
        <v>WIN KARYADI H P</v>
      </c>
      <c r="H319" s="18" t="str">
        <f>_xlfn.XLOOKUP(D319,[11]sheet!$B:$B,[11]sheet!$A:$A,0)</f>
        <v>BGR40</v>
      </c>
    </row>
    <row r="320" spans="2:8">
      <c r="B320" s="19" t="s">
        <v>350</v>
      </c>
      <c r="C320" s="17" t="s">
        <v>351</v>
      </c>
      <c r="D320" s="20" t="s">
        <v>352</v>
      </c>
      <c r="E320" s="21" t="s">
        <v>1916</v>
      </c>
      <c r="F320" s="22" t="s">
        <v>1804</v>
      </c>
      <c r="G320" s="17" t="s">
        <v>1943</v>
      </c>
      <c r="H320" s="18" t="str">
        <f>_xlfn.XLOOKUP(D320,[11]sheet!$B:$B,[11]sheet!$A:$A,0)</f>
        <v>DPK01C</v>
      </c>
    </row>
    <row r="321" spans="2:8">
      <c r="B321" s="19" t="s">
        <v>350</v>
      </c>
      <c r="C321" s="17" t="s">
        <v>351</v>
      </c>
      <c r="D321" s="20" t="s">
        <v>353</v>
      </c>
      <c r="E321" s="21" t="s">
        <v>1916</v>
      </c>
      <c r="F321" s="22" t="s">
        <v>1804</v>
      </c>
      <c r="G321" s="17"/>
      <c r="H321" s="18" t="str">
        <f>_xlfn.XLOOKUP(D321,[11]sheet!$B:$B,[11]sheet!$A:$A,0)</f>
        <v>DPK01D</v>
      </c>
    </row>
    <row r="322" spans="2:8">
      <c r="B322" s="19" t="s">
        <v>350</v>
      </c>
      <c r="C322" s="17" t="s">
        <v>351</v>
      </c>
      <c r="D322" s="20" t="s">
        <v>354</v>
      </c>
      <c r="E322" s="21" t="s">
        <v>1916</v>
      </c>
      <c r="F322" s="22" t="s">
        <v>1804</v>
      </c>
      <c r="G322" s="17" t="s">
        <v>1944</v>
      </c>
      <c r="H322" s="18" t="str">
        <f>_xlfn.XLOOKUP(D322,[11]sheet!$B:$B,[11]sheet!$A:$A,0)</f>
        <v>DPK02A</v>
      </c>
    </row>
    <row r="323" spans="2:8">
      <c r="B323" s="19" t="s">
        <v>350</v>
      </c>
      <c r="C323" s="17" t="s">
        <v>351</v>
      </c>
      <c r="D323" s="20" t="s">
        <v>355</v>
      </c>
      <c r="E323" s="21" t="s">
        <v>1916</v>
      </c>
      <c r="F323" s="22" t="s">
        <v>1804</v>
      </c>
      <c r="G323" s="17"/>
      <c r="H323" s="18" t="str">
        <f>_xlfn.XLOOKUP(D323,[11]sheet!$B:$B,[11]sheet!$A:$A,0)</f>
        <v>DPK02B</v>
      </c>
    </row>
    <row r="324" spans="2:8">
      <c r="B324" s="19" t="s">
        <v>350</v>
      </c>
      <c r="C324" s="17" t="s">
        <v>351</v>
      </c>
      <c r="D324" s="20" t="s">
        <v>356</v>
      </c>
      <c r="E324" s="21" t="s">
        <v>1916</v>
      </c>
      <c r="F324" s="22" t="s">
        <v>1804</v>
      </c>
      <c r="G324" s="17" t="s">
        <v>1945</v>
      </c>
      <c r="H324" s="18" t="str">
        <f>_xlfn.XLOOKUP(D324,[11]sheet!$B:$B,[11]sheet!$A:$A,0)</f>
        <v>DPK03A</v>
      </c>
    </row>
    <row r="325" spans="2:8">
      <c r="B325" s="19" t="s">
        <v>350</v>
      </c>
      <c r="C325" s="17" t="s">
        <v>351</v>
      </c>
      <c r="D325" s="20" t="s">
        <v>357</v>
      </c>
      <c r="E325" s="21" t="s">
        <v>1916</v>
      </c>
      <c r="F325" s="22" t="s">
        <v>1804</v>
      </c>
      <c r="G325" s="17" t="s">
        <v>1946</v>
      </c>
      <c r="H325" s="18" t="str">
        <f>_xlfn.XLOOKUP(D325,[11]sheet!$B:$B,[11]sheet!$A:$A,0)</f>
        <v>DPK04A</v>
      </c>
    </row>
    <row r="326" spans="2:8">
      <c r="B326" s="19" t="s">
        <v>350</v>
      </c>
      <c r="C326" s="17" t="s">
        <v>351</v>
      </c>
      <c r="D326" s="20" t="s">
        <v>358</v>
      </c>
      <c r="E326" s="21" t="s">
        <v>1916</v>
      </c>
      <c r="F326" s="22" t="s">
        <v>1804</v>
      </c>
      <c r="G326" s="17" t="s">
        <v>1946</v>
      </c>
      <c r="H326" s="18" t="str">
        <f>_xlfn.XLOOKUP(D326,[11]sheet!$B:$B,[11]sheet!$A:$A,0)</f>
        <v>DPK04B</v>
      </c>
    </row>
    <row r="327" spans="2:8">
      <c r="B327" s="19" t="s">
        <v>350</v>
      </c>
      <c r="C327" s="17" t="s">
        <v>351</v>
      </c>
      <c r="D327" s="20" t="s">
        <v>359</v>
      </c>
      <c r="E327" s="21" t="s">
        <v>1916</v>
      </c>
      <c r="F327" s="22" t="s">
        <v>1804</v>
      </c>
      <c r="G327" s="17" t="s">
        <v>1947</v>
      </c>
      <c r="H327" s="18" t="str">
        <f>_xlfn.XLOOKUP(D327,[11]sheet!$B:$B,[11]sheet!$A:$A,0)</f>
        <v>DPK05A</v>
      </c>
    </row>
    <row r="328" spans="2:8">
      <c r="B328" s="19" t="s">
        <v>350</v>
      </c>
      <c r="C328" s="17" t="s">
        <v>351</v>
      </c>
      <c r="D328" s="20" t="s">
        <v>360</v>
      </c>
      <c r="E328" s="21" t="s">
        <v>1916</v>
      </c>
      <c r="F328" s="22" t="s">
        <v>1804</v>
      </c>
      <c r="G328" s="17" t="s">
        <v>1948</v>
      </c>
      <c r="H328" s="18" t="str">
        <f>_xlfn.XLOOKUP(D328,[11]sheet!$B:$B,[11]sheet!$A:$A,0)</f>
        <v>DPK06B</v>
      </c>
    </row>
    <row r="329" spans="2:8">
      <c r="B329" s="19" t="s">
        <v>350</v>
      </c>
      <c r="C329" s="17" t="s">
        <v>351</v>
      </c>
      <c r="D329" s="20" t="s">
        <v>361</v>
      </c>
      <c r="E329" s="21" t="s">
        <v>1916</v>
      </c>
      <c r="F329" s="22" t="s">
        <v>1804</v>
      </c>
      <c r="G329" s="17" t="s">
        <v>1949</v>
      </c>
      <c r="H329" s="18" t="str">
        <f>_xlfn.XLOOKUP(D329,[11]sheet!$B:$B,[11]sheet!$A:$A,0)</f>
        <v>DPK06D</v>
      </c>
    </row>
    <row r="330" spans="2:8">
      <c r="B330" s="19" t="s">
        <v>350</v>
      </c>
      <c r="C330" s="17" t="s">
        <v>351</v>
      </c>
      <c r="D330" s="20" t="s">
        <v>362</v>
      </c>
      <c r="E330" s="21" t="s">
        <v>1916</v>
      </c>
      <c r="F330" s="22" t="s">
        <v>1804</v>
      </c>
      <c r="G330" s="17" t="s">
        <v>1950</v>
      </c>
      <c r="H330" s="18" t="str">
        <f>_xlfn.XLOOKUP(D330,[11]sheet!$B:$B,[11]sheet!$A:$A,0)</f>
        <v>DPK07B</v>
      </c>
    </row>
    <row r="331" spans="2:8">
      <c r="B331" s="19" t="s">
        <v>350</v>
      </c>
      <c r="C331" s="17" t="s">
        <v>351</v>
      </c>
      <c r="D331" s="20" t="s">
        <v>363</v>
      </c>
      <c r="E331" s="21" t="s">
        <v>1916</v>
      </c>
      <c r="F331" s="22" t="s">
        <v>1804</v>
      </c>
      <c r="G331" s="17" t="s">
        <v>1951</v>
      </c>
      <c r="H331" s="18" t="str">
        <f>_xlfn.XLOOKUP(D331,[11]sheet!$B:$B,[11]sheet!$A:$A,0)</f>
        <v>DPK08A</v>
      </c>
    </row>
    <row r="332" spans="2:8">
      <c r="B332" s="19" t="s">
        <v>350</v>
      </c>
      <c r="C332" s="17" t="s">
        <v>351</v>
      </c>
      <c r="D332" s="20" t="s">
        <v>364</v>
      </c>
      <c r="E332" s="21" t="s">
        <v>1916</v>
      </c>
      <c r="F332" s="22" t="s">
        <v>1804</v>
      </c>
      <c r="G332" s="17" t="s">
        <v>1951</v>
      </c>
      <c r="H332" s="18" t="str">
        <f>_xlfn.XLOOKUP(D332,[11]sheet!$B:$B,[11]sheet!$A:$A,0)</f>
        <v>DPK08B</v>
      </c>
    </row>
    <row r="333" spans="2:8">
      <c r="B333" s="19" t="s">
        <v>350</v>
      </c>
      <c r="C333" s="17" t="s">
        <v>351</v>
      </c>
      <c r="D333" s="20" t="s">
        <v>365</v>
      </c>
      <c r="E333" s="21" t="s">
        <v>1916</v>
      </c>
      <c r="F333" s="22" t="s">
        <v>1804</v>
      </c>
      <c r="G333" s="17" t="s">
        <v>1952</v>
      </c>
      <c r="H333" s="18" t="str">
        <f>_xlfn.XLOOKUP(D333,[11]sheet!$B:$B,[11]sheet!$A:$A,0)</f>
        <v>DPK09A</v>
      </c>
    </row>
    <row r="334" spans="2:8">
      <c r="B334" s="19" t="s">
        <v>350</v>
      </c>
      <c r="C334" s="17" t="s">
        <v>351</v>
      </c>
      <c r="D334" s="20" t="s">
        <v>366</v>
      </c>
      <c r="E334" s="21" t="s">
        <v>1916</v>
      </c>
      <c r="F334" s="22" t="s">
        <v>1804</v>
      </c>
      <c r="G334" s="17" t="s">
        <v>1952</v>
      </c>
      <c r="H334" s="18" t="str">
        <f>_xlfn.XLOOKUP(D334,[11]sheet!$B:$B,[11]sheet!$A:$A,0)</f>
        <v>DPK09B</v>
      </c>
    </row>
    <row r="335" spans="2:8">
      <c r="B335" s="19" t="s">
        <v>350</v>
      </c>
      <c r="C335" s="17" t="s">
        <v>351</v>
      </c>
      <c r="D335" s="20" t="s">
        <v>367</v>
      </c>
      <c r="E335" s="21" t="s">
        <v>1916</v>
      </c>
      <c r="F335" s="22" t="s">
        <v>1804</v>
      </c>
      <c r="G335" s="17" t="s">
        <v>1953</v>
      </c>
      <c r="H335" s="18" t="str">
        <f>_xlfn.XLOOKUP(D335,[11]sheet!$B:$B,[11]sheet!$A:$A,0)</f>
        <v>DPK10A</v>
      </c>
    </row>
    <row r="336" spans="2:8">
      <c r="B336" s="19" t="s">
        <v>350</v>
      </c>
      <c r="C336" s="17" t="s">
        <v>351</v>
      </c>
      <c r="D336" s="20" t="s">
        <v>368</v>
      </c>
      <c r="E336" s="21" t="s">
        <v>1916</v>
      </c>
      <c r="F336" s="22" t="s">
        <v>1804</v>
      </c>
      <c r="G336" s="17" t="s">
        <v>1953</v>
      </c>
      <c r="H336" s="18" t="str">
        <f>_xlfn.XLOOKUP(D336,[11]sheet!$B:$B,[11]sheet!$A:$A,0)</f>
        <v>DPK10B</v>
      </c>
    </row>
    <row r="337" spans="2:8">
      <c r="B337" s="19" t="s">
        <v>350</v>
      </c>
      <c r="C337" s="17" t="s">
        <v>351</v>
      </c>
      <c r="D337" s="20" t="s">
        <v>369</v>
      </c>
      <c r="E337" s="21" t="s">
        <v>1916</v>
      </c>
      <c r="F337" s="22" t="s">
        <v>1804</v>
      </c>
      <c r="G337" s="17" t="s">
        <v>1954</v>
      </c>
      <c r="H337" s="18" t="str">
        <f>_xlfn.XLOOKUP(D337,[11]sheet!$B:$B,[11]sheet!$A:$A,0)</f>
        <v>DPK11A</v>
      </c>
    </row>
    <row r="338" spans="2:8">
      <c r="B338" s="19" t="s">
        <v>350</v>
      </c>
      <c r="C338" s="17" t="s">
        <v>351</v>
      </c>
      <c r="D338" s="20" t="s">
        <v>370</v>
      </c>
      <c r="E338" s="21" t="s">
        <v>1941</v>
      </c>
      <c r="F338" s="22" t="s">
        <v>1804</v>
      </c>
      <c r="G338" s="17" t="s">
        <v>1955</v>
      </c>
      <c r="H338" s="18" t="str">
        <f>_xlfn.XLOOKUP(D338,[11]sheet!$B:$B,[11]sheet!$A:$A,0)</f>
        <v>DPK26</v>
      </c>
    </row>
    <row r="339" spans="2:8">
      <c r="B339" s="19" t="s">
        <v>350</v>
      </c>
      <c r="C339" s="17" t="s">
        <v>351</v>
      </c>
      <c r="D339" s="20" t="s">
        <v>371</v>
      </c>
      <c r="E339" s="21" t="s">
        <v>1941</v>
      </c>
      <c r="F339" s="22" t="s">
        <v>1804</v>
      </c>
      <c r="G339" s="17" t="s">
        <v>1956</v>
      </c>
      <c r="H339" s="18" t="str">
        <f>_xlfn.XLOOKUP(D339,[11]sheet!$B:$B,[11]sheet!$A:$A,0)</f>
        <v>DPK27</v>
      </c>
    </row>
    <row r="340" spans="2:8">
      <c r="B340" s="19" t="s">
        <v>350</v>
      </c>
      <c r="C340" s="17" t="s">
        <v>351</v>
      </c>
      <c r="D340" s="20" t="s">
        <v>372</v>
      </c>
      <c r="E340" s="21" t="s">
        <v>1941</v>
      </c>
      <c r="F340" s="22" t="s">
        <v>1804</v>
      </c>
      <c r="G340" s="17" t="s">
        <v>1957</v>
      </c>
      <c r="H340" s="18" t="str">
        <f>_xlfn.XLOOKUP(D340,[11]sheet!$B:$B,[11]sheet!$A:$A,0)</f>
        <v>DPK28</v>
      </c>
    </row>
    <row r="341" spans="2:8">
      <c r="B341" s="19" t="s">
        <v>350</v>
      </c>
      <c r="C341" s="17" t="s">
        <v>351</v>
      </c>
      <c r="D341" s="20" t="s">
        <v>373</v>
      </c>
      <c r="E341" s="21" t="s">
        <v>1941</v>
      </c>
      <c r="F341" s="22" t="s">
        <v>1804</v>
      </c>
      <c r="G341" s="17" t="s">
        <v>1958</v>
      </c>
      <c r="H341" s="18" t="str">
        <f>_xlfn.XLOOKUP(D341,[11]sheet!$B:$B,[11]sheet!$A:$A,0)</f>
        <v>DPK29</v>
      </c>
    </row>
    <row r="342" spans="2:8">
      <c r="B342" s="19" t="s">
        <v>350</v>
      </c>
      <c r="C342" s="17" t="s">
        <v>351</v>
      </c>
      <c r="D342" s="20" t="s">
        <v>374</v>
      </c>
      <c r="E342" s="21" t="s">
        <v>1916</v>
      </c>
      <c r="F342" s="22" t="s">
        <v>1804</v>
      </c>
      <c r="G342" s="17" t="s">
        <v>1959</v>
      </c>
      <c r="H342" s="18" t="str">
        <f>_xlfn.XLOOKUP(D342,[11]sheet!$B:$B,[11]sheet!$A:$A,0)</f>
        <v>DPK888</v>
      </c>
    </row>
    <row r="343" spans="2:8">
      <c r="B343" s="24" t="s">
        <v>375</v>
      </c>
      <c r="C343" s="25" t="s">
        <v>376</v>
      </c>
      <c r="D343" s="26" t="s">
        <v>377</v>
      </c>
      <c r="E343" s="27" t="s">
        <v>1916</v>
      </c>
      <c r="F343" s="22" t="s">
        <v>1805</v>
      </c>
      <c r="G343" s="17" t="str">
        <f>_xlfn.XLOOKUP(D343,[5]Sheet1!$C:$C,[5]Sheet1!$F:$F,"-")</f>
        <v>Adang Suhara</v>
      </c>
      <c r="H343" s="18" t="str">
        <f>_xlfn.XLOOKUP(D343,[11]sheet!$B:$B,[11]sheet!$A:$A,0)</f>
        <v>MJA05A</v>
      </c>
    </row>
    <row r="344" spans="2:8">
      <c r="B344" s="24" t="s">
        <v>375</v>
      </c>
      <c r="C344" s="25" t="s">
        <v>376</v>
      </c>
      <c r="D344" s="26" t="s">
        <v>378</v>
      </c>
      <c r="E344" s="27" t="s">
        <v>1916</v>
      </c>
      <c r="F344" s="22" t="s">
        <v>1805</v>
      </c>
      <c r="G344" s="17" t="str">
        <f>_xlfn.XLOOKUP(D344,[5]Sheet1!$C:$C,[5]Sheet1!$F:$F,"-")</f>
        <v>Aries Yudie Ahmadi, S.Kesos</v>
      </c>
      <c r="H344" s="18" t="str">
        <f>_xlfn.XLOOKUP(D344,[11]sheet!$B:$B,[11]sheet!$A:$A,0)</f>
        <v>MJA13C</v>
      </c>
    </row>
    <row r="345" spans="2:8">
      <c r="B345" s="24" t="s">
        <v>375</v>
      </c>
      <c r="C345" s="25" t="s">
        <v>376</v>
      </c>
      <c r="D345" s="26" t="s">
        <v>379</v>
      </c>
      <c r="E345" s="27" t="s">
        <v>1916</v>
      </c>
      <c r="F345" s="22" t="s">
        <v>1805</v>
      </c>
      <c r="G345" s="17" t="str">
        <f>_xlfn.XLOOKUP(D345,[5]Sheet1!$C:$C,[5]Sheet1!$F:$F,"-")</f>
        <v>Budi Mulyana</v>
      </c>
      <c r="H345" s="18" t="str">
        <f>_xlfn.XLOOKUP(D345,[11]sheet!$B:$B,[11]sheet!$A:$A,0)</f>
        <v>MJA20B</v>
      </c>
    </row>
    <row r="346" spans="2:8">
      <c r="B346" s="24" t="s">
        <v>375</v>
      </c>
      <c r="C346" s="25" t="s">
        <v>376</v>
      </c>
      <c r="D346" s="26" t="s">
        <v>380</v>
      </c>
      <c r="E346" s="27" t="s">
        <v>1916</v>
      </c>
      <c r="F346" s="22" t="s">
        <v>1805</v>
      </c>
      <c r="G346" s="17" t="str">
        <f>_xlfn.XLOOKUP(D346,[5]Sheet1!$C:$C,[5]Sheet1!$F:$F,"-")</f>
        <v>Deni Fathurrohman</v>
      </c>
      <c r="H346" s="18" t="str">
        <f>_xlfn.XLOOKUP(D346,[11]sheet!$B:$B,[11]sheet!$A:$A,0)</f>
        <v>MJA04B</v>
      </c>
    </row>
    <row r="347" spans="2:8">
      <c r="B347" s="24" t="s">
        <v>375</v>
      </c>
      <c r="C347" s="25" t="s">
        <v>376</v>
      </c>
      <c r="D347" s="26" t="s">
        <v>381</v>
      </c>
      <c r="E347" s="27" t="s">
        <v>1916</v>
      </c>
      <c r="F347" s="22" t="s">
        <v>1805</v>
      </c>
      <c r="G347" s="17" t="str">
        <f>_xlfn.XLOOKUP(D347,[5]Sheet1!$C:$C,[5]Sheet1!$F:$F,"-")</f>
        <v>Didi Supriadi</v>
      </c>
      <c r="H347" s="18" t="str">
        <f>_xlfn.XLOOKUP(D347,[11]sheet!$B:$B,[11]sheet!$A:$A,0)</f>
        <v>MJA12A</v>
      </c>
    </row>
    <row r="348" spans="2:8">
      <c r="B348" s="24" t="s">
        <v>375</v>
      </c>
      <c r="C348" s="25" t="s">
        <v>376</v>
      </c>
      <c r="D348" s="26" t="s">
        <v>382</v>
      </c>
      <c r="E348" s="27" t="s">
        <v>1916</v>
      </c>
      <c r="F348" s="22" t="s">
        <v>1805</v>
      </c>
      <c r="G348" s="17" t="str">
        <f>_xlfn.XLOOKUP(D348,[5]Sheet1!$C:$C,[5]Sheet1!$F:$F,"-")</f>
        <v>Dudin Joharudin</v>
      </c>
      <c r="H348" s="18" t="str">
        <f>_xlfn.XLOOKUP(D348,[11]sheet!$B:$B,[11]sheet!$A:$A,0)</f>
        <v>MJA22A</v>
      </c>
    </row>
    <row r="349" spans="2:8">
      <c r="B349" s="24" t="s">
        <v>375</v>
      </c>
      <c r="C349" s="25" t="s">
        <v>376</v>
      </c>
      <c r="D349" s="26" t="s">
        <v>383</v>
      </c>
      <c r="E349" s="27" t="s">
        <v>1916</v>
      </c>
      <c r="F349" s="22" t="s">
        <v>1805</v>
      </c>
      <c r="G349" s="17" t="str">
        <f>_xlfn.XLOOKUP(D349,[5]Sheet1!$C:$C,[5]Sheet1!$F:$F,"-")</f>
        <v>Hikmat Maulana</v>
      </c>
      <c r="H349" s="18" t="str">
        <f>_xlfn.XLOOKUP(D349,[11]sheet!$B:$B,[11]sheet!$A:$A,0)</f>
        <v>MJA19A</v>
      </c>
    </row>
    <row r="350" spans="2:8">
      <c r="B350" s="24" t="s">
        <v>375</v>
      </c>
      <c r="C350" s="25" t="s">
        <v>376</v>
      </c>
      <c r="D350" s="26" t="s">
        <v>384</v>
      </c>
      <c r="E350" s="27" t="s">
        <v>1916</v>
      </c>
      <c r="F350" s="22" t="s">
        <v>1805</v>
      </c>
      <c r="G350" s="17" t="str">
        <f>_xlfn.XLOOKUP(D350,[5]Sheet1!$C:$C,[5]Sheet1!$F:$F,"-")</f>
        <v>Iqbal Permana</v>
      </c>
      <c r="H350" s="18" t="str">
        <f>_xlfn.XLOOKUP(D350,[11]sheet!$B:$B,[11]sheet!$A:$A,0)</f>
        <v>MJA07B</v>
      </c>
    </row>
    <row r="351" spans="2:8">
      <c r="B351" s="24" t="s">
        <v>375</v>
      </c>
      <c r="C351" s="25" t="s">
        <v>376</v>
      </c>
      <c r="D351" s="26" t="s">
        <v>385</v>
      </c>
      <c r="E351" s="27" t="s">
        <v>1916</v>
      </c>
      <c r="F351" s="22" t="s">
        <v>1805</v>
      </c>
      <c r="G351" s="17" t="str">
        <f>_xlfn.XLOOKUP(D351,[5]Sheet1!$C:$C,[5]Sheet1!$F:$F,"-")</f>
        <v>Nana suryana</v>
      </c>
      <c r="H351" s="18" t="str">
        <f>_xlfn.XLOOKUP(D351,[11]sheet!$B:$B,[11]sheet!$A:$A,0)</f>
        <v>MJA26</v>
      </c>
    </row>
    <row r="352" spans="2:8">
      <c r="B352" s="24" t="s">
        <v>375</v>
      </c>
      <c r="C352" s="25" t="s">
        <v>376</v>
      </c>
      <c r="D352" s="26" t="s">
        <v>386</v>
      </c>
      <c r="E352" s="27" t="s">
        <v>1916</v>
      </c>
      <c r="F352" s="22" t="s">
        <v>1805</v>
      </c>
      <c r="G352" s="17" t="str">
        <f>_xlfn.XLOOKUP(D352,[5]Sheet1!$C:$C,[5]Sheet1!$F:$F,"-")</f>
        <v>Paryono</v>
      </c>
      <c r="H352" s="18" t="str">
        <f>_xlfn.XLOOKUP(D352,[11]sheet!$B:$B,[11]sheet!$A:$A,0)</f>
        <v>MJA09A</v>
      </c>
    </row>
    <row r="353" spans="2:8">
      <c r="B353" s="24" t="s">
        <v>375</v>
      </c>
      <c r="C353" s="25" t="s">
        <v>376</v>
      </c>
      <c r="D353" s="26" t="s">
        <v>387</v>
      </c>
      <c r="E353" s="27" t="s">
        <v>1916</v>
      </c>
      <c r="F353" s="22" t="s">
        <v>1805</v>
      </c>
      <c r="G353" s="17" t="str">
        <f>_xlfn.XLOOKUP(D353,[5]Sheet1!$C:$C,[5]Sheet1!$F:$F,"-")</f>
        <v>Vichi Ramadhan</v>
      </c>
      <c r="H353" s="18" t="str">
        <f>_xlfn.XLOOKUP(D353,[11]sheet!$B:$B,[11]sheet!$A:$A,0)</f>
        <v>MJA02B</v>
      </c>
    </row>
    <row r="354" spans="2:8">
      <c r="B354" s="24" t="s">
        <v>375</v>
      </c>
      <c r="C354" s="25" t="s">
        <v>376</v>
      </c>
      <c r="D354" s="26" t="s">
        <v>388</v>
      </c>
      <c r="E354" s="27" t="s">
        <v>1916</v>
      </c>
      <c r="F354" s="22" t="s">
        <v>1805</v>
      </c>
      <c r="G354" s="17" t="str">
        <f>_xlfn.XLOOKUP(D354,[5]Sheet1!$C:$C,[5]Sheet1!$F:$F,"-")</f>
        <v>Yandi Cahyadi, SE</v>
      </c>
      <c r="H354" s="18" t="str">
        <f>_xlfn.XLOOKUP(D354,[11]sheet!$B:$B,[11]sheet!$A:$A,0)</f>
        <v>MJA03A</v>
      </c>
    </row>
    <row r="355" spans="2:8">
      <c r="B355" s="24" t="s">
        <v>375</v>
      </c>
      <c r="C355" s="25" t="s">
        <v>376</v>
      </c>
      <c r="D355" s="26" t="s">
        <v>389</v>
      </c>
      <c r="E355" s="27" t="s">
        <v>1916</v>
      </c>
      <c r="F355" s="22" t="s">
        <v>1805</v>
      </c>
      <c r="G355" s="17" t="str">
        <f>_xlfn.XLOOKUP(D355,[5]Sheet1!$C:$C,[5]Sheet1!$F:$F,"-")</f>
        <v>-</v>
      </c>
      <c r="H355" s="18" t="str">
        <f>_xlfn.XLOOKUP(D355,[11]sheet!$B:$B,[11]sheet!$A:$A,0)</f>
        <v>MJA14A</v>
      </c>
    </row>
    <row r="356" spans="2:8">
      <c r="B356" s="24" t="s">
        <v>375</v>
      </c>
      <c r="C356" s="25" t="s">
        <v>376</v>
      </c>
      <c r="D356" s="26" t="s">
        <v>390</v>
      </c>
      <c r="E356" s="27" t="s">
        <v>1941</v>
      </c>
      <c r="F356" s="22" t="s">
        <v>1806</v>
      </c>
      <c r="G356" s="17" t="str">
        <f>_xlfn.XLOOKUP(D356,[5]Sheet1!$C:$C,[5]Sheet1!$F:$F,"-")</f>
        <v>Bayu Triguna Putra</v>
      </c>
      <c r="H356" s="18" t="str">
        <f>_xlfn.XLOOKUP(D356,[11]sheet!$B:$B,[11]sheet!$A:$A,0)</f>
        <v>BDO80A</v>
      </c>
    </row>
    <row r="357" spans="2:8">
      <c r="B357" s="24" t="s">
        <v>375</v>
      </c>
      <c r="C357" s="25" t="s">
        <v>376</v>
      </c>
      <c r="D357" s="26" t="s">
        <v>391</v>
      </c>
      <c r="E357" s="27" t="s">
        <v>1941</v>
      </c>
      <c r="F357" s="22" t="s">
        <v>1806</v>
      </c>
      <c r="G357" s="17" t="str">
        <f>_xlfn.XLOOKUP(D357,[5]Sheet1!$C:$C,[5]Sheet1!$F:$F,"-")</f>
        <v>Dadan Maulana</v>
      </c>
      <c r="H357" s="18" t="str">
        <f>_xlfn.XLOOKUP(D357,[11]sheet!$B:$B,[11]sheet!$A:$A,0)</f>
        <v>CIM05</v>
      </c>
    </row>
    <row r="358" spans="2:8">
      <c r="B358" s="24" t="s">
        <v>375</v>
      </c>
      <c r="C358" s="25" t="s">
        <v>376</v>
      </c>
      <c r="D358" s="26" t="s">
        <v>392</v>
      </c>
      <c r="E358" s="27" t="s">
        <v>1941</v>
      </c>
      <c r="F358" s="22" t="s">
        <v>1806</v>
      </c>
      <c r="G358" s="17" t="str">
        <f>_xlfn.XLOOKUP(D358,[5]Sheet1!$C:$C,[5]Sheet1!$F:$F,"-")</f>
        <v>Dandi Pardamean Nababan</v>
      </c>
      <c r="H358" s="18" t="str">
        <f>_xlfn.XLOOKUP(D358,[11]sheet!$B:$B,[11]sheet!$A:$A,0)</f>
        <v>BDO95</v>
      </c>
    </row>
    <row r="359" spans="2:8">
      <c r="B359" s="24" t="s">
        <v>375</v>
      </c>
      <c r="C359" s="25" t="s">
        <v>376</v>
      </c>
      <c r="D359" s="26" t="s">
        <v>393</v>
      </c>
      <c r="E359" s="27" t="s">
        <v>1941</v>
      </c>
      <c r="F359" s="22" t="s">
        <v>1806</v>
      </c>
      <c r="G359" s="17" t="str">
        <f>_xlfn.XLOOKUP(D359,[5]Sheet1!$C:$C,[5]Sheet1!$F:$F,"-")</f>
        <v>Danis</v>
      </c>
      <c r="H359" s="18" t="str">
        <f>_xlfn.XLOOKUP(D359,[11]sheet!$B:$B,[11]sheet!$A:$A,0)</f>
        <v>NGP06</v>
      </c>
    </row>
    <row r="360" spans="2:8">
      <c r="B360" s="24" t="s">
        <v>375</v>
      </c>
      <c r="C360" s="25" t="s">
        <v>376</v>
      </c>
      <c r="D360" s="26" t="s">
        <v>394</v>
      </c>
      <c r="E360" s="27" t="s">
        <v>1941</v>
      </c>
      <c r="F360" s="22" t="s">
        <v>1806</v>
      </c>
      <c r="G360" s="17" t="str">
        <f>_xlfn.XLOOKUP(D360,[5]Sheet1!$C:$C,[5]Sheet1!$F:$F,"-")</f>
        <v>Dicki Prayoga Irawan</v>
      </c>
      <c r="H360" s="18" t="str">
        <f>_xlfn.XLOOKUP(D360,[11]sheet!$B:$B,[11]sheet!$A:$A,0)</f>
        <v>CIM08</v>
      </c>
    </row>
    <row r="361" spans="2:8">
      <c r="B361" s="24" t="s">
        <v>375</v>
      </c>
      <c r="C361" s="25" t="s">
        <v>376</v>
      </c>
      <c r="D361" s="26" t="s">
        <v>395</v>
      </c>
      <c r="E361" s="27" t="s">
        <v>1941</v>
      </c>
      <c r="F361" s="22" t="s">
        <v>1806</v>
      </c>
      <c r="G361" s="17" t="str">
        <f>_xlfn.XLOOKUP(D361,[5]Sheet1!$C:$C,[5]Sheet1!$F:$F,"-")</f>
        <v>Eka Setiawan</v>
      </c>
      <c r="H361" s="18" t="str">
        <f>_xlfn.XLOOKUP(D361,[11]sheet!$B:$B,[11]sheet!$A:$A,0)</f>
        <v>BDO90</v>
      </c>
    </row>
    <row r="362" spans="2:8">
      <c r="B362" s="24" t="s">
        <v>375</v>
      </c>
      <c r="C362" s="25" t="s">
        <v>376</v>
      </c>
      <c r="D362" s="26" t="s">
        <v>396</v>
      </c>
      <c r="E362" s="27" t="s">
        <v>1941</v>
      </c>
      <c r="F362" s="22" t="s">
        <v>1806</v>
      </c>
      <c r="G362" s="17" t="str">
        <f>_xlfn.XLOOKUP(D362,[5]Sheet1!$C:$C,[5]Sheet1!$F:$F,"-")</f>
        <v>Luki Hardiyana</v>
      </c>
      <c r="H362" s="18" t="str">
        <f>_xlfn.XLOOKUP(D362,[11]sheet!$B:$B,[11]sheet!$A:$A,0)</f>
        <v>CIM07</v>
      </c>
    </row>
    <row r="363" spans="2:8">
      <c r="B363" s="24" t="s">
        <v>375</v>
      </c>
      <c r="C363" s="25" t="s">
        <v>376</v>
      </c>
      <c r="D363" s="26" t="s">
        <v>397</v>
      </c>
      <c r="E363" s="27" t="s">
        <v>1916</v>
      </c>
      <c r="F363" s="22" t="s">
        <v>1807</v>
      </c>
      <c r="G363" s="17" t="str">
        <f>_xlfn.XLOOKUP(D363,[5]Sheet1!$C:$C,[5]Sheet1!$F:$F,"-")</f>
        <v>Ade Ahmad Sail</v>
      </c>
      <c r="H363" s="18" t="str">
        <f>_xlfn.XLOOKUP(D363,[11]sheet!$B:$B,[11]sheet!$A:$A,0)</f>
        <v>IDM11C</v>
      </c>
    </row>
    <row r="364" spans="2:8">
      <c r="B364" s="24" t="s">
        <v>375</v>
      </c>
      <c r="C364" s="25" t="s">
        <v>376</v>
      </c>
      <c r="D364" s="26" t="s">
        <v>398</v>
      </c>
      <c r="E364" s="27" t="s">
        <v>1916</v>
      </c>
      <c r="F364" s="22" t="s">
        <v>1807</v>
      </c>
      <c r="G364" s="17" t="str">
        <f>_xlfn.XLOOKUP(D364,[5]Sheet1!$C:$C,[5]Sheet1!$F:$F,"-")</f>
        <v>Dicki Setiawan</v>
      </c>
      <c r="H364" s="18" t="str">
        <f>_xlfn.XLOOKUP(D364,[11]sheet!$B:$B,[11]sheet!$A:$A,0)</f>
        <v>IDM20D</v>
      </c>
    </row>
    <row r="365" spans="2:8">
      <c r="B365" s="24" t="s">
        <v>375</v>
      </c>
      <c r="C365" s="25" t="s">
        <v>376</v>
      </c>
      <c r="D365" s="26" t="s">
        <v>399</v>
      </c>
      <c r="E365" s="27" t="s">
        <v>1916</v>
      </c>
      <c r="F365" s="22" t="s">
        <v>1807</v>
      </c>
      <c r="G365" s="17" t="str">
        <f>_xlfn.XLOOKUP(D365,[5]Sheet1!$C:$C,[5]Sheet1!$F:$F,"-")</f>
        <v>Elvan Ihdinansyah Setiawan</v>
      </c>
      <c r="H365" s="18" t="str">
        <f>_xlfn.XLOOKUP(D365,[11]sheet!$B:$B,[11]sheet!$A:$A,0)</f>
        <v>IDM07E</v>
      </c>
    </row>
    <row r="366" spans="2:8">
      <c r="B366" s="24" t="s">
        <v>375</v>
      </c>
      <c r="C366" s="25" t="s">
        <v>376</v>
      </c>
      <c r="D366" s="26" t="s">
        <v>400</v>
      </c>
      <c r="E366" s="27" t="s">
        <v>1916</v>
      </c>
      <c r="F366" s="22" t="s">
        <v>1807</v>
      </c>
      <c r="G366" s="17" t="str">
        <f>_xlfn.XLOOKUP(D366,[5]Sheet1!$C:$C,[5]Sheet1!$F:$F,"-")</f>
        <v>Febri Maulana</v>
      </c>
      <c r="H366" s="18" t="str">
        <f>_xlfn.XLOOKUP(D366,[11]sheet!$B:$B,[11]sheet!$A:$A,0)</f>
        <v>IDM18</v>
      </c>
    </row>
    <row r="367" spans="2:8">
      <c r="B367" s="24" t="s">
        <v>375</v>
      </c>
      <c r="C367" s="25" t="s">
        <v>376</v>
      </c>
      <c r="D367" s="26" t="s">
        <v>401</v>
      </c>
      <c r="E367" s="27" t="s">
        <v>1916</v>
      </c>
      <c r="F367" s="22" t="s">
        <v>1807</v>
      </c>
      <c r="G367" s="17" t="str">
        <f>_xlfn.XLOOKUP(D367,[5]Sheet1!$C:$C,[5]Sheet1!$F:$F,"-")</f>
        <v>Heri Kuswanto, S.Pd.</v>
      </c>
      <c r="H367" s="18" t="str">
        <f>_xlfn.XLOOKUP(D367,[11]sheet!$B:$B,[11]sheet!$A:$A,0)</f>
        <v>IDM30B</v>
      </c>
    </row>
    <row r="368" spans="2:8">
      <c r="B368" s="24" t="s">
        <v>375</v>
      </c>
      <c r="C368" s="25" t="s">
        <v>376</v>
      </c>
      <c r="D368" s="26" t="s">
        <v>402</v>
      </c>
      <c r="E368" s="27" t="s">
        <v>1916</v>
      </c>
      <c r="F368" s="22" t="s">
        <v>1807</v>
      </c>
      <c r="G368" s="17" t="str">
        <f>_xlfn.XLOOKUP(D368,[5]Sheet1!$C:$C,[5]Sheet1!$F:$F,"-")</f>
        <v>Iqbal Aulia Rachman</v>
      </c>
      <c r="H368" s="18" t="str">
        <f>_xlfn.XLOOKUP(D368,[11]sheet!$B:$B,[11]sheet!$A:$A,0)</f>
        <v>IDM13C</v>
      </c>
    </row>
    <row r="369" spans="2:8">
      <c r="B369" s="24" t="s">
        <v>375</v>
      </c>
      <c r="C369" s="25" t="s">
        <v>376</v>
      </c>
      <c r="D369" s="26" t="s">
        <v>403</v>
      </c>
      <c r="E369" s="27" t="s">
        <v>1916</v>
      </c>
      <c r="F369" s="22" t="s">
        <v>1807</v>
      </c>
      <c r="G369" s="17" t="str">
        <f>_xlfn.XLOOKUP(D369,[5]Sheet1!$C:$C,[5]Sheet1!$F:$F,"-")</f>
        <v>Muhamad Adit Nurcita</v>
      </c>
      <c r="H369" s="18" t="str">
        <f>_xlfn.XLOOKUP(D369,[11]sheet!$B:$B,[11]sheet!$A:$A,0)</f>
        <v>IDM28B</v>
      </c>
    </row>
    <row r="370" spans="2:8">
      <c r="B370" s="24" t="s">
        <v>375</v>
      </c>
      <c r="C370" s="25" t="s">
        <v>376</v>
      </c>
      <c r="D370" s="26" t="s">
        <v>404</v>
      </c>
      <c r="E370" s="27" t="s">
        <v>1916</v>
      </c>
      <c r="F370" s="22" t="s">
        <v>1807</v>
      </c>
      <c r="G370" s="17" t="str">
        <f>_xlfn.XLOOKUP(D370,[5]Sheet1!$C:$C,[5]Sheet1!$F:$F,"-")</f>
        <v>Nur Fajar Abiyanto</v>
      </c>
      <c r="H370" s="18" t="str">
        <f>_xlfn.XLOOKUP(D370,[11]sheet!$B:$B,[11]sheet!$A:$A,0)</f>
        <v>IDM06D</v>
      </c>
    </row>
    <row r="371" spans="2:8">
      <c r="B371" s="24" t="s">
        <v>375</v>
      </c>
      <c r="C371" s="25" t="s">
        <v>376</v>
      </c>
      <c r="D371" s="26" t="s">
        <v>405</v>
      </c>
      <c r="E371" s="27" t="s">
        <v>1916</v>
      </c>
      <c r="F371" s="22" t="s">
        <v>1807</v>
      </c>
      <c r="G371" s="17" t="str">
        <f>_xlfn.XLOOKUP(D371,[5]Sheet1!$C:$C,[5]Sheet1!$F:$F,"-")</f>
        <v>Romi Ajromi</v>
      </c>
      <c r="H371" s="18" t="str">
        <f>_xlfn.XLOOKUP(D371,[11]sheet!$B:$B,[11]sheet!$A:$A,0)</f>
        <v>IDM19C</v>
      </c>
    </row>
    <row r="372" spans="2:8">
      <c r="B372" s="24" t="s">
        <v>375</v>
      </c>
      <c r="C372" s="25" t="s">
        <v>376</v>
      </c>
      <c r="D372" s="26" t="s">
        <v>406</v>
      </c>
      <c r="E372" s="27" t="s">
        <v>1916</v>
      </c>
      <c r="F372" s="22" t="s">
        <v>1807</v>
      </c>
      <c r="G372" s="17" t="str">
        <f>_xlfn.XLOOKUP(D372,[5]Sheet1!$C:$C,[5]Sheet1!$F:$F,"-")</f>
        <v>Sigit Prastio</v>
      </c>
      <c r="H372" s="18" t="str">
        <f>_xlfn.XLOOKUP(D372,[11]sheet!$B:$B,[11]sheet!$A:$A,0)</f>
        <v>IDM15E</v>
      </c>
    </row>
    <row r="373" spans="2:8">
      <c r="B373" s="24" t="s">
        <v>375</v>
      </c>
      <c r="C373" s="25" t="s">
        <v>376</v>
      </c>
      <c r="D373" s="26" t="s">
        <v>407</v>
      </c>
      <c r="E373" s="27" t="s">
        <v>1916</v>
      </c>
      <c r="F373" s="22" t="s">
        <v>1807</v>
      </c>
      <c r="G373" s="17" t="str">
        <f>_xlfn.XLOOKUP(D373,[5]Sheet1!$C:$C,[5]Sheet1!$F:$F,"-")</f>
        <v>Yogi Faturahman</v>
      </c>
      <c r="H373" s="18" t="str">
        <f>_xlfn.XLOOKUP(D373,[11]sheet!$B:$B,[11]sheet!$A:$A,0)</f>
        <v>IDM10C</v>
      </c>
    </row>
    <row r="374" spans="2:8">
      <c r="B374" s="24" t="s">
        <v>375</v>
      </c>
      <c r="C374" s="25" t="s">
        <v>376</v>
      </c>
      <c r="D374" s="26" t="s">
        <v>408</v>
      </c>
      <c r="E374" s="27" t="s">
        <v>1916</v>
      </c>
      <c r="F374" s="22" t="s">
        <v>1807</v>
      </c>
      <c r="G374" s="17" t="str">
        <f>_xlfn.XLOOKUP(D374,[5]Sheet1!$C:$C,[5]Sheet1!$F:$F,"-")</f>
        <v>Zaini Miftah</v>
      </c>
      <c r="H374" s="18" t="str">
        <f>_xlfn.XLOOKUP(D374,[11]sheet!$B:$B,[11]sheet!$A:$A,0)</f>
        <v>IDM04E</v>
      </c>
    </row>
    <row r="375" spans="2:8">
      <c r="B375" s="24" t="s">
        <v>375</v>
      </c>
      <c r="C375" s="25" t="s">
        <v>376</v>
      </c>
      <c r="D375" s="26" t="s">
        <v>409</v>
      </c>
      <c r="E375" s="27" t="s">
        <v>1916</v>
      </c>
      <c r="F375" s="22" t="s">
        <v>1808</v>
      </c>
      <c r="G375" s="17" t="str">
        <f>_xlfn.XLOOKUP(D375,[5]Sheet1!$C:$C,[5]Sheet1!$F:$F,"-")</f>
        <v>Dian Wunandar</v>
      </c>
      <c r="H375" s="18" t="str">
        <f>_xlfn.XLOOKUP(D375,[11]sheet!$B:$B,[11]sheet!$A:$A,0)</f>
        <v>BDO888</v>
      </c>
    </row>
    <row r="376" spans="2:8">
      <c r="B376" s="24" t="s">
        <v>375</v>
      </c>
      <c r="C376" s="25" t="s">
        <v>376</v>
      </c>
      <c r="D376" s="26" t="s">
        <v>410</v>
      </c>
      <c r="E376" s="27" t="s">
        <v>1941</v>
      </c>
      <c r="F376" s="22" t="s">
        <v>1809</v>
      </c>
      <c r="G376" s="17" t="str">
        <f>_xlfn.XLOOKUP(D376,[5]Sheet1!$C:$C,[5]Sheet1!$F:$F,"-")</f>
        <v>Adam Supriatna</v>
      </c>
      <c r="H376" s="18" t="str">
        <f>_xlfn.XLOOKUP(D376,[11]sheet!$B:$B,[11]sheet!$A:$A,0)</f>
        <v>GRT40A</v>
      </c>
    </row>
    <row r="377" spans="2:8">
      <c r="B377" s="24" t="s">
        <v>375</v>
      </c>
      <c r="C377" s="25" t="s">
        <v>376</v>
      </c>
      <c r="D377" s="26" t="s">
        <v>411</v>
      </c>
      <c r="E377" s="27" t="s">
        <v>1941</v>
      </c>
      <c r="F377" s="22" t="s">
        <v>1809</v>
      </c>
      <c r="G377" s="17" t="str">
        <f>_xlfn.XLOOKUP(D377,[5]Sheet1!$C:$C,[5]Sheet1!$F:$F,"-")</f>
        <v>Adi Firmansyah</v>
      </c>
      <c r="H377" s="18" t="str">
        <f>_xlfn.XLOOKUP(D377,[11]sheet!$B:$B,[11]sheet!$A:$A,0)</f>
        <v>GRT17B</v>
      </c>
    </row>
    <row r="378" spans="2:8">
      <c r="B378" s="24" t="s">
        <v>375</v>
      </c>
      <c r="C378" s="25" t="s">
        <v>376</v>
      </c>
      <c r="D378" s="26" t="s">
        <v>412</v>
      </c>
      <c r="E378" s="27" t="s">
        <v>1941</v>
      </c>
      <c r="F378" s="22" t="s">
        <v>1809</v>
      </c>
      <c r="G378" s="17" t="str">
        <f>_xlfn.XLOOKUP(D378,[5]Sheet1!$C:$C,[5]Sheet1!$F:$F,"-")</f>
        <v>Adi Firmansyah</v>
      </c>
      <c r="H378" s="18" t="str">
        <f>_xlfn.XLOOKUP(D378,[11]sheet!$B:$B,[11]sheet!$A:$A,0)</f>
        <v>GRT27B</v>
      </c>
    </row>
    <row r="379" spans="2:8">
      <c r="B379" s="24" t="s">
        <v>375</v>
      </c>
      <c r="C379" s="25" t="s">
        <v>376</v>
      </c>
      <c r="D379" s="26" t="s">
        <v>413</v>
      </c>
      <c r="E379" s="27" t="s">
        <v>1941</v>
      </c>
      <c r="F379" s="22" t="s">
        <v>1809</v>
      </c>
      <c r="G379" s="17" t="str">
        <f>_xlfn.XLOOKUP(D379,[5]Sheet1!$C:$C,[5]Sheet1!$F:$F,"-")</f>
        <v>Andri Henriyana</v>
      </c>
      <c r="H379" s="18" t="str">
        <f>_xlfn.XLOOKUP(D379,[11]sheet!$B:$B,[11]sheet!$A:$A,0)</f>
        <v>GRT06C</v>
      </c>
    </row>
    <row r="380" spans="2:8">
      <c r="B380" s="24" t="s">
        <v>375</v>
      </c>
      <c r="C380" s="25" t="s">
        <v>376</v>
      </c>
      <c r="D380" s="26" t="s">
        <v>414</v>
      </c>
      <c r="E380" s="27" t="s">
        <v>1941</v>
      </c>
      <c r="F380" s="22" t="s">
        <v>1809</v>
      </c>
      <c r="G380" s="17" t="str">
        <f>_xlfn.XLOOKUP(D380,[5]Sheet1!$C:$C,[5]Sheet1!$F:$F,"-")</f>
        <v>Dedi Martin</v>
      </c>
      <c r="H380" s="18" t="str">
        <f>_xlfn.XLOOKUP(D380,[11]sheet!$B:$B,[11]sheet!$A:$A,0)</f>
        <v>GRT10B</v>
      </c>
    </row>
    <row r="381" spans="2:8">
      <c r="B381" s="24" t="s">
        <v>375</v>
      </c>
      <c r="C381" s="25" t="s">
        <v>376</v>
      </c>
      <c r="D381" s="26" t="s">
        <v>415</v>
      </c>
      <c r="E381" s="27" t="s">
        <v>1941</v>
      </c>
      <c r="F381" s="22" t="s">
        <v>1809</v>
      </c>
      <c r="G381" s="17" t="str">
        <f>_xlfn.XLOOKUP(D381,[5]Sheet1!$C:$C,[5]Sheet1!$F:$F,"-")</f>
        <v>Deni Jaelani</v>
      </c>
      <c r="H381" s="18" t="str">
        <f>_xlfn.XLOOKUP(D381,[11]sheet!$B:$B,[11]sheet!$A:$A,0)</f>
        <v>GRT24B</v>
      </c>
    </row>
    <row r="382" spans="2:8">
      <c r="B382" s="24" t="s">
        <v>375</v>
      </c>
      <c r="C382" s="25" t="s">
        <v>376</v>
      </c>
      <c r="D382" s="26" t="s">
        <v>416</v>
      </c>
      <c r="E382" s="27" t="s">
        <v>1941</v>
      </c>
      <c r="F382" s="22" t="s">
        <v>1809</v>
      </c>
      <c r="G382" s="17" t="str">
        <f>_xlfn.XLOOKUP(D382,[5]Sheet1!$C:$C,[5]Sheet1!$F:$F,"-")</f>
        <v>Edwin Iskandar</v>
      </c>
      <c r="H382" s="18" t="str">
        <f>_xlfn.XLOOKUP(D382,[11]sheet!$B:$B,[11]sheet!$A:$A,0)</f>
        <v>GRT11A</v>
      </c>
    </row>
    <row r="383" spans="2:8">
      <c r="B383" s="24" t="s">
        <v>375</v>
      </c>
      <c r="C383" s="25" t="s">
        <v>376</v>
      </c>
      <c r="D383" s="26" t="s">
        <v>417</v>
      </c>
      <c r="E383" s="27" t="s">
        <v>1941</v>
      </c>
      <c r="F383" s="22" t="s">
        <v>1809</v>
      </c>
      <c r="G383" s="17" t="str">
        <f>_xlfn.XLOOKUP(D383,[5]Sheet1!$C:$C,[5]Sheet1!$F:$F,"-")</f>
        <v>Hasan Bisri</v>
      </c>
      <c r="H383" s="18" t="str">
        <f>_xlfn.XLOOKUP(D383,[11]sheet!$B:$B,[11]sheet!$A:$A,0)</f>
        <v>GRT07C</v>
      </c>
    </row>
    <row r="384" spans="2:8">
      <c r="B384" s="24" t="s">
        <v>375</v>
      </c>
      <c r="C384" s="25" t="s">
        <v>376</v>
      </c>
      <c r="D384" s="26" t="s">
        <v>418</v>
      </c>
      <c r="E384" s="27" t="s">
        <v>1941</v>
      </c>
      <c r="F384" s="22" t="s">
        <v>1809</v>
      </c>
      <c r="G384" s="17" t="str">
        <f>_xlfn.XLOOKUP(D384,[5]Sheet1!$C:$C,[5]Sheet1!$F:$F,"-")</f>
        <v>Ichsan Purnama</v>
      </c>
      <c r="H384" s="18" t="str">
        <f>_xlfn.XLOOKUP(D384,[11]sheet!$B:$B,[11]sheet!$A:$A,0)</f>
        <v>GRT19A</v>
      </c>
    </row>
    <row r="385" spans="2:8">
      <c r="B385" s="24" t="s">
        <v>375</v>
      </c>
      <c r="C385" s="25" t="s">
        <v>376</v>
      </c>
      <c r="D385" s="26" t="s">
        <v>419</v>
      </c>
      <c r="E385" s="27" t="s">
        <v>1941</v>
      </c>
      <c r="F385" s="22" t="s">
        <v>1809</v>
      </c>
      <c r="G385" s="17" t="str">
        <f>_xlfn.XLOOKUP(D385,[5]Sheet1!$C:$C,[5]Sheet1!$F:$F,"-")</f>
        <v>Kemal Nurjaman</v>
      </c>
      <c r="H385" s="18" t="str">
        <f>_xlfn.XLOOKUP(D385,[11]sheet!$B:$B,[11]sheet!$A:$A,0)</f>
        <v>GRT42</v>
      </c>
    </row>
    <row r="386" spans="2:8">
      <c r="B386" s="24" t="s">
        <v>375</v>
      </c>
      <c r="C386" s="25" t="s">
        <v>376</v>
      </c>
      <c r="D386" s="26" t="s">
        <v>420</v>
      </c>
      <c r="E386" s="27" t="s">
        <v>1941</v>
      </c>
      <c r="F386" s="22" t="s">
        <v>1809</v>
      </c>
      <c r="G386" s="17" t="str">
        <f>_xlfn.XLOOKUP(D386,[5]Sheet1!$C:$C,[5]Sheet1!$F:$F,"-")</f>
        <v>Lyusi Fathan Mubiena</v>
      </c>
      <c r="H386" s="18" t="str">
        <f>_xlfn.XLOOKUP(D386,[11]sheet!$B:$B,[11]sheet!$A:$A,0)</f>
        <v>GRT05C</v>
      </c>
    </row>
    <row r="387" spans="2:8">
      <c r="B387" s="24" t="s">
        <v>375</v>
      </c>
      <c r="C387" s="25" t="s">
        <v>376</v>
      </c>
      <c r="D387" s="26" t="s">
        <v>421</v>
      </c>
      <c r="E387" s="27" t="s">
        <v>1941</v>
      </c>
      <c r="F387" s="22" t="s">
        <v>1809</v>
      </c>
      <c r="G387" s="17" t="str">
        <f>_xlfn.XLOOKUP(D387,[5]Sheet1!$C:$C,[5]Sheet1!$F:$F,"-")</f>
        <v>Maulana Hisbulloh</v>
      </c>
      <c r="H387" s="18" t="str">
        <f>_xlfn.XLOOKUP(D387,[11]sheet!$B:$B,[11]sheet!$A:$A,0)</f>
        <v>GRT36A</v>
      </c>
    </row>
    <row r="388" spans="2:8">
      <c r="B388" s="24" t="s">
        <v>375</v>
      </c>
      <c r="C388" s="25" t="s">
        <v>376</v>
      </c>
      <c r="D388" s="26" t="s">
        <v>422</v>
      </c>
      <c r="E388" s="27" t="s">
        <v>1941</v>
      </c>
      <c r="F388" s="22" t="s">
        <v>1809</v>
      </c>
      <c r="G388" s="17" t="str">
        <f>_xlfn.XLOOKUP(D388,[5]Sheet1!$C:$C,[5]Sheet1!$F:$F,"-")</f>
        <v>Muhamad Ikhsan</v>
      </c>
      <c r="H388" s="18" t="str">
        <f>_xlfn.XLOOKUP(D388,[11]sheet!$B:$B,[11]sheet!$A:$A,0)</f>
        <v>GRT22C</v>
      </c>
    </row>
    <row r="389" spans="2:8">
      <c r="B389" s="24" t="s">
        <v>375</v>
      </c>
      <c r="C389" s="25" t="s">
        <v>376</v>
      </c>
      <c r="D389" s="26" t="s">
        <v>423</v>
      </c>
      <c r="E389" s="27" t="s">
        <v>1941</v>
      </c>
      <c r="F389" s="22" t="s">
        <v>1809</v>
      </c>
      <c r="G389" s="17" t="str">
        <f>_xlfn.XLOOKUP(D389,[5]Sheet1!$C:$C,[5]Sheet1!$F:$F,"-")</f>
        <v>Neri Hidayat</v>
      </c>
      <c r="H389" s="18" t="str">
        <f>_xlfn.XLOOKUP(D389,[11]sheet!$B:$B,[11]sheet!$A:$A,0)</f>
        <v>GRT26C</v>
      </c>
    </row>
    <row r="390" spans="2:8">
      <c r="B390" s="24" t="s">
        <v>375</v>
      </c>
      <c r="C390" s="25" t="s">
        <v>376</v>
      </c>
      <c r="D390" s="26" t="s">
        <v>424</v>
      </c>
      <c r="E390" s="27" t="s">
        <v>1941</v>
      </c>
      <c r="F390" s="22" t="s">
        <v>1809</v>
      </c>
      <c r="G390" s="17" t="str">
        <f>_xlfn.XLOOKUP(D390,[5]Sheet1!$C:$C,[5]Sheet1!$F:$F,"-")</f>
        <v>Regi Firmansyah</v>
      </c>
      <c r="H390" s="18" t="str">
        <f>_xlfn.XLOOKUP(D390,[11]sheet!$B:$B,[11]sheet!$A:$A,0)</f>
        <v>GRT41A</v>
      </c>
    </row>
    <row r="391" spans="2:8">
      <c r="B391" s="24" t="s">
        <v>375</v>
      </c>
      <c r="C391" s="25" t="s">
        <v>376</v>
      </c>
      <c r="D391" s="26" t="s">
        <v>425</v>
      </c>
      <c r="E391" s="27" t="s">
        <v>1941</v>
      </c>
      <c r="F391" s="22" t="s">
        <v>1809</v>
      </c>
      <c r="G391" s="17" t="str">
        <f>_xlfn.XLOOKUP(D391,[5]Sheet1!$C:$C,[5]Sheet1!$F:$F,"-")</f>
        <v>Rifki Shafik Fadillah</v>
      </c>
      <c r="H391" s="18" t="str">
        <f>_xlfn.XLOOKUP(D391,[11]sheet!$B:$B,[11]sheet!$A:$A,0)</f>
        <v>GRT16B</v>
      </c>
    </row>
    <row r="392" spans="2:8">
      <c r="B392" s="24" t="s">
        <v>375</v>
      </c>
      <c r="C392" s="25" t="s">
        <v>376</v>
      </c>
      <c r="D392" s="26" t="s">
        <v>426</v>
      </c>
      <c r="E392" s="27" t="s">
        <v>1941</v>
      </c>
      <c r="F392" s="22" t="s">
        <v>1809</v>
      </c>
      <c r="G392" s="17" t="str">
        <f>_xlfn.XLOOKUP(D392,[5]Sheet1!$C:$C,[5]Sheet1!$F:$F,"-")</f>
        <v>Rifki Shafik Fadillah</v>
      </c>
      <c r="H392" s="18" t="str">
        <f>_xlfn.XLOOKUP(D392,[11]sheet!$B:$B,[11]sheet!$A:$A,0)</f>
        <v>GRT31B</v>
      </c>
    </row>
    <row r="393" spans="2:8">
      <c r="B393" s="24" t="s">
        <v>375</v>
      </c>
      <c r="C393" s="25" t="s">
        <v>376</v>
      </c>
      <c r="D393" s="26" t="s">
        <v>427</v>
      </c>
      <c r="E393" s="27" t="s">
        <v>1941</v>
      </c>
      <c r="F393" s="22" t="s">
        <v>1809</v>
      </c>
      <c r="G393" s="17" t="str">
        <f>_xlfn.XLOOKUP(D393,[5]Sheet1!$C:$C,[5]Sheet1!$F:$F,"-")</f>
        <v>Robi Ta'dim Nurdiansyah</v>
      </c>
      <c r="H393" s="18" t="str">
        <f>_xlfn.XLOOKUP(D393,[11]sheet!$B:$B,[11]sheet!$A:$A,0)</f>
        <v>GRT03D</v>
      </c>
    </row>
    <row r="394" spans="2:8">
      <c r="B394" s="24" t="s">
        <v>375</v>
      </c>
      <c r="C394" s="25" t="s">
        <v>376</v>
      </c>
      <c r="D394" s="26" t="s">
        <v>428</v>
      </c>
      <c r="E394" s="27" t="s">
        <v>1941</v>
      </c>
      <c r="F394" s="22" t="s">
        <v>1809</v>
      </c>
      <c r="G394" s="17" t="str">
        <f>_xlfn.XLOOKUP(D394,[5]Sheet1!$C:$C,[5]Sheet1!$F:$F,"-")</f>
        <v>Rosi Riswanto</v>
      </c>
      <c r="H394" s="18" t="str">
        <f>_xlfn.XLOOKUP(D394,[11]sheet!$B:$B,[11]sheet!$A:$A,0)</f>
        <v>GRT02A</v>
      </c>
    </row>
    <row r="395" spans="2:8">
      <c r="B395" s="24" t="s">
        <v>375</v>
      </c>
      <c r="C395" s="25" t="s">
        <v>376</v>
      </c>
      <c r="D395" s="26" t="s">
        <v>429</v>
      </c>
      <c r="E395" s="27" t="s">
        <v>1941</v>
      </c>
      <c r="F395" s="22" t="s">
        <v>1809</v>
      </c>
      <c r="G395" s="17" t="str">
        <f>_xlfn.XLOOKUP(D395,[5]Sheet1!$C:$C,[5]Sheet1!$F:$F,"-")</f>
        <v>Sayu Mulhasyim</v>
      </c>
      <c r="H395" s="18" t="str">
        <f>_xlfn.XLOOKUP(D395,[11]sheet!$B:$B,[11]sheet!$A:$A,0)</f>
        <v>GRT37C</v>
      </c>
    </row>
    <row r="396" spans="2:8">
      <c r="B396" s="24" t="s">
        <v>375</v>
      </c>
      <c r="C396" s="25" t="s">
        <v>376</v>
      </c>
      <c r="D396" s="26" t="s">
        <v>430</v>
      </c>
      <c r="E396" s="27" t="s">
        <v>1941</v>
      </c>
      <c r="F396" s="22" t="s">
        <v>1809</v>
      </c>
      <c r="G396" s="17" t="str">
        <f>_xlfn.XLOOKUP(D396,[5]Sheet1!$C:$C,[5]Sheet1!$F:$F,"-")</f>
        <v>Syahrul Abu Bakar</v>
      </c>
      <c r="H396" s="18" t="str">
        <f>_xlfn.XLOOKUP(D396,[11]sheet!$B:$B,[11]sheet!$A:$A,0)</f>
        <v>GRT41C</v>
      </c>
    </row>
    <row r="397" spans="2:8">
      <c r="B397" s="24" t="s">
        <v>375</v>
      </c>
      <c r="C397" s="25" t="s">
        <v>376</v>
      </c>
      <c r="D397" s="26" t="s">
        <v>431</v>
      </c>
      <c r="E397" s="27" t="s">
        <v>1941</v>
      </c>
      <c r="F397" s="22" t="s">
        <v>1809</v>
      </c>
      <c r="G397" s="17" t="str">
        <f>_xlfn.XLOOKUP(D397,[5]Sheet1!$C:$C,[5]Sheet1!$F:$F,"-")</f>
        <v>Undang Ramdani</v>
      </c>
      <c r="H397" s="18" t="str">
        <f>_xlfn.XLOOKUP(D397,[11]sheet!$B:$B,[11]sheet!$A:$A,0)</f>
        <v>GRT25B</v>
      </c>
    </row>
    <row r="398" spans="2:8">
      <c r="B398" s="24" t="s">
        <v>375</v>
      </c>
      <c r="C398" s="25" t="s">
        <v>376</v>
      </c>
      <c r="D398" s="26" t="s">
        <v>432</v>
      </c>
      <c r="E398" s="27" t="s">
        <v>1941</v>
      </c>
      <c r="F398" s="22" t="s">
        <v>1809</v>
      </c>
      <c r="G398" s="17" t="str">
        <f>_xlfn.XLOOKUP(D398,[5]Sheet1!$C:$C,[5]Sheet1!$F:$F,"-")</f>
        <v>Undang Ramdani</v>
      </c>
      <c r="H398" s="18" t="str">
        <f>_xlfn.XLOOKUP(D398,[11]sheet!$B:$B,[11]sheet!$A:$A,0)</f>
        <v>GRT32A</v>
      </c>
    </row>
    <row r="399" spans="2:8">
      <c r="B399" s="24" t="s">
        <v>375</v>
      </c>
      <c r="C399" s="25" t="s">
        <v>376</v>
      </c>
      <c r="D399" s="26" t="s">
        <v>433</v>
      </c>
      <c r="E399" s="27" t="s">
        <v>1941</v>
      </c>
      <c r="F399" s="22" t="s">
        <v>1809</v>
      </c>
      <c r="G399" s="17" t="str">
        <f>_xlfn.XLOOKUP(D399,[5]Sheet1!$C:$C,[5]Sheet1!$F:$F,"-")</f>
        <v>Usep kamaludin</v>
      </c>
      <c r="H399" s="18" t="str">
        <f>_xlfn.XLOOKUP(D399,[11]sheet!$B:$B,[11]sheet!$A:$A,0)</f>
        <v>GRT33C</v>
      </c>
    </row>
    <row r="400" spans="2:8">
      <c r="B400" s="24" t="s">
        <v>375</v>
      </c>
      <c r="C400" s="25" t="s">
        <v>376</v>
      </c>
      <c r="D400" s="26" t="s">
        <v>434</v>
      </c>
      <c r="E400" s="27" t="s">
        <v>1941</v>
      </c>
      <c r="F400" s="22" t="s">
        <v>1810</v>
      </c>
      <c r="G400" s="17" t="str">
        <f>_xlfn.XLOOKUP(D400,[5]Sheet1!$C:$C,[5]Sheet1!$F:$F,"-")</f>
        <v>Ade Rahmat</v>
      </c>
      <c r="H400" s="18" t="str">
        <f>_xlfn.XLOOKUP(D400,[11]sheet!$B:$B,[11]sheet!$A:$A,0)</f>
        <v>SOG26A</v>
      </c>
    </row>
    <row r="401" spans="2:8">
      <c r="B401" s="24" t="s">
        <v>375</v>
      </c>
      <c r="C401" s="25" t="s">
        <v>376</v>
      </c>
      <c r="D401" s="26" t="s">
        <v>435</v>
      </c>
      <c r="E401" s="27" t="s">
        <v>1941</v>
      </c>
      <c r="F401" s="22" t="s">
        <v>1810</v>
      </c>
      <c r="G401" s="17" t="str">
        <f>_xlfn.XLOOKUP(D401,[5]Sheet1!$C:$C,[5]Sheet1!$F:$F,"-")</f>
        <v>Anas Nazal Huda</v>
      </c>
      <c r="H401" s="18" t="str">
        <f>_xlfn.XLOOKUP(D401,[11]sheet!$B:$B,[11]sheet!$A:$A,0)</f>
        <v>BDO08D</v>
      </c>
    </row>
    <row r="402" spans="2:8">
      <c r="B402" s="24" t="s">
        <v>375</v>
      </c>
      <c r="C402" s="25" t="s">
        <v>376</v>
      </c>
      <c r="D402" s="26" t="s">
        <v>436</v>
      </c>
      <c r="E402" s="27" t="s">
        <v>1941</v>
      </c>
      <c r="F402" s="22" t="s">
        <v>1810</v>
      </c>
      <c r="G402" s="17" t="str">
        <f>_xlfn.XLOOKUP(D402,[5]Sheet1!$C:$C,[5]Sheet1!$F:$F,"-")</f>
        <v>Andi Herdiansyah</v>
      </c>
      <c r="H402" s="18" t="str">
        <f>_xlfn.XLOOKUP(D402,[11]sheet!$B:$B,[11]sheet!$A:$A,0)</f>
        <v>SOG52</v>
      </c>
    </row>
    <row r="403" spans="2:8">
      <c r="B403" s="24" t="s">
        <v>375</v>
      </c>
      <c r="C403" s="25" t="s">
        <v>376</v>
      </c>
      <c r="D403" s="26" t="s">
        <v>437</v>
      </c>
      <c r="E403" s="27" t="s">
        <v>1941</v>
      </c>
      <c r="F403" s="22" t="s">
        <v>1810</v>
      </c>
      <c r="G403" s="17" t="str">
        <f>_xlfn.XLOOKUP(D403,[5]Sheet1!$C:$C,[5]Sheet1!$F:$F,"-")</f>
        <v>Andi Saeful Rahman</v>
      </c>
      <c r="H403" s="18" t="str">
        <f>_xlfn.XLOOKUP(D403,[11]sheet!$B:$B,[11]sheet!$A:$A,0)</f>
        <v>BDO96</v>
      </c>
    </row>
    <row r="404" spans="2:8">
      <c r="B404" s="24" t="s">
        <v>375</v>
      </c>
      <c r="C404" s="25" t="s">
        <v>376</v>
      </c>
      <c r="D404" s="26" t="s">
        <v>438</v>
      </c>
      <c r="E404" s="27" t="s">
        <v>1941</v>
      </c>
      <c r="F404" s="22" t="s">
        <v>1810</v>
      </c>
      <c r="G404" s="17" t="str">
        <f>_xlfn.XLOOKUP(D404,[5]Sheet1!$C:$C,[5]Sheet1!$F:$F,"-")</f>
        <v>Asep Romli</v>
      </c>
      <c r="H404" s="18" t="str">
        <f>_xlfn.XLOOKUP(D404,[11]sheet!$B:$B,[11]sheet!$A:$A,0)</f>
        <v>SOG39</v>
      </c>
    </row>
    <row r="405" spans="2:8">
      <c r="B405" s="24" t="s">
        <v>375</v>
      </c>
      <c r="C405" s="25" t="s">
        <v>376</v>
      </c>
      <c r="D405" s="26" t="s">
        <v>439</v>
      </c>
      <c r="E405" s="27" t="s">
        <v>1941</v>
      </c>
      <c r="F405" s="22" t="s">
        <v>1810</v>
      </c>
      <c r="G405" s="17" t="str">
        <f>_xlfn.XLOOKUP(D405,[5]Sheet1!$C:$C,[5]Sheet1!$F:$F,"-")</f>
        <v>Dani Alvin</v>
      </c>
      <c r="H405" s="18" t="str">
        <f>_xlfn.XLOOKUP(D405,[11]sheet!$B:$B,[11]sheet!$A:$A,0)</f>
        <v>SOG27A</v>
      </c>
    </row>
    <row r="406" spans="2:8">
      <c r="B406" s="24" t="s">
        <v>375</v>
      </c>
      <c r="C406" s="25" t="s">
        <v>376</v>
      </c>
      <c r="D406" s="26" t="s">
        <v>440</v>
      </c>
      <c r="E406" s="27" t="s">
        <v>1941</v>
      </c>
      <c r="F406" s="22" t="s">
        <v>1810</v>
      </c>
      <c r="G406" s="17" t="str">
        <f>_xlfn.XLOOKUP(D406,[5]Sheet1!$C:$C,[5]Sheet1!$F:$F,"-")</f>
        <v>Denira Novalita</v>
      </c>
      <c r="H406" s="18" t="str">
        <f>_xlfn.XLOOKUP(D406,[11]sheet!$B:$B,[11]sheet!$A:$A,0)</f>
        <v>SOG44</v>
      </c>
    </row>
    <row r="407" spans="2:8">
      <c r="B407" s="24" t="s">
        <v>375</v>
      </c>
      <c r="C407" s="25" t="s">
        <v>376</v>
      </c>
      <c r="D407" s="26" t="s">
        <v>441</v>
      </c>
      <c r="E407" s="27" t="s">
        <v>1941</v>
      </c>
      <c r="F407" s="22" t="s">
        <v>1810</v>
      </c>
      <c r="G407" s="17" t="str">
        <f>_xlfn.XLOOKUP(D407,[5]Sheet1!$C:$C,[5]Sheet1!$F:$F,"-")</f>
        <v>Dionofan Kurnia Pratama</v>
      </c>
      <c r="H407" s="18" t="str">
        <f>_xlfn.XLOOKUP(D407,[11]sheet!$B:$B,[11]sheet!$A:$A,0)</f>
        <v>BDO94</v>
      </c>
    </row>
    <row r="408" spans="2:8">
      <c r="B408" s="24" t="s">
        <v>375</v>
      </c>
      <c r="C408" s="25" t="s">
        <v>376</v>
      </c>
      <c r="D408" s="26" t="s">
        <v>442</v>
      </c>
      <c r="E408" s="27" t="s">
        <v>1941</v>
      </c>
      <c r="F408" s="22" t="s">
        <v>1810</v>
      </c>
      <c r="G408" s="17" t="str">
        <f>_xlfn.XLOOKUP(D408,[5]Sheet1!$C:$C,[5]Sheet1!$F:$F,"-")</f>
        <v>Faisal Maisandi</v>
      </c>
      <c r="H408" s="18" t="str">
        <f>_xlfn.XLOOKUP(D408,[11]sheet!$B:$B,[11]sheet!$A:$A,0)</f>
        <v>SOG29</v>
      </c>
    </row>
    <row r="409" spans="2:8">
      <c r="B409" s="24" t="s">
        <v>375</v>
      </c>
      <c r="C409" s="25" t="s">
        <v>376</v>
      </c>
      <c r="D409" s="26" t="s">
        <v>443</v>
      </c>
      <c r="E409" s="27" t="s">
        <v>1941</v>
      </c>
      <c r="F409" s="22" t="s">
        <v>1810</v>
      </c>
      <c r="G409" s="17" t="str">
        <f>_xlfn.XLOOKUP(D409,[5]Sheet1!$C:$C,[5]Sheet1!$F:$F,"-")</f>
        <v>Ilham Achmad Muhadzir</v>
      </c>
      <c r="H409" s="18" t="str">
        <f>_xlfn.XLOOKUP(D409,[11]sheet!$B:$B,[11]sheet!$A:$A,0)</f>
        <v>SOG19</v>
      </c>
    </row>
    <row r="410" spans="2:8">
      <c r="B410" s="24" t="s">
        <v>375</v>
      </c>
      <c r="C410" s="25" t="s">
        <v>376</v>
      </c>
      <c r="D410" s="26" t="s">
        <v>444</v>
      </c>
      <c r="E410" s="27" t="s">
        <v>1941</v>
      </c>
      <c r="F410" s="22" t="s">
        <v>1810</v>
      </c>
      <c r="G410" s="17" t="str">
        <f>_xlfn.XLOOKUP(D410,[5]Sheet1!$C:$C,[5]Sheet1!$F:$F,"-")</f>
        <v>Mario Aditya Firmansyah</v>
      </c>
      <c r="H410" s="18" t="str">
        <f>_xlfn.XLOOKUP(D410,[11]sheet!$B:$B,[11]sheet!$A:$A,0)</f>
        <v>SOG38</v>
      </c>
    </row>
    <row r="411" spans="2:8">
      <c r="B411" s="24" t="s">
        <v>375</v>
      </c>
      <c r="C411" s="25" t="s">
        <v>376</v>
      </c>
      <c r="D411" s="26" t="s">
        <v>445</v>
      </c>
      <c r="E411" s="27" t="s">
        <v>1941</v>
      </c>
      <c r="F411" s="22" t="s">
        <v>1810</v>
      </c>
      <c r="G411" s="17" t="str">
        <f>_xlfn.XLOOKUP(D411,[5]Sheet1!$C:$C,[5]Sheet1!$F:$F,"-")</f>
        <v>Muhammad Salim Riyadul Gupron</v>
      </c>
      <c r="H411" s="18" t="str">
        <f>_xlfn.XLOOKUP(D411,[11]sheet!$B:$B,[11]sheet!$A:$A,0)</f>
        <v>SOG32</v>
      </c>
    </row>
    <row r="412" spans="2:8">
      <c r="B412" s="24" t="s">
        <v>375</v>
      </c>
      <c r="C412" s="25" t="s">
        <v>376</v>
      </c>
      <c r="D412" s="26" t="s">
        <v>446</v>
      </c>
      <c r="E412" s="27" t="s">
        <v>1941</v>
      </c>
      <c r="F412" s="22" t="s">
        <v>1810</v>
      </c>
      <c r="G412" s="17" t="str">
        <f>_xlfn.XLOOKUP(D412,[5]Sheet1!$C:$C,[5]Sheet1!$F:$F,"-")</f>
        <v>Novi Septriani</v>
      </c>
      <c r="H412" s="18" t="str">
        <f>_xlfn.XLOOKUP(D412,[11]sheet!$B:$B,[11]sheet!$A:$A,0)</f>
        <v>BDO02A</v>
      </c>
    </row>
    <row r="413" spans="2:8">
      <c r="B413" s="24" t="s">
        <v>375</v>
      </c>
      <c r="C413" s="25" t="s">
        <v>376</v>
      </c>
      <c r="D413" s="26" t="s">
        <v>447</v>
      </c>
      <c r="E413" s="27" t="s">
        <v>1941</v>
      </c>
      <c r="F413" s="22" t="s">
        <v>1810</v>
      </c>
      <c r="G413" s="17" t="str">
        <f>_xlfn.XLOOKUP(D413,[5]Sheet1!$C:$C,[5]Sheet1!$F:$F,"-")</f>
        <v>Rizky Zidan Haris Muharomi</v>
      </c>
      <c r="H413" s="18" t="str">
        <f>_xlfn.XLOOKUP(D413,[11]sheet!$B:$B,[11]sheet!$A:$A,0)</f>
        <v>SOG25C</v>
      </c>
    </row>
    <row r="414" spans="2:8">
      <c r="B414" s="24" t="s">
        <v>375</v>
      </c>
      <c r="C414" s="25" t="s">
        <v>376</v>
      </c>
      <c r="D414" s="26" t="s">
        <v>448</v>
      </c>
      <c r="E414" s="27" t="s">
        <v>1941</v>
      </c>
      <c r="F414" s="22" t="s">
        <v>1810</v>
      </c>
      <c r="G414" s="17" t="str">
        <f>_xlfn.XLOOKUP(D414,[5]Sheet1!$C:$C,[5]Sheet1!$F:$F,"-")</f>
        <v>Sendi Moh Rahayu</v>
      </c>
      <c r="H414" s="18" t="str">
        <f>_xlfn.XLOOKUP(D414,[11]sheet!$B:$B,[11]sheet!$A:$A,0)</f>
        <v>SOG05</v>
      </c>
    </row>
    <row r="415" spans="2:8">
      <c r="B415" s="24" t="s">
        <v>375</v>
      </c>
      <c r="C415" s="25" t="s">
        <v>376</v>
      </c>
      <c r="D415" s="26" t="s">
        <v>449</v>
      </c>
      <c r="E415" s="27" t="s">
        <v>1941</v>
      </c>
      <c r="F415" s="22" t="s">
        <v>1810</v>
      </c>
      <c r="G415" s="17" t="str">
        <f>_xlfn.XLOOKUP(D415,[5]Sheet1!$C:$C,[5]Sheet1!$F:$F,"-")</f>
        <v>Soni</v>
      </c>
      <c r="H415" s="18" t="str">
        <f>_xlfn.XLOOKUP(D415,[11]sheet!$B:$B,[11]sheet!$A:$A,0)</f>
        <v>SOG30</v>
      </c>
    </row>
    <row r="416" spans="2:8">
      <c r="B416" s="24" t="s">
        <v>375</v>
      </c>
      <c r="C416" s="25" t="s">
        <v>376</v>
      </c>
      <c r="D416" s="26" t="s">
        <v>450</v>
      </c>
      <c r="E416" s="27" t="s">
        <v>1941</v>
      </c>
      <c r="F416" s="22" t="s">
        <v>1810</v>
      </c>
      <c r="G416" s="17" t="str">
        <f>_xlfn.XLOOKUP(D416,[5]Sheet1!$C:$C,[5]Sheet1!$F:$F,"-")</f>
        <v>Soni</v>
      </c>
      <c r="H416" s="18" t="str">
        <f>_xlfn.XLOOKUP(D416,[11]sheet!$B:$B,[11]sheet!$A:$A,0)</f>
        <v>SOG31E</v>
      </c>
    </row>
    <row r="417" spans="2:8">
      <c r="B417" s="24" t="s">
        <v>375</v>
      </c>
      <c r="C417" s="25" t="s">
        <v>376</v>
      </c>
      <c r="D417" s="26" t="s">
        <v>451</v>
      </c>
      <c r="E417" s="27" t="s">
        <v>1941</v>
      </c>
      <c r="F417" s="22" t="s">
        <v>1810</v>
      </c>
      <c r="G417" s="17" t="str">
        <f>_xlfn.XLOOKUP(D417,[5]Sheet1!$C:$C,[5]Sheet1!$F:$F,"-")</f>
        <v>Syifa Agustian</v>
      </c>
      <c r="H417" s="18" t="str">
        <f>_xlfn.XLOOKUP(D417,[11]sheet!$B:$B,[11]sheet!$A:$A,0)</f>
        <v>SOG21B</v>
      </c>
    </row>
    <row r="418" spans="2:8">
      <c r="B418" s="24" t="s">
        <v>375</v>
      </c>
      <c r="C418" s="25" t="s">
        <v>376</v>
      </c>
      <c r="D418" s="26" t="s">
        <v>452</v>
      </c>
      <c r="E418" s="27" t="s">
        <v>1941</v>
      </c>
      <c r="F418" s="22" t="s">
        <v>1811</v>
      </c>
      <c r="G418" s="17" t="str">
        <f>_xlfn.XLOOKUP(D418,[5]Sheet1!$C:$C,[5]Sheet1!$F:$F,"-")</f>
        <v>Ansor Fauzi Fadillah</v>
      </c>
      <c r="H418" s="18" t="str">
        <f>_xlfn.XLOOKUP(D418,[11]sheet!$B:$B,[11]sheet!$A:$A,0)</f>
        <v>KRW23</v>
      </c>
    </row>
    <row r="419" spans="2:8">
      <c r="B419" s="24" t="s">
        <v>375</v>
      </c>
      <c r="C419" s="25" t="s">
        <v>376</v>
      </c>
      <c r="D419" s="26" t="s">
        <v>453</v>
      </c>
      <c r="E419" s="27" t="s">
        <v>1941</v>
      </c>
      <c r="F419" s="22" t="s">
        <v>1811</v>
      </c>
      <c r="G419" s="17" t="str">
        <f>_xlfn.XLOOKUP(D419,[5]Sheet1!$C:$C,[5]Sheet1!$F:$F,"-")</f>
        <v>Ansor Fauzi Fadillah</v>
      </c>
      <c r="H419" s="18" t="str">
        <f>_xlfn.XLOOKUP(D419,[11]sheet!$B:$B,[11]sheet!$A:$A,0)</f>
        <v>KRW36</v>
      </c>
    </row>
    <row r="420" spans="2:8">
      <c r="B420" s="24" t="s">
        <v>375</v>
      </c>
      <c r="C420" s="25" t="s">
        <v>376</v>
      </c>
      <c r="D420" s="26" t="s">
        <v>454</v>
      </c>
      <c r="E420" s="27" t="s">
        <v>1941</v>
      </c>
      <c r="F420" s="22" t="s">
        <v>1811</v>
      </c>
      <c r="G420" s="17" t="str">
        <f>_xlfn.XLOOKUP(D420,[5]Sheet1!$C:$C,[5]Sheet1!$F:$F,"-")</f>
        <v>Ari Budaeri Addawami</v>
      </c>
      <c r="H420" s="18" t="str">
        <f>_xlfn.XLOOKUP(D420,[11]sheet!$B:$B,[11]sheet!$A:$A,0)</f>
        <v>KRW18</v>
      </c>
    </row>
    <row r="421" spans="2:8">
      <c r="B421" s="24" t="s">
        <v>375</v>
      </c>
      <c r="C421" s="25" t="s">
        <v>376</v>
      </c>
      <c r="D421" s="26" t="s">
        <v>455</v>
      </c>
      <c r="E421" s="27" t="s">
        <v>1941</v>
      </c>
      <c r="F421" s="22" t="s">
        <v>1811</v>
      </c>
      <c r="G421" s="17" t="str">
        <f>_xlfn.XLOOKUP(D421,[5]Sheet1!$C:$C,[5]Sheet1!$F:$F,"-")</f>
        <v>Aril Ardiansyah</v>
      </c>
      <c r="H421" s="18" t="str">
        <f>_xlfn.XLOOKUP(D421,[11]sheet!$B:$B,[11]sheet!$A:$A,0)</f>
        <v>CKP03A</v>
      </c>
    </row>
    <row r="422" spans="2:8">
      <c r="B422" s="24" t="s">
        <v>375</v>
      </c>
      <c r="C422" s="25" t="s">
        <v>376</v>
      </c>
      <c r="D422" s="26" t="s">
        <v>456</v>
      </c>
      <c r="E422" s="27" t="s">
        <v>1941</v>
      </c>
      <c r="F422" s="22" t="s">
        <v>1811</v>
      </c>
      <c r="G422" s="17" t="str">
        <f>_xlfn.XLOOKUP(D422,[5]Sheet1!$C:$C,[5]Sheet1!$F:$F,"-")</f>
        <v>Asep</v>
      </c>
      <c r="H422" s="18" t="str">
        <f>_xlfn.XLOOKUP(D422,[11]sheet!$B:$B,[11]sheet!$A:$A,0)</f>
        <v>KRW23B</v>
      </c>
    </row>
    <row r="423" spans="2:8">
      <c r="B423" s="24" t="s">
        <v>375</v>
      </c>
      <c r="C423" s="25" t="s">
        <v>376</v>
      </c>
      <c r="D423" s="26" t="s">
        <v>457</v>
      </c>
      <c r="E423" s="27" t="s">
        <v>1941</v>
      </c>
      <c r="F423" s="22" t="s">
        <v>1811</v>
      </c>
      <c r="G423" s="17" t="str">
        <f>_xlfn.XLOOKUP(D423,[5]Sheet1!$C:$C,[5]Sheet1!$F:$F,"-")</f>
        <v>Dede Asikin</v>
      </c>
      <c r="H423" s="18" t="str">
        <f>_xlfn.XLOOKUP(D423,[11]sheet!$B:$B,[11]sheet!$A:$A,0)</f>
        <v>KRW21</v>
      </c>
    </row>
    <row r="424" spans="2:8">
      <c r="B424" s="24" t="s">
        <v>375</v>
      </c>
      <c r="C424" s="25" t="s">
        <v>376</v>
      </c>
      <c r="D424" s="26" t="s">
        <v>458</v>
      </c>
      <c r="E424" s="27" t="s">
        <v>1941</v>
      </c>
      <c r="F424" s="22" t="s">
        <v>1811</v>
      </c>
      <c r="G424" s="17" t="str">
        <f>_xlfn.XLOOKUP(D424,[5]Sheet1!$C:$C,[5]Sheet1!$F:$F,"-")</f>
        <v>Fauzi Alimashyar</v>
      </c>
      <c r="H424" s="18" t="str">
        <f>_xlfn.XLOOKUP(D424,[11]sheet!$B:$B,[11]sheet!$A:$A,0)</f>
        <v>KRW03A</v>
      </c>
    </row>
    <row r="425" spans="2:8">
      <c r="B425" s="24" t="s">
        <v>375</v>
      </c>
      <c r="C425" s="25" t="s">
        <v>376</v>
      </c>
      <c r="D425" s="26" t="s">
        <v>459</v>
      </c>
      <c r="E425" s="27" t="s">
        <v>1941</v>
      </c>
      <c r="F425" s="22" t="s">
        <v>1811</v>
      </c>
      <c r="G425" s="17" t="str">
        <f>_xlfn.XLOOKUP(D425,[5]Sheet1!$C:$C,[5]Sheet1!$F:$F,"-")</f>
        <v>Indra Rukmana</v>
      </c>
      <c r="H425" s="18" t="str">
        <f>_xlfn.XLOOKUP(D425,[11]sheet!$B:$B,[11]sheet!$A:$A,0)</f>
        <v>KRW24</v>
      </c>
    </row>
    <row r="426" spans="2:8">
      <c r="B426" s="24" t="s">
        <v>375</v>
      </c>
      <c r="C426" s="25" t="s">
        <v>376</v>
      </c>
      <c r="D426" s="26" t="s">
        <v>460</v>
      </c>
      <c r="E426" s="27" t="s">
        <v>1941</v>
      </c>
      <c r="F426" s="22" t="s">
        <v>1811</v>
      </c>
      <c r="G426" s="17" t="str">
        <f>_xlfn.XLOOKUP(D426,[5]Sheet1!$C:$C,[5]Sheet1!$F:$F,"-")</f>
        <v>Indra Rukmana</v>
      </c>
      <c r="H426" s="18" t="str">
        <f>_xlfn.XLOOKUP(D426,[11]sheet!$B:$B,[11]sheet!$A:$A,0)</f>
        <v>KRW12</v>
      </c>
    </row>
    <row r="427" spans="2:8">
      <c r="B427" s="24" t="s">
        <v>375</v>
      </c>
      <c r="C427" s="25" t="s">
        <v>376</v>
      </c>
      <c r="D427" s="26" t="s">
        <v>461</v>
      </c>
      <c r="E427" s="27" t="s">
        <v>1941</v>
      </c>
      <c r="F427" s="22" t="s">
        <v>1811</v>
      </c>
      <c r="G427" s="17" t="str">
        <f>_xlfn.XLOOKUP(D427,[5]Sheet1!$C:$C,[5]Sheet1!$F:$F,"-")</f>
        <v>Januar Egy Panjayu</v>
      </c>
      <c r="H427" s="18" t="str">
        <f>_xlfn.XLOOKUP(D427,[11]sheet!$B:$B,[11]sheet!$A:$A,0)</f>
        <v>KRW22C</v>
      </c>
    </row>
    <row r="428" spans="2:8">
      <c r="B428" s="24" t="s">
        <v>375</v>
      </c>
      <c r="C428" s="25" t="s">
        <v>376</v>
      </c>
      <c r="D428" s="26" t="s">
        <v>462</v>
      </c>
      <c r="E428" s="27" t="s">
        <v>1941</v>
      </c>
      <c r="F428" s="22" t="s">
        <v>1811</v>
      </c>
      <c r="G428" s="17" t="str">
        <f>_xlfn.XLOOKUP(D428,[5]Sheet1!$C:$C,[5]Sheet1!$F:$F,"-")</f>
        <v>Khoeruman Sunjaya</v>
      </c>
      <c r="H428" s="18" t="str">
        <f>_xlfn.XLOOKUP(D428,[11]sheet!$B:$B,[11]sheet!$A:$A,0)</f>
        <v>KRW38</v>
      </c>
    </row>
    <row r="429" spans="2:8">
      <c r="B429" s="24" t="s">
        <v>375</v>
      </c>
      <c r="C429" s="25" t="s">
        <v>376</v>
      </c>
      <c r="D429" s="26" t="s">
        <v>463</v>
      </c>
      <c r="E429" s="27" t="s">
        <v>1941</v>
      </c>
      <c r="F429" s="22" t="s">
        <v>1811</v>
      </c>
      <c r="G429" s="17" t="str">
        <f>_xlfn.XLOOKUP(D429,[5]Sheet1!$C:$C,[5]Sheet1!$F:$F,"-")</f>
        <v>Muhammad Agung Maulidia</v>
      </c>
      <c r="H429" s="18" t="str">
        <f>_xlfn.XLOOKUP(D429,[11]sheet!$B:$B,[11]sheet!$A:$A,0)</f>
        <v>KRW25</v>
      </c>
    </row>
    <row r="430" spans="2:8">
      <c r="B430" s="24" t="s">
        <v>375</v>
      </c>
      <c r="C430" s="25" t="s">
        <v>376</v>
      </c>
      <c r="D430" s="26" t="s">
        <v>464</v>
      </c>
      <c r="E430" s="27" t="s">
        <v>1941</v>
      </c>
      <c r="F430" s="22" t="s">
        <v>1811</v>
      </c>
      <c r="G430" s="17" t="str">
        <f>_xlfn.XLOOKUP(D430,[5]Sheet1!$C:$C,[5]Sheet1!$F:$F,"-")</f>
        <v>Muhammad Bagus Rifa'i</v>
      </c>
      <c r="H430" s="18" t="str">
        <f>_xlfn.XLOOKUP(D430,[11]sheet!$B:$B,[11]sheet!$A:$A,0)</f>
        <v>KRW20F</v>
      </c>
    </row>
    <row r="431" spans="2:8">
      <c r="B431" s="24" t="s">
        <v>375</v>
      </c>
      <c r="C431" s="25" t="s">
        <v>376</v>
      </c>
      <c r="D431" s="26" t="s">
        <v>465</v>
      </c>
      <c r="E431" s="27" t="s">
        <v>1941</v>
      </c>
      <c r="F431" s="22" t="s">
        <v>1811</v>
      </c>
      <c r="G431" s="17" t="str">
        <f>_xlfn.XLOOKUP(D431,[5]Sheet1!$C:$C,[5]Sheet1!$F:$F,"-")</f>
        <v>Muhammad Rusdiyanto Dinata</v>
      </c>
      <c r="H431" s="18" t="str">
        <f>_xlfn.XLOOKUP(D431,[11]sheet!$B:$B,[11]sheet!$A:$A,0)</f>
        <v>KRW22</v>
      </c>
    </row>
    <row r="432" spans="2:8">
      <c r="B432" s="24" t="s">
        <v>375</v>
      </c>
      <c r="C432" s="25" t="s">
        <v>376</v>
      </c>
      <c r="D432" s="26" t="s">
        <v>466</v>
      </c>
      <c r="E432" s="27" t="s">
        <v>1941</v>
      </c>
      <c r="F432" s="22" t="s">
        <v>1811</v>
      </c>
      <c r="G432" s="17" t="str">
        <f>_xlfn.XLOOKUP(D432,[5]Sheet1!$C:$C,[5]Sheet1!$F:$F,"-")</f>
        <v>Nur Maulana Hasan</v>
      </c>
      <c r="H432" s="18" t="str">
        <f>_xlfn.XLOOKUP(D432,[11]sheet!$B:$B,[11]sheet!$A:$A,0)</f>
        <v>KRW02B</v>
      </c>
    </row>
    <row r="433" spans="2:8">
      <c r="B433" s="24" t="s">
        <v>375</v>
      </c>
      <c r="C433" s="25" t="s">
        <v>376</v>
      </c>
      <c r="D433" s="26" t="s">
        <v>467</v>
      </c>
      <c r="E433" s="27" t="s">
        <v>1941</v>
      </c>
      <c r="F433" s="22" t="s">
        <v>1811</v>
      </c>
      <c r="G433" s="17" t="str">
        <f>_xlfn.XLOOKUP(D433,[5]Sheet1!$C:$C,[5]Sheet1!$F:$F,"-")</f>
        <v>Reza Zaqiyuddin</v>
      </c>
      <c r="H433" s="18" t="str">
        <f>_xlfn.XLOOKUP(D433,[11]sheet!$B:$B,[11]sheet!$A:$A,0)</f>
        <v>KRW16</v>
      </c>
    </row>
    <row r="434" spans="2:8">
      <c r="B434" s="24" t="s">
        <v>375</v>
      </c>
      <c r="C434" s="25" t="s">
        <v>376</v>
      </c>
      <c r="D434" s="26" t="s">
        <v>468</v>
      </c>
      <c r="E434" s="27" t="s">
        <v>1941</v>
      </c>
      <c r="F434" s="22" t="s">
        <v>1811</v>
      </c>
      <c r="G434" s="17" t="str">
        <f>_xlfn.XLOOKUP(D434,[5]Sheet1!$C:$C,[5]Sheet1!$F:$F,"-")</f>
        <v>Reza Zaqiyuddin</v>
      </c>
      <c r="H434" s="18" t="str">
        <f>_xlfn.XLOOKUP(D434,[11]sheet!$B:$B,[11]sheet!$A:$A,0)</f>
        <v>KRW17A</v>
      </c>
    </row>
    <row r="435" spans="2:8">
      <c r="B435" s="24" t="s">
        <v>375</v>
      </c>
      <c r="C435" s="25" t="s">
        <v>376</v>
      </c>
      <c r="D435" s="26" t="s">
        <v>469</v>
      </c>
      <c r="E435" s="27" t="s">
        <v>1941</v>
      </c>
      <c r="F435" s="22" t="s">
        <v>1811</v>
      </c>
      <c r="G435" s="17" t="str">
        <f>_xlfn.XLOOKUP(D435,[5]Sheet1!$C:$C,[5]Sheet1!$F:$F,"-")</f>
        <v>Toni Anwar</v>
      </c>
      <c r="H435" s="18" t="str">
        <f>_xlfn.XLOOKUP(D435,[11]sheet!$B:$B,[11]sheet!$A:$A,0)</f>
        <v>KRW09</v>
      </c>
    </row>
    <row r="436" spans="2:8">
      <c r="B436" s="24" t="s">
        <v>375</v>
      </c>
      <c r="C436" s="25" t="s">
        <v>376</v>
      </c>
      <c r="D436" s="26" t="s">
        <v>470</v>
      </c>
      <c r="E436" s="27" t="s">
        <v>1941</v>
      </c>
      <c r="F436" s="22" t="s">
        <v>1811</v>
      </c>
      <c r="G436" s="17" t="str">
        <f>_xlfn.XLOOKUP(D436,[5]Sheet1!$C:$C,[5]Sheet1!$F:$F,"-")</f>
        <v>Yandi Sutardi</v>
      </c>
      <c r="H436" s="18" t="str">
        <f>_xlfn.XLOOKUP(D436,[11]sheet!$B:$B,[11]sheet!$A:$A,0)</f>
        <v>CKP02</v>
      </c>
    </row>
    <row r="437" spans="2:8">
      <c r="B437" s="24" t="s">
        <v>375</v>
      </c>
      <c r="C437" s="25" t="s">
        <v>376</v>
      </c>
      <c r="D437" s="26" t="s">
        <v>471</v>
      </c>
      <c r="E437" s="27" t="s">
        <v>1941</v>
      </c>
      <c r="F437" s="22" t="s">
        <v>1811</v>
      </c>
      <c r="G437" s="17" t="str">
        <f>_xlfn.XLOOKUP(D437,[5]Sheet1!$C:$C,[5]Sheet1!$F:$F,"-")</f>
        <v>Zezen Zaenul Arip</v>
      </c>
      <c r="H437" s="18" t="str">
        <f>_xlfn.XLOOKUP(D437,[11]sheet!$B:$B,[11]sheet!$A:$A,0)</f>
        <v>KRW11</v>
      </c>
    </row>
    <row r="438" spans="2:8">
      <c r="B438" s="24" t="s">
        <v>375</v>
      </c>
      <c r="C438" s="25" t="s">
        <v>376</v>
      </c>
      <c r="D438" s="26" t="s">
        <v>472</v>
      </c>
      <c r="E438" s="27" t="s">
        <v>1941</v>
      </c>
      <c r="F438" s="22" t="s">
        <v>1812</v>
      </c>
      <c r="G438" s="17" t="str">
        <f>_xlfn.XLOOKUP(D438,[5]Sheet1!$C:$C,[5]Sheet1!$F:$F,"-")</f>
        <v>Andriana Susanto</v>
      </c>
      <c r="H438" s="18" t="str">
        <f>_xlfn.XLOOKUP(D438,[11]sheet!$B:$B,[11]sheet!$A:$A,0)</f>
        <v>NGP11</v>
      </c>
    </row>
    <row r="439" spans="2:8">
      <c r="B439" s="24" t="s">
        <v>375</v>
      </c>
      <c r="C439" s="25" t="s">
        <v>376</v>
      </c>
      <c r="D439" s="26" t="s">
        <v>473</v>
      </c>
      <c r="E439" s="27" t="s">
        <v>1941</v>
      </c>
      <c r="F439" s="22" t="s">
        <v>1812</v>
      </c>
      <c r="G439" s="17" t="str">
        <f>_xlfn.XLOOKUP(D439,[5]Sheet1!$C:$C,[5]Sheet1!$F:$F,"-")</f>
        <v>Danil Sutiarso</v>
      </c>
      <c r="H439" s="18" t="str">
        <f>_xlfn.XLOOKUP(D439,[11]sheet!$B:$B,[11]sheet!$A:$A,0)</f>
        <v>NGP04</v>
      </c>
    </row>
    <row r="440" spans="2:8">
      <c r="B440" s="24" t="s">
        <v>375</v>
      </c>
      <c r="C440" s="25" t="s">
        <v>376</v>
      </c>
      <c r="D440" s="26" t="s">
        <v>474</v>
      </c>
      <c r="E440" s="27" t="s">
        <v>1941</v>
      </c>
      <c r="F440" s="22" t="s">
        <v>1812</v>
      </c>
      <c r="G440" s="17" t="str">
        <f>_xlfn.XLOOKUP(D440,[5]Sheet1!$C:$C,[5]Sheet1!$F:$F,"-")</f>
        <v>Dindin Irawan</v>
      </c>
      <c r="H440" s="18" t="str">
        <f>_xlfn.XLOOKUP(D440,[11]sheet!$B:$B,[11]sheet!$A:$A,0)</f>
        <v>NGP05B</v>
      </c>
    </row>
    <row r="441" spans="2:8">
      <c r="B441" s="24" t="s">
        <v>375</v>
      </c>
      <c r="C441" s="25" t="s">
        <v>376</v>
      </c>
      <c r="D441" s="26" t="s">
        <v>475</v>
      </c>
      <c r="E441" s="27" t="s">
        <v>1941</v>
      </c>
      <c r="F441" s="22" t="s">
        <v>1812</v>
      </c>
      <c r="G441" s="17" t="str">
        <f>_xlfn.XLOOKUP(D441,[5]Sheet1!$C:$C,[5]Sheet1!$F:$F,"-")</f>
        <v>Faiz Achmad Yasin</v>
      </c>
      <c r="H441" s="18" t="str">
        <f>_xlfn.XLOOKUP(D441,[11]sheet!$B:$B,[11]sheet!$A:$A,0)</f>
        <v>NGP09A</v>
      </c>
    </row>
    <row r="442" spans="2:8">
      <c r="B442" s="24" t="s">
        <v>375</v>
      </c>
      <c r="C442" s="25" t="s">
        <v>376</v>
      </c>
      <c r="D442" s="26" t="s">
        <v>476</v>
      </c>
      <c r="E442" s="27" t="s">
        <v>1941</v>
      </c>
      <c r="F442" s="22" t="s">
        <v>1812</v>
      </c>
      <c r="G442" s="17" t="str">
        <f>_xlfn.XLOOKUP(D442,[5]Sheet1!$C:$C,[5]Sheet1!$F:$F,"-")</f>
        <v>Faiz Achmad Yasin</v>
      </c>
      <c r="H442" s="18" t="str">
        <f>_xlfn.XLOOKUP(D442,[11]sheet!$B:$B,[11]sheet!$A:$A,0)</f>
        <v>NGP16</v>
      </c>
    </row>
    <row r="443" spans="2:8">
      <c r="B443" s="24" t="s">
        <v>375</v>
      </c>
      <c r="C443" s="25" t="s">
        <v>376</v>
      </c>
      <c r="D443" s="26" t="s">
        <v>477</v>
      </c>
      <c r="E443" s="27" t="s">
        <v>1941</v>
      </c>
      <c r="F443" s="22" t="s">
        <v>1812</v>
      </c>
      <c r="G443" s="17" t="str">
        <f>_xlfn.XLOOKUP(D443,[5]Sheet1!$C:$C,[5]Sheet1!$F:$F,"-")</f>
        <v>Hari Pardian</v>
      </c>
      <c r="H443" s="18" t="str">
        <f>_xlfn.XLOOKUP(D443,[11]sheet!$B:$B,[11]sheet!$A:$A,0)</f>
        <v>NGP27</v>
      </c>
    </row>
    <row r="444" spans="2:8">
      <c r="B444" s="24" t="s">
        <v>375</v>
      </c>
      <c r="C444" s="25" t="s">
        <v>376</v>
      </c>
      <c r="D444" s="26" t="s">
        <v>478</v>
      </c>
      <c r="E444" s="27" t="s">
        <v>1941</v>
      </c>
      <c r="F444" s="22" t="s">
        <v>1812</v>
      </c>
      <c r="G444" s="17" t="str">
        <f>_xlfn.XLOOKUP(D444,[5]Sheet1!$C:$C,[5]Sheet1!$F:$F,"-")</f>
        <v>Herdi Kurniawan</v>
      </c>
      <c r="H444" s="18" t="str">
        <f>_xlfn.XLOOKUP(D444,[11]sheet!$B:$B,[11]sheet!$A:$A,0)</f>
        <v>NGP08</v>
      </c>
    </row>
    <row r="445" spans="2:8">
      <c r="B445" s="24" t="s">
        <v>375</v>
      </c>
      <c r="C445" s="25" t="s">
        <v>376</v>
      </c>
      <c r="D445" s="26" t="s">
        <v>479</v>
      </c>
      <c r="E445" s="27" t="s">
        <v>1941</v>
      </c>
      <c r="F445" s="22" t="s">
        <v>1812</v>
      </c>
      <c r="G445" s="17" t="str">
        <f>_xlfn.XLOOKUP(D445,[5]Sheet1!$C:$C,[5]Sheet1!$F:$F,"-")</f>
        <v>Ipan Pathurrahman</v>
      </c>
      <c r="H445" s="18" t="str">
        <f>_xlfn.XLOOKUP(D445,[11]sheet!$B:$B,[11]sheet!$A:$A,0)</f>
        <v>NGP13</v>
      </c>
    </row>
    <row r="446" spans="2:8">
      <c r="B446" s="24" t="s">
        <v>375</v>
      </c>
      <c r="C446" s="25" t="s">
        <v>376</v>
      </c>
      <c r="D446" s="26" t="s">
        <v>480</v>
      </c>
      <c r="E446" s="27" t="s">
        <v>1941</v>
      </c>
      <c r="F446" s="22" t="s">
        <v>1812</v>
      </c>
      <c r="G446" s="17" t="str">
        <f>_xlfn.XLOOKUP(D446,[5]Sheet1!$C:$C,[5]Sheet1!$F:$F,"-")</f>
        <v>Jamjam ramdani</v>
      </c>
      <c r="H446" s="18" t="str">
        <f>_xlfn.XLOOKUP(D446,[11]sheet!$B:$B,[11]sheet!$A:$A,0)</f>
        <v>NGP10</v>
      </c>
    </row>
    <row r="447" spans="2:8">
      <c r="B447" s="24" t="s">
        <v>375</v>
      </c>
      <c r="C447" s="25" t="s">
        <v>376</v>
      </c>
      <c r="D447" s="26" t="s">
        <v>481</v>
      </c>
      <c r="E447" s="27" t="s">
        <v>1941</v>
      </c>
      <c r="F447" s="22" t="s">
        <v>1812</v>
      </c>
      <c r="G447" s="17" t="str">
        <f>_xlfn.XLOOKUP(D447,[5]Sheet1!$C:$C,[5]Sheet1!$F:$F,"-")</f>
        <v>Muhammad Abdul Rozi</v>
      </c>
      <c r="H447" s="18" t="str">
        <f>_xlfn.XLOOKUP(D447,[11]sheet!$B:$B,[11]sheet!$A:$A,0)</f>
        <v>NGP02E</v>
      </c>
    </row>
    <row r="448" spans="2:8">
      <c r="B448" s="24" t="s">
        <v>375</v>
      </c>
      <c r="C448" s="25" t="s">
        <v>376</v>
      </c>
      <c r="D448" s="26" t="s">
        <v>482</v>
      </c>
      <c r="E448" s="27" t="s">
        <v>1941</v>
      </c>
      <c r="F448" s="22" t="s">
        <v>1812</v>
      </c>
      <c r="G448" s="17" t="str">
        <f>_xlfn.XLOOKUP(D448,[5]Sheet1!$C:$C,[5]Sheet1!$F:$F,"-")</f>
        <v>Muhammad Abdul Rozi</v>
      </c>
      <c r="H448" s="18" t="str">
        <f>_xlfn.XLOOKUP(D448,[11]sheet!$B:$B,[11]sheet!$A:$A,0)</f>
        <v>NGP07A</v>
      </c>
    </row>
    <row r="449" spans="2:8">
      <c r="B449" s="24" t="s">
        <v>375</v>
      </c>
      <c r="C449" s="25" t="s">
        <v>376</v>
      </c>
      <c r="D449" s="26" t="s">
        <v>483</v>
      </c>
      <c r="E449" s="27" t="s">
        <v>1941</v>
      </c>
      <c r="F449" s="22" t="s">
        <v>1812</v>
      </c>
      <c r="G449" s="17" t="str">
        <f>_xlfn.XLOOKUP(D449,[5]Sheet1!$C:$C,[5]Sheet1!$F:$F,"-")</f>
        <v>Ridwan Ginanjar</v>
      </c>
      <c r="H449" s="18" t="str">
        <f>_xlfn.XLOOKUP(D449,[11]sheet!$B:$B,[11]sheet!$A:$A,0)</f>
        <v>BDO32</v>
      </c>
    </row>
    <row r="450" spans="2:8">
      <c r="B450" s="24" t="s">
        <v>375</v>
      </c>
      <c r="C450" s="25" t="s">
        <v>376</v>
      </c>
      <c r="D450" s="26" t="s">
        <v>484</v>
      </c>
      <c r="E450" s="27" t="s">
        <v>1941</v>
      </c>
      <c r="F450" s="22" t="s">
        <v>1812</v>
      </c>
      <c r="G450" s="17" t="str">
        <f>_xlfn.XLOOKUP(D450,[5]Sheet1!$C:$C,[5]Sheet1!$F:$F,"-")</f>
        <v>Sandi Mutakin</v>
      </c>
      <c r="H450" s="18" t="str">
        <f>_xlfn.XLOOKUP(D450,[11]sheet!$B:$B,[11]sheet!$A:$A,0)</f>
        <v>NGP11B</v>
      </c>
    </row>
    <row r="451" spans="2:8">
      <c r="B451" s="24" t="s">
        <v>375</v>
      </c>
      <c r="C451" s="25" t="s">
        <v>376</v>
      </c>
      <c r="D451" s="26" t="s">
        <v>485</v>
      </c>
      <c r="E451" s="27" t="s">
        <v>1941</v>
      </c>
      <c r="F451" s="22" t="s">
        <v>1812</v>
      </c>
      <c r="G451" s="17" t="str">
        <f>_xlfn.XLOOKUP(D451,[5]Sheet1!$C:$C,[5]Sheet1!$F:$F,"-")</f>
        <v>Sandra Cahya Permana</v>
      </c>
      <c r="H451" s="18" t="str">
        <f>_xlfn.XLOOKUP(D451,[11]sheet!$B:$B,[11]sheet!$A:$A,0)</f>
        <v>NGP16B</v>
      </c>
    </row>
    <row r="452" spans="2:8">
      <c r="B452" s="24" t="s">
        <v>375</v>
      </c>
      <c r="C452" s="25" t="s">
        <v>376</v>
      </c>
      <c r="D452" s="26" t="s">
        <v>486</v>
      </c>
      <c r="E452" s="27" t="s">
        <v>1941</v>
      </c>
      <c r="F452" s="22" t="s">
        <v>1812</v>
      </c>
      <c r="G452" s="17" t="str">
        <f>_xlfn.XLOOKUP(D452,[5]Sheet1!$C:$C,[5]Sheet1!$F:$F,"-")</f>
        <v>Tresha Oktariana</v>
      </c>
      <c r="H452" s="18" t="str">
        <f>_xlfn.XLOOKUP(D452,[11]sheet!$B:$B,[11]sheet!$A:$A,0)</f>
        <v>NGP14</v>
      </c>
    </row>
    <row r="453" spans="2:8">
      <c r="B453" s="24" t="s">
        <v>375</v>
      </c>
      <c r="C453" s="25" t="s">
        <v>376</v>
      </c>
      <c r="D453" s="26" t="s">
        <v>487</v>
      </c>
      <c r="E453" s="27" t="s">
        <v>1941</v>
      </c>
      <c r="F453" s="22" t="s">
        <v>1813</v>
      </c>
      <c r="G453" s="17" t="str">
        <f>_xlfn.XLOOKUP(D453,[5]Sheet1!$C:$C,[5]Sheet1!$F:$F,"-")</f>
        <v>Akbar Rizki Mulyana</v>
      </c>
      <c r="H453" s="18" t="str">
        <f>_xlfn.XLOOKUP(D453,[11]sheet!$B:$B,[11]sheet!$A:$A,0)</f>
        <v>BJA02</v>
      </c>
    </row>
    <row r="454" spans="2:8">
      <c r="B454" s="24" t="s">
        <v>375</v>
      </c>
      <c r="C454" s="25" t="s">
        <v>376</v>
      </c>
      <c r="D454" s="26" t="s">
        <v>488</v>
      </c>
      <c r="E454" s="27" t="s">
        <v>1941</v>
      </c>
      <c r="F454" s="22" t="s">
        <v>1813</v>
      </c>
      <c r="G454" s="17" t="str">
        <f>_xlfn.XLOOKUP(D454,[5]Sheet1!$C:$C,[5]Sheet1!$F:$F,"-")</f>
        <v>Deni Purnama</v>
      </c>
      <c r="H454" s="18" t="str">
        <f>_xlfn.XLOOKUP(D454,[11]sheet!$B:$B,[11]sheet!$A:$A,0)</f>
        <v>PGR01C</v>
      </c>
    </row>
    <row r="455" spans="2:8">
      <c r="B455" s="24" t="s">
        <v>375</v>
      </c>
      <c r="C455" s="25" t="s">
        <v>376</v>
      </c>
      <c r="D455" s="26" t="s">
        <v>489</v>
      </c>
      <c r="E455" s="27" t="s">
        <v>1941</v>
      </c>
      <c r="F455" s="22" t="s">
        <v>1813</v>
      </c>
      <c r="G455" s="17" t="str">
        <f>_xlfn.XLOOKUP(D455,[5]Sheet1!$C:$C,[5]Sheet1!$F:$F,"-")</f>
        <v>Dicky Aditia</v>
      </c>
      <c r="H455" s="18" t="str">
        <f>_xlfn.XLOOKUP(D455,[11]sheet!$B:$B,[11]sheet!$A:$A,0)</f>
        <v>BJA02B</v>
      </c>
    </row>
    <row r="456" spans="2:8">
      <c r="B456" s="24" t="s">
        <v>375</v>
      </c>
      <c r="C456" s="25" t="s">
        <v>376</v>
      </c>
      <c r="D456" s="26" t="s">
        <v>490</v>
      </c>
      <c r="E456" s="27" t="s">
        <v>1941</v>
      </c>
      <c r="F456" s="22" t="s">
        <v>1813</v>
      </c>
      <c r="G456" s="17" t="str">
        <f>_xlfn.XLOOKUP(D456,[5]Sheet1!$C:$C,[5]Sheet1!$F:$F,"-")</f>
        <v>Fikri Nurhidayat</v>
      </c>
      <c r="H456" s="18" t="str">
        <f>_xlfn.XLOOKUP(D456,[11]sheet!$B:$B,[11]sheet!$A:$A,0)</f>
        <v>PGR04B</v>
      </c>
    </row>
    <row r="457" spans="2:8">
      <c r="B457" s="24" t="s">
        <v>375</v>
      </c>
      <c r="C457" s="25" t="s">
        <v>376</v>
      </c>
      <c r="D457" s="26" t="s">
        <v>491</v>
      </c>
      <c r="E457" s="27" t="s">
        <v>1941</v>
      </c>
      <c r="F457" s="22" t="s">
        <v>1813</v>
      </c>
      <c r="G457" s="17" t="str">
        <f>_xlfn.XLOOKUP(D457,[5]Sheet1!$C:$C,[5]Sheet1!$F:$F,"-")</f>
        <v>Irfan Abdur Rochim</v>
      </c>
      <c r="H457" s="18" t="str">
        <f>_xlfn.XLOOKUP(D457,[11]sheet!$B:$B,[11]sheet!$A:$A,0)</f>
        <v>CMI01</v>
      </c>
    </row>
    <row r="458" spans="2:8">
      <c r="B458" s="24" t="s">
        <v>375</v>
      </c>
      <c r="C458" s="25" t="s">
        <v>376</v>
      </c>
      <c r="D458" s="26" t="s">
        <v>492</v>
      </c>
      <c r="E458" s="27" t="s">
        <v>1941</v>
      </c>
      <c r="F458" s="22" t="s">
        <v>1813</v>
      </c>
      <c r="G458" s="17" t="str">
        <f>_xlfn.XLOOKUP(D458,[5]Sheet1!$C:$C,[5]Sheet1!$F:$F,"-")</f>
        <v>Irfan Abdur Rochim</v>
      </c>
      <c r="H458" s="18" t="str">
        <f>_xlfn.XLOOKUP(D458,[11]sheet!$B:$B,[11]sheet!$A:$A,0)</f>
        <v>CMI01B</v>
      </c>
    </row>
    <row r="459" spans="2:8">
      <c r="B459" s="24" t="s">
        <v>375</v>
      </c>
      <c r="C459" s="25" t="s">
        <v>376</v>
      </c>
      <c r="D459" s="26" t="s">
        <v>493</v>
      </c>
      <c r="E459" s="27" t="s">
        <v>1941</v>
      </c>
      <c r="F459" s="22" t="s">
        <v>1813</v>
      </c>
      <c r="G459" s="17" t="str">
        <f>_xlfn.XLOOKUP(D459,[5]Sheet1!$C:$C,[5]Sheet1!$F:$F,"-")</f>
        <v>Iyan Diana</v>
      </c>
      <c r="H459" s="18" t="str">
        <f>_xlfn.XLOOKUP(D459,[11]sheet!$B:$B,[11]sheet!$A:$A,0)</f>
        <v>BJA01C</v>
      </c>
    </row>
    <row r="460" spans="2:8">
      <c r="B460" s="24" t="s">
        <v>375</v>
      </c>
      <c r="C460" s="25" t="s">
        <v>376</v>
      </c>
      <c r="D460" s="26" t="s">
        <v>494</v>
      </c>
      <c r="E460" s="27" t="s">
        <v>1941</v>
      </c>
      <c r="F460" s="22" t="s">
        <v>1813</v>
      </c>
      <c r="G460" s="17" t="str">
        <f>_xlfn.XLOOKUP(D460,[5]Sheet1!$C:$C,[5]Sheet1!$F:$F,"-")</f>
        <v>Nunu Nugraha</v>
      </c>
      <c r="H460" s="18" t="str">
        <f>_xlfn.XLOOKUP(D460,[11]sheet!$B:$B,[11]sheet!$A:$A,0)</f>
        <v>CMI04</v>
      </c>
    </row>
    <row r="461" spans="2:8">
      <c r="B461" s="24" t="s">
        <v>375</v>
      </c>
      <c r="C461" s="25" t="s">
        <v>376</v>
      </c>
      <c r="D461" s="26" t="s">
        <v>495</v>
      </c>
      <c r="E461" s="27" t="s">
        <v>1941</v>
      </c>
      <c r="F461" s="22" t="s">
        <v>1813</v>
      </c>
      <c r="G461" s="17" t="str">
        <f>_xlfn.XLOOKUP(D461,[5]Sheet1!$C:$C,[5]Sheet1!$F:$F,"-")</f>
        <v>Nuralamsah</v>
      </c>
      <c r="H461" s="18" t="str">
        <f>_xlfn.XLOOKUP(D461,[11]sheet!$B:$B,[11]sheet!$A:$A,0)</f>
        <v>CMI02</v>
      </c>
    </row>
    <row r="462" spans="2:8">
      <c r="B462" s="24" t="s">
        <v>375</v>
      </c>
      <c r="C462" s="25" t="s">
        <v>376</v>
      </c>
      <c r="D462" s="26" t="s">
        <v>496</v>
      </c>
      <c r="E462" s="27" t="s">
        <v>1941</v>
      </c>
      <c r="F462" s="22" t="s">
        <v>1813</v>
      </c>
      <c r="G462" s="17" t="str">
        <f>_xlfn.XLOOKUP(D462,[5]Sheet1!$C:$C,[5]Sheet1!$F:$F,"-")</f>
        <v>Opie Gustriana</v>
      </c>
      <c r="H462" s="18" t="str">
        <f>_xlfn.XLOOKUP(D462,[11]sheet!$B:$B,[11]sheet!$A:$A,0)</f>
        <v>CMI12</v>
      </c>
    </row>
    <row r="463" spans="2:8">
      <c r="B463" s="24" t="s">
        <v>375</v>
      </c>
      <c r="C463" s="25" t="s">
        <v>376</v>
      </c>
      <c r="D463" s="26" t="s">
        <v>497</v>
      </c>
      <c r="E463" s="27" t="s">
        <v>1941</v>
      </c>
      <c r="F463" s="22" t="s">
        <v>1813</v>
      </c>
      <c r="G463" s="17" t="str">
        <f>_xlfn.XLOOKUP(D463,[5]Sheet1!$C:$C,[5]Sheet1!$F:$F,"-")</f>
        <v>Opie Gustriana</v>
      </c>
      <c r="H463" s="18" t="str">
        <f>_xlfn.XLOOKUP(D463,[11]sheet!$B:$B,[11]sheet!$A:$A,0)</f>
        <v>CMI13C</v>
      </c>
    </row>
    <row r="464" spans="2:8">
      <c r="B464" s="24" t="s">
        <v>375</v>
      </c>
      <c r="C464" s="25" t="s">
        <v>376</v>
      </c>
      <c r="D464" s="26" t="s">
        <v>498</v>
      </c>
      <c r="E464" s="27" t="s">
        <v>1941</v>
      </c>
      <c r="F464" s="22" t="s">
        <v>1813</v>
      </c>
      <c r="G464" s="17" t="str">
        <f>_xlfn.XLOOKUP(D464,[5]Sheet1!$C:$C,[5]Sheet1!$F:$F,"-")</f>
        <v>Rachman Setyadi</v>
      </c>
      <c r="H464" s="18" t="str">
        <f>_xlfn.XLOOKUP(D464,[11]sheet!$B:$B,[11]sheet!$A:$A,0)</f>
        <v>BJA04A</v>
      </c>
    </row>
    <row r="465" spans="2:8">
      <c r="B465" s="24" t="s">
        <v>375</v>
      </c>
      <c r="C465" s="25" t="s">
        <v>376</v>
      </c>
      <c r="D465" s="26" t="s">
        <v>499</v>
      </c>
      <c r="E465" s="27" t="s">
        <v>1941</v>
      </c>
      <c r="F465" s="22" t="s">
        <v>1813</v>
      </c>
      <c r="G465" s="17" t="str">
        <f>_xlfn.XLOOKUP(D465,[5]Sheet1!$C:$C,[5]Sheet1!$F:$F,"-")</f>
        <v>Redi Heriadi</v>
      </c>
      <c r="H465" s="18" t="str">
        <f>_xlfn.XLOOKUP(D465,[11]sheet!$B:$B,[11]sheet!$A:$A,0)</f>
        <v>CMI05</v>
      </c>
    </row>
    <row r="466" spans="2:8">
      <c r="B466" s="24" t="s">
        <v>375</v>
      </c>
      <c r="C466" s="25" t="s">
        <v>376</v>
      </c>
      <c r="D466" s="26" t="s">
        <v>500</v>
      </c>
      <c r="E466" s="27" t="s">
        <v>1941</v>
      </c>
      <c r="F466" s="22" t="s">
        <v>1813</v>
      </c>
      <c r="G466" s="17" t="str">
        <f>_xlfn.XLOOKUP(D466,[5]Sheet1!$C:$C,[5]Sheet1!$F:$F,"-")</f>
        <v>Rizki Kurniawan Akbar</v>
      </c>
      <c r="H466" s="18" t="str">
        <f>_xlfn.XLOOKUP(D466,[11]sheet!$B:$B,[11]sheet!$A:$A,0)</f>
        <v>PGR05B</v>
      </c>
    </row>
    <row r="467" spans="2:8">
      <c r="B467" s="24" t="s">
        <v>375</v>
      </c>
      <c r="C467" s="25" t="s">
        <v>376</v>
      </c>
      <c r="D467" s="26" t="s">
        <v>501</v>
      </c>
      <c r="E467" s="27" t="s">
        <v>1941</v>
      </c>
      <c r="F467" s="22" t="s">
        <v>1813</v>
      </c>
      <c r="G467" s="17" t="str">
        <f>_xlfn.XLOOKUP(D467,[5]Sheet1!$C:$C,[5]Sheet1!$F:$F,"-")</f>
        <v>Rizki Kurniawan Akbar</v>
      </c>
      <c r="H467" s="18" t="str">
        <f>_xlfn.XLOOKUP(D467,[11]sheet!$B:$B,[11]sheet!$A:$A,0)</f>
        <v>PGR10B</v>
      </c>
    </row>
    <row r="468" spans="2:8">
      <c r="B468" s="24" t="s">
        <v>375</v>
      </c>
      <c r="C468" s="25" t="s">
        <v>376</v>
      </c>
      <c r="D468" s="26" t="s">
        <v>502</v>
      </c>
      <c r="E468" s="27" t="s">
        <v>1941</v>
      </c>
      <c r="F468" s="22" t="s">
        <v>1813</v>
      </c>
      <c r="G468" s="17" t="str">
        <f>_xlfn.XLOOKUP(D468,[5]Sheet1!$C:$C,[5]Sheet1!$F:$F,"-")</f>
        <v>Septian Nuralamsyah</v>
      </c>
      <c r="H468" s="18" t="str">
        <f>_xlfn.XLOOKUP(D468,[11]sheet!$B:$B,[11]sheet!$A:$A,0)</f>
        <v>CMI02A</v>
      </c>
    </row>
    <row r="469" spans="2:8">
      <c r="B469" s="24" t="s">
        <v>375</v>
      </c>
      <c r="C469" s="25" t="s">
        <v>376</v>
      </c>
      <c r="D469" s="26" t="s">
        <v>503</v>
      </c>
      <c r="E469" s="27" t="s">
        <v>1941</v>
      </c>
      <c r="F469" s="22" t="s">
        <v>1813</v>
      </c>
      <c r="G469" s="17" t="str">
        <f>_xlfn.XLOOKUP(D469,[5]Sheet1!$C:$C,[5]Sheet1!$F:$F,"-")</f>
        <v>Widodo Iqbal Baharudin</v>
      </c>
      <c r="H469" s="18" t="str">
        <f>_xlfn.XLOOKUP(D469,[11]sheet!$B:$B,[11]sheet!$A:$A,0)</f>
        <v>PGR08B</v>
      </c>
    </row>
    <row r="470" spans="2:8">
      <c r="B470" s="24" t="s">
        <v>375</v>
      </c>
      <c r="C470" s="25" t="s">
        <v>376</v>
      </c>
      <c r="D470" s="26" t="s">
        <v>504</v>
      </c>
      <c r="E470" s="27" t="s">
        <v>1941</v>
      </c>
      <c r="F470" s="22" t="s">
        <v>1814</v>
      </c>
      <c r="G470" s="17" t="str">
        <f>_xlfn.XLOOKUP(D470,[5]Sheet1!$C:$C,[5]Sheet1!$F:$F,"-")</f>
        <v>Akhmad Wildan Heryanto</v>
      </c>
      <c r="H470" s="18" t="str">
        <f>_xlfn.XLOOKUP(D470,[11]sheet!$B:$B,[11]sheet!$A:$A,0)</f>
        <v>SUM12C</v>
      </c>
    </row>
    <row r="471" spans="2:8">
      <c r="B471" s="24" t="s">
        <v>375</v>
      </c>
      <c r="C471" s="25" t="s">
        <v>376</v>
      </c>
      <c r="D471" s="26" t="s">
        <v>505</v>
      </c>
      <c r="E471" s="27" t="s">
        <v>1941</v>
      </c>
      <c r="F471" s="22" t="s">
        <v>1814</v>
      </c>
      <c r="G471" s="17" t="str">
        <f>_xlfn.XLOOKUP(D471,[5]Sheet1!$C:$C,[5]Sheet1!$F:$F,"-")</f>
        <v>Akhmad Wildan Heryanto</v>
      </c>
      <c r="H471" s="18" t="str">
        <f>_xlfn.XLOOKUP(D471,[11]sheet!$B:$B,[11]sheet!$A:$A,0)</f>
        <v>SUM17B</v>
      </c>
    </row>
    <row r="472" spans="2:8">
      <c r="B472" s="24" t="s">
        <v>375</v>
      </c>
      <c r="C472" s="25" t="s">
        <v>376</v>
      </c>
      <c r="D472" s="26" t="s">
        <v>506</v>
      </c>
      <c r="E472" s="27" t="s">
        <v>1941</v>
      </c>
      <c r="F472" s="22" t="s">
        <v>1814</v>
      </c>
      <c r="G472" s="17" t="str">
        <f>_xlfn.XLOOKUP(D472,[5]Sheet1!$C:$C,[5]Sheet1!$F:$F,"-")</f>
        <v>Dwiyanto</v>
      </c>
      <c r="H472" s="18" t="str">
        <f>_xlfn.XLOOKUP(D472,[11]sheet!$B:$B,[11]sheet!$A:$A,0)</f>
        <v>SUM26B</v>
      </c>
    </row>
    <row r="473" spans="2:8">
      <c r="B473" s="24" t="s">
        <v>375</v>
      </c>
      <c r="C473" s="25" t="s">
        <v>376</v>
      </c>
      <c r="D473" s="26" t="s">
        <v>507</v>
      </c>
      <c r="E473" s="27" t="s">
        <v>1941</v>
      </c>
      <c r="F473" s="22" t="s">
        <v>1814</v>
      </c>
      <c r="G473" s="17" t="str">
        <f>_xlfn.XLOOKUP(D473,[5]Sheet1!$C:$C,[5]Sheet1!$F:$F,"-")</f>
        <v>Endang Rudi Rohana</v>
      </c>
      <c r="H473" s="18" t="str">
        <f>_xlfn.XLOOKUP(D473,[11]sheet!$B:$B,[11]sheet!$A:$A,0)</f>
        <v>SUM04D</v>
      </c>
    </row>
    <row r="474" spans="2:8">
      <c r="B474" s="24" t="s">
        <v>375</v>
      </c>
      <c r="C474" s="25" t="s">
        <v>376</v>
      </c>
      <c r="D474" s="26" t="s">
        <v>508</v>
      </c>
      <c r="E474" s="27" t="s">
        <v>1941</v>
      </c>
      <c r="F474" s="22" t="s">
        <v>1814</v>
      </c>
      <c r="G474" s="17" t="str">
        <f>_xlfn.XLOOKUP(D474,[5]Sheet1!$C:$C,[5]Sheet1!$F:$F,"-")</f>
        <v>Endang Rudi Rohana</v>
      </c>
      <c r="H474" s="18" t="str">
        <f>_xlfn.XLOOKUP(D474,[11]sheet!$B:$B,[11]sheet!$A:$A,0)</f>
        <v>SUM06D</v>
      </c>
    </row>
    <row r="475" spans="2:8">
      <c r="B475" s="24" t="s">
        <v>375</v>
      </c>
      <c r="C475" s="25" t="s">
        <v>376</v>
      </c>
      <c r="D475" s="26" t="s">
        <v>509</v>
      </c>
      <c r="E475" s="27" t="s">
        <v>1941</v>
      </c>
      <c r="F475" s="22" t="s">
        <v>1814</v>
      </c>
      <c r="G475" s="17" t="str">
        <f>_xlfn.XLOOKUP(D475,[5]Sheet1!$C:$C,[5]Sheet1!$F:$F,"-")</f>
        <v>Indra Nuryanto</v>
      </c>
      <c r="H475" s="18" t="str">
        <f>_xlfn.XLOOKUP(D475,[11]sheet!$B:$B,[11]sheet!$A:$A,0)</f>
        <v>SUM08D</v>
      </c>
    </row>
    <row r="476" spans="2:8">
      <c r="B476" s="24" t="s">
        <v>375</v>
      </c>
      <c r="C476" s="25" t="s">
        <v>376</v>
      </c>
      <c r="D476" s="26" t="s">
        <v>510</v>
      </c>
      <c r="E476" s="27" t="s">
        <v>1941</v>
      </c>
      <c r="F476" s="22" t="s">
        <v>1814</v>
      </c>
      <c r="G476" s="17" t="str">
        <f>_xlfn.XLOOKUP(D476,[5]Sheet1!$C:$C,[5]Sheet1!$F:$F,"-")</f>
        <v>Mochamad Taofik</v>
      </c>
      <c r="H476" s="18" t="str">
        <f>_xlfn.XLOOKUP(D476,[11]sheet!$B:$B,[11]sheet!$A:$A,0)</f>
        <v>SUM11D</v>
      </c>
    </row>
    <row r="477" spans="2:8">
      <c r="B477" s="24" t="s">
        <v>375</v>
      </c>
      <c r="C477" s="25" t="s">
        <v>376</v>
      </c>
      <c r="D477" s="26" t="s">
        <v>511</v>
      </c>
      <c r="E477" s="27" t="s">
        <v>1941</v>
      </c>
      <c r="F477" s="22" t="s">
        <v>1814</v>
      </c>
      <c r="G477" s="17" t="str">
        <f>_xlfn.XLOOKUP(D477,[5]Sheet1!$C:$C,[5]Sheet1!$F:$F,"-")</f>
        <v>Muhammad Iqbal</v>
      </c>
      <c r="H477" s="18" t="str">
        <f>_xlfn.XLOOKUP(D477,[11]sheet!$B:$B,[11]sheet!$A:$A,0)</f>
        <v>SUM10E</v>
      </c>
    </row>
    <row r="478" spans="2:8">
      <c r="B478" s="24" t="s">
        <v>375</v>
      </c>
      <c r="C478" s="25" t="s">
        <v>376</v>
      </c>
      <c r="D478" s="26" t="s">
        <v>512</v>
      </c>
      <c r="E478" s="27" t="s">
        <v>1941</v>
      </c>
      <c r="F478" s="22" t="s">
        <v>1814</v>
      </c>
      <c r="G478" s="17" t="str">
        <f>_xlfn.XLOOKUP(D478,[5]Sheet1!$C:$C,[5]Sheet1!$F:$F,"-")</f>
        <v>Muhammad Ramdhan</v>
      </c>
      <c r="H478" s="18" t="str">
        <f>_xlfn.XLOOKUP(D478,[11]sheet!$B:$B,[11]sheet!$A:$A,0)</f>
        <v>SUM01B</v>
      </c>
    </row>
    <row r="479" spans="2:8">
      <c r="B479" s="24" t="s">
        <v>375</v>
      </c>
      <c r="C479" s="25" t="s">
        <v>376</v>
      </c>
      <c r="D479" s="26" t="s">
        <v>513</v>
      </c>
      <c r="E479" s="27" t="s">
        <v>1941</v>
      </c>
      <c r="F479" s="22" t="s">
        <v>1814</v>
      </c>
      <c r="G479" s="17" t="str">
        <f>_xlfn.XLOOKUP(D479,[5]Sheet1!$C:$C,[5]Sheet1!$F:$F,"-")</f>
        <v>Muhammad Ramdhan</v>
      </c>
      <c r="H479" s="18" t="str">
        <f>_xlfn.XLOOKUP(D479,[11]sheet!$B:$B,[11]sheet!$A:$A,0)</f>
        <v>SUM02B</v>
      </c>
    </row>
    <row r="480" spans="2:8">
      <c r="B480" s="24" t="s">
        <v>375</v>
      </c>
      <c r="C480" s="25" t="s">
        <v>376</v>
      </c>
      <c r="D480" s="26" t="s">
        <v>514</v>
      </c>
      <c r="E480" s="27" t="s">
        <v>1941</v>
      </c>
      <c r="F480" s="22" t="s">
        <v>1814</v>
      </c>
      <c r="G480" s="17" t="str">
        <f>_xlfn.XLOOKUP(D480,[5]Sheet1!$C:$C,[5]Sheet1!$F:$F,"-")</f>
        <v>Rudi Hermawan</v>
      </c>
      <c r="H480" s="18" t="str">
        <f>_xlfn.XLOOKUP(D480,[11]sheet!$B:$B,[11]sheet!$A:$A,0)</f>
        <v>SUM22</v>
      </c>
    </row>
    <row r="481" spans="2:8">
      <c r="B481" s="24" t="s">
        <v>375</v>
      </c>
      <c r="C481" s="25" t="s">
        <v>376</v>
      </c>
      <c r="D481" s="26" t="s">
        <v>515</v>
      </c>
      <c r="E481" s="27" t="s">
        <v>1941</v>
      </c>
      <c r="F481" s="22" t="s">
        <v>1814</v>
      </c>
      <c r="G481" s="17" t="str">
        <f>_xlfn.XLOOKUP(D481,[5]Sheet1!$C:$C,[5]Sheet1!$F:$F,"-")</f>
        <v>Shevina Shevriyana</v>
      </c>
      <c r="H481" s="18" t="str">
        <f>_xlfn.XLOOKUP(D481,[11]sheet!$B:$B,[11]sheet!$A:$A,0)</f>
        <v>SUM05C</v>
      </c>
    </row>
    <row r="482" spans="2:8">
      <c r="B482" s="24" t="s">
        <v>375</v>
      </c>
      <c r="C482" s="25" t="s">
        <v>376</v>
      </c>
      <c r="D482" s="26" t="s">
        <v>516</v>
      </c>
      <c r="E482" s="27" t="s">
        <v>1941</v>
      </c>
      <c r="F482" s="22" t="s">
        <v>1815</v>
      </c>
      <c r="G482" s="17" t="str">
        <f>_xlfn.XLOOKUP(D482,[5]Sheet1!$C:$C,[5]Sheet1!$F:$F,"-")</f>
        <v>Abdul Azid</v>
      </c>
      <c r="H482" s="18" t="str">
        <f>_xlfn.XLOOKUP(D482,[11]sheet!$B:$B,[11]sheet!$A:$A,0)</f>
        <v>SMI03</v>
      </c>
    </row>
    <row r="483" spans="2:8">
      <c r="B483" s="24" t="s">
        <v>375</v>
      </c>
      <c r="C483" s="25" t="s">
        <v>376</v>
      </c>
      <c r="D483" s="26" t="s">
        <v>517</v>
      </c>
      <c r="E483" s="27" t="s">
        <v>1941</v>
      </c>
      <c r="F483" s="22" t="s">
        <v>1815</v>
      </c>
      <c r="G483" s="17" t="str">
        <f>_xlfn.XLOOKUP(D483,[5]Sheet1!$C:$C,[5]Sheet1!$F:$F,"-")</f>
        <v>Agung Problema Huda</v>
      </c>
      <c r="H483" s="18" t="str">
        <f>_xlfn.XLOOKUP(D483,[11]sheet!$B:$B,[11]sheet!$A:$A,0)</f>
        <v>SMI14</v>
      </c>
    </row>
    <row r="484" spans="2:8">
      <c r="B484" s="24" t="s">
        <v>375</v>
      </c>
      <c r="C484" s="25" t="s">
        <v>376</v>
      </c>
      <c r="D484" s="26" t="s">
        <v>518</v>
      </c>
      <c r="E484" s="27" t="s">
        <v>1941</v>
      </c>
      <c r="F484" s="22" t="s">
        <v>1815</v>
      </c>
      <c r="G484" s="17" t="str">
        <f>_xlfn.XLOOKUP(D484,[5]Sheet1!$C:$C,[5]Sheet1!$F:$F,"-")</f>
        <v>Aris Sopiana</v>
      </c>
      <c r="H484" s="18" t="str">
        <f>_xlfn.XLOOKUP(D484,[11]sheet!$B:$B,[11]sheet!$A:$A,0)</f>
        <v>SMI26</v>
      </c>
    </row>
    <row r="485" spans="2:8">
      <c r="B485" s="24" t="s">
        <v>375</v>
      </c>
      <c r="C485" s="25" t="s">
        <v>376</v>
      </c>
      <c r="D485" s="26" t="s">
        <v>519</v>
      </c>
      <c r="E485" s="27" t="s">
        <v>1941</v>
      </c>
      <c r="F485" s="22" t="s">
        <v>1815</v>
      </c>
      <c r="G485" s="17" t="str">
        <f>_xlfn.XLOOKUP(D485,[5]Sheet1!$C:$C,[5]Sheet1!$F:$F,"-")</f>
        <v>Bambang Hermanto</v>
      </c>
      <c r="H485" s="18" t="str">
        <f>_xlfn.XLOOKUP(D485,[11]sheet!$B:$B,[11]sheet!$A:$A,0)</f>
        <v>SMI17B</v>
      </c>
    </row>
    <row r="486" spans="2:8">
      <c r="B486" s="24" t="s">
        <v>375</v>
      </c>
      <c r="C486" s="25" t="s">
        <v>376</v>
      </c>
      <c r="D486" s="26" t="s">
        <v>520</v>
      </c>
      <c r="E486" s="27" t="s">
        <v>1941</v>
      </c>
      <c r="F486" s="22" t="s">
        <v>1815</v>
      </c>
      <c r="G486" s="17" t="str">
        <f>_xlfn.XLOOKUP(D486,[5]Sheet1!$C:$C,[5]Sheet1!$F:$F,"-")</f>
        <v>Dani Mardani</v>
      </c>
      <c r="H486" s="18" t="str">
        <f>_xlfn.XLOOKUP(D486,[11]sheet!$B:$B,[11]sheet!$A:$A,0)</f>
        <v>SMI06</v>
      </c>
    </row>
    <row r="487" spans="2:8">
      <c r="B487" s="24" t="s">
        <v>375</v>
      </c>
      <c r="C487" s="25" t="s">
        <v>376</v>
      </c>
      <c r="D487" s="26" t="s">
        <v>521</v>
      </c>
      <c r="E487" s="27" t="s">
        <v>1941</v>
      </c>
      <c r="F487" s="22" t="s">
        <v>1815</v>
      </c>
      <c r="G487" s="17" t="str">
        <f>_xlfn.XLOOKUP(D487,[5]Sheet1!$C:$C,[5]Sheet1!$F:$F,"-")</f>
        <v>Decky Verdian</v>
      </c>
      <c r="H487" s="18" t="str">
        <f>_xlfn.XLOOKUP(D487,[11]sheet!$B:$B,[11]sheet!$A:$A,0)</f>
        <v>SMI02A</v>
      </c>
    </row>
    <row r="488" spans="2:8">
      <c r="B488" s="24" t="s">
        <v>375</v>
      </c>
      <c r="C488" s="25" t="s">
        <v>376</v>
      </c>
      <c r="D488" s="26" t="s">
        <v>522</v>
      </c>
      <c r="E488" s="27" t="s">
        <v>1941</v>
      </c>
      <c r="F488" s="22" t="s">
        <v>1815</v>
      </c>
      <c r="G488" s="17" t="str">
        <f>_xlfn.XLOOKUP(D488,[5]Sheet1!$C:$C,[5]Sheet1!$F:$F,"-")</f>
        <v>Dodi Rikiyandi</v>
      </c>
      <c r="H488" s="18" t="str">
        <f>_xlfn.XLOOKUP(D488,[11]sheet!$B:$B,[11]sheet!$A:$A,0)</f>
        <v>SMI02</v>
      </c>
    </row>
    <row r="489" spans="2:8">
      <c r="B489" s="24" t="s">
        <v>375</v>
      </c>
      <c r="C489" s="25" t="s">
        <v>376</v>
      </c>
      <c r="D489" s="26" t="s">
        <v>523</v>
      </c>
      <c r="E489" s="27" t="s">
        <v>1941</v>
      </c>
      <c r="F489" s="22" t="s">
        <v>1815</v>
      </c>
      <c r="G489" s="17" t="str">
        <f>_xlfn.XLOOKUP(D489,[5]Sheet1!$C:$C,[5]Sheet1!$F:$F,"-")</f>
        <v>Fadhlan Zazmi Hilman</v>
      </c>
      <c r="H489" s="18" t="str">
        <f>_xlfn.XLOOKUP(D489,[11]sheet!$B:$B,[11]sheet!$A:$A,0)</f>
        <v>PER06C</v>
      </c>
    </row>
    <row r="490" spans="2:8">
      <c r="B490" s="24" t="s">
        <v>375</v>
      </c>
      <c r="C490" s="25" t="s">
        <v>376</v>
      </c>
      <c r="D490" s="26" t="s">
        <v>524</v>
      </c>
      <c r="E490" s="27" t="s">
        <v>1941</v>
      </c>
      <c r="F490" s="22" t="s">
        <v>1815</v>
      </c>
      <c r="G490" s="17" t="str">
        <f>_xlfn.XLOOKUP(D490,[5]Sheet1!$C:$C,[5]Sheet1!$F:$F,"-")</f>
        <v>Fadillah Pratama Putra</v>
      </c>
      <c r="H490" s="18" t="str">
        <f>_xlfn.XLOOKUP(D490,[11]sheet!$B:$B,[11]sheet!$A:$A,0)</f>
        <v>SMI29B</v>
      </c>
    </row>
    <row r="491" spans="2:8">
      <c r="B491" s="24" t="s">
        <v>375</v>
      </c>
      <c r="C491" s="25" t="s">
        <v>376</v>
      </c>
      <c r="D491" s="26" t="s">
        <v>525</v>
      </c>
      <c r="E491" s="27" t="s">
        <v>1941</v>
      </c>
      <c r="F491" s="22" t="s">
        <v>1815</v>
      </c>
      <c r="G491" s="17" t="str">
        <f>_xlfn.XLOOKUP(D491,[5]Sheet1!$C:$C,[5]Sheet1!$F:$F,"-")</f>
        <v>Herdiansyah</v>
      </c>
      <c r="H491" s="18" t="str">
        <f>_xlfn.XLOOKUP(D491,[11]sheet!$B:$B,[11]sheet!$A:$A,0)</f>
        <v>SMI28</v>
      </c>
    </row>
    <row r="492" spans="2:8">
      <c r="B492" s="24" t="s">
        <v>375</v>
      </c>
      <c r="C492" s="25" t="s">
        <v>376</v>
      </c>
      <c r="D492" s="26" t="s">
        <v>526</v>
      </c>
      <c r="E492" s="27" t="s">
        <v>1941</v>
      </c>
      <c r="F492" s="22" t="s">
        <v>1815</v>
      </c>
      <c r="G492" s="17" t="str">
        <f>_xlfn.XLOOKUP(D492,[5]Sheet1!$C:$C,[5]Sheet1!$F:$F,"-")</f>
        <v>Heriyanto</v>
      </c>
      <c r="H492" s="18" t="str">
        <f>_xlfn.XLOOKUP(D492,[11]sheet!$B:$B,[11]sheet!$A:$A,0)</f>
        <v>SMI09B</v>
      </c>
    </row>
    <row r="493" spans="2:8">
      <c r="B493" s="24" t="s">
        <v>375</v>
      </c>
      <c r="C493" s="25" t="s">
        <v>376</v>
      </c>
      <c r="D493" s="26" t="s">
        <v>527</v>
      </c>
      <c r="E493" s="27" t="s">
        <v>1941</v>
      </c>
      <c r="F493" s="22" t="s">
        <v>1815</v>
      </c>
      <c r="G493" s="17" t="str">
        <f>_xlfn.XLOOKUP(D493,[5]Sheet1!$C:$C,[5]Sheet1!$F:$F,"-")</f>
        <v>Indra Gunawan</v>
      </c>
      <c r="H493" s="18" t="str">
        <f>_xlfn.XLOOKUP(D493,[11]sheet!$B:$B,[11]sheet!$A:$A,0)</f>
        <v>SMI23</v>
      </c>
    </row>
    <row r="494" spans="2:8">
      <c r="B494" s="24" t="s">
        <v>375</v>
      </c>
      <c r="C494" s="25" t="s">
        <v>376</v>
      </c>
      <c r="D494" s="26" t="s">
        <v>528</v>
      </c>
      <c r="E494" s="27" t="s">
        <v>1941</v>
      </c>
      <c r="F494" s="22" t="s">
        <v>1815</v>
      </c>
      <c r="G494" s="17" t="str">
        <f>_xlfn.XLOOKUP(D494,[5]Sheet1!$C:$C,[5]Sheet1!$F:$F,"-")</f>
        <v>Jamaludin</v>
      </c>
      <c r="H494" s="18" t="str">
        <f>_xlfn.XLOOKUP(D494,[11]sheet!$B:$B,[11]sheet!$A:$A,0)</f>
        <v>SMI15</v>
      </c>
    </row>
    <row r="495" spans="2:8">
      <c r="B495" s="24" t="s">
        <v>375</v>
      </c>
      <c r="C495" s="25" t="s">
        <v>376</v>
      </c>
      <c r="D495" s="26" t="s">
        <v>529</v>
      </c>
      <c r="E495" s="27" t="s">
        <v>1941</v>
      </c>
      <c r="F495" s="22" t="s">
        <v>1815</v>
      </c>
      <c r="G495" s="17" t="str">
        <f>_xlfn.XLOOKUP(D495,[5]Sheet1!$C:$C,[5]Sheet1!$F:$F,"-")</f>
        <v>Jamaludin</v>
      </c>
      <c r="H495" s="18" t="str">
        <f>_xlfn.XLOOKUP(D495,[11]sheet!$B:$B,[11]sheet!$A:$A,0)</f>
        <v>SMI21A</v>
      </c>
    </row>
    <row r="496" spans="2:8">
      <c r="B496" s="24" t="s">
        <v>375</v>
      </c>
      <c r="C496" s="25" t="s">
        <v>376</v>
      </c>
      <c r="D496" s="26" t="s">
        <v>530</v>
      </c>
      <c r="E496" s="27" t="s">
        <v>1941</v>
      </c>
      <c r="F496" s="22" t="s">
        <v>1815</v>
      </c>
      <c r="G496" s="17" t="str">
        <f>_xlfn.XLOOKUP(D496,[5]Sheet1!$C:$C,[5]Sheet1!$F:$F,"-")</f>
        <v>Muhammad Mahfudin</v>
      </c>
      <c r="H496" s="18" t="str">
        <f>_xlfn.XLOOKUP(D496,[11]sheet!$B:$B,[11]sheet!$A:$A,0)</f>
        <v>PER11</v>
      </c>
    </row>
    <row r="497" spans="2:8">
      <c r="B497" s="24" t="s">
        <v>375</v>
      </c>
      <c r="C497" s="25" t="s">
        <v>376</v>
      </c>
      <c r="D497" s="26" t="s">
        <v>531</v>
      </c>
      <c r="E497" s="27" t="s">
        <v>1941</v>
      </c>
      <c r="F497" s="22" t="s">
        <v>1815</v>
      </c>
      <c r="G497" s="17" t="str">
        <f>_xlfn.XLOOKUP(D497,[5]Sheet1!$C:$C,[5]Sheet1!$F:$F,"-")</f>
        <v>Nondi Rismaya</v>
      </c>
      <c r="H497" s="18" t="str">
        <f>_xlfn.XLOOKUP(D497,[11]sheet!$B:$B,[11]sheet!$A:$A,0)</f>
        <v>PER10A</v>
      </c>
    </row>
    <row r="498" spans="2:8">
      <c r="B498" s="24" t="s">
        <v>375</v>
      </c>
      <c r="C498" s="25" t="s">
        <v>376</v>
      </c>
      <c r="D498" s="26" t="s">
        <v>532</v>
      </c>
      <c r="E498" s="27" t="s">
        <v>1941</v>
      </c>
      <c r="F498" s="22" t="s">
        <v>1815</v>
      </c>
      <c r="G498" s="17" t="str">
        <f>_xlfn.XLOOKUP(D498,[5]Sheet1!$C:$C,[5]Sheet1!$F:$F,"-")</f>
        <v>Rahmat Fauzi</v>
      </c>
      <c r="H498" s="18" t="str">
        <f>_xlfn.XLOOKUP(D498,[11]sheet!$B:$B,[11]sheet!$A:$A,0)</f>
        <v>SMI19A</v>
      </c>
    </row>
    <row r="499" spans="2:8">
      <c r="B499" s="24" t="s">
        <v>375</v>
      </c>
      <c r="C499" s="25" t="s">
        <v>376</v>
      </c>
      <c r="D499" s="26" t="s">
        <v>533</v>
      </c>
      <c r="E499" s="27" t="s">
        <v>1941</v>
      </c>
      <c r="F499" s="22" t="s">
        <v>1815</v>
      </c>
      <c r="G499" s="17" t="str">
        <f>_xlfn.XLOOKUP(D499,[5]Sheet1!$C:$C,[5]Sheet1!$F:$F,"-")</f>
        <v>Reja Suherlan</v>
      </c>
      <c r="H499" s="18" t="str">
        <f>_xlfn.XLOOKUP(D499,[11]sheet!$B:$B,[11]sheet!$A:$A,0)</f>
        <v>PER05B</v>
      </c>
    </row>
    <row r="500" spans="2:8">
      <c r="B500" s="24" t="s">
        <v>375</v>
      </c>
      <c r="C500" s="25" t="s">
        <v>376</v>
      </c>
      <c r="D500" s="26" t="s">
        <v>534</v>
      </c>
      <c r="E500" s="27" t="s">
        <v>1941</v>
      </c>
      <c r="F500" s="22" t="s">
        <v>1815</v>
      </c>
      <c r="G500" s="17" t="str">
        <f>_xlfn.XLOOKUP(D500,[5]Sheet1!$C:$C,[5]Sheet1!$F:$F,"-")</f>
        <v>Reja Suherlan</v>
      </c>
      <c r="H500" s="18" t="str">
        <f>_xlfn.XLOOKUP(D500,[11]sheet!$B:$B,[11]sheet!$A:$A,0)</f>
        <v>SMI16B</v>
      </c>
    </row>
    <row r="501" spans="2:8">
      <c r="B501" s="24" t="s">
        <v>375</v>
      </c>
      <c r="C501" s="25" t="s">
        <v>376</v>
      </c>
      <c r="D501" s="26" t="s">
        <v>535</v>
      </c>
      <c r="E501" s="27" t="s">
        <v>1941</v>
      </c>
      <c r="F501" s="22" t="s">
        <v>1815</v>
      </c>
      <c r="G501" s="17" t="str">
        <f>_xlfn.XLOOKUP(D501,[5]Sheet1!$C:$C,[5]Sheet1!$F:$F,"-")</f>
        <v>Rendi Muhamad</v>
      </c>
      <c r="H501" s="18" t="str">
        <f>_xlfn.XLOOKUP(D501,[11]sheet!$B:$B,[11]sheet!$A:$A,0)</f>
        <v>PER17A</v>
      </c>
    </row>
    <row r="502" spans="2:8">
      <c r="B502" s="24" t="s">
        <v>375</v>
      </c>
      <c r="C502" s="25" t="s">
        <v>376</v>
      </c>
      <c r="D502" s="26" t="s">
        <v>536</v>
      </c>
      <c r="E502" s="27" t="s">
        <v>1941</v>
      </c>
      <c r="F502" s="22" t="s">
        <v>1815</v>
      </c>
      <c r="G502" s="17" t="str">
        <f>_xlfn.XLOOKUP(D502,[5]Sheet1!$C:$C,[5]Sheet1!$F:$F,"-")</f>
        <v>Restu Sanjaya</v>
      </c>
      <c r="H502" s="18" t="str">
        <f>_xlfn.XLOOKUP(D502,[11]sheet!$B:$B,[11]sheet!$A:$A,0)</f>
        <v>PER08A</v>
      </c>
    </row>
    <row r="503" spans="2:8">
      <c r="B503" s="24" t="s">
        <v>375</v>
      </c>
      <c r="C503" s="25" t="s">
        <v>376</v>
      </c>
      <c r="D503" s="26" t="s">
        <v>537</v>
      </c>
      <c r="E503" s="27" t="s">
        <v>1941</v>
      </c>
      <c r="F503" s="22" t="s">
        <v>1815</v>
      </c>
      <c r="G503" s="17" t="str">
        <f>_xlfn.XLOOKUP(D503,[5]Sheet1!$C:$C,[5]Sheet1!$F:$F,"-")</f>
        <v>Saepul Bahri</v>
      </c>
      <c r="H503" s="18" t="str">
        <f>_xlfn.XLOOKUP(D503,[11]sheet!$B:$B,[11]sheet!$A:$A,0)</f>
        <v>PER04D</v>
      </c>
    </row>
    <row r="504" spans="2:8">
      <c r="B504" s="24" t="s">
        <v>375</v>
      </c>
      <c r="C504" s="25" t="s">
        <v>376</v>
      </c>
      <c r="D504" s="26" t="s">
        <v>538</v>
      </c>
      <c r="E504" s="27" t="s">
        <v>1941</v>
      </c>
      <c r="F504" s="22" t="s">
        <v>1815</v>
      </c>
      <c r="G504" s="17" t="str">
        <f>_xlfn.XLOOKUP(D504,[5]Sheet1!$C:$C,[5]Sheet1!$F:$F,"-")</f>
        <v>Saepul Iman</v>
      </c>
      <c r="H504" s="18" t="str">
        <f>_xlfn.XLOOKUP(D504,[11]sheet!$B:$B,[11]sheet!$A:$A,0)</f>
        <v>PER15</v>
      </c>
    </row>
    <row r="505" spans="2:8">
      <c r="B505" s="24" t="s">
        <v>375</v>
      </c>
      <c r="C505" s="25" t="s">
        <v>376</v>
      </c>
      <c r="D505" s="26" t="s">
        <v>539</v>
      </c>
      <c r="E505" s="27" t="s">
        <v>1941</v>
      </c>
      <c r="F505" s="22" t="s">
        <v>1815</v>
      </c>
      <c r="G505" s="17" t="str">
        <f>_xlfn.XLOOKUP(D505,[5]Sheet1!$C:$C,[5]Sheet1!$F:$F,"-")</f>
        <v>Sandi Purnama</v>
      </c>
      <c r="H505" s="18" t="str">
        <f>_xlfn.XLOOKUP(D505,[11]sheet!$B:$B,[11]sheet!$A:$A,0)</f>
        <v>SMI27B</v>
      </c>
    </row>
    <row r="506" spans="2:8">
      <c r="B506" s="24" t="s">
        <v>375</v>
      </c>
      <c r="C506" s="25" t="s">
        <v>376</v>
      </c>
      <c r="D506" s="26" t="s">
        <v>540</v>
      </c>
      <c r="E506" s="27" t="s">
        <v>1941</v>
      </c>
      <c r="F506" s="22" t="s">
        <v>1815</v>
      </c>
      <c r="G506" s="17" t="str">
        <f>_xlfn.XLOOKUP(D506,[5]Sheet1!$C:$C,[5]Sheet1!$F:$F,"-")</f>
        <v>Yandi Ramdani</v>
      </c>
      <c r="H506" s="18" t="str">
        <f>_xlfn.XLOOKUP(D506,[11]sheet!$B:$B,[11]sheet!$A:$A,0)</f>
        <v>SMI22B</v>
      </c>
    </row>
    <row r="507" spans="2:8">
      <c r="B507" s="24" t="s">
        <v>375</v>
      </c>
      <c r="C507" s="25" t="s">
        <v>376</v>
      </c>
      <c r="D507" s="26" t="s">
        <v>541</v>
      </c>
      <c r="E507" s="27" t="s">
        <v>1941</v>
      </c>
      <c r="F507" s="22" t="s">
        <v>1815</v>
      </c>
      <c r="G507" s="17" t="str">
        <f>_xlfn.XLOOKUP(D507,[5]Sheet1!$C:$C,[5]Sheet1!$F:$F,"-")</f>
        <v>Yogi Iskandar</v>
      </c>
      <c r="H507" s="18" t="str">
        <f>_xlfn.XLOOKUP(D507,[11]sheet!$B:$B,[11]sheet!$A:$A,0)</f>
        <v>SMI19</v>
      </c>
    </row>
    <row r="508" spans="2:8">
      <c r="B508" s="24" t="s">
        <v>375</v>
      </c>
      <c r="C508" s="25" t="s">
        <v>376</v>
      </c>
      <c r="D508" s="26" t="s">
        <v>542</v>
      </c>
      <c r="E508" s="27" t="s">
        <v>1941</v>
      </c>
      <c r="F508" s="22" t="s">
        <v>1815</v>
      </c>
      <c r="G508" s="17" t="str">
        <f>_xlfn.XLOOKUP(D508,[5]Sheet1!$C:$C,[5]Sheet1!$F:$F,"-")</f>
        <v>Yogi Iskandar</v>
      </c>
      <c r="H508" s="18" t="str">
        <f>_xlfn.XLOOKUP(D508,[11]sheet!$B:$B,[11]sheet!$A:$A,0)</f>
        <v>SMI35A</v>
      </c>
    </row>
    <row r="509" spans="2:8">
      <c r="B509" s="24" t="s">
        <v>375</v>
      </c>
      <c r="C509" s="25" t="s">
        <v>376</v>
      </c>
      <c r="D509" s="26" t="s">
        <v>543</v>
      </c>
      <c r="E509" s="27" t="s">
        <v>1941</v>
      </c>
      <c r="F509" s="22" t="s">
        <v>1815</v>
      </c>
      <c r="G509" s="17" t="str">
        <f>_xlfn.XLOOKUP(D509,[5]Sheet1!$C:$C,[5]Sheet1!$F:$F,"-")</f>
        <v>Yunus Abdul Lyi Sadjidin</v>
      </c>
      <c r="H509" s="18" t="str">
        <f>_xlfn.XLOOKUP(D509,[11]sheet!$B:$B,[11]sheet!$A:$A,0)</f>
        <v>SMI20A</v>
      </c>
    </row>
    <row r="510" spans="2:8">
      <c r="B510" s="24" t="s">
        <v>375</v>
      </c>
      <c r="C510" s="25" t="s">
        <v>376</v>
      </c>
      <c r="D510" s="26" t="s">
        <v>544</v>
      </c>
      <c r="E510" s="27" t="s">
        <v>1916</v>
      </c>
      <c r="F510" s="22" t="s">
        <v>1816</v>
      </c>
      <c r="G510" s="17" t="str">
        <f>_xlfn.XLOOKUP(D510,[5]Sheet1!$C:$C,[5]Sheet1!$F:$F,"-")</f>
        <v>Ardi Rahman Suwandi</v>
      </c>
      <c r="H510" s="18" t="str">
        <f>_xlfn.XLOOKUP(D510,[11]sheet!$B:$B,[11]sheet!$A:$A,0)</f>
        <v>SBG27</v>
      </c>
    </row>
    <row r="511" spans="2:8">
      <c r="B511" s="24" t="s">
        <v>375</v>
      </c>
      <c r="C511" s="25" t="s">
        <v>376</v>
      </c>
      <c r="D511" s="26" t="s">
        <v>545</v>
      </c>
      <c r="E511" s="27" t="s">
        <v>1916</v>
      </c>
      <c r="F511" s="22" t="s">
        <v>1816</v>
      </c>
      <c r="G511" s="17" t="str">
        <f>_xlfn.XLOOKUP(D511,[5]Sheet1!$C:$C,[5]Sheet1!$F:$F,"-")</f>
        <v>Argam Maulana</v>
      </c>
      <c r="H511" s="18" t="str">
        <f>_xlfn.XLOOKUP(D511,[11]sheet!$B:$B,[11]sheet!$A:$A,0)</f>
        <v>SBG16A</v>
      </c>
    </row>
    <row r="512" spans="2:8">
      <c r="B512" s="24" t="s">
        <v>375</v>
      </c>
      <c r="C512" s="25" t="s">
        <v>376</v>
      </c>
      <c r="D512" s="26" t="s">
        <v>546</v>
      </c>
      <c r="E512" s="27" t="s">
        <v>1916</v>
      </c>
      <c r="F512" s="22" t="s">
        <v>1816</v>
      </c>
      <c r="G512" s="17" t="str">
        <f>_xlfn.XLOOKUP(D512,[5]Sheet1!$C:$C,[5]Sheet1!$F:$F,"-")</f>
        <v>Ari Apriadi</v>
      </c>
      <c r="H512" s="18" t="str">
        <f>_xlfn.XLOOKUP(D512,[11]sheet!$B:$B,[11]sheet!$A:$A,0)</f>
        <v>SBG10A</v>
      </c>
    </row>
    <row r="513" spans="2:8">
      <c r="B513" s="24" t="s">
        <v>375</v>
      </c>
      <c r="C513" s="25" t="s">
        <v>376</v>
      </c>
      <c r="D513" s="26" t="s">
        <v>547</v>
      </c>
      <c r="E513" s="27" t="s">
        <v>1916</v>
      </c>
      <c r="F513" s="22" t="s">
        <v>1816</v>
      </c>
      <c r="G513" s="17" t="str">
        <f>_xlfn.XLOOKUP(D513,[5]Sheet1!$C:$C,[5]Sheet1!$F:$F,"-")</f>
        <v>Ari Apriadi</v>
      </c>
      <c r="H513" s="18" t="str">
        <f>_xlfn.XLOOKUP(D513,[11]sheet!$B:$B,[11]sheet!$A:$A,0)</f>
        <v>SBG03A</v>
      </c>
    </row>
    <row r="514" spans="2:8">
      <c r="B514" s="24" t="s">
        <v>375</v>
      </c>
      <c r="C514" s="25" t="s">
        <v>376</v>
      </c>
      <c r="D514" s="26" t="s">
        <v>548</v>
      </c>
      <c r="E514" s="27" t="s">
        <v>1916</v>
      </c>
      <c r="F514" s="22" t="s">
        <v>1816</v>
      </c>
      <c r="G514" s="17" t="str">
        <f>_xlfn.XLOOKUP(D514,[5]Sheet1!$C:$C,[5]Sheet1!$F:$F,"-")</f>
        <v>Caswin Aprianto</v>
      </c>
      <c r="H514" s="18" t="str">
        <f>_xlfn.XLOOKUP(D514,[11]sheet!$B:$B,[11]sheet!$A:$A,0)</f>
        <v>SBG14B</v>
      </c>
    </row>
    <row r="515" spans="2:8">
      <c r="B515" s="24" t="s">
        <v>375</v>
      </c>
      <c r="C515" s="25" t="s">
        <v>376</v>
      </c>
      <c r="D515" s="26" t="s">
        <v>549</v>
      </c>
      <c r="E515" s="27" t="s">
        <v>1916</v>
      </c>
      <c r="F515" s="22" t="s">
        <v>1816</v>
      </c>
      <c r="G515" s="17" t="str">
        <f>_xlfn.XLOOKUP(D515,[5]Sheet1!$C:$C,[5]Sheet1!$F:$F,"-")</f>
        <v>Dede Rino Mailudin</v>
      </c>
      <c r="H515" s="18" t="str">
        <f>_xlfn.XLOOKUP(D515,[11]sheet!$B:$B,[11]sheet!$A:$A,0)</f>
        <v>SBG30</v>
      </c>
    </row>
    <row r="516" spans="2:8">
      <c r="B516" s="24" t="s">
        <v>375</v>
      </c>
      <c r="C516" s="25" t="s">
        <v>376</v>
      </c>
      <c r="D516" s="26" t="s">
        <v>550</v>
      </c>
      <c r="E516" s="27" t="s">
        <v>1916</v>
      </c>
      <c r="F516" s="22" t="s">
        <v>1816</v>
      </c>
      <c r="G516" s="17" t="str">
        <f>_xlfn.XLOOKUP(D516,[5]Sheet1!$C:$C,[5]Sheet1!$F:$F,"-")</f>
        <v>Deden Maulana</v>
      </c>
      <c r="H516" s="18" t="str">
        <f>_xlfn.XLOOKUP(D516,[11]sheet!$B:$B,[11]sheet!$A:$A,0)</f>
        <v>SBG01B</v>
      </c>
    </row>
    <row r="517" spans="2:8">
      <c r="B517" s="24" t="s">
        <v>375</v>
      </c>
      <c r="C517" s="25" t="s">
        <v>376</v>
      </c>
      <c r="D517" s="26" t="s">
        <v>551</v>
      </c>
      <c r="E517" s="27" t="s">
        <v>1916</v>
      </c>
      <c r="F517" s="22" t="s">
        <v>1816</v>
      </c>
      <c r="G517" s="17" t="str">
        <f>_xlfn.XLOOKUP(D517,[5]Sheet1!$C:$C,[5]Sheet1!$F:$F,"-")</f>
        <v>Deden Maulana</v>
      </c>
      <c r="H517" s="18" t="str">
        <f>_xlfn.XLOOKUP(D517,[11]sheet!$B:$B,[11]sheet!$A:$A,0)</f>
        <v>SBG18B</v>
      </c>
    </row>
    <row r="518" spans="2:8">
      <c r="B518" s="24" t="s">
        <v>375</v>
      </c>
      <c r="C518" s="25" t="s">
        <v>376</v>
      </c>
      <c r="D518" s="26" t="s">
        <v>552</v>
      </c>
      <c r="E518" s="27" t="s">
        <v>1916</v>
      </c>
      <c r="F518" s="22" t="s">
        <v>1816</v>
      </c>
      <c r="G518" s="17" t="str">
        <f>_xlfn.XLOOKUP(D518,[5]Sheet1!$C:$C,[5]Sheet1!$F:$F,"-")</f>
        <v>Deni Herdian</v>
      </c>
      <c r="H518" s="18" t="str">
        <f>_xlfn.XLOOKUP(D518,[11]sheet!$B:$B,[11]sheet!$A:$A,0)</f>
        <v>SBG21B</v>
      </c>
    </row>
    <row r="519" spans="2:8">
      <c r="B519" s="24" t="s">
        <v>375</v>
      </c>
      <c r="C519" s="25" t="s">
        <v>376</v>
      </c>
      <c r="D519" s="26" t="s">
        <v>553</v>
      </c>
      <c r="E519" s="27" t="s">
        <v>1916</v>
      </c>
      <c r="F519" s="22" t="s">
        <v>1816</v>
      </c>
      <c r="G519" s="17" t="str">
        <f>_xlfn.XLOOKUP(D519,[5]Sheet1!$C:$C,[5]Sheet1!$F:$F,"-")</f>
        <v>Fikri Hidayatuloh</v>
      </c>
      <c r="H519" s="18" t="str">
        <f>_xlfn.XLOOKUP(D519,[11]sheet!$B:$B,[11]sheet!$A:$A,0)</f>
        <v>SBG29A</v>
      </c>
    </row>
    <row r="520" spans="2:8">
      <c r="B520" s="24" t="s">
        <v>375</v>
      </c>
      <c r="C520" s="25" t="s">
        <v>376</v>
      </c>
      <c r="D520" s="26" t="s">
        <v>554</v>
      </c>
      <c r="E520" s="27" t="s">
        <v>1916</v>
      </c>
      <c r="F520" s="22" t="s">
        <v>1816</v>
      </c>
      <c r="G520" s="17" t="str">
        <f>_xlfn.XLOOKUP(D520,[5]Sheet1!$C:$C,[5]Sheet1!$F:$F,"-")</f>
        <v>Ilyas Roya</v>
      </c>
      <c r="H520" s="18" t="str">
        <f>_xlfn.XLOOKUP(D520,[11]sheet!$B:$B,[11]sheet!$A:$A,0)</f>
        <v>SBG08C</v>
      </c>
    </row>
    <row r="521" spans="2:8">
      <c r="B521" s="24" t="s">
        <v>375</v>
      </c>
      <c r="C521" s="25" t="s">
        <v>376</v>
      </c>
      <c r="D521" s="26" t="s">
        <v>555</v>
      </c>
      <c r="E521" s="27" t="s">
        <v>1916</v>
      </c>
      <c r="F521" s="22" t="s">
        <v>1816</v>
      </c>
      <c r="G521" s="17" t="str">
        <f>_xlfn.XLOOKUP(D521,[5]Sheet1!$C:$C,[5]Sheet1!$F:$F,"-")</f>
        <v>Ilyas Roya</v>
      </c>
      <c r="H521" s="18" t="str">
        <f>_xlfn.XLOOKUP(D521,[11]sheet!$B:$B,[11]sheet!$A:$A,0)</f>
        <v>SBG04A</v>
      </c>
    </row>
    <row r="522" spans="2:8">
      <c r="B522" s="24" t="s">
        <v>375</v>
      </c>
      <c r="C522" s="25" t="s">
        <v>376</v>
      </c>
      <c r="D522" s="26" t="s">
        <v>556</v>
      </c>
      <c r="E522" s="27" t="s">
        <v>1916</v>
      </c>
      <c r="F522" s="22" t="s">
        <v>1816</v>
      </c>
      <c r="G522" s="17" t="str">
        <f>_xlfn.XLOOKUP(D522,[5]Sheet1!$C:$C,[5]Sheet1!$F:$F,"-")</f>
        <v>Ilyas Roya</v>
      </c>
      <c r="H522" s="18" t="str">
        <f>_xlfn.XLOOKUP(D522,[11]sheet!$B:$B,[11]sheet!$A:$A,0)</f>
        <v>SBG15A</v>
      </c>
    </row>
    <row r="523" spans="2:8">
      <c r="B523" s="24" t="s">
        <v>375</v>
      </c>
      <c r="C523" s="25" t="s">
        <v>376</v>
      </c>
      <c r="D523" s="26" t="s">
        <v>557</v>
      </c>
      <c r="E523" s="27" t="s">
        <v>1916</v>
      </c>
      <c r="F523" s="22" t="s">
        <v>1816</v>
      </c>
      <c r="G523" s="17" t="str">
        <f>_xlfn.XLOOKUP(D523,[5]Sheet1!$C:$C,[5]Sheet1!$F:$F,"-")</f>
        <v>Muhamad Alimudin</v>
      </c>
      <c r="H523" s="18" t="str">
        <f>_xlfn.XLOOKUP(D523,[11]sheet!$B:$B,[11]sheet!$A:$A,0)</f>
        <v>SBG12B</v>
      </c>
    </row>
    <row r="524" spans="2:8">
      <c r="B524" s="24" t="s">
        <v>375</v>
      </c>
      <c r="C524" s="25" t="s">
        <v>376</v>
      </c>
      <c r="D524" s="26" t="s">
        <v>558</v>
      </c>
      <c r="E524" s="27" t="s">
        <v>1916</v>
      </c>
      <c r="F524" s="22" t="s">
        <v>1816</v>
      </c>
      <c r="G524" s="17" t="str">
        <f>_xlfn.XLOOKUP(D524,[5]Sheet1!$C:$C,[5]Sheet1!$F:$F,"-")</f>
        <v>Regy Permana</v>
      </c>
      <c r="H524" s="18" t="str">
        <f>_xlfn.XLOOKUP(D524,[11]sheet!$B:$B,[11]sheet!$A:$A,0)</f>
        <v>SBG19A</v>
      </c>
    </row>
    <row r="525" spans="2:8">
      <c r="B525" s="24" t="s">
        <v>375</v>
      </c>
      <c r="C525" s="25" t="s">
        <v>376</v>
      </c>
      <c r="D525" s="26" t="s">
        <v>559</v>
      </c>
      <c r="E525" s="27" t="s">
        <v>1916</v>
      </c>
      <c r="F525" s="22" t="s">
        <v>1816</v>
      </c>
      <c r="G525" s="17" t="str">
        <f>_xlfn.XLOOKUP(D525,[5]Sheet1!$C:$C,[5]Sheet1!$F:$F,"-")</f>
        <v>Regy Permana</v>
      </c>
      <c r="H525" s="18" t="str">
        <f>_xlfn.XLOOKUP(D525,[11]sheet!$B:$B,[11]sheet!$A:$A,0)</f>
        <v>SBG20A</v>
      </c>
    </row>
    <row r="526" spans="2:8">
      <c r="B526" s="24" t="s">
        <v>375</v>
      </c>
      <c r="C526" s="25" t="s">
        <v>376</v>
      </c>
      <c r="D526" s="26" t="s">
        <v>560</v>
      </c>
      <c r="E526" s="27" t="s">
        <v>1916</v>
      </c>
      <c r="F526" s="22" t="s">
        <v>1816</v>
      </c>
      <c r="G526" s="17" t="str">
        <f>_xlfn.XLOOKUP(D526,[5]Sheet1!$C:$C,[5]Sheet1!$F:$F,"-")</f>
        <v>Rijal</v>
      </c>
      <c r="H526" s="18" t="str">
        <f>_xlfn.XLOOKUP(D526,[11]sheet!$B:$B,[11]sheet!$A:$A,0)</f>
        <v>SBG27A</v>
      </c>
    </row>
    <row r="527" spans="2:8">
      <c r="B527" s="24" t="s">
        <v>375</v>
      </c>
      <c r="C527" s="25" t="s">
        <v>376</v>
      </c>
      <c r="D527" s="26" t="s">
        <v>561</v>
      </c>
      <c r="E527" s="27" t="s">
        <v>1941</v>
      </c>
      <c r="F527" s="22" t="s">
        <v>1817</v>
      </c>
      <c r="G527" s="17" t="str">
        <f>_xlfn.XLOOKUP(D527,[5]Sheet1!$C:$C,[5]Sheet1!$F:$F,"-")</f>
        <v>Agustian Sholeh</v>
      </c>
      <c r="H527" s="18" t="str">
        <f>_xlfn.XLOOKUP(D527,[11]sheet!$B:$B,[11]sheet!$A:$A,0)</f>
        <v>CJR28</v>
      </c>
    </row>
    <row r="528" spans="2:8">
      <c r="B528" s="24" t="s">
        <v>375</v>
      </c>
      <c r="C528" s="25" t="s">
        <v>376</v>
      </c>
      <c r="D528" s="26" t="s">
        <v>562</v>
      </c>
      <c r="E528" s="27" t="s">
        <v>1941</v>
      </c>
      <c r="F528" s="22" t="s">
        <v>1817</v>
      </c>
      <c r="G528" s="17" t="str">
        <f>_xlfn.XLOOKUP(D528,[5]Sheet1!$C:$C,[5]Sheet1!$F:$F,"-")</f>
        <v>Billy Jenawi</v>
      </c>
      <c r="H528" s="18" t="str">
        <f>_xlfn.XLOOKUP(D528,[11]sheet!$B:$B,[11]sheet!$A:$A,0)</f>
        <v>CJR22A</v>
      </c>
    </row>
    <row r="529" spans="2:8">
      <c r="B529" s="24" t="s">
        <v>375</v>
      </c>
      <c r="C529" s="25" t="s">
        <v>376</v>
      </c>
      <c r="D529" s="26" t="s">
        <v>563</v>
      </c>
      <c r="E529" s="27" t="s">
        <v>1941</v>
      </c>
      <c r="F529" s="22" t="s">
        <v>1817</v>
      </c>
      <c r="G529" s="17" t="str">
        <f>_xlfn.XLOOKUP(D529,[5]Sheet1!$C:$C,[5]Sheet1!$F:$F,"-")</f>
        <v>Budi Sunandar</v>
      </c>
      <c r="H529" s="18" t="str">
        <f>_xlfn.XLOOKUP(D529,[11]sheet!$B:$B,[11]sheet!$A:$A,0)</f>
        <v>CJR16B</v>
      </c>
    </row>
    <row r="530" spans="2:8">
      <c r="B530" s="24" t="s">
        <v>375</v>
      </c>
      <c r="C530" s="25" t="s">
        <v>376</v>
      </c>
      <c r="D530" s="26" t="s">
        <v>564</v>
      </c>
      <c r="E530" s="27" t="s">
        <v>1941</v>
      </c>
      <c r="F530" s="22" t="s">
        <v>1817</v>
      </c>
      <c r="G530" s="17" t="str">
        <f>_xlfn.XLOOKUP(D530,[5]Sheet1!$C:$C,[5]Sheet1!$F:$F,"-")</f>
        <v>Dadan Darusman</v>
      </c>
      <c r="H530" s="18" t="str">
        <f>_xlfn.XLOOKUP(D530,[11]sheet!$B:$B,[11]sheet!$A:$A,0)</f>
        <v>CJR06</v>
      </c>
    </row>
    <row r="531" spans="2:8">
      <c r="B531" s="24" t="s">
        <v>375</v>
      </c>
      <c r="C531" s="25" t="s">
        <v>376</v>
      </c>
      <c r="D531" s="26" t="s">
        <v>565</v>
      </c>
      <c r="E531" s="27" t="s">
        <v>1941</v>
      </c>
      <c r="F531" s="22" t="s">
        <v>1817</v>
      </c>
      <c r="G531" s="17" t="str">
        <f>_xlfn.XLOOKUP(D531,[5]Sheet1!$C:$C,[5]Sheet1!$F:$F,"-")</f>
        <v>Dede Kurnia</v>
      </c>
      <c r="H531" s="18" t="str">
        <f>_xlfn.XLOOKUP(D531,[11]sheet!$B:$B,[11]sheet!$A:$A,0)</f>
        <v>CJR26B</v>
      </c>
    </row>
    <row r="532" spans="2:8">
      <c r="B532" s="24" t="s">
        <v>375</v>
      </c>
      <c r="C532" s="25" t="s">
        <v>376</v>
      </c>
      <c r="D532" s="26" t="s">
        <v>566</v>
      </c>
      <c r="E532" s="27" t="s">
        <v>1941</v>
      </c>
      <c r="F532" s="22" t="s">
        <v>1817</v>
      </c>
      <c r="G532" s="17" t="str">
        <f>_xlfn.XLOOKUP(D532,[5]Sheet1!$C:$C,[5]Sheet1!$F:$F,"-")</f>
        <v>Faisal Malik</v>
      </c>
      <c r="H532" s="18" t="str">
        <f>_xlfn.XLOOKUP(D532,[11]sheet!$B:$B,[11]sheet!$A:$A,0)</f>
        <v>CJR09B</v>
      </c>
    </row>
    <row r="533" spans="2:8">
      <c r="B533" s="24" t="s">
        <v>375</v>
      </c>
      <c r="C533" s="25" t="s">
        <v>376</v>
      </c>
      <c r="D533" s="26" t="s">
        <v>567</v>
      </c>
      <c r="E533" s="27" t="s">
        <v>1941</v>
      </c>
      <c r="F533" s="22" t="s">
        <v>1817</v>
      </c>
      <c r="G533" s="17" t="str">
        <f>_xlfn.XLOOKUP(D533,[5]Sheet1!$C:$C,[5]Sheet1!$F:$F,"-")</f>
        <v>Gilang Maulana Yusuf</v>
      </c>
      <c r="H533" s="18" t="str">
        <f>_xlfn.XLOOKUP(D533,[11]sheet!$B:$B,[11]sheet!$A:$A,0)</f>
        <v>CJR13B</v>
      </c>
    </row>
    <row r="534" spans="2:8">
      <c r="B534" s="24" t="s">
        <v>375</v>
      </c>
      <c r="C534" s="25" t="s">
        <v>376</v>
      </c>
      <c r="D534" s="26" t="s">
        <v>568</v>
      </c>
      <c r="E534" s="27" t="s">
        <v>1941</v>
      </c>
      <c r="F534" s="22" t="s">
        <v>1817</v>
      </c>
      <c r="G534" s="17" t="str">
        <f>_xlfn.XLOOKUP(D534,[5]Sheet1!$C:$C,[5]Sheet1!$F:$F,"-")</f>
        <v>Harry Satria Rachman</v>
      </c>
      <c r="H534" s="18" t="str">
        <f>_xlfn.XLOOKUP(D534,[11]sheet!$B:$B,[11]sheet!$A:$A,0)</f>
        <v>CJR32A</v>
      </c>
    </row>
    <row r="535" spans="2:8">
      <c r="B535" s="24" t="s">
        <v>375</v>
      </c>
      <c r="C535" s="25" t="s">
        <v>376</v>
      </c>
      <c r="D535" s="26" t="s">
        <v>569</v>
      </c>
      <c r="E535" s="27" t="s">
        <v>1941</v>
      </c>
      <c r="F535" s="22" t="s">
        <v>1817</v>
      </c>
      <c r="G535" s="17" t="str">
        <f>_xlfn.XLOOKUP(D535,[5]Sheet1!$C:$C,[5]Sheet1!$F:$F,"-")</f>
        <v>Iman Sulaeman</v>
      </c>
      <c r="H535" s="18" t="str">
        <f>_xlfn.XLOOKUP(D535,[11]sheet!$B:$B,[11]sheet!$A:$A,0)</f>
        <v>CJR06A</v>
      </c>
    </row>
    <row r="536" spans="2:8">
      <c r="B536" s="24" t="s">
        <v>375</v>
      </c>
      <c r="C536" s="25" t="s">
        <v>376</v>
      </c>
      <c r="D536" s="26" t="s">
        <v>570</v>
      </c>
      <c r="E536" s="27" t="s">
        <v>1941</v>
      </c>
      <c r="F536" s="22" t="s">
        <v>1817</v>
      </c>
      <c r="G536" s="17" t="str">
        <f>_xlfn.XLOOKUP(D536,[5]Sheet1!$C:$C,[5]Sheet1!$F:$F,"-")</f>
        <v>Jamaludin Syah</v>
      </c>
      <c r="H536" s="18" t="str">
        <f>_xlfn.XLOOKUP(D536,[11]sheet!$B:$B,[11]sheet!$A:$A,0)</f>
        <v>CJR04A</v>
      </c>
    </row>
    <row r="537" spans="2:8">
      <c r="B537" s="24" t="s">
        <v>375</v>
      </c>
      <c r="C537" s="25" t="s">
        <v>376</v>
      </c>
      <c r="D537" s="26" t="s">
        <v>571</v>
      </c>
      <c r="E537" s="27" t="s">
        <v>1941</v>
      </c>
      <c r="F537" s="22" t="s">
        <v>1817</v>
      </c>
      <c r="G537" s="17" t="str">
        <f>_xlfn.XLOOKUP(D537,[5]Sheet1!$C:$C,[5]Sheet1!$F:$F,"-")</f>
        <v>Kamaludin</v>
      </c>
      <c r="H537" s="18" t="str">
        <f>_xlfn.XLOOKUP(D537,[11]sheet!$B:$B,[11]sheet!$A:$A,0)</f>
        <v>CJR19</v>
      </c>
    </row>
    <row r="538" spans="2:8">
      <c r="B538" s="24" t="s">
        <v>375</v>
      </c>
      <c r="C538" s="25" t="s">
        <v>376</v>
      </c>
      <c r="D538" s="26" t="s">
        <v>572</v>
      </c>
      <c r="E538" s="27" t="s">
        <v>1941</v>
      </c>
      <c r="F538" s="22" t="s">
        <v>1817</v>
      </c>
      <c r="G538" s="17" t="str">
        <f>_xlfn.XLOOKUP(D538,[5]Sheet1!$C:$C,[5]Sheet1!$F:$F,"-")</f>
        <v>Muhamad Hendar Ali</v>
      </c>
      <c r="H538" s="18" t="str">
        <f>_xlfn.XLOOKUP(D538,[11]sheet!$B:$B,[11]sheet!$A:$A,0)</f>
        <v>CJR17A</v>
      </c>
    </row>
    <row r="539" spans="2:8">
      <c r="B539" s="24" t="s">
        <v>375</v>
      </c>
      <c r="C539" s="25" t="s">
        <v>376</v>
      </c>
      <c r="D539" s="26" t="s">
        <v>573</v>
      </c>
      <c r="E539" s="27" t="s">
        <v>1941</v>
      </c>
      <c r="F539" s="22" t="s">
        <v>1817</v>
      </c>
      <c r="G539" s="17" t="str">
        <f>_xlfn.XLOOKUP(D539,[5]Sheet1!$C:$C,[5]Sheet1!$F:$F,"-")</f>
        <v>Muhammad Nurani Kholis</v>
      </c>
      <c r="H539" s="18" t="str">
        <f>_xlfn.XLOOKUP(D539,[11]sheet!$B:$B,[11]sheet!$A:$A,0)</f>
        <v>CJR14B</v>
      </c>
    </row>
    <row r="540" spans="2:8">
      <c r="B540" s="24" t="s">
        <v>375</v>
      </c>
      <c r="C540" s="25" t="s">
        <v>376</v>
      </c>
      <c r="D540" s="26" t="s">
        <v>574</v>
      </c>
      <c r="E540" s="27" t="s">
        <v>1941</v>
      </c>
      <c r="F540" s="22" t="s">
        <v>1817</v>
      </c>
      <c r="G540" s="17" t="str">
        <f>_xlfn.XLOOKUP(D540,[5]Sheet1!$C:$C,[5]Sheet1!$F:$F,"-")</f>
        <v>Rahmat Efendi</v>
      </c>
      <c r="H540" s="18" t="str">
        <f>_xlfn.XLOOKUP(D540,[11]sheet!$B:$B,[11]sheet!$A:$A,0)</f>
        <v>CJR11</v>
      </c>
    </row>
    <row r="541" spans="2:8">
      <c r="B541" s="24" t="s">
        <v>375</v>
      </c>
      <c r="C541" s="25" t="s">
        <v>376</v>
      </c>
      <c r="D541" s="26" t="s">
        <v>575</v>
      </c>
      <c r="E541" s="27" t="s">
        <v>1941</v>
      </c>
      <c r="F541" s="22" t="s">
        <v>1817</v>
      </c>
      <c r="G541" s="17" t="str">
        <f>_xlfn.XLOOKUP(D541,[5]Sheet1!$C:$C,[5]Sheet1!$F:$F,"-")</f>
        <v>Ricky Nurdiansyah</v>
      </c>
      <c r="H541" s="18" t="str">
        <f>_xlfn.XLOOKUP(D541,[11]sheet!$B:$B,[11]sheet!$A:$A,0)</f>
        <v>CJR12</v>
      </c>
    </row>
    <row r="542" spans="2:8">
      <c r="B542" s="24" t="s">
        <v>375</v>
      </c>
      <c r="C542" s="25" t="s">
        <v>376</v>
      </c>
      <c r="D542" s="26" t="s">
        <v>576</v>
      </c>
      <c r="E542" s="27" t="s">
        <v>1941</v>
      </c>
      <c r="F542" s="22" t="s">
        <v>1817</v>
      </c>
      <c r="G542" s="17" t="str">
        <f>_xlfn.XLOOKUP(D542,[5]Sheet1!$C:$C,[5]Sheet1!$F:$F,"-")</f>
        <v>Tanto Taufik</v>
      </c>
      <c r="H542" s="18" t="str">
        <f>_xlfn.XLOOKUP(D542,[11]sheet!$B:$B,[11]sheet!$A:$A,0)</f>
        <v>CJR03</v>
      </c>
    </row>
    <row r="543" spans="2:8">
      <c r="B543" s="24" t="s">
        <v>375</v>
      </c>
      <c r="C543" s="25" t="s">
        <v>376</v>
      </c>
      <c r="D543" s="26" t="s">
        <v>577</v>
      </c>
      <c r="E543" s="27" t="s">
        <v>1941</v>
      </c>
      <c r="F543" s="22" t="s">
        <v>1817</v>
      </c>
      <c r="G543" s="17" t="str">
        <f>_xlfn.XLOOKUP(D543,[5]Sheet1!$C:$C,[5]Sheet1!$F:$F,"-")</f>
        <v>Tanto Taufik</v>
      </c>
      <c r="H543" s="18" t="str">
        <f>_xlfn.XLOOKUP(D543,[11]sheet!$B:$B,[11]sheet!$A:$A,0)</f>
        <v>CJR25B</v>
      </c>
    </row>
    <row r="544" spans="2:8">
      <c r="B544" s="24" t="s">
        <v>375</v>
      </c>
      <c r="C544" s="25" t="s">
        <v>376</v>
      </c>
      <c r="D544" s="26" t="s">
        <v>578</v>
      </c>
      <c r="E544" s="27" t="s">
        <v>1941</v>
      </c>
      <c r="F544" s="22" t="s">
        <v>1817</v>
      </c>
      <c r="G544" s="17" t="str">
        <f>_xlfn.XLOOKUP(D544,[5]Sheet1!$C:$C,[5]Sheet1!$F:$F,"-")</f>
        <v>Ujang Andi</v>
      </c>
      <c r="H544" s="18" t="str">
        <f>_xlfn.XLOOKUP(D544,[11]sheet!$B:$B,[11]sheet!$A:$A,0)</f>
        <v>CJR18C</v>
      </c>
    </row>
    <row r="545" spans="2:8">
      <c r="B545" s="24" t="s">
        <v>375</v>
      </c>
      <c r="C545" s="25" t="s">
        <v>376</v>
      </c>
      <c r="D545" s="26" t="s">
        <v>579</v>
      </c>
      <c r="E545" s="27" t="s">
        <v>1941</v>
      </c>
      <c r="F545" s="22" t="s">
        <v>1817</v>
      </c>
      <c r="G545" s="17" t="str">
        <f>_xlfn.XLOOKUP(D545,[5]Sheet1!$C:$C,[5]Sheet1!$F:$F,"-")</f>
        <v>Zam zam Mugni fadil</v>
      </c>
      <c r="H545" s="18" t="str">
        <f>_xlfn.XLOOKUP(D545,[11]sheet!$B:$B,[11]sheet!$A:$A,0)</f>
        <v>CJR07B</v>
      </c>
    </row>
    <row r="546" spans="2:8">
      <c r="B546" s="24" t="s">
        <v>375</v>
      </c>
      <c r="C546" s="25" t="s">
        <v>376</v>
      </c>
      <c r="D546" s="26" t="s">
        <v>580</v>
      </c>
      <c r="E546" s="27" t="s">
        <v>1941</v>
      </c>
      <c r="F546" s="22" t="s">
        <v>1818</v>
      </c>
      <c r="G546" s="17" t="str">
        <f>_xlfn.XLOOKUP(D546,[5]Sheet1!$C:$C,[5]Sheet1!$F:$F,"-")</f>
        <v>Andy Risqi Pratama S</v>
      </c>
      <c r="H546" s="18" t="str">
        <f>_xlfn.XLOOKUP(D546,[11]sheet!$B:$B,[11]sheet!$A:$A,0)</f>
        <v>PWK05B</v>
      </c>
    </row>
    <row r="547" spans="2:8">
      <c r="B547" s="24" t="s">
        <v>375</v>
      </c>
      <c r="C547" s="25" t="s">
        <v>376</v>
      </c>
      <c r="D547" s="26" t="s">
        <v>581</v>
      </c>
      <c r="E547" s="27" t="s">
        <v>1941</v>
      </c>
      <c r="F547" s="22" t="s">
        <v>1818</v>
      </c>
      <c r="G547" s="17" t="str">
        <f>_xlfn.XLOOKUP(D547,[5]Sheet1!$C:$C,[5]Sheet1!$F:$F,"-")</f>
        <v>Darwanto</v>
      </c>
      <c r="H547" s="18" t="str">
        <f>_xlfn.XLOOKUP(D547,[11]sheet!$B:$B,[11]sheet!$A:$A,0)</f>
        <v>KRW37</v>
      </c>
    </row>
    <row r="548" spans="2:8">
      <c r="B548" s="24" t="s">
        <v>375</v>
      </c>
      <c r="C548" s="25" t="s">
        <v>376</v>
      </c>
      <c r="D548" s="26" t="s">
        <v>582</v>
      </c>
      <c r="E548" s="27" t="s">
        <v>1941</v>
      </c>
      <c r="F548" s="22" t="s">
        <v>1818</v>
      </c>
      <c r="G548" s="17" t="str">
        <f>_xlfn.XLOOKUP(D548,[5]Sheet1!$C:$C,[5]Sheet1!$F:$F,"-")</f>
        <v>Deni Sukmana</v>
      </c>
      <c r="H548" s="18" t="str">
        <f>_xlfn.XLOOKUP(D548,[11]sheet!$B:$B,[11]sheet!$A:$A,0)</f>
        <v>PWK01B</v>
      </c>
    </row>
    <row r="549" spans="2:8">
      <c r="B549" s="24" t="s">
        <v>375</v>
      </c>
      <c r="C549" s="25" t="s">
        <v>376</v>
      </c>
      <c r="D549" s="26" t="s">
        <v>583</v>
      </c>
      <c r="E549" s="27" t="s">
        <v>1941</v>
      </c>
      <c r="F549" s="22" t="s">
        <v>1818</v>
      </c>
      <c r="G549" s="17" t="str">
        <f>_xlfn.XLOOKUP(D549,[5]Sheet1!$C:$C,[5]Sheet1!$F:$F,"-")</f>
        <v>Hafiz Muhammad Siddiq</v>
      </c>
      <c r="H549" s="18" t="str">
        <f>_xlfn.XLOOKUP(D549,[11]sheet!$B:$B,[11]sheet!$A:$A,0)</f>
        <v>KRW39</v>
      </c>
    </row>
    <row r="550" spans="2:8">
      <c r="B550" s="24" t="s">
        <v>375</v>
      </c>
      <c r="C550" s="25" t="s">
        <v>376</v>
      </c>
      <c r="D550" s="26" t="s">
        <v>584</v>
      </c>
      <c r="E550" s="27" t="s">
        <v>1941</v>
      </c>
      <c r="F550" s="22" t="s">
        <v>1818</v>
      </c>
      <c r="G550" s="17" t="str">
        <f>_xlfn.XLOOKUP(D550,[5]Sheet1!$C:$C,[5]Sheet1!$F:$F,"-")</f>
        <v>Haliman Apriyadi</v>
      </c>
      <c r="H550" s="18" t="str">
        <f>_xlfn.XLOOKUP(D550,[11]sheet!$B:$B,[11]sheet!$A:$A,0)</f>
        <v>KRW14</v>
      </c>
    </row>
    <row r="551" spans="2:8">
      <c r="B551" s="24" t="s">
        <v>375</v>
      </c>
      <c r="C551" s="25" t="s">
        <v>376</v>
      </c>
      <c r="D551" s="26" t="s">
        <v>585</v>
      </c>
      <c r="E551" s="27" t="s">
        <v>1941</v>
      </c>
      <c r="F551" s="22" t="s">
        <v>1818</v>
      </c>
      <c r="G551" s="17" t="str">
        <f>_xlfn.XLOOKUP(D551,[5]Sheet1!$C:$C,[5]Sheet1!$F:$F,"-")</f>
        <v>Jejen Jaenudin</v>
      </c>
      <c r="H551" s="18" t="str">
        <f>_xlfn.XLOOKUP(D551,[11]sheet!$B:$B,[11]sheet!$A:$A,0)</f>
        <v>PWK08A</v>
      </c>
    </row>
    <row r="552" spans="2:8">
      <c r="B552" s="24" t="s">
        <v>375</v>
      </c>
      <c r="C552" s="25" t="s">
        <v>376</v>
      </c>
      <c r="D552" s="26" t="s">
        <v>586</v>
      </c>
      <c r="E552" s="27" t="s">
        <v>1941</v>
      </c>
      <c r="F552" s="22" t="s">
        <v>1818</v>
      </c>
      <c r="G552" s="17" t="str">
        <f>_xlfn.XLOOKUP(D552,[5]Sheet1!$C:$C,[5]Sheet1!$F:$F,"-")</f>
        <v>M. Sanusi</v>
      </c>
      <c r="H552" s="18" t="str">
        <f>_xlfn.XLOOKUP(D552,[11]sheet!$B:$B,[11]sheet!$A:$A,0)</f>
        <v>PWK03B</v>
      </c>
    </row>
    <row r="553" spans="2:8">
      <c r="B553" s="24" t="s">
        <v>375</v>
      </c>
      <c r="C553" s="25" t="s">
        <v>376</v>
      </c>
      <c r="D553" s="26" t="s">
        <v>587</v>
      </c>
      <c r="E553" s="27" t="s">
        <v>1941</v>
      </c>
      <c r="F553" s="22" t="s">
        <v>1818</v>
      </c>
      <c r="G553" s="17" t="str">
        <f>_xlfn.XLOOKUP(D553,[5]Sheet1!$C:$C,[5]Sheet1!$F:$F,"-")</f>
        <v>Muhamad Ali Assegap</v>
      </c>
      <c r="H553" s="18" t="str">
        <f>_xlfn.XLOOKUP(D553,[11]sheet!$B:$B,[11]sheet!$A:$A,0)</f>
        <v>PWK12A</v>
      </c>
    </row>
    <row r="554" spans="2:8">
      <c r="B554" s="24" t="s">
        <v>375</v>
      </c>
      <c r="C554" s="25" t="s">
        <v>376</v>
      </c>
      <c r="D554" s="26" t="s">
        <v>588</v>
      </c>
      <c r="E554" s="27" t="s">
        <v>1941</v>
      </c>
      <c r="F554" s="22" t="s">
        <v>1818</v>
      </c>
      <c r="G554" s="17" t="str">
        <f>_xlfn.XLOOKUP(D554,[5]Sheet1!$C:$C,[5]Sheet1!$F:$F,"-")</f>
        <v>Muhamad Basir Gusfian</v>
      </c>
      <c r="H554" s="18" t="str">
        <f>_xlfn.XLOOKUP(D554,[11]sheet!$B:$B,[11]sheet!$A:$A,0)</f>
        <v>PWK04B</v>
      </c>
    </row>
    <row r="555" spans="2:8">
      <c r="B555" s="24" t="s">
        <v>375</v>
      </c>
      <c r="C555" s="25" t="s">
        <v>376</v>
      </c>
      <c r="D555" s="26" t="s">
        <v>589</v>
      </c>
      <c r="E555" s="27" t="s">
        <v>1941</v>
      </c>
      <c r="F555" s="22" t="s">
        <v>1818</v>
      </c>
      <c r="G555" s="17" t="str">
        <f>_xlfn.XLOOKUP(D555,[5]Sheet1!$C:$C,[5]Sheet1!$F:$F,"-")</f>
        <v>Nanang Kosim</v>
      </c>
      <c r="H555" s="18" t="str">
        <f>_xlfn.XLOOKUP(D555,[11]sheet!$B:$B,[11]sheet!$A:$A,0)</f>
        <v>PWK15K</v>
      </c>
    </row>
    <row r="556" spans="2:8">
      <c r="B556" s="24" t="s">
        <v>375</v>
      </c>
      <c r="C556" s="25" t="s">
        <v>376</v>
      </c>
      <c r="D556" s="26" t="s">
        <v>590</v>
      </c>
      <c r="E556" s="27" t="s">
        <v>1941</v>
      </c>
      <c r="F556" s="22" t="s">
        <v>1818</v>
      </c>
      <c r="G556" s="17" t="str">
        <f>_xlfn.XLOOKUP(D556,[5]Sheet1!$C:$C,[5]Sheet1!$F:$F,"-")</f>
        <v>Rahayu Akbar Permana</v>
      </c>
      <c r="H556" s="18" t="str">
        <f>_xlfn.XLOOKUP(D556,[11]sheet!$B:$B,[11]sheet!$A:$A,0)</f>
        <v>PWK10C</v>
      </c>
    </row>
    <row r="557" spans="2:8">
      <c r="B557" s="24" t="s">
        <v>375</v>
      </c>
      <c r="C557" s="25" t="s">
        <v>376</v>
      </c>
      <c r="D557" s="26" t="s">
        <v>591</v>
      </c>
      <c r="E557" s="27" t="s">
        <v>1941</v>
      </c>
      <c r="F557" s="22" t="s">
        <v>1818</v>
      </c>
      <c r="G557" s="17" t="str">
        <f>_xlfn.XLOOKUP(D557,[5]Sheet1!$C:$C,[5]Sheet1!$F:$F,"-")</f>
        <v>Reza Cahya Jamaludin</v>
      </c>
      <c r="H557" s="18" t="str">
        <f>_xlfn.XLOOKUP(D557,[11]sheet!$B:$B,[11]sheet!$A:$A,0)</f>
        <v>PWK06B</v>
      </c>
    </row>
    <row r="558" spans="2:8">
      <c r="B558" s="24" t="s">
        <v>375</v>
      </c>
      <c r="C558" s="25" t="s">
        <v>376</v>
      </c>
      <c r="D558" s="26" t="s">
        <v>592</v>
      </c>
      <c r="E558" s="27" t="s">
        <v>1941</v>
      </c>
      <c r="F558" s="22" t="s">
        <v>1818</v>
      </c>
      <c r="G558" s="17" t="str">
        <f>_xlfn.XLOOKUP(D558,[5]Sheet1!$C:$C,[5]Sheet1!$F:$F,"-")</f>
        <v>Rifki Satria Nasution</v>
      </c>
      <c r="H558" s="18" t="str">
        <f>_xlfn.XLOOKUP(D558,[11]sheet!$B:$B,[11]sheet!$A:$A,0)</f>
        <v>PWK15L</v>
      </c>
    </row>
    <row r="559" spans="2:8">
      <c r="B559" s="24" t="s">
        <v>375</v>
      </c>
      <c r="C559" s="25" t="s">
        <v>376</v>
      </c>
      <c r="D559" s="26" t="s">
        <v>593</v>
      </c>
      <c r="E559" s="27" t="s">
        <v>1941</v>
      </c>
      <c r="F559" s="22" t="s">
        <v>1818</v>
      </c>
      <c r="G559" s="17" t="str">
        <f>_xlfn.XLOOKUP(D559,[5]Sheet1!$C:$C,[5]Sheet1!$F:$F,"-")</f>
        <v>Sarip Nurdin</v>
      </c>
      <c r="H559" s="18" t="str">
        <f>_xlfn.XLOOKUP(D559,[11]sheet!$B:$B,[11]sheet!$A:$A,0)</f>
        <v>PWK02D</v>
      </c>
    </row>
    <row r="560" spans="2:8">
      <c r="B560" s="24" t="s">
        <v>375</v>
      </c>
      <c r="C560" s="25" t="s">
        <v>376</v>
      </c>
      <c r="D560" s="26" t="s">
        <v>594</v>
      </c>
      <c r="E560" s="27" t="s">
        <v>1941</v>
      </c>
      <c r="F560" s="22" t="s">
        <v>1818</v>
      </c>
      <c r="G560" s="17" t="str">
        <f>_xlfn.XLOOKUP(D560,[5]Sheet1!$C:$C,[5]Sheet1!$F:$F,"-")</f>
        <v>Suheri</v>
      </c>
      <c r="H560" s="18" t="str">
        <f>_xlfn.XLOOKUP(D560,[11]sheet!$B:$B,[11]sheet!$A:$A,0)</f>
        <v>KRW20</v>
      </c>
    </row>
    <row r="561" spans="2:8">
      <c r="B561" s="24" t="s">
        <v>375</v>
      </c>
      <c r="C561" s="25" t="s">
        <v>376</v>
      </c>
      <c r="D561" s="26" t="s">
        <v>595</v>
      </c>
      <c r="E561" s="27" t="s">
        <v>1941</v>
      </c>
      <c r="F561" s="22" t="s">
        <v>1818</v>
      </c>
      <c r="G561" s="17" t="str">
        <f>_xlfn.XLOOKUP(D561,[5]Sheet1!$C:$C,[5]Sheet1!$F:$F,"-")</f>
        <v>Yanuar Firmansyah</v>
      </c>
      <c r="H561" s="18" t="str">
        <f>_xlfn.XLOOKUP(D561,[11]sheet!$B:$B,[11]sheet!$A:$A,0)</f>
        <v>KRW28B</v>
      </c>
    </row>
    <row r="562" spans="2:8">
      <c r="B562" s="24" t="s">
        <v>375</v>
      </c>
      <c r="C562" s="25" t="s">
        <v>376</v>
      </c>
      <c r="D562" s="26" t="s">
        <v>596</v>
      </c>
      <c r="E562" s="27" t="s">
        <v>1941</v>
      </c>
      <c r="F562" s="22" t="s">
        <v>1818</v>
      </c>
      <c r="G562" s="17" t="str">
        <f>_xlfn.XLOOKUP(D562,[5]Sheet1!$C:$C,[5]Sheet1!$F:$F,"-")</f>
        <v>Deden Ahmad Saepudin</v>
      </c>
      <c r="H562" s="18" t="str">
        <f>_xlfn.XLOOKUP(D562,[11]sheet!$B:$B,[11]sheet!$A:$A,0)</f>
        <v>PWK07D</v>
      </c>
    </row>
    <row r="563" spans="2:8">
      <c r="B563" s="24" t="s">
        <v>375</v>
      </c>
      <c r="C563" s="25" t="s">
        <v>376</v>
      </c>
      <c r="D563" s="26" t="s">
        <v>597</v>
      </c>
      <c r="E563" s="27" t="s">
        <v>1941</v>
      </c>
      <c r="F563" s="22" t="s">
        <v>1818</v>
      </c>
      <c r="G563" s="17" t="str">
        <f>_xlfn.XLOOKUP(D563,[5]Sheet1!$C:$C,[5]Sheet1!$F:$F,"-")</f>
        <v>Raza Alfianzy</v>
      </c>
      <c r="H563" s="18" t="str">
        <f>_xlfn.XLOOKUP(D563,[11]sheet!$B:$B,[11]sheet!$A:$A,0)</f>
        <v>PWK15M</v>
      </c>
    </row>
    <row r="564" spans="2:8">
      <c r="B564" s="24" t="s">
        <v>375</v>
      </c>
      <c r="C564" s="25" t="s">
        <v>376</v>
      </c>
      <c r="D564" s="26" t="s">
        <v>598</v>
      </c>
      <c r="E564" s="27" t="s">
        <v>1941</v>
      </c>
      <c r="F564" s="22" t="s">
        <v>1819</v>
      </c>
      <c r="G564" s="17" t="str">
        <f>_xlfn.XLOOKUP(D564,[5]Sheet1!$C:$C,[5]Sheet1!$F:$F,"-")</f>
        <v>Adi Viki, S.E</v>
      </c>
      <c r="H564" s="18" t="str">
        <f>_xlfn.XLOOKUP(D564,[11]sheet!$B:$B,[11]sheet!$A:$A,0)</f>
        <v>TSK05</v>
      </c>
    </row>
    <row r="565" spans="2:8">
      <c r="B565" s="24" t="s">
        <v>375</v>
      </c>
      <c r="C565" s="25" t="s">
        <v>376</v>
      </c>
      <c r="D565" s="26" t="s">
        <v>599</v>
      </c>
      <c r="E565" s="27" t="s">
        <v>1941</v>
      </c>
      <c r="F565" s="22" t="s">
        <v>1819</v>
      </c>
      <c r="G565" s="17" t="str">
        <f>_xlfn.XLOOKUP(D565,[5]Sheet1!$C:$C,[5]Sheet1!$F:$F,"-")</f>
        <v>Agung Maulana</v>
      </c>
      <c r="H565" s="18" t="str">
        <f>_xlfn.XLOOKUP(D565,[11]sheet!$B:$B,[11]sheet!$A:$A,0)</f>
        <v>SIN03A</v>
      </c>
    </row>
    <row r="566" spans="2:8">
      <c r="B566" s="24" t="s">
        <v>375</v>
      </c>
      <c r="C566" s="25" t="s">
        <v>376</v>
      </c>
      <c r="D566" s="26" t="s">
        <v>600</v>
      </c>
      <c r="E566" s="27" t="s">
        <v>1941</v>
      </c>
      <c r="F566" s="22" t="s">
        <v>1819</v>
      </c>
      <c r="G566" s="17" t="str">
        <f>_xlfn.XLOOKUP(D566,[5]Sheet1!$C:$C,[5]Sheet1!$F:$F,"-")</f>
        <v>Agung Maulana</v>
      </c>
      <c r="H566" s="18" t="str">
        <f>_xlfn.XLOOKUP(D566,[11]sheet!$B:$B,[11]sheet!$A:$A,0)</f>
        <v>SIN07A</v>
      </c>
    </row>
    <row r="567" spans="2:8">
      <c r="B567" s="24" t="s">
        <v>375</v>
      </c>
      <c r="C567" s="25" t="s">
        <v>376</v>
      </c>
      <c r="D567" s="26" t="s">
        <v>601</v>
      </c>
      <c r="E567" s="27" t="s">
        <v>1916</v>
      </c>
      <c r="F567" s="22" t="s">
        <v>1819</v>
      </c>
      <c r="G567" s="17" t="str">
        <f>_xlfn.XLOOKUP(D567,[5]Sheet1!$C:$C,[5]Sheet1!$F:$F,"-")</f>
        <v>Arief Firmansyah</v>
      </c>
      <c r="H567" s="18" t="str">
        <f>_xlfn.XLOOKUP(D567,[11]sheet!$B:$B,[11]sheet!$A:$A,0)</f>
        <v>SIN11A</v>
      </c>
    </row>
    <row r="568" spans="2:8">
      <c r="B568" s="24" t="s">
        <v>375</v>
      </c>
      <c r="C568" s="25" t="s">
        <v>376</v>
      </c>
      <c r="D568" s="26" t="s">
        <v>602</v>
      </c>
      <c r="E568" s="27" t="s">
        <v>1941</v>
      </c>
      <c r="F568" s="22" t="s">
        <v>1819</v>
      </c>
      <c r="G568" s="17" t="str">
        <f>_xlfn.XLOOKUP(D568,[5]Sheet1!$C:$C,[5]Sheet1!$F:$F,"-")</f>
        <v>Ervan Budi Nugraha, S.Kom</v>
      </c>
      <c r="H568" s="18" t="str">
        <f>_xlfn.XLOOKUP(D568,[11]sheet!$B:$B,[11]sheet!$A:$A,0)</f>
        <v>TSK03E</v>
      </c>
    </row>
    <row r="569" spans="2:8">
      <c r="B569" s="24" t="s">
        <v>375</v>
      </c>
      <c r="C569" s="25" t="s">
        <v>376</v>
      </c>
      <c r="D569" s="26" t="s">
        <v>603</v>
      </c>
      <c r="E569" s="27" t="s">
        <v>1941</v>
      </c>
      <c r="F569" s="22" t="s">
        <v>1819</v>
      </c>
      <c r="G569" s="17" t="str">
        <f>_xlfn.XLOOKUP(D569,[5]Sheet1!$C:$C,[5]Sheet1!$F:$F,"-")</f>
        <v>Ervan Budi Nugraha, S.Kom</v>
      </c>
      <c r="H569" s="18" t="str">
        <f>_xlfn.XLOOKUP(D569,[11]sheet!$B:$B,[11]sheet!$A:$A,0)</f>
        <v>TSK08</v>
      </c>
    </row>
    <row r="570" spans="2:8">
      <c r="B570" s="24" t="s">
        <v>375</v>
      </c>
      <c r="C570" s="25" t="s">
        <v>376</v>
      </c>
      <c r="D570" s="26" t="s">
        <v>604</v>
      </c>
      <c r="E570" s="27" t="s">
        <v>1941</v>
      </c>
      <c r="F570" s="22" t="s">
        <v>1819</v>
      </c>
      <c r="G570" s="17" t="str">
        <f>_xlfn.XLOOKUP(D570,[5]Sheet1!$C:$C,[5]Sheet1!$F:$F,"-")</f>
        <v>Fahrul Rizal</v>
      </c>
      <c r="H570" s="18" t="str">
        <f>_xlfn.XLOOKUP(D570,[11]sheet!$B:$B,[11]sheet!$A:$A,0)</f>
        <v>SIN09</v>
      </c>
    </row>
    <row r="571" spans="2:8">
      <c r="B571" s="24" t="s">
        <v>375</v>
      </c>
      <c r="C571" s="25" t="s">
        <v>376</v>
      </c>
      <c r="D571" s="26" t="s">
        <v>605</v>
      </c>
      <c r="E571" s="27" t="s">
        <v>1941</v>
      </c>
      <c r="F571" s="22" t="s">
        <v>1819</v>
      </c>
      <c r="G571" s="17" t="str">
        <f>_xlfn.XLOOKUP(D571,[5]Sheet1!$C:$C,[5]Sheet1!$F:$F,"-")</f>
        <v>Haggi Hermawan, S.Pd</v>
      </c>
      <c r="H571" s="18" t="str">
        <f>_xlfn.XLOOKUP(D571,[11]sheet!$B:$B,[11]sheet!$A:$A,0)</f>
        <v>TSK15</v>
      </c>
    </row>
    <row r="572" spans="2:8">
      <c r="B572" s="24" t="s">
        <v>375</v>
      </c>
      <c r="C572" s="25" t="s">
        <v>376</v>
      </c>
      <c r="D572" s="26" t="s">
        <v>606</v>
      </c>
      <c r="E572" s="27" t="s">
        <v>1941</v>
      </c>
      <c r="F572" s="22" t="s">
        <v>1819</v>
      </c>
      <c r="G572" s="17" t="str">
        <f>_xlfn.XLOOKUP(D572,[5]Sheet1!$C:$C,[5]Sheet1!$F:$F,"-")</f>
        <v>Irfan Anwar Musyadad, S.Pd</v>
      </c>
      <c r="H572" s="18" t="str">
        <f>_xlfn.XLOOKUP(D572,[11]sheet!$B:$B,[11]sheet!$A:$A,0)</f>
        <v>SIN02</v>
      </c>
    </row>
    <row r="573" spans="2:8">
      <c r="B573" s="24" t="s">
        <v>375</v>
      </c>
      <c r="C573" s="25" t="s">
        <v>376</v>
      </c>
      <c r="D573" s="26" t="s">
        <v>607</v>
      </c>
      <c r="E573" s="27" t="s">
        <v>1941</v>
      </c>
      <c r="F573" s="22" t="s">
        <v>1819</v>
      </c>
      <c r="G573" s="17" t="str">
        <f>_xlfn.XLOOKUP(D573,[5]Sheet1!$C:$C,[5]Sheet1!$F:$F,"-")</f>
        <v>Jenal Yusuf</v>
      </c>
      <c r="H573" s="18" t="str">
        <f>_xlfn.XLOOKUP(D573,[11]sheet!$B:$B,[11]sheet!$A:$A,0)</f>
        <v>TSK02</v>
      </c>
    </row>
    <row r="574" spans="2:8">
      <c r="B574" s="24" t="s">
        <v>375</v>
      </c>
      <c r="C574" s="25" t="s">
        <v>376</v>
      </c>
      <c r="D574" s="26" t="s">
        <v>608</v>
      </c>
      <c r="E574" s="27" t="s">
        <v>1916</v>
      </c>
      <c r="F574" s="22" t="s">
        <v>1819</v>
      </c>
      <c r="G574" s="17" t="str">
        <f>_xlfn.XLOOKUP(D574,[5]Sheet1!$C:$C,[5]Sheet1!$F:$F,"-")</f>
        <v>Jujun Juandi</v>
      </c>
      <c r="H574" s="18" t="str">
        <f>_xlfn.XLOOKUP(D574,[11]sheet!$B:$B,[11]sheet!$A:$A,0)</f>
        <v>SIN05A</v>
      </c>
    </row>
    <row r="575" spans="2:8">
      <c r="B575" s="24" t="s">
        <v>375</v>
      </c>
      <c r="C575" s="25" t="s">
        <v>376</v>
      </c>
      <c r="D575" s="26" t="s">
        <v>609</v>
      </c>
      <c r="E575" s="27" t="s">
        <v>1941</v>
      </c>
      <c r="F575" s="22" t="s">
        <v>1819</v>
      </c>
      <c r="G575" s="17" t="str">
        <f>_xlfn.XLOOKUP(D575,[5]Sheet1!$C:$C,[5]Sheet1!$F:$F,"-")</f>
        <v>Mahrus Ali</v>
      </c>
      <c r="H575" s="18" t="str">
        <f>_xlfn.XLOOKUP(D575,[11]sheet!$B:$B,[11]sheet!$A:$A,0)</f>
        <v>TSK01</v>
      </c>
    </row>
    <row r="576" spans="2:8">
      <c r="B576" s="24" t="s">
        <v>375</v>
      </c>
      <c r="C576" s="25" t="s">
        <v>376</v>
      </c>
      <c r="D576" s="26" t="s">
        <v>610</v>
      </c>
      <c r="E576" s="27" t="s">
        <v>1941</v>
      </c>
      <c r="F576" s="22" t="s">
        <v>1819</v>
      </c>
      <c r="G576" s="17" t="str">
        <f>_xlfn.XLOOKUP(D576,[5]Sheet1!$C:$C,[5]Sheet1!$F:$F,"-")</f>
        <v>Mochamad Alvin Viery Pratama</v>
      </c>
      <c r="H576" s="18" t="str">
        <f>_xlfn.XLOOKUP(D576,[11]sheet!$B:$B,[11]sheet!$A:$A,0)</f>
        <v>TSK19</v>
      </c>
    </row>
    <row r="577" spans="2:8">
      <c r="B577" s="24" t="s">
        <v>375</v>
      </c>
      <c r="C577" s="25" t="s">
        <v>376</v>
      </c>
      <c r="D577" s="26" t="s">
        <v>611</v>
      </c>
      <c r="E577" s="27" t="s">
        <v>1941</v>
      </c>
      <c r="F577" s="22" t="s">
        <v>1819</v>
      </c>
      <c r="G577" s="17" t="str">
        <f>_xlfn.XLOOKUP(D577,[5]Sheet1!$C:$C,[5]Sheet1!$F:$F,"-")</f>
        <v>Peri Rakasiwi, S.kom</v>
      </c>
      <c r="H577" s="18" t="str">
        <f>_xlfn.XLOOKUP(D577,[11]sheet!$B:$B,[11]sheet!$A:$A,0)</f>
        <v>SIN14</v>
      </c>
    </row>
    <row r="578" spans="2:8">
      <c r="B578" s="24" t="s">
        <v>375</v>
      </c>
      <c r="C578" s="25" t="s">
        <v>376</v>
      </c>
      <c r="D578" s="26" t="s">
        <v>612</v>
      </c>
      <c r="E578" s="27" t="s">
        <v>1941</v>
      </c>
      <c r="F578" s="22" t="s">
        <v>1819</v>
      </c>
      <c r="G578" s="17" t="str">
        <f>_xlfn.XLOOKUP(D578,[5]Sheet1!$C:$C,[5]Sheet1!$F:$F,"-")</f>
        <v>Ricki Wahyudi</v>
      </c>
      <c r="H578" s="18" t="str">
        <f>_xlfn.XLOOKUP(D578,[11]sheet!$B:$B,[11]sheet!$A:$A,0)</f>
        <v>TSK06C</v>
      </c>
    </row>
    <row r="579" spans="2:8">
      <c r="B579" s="24" t="s">
        <v>375</v>
      </c>
      <c r="C579" s="25" t="s">
        <v>376</v>
      </c>
      <c r="D579" s="26" t="s">
        <v>613</v>
      </c>
      <c r="E579" s="27" t="s">
        <v>1941</v>
      </c>
      <c r="F579" s="22" t="s">
        <v>1819</v>
      </c>
      <c r="G579" s="17" t="str">
        <f>_xlfn.XLOOKUP(D579,[5]Sheet1!$C:$C,[5]Sheet1!$F:$F,"-")</f>
        <v>Ridwan Muhammad Abdul Baqi</v>
      </c>
      <c r="H579" s="18" t="str">
        <f>_xlfn.XLOOKUP(D579,[11]sheet!$B:$B,[11]sheet!$A:$A,0)</f>
        <v>SIN31</v>
      </c>
    </row>
    <row r="580" spans="2:8">
      <c r="B580" s="24" t="s">
        <v>375</v>
      </c>
      <c r="C580" s="25" t="s">
        <v>376</v>
      </c>
      <c r="D580" s="26" t="s">
        <v>614</v>
      </c>
      <c r="E580" s="27" t="s">
        <v>1941</v>
      </c>
      <c r="F580" s="22" t="s">
        <v>1819</v>
      </c>
      <c r="G580" s="17" t="str">
        <f>_xlfn.XLOOKUP(D580,[5]Sheet1!$C:$C,[5]Sheet1!$F:$F,"-")</f>
        <v>Rio Gilang Prakasa</v>
      </c>
      <c r="H580" s="18" t="str">
        <f>_xlfn.XLOOKUP(D580,[11]sheet!$B:$B,[11]sheet!$A:$A,0)</f>
        <v>SIN29B</v>
      </c>
    </row>
    <row r="581" spans="2:8">
      <c r="B581" s="24" t="s">
        <v>375</v>
      </c>
      <c r="C581" s="25" t="s">
        <v>376</v>
      </c>
      <c r="D581" s="26" t="s">
        <v>615</v>
      </c>
      <c r="E581" s="27" t="s">
        <v>1941</v>
      </c>
      <c r="F581" s="22" t="s">
        <v>1819</v>
      </c>
      <c r="G581" s="17" t="str">
        <f>_xlfn.XLOOKUP(D581,[5]Sheet1!$C:$C,[5]Sheet1!$F:$F,"-")</f>
        <v>Rizki Harmawan</v>
      </c>
      <c r="H581" s="18" t="str">
        <f>_xlfn.XLOOKUP(D581,[11]sheet!$B:$B,[11]sheet!$A:$A,0)</f>
        <v>SIN20</v>
      </c>
    </row>
    <row r="582" spans="2:8">
      <c r="B582" s="24" t="s">
        <v>375</v>
      </c>
      <c r="C582" s="25" t="s">
        <v>376</v>
      </c>
      <c r="D582" s="26" t="s">
        <v>616</v>
      </c>
      <c r="E582" s="27" t="s">
        <v>1941</v>
      </c>
      <c r="F582" s="22" t="s">
        <v>1819</v>
      </c>
      <c r="G582" s="17" t="str">
        <f>_xlfn.XLOOKUP(D582,[5]Sheet1!$C:$C,[5]Sheet1!$F:$F,"-")</f>
        <v>Sansan Riswandi</v>
      </c>
      <c r="H582" s="18" t="str">
        <f>_xlfn.XLOOKUP(D582,[11]sheet!$B:$B,[11]sheet!$A:$A,0)</f>
        <v>TSK24</v>
      </c>
    </row>
    <row r="583" spans="2:8">
      <c r="B583" s="24" t="s">
        <v>375</v>
      </c>
      <c r="C583" s="25" t="s">
        <v>376</v>
      </c>
      <c r="D583" s="26" t="s">
        <v>617</v>
      </c>
      <c r="E583" s="27" t="s">
        <v>1941</v>
      </c>
      <c r="F583" s="22" t="s">
        <v>1819</v>
      </c>
      <c r="G583" s="17" t="str">
        <f>_xlfn.XLOOKUP(D583,[5]Sheet1!$C:$C,[5]Sheet1!$F:$F,"-")</f>
        <v>Soni Setiadi</v>
      </c>
      <c r="H583" s="18" t="str">
        <f>_xlfn.XLOOKUP(D583,[11]sheet!$B:$B,[11]sheet!$A:$A,0)</f>
        <v>SIN13</v>
      </c>
    </row>
    <row r="584" spans="2:8">
      <c r="B584" s="24" t="s">
        <v>375</v>
      </c>
      <c r="C584" s="25" t="s">
        <v>376</v>
      </c>
      <c r="D584" s="26" t="s">
        <v>618</v>
      </c>
      <c r="E584" s="27" t="s">
        <v>1941</v>
      </c>
      <c r="F584" s="22" t="s">
        <v>1819</v>
      </c>
      <c r="G584" s="17" t="str">
        <f>_xlfn.XLOOKUP(D584,[5]Sheet1!$C:$C,[5]Sheet1!$F:$F,"-")</f>
        <v>Soni Solehhudin</v>
      </c>
      <c r="H584" s="18" t="str">
        <f>_xlfn.XLOOKUP(D584,[11]sheet!$B:$B,[11]sheet!$A:$A,0)</f>
        <v>TSK13</v>
      </c>
    </row>
    <row r="585" spans="2:8">
      <c r="B585" s="24" t="s">
        <v>375</v>
      </c>
      <c r="C585" s="25" t="s">
        <v>376</v>
      </c>
      <c r="D585" s="26" t="s">
        <v>619</v>
      </c>
      <c r="E585" s="27" t="s">
        <v>1941</v>
      </c>
      <c r="F585" s="22" t="s">
        <v>1819</v>
      </c>
      <c r="G585" s="17" t="str">
        <f>_xlfn.XLOOKUP(D585,[5]Sheet1!$C:$C,[5]Sheet1!$F:$F,"-")</f>
        <v>Yopha Azizulindar</v>
      </c>
      <c r="H585" s="18" t="str">
        <f>_xlfn.XLOOKUP(D585,[11]sheet!$B:$B,[11]sheet!$A:$A,0)</f>
        <v>SIN26A</v>
      </c>
    </row>
    <row r="586" spans="2:8">
      <c r="B586" s="24" t="s">
        <v>375</v>
      </c>
      <c r="C586" s="25" t="s">
        <v>376</v>
      </c>
      <c r="D586" s="26" t="s">
        <v>620</v>
      </c>
      <c r="E586" s="27" t="s">
        <v>1941</v>
      </c>
      <c r="F586" s="22" t="s">
        <v>1820</v>
      </c>
      <c r="G586" s="17" t="str">
        <f>_xlfn.XLOOKUP(D586,[5]Sheet1!$C:$C,[5]Sheet1!$F:$F,"-")</f>
        <v>Adam Muhammad Ramdan</v>
      </c>
      <c r="H586" s="18" t="str">
        <f>_xlfn.XLOOKUP(D586,[11]sheet!$B:$B,[11]sheet!$A:$A,0)</f>
        <v>SOG49</v>
      </c>
    </row>
    <row r="587" spans="2:8">
      <c r="B587" s="24" t="s">
        <v>375</v>
      </c>
      <c r="C587" s="25" t="s">
        <v>376</v>
      </c>
      <c r="D587" s="26" t="s">
        <v>621</v>
      </c>
      <c r="E587" s="27" t="s">
        <v>1941</v>
      </c>
      <c r="F587" s="22" t="s">
        <v>1820</v>
      </c>
      <c r="G587" s="17" t="str">
        <f>_xlfn.XLOOKUP(D587,[5]Sheet1!$C:$C,[5]Sheet1!$F:$F,"-")</f>
        <v>Adi Hapri Perdiansyah</v>
      </c>
      <c r="H587" s="18" t="str">
        <f>_xlfn.XLOOKUP(D587,[11]sheet!$B:$B,[11]sheet!$A:$A,0)</f>
        <v>SOG17D</v>
      </c>
    </row>
    <row r="588" spans="2:8">
      <c r="B588" s="24" t="s">
        <v>375</v>
      </c>
      <c r="C588" s="25" t="s">
        <v>376</v>
      </c>
      <c r="D588" s="26" t="s">
        <v>622</v>
      </c>
      <c r="E588" s="27" t="s">
        <v>1941</v>
      </c>
      <c r="F588" s="22" t="s">
        <v>1820</v>
      </c>
      <c r="G588" s="17" t="str">
        <f>_xlfn.XLOOKUP(D588,[5]Sheet1!$C:$C,[5]Sheet1!$F:$F,"-")</f>
        <v>Ahmad Misik Akyas Al-Kaesy</v>
      </c>
      <c r="H588" s="18" t="str">
        <f>_xlfn.XLOOKUP(D588,[11]sheet!$B:$B,[11]sheet!$A:$A,0)</f>
        <v>BDO97</v>
      </c>
    </row>
    <row r="589" spans="2:8">
      <c r="B589" s="24" t="s">
        <v>375</v>
      </c>
      <c r="C589" s="25" t="s">
        <v>376</v>
      </c>
      <c r="D589" s="26" t="s">
        <v>623</v>
      </c>
      <c r="E589" s="27" t="s">
        <v>1916</v>
      </c>
      <c r="F589" s="22" t="s">
        <v>1820</v>
      </c>
      <c r="G589" s="17" t="str">
        <f>_xlfn.XLOOKUP(D589,[5]Sheet1!$C:$C,[5]Sheet1!$F:$F,"-")</f>
        <v>Ahmad Misik Akyas Al-Kaesy</v>
      </c>
      <c r="H589" s="18" t="str">
        <f>_xlfn.XLOOKUP(D589,[11]sheet!$B:$B,[11]sheet!$A:$A,0)</f>
        <v>BDO24</v>
      </c>
    </row>
    <row r="590" spans="2:8">
      <c r="B590" s="24" t="s">
        <v>375</v>
      </c>
      <c r="C590" s="25" t="s">
        <v>376</v>
      </c>
      <c r="D590" s="26" t="s">
        <v>624</v>
      </c>
      <c r="E590" s="27" t="s">
        <v>1941</v>
      </c>
      <c r="F590" s="22" t="s">
        <v>1820</v>
      </c>
      <c r="G590" s="17" t="str">
        <f>_xlfn.XLOOKUP(D590,[5]Sheet1!$C:$C,[5]Sheet1!$F:$F,"-")</f>
        <v>Cecep Ramadhan Heryana</v>
      </c>
      <c r="H590" s="18" t="str">
        <f>_xlfn.XLOOKUP(D590,[11]sheet!$B:$B,[11]sheet!$A:$A,0)</f>
        <v>BDO98</v>
      </c>
    </row>
    <row r="591" spans="2:8">
      <c r="B591" s="24" t="s">
        <v>375</v>
      </c>
      <c r="C591" s="25" t="s">
        <v>376</v>
      </c>
      <c r="D591" s="26" t="s">
        <v>625</v>
      </c>
      <c r="E591" s="27" t="s">
        <v>1941</v>
      </c>
      <c r="F591" s="22" t="s">
        <v>1820</v>
      </c>
      <c r="G591" s="17" t="str">
        <f>_xlfn.XLOOKUP(D591,[5]Sheet1!$C:$C,[5]Sheet1!$F:$F,"-")</f>
        <v>Cucun Iryanto</v>
      </c>
      <c r="H591" s="18" t="str">
        <f>_xlfn.XLOOKUP(D591,[11]sheet!$B:$B,[11]sheet!$A:$A,0)</f>
        <v>SOG07A</v>
      </c>
    </row>
    <row r="592" spans="2:8">
      <c r="B592" s="24" t="s">
        <v>375</v>
      </c>
      <c r="C592" s="25" t="s">
        <v>376</v>
      </c>
      <c r="D592" s="26" t="s">
        <v>626</v>
      </c>
      <c r="E592" s="27" t="s">
        <v>1941</v>
      </c>
      <c r="F592" s="22" t="s">
        <v>1820</v>
      </c>
      <c r="G592" s="17" t="str">
        <f>_xlfn.XLOOKUP(D592,[5]Sheet1!$C:$C,[5]Sheet1!$F:$F,"-")</f>
        <v>J. Hilmy Malik</v>
      </c>
      <c r="H592" s="18" t="str">
        <f>_xlfn.XLOOKUP(D592,[11]sheet!$B:$B,[11]sheet!$A:$A,0)</f>
        <v>SOG26</v>
      </c>
    </row>
    <row r="593" spans="2:8">
      <c r="B593" s="24" t="s">
        <v>375</v>
      </c>
      <c r="C593" s="25" t="s">
        <v>376</v>
      </c>
      <c r="D593" s="26" t="s">
        <v>627</v>
      </c>
      <c r="E593" s="27" t="s">
        <v>1941</v>
      </c>
      <c r="F593" s="22" t="s">
        <v>1820</v>
      </c>
      <c r="G593" s="17" t="str">
        <f>_xlfn.XLOOKUP(D593,[5]Sheet1!$C:$C,[5]Sheet1!$F:$F,"-")</f>
        <v>Mochamad Wildan Fahddino</v>
      </c>
      <c r="H593" s="18" t="str">
        <f>_xlfn.XLOOKUP(D593,[11]sheet!$B:$B,[11]sheet!$A:$A,0)</f>
        <v>SOG27</v>
      </c>
    </row>
    <row r="594" spans="2:8">
      <c r="B594" s="24" t="s">
        <v>375</v>
      </c>
      <c r="C594" s="25" t="s">
        <v>376</v>
      </c>
      <c r="D594" s="26" t="s">
        <v>628</v>
      </c>
      <c r="E594" s="27" t="s">
        <v>1941</v>
      </c>
      <c r="F594" s="22" t="s">
        <v>1820</v>
      </c>
      <c r="G594" s="17" t="str">
        <f>_xlfn.XLOOKUP(D594,[5]Sheet1!$C:$C,[5]Sheet1!$F:$F,"-")</f>
        <v>Muhammad Dwi Fawzi Hakim</v>
      </c>
      <c r="H594" s="18" t="str">
        <f>_xlfn.XLOOKUP(D594,[11]sheet!$B:$B,[11]sheet!$A:$A,0)</f>
        <v>SOG05A</v>
      </c>
    </row>
    <row r="595" spans="2:8">
      <c r="B595" s="24" t="s">
        <v>375</v>
      </c>
      <c r="C595" s="25" t="s">
        <v>376</v>
      </c>
      <c r="D595" s="26" t="s">
        <v>629</v>
      </c>
      <c r="E595" s="27" t="s">
        <v>1941</v>
      </c>
      <c r="F595" s="22" t="s">
        <v>1820</v>
      </c>
      <c r="G595" s="17" t="str">
        <f>_xlfn.XLOOKUP(D595,[5]Sheet1!$C:$C,[5]Sheet1!$F:$F,"-")</f>
        <v>Muhammad Dwi Fawzi Hakim</v>
      </c>
      <c r="H595" s="18" t="str">
        <f>_xlfn.XLOOKUP(D595,[11]sheet!$B:$B,[11]sheet!$A:$A,0)</f>
        <v>SOG22</v>
      </c>
    </row>
    <row r="596" spans="2:8">
      <c r="B596" s="24" t="s">
        <v>375</v>
      </c>
      <c r="C596" s="25" t="s">
        <v>376</v>
      </c>
      <c r="D596" s="26" t="s">
        <v>630</v>
      </c>
      <c r="E596" s="27" t="s">
        <v>1941</v>
      </c>
      <c r="F596" s="22" t="s">
        <v>1820</v>
      </c>
      <c r="G596" s="17" t="str">
        <f>_xlfn.XLOOKUP(D596,[5]Sheet1!$C:$C,[5]Sheet1!$F:$F,"-")</f>
        <v>Muhammad Fariz Arief Rachman</v>
      </c>
      <c r="H596" s="18" t="str">
        <f>_xlfn.XLOOKUP(D596,[11]sheet!$B:$B,[11]sheet!$A:$A,0)</f>
        <v>BDO88</v>
      </c>
    </row>
    <row r="597" spans="2:8">
      <c r="B597" s="24" t="s">
        <v>375</v>
      </c>
      <c r="C597" s="25" t="s">
        <v>376</v>
      </c>
      <c r="D597" s="26" t="s">
        <v>631</v>
      </c>
      <c r="E597" s="27" t="s">
        <v>1941</v>
      </c>
      <c r="F597" s="22" t="s">
        <v>1820</v>
      </c>
      <c r="G597" s="17" t="str">
        <f>_xlfn.XLOOKUP(D597,[5]Sheet1!$C:$C,[5]Sheet1!$F:$F,"-")</f>
        <v>Restu Fauzi</v>
      </c>
      <c r="H597" s="18" t="str">
        <f>_xlfn.XLOOKUP(D597,[11]sheet!$B:$B,[11]sheet!$A:$A,0)</f>
        <v>SOG34</v>
      </c>
    </row>
    <row r="598" spans="2:8">
      <c r="B598" s="24" t="s">
        <v>375</v>
      </c>
      <c r="C598" s="25" t="s">
        <v>376</v>
      </c>
      <c r="D598" s="26" t="s">
        <v>632</v>
      </c>
      <c r="E598" s="27" t="s">
        <v>1941</v>
      </c>
      <c r="F598" s="22" t="s">
        <v>1820</v>
      </c>
      <c r="G598" s="17" t="str">
        <f>_xlfn.XLOOKUP(D598,[5]Sheet1!$C:$C,[5]Sheet1!$F:$F,"-")</f>
        <v>Rian Anjaswara</v>
      </c>
      <c r="H598" s="18" t="str">
        <f>_xlfn.XLOOKUP(D598,[11]sheet!$B:$B,[11]sheet!$A:$A,0)</f>
        <v>BDO01A</v>
      </c>
    </row>
    <row r="599" spans="2:8">
      <c r="B599" s="24" t="s">
        <v>375</v>
      </c>
      <c r="C599" s="25" t="s">
        <v>376</v>
      </c>
      <c r="D599" s="26" t="s">
        <v>633</v>
      </c>
      <c r="E599" s="27" t="s">
        <v>1941</v>
      </c>
      <c r="F599" s="22" t="s">
        <v>1820</v>
      </c>
      <c r="G599" s="17" t="str">
        <f>_xlfn.XLOOKUP(D599,[5]Sheet1!$C:$C,[5]Sheet1!$F:$F,"-")</f>
        <v>Rizki Gunawan</v>
      </c>
      <c r="H599" s="18" t="str">
        <f>_xlfn.XLOOKUP(D599,[11]sheet!$B:$B,[11]sheet!$A:$A,0)</f>
        <v>BDO21A</v>
      </c>
    </row>
    <row r="600" spans="2:8">
      <c r="B600" s="24" t="s">
        <v>375</v>
      </c>
      <c r="C600" s="25" t="s">
        <v>376</v>
      </c>
      <c r="D600" s="26" t="s">
        <v>634</v>
      </c>
      <c r="E600" s="27" t="s">
        <v>1941</v>
      </c>
      <c r="F600" s="22" t="s">
        <v>1820</v>
      </c>
      <c r="G600" s="17" t="str">
        <f>_xlfn.XLOOKUP(D600,[5]Sheet1!$C:$C,[5]Sheet1!$F:$F,"-")</f>
        <v>Toni</v>
      </c>
      <c r="H600" s="18" t="str">
        <f>_xlfn.XLOOKUP(D600,[11]sheet!$B:$B,[11]sheet!$A:$A,0)</f>
        <v>SOG03A</v>
      </c>
    </row>
    <row r="601" spans="2:8">
      <c r="B601" s="24" t="s">
        <v>375</v>
      </c>
      <c r="C601" s="25" t="s">
        <v>376</v>
      </c>
      <c r="D601" s="26" t="s">
        <v>635</v>
      </c>
      <c r="E601" s="27" t="s">
        <v>1941</v>
      </c>
      <c r="F601" s="22" t="s">
        <v>1821</v>
      </c>
      <c r="G601" s="17" t="str">
        <f>_xlfn.XLOOKUP(D601,[5]Sheet1!$C:$C,[5]Sheet1!$F:$F,"-")</f>
        <v>Adi Triandi</v>
      </c>
      <c r="H601" s="18" t="str">
        <f>_xlfn.XLOOKUP(D601,[11]sheet!$B:$B,[11]sheet!$A:$A,0)</f>
        <v>KNG10</v>
      </c>
    </row>
    <row r="602" spans="2:8">
      <c r="B602" s="24" t="s">
        <v>375</v>
      </c>
      <c r="C602" s="25" t="s">
        <v>376</v>
      </c>
      <c r="D602" s="26" t="s">
        <v>636</v>
      </c>
      <c r="E602" s="27" t="s">
        <v>1941</v>
      </c>
      <c r="F602" s="22" t="s">
        <v>1821</v>
      </c>
      <c r="G602" s="17" t="str">
        <f>_xlfn.XLOOKUP(D602,[5]Sheet1!$C:$C,[5]Sheet1!$F:$F,"-")</f>
        <v>Cahya Purnama</v>
      </c>
      <c r="H602" s="18" t="str">
        <f>_xlfn.XLOOKUP(D602,[11]sheet!$B:$B,[11]sheet!$A:$A,0)</f>
        <v>KNG28</v>
      </c>
    </row>
    <row r="603" spans="2:8">
      <c r="B603" s="24" t="s">
        <v>375</v>
      </c>
      <c r="C603" s="25" t="s">
        <v>376</v>
      </c>
      <c r="D603" s="26" t="s">
        <v>637</v>
      </c>
      <c r="E603" s="27" t="s">
        <v>1941</v>
      </c>
      <c r="F603" s="22" t="s">
        <v>1821</v>
      </c>
      <c r="G603" s="17" t="str">
        <f>_xlfn.XLOOKUP(D603,[5]Sheet1!$C:$C,[5]Sheet1!$F:$F,"-")</f>
        <v>Fani Grahamulya Gandamiharja</v>
      </c>
      <c r="H603" s="18" t="str">
        <f>_xlfn.XLOOKUP(D603,[11]sheet!$B:$B,[11]sheet!$A:$A,0)</f>
        <v>KNG04</v>
      </c>
    </row>
    <row r="604" spans="2:8">
      <c r="B604" s="24" t="s">
        <v>375</v>
      </c>
      <c r="C604" s="25" t="s">
        <v>376</v>
      </c>
      <c r="D604" s="26" t="s">
        <v>638</v>
      </c>
      <c r="E604" s="27" t="s">
        <v>1941</v>
      </c>
      <c r="F604" s="22" t="s">
        <v>1821</v>
      </c>
      <c r="G604" s="17" t="str">
        <f>_xlfn.XLOOKUP(D604,[5]Sheet1!$C:$C,[5]Sheet1!$F:$F,"-")</f>
        <v>Muhamad Iqbal Firdaus</v>
      </c>
      <c r="H604" s="18" t="str">
        <f>_xlfn.XLOOKUP(D604,[11]sheet!$B:$B,[11]sheet!$A:$A,0)</f>
        <v>KNG18</v>
      </c>
    </row>
    <row r="605" spans="2:8">
      <c r="B605" s="24" t="s">
        <v>375</v>
      </c>
      <c r="C605" s="25" t="s">
        <v>376</v>
      </c>
      <c r="D605" s="26" t="s">
        <v>639</v>
      </c>
      <c r="E605" s="27" t="s">
        <v>1941</v>
      </c>
      <c r="F605" s="22" t="s">
        <v>1821</v>
      </c>
      <c r="G605" s="17" t="str">
        <f>_xlfn.XLOOKUP(D605,[5]Sheet1!$C:$C,[5]Sheet1!$F:$F,"-")</f>
        <v>Muhamad Lukman Hakim</v>
      </c>
      <c r="H605" s="18" t="str">
        <f>_xlfn.XLOOKUP(D605,[11]sheet!$B:$B,[11]sheet!$A:$A,0)</f>
        <v>KNG03A</v>
      </c>
    </row>
    <row r="606" spans="2:8">
      <c r="B606" s="24" t="s">
        <v>375</v>
      </c>
      <c r="C606" s="25" t="s">
        <v>376</v>
      </c>
      <c r="D606" s="26" t="s">
        <v>640</v>
      </c>
      <c r="E606" s="27" t="s">
        <v>1941</v>
      </c>
      <c r="F606" s="22" t="s">
        <v>1821</v>
      </c>
      <c r="G606" s="17" t="str">
        <f>_xlfn.XLOOKUP(D606,[5]Sheet1!$C:$C,[5]Sheet1!$F:$F,"-")</f>
        <v>Rachman Mulyawan</v>
      </c>
      <c r="H606" s="18" t="str">
        <f>_xlfn.XLOOKUP(D606,[11]sheet!$B:$B,[11]sheet!$A:$A,0)</f>
        <v>KNG11</v>
      </c>
    </row>
    <row r="607" spans="2:8">
      <c r="B607" s="24" t="s">
        <v>375</v>
      </c>
      <c r="C607" s="25" t="s">
        <v>376</v>
      </c>
      <c r="D607" s="26" t="s">
        <v>641</v>
      </c>
      <c r="E607" s="27" t="s">
        <v>1941</v>
      </c>
      <c r="F607" s="22" t="s">
        <v>1821</v>
      </c>
      <c r="G607" s="17" t="str">
        <f>_xlfn.XLOOKUP(D607,[5]Sheet1!$C:$C,[5]Sheet1!$F:$F,"-")</f>
        <v>Rizal Raetriansyah</v>
      </c>
      <c r="H607" s="18" t="str">
        <f>_xlfn.XLOOKUP(D607,[11]sheet!$B:$B,[11]sheet!$A:$A,0)</f>
        <v>KNG26</v>
      </c>
    </row>
    <row r="608" spans="2:8">
      <c r="B608" s="24" t="s">
        <v>375</v>
      </c>
      <c r="C608" s="25" t="s">
        <v>376</v>
      </c>
      <c r="D608" s="26" t="s">
        <v>642</v>
      </c>
      <c r="E608" s="27" t="s">
        <v>1941</v>
      </c>
      <c r="F608" s="22" t="s">
        <v>1821</v>
      </c>
      <c r="G608" s="17" t="str">
        <f>_xlfn.XLOOKUP(D608,[5]Sheet1!$C:$C,[5]Sheet1!$F:$F,"-")</f>
        <v>Rizki Ahmad Fauzi</v>
      </c>
      <c r="H608" s="18" t="str">
        <f>_xlfn.XLOOKUP(D608,[11]sheet!$B:$B,[11]sheet!$A:$A,0)</f>
        <v>KNG07</v>
      </c>
    </row>
    <row r="609" spans="2:8">
      <c r="B609" s="24" t="s">
        <v>375</v>
      </c>
      <c r="C609" s="25" t="s">
        <v>376</v>
      </c>
      <c r="D609" s="26" t="s">
        <v>643</v>
      </c>
      <c r="E609" s="27" t="s">
        <v>1941</v>
      </c>
      <c r="F609" s="22" t="s">
        <v>1822</v>
      </c>
      <c r="G609" s="17" t="str">
        <f>_xlfn.XLOOKUP(D609,[5]Sheet1!$C:$C,[5]Sheet1!$F:$F,"-")</f>
        <v>Aly Irsyad Robani</v>
      </c>
      <c r="H609" s="18" t="str">
        <f>_xlfn.XLOOKUP(D609,[11]sheet!$B:$B,[11]sheet!$A:$A,0)</f>
        <v>SOG12E</v>
      </c>
    </row>
    <row r="610" spans="2:8">
      <c r="B610" s="24" t="s">
        <v>375</v>
      </c>
      <c r="C610" s="25" t="s">
        <v>376</v>
      </c>
      <c r="D610" s="26" t="s">
        <v>644</v>
      </c>
      <c r="E610" s="27" t="s">
        <v>1941</v>
      </c>
      <c r="F610" s="22" t="s">
        <v>1822</v>
      </c>
      <c r="G610" s="17" t="str">
        <f>_xlfn.XLOOKUP(D610,[5]Sheet1!$C:$C,[5]Sheet1!$F:$F,"-")</f>
        <v>Anggiardy Prayudha</v>
      </c>
      <c r="H610" s="18" t="str">
        <f>_xlfn.XLOOKUP(D610,[11]sheet!$B:$B,[11]sheet!$A:$A,0)</f>
        <v>BDO99</v>
      </c>
    </row>
    <row r="611" spans="2:8">
      <c r="B611" s="24" t="s">
        <v>375</v>
      </c>
      <c r="C611" s="25" t="s">
        <v>376</v>
      </c>
      <c r="D611" s="26" t="s">
        <v>645</v>
      </c>
      <c r="E611" s="27" t="s">
        <v>1941</v>
      </c>
      <c r="F611" s="22" t="s">
        <v>1822</v>
      </c>
      <c r="G611" s="17" t="str">
        <f>_xlfn.XLOOKUP(D611,[5]Sheet1!$C:$C,[5]Sheet1!$F:$F,"-")</f>
        <v>Azka Nujjiya Fauzan</v>
      </c>
      <c r="H611" s="18" t="str">
        <f>_xlfn.XLOOKUP(D611,[11]sheet!$B:$B,[11]sheet!$A:$A,0)</f>
        <v>BDO89</v>
      </c>
    </row>
    <row r="612" spans="2:8">
      <c r="B612" s="24" t="s">
        <v>375</v>
      </c>
      <c r="C612" s="25" t="s">
        <v>376</v>
      </c>
      <c r="D612" s="26" t="s">
        <v>646</v>
      </c>
      <c r="E612" s="27" t="s">
        <v>1941</v>
      </c>
      <c r="F612" s="22" t="s">
        <v>1822</v>
      </c>
      <c r="G612" s="17" t="str">
        <f>_xlfn.XLOOKUP(D612,[5]Sheet1!$C:$C,[5]Sheet1!$F:$F,"-")</f>
        <v>Dadan Firmansyah</v>
      </c>
      <c r="H612" s="18" t="str">
        <f>_xlfn.XLOOKUP(D612,[11]sheet!$B:$B,[11]sheet!$A:$A,0)</f>
        <v>SOG02C</v>
      </c>
    </row>
    <row r="613" spans="2:8">
      <c r="B613" s="24" t="s">
        <v>375</v>
      </c>
      <c r="C613" s="25" t="s">
        <v>376</v>
      </c>
      <c r="D613" s="26" t="s">
        <v>647</v>
      </c>
      <c r="E613" s="27" t="s">
        <v>1941</v>
      </c>
      <c r="F613" s="22" t="s">
        <v>1822</v>
      </c>
      <c r="G613" s="17" t="str">
        <f>_xlfn.XLOOKUP(D613,[5]Sheet1!$C:$C,[5]Sheet1!$F:$F,"-")</f>
        <v>Deni Mardiana Ruswandi</v>
      </c>
      <c r="H613" s="18" t="str">
        <f>_xlfn.XLOOKUP(D613,[11]sheet!$B:$B,[11]sheet!$A:$A,0)</f>
        <v>SOG13C</v>
      </c>
    </row>
    <row r="614" spans="2:8">
      <c r="B614" s="24" t="s">
        <v>375</v>
      </c>
      <c r="C614" s="25" t="s">
        <v>376</v>
      </c>
      <c r="D614" s="26" t="s">
        <v>648</v>
      </c>
      <c r="E614" s="27" t="s">
        <v>1941</v>
      </c>
      <c r="F614" s="22" t="s">
        <v>1822</v>
      </c>
      <c r="G614" s="17" t="str">
        <f>_xlfn.XLOOKUP(D614,[5]Sheet1!$C:$C,[5]Sheet1!$F:$F,"-")</f>
        <v>Kiptiah</v>
      </c>
      <c r="H614" s="18" t="str">
        <f>_xlfn.XLOOKUP(D614,[11]sheet!$B:$B,[11]sheet!$A:$A,0)</f>
        <v>BDO93</v>
      </c>
    </row>
    <row r="615" spans="2:8">
      <c r="B615" s="24" t="s">
        <v>375</v>
      </c>
      <c r="C615" s="25" t="s">
        <v>376</v>
      </c>
      <c r="D615" s="26" t="s">
        <v>649</v>
      </c>
      <c r="E615" s="27" t="s">
        <v>1941</v>
      </c>
      <c r="F615" s="22" t="s">
        <v>1822</v>
      </c>
      <c r="G615" s="17" t="str">
        <f>_xlfn.XLOOKUP(D615,[5]Sheet1!$C:$C,[5]Sheet1!$F:$F,"-")</f>
        <v>Krisna Aditya Putra</v>
      </c>
      <c r="H615" s="18" t="str">
        <f>_xlfn.XLOOKUP(D615,[11]sheet!$B:$B,[11]sheet!$A:$A,0)</f>
        <v>SOG23</v>
      </c>
    </row>
    <row r="616" spans="2:8">
      <c r="B616" s="24" t="s">
        <v>375</v>
      </c>
      <c r="C616" s="25" t="s">
        <v>376</v>
      </c>
      <c r="D616" s="26" t="s">
        <v>650</v>
      </c>
      <c r="E616" s="27" t="s">
        <v>1941</v>
      </c>
      <c r="F616" s="22" t="s">
        <v>1822</v>
      </c>
      <c r="G616" s="17" t="str">
        <f>_xlfn.XLOOKUP(D616,[5]Sheet1!$C:$C,[5]Sheet1!$F:$F,"-")</f>
        <v>Muchamad Yasir Komaeni</v>
      </c>
      <c r="H616" s="18" t="str">
        <f>_xlfn.XLOOKUP(D616,[11]sheet!$B:$B,[11]sheet!$A:$A,0)</f>
        <v>SOG11E</v>
      </c>
    </row>
    <row r="617" spans="2:8">
      <c r="B617" s="24" t="s">
        <v>375</v>
      </c>
      <c r="C617" s="25" t="s">
        <v>376</v>
      </c>
      <c r="D617" s="26" t="s">
        <v>651</v>
      </c>
      <c r="E617" s="27" t="s">
        <v>1941</v>
      </c>
      <c r="F617" s="22" t="s">
        <v>1822</v>
      </c>
      <c r="G617" s="17" t="str">
        <f>_xlfn.XLOOKUP(D617,[5]Sheet1!$C:$C,[5]Sheet1!$F:$F,"-")</f>
        <v>Muhammad Farlan Dzulfikar</v>
      </c>
      <c r="H617" s="18" t="str">
        <f>_xlfn.XLOOKUP(D617,[11]sheet!$B:$B,[11]sheet!$A:$A,0)</f>
        <v>SOG33</v>
      </c>
    </row>
    <row r="618" spans="2:8">
      <c r="B618" s="24" t="s">
        <v>375</v>
      </c>
      <c r="C618" s="25" t="s">
        <v>376</v>
      </c>
      <c r="D618" s="26" t="s">
        <v>652</v>
      </c>
      <c r="E618" s="27" t="s">
        <v>1941</v>
      </c>
      <c r="F618" s="22" t="s">
        <v>1822</v>
      </c>
      <c r="G618" s="17" t="str">
        <f>_xlfn.XLOOKUP(D618,[5]Sheet1!$C:$C,[5]Sheet1!$F:$F,"-")</f>
        <v>Nezar Hikmatiar</v>
      </c>
      <c r="H618" s="18" t="str">
        <f>_xlfn.XLOOKUP(D618,[11]sheet!$B:$B,[11]sheet!$A:$A,0)</f>
        <v>BDO05A</v>
      </c>
    </row>
    <row r="619" spans="2:8">
      <c r="B619" s="24" t="s">
        <v>375</v>
      </c>
      <c r="C619" s="25" t="s">
        <v>376</v>
      </c>
      <c r="D619" s="26" t="s">
        <v>653</v>
      </c>
      <c r="E619" s="27" t="s">
        <v>1941</v>
      </c>
      <c r="F619" s="22" t="s">
        <v>33</v>
      </c>
      <c r="G619" s="17" t="str">
        <f>_xlfn.XLOOKUP(D619,[5]Sheet1!$C:$C,[5]Sheet1!$F:$F,"-")</f>
        <v>Ade Setiawan</v>
      </c>
      <c r="H619" s="18" t="str">
        <f>_xlfn.XLOOKUP(D619,[11]sheet!$B:$B,[11]sheet!$A:$A,0)</f>
        <v>SMB11B</v>
      </c>
    </row>
    <row r="620" spans="2:8">
      <c r="B620" s="24" t="s">
        <v>375</v>
      </c>
      <c r="C620" s="25" t="s">
        <v>376</v>
      </c>
      <c r="D620" s="26" t="s">
        <v>654</v>
      </c>
      <c r="E620" s="27" t="s">
        <v>1941</v>
      </c>
      <c r="F620" s="22" t="s">
        <v>33</v>
      </c>
      <c r="G620" s="17" t="str">
        <f>_xlfn.XLOOKUP(D620,[5]Sheet1!$C:$C,[5]Sheet1!$F:$F,"-")</f>
        <v>Adi Riyana</v>
      </c>
      <c r="H620" s="18" t="str">
        <f>_xlfn.XLOOKUP(D620,[11]sheet!$B:$B,[11]sheet!$A:$A,0)</f>
        <v>SMB08B</v>
      </c>
    </row>
    <row r="621" spans="2:8">
      <c r="B621" s="24" t="s">
        <v>375</v>
      </c>
      <c r="C621" s="25" t="s">
        <v>376</v>
      </c>
      <c r="D621" s="26" t="s">
        <v>655</v>
      </c>
      <c r="E621" s="27" t="s">
        <v>1941</v>
      </c>
      <c r="F621" s="22" t="s">
        <v>33</v>
      </c>
      <c r="G621" s="17" t="str">
        <f>_xlfn.XLOOKUP(D621,[5]Sheet1!$C:$C,[5]Sheet1!$F:$F,"-")</f>
        <v>Dadan Ramdan</v>
      </c>
      <c r="H621" s="18" t="str">
        <f>_xlfn.XLOOKUP(D621,[11]sheet!$B:$B,[11]sheet!$A:$A,0)</f>
        <v>SMB02B</v>
      </c>
    </row>
    <row r="622" spans="2:8">
      <c r="B622" s="24" t="s">
        <v>375</v>
      </c>
      <c r="C622" s="25" t="s">
        <v>376</v>
      </c>
      <c r="D622" s="26" t="s">
        <v>656</v>
      </c>
      <c r="E622" s="27" t="s">
        <v>1941</v>
      </c>
      <c r="F622" s="22" t="s">
        <v>33</v>
      </c>
      <c r="G622" s="17" t="str">
        <f>_xlfn.XLOOKUP(D622,[5]Sheet1!$C:$C,[5]Sheet1!$F:$F,"-")</f>
        <v>Dany Kurniawan</v>
      </c>
      <c r="H622" s="18" t="str">
        <f>_xlfn.XLOOKUP(D622,[11]sheet!$B:$B,[11]sheet!$A:$A,0)</f>
        <v>CRN03E</v>
      </c>
    </row>
    <row r="623" spans="2:8">
      <c r="B623" s="24" t="s">
        <v>375</v>
      </c>
      <c r="C623" s="25" t="s">
        <v>376</v>
      </c>
      <c r="D623" s="26" t="s">
        <v>657</v>
      </c>
      <c r="E623" s="27" t="s">
        <v>1941</v>
      </c>
      <c r="F623" s="22" t="s">
        <v>33</v>
      </c>
      <c r="G623" s="17" t="str">
        <f>_xlfn.XLOOKUP(D623,[5]Sheet1!$C:$C,[5]Sheet1!$F:$F,"-")</f>
        <v>Kiki Nugraha</v>
      </c>
      <c r="H623" s="18" t="str">
        <f>_xlfn.XLOOKUP(D623,[11]sheet!$B:$B,[11]sheet!$A:$A,0)</f>
        <v>SMB13C</v>
      </c>
    </row>
    <row r="624" spans="2:8">
      <c r="B624" s="24" t="s">
        <v>375</v>
      </c>
      <c r="C624" s="25" t="s">
        <v>376</v>
      </c>
      <c r="D624" s="26" t="s">
        <v>658</v>
      </c>
      <c r="E624" s="27" t="s">
        <v>1941</v>
      </c>
      <c r="F624" s="22" t="s">
        <v>33</v>
      </c>
      <c r="G624" s="17" t="str">
        <f>_xlfn.XLOOKUP(D624,[5]Sheet1!$C:$C,[5]Sheet1!$F:$F,"-")</f>
        <v>Kuswanto Hendriyana</v>
      </c>
      <c r="H624" s="18" t="str">
        <f>_xlfn.XLOOKUP(D624,[11]sheet!$B:$B,[11]sheet!$A:$A,0)</f>
        <v>SMB10C</v>
      </c>
    </row>
    <row r="625" spans="2:8">
      <c r="B625" s="24" t="s">
        <v>375</v>
      </c>
      <c r="C625" s="25" t="s">
        <v>376</v>
      </c>
      <c r="D625" s="26" t="s">
        <v>659</v>
      </c>
      <c r="E625" s="27" t="s">
        <v>1941</v>
      </c>
      <c r="F625" s="22" t="s">
        <v>33</v>
      </c>
      <c r="G625" s="17" t="str">
        <f>_xlfn.XLOOKUP(D625,[5]Sheet1!$C:$C,[5]Sheet1!$F:$F,"-")</f>
        <v>Muhammad Akbar Cokro Pamungkas</v>
      </c>
      <c r="H625" s="18" t="str">
        <f>_xlfn.XLOOKUP(D625,[11]sheet!$B:$B,[11]sheet!$A:$A,0)</f>
        <v>SMB05D</v>
      </c>
    </row>
    <row r="626" spans="2:8">
      <c r="B626" s="24" t="s">
        <v>375</v>
      </c>
      <c r="C626" s="25" t="s">
        <v>376</v>
      </c>
      <c r="D626" s="26" t="s">
        <v>660</v>
      </c>
      <c r="E626" s="27" t="s">
        <v>1941</v>
      </c>
      <c r="F626" s="22" t="s">
        <v>33</v>
      </c>
      <c r="G626" s="17" t="str">
        <f>_xlfn.XLOOKUP(D626,[5]Sheet1!$C:$C,[5]Sheet1!$F:$F,"-")</f>
        <v>Muhammad Rafi Febryawan</v>
      </c>
      <c r="H626" s="18" t="str">
        <f>_xlfn.XLOOKUP(D626,[11]sheet!$B:$B,[11]sheet!$A:$A,0)</f>
        <v>SMB14C</v>
      </c>
    </row>
    <row r="627" spans="2:8">
      <c r="B627" s="24" t="s">
        <v>375</v>
      </c>
      <c r="C627" s="25" t="s">
        <v>376</v>
      </c>
      <c r="D627" s="26" t="s">
        <v>661</v>
      </c>
      <c r="E627" s="27" t="s">
        <v>1941</v>
      </c>
      <c r="F627" s="22" t="s">
        <v>33</v>
      </c>
      <c r="G627" s="17" t="str">
        <f>_xlfn.XLOOKUP(D627,[5]Sheet1!$C:$C,[5]Sheet1!$F:$F,"-")</f>
        <v>Muhandani Gifari Razoni</v>
      </c>
      <c r="H627" s="18" t="str">
        <f>_xlfn.XLOOKUP(D627,[11]sheet!$B:$B,[11]sheet!$A:$A,0)</f>
        <v>SMB29B</v>
      </c>
    </row>
    <row r="628" spans="2:8">
      <c r="B628" s="24" t="s">
        <v>375</v>
      </c>
      <c r="C628" s="25" t="s">
        <v>376</v>
      </c>
      <c r="D628" s="26" t="s">
        <v>662</v>
      </c>
      <c r="E628" s="27" t="s">
        <v>1941</v>
      </c>
      <c r="F628" s="22" t="s">
        <v>33</v>
      </c>
      <c r="G628" s="17" t="str">
        <f>_xlfn.XLOOKUP(D628,[5]Sheet1!$C:$C,[5]Sheet1!$F:$F,"-")</f>
        <v>Nasruloh Abdul Zalil</v>
      </c>
      <c r="H628" s="18" t="str">
        <f>_xlfn.XLOOKUP(D628,[11]sheet!$B:$B,[11]sheet!$A:$A,0)</f>
        <v>SMB37C</v>
      </c>
    </row>
    <row r="629" spans="2:8">
      <c r="B629" s="24" t="s">
        <v>375</v>
      </c>
      <c r="C629" s="25" t="s">
        <v>376</v>
      </c>
      <c r="D629" s="26" t="s">
        <v>663</v>
      </c>
      <c r="E629" s="27" t="s">
        <v>1941</v>
      </c>
      <c r="F629" s="22" t="s">
        <v>33</v>
      </c>
      <c r="G629" s="17" t="str">
        <f>_xlfn.XLOOKUP(D629,[5]Sheet1!$C:$C,[5]Sheet1!$F:$F,"-")</f>
        <v>Rama Dicky Montana</v>
      </c>
      <c r="H629" s="18" t="str">
        <f>_xlfn.XLOOKUP(D629,[11]sheet!$B:$B,[11]sheet!$A:$A,0)</f>
        <v>CRN02C</v>
      </c>
    </row>
    <row r="630" spans="2:8">
      <c r="B630" s="24" t="s">
        <v>375</v>
      </c>
      <c r="C630" s="25" t="s">
        <v>376</v>
      </c>
      <c r="D630" s="26" t="s">
        <v>664</v>
      </c>
      <c r="E630" s="27" t="s">
        <v>1941</v>
      </c>
      <c r="F630" s="22" t="s">
        <v>33</v>
      </c>
      <c r="G630" s="17" t="str">
        <f>_xlfn.XLOOKUP(D630,[5]Sheet1!$C:$C,[5]Sheet1!$F:$F,"-")</f>
        <v>Rama Dicky Montana</v>
      </c>
      <c r="H630" s="18" t="str">
        <f>_xlfn.XLOOKUP(D630,[11]sheet!$B:$B,[11]sheet!$A:$A,0)</f>
        <v>SMB40A</v>
      </c>
    </row>
    <row r="631" spans="2:8">
      <c r="B631" s="24" t="s">
        <v>375</v>
      </c>
      <c r="C631" s="25" t="s">
        <v>376</v>
      </c>
      <c r="D631" s="26" t="s">
        <v>665</v>
      </c>
      <c r="E631" s="27" t="s">
        <v>1941</v>
      </c>
      <c r="F631" s="22" t="s">
        <v>33</v>
      </c>
      <c r="G631" s="17" t="str">
        <f>_xlfn.XLOOKUP(D631,[5]Sheet1!$C:$C,[5]Sheet1!$F:$F,"-")</f>
        <v>Riduan</v>
      </c>
      <c r="H631" s="18" t="str">
        <f>_xlfn.XLOOKUP(D631,[11]sheet!$B:$B,[11]sheet!$A:$A,0)</f>
        <v>SMB11</v>
      </c>
    </row>
    <row r="632" spans="2:8">
      <c r="B632" s="24" t="s">
        <v>375</v>
      </c>
      <c r="C632" s="25" t="s">
        <v>376</v>
      </c>
      <c r="D632" s="26" t="s">
        <v>666</v>
      </c>
      <c r="E632" s="27" t="s">
        <v>1941</v>
      </c>
      <c r="F632" s="22" t="s">
        <v>33</v>
      </c>
      <c r="G632" s="17" t="str">
        <f>_xlfn.XLOOKUP(D632,[5]Sheet1!$C:$C,[5]Sheet1!$F:$F,"-")</f>
        <v>Rizal Adilla</v>
      </c>
      <c r="H632" s="18" t="str">
        <f>_xlfn.XLOOKUP(D632,[11]sheet!$B:$B,[11]sheet!$A:$A,0)</f>
        <v>SMB03C</v>
      </c>
    </row>
    <row r="633" spans="2:8">
      <c r="B633" s="24" t="s">
        <v>375</v>
      </c>
      <c r="C633" s="25" t="s">
        <v>376</v>
      </c>
      <c r="D633" s="26" t="s">
        <v>667</v>
      </c>
      <c r="E633" s="27" t="s">
        <v>1941</v>
      </c>
      <c r="F633" s="22" t="s">
        <v>33</v>
      </c>
      <c r="G633" s="17" t="str">
        <f>_xlfn.XLOOKUP(D633,[5]Sheet1!$C:$C,[5]Sheet1!$F:$F,"-")</f>
        <v>Sugianto</v>
      </c>
      <c r="H633" s="18" t="str">
        <f>_xlfn.XLOOKUP(D633,[11]sheet!$B:$B,[11]sheet!$A:$A,0)</f>
        <v>SMB28C</v>
      </c>
    </row>
    <row r="634" spans="2:8">
      <c r="B634" s="24" t="s">
        <v>668</v>
      </c>
      <c r="C634" s="25" t="s">
        <v>669</v>
      </c>
      <c r="D634" s="26" t="s">
        <v>670</v>
      </c>
      <c r="E634" s="27" t="s">
        <v>1916</v>
      </c>
      <c r="F634" s="22" t="s">
        <v>1823</v>
      </c>
      <c r="G634" s="17" t="str">
        <f>_xlfn.XLOOKUP(D634,'[6]Database DP'!$C:$C,'[6]Database DP'!$F:$F,"Tidak Ditemukan")</f>
        <v>AGUS</v>
      </c>
      <c r="H634" s="18" t="str">
        <f>_xlfn.XLOOKUP(D634,[11]sheet!$B:$B,[11]sheet!$A:$A,0)</f>
        <v>BJN01</v>
      </c>
    </row>
    <row r="635" spans="2:8">
      <c r="B635" s="24" t="s">
        <v>668</v>
      </c>
      <c r="C635" s="25" t="s">
        <v>669</v>
      </c>
      <c r="D635" s="26" t="s">
        <v>671</v>
      </c>
      <c r="E635" s="27" t="s">
        <v>1916</v>
      </c>
      <c r="F635" s="22" t="s">
        <v>1823</v>
      </c>
      <c r="G635" s="17" t="str">
        <f>_xlfn.XLOOKUP(D635,'[6]Database DP'!$C:$C,'[6]Database DP'!$F:$F,"Tidak Ditemukan")</f>
        <v>AGUS</v>
      </c>
      <c r="H635" s="18" t="str">
        <f>_xlfn.XLOOKUP(D635,[11]sheet!$B:$B,[11]sheet!$A:$A,0)</f>
        <v>BJN02</v>
      </c>
    </row>
    <row r="636" spans="2:8">
      <c r="B636" s="24" t="s">
        <v>668</v>
      </c>
      <c r="C636" s="25" t="s">
        <v>669</v>
      </c>
      <c r="D636" s="26" t="s">
        <v>672</v>
      </c>
      <c r="E636" s="27" t="s">
        <v>1916</v>
      </c>
      <c r="F636" s="22" t="s">
        <v>1823</v>
      </c>
      <c r="G636" s="17" t="str">
        <f>_xlfn.XLOOKUP(D636,'[6]Database DP'!$C:$C,'[6]Database DP'!$F:$F,"Tidak Ditemukan")</f>
        <v>AGUS</v>
      </c>
      <c r="H636" s="18" t="str">
        <f>_xlfn.XLOOKUP(D636,[11]sheet!$B:$B,[11]sheet!$A:$A,0)</f>
        <v>BJN03</v>
      </c>
    </row>
    <row r="637" spans="2:8">
      <c r="B637" s="24" t="s">
        <v>668</v>
      </c>
      <c r="C637" s="25" t="s">
        <v>669</v>
      </c>
      <c r="D637" s="26" t="s">
        <v>673</v>
      </c>
      <c r="E637" s="27" t="s">
        <v>1916</v>
      </c>
      <c r="F637" s="22" t="s">
        <v>1823</v>
      </c>
      <c r="G637" s="17" t="str">
        <f>_xlfn.XLOOKUP(D637,'[6]Database DP'!$C:$C,'[6]Database DP'!$F:$F,"Tidak Ditemukan")</f>
        <v>AGUS</v>
      </c>
      <c r="H637" s="18" t="str">
        <f>_xlfn.XLOOKUP(D637,[11]sheet!$B:$B,[11]sheet!$A:$A,0)</f>
        <v>BJN06</v>
      </c>
    </row>
    <row r="638" spans="2:8">
      <c r="B638" s="24" t="s">
        <v>668</v>
      </c>
      <c r="C638" s="25" t="s">
        <v>669</v>
      </c>
      <c r="D638" s="26" t="s">
        <v>674</v>
      </c>
      <c r="E638" s="27" t="s">
        <v>1916</v>
      </c>
      <c r="F638" s="22" t="s">
        <v>1823</v>
      </c>
      <c r="G638" s="17" t="str">
        <f>_xlfn.XLOOKUP(D638,'[6]Database DP'!$C:$C,'[6]Database DP'!$F:$F,"Tidak Ditemukan")</f>
        <v>AGUS</v>
      </c>
      <c r="H638" s="18" t="str">
        <f>_xlfn.XLOOKUP(D638,[11]sheet!$B:$B,[11]sheet!$A:$A,0)</f>
        <v>BJN07</v>
      </c>
    </row>
    <row r="639" spans="2:8">
      <c r="B639" s="24" t="s">
        <v>668</v>
      </c>
      <c r="C639" s="25" t="s">
        <v>669</v>
      </c>
      <c r="D639" s="26" t="s">
        <v>675</v>
      </c>
      <c r="E639" s="27" t="s">
        <v>1916</v>
      </c>
      <c r="F639" s="22" t="s">
        <v>1823</v>
      </c>
      <c r="G639" s="17" t="str">
        <f>_xlfn.XLOOKUP(D639,'[6]Database DP'!$C:$C,'[6]Database DP'!$F:$F,"Tidak Ditemukan")</f>
        <v>AGUS</v>
      </c>
      <c r="H639" s="18" t="str">
        <f>_xlfn.XLOOKUP(D639,[11]sheet!$B:$B,[11]sheet!$A:$A,0)</f>
        <v>BJN09</v>
      </c>
    </row>
    <row r="640" spans="2:8">
      <c r="B640" s="24" t="s">
        <v>668</v>
      </c>
      <c r="C640" s="25" t="s">
        <v>669</v>
      </c>
      <c r="D640" s="26" t="s">
        <v>676</v>
      </c>
      <c r="E640" s="27" t="s">
        <v>1916</v>
      </c>
      <c r="F640" s="22" t="s">
        <v>1823</v>
      </c>
      <c r="G640" s="17" t="str">
        <f>_xlfn.XLOOKUP(D640,'[6]Database DP'!$C:$C,'[6]Database DP'!$F:$F,"Tidak Ditemukan")</f>
        <v>AGUS</v>
      </c>
      <c r="H640" s="18" t="str">
        <f>_xlfn.XLOOKUP(D640,[11]sheet!$B:$B,[11]sheet!$A:$A,0)</f>
        <v>BJN06B</v>
      </c>
    </row>
    <row r="641" spans="2:8">
      <c r="B641" s="24" t="s">
        <v>668</v>
      </c>
      <c r="C641" s="25" t="s">
        <v>669</v>
      </c>
      <c r="D641" s="26" t="s">
        <v>677</v>
      </c>
      <c r="E641" s="27" t="s">
        <v>1916</v>
      </c>
      <c r="F641" s="22" t="s">
        <v>1823</v>
      </c>
      <c r="G641" s="17" t="str">
        <f>_xlfn.XLOOKUP(D641,'[6]Database DP'!$C:$C,'[6]Database DP'!$F:$F,"Tidak Ditemukan")</f>
        <v>AGUS</v>
      </c>
      <c r="H641" s="18" t="str">
        <f>_xlfn.XLOOKUP(D641,[11]sheet!$B:$B,[11]sheet!$A:$A,0)</f>
        <v>BJN13A</v>
      </c>
    </row>
    <row r="642" spans="2:8">
      <c r="B642" s="24" t="s">
        <v>668</v>
      </c>
      <c r="C642" s="25" t="s">
        <v>669</v>
      </c>
      <c r="D642" s="26" t="s">
        <v>678</v>
      </c>
      <c r="E642" s="27" t="s">
        <v>1916</v>
      </c>
      <c r="F642" s="22" t="s">
        <v>1823</v>
      </c>
      <c r="G642" s="17" t="str">
        <f>_xlfn.XLOOKUP(D642,'[6]Database DP'!$C:$C,'[6]Database DP'!$F:$F,"Tidak Ditemukan")</f>
        <v>AGUS</v>
      </c>
      <c r="H642" s="18" t="str">
        <f>_xlfn.XLOOKUP(D642,[11]sheet!$B:$B,[11]sheet!$A:$A,0)</f>
        <v>BJN16</v>
      </c>
    </row>
    <row r="643" spans="2:8">
      <c r="B643" s="24" t="s">
        <v>668</v>
      </c>
      <c r="C643" s="25" t="s">
        <v>669</v>
      </c>
      <c r="D643" s="26" t="s">
        <v>679</v>
      </c>
      <c r="E643" s="27" t="s">
        <v>1916</v>
      </c>
      <c r="F643" s="22" t="s">
        <v>1824</v>
      </c>
      <c r="G643" s="17" t="str">
        <f>_xlfn.XLOOKUP(D643,'[6]Database DP'!$C:$C,'[6]Database DP'!$F:$F,"Tidak Ditemukan")</f>
        <v>AI RIFIAN</v>
      </c>
      <c r="H643" s="18" t="str">
        <f>_xlfn.XLOOKUP(D643,[11]sheet!$B:$B,[11]sheet!$A:$A,0)</f>
        <v>PKL02</v>
      </c>
    </row>
    <row r="644" spans="2:8">
      <c r="B644" s="24" t="s">
        <v>668</v>
      </c>
      <c r="C644" s="25" t="s">
        <v>669</v>
      </c>
      <c r="D644" s="26" t="s">
        <v>680</v>
      </c>
      <c r="E644" s="27" t="s">
        <v>1916</v>
      </c>
      <c r="F644" s="22" t="s">
        <v>1824</v>
      </c>
      <c r="G644" s="17" t="str">
        <f>_xlfn.XLOOKUP(D644,'[6]Database DP'!$C:$C,'[6]Database DP'!$F:$F,"Tidak Ditemukan")</f>
        <v>AI RIFIAN</v>
      </c>
      <c r="H644" s="18" t="str">
        <f>_xlfn.XLOOKUP(D644,[11]sheet!$B:$B,[11]sheet!$A:$A,0)</f>
        <v>PKL06</v>
      </c>
    </row>
    <row r="645" spans="2:8">
      <c r="B645" s="24" t="s">
        <v>668</v>
      </c>
      <c r="C645" s="25" t="s">
        <v>669</v>
      </c>
      <c r="D645" s="26" t="s">
        <v>681</v>
      </c>
      <c r="E645" s="27" t="s">
        <v>1916</v>
      </c>
      <c r="F645" s="22" t="s">
        <v>1824</v>
      </c>
      <c r="G645" s="17" t="str">
        <f>_xlfn.XLOOKUP(D645,'[6]Database DP'!$C:$C,'[6]Database DP'!$F:$F,"Tidak Ditemukan")</f>
        <v>AI RIFIAN</v>
      </c>
      <c r="H645" s="18" t="str">
        <f>_xlfn.XLOOKUP(D645,[11]sheet!$B:$B,[11]sheet!$A:$A,0)</f>
        <v>PKL13</v>
      </c>
    </row>
    <row r="646" spans="2:8">
      <c r="B646" s="24" t="s">
        <v>668</v>
      </c>
      <c r="C646" s="25" t="s">
        <v>669</v>
      </c>
      <c r="D646" s="26" t="s">
        <v>682</v>
      </c>
      <c r="E646" s="27" t="s">
        <v>1916</v>
      </c>
      <c r="F646" s="22" t="s">
        <v>1824</v>
      </c>
      <c r="G646" s="17" t="str">
        <f>_xlfn.XLOOKUP(D646,'[6]Database DP'!$C:$C,'[6]Database DP'!$F:$F,"Tidak Ditemukan")</f>
        <v>AI RIFIAN</v>
      </c>
      <c r="H646" s="18" t="str">
        <f>_xlfn.XLOOKUP(D646,[11]sheet!$B:$B,[11]sheet!$A:$A,0)</f>
        <v>PKL14</v>
      </c>
    </row>
    <row r="647" spans="2:8">
      <c r="B647" s="24" t="s">
        <v>668</v>
      </c>
      <c r="C647" s="25" t="s">
        <v>669</v>
      </c>
      <c r="D647" s="26" t="s">
        <v>683</v>
      </c>
      <c r="E647" s="27" t="s">
        <v>1916</v>
      </c>
      <c r="F647" s="22" t="s">
        <v>1824</v>
      </c>
      <c r="G647" s="17" t="str">
        <f>_xlfn.XLOOKUP(D647,'[6]Database DP'!$C:$C,'[6]Database DP'!$F:$F,"Tidak Ditemukan")</f>
        <v>AI RIFIAN</v>
      </c>
      <c r="H647" s="18" t="str">
        <f>_xlfn.XLOOKUP(D647,[11]sheet!$B:$B,[11]sheet!$A:$A,0)</f>
        <v>PKL22</v>
      </c>
    </row>
    <row r="648" spans="2:8">
      <c r="B648" s="24" t="s">
        <v>668</v>
      </c>
      <c r="C648" s="25" t="s">
        <v>669</v>
      </c>
      <c r="D648" s="26" t="s">
        <v>684</v>
      </c>
      <c r="E648" s="27" t="s">
        <v>1916</v>
      </c>
      <c r="F648" s="22" t="s">
        <v>1824</v>
      </c>
      <c r="G648" s="17" t="str">
        <f>_xlfn.XLOOKUP(D648,'[6]Database DP'!$C:$C,'[6]Database DP'!$F:$F,"Tidak Ditemukan")</f>
        <v>AI RIFIAN</v>
      </c>
      <c r="H648" s="18" t="str">
        <f>_xlfn.XLOOKUP(D648,[11]sheet!$B:$B,[11]sheet!$A:$A,0)</f>
        <v>KJN01</v>
      </c>
    </row>
    <row r="649" spans="2:8">
      <c r="B649" s="24" t="s">
        <v>668</v>
      </c>
      <c r="C649" s="25" t="s">
        <v>669</v>
      </c>
      <c r="D649" s="26" t="s">
        <v>685</v>
      </c>
      <c r="E649" s="27" t="s">
        <v>1916</v>
      </c>
      <c r="F649" s="22" t="s">
        <v>1824</v>
      </c>
      <c r="G649" s="17" t="str">
        <f>_xlfn.XLOOKUP(D649,'[6]Database DP'!$C:$C,'[6]Database DP'!$F:$F,"Tidak Ditemukan")</f>
        <v>AI RIFIAN</v>
      </c>
      <c r="H649" s="18" t="str">
        <f>_xlfn.XLOOKUP(D649,[11]sheet!$B:$B,[11]sheet!$A:$A,0)</f>
        <v>KJN09</v>
      </c>
    </row>
    <row r="650" spans="2:8">
      <c r="B650" s="24" t="s">
        <v>668</v>
      </c>
      <c r="C650" s="25" t="s">
        <v>669</v>
      </c>
      <c r="D650" s="26" t="s">
        <v>686</v>
      </c>
      <c r="E650" s="27" t="s">
        <v>1916</v>
      </c>
      <c r="F650" s="22" t="s">
        <v>1824</v>
      </c>
      <c r="G650" s="17" t="str">
        <f>_xlfn.XLOOKUP(D650,'[6]Database DP'!$C:$C,'[6]Database DP'!$F:$F,"Tidak Ditemukan")</f>
        <v>AI RIFIAN</v>
      </c>
      <c r="H650" s="18" t="str">
        <f>_xlfn.XLOOKUP(D650,[11]sheet!$B:$B,[11]sheet!$A:$A,0)</f>
        <v>KJN10</v>
      </c>
    </row>
    <row r="651" spans="2:8">
      <c r="B651" s="24" t="s">
        <v>668</v>
      </c>
      <c r="C651" s="25" t="s">
        <v>669</v>
      </c>
      <c r="D651" s="26" t="s">
        <v>687</v>
      </c>
      <c r="E651" s="27" t="s">
        <v>1916</v>
      </c>
      <c r="F651" s="22" t="s">
        <v>1824</v>
      </c>
      <c r="G651" s="17" t="str">
        <f>_xlfn.XLOOKUP(D651,'[6]Database DP'!$C:$C,'[6]Database DP'!$F:$F,"Tidak Ditemukan")</f>
        <v>AI RIFIAN</v>
      </c>
      <c r="H651" s="18" t="str">
        <f>_xlfn.XLOOKUP(D651,[11]sheet!$B:$B,[11]sheet!$A:$A,0)</f>
        <v>KJN11</v>
      </c>
    </row>
    <row r="652" spans="2:8">
      <c r="B652" s="24" t="s">
        <v>668</v>
      </c>
      <c r="C652" s="25" t="s">
        <v>669</v>
      </c>
      <c r="D652" s="26" t="s">
        <v>688</v>
      </c>
      <c r="E652" s="27" t="s">
        <v>1916</v>
      </c>
      <c r="F652" s="22" t="s">
        <v>1824</v>
      </c>
      <c r="G652" s="17" t="str">
        <f>_xlfn.XLOOKUP(D652,'[6]Database DP'!$C:$C,'[6]Database DP'!$F:$F,"Tidak Ditemukan")</f>
        <v>AI RIFIAN</v>
      </c>
      <c r="H652" s="18" t="str">
        <f>_xlfn.XLOOKUP(D652,[11]sheet!$B:$B,[11]sheet!$A:$A,0)</f>
        <v>KJN12</v>
      </c>
    </row>
    <row r="653" spans="2:8">
      <c r="B653" s="24" t="s">
        <v>668</v>
      </c>
      <c r="C653" s="25" t="s">
        <v>669</v>
      </c>
      <c r="D653" s="26" t="s">
        <v>689</v>
      </c>
      <c r="E653" s="27" t="s">
        <v>1941</v>
      </c>
      <c r="F653" s="22" t="s">
        <v>1823</v>
      </c>
      <c r="G653" s="17" t="str">
        <f>_xlfn.XLOOKUP(D653,'[6]Database DP'!$C:$C,'[6]Database DP'!$F:$F,"Tidak Ditemukan")</f>
        <v>BOWO</v>
      </c>
      <c r="H653" s="18" t="str">
        <f>_xlfn.XLOOKUP(D653,[11]sheet!$B:$B,[11]sheet!$A:$A,0)</f>
        <v>TNU01</v>
      </c>
    </row>
    <row r="654" spans="2:8">
      <c r="B654" s="24" t="s">
        <v>668</v>
      </c>
      <c r="C654" s="25" t="s">
        <v>669</v>
      </c>
      <c r="D654" s="26" t="s">
        <v>690</v>
      </c>
      <c r="E654" s="27" t="s">
        <v>1941</v>
      </c>
      <c r="F654" s="22" t="s">
        <v>1823</v>
      </c>
      <c r="G654" s="17" t="str">
        <f>_xlfn.XLOOKUP(D654,'[6]Database DP'!$C:$C,'[6]Database DP'!$F:$F,"Tidak Ditemukan")</f>
        <v>BOWO</v>
      </c>
      <c r="H654" s="18" t="str">
        <f>_xlfn.XLOOKUP(D654,[11]sheet!$B:$B,[11]sheet!$A:$A,0)</f>
        <v>TNU05</v>
      </c>
    </row>
    <row r="655" spans="2:8">
      <c r="B655" s="24" t="s">
        <v>668</v>
      </c>
      <c r="C655" s="25" t="s">
        <v>669</v>
      </c>
      <c r="D655" s="26" t="s">
        <v>691</v>
      </c>
      <c r="E655" s="27" t="s">
        <v>1941</v>
      </c>
      <c r="F655" s="22" t="s">
        <v>1823</v>
      </c>
      <c r="G655" s="17" t="str">
        <f>_xlfn.XLOOKUP(D655,'[6]Database DP'!$C:$C,'[6]Database DP'!$F:$F,"Tidak Ditemukan")</f>
        <v>BOWO</v>
      </c>
      <c r="H655" s="18" t="str">
        <f>_xlfn.XLOOKUP(D655,[11]sheet!$B:$B,[11]sheet!$A:$A,0)</f>
        <v>TNU09</v>
      </c>
    </row>
    <row r="656" spans="2:8">
      <c r="B656" s="24" t="s">
        <v>668</v>
      </c>
      <c r="C656" s="25" t="s">
        <v>669</v>
      </c>
      <c r="D656" s="26" t="s">
        <v>692</v>
      </c>
      <c r="E656" s="27" t="s">
        <v>1916</v>
      </c>
      <c r="F656" s="22" t="s">
        <v>1823</v>
      </c>
      <c r="G656" s="17" t="str">
        <f>_xlfn.XLOOKUP(D656,'[6]Database DP'!$C:$C,'[6]Database DP'!$F:$F,"Tidak Ditemukan")</f>
        <v>BOWO</v>
      </c>
      <c r="H656" s="18" t="str">
        <f>_xlfn.XLOOKUP(D656,[11]sheet!$B:$B,[11]sheet!$A:$A,0)</f>
        <v>TNU02</v>
      </c>
    </row>
    <row r="657" spans="2:8">
      <c r="B657" s="24" t="s">
        <v>668</v>
      </c>
      <c r="C657" s="25" t="s">
        <v>669</v>
      </c>
      <c r="D657" s="26" t="s">
        <v>693</v>
      </c>
      <c r="E657" s="27" t="s">
        <v>1916</v>
      </c>
      <c r="F657" s="22" t="s">
        <v>1823</v>
      </c>
      <c r="G657" s="17" t="str">
        <f>_xlfn.XLOOKUP(D657,'[6]Database DP'!$C:$C,'[6]Database DP'!$F:$F,"Tidak Ditemukan")</f>
        <v>BOWO</v>
      </c>
      <c r="H657" s="18" t="str">
        <f>_xlfn.XLOOKUP(D657,[11]sheet!$B:$B,[11]sheet!$A:$A,0)</f>
        <v>TNU06</v>
      </c>
    </row>
    <row r="658" spans="2:8">
      <c r="B658" s="24" t="s">
        <v>668</v>
      </c>
      <c r="C658" s="25" t="s">
        <v>669</v>
      </c>
      <c r="D658" s="26" t="s">
        <v>694</v>
      </c>
      <c r="E658" s="27" t="s">
        <v>1916</v>
      </c>
      <c r="F658" s="22" t="s">
        <v>1823</v>
      </c>
      <c r="G658" s="17" t="str">
        <f>_xlfn.XLOOKUP(D658,'[6]Database DP'!$C:$C,'[6]Database DP'!$F:$F,"Tidak Ditemukan")</f>
        <v>BOWO</v>
      </c>
      <c r="H658" s="18" t="str">
        <f>_xlfn.XLOOKUP(D658,[11]sheet!$B:$B,[11]sheet!$A:$A,0)</f>
        <v>TNU07</v>
      </c>
    </row>
    <row r="659" spans="2:8">
      <c r="B659" s="24" t="s">
        <v>668</v>
      </c>
      <c r="C659" s="25" t="s">
        <v>669</v>
      </c>
      <c r="D659" s="26" t="s">
        <v>695</v>
      </c>
      <c r="E659" s="27" t="s">
        <v>1916</v>
      </c>
      <c r="F659" s="22" t="s">
        <v>1823</v>
      </c>
      <c r="G659" s="17" t="str">
        <f>_xlfn.XLOOKUP(D659,'[6]Database DP'!$C:$C,'[6]Database DP'!$F:$F,"Tidak Ditemukan")</f>
        <v>BOWO</v>
      </c>
      <c r="H659" s="18" t="str">
        <f>_xlfn.XLOOKUP(D659,[11]sheet!$B:$B,[11]sheet!$A:$A,0)</f>
        <v>TNU08</v>
      </c>
    </row>
    <row r="660" spans="2:8">
      <c r="B660" s="24" t="s">
        <v>668</v>
      </c>
      <c r="C660" s="25" t="s">
        <v>669</v>
      </c>
      <c r="D660" s="26" t="s">
        <v>696</v>
      </c>
      <c r="E660" s="27" t="s">
        <v>1916</v>
      </c>
      <c r="F660" s="22" t="s">
        <v>1823</v>
      </c>
      <c r="G660" s="17" t="str">
        <f>_xlfn.XLOOKUP(D660,'[6]Database DP'!$C:$C,'[6]Database DP'!$F:$F,"Tidak Ditemukan")</f>
        <v>BOWO</v>
      </c>
      <c r="H660" s="18" t="str">
        <f>_xlfn.XLOOKUP(D660,[11]sheet!$B:$B,[11]sheet!$A:$A,0)</f>
        <v>TNU11</v>
      </c>
    </row>
    <row r="661" spans="2:8">
      <c r="B661" s="24" t="s">
        <v>668</v>
      </c>
      <c r="C661" s="25" t="s">
        <v>669</v>
      </c>
      <c r="D661" s="26" t="s">
        <v>697</v>
      </c>
      <c r="E661" s="27" t="s">
        <v>1916</v>
      </c>
      <c r="F661" s="22" t="s">
        <v>33</v>
      </c>
      <c r="G661" s="17" t="str">
        <f>_xlfn.XLOOKUP(D661,'[6]Database DP'!$C:$C,'[6]Database DP'!$F:$F,"Tidak Ditemukan")</f>
        <v>DADANG</v>
      </c>
      <c r="H661" s="18" t="str">
        <f>_xlfn.XLOOKUP(D661,[11]sheet!$B:$B,[11]sheet!$A:$A,0)</f>
        <v>BOL01</v>
      </c>
    </row>
    <row r="662" spans="2:8">
      <c r="B662" s="24" t="s">
        <v>668</v>
      </c>
      <c r="C662" s="25" t="s">
        <v>669</v>
      </c>
      <c r="D662" s="26" t="s">
        <v>698</v>
      </c>
      <c r="E662" s="27" t="s">
        <v>1916</v>
      </c>
      <c r="F662" s="22" t="s">
        <v>1825</v>
      </c>
      <c r="G662" s="17" t="str">
        <f>_xlfn.XLOOKUP(D662,'[6]Database DP'!$C:$C,'[6]Database DP'!$F:$F,"Tidak Ditemukan")</f>
        <v>DADANG</v>
      </c>
      <c r="H662" s="18" t="str">
        <f>_xlfn.XLOOKUP(D662,[11]sheet!$B:$B,[11]sheet!$A:$A,0)</f>
        <v>BOL02</v>
      </c>
    </row>
    <row r="663" spans="2:8">
      <c r="B663" s="24" t="s">
        <v>668</v>
      </c>
      <c r="C663" s="25" t="s">
        <v>669</v>
      </c>
      <c r="D663" s="26" t="s">
        <v>699</v>
      </c>
      <c r="E663" s="27" t="s">
        <v>1916</v>
      </c>
      <c r="F663" s="22" t="s">
        <v>1825</v>
      </c>
      <c r="G663" s="17" t="str">
        <f>_xlfn.XLOOKUP(D663,'[6]Database DP'!$C:$C,'[6]Database DP'!$F:$F,"Tidak Ditemukan")</f>
        <v>DADANG</v>
      </c>
      <c r="H663" s="18" t="str">
        <f>_xlfn.XLOOKUP(D663,[11]sheet!$B:$B,[11]sheet!$A:$A,0)</f>
        <v>BOL04</v>
      </c>
    </row>
    <row r="664" spans="2:8">
      <c r="B664" s="24" t="s">
        <v>668</v>
      </c>
      <c r="C664" s="25" t="s">
        <v>669</v>
      </c>
      <c r="D664" s="26" t="s">
        <v>700</v>
      </c>
      <c r="E664" s="27" t="s">
        <v>1916</v>
      </c>
      <c r="F664" s="22" t="s">
        <v>1825</v>
      </c>
      <c r="G664" s="17" t="str">
        <f>_xlfn.XLOOKUP(D664,'[6]Database DP'!$C:$C,'[6]Database DP'!$F:$F,"Tidak Ditemukan")</f>
        <v>DADANG</v>
      </c>
      <c r="H664" s="18" t="str">
        <f>_xlfn.XLOOKUP(D664,[11]sheet!$B:$B,[11]sheet!$A:$A,0)</f>
        <v>BOL05</v>
      </c>
    </row>
    <row r="665" spans="2:8">
      <c r="B665" s="24" t="s">
        <v>668</v>
      </c>
      <c r="C665" s="25" t="s">
        <v>669</v>
      </c>
      <c r="D665" s="26" t="s">
        <v>701</v>
      </c>
      <c r="E665" s="27" t="s">
        <v>1916</v>
      </c>
      <c r="F665" s="22" t="s">
        <v>1825</v>
      </c>
      <c r="G665" s="17" t="str">
        <f>_xlfn.XLOOKUP(D665,'[6]Database DP'!$C:$C,'[6]Database DP'!$F:$F,"Tidak Ditemukan")</f>
        <v>DADANG</v>
      </c>
      <c r="H665" s="18" t="str">
        <f>_xlfn.XLOOKUP(D665,[11]sheet!$B:$B,[11]sheet!$A:$A,0)</f>
        <v>CEU01</v>
      </c>
    </row>
    <row r="666" spans="2:8">
      <c r="B666" s="24" t="s">
        <v>668</v>
      </c>
      <c r="C666" s="25" t="s">
        <v>669</v>
      </c>
      <c r="D666" s="26" t="s">
        <v>702</v>
      </c>
      <c r="E666" s="27" t="s">
        <v>1916</v>
      </c>
      <c r="F666" s="22" t="s">
        <v>1825</v>
      </c>
      <c r="G666" s="17" t="str">
        <f>_xlfn.XLOOKUP(D666,'[6]Database DP'!$C:$C,'[6]Database DP'!$F:$F,"Tidak Ditemukan")</f>
        <v>DADANG</v>
      </c>
      <c r="H666" s="18" t="str">
        <f>_xlfn.XLOOKUP(D666,[11]sheet!$B:$B,[11]sheet!$A:$A,0)</f>
        <v>CEU02</v>
      </c>
    </row>
    <row r="667" spans="2:8">
      <c r="B667" s="24" t="s">
        <v>668</v>
      </c>
      <c r="C667" s="25" t="s">
        <v>669</v>
      </c>
      <c r="D667" s="26" t="s">
        <v>703</v>
      </c>
      <c r="E667" s="27" t="s">
        <v>1916</v>
      </c>
      <c r="F667" s="22" t="s">
        <v>1825</v>
      </c>
      <c r="G667" s="17" t="str">
        <f>_xlfn.XLOOKUP(D667,'[6]Database DP'!$C:$C,'[6]Database DP'!$F:$F,"Tidak Ditemukan")</f>
        <v>DADANG</v>
      </c>
      <c r="H667" s="18" t="str">
        <f>_xlfn.XLOOKUP(D667,[11]sheet!$B:$B,[11]sheet!$A:$A,0)</f>
        <v>BOL06</v>
      </c>
    </row>
    <row r="668" spans="2:8">
      <c r="B668" s="24" t="s">
        <v>668</v>
      </c>
      <c r="C668" s="25" t="s">
        <v>669</v>
      </c>
      <c r="D668" s="26" t="s">
        <v>704</v>
      </c>
      <c r="E668" s="27" t="s">
        <v>1916</v>
      </c>
      <c r="F668" s="22" t="s">
        <v>1825</v>
      </c>
      <c r="G668" s="17" t="str">
        <f>_xlfn.XLOOKUP(D668,'[6]Database DP'!$C:$C,'[6]Database DP'!$F:$F,"Tidak Ditemukan")</f>
        <v>DADANG</v>
      </c>
      <c r="H668" s="18" t="str">
        <f>_xlfn.XLOOKUP(D668,[11]sheet!$B:$B,[11]sheet!$A:$A,0)</f>
        <v>BOL07</v>
      </c>
    </row>
    <row r="669" spans="2:8">
      <c r="B669" s="24" t="s">
        <v>668</v>
      </c>
      <c r="C669" s="25" t="s">
        <v>669</v>
      </c>
      <c r="D669" s="26" t="s">
        <v>705</v>
      </c>
      <c r="E669" s="27" t="s">
        <v>1916</v>
      </c>
      <c r="F669" s="22" t="s">
        <v>1825</v>
      </c>
      <c r="G669" s="17" t="str">
        <f>_xlfn.XLOOKUP(D669,'[6]Database DP'!$C:$C,'[6]Database DP'!$F:$F,"Tidak Ditemukan")</f>
        <v>DADANG</v>
      </c>
      <c r="H669" s="18" t="str">
        <f>_xlfn.XLOOKUP(D669,[11]sheet!$B:$B,[11]sheet!$A:$A,0)</f>
        <v>BOL08</v>
      </c>
    </row>
    <row r="670" spans="2:8">
      <c r="B670" s="24" t="s">
        <v>668</v>
      </c>
      <c r="C670" s="25" t="s">
        <v>669</v>
      </c>
      <c r="D670" s="26" t="s">
        <v>706</v>
      </c>
      <c r="E670" s="27" t="s">
        <v>1916</v>
      </c>
      <c r="F670" s="22" t="s">
        <v>1825</v>
      </c>
      <c r="G670" s="17" t="str">
        <f>_xlfn.XLOOKUP(D670,'[6]Database DP'!$C:$C,'[6]Database DP'!$F:$F,"Tidak Ditemukan")</f>
        <v>DADANG</v>
      </c>
      <c r="H670" s="18" t="str">
        <f>_xlfn.XLOOKUP(D670,[11]sheet!$B:$B,[11]sheet!$A:$A,0)</f>
        <v>BOL09</v>
      </c>
    </row>
    <row r="671" spans="2:8">
      <c r="B671" s="24" t="s">
        <v>668</v>
      </c>
      <c r="C671" s="25" t="s">
        <v>669</v>
      </c>
      <c r="D671" s="26" t="s">
        <v>707</v>
      </c>
      <c r="E671" s="27" t="s">
        <v>1916</v>
      </c>
      <c r="F671" s="22" t="s">
        <v>1826</v>
      </c>
      <c r="G671" s="17" t="str">
        <f>_xlfn.XLOOKUP(D671,'[6]Database DP'!$C:$C,'[6]Database DP'!$F:$F,"Tidak Ditemukan")</f>
        <v>DANIEL</v>
      </c>
      <c r="H671" s="18" t="str">
        <f>_xlfn.XLOOKUP(D671,[11]sheet!$B:$B,[11]sheet!$A:$A,0)</f>
        <v>UNG07</v>
      </c>
    </row>
    <row r="672" spans="2:8">
      <c r="B672" s="24" t="s">
        <v>668</v>
      </c>
      <c r="C672" s="25" t="s">
        <v>669</v>
      </c>
      <c r="D672" s="26" t="s">
        <v>708</v>
      </c>
      <c r="E672" s="27" t="s">
        <v>1916</v>
      </c>
      <c r="F672" s="22" t="s">
        <v>1826</v>
      </c>
      <c r="G672" s="17" t="str">
        <f>_xlfn.XLOOKUP(D672,'[6]Database DP'!$C:$C,'[6]Database DP'!$F:$F,"Tidak Ditemukan")</f>
        <v>DANIEL</v>
      </c>
      <c r="H672" s="18" t="str">
        <f>_xlfn.XLOOKUP(D672,[11]sheet!$B:$B,[11]sheet!$A:$A,0)</f>
        <v>AMB01</v>
      </c>
    </row>
    <row r="673" spans="2:8">
      <c r="B673" s="24" t="s">
        <v>668</v>
      </c>
      <c r="C673" s="25" t="s">
        <v>669</v>
      </c>
      <c r="D673" s="26" t="s">
        <v>709</v>
      </c>
      <c r="E673" s="27" t="s">
        <v>1916</v>
      </c>
      <c r="F673" s="22" t="s">
        <v>1826</v>
      </c>
      <c r="G673" s="17" t="str">
        <f>_xlfn.XLOOKUP(D673,'[6]Database DP'!$C:$C,'[6]Database DP'!$F:$F,"Tidak Ditemukan")</f>
        <v>DANIEL</v>
      </c>
      <c r="H673" s="18" t="str">
        <f>_xlfn.XLOOKUP(D673,[11]sheet!$B:$B,[11]sheet!$A:$A,0)</f>
        <v>UNG01</v>
      </c>
    </row>
    <row r="674" spans="2:8">
      <c r="B674" s="24" t="s">
        <v>668</v>
      </c>
      <c r="C674" s="25" t="s">
        <v>669</v>
      </c>
      <c r="D674" s="26" t="s">
        <v>710</v>
      </c>
      <c r="E674" s="27" t="s">
        <v>1916</v>
      </c>
      <c r="F674" s="22" t="s">
        <v>1826</v>
      </c>
      <c r="G674" s="17" t="str">
        <f>_xlfn.XLOOKUP(D674,'[6]Database DP'!$C:$C,'[6]Database DP'!$F:$F,"Tidak Ditemukan")</f>
        <v>DANIEL</v>
      </c>
      <c r="H674" s="18" t="str">
        <f>_xlfn.XLOOKUP(D674,[11]sheet!$B:$B,[11]sheet!$A:$A,0)</f>
        <v>UNG02</v>
      </c>
    </row>
    <row r="675" spans="2:8">
      <c r="B675" s="24" t="s">
        <v>668</v>
      </c>
      <c r="C675" s="25" t="s">
        <v>669</v>
      </c>
      <c r="D675" s="26" t="s">
        <v>711</v>
      </c>
      <c r="E675" s="27" t="s">
        <v>1916</v>
      </c>
      <c r="F675" s="22" t="s">
        <v>1826</v>
      </c>
      <c r="G675" s="17" t="str">
        <f>_xlfn.XLOOKUP(D675,'[6]Database DP'!$C:$C,'[6]Database DP'!$F:$F,"Tidak Ditemukan")</f>
        <v>DANIEL</v>
      </c>
      <c r="H675" s="18" t="str">
        <f>_xlfn.XLOOKUP(D675,[11]sheet!$B:$B,[11]sheet!$A:$A,0)</f>
        <v>UNG05</v>
      </c>
    </row>
    <row r="676" spans="2:8">
      <c r="B676" s="24" t="s">
        <v>668</v>
      </c>
      <c r="C676" s="25" t="s">
        <v>669</v>
      </c>
      <c r="D676" s="26" t="s">
        <v>712</v>
      </c>
      <c r="E676" s="27" t="s">
        <v>1916</v>
      </c>
      <c r="F676" s="22" t="s">
        <v>1826</v>
      </c>
      <c r="G676" s="17" t="str">
        <f>_xlfn.XLOOKUP(D676,'[6]Database DP'!$C:$C,'[6]Database DP'!$F:$F,"Tidak Ditemukan")</f>
        <v>DANIEL</v>
      </c>
      <c r="H676" s="18" t="str">
        <f>_xlfn.XLOOKUP(D676,[11]sheet!$B:$B,[11]sheet!$A:$A,0)</f>
        <v>UNG09</v>
      </c>
    </row>
    <row r="677" spans="2:8">
      <c r="B677" s="24" t="s">
        <v>668</v>
      </c>
      <c r="C677" s="25" t="s">
        <v>669</v>
      </c>
      <c r="D677" s="26" t="s">
        <v>713</v>
      </c>
      <c r="E677" s="27" t="s">
        <v>1916</v>
      </c>
      <c r="F677" s="22" t="s">
        <v>1826</v>
      </c>
      <c r="G677" s="17" t="str">
        <f>_xlfn.XLOOKUP(D677,'[6]Database DP'!$C:$C,'[6]Database DP'!$F:$F,"Tidak Ditemukan")</f>
        <v>DANIEL</v>
      </c>
      <c r="H677" s="18" t="str">
        <f>_xlfn.XLOOKUP(D677,[11]sheet!$B:$B,[11]sheet!$A:$A,0)</f>
        <v>UNG10</v>
      </c>
    </row>
    <row r="678" spans="2:8">
      <c r="B678" s="24" t="s">
        <v>668</v>
      </c>
      <c r="C678" s="25" t="s">
        <v>669</v>
      </c>
      <c r="D678" s="26" t="s">
        <v>714</v>
      </c>
      <c r="E678" s="27" t="s">
        <v>1916</v>
      </c>
      <c r="F678" s="22" t="s">
        <v>1826</v>
      </c>
      <c r="G678" s="17" t="str">
        <f>_xlfn.XLOOKUP(D678,'[6]Database DP'!$C:$C,'[6]Database DP'!$F:$F,"Tidak Ditemukan")</f>
        <v>DANIEL</v>
      </c>
      <c r="H678" s="18" t="str">
        <f>_xlfn.XLOOKUP(D678,[11]sheet!$B:$B,[11]sheet!$A:$A,0)</f>
        <v>UNG11</v>
      </c>
    </row>
    <row r="679" spans="2:8">
      <c r="B679" s="24" t="s">
        <v>668</v>
      </c>
      <c r="C679" s="25" t="s">
        <v>669</v>
      </c>
      <c r="D679" s="26" t="s">
        <v>715</v>
      </c>
      <c r="E679" s="27" t="s">
        <v>1916</v>
      </c>
      <c r="F679" s="22" t="s">
        <v>1826</v>
      </c>
      <c r="G679" s="17" t="str">
        <f>_xlfn.XLOOKUP(D679,'[6]Database DP'!$C:$C,'[6]Database DP'!$F:$F,"Tidak Ditemukan")</f>
        <v>GERRY</v>
      </c>
      <c r="H679" s="18" t="str">
        <f>_xlfn.XLOOKUP(D679,[11]sheet!$B:$B,[11]sheet!$A:$A,0)</f>
        <v>SLT01</v>
      </c>
    </row>
    <row r="680" spans="2:8">
      <c r="B680" s="24" t="s">
        <v>668</v>
      </c>
      <c r="C680" s="25" t="s">
        <v>669</v>
      </c>
      <c r="D680" s="26" t="s">
        <v>716</v>
      </c>
      <c r="E680" s="27" t="s">
        <v>1916</v>
      </c>
      <c r="F680" s="22" t="s">
        <v>1826</v>
      </c>
      <c r="G680" s="17" t="str">
        <f>_xlfn.XLOOKUP(D680,'[6]Database DP'!$C:$C,'[6]Database DP'!$F:$F,"Tidak Ditemukan")</f>
        <v>GERRY</v>
      </c>
      <c r="H680" s="18" t="str">
        <f>_xlfn.XLOOKUP(D680,[11]sheet!$B:$B,[11]sheet!$A:$A,0)</f>
        <v>SLT02</v>
      </c>
    </row>
    <row r="681" spans="2:8">
      <c r="B681" s="24" t="s">
        <v>668</v>
      </c>
      <c r="C681" s="25" t="s">
        <v>669</v>
      </c>
      <c r="D681" s="26" t="s">
        <v>717</v>
      </c>
      <c r="E681" s="27" t="s">
        <v>1916</v>
      </c>
      <c r="F681" s="22" t="s">
        <v>1826</v>
      </c>
      <c r="G681" s="17" t="str">
        <f>_xlfn.XLOOKUP(D681,'[6]Database DP'!$C:$C,'[6]Database DP'!$F:$F,"Tidak Ditemukan")</f>
        <v>GERRY</v>
      </c>
      <c r="H681" s="18" t="str">
        <f>_xlfn.XLOOKUP(D681,[11]sheet!$B:$B,[11]sheet!$A:$A,0)</f>
        <v>SLT03</v>
      </c>
    </row>
    <row r="682" spans="2:8">
      <c r="B682" s="24" t="s">
        <v>668</v>
      </c>
      <c r="C682" s="25" t="s">
        <v>669</v>
      </c>
      <c r="D682" s="26" t="s">
        <v>718</v>
      </c>
      <c r="E682" s="27" t="s">
        <v>1916</v>
      </c>
      <c r="F682" s="22" t="s">
        <v>1826</v>
      </c>
      <c r="G682" s="17" t="str">
        <f>_xlfn.XLOOKUP(D682,'[6]Database DP'!$C:$C,'[6]Database DP'!$F:$F,"Tidak Ditemukan")</f>
        <v>GERRY</v>
      </c>
      <c r="H682" s="18" t="str">
        <f>_xlfn.XLOOKUP(D682,[11]sheet!$B:$B,[11]sheet!$A:$A,0)</f>
        <v>SLT05</v>
      </c>
    </row>
    <row r="683" spans="2:8">
      <c r="B683" s="24" t="s">
        <v>668</v>
      </c>
      <c r="C683" s="25" t="s">
        <v>669</v>
      </c>
      <c r="D683" s="26" t="s">
        <v>719</v>
      </c>
      <c r="E683" s="27" t="s">
        <v>1916</v>
      </c>
      <c r="F683" s="22" t="s">
        <v>1826</v>
      </c>
      <c r="G683" s="17" t="str">
        <f>_xlfn.XLOOKUP(D683,'[6]Database DP'!$C:$C,'[6]Database DP'!$F:$F,"Tidak Ditemukan")</f>
        <v>GERRY</v>
      </c>
      <c r="H683" s="18" t="str">
        <f>_xlfn.XLOOKUP(D683,[11]sheet!$B:$B,[11]sheet!$A:$A,0)</f>
        <v>SLT06</v>
      </c>
    </row>
    <row r="684" spans="2:8">
      <c r="B684" s="24" t="s">
        <v>668</v>
      </c>
      <c r="C684" s="25" t="s">
        <v>669</v>
      </c>
      <c r="D684" s="26" t="s">
        <v>720</v>
      </c>
      <c r="E684" s="27" t="s">
        <v>1916</v>
      </c>
      <c r="F684" s="22" t="s">
        <v>1823</v>
      </c>
      <c r="G684" s="17" t="str">
        <f>_xlfn.XLOOKUP(D684,'[6]Database DP'!$C:$C,'[6]Database DP'!$F:$F,"Tidak Ditemukan")</f>
        <v>HERI</v>
      </c>
      <c r="H684" s="18" t="str">
        <f>_xlfn.XLOOKUP(D684,[11]sheet!$B:$B,[11]sheet!$A:$A,0)</f>
        <v>PWO02</v>
      </c>
    </row>
    <row r="685" spans="2:8">
      <c r="B685" s="24" t="s">
        <v>668</v>
      </c>
      <c r="C685" s="25" t="s">
        <v>669</v>
      </c>
      <c r="D685" s="26" t="s">
        <v>721</v>
      </c>
      <c r="E685" s="27" t="s">
        <v>1916</v>
      </c>
      <c r="F685" s="22" t="s">
        <v>1823</v>
      </c>
      <c r="G685" s="17" t="str">
        <f>_xlfn.XLOOKUP(D685,'[6]Database DP'!$C:$C,'[6]Database DP'!$F:$F,"Tidak Ditemukan")</f>
        <v>HERI</v>
      </c>
      <c r="H685" s="18" t="str">
        <f>_xlfn.XLOOKUP(D685,[11]sheet!$B:$B,[11]sheet!$A:$A,0)</f>
        <v>PWO03</v>
      </c>
    </row>
    <row r="686" spans="2:8">
      <c r="B686" s="24" t="s">
        <v>668</v>
      </c>
      <c r="C686" s="25" t="s">
        <v>669</v>
      </c>
      <c r="D686" s="26" t="s">
        <v>722</v>
      </c>
      <c r="E686" s="27" t="s">
        <v>1916</v>
      </c>
      <c r="F686" s="22" t="s">
        <v>1823</v>
      </c>
      <c r="G686" s="17" t="str">
        <f>_xlfn.XLOOKUP(D686,'[6]Database DP'!$C:$C,'[6]Database DP'!$F:$F,"Tidak Ditemukan")</f>
        <v>HERI</v>
      </c>
      <c r="H686" s="18" t="str">
        <f>_xlfn.XLOOKUP(D686,[11]sheet!$B:$B,[11]sheet!$A:$A,0)</f>
        <v>PWO04</v>
      </c>
    </row>
    <row r="687" spans="2:8">
      <c r="B687" s="24" t="s">
        <v>668</v>
      </c>
      <c r="C687" s="25" t="s">
        <v>669</v>
      </c>
      <c r="D687" s="26" t="s">
        <v>723</v>
      </c>
      <c r="E687" s="27" t="s">
        <v>1916</v>
      </c>
      <c r="F687" s="22" t="s">
        <v>1823</v>
      </c>
      <c r="G687" s="17" t="str">
        <f>_xlfn.XLOOKUP(D687,'[6]Database DP'!$C:$C,'[6]Database DP'!$F:$F,"Tidak Ditemukan")</f>
        <v>HERI</v>
      </c>
      <c r="H687" s="18" t="str">
        <f>_xlfn.XLOOKUP(D687,[11]sheet!$B:$B,[11]sheet!$A:$A,0)</f>
        <v>PWO05</v>
      </c>
    </row>
    <row r="688" spans="2:8">
      <c r="B688" s="24" t="s">
        <v>668</v>
      </c>
      <c r="C688" s="25" t="s">
        <v>669</v>
      </c>
      <c r="D688" s="26" t="s">
        <v>724</v>
      </c>
      <c r="E688" s="27" t="s">
        <v>1916</v>
      </c>
      <c r="F688" s="22" t="s">
        <v>1823</v>
      </c>
      <c r="G688" s="17" t="str">
        <f>_xlfn.XLOOKUP(D688,'[6]Database DP'!$C:$C,'[6]Database DP'!$F:$F,"Tidak Ditemukan")</f>
        <v>HERI</v>
      </c>
      <c r="H688" s="18" t="str">
        <f>_xlfn.XLOOKUP(D688,[11]sheet!$B:$B,[11]sheet!$A:$A,0)</f>
        <v>PWO06</v>
      </c>
    </row>
    <row r="689" spans="2:8">
      <c r="B689" s="24" t="s">
        <v>668</v>
      </c>
      <c r="C689" s="25" t="s">
        <v>669</v>
      </c>
      <c r="D689" s="26" t="s">
        <v>725</v>
      </c>
      <c r="E689" s="27" t="s">
        <v>1916</v>
      </c>
      <c r="F689" s="22" t="s">
        <v>1823</v>
      </c>
      <c r="G689" s="17" t="str">
        <f>_xlfn.XLOOKUP(D689,'[6]Database DP'!$C:$C,'[6]Database DP'!$F:$F,"Tidak Ditemukan")</f>
        <v>HERI</v>
      </c>
      <c r="H689" s="18" t="str">
        <f>_xlfn.XLOOKUP(D689,[11]sheet!$B:$B,[11]sheet!$A:$A,0)</f>
        <v>PWO07</v>
      </c>
    </row>
    <row r="690" spans="2:8">
      <c r="B690" s="24" t="s">
        <v>668</v>
      </c>
      <c r="C690" s="25" t="s">
        <v>669</v>
      </c>
      <c r="D690" s="26" t="s">
        <v>726</v>
      </c>
      <c r="E690" s="27" t="s">
        <v>1916</v>
      </c>
      <c r="F690" s="22" t="s">
        <v>1823</v>
      </c>
      <c r="G690" s="17" t="str">
        <f>_xlfn.XLOOKUP(D690,'[6]Database DP'!$C:$C,'[6]Database DP'!$F:$F,"Tidak Ditemukan")</f>
        <v>HERI</v>
      </c>
      <c r="H690" s="18" t="str">
        <f>_xlfn.XLOOKUP(D690,[11]sheet!$B:$B,[11]sheet!$A:$A,0)</f>
        <v>PWO08</v>
      </c>
    </row>
    <row r="691" spans="2:8">
      <c r="B691" s="24" t="s">
        <v>668</v>
      </c>
      <c r="C691" s="25" t="s">
        <v>669</v>
      </c>
      <c r="D691" s="26" t="s">
        <v>727</v>
      </c>
      <c r="E691" s="27" t="s">
        <v>1916</v>
      </c>
      <c r="F691" s="22" t="s">
        <v>1823</v>
      </c>
      <c r="G691" s="17" t="str">
        <f>_xlfn.XLOOKUP(D691,'[6]Database DP'!$C:$C,'[6]Database DP'!$F:$F,"Tidak Ditemukan")</f>
        <v>HERI</v>
      </c>
      <c r="H691" s="18" t="str">
        <f>_xlfn.XLOOKUP(D691,[11]sheet!$B:$B,[11]sheet!$A:$A,0)</f>
        <v>PWO11</v>
      </c>
    </row>
    <row r="692" spans="2:8">
      <c r="B692" s="24" t="s">
        <v>668</v>
      </c>
      <c r="C692" s="25" t="s">
        <v>669</v>
      </c>
      <c r="D692" s="26" t="s">
        <v>728</v>
      </c>
      <c r="E692" s="27" t="s">
        <v>1916</v>
      </c>
      <c r="F692" s="22" t="s">
        <v>1823</v>
      </c>
      <c r="G692" s="17" t="str">
        <f>_xlfn.XLOOKUP(D692,'[6]Database DP'!$C:$C,'[6]Database DP'!$F:$F,"Tidak Ditemukan")</f>
        <v>HERI</v>
      </c>
      <c r="H692" s="18" t="str">
        <f>_xlfn.XLOOKUP(D692,[11]sheet!$B:$B,[11]sheet!$A:$A,0)</f>
        <v>PWO13</v>
      </c>
    </row>
    <row r="693" spans="2:8">
      <c r="B693" s="24" t="s">
        <v>668</v>
      </c>
      <c r="C693" s="25" t="s">
        <v>669</v>
      </c>
      <c r="D693" s="26" t="s">
        <v>729</v>
      </c>
      <c r="E693" s="27" t="s">
        <v>1916</v>
      </c>
      <c r="F693" s="22" t="s">
        <v>1823</v>
      </c>
      <c r="G693" s="17" t="str">
        <f>_xlfn.XLOOKUP(D693,'[6]Database DP'!$C:$C,'[6]Database DP'!$F:$F,"Tidak Ditemukan")</f>
        <v>HERI</v>
      </c>
      <c r="H693" s="18" t="str">
        <f>_xlfn.XLOOKUP(D693,[11]sheet!$B:$B,[11]sheet!$A:$A,0)</f>
        <v>PWO14</v>
      </c>
    </row>
    <row r="694" spans="2:8">
      <c r="B694" s="24" t="s">
        <v>668</v>
      </c>
      <c r="C694" s="25" t="s">
        <v>669</v>
      </c>
      <c r="D694" s="26" t="s">
        <v>730</v>
      </c>
      <c r="E694" s="27" t="s">
        <v>1916</v>
      </c>
      <c r="F694" s="22" t="s">
        <v>1823</v>
      </c>
      <c r="G694" s="17" t="str">
        <f>_xlfn.XLOOKUP(D694,'[6]Database DP'!$C:$C,'[6]Database DP'!$F:$F,"Tidak Ditemukan")</f>
        <v>HERI</v>
      </c>
      <c r="H694" s="18" t="str">
        <f>_xlfn.XLOOKUP(D694,[11]sheet!$B:$B,[11]sheet!$A:$A,0)</f>
        <v>PWO16</v>
      </c>
    </row>
    <row r="695" spans="2:8">
      <c r="B695" s="24" t="s">
        <v>668</v>
      </c>
      <c r="C695" s="25" t="s">
        <v>669</v>
      </c>
      <c r="D695" s="26" t="s">
        <v>731</v>
      </c>
      <c r="E695" s="27" t="s">
        <v>1916</v>
      </c>
      <c r="F695" s="22" t="s">
        <v>1823</v>
      </c>
      <c r="G695" s="17" t="str">
        <f>_xlfn.XLOOKUP(D695,'[6]Database DP'!$C:$C,'[6]Database DP'!$F:$F,"Tidak Ditemukan")</f>
        <v>HERI</v>
      </c>
      <c r="H695" s="18" t="str">
        <f>_xlfn.XLOOKUP(D695,[11]sheet!$B:$B,[11]sheet!$A:$A,0)</f>
        <v>PWO18</v>
      </c>
    </row>
    <row r="696" spans="2:8">
      <c r="B696" s="24" t="s">
        <v>668</v>
      </c>
      <c r="C696" s="25" t="s">
        <v>669</v>
      </c>
      <c r="D696" s="26" t="s">
        <v>732</v>
      </c>
      <c r="E696" s="27" t="s">
        <v>1916</v>
      </c>
      <c r="F696" s="22" t="s">
        <v>1823</v>
      </c>
      <c r="G696" s="17" t="str">
        <f>_xlfn.XLOOKUP(D696,'[6]Database DP'!$C:$C,'[6]Database DP'!$F:$F,"Tidak Ditemukan")</f>
        <v>HERI</v>
      </c>
      <c r="H696" s="18" t="str">
        <f>_xlfn.XLOOKUP(D696,[11]sheet!$B:$B,[11]sheet!$A:$A,0)</f>
        <v>PWO10B</v>
      </c>
    </row>
    <row r="697" spans="2:8">
      <c r="B697" s="24" t="s">
        <v>668</v>
      </c>
      <c r="C697" s="25" t="s">
        <v>669</v>
      </c>
      <c r="D697" s="26" t="s">
        <v>733</v>
      </c>
      <c r="E697" s="27" t="s">
        <v>1916</v>
      </c>
      <c r="F697" s="22" t="s">
        <v>1823</v>
      </c>
      <c r="G697" s="17" t="str">
        <f>_xlfn.XLOOKUP(D697,'[6]Database DP'!$C:$C,'[6]Database DP'!$F:$F,"Tidak Ditemukan")</f>
        <v>HERI</v>
      </c>
      <c r="H697" s="18" t="str">
        <f>_xlfn.XLOOKUP(D697,[11]sheet!$B:$B,[11]sheet!$A:$A,0)</f>
        <v>PWO27A</v>
      </c>
    </row>
    <row r="698" spans="2:8">
      <c r="B698" s="24" t="s">
        <v>668</v>
      </c>
      <c r="C698" s="25" t="s">
        <v>669</v>
      </c>
      <c r="D698" s="26" t="s">
        <v>734</v>
      </c>
      <c r="E698" s="27" t="s">
        <v>1916</v>
      </c>
      <c r="F698" s="22" t="s">
        <v>1825</v>
      </c>
      <c r="G698" s="17" t="str">
        <f>_xlfn.XLOOKUP(D698,'[6]Database DP'!$C:$C,'[6]Database DP'!$F:$F,"Tidak Ditemukan")</f>
        <v>RISWANTO</v>
      </c>
      <c r="H698" s="18" t="str">
        <f>_xlfn.XLOOKUP(D698,[11]sheet!$B:$B,[11]sheet!$A:$A,0)</f>
        <v>PDD08</v>
      </c>
    </row>
    <row r="699" spans="2:8">
      <c r="B699" s="24" t="s">
        <v>668</v>
      </c>
      <c r="C699" s="25" t="s">
        <v>669</v>
      </c>
      <c r="D699" s="26" t="s">
        <v>735</v>
      </c>
      <c r="E699" s="27" t="s">
        <v>1916</v>
      </c>
      <c r="F699" s="22" t="s">
        <v>1825</v>
      </c>
      <c r="G699" s="17" t="str">
        <f>_xlfn.XLOOKUP(D699,'[6]Database DP'!$C:$C,'[6]Database DP'!$F:$F,"Tidak Ditemukan")</f>
        <v>RISWANTO</v>
      </c>
      <c r="H699" s="18" t="str">
        <f>_xlfn.XLOOKUP(D699,[11]sheet!$B:$B,[11]sheet!$A:$A,0)</f>
        <v>PDD01</v>
      </c>
    </row>
    <row r="700" spans="2:8">
      <c r="B700" s="24" t="s">
        <v>668</v>
      </c>
      <c r="C700" s="25" t="s">
        <v>669</v>
      </c>
      <c r="D700" s="26" t="s">
        <v>736</v>
      </c>
      <c r="E700" s="27" t="s">
        <v>1916</v>
      </c>
      <c r="F700" s="22" t="s">
        <v>1825</v>
      </c>
      <c r="G700" s="17" t="str">
        <f>_xlfn.XLOOKUP(D700,'[6]Database DP'!$C:$C,'[6]Database DP'!$F:$F,"Tidak Ditemukan")</f>
        <v>RISWANTO</v>
      </c>
      <c r="H700" s="18" t="str">
        <f>_xlfn.XLOOKUP(D700,[11]sheet!$B:$B,[11]sheet!$A:$A,0)</f>
        <v>PDD02</v>
      </c>
    </row>
    <row r="701" spans="2:8">
      <c r="B701" s="24" t="s">
        <v>668</v>
      </c>
      <c r="C701" s="25" t="s">
        <v>669</v>
      </c>
      <c r="D701" s="26" t="s">
        <v>737</v>
      </c>
      <c r="E701" s="27" t="s">
        <v>1916</v>
      </c>
      <c r="F701" s="22" t="s">
        <v>1825</v>
      </c>
      <c r="G701" s="17" t="str">
        <f>_xlfn.XLOOKUP(D701,'[6]Database DP'!$C:$C,'[6]Database DP'!$F:$F,"Tidak Ditemukan")</f>
        <v>RISWANTO</v>
      </c>
      <c r="H701" s="18" t="str">
        <f>_xlfn.XLOOKUP(D701,[11]sheet!$B:$B,[11]sheet!$A:$A,0)</f>
        <v>PDD03</v>
      </c>
    </row>
    <row r="702" spans="2:8">
      <c r="B702" s="24" t="s">
        <v>668</v>
      </c>
      <c r="C702" s="25" t="s">
        <v>669</v>
      </c>
      <c r="D702" s="26" t="s">
        <v>738</v>
      </c>
      <c r="E702" s="27" t="s">
        <v>1916</v>
      </c>
      <c r="F702" s="22" t="s">
        <v>1825</v>
      </c>
      <c r="G702" s="17" t="str">
        <f>_xlfn.XLOOKUP(D702,'[6]Database DP'!$C:$C,'[6]Database DP'!$F:$F,"Tidak Ditemukan")</f>
        <v>RISWANTO</v>
      </c>
      <c r="H702" s="18" t="str">
        <f>_xlfn.XLOOKUP(D702,[11]sheet!$B:$B,[11]sheet!$A:$A,0)</f>
        <v>PDD04</v>
      </c>
    </row>
    <row r="703" spans="2:8">
      <c r="B703" s="24" t="s">
        <v>668</v>
      </c>
      <c r="C703" s="25" t="s">
        <v>669</v>
      </c>
      <c r="D703" s="26" t="s">
        <v>739</v>
      </c>
      <c r="E703" s="27" t="s">
        <v>1916</v>
      </c>
      <c r="F703" s="22" t="s">
        <v>1825</v>
      </c>
      <c r="G703" s="17" t="str">
        <f>_xlfn.XLOOKUP(D703,'[6]Database DP'!$C:$C,'[6]Database DP'!$F:$F,"Tidak Ditemukan")</f>
        <v>RISWANTO</v>
      </c>
      <c r="H703" s="18" t="str">
        <f>_xlfn.XLOOKUP(D703,[11]sheet!$B:$B,[11]sheet!$A:$A,0)</f>
        <v>PDD06</v>
      </c>
    </row>
    <row r="704" spans="2:8">
      <c r="B704" s="24" t="s">
        <v>668</v>
      </c>
      <c r="C704" s="25" t="s">
        <v>669</v>
      </c>
      <c r="D704" s="26" t="s">
        <v>740</v>
      </c>
      <c r="E704" s="27" t="s">
        <v>1916</v>
      </c>
      <c r="F704" s="22" t="s">
        <v>1825</v>
      </c>
      <c r="G704" s="17" t="str">
        <f>_xlfn.XLOOKUP(D704,'[6]Database DP'!$C:$C,'[6]Database DP'!$F:$F,"Tidak Ditemukan")</f>
        <v>RISWANTO</v>
      </c>
      <c r="H704" s="18" t="str">
        <f>_xlfn.XLOOKUP(D704,[11]sheet!$B:$B,[11]sheet!$A:$A,0)</f>
        <v>PDD09</v>
      </c>
    </row>
    <row r="705" spans="2:8">
      <c r="B705" s="24" t="s">
        <v>668</v>
      </c>
      <c r="C705" s="25" t="s">
        <v>669</v>
      </c>
      <c r="D705" s="26" t="s">
        <v>741</v>
      </c>
      <c r="E705" s="27" t="s">
        <v>1916</v>
      </c>
      <c r="F705" s="22" t="s">
        <v>1825</v>
      </c>
      <c r="G705" s="17" t="str">
        <f>_xlfn.XLOOKUP(D705,'[6]Database DP'!$C:$C,'[6]Database DP'!$F:$F,"Tidak Ditemukan")</f>
        <v>RISWANTO</v>
      </c>
      <c r="H705" s="18" t="str">
        <f>_xlfn.XLOOKUP(D705,[11]sheet!$B:$B,[11]sheet!$A:$A,0)</f>
        <v>PDD10</v>
      </c>
    </row>
    <row r="706" spans="2:8">
      <c r="B706" s="24" t="s">
        <v>668</v>
      </c>
      <c r="C706" s="25" t="s">
        <v>669</v>
      </c>
      <c r="D706" s="26" t="s">
        <v>742</v>
      </c>
      <c r="E706" s="27" t="s">
        <v>1916</v>
      </c>
      <c r="F706" s="22" t="s">
        <v>1825</v>
      </c>
      <c r="G706" s="17" t="str">
        <f>_xlfn.XLOOKUP(D706,'[6]Database DP'!$C:$C,'[6]Database DP'!$F:$F,"Tidak Ditemukan")</f>
        <v>RISWANTO</v>
      </c>
      <c r="H706" s="18" t="str">
        <f>_xlfn.XLOOKUP(D706,[11]sheet!$B:$B,[11]sheet!$A:$A,0)</f>
        <v>PDD11</v>
      </c>
    </row>
    <row r="707" spans="2:8">
      <c r="B707" s="24" t="s">
        <v>668</v>
      </c>
      <c r="C707" s="25" t="s">
        <v>669</v>
      </c>
      <c r="D707" s="26" t="s">
        <v>743</v>
      </c>
      <c r="E707" s="27" t="s">
        <v>1916</v>
      </c>
      <c r="F707" s="22" t="s">
        <v>1825</v>
      </c>
      <c r="G707" s="17" t="str">
        <f>_xlfn.XLOOKUP(D707,'[6]Database DP'!$C:$C,'[6]Database DP'!$F:$F,"Tidak Ditemukan")</f>
        <v>RISWANTO</v>
      </c>
      <c r="H707" s="18" t="str">
        <f>_xlfn.XLOOKUP(D707,[11]sheet!$B:$B,[11]sheet!$A:$A,0)</f>
        <v>PDD12</v>
      </c>
    </row>
    <row r="708" spans="2:8">
      <c r="B708" s="24" t="s">
        <v>668</v>
      </c>
      <c r="C708" s="25" t="s">
        <v>669</v>
      </c>
      <c r="D708" s="26" t="s">
        <v>744</v>
      </c>
      <c r="E708" s="27" t="s">
        <v>1916</v>
      </c>
      <c r="F708" s="22" t="s">
        <v>1825</v>
      </c>
      <c r="G708" s="17" t="str">
        <f>_xlfn.XLOOKUP(D708,'[6]Database DP'!$C:$C,'[6]Database DP'!$F:$F,"Tidak Ditemukan")</f>
        <v>RISWANTO</v>
      </c>
      <c r="H708" s="18" t="str">
        <f>_xlfn.XLOOKUP(D708,[11]sheet!$B:$B,[11]sheet!$A:$A,0)</f>
        <v>PDD09B</v>
      </c>
    </row>
    <row r="709" spans="2:8">
      <c r="B709" s="24" t="s">
        <v>668</v>
      </c>
      <c r="C709" s="25" t="s">
        <v>669</v>
      </c>
      <c r="D709" s="26" t="s">
        <v>745</v>
      </c>
      <c r="E709" s="27" t="s">
        <v>1916</v>
      </c>
      <c r="F709" s="22" t="s">
        <v>1825</v>
      </c>
      <c r="G709" s="17" t="str">
        <f>_xlfn.XLOOKUP(D709,'[6]Database DP'!$C:$C,'[6]Database DP'!$F:$F,"Tidak Ditemukan")</f>
        <v>RISWANTO</v>
      </c>
      <c r="H709" s="18" t="str">
        <f>_xlfn.XLOOKUP(D709,[11]sheet!$B:$B,[11]sheet!$A:$A,0)</f>
        <v>PDD02A</v>
      </c>
    </row>
    <row r="710" spans="2:8">
      <c r="B710" s="24" t="s">
        <v>668</v>
      </c>
      <c r="C710" s="25" t="s">
        <v>669</v>
      </c>
      <c r="D710" s="26" t="s">
        <v>746</v>
      </c>
      <c r="E710" s="27" t="s">
        <v>1916</v>
      </c>
      <c r="F710" s="22" t="s">
        <v>1826</v>
      </c>
      <c r="G710" s="17" t="str">
        <f>_xlfn.XLOOKUP(D710,'[6]Database DP'!$C:$C,'[6]Database DP'!$F:$F,"Tidak Ditemukan")</f>
        <v>KHABIB</v>
      </c>
      <c r="H710" s="18" t="str">
        <f>_xlfn.XLOOKUP(D710,[11]sheet!$B:$B,[11]sheet!$A:$A,0)</f>
        <v>KNL08</v>
      </c>
    </row>
    <row r="711" spans="2:8">
      <c r="B711" s="24" t="s">
        <v>668</v>
      </c>
      <c r="C711" s="25" t="s">
        <v>669</v>
      </c>
      <c r="D711" s="26" t="s">
        <v>747</v>
      </c>
      <c r="E711" s="27" t="s">
        <v>1916</v>
      </c>
      <c r="F711" s="22" t="s">
        <v>1826</v>
      </c>
      <c r="G711" s="17" t="str">
        <f>_xlfn.XLOOKUP(D711,'[6]Database DP'!$C:$C,'[6]Database DP'!$F:$F,"Tidak Ditemukan")</f>
        <v>KHABIB</v>
      </c>
      <c r="H711" s="18" t="str">
        <f>_xlfn.XLOOKUP(D711,[11]sheet!$B:$B,[11]sheet!$A:$A,0)</f>
        <v>KNL01</v>
      </c>
    </row>
    <row r="712" spans="2:8">
      <c r="B712" s="24" t="s">
        <v>668</v>
      </c>
      <c r="C712" s="25" t="s">
        <v>669</v>
      </c>
      <c r="D712" s="26" t="s">
        <v>748</v>
      </c>
      <c r="E712" s="27" t="s">
        <v>1916</v>
      </c>
      <c r="F712" s="22" t="s">
        <v>1826</v>
      </c>
      <c r="G712" s="17" t="str">
        <f>_xlfn.XLOOKUP(D712,'[6]Database DP'!$C:$C,'[6]Database DP'!$F:$F,"Tidak Ditemukan")</f>
        <v>KHABIB</v>
      </c>
      <c r="H712" s="18" t="str">
        <f>_xlfn.XLOOKUP(D712,[11]sheet!$B:$B,[11]sheet!$A:$A,0)</f>
        <v>KNL02</v>
      </c>
    </row>
    <row r="713" spans="2:8">
      <c r="B713" s="24" t="s">
        <v>668</v>
      </c>
      <c r="C713" s="25" t="s">
        <v>669</v>
      </c>
      <c r="D713" s="26" t="s">
        <v>749</v>
      </c>
      <c r="E713" s="27" t="s">
        <v>1916</v>
      </c>
      <c r="F713" s="22" t="s">
        <v>1826</v>
      </c>
      <c r="G713" s="17" t="str">
        <f>_xlfn.XLOOKUP(D713,'[6]Database DP'!$C:$C,'[6]Database DP'!$F:$F,"Tidak Ditemukan")</f>
        <v>KHABIB</v>
      </c>
      <c r="H713" s="18" t="str">
        <f>_xlfn.XLOOKUP(D713,[11]sheet!$B:$B,[11]sheet!$A:$A,0)</f>
        <v>KNL03</v>
      </c>
    </row>
    <row r="714" spans="2:8">
      <c r="B714" s="24" t="s">
        <v>668</v>
      </c>
      <c r="C714" s="25" t="s">
        <v>669</v>
      </c>
      <c r="D714" s="26" t="s">
        <v>750</v>
      </c>
      <c r="E714" s="27" t="s">
        <v>1916</v>
      </c>
      <c r="F714" s="22" t="s">
        <v>1826</v>
      </c>
      <c r="G714" s="17" t="str">
        <f>_xlfn.XLOOKUP(D714,'[6]Database DP'!$C:$C,'[6]Database DP'!$F:$F,"Tidak Ditemukan")</f>
        <v>KHABIB</v>
      </c>
      <c r="H714" s="18" t="str">
        <f>_xlfn.XLOOKUP(D714,[11]sheet!$B:$B,[11]sheet!$A:$A,0)</f>
        <v>KNL04</v>
      </c>
    </row>
    <row r="715" spans="2:8">
      <c r="B715" s="24" t="s">
        <v>668</v>
      </c>
      <c r="C715" s="25" t="s">
        <v>669</v>
      </c>
      <c r="D715" s="26" t="s">
        <v>751</v>
      </c>
      <c r="E715" s="27" t="s">
        <v>1916</v>
      </c>
      <c r="F715" s="22" t="s">
        <v>1826</v>
      </c>
      <c r="G715" s="17" t="str">
        <f>_xlfn.XLOOKUP(D715,'[6]Database DP'!$C:$C,'[6]Database DP'!$F:$F,"Tidak Ditemukan")</f>
        <v>KHABIB</v>
      </c>
      <c r="H715" s="18" t="str">
        <f>_xlfn.XLOOKUP(D715,[11]sheet!$B:$B,[11]sheet!$A:$A,0)</f>
        <v>KNL05</v>
      </c>
    </row>
    <row r="716" spans="2:8">
      <c r="B716" s="24" t="s">
        <v>668</v>
      </c>
      <c r="C716" s="25" t="s">
        <v>669</v>
      </c>
      <c r="D716" s="26" t="s">
        <v>752</v>
      </c>
      <c r="E716" s="27" t="s">
        <v>1916</v>
      </c>
      <c r="F716" s="22" t="s">
        <v>1826</v>
      </c>
      <c r="G716" s="17" t="str">
        <f>_xlfn.XLOOKUP(D716,'[6]Database DP'!$C:$C,'[6]Database DP'!$F:$F,"Tidak Ditemukan")</f>
        <v>KHABIB</v>
      </c>
      <c r="H716" s="18" t="str">
        <f>_xlfn.XLOOKUP(D716,[11]sheet!$B:$B,[11]sheet!$A:$A,0)</f>
        <v>KNL09</v>
      </c>
    </row>
    <row r="717" spans="2:8">
      <c r="B717" s="24" t="s">
        <v>668</v>
      </c>
      <c r="C717" s="25" t="s">
        <v>669</v>
      </c>
      <c r="D717" s="26" t="s">
        <v>753</v>
      </c>
      <c r="E717" s="27" t="s">
        <v>1916</v>
      </c>
      <c r="F717" s="22" t="s">
        <v>1826</v>
      </c>
      <c r="G717" s="17" t="str">
        <f>_xlfn.XLOOKUP(D717,'[6]Database DP'!$C:$C,'[6]Database DP'!$F:$F,"Tidak Ditemukan")</f>
        <v>KHABIB</v>
      </c>
      <c r="H717" s="18" t="str">
        <f>_xlfn.XLOOKUP(D717,[11]sheet!$B:$B,[11]sheet!$A:$A,0)</f>
        <v>KNL10</v>
      </c>
    </row>
    <row r="718" spans="2:8">
      <c r="B718" s="24" t="s">
        <v>668</v>
      </c>
      <c r="C718" s="25" t="s">
        <v>669</v>
      </c>
      <c r="D718" s="26" t="s">
        <v>754</v>
      </c>
      <c r="E718" s="27" t="s">
        <v>1916</v>
      </c>
      <c r="F718" s="22" t="s">
        <v>1826</v>
      </c>
      <c r="G718" s="17" t="str">
        <f>_xlfn.XLOOKUP(D718,'[6]Database DP'!$C:$C,'[6]Database DP'!$F:$F,"Tidak Ditemukan")</f>
        <v>KHABIB</v>
      </c>
      <c r="H718" s="18" t="str">
        <f>_xlfn.XLOOKUP(D718,[11]sheet!$B:$B,[11]sheet!$A:$A,0)</f>
        <v>KNL11</v>
      </c>
    </row>
    <row r="719" spans="2:8">
      <c r="B719" s="24" t="s">
        <v>668</v>
      </c>
      <c r="C719" s="25" t="s">
        <v>669</v>
      </c>
      <c r="D719" s="26" t="s">
        <v>755</v>
      </c>
      <c r="E719" s="27" t="s">
        <v>1916</v>
      </c>
      <c r="F719" s="22" t="s">
        <v>1827</v>
      </c>
      <c r="G719" s="17" t="str">
        <f>_xlfn.XLOOKUP(D719,'[6]Database DP'!$C:$C,'[6]Database DP'!$F:$F,"Tidak Ditemukan")</f>
        <v>KHOLIK</v>
      </c>
      <c r="H719" s="18" t="str">
        <f>_xlfn.XLOOKUP(D719,[11]sheet!$B:$B,[11]sheet!$A:$A,0)</f>
        <v>KDS10</v>
      </c>
    </row>
    <row r="720" spans="2:8">
      <c r="B720" s="24" t="s">
        <v>668</v>
      </c>
      <c r="C720" s="25" t="s">
        <v>669</v>
      </c>
      <c r="D720" s="26" t="s">
        <v>756</v>
      </c>
      <c r="E720" s="27" t="s">
        <v>1916</v>
      </c>
      <c r="F720" s="22" t="s">
        <v>1827</v>
      </c>
      <c r="G720" s="17" t="str">
        <f>_xlfn.XLOOKUP(D720,'[6]Database DP'!$C:$C,'[6]Database DP'!$F:$F,"Tidak Ditemukan")</f>
        <v>KHOLIK</v>
      </c>
      <c r="H720" s="18" t="str">
        <f>_xlfn.XLOOKUP(D720,[11]sheet!$B:$B,[11]sheet!$A:$A,0)</f>
        <v>KDS01</v>
      </c>
    </row>
    <row r="721" spans="2:8">
      <c r="B721" s="24" t="s">
        <v>668</v>
      </c>
      <c r="C721" s="25" t="s">
        <v>669</v>
      </c>
      <c r="D721" s="26" t="s">
        <v>757</v>
      </c>
      <c r="E721" s="27" t="s">
        <v>1916</v>
      </c>
      <c r="F721" s="22" t="s">
        <v>1827</v>
      </c>
      <c r="G721" s="17" t="str">
        <f>_xlfn.XLOOKUP(D721,'[6]Database DP'!$C:$C,'[6]Database DP'!$F:$F,"Tidak Ditemukan")</f>
        <v>KHOLIK</v>
      </c>
      <c r="H721" s="18" t="str">
        <f>_xlfn.XLOOKUP(D721,[11]sheet!$B:$B,[11]sheet!$A:$A,0)</f>
        <v>KDS02</v>
      </c>
    </row>
    <row r="722" spans="2:8">
      <c r="B722" s="24" t="s">
        <v>668</v>
      </c>
      <c r="C722" s="25" t="s">
        <v>669</v>
      </c>
      <c r="D722" s="26" t="s">
        <v>758</v>
      </c>
      <c r="E722" s="27" t="s">
        <v>1916</v>
      </c>
      <c r="F722" s="22" t="s">
        <v>1827</v>
      </c>
      <c r="G722" s="17" t="str">
        <f>_xlfn.XLOOKUP(D722,'[6]Database DP'!$C:$C,'[6]Database DP'!$F:$F,"Tidak Ditemukan")</f>
        <v>KHOLIK</v>
      </c>
      <c r="H722" s="18" t="str">
        <f>_xlfn.XLOOKUP(D722,[11]sheet!$B:$B,[11]sheet!$A:$A,0)</f>
        <v>KDS03</v>
      </c>
    </row>
    <row r="723" spans="2:8">
      <c r="B723" s="24" t="s">
        <v>668</v>
      </c>
      <c r="C723" s="25" t="s">
        <v>669</v>
      </c>
      <c r="D723" s="26" t="s">
        <v>759</v>
      </c>
      <c r="E723" s="27" t="s">
        <v>1916</v>
      </c>
      <c r="F723" s="22" t="s">
        <v>1827</v>
      </c>
      <c r="G723" s="17" t="str">
        <f>_xlfn.XLOOKUP(D723,'[6]Database DP'!$C:$C,'[6]Database DP'!$F:$F,"Tidak Ditemukan")</f>
        <v>KHOLIK</v>
      </c>
      <c r="H723" s="18" t="str">
        <f>_xlfn.XLOOKUP(D723,[11]sheet!$B:$B,[11]sheet!$A:$A,0)</f>
        <v>KDS05</v>
      </c>
    </row>
    <row r="724" spans="2:8">
      <c r="B724" s="24" t="s">
        <v>668</v>
      </c>
      <c r="C724" s="25" t="s">
        <v>669</v>
      </c>
      <c r="D724" s="26" t="s">
        <v>760</v>
      </c>
      <c r="E724" s="27" t="s">
        <v>1916</v>
      </c>
      <c r="F724" s="22" t="s">
        <v>1827</v>
      </c>
      <c r="G724" s="17" t="str">
        <f>_xlfn.XLOOKUP(D724,'[6]Database DP'!$C:$C,'[6]Database DP'!$F:$F,"Tidak Ditemukan")</f>
        <v>KHOLIK</v>
      </c>
      <c r="H724" s="18" t="str">
        <f>_xlfn.XLOOKUP(D724,[11]sheet!$B:$B,[11]sheet!$A:$A,0)</f>
        <v>KDS06</v>
      </c>
    </row>
    <row r="725" spans="2:8">
      <c r="B725" s="24" t="s">
        <v>668</v>
      </c>
      <c r="C725" s="25" t="s">
        <v>669</v>
      </c>
      <c r="D725" s="26" t="s">
        <v>761</v>
      </c>
      <c r="E725" s="27" t="s">
        <v>1916</v>
      </c>
      <c r="F725" s="22" t="s">
        <v>1827</v>
      </c>
      <c r="G725" s="17" t="str">
        <f>_xlfn.XLOOKUP(D725,'[6]Database DP'!$C:$C,'[6]Database DP'!$F:$F,"Tidak Ditemukan")</f>
        <v>KHOLIK</v>
      </c>
      <c r="H725" s="18" t="str">
        <f>_xlfn.XLOOKUP(D725,[11]sheet!$B:$B,[11]sheet!$A:$A,0)</f>
        <v>KDS11</v>
      </c>
    </row>
    <row r="726" spans="2:8">
      <c r="B726" s="24" t="s">
        <v>668</v>
      </c>
      <c r="C726" s="25" t="s">
        <v>669</v>
      </c>
      <c r="D726" s="26" t="s">
        <v>762</v>
      </c>
      <c r="E726" s="27" t="s">
        <v>1916</v>
      </c>
      <c r="F726" s="22" t="s">
        <v>1827</v>
      </c>
      <c r="G726" s="17" t="str">
        <f>_xlfn.XLOOKUP(D726,'[6]Database DP'!$C:$C,'[6]Database DP'!$F:$F,"Tidak Ditemukan")</f>
        <v>KHOLIK</v>
      </c>
      <c r="H726" s="18" t="str">
        <f>_xlfn.XLOOKUP(D726,[11]sheet!$B:$B,[11]sheet!$A:$A,0)</f>
        <v>KDS12</v>
      </c>
    </row>
    <row r="727" spans="2:8">
      <c r="B727" s="24" t="s">
        <v>668</v>
      </c>
      <c r="C727" s="25" t="s">
        <v>669</v>
      </c>
      <c r="D727" s="26" t="s">
        <v>763</v>
      </c>
      <c r="E727" s="27" t="s">
        <v>1916</v>
      </c>
      <c r="F727" s="22" t="s">
        <v>1827</v>
      </c>
      <c r="G727" s="17" t="str">
        <f>_xlfn.XLOOKUP(D727,'[6]Database DP'!$C:$C,'[6]Database DP'!$F:$F,"Tidak Ditemukan")</f>
        <v>KHOLIK</v>
      </c>
      <c r="H727" s="18" t="str">
        <f>_xlfn.XLOOKUP(D727,[11]sheet!$B:$B,[11]sheet!$A:$A,0)</f>
        <v>KDS07A</v>
      </c>
    </row>
    <row r="728" spans="2:8">
      <c r="B728" s="24" t="s">
        <v>668</v>
      </c>
      <c r="C728" s="25" t="s">
        <v>669</v>
      </c>
      <c r="D728" s="26" t="s">
        <v>764</v>
      </c>
      <c r="E728" s="27" t="s">
        <v>1916</v>
      </c>
      <c r="F728" s="22" t="s">
        <v>1827</v>
      </c>
      <c r="G728" s="17" t="str">
        <f>_xlfn.XLOOKUP(D728,'[6]Database DP'!$C:$C,'[6]Database DP'!$F:$F,"Tidak Ditemukan")</f>
        <v>KHOLIL</v>
      </c>
      <c r="H728" s="18" t="str">
        <f>_xlfn.XLOOKUP(D728,[11]sheet!$B:$B,[11]sheet!$A:$A,0)</f>
        <v>JPR11</v>
      </c>
    </row>
    <row r="729" spans="2:8">
      <c r="B729" s="24" t="s">
        <v>668</v>
      </c>
      <c r="C729" s="25" t="s">
        <v>669</v>
      </c>
      <c r="D729" s="26" t="s">
        <v>765</v>
      </c>
      <c r="E729" s="27" t="s">
        <v>1916</v>
      </c>
      <c r="F729" s="22" t="s">
        <v>1827</v>
      </c>
      <c r="G729" s="17" t="str">
        <f>_xlfn.XLOOKUP(D729,'[6]Database DP'!$C:$C,'[6]Database DP'!$F:$F,"Tidak Ditemukan")</f>
        <v>KHOLIL</v>
      </c>
      <c r="H729" s="18" t="str">
        <f>_xlfn.XLOOKUP(D729,[11]sheet!$B:$B,[11]sheet!$A:$A,0)</f>
        <v>JPR01</v>
      </c>
    </row>
    <row r="730" spans="2:8">
      <c r="B730" s="24" t="s">
        <v>668</v>
      </c>
      <c r="C730" s="25" t="s">
        <v>669</v>
      </c>
      <c r="D730" s="26" t="s">
        <v>766</v>
      </c>
      <c r="E730" s="27" t="s">
        <v>1916</v>
      </c>
      <c r="F730" s="22" t="s">
        <v>1827</v>
      </c>
      <c r="G730" s="17" t="str">
        <f>_xlfn.XLOOKUP(D730,'[6]Database DP'!$C:$C,'[6]Database DP'!$F:$F,"Tidak Ditemukan")</f>
        <v>KHOLIL</v>
      </c>
      <c r="H730" s="18" t="str">
        <f>_xlfn.XLOOKUP(D730,[11]sheet!$B:$B,[11]sheet!$A:$A,0)</f>
        <v>JPR02</v>
      </c>
    </row>
    <row r="731" spans="2:8">
      <c r="B731" s="24" t="s">
        <v>668</v>
      </c>
      <c r="C731" s="25" t="s">
        <v>669</v>
      </c>
      <c r="D731" s="26" t="s">
        <v>767</v>
      </c>
      <c r="E731" s="27" t="s">
        <v>1916</v>
      </c>
      <c r="F731" s="22" t="s">
        <v>1827</v>
      </c>
      <c r="G731" s="17" t="str">
        <f>_xlfn.XLOOKUP(D731,'[6]Database DP'!$C:$C,'[6]Database DP'!$F:$F,"Tidak Ditemukan")</f>
        <v>KHOLIL</v>
      </c>
      <c r="H731" s="18" t="str">
        <f>_xlfn.XLOOKUP(D731,[11]sheet!$B:$B,[11]sheet!$A:$A,0)</f>
        <v>JPR03</v>
      </c>
    </row>
    <row r="732" spans="2:8">
      <c r="B732" s="24" t="s">
        <v>668</v>
      </c>
      <c r="C732" s="25" t="s">
        <v>669</v>
      </c>
      <c r="D732" s="26" t="s">
        <v>768</v>
      </c>
      <c r="E732" s="27" t="s">
        <v>1916</v>
      </c>
      <c r="F732" s="22" t="s">
        <v>1827</v>
      </c>
      <c r="G732" s="17" t="str">
        <f>_xlfn.XLOOKUP(D732,'[6]Database DP'!$C:$C,'[6]Database DP'!$F:$F,"Tidak Ditemukan")</f>
        <v>KHOLIL</v>
      </c>
      <c r="H732" s="18" t="str">
        <f>_xlfn.XLOOKUP(D732,[11]sheet!$B:$B,[11]sheet!$A:$A,0)</f>
        <v>JPR04</v>
      </c>
    </row>
    <row r="733" spans="2:8">
      <c r="B733" s="24" t="s">
        <v>668</v>
      </c>
      <c r="C733" s="25" t="s">
        <v>669</v>
      </c>
      <c r="D733" s="26" t="s">
        <v>769</v>
      </c>
      <c r="E733" s="27" t="s">
        <v>1916</v>
      </c>
      <c r="F733" s="22" t="s">
        <v>1827</v>
      </c>
      <c r="G733" s="17" t="str">
        <f>_xlfn.XLOOKUP(D733,'[6]Database DP'!$C:$C,'[6]Database DP'!$F:$F,"Tidak Ditemukan")</f>
        <v>KHOLIL</v>
      </c>
      <c r="H733" s="18" t="str">
        <f>_xlfn.XLOOKUP(D733,[11]sheet!$B:$B,[11]sheet!$A:$A,0)</f>
        <v>JPR05</v>
      </c>
    </row>
    <row r="734" spans="2:8">
      <c r="B734" s="24" t="s">
        <v>668</v>
      </c>
      <c r="C734" s="25" t="s">
        <v>669</v>
      </c>
      <c r="D734" s="26" t="s">
        <v>770</v>
      </c>
      <c r="E734" s="27" t="s">
        <v>1916</v>
      </c>
      <c r="F734" s="22" t="s">
        <v>1827</v>
      </c>
      <c r="G734" s="17" t="str">
        <f>_xlfn.XLOOKUP(D734,'[6]Database DP'!$C:$C,'[6]Database DP'!$F:$F,"Tidak Ditemukan")</f>
        <v>KHOLIL</v>
      </c>
      <c r="H734" s="18" t="str">
        <f>_xlfn.XLOOKUP(D734,[11]sheet!$B:$B,[11]sheet!$A:$A,0)</f>
        <v>JPR06</v>
      </c>
    </row>
    <row r="735" spans="2:8">
      <c r="B735" s="24" t="s">
        <v>668</v>
      </c>
      <c r="C735" s="25" t="s">
        <v>669</v>
      </c>
      <c r="D735" s="26" t="s">
        <v>771</v>
      </c>
      <c r="E735" s="27" t="s">
        <v>1916</v>
      </c>
      <c r="F735" s="22" t="s">
        <v>1827</v>
      </c>
      <c r="G735" s="17" t="str">
        <f>_xlfn.XLOOKUP(D735,'[6]Database DP'!$C:$C,'[6]Database DP'!$F:$F,"Tidak Ditemukan")</f>
        <v>KHOLIL</v>
      </c>
      <c r="H735" s="18" t="str">
        <f>_xlfn.XLOOKUP(D735,[11]sheet!$B:$B,[11]sheet!$A:$A,0)</f>
        <v>JPR07</v>
      </c>
    </row>
    <row r="736" spans="2:8">
      <c r="B736" s="24" t="s">
        <v>668</v>
      </c>
      <c r="C736" s="25" t="s">
        <v>669</v>
      </c>
      <c r="D736" s="26" t="s">
        <v>772</v>
      </c>
      <c r="E736" s="27" t="s">
        <v>1916</v>
      </c>
      <c r="F736" s="22" t="s">
        <v>1827</v>
      </c>
      <c r="G736" s="17" t="str">
        <f>_xlfn.XLOOKUP(D736,'[6]Database DP'!$C:$C,'[6]Database DP'!$F:$F,"Tidak Ditemukan")</f>
        <v>KHOLIL</v>
      </c>
      <c r="H736" s="18" t="str">
        <f>_xlfn.XLOOKUP(D736,[11]sheet!$B:$B,[11]sheet!$A:$A,0)</f>
        <v>JPR08</v>
      </c>
    </row>
    <row r="737" spans="2:8">
      <c r="B737" s="24" t="s">
        <v>668</v>
      </c>
      <c r="C737" s="25" t="s">
        <v>669</v>
      </c>
      <c r="D737" s="26" t="s">
        <v>773</v>
      </c>
      <c r="E737" s="27" t="s">
        <v>1916</v>
      </c>
      <c r="F737" s="22" t="s">
        <v>1827</v>
      </c>
      <c r="G737" s="17" t="str">
        <f>_xlfn.XLOOKUP(D737,'[6]Database DP'!$C:$C,'[6]Database DP'!$F:$F,"Tidak Ditemukan")</f>
        <v>KHOLIL</v>
      </c>
      <c r="H737" s="18" t="str">
        <f>_xlfn.XLOOKUP(D737,[11]sheet!$B:$B,[11]sheet!$A:$A,0)</f>
        <v>JPR10</v>
      </c>
    </row>
    <row r="738" spans="2:8">
      <c r="B738" s="24" t="s">
        <v>668</v>
      </c>
      <c r="C738" s="25" t="s">
        <v>669</v>
      </c>
      <c r="D738" s="26" t="s">
        <v>774</v>
      </c>
      <c r="E738" s="27" t="s">
        <v>1916</v>
      </c>
      <c r="F738" s="22" t="s">
        <v>1827</v>
      </c>
      <c r="G738" s="17" t="str">
        <f>_xlfn.XLOOKUP(D738,'[6]Database DP'!$C:$C,'[6]Database DP'!$F:$F,"Tidak Ditemukan")</f>
        <v>KHOLIL</v>
      </c>
      <c r="H738" s="18" t="str">
        <f>_xlfn.XLOOKUP(D738,[11]sheet!$B:$B,[11]sheet!$A:$A,0)</f>
        <v>JPR12</v>
      </c>
    </row>
    <row r="739" spans="2:8">
      <c r="B739" s="24" t="s">
        <v>668</v>
      </c>
      <c r="C739" s="25" t="s">
        <v>669</v>
      </c>
      <c r="D739" s="26" t="s">
        <v>775</v>
      </c>
      <c r="E739" s="27" t="s">
        <v>1916</v>
      </c>
      <c r="F739" s="22" t="s">
        <v>1827</v>
      </c>
      <c r="G739" s="17" t="str">
        <f>_xlfn.XLOOKUP(D739,'[6]Database DP'!$C:$C,'[6]Database DP'!$F:$F,"Tidak Ditemukan")</f>
        <v>KHOLIL</v>
      </c>
      <c r="H739" s="18" t="str">
        <f>_xlfn.XLOOKUP(D739,[11]sheet!$B:$B,[11]sheet!$A:$A,0)</f>
        <v>JPR11A</v>
      </c>
    </row>
    <row r="740" spans="2:8">
      <c r="B740" s="24" t="s">
        <v>668</v>
      </c>
      <c r="C740" s="25" t="s">
        <v>669</v>
      </c>
      <c r="D740" s="26" t="s">
        <v>776</v>
      </c>
      <c r="E740" s="27" t="s">
        <v>1916</v>
      </c>
      <c r="F740" s="22" t="s">
        <v>1824</v>
      </c>
      <c r="G740" s="17" t="str">
        <f>_xlfn.XLOOKUP(D740,'[6]Database DP'!$C:$C,'[6]Database DP'!$F:$F,"Tidak Ditemukan")</f>
        <v>SUPRIYADI</v>
      </c>
      <c r="H740" s="18" t="str">
        <f>_xlfn.XLOOKUP(D740,[11]sheet!$B:$B,[11]sheet!$A:$A,0)</f>
        <v>BGG05</v>
      </c>
    </row>
    <row r="741" spans="2:8">
      <c r="B741" s="24" t="s">
        <v>668</v>
      </c>
      <c r="C741" s="25" t="s">
        <v>669</v>
      </c>
      <c r="D741" s="26" t="s">
        <v>777</v>
      </c>
      <c r="E741" s="27" t="s">
        <v>1916</v>
      </c>
      <c r="F741" s="22" t="s">
        <v>1824</v>
      </c>
      <c r="G741" s="17" t="str">
        <f>_xlfn.XLOOKUP(D741,'[6]Database DP'!$C:$C,'[6]Database DP'!$F:$F,"Tidak Ditemukan")</f>
        <v>SUPRIYADI</v>
      </c>
      <c r="H741" s="18" t="str">
        <f>_xlfn.XLOOKUP(D741,[11]sheet!$B:$B,[11]sheet!$A:$A,0)</f>
        <v>BGG06</v>
      </c>
    </row>
    <row r="742" spans="2:8">
      <c r="B742" s="24" t="s">
        <v>668</v>
      </c>
      <c r="C742" s="25" t="s">
        <v>669</v>
      </c>
      <c r="D742" s="26" t="s">
        <v>778</v>
      </c>
      <c r="E742" s="27" t="s">
        <v>1916</v>
      </c>
      <c r="F742" s="22" t="s">
        <v>1824</v>
      </c>
      <c r="G742" s="17" t="str">
        <f>_xlfn.XLOOKUP(D742,'[6]Database DP'!$C:$C,'[6]Database DP'!$F:$F,"Tidak Ditemukan")</f>
        <v>SUPRIYADI</v>
      </c>
      <c r="H742" s="18" t="str">
        <f>_xlfn.XLOOKUP(D742,[11]sheet!$B:$B,[11]sheet!$A:$A,0)</f>
        <v>BGG08</v>
      </c>
    </row>
    <row r="743" spans="2:8">
      <c r="B743" s="24" t="s">
        <v>668</v>
      </c>
      <c r="C743" s="25" t="s">
        <v>669</v>
      </c>
      <c r="D743" s="26" t="s">
        <v>779</v>
      </c>
      <c r="E743" s="27" t="s">
        <v>1916</v>
      </c>
      <c r="F743" s="22" t="s">
        <v>1824</v>
      </c>
      <c r="G743" s="17" t="str">
        <f>_xlfn.XLOOKUP(D743,'[6]Database DP'!$C:$C,'[6]Database DP'!$F:$F,"Tidak Ditemukan")</f>
        <v>SUPRIYADI</v>
      </c>
      <c r="H743" s="18" t="str">
        <f>_xlfn.XLOOKUP(D743,[11]sheet!$B:$B,[11]sheet!$A:$A,0)</f>
        <v>BGG09</v>
      </c>
    </row>
    <row r="744" spans="2:8">
      <c r="B744" s="24" t="s">
        <v>668</v>
      </c>
      <c r="C744" s="25" t="s">
        <v>669</v>
      </c>
      <c r="D744" s="26" t="s">
        <v>780</v>
      </c>
      <c r="E744" s="27" t="s">
        <v>1916</v>
      </c>
      <c r="F744" s="22" t="s">
        <v>1824</v>
      </c>
      <c r="G744" s="17" t="str">
        <f>_xlfn.XLOOKUP(D744,'[6]Database DP'!$C:$C,'[6]Database DP'!$F:$F,"Tidak Ditemukan")</f>
        <v>SUPRIYADI</v>
      </c>
      <c r="H744" s="18" t="str">
        <f>_xlfn.XLOOKUP(D744,[11]sheet!$B:$B,[11]sheet!$A:$A,0)</f>
        <v>BGG10</v>
      </c>
    </row>
    <row r="745" spans="2:8">
      <c r="B745" s="24" t="s">
        <v>668</v>
      </c>
      <c r="C745" s="25" t="s">
        <v>669</v>
      </c>
      <c r="D745" s="26" t="s">
        <v>781</v>
      </c>
      <c r="E745" s="27" t="s">
        <v>1916</v>
      </c>
      <c r="F745" s="22" t="s">
        <v>1824</v>
      </c>
      <c r="G745" s="17" t="str">
        <f>_xlfn.XLOOKUP(D745,'[6]Database DP'!$C:$C,'[6]Database DP'!$F:$F,"Tidak Ditemukan")</f>
        <v>SUPRIYADI</v>
      </c>
      <c r="H745" s="18" t="str">
        <f>_xlfn.XLOOKUP(D745,[11]sheet!$B:$B,[11]sheet!$A:$A,0)</f>
        <v>BGG16</v>
      </c>
    </row>
    <row r="746" spans="2:8">
      <c r="B746" s="24" t="s">
        <v>668</v>
      </c>
      <c r="C746" s="25" t="s">
        <v>669</v>
      </c>
      <c r="D746" s="26" t="s">
        <v>782</v>
      </c>
      <c r="E746" s="27" t="s">
        <v>1916</v>
      </c>
      <c r="F746" s="22" t="s">
        <v>1824</v>
      </c>
      <c r="G746" s="17" t="str">
        <f>_xlfn.XLOOKUP(D746,'[6]Database DP'!$C:$C,'[6]Database DP'!$F:$F,"Tidak Ditemukan")</f>
        <v>SUPRIYADI</v>
      </c>
      <c r="H746" s="18" t="str">
        <f>_xlfn.XLOOKUP(D746,[11]sheet!$B:$B,[11]sheet!$A:$A,0)</f>
        <v>BGG17</v>
      </c>
    </row>
    <row r="747" spans="2:8">
      <c r="B747" s="24" t="s">
        <v>668</v>
      </c>
      <c r="C747" s="25" t="s">
        <v>669</v>
      </c>
      <c r="D747" s="26" t="s">
        <v>783</v>
      </c>
      <c r="E747" s="27" t="s">
        <v>1916</v>
      </c>
      <c r="F747" s="22" t="s">
        <v>1824</v>
      </c>
      <c r="G747" s="17" t="str">
        <f>_xlfn.XLOOKUP(D747,'[6]Database DP'!$C:$C,'[6]Database DP'!$F:$F,"Tidak Ditemukan")</f>
        <v>SUPRIYADI</v>
      </c>
      <c r="H747" s="18" t="str">
        <f>_xlfn.XLOOKUP(D747,[11]sheet!$B:$B,[11]sheet!$A:$A,0)</f>
        <v>BGG18</v>
      </c>
    </row>
    <row r="748" spans="2:8">
      <c r="B748" s="24" t="s">
        <v>668</v>
      </c>
      <c r="C748" s="25" t="s">
        <v>669</v>
      </c>
      <c r="D748" s="26" t="s">
        <v>784</v>
      </c>
      <c r="E748" s="27" t="s">
        <v>1916</v>
      </c>
      <c r="F748" s="22" t="s">
        <v>1824</v>
      </c>
      <c r="G748" s="17" t="str">
        <f>_xlfn.XLOOKUP(D748,'[6]Database DP'!$C:$C,'[6]Database DP'!$F:$F,"Tidak Ditemukan")</f>
        <v>SUPRIYADI</v>
      </c>
      <c r="H748" s="18" t="str">
        <f>_xlfn.XLOOKUP(D748,[11]sheet!$B:$B,[11]sheet!$A:$A,0)</f>
        <v>BGG19</v>
      </c>
    </row>
    <row r="749" spans="2:8">
      <c r="B749" s="24" t="s">
        <v>668</v>
      </c>
      <c r="C749" s="25" t="s">
        <v>669</v>
      </c>
      <c r="D749" s="26" t="s">
        <v>785</v>
      </c>
      <c r="E749" s="27" t="s">
        <v>1916</v>
      </c>
      <c r="F749" s="22" t="s">
        <v>1824</v>
      </c>
      <c r="G749" s="17" t="str">
        <f>_xlfn.XLOOKUP(D749,'[6]Database DP'!$C:$C,'[6]Database DP'!$F:$F,"Tidak Ditemukan")</f>
        <v>SUPRIYADI</v>
      </c>
      <c r="H749" s="18" t="str">
        <f>_xlfn.XLOOKUP(D749,[11]sheet!$B:$B,[11]sheet!$A:$A,0)</f>
        <v>BGG06A</v>
      </c>
    </row>
    <row r="750" spans="2:8">
      <c r="B750" s="24" t="s">
        <v>668</v>
      </c>
      <c r="C750" s="25" t="s">
        <v>669</v>
      </c>
      <c r="D750" s="26" t="s">
        <v>786</v>
      </c>
      <c r="E750" s="27" t="s">
        <v>1916</v>
      </c>
      <c r="F750" s="22" t="s">
        <v>1824</v>
      </c>
      <c r="G750" s="17" t="str">
        <f>_xlfn.XLOOKUP(D750,'[6]Database DP'!$C:$C,'[6]Database DP'!$F:$F,"Tidak Ditemukan")</f>
        <v>SUPRIYADI</v>
      </c>
      <c r="H750" s="18" t="str">
        <f>_xlfn.XLOOKUP(D750,[11]sheet!$B:$B,[11]sheet!$A:$A,0)</f>
        <v>BGG12B</v>
      </c>
    </row>
    <row r="751" spans="2:8">
      <c r="B751" s="24" t="s">
        <v>668</v>
      </c>
      <c r="C751" s="25" t="s">
        <v>669</v>
      </c>
      <c r="D751" s="26" t="s">
        <v>787</v>
      </c>
      <c r="E751" s="27" t="s">
        <v>1916</v>
      </c>
      <c r="F751" s="22" t="s">
        <v>1824</v>
      </c>
      <c r="G751" s="17" t="str">
        <f>_xlfn.XLOOKUP(D751,'[6]Database DP'!$C:$C,'[6]Database DP'!$F:$F,"Tidak Ditemukan")</f>
        <v>OKI</v>
      </c>
      <c r="H751" s="18" t="str">
        <f>_xlfn.XLOOKUP(D751,[11]sheet!$B:$B,[11]sheet!$A:$A,0)</f>
        <v>PKL01</v>
      </c>
    </row>
    <row r="752" spans="2:8">
      <c r="B752" s="24" t="s">
        <v>668</v>
      </c>
      <c r="C752" s="25" t="s">
        <v>669</v>
      </c>
      <c r="D752" s="26" t="s">
        <v>788</v>
      </c>
      <c r="E752" s="27" t="s">
        <v>1916</v>
      </c>
      <c r="F752" s="22" t="s">
        <v>1824</v>
      </c>
      <c r="G752" s="17" t="str">
        <f>_xlfn.XLOOKUP(D752,'[6]Database DP'!$C:$C,'[6]Database DP'!$F:$F,"Tidak Ditemukan")</f>
        <v>OKI</v>
      </c>
      <c r="H752" s="18" t="str">
        <f>_xlfn.XLOOKUP(D752,[11]sheet!$B:$B,[11]sheet!$A:$A,0)</f>
        <v>PKL04</v>
      </c>
    </row>
    <row r="753" spans="2:8">
      <c r="B753" s="24" t="s">
        <v>668</v>
      </c>
      <c r="C753" s="25" t="s">
        <v>669</v>
      </c>
      <c r="D753" s="26" t="s">
        <v>789</v>
      </c>
      <c r="E753" s="27" t="s">
        <v>1916</v>
      </c>
      <c r="F753" s="22" t="s">
        <v>1824</v>
      </c>
      <c r="G753" s="17" t="str">
        <f>_xlfn.XLOOKUP(D753,'[6]Database DP'!$C:$C,'[6]Database DP'!$F:$F,"Tidak Ditemukan")</f>
        <v>OKI</v>
      </c>
      <c r="H753" s="18" t="str">
        <f>_xlfn.XLOOKUP(D753,[11]sheet!$B:$B,[11]sheet!$A:$A,0)</f>
        <v>PKL05</v>
      </c>
    </row>
    <row r="754" spans="2:8">
      <c r="B754" s="24" t="s">
        <v>668</v>
      </c>
      <c r="C754" s="25" t="s">
        <v>669</v>
      </c>
      <c r="D754" s="26" t="s">
        <v>790</v>
      </c>
      <c r="E754" s="27" t="s">
        <v>1916</v>
      </c>
      <c r="F754" s="22" t="s">
        <v>1824</v>
      </c>
      <c r="G754" s="17" t="str">
        <f>_xlfn.XLOOKUP(D754,'[6]Database DP'!$C:$C,'[6]Database DP'!$F:$F,"Tidak Ditemukan")</f>
        <v>OKI</v>
      </c>
      <c r="H754" s="18" t="str">
        <f>_xlfn.XLOOKUP(D754,[11]sheet!$B:$B,[11]sheet!$A:$A,0)</f>
        <v>PKL18</v>
      </c>
    </row>
    <row r="755" spans="2:8">
      <c r="B755" s="24" t="s">
        <v>668</v>
      </c>
      <c r="C755" s="25" t="s">
        <v>669</v>
      </c>
      <c r="D755" s="26" t="s">
        <v>791</v>
      </c>
      <c r="E755" s="27" t="s">
        <v>1916</v>
      </c>
      <c r="F755" s="22" t="s">
        <v>1824</v>
      </c>
      <c r="G755" s="17" t="str">
        <f>_xlfn.XLOOKUP(D755,'[6]Database DP'!$C:$C,'[6]Database DP'!$F:$F,"Tidak Ditemukan")</f>
        <v>OKI</v>
      </c>
      <c r="H755" s="18" t="str">
        <f>_xlfn.XLOOKUP(D755,[11]sheet!$B:$B,[11]sheet!$A:$A,0)</f>
        <v>PKL21</v>
      </c>
    </row>
    <row r="756" spans="2:8">
      <c r="B756" s="24" t="s">
        <v>668</v>
      </c>
      <c r="C756" s="25" t="s">
        <v>669</v>
      </c>
      <c r="D756" s="26" t="s">
        <v>792</v>
      </c>
      <c r="E756" s="27" t="s">
        <v>1916</v>
      </c>
      <c r="F756" s="22" t="s">
        <v>1824</v>
      </c>
      <c r="G756" s="17" t="str">
        <f>_xlfn.XLOOKUP(D756,'[6]Database DP'!$C:$C,'[6]Database DP'!$F:$F,"Tidak Ditemukan")</f>
        <v>OKI</v>
      </c>
      <c r="H756" s="18" t="str">
        <f>_xlfn.XLOOKUP(D756,[11]sheet!$B:$B,[11]sheet!$A:$A,0)</f>
        <v>PKL07</v>
      </c>
    </row>
    <row r="757" spans="2:8">
      <c r="B757" s="24" t="s">
        <v>668</v>
      </c>
      <c r="C757" s="25" t="s">
        <v>669</v>
      </c>
      <c r="D757" s="26" t="s">
        <v>793</v>
      </c>
      <c r="E757" s="27" t="s">
        <v>1916</v>
      </c>
      <c r="F757" s="22" t="s">
        <v>1824</v>
      </c>
      <c r="G757" s="17" t="str">
        <f>_xlfn.XLOOKUP(D757,'[6]Database DP'!$C:$C,'[6]Database DP'!$F:$F,"Tidak Ditemukan")</f>
        <v>OKI</v>
      </c>
      <c r="H757" s="18" t="str">
        <f>_xlfn.XLOOKUP(D757,[11]sheet!$B:$B,[11]sheet!$A:$A,0)</f>
        <v>PKL09</v>
      </c>
    </row>
    <row r="758" spans="2:8">
      <c r="B758" s="24" t="s">
        <v>668</v>
      </c>
      <c r="C758" s="25" t="s">
        <v>669</v>
      </c>
      <c r="D758" s="26" t="s">
        <v>794</v>
      </c>
      <c r="E758" s="27" t="s">
        <v>1916</v>
      </c>
      <c r="F758" s="22" t="s">
        <v>33</v>
      </c>
      <c r="G758" s="17" t="str">
        <f>_xlfn.XLOOKUP(D758,'[6]Database DP'!$C:$C,'[6]Database DP'!$F:$F,"Tidak Ditemukan")</f>
        <v>OKI</v>
      </c>
      <c r="H758" s="18" t="str">
        <f>_xlfn.XLOOKUP(D758,[11]sheet!$B:$B,[11]sheet!$A:$A,0)</f>
        <v>PKL11</v>
      </c>
    </row>
    <row r="759" spans="2:8">
      <c r="B759" s="24" t="s">
        <v>668</v>
      </c>
      <c r="C759" s="25" t="s">
        <v>669</v>
      </c>
      <c r="D759" s="26" t="s">
        <v>795</v>
      </c>
      <c r="E759" s="27" t="s">
        <v>1916</v>
      </c>
      <c r="F759" s="22" t="s">
        <v>1824</v>
      </c>
      <c r="G759" s="17" t="str">
        <f>_xlfn.XLOOKUP(D759,'[6]Database DP'!$C:$C,'[6]Database DP'!$F:$F,"Tidak Ditemukan")</f>
        <v>OKI</v>
      </c>
      <c r="H759" s="18" t="str">
        <f>_xlfn.XLOOKUP(D759,[11]sheet!$B:$B,[11]sheet!$A:$A,0)</f>
        <v>PKL03A</v>
      </c>
    </row>
    <row r="760" spans="2:8">
      <c r="B760" s="24" t="s">
        <v>668</v>
      </c>
      <c r="C760" s="25" t="s">
        <v>669</v>
      </c>
      <c r="D760" s="26" t="s">
        <v>796</v>
      </c>
      <c r="E760" s="27" t="s">
        <v>1916</v>
      </c>
      <c r="F760" s="22" t="s">
        <v>1826</v>
      </c>
      <c r="G760" s="17" t="str">
        <f>_xlfn.XLOOKUP(D760,'[6]Database DP'!$C:$C,'[6]Database DP'!$F:$F,"Tidak Ditemukan")</f>
        <v>RAGIL</v>
      </c>
      <c r="H760" s="18" t="str">
        <f>_xlfn.XLOOKUP(D760,[11]sheet!$B:$B,[11]sheet!$A:$A,0)</f>
        <v>SRG05</v>
      </c>
    </row>
    <row r="761" spans="2:8">
      <c r="B761" s="24" t="s">
        <v>668</v>
      </c>
      <c r="C761" s="25" t="s">
        <v>669</v>
      </c>
      <c r="D761" s="26" t="s">
        <v>797</v>
      </c>
      <c r="E761" s="27" t="s">
        <v>1916</v>
      </c>
      <c r="F761" s="22" t="s">
        <v>1826</v>
      </c>
      <c r="G761" s="17" t="str">
        <f>_xlfn.XLOOKUP(D761,'[6]Database DP'!$C:$C,'[6]Database DP'!$F:$F,"Tidak Ditemukan")</f>
        <v>RAGIL</v>
      </c>
      <c r="H761" s="18" t="str">
        <f>_xlfn.XLOOKUP(D761,[11]sheet!$B:$B,[11]sheet!$A:$A,0)</f>
        <v>SRG07</v>
      </c>
    </row>
    <row r="762" spans="2:8">
      <c r="B762" s="24" t="s">
        <v>668</v>
      </c>
      <c r="C762" s="25" t="s">
        <v>669</v>
      </c>
      <c r="D762" s="26" t="s">
        <v>798</v>
      </c>
      <c r="E762" s="27" t="s">
        <v>1916</v>
      </c>
      <c r="F762" s="22" t="s">
        <v>1826</v>
      </c>
      <c r="G762" s="17" t="str">
        <f>_xlfn.XLOOKUP(D762,'[6]Database DP'!$C:$C,'[6]Database DP'!$F:$F,"Tidak Ditemukan")</f>
        <v>RAGIL</v>
      </c>
      <c r="H762" s="18" t="str">
        <f>_xlfn.XLOOKUP(D762,[11]sheet!$B:$B,[11]sheet!$A:$A,0)</f>
        <v>SRG08</v>
      </c>
    </row>
    <row r="763" spans="2:8">
      <c r="B763" s="24" t="s">
        <v>668</v>
      </c>
      <c r="C763" s="25" t="s">
        <v>669</v>
      </c>
      <c r="D763" s="26" t="s">
        <v>799</v>
      </c>
      <c r="E763" s="27" t="s">
        <v>1916</v>
      </c>
      <c r="F763" s="22" t="s">
        <v>1826</v>
      </c>
      <c r="G763" s="17" t="str">
        <f>_xlfn.XLOOKUP(D763,'[6]Database DP'!$C:$C,'[6]Database DP'!$F:$F,"Tidak Ditemukan")</f>
        <v>RAGIL</v>
      </c>
      <c r="H763" s="18" t="str">
        <f>_xlfn.XLOOKUP(D763,[11]sheet!$B:$B,[11]sheet!$A:$A,0)</f>
        <v>SRG27</v>
      </c>
    </row>
    <row r="764" spans="2:8">
      <c r="B764" s="24" t="s">
        <v>668</v>
      </c>
      <c r="C764" s="25" t="s">
        <v>669</v>
      </c>
      <c r="D764" s="26" t="s">
        <v>800</v>
      </c>
      <c r="E764" s="27" t="s">
        <v>1916</v>
      </c>
      <c r="F764" s="22" t="s">
        <v>1826</v>
      </c>
      <c r="G764" s="17" t="str">
        <f>_xlfn.XLOOKUP(D764,'[6]Database DP'!$C:$C,'[6]Database DP'!$F:$F,"Tidak Ditemukan")</f>
        <v>RAGIL</v>
      </c>
      <c r="H764" s="18" t="str">
        <f>_xlfn.XLOOKUP(D764,[11]sheet!$B:$B,[11]sheet!$A:$A,0)</f>
        <v>SRG30</v>
      </c>
    </row>
    <row r="765" spans="2:8">
      <c r="B765" s="24" t="s">
        <v>668</v>
      </c>
      <c r="C765" s="25" t="s">
        <v>669</v>
      </c>
      <c r="D765" s="26" t="s">
        <v>801</v>
      </c>
      <c r="E765" s="27" t="s">
        <v>1916</v>
      </c>
      <c r="F765" s="22" t="s">
        <v>1826</v>
      </c>
      <c r="G765" s="17" t="str">
        <f>_xlfn.XLOOKUP(D765,'[6]Database DP'!$C:$C,'[6]Database DP'!$F:$F,"Tidak Ditemukan")</f>
        <v>RAGIL</v>
      </c>
      <c r="H765" s="18" t="str">
        <f>_xlfn.XLOOKUP(D765,[11]sheet!$B:$B,[11]sheet!$A:$A,0)</f>
        <v>SRG56</v>
      </c>
    </row>
    <row r="766" spans="2:8">
      <c r="B766" s="24" t="s">
        <v>668</v>
      </c>
      <c r="C766" s="25" t="s">
        <v>669</v>
      </c>
      <c r="D766" s="26" t="s">
        <v>802</v>
      </c>
      <c r="E766" s="27" t="s">
        <v>1916</v>
      </c>
      <c r="F766" s="22" t="s">
        <v>1826</v>
      </c>
      <c r="G766" s="17" t="str">
        <f>_xlfn.XLOOKUP(D766,'[6]Database DP'!$C:$C,'[6]Database DP'!$F:$F,"Tidak Ditemukan")</f>
        <v>RAGIL</v>
      </c>
      <c r="H766" s="18" t="str">
        <f>_xlfn.XLOOKUP(D766,[11]sheet!$B:$B,[11]sheet!$A:$A,0)</f>
        <v>SRG12</v>
      </c>
    </row>
    <row r="767" spans="2:8">
      <c r="B767" s="24" t="s">
        <v>668</v>
      </c>
      <c r="C767" s="25" t="s">
        <v>669</v>
      </c>
      <c r="D767" s="26" t="s">
        <v>803</v>
      </c>
      <c r="E767" s="27" t="s">
        <v>1916</v>
      </c>
      <c r="F767" s="22" t="s">
        <v>1826</v>
      </c>
      <c r="G767" s="17" t="str">
        <f>_xlfn.XLOOKUP(D767,'[6]Database DP'!$C:$C,'[6]Database DP'!$F:$F,"Tidak Ditemukan")</f>
        <v>RAGIL</v>
      </c>
      <c r="H767" s="18" t="str">
        <f>_xlfn.XLOOKUP(D767,[11]sheet!$B:$B,[11]sheet!$A:$A,0)</f>
        <v>SRG11</v>
      </c>
    </row>
    <row r="768" spans="2:8">
      <c r="B768" s="24" t="s">
        <v>668</v>
      </c>
      <c r="C768" s="25" t="s">
        <v>669</v>
      </c>
      <c r="D768" s="26" t="s">
        <v>804</v>
      </c>
      <c r="E768" s="27" t="s">
        <v>1916</v>
      </c>
      <c r="F768" s="22" t="s">
        <v>1826</v>
      </c>
      <c r="G768" s="17" t="str">
        <f>_xlfn.XLOOKUP(D768,'[6]Database DP'!$C:$C,'[6]Database DP'!$F:$F,"Tidak Ditemukan")</f>
        <v>RAGIL</v>
      </c>
      <c r="H768" s="18" t="str">
        <f>_xlfn.XLOOKUP(D768,[11]sheet!$B:$B,[11]sheet!$A:$A,0)</f>
        <v>SRG13</v>
      </c>
    </row>
    <row r="769" spans="2:8">
      <c r="B769" s="24" t="s">
        <v>668</v>
      </c>
      <c r="C769" s="25" t="s">
        <v>669</v>
      </c>
      <c r="D769" s="26" t="s">
        <v>805</v>
      </c>
      <c r="E769" s="27" t="s">
        <v>1916</v>
      </c>
      <c r="F769" s="22" t="s">
        <v>1826</v>
      </c>
      <c r="G769" s="17" t="str">
        <f>_xlfn.XLOOKUP(D769,'[6]Database DP'!$C:$C,'[6]Database DP'!$F:$F,"Tidak Ditemukan")</f>
        <v>RAGIL</v>
      </c>
      <c r="H769" s="18" t="str">
        <f>_xlfn.XLOOKUP(D769,[11]sheet!$B:$B,[11]sheet!$A:$A,0)</f>
        <v>SRG59</v>
      </c>
    </row>
    <row r="770" spans="2:8">
      <c r="B770" s="24" t="s">
        <v>668</v>
      </c>
      <c r="C770" s="25" t="s">
        <v>669</v>
      </c>
      <c r="D770" s="26" t="s">
        <v>806</v>
      </c>
      <c r="E770" s="27" t="s">
        <v>1916</v>
      </c>
      <c r="F770" s="22" t="s">
        <v>1826</v>
      </c>
      <c r="G770" s="17" t="str">
        <f>_xlfn.XLOOKUP(D770,'[6]Database DP'!$C:$C,'[6]Database DP'!$F:$F,"Tidak Ditemukan")</f>
        <v>RAGIL</v>
      </c>
      <c r="H770" s="18" t="str">
        <f>_xlfn.XLOOKUP(D770,[11]sheet!$B:$B,[11]sheet!$A:$A,0)</f>
        <v>SRG17</v>
      </c>
    </row>
    <row r="771" spans="2:8">
      <c r="B771" s="24" t="s">
        <v>668</v>
      </c>
      <c r="C771" s="25" t="s">
        <v>669</v>
      </c>
      <c r="D771" s="26" t="s">
        <v>807</v>
      </c>
      <c r="E771" s="27" t="s">
        <v>1916</v>
      </c>
      <c r="F771" s="22" t="s">
        <v>1826</v>
      </c>
      <c r="G771" s="17" t="str">
        <f>_xlfn.XLOOKUP(D771,'[6]Database DP'!$C:$C,'[6]Database DP'!$F:$F,"Tidak Ditemukan")</f>
        <v>RAGIL</v>
      </c>
      <c r="H771" s="18" t="str">
        <f>_xlfn.XLOOKUP(D771,[11]sheet!$B:$B,[11]sheet!$A:$A,0)</f>
        <v>SRG03A</v>
      </c>
    </row>
    <row r="772" spans="2:8">
      <c r="B772" s="24" t="s">
        <v>668</v>
      </c>
      <c r="C772" s="25" t="s">
        <v>669</v>
      </c>
      <c r="D772" s="26" t="s">
        <v>808</v>
      </c>
      <c r="E772" s="27" t="s">
        <v>1916</v>
      </c>
      <c r="F772" s="22" t="s">
        <v>1825</v>
      </c>
      <c r="G772" s="17" t="str">
        <f>_xlfn.XLOOKUP(D772,'[6]Database DP'!$C:$C,'[6]Database DP'!$F:$F,"Tidak Ditemukan")</f>
        <v>RENDRA</v>
      </c>
      <c r="H772" s="18" t="str">
        <f>_xlfn.XLOOKUP(D772,[11]sheet!$B:$B,[11]sheet!$A:$A,0)</f>
        <v>PTI01</v>
      </c>
    </row>
    <row r="773" spans="2:8">
      <c r="B773" s="24" t="s">
        <v>668</v>
      </c>
      <c r="C773" s="25" t="s">
        <v>669</v>
      </c>
      <c r="D773" s="26" t="s">
        <v>809</v>
      </c>
      <c r="E773" s="27" t="s">
        <v>1916</v>
      </c>
      <c r="F773" s="22" t="s">
        <v>1825</v>
      </c>
      <c r="G773" s="17" t="str">
        <f>_xlfn.XLOOKUP(D773,'[6]Database DP'!$C:$C,'[6]Database DP'!$F:$F,"Tidak Ditemukan")</f>
        <v>RENDRA</v>
      </c>
      <c r="H773" s="18" t="str">
        <f>_xlfn.XLOOKUP(D773,[11]sheet!$B:$B,[11]sheet!$A:$A,0)</f>
        <v>PTI02</v>
      </c>
    </row>
    <row r="774" spans="2:8">
      <c r="B774" s="24" t="s">
        <v>668</v>
      </c>
      <c r="C774" s="25" t="s">
        <v>669</v>
      </c>
      <c r="D774" s="26" t="s">
        <v>810</v>
      </c>
      <c r="E774" s="27" t="s">
        <v>1916</v>
      </c>
      <c r="F774" s="22" t="s">
        <v>1825</v>
      </c>
      <c r="G774" s="17" t="str">
        <f>_xlfn.XLOOKUP(D774,'[6]Database DP'!$C:$C,'[6]Database DP'!$F:$F,"Tidak Ditemukan")</f>
        <v>RENDRA</v>
      </c>
      <c r="H774" s="18" t="str">
        <f>_xlfn.XLOOKUP(D774,[11]sheet!$B:$B,[11]sheet!$A:$A,0)</f>
        <v>PTI03</v>
      </c>
    </row>
    <row r="775" spans="2:8">
      <c r="B775" s="24" t="s">
        <v>668</v>
      </c>
      <c r="C775" s="25" t="s">
        <v>669</v>
      </c>
      <c r="D775" s="26" t="s">
        <v>811</v>
      </c>
      <c r="E775" s="27" t="s">
        <v>1916</v>
      </c>
      <c r="F775" s="22" t="s">
        <v>1825</v>
      </c>
      <c r="G775" s="17" t="str">
        <f>_xlfn.XLOOKUP(D775,'[6]Database DP'!$C:$C,'[6]Database DP'!$F:$F,"Tidak Ditemukan")</f>
        <v>RENDRA</v>
      </c>
      <c r="H775" s="18" t="str">
        <f>_xlfn.XLOOKUP(D775,[11]sheet!$B:$B,[11]sheet!$A:$A,0)</f>
        <v>PTI04</v>
      </c>
    </row>
    <row r="776" spans="2:8">
      <c r="B776" s="24" t="s">
        <v>668</v>
      </c>
      <c r="C776" s="25" t="s">
        <v>669</v>
      </c>
      <c r="D776" s="26" t="s">
        <v>812</v>
      </c>
      <c r="E776" s="27" t="s">
        <v>1916</v>
      </c>
      <c r="F776" s="22" t="s">
        <v>1825</v>
      </c>
      <c r="G776" s="17" t="str">
        <f>_xlfn.XLOOKUP(D776,'[6]Database DP'!$C:$C,'[6]Database DP'!$F:$F,"Tidak Ditemukan")</f>
        <v>RENDRA</v>
      </c>
      <c r="H776" s="18" t="str">
        <f>_xlfn.XLOOKUP(D776,[11]sheet!$B:$B,[11]sheet!$A:$A,0)</f>
        <v>PTI06</v>
      </c>
    </row>
    <row r="777" spans="2:8">
      <c r="B777" s="24" t="s">
        <v>668</v>
      </c>
      <c r="C777" s="25" t="s">
        <v>669</v>
      </c>
      <c r="D777" s="26" t="s">
        <v>813</v>
      </c>
      <c r="E777" s="27" t="s">
        <v>1916</v>
      </c>
      <c r="F777" s="22" t="s">
        <v>1825</v>
      </c>
      <c r="G777" s="17" t="str">
        <f>_xlfn.XLOOKUP(D777,'[6]Database DP'!$C:$C,'[6]Database DP'!$F:$F,"Tidak Ditemukan")</f>
        <v>RENDRA</v>
      </c>
      <c r="H777" s="18" t="str">
        <f>_xlfn.XLOOKUP(D777,[11]sheet!$B:$B,[11]sheet!$A:$A,0)</f>
        <v>PTI08</v>
      </c>
    </row>
    <row r="778" spans="2:8">
      <c r="B778" s="24" t="s">
        <v>668</v>
      </c>
      <c r="C778" s="25" t="s">
        <v>669</v>
      </c>
      <c r="D778" s="26" t="s">
        <v>814</v>
      </c>
      <c r="E778" s="27" t="s">
        <v>1916</v>
      </c>
      <c r="F778" s="22" t="s">
        <v>1825</v>
      </c>
      <c r="G778" s="17" t="str">
        <f>_xlfn.XLOOKUP(D778,'[6]Database DP'!$C:$C,'[6]Database DP'!$F:$F,"Tidak Ditemukan")</f>
        <v>RENDRA</v>
      </c>
      <c r="H778" s="18" t="str">
        <f>_xlfn.XLOOKUP(D778,[11]sheet!$B:$B,[11]sheet!$A:$A,0)</f>
        <v>PTI10</v>
      </c>
    </row>
    <row r="779" spans="2:8">
      <c r="B779" s="24" t="s">
        <v>668</v>
      </c>
      <c r="C779" s="25" t="s">
        <v>669</v>
      </c>
      <c r="D779" s="26" t="s">
        <v>815</v>
      </c>
      <c r="E779" s="27" t="s">
        <v>1916</v>
      </c>
      <c r="F779" s="22" t="s">
        <v>1825</v>
      </c>
      <c r="G779" s="17" t="str">
        <f>_xlfn.XLOOKUP(D779,'[6]Database DP'!$C:$C,'[6]Database DP'!$F:$F,"Tidak Ditemukan")</f>
        <v>RENDRA</v>
      </c>
      <c r="H779" s="18" t="str">
        <f>_xlfn.XLOOKUP(D779,[11]sheet!$B:$B,[11]sheet!$A:$A,0)</f>
        <v>PTI11</v>
      </c>
    </row>
    <row r="780" spans="2:8">
      <c r="B780" s="24" t="s">
        <v>668</v>
      </c>
      <c r="C780" s="25" t="s">
        <v>669</v>
      </c>
      <c r="D780" s="26" t="s">
        <v>816</v>
      </c>
      <c r="E780" s="27" t="s">
        <v>1916</v>
      </c>
      <c r="F780" s="22" t="s">
        <v>1825</v>
      </c>
      <c r="G780" s="17" t="str">
        <f>_xlfn.XLOOKUP(D780,'[6]Database DP'!$C:$C,'[6]Database DP'!$F:$F,"Tidak Ditemukan")</f>
        <v>RENDRA</v>
      </c>
      <c r="H780" s="18" t="str">
        <f>_xlfn.XLOOKUP(D780,[11]sheet!$B:$B,[11]sheet!$A:$A,0)</f>
        <v>PTI12</v>
      </c>
    </row>
    <row r="781" spans="2:8">
      <c r="B781" s="24" t="s">
        <v>668</v>
      </c>
      <c r="C781" s="25" t="s">
        <v>669</v>
      </c>
      <c r="D781" s="26" t="s">
        <v>817</v>
      </c>
      <c r="E781" s="27" t="s">
        <v>1916</v>
      </c>
      <c r="F781" s="22" t="s">
        <v>1825</v>
      </c>
      <c r="G781" s="17" t="str">
        <f>_xlfn.XLOOKUP(D781,'[6]Database DP'!$C:$C,'[6]Database DP'!$F:$F,"Tidak Ditemukan")</f>
        <v>RENDRA</v>
      </c>
      <c r="H781" s="18" t="str">
        <f>_xlfn.XLOOKUP(D781,[11]sheet!$B:$B,[11]sheet!$A:$A,0)</f>
        <v>PTI13</v>
      </c>
    </row>
    <row r="782" spans="2:8">
      <c r="B782" s="24" t="s">
        <v>668</v>
      </c>
      <c r="C782" s="25" t="s">
        <v>669</v>
      </c>
      <c r="D782" s="26" t="s">
        <v>818</v>
      </c>
      <c r="E782" s="27" t="s">
        <v>1916</v>
      </c>
      <c r="F782" s="22" t="s">
        <v>1825</v>
      </c>
      <c r="G782" s="17" t="str">
        <f>_xlfn.XLOOKUP(D782,'[6]Database DP'!$C:$C,'[6]Database DP'!$F:$F,"Tidak Ditemukan")</f>
        <v>RENDRA</v>
      </c>
      <c r="H782" s="18" t="str">
        <f>_xlfn.XLOOKUP(D782,[11]sheet!$B:$B,[11]sheet!$A:$A,0)</f>
        <v>PTI14</v>
      </c>
    </row>
    <row r="783" spans="2:8">
      <c r="B783" s="24" t="s">
        <v>668</v>
      </c>
      <c r="C783" s="25" t="s">
        <v>669</v>
      </c>
      <c r="D783" s="26" t="s">
        <v>819</v>
      </c>
      <c r="E783" s="27" t="s">
        <v>1916</v>
      </c>
      <c r="F783" s="22" t="s">
        <v>1825</v>
      </c>
      <c r="G783" s="17" t="str">
        <f>_xlfn.XLOOKUP(D783,'[6]Database DP'!$C:$C,'[6]Database DP'!$F:$F,"Tidak Ditemukan")</f>
        <v>RENDRA</v>
      </c>
      <c r="H783" s="18" t="str">
        <f>_xlfn.XLOOKUP(D783,[11]sheet!$B:$B,[11]sheet!$A:$A,0)</f>
        <v>PTI15</v>
      </c>
    </row>
    <row r="784" spans="2:8">
      <c r="B784" s="24" t="s">
        <v>668</v>
      </c>
      <c r="C784" s="25" t="s">
        <v>669</v>
      </c>
      <c r="D784" s="26" t="s">
        <v>820</v>
      </c>
      <c r="E784" s="27" t="s">
        <v>1916</v>
      </c>
      <c r="F784" s="22" t="s">
        <v>1825</v>
      </c>
      <c r="G784" s="17" t="str">
        <f>_xlfn.XLOOKUP(D784,'[6]Database DP'!$C:$C,'[6]Database DP'!$F:$F,"Tidak Ditemukan")</f>
        <v>RENDRA</v>
      </c>
      <c r="H784" s="18" t="str">
        <f>_xlfn.XLOOKUP(D784,[11]sheet!$B:$B,[11]sheet!$A:$A,0)</f>
        <v>PTI16</v>
      </c>
    </row>
    <row r="785" spans="2:8">
      <c r="B785" s="24" t="s">
        <v>668</v>
      </c>
      <c r="C785" s="25" t="s">
        <v>669</v>
      </c>
      <c r="D785" s="26" t="s">
        <v>821</v>
      </c>
      <c r="E785" s="27" t="s">
        <v>1916</v>
      </c>
      <c r="F785" s="22" t="s">
        <v>1825</v>
      </c>
      <c r="G785" s="17" t="str">
        <f>_xlfn.XLOOKUP(D785,'[6]Database DP'!$C:$C,'[6]Database DP'!$F:$F,"Tidak Ditemukan")</f>
        <v>RENDRA</v>
      </c>
      <c r="H785" s="18" t="str">
        <f>_xlfn.XLOOKUP(D785,[11]sheet!$B:$B,[11]sheet!$A:$A,0)</f>
        <v>PTI17</v>
      </c>
    </row>
    <row r="786" spans="2:8">
      <c r="B786" s="24" t="s">
        <v>668</v>
      </c>
      <c r="C786" s="25" t="s">
        <v>669</v>
      </c>
      <c r="D786" s="26" t="s">
        <v>822</v>
      </c>
      <c r="E786" s="27" t="s">
        <v>1916</v>
      </c>
      <c r="F786" s="22" t="s">
        <v>1825</v>
      </c>
      <c r="G786" s="17" t="str">
        <f>_xlfn.XLOOKUP(D786,'[6]Database DP'!$C:$C,'[6]Database DP'!$F:$F,"Tidak Ditemukan")</f>
        <v>RENDRA</v>
      </c>
      <c r="H786" s="18" t="str">
        <f>_xlfn.XLOOKUP(D786,[11]sheet!$B:$B,[11]sheet!$A:$A,0)</f>
        <v>PTI18</v>
      </c>
    </row>
    <row r="787" spans="2:8">
      <c r="B787" s="24" t="s">
        <v>668</v>
      </c>
      <c r="C787" s="25" t="s">
        <v>669</v>
      </c>
      <c r="D787" s="26" t="s">
        <v>823</v>
      </c>
      <c r="E787" s="27" t="s">
        <v>1916</v>
      </c>
      <c r="F787" s="22" t="s">
        <v>1825</v>
      </c>
      <c r="G787" s="17" t="str">
        <f>_xlfn.XLOOKUP(D787,'[6]Database DP'!$C:$C,'[6]Database DP'!$F:$F,"Tidak Ditemukan")</f>
        <v>RENDRA</v>
      </c>
      <c r="H787" s="18" t="str">
        <f>_xlfn.XLOOKUP(D787,[11]sheet!$B:$B,[11]sheet!$A:$A,0)</f>
        <v>PTI10A</v>
      </c>
    </row>
    <row r="788" spans="2:8">
      <c r="B788" s="24" t="s">
        <v>668</v>
      </c>
      <c r="C788" s="25" t="s">
        <v>669</v>
      </c>
      <c r="D788" s="26" t="s">
        <v>824</v>
      </c>
      <c r="E788" s="27" t="s">
        <v>1916</v>
      </c>
      <c r="F788" s="22" t="s">
        <v>1825</v>
      </c>
      <c r="G788" s="17" t="str">
        <f>_xlfn.XLOOKUP(D788,'[6]Database DP'!$C:$C,'[6]Database DP'!$F:$F,"Tidak Ditemukan")</f>
        <v>RENDRA</v>
      </c>
      <c r="H788" s="18" t="str">
        <f>_xlfn.XLOOKUP(D788,[11]sheet!$B:$B,[11]sheet!$A:$A,0)</f>
        <v>PTI14A</v>
      </c>
    </row>
    <row r="789" spans="2:8">
      <c r="B789" s="24" t="s">
        <v>668</v>
      </c>
      <c r="C789" s="25" t="s">
        <v>669</v>
      </c>
      <c r="D789" s="26" t="s">
        <v>825</v>
      </c>
      <c r="E789" s="27" t="s">
        <v>1916</v>
      </c>
      <c r="F789" s="22" t="s">
        <v>1825</v>
      </c>
      <c r="G789" s="17" t="str">
        <f>_xlfn.XLOOKUP(D789,'[6]Database DP'!$C:$C,'[6]Database DP'!$F:$F,"Tidak Ditemukan")</f>
        <v>RENDRA</v>
      </c>
      <c r="H789" s="18" t="str">
        <f>_xlfn.XLOOKUP(D789,[11]sheet!$B:$B,[11]sheet!$A:$A,0)</f>
        <v>PTI03A</v>
      </c>
    </row>
    <row r="790" spans="2:8">
      <c r="B790" s="24" t="s">
        <v>668</v>
      </c>
      <c r="C790" s="25" t="s">
        <v>669</v>
      </c>
      <c r="D790" s="26" t="s">
        <v>826</v>
      </c>
      <c r="E790" s="27" t="s">
        <v>1916</v>
      </c>
      <c r="F790" s="22" t="s">
        <v>1825</v>
      </c>
      <c r="G790" s="17" t="str">
        <f>_xlfn.XLOOKUP(D790,'[6]Database DP'!$C:$C,'[6]Database DP'!$F:$F,"Tidak Ditemukan")</f>
        <v>ARIF WIBOWO</v>
      </c>
      <c r="H790" s="18" t="str">
        <f>_xlfn.XLOOKUP(D790,[11]sheet!$B:$B,[11]sheet!$A:$A,0)</f>
        <v>RMB01</v>
      </c>
    </row>
    <row r="791" spans="2:8">
      <c r="B791" s="24" t="s">
        <v>668</v>
      </c>
      <c r="C791" s="25" t="s">
        <v>669</v>
      </c>
      <c r="D791" s="26" t="s">
        <v>827</v>
      </c>
      <c r="E791" s="27" t="s">
        <v>1916</v>
      </c>
      <c r="F791" s="22" t="s">
        <v>1825</v>
      </c>
      <c r="G791" s="17" t="str">
        <f>_xlfn.XLOOKUP(D791,'[6]Database DP'!$C:$C,'[6]Database DP'!$F:$F,"Tidak Ditemukan")</f>
        <v>ARIF WIBOWO</v>
      </c>
      <c r="H791" s="18" t="str">
        <f>_xlfn.XLOOKUP(D791,[11]sheet!$B:$B,[11]sheet!$A:$A,0)</f>
        <v>RMB02</v>
      </c>
    </row>
    <row r="792" spans="2:8">
      <c r="B792" s="24" t="s">
        <v>668</v>
      </c>
      <c r="C792" s="25" t="s">
        <v>669</v>
      </c>
      <c r="D792" s="26" t="s">
        <v>828</v>
      </c>
      <c r="E792" s="27" t="s">
        <v>1916</v>
      </c>
      <c r="F792" s="22" t="s">
        <v>1825</v>
      </c>
      <c r="G792" s="17" t="str">
        <f>_xlfn.XLOOKUP(D792,'[6]Database DP'!$C:$C,'[6]Database DP'!$F:$F,"Tidak Ditemukan")</f>
        <v>ARIF WIBOWO</v>
      </c>
      <c r="H792" s="18" t="str">
        <f>_xlfn.XLOOKUP(D792,[11]sheet!$B:$B,[11]sheet!$A:$A,0)</f>
        <v>RMB03</v>
      </c>
    </row>
    <row r="793" spans="2:8">
      <c r="B793" s="24" t="s">
        <v>668</v>
      </c>
      <c r="C793" s="25" t="s">
        <v>669</v>
      </c>
      <c r="D793" s="26" t="s">
        <v>829</v>
      </c>
      <c r="E793" s="27" t="s">
        <v>1916</v>
      </c>
      <c r="F793" s="22" t="s">
        <v>1825</v>
      </c>
      <c r="G793" s="17" t="str">
        <f>_xlfn.XLOOKUP(D793,'[6]Database DP'!$C:$C,'[6]Database DP'!$F:$F,"Tidak Ditemukan")</f>
        <v>ARIF WIBOWO</v>
      </c>
      <c r="H793" s="18" t="str">
        <f>_xlfn.XLOOKUP(D793,[11]sheet!$B:$B,[11]sheet!$A:$A,0)</f>
        <v>RMB06</v>
      </c>
    </row>
    <row r="794" spans="2:8">
      <c r="B794" s="24" t="s">
        <v>668</v>
      </c>
      <c r="C794" s="25" t="s">
        <v>669</v>
      </c>
      <c r="D794" s="26" t="s">
        <v>830</v>
      </c>
      <c r="E794" s="27" t="s">
        <v>1916</v>
      </c>
      <c r="F794" s="22" t="s">
        <v>1825</v>
      </c>
      <c r="G794" s="17" t="str">
        <f>_xlfn.XLOOKUP(D794,'[6]Database DP'!$C:$C,'[6]Database DP'!$F:$F,"Tidak Ditemukan")</f>
        <v>ARIF WIBOWO</v>
      </c>
      <c r="H794" s="18" t="str">
        <f>_xlfn.XLOOKUP(D794,[11]sheet!$B:$B,[11]sheet!$A:$A,0)</f>
        <v>RMB07</v>
      </c>
    </row>
    <row r="795" spans="2:8">
      <c r="B795" s="24" t="s">
        <v>668</v>
      </c>
      <c r="C795" s="25" t="s">
        <v>669</v>
      </c>
      <c r="D795" s="26" t="s">
        <v>831</v>
      </c>
      <c r="E795" s="27" t="s">
        <v>1916</v>
      </c>
      <c r="F795" s="22" t="s">
        <v>1825</v>
      </c>
      <c r="G795" s="17" t="str">
        <f>_xlfn.XLOOKUP(D795,'[6]Database DP'!$C:$C,'[6]Database DP'!$F:$F,"Tidak Ditemukan")</f>
        <v>ARIF WIBOWO</v>
      </c>
      <c r="H795" s="18" t="str">
        <f>_xlfn.XLOOKUP(D795,[11]sheet!$B:$B,[11]sheet!$A:$A,0)</f>
        <v>RMB08</v>
      </c>
    </row>
    <row r="796" spans="2:8">
      <c r="B796" s="24" t="s">
        <v>668</v>
      </c>
      <c r="C796" s="25" t="s">
        <v>669</v>
      </c>
      <c r="D796" s="26" t="s">
        <v>832</v>
      </c>
      <c r="E796" s="27" t="s">
        <v>1916</v>
      </c>
      <c r="F796" s="22" t="s">
        <v>1825</v>
      </c>
      <c r="G796" s="17" t="str">
        <f>_xlfn.XLOOKUP(D796,'[6]Database DP'!$C:$C,'[6]Database DP'!$F:$F,"Tidak Ditemukan")</f>
        <v>ARIF WIBOWO</v>
      </c>
      <c r="H796" s="18" t="str">
        <f>_xlfn.XLOOKUP(D796,[11]sheet!$B:$B,[11]sheet!$A:$A,0)</f>
        <v>RMB09</v>
      </c>
    </row>
    <row r="797" spans="2:8">
      <c r="B797" s="24" t="s">
        <v>668</v>
      </c>
      <c r="C797" s="25" t="s">
        <v>669</v>
      </c>
      <c r="D797" s="26" t="s">
        <v>833</v>
      </c>
      <c r="E797" s="27" t="s">
        <v>1916</v>
      </c>
      <c r="F797" s="22" t="s">
        <v>1825</v>
      </c>
      <c r="G797" s="17" t="str">
        <f>_xlfn.XLOOKUP(D797,'[6]Database DP'!$C:$C,'[6]Database DP'!$F:$F,"Tidak Ditemukan")</f>
        <v>ARIF WIBOWO</v>
      </c>
      <c r="H797" s="18" t="str">
        <f>_xlfn.XLOOKUP(D797,[11]sheet!$B:$B,[11]sheet!$A:$A,0)</f>
        <v>RMB10</v>
      </c>
    </row>
    <row r="798" spans="2:8">
      <c r="B798" s="24" t="s">
        <v>668</v>
      </c>
      <c r="C798" s="25" t="s">
        <v>669</v>
      </c>
      <c r="D798" s="26" t="s">
        <v>834</v>
      </c>
      <c r="E798" s="27" t="s">
        <v>1916</v>
      </c>
      <c r="F798" s="22" t="s">
        <v>1825</v>
      </c>
      <c r="G798" s="17" t="str">
        <f>_xlfn.XLOOKUP(D798,'[6]Database DP'!$C:$C,'[6]Database DP'!$F:$F,"Tidak Ditemukan")</f>
        <v>ARIF WIBOWO</v>
      </c>
      <c r="H798" s="18" t="str">
        <f>_xlfn.XLOOKUP(D798,[11]sheet!$B:$B,[11]sheet!$A:$A,0)</f>
        <v>RMB08A</v>
      </c>
    </row>
    <row r="799" spans="2:8">
      <c r="B799" s="24" t="s">
        <v>668</v>
      </c>
      <c r="C799" s="25" t="s">
        <v>669</v>
      </c>
      <c r="D799" s="26" t="s">
        <v>835</v>
      </c>
      <c r="E799" s="27" t="s">
        <v>1916</v>
      </c>
      <c r="F799" s="22" t="s">
        <v>1826</v>
      </c>
      <c r="G799" s="17" t="str">
        <f>_xlfn.XLOOKUP(D799,'[6]Database DP'!$C:$C,'[6]Database DP'!$F:$F,"Tidak Ditemukan")</f>
        <v>RONY</v>
      </c>
      <c r="H799" s="18" t="str">
        <f>_xlfn.XLOOKUP(D799,[11]sheet!$B:$B,[11]sheet!$A:$A,0)</f>
        <v>SRG02</v>
      </c>
    </row>
    <row r="800" spans="2:8">
      <c r="B800" s="24" t="s">
        <v>668</v>
      </c>
      <c r="C800" s="25" t="s">
        <v>669</v>
      </c>
      <c r="D800" s="26" t="s">
        <v>836</v>
      </c>
      <c r="E800" s="27" t="s">
        <v>1916</v>
      </c>
      <c r="F800" s="22" t="s">
        <v>1826</v>
      </c>
      <c r="G800" s="17" t="str">
        <f>_xlfn.XLOOKUP(D800,'[6]Database DP'!$C:$C,'[6]Database DP'!$F:$F,"Tidak Ditemukan")</f>
        <v>RONY</v>
      </c>
      <c r="H800" s="18" t="str">
        <f>_xlfn.XLOOKUP(D800,[11]sheet!$B:$B,[11]sheet!$A:$A,0)</f>
        <v>SRG01</v>
      </c>
    </row>
    <row r="801" spans="2:8">
      <c r="B801" s="24" t="s">
        <v>668</v>
      </c>
      <c r="C801" s="25" t="s">
        <v>669</v>
      </c>
      <c r="D801" s="26" t="s">
        <v>837</v>
      </c>
      <c r="E801" s="27" t="s">
        <v>1916</v>
      </c>
      <c r="F801" s="22" t="s">
        <v>1826</v>
      </c>
      <c r="G801" s="17" t="str">
        <f>_xlfn.XLOOKUP(D801,'[6]Database DP'!$C:$C,'[6]Database DP'!$F:$F,"Tidak Ditemukan")</f>
        <v>RONY</v>
      </c>
      <c r="H801" s="18" t="str">
        <f>_xlfn.XLOOKUP(D801,[11]sheet!$B:$B,[11]sheet!$A:$A,0)</f>
        <v>SRG23</v>
      </c>
    </row>
    <row r="802" spans="2:8">
      <c r="B802" s="24" t="s">
        <v>668</v>
      </c>
      <c r="C802" s="25" t="s">
        <v>669</v>
      </c>
      <c r="D802" s="26" t="s">
        <v>838</v>
      </c>
      <c r="E802" s="27" t="s">
        <v>1916</v>
      </c>
      <c r="F802" s="22" t="s">
        <v>1826</v>
      </c>
      <c r="G802" s="17" t="str">
        <f>_xlfn.XLOOKUP(D802,'[6]Database DP'!$C:$C,'[6]Database DP'!$F:$F,"Tidak Ditemukan")</f>
        <v>RONY</v>
      </c>
      <c r="H802" s="18" t="str">
        <f>_xlfn.XLOOKUP(D802,[11]sheet!$B:$B,[11]sheet!$A:$A,0)</f>
        <v>SRG26</v>
      </c>
    </row>
    <row r="803" spans="2:8">
      <c r="B803" s="24" t="s">
        <v>668</v>
      </c>
      <c r="C803" s="25" t="s">
        <v>669</v>
      </c>
      <c r="D803" s="26" t="s">
        <v>839</v>
      </c>
      <c r="E803" s="27" t="s">
        <v>1916</v>
      </c>
      <c r="F803" s="22" t="s">
        <v>1826</v>
      </c>
      <c r="G803" s="17" t="str">
        <f>_xlfn.XLOOKUP(D803,'[6]Database DP'!$C:$C,'[6]Database DP'!$F:$F,"Tidak Ditemukan")</f>
        <v>RONY</v>
      </c>
      <c r="H803" s="18" t="str">
        <f>_xlfn.XLOOKUP(D803,[11]sheet!$B:$B,[11]sheet!$A:$A,0)</f>
        <v>SRG64</v>
      </c>
    </row>
    <row r="804" spans="2:8">
      <c r="B804" s="24" t="s">
        <v>668</v>
      </c>
      <c r="C804" s="25" t="s">
        <v>669</v>
      </c>
      <c r="D804" s="26" t="s">
        <v>840</v>
      </c>
      <c r="E804" s="27" t="s">
        <v>1941</v>
      </c>
      <c r="F804" s="22" t="s">
        <v>1826</v>
      </c>
      <c r="G804" s="17" t="str">
        <f>_xlfn.XLOOKUP(D804,'[6]Database DP'!$C:$C,'[6]Database DP'!$F:$F,"Tidak Ditemukan")</f>
        <v>RONY</v>
      </c>
      <c r="H804" s="18" t="str">
        <f>_xlfn.XLOOKUP(D804,[11]sheet!$B:$B,[11]sheet!$A:$A,0)</f>
        <v>SRG65</v>
      </c>
    </row>
    <row r="805" spans="2:8">
      <c r="B805" s="24" t="s">
        <v>668</v>
      </c>
      <c r="C805" s="25" t="s">
        <v>669</v>
      </c>
      <c r="D805" s="26" t="s">
        <v>841</v>
      </c>
      <c r="E805" s="27" t="s">
        <v>1941</v>
      </c>
      <c r="F805" s="22" t="s">
        <v>1826</v>
      </c>
      <c r="G805" s="17" t="str">
        <f>_xlfn.XLOOKUP(D805,'[6]Database DP'!$C:$C,'[6]Database DP'!$F:$F,"Tidak Ditemukan")</f>
        <v>RONY</v>
      </c>
      <c r="H805" s="18" t="str">
        <f>_xlfn.XLOOKUP(D805,[11]sheet!$B:$B,[11]sheet!$A:$A,0)</f>
        <v>SRG66</v>
      </c>
    </row>
    <row r="806" spans="2:8">
      <c r="B806" s="24" t="s">
        <v>668</v>
      </c>
      <c r="C806" s="25" t="s">
        <v>669</v>
      </c>
      <c r="D806" s="26" t="s">
        <v>842</v>
      </c>
      <c r="E806" s="27" t="s">
        <v>1941</v>
      </c>
      <c r="F806" s="22" t="s">
        <v>1826</v>
      </c>
      <c r="G806" s="17" t="str">
        <f>_xlfn.XLOOKUP(D806,'[6]Database DP'!$C:$C,'[6]Database DP'!$F:$F,"Tidak Ditemukan")</f>
        <v>RONY</v>
      </c>
      <c r="H806" s="18" t="str">
        <f>_xlfn.XLOOKUP(D806,[11]sheet!$B:$B,[11]sheet!$A:$A,0)</f>
        <v>SRG68</v>
      </c>
    </row>
    <row r="807" spans="2:8">
      <c r="B807" s="24" t="s">
        <v>668</v>
      </c>
      <c r="C807" s="25" t="s">
        <v>669</v>
      </c>
      <c r="D807" s="26" t="s">
        <v>843</v>
      </c>
      <c r="E807" s="27" t="s">
        <v>1916</v>
      </c>
      <c r="F807" s="22" t="s">
        <v>1826</v>
      </c>
      <c r="G807" s="17" t="str">
        <f>_xlfn.XLOOKUP(D807,'[6]Database DP'!$C:$C,'[6]Database DP'!$F:$F,"Tidak Ditemukan")</f>
        <v>RONY</v>
      </c>
      <c r="H807" s="18" t="str">
        <f>_xlfn.XLOOKUP(D807,[11]sheet!$B:$B,[11]sheet!$A:$A,0)</f>
        <v>SRG16</v>
      </c>
    </row>
    <row r="808" spans="2:8">
      <c r="B808" s="24" t="s">
        <v>668</v>
      </c>
      <c r="C808" s="25" t="s">
        <v>669</v>
      </c>
      <c r="D808" s="26" t="s">
        <v>844</v>
      </c>
      <c r="E808" s="27" t="s">
        <v>1916</v>
      </c>
      <c r="F808" s="22" t="s">
        <v>1826</v>
      </c>
      <c r="G808" s="17" t="str">
        <f>_xlfn.XLOOKUP(D808,'[6]Database DP'!$C:$C,'[6]Database DP'!$F:$F,"Tidak Ditemukan")</f>
        <v>RONY</v>
      </c>
      <c r="H808" s="18" t="str">
        <f>_xlfn.XLOOKUP(D808,[11]sheet!$B:$B,[11]sheet!$A:$A,0)</f>
        <v>SRG18</v>
      </c>
    </row>
    <row r="809" spans="2:8">
      <c r="B809" s="24" t="s">
        <v>668</v>
      </c>
      <c r="C809" s="25" t="s">
        <v>669</v>
      </c>
      <c r="D809" s="26" t="s">
        <v>845</v>
      </c>
      <c r="E809" s="27" t="s">
        <v>1916</v>
      </c>
      <c r="F809" s="22" t="s">
        <v>1823</v>
      </c>
      <c r="G809" s="17" t="str">
        <f>_xlfn.XLOOKUP(D809,'[6]Database DP'!$C:$C,'[6]Database DP'!$F:$F,"Tidak Ditemukan")</f>
        <v>SULIS</v>
      </c>
      <c r="H809" s="18" t="str">
        <f>_xlfn.XLOOKUP(D809,[11]sheet!$B:$B,[11]sheet!$A:$A,0)</f>
        <v>PUR01</v>
      </c>
    </row>
    <row r="810" spans="2:8">
      <c r="B810" s="24" t="s">
        <v>668</v>
      </c>
      <c r="C810" s="25" t="s">
        <v>669</v>
      </c>
      <c r="D810" s="26" t="s">
        <v>846</v>
      </c>
      <c r="E810" s="27" t="s">
        <v>1916</v>
      </c>
      <c r="F810" s="22" t="s">
        <v>1823</v>
      </c>
      <c r="G810" s="17" t="str">
        <f>_xlfn.XLOOKUP(D810,'[6]Database DP'!$C:$C,'[6]Database DP'!$F:$F,"Tidak Ditemukan")</f>
        <v>SULIS</v>
      </c>
      <c r="H810" s="18" t="str">
        <f>_xlfn.XLOOKUP(D810,[11]sheet!$B:$B,[11]sheet!$A:$A,0)</f>
        <v>PUR02</v>
      </c>
    </row>
    <row r="811" spans="2:8">
      <c r="B811" s="24" t="s">
        <v>668</v>
      </c>
      <c r="C811" s="25" t="s">
        <v>669</v>
      </c>
      <c r="D811" s="26" t="s">
        <v>847</v>
      </c>
      <c r="E811" s="27" t="s">
        <v>1916</v>
      </c>
      <c r="F811" s="22" t="s">
        <v>1823</v>
      </c>
      <c r="G811" s="17" t="str">
        <f>_xlfn.XLOOKUP(D811,'[6]Database DP'!$C:$C,'[6]Database DP'!$F:$F,"Tidak Ditemukan")</f>
        <v>SULIS</v>
      </c>
      <c r="H811" s="18" t="str">
        <f>_xlfn.XLOOKUP(D811,[11]sheet!$B:$B,[11]sheet!$A:$A,0)</f>
        <v>PUR03</v>
      </c>
    </row>
    <row r="812" spans="2:8">
      <c r="B812" s="24" t="s">
        <v>668</v>
      </c>
      <c r="C812" s="25" t="s">
        <v>669</v>
      </c>
      <c r="D812" s="26" t="s">
        <v>848</v>
      </c>
      <c r="E812" s="27" t="s">
        <v>1916</v>
      </c>
      <c r="F812" s="22" t="s">
        <v>1823</v>
      </c>
      <c r="G812" s="17" t="str">
        <f>_xlfn.XLOOKUP(D812,'[6]Database DP'!$C:$C,'[6]Database DP'!$F:$F,"Tidak Ditemukan")</f>
        <v>SULIS</v>
      </c>
      <c r="H812" s="18" t="str">
        <f>_xlfn.XLOOKUP(D812,[11]sheet!$B:$B,[11]sheet!$A:$A,0)</f>
        <v>PUR06</v>
      </c>
    </row>
    <row r="813" spans="2:8">
      <c r="B813" s="24" t="s">
        <v>668</v>
      </c>
      <c r="C813" s="25" t="s">
        <v>669</v>
      </c>
      <c r="D813" s="26" t="s">
        <v>849</v>
      </c>
      <c r="E813" s="27" t="s">
        <v>1916</v>
      </c>
      <c r="F813" s="22" t="s">
        <v>1823</v>
      </c>
      <c r="G813" s="17" t="str">
        <f>_xlfn.XLOOKUP(D813,'[6]Database DP'!$C:$C,'[6]Database DP'!$F:$F,"Tidak Ditemukan")</f>
        <v>SULIS</v>
      </c>
      <c r="H813" s="18" t="str">
        <f>_xlfn.XLOOKUP(D813,[11]sheet!$B:$B,[11]sheet!$A:$A,0)</f>
        <v>PUR07</v>
      </c>
    </row>
    <row r="814" spans="2:8">
      <c r="B814" s="24" t="s">
        <v>668</v>
      </c>
      <c r="C814" s="25" t="s">
        <v>669</v>
      </c>
      <c r="D814" s="26" t="s">
        <v>850</v>
      </c>
      <c r="E814" s="27" t="s">
        <v>1916</v>
      </c>
      <c r="F814" s="22" t="s">
        <v>1823</v>
      </c>
      <c r="G814" s="17" t="str">
        <f>_xlfn.XLOOKUP(D814,'[6]Database DP'!$C:$C,'[6]Database DP'!$F:$F,"Tidak Ditemukan")</f>
        <v>SULIS</v>
      </c>
      <c r="H814" s="18" t="str">
        <f>_xlfn.XLOOKUP(D814,[11]sheet!$B:$B,[11]sheet!$A:$A,0)</f>
        <v>PUR09</v>
      </c>
    </row>
    <row r="815" spans="2:8">
      <c r="B815" s="24" t="s">
        <v>668</v>
      </c>
      <c r="C815" s="25" t="s">
        <v>669</v>
      </c>
      <c r="D815" s="26" t="s">
        <v>851</v>
      </c>
      <c r="E815" s="27" t="s">
        <v>1916</v>
      </c>
      <c r="F815" s="22" t="s">
        <v>1823</v>
      </c>
      <c r="G815" s="17" t="str">
        <f>_xlfn.XLOOKUP(D815,'[6]Database DP'!$C:$C,'[6]Database DP'!$F:$F,"Tidak Ditemukan")</f>
        <v>SULIS</v>
      </c>
      <c r="H815" s="18" t="str">
        <f>_xlfn.XLOOKUP(D815,[11]sheet!$B:$B,[11]sheet!$A:$A,0)</f>
        <v>PUR01B</v>
      </c>
    </row>
    <row r="816" spans="2:8">
      <c r="B816" s="24" t="s">
        <v>668</v>
      </c>
      <c r="C816" s="25" t="s">
        <v>669</v>
      </c>
      <c r="D816" s="26" t="s">
        <v>852</v>
      </c>
      <c r="E816" s="27" t="s">
        <v>1916</v>
      </c>
      <c r="F816" s="22" t="s">
        <v>1823</v>
      </c>
      <c r="G816" s="17" t="str">
        <f>_xlfn.XLOOKUP(D816,'[6]Database DP'!$C:$C,'[6]Database DP'!$F:$F,"Tidak Ditemukan")</f>
        <v>SULIS</v>
      </c>
      <c r="H816" s="18" t="str">
        <f>_xlfn.XLOOKUP(D816,[11]sheet!$B:$B,[11]sheet!$A:$A,0)</f>
        <v>PUR13A</v>
      </c>
    </row>
    <row r="817" spans="2:8">
      <c r="B817" s="24" t="s">
        <v>668</v>
      </c>
      <c r="C817" s="25" t="s">
        <v>669</v>
      </c>
      <c r="D817" s="26" t="s">
        <v>853</v>
      </c>
      <c r="E817" s="27" t="s">
        <v>1916</v>
      </c>
      <c r="F817" s="22" t="s">
        <v>1823</v>
      </c>
      <c r="G817" s="17" t="str">
        <f>_xlfn.XLOOKUP(D817,'[6]Database DP'!$C:$C,'[6]Database DP'!$F:$F,"Tidak Ditemukan")</f>
        <v>RIZKY</v>
      </c>
      <c r="H817" s="18" t="str">
        <f>_xlfn.XLOOKUP(D817,[11]sheet!$B:$B,[11]sheet!$A:$A,0)</f>
        <v>WNB03</v>
      </c>
    </row>
    <row r="818" spans="2:8">
      <c r="B818" s="24" t="s">
        <v>668</v>
      </c>
      <c r="C818" s="25" t="s">
        <v>669</v>
      </c>
      <c r="D818" s="26" t="s">
        <v>854</v>
      </c>
      <c r="E818" s="27" t="s">
        <v>1916</v>
      </c>
      <c r="F818" s="22" t="s">
        <v>1823</v>
      </c>
      <c r="G818" s="17" t="str">
        <f>_xlfn.XLOOKUP(D818,'[6]Database DP'!$C:$C,'[6]Database DP'!$F:$F,"Tidak Ditemukan")</f>
        <v>RIZKY</v>
      </c>
      <c r="H818" s="18" t="str">
        <f>_xlfn.XLOOKUP(D818,[11]sheet!$B:$B,[11]sheet!$A:$A,0)</f>
        <v>WNB08</v>
      </c>
    </row>
    <row r="819" spans="2:8">
      <c r="B819" s="24" t="s">
        <v>668</v>
      </c>
      <c r="C819" s="25" t="s">
        <v>669</v>
      </c>
      <c r="D819" s="26" t="s">
        <v>855</v>
      </c>
      <c r="E819" s="27" t="s">
        <v>1916</v>
      </c>
      <c r="F819" s="22" t="s">
        <v>1823</v>
      </c>
      <c r="G819" s="17" t="str">
        <f>_xlfn.XLOOKUP(D819,'[6]Database DP'!$C:$C,'[6]Database DP'!$F:$F,"Tidak Ditemukan")</f>
        <v>RIZKY</v>
      </c>
      <c r="H819" s="18" t="str">
        <f>_xlfn.XLOOKUP(D819,[11]sheet!$B:$B,[11]sheet!$A:$A,0)</f>
        <v>WNB09</v>
      </c>
    </row>
    <row r="820" spans="2:8">
      <c r="B820" s="24" t="s">
        <v>668</v>
      </c>
      <c r="C820" s="25" t="s">
        <v>669</v>
      </c>
      <c r="D820" s="26" t="s">
        <v>856</v>
      </c>
      <c r="E820" s="27" t="s">
        <v>1916</v>
      </c>
      <c r="F820" s="22" t="s">
        <v>1823</v>
      </c>
      <c r="G820" s="17" t="str">
        <f>_xlfn.XLOOKUP(D820,'[6]Database DP'!$C:$C,'[6]Database DP'!$F:$F,"Tidak Ditemukan")</f>
        <v>RIZKY</v>
      </c>
      <c r="H820" s="18" t="str">
        <f>_xlfn.XLOOKUP(D820,[11]sheet!$B:$B,[11]sheet!$A:$A,0)</f>
        <v>WNB12</v>
      </c>
    </row>
    <row r="821" spans="2:8">
      <c r="B821" s="24" t="s">
        <v>668</v>
      </c>
      <c r="C821" s="25" t="s">
        <v>669</v>
      </c>
      <c r="D821" s="26" t="s">
        <v>857</v>
      </c>
      <c r="E821" s="27" t="s">
        <v>1916</v>
      </c>
      <c r="F821" s="22" t="s">
        <v>1823</v>
      </c>
      <c r="G821" s="17" t="str">
        <f>_xlfn.XLOOKUP(D821,'[6]Database DP'!$C:$C,'[6]Database DP'!$F:$F,"Tidak Ditemukan")</f>
        <v>RIZKY</v>
      </c>
      <c r="H821" s="18" t="str">
        <f>_xlfn.XLOOKUP(D821,[11]sheet!$B:$B,[11]sheet!$A:$A,0)</f>
        <v>WNB06A</v>
      </c>
    </row>
    <row r="822" spans="2:8">
      <c r="B822" s="24" t="s">
        <v>668</v>
      </c>
      <c r="C822" s="25" t="s">
        <v>669</v>
      </c>
      <c r="D822" s="26" t="s">
        <v>858</v>
      </c>
      <c r="E822" s="27" t="s">
        <v>1916</v>
      </c>
      <c r="F822" s="22" t="s">
        <v>1823</v>
      </c>
      <c r="G822" s="17" t="str">
        <f>_xlfn.XLOOKUP(D822,'[6]Database DP'!$C:$C,'[6]Database DP'!$F:$F,"Tidak Ditemukan")</f>
        <v>RIZKY</v>
      </c>
      <c r="H822" s="18" t="str">
        <f>_xlfn.XLOOKUP(D822,[11]sheet!$B:$B,[11]sheet!$A:$A,0)</f>
        <v>WNB13</v>
      </c>
    </row>
    <row r="823" spans="2:8">
      <c r="B823" s="24" t="s">
        <v>668</v>
      </c>
      <c r="C823" s="25" t="s">
        <v>669</v>
      </c>
      <c r="D823" s="26" t="s">
        <v>859</v>
      </c>
      <c r="E823" s="27" t="s">
        <v>1916</v>
      </c>
      <c r="F823" s="22" t="s">
        <v>1823</v>
      </c>
      <c r="G823" s="17" t="str">
        <f>_xlfn.XLOOKUP(D823,'[6]Database DP'!$C:$C,'[6]Database DP'!$F:$F,"Tidak Ditemukan")</f>
        <v>RIZKY</v>
      </c>
      <c r="H823" s="18" t="str">
        <f>_xlfn.XLOOKUP(D823,[11]sheet!$B:$B,[11]sheet!$A:$A,0)</f>
        <v>WNB11A</v>
      </c>
    </row>
    <row r="824" spans="2:8">
      <c r="B824" s="24" t="s">
        <v>668</v>
      </c>
      <c r="C824" s="25" t="s">
        <v>669</v>
      </c>
      <c r="D824" s="26" t="s">
        <v>860</v>
      </c>
      <c r="E824" s="27" t="s">
        <v>1916</v>
      </c>
      <c r="F824" s="22" t="s">
        <v>1828</v>
      </c>
      <c r="G824" s="17" t="str">
        <f>_xlfn.XLOOKUP(D824,'[6]Database DP'!$C:$C,'[6]Database DP'!$F:$F,"Tidak Ditemukan")</f>
        <v>WAWAN</v>
      </c>
      <c r="H824" s="18" t="str">
        <f>_xlfn.XLOOKUP(D824,[11]sheet!$B:$B,[11]sheet!$A:$A,0)</f>
        <v>SWI01</v>
      </c>
    </row>
    <row r="825" spans="2:8">
      <c r="B825" s="24" t="s">
        <v>668</v>
      </c>
      <c r="C825" s="25" t="s">
        <v>669</v>
      </c>
      <c r="D825" s="26" t="s">
        <v>861</v>
      </c>
      <c r="E825" s="27" t="s">
        <v>1916</v>
      </c>
      <c r="F825" s="22" t="s">
        <v>1828</v>
      </c>
      <c r="G825" s="17" t="str">
        <f>_xlfn.XLOOKUP(D825,'[6]Database DP'!$C:$C,'[6]Database DP'!$F:$F,"Tidak Ditemukan")</f>
        <v>WAWAN</v>
      </c>
      <c r="H825" s="18" t="str">
        <f>_xlfn.XLOOKUP(D825,[11]sheet!$B:$B,[11]sheet!$A:$A,0)</f>
        <v>SWI03</v>
      </c>
    </row>
    <row r="826" spans="2:8">
      <c r="B826" s="24" t="s">
        <v>668</v>
      </c>
      <c r="C826" s="25" t="s">
        <v>669</v>
      </c>
      <c r="D826" s="26" t="s">
        <v>862</v>
      </c>
      <c r="E826" s="27" t="s">
        <v>1916</v>
      </c>
      <c r="F826" s="22" t="s">
        <v>1828</v>
      </c>
      <c r="G826" s="17" t="str">
        <f>_xlfn.XLOOKUP(D826,'[6]Database DP'!$C:$C,'[6]Database DP'!$F:$F,"Tidak Ditemukan")</f>
        <v>WAWAN</v>
      </c>
      <c r="H826" s="18" t="str">
        <f>_xlfn.XLOOKUP(D826,[11]sheet!$B:$B,[11]sheet!$A:$A,0)</f>
        <v>SWI04</v>
      </c>
    </row>
    <row r="827" spans="2:8">
      <c r="B827" s="24" t="s">
        <v>668</v>
      </c>
      <c r="C827" s="25" t="s">
        <v>669</v>
      </c>
      <c r="D827" s="26" t="s">
        <v>863</v>
      </c>
      <c r="E827" s="27" t="s">
        <v>1916</v>
      </c>
      <c r="F827" s="22" t="s">
        <v>1828</v>
      </c>
      <c r="G827" s="17" t="str">
        <f>_xlfn.XLOOKUP(D827,'[6]Database DP'!$C:$C,'[6]Database DP'!$F:$F,"Tidak Ditemukan")</f>
        <v>WAWAN</v>
      </c>
      <c r="H827" s="18" t="str">
        <f>_xlfn.XLOOKUP(D827,[11]sheet!$B:$B,[11]sheet!$A:$A,0)</f>
        <v>SWI05</v>
      </c>
    </row>
    <row r="828" spans="2:8">
      <c r="B828" s="24" t="s">
        <v>668</v>
      </c>
      <c r="C828" s="25" t="s">
        <v>669</v>
      </c>
      <c r="D828" s="26" t="s">
        <v>864</v>
      </c>
      <c r="E828" s="27" t="s">
        <v>1916</v>
      </c>
      <c r="F828" s="22" t="s">
        <v>1828</v>
      </c>
      <c r="G828" s="17" t="str">
        <f>_xlfn.XLOOKUP(D828,'[6]Database DP'!$C:$C,'[6]Database DP'!$F:$F,"Tidak Ditemukan")</f>
        <v>WAWAN</v>
      </c>
      <c r="H828" s="18" t="str">
        <f>_xlfn.XLOOKUP(D828,[11]sheet!$B:$B,[11]sheet!$A:$A,0)</f>
        <v>SWI06</v>
      </c>
    </row>
    <row r="829" spans="2:8">
      <c r="B829" s="24" t="s">
        <v>668</v>
      </c>
      <c r="C829" s="25" t="s">
        <v>669</v>
      </c>
      <c r="D829" s="26" t="s">
        <v>865</v>
      </c>
      <c r="E829" s="27" t="s">
        <v>1916</v>
      </c>
      <c r="F829" s="22" t="s">
        <v>1828</v>
      </c>
      <c r="G829" s="17" t="str">
        <f>_xlfn.XLOOKUP(D829,'[6]Database DP'!$C:$C,'[6]Database DP'!$F:$F,"Tidak Ditemukan")</f>
        <v>WAWAN</v>
      </c>
      <c r="H829" s="18" t="str">
        <f>_xlfn.XLOOKUP(D829,[11]sheet!$B:$B,[11]sheet!$A:$A,0)</f>
        <v>SWI07</v>
      </c>
    </row>
    <row r="830" spans="2:8">
      <c r="B830" s="24" t="s">
        <v>668</v>
      </c>
      <c r="C830" s="25" t="s">
        <v>669</v>
      </c>
      <c r="D830" s="26" t="s">
        <v>866</v>
      </c>
      <c r="E830" s="27" t="s">
        <v>1916</v>
      </c>
      <c r="F830" s="22" t="s">
        <v>1828</v>
      </c>
      <c r="G830" s="17" t="str">
        <f>_xlfn.XLOOKUP(D830,'[6]Database DP'!$C:$C,'[6]Database DP'!$F:$F,"Tidak Ditemukan")</f>
        <v>WAWAN</v>
      </c>
      <c r="H830" s="18" t="str">
        <f>_xlfn.XLOOKUP(D830,[11]sheet!$B:$B,[11]sheet!$A:$A,0)</f>
        <v>SWI08</v>
      </c>
    </row>
    <row r="831" spans="2:8">
      <c r="B831" s="24" t="s">
        <v>668</v>
      </c>
      <c r="C831" s="25" t="s">
        <v>669</v>
      </c>
      <c r="D831" s="26" t="s">
        <v>867</v>
      </c>
      <c r="E831" s="27" t="s">
        <v>1916</v>
      </c>
      <c r="F831" s="22" t="s">
        <v>1828</v>
      </c>
      <c r="G831" s="17" t="str">
        <f>_xlfn.XLOOKUP(D831,'[6]Database DP'!$C:$C,'[6]Database DP'!$F:$F,"Tidak Ditemukan")</f>
        <v>WAWAN</v>
      </c>
      <c r="H831" s="18" t="str">
        <f>_xlfn.XLOOKUP(D831,[11]sheet!$B:$B,[11]sheet!$A:$A,0)</f>
        <v>SWI10</v>
      </c>
    </row>
    <row r="832" spans="2:8">
      <c r="B832" s="24" t="s">
        <v>668</v>
      </c>
      <c r="C832" s="25" t="s">
        <v>669</v>
      </c>
      <c r="D832" s="26" t="s">
        <v>868</v>
      </c>
      <c r="E832" s="27" t="s">
        <v>1916</v>
      </c>
      <c r="F832" s="22" t="s">
        <v>1828</v>
      </c>
      <c r="G832" s="17" t="str">
        <f>_xlfn.XLOOKUP(D832,'[6]Database DP'!$C:$C,'[6]Database DP'!$F:$F,"Tidak Ditemukan")</f>
        <v>WAWAN</v>
      </c>
      <c r="H832" s="18" t="str">
        <f>_xlfn.XLOOKUP(D832,[11]sheet!$B:$B,[11]sheet!$A:$A,0)</f>
        <v>SWI11</v>
      </c>
    </row>
    <row r="833" spans="2:8">
      <c r="B833" s="24" t="s">
        <v>668</v>
      </c>
      <c r="C833" s="25" t="s">
        <v>669</v>
      </c>
      <c r="D833" s="26" t="s">
        <v>869</v>
      </c>
      <c r="E833" s="27" t="s">
        <v>1916</v>
      </c>
      <c r="F833" s="22" t="s">
        <v>1828</v>
      </c>
      <c r="G833" s="17" t="str">
        <f>_xlfn.XLOOKUP(D833,'[6]Database DP'!$C:$C,'[6]Database DP'!$F:$F,"Tidak Ditemukan")</f>
        <v>WAWAN</v>
      </c>
      <c r="H833" s="18" t="str">
        <f>_xlfn.XLOOKUP(D833,[11]sheet!$B:$B,[11]sheet!$A:$A,0)</f>
        <v>SWI12</v>
      </c>
    </row>
    <row r="834" spans="2:8">
      <c r="B834" s="24" t="s">
        <v>668</v>
      </c>
      <c r="C834" s="25" t="s">
        <v>669</v>
      </c>
      <c r="D834" s="26" t="s">
        <v>870</v>
      </c>
      <c r="E834" s="27" t="s">
        <v>1916</v>
      </c>
      <c r="F834" s="22" t="s">
        <v>1828</v>
      </c>
      <c r="G834" s="17" t="str">
        <f>_xlfn.XLOOKUP(D834,'[6]Database DP'!$C:$C,'[6]Database DP'!$F:$F,"Tidak Ditemukan")</f>
        <v>WAWAN</v>
      </c>
      <c r="H834" s="18" t="str">
        <f>_xlfn.XLOOKUP(D834,[11]sheet!$B:$B,[11]sheet!$A:$A,0)</f>
        <v>SWI13</v>
      </c>
    </row>
    <row r="835" spans="2:8">
      <c r="B835" s="24" t="s">
        <v>668</v>
      </c>
      <c r="C835" s="25" t="s">
        <v>669</v>
      </c>
      <c r="D835" s="26" t="s">
        <v>871</v>
      </c>
      <c r="E835" s="27" t="s">
        <v>1916</v>
      </c>
      <c r="F835" s="22" t="s">
        <v>1828</v>
      </c>
      <c r="G835" s="17" t="str">
        <f>_xlfn.XLOOKUP(D835,'[6]Database DP'!$C:$C,'[6]Database DP'!$F:$F,"Tidak Ditemukan")</f>
        <v>WAWAN</v>
      </c>
      <c r="H835" s="18" t="str">
        <f>_xlfn.XLOOKUP(D835,[11]sheet!$B:$B,[11]sheet!$A:$A,0)</f>
        <v>SWI09A</v>
      </c>
    </row>
    <row r="836" spans="2:8">
      <c r="B836" s="24" t="s">
        <v>668</v>
      </c>
      <c r="C836" s="25" t="s">
        <v>669</v>
      </c>
      <c r="D836" s="26" t="s">
        <v>872</v>
      </c>
      <c r="E836" s="27" t="s">
        <v>1916</v>
      </c>
      <c r="F836" s="22" t="s">
        <v>1827</v>
      </c>
      <c r="G836" s="17" t="str">
        <f>_xlfn.XLOOKUP(D836,'[6]Database DP'!$C:$C,'[6]Database DP'!$F:$F,"Tidak Ditemukan")</f>
        <v>YANUAR</v>
      </c>
      <c r="H836" s="18" t="str">
        <f>_xlfn.XLOOKUP(D836,[11]sheet!$B:$B,[11]sheet!$A:$A,0)</f>
        <v>DMK07</v>
      </c>
    </row>
    <row r="837" spans="2:8">
      <c r="B837" s="24" t="s">
        <v>668</v>
      </c>
      <c r="C837" s="25" t="s">
        <v>669</v>
      </c>
      <c r="D837" s="26" t="s">
        <v>873</v>
      </c>
      <c r="E837" s="27" t="s">
        <v>1916</v>
      </c>
      <c r="F837" s="22" t="s">
        <v>1827</v>
      </c>
      <c r="G837" s="17" t="str">
        <f>_xlfn.XLOOKUP(D837,'[6]Database DP'!$C:$C,'[6]Database DP'!$F:$F,"Tidak Ditemukan")</f>
        <v>YANUAR</v>
      </c>
      <c r="H837" s="18" t="str">
        <f>_xlfn.XLOOKUP(D837,[11]sheet!$B:$B,[11]sheet!$A:$A,0)</f>
        <v>DMK01</v>
      </c>
    </row>
    <row r="838" spans="2:8">
      <c r="B838" s="24" t="s">
        <v>668</v>
      </c>
      <c r="C838" s="25" t="s">
        <v>669</v>
      </c>
      <c r="D838" s="26" t="s">
        <v>874</v>
      </c>
      <c r="E838" s="27" t="s">
        <v>1916</v>
      </c>
      <c r="F838" s="22" t="s">
        <v>1827</v>
      </c>
      <c r="G838" s="17" t="str">
        <f>_xlfn.XLOOKUP(D838,'[6]Database DP'!$C:$C,'[6]Database DP'!$F:$F,"Tidak Ditemukan")</f>
        <v>YANUAR</v>
      </c>
      <c r="H838" s="18" t="str">
        <f>_xlfn.XLOOKUP(D838,[11]sheet!$B:$B,[11]sheet!$A:$A,0)</f>
        <v>DMK02</v>
      </c>
    </row>
    <row r="839" spans="2:8">
      <c r="B839" s="24" t="s">
        <v>668</v>
      </c>
      <c r="C839" s="25" t="s">
        <v>669</v>
      </c>
      <c r="D839" s="26" t="s">
        <v>875</v>
      </c>
      <c r="E839" s="27" t="s">
        <v>1916</v>
      </c>
      <c r="F839" s="22" t="s">
        <v>1827</v>
      </c>
      <c r="G839" s="17" t="str">
        <f>_xlfn.XLOOKUP(D839,'[6]Database DP'!$C:$C,'[6]Database DP'!$F:$F,"Tidak Ditemukan")</f>
        <v>YANUAR</v>
      </c>
      <c r="H839" s="18" t="str">
        <f>_xlfn.XLOOKUP(D839,[11]sheet!$B:$B,[11]sheet!$A:$A,0)</f>
        <v>DMK03</v>
      </c>
    </row>
    <row r="840" spans="2:8">
      <c r="B840" s="24" t="s">
        <v>668</v>
      </c>
      <c r="C840" s="25" t="s">
        <v>669</v>
      </c>
      <c r="D840" s="26" t="s">
        <v>876</v>
      </c>
      <c r="E840" s="27" t="s">
        <v>1916</v>
      </c>
      <c r="F840" s="22" t="s">
        <v>1827</v>
      </c>
      <c r="G840" s="17" t="str">
        <f>_xlfn.XLOOKUP(D840,'[6]Database DP'!$C:$C,'[6]Database DP'!$F:$F,"Tidak Ditemukan")</f>
        <v>YANUAR</v>
      </c>
      <c r="H840" s="18" t="str">
        <f>_xlfn.XLOOKUP(D840,[11]sheet!$B:$B,[11]sheet!$A:$A,0)</f>
        <v>DMK06</v>
      </c>
    </row>
    <row r="841" spans="2:8">
      <c r="B841" s="24" t="s">
        <v>668</v>
      </c>
      <c r="C841" s="25" t="s">
        <v>669</v>
      </c>
      <c r="D841" s="26" t="s">
        <v>877</v>
      </c>
      <c r="E841" s="27" t="s">
        <v>1916</v>
      </c>
      <c r="F841" s="22" t="s">
        <v>1827</v>
      </c>
      <c r="G841" s="17" t="str">
        <f>_xlfn.XLOOKUP(D841,'[6]Database DP'!$C:$C,'[6]Database DP'!$F:$F,"Tidak Ditemukan")</f>
        <v>YANUAR</v>
      </c>
      <c r="H841" s="18" t="str">
        <f>_xlfn.XLOOKUP(D841,[11]sheet!$B:$B,[11]sheet!$A:$A,0)</f>
        <v>DMK09</v>
      </c>
    </row>
    <row r="842" spans="2:8">
      <c r="B842" s="24" t="s">
        <v>668</v>
      </c>
      <c r="C842" s="25" t="s">
        <v>669</v>
      </c>
      <c r="D842" s="26" t="s">
        <v>878</v>
      </c>
      <c r="E842" s="27" t="s">
        <v>1916</v>
      </c>
      <c r="F842" s="22" t="s">
        <v>1827</v>
      </c>
      <c r="G842" s="17" t="str">
        <f>_xlfn.XLOOKUP(D842,'[6]Database DP'!$C:$C,'[6]Database DP'!$F:$F,"Tidak Ditemukan")</f>
        <v>YANUAR</v>
      </c>
      <c r="H842" s="18" t="str">
        <f>_xlfn.XLOOKUP(D842,[11]sheet!$B:$B,[11]sheet!$A:$A,0)</f>
        <v>DMK10</v>
      </c>
    </row>
    <row r="843" spans="2:8">
      <c r="B843" s="24" t="s">
        <v>668</v>
      </c>
      <c r="C843" s="25" t="s">
        <v>669</v>
      </c>
      <c r="D843" s="26" t="s">
        <v>879</v>
      </c>
      <c r="E843" s="27" t="s">
        <v>1916</v>
      </c>
      <c r="F843" s="22" t="s">
        <v>33</v>
      </c>
      <c r="G843" s="17" t="str">
        <f>_xlfn.XLOOKUP(D843,'[6]Database DP'!$C:$C,'[6]Database DP'!$F:$F,"Tidak Ditemukan")</f>
        <v>YANUAR</v>
      </c>
      <c r="H843" s="18" t="str">
        <f>_xlfn.XLOOKUP(D843,[11]sheet!$B:$B,[11]sheet!$A:$A,0)</f>
        <v>DMK11</v>
      </c>
    </row>
    <row r="844" spans="2:8">
      <c r="B844" s="24" t="s">
        <v>668</v>
      </c>
      <c r="C844" s="25" t="s">
        <v>669</v>
      </c>
      <c r="D844" s="26" t="s">
        <v>880</v>
      </c>
      <c r="E844" s="27" t="s">
        <v>1916</v>
      </c>
      <c r="F844" s="22" t="s">
        <v>1827</v>
      </c>
      <c r="G844" s="17" t="str">
        <f>_xlfn.XLOOKUP(D844,'[6]Database DP'!$C:$C,'[6]Database DP'!$F:$F,"Tidak Ditemukan")</f>
        <v>YANUAR</v>
      </c>
      <c r="H844" s="18" t="str">
        <f>_xlfn.XLOOKUP(D844,[11]sheet!$B:$B,[11]sheet!$A:$A,0)</f>
        <v>DMK12</v>
      </c>
    </row>
    <row r="845" spans="2:8">
      <c r="B845" s="24" t="s">
        <v>668</v>
      </c>
      <c r="C845" s="25" t="s">
        <v>669</v>
      </c>
      <c r="D845" s="26" t="s">
        <v>881</v>
      </c>
      <c r="E845" s="27" t="s">
        <v>1916</v>
      </c>
      <c r="F845" s="22" t="s">
        <v>1827</v>
      </c>
      <c r="G845" s="17" t="str">
        <f>_xlfn.XLOOKUP(D845,'[6]Database DP'!$C:$C,'[6]Database DP'!$F:$F,"Tidak Ditemukan")</f>
        <v>YANUAR</v>
      </c>
      <c r="H845" s="18" t="str">
        <f>_xlfn.XLOOKUP(D845,[11]sheet!$B:$B,[11]sheet!$A:$A,0)</f>
        <v>DMK13</v>
      </c>
    </row>
    <row r="846" spans="2:8">
      <c r="B846" s="24" t="s">
        <v>668</v>
      </c>
      <c r="C846" s="25" t="s">
        <v>669</v>
      </c>
      <c r="D846" s="26" t="s">
        <v>882</v>
      </c>
      <c r="E846" s="27" t="s">
        <v>1916</v>
      </c>
      <c r="F846" s="22" t="s">
        <v>1827</v>
      </c>
      <c r="G846" s="17" t="str">
        <f>_xlfn.XLOOKUP(D846,'[6]Database DP'!$C:$C,'[6]Database DP'!$F:$F,"Tidak Ditemukan")</f>
        <v>YANUAR</v>
      </c>
      <c r="H846" s="18" t="str">
        <f>_xlfn.XLOOKUP(D846,[11]sheet!$B:$B,[11]sheet!$A:$A,0)</f>
        <v>DMK14</v>
      </c>
    </row>
    <row r="847" spans="2:8">
      <c r="B847" s="24" t="s">
        <v>668</v>
      </c>
      <c r="C847" s="25" t="s">
        <v>669</v>
      </c>
      <c r="D847" s="26" t="s">
        <v>883</v>
      </c>
      <c r="E847" s="27" t="s">
        <v>1916</v>
      </c>
      <c r="F847" s="22" t="s">
        <v>1828</v>
      </c>
      <c r="G847" s="17" t="str">
        <f>_xlfn.XLOOKUP(D847,'[6]Database DP'!$C:$C,'[6]Database DP'!$F:$F,"Tidak Ditemukan")</f>
        <v>YUDHA BRB</v>
      </c>
      <c r="H847" s="18" t="str">
        <f>_xlfn.XLOOKUP(D847,[11]sheet!$B:$B,[11]sheet!$A:$A,0)</f>
        <v>BRB01</v>
      </c>
    </row>
    <row r="848" spans="2:8">
      <c r="B848" s="24" t="s">
        <v>668</v>
      </c>
      <c r="C848" s="25" t="s">
        <v>669</v>
      </c>
      <c r="D848" s="26" t="s">
        <v>884</v>
      </c>
      <c r="E848" s="27" t="s">
        <v>1916</v>
      </c>
      <c r="F848" s="22" t="s">
        <v>1828</v>
      </c>
      <c r="G848" s="17" t="str">
        <f>_xlfn.XLOOKUP(D848,'[6]Database DP'!$C:$C,'[6]Database DP'!$F:$F,"Tidak Ditemukan")</f>
        <v>YUDHA BRB</v>
      </c>
      <c r="H848" s="18" t="str">
        <f>_xlfn.XLOOKUP(D848,[11]sheet!$B:$B,[11]sheet!$A:$A,0)</f>
        <v>BRB02</v>
      </c>
    </row>
    <row r="849" spans="2:8">
      <c r="B849" s="24" t="s">
        <v>668</v>
      </c>
      <c r="C849" s="25" t="s">
        <v>669</v>
      </c>
      <c r="D849" s="26" t="s">
        <v>885</v>
      </c>
      <c r="E849" s="27" t="s">
        <v>1916</v>
      </c>
      <c r="F849" s="22" t="s">
        <v>1828</v>
      </c>
      <c r="G849" s="17" t="str">
        <f>_xlfn.XLOOKUP(D849,'[6]Database DP'!$C:$C,'[6]Database DP'!$F:$F,"Tidak Ditemukan")</f>
        <v>YUDHA BRB</v>
      </c>
      <c r="H849" s="18" t="str">
        <f>_xlfn.XLOOKUP(D849,[11]sheet!$B:$B,[11]sheet!$A:$A,0)</f>
        <v>BRB03</v>
      </c>
    </row>
    <row r="850" spans="2:8">
      <c r="B850" s="24" t="s">
        <v>668</v>
      </c>
      <c r="C850" s="25" t="s">
        <v>669</v>
      </c>
      <c r="D850" s="26" t="s">
        <v>886</v>
      </c>
      <c r="E850" s="27" t="s">
        <v>1916</v>
      </c>
      <c r="F850" s="22" t="s">
        <v>1828</v>
      </c>
      <c r="G850" s="17" t="str">
        <f>_xlfn.XLOOKUP(D850,'[6]Database DP'!$C:$C,'[6]Database DP'!$F:$F,"Tidak Ditemukan")</f>
        <v>YUDHA BRB</v>
      </c>
      <c r="H850" s="18" t="str">
        <f>_xlfn.XLOOKUP(D850,[11]sheet!$B:$B,[11]sheet!$A:$A,0)</f>
        <v>BRB04</v>
      </c>
    </row>
    <row r="851" spans="2:8">
      <c r="B851" s="24" t="s">
        <v>668</v>
      </c>
      <c r="C851" s="25" t="s">
        <v>669</v>
      </c>
      <c r="D851" s="26" t="s">
        <v>887</v>
      </c>
      <c r="E851" s="27" t="s">
        <v>1916</v>
      </c>
      <c r="F851" s="22" t="s">
        <v>1828</v>
      </c>
      <c r="G851" s="17" t="str">
        <f>_xlfn.XLOOKUP(D851,'[6]Database DP'!$C:$C,'[6]Database DP'!$F:$F,"Tidak Ditemukan")</f>
        <v>YUDHA BRB</v>
      </c>
      <c r="H851" s="18" t="str">
        <f>_xlfn.XLOOKUP(D851,[11]sheet!$B:$B,[11]sheet!$A:$A,0)</f>
        <v>BRB05</v>
      </c>
    </row>
    <row r="852" spans="2:8">
      <c r="B852" s="24" t="s">
        <v>668</v>
      </c>
      <c r="C852" s="25" t="s">
        <v>669</v>
      </c>
      <c r="D852" s="26" t="s">
        <v>888</v>
      </c>
      <c r="E852" s="27" t="s">
        <v>1916</v>
      </c>
      <c r="F852" s="22" t="s">
        <v>1828</v>
      </c>
      <c r="G852" s="17" t="str">
        <f>_xlfn.XLOOKUP(D852,'[6]Database DP'!$C:$C,'[6]Database DP'!$F:$F,"Tidak Ditemukan")</f>
        <v>YUDHA BRB</v>
      </c>
      <c r="H852" s="18" t="str">
        <f>_xlfn.XLOOKUP(D852,[11]sheet!$B:$B,[11]sheet!$A:$A,0)</f>
        <v>BRB07</v>
      </c>
    </row>
    <row r="853" spans="2:8">
      <c r="B853" s="24" t="s">
        <v>668</v>
      </c>
      <c r="C853" s="25" t="s">
        <v>669</v>
      </c>
      <c r="D853" s="26" t="s">
        <v>889</v>
      </c>
      <c r="E853" s="27" t="s">
        <v>1916</v>
      </c>
      <c r="F853" s="22" t="s">
        <v>1828</v>
      </c>
      <c r="G853" s="17" t="str">
        <f>_xlfn.XLOOKUP(D853,'[6]Database DP'!$C:$C,'[6]Database DP'!$F:$F,"Tidak Ditemukan")</f>
        <v>YUDHA BRB</v>
      </c>
      <c r="H853" s="18" t="str">
        <f>_xlfn.XLOOKUP(D853,[11]sheet!$B:$B,[11]sheet!$A:$A,0)</f>
        <v>BRB08</v>
      </c>
    </row>
    <row r="854" spans="2:8">
      <c r="B854" s="24" t="s">
        <v>668</v>
      </c>
      <c r="C854" s="25" t="s">
        <v>669</v>
      </c>
      <c r="D854" s="26" t="s">
        <v>890</v>
      </c>
      <c r="E854" s="27" t="s">
        <v>1916</v>
      </c>
      <c r="F854" s="22" t="s">
        <v>1828</v>
      </c>
      <c r="G854" s="17" t="str">
        <f>_xlfn.XLOOKUP(D854,'[6]Database DP'!$C:$C,'[6]Database DP'!$F:$F,"Tidak Ditemukan")</f>
        <v>YUDHA BRB</v>
      </c>
      <c r="H854" s="18" t="str">
        <f>_xlfn.XLOOKUP(D854,[11]sheet!$B:$B,[11]sheet!$A:$A,0)</f>
        <v>BRB09</v>
      </c>
    </row>
    <row r="855" spans="2:8">
      <c r="B855" s="24" t="s">
        <v>668</v>
      </c>
      <c r="C855" s="25" t="s">
        <v>669</v>
      </c>
      <c r="D855" s="26" t="s">
        <v>891</v>
      </c>
      <c r="E855" s="27" t="s">
        <v>1916</v>
      </c>
      <c r="F855" s="22" t="s">
        <v>1828</v>
      </c>
      <c r="G855" s="17" t="str">
        <f>_xlfn.XLOOKUP(D855,'[6]Database DP'!$C:$C,'[6]Database DP'!$F:$F,"Tidak Ditemukan")</f>
        <v>YUDHA BRB</v>
      </c>
      <c r="H855" s="18" t="str">
        <f>_xlfn.XLOOKUP(D855,[11]sheet!$B:$B,[11]sheet!$A:$A,0)</f>
        <v>BRB10</v>
      </c>
    </row>
    <row r="856" spans="2:8">
      <c r="B856" s="24" t="s">
        <v>668</v>
      </c>
      <c r="C856" s="25" t="s">
        <v>669</v>
      </c>
      <c r="D856" s="26" t="s">
        <v>892</v>
      </c>
      <c r="E856" s="27" t="s">
        <v>1916</v>
      </c>
      <c r="F856" s="22" t="s">
        <v>1828</v>
      </c>
      <c r="G856" s="17" t="str">
        <f>_xlfn.XLOOKUP(D856,'[6]Database DP'!$C:$C,'[6]Database DP'!$F:$F,"Tidak Ditemukan")</f>
        <v>YUDHA BRB</v>
      </c>
      <c r="H856" s="18" t="str">
        <f>_xlfn.XLOOKUP(D856,[11]sheet!$B:$B,[11]sheet!$A:$A,0)</f>
        <v>BRB11</v>
      </c>
    </row>
    <row r="857" spans="2:8">
      <c r="B857" s="24" t="s">
        <v>668</v>
      </c>
      <c r="C857" s="25" t="s">
        <v>669</v>
      </c>
      <c r="D857" s="26" t="s">
        <v>893</v>
      </c>
      <c r="E857" s="27" t="s">
        <v>1916</v>
      </c>
      <c r="F857" s="22" t="s">
        <v>1828</v>
      </c>
      <c r="G857" s="17" t="str">
        <f>_xlfn.XLOOKUP(D857,'[6]Database DP'!$C:$C,'[6]Database DP'!$F:$F,"Tidak Ditemukan")</f>
        <v>YUDHA BRB</v>
      </c>
      <c r="H857" s="18" t="str">
        <f>_xlfn.XLOOKUP(D857,[11]sheet!$B:$B,[11]sheet!$A:$A,0)</f>
        <v>BRB12</v>
      </c>
    </row>
    <row r="858" spans="2:8">
      <c r="B858" s="24" t="s">
        <v>668</v>
      </c>
      <c r="C858" s="25" t="s">
        <v>669</v>
      </c>
      <c r="D858" s="26" t="s">
        <v>894</v>
      </c>
      <c r="E858" s="27" t="s">
        <v>1916</v>
      </c>
      <c r="F858" s="22" t="s">
        <v>1828</v>
      </c>
      <c r="G858" s="17" t="str">
        <f>_xlfn.XLOOKUP(D858,'[6]Database DP'!$C:$C,'[6]Database DP'!$F:$F,"Tidak Ditemukan")</f>
        <v>YUDHA BRB</v>
      </c>
      <c r="H858" s="18" t="str">
        <f>_xlfn.XLOOKUP(D858,[11]sheet!$B:$B,[11]sheet!$A:$A,0)</f>
        <v>BRB13</v>
      </c>
    </row>
    <row r="859" spans="2:8">
      <c r="B859" s="24" t="s">
        <v>668</v>
      </c>
      <c r="C859" s="25" t="s">
        <v>669</v>
      </c>
      <c r="D859" s="26" t="s">
        <v>895</v>
      </c>
      <c r="E859" s="27" t="s">
        <v>1916</v>
      </c>
      <c r="F859" s="22" t="s">
        <v>1828</v>
      </c>
      <c r="G859" s="17" t="str">
        <f>_xlfn.XLOOKUP(D859,'[6]Database DP'!$C:$C,'[6]Database DP'!$F:$F,"Tidak Ditemukan")</f>
        <v>YUDHA BRB</v>
      </c>
      <c r="H859" s="18" t="str">
        <f>_xlfn.XLOOKUP(D859,[11]sheet!$B:$B,[11]sheet!$A:$A,0)</f>
        <v>BRB14</v>
      </c>
    </row>
    <row r="860" spans="2:8">
      <c r="B860" s="24" t="s">
        <v>668</v>
      </c>
      <c r="C860" s="25" t="s">
        <v>669</v>
      </c>
      <c r="D860" s="26" t="s">
        <v>896</v>
      </c>
      <c r="E860" s="27" t="s">
        <v>1916</v>
      </c>
      <c r="F860" s="22" t="s">
        <v>1828</v>
      </c>
      <c r="G860" s="17" t="str">
        <f>_xlfn.XLOOKUP(D860,'[6]Database DP'!$C:$C,'[6]Database DP'!$F:$F,"Tidak Ditemukan")</f>
        <v>YUDHA BRB</v>
      </c>
      <c r="H860" s="18" t="str">
        <f>_xlfn.XLOOKUP(D860,[11]sheet!$B:$B,[11]sheet!$A:$A,0)</f>
        <v>BRB06A</v>
      </c>
    </row>
    <row r="861" spans="2:8">
      <c r="B861" s="24" t="s">
        <v>668</v>
      </c>
      <c r="C861" s="25" t="s">
        <v>669</v>
      </c>
      <c r="D861" s="26" t="s">
        <v>897</v>
      </c>
      <c r="E861" s="27" t="s">
        <v>1916</v>
      </c>
      <c r="F861" s="22" t="s">
        <v>1828</v>
      </c>
      <c r="G861" s="17" t="str">
        <f>_xlfn.XLOOKUP(D861,'[6]Database DP'!$C:$C,'[6]Database DP'!$F:$F,"Tidak Ditemukan")</f>
        <v>YUDHA BRB</v>
      </c>
      <c r="H861" s="18" t="str">
        <f>_xlfn.XLOOKUP(D861,[11]sheet!$B:$B,[11]sheet!$A:$A,0)</f>
        <v>BRB11B</v>
      </c>
    </row>
    <row r="862" spans="2:8">
      <c r="B862" s="24" t="s">
        <v>668</v>
      </c>
      <c r="C862" s="25" t="s">
        <v>669</v>
      </c>
      <c r="D862" s="26" t="s">
        <v>898</v>
      </c>
      <c r="E862" s="27" t="s">
        <v>1916</v>
      </c>
      <c r="F862" s="22" t="s">
        <v>1824</v>
      </c>
      <c r="G862" s="17" t="str">
        <f>_xlfn.XLOOKUP(D862,'[6]Database DP'!$C:$C,'[6]Database DP'!$F:$F,"Tidak Ditemukan")</f>
        <v>ZAENAL</v>
      </c>
      <c r="H862" s="18" t="str">
        <f>_xlfn.XLOOKUP(D862,[11]sheet!$B:$B,[11]sheet!$A:$A,0)</f>
        <v>PML01</v>
      </c>
    </row>
    <row r="863" spans="2:8">
      <c r="B863" s="24" t="s">
        <v>668</v>
      </c>
      <c r="C863" s="25" t="s">
        <v>669</v>
      </c>
      <c r="D863" s="26" t="s">
        <v>899</v>
      </c>
      <c r="E863" s="27" t="s">
        <v>1916</v>
      </c>
      <c r="F863" s="22" t="s">
        <v>1824</v>
      </c>
      <c r="G863" s="17" t="str">
        <f>_xlfn.XLOOKUP(D863,'[6]Database DP'!$C:$C,'[6]Database DP'!$F:$F,"Tidak Ditemukan")</f>
        <v>ZAENAL</v>
      </c>
      <c r="H863" s="18" t="str">
        <f>_xlfn.XLOOKUP(D863,[11]sheet!$B:$B,[11]sheet!$A:$A,0)</f>
        <v>PML02</v>
      </c>
    </row>
    <row r="864" spans="2:8">
      <c r="B864" s="24" t="s">
        <v>668</v>
      </c>
      <c r="C864" s="25" t="s">
        <v>669</v>
      </c>
      <c r="D864" s="26" t="s">
        <v>900</v>
      </c>
      <c r="E864" s="27" t="s">
        <v>1916</v>
      </c>
      <c r="F864" s="22" t="s">
        <v>1824</v>
      </c>
      <c r="G864" s="17" t="str">
        <f>_xlfn.XLOOKUP(D864,'[6]Database DP'!$C:$C,'[6]Database DP'!$F:$F,"Tidak Ditemukan")</f>
        <v>ZAENAL</v>
      </c>
      <c r="H864" s="18" t="str">
        <f>_xlfn.XLOOKUP(D864,[11]sheet!$B:$B,[11]sheet!$A:$A,0)</f>
        <v>PML03</v>
      </c>
    </row>
    <row r="865" spans="2:8">
      <c r="B865" s="24" t="s">
        <v>668</v>
      </c>
      <c r="C865" s="25" t="s">
        <v>669</v>
      </c>
      <c r="D865" s="26" t="s">
        <v>901</v>
      </c>
      <c r="E865" s="27" t="s">
        <v>1916</v>
      </c>
      <c r="F865" s="22" t="s">
        <v>1824</v>
      </c>
      <c r="G865" s="17" t="str">
        <f>_xlfn.XLOOKUP(D865,'[6]Database DP'!$C:$C,'[6]Database DP'!$F:$F,"Tidak Ditemukan")</f>
        <v>ZAENAL</v>
      </c>
      <c r="H865" s="18" t="str">
        <f>_xlfn.XLOOKUP(D865,[11]sheet!$B:$B,[11]sheet!$A:$A,0)</f>
        <v>PML07</v>
      </c>
    </row>
    <row r="866" spans="2:8">
      <c r="B866" s="24" t="s">
        <v>668</v>
      </c>
      <c r="C866" s="25" t="s">
        <v>669</v>
      </c>
      <c r="D866" s="26" t="s">
        <v>902</v>
      </c>
      <c r="E866" s="27" t="s">
        <v>1916</v>
      </c>
      <c r="F866" s="22" t="s">
        <v>1824</v>
      </c>
      <c r="G866" s="17" t="str">
        <f>_xlfn.XLOOKUP(D866,'[6]Database DP'!$C:$C,'[6]Database DP'!$F:$F,"Tidak Ditemukan")</f>
        <v>ZAENAL</v>
      </c>
      <c r="H866" s="18" t="str">
        <f>_xlfn.XLOOKUP(D866,[11]sheet!$B:$B,[11]sheet!$A:$A,0)</f>
        <v>PML08</v>
      </c>
    </row>
    <row r="867" spans="2:8">
      <c r="B867" s="24" t="s">
        <v>668</v>
      </c>
      <c r="C867" s="25" t="s">
        <v>669</v>
      </c>
      <c r="D867" s="26" t="s">
        <v>903</v>
      </c>
      <c r="E867" s="27" t="s">
        <v>1916</v>
      </c>
      <c r="F867" s="22" t="s">
        <v>1824</v>
      </c>
      <c r="G867" s="17" t="str">
        <f>_xlfn.XLOOKUP(D867,'[6]Database DP'!$C:$C,'[6]Database DP'!$F:$F,"Tidak Ditemukan")</f>
        <v>ZAENAL</v>
      </c>
      <c r="H867" s="18" t="str">
        <f>_xlfn.XLOOKUP(D867,[11]sheet!$B:$B,[11]sheet!$A:$A,0)</f>
        <v>PML09</v>
      </c>
    </row>
    <row r="868" spans="2:8">
      <c r="B868" s="24" t="s">
        <v>668</v>
      </c>
      <c r="C868" s="25" t="s">
        <v>669</v>
      </c>
      <c r="D868" s="26" t="s">
        <v>904</v>
      </c>
      <c r="E868" s="27" t="s">
        <v>1916</v>
      </c>
      <c r="F868" s="22" t="s">
        <v>1824</v>
      </c>
      <c r="G868" s="17" t="str">
        <f>_xlfn.XLOOKUP(D868,'[6]Database DP'!$C:$C,'[6]Database DP'!$F:$F,"Tidak Ditemukan")</f>
        <v>ZAENAL</v>
      </c>
      <c r="H868" s="18" t="str">
        <f>_xlfn.XLOOKUP(D868,[11]sheet!$B:$B,[11]sheet!$A:$A,0)</f>
        <v>PML10</v>
      </c>
    </row>
    <row r="869" spans="2:8">
      <c r="B869" s="24" t="s">
        <v>668</v>
      </c>
      <c r="C869" s="25" t="s">
        <v>669</v>
      </c>
      <c r="D869" s="26" t="s">
        <v>905</v>
      </c>
      <c r="E869" s="27" t="s">
        <v>1916</v>
      </c>
      <c r="F869" s="22" t="s">
        <v>1824</v>
      </c>
      <c r="G869" s="17" t="str">
        <f>_xlfn.XLOOKUP(D869,'[6]Database DP'!$C:$C,'[6]Database DP'!$F:$F,"Tidak Ditemukan")</f>
        <v>ZAENAL</v>
      </c>
      <c r="H869" s="18" t="str">
        <f>_xlfn.XLOOKUP(D869,[11]sheet!$B:$B,[11]sheet!$A:$A,0)</f>
        <v>PML11</v>
      </c>
    </row>
    <row r="870" spans="2:8">
      <c r="B870" s="24" t="s">
        <v>668</v>
      </c>
      <c r="C870" s="25" t="s">
        <v>669</v>
      </c>
      <c r="D870" s="26" t="s">
        <v>906</v>
      </c>
      <c r="E870" s="27" t="s">
        <v>1916</v>
      </c>
      <c r="F870" s="22" t="s">
        <v>1824</v>
      </c>
      <c r="G870" s="17" t="str">
        <f>_xlfn.XLOOKUP(D870,'[6]Database DP'!$C:$C,'[6]Database DP'!$F:$F,"Tidak Ditemukan")</f>
        <v>ZAENAL</v>
      </c>
      <c r="H870" s="18" t="str">
        <f>_xlfn.XLOOKUP(D870,[11]sheet!$B:$B,[11]sheet!$A:$A,0)</f>
        <v>PML12</v>
      </c>
    </row>
    <row r="871" spans="2:8">
      <c r="B871" s="24" t="s">
        <v>668</v>
      </c>
      <c r="C871" s="25" t="s">
        <v>669</v>
      </c>
      <c r="D871" s="26" t="s">
        <v>907</v>
      </c>
      <c r="E871" s="27" t="s">
        <v>1916</v>
      </c>
      <c r="F871" s="22" t="s">
        <v>1824</v>
      </c>
      <c r="G871" s="17" t="str">
        <f>_xlfn.XLOOKUP(D871,'[6]Database DP'!$C:$C,'[6]Database DP'!$F:$F,"Tidak Ditemukan")</f>
        <v>ZAENAL</v>
      </c>
      <c r="H871" s="18" t="str">
        <f>_xlfn.XLOOKUP(D871,[11]sheet!$B:$B,[11]sheet!$A:$A,0)</f>
        <v>PML13</v>
      </c>
    </row>
    <row r="872" spans="2:8">
      <c r="B872" s="24" t="s">
        <v>668</v>
      </c>
      <c r="C872" s="25" t="s">
        <v>669</v>
      </c>
      <c r="D872" s="26" t="s">
        <v>908</v>
      </c>
      <c r="E872" s="27" t="s">
        <v>1916</v>
      </c>
      <c r="F872" s="22" t="s">
        <v>1824</v>
      </c>
      <c r="G872" s="17" t="str">
        <f>_xlfn.XLOOKUP(D872,'[6]Database DP'!$C:$C,'[6]Database DP'!$F:$F,"Tidak Ditemukan")</f>
        <v>ZAENAL</v>
      </c>
      <c r="H872" s="18" t="str">
        <f>_xlfn.XLOOKUP(D872,[11]sheet!$B:$B,[11]sheet!$A:$A,0)</f>
        <v>PML05A</v>
      </c>
    </row>
    <row r="873" spans="2:8">
      <c r="B873" s="24" t="s">
        <v>668</v>
      </c>
      <c r="C873" s="25" t="s">
        <v>669</v>
      </c>
      <c r="D873" s="26" t="s">
        <v>909</v>
      </c>
      <c r="E873" s="27" t="s">
        <v>1916</v>
      </c>
      <c r="F873" s="22" t="s">
        <v>1824</v>
      </c>
      <c r="G873" s="17" t="str">
        <f>_xlfn.XLOOKUP(D873,'[6]Database DP'!$C:$C,'[6]Database DP'!$F:$F,"Tidak Ditemukan")</f>
        <v>ZAENAL</v>
      </c>
      <c r="H873" s="18" t="str">
        <f>_xlfn.XLOOKUP(D873,[11]sheet!$B:$B,[11]sheet!$A:$A,0)</f>
        <v>PML03B</v>
      </c>
    </row>
    <row r="874" spans="2:8">
      <c r="B874" s="24" t="s">
        <v>668</v>
      </c>
      <c r="C874" s="25" t="s">
        <v>669</v>
      </c>
      <c r="D874" s="26" t="s">
        <v>910</v>
      </c>
      <c r="E874" s="27" t="s">
        <v>1916</v>
      </c>
      <c r="F874" s="22" t="s">
        <v>1828</v>
      </c>
      <c r="G874" s="17" t="str">
        <f>_xlfn.XLOOKUP(D874,'[6]Database DP'!$C:$C,'[6]Database DP'!$F:$F,"Tidak Ditemukan")</f>
        <v>DIAZ</v>
      </c>
      <c r="H874" s="18" t="str">
        <f>_xlfn.XLOOKUP(D874,[11]sheet!$B:$B,[11]sheet!$A:$A,0)</f>
        <v>TGL01</v>
      </c>
    </row>
    <row r="875" spans="2:8">
      <c r="B875" s="24" t="s">
        <v>668</v>
      </c>
      <c r="C875" s="25" t="s">
        <v>669</v>
      </c>
      <c r="D875" s="26" t="s">
        <v>911</v>
      </c>
      <c r="E875" s="27" t="s">
        <v>1916</v>
      </c>
      <c r="F875" s="22" t="s">
        <v>33</v>
      </c>
      <c r="G875" s="17" t="str">
        <f>_xlfn.XLOOKUP(D875,'[6]Database DP'!$C:$C,'[6]Database DP'!$F:$F,"Tidak Ditemukan")</f>
        <v>DIAZ</v>
      </c>
      <c r="H875" s="18" t="str">
        <f>_xlfn.XLOOKUP(D875,[11]sheet!$B:$B,[11]sheet!$A:$A,0)</f>
        <v>TGL02</v>
      </c>
    </row>
    <row r="876" spans="2:8">
      <c r="B876" s="24" t="s">
        <v>668</v>
      </c>
      <c r="C876" s="25" t="s">
        <v>669</v>
      </c>
      <c r="D876" s="26" t="s">
        <v>912</v>
      </c>
      <c r="E876" s="27" t="s">
        <v>1916</v>
      </c>
      <c r="F876" s="22" t="s">
        <v>1828</v>
      </c>
      <c r="G876" s="17" t="str">
        <f>_xlfn.XLOOKUP(D876,'[6]Database DP'!$C:$C,'[6]Database DP'!$F:$F,"Tidak Ditemukan")</f>
        <v>DIAZ</v>
      </c>
      <c r="H876" s="18" t="str">
        <f>_xlfn.XLOOKUP(D876,[11]sheet!$B:$B,[11]sheet!$A:$A,0)</f>
        <v>TGL05</v>
      </c>
    </row>
    <row r="877" spans="2:8">
      <c r="B877" s="24" t="s">
        <v>668</v>
      </c>
      <c r="C877" s="25" t="s">
        <v>669</v>
      </c>
      <c r="D877" s="26" t="s">
        <v>913</v>
      </c>
      <c r="E877" s="27" t="s">
        <v>1916</v>
      </c>
      <c r="F877" s="22" t="s">
        <v>1828</v>
      </c>
      <c r="G877" s="17" t="str">
        <f>_xlfn.XLOOKUP(D877,'[6]Database DP'!$C:$C,'[6]Database DP'!$F:$F,"Tidak Ditemukan")</f>
        <v>DIAZ</v>
      </c>
      <c r="H877" s="18" t="str">
        <f>_xlfn.XLOOKUP(D877,[11]sheet!$B:$B,[11]sheet!$A:$A,0)</f>
        <v>TGL06</v>
      </c>
    </row>
    <row r="878" spans="2:8">
      <c r="B878" s="24" t="s">
        <v>668</v>
      </c>
      <c r="C878" s="25" t="s">
        <v>669</v>
      </c>
      <c r="D878" s="26" t="s">
        <v>914</v>
      </c>
      <c r="E878" s="27" t="s">
        <v>1916</v>
      </c>
      <c r="F878" s="22" t="s">
        <v>1823</v>
      </c>
      <c r="G878" s="17" t="str">
        <f>_xlfn.XLOOKUP(D878,'[6]Database DP'!$C:$C,'[6]Database DP'!$F:$F,"Tidak Ditemukan")</f>
        <v>HERI</v>
      </c>
      <c r="H878" s="18" t="str">
        <f>_xlfn.XLOOKUP(D878,[11]sheet!$B:$B,[11]sheet!$A:$A,0)</f>
        <v>PWO01</v>
      </c>
    </row>
    <row r="879" spans="2:8">
      <c r="B879" s="24" t="s">
        <v>668</v>
      </c>
      <c r="C879" s="25" t="s">
        <v>669</v>
      </c>
      <c r="D879" s="26" t="s">
        <v>915</v>
      </c>
      <c r="E879" s="27" t="s">
        <v>1916</v>
      </c>
      <c r="F879" s="22" t="s">
        <v>1823</v>
      </c>
      <c r="G879" s="17" t="str">
        <f>_xlfn.XLOOKUP(D879,'[6]Database DP'!$C:$C,'[6]Database DP'!$F:$F,"Tidak Ditemukan")</f>
        <v>HERI</v>
      </c>
      <c r="H879" s="18" t="str">
        <f>_xlfn.XLOOKUP(D879,[11]sheet!$B:$B,[11]sheet!$A:$A,0)</f>
        <v>PWO15</v>
      </c>
    </row>
    <row r="880" spans="2:8">
      <c r="B880" s="24" t="s">
        <v>668</v>
      </c>
      <c r="C880" s="25" t="s">
        <v>669</v>
      </c>
      <c r="D880" s="26" t="s">
        <v>916</v>
      </c>
      <c r="E880" s="27" t="s">
        <v>1916</v>
      </c>
      <c r="F880" s="22" t="s">
        <v>1826</v>
      </c>
      <c r="G880" s="17" t="str">
        <f>_xlfn.XLOOKUP(D880,'[6]Database DP'!$C:$C,'[6]Database DP'!$F:$F,"Tidak Ditemukan")</f>
        <v>IRWAN</v>
      </c>
      <c r="H880" s="18" t="str">
        <f>_xlfn.XLOOKUP(D880,[11]sheet!$B:$B,[11]sheet!$A:$A,0)</f>
        <v>SRG888</v>
      </c>
    </row>
    <row r="881" spans="2:8">
      <c r="B881" s="24" t="s">
        <v>668</v>
      </c>
      <c r="C881" s="25" t="s">
        <v>669</v>
      </c>
      <c r="D881" s="26" t="s">
        <v>917</v>
      </c>
      <c r="E881" s="27" t="s">
        <v>1916</v>
      </c>
      <c r="F881" s="22" t="s">
        <v>33</v>
      </c>
      <c r="G881" s="17" t="str">
        <f>_xlfn.XLOOKUP(D881,'[6]Database DP'!$C:$C,'[6]Database DP'!$F:$F,"Tidak Ditemukan")</f>
        <v>KHABIB</v>
      </c>
      <c r="H881" s="18" t="str">
        <f>_xlfn.XLOOKUP(D881,[11]sheet!$B:$B,[11]sheet!$A:$A,0)</f>
        <v>KNL03A</v>
      </c>
    </row>
    <row r="882" spans="2:8">
      <c r="B882" s="24" t="s">
        <v>668</v>
      </c>
      <c r="C882" s="25" t="s">
        <v>669</v>
      </c>
      <c r="D882" s="26" t="s">
        <v>918</v>
      </c>
      <c r="E882" s="27" t="s">
        <v>1916</v>
      </c>
      <c r="F882" s="22" t="s">
        <v>1826</v>
      </c>
      <c r="G882" s="17" t="str">
        <f>_xlfn.XLOOKUP(D882,'[6]Database DP'!$C:$C,'[6]Database DP'!$F:$F,"Tidak Ditemukan")</f>
        <v>RAGIL</v>
      </c>
      <c r="H882" s="18" t="str">
        <f>_xlfn.XLOOKUP(D882,[11]sheet!$B:$B,[11]sheet!$A:$A,0)</f>
        <v>SRG03</v>
      </c>
    </row>
    <row r="883" spans="2:8">
      <c r="B883" s="24" t="s">
        <v>668</v>
      </c>
      <c r="C883" s="25" t="s">
        <v>669</v>
      </c>
      <c r="D883" s="26" t="s">
        <v>919</v>
      </c>
      <c r="E883" s="27" t="s">
        <v>1916</v>
      </c>
      <c r="F883" s="22" t="s">
        <v>1826</v>
      </c>
      <c r="G883" s="17" t="str">
        <f>_xlfn.XLOOKUP(D883,'[6]Database DP'!$C:$C,'[6]Database DP'!$F:$F,"Tidak Ditemukan")</f>
        <v>RAGIL</v>
      </c>
      <c r="H883" s="18" t="str">
        <f>_xlfn.XLOOKUP(D883,[11]sheet!$B:$B,[11]sheet!$A:$A,0)</f>
        <v>SRG62</v>
      </c>
    </row>
    <row r="884" spans="2:8">
      <c r="B884" s="24" t="s">
        <v>668</v>
      </c>
      <c r="C884" s="25" t="s">
        <v>669</v>
      </c>
      <c r="D884" s="26" t="s">
        <v>920</v>
      </c>
      <c r="E884" s="27" t="s">
        <v>1916</v>
      </c>
      <c r="F884" s="22" t="s">
        <v>1826</v>
      </c>
      <c r="G884" s="17" t="str">
        <f>_xlfn.XLOOKUP(D884,'[6]Database DP'!$C:$C,'[6]Database DP'!$F:$F,"Tidak Ditemukan")</f>
        <v>RAGIL</v>
      </c>
      <c r="H884" s="18" t="str">
        <f>_xlfn.XLOOKUP(D884,[11]sheet!$B:$B,[11]sheet!$A:$A,0)</f>
        <v>SRG09</v>
      </c>
    </row>
    <row r="885" spans="2:8">
      <c r="B885" s="24" t="s">
        <v>668</v>
      </c>
      <c r="C885" s="25" t="s">
        <v>669</v>
      </c>
      <c r="D885" s="26" t="s">
        <v>921</v>
      </c>
      <c r="E885" s="27" t="s">
        <v>1916</v>
      </c>
      <c r="F885" s="22" t="s">
        <v>1826</v>
      </c>
      <c r="G885" s="17" t="str">
        <f>_xlfn.XLOOKUP(D885,'[6]Database DP'!$C:$C,'[6]Database DP'!$F:$F,"Tidak Ditemukan")</f>
        <v>RAGIL</v>
      </c>
      <c r="H885" s="18" t="str">
        <f>_xlfn.XLOOKUP(D885,[11]sheet!$B:$B,[11]sheet!$A:$A,0)</f>
        <v>SRG37</v>
      </c>
    </row>
    <row r="886" spans="2:8">
      <c r="B886" s="24" t="s">
        <v>668</v>
      </c>
      <c r="C886" s="25" t="s">
        <v>669</v>
      </c>
      <c r="D886" s="26" t="s">
        <v>923</v>
      </c>
      <c r="E886" s="27" t="s">
        <v>1916</v>
      </c>
      <c r="F886" s="22" t="s">
        <v>33</v>
      </c>
      <c r="G886" s="17" t="str">
        <f>_xlfn.XLOOKUP(D886,'[6]Database DP'!$C:$C,'[6]Database DP'!$F:$F,"Tidak Ditemukan")</f>
        <v>RONY</v>
      </c>
      <c r="H886" s="18" t="str">
        <f>_xlfn.XLOOKUP(D886,[11]sheet!$B:$B,[11]sheet!$A:$A,0)</f>
        <v>SRG61</v>
      </c>
    </row>
    <row r="887" spans="2:8">
      <c r="B887" s="24" t="s">
        <v>668</v>
      </c>
      <c r="C887" s="25" t="s">
        <v>669</v>
      </c>
      <c r="D887" s="26" t="s">
        <v>924</v>
      </c>
      <c r="E887" s="27" t="s">
        <v>1916</v>
      </c>
      <c r="F887" s="22" t="s">
        <v>33</v>
      </c>
      <c r="G887" s="17" t="str">
        <f>_xlfn.XLOOKUP(D887,'[6]Database DP'!$C:$C,'[6]Database DP'!$F:$F,"Tidak Ditemukan")</f>
        <v>RONY</v>
      </c>
      <c r="H887" s="18" t="str">
        <f>_xlfn.XLOOKUP(D887,[11]sheet!$B:$B,[11]sheet!$A:$A,0)</f>
        <v>SRG10</v>
      </c>
    </row>
    <row r="888" spans="2:8">
      <c r="B888" s="24" t="s">
        <v>668</v>
      </c>
      <c r="C888" s="25" t="s">
        <v>669</v>
      </c>
      <c r="D888" s="26" t="s">
        <v>925</v>
      </c>
      <c r="E888" s="27" t="s">
        <v>1916</v>
      </c>
      <c r="F888" s="22" t="s">
        <v>33</v>
      </c>
      <c r="G888" s="17" t="str">
        <f>_xlfn.XLOOKUP(D888,'[6]Database DP'!$C:$C,'[6]Database DP'!$F:$F,"Tidak Ditemukan")</f>
        <v>RONY</v>
      </c>
      <c r="H888" s="18" t="str">
        <f>_xlfn.XLOOKUP(D888,[11]sheet!$B:$B,[11]sheet!$A:$A,0)</f>
        <v>SRG28</v>
      </c>
    </row>
    <row r="889" spans="2:8">
      <c r="B889" s="24" t="s">
        <v>668</v>
      </c>
      <c r="C889" s="25" t="s">
        <v>669</v>
      </c>
      <c r="D889" s="26" t="s">
        <v>926</v>
      </c>
      <c r="E889" s="27" t="s">
        <v>1916</v>
      </c>
      <c r="F889" s="22" t="s">
        <v>1828</v>
      </c>
      <c r="G889" s="17" t="str">
        <f>_xlfn.XLOOKUP(D889,'[6]Database DP'!$C:$C,'[6]Database DP'!$F:$F,"Tidak Ditemukan")</f>
        <v>DIAZ</v>
      </c>
      <c r="H889" s="18" t="str">
        <f>_xlfn.XLOOKUP(D889,[11]sheet!$B:$B,[11]sheet!$A:$A,0)</f>
        <v>TGL03</v>
      </c>
    </row>
    <row r="890" spans="2:8">
      <c r="B890" s="24" t="s">
        <v>927</v>
      </c>
      <c r="C890" s="25" t="s">
        <v>928</v>
      </c>
      <c r="D890" s="26" t="s">
        <v>929</v>
      </c>
      <c r="E890" s="27" t="s">
        <v>1916</v>
      </c>
      <c r="F890" s="22" t="s">
        <v>1829</v>
      </c>
      <c r="G890" s="17" t="str">
        <f>_xlfn.XLOOKUP(D890,'[7]AGUSTUS 2026'!$B:$B,'[7]AGUSTUS 2026'!$I:$I,"Tidak Ditemukan")</f>
        <v>BIMO WALGITO</v>
      </c>
      <c r="H890" s="18" t="str">
        <f>_xlfn.XLOOKUP(D890,[11]sheet!$B:$B,[11]sheet!$A:$A,0)</f>
        <v>BTL01</v>
      </c>
    </row>
    <row r="891" spans="2:8">
      <c r="B891" s="24" t="s">
        <v>927</v>
      </c>
      <c r="C891" s="25" t="s">
        <v>928</v>
      </c>
      <c r="D891" s="26" t="s">
        <v>930</v>
      </c>
      <c r="E891" s="27" t="s">
        <v>1916</v>
      </c>
      <c r="F891" s="22" t="s">
        <v>1829</v>
      </c>
      <c r="G891" s="17" t="str">
        <f>_xlfn.XLOOKUP(D891,'[7]AGUSTUS 2026'!$B:$B,'[7]AGUSTUS 2026'!$I:$I,"Tidak Ditemukan")</f>
        <v>BIMO WALGITO</v>
      </c>
      <c r="H891" s="18" t="str">
        <f>_xlfn.XLOOKUP(D891,[11]sheet!$B:$B,[11]sheet!$A:$A,0)</f>
        <v>BTL03</v>
      </c>
    </row>
    <row r="892" spans="2:8">
      <c r="B892" s="24" t="s">
        <v>927</v>
      </c>
      <c r="C892" s="25" t="s">
        <v>928</v>
      </c>
      <c r="D892" s="26" t="s">
        <v>931</v>
      </c>
      <c r="E892" s="27" t="s">
        <v>1916</v>
      </c>
      <c r="F892" s="22" t="s">
        <v>1829</v>
      </c>
      <c r="G892" s="17" t="str">
        <f>_xlfn.XLOOKUP(D892,'[7]AGUSTUS 2026'!$B:$B,'[7]AGUSTUS 2026'!$I:$I,"Tidak Ditemukan")</f>
        <v>BIMO WALGITO</v>
      </c>
      <c r="H892" s="18" t="str">
        <f>_xlfn.XLOOKUP(D892,[11]sheet!$B:$B,[11]sheet!$A:$A,0)</f>
        <v>BTL04</v>
      </c>
    </row>
    <row r="893" spans="2:8">
      <c r="B893" s="24" t="s">
        <v>927</v>
      </c>
      <c r="C893" s="25" t="s">
        <v>928</v>
      </c>
      <c r="D893" s="26" t="s">
        <v>932</v>
      </c>
      <c r="E893" s="27" t="s">
        <v>1916</v>
      </c>
      <c r="F893" s="22" t="s">
        <v>1829</v>
      </c>
      <c r="G893" s="17" t="str">
        <f>_xlfn.XLOOKUP(D893,'[7]AGUSTUS 2026'!$B:$B,'[7]AGUSTUS 2026'!$I:$I,"Tidak Ditemukan")</f>
        <v>BIMO WALGITO</v>
      </c>
      <c r="H893" s="18" t="str">
        <f>_xlfn.XLOOKUP(D893,[11]sheet!$B:$B,[11]sheet!$A:$A,0)</f>
        <v>BTL06</v>
      </c>
    </row>
    <row r="894" spans="2:8">
      <c r="B894" s="24" t="s">
        <v>927</v>
      </c>
      <c r="C894" s="25" t="s">
        <v>928</v>
      </c>
      <c r="D894" s="26" t="s">
        <v>933</v>
      </c>
      <c r="E894" s="27" t="s">
        <v>1916</v>
      </c>
      <c r="F894" s="22" t="s">
        <v>1829</v>
      </c>
      <c r="G894" s="17" t="str">
        <f>_xlfn.XLOOKUP(D894,'[7]AGUSTUS 2026'!$B:$B,'[7]AGUSTUS 2026'!$I:$I,"Tidak Ditemukan")</f>
        <v>BIMO WALGITO</v>
      </c>
      <c r="H894" s="18" t="str">
        <f>_xlfn.XLOOKUP(D894,[11]sheet!$B:$B,[11]sheet!$A:$A,0)</f>
        <v>BTL08</v>
      </c>
    </row>
    <row r="895" spans="2:8">
      <c r="B895" s="24" t="s">
        <v>927</v>
      </c>
      <c r="C895" s="25" t="s">
        <v>928</v>
      </c>
      <c r="D895" s="26" t="s">
        <v>934</v>
      </c>
      <c r="E895" s="27" t="s">
        <v>1916</v>
      </c>
      <c r="F895" s="22" t="s">
        <v>1829</v>
      </c>
      <c r="G895" s="17" t="str">
        <f>_xlfn.XLOOKUP(D895,'[7]AGUSTUS 2026'!$B:$B,'[7]AGUSTUS 2026'!$I:$I,"Tidak Ditemukan")</f>
        <v>BIMO WALGITO</v>
      </c>
      <c r="H895" s="18" t="str">
        <f>_xlfn.XLOOKUP(D895,[11]sheet!$B:$B,[11]sheet!$A:$A,0)</f>
        <v>BTL10</v>
      </c>
    </row>
    <row r="896" spans="2:8">
      <c r="B896" s="24" t="s">
        <v>927</v>
      </c>
      <c r="C896" s="25" t="s">
        <v>928</v>
      </c>
      <c r="D896" s="26" t="s">
        <v>935</v>
      </c>
      <c r="E896" s="27" t="s">
        <v>1916</v>
      </c>
      <c r="F896" s="22" t="s">
        <v>1829</v>
      </c>
      <c r="G896" s="17" t="str">
        <f>_xlfn.XLOOKUP(D896,'[7]AGUSTUS 2026'!$B:$B,'[7]AGUSTUS 2026'!$I:$I,"Tidak Ditemukan")</f>
        <v>BIMO WALGITO</v>
      </c>
      <c r="H896" s="18" t="str">
        <f>_xlfn.XLOOKUP(D896,[11]sheet!$B:$B,[11]sheet!$A:$A,0)</f>
        <v>BTL11A</v>
      </c>
    </row>
    <row r="897" spans="2:8">
      <c r="B897" s="24" t="s">
        <v>927</v>
      </c>
      <c r="C897" s="25" t="s">
        <v>928</v>
      </c>
      <c r="D897" s="26" t="s">
        <v>936</v>
      </c>
      <c r="E897" s="27" t="s">
        <v>1916</v>
      </c>
      <c r="F897" s="22" t="s">
        <v>1829</v>
      </c>
      <c r="G897" s="17" t="str">
        <f>_xlfn.XLOOKUP(D897,'[7]AGUSTUS 2026'!$B:$B,'[7]AGUSTUS 2026'!$I:$I,"Tidak Ditemukan")</f>
        <v>BIMO WALGITO</v>
      </c>
      <c r="H897" s="18" t="str">
        <f>_xlfn.XLOOKUP(D897,[11]sheet!$B:$B,[11]sheet!$A:$A,0)</f>
        <v>BTL11B</v>
      </c>
    </row>
    <row r="898" spans="2:8">
      <c r="B898" s="24" t="s">
        <v>927</v>
      </c>
      <c r="C898" s="25" t="s">
        <v>928</v>
      </c>
      <c r="D898" s="26" t="s">
        <v>937</v>
      </c>
      <c r="E898" s="27" t="s">
        <v>1916</v>
      </c>
      <c r="F898" s="22" t="s">
        <v>1829</v>
      </c>
      <c r="G898" s="17" t="str">
        <f>_xlfn.XLOOKUP(D898,'[7]AGUSTUS 2026'!$B:$B,'[7]AGUSTUS 2026'!$I:$I,"Tidak Ditemukan")</f>
        <v>BIMO WALGITO</v>
      </c>
      <c r="H898" s="18" t="str">
        <f>_xlfn.XLOOKUP(D898,[11]sheet!$B:$B,[11]sheet!$A:$A,0)</f>
        <v>BTL12A</v>
      </c>
    </row>
    <row r="899" spans="2:8">
      <c r="B899" s="24" t="s">
        <v>927</v>
      </c>
      <c r="C899" s="25" t="s">
        <v>928</v>
      </c>
      <c r="D899" s="26" t="s">
        <v>938</v>
      </c>
      <c r="E899" s="27" t="s">
        <v>1916</v>
      </c>
      <c r="F899" s="22" t="s">
        <v>1830</v>
      </c>
      <c r="G899" s="17" t="str">
        <f>_xlfn.XLOOKUP(D899,'[7]AGUSTUS 2026'!$B:$B,'[7]AGUSTUS 2026'!$I:$I,"Tidak Ditemukan")</f>
        <v>RIZKI NOFRIA WAHYUDI</v>
      </c>
      <c r="H899" s="18" t="str">
        <f>_xlfn.XLOOKUP(D899,[11]sheet!$B:$B,[11]sheet!$A:$A,0)</f>
        <v>BYL01</v>
      </c>
    </row>
    <row r="900" spans="2:8">
      <c r="B900" s="24" t="s">
        <v>927</v>
      </c>
      <c r="C900" s="25" t="s">
        <v>928</v>
      </c>
      <c r="D900" s="26" t="s">
        <v>939</v>
      </c>
      <c r="E900" s="27" t="s">
        <v>1916</v>
      </c>
      <c r="F900" s="22" t="s">
        <v>1830</v>
      </c>
      <c r="G900" s="17" t="str">
        <f>_xlfn.XLOOKUP(D900,'[7]AGUSTUS 2026'!$B:$B,'[7]AGUSTUS 2026'!$I:$I,"Tidak Ditemukan")</f>
        <v>RIZKI NOFRIA WAHYUDI</v>
      </c>
      <c r="H900" s="18" t="str">
        <f>_xlfn.XLOOKUP(D900,[11]sheet!$B:$B,[11]sheet!$A:$A,0)</f>
        <v>BYL02</v>
      </c>
    </row>
    <row r="901" spans="2:8">
      <c r="B901" s="24" t="s">
        <v>927</v>
      </c>
      <c r="C901" s="25" t="s">
        <v>928</v>
      </c>
      <c r="D901" s="26" t="s">
        <v>940</v>
      </c>
      <c r="E901" s="27" t="s">
        <v>1916</v>
      </c>
      <c r="F901" s="22" t="s">
        <v>1830</v>
      </c>
      <c r="G901" s="17" t="str">
        <f>_xlfn.XLOOKUP(D901,'[7]AGUSTUS 2026'!$B:$B,'[7]AGUSTUS 2026'!$I:$I,"Tidak Ditemukan")</f>
        <v>RIZKI NOFRIA WAHYUDI</v>
      </c>
      <c r="H901" s="18" t="str">
        <f>_xlfn.XLOOKUP(D901,[11]sheet!$B:$B,[11]sheet!$A:$A,0)</f>
        <v>BYL03</v>
      </c>
    </row>
    <row r="902" spans="2:8">
      <c r="B902" s="24" t="s">
        <v>927</v>
      </c>
      <c r="C902" s="25" t="s">
        <v>928</v>
      </c>
      <c r="D902" s="26" t="s">
        <v>941</v>
      </c>
      <c r="E902" s="27" t="s">
        <v>1916</v>
      </c>
      <c r="F902" s="22" t="s">
        <v>1830</v>
      </c>
      <c r="G902" s="17" t="str">
        <f>_xlfn.XLOOKUP(D902,'[7]AGUSTUS 2026'!$B:$B,'[7]AGUSTUS 2026'!$I:$I,"Tidak Ditemukan")</f>
        <v>RIZKI NOFRIA WAHYUDI</v>
      </c>
      <c r="H902" s="18" t="str">
        <f>_xlfn.XLOOKUP(D902,[11]sheet!$B:$B,[11]sheet!$A:$A,0)</f>
        <v>BYL03A</v>
      </c>
    </row>
    <row r="903" spans="2:8">
      <c r="B903" s="24" t="s">
        <v>927</v>
      </c>
      <c r="C903" s="25" t="s">
        <v>928</v>
      </c>
      <c r="D903" s="26" t="s">
        <v>942</v>
      </c>
      <c r="E903" s="27" t="s">
        <v>1916</v>
      </c>
      <c r="F903" s="22" t="s">
        <v>1830</v>
      </c>
      <c r="G903" s="17" t="str">
        <f>_xlfn.XLOOKUP(D903,'[7]AGUSTUS 2026'!$B:$B,'[7]AGUSTUS 2026'!$I:$I,"Tidak Ditemukan")</f>
        <v>RIZKI NOFRIA WAHYUDI</v>
      </c>
      <c r="H903" s="18" t="str">
        <f>_xlfn.XLOOKUP(D903,[11]sheet!$B:$B,[11]sheet!$A:$A,0)</f>
        <v>BYL04</v>
      </c>
    </row>
    <row r="904" spans="2:8">
      <c r="B904" s="24" t="s">
        <v>927</v>
      </c>
      <c r="C904" s="25" t="s">
        <v>928</v>
      </c>
      <c r="D904" s="26" t="s">
        <v>943</v>
      </c>
      <c r="E904" s="27" t="s">
        <v>1916</v>
      </c>
      <c r="F904" s="22" t="s">
        <v>1830</v>
      </c>
      <c r="G904" s="17" t="str">
        <f>_xlfn.XLOOKUP(D904,'[7]AGUSTUS 2026'!$B:$B,'[7]AGUSTUS 2026'!$I:$I,"Tidak Ditemukan")</f>
        <v>RIZKI NOFRIA WAHYUDI</v>
      </c>
      <c r="H904" s="18" t="str">
        <f>_xlfn.XLOOKUP(D904,[11]sheet!$B:$B,[11]sheet!$A:$A,0)</f>
        <v>BYL04A</v>
      </c>
    </row>
    <row r="905" spans="2:8">
      <c r="B905" s="24" t="s">
        <v>927</v>
      </c>
      <c r="C905" s="25" t="s">
        <v>928</v>
      </c>
      <c r="D905" s="26" t="s">
        <v>944</v>
      </c>
      <c r="E905" s="27" t="s">
        <v>1916</v>
      </c>
      <c r="F905" s="22" t="s">
        <v>1830</v>
      </c>
      <c r="G905" s="17" t="str">
        <f>_xlfn.XLOOKUP(D905,'[7]AGUSTUS 2026'!$B:$B,'[7]AGUSTUS 2026'!$I:$I,"Tidak Ditemukan")</f>
        <v>RIZKI NOFRIA WAHYUDI</v>
      </c>
      <c r="H905" s="18" t="str">
        <f>_xlfn.XLOOKUP(D905,[11]sheet!$B:$B,[11]sheet!$A:$A,0)</f>
        <v>BYL05</v>
      </c>
    </row>
    <row r="906" spans="2:8">
      <c r="B906" s="24" t="s">
        <v>927</v>
      </c>
      <c r="C906" s="25" t="s">
        <v>928</v>
      </c>
      <c r="D906" s="26" t="s">
        <v>945</v>
      </c>
      <c r="E906" s="27" t="s">
        <v>1916</v>
      </c>
      <c r="F906" s="22" t="s">
        <v>1830</v>
      </c>
      <c r="G906" s="17" t="str">
        <f>_xlfn.XLOOKUP(D906,'[7]AGUSTUS 2026'!$B:$B,'[7]AGUSTUS 2026'!$I:$I,"Tidak Ditemukan")</f>
        <v>RIZKI NOFRIA WAHYUDI</v>
      </c>
      <c r="H906" s="18" t="str">
        <f>_xlfn.XLOOKUP(D906,[11]sheet!$B:$B,[11]sheet!$A:$A,0)</f>
        <v>BYL06</v>
      </c>
    </row>
    <row r="907" spans="2:8">
      <c r="B907" s="24" t="s">
        <v>927</v>
      </c>
      <c r="C907" s="25" t="s">
        <v>928</v>
      </c>
      <c r="D907" s="26" t="s">
        <v>946</v>
      </c>
      <c r="E907" s="27" t="s">
        <v>1916</v>
      </c>
      <c r="F907" s="22" t="s">
        <v>1830</v>
      </c>
      <c r="G907" s="17" t="str">
        <f>_xlfn.XLOOKUP(D907,'[7]AGUSTUS 2026'!$B:$B,'[7]AGUSTUS 2026'!$I:$I,"Tidak Ditemukan")</f>
        <v>RIZKI NOFRIA WAHYUDI</v>
      </c>
      <c r="H907" s="18" t="str">
        <f>_xlfn.XLOOKUP(D907,[11]sheet!$B:$B,[11]sheet!$A:$A,0)</f>
        <v>BYL07</v>
      </c>
    </row>
    <row r="908" spans="2:8">
      <c r="B908" s="24" t="s">
        <v>927</v>
      </c>
      <c r="C908" s="25" t="s">
        <v>928</v>
      </c>
      <c r="D908" s="26" t="s">
        <v>947</v>
      </c>
      <c r="E908" s="27" t="s">
        <v>1916</v>
      </c>
      <c r="F908" s="22" t="s">
        <v>1830</v>
      </c>
      <c r="G908" s="17" t="str">
        <f>_xlfn.XLOOKUP(D908,'[7]AGUSTUS 2026'!$B:$B,'[7]AGUSTUS 2026'!$I:$I,"Tidak Ditemukan")</f>
        <v>RIZKI NOFRIA WAHYUDI</v>
      </c>
      <c r="H908" s="18" t="str">
        <f>_xlfn.XLOOKUP(D908,[11]sheet!$B:$B,[11]sheet!$A:$A,0)</f>
        <v>BYL08</v>
      </c>
    </row>
    <row r="909" spans="2:8">
      <c r="B909" s="24" t="s">
        <v>927</v>
      </c>
      <c r="C909" s="25" t="s">
        <v>928</v>
      </c>
      <c r="D909" s="26" t="s">
        <v>948</v>
      </c>
      <c r="E909" s="27" t="s">
        <v>1916</v>
      </c>
      <c r="F909" s="22" t="s">
        <v>1830</v>
      </c>
      <c r="G909" s="17" t="str">
        <f>_xlfn.XLOOKUP(D909,'[7]AGUSTUS 2026'!$B:$B,'[7]AGUSTUS 2026'!$I:$I,"Tidak Ditemukan")</f>
        <v>RIZKI NOFRIA WAHYUDI</v>
      </c>
      <c r="H909" s="18" t="str">
        <f>_xlfn.XLOOKUP(D909,[11]sheet!$B:$B,[11]sheet!$A:$A,0)</f>
        <v>BYL09</v>
      </c>
    </row>
    <row r="910" spans="2:8">
      <c r="B910" s="24" t="s">
        <v>927</v>
      </c>
      <c r="C910" s="25" t="s">
        <v>928</v>
      </c>
      <c r="D910" s="26" t="s">
        <v>949</v>
      </c>
      <c r="E910" s="27" t="s">
        <v>1916</v>
      </c>
      <c r="F910" s="22" t="s">
        <v>1830</v>
      </c>
      <c r="G910" s="17" t="str">
        <f>_xlfn.XLOOKUP(D910,'[7]AGUSTUS 2026'!$B:$B,'[7]AGUSTUS 2026'!$I:$I,"Tidak Ditemukan")</f>
        <v>RIZKI NOFRIA WAHYUDI</v>
      </c>
      <c r="H910" s="18" t="str">
        <f>_xlfn.XLOOKUP(D910,[11]sheet!$B:$B,[11]sheet!$A:$A,0)</f>
        <v>BYL12</v>
      </c>
    </row>
    <row r="911" spans="2:8">
      <c r="B911" s="24" t="s">
        <v>927</v>
      </c>
      <c r="C911" s="25" t="s">
        <v>928</v>
      </c>
      <c r="D911" s="26" t="s">
        <v>950</v>
      </c>
      <c r="E911" s="27" t="s">
        <v>1916</v>
      </c>
      <c r="F911" s="22" t="s">
        <v>1831</v>
      </c>
      <c r="G911" s="17" t="str">
        <f>_xlfn.XLOOKUP(D911,'[7]AGUSTUS 2026'!$B:$B,'[7]AGUSTUS 2026'!$I:$I,"Tidak Ditemukan")</f>
        <v>DIMAS DANU SOHIBAN</v>
      </c>
      <c r="H911" s="18" t="str">
        <f>_xlfn.XLOOKUP(D911,[11]sheet!$B:$B,[11]sheet!$A:$A,0)</f>
        <v>CLP01</v>
      </c>
    </row>
    <row r="912" spans="2:8">
      <c r="B912" s="24" t="s">
        <v>927</v>
      </c>
      <c r="C912" s="25" t="s">
        <v>928</v>
      </c>
      <c r="D912" s="26" t="s">
        <v>951</v>
      </c>
      <c r="E912" s="27" t="s">
        <v>1916</v>
      </c>
      <c r="F912" s="22" t="s">
        <v>1831</v>
      </c>
      <c r="G912" s="17" t="str">
        <f>_xlfn.XLOOKUP(D912,'[7]AGUSTUS 2026'!$B:$B,'[7]AGUSTUS 2026'!$I:$I,"Tidak Ditemukan")</f>
        <v>IFAN SUTIONO</v>
      </c>
      <c r="H912" s="18" t="str">
        <f>_xlfn.XLOOKUP(D912,[11]sheet!$B:$B,[11]sheet!$A:$A,0)</f>
        <v>CLP02</v>
      </c>
    </row>
    <row r="913" spans="2:8">
      <c r="B913" s="24" t="s">
        <v>927</v>
      </c>
      <c r="C913" s="25" t="s">
        <v>928</v>
      </c>
      <c r="D913" s="26" t="s">
        <v>952</v>
      </c>
      <c r="E913" s="27" t="s">
        <v>1916</v>
      </c>
      <c r="F913" s="22" t="s">
        <v>1831</v>
      </c>
      <c r="G913" s="17" t="str">
        <f>_xlfn.XLOOKUP(D913,'[7]AGUSTUS 2026'!$B:$B,'[7]AGUSTUS 2026'!$I:$I,"Tidak Ditemukan")</f>
        <v>DIMAS DANU SOHIBAN</v>
      </c>
      <c r="H913" s="18" t="str">
        <f>_xlfn.XLOOKUP(D913,[11]sheet!$B:$B,[11]sheet!$A:$A,0)</f>
        <v>CLP03</v>
      </c>
    </row>
    <row r="914" spans="2:8">
      <c r="B914" s="24" t="s">
        <v>927</v>
      </c>
      <c r="C914" s="25" t="s">
        <v>928</v>
      </c>
      <c r="D914" s="26" t="s">
        <v>953</v>
      </c>
      <c r="E914" s="27" t="s">
        <v>1916</v>
      </c>
      <c r="F914" s="22" t="s">
        <v>1831</v>
      </c>
      <c r="G914" s="17" t="str">
        <f>_xlfn.XLOOKUP(D914,'[7]AGUSTUS 2026'!$B:$B,'[7]AGUSTUS 2026'!$I:$I,"Tidak Ditemukan")</f>
        <v>DIMAS DANU SOHIBAN</v>
      </c>
      <c r="H914" s="18" t="str">
        <f>_xlfn.XLOOKUP(D914,[11]sheet!$B:$B,[11]sheet!$A:$A,0)</f>
        <v>CLP03A</v>
      </c>
    </row>
    <row r="915" spans="2:8">
      <c r="B915" s="24" t="s">
        <v>927</v>
      </c>
      <c r="C915" s="25" t="s">
        <v>928</v>
      </c>
      <c r="D915" s="26" t="s">
        <v>954</v>
      </c>
      <c r="E915" s="27" t="s">
        <v>1916</v>
      </c>
      <c r="F915" s="22" t="s">
        <v>1831</v>
      </c>
      <c r="G915" s="17" t="str">
        <f>_xlfn.XLOOKUP(D915,'[7]AGUSTUS 2026'!$B:$B,'[7]AGUSTUS 2026'!$I:$I,"Tidak Ditemukan")</f>
        <v>IFAN SUTIONO</v>
      </c>
      <c r="H915" s="18" t="str">
        <f>_xlfn.XLOOKUP(D915,[11]sheet!$B:$B,[11]sheet!$A:$A,0)</f>
        <v>CLP04</v>
      </c>
    </row>
    <row r="916" spans="2:8">
      <c r="B916" s="24" t="s">
        <v>927</v>
      </c>
      <c r="C916" s="25" t="s">
        <v>928</v>
      </c>
      <c r="D916" s="26" t="s">
        <v>955</v>
      </c>
      <c r="E916" s="27" t="s">
        <v>1916</v>
      </c>
      <c r="F916" s="22" t="s">
        <v>1831</v>
      </c>
      <c r="G916" s="17" t="str">
        <f>_xlfn.XLOOKUP(D916,'[7]AGUSTUS 2026'!$B:$B,'[7]AGUSTUS 2026'!$I:$I,"Tidak Ditemukan")</f>
        <v>DIMAS DANU SOHIBAN</v>
      </c>
      <c r="H916" s="18" t="str">
        <f>_xlfn.XLOOKUP(D916,[11]sheet!$B:$B,[11]sheet!$A:$A,0)</f>
        <v>CLP05</v>
      </c>
    </row>
    <row r="917" spans="2:8">
      <c r="B917" s="24" t="s">
        <v>927</v>
      </c>
      <c r="C917" s="25" t="s">
        <v>928</v>
      </c>
      <c r="D917" s="26" t="s">
        <v>956</v>
      </c>
      <c r="E917" s="27" t="s">
        <v>1916</v>
      </c>
      <c r="F917" s="22" t="s">
        <v>1831</v>
      </c>
      <c r="G917" s="17" t="str">
        <f>_xlfn.XLOOKUP(D917,'[7]AGUSTUS 2026'!$B:$B,'[7]AGUSTUS 2026'!$I:$I,"Tidak Ditemukan")</f>
        <v>IFAN SUTIONO</v>
      </c>
      <c r="H917" s="18" t="str">
        <f>_xlfn.XLOOKUP(D917,[11]sheet!$B:$B,[11]sheet!$A:$A,0)</f>
        <v>CLP06</v>
      </c>
    </row>
    <row r="918" spans="2:8">
      <c r="B918" s="24" t="s">
        <v>927</v>
      </c>
      <c r="C918" s="25" t="s">
        <v>928</v>
      </c>
      <c r="D918" s="26" t="s">
        <v>957</v>
      </c>
      <c r="E918" s="27" t="s">
        <v>1916</v>
      </c>
      <c r="F918" s="22" t="s">
        <v>1831</v>
      </c>
      <c r="G918" s="17" t="str">
        <f>_xlfn.XLOOKUP(D918,'[7]AGUSTUS 2026'!$B:$B,'[7]AGUSTUS 2026'!$I:$I,"Tidak Ditemukan")</f>
        <v>IFAN SUTIONO</v>
      </c>
      <c r="H918" s="18" t="str">
        <f>_xlfn.XLOOKUP(D918,[11]sheet!$B:$B,[11]sheet!$A:$A,0)</f>
        <v>CLP08</v>
      </c>
    </row>
    <row r="919" spans="2:8">
      <c r="B919" s="24" t="s">
        <v>927</v>
      </c>
      <c r="C919" s="25" t="s">
        <v>928</v>
      </c>
      <c r="D919" s="26" t="s">
        <v>958</v>
      </c>
      <c r="E919" s="27" t="s">
        <v>1916</v>
      </c>
      <c r="F919" s="22" t="s">
        <v>1831</v>
      </c>
      <c r="G919" s="17" t="str">
        <f>_xlfn.XLOOKUP(D919,'[7]AGUSTUS 2026'!$B:$B,'[7]AGUSTUS 2026'!$I:$I,"Tidak Ditemukan")</f>
        <v>DIMAS DANU SOHIBAN</v>
      </c>
      <c r="H919" s="18" t="str">
        <f>_xlfn.XLOOKUP(D919,[11]sheet!$B:$B,[11]sheet!$A:$A,0)</f>
        <v>CLP09</v>
      </c>
    </row>
    <row r="920" spans="2:8">
      <c r="B920" s="24" t="s">
        <v>927</v>
      </c>
      <c r="C920" s="25" t="s">
        <v>928</v>
      </c>
      <c r="D920" s="26" t="s">
        <v>959</v>
      </c>
      <c r="E920" s="27" t="s">
        <v>1916</v>
      </c>
      <c r="F920" s="22" t="s">
        <v>1831</v>
      </c>
      <c r="G920" s="17" t="str">
        <f>_xlfn.XLOOKUP(D920,'[7]AGUSTUS 2026'!$B:$B,'[7]AGUSTUS 2026'!$I:$I,"Tidak Ditemukan")</f>
        <v>DIMAS DANU SOHIBAN</v>
      </c>
      <c r="H920" s="18" t="str">
        <f>_xlfn.XLOOKUP(D920,[11]sheet!$B:$B,[11]sheet!$A:$A,0)</f>
        <v>CLP11</v>
      </c>
    </row>
    <row r="921" spans="2:8">
      <c r="B921" s="24" t="s">
        <v>927</v>
      </c>
      <c r="C921" s="25" t="s">
        <v>928</v>
      </c>
      <c r="D921" s="26" t="s">
        <v>960</v>
      </c>
      <c r="E921" s="27" t="s">
        <v>1916</v>
      </c>
      <c r="F921" s="22" t="s">
        <v>1831</v>
      </c>
      <c r="G921" s="17" t="str">
        <f>_xlfn.XLOOKUP(D921,'[7]AGUSTUS 2026'!$B:$B,'[7]AGUSTUS 2026'!$I:$I,"Tidak Ditemukan")</f>
        <v>DIMAS DANU SOHIBAN</v>
      </c>
      <c r="H921" s="18" t="str">
        <f>_xlfn.XLOOKUP(D921,[11]sheet!$B:$B,[11]sheet!$A:$A,0)</f>
        <v>CLP11A</v>
      </c>
    </row>
    <row r="922" spans="2:8">
      <c r="B922" s="24" t="s">
        <v>927</v>
      </c>
      <c r="C922" s="25" t="s">
        <v>928</v>
      </c>
      <c r="D922" s="26" t="s">
        <v>961</v>
      </c>
      <c r="E922" s="27" t="s">
        <v>1916</v>
      </c>
      <c r="F922" s="22" t="s">
        <v>1831</v>
      </c>
      <c r="G922" s="17" t="str">
        <f>_xlfn.XLOOKUP(D922,'[7]AGUSTUS 2026'!$B:$B,'[7]AGUSTUS 2026'!$I:$I,"Tidak Ditemukan")</f>
        <v>IFAN SUTIONO</v>
      </c>
      <c r="H922" s="18" t="str">
        <f>_xlfn.XLOOKUP(D922,[11]sheet!$B:$B,[11]sheet!$A:$A,0)</f>
        <v>CLP13A</v>
      </c>
    </row>
    <row r="923" spans="2:8">
      <c r="B923" s="24" t="s">
        <v>927</v>
      </c>
      <c r="C923" s="25" t="s">
        <v>928</v>
      </c>
      <c r="D923" s="26" t="s">
        <v>962</v>
      </c>
      <c r="E923" s="27" t="s">
        <v>1916</v>
      </c>
      <c r="F923" s="22" t="s">
        <v>1831</v>
      </c>
      <c r="G923" s="17" t="str">
        <f>_xlfn.XLOOKUP(D923,'[7]AGUSTUS 2026'!$B:$B,'[7]AGUSTUS 2026'!$I:$I,"Tidak Ditemukan")</f>
        <v>IFAN SUTIONO</v>
      </c>
      <c r="H923" s="18" t="str">
        <f>_xlfn.XLOOKUP(D923,[11]sheet!$B:$B,[11]sheet!$A:$A,0)</f>
        <v>CLP14</v>
      </c>
    </row>
    <row r="924" spans="2:8">
      <c r="B924" s="24" t="s">
        <v>927</v>
      </c>
      <c r="C924" s="25" t="s">
        <v>928</v>
      </c>
      <c r="D924" s="26" t="s">
        <v>963</v>
      </c>
      <c r="E924" s="27" t="s">
        <v>1916</v>
      </c>
      <c r="F924" s="22" t="s">
        <v>1829</v>
      </c>
      <c r="G924" s="17" t="str">
        <f>_xlfn.XLOOKUP(D924,'[7]AGUSTUS 2026'!$B:$B,'[7]AGUSTUS 2026'!$I:$I,"Tidak Ditemukan")</f>
        <v>SURYA DWI J</v>
      </c>
      <c r="H924" s="18" t="str">
        <f>_xlfn.XLOOKUP(D924,[11]sheet!$B:$B,[11]sheet!$A:$A,0)</f>
        <v>JOG01</v>
      </c>
    </row>
    <row r="925" spans="2:8">
      <c r="B925" s="24" t="s">
        <v>927</v>
      </c>
      <c r="C925" s="25" t="s">
        <v>928</v>
      </c>
      <c r="D925" s="26" t="s">
        <v>964</v>
      </c>
      <c r="E925" s="27" t="s">
        <v>1916</v>
      </c>
      <c r="F925" s="22" t="s">
        <v>1829</v>
      </c>
      <c r="G925" s="17" t="str">
        <f>_xlfn.XLOOKUP(D925,'[7]AGUSTUS 2026'!$B:$B,'[7]AGUSTUS 2026'!$I:$I,"Tidak Ditemukan")</f>
        <v>SURYA DWI J</v>
      </c>
      <c r="H925" s="18" t="str">
        <f>_xlfn.XLOOKUP(D925,[11]sheet!$B:$B,[11]sheet!$A:$A,0)</f>
        <v>JOG02</v>
      </c>
    </row>
    <row r="926" spans="2:8">
      <c r="B926" s="24" t="s">
        <v>927</v>
      </c>
      <c r="C926" s="25" t="s">
        <v>928</v>
      </c>
      <c r="D926" s="26" t="s">
        <v>965</v>
      </c>
      <c r="E926" s="27" t="s">
        <v>1916</v>
      </c>
      <c r="F926" s="22" t="s">
        <v>1829</v>
      </c>
      <c r="G926" s="17" t="str">
        <f>_xlfn.XLOOKUP(D926,'[7]AGUSTUS 2026'!$B:$B,'[7]AGUSTUS 2026'!$I:$I,"Tidak Ditemukan")</f>
        <v>SURYA DWI J</v>
      </c>
      <c r="H926" s="18" t="str">
        <f>_xlfn.XLOOKUP(D926,[11]sheet!$B:$B,[11]sheet!$A:$A,0)</f>
        <v>JOG03</v>
      </c>
    </row>
    <row r="927" spans="2:8">
      <c r="B927" s="24" t="s">
        <v>927</v>
      </c>
      <c r="C927" s="25" t="s">
        <v>928</v>
      </c>
      <c r="D927" s="26" t="s">
        <v>966</v>
      </c>
      <c r="E927" s="27" t="s">
        <v>1916</v>
      </c>
      <c r="F927" s="22" t="s">
        <v>1829</v>
      </c>
      <c r="G927" s="17" t="str">
        <f>_xlfn.XLOOKUP(D927,'[7]AGUSTUS 2026'!$B:$B,'[7]AGUSTUS 2026'!$I:$I,"Tidak Ditemukan")</f>
        <v>SURYA DWI J</v>
      </c>
      <c r="H927" s="18" t="str">
        <f>_xlfn.XLOOKUP(D927,[11]sheet!$B:$B,[11]sheet!$A:$A,0)</f>
        <v>JOG04</v>
      </c>
    </row>
    <row r="928" spans="2:8">
      <c r="B928" s="24" t="s">
        <v>927</v>
      </c>
      <c r="C928" s="25" t="s">
        <v>928</v>
      </c>
      <c r="D928" s="26" t="s">
        <v>967</v>
      </c>
      <c r="E928" s="27" t="s">
        <v>1916</v>
      </c>
      <c r="F928" s="22" t="s">
        <v>1829</v>
      </c>
      <c r="G928" s="17" t="str">
        <f>_xlfn.XLOOKUP(D928,'[7]AGUSTUS 2026'!$B:$B,'[7]AGUSTUS 2026'!$I:$I,"Tidak Ditemukan")</f>
        <v>SURYA DWI J</v>
      </c>
      <c r="H928" s="18" t="str">
        <f>_xlfn.XLOOKUP(D928,[11]sheet!$B:$B,[11]sheet!$A:$A,0)</f>
        <v>JOG05</v>
      </c>
    </row>
    <row r="929" spans="2:8">
      <c r="B929" s="24" t="s">
        <v>927</v>
      </c>
      <c r="C929" s="25" t="s">
        <v>928</v>
      </c>
      <c r="D929" s="26" t="s">
        <v>968</v>
      </c>
      <c r="E929" s="27" t="s">
        <v>1916</v>
      </c>
      <c r="F929" s="22" t="s">
        <v>1829</v>
      </c>
      <c r="G929" s="17" t="str">
        <f>_xlfn.XLOOKUP(D929,'[7]AGUSTUS 2026'!$B:$B,'[7]AGUSTUS 2026'!$I:$I,"Tidak Ditemukan")</f>
        <v>SURYA DWI J</v>
      </c>
      <c r="H929" s="18" t="str">
        <f>_xlfn.XLOOKUP(D929,[11]sheet!$B:$B,[11]sheet!$A:$A,0)</f>
        <v>JOG07</v>
      </c>
    </row>
    <row r="930" spans="2:8">
      <c r="B930" s="24" t="s">
        <v>927</v>
      </c>
      <c r="C930" s="25" t="s">
        <v>928</v>
      </c>
      <c r="D930" s="26" t="s">
        <v>969</v>
      </c>
      <c r="E930" s="27" t="s">
        <v>1916</v>
      </c>
      <c r="F930" s="22" t="s">
        <v>1830</v>
      </c>
      <c r="G930" s="17" t="str">
        <f>_xlfn.XLOOKUP(D930,'[7]AGUSTUS 2026'!$B:$B,'[7]AGUSTUS 2026'!$I:$I,"Tidak Ditemukan")</f>
        <v>OKI WILLYANTO</v>
      </c>
      <c r="H930" s="18" t="str">
        <f>_xlfn.XLOOKUP(D930,[11]sheet!$B:$B,[11]sheet!$A:$A,0)</f>
        <v>KAA02</v>
      </c>
    </row>
    <row r="931" spans="2:8">
      <c r="B931" s="24" t="s">
        <v>927</v>
      </c>
      <c r="C931" s="25" t="s">
        <v>928</v>
      </c>
      <c r="D931" s="26" t="s">
        <v>970</v>
      </c>
      <c r="E931" s="27" t="s">
        <v>1916</v>
      </c>
      <c r="F931" s="22" t="s">
        <v>1830</v>
      </c>
      <c r="G931" s="17" t="str">
        <f>_xlfn.XLOOKUP(D931,'[7]AGUSTUS 2026'!$B:$B,'[7]AGUSTUS 2026'!$I:$I,"Tidak Ditemukan")</f>
        <v>FATAH MUSTOFA B</v>
      </c>
      <c r="H931" s="18" t="str">
        <f>_xlfn.XLOOKUP(D931,[11]sheet!$B:$B,[11]sheet!$A:$A,0)</f>
        <v>KAA03</v>
      </c>
    </row>
    <row r="932" spans="2:8">
      <c r="B932" s="24" t="s">
        <v>927</v>
      </c>
      <c r="C932" s="25" t="s">
        <v>928</v>
      </c>
      <c r="D932" s="26" t="s">
        <v>971</v>
      </c>
      <c r="E932" s="27" t="s">
        <v>1916</v>
      </c>
      <c r="F932" s="22" t="s">
        <v>1830</v>
      </c>
      <c r="G932" s="17" t="str">
        <f>_xlfn.XLOOKUP(D932,'[7]AGUSTUS 2026'!$B:$B,'[7]AGUSTUS 2026'!$I:$I,"Tidak Ditemukan")</f>
        <v>FATAH MUSTOFA B</v>
      </c>
      <c r="H932" s="18" t="str">
        <f>_xlfn.XLOOKUP(D932,[11]sheet!$B:$B,[11]sheet!$A:$A,0)</f>
        <v>KAA04</v>
      </c>
    </row>
    <row r="933" spans="2:8">
      <c r="B933" s="24" t="s">
        <v>927</v>
      </c>
      <c r="C933" s="25" t="s">
        <v>928</v>
      </c>
      <c r="D933" s="26" t="s">
        <v>972</v>
      </c>
      <c r="E933" s="27" t="s">
        <v>1916</v>
      </c>
      <c r="F933" s="22" t="s">
        <v>1830</v>
      </c>
      <c r="G933" s="17" t="str">
        <f>_xlfn.XLOOKUP(D933,'[7]AGUSTUS 2026'!$B:$B,'[7]AGUSTUS 2026'!$I:$I,"Tidak Ditemukan")</f>
        <v>FATAH MUSTOFA B</v>
      </c>
      <c r="H933" s="18" t="str">
        <f>_xlfn.XLOOKUP(D933,[11]sheet!$B:$B,[11]sheet!$A:$A,0)</f>
        <v>KAA05</v>
      </c>
    </row>
    <row r="934" spans="2:8">
      <c r="B934" s="24" t="s">
        <v>927</v>
      </c>
      <c r="C934" s="25" t="s">
        <v>928</v>
      </c>
      <c r="D934" s="26" t="s">
        <v>973</v>
      </c>
      <c r="E934" s="27" t="s">
        <v>1916</v>
      </c>
      <c r="F934" s="22" t="s">
        <v>1830</v>
      </c>
      <c r="G934" s="17" t="str">
        <f>_xlfn.XLOOKUP(D934,'[7]AGUSTUS 2026'!$B:$B,'[7]AGUSTUS 2026'!$I:$I,"Tidak Ditemukan")</f>
        <v>FATAH MUSTOFA B</v>
      </c>
      <c r="H934" s="18" t="str">
        <f>_xlfn.XLOOKUP(D934,[11]sheet!$B:$B,[11]sheet!$A:$A,0)</f>
        <v>KAA06</v>
      </c>
    </row>
    <row r="935" spans="2:8">
      <c r="B935" s="24" t="s">
        <v>927</v>
      </c>
      <c r="C935" s="25" t="s">
        <v>928</v>
      </c>
      <c r="D935" s="26" t="s">
        <v>974</v>
      </c>
      <c r="E935" s="27" t="s">
        <v>1916</v>
      </c>
      <c r="F935" s="22" t="s">
        <v>1830</v>
      </c>
      <c r="G935" s="17" t="str">
        <f>_xlfn.XLOOKUP(D935,'[7]AGUSTUS 2026'!$B:$B,'[7]AGUSTUS 2026'!$I:$I,"Tidak Ditemukan")</f>
        <v>FATAH MUSTOFA B</v>
      </c>
      <c r="H935" s="18" t="str">
        <f>_xlfn.XLOOKUP(D935,[11]sheet!$B:$B,[11]sheet!$A:$A,0)</f>
        <v>KAA08</v>
      </c>
    </row>
    <row r="936" spans="2:8">
      <c r="B936" s="24" t="s">
        <v>927</v>
      </c>
      <c r="C936" s="25" t="s">
        <v>928</v>
      </c>
      <c r="D936" s="26" t="s">
        <v>975</v>
      </c>
      <c r="E936" s="27" t="s">
        <v>1916</v>
      </c>
      <c r="F936" s="22" t="s">
        <v>1830</v>
      </c>
      <c r="G936" s="17" t="str">
        <f>_xlfn.XLOOKUP(D936,'[7]AGUSTUS 2026'!$B:$B,'[7]AGUSTUS 2026'!$I:$I,"Tidak Ditemukan")</f>
        <v>FATAH MUSTOFA B</v>
      </c>
      <c r="H936" s="18" t="str">
        <f>_xlfn.XLOOKUP(D936,[11]sheet!$B:$B,[11]sheet!$A:$A,0)</f>
        <v>KAA10</v>
      </c>
    </row>
    <row r="937" spans="2:8">
      <c r="B937" s="24" t="s">
        <v>927</v>
      </c>
      <c r="C937" s="25" t="s">
        <v>928</v>
      </c>
      <c r="D937" s="26" t="s">
        <v>976</v>
      </c>
      <c r="E937" s="27" t="s">
        <v>1916</v>
      </c>
      <c r="F937" s="22" t="s">
        <v>1830</v>
      </c>
      <c r="G937" s="17" t="str">
        <f>_xlfn.XLOOKUP(D937,'[7]AGUSTUS 2026'!$B:$B,'[7]AGUSTUS 2026'!$I:$I,"Tidak Ditemukan")</f>
        <v>FATAH MUSTOFA B</v>
      </c>
      <c r="H937" s="18" t="str">
        <f>_xlfn.XLOOKUP(D937,[11]sheet!$B:$B,[11]sheet!$A:$A,0)</f>
        <v>KAA11</v>
      </c>
    </row>
    <row r="938" spans="2:8">
      <c r="B938" s="24" t="s">
        <v>927</v>
      </c>
      <c r="C938" s="25" t="s">
        <v>928</v>
      </c>
      <c r="D938" s="26" t="s">
        <v>977</v>
      </c>
      <c r="E938" s="27" t="s">
        <v>1916</v>
      </c>
      <c r="F938" s="22" t="s">
        <v>1830</v>
      </c>
      <c r="G938" s="17" t="str">
        <f>_xlfn.XLOOKUP(D938,'[7]AGUSTUS 2026'!$B:$B,'[7]AGUSTUS 2026'!$I:$I,"Tidak Ditemukan")</f>
        <v>OKI WILLYANTO</v>
      </c>
      <c r="H938" s="18" t="str">
        <f>_xlfn.XLOOKUP(D938,[11]sheet!$B:$B,[11]sheet!$A:$A,0)</f>
        <v>KAA12</v>
      </c>
    </row>
    <row r="939" spans="2:8">
      <c r="B939" s="24" t="s">
        <v>927</v>
      </c>
      <c r="C939" s="25" t="s">
        <v>928</v>
      </c>
      <c r="D939" s="26" t="s">
        <v>978</v>
      </c>
      <c r="E939" s="27" t="s">
        <v>1916</v>
      </c>
      <c r="F939" s="22" t="s">
        <v>1830</v>
      </c>
      <c r="G939" s="17" t="str">
        <f>_xlfn.XLOOKUP(D939,'[7]AGUSTUS 2026'!$B:$B,'[7]AGUSTUS 2026'!$I:$I,"Tidak Ditemukan")</f>
        <v>FATAH MUSTOFA B</v>
      </c>
      <c r="H939" s="18" t="str">
        <f>_xlfn.XLOOKUP(D939,[11]sheet!$B:$B,[11]sheet!$A:$A,0)</f>
        <v>KAA14</v>
      </c>
    </row>
    <row r="940" spans="2:8">
      <c r="B940" s="24" t="s">
        <v>927</v>
      </c>
      <c r="C940" s="25" t="s">
        <v>928</v>
      </c>
      <c r="D940" s="26" t="s">
        <v>979</v>
      </c>
      <c r="E940" s="27" t="s">
        <v>1916</v>
      </c>
      <c r="F940" s="22" t="s">
        <v>1830</v>
      </c>
      <c r="G940" s="17" t="str">
        <f>_xlfn.XLOOKUP(D940,'[7]AGUSTUS 2026'!$B:$B,'[7]AGUSTUS 2026'!$I:$I,"Tidak Ditemukan")</f>
        <v>FATAH MUSTOFA B</v>
      </c>
      <c r="H940" s="18" t="str">
        <f>_xlfn.XLOOKUP(D940,[11]sheet!$B:$B,[11]sheet!$A:$A,0)</f>
        <v>KAA15</v>
      </c>
    </row>
    <row r="941" spans="2:8">
      <c r="B941" s="24" t="s">
        <v>927</v>
      </c>
      <c r="C941" s="25" t="s">
        <v>928</v>
      </c>
      <c r="D941" s="26" t="s">
        <v>980</v>
      </c>
      <c r="E941" s="27" t="s">
        <v>1916</v>
      </c>
      <c r="F941" s="22" t="s">
        <v>1831</v>
      </c>
      <c r="G941" s="17" t="str">
        <f>_xlfn.XLOOKUP(D941,'[7]AGUSTUS 2026'!$B:$B,'[7]AGUSTUS 2026'!$I:$I,"Tidak Ditemukan")</f>
        <v>LUTFI HARIYANTO</v>
      </c>
      <c r="H941" s="18" t="str">
        <f>_xlfn.XLOOKUP(D941,[11]sheet!$B:$B,[11]sheet!$A:$A,0)</f>
        <v>KBM02</v>
      </c>
    </row>
    <row r="942" spans="2:8">
      <c r="B942" s="24" t="s">
        <v>927</v>
      </c>
      <c r="C942" s="25" t="s">
        <v>928</v>
      </c>
      <c r="D942" s="26" t="s">
        <v>981</v>
      </c>
      <c r="E942" s="27" t="s">
        <v>1916</v>
      </c>
      <c r="F942" s="22" t="s">
        <v>1831</v>
      </c>
      <c r="G942" s="17" t="str">
        <f>_xlfn.XLOOKUP(D942,'[7]AGUSTUS 2026'!$B:$B,'[7]AGUSTUS 2026'!$I:$I,"Tidak Ditemukan")</f>
        <v>LUTFI HARIYANTO</v>
      </c>
      <c r="H942" s="18" t="str">
        <f>_xlfn.XLOOKUP(D942,[11]sheet!$B:$B,[11]sheet!$A:$A,0)</f>
        <v>KBM02A</v>
      </c>
    </row>
    <row r="943" spans="2:8">
      <c r="B943" s="24" t="s">
        <v>927</v>
      </c>
      <c r="C943" s="25" t="s">
        <v>928</v>
      </c>
      <c r="D943" s="26" t="s">
        <v>982</v>
      </c>
      <c r="E943" s="27" t="s">
        <v>1916</v>
      </c>
      <c r="F943" s="22" t="s">
        <v>1831</v>
      </c>
      <c r="G943" s="17" t="str">
        <f>_xlfn.XLOOKUP(D943,'[7]AGUSTUS 2026'!$B:$B,'[7]AGUSTUS 2026'!$I:$I,"Tidak Ditemukan")</f>
        <v>LUTFI HARIYANTO</v>
      </c>
      <c r="H943" s="18" t="str">
        <f>_xlfn.XLOOKUP(D943,[11]sheet!$B:$B,[11]sheet!$A:$A,0)</f>
        <v>KBM03</v>
      </c>
    </row>
    <row r="944" spans="2:8">
      <c r="B944" s="24" t="s">
        <v>927</v>
      </c>
      <c r="C944" s="25" t="s">
        <v>928</v>
      </c>
      <c r="D944" s="26" t="s">
        <v>983</v>
      </c>
      <c r="E944" s="27" t="s">
        <v>1916</v>
      </c>
      <c r="F944" s="22" t="s">
        <v>1831</v>
      </c>
      <c r="G944" s="17" t="str">
        <f>_xlfn.XLOOKUP(D944,'[7]AGUSTUS 2026'!$B:$B,'[7]AGUSTUS 2026'!$I:$I,"Tidak Ditemukan")</f>
        <v>LUTFI HARIYANTO</v>
      </c>
      <c r="H944" s="18" t="str">
        <f>_xlfn.XLOOKUP(D944,[11]sheet!$B:$B,[11]sheet!$A:$A,0)</f>
        <v>KBM03A</v>
      </c>
    </row>
    <row r="945" spans="2:8">
      <c r="B945" s="24" t="s">
        <v>927</v>
      </c>
      <c r="C945" s="25" t="s">
        <v>928</v>
      </c>
      <c r="D945" s="26" t="s">
        <v>984</v>
      </c>
      <c r="E945" s="27" t="s">
        <v>1916</v>
      </c>
      <c r="F945" s="22" t="s">
        <v>1831</v>
      </c>
      <c r="G945" s="17" t="str">
        <f>_xlfn.XLOOKUP(D945,'[7]AGUSTUS 2026'!$B:$B,'[7]AGUSTUS 2026'!$I:$I,"Tidak Ditemukan")</f>
        <v>LUTFI HARIYANTO</v>
      </c>
      <c r="H945" s="18" t="str">
        <f>_xlfn.XLOOKUP(D945,[11]sheet!$B:$B,[11]sheet!$A:$A,0)</f>
        <v>KBM04</v>
      </c>
    </row>
    <row r="946" spans="2:8">
      <c r="B946" s="24" t="s">
        <v>927</v>
      </c>
      <c r="C946" s="25" t="s">
        <v>928</v>
      </c>
      <c r="D946" s="26" t="s">
        <v>985</v>
      </c>
      <c r="E946" s="27" t="s">
        <v>1916</v>
      </c>
      <c r="F946" s="22" t="s">
        <v>1831</v>
      </c>
      <c r="G946" s="17" t="str">
        <f>_xlfn.XLOOKUP(D946,'[7]AGUSTUS 2026'!$B:$B,'[7]AGUSTUS 2026'!$I:$I,"Tidak Ditemukan")</f>
        <v>LUTFI HARIYANTO</v>
      </c>
      <c r="H946" s="18" t="str">
        <f>_xlfn.XLOOKUP(D946,[11]sheet!$B:$B,[11]sheet!$A:$A,0)</f>
        <v>KBM05</v>
      </c>
    </row>
    <row r="947" spans="2:8">
      <c r="B947" s="24" t="s">
        <v>927</v>
      </c>
      <c r="C947" s="25" t="s">
        <v>928</v>
      </c>
      <c r="D947" s="26" t="s">
        <v>986</v>
      </c>
      <c r="E947" s="27" t="s">
        <v>1916</v>
      </c>
      <c r="F947" s="22" t="s">
        <v>1831</v>
      </c>
      <c r="G947" s="17" t="str">
        <f>_xlfn.XLOOKUP(D947,'[7]AGUSTUS 2026'!$B:$B,'[7]AGUSTUS 2026'!$I:$I,"Tidak Ditemukan")</f>
        <v>LUTFI HARIYANTO</v>
      </c>
      <c r="H947" s="18" t="str">
        <f>_xlfn.XLOOKUP(D947,[11]sheet!$B:$B,[11]sheet!$A:$A,0)</f>
        <v>KBM06</v>
      </c>
    </row>
    <row r="948" spans="2:8">
      <c r="B948" s="24" t="s">
        <v>927</v>
      </c>
      <c r="C948" s="25" t="s">
        <v>928</v>
      </c>
      <c r="D948" s="26" t="s">
        <v>987</v>
      </c>
      <c r="E948" s="27" t="s">
        <v>1916</v>
      </c>
      <c r="F948" s="22" t="s">
        <v>1831</v>
      </c>
      <c r="G948" s="17" t="str">
        <f>_xlfn.XLOOKUP(D948,'[7]AGUSTUS 2026'!$B:$B,'[7]AGUSTUS 2026'!$I:$I,"Tidak Ditemukan")</f>
        <v>LUTFI HARIYANTO</v>
      </c>
      <c r="H948" s="18" t="str">
        <f>_xlfn.XLOOKUP(D948,[11]sheet!$B:$B,[11]sheet!$A:$A,0)</f>
        <v>KBM08</v>
      </c>
    </row>
    <row r="949" spans="2:8">
      <c r="B949" s="24" t="s">
        <v>927</v>
      </c>
      <c r="C949" s="25" t="s">
        <v>928</v>
      </c>
      <c r="D949" s="26" t="s">
        <v>988</v>
      </c>
      <c r="E949" s="27" t="s">
        <v>1916</v>
      </c>
      <c r="F949" s="22" t="s">
        <v>1831</v>
      </c>
      <c r="G949" s="17" t="str">
        <f>_xlfn.XLOOKUP(D949,'[7]AGUSTUS 2026'!$B:$B,'[7]AGUSTUS 2026'!$I:$I,"Tidak Ditemukan")</f>
        <v>LUTFI HARIYANTO</v>
      </c>
      <c r="H949" s="18" t="str">
        <f>_xlfn.XLOOKUP(D949,[11]sheet!$B:$B,[11]sheet!$A:$A,0)</f>
        <v>KBM17</v>
      </c>
    </row>
    <row r="950" spans="2:8">
      <c r="B950" s="24" t="s">
        <v>927</v>
      </c>
      <c r="C950" s="25" t="s">
        <v>928</v>
      </c>
      <c r="D950" s="26" t="s">
        <v>989</v>
      </c>
      <c r="E950" s="27" t="s">
        <v>1916</v>
      </c>
      <c r="F950" s="22" t="s">
        <v>1829</v>
      </c>
      <c r="G950" s="17" t="str">
        <f>_xlfn.XLOOKUP(D950,'[7]AGUSTUS 2026'!$B:$B,'[7]AGUSTUS 2026'!$I:$I,"Tidak Ditemukan")</f>
        <v>RASTO ZANU MUBIARTO</v>
      </c>
      <c r="H950" s="18" t="str">
        <f>_xlfn.XLOOKUP(D950,[11]sheet!$B:$B,[11]sheet!$A:$A,0)</f>
        <v>KLP01</v>
      </c>
    </row>
    <row r="951" spans="2:8">
      <c r="B951" s="24" t="s">
        <v>927</v>
      </c>
      <c r="C951" s="25" t="s">
        <v>928</v>
      </c>
      <c r="D951" s="26" t="s">
        <v>990</v>
      </c>
      <c r="E951" s="27" t="s">
        <v>1916</v>
      </c>
      <c r="F951" s="22" t="s">
        <v>1829</v>
      </c>
      <c r="G951" s="17" t="str">
        <f>_xlfn.XLOOKUP(D951,'[7]AGUSTUS 2026'!$B:$B,'[7]AGUSTUS 2026'!$I:$I,"Tidak Ditemukan")</f>
        <v>RASTO ZANU MUBIARTO</v>
      </c>
      <c r="H951" s="18" t="str">
        <f>_xlfn.XLOOKUP(D951,[11]sheet!$B:$B,[11]sheet!$A:$A,0)</f>
        <v>KLP02</v>
      </c>
    </row>
    <row r="952" spans="2:8">
      <c r="B952" s="24" t="s">
        <v>927</v>
      </c>
      <c r="C952" s="25" t="s">
        <v>928</v>
      </c>
      <c r="D952" s="26" t="s">
        <v>991</v>
      </c>
      <c r="E952" s="27" t="s">
        <v>1916</v>
      </c>
      <c r="F952" s="22" t="s">
        <v>1829</v>
      </c>
      <c r="G952" s="17" t="str">
        <f>_xlfn.XLOOKUP(D952,'[7]AGUSTUS 2026'!$B:$B,'[7]AGUSTUS 2026'!$I:$I,"Tidak Ditemukan")</f>
        <v>RASTO ZANU MUBIARTO</v>
      </c>
      <c r="H952" s="18" t="str">
        <f>_xlfn.XLOOKUP(D952,[11]sheet!$B:$B,[11]sheet!$A:$A,0)</f>
        <v>KLP03</v>
      </c>
    </row>
    <row r="953" spans="2:8">
      <c r="B953" s="24" t="s">
        <v>927</v>
      </c>
      <c r="C953" s="25" t="s">
        <v>928</v>
      </c>
      <c r="D953" s="26" t="s">
        <v>992</v>
      </c>
      <c r="E953" s="27" t="s">
        <v>1916</v>
      </c>
      <c r="F953" s="22" t="s">
        <v>1829</v>
      </c>
      <c r="G953" s="17" t="str">
        <f>_xlfn.XLOOKUP(D953,'[7]AGUSTUS 2026'!$B:$B,'[7]AGUSTUS 2026'!$I:$I,"Tidak Ditemukan")</f>
        <v>RASTO ZANU MUBIARTO</v>
      </c>
      <c r="H953" s="18" t="str">
        <f>_xlfn.XLOOKUP(D953,[11]sheet!$B:$B,[11]sheet!$A:$A,0)</f>
        <v>KLP04</v>
      </c>
    </row>
    <row r="954" spans="2:8">
      <c r="B954" s="24" t="s">
        <v>927</v>
      </c>
      <c r="C954" s="25" t="s">
        <v>928</v>
      </c>
      <c r="D954" s="26" t="s">
        <v>993</v>
      </c>
      <c r="E954" s="27" t="s">
        <v>1916</v>
      </c>
      <c r="F954" s="22" t="s">
        <v>1830</v>
      </c>
      <c r="G954" s="17" t="str">
        <f>_xlfn.XLOOKUP(D954,'[7]AGUSTUS 2026'!$B:$B,'[7]AGUSTUS 2026'!$I:$I,"Tidak Ditemukan")</f>
        <v>ADIMAS BAYU RADITYO</v>
      </c>
      <c r="H954" s="18" t="str">
        <f>_xlfn.XLOOKUP(D954,[11]sheet!$B:$B,[11]sheet!$A:$A,0)</f>
        <v>KLT02</v>
      </c>
    </row>
    <row r="955" spans="2:8">
      <c r="B955" s="24" t="s">
        <v>927</v>
      </c>
      <c r="C955" s="25" t="s">
        <v>928</v>
      </c>
      <c r="D955" s="26" t="s">
        <v>994</v>
      </c>
      <c r="E955" s="27" t="s">
        <v>1916</v>
      </c>
      <c r="F955" s="22" t="s">
        <v>1830</v>
      </c>
      <c r="G955" s="17" t="str">
        <f>_xlfn.XLOOKUP(D955,'[7]AGUSTUS 2026'!$B:$B,'[7]AGUSTUS 2026'!$I:$I,"Tidak Ditemukan")</f>
        <v>ADIMAS BAYU RADITYO</v>
      </c>
      <c r="H955" s="18" t="str">
        <f>_xlfn.XLOOKUP(D955,[11]sheet!$B:$B,[11]sheet!$A:$A,0)</f>
        <v>KLT03</v>
      </c>
    </row>
    <row r="956" spans="2:8">
      <c r="B956" s="24" t="s">
        <v>927</v>
      </c>
      <c r="C956" s="25" t="s">
        <v>928</v>
      </c>
      <c r="D956" s="26" t="s">
        <v>995</v>
      </c>
      <c r="E956" s="27" t="s">
        <v>1916</v>
      </c>
      <c r="F956" s="22" t="s">
        <v>1830</v>
      </c>
      <c r="G956" s="17" t="str">
        <f>_xlfn.XLOOKUP(D956,'[7]AGUSTUS 2026'!$B:$B,'[7]AGUSTUS 2026'!$I:$I,"Tidak Ditemukan")</f>
        <v>ADIMAS BAYU RADITYO</v>
      </c>
      <c r="H956" s="18" t="str">
        <f>_xlfn.XLOOKUP(D956,[11]sheet!$B:$B,[11]sheet!$A:$A,0)</f>
        <v>KLT04</v>
      </c>
    </row>
    <row r="957" spans="2:8">
      <c r="B957" s="24" t="s">
        <v>927</v>
      </c>
      <c r="C957" s="25" t="s">
        <v>928</v>
      </c>
      <c r="D957" s="26" t="s">
        <v>996</v>
      </c>
      <c r="E957" s="27" t="s">
        <v>1916</v>
      </c>
      <c r="F957" s="22" t="s">
        <v>1830</v>
      </c>
      <c r="G957" s="17" t="str">
        <f>_xlfn.XLOOKUP(D957,'[7]AGUSTUS 2026'!$B:$B,'[7]AGUSTUS 2026'!$I:$I,"Tidak Ditemukan")</f>
        <v>ADIMAS BAYU RADITYO</v>
      </c>
      <c r="H957" s="18" t="str">
        <f>_xlfn.XLOOKUP(D957,[11]sheet!$B:$B,[11]sheet!$A:$A,0)</f>
        <v>KLT05</v>
      </c>
    </row>
    <row r="958" spans="2:8">
      <c r="B958" s="24" t="s">
        <v>927</v>
      </c>
      <c r="C958" s="25" t="s">
        <v>928</v>
      </c>
      <c r="D958" s="26" t="s">
        <v>997</v>
      </c>
      <c r="E958" s="27" t="s">
        <v>1916</v>
      </c>
      <c r="F958" s="22" t="s">
        <v>1830</v>
      </c>
      <c r="G958" s="17" t="str">
        <f>_xlfn.XLOOKUP(D958,'[7]AGUSTUS 2026'!$B:$B,'[7]AGUSTUS 2026'!$I:$I,"Tidak Ditemukan")</f>
        <v>ADIMAS BAYU RADITYO</v>
      </c>
      <c r="H958" s="18" t="str">
        <f>_xlfn.XLOOKUP(D958,[11]sheet!$B:$B,[11]sheet!$A:$A,0)</f>
        <v>KLT06</v>
      </c>
    </row>
    <row r="959" spans="2:8">
      <c r="B959" s="24" t="s">
        <v>927</v>
      </c>
      <c r="C959" s="25" t="s">
        <v>928</v>
      </c>
      <c r="D959" s="26" t="s">
        <v>998</v>
      </c>
      <c r="E959" s="27" t="s">
        <v>1916</v>
      </c>
      <c r="F959" s="22" t="s">
        <v>1830</v>
      </c>
      <c r="G959" s="17" t="str">
        <f>_xlfn.XLOOKUP(D959,'[7]AGUSTUS 2026'!$B:$B,'[7]AGUSTUS 2026'!$I:$I,"Tidak Ditemukan")</f>
        <v>ADIMAS BAYU RADITYO</v>
      </c>
      <c r="H959" s="18" t="str">
        <f>_xlfn.XLOOKUP(D959,[11]sheet!$B:$B,[11]sheet!$A:$A,0)</f>
        <v>KLT07</v>
      </c>
    </row>
    <row r="960" spans="2:8">
      <c r="B960" s="24" t="s">
        <v>927</v>
      </c>
      <c r="C960" s="25" t="s">
        <v>928</v>
      </c>
      <c r="D960" s="26" t="s">
        <v>999</v>
      </c>
      <c r="E960" s="27" t="s">
        <v>1916</v>
      </c>
      <c r="F960" s="22" t="s">
        <v>1830</v>
      </c>
      <c r="G960" s="17" t="str">
        <f>_xlfn.XLOOKUP(D960,'[7]AGUSTUS 2026'!$B:$B,'[7]AGUSTUS 2026'!$I:$I,"Tidak Ditemukan")</f>
        <v>ADIMAS BAYU RADITYO</v>
      </c>
      <c r="H960" s="18" t="str">
        <f>_xlfn.XLOOKUP(D960,[11]sheet!$B:$B,[11]sheet!$A:$A,0)</f>
        <v>KLT08</v>
      </c>
    </row>
    <row r="961" spans="2:8">
      <c r="B961" s="24" t="s">
        <v>927</v>
      </c>
      <c r="C961" s="25" t="s">
        <v>928</v>
      </c>
      <c r="D961" s="26" t="s">
        <v>1000</v>
      </c>
      <c r="E961" s="27" t="s">
        <v>1916</v>
      </c>
      <c r="F961" s="22" t="s">
        <v>1830</v>
      </c>
      <c r="G961" s="17" t="str">
        <f>_xlfn.XLOOKUP(D961,'[7]AGUSTUS 2026'!$B:$B,'[7]AGUSTUS 2026'!$I:$I,"Tidak Ditemukan")</f>
        <v>ADIMAS BAYU RADITYO</v>
      </c>
      <c r="H961" s="18" t="str">
        <f>_xlfn.XLOOKUP(D961,[11]sheet!$B:$B,[11]sheet!$A:$A,0)</f>
        <v>KLT09</v>
      </c>
    </row>
    <row r="962" spans="2:8">
      <c r="B962" s="24" t="s">
        <v>927</v>
      </c>
      <c r="C962" s="25" t="s">
        <v>928</v>
      </c>
      <c r="D962" s="26" t="s">
        <v>1001</v>
      </c>
      <c r="E962" s="27" t="s">
        <v>1916</v>
      </c>
      <c r="F962" s="22" t="s">
        <v>1830</v>
      </c>
      <c r="G962" s="17" t="str">
        <f>_xlfn.XLOOKUP(D962,'[7]AGUSTUS 2026'!$B:$B,'[7]AGUSTUS 2026'!$I:$I,"Tidak Ditemukan")</f>
        <v>ADIMAS BAYU RADITYO</v>
      </c>
      <c r="H962" s="18" t="str">
        <f>_xlfn.XLOOKUP(D962,[11]sheet!$B:$B,[11]sheet!$A:$A,0)</f>
        <v>KLT10</v>
      </c>
    </row>
    <row r="963" spans="2:8">
      <c r="B963" s="24" t="s">
        <v>927</v>
      </c>
      <c r="C963" s="25" t="s">
        <v>928</v>
      </c>
      <c r="D963" s="26" t="s">
        <v>1002</v>
      </c>
      <c r="E963" s="27" t="s">
        <v>1916</v>
      </c>
      <c r="F963" s="22" t="s">
        <v>1830</v>
      </c>
      <c r="G963" s="17" t="str">
        <f>_xlfn.XLOOKUP(D963,'[7]AGUSTUS 2026'!$B:$B,'[7]AGUSTUS 2026'!$I:$I,"Tidak Ditemukan")</f>
        <v>ADIMAS BAYU RADITYO</v>
      </c>
      <c r="H963" s="18" t="str">
        <f>_xlfn.XLOOKUP(D963,[11]sheet!$B:$B,[11]sheet!$A:$A,0)</f>
        <v>KLT11</v>
      </c>
    </row>
    <row r="964" spans="2:8">
      <c r="B964" s="24" t="s">
        <v>927</v>
      </c>
      <c r="C964" s="25" t="s">
        <v>928</v>
      </c>
      <c r="D964" s="26" t="s">
        <v>1003</v>
      </c>
      <c r="E964" s="27" t="s">
        <v>1916</v>
      </c>
      <c r="F964" s="22" t="s">
        <v>1830</v>
      </c>
      <c r="G964" s="17" t="str">
        <f>_xlfn.XLOOKUP(D964,'[7]AGUSTUS 2026'!$B:$B,'[7]AGUSTUS 2026'!$I:$I,"Tidak Ditemukan")</f>
        <v>ADIMAS BAYU RADITYO</v>
      </c>
      <c r="H964" s="18" t="str">
        <f>_xlfn.XLOOKUP(D964,[11]sheet!$B:$B,[11]sheet!$A:$A,0)</f>
        <v>KLT15</v>
      </c>
    </row>
    <row r="965" spans="2:8">
      <c r="B965" s="24" t="s">
        <v>927</v>
      </c>
      <c r="C965" s="25" t="s">
        <v>928</v>
      </c>
      <c r="D965" s="26" t="s">
        <v>1004</v>
      </c>
      <c r="E965" s="27" t="s">
        <v>1916</v>
      </c>
      <c r="F965" s="22" t="s">
        <v>1830</v>
      </c>
      <c r="G965" s="17" t="str">
        <f>_xlfn.XLOOKUP(D965,'[7]AGUSTUS 2026'!$B:$B,'[7]AGUSTUS 2026'!$I:$I,"Tidak Ditemukan")</f>
        <v>ADIMAS BAYU RADITYO</v>
      </c>
      <c r="H965" s="18" t="str">
        <f>_xlfn.XLOOKUP(D965,[11]sheet!$B:$B,[11]sheet!$A:$A,0)</f>
        <v>KLT26</v>
      </c>
    </row>
    <row r="966" spans="2:8">
      <c r="B966" s="24" t="s">
        <v>927</v>
      </c>
      <c r="C966" s="25" t="s">
        <v>928</v>
      </c>
      <c r="D966" s="26" t="s">
        <v>1005</v>
      </c>
      <c r="E966" s="27" t="s">
        <v>1916</v>
      </c>
      <c r="F966" s="22" t="s">
        <v>1829</v>
      </c>
      <c r="G966" s="17" t="str">
        <f>_xlfn.XLOOKUP(D966,'[7]AGUSTUS 2026'!$B:$B,'[7]AGUSTUS 2026'!$I:$I,"Tidak Ditemukan")</f>
        <v>MUHAMMAD DENI HENDRO SUSILO</v>
      </c>
      <c r="H966" s="18" t="str">
        <f>_xlfn.XLOOKUP(D966,[11]sheet!$B:$B,[11]sheet!$A:$A,0)</f>
        <v>MGL01</v>
      </c>
    </row>
    <row r="967" spans="2:8">
      <c r="B967" s="24" t="s">
        <v>927</v>
      </c>
      <c r="C967" s="25" t="s">
        <v>928</v>
      </c>
      <c r="D967" s="26" t="s">
        <v>1006</v>
      </c>
      <c r="E967" s="27" t="s">
        <v>1916</v>
      </c>
      <c r="F967" s="22" t="s">
        <v>1829</v>
      </c>
      <c r="G967" s="17" t="str">
        <f>_xlfn.XLOOKUP(D967,'[7]AGUSTUS 2026'!$B:$B,'[7]AGUSTUS 2026'!$I:$I,"Tidak Ditemukan")</f>
        <v>MUHAMMAD DENI HENDRO SUSILO</v>
      </c>
      <c r="H967" s="18" t="str">
        <f>_xlfn.XLOOKUP(D967,[11]sheet!$B:$B,[11]sheet!$A:$A,0)</f>
        <v>MGL02</v>
      </c>
    </row>
    <row r="968" spans="2:8">
      <c r="B968" s="24" t="s">
        <v>927</v>
      </c>
      <c r="C968" s="25" t="s">
        <v>928</v>
      </c>
      <c r="D968" s="26" t="s">
        <v>1007</v>
      </c>
      <c r="E968" s="27" t="s">
        <v>1916</v>
      </c>
      <c r="F968" s="22" t="s">
        <v>1829</v>
      </c>
      <c r="G968" s="17" t="str">
        <f>_xlfn.XLOOKUP(D968,'[7]AGUSTUS 2026'!$B:$B,'[7]AGUSTUS 2026'!$I:$I,"Tidak Ditemukan")</f>
        <v>MUHAMMAD DENI HENDRO SUSILO</v>
      </c>
      <c r="H968" s="18" t="str">
        <f>_xlfn.XLOOKUP(D968,[11]sheet!$B:$B,[11]sheet!$A:$A,0)</f>
        <v>MUG01</v>
      </c>
    </row>
    <row r="969" spans="2:8">
      <c r="B969" s="24" t="s">
        <v>927</v>
      </c>
      <c r="C969" s="25" t="s">
        <v>928</v>
      </c>
      <c r="D969" s="26" t="s">
        <v>1008</v>
      </c>
      <c r="E969" s="27" t="s">
        <v>1916</v>
      </c>
      <c r="F969" s="22" t="s">
        <v>1829</v>
      </c>
      <c r="G969" s="17" t="str">
        <f>_xlfn.XLOOKUP(D969,'[7]AGUSTUS 2026'!$B:$B,'[7]AGUSTUS 2026'!$I:$I,"Tidak Ditemukan")</f>
        <v>MUHAMMAD DENI HENDRO SUSILO</v>
      </c>
      <c r="H969" s="18" t="str">
        <f>_xlfn.XLOOKUP(D969,[11]sheet!$B:$B,[11]sheet!$A:$A,0)</f>
        <v>MUG02</v>
      </c>
    </row>
    <row r="970" spans="2:8">
      <c r="B970" s="24" t="s">
        <v>927</v>
      </c>
      <c r="C970" s="25" t="s">
        <v>928</v>
      </c>
      <c r="D970" s="26" t="s">
        <v>1009</v>
      </c>
      <c r="E970" s="27" t="s">
        <v>1916</v>
      </c>
      <c r="F970" s="22" t="s">
        <v>1829</v>
      </c>
      <c r="G970" s="17" t="str">
        <f>_xlfn.XLOOKUP(D970,'[7]AGUSTUS 2026'!$B:$B,'[7]AGUSTUS 2026'!$I:$I,"Tidak Ditemukan")</f>
        <v>MUHAMMAD DENI HENDRO SUSILO</v>
      </c>
      <c r="H970" s="18" t="str">
        <f>_xlfn.XLOOKUP(D970,[11]sheet!$B:$B,[11]sheet!$A:$A,0)</f>
        <v>MUG03</v>
      </c>
    </row>
    <row r="971" spans="2:8">
      <c r="B971" s="24" t="s">
        <v>927</v>
      </c>
      <c r="C971" s="25" t="s">
        <v>928</v>
      </c>
      <c r="D971" s="26" t="s">
        <v>1010</v>
      </c>
      <c r="E971" s="27" t="s">
        <v>1916</v>
      </c>
      <c r="F971" s="22" t="s">
        <v>1829</v>
      </c>
      <c r="G971" s="17" t="str">
        <f>_xlfn.XLOOKUP(D971,'[7]AGUSTUS 2026'!$B:$B,'[7]AGUSTUS 2026'!$I:$I,"Tidak Ditemukan")</f>
        <v>MUHAMMAD DENI HENDRO SUSILO</v>
      </c>
      <c r="H971" s="18" t="str">
        <f>_xlfn.XLOOKUP(D971,[11]sheet!$B:$B,[11]sheet!$A:$A,0)</f>
        <v>MUG04</v>
      </c>
    </row>
    <row r="972" spans="2:8">
      <c r="B972" s="24" t="s">
        <v>927</v>
      </c>
      <c r="C972" s="25" t="s">
        <v>928</v>
      </c>
      <c r="D972" s="26" t="s">
        <v>1011</v>
      </c>
      <c r="E972" s="27" t="s">
        <v>1916</v>
      </c>
      <c r="F972" s="22" t="s">
        <v>1829</v>
      </c>
      <c r="G972" s="17" t="str">
        <f>_xlfn.XLOOKUP(D972,'[7]AGUSTUS 2026'!$B:$B,'[7]AGUSTUS 2026'!$I:$I,"Tidak Ditemukan")</f>
        <v>MUHAMMAD DENI HENDRO SUSILO</v>
      </c>
      <c r="H972" s="18" t="str">
        <f>_xlfn.XLOOKUP(D972,[11]sheet!$B:$B,[11]sheet!$A:$A,0)</f>
        <v>MUG05</v>
      </c>
    </row>
    <row r="973" spans="2:8">
      <c r="B973" s="24" t="s">
        <v>927</v>
      </c>
      <c r="C973" s="25" t="s">
        <v>928</v>
      </c>
      <c r="D973" s="26" t="s">
        <v>1012</v>
      </c>
      <c r="E973" s="27" t="s">
        <v>1916</v>
      </c>
      <c r="F973" s="22" t="s">
        <v>1829</v>
      </c>
      <c r="G973" s="17" t="str">
        <f>_xlfn.XLOOKUP(D973,'[7]AGUSTUS 2026'!$B:$B,'[7]AGUSTUS 2026'!$I:$I,"Tidak Ditemukan")</f>
        <v>MUHAMMAD DENI HENDRO SUSILO</v>
      </c>
      <c r="H973" s="18" t="str">
        <f>_xlfn.XLOOKUP(D973,[11]sheet!$B:$B,[11]sheet!$A:$A,0)</f>
        <v>MUG06</v>
      </c>
    </row>
    <row r="974" spans="2:8">
      <c r="B974" s="24" t="s">
        <v>927</v>
      </c>
      <c r="C974" s="25" t="s">
        <v>928</v>
      </c>
      <c r="D974" s="26" t="s">
        <v>1013</v>
      </c>
      <c r="E974" s="27" t="s">
        <v>1916</v>
      </c>
      <c r="F974" s="22" t="s">
        <v>1829</v>
      </c>
      <c r="G974" s="17" t="str">
        <f>_xlfn.XLOOKUP(D974,'[7]AGUSTUS 2026'!$B:$B,'[7]AGUSTUS 2026'!$I:$I,"Tidak Ditemukan")</f>
        <v>MUHAMMAD DENI HENDRO SUSILO</v>
      </c>
      <c r="H974" s="18" t="str">
        <f>_xlfn.XLOOKUP(D974,[11]sheet!$B:$B,[11]sheet!$A:$A,0)</f>
        <v>MUG08</v>
      </c>
    </row>
    <row r="975" spans="2:8">
      <c r="B975" s="24" t="s">
        <v>927</v>
      </c>
      <c r="C975" s="25" t="s">
        <v>928</v>
      </c>
      <c r="D975" s="26" t="s">
        <v>1014</v>
      </c>
      <c r="E975" s="27" t="s">
        <v>1916</v>
      </c>
      <c r="F975" s="22" t="s">
        <v>1829</v>
      </c>
      <c r="G975" s="17" t="str">
        <f>_xlfn.XLOOKUP(D975,'[7]AGUSTUS 2026'!$B:$B,'[7]AGUSTUS 2026'!$I:$I,"Tidak Ditemukan")</f>
        <v>MUHAMMAD DENI HENDRO SUSILO</v>
      </c>
      <c r="H975" s="18" t="str">
        <f>_xlfn.XLOOKUP(D975,[11]sheet!$B:$B,[11]sheet!$A:$A,0)</f>
        <v>MUG15</v>
      </c>
    </row>
    <row r="976" spans="2:8">
      <c r="B976" s="24" t="s">
        <v>927</v>
      </c>
      <c r="C976" s="25" t="s">
        <v>928</v>
      </c>
      <c r="D976" s="26" t="s">
        <v>1015</v>
      </c>
      <c r="E976" s="27" t="s">
        <v>1916</v>
      </c>
      <c r="F976" s="22" t="s">
        <v>1829</v>
      </c>
      <c r="G976" s="17" t="str">
        <f>_xlfn.XLOOKUP(D976,'[7]AGUSTUS 2026'!$B:$B,'[7]AGUSTUS 2026'!$I:$I,"Tidak Ditemukan")</f>
        <v>MUHAMMAD DENI HENDRO SUSILO</v>
      </c>
      <c r="H976" s="18" t="str">
        <f>_xlfn.XLOOKUP(D976,[11]sheet!$B:$B,[11]sheet!$A:$A,0)</f>
        <v>MUG16</v>
      </c>
    </row>
    <row r="977" spans="2:8">
      <c r="B977" s="24" t="s">
        <v>927</v>
      </c>
      <c r="C977" s="25" t="s">
        <v>928</v>
      </c>
      <c r="D977" s="26" t="s">
        <v>1016</v>
      </c>
      <c r="E977" s="27" t="s">
        <v>1916</v>
      </c>
      <c r="F977" s="22" t="s">
        <v>1831</v>
      </c>
      <c r="G977" s="17" t="str">
        <f>_xlfn.XLOOKUP(D977,'[7]AGUSTUS 2026'!$B:$B,'[7]AGUSTUS 2026'!$I:$I,"Tidak Ditemukan")</f>
        <v>PAIMUN</v>
      </c>
      <c r="H977" s="18" t="str">
        <f>_xlfn.XLOOKUP(D977,[11]sheet!$B:$B,[11]sheet!$A:$A,0)</f>
        <v>PWJ01</v>
      </c>
    </row>
    <row r="978" spans="2:8">
      <c r="B978" s="24" t="s">
        <v>927</v>
      </c>
      <c r="C978" s="25" t="s">
        <v>928</v>
      </c>
      <c r="D978" s="26" t="s">
        <v>1017</v>
      </c>
      <c r="E978" s="27" t="s">
        <v>1916</v>
      </c>
      <c r="F978" s="22" t="s">
        <v>1831</v>
      </c>
      <c r="G978" s="17" t="str">
        <f>_xlfn.XLOOKUP(D978,'[7]AGUSTUS 2026'!$B:$B,'[7]AGUSTUS 2026'!$I:$I,"Tidak Ditemukan")</f>
        <v>PAIMUN</v>
      </c>
      <c r="H978" s="18" t="str">
        <f>_xlfn.XLOOKUP(D978,[11]sheet!$B:$B,[11]sheet!$A:$A,0)</f>
        <v>PWJ03</v>
      </c>
    </row>
    <row r="979" spans="2:8">
      <c r="B979" s="24" t="s">
        <v>927</v>
      </c>
      <c r="C979" s="25" t="s">
        <v>928</v>
      </c>
      <c r="D979" s="26" t="s">
        <v>1018</v>
      </c>
      <c r="E979" s="27" t="s">
        <v>1916</v>
      </c>
      <c r="F979" s="22" t="s">
        <v>1831</v>
      </c>
      <c r="G979" s="17" t="str">
        <f>_xlfn.XLOOKUP(D979,'[7]AGUSTUS 2026'!$B:$B,'[7]AGUSTUS 2026'!$I:$I,"Tidak Ditemukan")</f>
        <v>PAIMUN</v>
      </c>
      <c r="H979" s="18" t="str">
        <f>_xlfn.XLOOKUP(D979,[11]sheet!$B:$B,[11]sheet!$A:$A,0)</f>
        <v>PWJ04</v>
      </c>
    </row>
    <row r="980" spans="2:8">
      <c r="B980" s="24" t="s">
        <v>927</v>
      </c>
      <c r="C980" s="25" t="s">
        <v>928</v>
      </c>
      <c r="D980" s="26" t="s">
        <v>1019</v>
      </c>
      <c r="E980" s="27" t="s">
        <v>1916</v>
      </c>
      <c r="F980" s="22" t="s">
        <v>1831</v>
      </c>
      <c r="G980" s="17" t="str">
        <f>_xlfn.XLOOKUP(D980,'[7]AGUSTUS 2026'!$B:$B,'[7]AGUSTUS 2026'!$I:$I,"Tidak Ditemukan")</f>
        <v>PAIMUN</v>
      </c>
      <c r="H980" s="18" t="str">
        <f>_xlfn.XLOOKUP(D980,[11]sheet!$B:$B,[11]sheet!$A:$A,0)</f>
        <v>PWJ05</v>
      </c>
    </row>
    <row r="981" spans="2:8">
      <c r="B981" s="24" t="s">
        <v>927</v>
      </c>
      <c r="C981" s="25" t="s">
        <v>928</v>
      </c>
      <c r="D981" s="26" t="s">
        <v>1020</v>
      </c>
      <c r="E981" s="27" t="s">
        <v>1916</v>
      </c>
      <c r="F981" s="22" t="s">
        <v>1831</v>
      </c>
      <c r="G981" s="17" t="str">
        <f>_xlfn.XLOOKUP(D981,'[7]AGUSTUS 2026'!$B:$B,'[7]AGUSTUS 2026'!$I:$I,"Tidak Ditemukan")</f>
        <v>PAIMUN</v>
      </c>
      <c r="H981" s="18" t="str">
        <f>_xlfn.XLOOKUP(D981,[11]sheet!$B:$B,[11]sheet!$A:$A,0)</f>
        <v>PWJ06</v>
      </c>
    </row>
    <row r="982" spans="2:8">
      <c r="B982" s="24" t="s">
        <v>927</v>
      </c>
      <c r="C982" s="25" t="s">
        <v>928</v>
      </c>
      <c r="D982" s="26" t="s">
        <v>1021</v>
      </c>
      <c r="E982" s="27" t="s">
        <v>1916</v>
      </c>
      <c r="F982" s="22" t="s">
        <v>1831</v>
      </c>
      <c r="G982" s="17" t="str">
        <f>_xlfn.XLOOKUP(D982,'[7]AGUSTUS 2026'!$B:$B,'[7]AGUSTUS 2026'!$I:$I,"Tidak Ditemukan")</f>
        <v>PAIMUN</v>
      </c>
      <c r="H982" s="18" t="str">
        <f>_xlfn.XLOOKUP(D982,[11]sheet!$B:$B,[11]sheet!$A:$A,0)</f>
        <v>PWJ07</v>
      </c>
    </row>
    <row r="983" spans="2:8">
      <c r="B983" s="24" t="s">
        <v>927</v>
      </c>
      <c r="C983" s="25" t="s">
        <v>928</v>
      </c>
      <c r="D983" s="26" t="s">
        <v>1022</v>
      </c>
      <c r="E983" s="27" t="s">
        <v>1916</v>
      </c>
      <c r="F983" s="22" t="s">
        <v>1829</v>
      </c>
      <c r="G983" s="17" t="str">
        <f>_xlfn.XLOOKUP(D983,'[7]AGUSTUS 2026'!$B:$B,'[7]AGUSTUS 2026'!$I:$I,"Tidak Ditemukan")</f>
        <v>FARIS JAGAD SANTOSA</v>
      </c>
      <c r="H983" s="18" t="str">
        <f>_xlfn.XLOOKUP(D983,[11]sheet!$B:$B,[11]sheet!$A:$A,0)</f>
        <v>SLM01</v>
      </c>
    </row>
    <row r="984" spans="2:8">
      <c r="B984" s="24" t="s">
        <v>927</v>
      </c>
      <c r="C984" s="25" t="s">
        <v>928</v>
      </c>
      <c r="D984" s="26" t="s">
        <v>1023</v>
      </c>
      <c r="E984" s="27" t="s">
        <v>1916</v>
      </c>
      <c r="F984" s="22" t="s">
        <v>1829</v>
      </c>
      <c r="G984" s="17" t="str">
        <f>_xlfn.XLOOKUP(D984,'[7]AGUSTUS 2026'!$B:$B,'[7]AGUSTUS 2026'!$I:$I,"Tidak Ditemukan")</f>
        <v>RASTO ZANU MUBIARTO</v>
      </c>
      <c r="H984" s="18" t="str">
        <f>_xlfn.XLOOKUP(D984,[11]sheet!$B:$B,[11]sheet!$A:$A,0)</f>
        <v>SLM02</v>
      </c>
    </row>
    <row r="985" spans="2:8">
      <c r="B985" s="24" t="s">
        <v>927</v>
      </c>
      <c r="C985" s="25" t="s">
        <v>928</v>
      </c>
      <c r="D985" s="26" t="s">
        <v>1024</v>
      </c>
      <c r="E985" s="27" t="s">
        <v>1916</v>
      </c>
      <c r="F985" s="22" t="s">
        <v>1829</v>
      </c>
      <c r="G985" s="17" t="str">
        <f>_xlfn.XLOOKUP(D985,'[7]AGUSTUS 2026'!$B:$B,'[7]AGUSTUS 2026'!$I:$I,"Tidak Ditemukan")</f>
        <v>FARIS JAGAD SANTOSA</v>
      </c>
      <c r="H985" s="18" t="str">
        <f>_xlfn.XLOOKUP(D985,[11]sheet!$B:$B,[11]sheet!$A:$A,0)</f>
        <v>SLM03</v>
      </c>
    </row>
    <row r="986" spans="2:8">
      <c r="B986" s="24" t="s">
        <v>927</v>
      </c>
      <c r="C986" s="25" t="s">
        <v>928</v>
      </c>
      <c r="D986" s="26" t="s">
        <v>1025</v>
      </c>
      <c r="E986" s="27" t="s">
        <v>1916</v>
      </c>
      <c r="F986" s="22" t="s">
        <v>1829</v>
      </c>
      <c r="G986" s="17" t="str">
        <f>_xlfn.XLOOKUP(D986,'[7]AGUSTUS 2026'!$B:$B,'[7]AGUSTUS 2026'!$I:$I,"Tidak Ditemukan")</f>
        <v>RASTO ZANU MUBIARTO</v>
      </c>
      <c r="H986" s="18" t="str">
        <f>_xlfn.XLOOKUP(D986,[11]sheet!$B:$B,[11]sheet!$A:$A,0)</f>
        <v>SLM03A</v>
      </c>
    </row>
    <row r="987" spans="2:8">
      <c r="B987" s="24" t="s">
        <v>927</v>
      </c>
      <c r="C987" s="25" t="s">
        <v>928</v>
      </c>
      <c r="D987" s="26" t="s">
        <v>1026</v>
      </c>
      <c r="E987" s="27" t="s">
        <v>1916</v>
      </c>
      <c r="F987" s="22" t="s">
        <v>1829</v>
      </c>
      <c r="G987" s="17" t="str">
        <f>_xlfn.XLOOKUP(D987,'[7]AGUSTUS 2026'!$B:$B,'[7]AGUSTUS 2026'!$I:$I,"Tidak Ditemukan")</f>
        <v>RASTO ZANU MUBIARTO</v>
      </c>
      <c r="H987" s="18" t="str">
        <f>_xlfn.XLOOKUP(D987,[11]sheet!$B:$B,[11]sheet!$A:$A,0)</f>
        <v>SLM04</v>
      </c>
    </row>
    <row r="988" spans="2:8">
      <c r="B988" s="24" t="s">
        <v>927</v>
      </c>
      <c r="C988" s="25" t="s">
        <v>928</v>
      </c>
      <c r="D988" s="26" t="s">
        <v>1027</v>
      </c>
      <c r="E988" s="27" t="s">
        <v>1916</v>
      </c>
      <c r="F988" s="22" t="s">
        <v>1829</v>
      </c>
      <c r="G988" s="17" t="str">
        <f>_xlfn.XLOOKUP(D988,'[7]AGUSTUS 2026'!$B:$B,'[7]AGUSTUS 2026'!$I:$I,"Tidak Ditemukan")</f>
        <v>FARIS JAGAD SANTOSA</v>
      </c>
      <c r="H988" s="18" t="str">
        <f>_xlfn.XLOOKUP(D988,[11]sheet!$B:$B,[11]sheet!$A:$A,0)</f>
        <v>SLM05</v>
      </c>
    </row>
    <row r="989" spans="2:8">
      <c r="B989" s="24" t="s">
        <v>927</v>
      </c>
      <c r="C989" s="25" t="s">
        <v>928</v>
      </c>
      <c r="D989" s="26" t="s">
        <v>1028</v>
      </c>
      <c r="E989" s="27" t="s">
        <v>1916</v>
      </c>
      <c r="F989" s="22" t="s">
        <v>1829</v>
      </c>
      <c r="G989" s="17" t="str">
        <f>_xlfn.XLOOKUP(D989,'[7]AGUSTUS 2026'!$B:$B,'[7]AGUSTUS 2026'!$I:$I,"Tidak Ditemukan")</f>
        <v>FARIS JAGAD SANTOSA</v>
      </c>
      <c r="H989" s="18" t="str">
        <f>_xlfn.XLOOKUP(D989,[11]sheet!$B:$B,[11]sheet!$A:$A,0)</f>
        <v>SLM06</v>
      </c>
    </row>
    <row r="990" spans="2:8">
      <c r="B990" s="24" t="s">
        <v>927</v>
      </c>
      <c r="C990" s="25" t="s">
        <v>928</v>
      </c>
      <c r="D990" s="26" t="s">
        <v>1029</v>
      </c>
      <c r="E990" s="27" t="s">
        <v>1916</v>
      </c>
      <c r="F990" s="22" t="s">
        <v>1829</v>
      </c>
      <c r="G990" s="17" t="str">
        <f>_xlfn.XLOOKUP(D990,'[7]AGUSTUS 2026'!$B:$B,'[7]AGUSTUS 2026'!$I:$I,"Tidak Ditemukan")</f>
        <v>FARIS JAGAD SANTOSA</v>
      </c>
      <c r="H990" s="18" t="str">
        <f>_xlfn.XLOOKUP(D990,[11]sheet!$B:$B,[11]sheet!$A:$A,0)</f>
        <v>SLM09</v>
      </c>
    </row>
    <row r="991" spans="2:8">
      <c r="B991" s="24" t="s">
        <v>927</v>
      </c>
      <c r="C991" s="25" t="s">
        <v>928</v>
      </c>
      <c r="D991" s="26" t="s">
        <v>1030</v>
      </c>
      <c r="E991" s="27" t="s">
        <v>1916</v>
      </c>
      <c r="F991" s="22" t="s">
        <v>1829</v>
      </c>
      <c r="G991" s="17" t="str">
        <f>_xlfn.XLOOKUP(D991,'[7]AGUSTUS 2026'!$B:$B,'[7]AGUSTUS 2026'!$I:$I,"Tidak Ditemukan")</f>
        <v>FARIS JAGAD SANTOSA</v>
      </c>
      <c r="H991" s="18" t="str">
        <f>_xlfn.XLOOKUP(D991,[11]sheet!$B:$B,[11]sheet!$A:$A,0)</f>
        <v>SLM10</v>
      </c>
    </row>
    <row r="992" spans="2:8">
      <c r="B992" s="24" t="s">
        <v>927</v>
      </c>
      <c r="C992" s="25" t="s">
        <v>928</v>
      </c>
      <c r="D992" s="26" t="s">
        <v>1031</v>
      </c>
      <c r="E992" s="27" t="s">
        <v>1916</v>
      </c>
      <c r="F992" s="22" t="s">
        <v>1829</v>
      </c>
      <c r="G992" s="17" t="str">
        <f>_xlfn.XLOOKUP(D992,'[7]AGUSTUS 2026'!$B:$B,'[7]AGUSTUS 2026'!$I:$I,"Tidak Ditemukan")</f>
        <v>RASTO ZANU MUBIARTO</v>
      </c>
      <c r="H992" s="18" t="str">
        <f>_xlfn.XLOOKUP(D992,[11]sheet!$B:$B,[11]sheet!$A:$A,0)</f>
        <v>SLM10A</v>
      </c>
    </row>
    <row r="993" spans="2:8">
      <c r="B993" s="24" t="s">
        <v>927</v>
      </c>
      <c r="C993" s="25" t="s">
        <v>928</v>
      </c>
      <c r="D993" s="26" t="s">
        <v>1032</v>
      </c>
      <c r="E993" s="27" t="s">
        <v>1916</v>
      </c>
      <c r="F993" s="22" t="s">
        <v>1829</v>
      </c>
      <c r="G993" s="17" t="str">
        <f>_xlfn.XLOOKUP(D993,'[7]AGUSTUS 2026'!$B:$B,'[7]AGUSTUS 2026'!$I:$I,"Tidak Ditemukan")</f>
        <v>RASTO ZANU MUBIARTO</v>
      </c>
      <c r="H993" s="18" t="str">
        <f>_xlfn.XLOOKUP(D993,[11]sheet!$B:$B,[11]sheet!$A:$A,0)</f>
        <v>SLM11</v>
      </c>
    </row>
    <row r="994" spans="2:8">
      <c r="B994" s="24" t="s">
        <v>927</v>
      </c>
      <c r="C994" s="25" t="s">
        <v>928</v>
      </c>
      <c r="D994" s="26" t="s">
        <v>1033</v>
      </c>
      <c r="E994" s="27" t="s">
        <v>1916</v>
      </c>
      <c r="F994" s="22" t="s">
        <v>1829</v>
      </c>
      <c r="G994" s="17" t="str">
        <f>_xlfn.XLOOKUP(D994,'[7]AGUSTUS 2026'!$B:$B,'[7]AGUSTUS 2026'!$I:$I,"Tidak Ditemukan")</f>
        <v>FARIS JAGAD SANTOSA</v>
      </c>
      <c r="H994" s="18" t="str">
        <f>_xlfn.XLOOKUP(D994,[11]sheet!$B:$B,[11]sheet!$A:$A,0)</f>
        <v>SLM12</v>
      </c>
    </row>
    <row r="995" spans="2:8">
      <c r="B995" s="24" t="s">
        <v>927</v>
      </c>
      <c r="C995" s="25" t="s">
        <v>928</v>
      </c>
      <c r="D995" s="26" t="s">
        <v>1034</v>
      </c>
      <c r="E995" s="27" t="s">
        <v>1916</v>
      </c>
      <c r="F995" s="22" t="s">
        <v>1829</v>
      </c>
      <c r="G995" s="17" t="str">
        <f>_xlfn.XLOOKUP(D995,'[7]AGUSTUS 2026'!$B:$B,'[7]AGUSTUS 2026'!$I:$I,"Tidak Ditemukan")</f>
        <v>FARIS JAGAD SANTOSA</v>
      </c>
      <c r="H995" s="18" t="str">
        <f>_xlfn.XLOOKUP(D995,[11]sheet!$B:$B,[11]sheet!$A:$A,0)</f>
        <v>SLM15</v>
      </c>
    </row>
    <row r="996" spans="2:8">
      <c r="B996" s="24" t="s">
        <v>927</v>
      </c>
      <c r="C996" s="25" t="s">
        <v>928</v>
      </c>
      <c r="D996" s="26" t="s">
        <v>1035</v>
      </c>
      <c r="E996" s="27" t="s">
        <v>1916</v>
      </c>
      <c r="F996" s="22" t="s">
        <v>1829</v>
      </c>
      <c r="G996" s="17" t="str">
        <f>_xlfn.XLOOKUP(D996,'[7]AGUSTUS 2026'!$B:$B,'[7]AGUSTUS 2026'!$I:$I,"Tidak Ditemukan")</f>
        <v>FARIS JAGAD SANTOSA</v>
      </c>
      <c r="H996" s="18" t="str">
        <f>_xlfn.XLOOKUP(D996,[11]sheet!$B:$B,[11]sheet!$A:$A,0)</f>
        <v>SLM17A</v>
      </c>
    </row>
    <row r="997" spans="2:8">
      <c r="B997" s="24" t="s">
        <v>927</v>
      </c>
      <c r="C997" s="25" t="s">
        <v>928</v>
      </c>
      <c r="D997" s="26" t="s">
        <v>1036</v>
      </c>
      <c r="E997" s="27" t="s">
        <v>1916</v>
      </c>
      <c r="F997" s="22" t="s">
        <v>1829</v>
      </c>
      <c r="G997" s="17" t="str">
        <f>_xlfn.XLOOKUP(D997,'[7]AGUSTUS 2026'!$B:$B,'[7]AGUSTUS 2026'!$I:$I,"Tidak Ditemukan")</f>
        <v>RASTO ZANU MUBIARTO</v>
      </c>
      <c r="H997" s="18" t="str">
        <f>_xlfn.XLOOKUP(D997,[11]sheet!$B:$B,[11]sheet!$A:$A,0)</f>
        <v>SLM20</v>
      </c>
    </row>
    <row r="998" spans="2:8">
      <c r="B998" s="24" t="s">
        <v>927</v>
      </c>
      <c r="C998" s="25" t="s">
        <v>928</v>
      </c>
      <c r="D998" s="26" t="s">
        <v>1037</v>
      </c>
      <c r="E998" s="27" t="s">
        <v>1916</v>
      </c>
      <c r="F998" s="22" t="s">
        <v>1829</v>
      </c>
      <c r="G998" s="17" t="str">
        <f>_xlfn.XLOOKUP(D998,'[7]AGUSTUS 2026'!$B:$B,'[7]AGUSTUS 2026'!$I:$I,"Tidak Ditemukan")</f>
        <v>RASTO ZANU MUBIARTO</v>
      </c>
      <c r="H998" s="18" t="str">
        <f>_xlfn.XLOOKUP(D998,[11]sheet!$B:$B,[11]sheet!$A:$A,0)</f>
        <v>SLM21</v>
      </c>
    </row>
    <row r="999" spans="2:8">
      <c r="B999" s="24" t="s">
        <v>927</v>
      </c>
      <c r="C999" s="25" t="s">
        <v>928</v>
      </c>
      <c r="D999" s="26" t="s">
        <v>1038</v>
      </c>
      <c r="E999" s="27" t="s">
        <v>1916</v>
      </c>
      <c r="F999" s="22" t="s">
        <v>1829</v>
      </c>
      <c r="G999" s="17" t="str">
        <f>_xlfn.XLOOKUP(D999,'[7]AGUSTUS 2026'!$B:$B,'[7]AGUSTUS 2026'!$I:$I,"Tidak Ditemukan")</f>
        <v>RASTO ZANU MUBIARTO</v>
      </c>
      <c r="H999" s="18" t="str">
        <f>_xlfn.XLOOKUP(D999,[11]sheet!$B:$B,[11]sheet!$A:$A,0)</f>
        <v>SLM22</v>
      </c>
    </row>
    <row r="1000" spans="2:8">
      <c r="B1000" s="24" t="s">
        <v>927</v>
      </c>
      <c r="C1000" s="25" t="s">
        <v>928</v>
      </c>
      <c r="D1000" s="26" t="s">
        <v>1039</v>
      </c>
      <c r="E1000" s="27" t="s">
        <v>1916</v>
      </c>
      <c r="F1000" s="22" t="s">
        <v>1829</v>
      </c>
      <c r="G1000" s="17" t="str">
        <f>_xlfn.XLOOKUP(D1000,'[7]AGUSTUS 2026'!$B:$B,'[7]AGUSTUS 2026'!$I:$I,"Tidak Ditemukan")</f>
        <v>FARIS JAGAD SANTOSA</v>
      </c>
      <c r="H1000" s="18" t="str">
        <f>_xlfn.XLOOKUP(D1000,[11]sheet!$B:$B,[11]sheet!$A:$A,0)</f>
        <v>SLM23</v>
      </c>
    </row>
    <row r="1001" spans="2:8">
      <c r="B1001" s="24" t="s">
        <v>927</v>
      </c>
      <c r="C1001" s="25" t="s">
        <v>928</v>
      </c>
      <c r="D1001" s="26" t="s">
        <v>1040</v>
      </c>
      <c r="E1001" s="27" t="s">
        <v>1916</v>
      </c>
      <c r="F1001" s="22" t="s">
        <v>1830</v>
      </c>
      <c r="G1001" s="17" t="str">
        <f>_xlfn.XLOOKUP(D1001,'[7]AGUSTUS 2026'!$B:$B,'[7]AGUSTUS 2026'!$I:$I,"Tidak Ditemukan")</f>
        <v>OKI WILLYANTO</v>
      </c>
      <c r="H1001" s="18" t="str">
        <f>_xlfn.XLOOKUP(D1001,[11]sheet!$B:$B,[11]sheet!$A:$A,0)</f>
        <v>SOC01</v>
      </c>
    </row>
    <row r="1002" spans="2:8">
      <c r="B1002" s="24" t="s">
        <v>927</v>
      </c>
      <c r="C1002" s="25" t="s">
        <v>928</v>
      </c>
      <c r="D1002" s="26" t="s">
        <v>1041</v>
      </c>
      <c r="E1002" s="27" t="s">
        <v>1916</v>
      </c>
      <c r="F1002" s="22" t="s">
        <v>1830</v>
      </c>
      <c r="G1002" s="17" t="str">
        <f>_xlfn.XLOOKUP(D1002,'[7]AGUSTUS 2026'!$B:$B,'[7]AGUSTUS 2026'!$I:$I,"Tidak Ditemukan")</f>
        <v>MUHAMMAD CHAIRIL ANAM</v>
      </c>
      <c r="H1002" s="18" t="str">
        <f>_xlfn.XLOOKUP(D1002,[11]sheet!$B:$B,[11]sheet!$A:$A,0)</f>
        <v>SOC04</v>
      </c>
    </row>
    <row r="1003" spans="2:8">
      <c r="B1003" s="24" t="s">
        <v>927</v>
      </c>
      <c r="C1003" s="25" t="s">
        <v>928</v>
      </c>
      <c r="D1003" s="26" t="s">
        <v>1042</v>
      </c>
      <c r="E1003" s="27" t="s">
        <v>1916</v>
      </c>
      <c r="F1003" s="22" t="s">
        <v>1830</v>
      </c>
      <c r="G1003" s="17" t="str">
        <f>_xlfn.XLOOKUP(D1003,'[7]AGUSTUS 2026'!$B:$B,'[7]AGUSTUS 2026'!$I:$I,"Tidak Ditemukan")</f>
        <v>FAJAR MAFAZAKI</v>
      </c>
      <c r="H1003" s="18" t="str">
        <f>_xlfn.XLOOKUP(D1003,[11]sheet!$B:$B,[11]sheet!$A:$A,0)</f>
        <v>SOC06</v>
      </c>
    </row>
    <row r="1004" spans="2:8">
      <c r="B1004" s="24" t="s">
        <v>927</v>
      </c>
      <c r="C1004" s="25" t="s">
        <v>928</v>
      </c>
      <c r="D1004" s="26" t="s">
        <v>1043</v>
      </c>
      <c r="E1004" s="27" t="s">
        <v>1916</v>
      </c>
      <c r="F1004" s="22" t="s">
        <v>1830</v>
      </c>
      <c r="G1004" s="17" t="str">
        <f>_xlfn.XLOOKUP(D1004,'[7]AGUSTUS 2026'!$B:$B,'[7]AGUSTUS 2026'!$I:$I,"Tidak Ditemukan")</f>
        <v>FAJAR MAFAZAKI</v>
      </c>
      <c r="H1004" s="18" t="str">
        <f>_xlfn.XLOOKUP(D1004,[11]sheet!$B:$B,[11]sheet!$A:$A,0)</f>
        <v>SOC09</v>
      </c>
    </row>
    <row r="1005" spans="2:8">
      <c r="B1005" s="24" t="s">
        <v>927</v>
      </c>
      <c r="C1005" s="25" t="s">
        <v>928</v>
      </c>
      <c r="D1005" s="26" t="s">
        <v>1044</v>
      </c>
      <c r="E1005" s="27" t="s">
        <v>1916</v>
      </c>
      <c r="F1005" s="22" t="s">
        <v>1830</v>
      </c>
      <c r="G1005" s="17" t="str">
        <f>_xlfn.XLOOKUP(D1005,'[7]AGUSTUS 2026'!$B:$B,'[7]AGUSTUS 2026'!$I:$I,"Tidak Ditemukan")</f>
        <v>OKI WILLYANTO</v>
      </c>
      <c r="H1005" s="18" t="str">
        <f>_xlfn.XLOOKUP(D1005,[11]sheet!$B:$B,[11]sheet!$A:$A,0)</f>
        <v>SOC10</v>
      </c>
    </row>
    <row r="1006" spans="2:8">
      <c r="B1006" s="24" t="s">
        <v>927</v>
      </c>
      <c r="C1006" s="25" t="s">
        <v>928</v>
      </c>
      <c r="D1006" s="26" t="s">
        <v>1045</v>
      </c>
      <c r="E1006" s="27" t="s">
        <v>1916</v>
      </c>
      <c r="F1006" s="22" t="s">
        <v>1830</v>
      </c>
      <c r="G1006" s="17" t="str">
        <f>_xlfn.XLOOKUP(D1006,'[7]AGUSTUS 2026'!$B:$B,'[7]AGUSTUS 2026'!$I:$I,"Tidak Ditemukan")</f>
        <v>FAJAR MAFAZAKI</v>
      </c>
      <c r="H1006" s="18" t="str">
        <f>_xlfn.XLOOKUP(D1006,[11]sheet!$B:$B,[11]sheet!$A:$A,0)</f>
        <v>SOC12</v>
      </c>
    </row>
    <row r="1007" spans="2:8">
      <c r="B1007" s="24" t="s">
        <v>927</v>
      </c>
      <c r="C1007" s="25" t="s">
        <v>928</v>
      </c>
      <c r="D1007" s="26" t="s">
        <v>1046</v>
      </c>
      <c r="E1007" s="27" t="s">
        <v>1916</v>
      </c>
      <c r="F1007" s="22" t="s">
        <v>1830</v>
      </c>
      <c r="G1007" s="17" t="str">
        <f>_xlfn.XLOOKUP(D1007,'[7]AGUSTUS 2026'!$B:$B,'[7]AGUSTUS 2026'!$I:$I,"Tidak Ditemukan")</f>
        <v>FAJAR MAFAZAKI</v>
      </c>
      <c r="H1007" s="18" t="str">
        <f>_xlfn.XLOOKUP(D1007,[11]sheet!$B:$B,[11]sheet!$A:$A,0)</f>
        <v>SOC13</v>
      </c>
    </row>
    <row r="1008" spans="2:8">
      <c r="B1008" s="24" t="s">
        <v>927</v>
      </c>
      <c r="C1008" s="25" t="s">
        <v>928</v>
      </c>
      <c r="D1008" s="26" t="s">
        <v>1047</v>
      </c>
      <c r="E1008" s="27" t="s">
        <v>1916</v>
      </c>
      <c r="F1008" s="22" t="s">
        <v>1830</v>
      </c>
      <c r="G1008" s="17" t="str">
        <f>_xlfn.XLOOKUP(D1008,'[7]AGUSTUS 2026'!$B:$B,'[7]AGUSTUS 2026'!$I:$I,"Tidak Ditemukan")</f>
        <v>FAJAR MAFAZAKI</v>
      </c>
      <c r="H1008" s="18" t="str">
        <f>_xlfn.XLOOKUP(D1008,[11]sheet!$B:$B,[11]sheet!$A:$A,0)</f>
        <v>SOC14</v>
      </c>
    </row>
    <row r="1009" spans="2:8">
      <c r="B1009" s="24" t="s">
        <v>927</v>
      </c>
      <c r="C1009" s="25" t="s">
        <v>928</v>
      </c>
      <c r="D1009" s="26" t="s">
        <v>1048</v>
      </c>
      <c r="E1009" s="27" t="s">
        <v>1916</v>
      </c>
      <c r="F1009" s="22" t="s">
        <v>1830</v>
      </c>
      <c r="G1009" s="17" t="str">
        <f>_xlfn.XLOOKUP(D1009,'[7]AGUSTUS 2026'!$B:$B,'[7]AGUSTUS 2026'!$I:$I,"Tidak Ditemukan")</f>
        <v>FAJAR MAFAZAKI</v>
      </c>
      <c r="H1009" s="18" t="str">
        <f>_xlfn.XLOOKUP(D1009,[11]sheet!$B:$B,[11]sheet!$A:$A,0)</f>
        <v>SOC15</v>
      </c>
    </row>
    <row r="1010" spans="2:8">
      <c r="B1010" s="24" t="s">
        <v>927</v>
      </c>
      <c r="C1010" s="25" t="s">
        <v>928</v>
      </c>
      <c r="D1010" s="26" t="s">
        <v>1049</v>
      </c>
      <c r="E1010" s="27" t="s">
        <v>1916</v>
      </c>
      <c r="F1010" s="22" t="s">
        <v>1830</v>
      </c>
      <c r="G1010" s="17" t="str">
        <f>_xlfn.XLOOKUP(D1010,'[7]AGUSTUS 2026'!$B:$B,'[7]AGUSTUS 2026'!$I:$I,"Tidak Ditemukan")</f>
        <v>FAJAR MAFAZAKI</v>
      </c>
      <c r="H1010" s="18" t="str">
        <f>_xlfn.XLOOKUP(D1010,[11]sheet!$B:$B,[11]sheet!$A:$A,0)</f>
        <v>SOC16</v>
      </c>
    </row>
    <row r="1011" spans="2:8">
      <c r="B1011" s="24" t="s">
        <v>927</v>
      </c>
      <c r="C1011" s="25" t="s">
        <v>928</v>
      </c>
      <c r="D1011" s="26" t="s">
        <v>1050</v>
      </c>
      <c r="E1011" s="27" t="s">
        <v>1916</v>
      </c>
      <c r="F1011" s="22" t="s">
        <v>1830</v>
      </c>
      <c r="G1011" s="17" t="str">
        <f>_xlfn.XLOOKUP(D1011,'[7]AGUSTUS 2026'!$B:$B,'[7]AGUSTUS 2026'!$I:$I,"Tidak Ditemukan")</f>
        <v>FAJAR MAFAZAKI</v>
      </c>
      <c r="H1011" s="18" t="str">
        <f>_xlfn.XLOOKUP(D1011,[11]sheet!$B:$B,[11]sheet!$A:$A,0)</f>
        <v>SOC17</v>
      </c>
    </row>
    <row r="1012" spans="2:8">
      <c r="B1012" s="24" t="s">
        <v>927</v>
      </c>
      <c r="C1012" s="25" t="s">
        <v>928</v>
      </c>
      <c r="D1012" s="26" t="s">
        <v>1051</v>
      </c>
      <c r="E1012" s="27" t="s">
        <v>1916</v>
      </c>
      <c r="F1012" s="22" t="s">
        <v>1830</v>
      </c>
      <c r="G1012" s="17" t="str">
        <f>_xlfn.XLOOKUP(D1012,'[7]AGUSTUS 2026'!$B:$B,'[7]AGUSTUS 2026'!$I:$I,"Tidak Ditemukan")</f>
        <v>OKI WILLYANTO</v>
      </c>
      <c r="H1012" s="18" t="str">
        <f>_xlfn.XLOOKUP(D1012,[11]sheet!$B:$B,[11]sheet!$A:$A,0)</f>
        <v>SOC18</v>
      </c>
    </row>
    <row r="1013" spans="2:8">
      <c r="B1013" s="24" t="s">
        <v>927</v>
      </c>
      <c r="C1013" s="25" t="s">
        <v>928</v>
      </c>
      <c r="D1013" s="26" t="s">
        <v>1052</v>
      </c>
      <c r="E1013" s="27" t="s">
        <v>1916</v>
      </c>
      <c r="F1013" s="22" t="s">
        <v>1830</v>
      </c>
      <c r="G1013" s="17" t="str">
        <f>_xlfn.XLOOKUP(D1013,'[7]AGUSTUS 2026'!$B:$B,'[7]AGUSTUS 2026'!$I:$I,"Tidak Ditemukan")</f>
        <v>OKI WILLYANTO</v>
      </c>
      <c r="H1013" s="18" t="str">
        <f>_xlfn.XLOOKUP(D1013,[11]sheet!$B:$B,[11]sheet!$A:$A,0)</f>
        <v>SOC21</v>
      </c>
    </row>
    <row r="1014" spans="2:8">
      <c r="B1014" s="24" t="s">
        <v>927</v>
      </c>
      <c r="C1014" s="25" t="s">
        <v>928</v>
      </c>
      <c r="D1014" s="26" t="s">
        <v>1053</v>
      </c>
      <c r="E1014" s="27" t="s">
        <v>1916</v>
      </c>
      <c r="F1014" s="22" t="s">
        <v>1830</v>
      </c>
      <c r="G1014" s="17" t="str">
        <f>_xlfn.XLOOKUP(D1014,'[7]AGUSTUS 2026'!$B:$B,'[7]AGUSTUS 2026'!$I:$I,"Tidak Ditemukan")</f>
        <v>OKI WILLYANTO</v>
      </c>
      <c r="H1014" s="18" t="str">
        <f>_xlfn.XLOOKUP(D1014,[11]sheet!$B:$B,[11]sheet!$A:$A,0)</f>
        <v>SOC24</v>
      </c>
    </row>
    <row r="1015" spans="2:8">
      <c r="B1015" s="24" t="s">
        <v>927</v>
      </c>
      <c r="C1015" s="25" t="s">
        <v>928</v>
      </c>
      <c r="D1015" s="26" t="s">
        <v>1054</v>
      </c>
      <c r="E1015" s="27" t="s">
        <v>1916</v>
      </c>
      <c r="F1015" s="22" t="s">
        <v>1830</v>
      </c>
      <c r="G1015" s="17" t="str">
        <f>_xlfn.XLOOKUP(D1015,'[7]AGUSTUS 2026'!$B:$B,'[7]AGUSTUS 2026'!$I:$I,"Tidak Ditemukan")</f>
        <v>FAJAR MAFAZAKI</v>
      </c>
      <c r="H1015" s="18" t="str">
        <f>_xlfn.XLOOKUP(D1015,[11]sheet!$B:$B,[11]sheet!$A:$A,0)</f>
        <v>SOC26</v>
      </c>
    </row>
    <row r="1016" spans="2:8">
      <c r="B1016" s="24" t="s">
        <v>927</v>
      </c>
      <c r="C1016" s="25" t="s">
        <v>928</v>
      </c>
      <c r="D1016" s="26" t="s">
        <v>1055</v>
      </c>
      <c r="E1016" s="27" t="s">
        <v>1916</v>
      </c>
      <c r="F1016" s="22" t="s">
        <v>1830</v>
      </c>
      <c r="G1016" s="17" t="str">
        <f>_xlfn.XLOOKUP(D1016,'[7]AGUSTUS 2026'!$B:$B,'[7]AGUSTUS 2026'!$I:$I,"Tidak Ditemukan")</f>
        <v>FAJAR MAFAZAKI</v>
      </c>
      <c r="H1016" s="18" t="str">
        <f>_xlfn.XLOOKUP(D1016,[11]sheet!$B:$B,[11]sheet!$A:$A,0)</f>
        <v>SOC27</v>
      </c>
    </row>
    <row r="1017" spans="2:8">
      <c r="B1017" s="24" t="s">
        <v>927</v>
      </c>
      <c r="C1017" s="25" t="s">
        <v>928</v>
      </c>
      <c r="D1017" s="26" t="s">
        <v>1056</v>
      </c>
      <c r="E1017" s="27" t="s">
        <v>1916</v>
      </c>
      <c r="F1017" s="22" t="s">
        <v>1830</v>
      </c>
      <c r="G1017" s="17" t="str">
        <f>_xlfn.XLOOKUP(D1017,'[7]AGUSTUS 2026'!$B:$B,'[7]AGUSTUS 2026'!$I:$I,"Tidak Ditemukan")</f>
        <v>FERY SAPUTRO</v>
      </c>
      <c r="H1017" s="18" t="str">
        <f>_xlfn.XLOOKUP(D1017,[11]sheet!$B:$B,[11]sheet!$A:$A,0)</f>
        <v>SRN01</v>
      </c>
    </row>
    <row r="1018" spans="2:8">
      <c r="B1018" s="24" t="s">
        <v>927</v>
      </c>
      <c r="C1018" s="25" t="s">
        <v>928</v>
      </c>
      <c r="D1018" s="26" t="s">
        <v>1057</v>
      </c>
      <c r="E1018" s="27" t="s">
        <v>1916</v>
      </c>
      <c r="F1018" s="22" t="s">
        <v>1830</v>
      </c>
      <c r="G1018" s="17" t="str">
        <f>_xlfn.XLOOKUP(D1018,'[7]AGUSTUS 2026'!$B:$B,'[7]AGUSTUS 2026'!$I:$I,"Tidak Ditemukan")</f>
        <v>FERY SAPUTRO</v>
      </c>
      <c r="H1018" s="18" t="str">
        <f>_xlfn.XLOOKUP(D1018,[11]sheet!$B:$B,[11]sheet!$A:$A,0)</f>
        <v>SRN02</v>
      </c>
    </row>
    <row r="1019" spans="2:8">
      <c r="B1019" s="24" t="s">
        <v>927</v>
      </c>
      <c r="C1019" s="25" t="s">
        <v>928</v>
      </c>
      <c r="D1019" s="26" t="s">
        <v>1058</v>
      </c>
      <c r="E1019" s="27" t="s">
        <v>1916</v>
      </c>
      <c r="F1019" s="22" t="s">
        <v>1830</v>
      </c>
      <c r="G1019" s="17" t="str">
        <f>_xlfn.XLOOKUP(D1019,'[7]AGUSTUS 2026'!$B:$B,'[7]AGUSTUS 2026'!$I:$I,"Tidak Ditemukan")</f>
        <v>FERY SAPUTRO</v>
      </c>
      <c r="H1019" s="18" t="str">
        <f>_xlfn.XLOOKUP(D1019,[11]sheet!$B:$B,[11]sheet!$A:$A,0)</f>
        <v>SRN03</v>
      </c>
    </row>
    <row r="1020" spans="2:8">
      <c r="B1020" s="24" t="s">
        <v>927</v>
      </c>
      <c r="C1020" s="25" t="s">
        <v>928</v>
      </c>
      <c r="D1020" s="26" t="s">
        <v>1059</v>
      </c>
      <c r="E1020" s="27" t="s">
        <v>1916</v>
      </c>
      <c r="F1020" s="22" t="s">
        <v>1830</v>
      </c>
      <c r="G1020" s="17" t="str">
        <f>_xlfn.XLOOKUP(D1020,'[7]AGUSTUS 2026'!$B:$B,'[7]AGUSTUS 2026'!$I:$I,"Tidak Ditemukan")</f>
        <v>FERY SAPUTRO</v>
      </c>
      <c r="H1020" s="18" t="str">
        <f>_xlfn.XLOOKUP(D1020,[11]sheet!$B:$B,[11]sheet!$A:$A,0)</f>
        <v>SRN04</v>
      </c>
    </row>
    <row r="1021" spans="2:8">
      <c r="B1021" s="24" t="s">
        <v>927</v>
      </c>
      <c r="C1021" s="25" t="s">
        <v>928</v>
      </c>
      <c r="D1021" s="26" t="s">
        <v>1060</v>
      </c>
      <c r="E1021" s="27" t="s">
        <v>1916</v>
      </c>
      <c r="F1021" s="22" t="s">
        <v>1830</v>
      </c>
      <c r="G1021" s="17" t="str">
        <f>_xlfn.XLOOKUP(D1021,'[7]AGUSTUS 2026'!$B:$B,'[7]AGUSTUS 2026'!$I:$I,"Tidak Ditemukan")</f>
        <v>FERY SAPUTRO</v>
      </c>
      <c r="H1021" s="18" t="str">
        <f>_xlfn.XLOOKUP(D1021,[11]sheet!$B:$B,[11]sheet!$A:$A,0)</f>
        <v>SRN05</v>
      </c>
    </row>
    <row r="1022" spans="2:8">
      <c r="B1022" s="24" t="s">
        <v>927</v>
      </c>
      <c r="C1022" s="25" t="s">
        <v>928</v>
      </c>
      <c r="D1022" s="26" t="s">
        <v>1061</v>
      </c>
      <c r="E1022" s="27" t="s">
        <v>1916</v>
      </c>
      <c r="F1022" s="22" t="s">
        <v>1830</v>
      </c>
      <c r="G1022" s="17" t="str">
        <f>_xlfn.XLOOKUP(D1022,'[7]AGUSTUS 2026'!$B:$B,'[7]AGUSTUS 2026'!$I:$I,"Tidak Ditemukan")</f>
        <v>FERY SAPUTRO</v>
      </c>
      <c r="H1022" s="18" t="str">
        <f>_xlfn.XLOOKUP(D1022,[11]sheet!$B:$B,[11]sheet!$A:$A,0)</f>
        <v>SRN06</v>
      </c>
    </row>
    <row r="1023" spans="2:8">
      <c r="B1023" s="24" t="s">
        <v>927</v>
      </c>
      <c r="C1023" s="25" t="s">
        <v>928</v>
      </c>
      <c r="D1023" s="26" t="s">
        <v>1062</v>
      </c>
      <c r="E1023" s="27" t="s">
        <v>1916</v>
      </c>
      <c r="F1023" s="22" t="s">
        <v>1830</v>
      </c>
      <c r="G1023" s="17" t="str">
        <f>_xlfn.XLOOKUP(D1023,'[7]AGUSTUS 2026'!$B:$B,'[7]AGUSTUS 2026'!$I:$I,"Tidak Ditemukan")</f>
        <v>FERY SAPUTRO</v>
      </c>
      <c r="H1023" s="18" t="str">
        <f>_xlfn.XLOOKUP(D1023,[11]sheet!$B:$B,[11]sheet!$A:$A,0)</f>
        <v>SRN08</v>
      </c>
    </row>
    <row r="1024" spans="2:8">
      <c r="B1024" s="24" t="s">
        <v>927</v>
      </c>
      <c r="C1024" s="25" t="s">
        <v>928</v>
      </c>
      <c r="D1024" s="26" t="s">
        <v>1063</v>
      </c>
      <c r="E1024" s="27" t="s">
        <v>1916</v>
      </c>
      <c r="F1024" s="22" t="s">
        <v>1830</v>
      </c>
      <c r="G1024" s="17" t="str">
        <f>_xlfn.XLOOKUP(D1024,'[7]AGUSTUS 2026'!$B:$B,'[7]AGUSTUS 2026'!$I:$I,"Tidak Ditemukan")</f>
        <v>FERY SAPUTRO</v>
      </c>
      <c r="H1024" s="18" t="str">
        <f>_xlfn.XLOOKUP(D1024,[11]sheet!$B:$B,[11]sheet!$A:$A,0)</f>
        <v>SRN10</v>
      </c>
    </row>
    <row r="1025" spans="2:8">
      <c r="B1025" s="24" t="s">
        <v>927</v>
      </c>
      <c r="C1025" s="25" t="s">
        <v>928</v>
      </c>
      <c r="D1025" s="26" t="s">
        <v>1064</v>
      </c>
      <c r="E1025" s="27" t="s">
        <v>1916</v>
      </c>
      <c r="F1025" s="22" t="s">
        <v>1830</v>
      </c>
      <c r="G1025" s="17" t="str">
        <f>_xlfn.XLOOKUP(D1025,'[7]AGUSTUS 2026'!$B:$B,'[7]AGUSTUS 2026'!$I:$I,"Tidak Ditemukan")</f>
        <v>MUHAMMAD CHAIRIL ANAM</v>
      </c>
      <c r="H1025" s="18" t="str">
        <f>_xlfn.XLOOKUP(D1025,[11]sheet!$B:$B,[11]sheet!$A:$A,0)</f>
        <v>SUJ01</v>
      </c>
    </row>
    <row r="1026" spans="2:8">
      <c r="B1026" s="24" t="s">
        <v>927</v>
      </c>
      <c r="C1026" s="25" t="s">
        <v>928</v>
      </c>
      <c r="D1026" s="26" t="s">
        <v>1065</v>
      </c>
      <c r="E1026" s="27" t="s">
        <v>1916</v>
      </c>
      <c r="F1026" s="22" t="s">
        <v>1830</v>
      </c>
      <c r="G1026" s="17" t="str">
        <f>_xlfn.XLOOKUP(D1026,'[7]AGUSTUS 2026'!$B:$B,'[7]AGUSTUS 2026'!$I:$I,"Tidak Ditemukan")</f>
        <v>MUHAMMAD CHAIRIL ANAM</v>
      </c>
      <c r="H1026" s="18" t="str">
        <f>_xlfn.XLOOKUP(D1026,[11]sheet!$B:$B,[11]sheet!$A:$A,0)</f>
        <v>SUJ02</v>
      </c>
    </row>
    <row r="1027" spans="2:8">
      <c r="B1027" s="24" t="s">
        <v>927</v>
      </c>
      <c r="C1027" s="25" t="s">
        <v>928</v>
      </c>
      <c r="D1027" s="26" t="s">
        <v>1066</v>
      </c>
      <c r="E1027" s="27" t="s">
        <v>1916</v>
      </c>
      <c r="F1027" s="22" t="s">
        <v>1830</v>
      </c>
      <c r="G1027" s="17" t="str">
        <f>_xlfn.XLOOKUP(D1027,'[7]AGUSTUS 2026'!$B:$B,'[7]AGUSTUS 2026'!$I:$I,"Tidak Ditemukan")</f>
        <v>MUHAMMAD CHAIRIL ANAM</v>
      </c>
      <c r="H1027" s="18" t="str">
        <f>_xlfn.XLOOKUP(D1027,[11]sheet!$B:$B,[11]sheet!$A:$A,0)</f>
        <v>SUJ03</v>
      </c>
    </row>
    <row r="1028" spans="2:8">
      <c r="B1028" s="24" t="s">
        <v>927</v>
      </c>
      <c r="C1028" s="25" t="s">
        <v>928</v>
      </c>
      <c r="D1028" s="26" t="s">
        <v>1067</v>
      </c>
      <c r="E1028" s="27" t="s">
        <v>1916</v>
      </c>
      <c r="F1028" s="22" t="s">
        <v>1830</v>
      </c>
      <c r="G1028" s="17" t="str">
        <f>_xlfn.XLOOKUP(D1028,'[7]AGUSTUS 2026'!$B:$B,'[7]AGUSTUS 2026'!$I:$I,"Tidak Ditemukan")</f>
        <v>MUHAMMAD CHAIRIL ANAM</v>
      </c>
      <c r="H1028" s="18" t="str">
        <f>_xlfn.XLOOKUP(D1028,[11]sheet!$B:$B,[11]sheet!$A:$A,0)</f>
        <v>SUJ04</v>
      </c>
    </row>
    <row r="1029" spans="2:8">
      <c r="B1029" s="24" t="s">
        <v>927</v>
      </c>
      <c r="C1029" s="25" t="s">
        <v>928</v>
      </c>
      <c r="D1029" s="26" t="s">
        <v>1068</v>
      </c>
      <c r="E1029" s="27" t="s">
        <v>1916</v>
      </c>
      <c r="F1029" s="22" t="s">
        <v>1830</v>
      </c>
      <c r="G1029" s="17" t="str">
        <f>_xlfn.XLOOKUP(D1029,'[7]AGUSTUS 2026'!$B:$B,'[7]AGUSTUS 2026'!$I:$I,"Tidak Ditemukan")</f>
        <v>MUHAMMAD CHAIRIL ANAM</v>
      </c>
      <c r="H1029" s="18" t="str">
        <f>_xlfn.XLOOKUP(D1029,[11]sheet!$B:$B,[11]sheet!$A:$A,0)</f>
        <v>SUJ06</v>
      </c>
    </row>
    <row r="1030" spans="2:8">
      <c r="B1030" s="24" t="s">
        <v>927</v>
      </c>
      <c r="C1030" s="25" t="s">
        <v>928</v>
      </c>
      <c r="D1030" s="26" t="s">
        <v>1069</v>
      </c>
      <c r="E1030" s="27" t="s">
        <v>1916</v>
      </c>
      <c r="F1030" s="22" t="s">
        <v>1830</v>
      </c>
      <c r="G1030" s="17" t="str">
        <f>_xlfn.XLOOKUP(D1030,'[7]AGUSTUS 2026'!$B:$B,'[7]AGUSTUS 2026'!$I:$I,"Tidak Ditemukan")</f>
        <v>MUHAMMAD CHAIRIL ANAM</v>
      </c>
      <c r="H1030" s="18" t="str">
        <f>_xlfn.XLOOKUP(D1030,[11]sheet!$B:$B,[11]sheet!$A:$A,0)</f>
        <v>SUJ07</v>
      </c>
    </row>
    <row r="1031" spans="2:8">
      <c r="B1031" s="24" t="s">
        <v>927</v>
      </c>
      <c r="C1031" s="25" t="s">
        <v>928</v>
      </c>
      <c r="D1031" s="26" t="s">
        <v>1070</v>
      </c>
      <c r="E1031" s="27" t="s">
        <v>1916</v>
      </c>
      <c r="F1031" s="22" t="s">
        <v>1830</v>
      </c>
      <c r="G1031" s="17" t="str">
        <f>_xlfn.XLOOKUP(D1031,'[7]AGUSTUS 2026'!$B:$B,'[7]AGUSTUS 2026'!$I:$I,"Tidak Ditemukan")</f>
        <v>MUHAMMAD CHAIRIL ANAM</v>
      </c>
      <c r="H1031" s="18" t="str">
        <f>_xlfn.XLOOKUP(D1031,[11]sheet!$B:$B,[11]sheet!$A:$A,0)</f>
        <v>SUJ08</v>
      </c>
    </row>
    <row r="1032" spans="2:8">
      <c r="B1032" s="24" t="s">
        <v>927</v>
      </c>
      <c r="C1032" s="25" t="s">
        <v>928</v>
      </c>
      <c r="D1032" s="26" t="s">
        <v>1071</v>
      </c>
      <c r="E1032" s="27" t="s">
        <v>1916</v>
      </c>
      <c r="F1032" s="22" t="s">
        <v>1830</v>
      </c>
      <c r="G1032" s="17" t="str">
        <f>_xlfn.XLOOKUP(D1032,'[7]AGUSTUS 2026'!$B:$B,'[7]AGUSTUS 2026'!$I:$I,"Tidak Ditemukan")</f>
        <v>MUHAMMAD CHAIRIL ANAM</v>
      </c>
      <c r="H1032" s="18" t="str">
        <f>_xlfn.XLOOKUP(D1032,[11]sheet!$B:$B,[11]sheet!$A:$A,0)</f>
        <v>SUJ09</v>
      </c>
    </row>
    <row r="1033" spans="2:8">
      <c r="B1033" s="24" t="s">
        <v>927</v>
      </c>
      <c r="C1033" s="25" t="s">
        <v>928</v>
      </c>
      <c r="D1033" s="26" t="s">
        <v>1072</v>
      </c>
      <c r="E1033" s="27" t="s">
        <v>1916</v>
      </c>
      <c r="F1033" s="22" t="s">
        <v>1830</v>
      </c>
      <c r="G1033" s="17" t="str">
        <f>_xlfn.XLOOKUP(D1033,'[7]AGUSTUS 2026'!$B:$B,'[7]AGUSTUS 2026'!$I:$I,"Tidak Ditemukan")</f>
        <v>MUHAMMAD CHAIRIL ANAM</v>
      </c>
      <c r="H1033" s="18" t="str">
        <f>_xlfn.XLOOKUP(D1033,[11]sheet!$B:$B,[11]sheet!$A:$A,0)</f>
        <v>SUJ10</v>
      </c>
    </row>
    <row r="1034" spans="2:8">
      <c r="B1034" s="24" t="s">
        <v>927</v>
      </c>
      <c r="C1034" s="25" t="s">
        <v>928</v>
      </c>
      <c r="D1034" s="26" t="s">
        <v>1073</v>
      </c>
      <c r="E1034" s="27" t="s">
        <v>1916</v>
      </c>
      <c r="F1034" s="22" t="s">
        <v>1830</v>
      </c>
      <c r="G1034" s="17" t="str">
        <f>_xlfn.XLOOKUP(D1034,'[7]AGUSTUS 2026'!$B:$B,'[7]AGUSTUS 2026'!$I:$I,"Tidak Ditemukan")</f>
        <v>JOKO NDARU FEBRIYANTO</v>
      </c>
      <c r="H1034" s="18" t="str">
        <f>_xlfn.XLOOKUP(D1034,[11]sheet!$B:$B,[11]sheet!$A:$A,0)</f>
        <v>WGI01</v>
      </c>
    </row>
    <row r="1035" spans="2:8">
      <c r="B1035" s="24" t="s">
        <v>927</v>
      </c>
      <c r="C1035" s="25" t="s">
        <v>928</v>
      </c>
      <c r="D1035" s="26" t="s">
        <v>1074</v>
      </c>
      <c r="E1035" s="27" t="s">
        <v>1916</v>
      </c>
      <c r="F1035" s="22" t="s">
        <v>1830</v>
      </c>
      <c r="G1035" s="17" t="str">
        <f>_xlfn.XLOOKUP(D1035,'[7]AGUSTUS 2026'!$B:$B,'[7]AGUSTUS 2026'!$I:$I,"Tidak Ditemukan")</f>
        <v>JOKO NDARU FEBRIYANTO</v>
      </c>
      <c r="H1035" s="18" t="str">
        <f>_xlfn.XLOOKUP(D1035,[11]sheet!$B:$B,[11]sheet!$A:$A,0)</f>
        <v>WGI03</v>
      </c>
    </row>
    <row r="1036" spans="2:8">
      <c r="B1036" s="24" t="s">
        <v>927</v>
      </c>
      <c r="C1036" s="25" t="s">
        <v>928</v>
      </c>
      <c r="D1036" s="26" t="s">
        <v>1075</v>
      </c>
      <c r="E1036" s="27" t="s">
        <v>1916</v>
      </c>
      <c r="F1036" s="22" t="s">
        <v>1830</v>
      </c>
      <c r="G1036" s="17" t="str">
        <f>_xlfn.XLOOKUP(D1036,'[7]AGUSTUS 2026'!$B:$B,'[7]AGUSTUS 2026'!$I:$I,"Tidak Ditemukan")</f>
        <v>JOKO NDARU FEBRIYANTO</v>
      </c>
      <c r="H1036" s="18" t="str">
        <f>_xlfn.XLOOKUP(D1036,[11]sheet!$B:$B,[11]sheet!$A:$A,0)</f>
        <v>WGI04</v>
      </c>
    </row>
    <row r="1037" spans="2:8">
      <c r="B1037" s="24" t="s">
        <v>927</v>
      </c>
      <c r="C1037" s="25" t="s">
        <v>928</v>
      </c>
      <c r="D1037" s="26" t="s">
        <v>1076</v>
      </c>
      <c r="E1037" s="27" t="s">
        <v>1916</v>
      </c>
      <c r="F1037" s="22" t="s">
        <v>1830</v>
      </c>
      <c r="G1037" s="17" t="str">
        <f>_xlfn.XLOOKUP(D1037,'[7]AGUSTUS 2026'!$B:$B,'[7]AGUSTUS 2026'!$I:$I,"Tidak Ditemukan")</f>
        <v>JOKO NDARU FEBRIYANTO</v>
      </c>
      <c r="H1037" s="18" t="str">
        <f>_xlfn.XLOOKUP(D1037,[11]sheet!$B:$B,[11]sheet!$A:$A,0)</f>
        <v>WGI05</v>
      </c>
    </row>
    <row r="1038" spans="2:8">
      <c r="B1038" s="24" t="s">
        <v>927</v>
      </c>
      <c r="C1038" s="25" t="s">
        <v>928</v>
      </c>
      <c r="D1038" s="26" t="s">
        <v>1077</v>
      </c>
      <c r="E1038" s="27" t="s">
        <v>1916</v>
      </c>
      <c r="F1038" s="22" t="s">
        <v>1830</v>
      </c>
      <c r="G1038" s="17" t="str">
        <f>_xlfn.XLOOKUP(D1038,'[7]AGUSTUS 2026'!$B:$B,'[7]AGUSTUS 2026'!$I:$I,"Tidak Ditemukan")</f>
        <v>JOKO NDARU FEBRIYANTO</v>
      </c>
      <c r="H1038" s="18" t="str">
        <f>_xlfn.XLOOKUP(D1038,[11]sheet!$B:$B,[11]sheet!$A:$A,0)</f>
        <v>WGI06</v>
      </c>
    </row>
    <row r="1039" spans="2:8">
      <c r="B1039" s="24" t="s">
        <v>927</v>
      </c>
      <c r="C1039" s="25" t="s">
        <v>928</v>
      </c>
      <c r="D1039" s="26" t="s">
        <v>1078</v>
      </c>
      <c r="E1039" s="27" t="s">
        <v>1916</v>
      </c>
      <c r="F1039" s="22" t="s">
        <v>1830</v>
      </c>
      <c r="G1039" s="17" t="str">
        <f>_xlfn.XLOOKUP(D1039,'[7]AGUSTUS 2026'!$B:$B,'[7]AGUSTUS 2026'!$I:$I,"Tidak Ditemukan")</f>
        <v>JOKO NDARU FEBRIYANTO</v>
      </c>
      <c r="H1039" s="18" t="str">
        <f>_xlfn.XLOOKUP(D1039,[11]sheet!$B:$B,[11]sheet!$A:$A,0)</f>
        <v>WGI07</v>
      </c>
    </row>
    <row r="1040" spans="2:8">
      <c r="B1040" s="24" t="s">
        <v>927</v>
      </c>
      <c r="C1040" s="25" t="s">
        <v>928</v>
      </c>
      <c r="D1040" s="26" t="s">
        <v>1079</v>
      </c>
      <c r="E1040" s="27" t="s">
        <v>1916</v>
      </c>
      <c r="F1040" s="22" t="s">
        <v>1830</v>
      </c>
      <c r="G1040" s="17" t="str">
        <f>_xlfn.XLOOKUP(D1040,'[7]AGUSTUS 2026'!$B:$B,'[7]AGUSTUS 2026'!$I:$I,"Tidak Ditemukan")</f>
        <v>JOKO NDARU FEBRIYANTO</v>
      </c>
      <c r="H1040" s="18" t="str">
        <f>_xlfn.XLOOKUP(D1040,[11]sheet!$B:$B,[11]sheet!$A:$A,0)</f>
        <v>WGI08</v>
      </c>
    </row>
    <row r="1041" spans="2:8">
      <c r="B1041" s="24" t="s">
        <v>927</v>
      </c>
      <c r="C1041" s="25" t="s">
        <v>928</v>
      </c>
      <c r="D1041" s="26" t="s">
        <v>1080</v>
      </c>
      <c r="E1041" s="27" t="s">
        <v>1916</v>
      </c>
      <c r="F1041" s="22" t="s">
        <v>1830</v>
      </c>
      <c r="G1041" s="17" t="str">
        <f>_xlfn.XLOOKUP(D1041,'[7]AGUSTUS 2026'!$B:$B,'[7]AGUSTUS 2026'!$I:$I,"Tidak Ditemukan")</f>
        <v>JOKO NDARU FEBRIYANTO</v>
      </c>
      <c r="H1041" s="18" t="str">
        <f>_xlfn.XLOOKUP(D1041,[11]sheet!$B:$B,[11]sheet!$A:$A,0)</f>
        <v>WGI11</v>
      </c>
    </row>
    <row r="1042" spans="2:8">
      <c r="B1042" s="24" t="s">
        <v>927</v>
      </c>
      <c r="C1042" s="25" t="s">
        <v>928</v>
      </c>
      <c r="D1042" s="26" t="s">
        <v>1081</v>
      </c>
      <c r="E1042" s="27" t="s">
        <v>1916</v>
      </c>
      <c r="F1042" s="22" t="s">
        <v>1830</v>
      </c>
      <c r="G1042" s="17" t="str">
        <f>_xlfn.XLOOKUP(D1042,'[7]AGUSTUS 2026'!$B:$B,'[7]AGUSTUS 2026'!$I:$I,"Tidak Ditemukan")</f>
        <v>JOKO NDARU FEBRIYANTO</v>
      </c>
      <c r="H1042" s="18" t="str">
        <f>_xlfn.XLOOKUP(D1042,[11]sheet!$B:$B,[11]sheet!$A:$A,0)</f>
        <v>WGI14</v>
      </c>
    </row>
    <row r="1043" spans="2:8">
      <c r="B1043" s="24" t="s">
        <v>927</v>
      </c>
      <c r="C1043" s="25" t="s">
        <v>928</v>
      </c>
      <c r="D1043" s="26" t="s">
        <v>1082</v>
      </c>
      <c r="E1043" s="27" t="s">
        <v>1916</v>
      </c>
      <c r="F1043" s="22" t="s">
        <v>1829</v>
      </c>
      <c r="G1043" s="17" t="str">
        <f>_xlfn.XLOOKUP(D1043,'[7]AGUSTUS 2026'!$B:$B,'[7]AGUSTUS 2026'!$I:$I,"Tidak Ditemukan")</f>
        <v>SURYA DWI J</v>
      </c>
      <c r="H1043" s="18" t="str">
        <f>_xlfn.XLOOKUP(D1043,[11]sheet!$B:$B,[11]sheet!$A:$A,0)</f>
        <v>WNO01</v>
      </c>
    </row>
    <row r="1044" spans="2:8">
      <c r="B1044" s="24" t="s">
        <v>927</v>
      </c>
      <c r="C1044" s="25" t="s">
        <v>928</v>
      </c>
      <c r="D1044" s="26" t="s">
        <v>1083</v>
      </c>
      <c r="E1044" s="27" t="s">
        <v>1916</v>
      </c>
      <c r="F1044" s="22" t="s">
        <v>1829</v>
      </c>
      <c r="G1044" s="17" t="str">
        <f>_xlfn.XLOOKUP(D1044,'[7]AGUSTUS 2026'!$B:$B,'[7]AGUSTUS 2026'!$I:$I,"Tidak Ditemukan")</f>
        <v>SURYA DWI J</v>
      </c>
      <c r="H1044" s="18" t="str">
        <f>_xlfn.XLOOKUP(D1044,[11]sheet!$B:$B,[11]sheet!$A:$A,0)</f>
        <v>WNO02</v>
      </c>
    </row>
    <row r="1045" spans="2:8">
      <c r="B1045" s="24" t="s">
        <v>927</v>
      </c>
      <c r="C1045" s="25" t="s">
        <v>928</v>
      </c>
      <c r="D1045" s="26" t="s">
        <v>1084</v>
      </c>
      <c r="E1045" s="27" t="s">
        <v>1916</v>
      </c>
      <c r="F1045" s="22" t="s">
        <v>1829</v>
      </c>
      <c r="G1045" s="17" t="str">
        <f>_xlfn.XLOOKUP(D1045,'[7]AGUSTUS 2026'!$B:$B,'[7]AGUSTUS 2026'!$I:$I,"Tidak Ditemukan")</f>
        <v>SURYA DWI J</v>
      </c>
      <c r="H1045" s="18" t="str">
        <f>_xlfn.XLOOKUP(D1045,[11]sheet!$B:$B,[11]sheet!$A:$A,0)</f>
        <v>WNO03</v>
      </c>
    </row>
    <row r="1046" spans="2:8">
      <c r="B1046" s="24" t="s">
        <v>1085</v>
      </c>
      <c r="C1046" s="25" t="s">
        <v>1086</v>
      </c>
      <c r="D1046" s="26" t="s">
        <v>1087</v>
      </c>
      <c r="E1046" s="27" t="s">
        <v>1916</v>
      </c>
      <c r="F1046" s="22" t="s">
        <v>1832</v>
      </c>
      <c r="G1046" s="17" t="str">
        <f>_xlfn.XLOOKUP(D1046,[8]Sheet2!$C:$C,[8]Sheet2!$E:$E,"-")</f>
        <v>Fahmi Nur Muhamad</v>
      </c>
      <c r="H1046" s="18" t="str">
        <f>_xlfn.XLOOKUP(D1046,[11]sheet!$B:$B,[11]sheet!$A:$A,0)</f>
        <v>BJE02</v>
      </c>
    </row>
    <row r="1047" spans="2:8">
      <c r="B1047" s="24" t="s">
        <v>1085</v>
      </c>
      <c r="C1047" s="25" t="s">
        <v>1086</v>
      </c>
      <c r="D1047" s="26" t="s">
        <v>1088</v>
      </c>
      <c r="E1047" s="27" t="s">
        <v>1916</v>
      </c>
      <c r="F1047" s="22" t="s">
        <v>1832</v>
      </c>
      <c r="G1047" s="17" t="str">
        <f>_xlfn.XLOOKUP(D1047,[8]Sheet2!$C:$C,[8]Sheet2!$E:$E,"-")</f>
        <v>Imam Khudori</v>
      </c>
      <c r="H1047" s="18" t="str">
        <f>_xlfn.XLOOKUP(D1047,[11]sheet!$B:$B,[11]sheet!$A:$A,0)</f>
        <v>BJE03</v>
      </c>
    </row>
    <row r="1048" spans="2:8">
      <c r="B1048" s="24" t="s">
        <v>1085</v>
      </c>
      <c r="C1048" s="25" t="s">
        <v>1086</v>
      </c>
      <c r="D1048" s="26" t="s">
        <v>1089</v>
      </c>
      <c r="E1048" s="27" t="s">
        <v>1916</v>
      </c>
      <c r="F1048" s="22" t="s">
        <v>1832</v>
      </c>
      <c r="G1048" s="17" t="str">
        <f>_xlfn.XLOOKUP(D1048,[8]Sheet2!$C:$C,[8]Sheet2!$E:$E,"-")</f>
        <v>Dwi Murdianto</v>
      </c>
      <c r="H1048" s="18" t="str">
        <f>_xlfn.XLOOKUP(D1048,[11]sheet!$B:$B,[11]sheet!$A:$A,0)</f>
        <v>BJE06</v>
      </c>
    </row>
    <row r="1049" spans="2:8">
      <c r="B1049" s="24" t="s">
        <v>1085</v>
      </c>
      <c r="C1049" s="25" t="s">
        <v>1086</v>
      </c>
      <c r="D1049" s="26" t="s">
        <v>1090</v>
      </c>
      <c r="E1049" s="27" t="s">
        <v>1916</v>
      </c>
      <c r="F1049" s="22" t="s">
        <v>1832</v>
      </c>
      <c r="G1049" s="17" t="str">
        <f>_xlfn.XLOOKUP(D1049,[8]Sheet2!$C:$C,[8]Sheet2!$E:$E,"-")</f>
        <v>Ali Subeki</v>
      </c>
      <c r="H1049" s="18" t="str">
        <f>_xlfn.XLOOKUP(D1049,[11]sheet!$B:$B,[11]sheet!$A:$A,0)</f>
        <v>BJE07</v>
      </c>
    </row>
    <row r="1050" spans="2:8">
      <c r="B1050" s="24" t="s">
        <v>1085</v>
      </c>
      <c r="C1050" s="25" t="s">
        <v>1086</v>
      </c>
      <c r="D1050" s="26" t="s">
        <v>1091</v>
      </c>
      <c r="E1050" s="27" t="s">
        <v>1916</v>
      </c>
      <c r="F1050" s="22" t="s">
        <v>1832</v>
      </c>
      <c r="G1050" s="17" t="str">
        <f>_xlfn.XLOOKUP(D1050,[8]Sheet2!$C:$C,[8]Sheet2!$E:$E,"-")</f>
        <v>Dwi Murdianto</v>
      </c>
      <c r="H1050" s="18" t="str">
        <f>_xlfn.XLOOKUP(D1050,[11]sheet!$B:$B,[11]sheet!$A:$A,0)</f>
        <v>BJE08</v>
      </c>
    </row>
    <row r="1051" spans="2:8">
      <c r="B1051" s="24" t="s">
        <v>1085</v>
      </c>
      <c r="C1051" s="25" t="s">
        <v>1086</v>
      </c>
      <c r="D1051" s="26" t="s">
        <v>1092</v>
      </c>
      <c r="E1051" s="27" t="s">
        <v>1916</v>
      </c>
      <c r="F1051" s="22" t="s">
        <v>1832</v>
      </c>
      <c r="G1051" s="17" t="str">
        <f>_xlfn.XLOOKUP(D1051,[8]Sheet2!$C:$C,[8]Sheet2!$E:$E,"-")</f>
        <v>Mochamad Robi Hidayat</v>
      </c>
      <c r="H1051" s="18" t="str">
        <f>_xlfn.XLOOKUP(D1051,[11]sheet!$B:$B,[11]sheet!$A:$A,0)</f>
        <v>BJE09</v>
      </c>
    </row>
    <row r="1052" spans="2:8">
      <c r="B1052" s="24" t="s">
        <v>1085</v>
      </c>
      <c r="C1052" s="25" t="s">
        <v>1086</v>
      </c>
      <c r="D1052" s="26" t="s">
        <v>1093</v>
      </c>
      <c r="E1052" s="27" t="s">
        <v>1916</v>
      </c>
      <c r="F1052" s="22" t="s">
        <v>1832</v>
      </c>
      <c r="G1052" s="17" t="str">
        <f>_xlfn.XLOOKUP(D1052,[8]Sheet2!$C:$C,[8]Sheet2!$E:$E,"-")</f>
        <v>Fahmi Nur Muhamad</v>
      </c>
      <c r="H1052" s="18" t="str">
        <f>_xlfn.XLOOKUP(D1052,[11]sheet!$B:$B,[11]sheet!$A:$A,0)</f>
        <v>BJE10</v>
      </c>
    </row>
    <row r="1053" spans="2:8">
      <c r="B1053" s="24" t="s">
        <v>1085</v>
      </c>
      <c r="C1053" s="25" t="s">
        <v>1086</v>
      </c>
      <c r="D1053" s="26" t="s">
        <v>1094</v>
      </c>
      <c r="E1053" s="27" t="s">
        <v>1916</v>
      </c>
      <c r="F1053" s="22" t="s">
        <v>1832</v>
      </c>
      <c r="G1053" s="17" t="str">
        <f>_xlfn.XLOOKUP(D1053,[8]Sheet2!$C:$C,[8]Sheet2!$E:$E,"-")</f>
        <v>Imam Khudori</v>
      </c>
      <c r="H1053" s="18" t="str">
        <f>_xlfn.XLOOKUP(D1053,[11]sheet!$B:$B,[11]sheet!$A:$A,0)</f>
        <v>BJE11</v>
      </c>
    </row>
    <row r="1054" spans="2:8">
      <c r="B1054" s="24" t="s">
        <v>1085</v>
      </c>
      <c r="C1054" s="25" t="s">
        <v>1086</v>
      </c>
      <c r="D1054" s="26" t="s">
        <v>1095</v>
      </c>
      <c r="E1054" s="27" t="s">
        <v>1916</v>
      </c>
      <c r="F1054" s="22" t="s">
        <v>1832</v>
      </c>
      <c r="G1054" s="17" t="str">
        <f>_xlfn.XLOOKUP(D1054,[8]Sheet2!$C:$C,[8]Sheet2!$E:$E,"-")</f>
        <v>Mochamad Robi Hidayat</v>
      </c>
      <c r="H1054" s="18" t="str">
        <f>_xlfn.XLOOKUP(D1054,[11]sheet!$B:$B,[11]sheet!$A:$A,0)</f>
        <v>BJE12</v>
      </c>
    </row>
    <row r="1055" spans="2:8">
      <c r="B1055" s="24" t="s">
        <v>1085</v>
      </c>
      <c r="C1055" s="25" t="s">
        <v>1086</v>
      </c>
      <c r="D1055" s="26" t="s">
        <v>1096</v>
      </c>
      <c r="E1055" s="27" t="s">
        <v>1916</v>
      </c>
      <c r="F1055" s="22" t="s">
        <v>1832</v>
      </c>
      <c r="G1055" s="17" t="str">
        <f>_xlfn.XLOOKUP(D1055,[8]Sheet2!$C:$C,[8]Sheet2!$E:$E,"-")</f>
        <v>Ali Subeki</v>
      </c>
      <c r="H1055" s="18" t="str">
        <f>_xlfn.XLOOKUP(D1055,[11]sheet!$B:$B,[11]sheet!$A:$A,0)</f>
        <v>BJE14</v>
      </c>
    </row>
    <row r="1056" spans="2:8">
      <c r="B1056" s="24" t="s">
        <v>1085</v>
      </c>
      <c r="C1056" s="25" t="s">
        <v>1086</v>
      </c>
      <c r="D1056" s="26" t="s">
        <v>1097</v>
      </c>
      <c r="E1056" s="27" t="s">
        <v>1916</v>
      </c>
      <c r="F1056" s="22" t="s">
        <v>1832</v>
      </c>
      <c r="G1056" s="17" t="str">
        <f>_xlfn.XLOOKUP(D1056,[8]Sheet2!$C:$C,[8]Sheet2!$E:$E,"-")</f>
        <v>Budianto</v>
      </c>
      <c r="H1056" s="18" t="str">
        <f>_xlfn.XLOOKUP(D1056,[11]sheet!$B:$B,[11]sheet!$A:$A,0)</f>
        <v>TBN01</v>
      </c>
    </row>
    <row r="1057" spans="2:8">
      <c r="B1057" s="24" t="s">
        <v>1085</v>
      </c>
      <c r="C1057" s="25" t="s">
        <v>1086</v>
      </c>
      <c r="D1057" s="26" t="s">
        <v>1098</v>
      </c>
      <c r="E1057" s="27" t="s">
        <v>1916</v>
      </c>
      <c r="F1057" s="22" t="s">
        <v>1832</v>
      </c>
      <c r="G1057" s="17" t="str">
        <f>_xlfn.XLOOKUP(D1057,[8]Sheet2!$C:$C,[8]Sheet2!$E:$E,"-")</f>
        <v>Andy Kistiwantono</v>
      </c>
      <c r="H1057" s="18" t="str">
        <f>_xlfn.XLOOKUP(D1057,[11]sheet!$B:$B,[11]sheet!$A:$A,0)</f>
        <v>TBN02</v>
      </c>
    </row>
    <row r="1058" spans="2:8">
      <c r="B1058" s="24" t="s">
        <v>1085</v>
      </c>
      <c r="C1058" s="25" t="s">
        <v>1086</v>
      </c>
      <c r="D1058" s="26" t="s">
        <v>1099</v>
      </c>
      <c r="E1058" s="27" t="s">
        <v>1916</v>
      </c>
      <c r="F1058" s="22" t="s">
        <v>1832</v>
      </c>
      <c r="G1058" s="17" t="str">
        <f>_xlfn.XLOOKUP(D1058,[8]Sheet2!$C:$C,[8]Sheet2!$E:$E,"-")</f>
        <v>M. Zen Asrofi</v>
      </c>
      <c r="H1058" s="18" t="str">
        <f>_xlfn.XLOOKUP(D1058,[11]sheet!$B:$B,[11]sheet!$A:$A,0)</f>
        <v>TBN04</v>
      </c>
    </row>
    <row r="1059" spans="2:8">
      <c r="B1059" s="24" t="s">
        <v>1085</v>
      </c>
      <c r="C1059" s="25" t="s">
        <v>1086</v>
      </c>
      <c r="D1059" s="26" t="s">
        <v>1100</v>
      </c>
      <c r="E1059" s="27" t="s">
        <v>1916</v>
      </c>
      <c r="F1059" s="22" t="s">
        <v>1832</v>
      </c>
      <c r="G1059" s="17" t="str">
        <f>_xlfn.XLOOKUP(D1059,[8]Sheet2!$C:$C,[8]Sheet2!$E:$E,"-")</f>
        <v>Totok Suwiknyo</v>
      </c>
      <c r="H1059" s="18" t="str">
        <f>_xlfn.XLOOKUP(D1059,[11]sheet!$B:$B,[11]sheet!$A:$A,0)</f>
        <v>TBN05</v>
      </c>
    </row>
    <row r="1060" spans="2:8">
      <c r="B1060" s="24" t="s">
        <v>1085</v>
      </c>
      <c r="C1060" s="25" t="s">
        <v>1086</v>
      </c>
      <c r="D1060" s="26" t="s">
        <v>1101</v>
      </c>
      <c r="E1060" s="27" t="s">
        <v>1916</v>
      </c>
      <c r="F1060" s="22" t="s">
        <v>1832</v>
      </c>
      <c r="G1060" s="17" t="str">
        <f>_xlfn.XLOOKUP(D1060,[8]Sheet2!$C:$C,[8]Sheet2!$E:$E,"-")</f>
        <v>Andy Kistiwantono</v>
      </c>
      <c r="H1060" s="18" t="str">
        <f>_xlfn.XLOOKUP(D1060,[11]sheet!$B:$B,[11]sheet!$A:$A,0)</f>
        <v>TBN06</v>
      </c>
    </row>
    <row r="1061" spans="2:8">
      <c r="B1061" s="24" t="s">
        <v>1085</v>
      </c>
      <c r="C1061" s="25" t="s">
        <v>1086</v>
      </c>
      <c r="D1061" s="26" t="s">
        <v>1102</v>
      </c>
      <c r="E1061" s="27" t="s">
        <v>1916</v>
      </c>
      <c r="F1061" s="22" t="s">
        <v>1832</v>
      </c>
      <c r="G1061" s="17" t="str">
        <f>_xlfn.XLOOKUP(D1061,[8]Sheet2!$C:$C,[8]Sheet2!$E:$E,"-")</f>
        <v>M. Zen Asrofi</v>
      </c>
      <c r="H1061" s="18" t="str">
        <f>_xlfn.XLOOKUP(D1061,[11]sheet!$B:$B,[11]sheet!$A:$A,0)</f>
        <v>TBN07</v>
      </c>
    </row>
    <row r="1062" spans="2:8">
      <c r="B1062" s="24" t="s">
        <v>1085</v>
      </c>
      <c r="C1062" s="25" t="s">
        <v>1086</v>
      </c>
      <c r="D1062" s="26" t="s">
        <v>1103</v>
      </c>
      <c r="E1062" s="27" t="s">
        <v>1916</v>
      </c>
      <c r="F1062" s="22" t="s">
        <v>1832</v>
      </c>
      <c r="G1062" s="17" t="str">
        <f>_xlfn.XLOOKUP(D1062,[8]Sheet2!$C:$C,[8]Sheet2!$E:$E,"-")</f>
        <v>Mokhammad Ali Mustofa</v>
      </c>
      <c r="H1062" s="18" t="str">
        <f>_xlfn.XLOOKUP(D1062,[11]sheet!$B:$B,[11]sheet!$A:$A,0)</f>
        <v>TBN08</v>
      </c>
    </row>
    <row r="1063" spans="2:8">
      <c r="B1063" s="24" t="s">
        <v>1085</v>
      </c>
      <c r="C1063" s="25" t="s">
        <v>1086</v>
      </c>
      <c r="D1063" s="26" t="s">
        <v>1104</v>
      </c>
      <c r="E1063" s="27" t="s">
        <v>1916</v>
      </c>
      <c r="F1063" s="22" t="s">
        <v>1832</v>
      </c>
      <c r="G1063" s="17" t="str">
        <f>_xlfn.XLOOKUP(D1063,[8]Sheet2!$C:$C,[8]Sheet2!$E:$E,"-")</f>
        <v>Mokhammad Ali Mustofa</v>
      </c>
      <c r="H1063" s="18" t="str">
        <f>_xlfn.XLOOKUP(D1063,[11]sheet!$B:$B,[11]sheet!$A:$A,0)</f>
        <v>TBN10</v>
      </c>
    </row>
    <row r="1064" spans="2:8">
      <c r="B1064" s="24" t="s">
        <v>1085</v>
      </c>
      <c r="C1064" s="25" t="s">
        <v>1086</v>
      </c>
      <c r="D1064" s="26" t="s">
        <v>1105</v>
      </c>
      <c r="E1064" s="27" t="s">
        <v>1916</v>
      </c>
      <c r="F1064" s="22" t="s">
        <v>1832</v>
      </c>
      <c r="G1064" s="17" t="str">
        <f>_xlfn.XLOOKUP(D1064,[8]Sheet2!$C:$C,[8]Sheet2!$E:$E,"-")</f>
        <v>Totok Suwiknyo</v>
      </c>
      <c r="H1064" s="18" t="str">
        <f>_xlfn.XLOOKUP(D1064,[11]sheet!$B:$B,[11]sheet!$A:$A,0)</f>
        <v>TBN12</v>
      </c>
    </row>
    <row r="1065" spans="2:8">
      <c r="B1065" s="24" t="s">
        <v>1085</v>
      </c>
      <c r="C1065" s="25" t="s">
        <v>1086</v>
      </c>
      <c r="D1065" s="26" t="s">
        <v>1106</v>
      </c>
      <c r="E1065" s="27" t="s">
        <v>1916</v>
      </c>
      <c r="F1065" s="22" t="s">
        <v>1832</v>
      </c>
      <c r="G1065" s="17" t="str">
        <f>_xlfn.XLOOKUP(D1065,[8]Sheet2!$C:$C,[8]Sheet2!$E:$E,"-")</f>
        <v>Budianto</v>
      </c>
      <c r="H1065" s="18" t="str">
        <f>_xlfn.XLOOKUP(D1065,[11]sheet!$B:$B,[11]sheet!$A:$A,0)</f>
        <v>TBN13</v>
      </c>
    </row>
    <row r="1066" spans="2:8">
      <c r="B1066" s="24" t="s">
        <v>1085</v>
      </c>
      <c r="C1066" s="25" t="s">
        <v>1086</v>
      </c>
      <c r="D1066" s="26" t="s">
        <v>1107</v>
      </c>
      <c r="E1066" s="27" t="s">
        <v>1916</v>
      </c>
      <c r="F1066" s="22" t="s">
        <v>1833</v>
      </c>
      <c r="G1066" s="17" t="str">
        <f>_xlfn.XLOOKUP(D1066,[8]Sheet2!$C:$C,[8]Sheet2!$E:$E,"-")</f>
        <v>Niza Ramadani</v>
      </c>
      <c r="H1066" s="18" t="str">
        <f>_xlfn.XLOOKUP(D1066,[11]sheet!$B:$B,[11]sheet!$A:$A,0)</f>
        <v>GSK02</v>
      </c>
    </row>
    <row r="1067" spans="2:8">
      <c r="B1067" s="24" t="s">
        <v>1085</v>
      </c>
      <c r="C1067" s="25" t="s">
        <v>1086</v>
      </c>
      <c r="D1067" s="26" t="s">
        <v>1108</v>
      </c>
      <c r="E1067" s="27" t="s">
        <v>1941</v>
      </c>
      <c r="F1067" s="22" t="s">
        <v>1833</v>
      </c>
      <c r="G1067" s="17" t="str">
        <f>_xlfn.XLOOKUP(D1067,[8]Sheet2!$C:$C,[8]Sheet2!$E:$E,"-")</f>
        <v>Dian Putra Aris Firmansyah</v>
      </c>
      <c r="H1067" s="18" t="str">
        <f>_xlfn.XLOOKUP(D1067,[11]sheet!$B:$B,[11]sheet!$A:$A,0)</f>
        <v>GSK15A</v>
      </c>
    </row>
    <row r="1068" spans="2:8">
      <c r="B1068" s="24" t="s">
        <v>1085</v>
      </c>
      <c r="C1068" s="25" t="s">
        <v>1086</v>
      </c>
      <c r="D1068" s="26" t="s">
        <v>1109</v>
      </c>
      <c r="E1068" s="27" t="s">
        <v>1941</v>
      </c>
      <c r="F1068" s="22" t="s">
        <v>1833</v>
      </c>
      <c r="G1068" s="17" t="str">
        <f>_xlfn.XLOOKUP(D1068,[8]Sheet2!$C:$C,[8]Sheet2!$E:$E,"-")</f>
        <v>Mohammad Fa'Iq Al Abror</v>
      </c>
      <c r="H1068" s="18" t="str">
        <f>_xlfn.XLOOKUP(D1068,[11]sheet!$B:$B,[11]sheet!$A:$A,0)</f>
        <v>GSK13A</v>
      </c>
    </row>
    <row r="1069" spans="2:8">
      <c r="B1069" s="24" t="s">
        <v>1085</v>
      </c>
      <c r="C1069" s="25" t="s">
        <v>1086</v>
      </c>
      <c r="D1069" s="26" t="s">
        <v>1110</v>
      </c>
      <c r="E1069" s="27" t="s">
        <v>1916</v>
      </c>
      <c r="F1069" s="22" t="s">
        <v>1833</v>
      </c>
      <c r="G1069" s="17" t="str">
        <f>_xlfn.XLOOKUP(D1069,[8]Sheet2!$C:$C,[8]Sheet2!$E:$E,"-")</f>
        <v>Fariszulhazmi</v>
      </c>
      <c r="H1069" s="18" t="str">
        <f>_xlfn.XLOOKUP(D1069,[11]sheet!$B:$B,[11]sheet!$A:$A,0)</f>
        <v>GSK06</v>
      </c>
    </row>
    <row r="1070" spans="2:8">
      <c r="B1070" s="24" t="s">
        <v>1085</v>
      </c>
      <c r="C1070" s="25" t="s">
        <v>1086</v>
      </c>
      <c r="D1070" s="26" t="s">
        <v>1111</v>
      </c>
      <c r="E1070" s="27" t="s">
        <v>1916</v>
      </c>
      <c r="F1070" s="22" t="s">
        <v>1833</v>
      </c>
      <c r="G1070" s="17" t="str">
        <f>_xlfn.XLOOKUP(D1070,[8]Sheet2!$C:$C,[8]Sheet2!$E:$E,"-")</f>
        <v>Fitra Romansyah</v>
      </c>
      <c r="H1070" s="18" t="str">
        <f>_xlfn.XLOOKUP(D1070,[11]sheet!$B:$B,[11]sheet!$A:$A,0)</f>
        <v>GSK08</v>
      </c>
    </row>
    <row r="1071" spans="2:8">
      <c r="B1071" s="24" t="s">
        <v>1085</v>
      </c>
      <c r="C1071" s="25" t="s">
        <v>1086</v>
      </c>
      <c r="D1071" s="26" t="s">
        <v>1112</v>
      </c>
      <c r="E1071" s="27" t="s">
        <v>1916</v>
      </c>
      <c r="F1071" s="22" t="s">
        <v>1833</v>
      </c>
      <c r="G1071" s="17" t="str">
        <f>_xlfn.XLOOKUP(D1071,[8]Sheet2!$C:$C,[8]Sheet2!$E:$E,"-")</f>
        <v>Fariszulhazmi</v>
      </c>
      <c r="H1071" s="18" t="str">
        <f>_xlfn.XLOOKUP(D1071,[11]sheet!$B:$B,[11]sheet!$A:$A,0)</f>
        <v>GSK09</v>
      </c>
    </row>
    <row r="1072" spans="2:8">
      <c r="B1072" s="24" t="s">
        <v>1085</v>
      </c>
      <c r="C1072" s="25" t="s">
        <v>1086</v>
      </c>
      <c r="D1072" s="26" t="s">
        <v>1113</v>
      </c>
      <c r="E1072" s="27" t="s">
        <v>1916</v>
      </c>
      <c r="F1072" s="22" t="s">
        <v>1833</v>
      </c>
      <c r="G1072" s="17" t="str">
        <f>_xlfn.XLOOKUP(D1072,[8]Sheet2!$C:$C,[8]Sheet2!$E:$E,"-")</f>
        <v>Dede Rahadiansyah Ucky Pradana</v>
      </c>
      <c r="H1072" s="18" t="str">
        <f>_xlfn.XLOOKUP(D1072,[11]sheet!$B:$B,[11]sheet!$A:$A,0)</f>
        <v>GSK10</v>
      </c>
    </row>
    <row r="1073" spans="2:8">
      <c r="B1073" s="24" t="s">
        <v>1085</v>
      </c>
      <c r="C1073" s="25" t="s">
        <v>1086</v>
      </c>
      <c r="D1073" s="26" t="s">
        <v>1114</v>
      </c>
      <c r="E1073" s="27" t="s">
        <v>1916</v>
      </c>
      <c r="F1073" s="22" t="s">
        <v>1833</v>
      </c>
      <c r="G1073" s="17" t="str">
        <f>_xlfn.XLOOKUP(D1073,[8]Sheet2!$C:$C,[8]Sheet2!$E:$E,"-")</f>
        <v>Ardyanita Wanti, S.Pd</v>
      </c>
      <c r="H1073" s="18" t="str">
        <f>_xlfn.XLOOKUP(D1073,[11]sheet!$B:$B,[11]sheet!$A:$A,0)</f>
        <v>GSK12A</v>
      </c>
    </row>
    <row r="1074" spans="2:8">
      <c r="B1074" s="24" t="s">
        <v>1085</v>
      </c>
      <c r="C1074" s="25" t="s">
        <v>1086</v>
      </c>
      <c r="D1074" s="26" t="s">
        <v>1115</v>
      </c>
      <c r="E1074" s="27" t="s">
        <v>1941</v>
      </c>
      <c r="F1074" s="22" t="s">
        <v>1833</v>
      </c>
      <c r="G1074" s="17" t="str">
        <f>_xlfn.XLOOKUP(D1074,[8]Sheet2!$C:$C,[8]Sheet2!$E:$E,"-")</f>
        <v>Mohammad Fa'Iq Al Abror</v>
      </c>
      <c r="H1074" s="18" t="str">
        <f>_xlfn.XLOOKUP(D1074,[11]sheet!$B:$B,[11]sheet!$A:$A,0)</f>
        <v>GSK08A</v>
      </c>
    </row>
    <row r="1075" spans="2:8">
      <c r="B1075" s="24" t="s">
        <v>1085</v>
      </c>
      <c r="C1075" s="25" t="s">
        <v>1086</v>
      </c>
      <c r="D1075" s="26" t="s">
        <v>1116</v>
      </c>
      <c r="E1075" s="27" t="s">
        <v>1941</v>
      </c>
      <c r="F1075" s="22" t="s">
        <v>1833</v>
      </c>
      <c r="G1075" s="17" t="str">
        <f>_xlfn.XLOOKUP(D1075,[8]Sheet2!$C:$C,[8]Sheet2!$E:$E,"-")</f>
        <v>Dian Putra Aris Firmansyah</v>
      </c>
      <c r="H1075" s="18" t="str">
        <f>_xlfn.XLOOKUP(D1075,[11]sheet!$B:$B,[11]sheet!$A:$A,0)</f>
        <v>GSK10A</v>
      </c>
    </row>
    <row r="1076" spans="2:8">
      <c r="B1076" s="24" t="s">
        <v>1085</v>
      </c>
      <c r="C1076" s="25" t="s">
        <v>1086</v>
      </c>
      <c r="D1076" s="26" t="s">
        <v>1117</v>
      </c>
      <c r="E1076" s="27" t="s">
        <v>1916</v>
      </c>
      <c r="F1076" s="22" t="s">
        <v>1833</v>
      </c>
      <c r="G1076" s="17" t="str">
        <f>_xlfn.XLOOKUP(D1076,[8]Sheet2!$C:$C,[8]Sheet2!$E:$E,"-")</f>
        <v>Ardyanita Wanti, S.Pd</v>
      </c>
      <c r="H1076" s="18" t="str">
        <f>_xlfn.XLOOKUP(D1076,[11]sheet!$B:$B,[11]sheet!$A:$A,0)</f>
        <v>GSK15</v>
      </c>
    </row>
    <row r="1077" spans="2:8">
      <c r="B1077" s="24" t="s">
        <v>1085</v>
      </c>
      <c r="C1077" s="25" t="s">
        <v>1086</v>
      </c>
      <c r="D1077" s="26" t="s">
        <v>1118</v>
      </c>
      <c r="E1077" s="27" t="s">
        <v>1916</v>
      </c>
      <c r="F1077" s="22" t="s">
        <v>1833</v>
      </c>
      <c r="G1077" s="17" t="str">
        <f>_xlfn.XLOOKUP(D1077,[8]Sheet2!$C:$C,[8]Sheet2!$E:$E,"-")</f>
        <v>Fariszulhazmi</v>
      </c>
      <c r="H1077" s="18" t="str">
        <f>_xlfn.XLOOKUP(D1077,[11]sheet!$B:$B,[11]sheet!$A:$A,0)</f>
        <v>GSK17</v>
      </c>
    </row>
    <row r="1078" spans="2:8">
      <c r="B1078" s="24" t="s">
        <v>1085</v>
      </c>
      <c r="C1078" s="25" t="s">
        <v>1086</v>
      </c>
      <c r="D1078" s="26" t="s">
        <v>1119</v>
      </c>
      <c r="E1078" s="27" t="s">
        <v>1916</v>
      </c>
      <c r="F1078" s="22" t="s">
        <v>1833</v>
      </c>
      <c r="G1078" s="17" t="str">
        <f>_xlfn.XLOOKUP(D1078,[8]Sheet2!$C:$C,[8]Sheet2!$E:$E,"-")</f>
        <v>Fitra Romansyah</v>
      </c>
      <c r="H1078" s="18" t="str">
        <f>_xlfn.XLOOKUP(D1078,[11]sheet!$B:$B,[11]sheet!$A:$A,0)</f>
        <v>GSK19</v>
      </c>
    </row>
    <row r="1079" spans="2:8">
      <c r="B1079" s="24" t="s">
        <v>1085</v>
      </c>
      <c r="C1079" s="25" t="s">
        <v>1086</v>
      </c>
      <c r="D1079" s="26" t="s">
        <v>1120</v>
      </c>
      <c r="E1079" s="27" t="s">
        <v>1916</v>
      </c>
      <c r="F1079" s="22" t="s">
        <v>1833</v>
      </c>
      <c r="G1079" s="17" t="str">
        <f>_xlfn.XLOOKUP(D1079,[8]Sheet2!$C:$C,[8]Sheet2!$E:$E,"-")</f>
        <v>Fitra Romansyah</v>
      </c>
      <c r="H1079" s="18" t="str">
        <f>_xlfn.XLOOKUP(D1079,[11]sheet!$B:$B,[11]sheet!$A:$A,0)</f>
        <v>GSK20</v>
      </c>
    </row>
    <row r="1080" spans="2:8">
      <c r="B1080" s="24" t="s">
        <v>1085</v>
      </c>
      <c r="C1080" s="25" t="s">
        <v>1086</v>
      </c>
      <c r="D1080" s="26" t="s">
        <v>1121</v>
      </c>
      <c r="E1080" s="27" t="s">
        <v>1941</v>
      </c>
      <c r="F1080" s="22" t="s">
        <v>1833</v>
      </c>
      <c r="G1080" s="17" t="str">
        <f>_xlfn.XLOOKUP(D1080,[8]Sheet2!$C:$C,[8]Sheet2!$E:$E,"-")</f>
        <v>M. Faris Rahman</v>
      </c>
      <c r="H1080" s="18" t="str">
        <f>_xlfn.XLOOKUP(D1080,[11]sheet!$B:$B,[11]sheet!$A:$A,0)</f>
        <v>LMG02</v>
      </c>
    </row>
    <row r="1081" spans="2:8">
      <c r="B1081" s="24" t="s">
        <v>1085</v>
      </c>
      <c r="C1081" s="25" t="s">
        <v>1086</v>
      </c>
      <c r="D1081" s="26" t="s">
        <v>1122</v>
      </c>
      <c r="E1081" s="27" t="s">
        <v>1941</v>
      </c>
      <c r="F1081" s="22" t="s">
        <v>1833</v>
      </c>
      <c r="G1081" s="17" t="str">
        <f>_xlfn.XLOOKUP(D1081,[8]Sheet2!$C:$C,[8]Sheet2!$E:$E,"-")</f>
        <v>Ali Said</v>
      </c>
      <c r="H1081" s="18" t="str">
        <f>_xlfn.XLOOKUP(D1081,[11]sheet!$B:$B,[11]sheet!$A:$A,0)</f>
        <v>LMG24</v>
      </c>
    </row>
    <row r="1082" spans="2:8">
      <c r="B1082" s="24" t="s">
        <v>1085</v>
      </c>
      <c r="C1082" s="25" t="s">
        <v>1086</v>
      </c>
      <c r="D1082" s="26" t="s">
        <v>1123</v>
      </c>
      <c r="E1082" s="27" t="s">
        <v>1916</v>
      </c>
      <c r="F1082" s="22" t="s">
        <v>1833</v>
      </c>
      <c r="G1082" s="17" t="str">
        <f>_xlfn.XLOOKUP(D1082,[8]Sheet2!$C:$C,[8]Sheet2!$E:$E,"-")</f>
        <v>Siswa Maulana Malik</v>
      </c>
      <c r="H1082" s="18" t="str">
        <f>_xlfn.XLOOKUP(D1082,[11]sheet!$B:$B,[11]sheet!$A:$A,0)</f>
        <v>LMG03</v>
      </c>
    </row>
    <row r="1083" spans="2:8">
      <c r="B1083" s="24" t="s">
        <v>1085</v>
      </c>
      <c r="C1083" s="25" t="s">
        <v>1086</v>
      </c>
      <c r="D1083" s="26" t="s">
        <v>1124</v>
      </c>
      <c r="E1083" s="27" t="s">
        <v>1916</v>
      </c>
      <c r="F1083" s="22" t="s">
        <v>1833</v>
      </c>
      <c r="G1083" s="17" t="str">
        <f>_xlfn.XLOOKUP(D1083,[8]Sheet2!$C:$C,[8]Sheet2!$E:$E,"-")</f>
        <v>Ahmad Andy Fajar Wijaya</v>
      </c>
      <c r="H1083" s="18" t="str">
        <f>_xlfn.XLOOKUP(D1083,[11]sheet!$B:$B,[11]sheet!$A:$A,0)</f>
        <v>LMG11A</v>
      </c>
    </row>
    <row r="1084" spans="2:8">
      <c r="B1084" s="24" t="s">
        <v>1085</v>
      </c>
      <c r="C1084" s="25" t="s">
        <v>1086</v>
      </c>
      <c r="D1084" s="26" t="s">
        <v>1125</v>
      </c>
      <c r="E1084" s="27" t="s">
        <v>1916</v>
      </c>
      <c r="F1084" s="22" t="s">
        <v>1833</v>
      </c>
      <c r="G1084" s="17" t="str">
        <f>_xlfn.XLOOKUP(D1084,[8]Sheet2!$C:$C,[8]Sheet2!$E:$E,"-")</f>
        <v>Moch Ali Muksin</v>
      </c>
      <c r="H1084" s="18" t="str">
        <f>_xlfn.XLOOKUP(D1084,[11]sheet!$B:$B,[11]sheet!$A:$A,0)</f>
        <v>LMG06</v>
      </c>
    </row>
    <row r="1085" spans="2:8">
      <c r="B1085" s="24" t="s">
        <v>1085</v>
      </c>
      <c r="C1085" s="25" t="s">
        <v>1086</v>
      </c>
      <c r="D1085" s="26" t="s">
        <v>1126</v>
      </c>
      <c r="E1085" s="27" t="s">
        <v>1916</v>
      </c>
      <c r="F1085" s="22" t="s">
        <v>1833</v>
      </c>
      <c r="G1085" s="17" t="str">
        <f>_xlfn.XLOOKUP(D1085,[8]Sheet2!$C:$C,[8]Sheet2!$E:$E,"-")</f>
        <v>Ahmad Andy Fajar Wijaya</v>
      </c>
      <c r="H1085" s="18" t="str">
        <f>_xlfn.XLOOKUP(D1085,[11]sheet!$B:$B,[11]sheet!$A:$A,0)</f>
        <v>LMG01A</v>
      </c>
    </row>
    <row r="1086" spans="2:8">
      <c r="B1086" s="24" t="s">
        <v>1085</v>
      </c>
      <c r="C1086" s="25" t="s">
        <v>1086</v>
      </c>
      <c r="D1086" s="26" t="s">
        <v>1127</v>
      </c>
      <c r="E1086" s="27" t="s">
        <v>1916</v>
      </c>
      <c r="F1086" s="22" t="s">
        <v>1833</v>
      </c>
      <c r="G1086" s="17" t="str">
        <f>_xlfn.XLOOKUP(D1086,[8]Sheet2!$C:$C,[8]Sheet2!$E:$E,"-")</f>
        <v>Siswa Maulana Malik</v>
      </c>
      <c r="H1086" s="18" t="str">
        <f>_xlfn.XLOOKUP(D1086,[11]sheet!$B:$B,[11]sheet!$A:$A,0)</f>
        <v>LMG08</v>
      </c>
    </row>
    <row r="1087" spans="2:8">
      <c r="B1087" s="24" t="s">
        <v>1085</v>
      </c>
      <c r="C1087" s="25" t="s">
        <v>1086</v>
      </c>
      <c r="D1087" s="26" t="s">
        <v>1128</v>
      </c>
      <c r="E1087" s="27" t="s">
        <v>1941</v>
      </c>
      <c r="F1087" s="22" t="s">
        <v>1833</v>
      </c>
      <c r="G1087" s="17" t="str">
        <f>_xlfn.XLOOKUP(D1087,[8]Sheet2!$C:$C,[8]Sheet2!$E:$E,"-")</f>
        <v>M. Faris Rahman</v>
      </c>
      <c r="H1087" s="18" t="str">
        <f>_xlfn.XLOOKUP(D1087,[11]sheet!$B:$B,[11]sheet!$A:$A,0)</f>
        <v>LMG09</v>
      </c>
    </row>
    <row r="1088" spans="2:8">
      <c r="B1088" s="24" t="s">
        <v>1085</v>
      </c>
      <c r="C1088" s="25" t="s">
        <v>1086</v>
      </c>
      <c r="D1088" s="26" t="s">
        <v>1129</v>
      </c>
      <c r="E1088" s="27" t="s">
        <v>1941</v>
      </c>
      <c r="F1088" s="22" t="s">
        <v>1833</v>
      </c>
      <c r="G1088" s="17" t="str">
        <f>_xlfn.XLOOKUP(D1088,[8]Sheet2!$C:$C,[8]Sheet2!$E:$E,"-")</f>
        <v>Ali Said</v>
      </c>
      <c r="H1088" s="18" t="str">
        <f>_xlfn.XLOOKUP(D1088,[11]sheet!$B:$B,[11]sheet!$A:$A,0)</f>
        <v>LMG10</v>
      </c>
    </row>
    <row r="1089" spans="2:8">
      <c r="B1089" s="24" t="s">
        <v>1085</v>
      </c>
      <c r="C1089" s="25" t="s">
        <v>1086</v>
      </c>
      <c r="D1089" s="26" t="s">
        <v>1130</v>
      </c>
      <c r="E1089" s="27" t="s">
        <v>1941</v>
      </c>
      <c r="F1089" s="22" t="s">
        <v>1833</v>
      </c>
      <c r="G1089" s="17" t="str">
        <f>_xlfn.XLOOKUP(D1089,[8]Sheet2!$C:$C,[8]Sheet2!$E:$E,"-")</f>
        <v>M. Faris Rahman</v>
      </c>
      <c r="H1089" s="18" t="str">
        <f>_xlfn.XLOOKUP(D1089,[11]sheet!$B:$B,[11]sheet!$A:$A,0)</f>
        <v>LMG11</v>
      </c>
    </row>
    <row r="1090" spans="2:8">
      <c r="B1090" s="24" t="s">
        <v>1085</v>
      </c>
      <c r="C1090" s="25" t="s">
        <v>1086</v>
      </c>
      <c r="D1090" s="26" t="s">
        <v>1131</v>
      </c>
      <c r="E1090" s="27" t="s">
        <v>1916</v>
      </c>
      <c r="F1090" s="22" t="s">
        <v>1833</v>
      </c>
      <c r="G1090" s="17" t="str">
        <f>_xlfn.XLOOKUP(D1090,[8]Sheet2!$C:$C,[8]Sheet2!$E:$E,"-")</f>
        <v>Moch Ali Muksin</v>
      </c>
      <c r="H1090" s="18" t="str">
        <f>_xlfn.XLOOKUP(D1090,[11]sheet!$B:$B,[11]sheet!$A:$A,0)</f>
        <v>LMG06A</v>
      </c>
    </row>
    <row r="1091" spans="2:8">
      <c r="B1091" s="24" t="s">
        <v>1085</v>
      </c>
      <c r="C1091" s="25" t="s">
        <v>1086</v>
      </c>
      <c r="D1091" s="26" t="s">
        <v>1132</v>
      </c>
      <c r="E1091" s="27" t="s">
        <v>1916</v>
      </c>
      <c r="F1091" s="22" t="s">
        <v>1833</v>
      </c>
      <c r="G1091" s="17" t="str">
        <f>_xlfn.XLOOKUP(D1091,[8]Sheet2!$C:$C,[8]Sheet2!$E:$E,"-")</f>
        <v>Ahmad Andy Fajar Wijaya</v>
      </c>
      <c r="H1091" s="18" t="str">
        <f>_xlfn.XLOOKUP(D1091,[11]sheet!$B:$B,[11]sheet!$A:$A,0)</f>
        <v>LMG16A</v>
      </c>
    </row>
    <row r="1092" spans="2:8">
      <c r="B1092" s="24" t="s">
        <v>1085</v>
      </c>
      <c r="C1092" s="25" t="s">
        <v>1086</v>
      </c>
      <c r="D1092" s="26" t="s">
        <v>1133</v>
      </c>
      <c r="E1092" s="27" t="s">
        <v>1916</v>
      </c>
      <c r="F1092" s="22" t="s">
        <v>1834</v>
      </c>
      <c r="G1092" s="17" t="str">
        <f>_xlfn.XLOOKUP(D1092,[8]Sheet2!$C:$C,[8]Sheet2!$E:$E,"-")</f>
        <v>Faris Meilugianta Pratama</v>
      </c>
      <c r="H1092" s="18" t="str">
        <f>_xlfn.XLOOKUP(D1092,[11]sheet!$B:$B,[11]sheet!$A:$A,0)</f>
        <v>BWX01</v>
      </c>
    </row>
    <row r="1093" spans="2:8">
      <c r="B1093" s="24" t="s">
        <v>1085</v>
      </c>
      <c r="C1093" s="25" t="s">
        <v>1086</v>
      </c>
      <c r="D1093" s="26" t="s">
        <v>1134</v>
      </c>
      <c r="E1093" s="27" t="s">
        <v>1916</v>
      </c>
      <c r="F1093" s="22" t="s">
        <v>1834</v>
      </c>
      <c r="G1093" s="17" t="str">
        <f>_xlfn.XLOOKUP(D1093,[8]Sheet2!$C:$C,[8]Sheet2!$E:$E,"-")</f>
        <v>Zainal Abidin</v>
      </c>
      <c r="H1093" s="18" t="str">
        <f>_xlfn.XLOOKUP(D1093,[11]sheet!$B:$B,[11]sheet!$A:$A,0)</f>
        <v>BWX02</v>
      </c>
    </row>
    <row r="1094" spans="2:8">
      <c r="B1094" s="24" t="s">
        <v>1085</v>
      </c>
      <c r="C1094" s="25" t="s">
        <v>1086</v>
      </c>
      <c r="D1094" s="26" t="s">
        <v>1135</v>
      </c>
      <c r="E1094" s="27" t="s">
        <v>1916</v>
      </c>
      <c r="F1094" s="22" t="s">
        <v>1834</v>
      </c>
      <c r="G1094" s="17" t="str">
        <f>_xlfn.XLOOKUP(D1094,[8]Sheet2!$C:$C,[8]Sheet2!$E:$E,"-")</f>
        <v>Ega Chandra Dinata</v>
      </c>
      <c r="H1094" s="18" t="str">
        <f>_xlfn.XLOOKUP(D1094,[11]sheet!$B:$B,[11]sheet!$A:$A,0)</f>
        <v>BWX03</v>
      </c>
    </row>
    <row r="1095" spans="2:8">
      <c r="B1095" s="24" t="s">
        <v>1085</v>
      </c>
      <c r="C1095" s="25" t="s">
        <v>1086</v>
      </c>
      <c r="D1095" s="26" t="s">
        <v>1136</v>
      </c>
      <c r="E1095" s="27" t="s">
        <v>1916</v>
      </c>
      <c r="F1095" s="22" t="s">
        <v>1834</v>
      </c>
      <c r="G1095" s="17" t="str">
        <f>_xlfn.XLOOKUP(D1095,[8]Sheet2!$C:$C,[8]Sheet2!$E:$E,"-")</f>
        <v>Fauzen Alfan</v>
      </c>
      <c r="H1095" s="18" t="str">
        <f>_xlfn.XLOOKUP(D1095,[11]sheet!$B:$B,[11]sheet!$A:$A,0)</f>
        <v>BWX04</v>
      </c>
    </row>
    <row r="1096" spans="2:8">
      <c r="B1096" s="24" t="s">
        <v>1085</v>
      </c>
      <c r="C1096" s="25" t="s">
        <v>1086</v>
      </c>
      <c r="D1096" s="26" t="s">
        <v>1137</v>
      </c>
      <c r="E1096" s="27" t="s">
        <v>1916</v>
      </c>
      <c r="F1096" s="22" t="s">
        <v>1834</v>
      </c>
      <c r="G1096" s="17" t="str">
        <f>_xlfn.XLOOKUP(D1096,[8]Sheet2!$C:$C,[8]Sheet2!$E:$E,"-")</f>
        <v>Faris Meilugianta Pratama</v>
      </c>
      <c r="H1096" s="18" t="str">
        <f>_xlfn.XLOOKUP(D1096,[11]sheet!$B:$B,[11]sheet!$A:$A,0)</f>
        <v>BWX05</v>
      </c>
    </row>
    <row r="1097" spans="2:8">
      <c r="B1097" s="24" t="s">
        <v>1085</v>
      </c>
      <c r="C1097" s="25" t="s">
        <v>1086</v>
      </c>
      <c r="D1097" s="26" t="s">
        <v>1138</v>
      </c>
      <c r="E1097" s="27" t="s">
        <v>1916</v>
      </c>
      <c r="F1097" s="22" t="s">
        <v>1834</v>
      </c>
      <c r="G1097" s="17" t="str">
        <f>_xlfn.XLOOKUP(D1097,[8]Sheet2!$C:$C,[8]Sheet2!$E:$E,"-")</f>
        <v>Hilman Anshori</v>
      </c>
      <c r="H1097" s="18" t="str">
        <f>_xlfn.XLOOKUP(D1097,[11]sheet!$B:$B,[11]sheet!$A:$A,0)</f>
        <v>BWX06</v>
      </c>
    </row>
    <row r="1098" spans="2:8">
      <c r="B1098" s="24" t="s">
        <v>1085</v>
      </c>
      <c r="C1098" s="25" t="s">
        <v>1086</v>
      </c>
      <c r="D1098" s="26" t="s">
        <v>1139</v>
      </c>
      <c r="E1098" s="27" t="s">
        <v>1941</v>
      </c>
      <c r="F1098" s="22" t="s">
        <v>1834</v>
      </c>
      <c r="G1098" s="17" t="str">
        <f>_xlfn.XLOOKUP(D1098,[8]Sheet2!$C:$C,[8]Sheet2!$E:$E,"-")</f>
        <v>-</v>
      </c>
      <c r="H1098" s="18" t="str">
        <f>_xlfn.XLOOKUP(D1098,[11]sheet!$B:$B,[11]sheet!$A:$A,0)</f>
        <v>BWX07</v>
      </c>
    </row>
    <row r="1099" spans="2:8">
      <c r="B1099" s="24" t="s">
        <v>1085</v>
      </c>
      <c r="C1099" s="25" t="s">
        <v>1086</v>
      </c>
      <c r="D1099" s="26" t="s">
        <v>1140</v>
      </c>
      <c r="E1099" s="27" t="s">
        <v>1941</v>
      </c>
      <c r="F1099" s="22" t="s">
        <v>1834</v>
      </c>
      <c r="G1099" s="17" t="str">
        <f>_xlfn.XLOOKUP(D1099,[8]Sheet2!$C:$C,[8]Sheet2!$E:$E,"-")</f>
        <v>-</v>
      </c>
      <c r="H1099" s="18" t="str">
        <f>_xlfn.XLOOKUP(D1099,[11]sheet!$B:$B,[11]sheet!$A:$A,0)</f>
        <v>BWX08</v>
      </c>
    </row>
    <row r="1100" spans="2:8">
      <c r="B1100" s="24" t="s">
        <v>1085</v>
      </c>
      <c r="C1100" s="25" t="s">
        <v>1086</v>
      </c>
      <c r="D1100" s="26" t="s">
        <v>1141</v>
      </c>
      <c r="E1100" s="27" t="s">
        <v>1941</v>
      </c>
      <c r="F1100" s="22" t="s">
        <v>1834</v>
      </c>
      <c r="G1100" s="17" t="str">
        <f>_xlfn.XLOOKUP(D1100,[8]Sheet2!$C:$C,[8]Sheet2!$E:$E,"-")</f>
        <v>-</v>
      </c>
      <c r="H1100" s="18" t="str">
        <f>_xlfn.XLOOKUP(D1100,[11]sheet!$B:$B,[11]sheet!$A:$A,0)</f>
        <v>BWX09</v>
      </c>
    </row>
    <row r="1101" spans="2:8">
      <c r="B1101" s="24" t="s">
        <v>1085</v>
      </c>
      <c r="C1101" s="25" t="s">
        <v>1086</v>
      </c>
      <c r="D1101" s="26" t="s">
        <v>1142</v>
      </c>
      <c r="E1101" s="27" t="s">
        <v>1941</v>
      </c>
      <c r="F1101" s="22" t="s">
        <v>1834</v>
      </c>
      <c r="G1101" s="17" t="str">
        <f>_xlfn.XLOOKUP(D1101,[8]Sheet2!$C:$C,[8]Sheet2!$E:$E,"-")</f>
        <v>-</v>
      </c>
      <c r="H1101" s="18" t="str">
        <f>_xlfn.XLOOKUP(D1101,[11]sheet!$B:$B,[11]sheet!$A:$A,0)</f>
        <v>BWX17</v>
      </c>
    </row>
    <row r="1102" spans="2:8">
      <c r="B1102" s="24" t="s">
        <v>1085</v>
      </c>
      <c r="C1102" s="25" t="s">
        <v>1086</v>
      </c>
      <c r="D1102" s="26" t="s">
        <v>1143</v>
      </c>
      <c r="E1102" s="27" t="s">
        <v>1941</v>
      </c>
      <c r="F1102" s="22" t="s">
        <v>1835</v>
      </c>
      <c r="G1102" s="17" t="str">
        <f>_xlfn.XLOOKUP(D1102,[8]Sheet2!$C:$C,[8]Sheet2!$E:$E,"-")</f>
        <v>Andi Wiranata Negara</v>
      </c>
      <c r="H1102" s="18" t="str">
        <f>_xlfn.XLOOKUP(D1102,[11]sheet!$B:$B,[11]sheet!$A:$A,0)</f>
        <v>PKS01</v>
      </c>
    </row>
    <row r="1103" spans="2:8">
      <c r="B1103" s="24" t="s">
        <v>1085</v>
      </c>
      <c r="C1103" s="25" t="s">
        <v>1086</v>
      </c>
      <c r="D1103" s="26" t="s">
        <v>1144</v>
      </c>
      <c r="E1103" s="27" t="s">
        <v>1941</v>
      </c>
      <c r="F1103" s="22" t="s">
        <v>1835</v>
      </c>
      <c r="G1103" s="17" t="str">
        <f>_xlfn.XLOOKUP(D1103,[8]Sheet2!$C:$C,[8]Sheet2!$E:$E,"-")</f>
        <v>Moh. Hasan</v>
      </c>
      <c r="H1103" s="18" t="str">
        <f>_xlfn.XLOOKUP(D1103,[11]sheet!$B:$B,[11]sheet!$A:$A,0)</f>
        <v>PKS07</v>
      </c>
    </row>
    <row r="1104" spans="2:8">
      <c r="B1104" s="24" t="s">
        <v>1085</v>
      </c>
      <c r="C1104" s="25" t="s">
        <v>1086</v>
      </c>
      <c r="D1104" s="26" t="s">
        <v>1145</v>
      </c>
      <c r="E1104" s="27" t="s">
        <v>1941</v>
      </c>
      <c r="F1104" s="22" t="s">
        <v>1835</v>
      </c>
      <c r="G1104" s="17" t="str">
        <f>_xlfn.XLOOKUP(D1104,[8]Sheet2!$C:$C,[8]Sheet2!$E:$E,"-")</f>
        <v>Farida</v>
      </c>
      <c r="H1104" s="18" t="str">
        <f>_xlfn.XLOOKUP(D1104,[11]sheet!$B:$B,[11]sheet!$A:$A,0)</f>
        <v>PKS02</v>
      </c>
    </row>
    <row r="1105" spans="2:8">
      <c r="B1105" s="24" t="s">
        <v>1085</v>
      </c>
      <c r="C1105" s="25" t="s">
        <v>1086</v>
      </c>
      <c r="D1105" s="26" t="s">
        <v>1146</v>
      </c>
      <c r="E1105" s="27" t="s">
        <v>1941</v>
      </c>
      <c r="F1105" s="22" t="s">
        <v>1835</v>
      </c>
      <c r="G1105" s="17" t="str">
        <f>_xlfn.XLOOKUP(D1105,[8]Sheet2!$C:$C,[8]Sheet2!$E:$E,"-")</f>
        <v>Moh. Hasan</v>
      </c>
      <c r="H1105" s="18" t="str">
        <f>_xlfn.XLOOKUP(D1105,[11]sheet!$B:$B,[11]sheet!$A:$A,0)</f>
        <v>PKS04</v>
      </c>
    </row>
    <row r="1106" spans="2:8">
      <c r="B1106" s="24" t="s">
        <v>1085</v>
      </c>
      <c r="C1106" s="25" t="s">
        <v>1086</v>
      </c>
      <c r="D1106" s="26" t="s">
        <v>1147</v>
      </c>
      <c r="E1106" s="27" t="s">
        <v>1941</v>
      </c>
      <c r="F1106" s="22" t="s">
        <v>1835</v>
      </c>
      <c r="G1106" s="17" t="str">
        <f>_xlfn.XLOOKUP(D1106,[8]Sheet2!$C:$C,[8]Sheet2!$E:$E,"-")</f>
        <v>Farida</v>
      </c>
      <c r="H1106" s="18" t="str">
        <f>_xlfn.XLOOKUP(D1106,[11]sheet!$B:$B,[11]sheet!$A:$A,0)</f>
        <v>PKS05</v>
      </c>
    </row>
    <row r="1107" spans="2:8">
      <c r="B1107" s="24" t="s">
        <v>1085</v>
      </c>
      <c r="C1107" s="25" t="s">
        <v>1086</v>
      </c>
      <c r="D1107" s="26" t="s">
        <v>1148</v>
      </c>
      <c r="E1107" s="27" t="s">
        <v>1941</v>
      </c>
      <c r="F1107" s="22" t="s">
        <v>1835</v>
      </c>
      <c r="G1107" s="17" t="str">
        <f>_xlfn.XLOOKUP(D1107,[8]Sheet2!$C:$C,[8]Sheet2!$E:$E,"-")</f>
        <v>Abdur Rahman</v>
      </c>
      <c r="H1107" s="18" t="str">
        <f>_xlfn.XLOOKUP(D1107,[11]sheet!$B:$B,[11]sheet!$A:$A,0)</f>
        <v>PKS12</v>
      </c>
    </row>
    <row r="1108" spans="2:8">
      <c r="B1108" s="24" t="s">
        <v>1085</v>
      </c>
      <c r="C1108" s="25" t="s">
        <v>1086</v>
      </c>
      <c r="D1108" s="26" t="s">
        <v>1149</v>
      </c>
      <c r="E1108" s="27" t="s">
        <v>1941</v>
      </c>
      <c r="F1108" s="22" t="s">
        <v>1835</v>
      </c>
      <c r="G1108" s="17" t="str">
        <f>_xlfn.XLOOKUP(D1108,[8]Sheet2!$C:$C,[8]Sheet2!$E:$E,"-")</f>
        <v>Abdur Rahman</v>
      </c>
      <c r="H1108" s="18" t="str">
        <f>_xlfn.XLOOKUP(D1108,[11]sheet!$B:$B,[11]sheet!$A:$A,0)</f>
        <v>PKS11</v>
      </c>
    </row>
    <row r="1109" spans="2:8">
      <c r="B1109" s="24" t="s">
        <v>1085</v>
      </c>
      <c r="C1109" s="25" t="s">
        <v>1086</v>
      </c>
      <c r="D1109" s="26" t="s">
        <v>1150</v>
      </c>
      <c r="E1109" s="27" t="s">
        <v>1916</v>
      </c>
      <c r="F1109" s="22" t="s">
        <v>1835</v>
      </c>
      <c r="G1109" s="17" t="str">
        <f>_xlfn.XLOOKUP(D1109,[8]Sheet2!$C:$C,[8]Sheet2!$E:$E,"-")</f>
        <v>Ahmad Khairul Zawawi</v>
      </c>
      <c r="H1109" s="18" t="str">
        <f>_xlfn.XLOOKUP(D1109,[11]sheet!$B:$B,[11]sheet!$A:$A,0)</f>
        <v>SNX01</v>
      </c>
    </row>
    <row r="1110" spans="2:8">
      <c r="B1110" s="24" t="s">
        <v>1085</v>
      </c>
      <c r="C1110" s="25" t="s">
        <v>1086</v>
      </c>
      <c r="D1110" s="26" t="s">
        <v>1151</v>
      </c>
      <c r="E1110" s="27" t="s">
        <v>1916</v>
      </c>
      <c r="F1110" s="22" t="s">
        <v>1835</v>
      </c>
      <c r="G1110" s="17" t="str">
        <f>_xlfn.XLOOKUP(D1110,[8]Sheet2!$C:$C,[8]Sheet2!$E:$E,"-")</f>
        <v>Ahmad Khairul Zawawi</v>
      </c>
      <c r="H1110" s="18" t="str">
        <f>_xlfn.XLOOKUP(D1110,[11]sheet!$B:$B,[11]sheet!$A:$A,0)</f>
        <v>SNX02</v>
      </c>
    </row>
    <row r="1111" spans="2:8">
      <c r="B1111" s="24" t="s">
        <v>1085</v>
      </c>
      <c r="C1111" s="25" t="s">
        <v>1086</v>
      </c>
      <c r="D1111" s="26" t="s">
        <v>1152</v>
      </c>
      <c r="E1111" s="27" t="s">
        <v>1916</v>
      </c>
      <c r="F1111" s="22" t="s">
        <v>1835</v>
      </c>
      <c r="G1111" s="17" t="str">
        <f>_xlfn.XLOOKUP(D1111,[8]Sheet2!$C:$C,[8]Sheet2!$E:$E,"-")</f>
        <v>Muhlis Riyadi</v>
      </c>
      <c r="H1111" s="18" t="str">
        <f>_xlfn.XLOOKUP(D1111,[11]sheet!$B:$B,[11]sheet!$A:$A,0)</f>
        <v>SNX05</v>
      </c>
    </row>
    <row r="1112" spans="2:8">
      <c r="B1112" s="24" t="s">
        <v>1085</v>
      </c>
      <c r="C1112" s="25" t="s">
        <v>1086</v>
      </c>
      <c r="D1112" s="26" t="s">
        <v>1153</v>
      </c>
      <c r="E1112" s="27" t="s">
        <v>1916</v>
      </c>
      <c r="F1112" s="22" t="s">
        <v>1835</v>
      </c>
      <c r="G1112" s="17" t="str">
        <f>_xlfn.XLOOKUP(D1112,[8]Sheet2!$C:$C,[8]Sheet2!$E:$E,"-")</f>
        <v>Mohammad Irsyad</v>
      </c>
      <c r="H1112" s="18" t="str">
        <f>_xlfn.XLOOKUP(D1112,[11]sheet!$B:$B,[11]sheet!$A:$A,0)</f>
        <v>SNX06</v>
      </c>
    </row>
    <row r="1113" spans="2:8">
      <c r="B1113" s="24" t="s">
        <v>1085</v>
      </c>
      <c r="C1113" s="25" t="s">
        <v>1086</v>
      </c>
      <c r="D1113" s="26" t="s">
        <v>1154</v>
      </c>
      <c r="E1113" s="27" t="s">
        <v>1916</v>
      </c>
      <c r="F1113" s="22" t="s">
        <v>1835</v>
      </c>
      <c r="G1113" s="17" t="str">
        <f>_xlfn.XLOOKUP(D1113,[8]Sheet2!$C:$C,[8]Sheet2!$E:$E,"-")</f>
        <v>Mohammad Irsyad</v>
      </c>
      <c r="H1113" s="18" t="str">
        <f>_xlfn.XLOOKUP(D1113,[11]sheet!$B:$B,[11]sheet!$A:$A,0)</f>
        <v>SNX07</v>
      </c>
    </row>
    <row r="1114" spans="2:8">
      <c r="B1114" s="24" t="s">
        <v>1085</v>
      </c>
      <c r="C1114" s="25" t="s">
        <v>1086</v>
      </c>
      <c r="D1114" s="26" t="s">
        <v>1155</v>
      </c>
      <c r="E1114" s="27" t="s">
        <v>1916</v>
      </c>
      <c r="F1114" s="22" t="s">
        <v>1835</v>
      </c>
      <c r="G1114" s="17" t="str">
        <f>_xlfn.XLOOKUP(D1114,[8]Sheet2!$C:$C,[8]Sheet2!$E:$E,"-")</f>
        <v>Eka Satrio</v>
      </c>
      <c r="H1114" s="18" t="str">
        <f>_xlfn.XLOOKUP(D1114,[11]sheet!$B:$B,[11]sheet!$A:$A,0)</f>
        <v>SNX08</v>
      </c>
    </row>
    <row r="1115" spans="2:8">
      <c r="B1115" s="24" t="s">
        <v>1085</v>
      </c>
      <c r="C1115" s="25" t="s">
        <v>1086</v>
      </c>
      <c r="D1115" s="26" t="s">
        <v>1156</v>
      </c>
      <c r="E1115" s="27" t="s">
        <v>1916</v>
      </c>
      <c r="F1115" s="22" t="s">
        <v>1835</v>
      </c>
      <c r="G1115" s="17" t="str">
        <f>_xlfn.XLOOKUP(D1115,[8]Sheet2!$C:$C,[8]Sheet2!$E:$E,"-")</f>
        <v>Hodaifah</v>
      </c>
      <c r="H1115" s="18" t="str">
        <f>_xlfn.XLOOKUP(D1115,[11]sheet!$B:$B,[11]sheet!$A:$A,0)</f>
        <v>SNX09</v>
      </c>
    </row>
    <row r="1116" spans="2:8">
      <c r="B1116" s="24" t="s">
        <v>1085</v>
      </c>
      <c r="C1116" s="25" t="s">
        <v>1086</v>
      </c>
      <c r="D1116" s="26" t="s">
        <v>1157</v>
      </c>
      <c r="E1116" s="27" t="s">
        <v>1916</v>
      </c>
      <c r="F1116" s="22" t="s">
        <v>1835</v>
      </c>
      <c r="G1116" s="17" t="str">
        <f>_xlfn.XLOOKUP(D1116,[8]Sheet2!$C:$C,[8]Sheet2!$E:$E,"-")</f>
        <v>Hodaifah</v>
      </c>
      <c r="H1116" s="18" t="str">
        <f>_xlfn.XLOOKUP(D1116,[11]sheet!$B:$B,[11]sheet!$A:$A,0)</f>
        <v>SNX10</v>
      </c>
    </row>
    <row r="1117" spans="2:8">
      <c r="B1117" s="24" t="s">
        <v>1085</v>
      </c>
      <c r="C1117" s="25" t="s">
        <v>1086</v>
      </c>
      <c r="D1117" s="26" t="s">
        <v>1158</v>
      </c>
      <c r="E1117" s="27" t="s">
        <v>1916</v>
      </c>
      <c r="F1117" s="22" t="s">
        <v>1835</v>
      </c>
      <c r="G1117" s="17" t="str">
        <f>_xlfn.XLOOKUP(D1117,[8]Sheet2!$C:$C,[8]Sheet2!$E:$E,"-")</f>
        <v>Mohammad Irsyad</v>
      </c>
      <c r="H1117" s="18" t="str">
        <f>_xlfn.XLOOKUP(D1117,[11]sheet!$B:$B,[11]sheet!$A:$A,0)</f>
        <v>SNX11</v>
      </c>
    </row>
    <row r="1118" spans="2:8">
      <c r="B1118" s="24" t="s">
        <v>1085</v>
      </c>
      <c r="C1118" s="25" t="s">
        <v>1086</v>
      </c>
      <c r="D1118" s="26" t="s">
        <v>1159</v>
      </c>
      <c r="E1118" s="27" t="s">
        <v>1916</v>
      </c>
      <c r="F1118" s="22" t="s">
        <v>1834</v>
      </c>
      <c r="G1118" s="17" t="str">
        <f>_xlfn.XLOOKUP(D1118,[8]Sheet2!$C:$C,[8]Sheet2!$E:$E,"-")</f>
        <v>Syamsuddin</v>
      </c>
      <c r="H1118" s="18" t="str">
        <f>_xlfn.XLOOKUP(D1118,[11]sheet!$B:$B,[11]sheet!$A:$A,0)</f>
        <v>SPG02</v>
      </c>
    </row>
    <row r="1119" spans="2:8">
      <c r="B1119" s="24" t="s">
        <v>1085</v>
      </c>
      <c r="C1119" s="25" t="s">
        <v>1086</v>
      </c>
      <c r="D1119" s="26" t="s">
        <v>1160</v>
      </c>
      <c r="E1119" s="27" t="s">
        <v>1916</v>
      </c>
      <c r="F1119" s="22" t="s">
        <v>1834</v>
      </c>
      <c r="G1119" s="17" t="str">
        <f>_xlfn.XLOOKUP(D1119,[8]Sheet2!$C:$C,[8]Sheet2!$E:$E,"-")</f>
        <v>Yusufil Hamdhani Akbar</v>
      </c>
      <c r="H1119" s="18" t="str">
        <f>_xlfn.XLOOKUP(D1119,[11]sheet!$B:$B,[11]sheet!$A:$A,0)</f>
        <v>SPG02A</v>
      </c>
    </row>
    <row r="1120" spans="2:8">
      <c r="B1120" s="24" t="s">
        <v>1085</v>
      </c>
      <c r="C1120" s="25" t="s">
        <v>1086</v>
      </c>
      <c r="D1120" s="26" t="s">
        <v>1161</v>
      </c>
      <c r="E1120" s="27" t="s">
        <v>1941</v>
      </c>
      <c r="F1120" s="22" t="s">
        <v>1834</v>
      </c>
      <c r="G1120" s="17" t="str">
        <f>_xlfn.XLOOKUP(D1120,[8]Sheet2!$C:$C,[8]Sheet2!$E:$E,"-")</f>
        <v>-</v>
      </c>
      <c r="H1120" s="18" t="str">
        <f>_xlfn.XLOOKUP(D1120,[11]sheet!$B:$B,[11]sheet!$A:$A,0)</f>
        <v>SPG05B</v>
      </c>
    </row>
    <row r="1121" spans="2:8">
      <c r="B1121" s="24" t="s">
        <v>1085</v>
      </c>
      <c r="C1121" s="25" t="s">
        <v>1086</v>
      </c>
      <c r="D1121" s="26" t="s">
        <v>1162</v>
      </c>
      <c r="E1121" s="27" t="s">
        <v>1916</v>
      </c>
      <c r="F1121" s="22" t="s">
        <v>1834</v>
      </c>
      <c r="G1121" s="17" t="str">
        <f>_xlfn.XLOOKUP(D1121,[8]Sheet2!$C:$C,[8]Sheet2!$E:$E,"-")</f>
        <v>Moh. Adfar Istihar</v>
      </c>
      <c r="H1121" s="18" t="str">
        <f>_xlfn.XLOOKUP(D1121,[11]sheet!$B:$B,[11]sheet!$A:$A,0)</f>
        <v>SPG03</v>
      </c>
    </row>
    <row r="1122" spans="2:8">
      <c r="B1122" s="24" t="s">
        <v>1085</v>
      </c>
      <c r="C1122" s="25" t="s">
        <v>1086</v>
      </c>
      <c r="D1122" s="26" t="s">
        <v>1163</v>
      </c>
      <c r="E1122" s="27" t="s">
        <v>1916</v>
      </c>
      <c r="F1122" s="22" t="s">
        <v>1834</v>
      </c>
      <c r="G1122" s="17" t="str">
        <f>_xlfn.XLOOKUP(D1122,[8]Sheet2!$C:$C,[8]Sheet2!$E:$E,"-")</f>
        <v>Moh. Adfar Istihar</v>
      </c>
      <c r="H1122" s="18" t="str">
        <f>_xlfn.XLOOKUP(D1122,[11]sheet!$B:$B,[11]sheet!$A:$A,0)</f>
        <v>SPG11</v>
      </c>
    </row>
    <row r="1123" spans="2:8">
      <c r="B1123" s="24" t="s">
        <v>1085</v>
      </c>
      <c r="C1123" s="25" t="s">
        <v>1086</v>
      </c>
      <c r="D1123" s="26" t="s">
        <v>1164</v>
      </c>
      <c r="E1123" s="27" t="s">
        <v>1916</v>
      </c>
      <c r="F1123" s="22" t="s">
        <v>1834</v>
      </c>
      <c r="G1123" s="17" t="str">
        <f>_xlfn.XLOOKUP(D1123,[8]Sheet2!$C:$C,[8]Sheet2!$E:$E,"-")</f>
        <v>Abd. Ghoni</v>
      </c>
      <c r="H1123" s="18" t="str">
        <f>_xlfn.XLOOKUP(D1123,[11]sheet!$B:$B,[11]sheet!$A:$A,0)</f>
        <v>SPG04</v>
      </c>
    </row>
    <row r="1124" spans="2:8">
      <c r="B1124" s="24" t="s">
        <v>1085</v>
      </c>
      <c r="C1124" s="25" t="s">
        <v>1086</v>
      </c>
      <c r="D1124" s="26" t="s">
        <v>1165</v>
      </c>
      <c r="E1124" s="27" t="s">
        <v>1916</v>
      </c>
      <c r="F1124" s="22" t="s">
        <v>1834</v>
      </c>
      <c r="G1124" s="17" t="str">
        <f>_xlfn.XLOOKUP(D1124,[8]Sheet2!$C:$C,[8]Sheet2!$E:$E,"-")</f>
        <v>Abd. Syakur</v>
      </c>
      <c r="H1124" s="18" t="str">
        <f>_xlfn.XLOOKUP(D1124,[11]sheet!$B:$B,[11]sheet!$A:$A,0)</f>
        <v>SPG05</v>
      </c>
    </row>
    <row r="1125" spans="2:8">
      <c r="B1125" s="24" t="s">
        <v>1085</v>
      </c>
      <c r="C1125" s="25" t="s">
        <v>1086</v>
      </c>
      <c r="D1125" s="26" t="s">
        <v>1166</v>
      </c>
      <c r="E1125" s="27" t="s">
        <v>1916</v>
      </c>
      <c r="F1125" s="22" t="s">
        <v>1834</v>
      </c>
      <c r="G1125" s="17" t="str">
        <f>_xlfn.XLOOKUP(D1125,[8]Sheet2!$C:$C,[8]Sheet2!$E:$E,"-")</f>
        <v>Abd. Syakur</v>
      </c>
      <c r="H1125" s="18" t="str">
        <f>_xlfn.XLOOKUP(D1125,[11]sheet!$B:$B,[11]sheet!$A:$A,0)</f>
        <v>SPG09A</v>
      </c>
    </row>
    <row r="1126" spans="2:8">
      <c r="B1126" s="24" t="s">
        <v>1085</v>
      </c>
      <c r="C1126" s="25" t="s">
        <v>1086</v>
      </c>
      <c r="D1126" s="26" t="s">
        <v>1167</v>
      </c>
      <c r="E1126" s="27" t="s">
        <v>1941</v>
      </c>
      <c r="F1126" s="22" t="s">
        <v>1834</v>
      </c>
      <c r="G1126" s="17" t="str">
        <f>_xlfn.XLOOKUP(D1126,[8]Sheet2!$C:$C,[8]Sheet2!$E:$E,"-")</f>
        <v>-</v>
      </c>
      <c r="H1126" s="18" t="str">
        <f>_xlfn.XLOOKUP(D1126,[11]sheet!$B:$B,[11]sheet!$A:$A,0)</f>
        <v>SPG06</v>
      </c>
    </row>
    <row r="1127" spans="2:8">
      <c r="B1127" s="24" t="s">
        <v>1085</v>
      </c>
      <c r="C1127" s="25" t="s">
        <v>1086</v>
      </c>
      <c r="D1127" s="26" t="s">
        <v>1168</v>
      </c>
      <c r="E1127" s="27" t="s">
        <v>1941</v>
      </c>
      <c r="F1127" s="22" t="s">
        <v>1834</v>
      </c>
      <c r="G1127" s="17" t="str">
        <f>_xlfn.XLOOKUP(D1127,[8]Sheet2!$C:$C,[8]Sheet2!$E:$E,"-")</f>
        <v>-</v>
      </c>
      <c r="H1127" s="18" t="str">
        <f>_xlfn.XLOOKUP(D1127,[11]sheet!$B:$B,[11]sheet!$A:$A,0)</f>
        <v>SPG08</v>
      </c>
    </row>
    <row r="1128" spans="2:8">
      <c r="B1128" s="24" t="s">
        <v>1085</v>
      </c>
      <c r="C1128" s="25" t="s">
        <v>1086</v>
      </c>
      <c r="D1128" s="26" t="s">
        <v>1169</v>
      </c>
      <c r="E1128" s="27" t="s">
        <v>1941</v>
      </c>
      <c r="F1128" s="22" t="s">
        <v>1834</v>
      </c>
      <c r="G1128" s="17" t="str">
        <f>_xlfn.XLOOKUP(D1128,[8]Sheet2!$C:$C,[8]Sheet2!$E:$E,"-")</f>
        <v>-</v>
      </c>
      <c r="H1128" s="18" t="str">
        <f>_xlfn.XLOOKUP(D1128,[11]sheet!$B:$B,[11]sheet!$A:$A,0)</f>
        <v>SPG13</v>
      </c>
    </row>
    <row r="1129" spans="2:8">
      <c r="B1129" s="24" t="s">
        <v>1085</v>
      </c>
      <c r="C1129" s="25" t="s">
        <v>1086</v>
      </c>
      <c r="D1129" s="26" t="s">
        <v>1170</v>
      </c>
      <c r="E1129" s="27" t="s">
        <v>1916</v>
      </c>
      <c r="F1129" s="22" t="s">
        <v>1836</v>
      </c>
      <c r="G1129" s="17" t="str">
        <f>_xlfn.XLOOKUP(D1129,[8]Sheet2!$C:$C,[8]Sheet2!$E:$E,"-")</f>
        <v>Eko Junaidi</v>
      </c>
      <c r="H1129" s="18" t="str">
        <f>_xlfn.XLOOKUP(D1129,[11]sheet!$B:$B,[11]sheet!$A:$A,0)</f>
        <v>CAB02</v>
      </c>
    </row>
    <row r="1130" spans="2:8">
      <c r="B1130" s="24" t="s">
        <v>1085</v>
      </c>
      <c r="C1130" s="25" t="s">
        <v>1086</v>
      </c>
      <c r="D1130" s="26" t="s">
        <v>1171</v>
      </c>
      <c r="E1130" s="27" t="s">
        <v>1916</v>
      </c>
      <c r="F1130" s="22" t="s">
        <v>1836</v>
      </c>
      <c r="G1130" s="17" t="str">
        <f>_xlfn.XLOOKUP(D1130,[8]Sheet2!$C:$C,[8]Sheet2!$E:$E,"-")</f>
        <v>Tika Vebrian Tiara Devi</v>
      </c>
      <c r="H1130" s="18" t="str">
        <f>_xlfn.XLOOKUP(D1130,[11]sheet!$B:$B,[11]sheet!$A:$A,0)</f>
        <v>MDN02</v>
      </c>
    </row>
    <row r="1131" spans="2:8">
      <c r="B1131" s="24" t="s">
        <v>1085</v>
      </c>
      <c r="C1131" s="25" t="s">
        <v>1086</v>
      </c>
      <c r="D1131" s="26" t="s">
        <v>1172</v>
      </c>
      <c r="E1131" s="27" t="s">
        <v>1916</v>
      </c>
      <c r="F1131" s="22" t="s">
        <v>1836</v>
      </c>
      <c r="G1131" s="17" t="str">
        <f>_xlfn.XLOOKUP(D1131,[8]Sheet2!$C:$C,[8]Sheet2!$E:$E,"-")</f>
        <v>Eko Prasetianto Nugroho</v>
      </c>
      <c r="H1131" s="18" t="str">
        <f>_xlfn.XLOOKUP(D1131,[11]sheet!$B:$B,[11]sheet!$A:$A,0)</f>
        <v>MDN03</v>
      </c>
    </row>
    <row r="1132" spans="2:8">
      <c r="B1132" s="24" t="s">
        <v>1085</v>
      </c>
      <c r="C1132" s="25" t="s">
        <v>1086</v>
      </c>
      <c r="D1132" s="26" t="s">
        <v>1173</v>
      </c>
      <c r="E1132" s="27" t="s">
        <v>1916</v>
      </c>
      <c r="F1132" s="22" t="s">
        <v>1836</v>
      </c>
      <c r="G1132" s="17" t="str">
        <f>_xlfn.XLOOKUP(D1132,[8]Sheet2!$C:$C,[8]Sheet2!$E:$E,"-")</f>
        <v>Eko Junaidi</v>
      </c>
      <c r="H1132" s="18" t="str">
        <f>_xlfn.XLOOKUP(D1132,[11]sheet!$B:$B,[11]sheet!$A:$A,0)</f>
        <v>MDN04</v>
      </c>
    </row>
    <row r="1133" spans="2:8">
      <c r="B1133" s="24" t="s">
        <v>1085</v>
      </c>
      <c r="C1133" s="25" t="s">
        <v>1086</v>
      </c>
      <c r="D1133" s="26" t="s">
        <v>1174</v>
      </c>
      <c r="E1133" s="27" t="s">
        <v>1941</v>
      </c>
      <c r="F1133" s="22" t="s">
        <v>1836</v>
      </c>
      <c r="G1133" s="17" t="str">
        <f>_xlfn.XLOOKUP(D1133,[8]Sheet2!$C:$C,[8]Sheet2!$E:$E,"-")</f>
        <v>Boma Eka Kurniawan</v>
      </c>
      <c r="H1133" s="18" t="str">
        <f>_xlfn.XLOOKUP(D1133,[11]sheet!$B:$B,[11]sheet!$A:$A,0)</f>
        <v>MDN05</v>
      </c>
    </row>
    <row r="1134" spans="2:8">
      <c r="B1134" s="24" t="s">
        <v>1085</v>
      </c>
      <c r="C1134" s="25" t="s">
        <v>1086</v>
      </c>
      <c r="D1134" s="26" t="s">
        <v>1175</v>
      </c>
      <c r="E1134" s="27" t="s">
        <v>1916</v>
      </c>
      <c r="F1134" s="22" t="s">
        <v>1836</v>
      </c>
      <c r="G1134" s="17" t="str">
        <f>_xlfn.XLOOKUP(D1134,[8]Sheet2!$C:$C,[8]Sheet2!$E:$E,"-")</f>
        <v>Tika Vebrian Tiara Devi</v>
      </c>
      <c r="H1134" s="18" t="str">
        <f>_xlfn.XLOOKUP(D1134,[11]sheet!$B:$B,[11]sheet!$A:$A,0)</f>
        <v>MDN06</v>
      </c>
    </row>
    <row r="1135" spans="2:8">
      <c r="B1135" s="24" t="s">
        <v>1085</v>
      </c>
      <c r="C1135" s="25" t="s">
        <v>1086</v>
      </c>
      <c r="D1135" s="26" t="s">
        <v>1176</v>
      </c>
      <c r="E1135" s="27" t="s">
        <v>1941</v>
      </c>
      <c r="F1135" s="22" t="s">
        <v>1836</v>
      </c>
      <c r="G1135" s="17" t="str">
        <f>_xlfn.XLOOKUP(D1135,[8]Sheet2!$C:$C,[8]Sheet2!$E:$E,"-")</f>
        <v>Galih Dewangga</v>
      </c>
      <c r="H1135" s="18" t="str">
        <f>_xlfn.XLOOKUP(D1135,[11]sheet!$B:$B,[11]sheet!$A:$A,0)</f>
        <v>MDN09</v>
      </c>
    </row>
    <row r="1136" spans="2:8">
      <c r="B1136" s="24" t="s">
        <v>1085</v>
      </c>
      <c r="C1136" s="25" t="s">
        <v>1086</v>
      </c>
      <c r="D1136" s="26" t="s">
        <v>1177</v>
      </c>
      <c r="E1136" s="27" t="s">
        <v>1916</v>
      </c>
      <c r="F1136" s="22" t="s">
        <v>1836</v>
      </c>
      <c r="G1136" s="17" t="str">
        <f>_xlfn.XLOOKUP(D1136,[8]Sheet2!$C:$C,[8]Sheet2!$E:$E,"-")</f>
        <v>Riza Aji Nurcholis</v>
      </c>
      <c r="H1136" s="18" t="str">
        <f>_xlfn.XLOOKUP(D1136,[11]sheet!$B:$B,[11]sheet!$A:$A,0)</f>
        <v>MTX08</v>
      </c>
    </row>
    <row r="1137" spans="2:8">
      <c r="B1137" s="24" t="s">
        <v>1085</v>
      </c>
      <c r="C1137" s="25" t="s">
        <v>1086</v>
      </c>
      <c r="D1137" s="26" t="s">
        <v>1178</v>
      </c>
      <c r="E1137" s="27" t="s">
        <v>1916</v>
      </c>
      <c r="F1137" s="22" t="s">
        <v>1836</v>
      </c>
      <c r="G1137" s="17" t="str">
        <f>_xlfn.XLOOKUP(D1137,[8]Sheet2!$C:$C,[8]Sheet2!$E:$E,"-")</f>
        <v>Hendrik Robi Saputra</v>
      </c>
      <c r="H1137" s="18" t="str">
        <f>_xlfn.XLOOKUP(D1137,[11]sheet!$B:$B,[11]sheet!$A:$A,0)</f>
        <v>MTX09</v>
      </c>
    </row>
    <row r="1138" spans="2:8">
      <c r="B1138" s="24" t="s">
        <v>1085</v>
      </c>
      <c r="C1138" s="25" t="s">
        <v>1086</v>
      </c>
      <c r="D1138" s="26" t="s">
        <v>1179</v>
      </c>
      <c r="E1138" s="27" t="s">
        <v>1916</v>
      </c>
      <c r="F1138" s="22" t="s">
        <v>1836</v>
      </c>
      <c r="G1138" s="17" t="str">
        <f>_xlfn.XLOOKUP(D1138,[8]Sheet2!$C:$C,[8]Sheet2!$E:$E,"-")</f>
        <v>Rika Arif Aprianto</v>
      </c>
      <c r="H1138" s="18" t="str">
        <f>_xlfn.XLOOKUP(D1138,[11]sheet!$B:$B,[11]sheet!$A:$A,0)</f>
        <v>MTX18</v>
      </c>
    </row>
    <row r="1139" spans="2:8">
      <c r="B1139" s="24" t="s">
        <v>1085</v>
      </c>
      <c r="C1139" s="25" t="s">
        <v>1086</v>
      </c>
      <c r="D1139" s="26" t="s">
        <v>1180</v>
      </c>
      <c r="E1139" s="27" t="s">
        <v>1916</v>
      </c>
      <c r="F1139" s="22" t="s">
        <v>1836</v>
      </c>
      <c r="G1139" s="17" t="str">
        <f>_xlfn.XLOOKUP(D1139,[8]Sheet2!$C:$C,[8]Sheet2!$E:$E,"-")</f>
        <v>Yacob Juan Firmansyah</v>
      </c>
      <c r="H1139" s="18" t="str">
        <f>_xlfn.XLOOKUP(D1139,[11]sheet!$B:$B,[11]sheet!$A:$A,0)</f>
        <v>MTX14</v>
      </c>
    </row>
    <row r="1140" spans="2:8">
      <c r="B1140" s="24" t="s">
        <v>1085</v>
      </c>
      <c r="C1140" s="25" t="s">
        <v>1086</v>
      </c>
      <c r="D1140" s="26" t="s">
        <v>1181</v>
      </c>
      <c r="E1140" s="27" t="s">
        <v>1941</v>
      </c>
      <c r="F1140" s="22" t="s">
        <v>1836</v>
      </c>
      <c r="G1140" s="17" t="str">
        <f>_xlfn.XLOOKUP(D1140,[8]Sheet2!$C:$C,[8]Sheet2!$E:$E,"-")</f>
        <v>Rony Koco Abrianto</v>
      </c>
      <c r="H1140" s="18" t="str">
        <f>_xlfn.XLOOKUP(D1140,[11]sheet!$B:$B,[11]sheet!$A:$A,0)</f>
        <v>NIW01</v>
      </c>
    </row>
    <row r="1141" spans="2:8">
      <c r="B1141" s="24" t="s">
        <v>1085</v>
      </c>
      <c r="C1141" s="25" t="s">
        <v>1086</v>
      </c>
      <c r="D1141" s="26" t="s">
        <v>1182</v>
      </c>
      <c r="E1141" s="27" t="s">
        <v>1916</v>
      </c>
      <c r="F1141" s="22" t="s">
        <v>1836</v>
      </c>
      <c r="G1141" s="17" t="str">
        <f>_xlfn.XLOOKUP(D1141,[8]Sheet2!$C:$C,[8]Sheet2!$E:$E,"-")</f>
        <v>Fathoni Yusuf</v>
      </c>
      <c r="H1141" s="18" t="str">
        <f>_xlfn.XLOOKUP(D1141,[11]sheet!$B:$B,[11]sheet!$A:$A,0)</f>
        <v>NIW02</v>
      </c>
    </row>
    <row r="1142" spans="2:8">
      <c r="B1142" s="24" t="s">
        <v>1085</v>
      </c>
      <c r="C1142" s="25" t="s">
        <v>1086</v>
      </c>
      <c r="D1142" s="26" t="s">
        <v>1183</v>
      </c>
      <c r="E1142" s="27" t="s">
        <v>1941</v>
      </c>
      <c r="F1142" s="22" t="s">
        <v>1836</v>
      </c>
      <c r="G1142" s="17" t="str">
        <f>_xlfn.XLOOKUP(D1142,[8]Sheet2!$C:$C,[8]Sheet2!$E:$E,"-")</f>
        <v>Faizal Dwi Pramono</v>
      </c>
      <c r="H1142" s="18" t="str">
        <f>_xlfn.XLOOKUP(D1142,[11]sheet!$B:$B,[11]sheet!$A:$A,0)</f>
        <v>NIW03</v>
      </c>
    </row>
    <row r="1143" spans="2:8">
      <c r="B1143" s="24" t="s">
        <v>1085</v>
      </c>
      <c r="C1143" s="25" t="s">
        <v>1086</v>
      </c>
      <c r="D1143" s="26" t="s">
        <v>1184</v>
      </c>
      <c r="E1143" s="27" t="s">
        <v>1916</v>
      </c>
      <c r="F1143" s="22" t="s">
        <v>1836</v>
      </c>
      <c r="G1143" s="17" t="str">
        <f>_xlfn.XLOOKUP(D1143,[8]Sheet2!$C:$C,[8]Sheet2!$E:$E,"-")</f>
        <v>Yudi Yiswoyo</v>
      </c>
      <c r="H1143" s="18" t="str">
        <f>_xlfn.XLOOKUP(D1143,[11]sheet!$B:$B,[11]sheet!$A:$A,0)</f>
        <v>NIW04</v>
      </c>
    </row>
    <row r="1144" spans="2:8">
      <c r="B1144" s="24" t="s">
        <v>1085</v>
      </c>
      <c r="C1144" s="25" t="s">
        <v>1086</v>
      </c>
      <c r="D1144" s="26" t="s">
        <v>1185</v>
      </c>
      <c r="E1144" s="27" t="s">
        <v>1916</v>
      </c>
      <c r="F1144" s="22" t="s">
        <v>1836</v>
      </c>
      <c r="G1144" s="17" t="str">
        <f>_xlfn.XLOOKUP(D1144,[8]Sheet2!$C:$C,[8]Sheet2!$E:$E,"-")</f>
        <v>Irul Marwianto</v>
      </c>
      <c r="H1144" s="18" t="str">
        <f>_xlfn.XLOOKUP(D1144,[11]sheet!$B:$B,[11]sheet!$A:$A,0)</f>
        <v>PCI01</v>
      </c>
    </row>
    <row r="1145" spans="2:8">
      <c r="B1145" s="24" t="s">
        <v>1085</v>
      </c>
      <c r="C1145" s="25" t="s">
        <v>1086</v>
      </c>
      <c r="D1145" s="26" t="s">
        <v>1186</v>
      </c>
      <c r="E1145" s="27" t="s">
        <v>1916</v>
      </c>
      <c r="F1145" s="22" t="s">
        <v>1836</v>
      </c>
      <c r="G1145" s="17" t="str">
        <f>_xlfn.XLOOKUP(D1145,[8]Sheet2!$C:$C,[8]Sheet2!$E:$E,"-")</f>
        <v>Fikto Nur Mansah</v>
      </c>
      <c r="H1145" s="18" t="str">
        <f>_xlfn.XLOOKUP(D1145,[11]sheet!$B:$B,[11]sheet!$A:$A,0)</f>
        <v>PCI02</v>
      </c>
    </row>
    <row r="1146" spans="2:8">
      <c r="B1146" s="24" t="s">
        <v>1085</v>
      </c>
      <c r="C1146" s="25" t="s">
        <v>1086</v>
      </c>
      <c r="D1146" s="26" t="s">
        <v>1187</v>
      </c>
      <c r="E1146" s="27" t="s">
        <v>1916</v>
      </c>
      <c r="F1146" s="22" t="s">
        <v>1836</v>
      </c>
      <c r="G1146" s="17" t="str">
        <f>_xlfn.XLOOKUP(D1146,[8]Sheet2!$C:$C,[8]Sheet2!$E:$E,"-")</f>
        <v>Fikto Nur Mansah</v>
      </c>
      <c r="H1146" s="18" t="str">
        <f>_xlfn.XLOOKUP(D1146,[11]sheet!$B:$B,[11]sheet!$A:$A,0)</f>
        <v>PCI03</v>
      </c>
    </row>
    <row r="1147" spans="2:8">
      <c r="B1147" s="24" t="s">
        <v>1085</v>
      </c>
      <c r="C1147" s="25" t="s">
        <v>1086</v>
      </c>
      <c r="D1147" s="26" t="s">
        <v>1188</v>
      </c>
      <c r="E1147" s="27" t="s">
        <v>1916</v>
      </c>
      <c r="F1147" s="22" t="s">
        <v>1836</v>
      </c>
      <c r="G1147" s="17" t="str">
        <f>_xlfn.XLOOKUP(D1147,[8]Sheet2!$C:$C,[8]Sheet2!$E:$E,"-")</f>
        <v>Irul Marwianto</v>
      </c>
      <c r="H1147" s="18" t="str">
        <f>_xlfn.XLOOKUP(D1147,[11]sheet!$B:$B,[11]sheet!$A:$A,0)</f>
        <v>PCI06</v>
      </c>
    </row>
    <row r="1148" spans="2:8">
      <c r="B1148" s="24" t="s">
        <v>1085</v>
      </c>
      <c r="C1148" s="25" t="s">
        <v>1086</v>
      </c>
      <c r="D1148" s="26" t="s">
        <v>1189</v>
      </c>
      <c r="E1148" s="27" t="s">
        <v>1941</v>
      </c>
      <c r="F1148" s="22" t="s">
        <v>1836</v>
      </c>
      <c r="G1148" s="17" t="str">
        <f>_xlfn.XLOOKUP(D1148,[8]Sheet2!$C:$C,[8]Sheet2!$E:$E,"-")</f>
        <v>Fanky Puguh Prasetyo</v>
      </c>
      <c r="H1148" s="18" t="str">
        <f>_xlfn.XLOOKUP(D1148,[11]sheet!$B:$B,[11]sheet!$A:$A,0)</f>
        <v>PNO01</v>
      </c>
    </row>
    <row r="1149" spans="2:8">
      <c r="B1149" s="24" t="s">
        <v>1085</v>
      </c>
      <c r="C1149" s="25" t="s">
        <v>1086</v>
      </c>
      <c r="D1149" s="26" t="s">
        <v>1190</v>
      </c>
      <c r="E1149" s="27" t="s">
        <v>1916</v>
      </c>
      <c r="F1149" s="22" t="s">
        <v>1836</v>
      </c>
      <c r="G1149" s="17" t="str">
        <f>_xlfn.XLOOKUP(D1149,[8]Sheet2!$C:$C,[8]Sheet2!$E:$E,"-")</f>
        <v>Mohamad Ariz Zakariya</v>
      </c>
      <c r="H1149" s="18" t="str">
        <f>_xlfn.XLOOKUP(D1149,[11]sheet!$B:$B,[11]sheet!$A:$A,0)</f>
        <v>PNO02</v>
      </c>
    </row>
    <row r="1150" spans="2:8">
      <c r="B1150" s="24" t="s">
        <v>1085</v>
      </c>
      <c r="C1150" s="25" t="s">
        <v>1086</v>
      </c>
      <c r="D1150" s="26" t="s">
        <v>1191</v>
      </c>
      <c r="E1150" s="27" t="s">
        <v>1916</v>
      </c>
      <c r="F1150" s="22" t="s">
        <v>1836</v>
      </c>
      <c r="G1150" s="17" t="str">
        <f>_xlfn.XLOOKUP(D1150,[8]Sheet2!$C:$C,[8]Sheet2!$E:$E,"-")</f>
        <v>Mohammad Putra Surya Mahendra</v>
      </c>
      <c r="H1150" s="18" t="str">
        <f>_xlfn.XLOOKUP(D1150,[11]sheet!$B:$B,[11]sheet!$A:$A,0)</f>
        <v>PNO03</v>
      </c>
    </row>
    <row r="1151" spans="2:8">
      <c r="B1151" s="24" t="s">
        <v>1085</v>
      </c>
      <c r="C1151" s="25" t="s">
        <v>1086</v>
      </c>
      <c r="D1151" s="26" t="s">
        <v>1192</v>
      </c>
      <c r="E1151" s="27" t="s">
        <v>1916</v>
      </c>
      <c r="F1151" s="22" t="s">
        <v>1836</v>
      </c>
      <c r="G1151" s="17" t="str">
        <f>_xlfn.XLOOKUP(D1151,[8]Sheet2!$C:$C,[8]Sheet2!$E:$E,"-")</f>
        <v>Angga Widayanto</v>
      </c>
      <c r="H1151" s="18" t="str">
        <f>_xlfn.XLOOKUP(D1151,[11]sheet!$B:$B,[11]sheet!$A:$A,0)</f>
        <v>PNO04</v>
      </c>
    </row>
    <row r="1152" spans="2:8">
      <c r="B1152" s="24" t="s">
        <v>1085</v>
      </c>
      <c r="C1152" s="25" t="s">
        <v>1086</v>
      </c>
      <c r="D1152" s="26" t="s">
        <v>1193</v>
      </c>
      <c r="E1152" s="27" t="s">
        <v>1941</v>
      </c>
      <c r="F1152" s="22" t="s">
        <v>1836</v>
      </c>
      <c r="G1152" s="17" t="str">
        <f>_xlfn.XLOOKUP(D1152,[8]Sheet2!$C:$C,[8]Sheet2!$E:$E,"-")</f>
        <v>Ruly Syaiful Ansor</v>
      </c>
      <c r="H1152" s="18" t="str">
        <f>_xlfn.XLOOKUP(D1152,[11]sheet!$B:$B,[11]sheet!$A:$A,0)</f>
        <v>PNO05</v>
      </c>
    </row>
    <row r="1153" spans="2:8">
      <c r="B1153" s="24" t="s">
        <v>1085</v>
      </c>
      <c r="C1153" s="25" t="s">
        <v>1086</v>
      </c>
      <c r="D1153" s="26" t="s">
        <v>1194</v>
      </c>
      <c r="E1153" s="27" t="s">
        <v>1941</v>
      </c>
      <c r="F1153" s="22" t="s">
        <v>1837</v>
      </c>
      <c r="G1153" s="17" t="str">
        <f>_xlfn.XLOOKUP(D1153,[8]Sheet2!$C:$C,[8]Sheet2!$E:$E,"-")</f>
        <v>Prasetyo Istianto</v>
      </c>
      <c r="H1153" s="18" t="str">
        <f>_xlfn.XLOOKUP(D1153,[11]sheet!$B:$B,[11]sheet!$A:$A,0)</f>
        <v>KDR01</v>
      </c>
    </row>
    <row r="1154" spans="2:8">
      <c r="B1154" s="24" t="s">
        <v>1085</v>
      </c>
      <c r="C1154" s="25" t="s">
        <v>1086</v>
      </c>
      <c r="D1154" s="26" t="s">
        <v>1195</v>
      </c>
      <c r="E1154" s="27" t="s">
        <v>1941</v>
      </c>
      <c r="F1154" s="22" t="s">
        <v>1837</v>
      </c>
      <c r="G1154" s="17" t="str">
        <f>_xlfn.XLOOKUP(D1154,[8]Sheet2!$C:$C,[8]Sheet2!$E:$E,"-")</f>
        <v>Widi Rumekso</v>
      </c>
      <c r="H1154" s="18" t="str">
        <f>_xlfn.XLOOKUP(D1154,[11]sheet!$B:$B,[11]sheet!$A:$A,0)</f>
        <v>KDR04</v>
      </c>
    </row>
    <row r="1155" spans="2:8">
      <c r="B1155" s="24" t="s">
        <v>1085</v>
      </c>
      <c r="C1155" s="25" t="s">
        <v>1086</v>
      </c>
      <c r="D1155" s="26" t="s">
        <v>1196</v>
      </c>
      <c r="E1155" s="27" t="s">
        <v>1941</v>
      </c>
      <c r="F1155" s="22" t="s">
        <v>1837</v>
      </c>
      <c r="G1155" s="17" t="str">
        <f>_xlfn.XLOOKUP(D1155,[8]Sheet2!$C:$C,[8]Sheet2!$E:$E,"-")</f>
        <v>Mohammad Afreza Al Ayyubi</v>
      </c>
      <c r="H1155" s="18" t="str">
        <f>_xlfn.XLOOKUP(D1155,[11]sheet!$B:$B,[11]sheet!$A:$A,0)</f>
        <v>KDR05</v>
      </c>
    </row>
    <row r="1156" spans="2:8">
      <c r="B1156" s="24" t="s">
        <v>1085</v>
      </c>
      <c r="C1156" s="25" t="s">
        <v>1086</v>
      </c>
      <c r="D1156" s="26" t="s">
        <v>1197</v>
      </c>
      <c r="E1156" s="27" t="s">
        <v>1941</v>
      </c>
      <c r="F1156" s="22" t="s">
        <v>1837</v>
      </c>
      <c r="G1156" s="17" t="str">
        <f>_xlfn.XLOOKUP(D1156,[8]Sheet2!$C:$C,[8]Sheet2!$E:$E,"-")</f>
        <v>Laga Pratama Nurjiwo</v>
      </c>
      <c r="H1156" s="18" t="str">
        <f>_xlfn.XLOOKUP(D1156,[11]sheet!$B:$B,[11]sheet!$A:$A,0)</f>
        <v>KDR07</v>
      </c>
    </row>
    <row r="1157" spans="2:8">
      <c r="B1157" s="24" t="s">
        <v>1085</v>
      </c>
      <c r="C1157" s="25" t="s">
        <v>1086</v>
      </c>
      <c r="D1157" s="26" t="s">
        <v>1198</v>
      </c>
      <c r="E1157" s="27" t="s">
        <v>1941</v>
      </c>
      <c r="F1157" s="22" t="s">
        <v>1837</v>
      </c>
      <c r="G1157" s="17" t="str">
        <f>_xlfn.XLOOKUP(D1157,[8]Sheet2!$C:$C,[8]Sheet2!$E:$E,"-")</f>
        <v>Ali Zainal Abidin</v>
      </c>
      <c r="H1157" s="18" t="str">
        <f>_xlfn.XLOOKUP(D1157,[11]sheet!$B:$B,[11]sheet!$A:$A,0)</f>
        <v>KDR08</v>
      </c>
    </row>
    <row r="1158" spans="2:8">
      <c r="B1158" s="24" t="s">
        <v>1085</v>
      </c>
      <c r="C1158" s="25" t="s">
        <v>1086</v>
      </c>
      <c r="D1158" s="26" t="s">
        <v>1199</v>
      </c>
      <c r="E1158" s="27" t="s">
        <v>1941</v>
      </c>
      <c r="F1158" s="22" t="s">
        <v>1837</v>
      </c>
      <c r="G1158" s="17" t="str">
        <f>_xlfn.XLOOKUP(D1158,[8]Sheet2!$C:$C,[8]Sheet2!$E:$E,"-")</f>
        <v>Dyah Ayu Larasati Tri Palupi</v>
      </c>
      <c r="H1158" s="18" t="str">
        <f>_xlfn.XLOOKUP(D1158,[11]sheet!$B:$B,[11]sheet!$A:$A,0)</f>
        <v>KDR09</v>
      </c>
    </row>
    <row r="1159" spans="2:8">
      <c r="B1159" s="24" t="s">
        <v>1085</v>
      </c>
      <c r="C1159" s="25" t="s">
        <v>1086</v>
      </c>
      <c r="D1159" s="26" t="s">
        <v>1200</v>
      </c>
      <c r="E1159" s="27" t="s">
        <v>1941</v>
      </c>
      <c r="F1159" s="22" t="s">
        <v>1837</v>
      </c>
      <c r="G1159" s="17" t="str">
        <f>_xlfn.XLOOKUP(D1159,[8]Sheet2!$C:$C,[8]Sheet2!$E:$E,"-")</f>
        <v>Feri Setiawan</v>
      </c>
      <c r="H1159" s="18" t="str">
        <f>_xlfn.XLOOKUP(D1159,[11]sheet!$B:$B,[11]sheet!$A:$A,0)</f>
        <v>KDR10</v>
      </c>
    </row>
    <row r="1160" spans="2:8">
      <c r="B1160" s="24" t="s">
        <v>1085</v>
      </c>
      <c r="C1160" s="25" t="s">
        <v>1086</v>
      </c>
      <c r="D1160" s="26" t="s">
        <v>1201</v>
      </c>
      <c r="E1160" s="27" t="s">
        <v>1941</v>
      </c>
      <c r="F1160" s="22" t="s">
        <v>1837</v>
      </c>
      <c r="G1160" s="17" t="str">
        <f>_xlfn.XLOOKUP(D1160,[8]Sheet2!$C:$C,[8]Sheet2!$E:$E,"-")</f>
        <v>M. Yanuar Rifa'I</v>
      </c>
      <c r="H1160" s="18" t="str">
        <f>_xlfn.XLOOKUP(D1160,[11]sheet!$B:$B,[11]sheet!$A:$A,0)</f>
        <v>KDR13</v>
      </c>
    </row>
    <row r="1161" spans="2:8">
      <c r="B1161" s="24" t="s">
        <v>1085</v>
      </c>
      <c r="C1161" s="25" t="s">
        <v>1086</v>
      </c>
      <c r="D1161" s="26" t="s">
        <v>1202</v>
      </c>
      <c r="E1161" s="27" t="s">
        <v>1941</v>
      </c>
      <c r="F1161" s="22" t="s">
        <v>1837</v>
      </c>
      <c r="G1161" s="17" t="str">
        <f>_xlfn.XLOOKUP(D1161,[8]Sheet2!$C:$C,[8]Sheet2!$E:$E,"-")</f>
        <v>Muhammad Syaifullah</v>
      </c>
      <c r="H1161" s="18" t="str">
        <f>_xlfn.XLOOKUP(D1161,[11]sheet!$B:$B,[11]sheet!$A:$A,0)</f>
        <v>NGA17A</v>
      </c>
    </row>
    <row r="1162" spans="2:8">
      <c r="B1162" s="24" t="s">
        <v>1085</v>
      </c>
      <c r="C1162" s="25" t="s">
        <v>1086</v>
      </c>
      <c r="D1162" s="26" t="s">
        <v>1203</v>
      </c>
      <c r="E1162" s="27" t="s">
        <v>1941</v>
      </c>
      <c r="F1162" s="22" t="s">
        <v>1837</v>
      </c>
      <c r="G1162" s="17" t="str">
        <f>_xlfn.XLOOKUP(D1162,[8]Sheet2!$C:$C,[8]Sheet2!$E:$E,"-")</f>
        <v>Diky Satriawan</v>
      </c>
      <c r="H1162" s="18" t="str">
        <f>_xlfn.XLOOKUP(D1162,[11]sheet!$B:$B,[11]sheet!$A:$A,0)</f>
        <v>NGA15A</v>
      </c>
    </row>
    <row r="1163" spans="2:8">
      <c r="B1163" s="24" t="s">
        <v>1085</v>
      </c>
      <c r="C1163" s="25" t="s">
        <v>1086</v>
      </c>
      <c r="D1163" s="26" t="s">
        <v>1204</v>
      </c>
      <c r="E1163" s="27" t="s">
        <v>1941</v>
      </c>
      <c r="F1163" s="22" t="s">
        <v>1837</v>
      </c>
      <c r="G1163" s="17" t="str">
        <f>_xlfn.XLOOKUP(D1163,[8]Sheet2!$C:$C,[8]Sheet2!$E:$E,"-")</f>
        <v>Achmad Afandi</v>
      </c>
      <c r="H1163" s="18" t="str">
        <f>_xlfn.XLOOKUP(D1163,[11]sheet!$B:$B,[11]sheet!$A:$A,0)</f>
        <v>NGA23A</v>
      </c>
    </row>
    <row r="1164" spans="2:8">
      <c r="B1164" s="24" t="s">
        <v>1085</v>
      </c>
      <c r="C1164" s="25" t="s">
        <v>1086</v>
      </c>
      <c r="D1164" s="26" t="s">
        <v>1205</v>
      </c>
      <c r="E1164" s="27" t="s">
        <v>1941</v>
      </c>
      <c r="F1164" s="22" t="s">
        <v>1837</v>
      </c>
      <c r="G1164" s="17" t="str">
        <f>_xlfn.XLOOKUP(D1164,[8]Sheet2!$C:$C,[8]Sheet2!$E:$E,"-")</f>
        <v>Nanang Arifianto</v>
      </c>
      <c r="H1164" s="18" t="str">
        <f>_xlfn.XLOOKUP(D1164,[11]sheet!$B:$B,[11]sheet!$A:$A,0)</f>
        <v>NGA01</v>
      </c>
    </row>
    <row r="1165" spans="2:8">
      <c r="B1165" s="24" t="s">
        <v>1085</v>
      </c>
      <c r="C1165" s="25" t="s">
        <v>1086</v>
      </c>
      <c r="D1165" s="26" t="s">
        <v>1206</v>
      </c>
      <c r="E1165" s="27" t="s">
        <v>1941</v>
      </c>
      <c r="F1165" s="22" t="s">
        <v>1837</v>
      </c>
      <c r="G1165" s="17" t="str">
        <f>_xlfn.XLOOKUP(D1165,[8]Sheet2!$C:$C,[8]Sheet2!$E:$E,"-")</f>
        <v>Rif'An Munawwir</v>
      </c>
      <c r="H1165" s="18" t="str">
        <f>_xlfn.XLOOKUP(D1165,[11]sheet!$B:$B,[11]sheet!$A:$A,0)</f>
        <v>NGA20A</v>
      </c>
    </row>
    <row r="1166" spans="2:8">
      <c r="B1166" s="24" t="s">
        <v>1085</v>
      </c>
      <c r="C1166" s="25" t="s">
        <v>1086</v>
      </c>
      <c r="D1166" s="26" t="s">
        <v>1207</v>
      </c>
      <c r="E1166" s="27" t="s">
        <v>1941</v>
      </c>
      <c r="F1166" s="22" t="s">
        <v>1837</v>
      </c>
      <c r="G1166" s="17" t="str">
        <f>_xlfn.XLOOKUP(D1166,[8]Sheet2!$C:$C,[8]Sheet2!$E:$E,"-")</f>
        <v>Shokibul Kafi</v>
      </c>
      <c r="H1166" s="18" t="str">
        <f>_xlfn.XLOOKUP(D1166,[11]sheet!$B:$B,[11]sheet!$A:$A,0)</f>
        <v>NGA21A</v>
      </c>
    </row>
    <row r="1167" spans="2:8">
      <c r="B1167" s="24" t="s">
        <v>1085</v>
      </c>
      <c r="C1167" s="25" t="s">
        <v>1086</v>
      </c>
      <c r="D1167" s="26" t="s">
        <v>1208</v>
      </c>
      <c r="E1167" s="27" t="s">
        <v>1941</v>
      </c>
      <c r="F1167" s="22" t="s">
        <v>1838</v>
      </c>
      <c r="G1167" s="17" t="str">
        <f>_xlfn.XLOOKUP(D1167,[8]Sheet2!$C:$C,[8]Sheet2!$E:$E,"-")</f>
        <v>Ahmad Fakhru Rozan</v>
      </c>
      <c r="H1167" s="18" t="str">
        <f>_xlfn.XLOOKUP(D1167,[11]sheet!$B:$B,[11]sheet!$A:$A,0)</f>
        <v>TLA01</v>
      </c>
    </row>
    <row r="1168" spans="2:8">
      <c r="B1168" s="24" t="s">
        <v>1085</v>
      </c>
      <c r="C1168" s="25" t="s">
        <v>1086</v>
      </c>
      <c r="D1168" s="26" t="s">
        <v>1209</v>
      </c>
      <c r="E1168" s="27" t="s">
        <v>1941</v>
      </c>
      <c r="F1168" s="22" t="s">
        <v>1838</v>
      </c>
      <c r="G1168" s="17" t="str">
        <f>_xlfn.XLOOKUP(D1168,[8]Sheet2!$C:$C,[8]Sheet2!$E:$E,"-")</f>
        <v>Afan Fardianto</v>
      </c>
      <c r="H1168" s="18" t="str">
        <f>_xlfn.XLOOKUP(D1168,[11]sheet!$B:$B,[11]sheet!$A:$A,0)</f>
        <v>TLA02</v>
      </c>
    </row>
    <row r="1169" spans="2:8">
      <c r="B1169" s="24" t="s">
        <v>1085</v>
      </c>
      <c r="C1169" s="25" t="s">
        <v>1086</v>
      </c>
      <c r="D1169" s="26" t="s">
        <v>1210</v>
      </c>
      <c r="E1169" s="27" t="s">
        <v>1941</v>
      </c>
      <c r="F1169" s="22" t="s">
        <v>1838</v>
      </c>
      <c r="G1169" s="17" t="str">
        <f>_xlfn.XLOOKUP(D1169,[8]Sheet2!$C:$C,[8]Sheet2!$E:$E,"-")</f>
        <v>Dwi Wahyu Wichaksono</v>
      </c>
      <c r="H1169" s="18" t="str">
        <f>_xlfn.XLOOKUP(D1169,[11]sheet!$B:$B,[11]sheet!$A:$A,0)</f>
        <v>TLA03</v>
      </c>
    </row>
    <row r="1170" spans="2:8">
      <c r="B1170" s="24" t="s">
        <v>1085</v>
      </c>
      <c r="C1170" s="25" t="s">
        <v>1086</v>
      </c>
      <c r="D1170" s="26" t="s">
        <v>1211</v>
      </c>
      <c r="E1170" s="27" t="s">
        <v>1941</v>
      </c>
      <c r="F1170" s="22" t="s">
        <v>1838</v>
      </c>
      <c r="G1170" s="17" t="str">
        <f>_xlfn.XLOOKUP(D1170,[8]Sheet2!$C:$C,[8]Sheet2!$E:$E,"-")</f>
        <v>Hafiz Adam Adidarmawan</v>
      </c>
      <c r="H1170" s="18" t="str">
        <f>_xlfn.XLOOKUP(D1170,[11]sheet!$B:$B,[11]sheet!$A:$A,0)</f>
        <v>TLA04</v>
      </c>
    </row>
    <row r="1171" spans="2:8">
      <c r="B1171" s="24" t="s">
        <v>1085</v>
      </c>
      <c r="C1171" s="25" t="s">
        <v>1086</v>
      </c>
      <c r="D1171" s="26" t="s">
        <v>1212</v>
      </c>
      <c r="E1171" s="27" t="s">
        <v>1941</v>
      </c>
      <c r="F1171" s="22" t="s">
        <v>1838</v>
      </c>
      <c r="G1171" s="17" t="str">
        <f>_xlfn.XLOOKUP(D1171,[8]Sheet2!$C:$C,[8]Sheet2!$E:$E,"-")</f>
        <v>Argo Lumaksana</v>
      </c>
      <c r="H1171" s="18" t="str">
        <f>_xlfn.XLOOKUP(D1171,[11]sheet!$B:$B,[11]sheet!$A:$A,0)</f>
        <v>TLA05</v>
      </c>
    </row>
    <row r="1172" spans="2:8">
      <c r="B1172" s="24" t="s">
        <v>1085</v>
      </c>
      <c r="C1172" s="25" t="s">
        <v>1086</v>
      </c>
      <c r="D1172" s="26" t="s">
        <v>1213</v>
      </c>
      <c r="E1172" s="27" t="s">
        <v>1941</v>
      </c>
      <c r="F1172" s="22" t="s">
        <v>1838</v>
      </c>
      <c r="G1172" s="17" t="str">
        <f>_xlfn.XLOOKUP(D1172,[8]Sheet2!$C:$C,[8]Sheet2!$E:$E,"-")</f>
        <v>Ahmad Fakhru Rozan</v>
      </c>
      <c r="H1172" s="18" t="str">
        <f>_xlfn.XLOOKUP(D1172,[11]sheet!$B:$B,[11]sheet!$A:$A,0)</f>
        <v>TLA06</v>
      </c>
    </row>
    <row r="1173" spans="2:8">
      <c r="B1173" s="24" t="s">
        <v>1085</v>
      </c>
      <c r="C1173" s="25" t="s">
        <v>1086</v>
      </c>
      <c r="D1173" s="26" t="s">
        <v>1214</v>
      </c>
      <c r="E1173" s="27" t="s">
        <v>1941</v>
      </c>
      <c r="F1173" s="22" t="s">
        <v>1838</v>
      </c>
      <c r="G1173" s="17" t="str">
        <f>_xlfn.XLOOKUP(D1173,[8]Sheet2!$C:$C,[8]Sheet2!$E:$E,"-")</f>
        <v>Hafiz Adam Adidarmawan</v>
      </c>
      <c r="H1173" s="18" t="str">
        <f>_xlfn.XLOOKUP(D1173,[11]sheet!$B:$B,[11]sheet!$A:$A,0)</f>
        <v>TLA07</v>
      </c>
    </row>
    <row r="1174" spans="2:8">
      <c r="B1174" s="24" t="s">
        <v>1085</v>
      </c>
      <c r="C1174" s="25" t="s">
        <v>1086</v>
      </c>
      <c r="D1174" s="26" t="s">
        <v>1215</v>
      </c>
      <c r="E1174" s="27" t="s">
        <v>1941</v>
      </c>
      <c r="F1174" s="22" t="s">
        <v>1838</v>
      </c>
      <c r="G1174" s="17" t="str">
        <f>_xlfn.XLOOKUP(D1174,[8]Sheet2!$C:$C,[8]Sheet2!$E:$E,"-")</f>
        <v>Rochma Ridho Permadi</v>
      </c>
      <c r="H1174" s="18" t="str">
        <f>_xlfn.XLOOKUP(D1174,[11]sheet!$B:$B,[11]sheet!$A:$A,0)</f>
        <v>TGK01</v>
      </c>
    </row>
    <row r="1175" spans="2:8">
      <c r="B1175" s="24" t="s">
        <v>1085</v>
      </c>
      <c r="C1175" s="25" t="s">
        <v>1086</v>
      </c>
      <c r="D1175" s="26" t="s">
        <v>1216</v>
      </c>
      <c r="E1175" s="27" t="s">
        <v>1916</v>
      </c>
      <c r="F1175" s="22" t="s">
        <v>1838</v>
      </c>
      <c r="G1175" s="17" t="str">
        <f>_xlfn.XLOOKUP(D1175,[8]Sheet2!$C:$C,[8]Sheet2!$E:$E,"-")</f>
        <v>Mohammad Chandra Hermawan</v>
      </c>
      <c r="H1175" s="18" t="str">
        <f>_xlfn.XLOOKUP(D1175,[11]sheet!$B:$B,[11]sheet!$A:$A,0)</f>
        <v>TGK03A</v>
      </c>
    </row>
    <row r="1176" spans="2:8">
      <c r="B1176" s="24" t="s">
        <v>1085</v>
      </c>
      <c r="C1176" s="25" t="s">
        <v>1086</v>
      </c>
      <c r="D1176" s="26" t="s">
        <v>1217</v>
      </c>
      <c r="E1176" s="27" t="s">
        <v>1941</v>
      </c>
      <c r="F1176" s="22" t="s">
        <v>1838</v>
      </c>
      <c r="G1176" s="17" t="str">
        <f>_xlfn.XLOOKUP(D1176,[8]Sheet2!$C:$C,[8]Sheet2!$E:$E,"-")</f>
        <v>Setiyo Budi Iswanto</v>
      </c>
      <c r="H1176" s="18" t="str">
        <f>_xlfn.XLOOKUP(D1176,[11]sheet!$B:$B,[11]sheet!$A:$A,0)</f>
        <v>TGK03</v>
      </c>
    </row>
    <row r="1177" spans="2:8">
      <c r="B1177" s="24" t="s">
        <v>1085</v>
      </c>
      <c r="C1177" s="25" t="s">
        <v>1086</v>
      </c>
      <c r="D1177" s="26" t="s">
        <v>1218</v>
      </c>
      <c r="E1177" s="27" t="s">
        <v>1916</v>
      </c>
      <c r="F1177" s="22" t="s">
        <v>1838</v>
      </c>
      <c r="G1177" s="17" t="str">
        <f>_xlfn.XLOOKUP(D1177,[8]Sheet2!$C:$C,[8]Sheet2!$E:$E,"-")</f>
        <v>Muhammad Alfan Fauzi</v>
      </c>
      <c r="H1177" s="18" t="str">
        <f>_xlfn.XLOOKUP(D1177,[11]sheet!$B:$B,[11]sheet!$A:$A,0)</f>
        <v>TGK02A</v>
      </c>
    </row>
    <row r="1178" spans="2:8">
      <c r="B1178" s="24" t="s">
        <v>1085</v>
      </c>
      <c r="C1178" s="25" t="s">
        <v>1086</v>
      </c>
      <c r="D1178" s="26" t="s">
        <v>1219</v>
      </c>
      <c r="E1178" s="27" t="s">
        <v>1916</v>
      </c>
      <c r="F1178" s="22" t="s">
        <v>1839</v>
      </c>
      <c r="G1178" s="17" t="str">
        <f>_xlfn.XLOOKUP(D1178,[8]Sheet2!$C:$C,[8]Sheet2!$E:$E,"-")</f>
        <v>Muhammad Ali Yusuf</v>
      </c>
      <c r="H1178" s="18" t="str">
        <f>_xlfn.XLOOKUP(D1178,[11]sheet!$B:$B,[11]sheet!$A:$A,0)</f>
        <v>JBG03A</v>
      </c>
    </row>
    <row r="1179" spans="2:8">
      <c r="B1179" s="24" t="s">
        <v>1085</v>
      </c>
      <c r="C1179" s="25" t="s">
        <v>1086</v>
      </c>
      <c r="D1179" s="26" t="s">
        <v>1220</v>
      </c>
      <c r="E1179" s="27" t="s">
        <v>1941</v>
      </c>
      <c r="F1179" s="22" t="s">
        <v>1839</v>
      </c>
      <c r="G1179" s="17" t="str">
        <f>_xlfn.XLOOKUP(D1179,[8]Sheet2!$C:$C,[8]Sheet2!$E:$E,"-")</f>
        <v>Ali Ghofar</v>
      </c>
      <c r="H1179" s="18" t="str">
        <f>_xlfn.XLOOKUP(D1179,[11]sheet!$B:$B,[11]sheet!$A:$A,0)</f>
        <v>JBG02</v>
      </c>
    </row>
    <row r="1180" spans="2:8">
      <c r="B1180" s="24" t="s">
        <v>1085</v>
      </c>
      <c r="C1180" s="25" t="s">
        <v>1086</v>
      </c>
      <c r="D1180" s="26" t="s">
        <v>1221</v>
      </c>
      <c r="E1180" s="27" t="s">
        <v>1916</v>
      </c>
      <c r="F1180" s="22" t="s">
        <v>1839</v>
      </c>
      <c r="G1180" s="17" t="str">
        <f>_xlfn.XLOOKUP(D1180,[8]Sheet2!$C:$C,[8]Sheet2!$E:$E,"-")</f>
        <v>Muhammad Ali Yusuf</v>
      </c>
      <c r="H1180" s="18" t="str">
        <f>_xlfn.XLOOKUP(D1180,[11]sheet!$B:$B,[11]sheet!$A:$A,0)</f>
        <v>JBG03</v>
      </c>
    </row>
    <row r="1181" spans="2:8">
      <c r="B1181" s="24" t="s">
        <v>1085</v>
      </c>
      <c r="C1181" s="25" t="s">
        <v>1086</v>
      </c>
      <c r="D1181" s="26" t="s">
        <v>1222</v>
      </c>
      <c r="E1181" s="27" t="s">
        <v>1916</v>
      </c>
      <c r="F1181" s="22" t="s">
        <v>1839</v>
      </c>
      <c r="G1181" s="17" t="str">
        <f>_xlfn.XLOOKUP(D1181,[8]Sheet2!$C:$C,[8]Sheet2!$E:$E,"-")</f>
        <v>Muhammad Ghoniyyulloh</v>
      </c>
      <c r="H1181" s="18" t="str">
        <f>_xlfn.XLOOKUP(D1181,[11]sheet!$B:$B,[11]sheet!$A:$A,0)</f>
        <v>JBG01A</v>
      </c>
    </row>
    <row r="1182" spans="2:8">
      <c r="B1182" s="24" t="s">
        <v>1085</v>
      </c>
      <c r="C1182" s="25" t="s">
        <v>1086</v>
      </c>
      <c r="D1182" s="26" t="s">
        <v>1223</v>
      </c>
      <c r="E1182" s="27" t="s">
        <v>1916</v>
      </c>
      <c r="F1182" s="22" t="s">
        <v>1839</v>
      </c>
      <c r="G1182" s="17" t="str">
        <f>_xlfn.XLOOKUP(D1182,[8]Sheet2!$C:$C,[8]Sheet2!$E:$E,"-")</f>
        <v>Agung Hendi Alparista</v>
      </c>
      <c r="H1182" s="18" t="str">
        <f>_xlfn.XLOOKUP(D1182,[11]sheet!$B:$B,[11]sheet!$A:$A,0)</f>
        <v>JBG13A</v>
      </c>
    </row>
    <row r="1183" spans="2:8">
      <c r="B1183" s="24" t="s">
        <v>1085</v>
      </c>
      <c r="C1183" s="25" t="s">
        <v>1086</v>
      </c>
      <c r="D1183" s="26" t="s">
        <v>1224</v>
      </c>
      <c r="E1183" s="27" t="s">
        <v>1916</v>
      </c>
      <c r="F1183" s="22" t="s">
        <v>1839</v>
      </c>
      <c r="G1183" s="17" t="str">
        <f>_xlfn.XLOOKUP(D1183,[8]Sheet2!$C:$C,[8]Sheet2!$E:$E,"-")</f>
        <v>Agung Hendi Alparista</v>
      </c>
      <c r="H1183" s="18" t="str">
        <f>_xlfn.XLOOKUP(D1183,[11]sheet!$B:$B,[11]sheet!$A:$A,0)</f>
        <v>JBG06</v>
      </c>
    </row>
    <row r="1184" spans="2:8">
      <c r="B1184" s="24" t="s">
        <v>1085</v>
      </c>
      <c r="C1184" s="25" t="s">
        <v>1086</v>
      </c>
      <c r="D1184" s="26" t="s">
        <v>1225</v>
      </c>
      <c r="E1184" s="27" t="s">
        <v>1941</v>
      </c>
      <c r="F1184" s="22" t="s">
        <v>1839</v>
      </c>
      <c r="G1184" s="17" t="str">
        <f>_xlfn.XLOOKUP(D1184,[8]Sheet2!$C:$C,[8]Sheet2!$E:$E,"-")</f>
        <v>Muhammad Azam Khoirur Roziqin</v>
      </c>
      <c r="H1184" s="18" t="str">
        <f>_xlfn.XLOOKUP(D1184,[11]sheet!$B:$B,[11]sheet!$A:$A,0)</f>
        <v>JBG07</v>
      </c>
    </row>
    <row r="1185" spans="2:8">
      <c r="B1185" s="24" t="s">
        <v>1085</v>
      </c>
      <c r="C1185" s="25" t="s">
        <v>1086</v>
      </c>
      <c r="D1185" s="26" t="s">
        <v>1226</v>
      </c>
      <c r="E1185" s="27" t="s">
        <v>1941</v>
      </c>
      <c r="F1185" s="22" t="s">
        <v>1837</v>
      </c>
      <c r="G1185" s="17" t="str">
        <f>_xlfn.XLOOKUP(D1185,[8]Sheet2!$C:$C,[8]Sheet2!$E:$E,"-")</f>
        <v>Didit Adi Saputro</v>
      </c>
      <c r="H1185" s="18" t="str">
        <f>_xlfn.XLOOKUP(D1185,[11]sheet!$B:$B,[11]sheet!$A:$A,0)</f>
        <v>NGK01A</v>
      </c>
    </row>
    <row r="1186" spans="2:8">
      <c r="B1186" s="24" t="s">
        <v>1085</v>
      </c>
      <c r="C1186" s="25" t="s">
        <v>1086</v>
      </c>
      <c r="D1186" s="26" t="s">
        <v>1227</v>
      </c>
      <c r="E1186" s="27" t="s">
        <v>1941</v>
      </c>
      <c r="F1186" s="22" t="s">
        <v>1837</v>
      </c>
      <c r="G1186" s="17" t="str">
        <f>_xlfn.XLOOKUP(D1186,[8]Sheet2!$C:$C,[8]Sheet2!$E:$E,"-")</f>
        <v>Ali Machtub</v>
      </c>
      <c r="H1186" s="18" t="str">
        <f>_xlfn.XLOOKUP(D1186,[11]sheet!$B:$B,[11]sheet!$A:$A,0)</f>
        <v>NGK02</v>
      </c>
    </row>
    <row r="1187" spans="2:8">
      <c r="B1187" s="24" t="s">
        <v>1085</v>
      </c>
      <c r="C1187" s="25" t="s">
        <v>1086</v>
      </c>
      <c r="D1187" s="26" t="s">
        <v>1228</v>
      </c>
      <c r="E1187" s="27" t="s">
        <v>1941</v>
      </c>
      <c r="F1187" s="22" t="s">
        <v>1837</v>
      </c>
      <c r="G1187" s="17" t="str">
        <f>_xlfn.XLOOKUP(D1187,[8]Sheet2!$C:$C,[8]Sheet2!$E:$E,"-")</f>
        <v>Didit Adi Saputro</v>
      </c>
      <c r="H1187" s="18" t="str">
        <f>_xlfn.XLOOKUP(D1187,[11]sheet!$B:$B,[11]sheet!$A:$A,0)</f>
        <v>NGK03</v>
      </c>
    </row>
    <row r="1188" spans="2:8">
      <c r="B1188" s="24" t="s">
        <v>1085</v>
      </c>
      <c r="C1188" s="25" t="s">
        <v>1086</v>
      </c>
      <c r="D1188" s="26" t="s">
        <v>1229</v>
      </c>
      <c r="E1188" s="27" t="s">
        <v>1941</v>
      </c>
      <c r="F1188" s="22" t="s">
        <v>1837</v>
      </c>
      <c r="G1188" s="17" t="str">
        <f>_xlfn.XLOOKUP(D1188,[8]Sheet2!$C:$C,[8]Sheet2!$E:$E,"-")</f>
        <v>Wanto Sugianto</v>
      </c>
      <c r="H1188" s="18" t="str">
        <f>_xlfn.XLOOKUP(D1188,[11]sheet!$B:$B,[11]sheet!$A:$A,0)</f>
        <v>NGK04</v>
      </c>
    </row>
    <row r="1189" spans="2:8">
      <c r="B1189" s="24" t="s">
        <v>1085</v>
      </c>
      <c r="C1189" s="25" t="s">
        <v>1086</v>
      </c>
      <c r="D1189" s="26" t="s">
        <v>1230</v>
      </c>
      <c r="E1189" s="27" t="s">
        <v>1941</v>
      </c>
      <c r="F1189" s="22" t="s">
        <v>1837</v>
      </c>
      <c r="G1189" s="17" t="str">
        <f>_xlfn.XLOOKUP(D1189,[8]Sheet2!$C:$C,[8]Sheet2!$E:$E,"-")</f>
        <v>Ali Machtub</v>
      </c>
      <c r="H1189" s="18" t="str">
        <f>_xlfn.XLOOKUP(D1189,[11]sheet!$B:$B,[11]sheet!$A:$A,0)</f>
        <v>NGK05</v>
      </c>
    </row>
    <row r="1190" spans="2:8">
      <c r="B1190" s="24" t="s">
        <v>1085</v>
      </c>
      <c r="C1190" s="25" t="s">
        <v>1086</v>
      </c>
      <c r="D1190" s="26" t="s">
        <v>1231</v>
      </c>
      <c r="E1190" s="27" t="s">
        <v>1941</v>
      </c>
      <c r="F1190" s="22" t="s">
        <v>1837</v>
      </c>
      <c r="G1190" s="17" t="str">
        <f>_xlfn.XLOOKUP(D1190,[8]Sheet2!$C:$C,[8]Sheet2!$E:$E,"-")</f>
        <v>Dedi Wibowo</v>
      </c>
      <c r="H1190" s="18" t="str">
        <f>_xlfn.XLOOKUP(D1190,[11]sheet!$B:$B,[11]sheet!$A:$A,0)</f>
        <v>NGK06</v>
      </c>
    </row>
    <row r="1191" spans="2:8">
      <c r="B1191" s="24" t="s">
        <v>1085</v>
      </c>
      <c r="C1191" s="25" t="s">
        <v>1086</v>
      </c>
      <c r="D1191" s="26" t="s">
        <v>1232</v>
      </c>
      <c r="E1191" s="27" t="s">
        <v>1916</v>
      </c>
      <c r="F1191" s="22" t="s">
        <v>1839</v>
      </c>
      <c r="G1191" s="17" t="str">
        <f>_xlfn.XLOOKUP(D1191,[8]Sheet2!$C:$C,[8]Sheet2!$E:$E,"-")</f>
        <v>Indra Kokasih</v>
      </c>
      <c r="H1191" s="18" t="str">
        <f>_xlfn.XLOOKUP(D1191,[11]sheet!$B:$B,[11]sheet!$A:$A,0)</f>
        <v>MJK02</v>
      </c>
    </row>
    <row r="1192" spans="2:8">
      <c r="B1192" s="24" t="s">
        <v>1085</v>
      </c>
      <c r="C1192" s="25" t="s">
        <v>1086</v>
      </c>
      <c r="D1192" s="26" t="s">
        <v>1233</v>
      </c>
      <c r="E1192" s="27" t="s">
        <v>1916</v>
      </c>
      <c r="F1192" s="22" t="s">
        <v>1839</v>
      </c>
      <c r="G1192" s="17" t="str">
        <f>_xlfn.XLOOKUP(D1192,[8]Sheet2!$C:$C,[8]Sheet2!$E:$E,"-")</f>
        <v>Dwi Harioseno</v>
      </c>
      <c r="H1192" s="18" t="str">
        <f>_xlfn.XLOOKUP(D1192,[11]sheet!$B:$B,[11]sheet!$A:$A,0)</f>
        <v>MJK05</v>
      </c>
    </row>
    <row r="1193" spans="2:8">
      <c r="B1193" s="24" t="s">
        <v>1085</v>
      </c>
      <c r="C1193" s="25" t="s">
        <v>1086</v>
      </c>
      <c r="D1193" s="26" t="s">
        <v>1234</v>
      </c>
      <c r="E1193" s="27" t="s">
        <v>1916</v>
      </c>
      <c r="F1193" s="22" t="s">
        <v>1839</v>
      </c>
      <c r="G1193" s="17" t="str">
        <f>_xlfn.XLOOKUP(D1193,[8]Sheet2!$C:$C,[8]Sheet2!$E:$E,"-")</f>
        <v>Harianto</v>
      </c>
      <c r="H1193" s="18" t="str">
        <f>_xlfn.XLOOKUP(D1193,[11]sheet!$B:$B,[11]sheet!$A:$A,0)</f>
        <v>MJK06</v>
      </c>
    </row>
    <row r="1194" spans="2:8">
      <c r="B1194" s="24" t="s">
        <v>1085</v>
      </c>
      <c r="C1194" s="25" t="s">
        <v>1086</v>
      </c>
      <c r="D1194" s="26" t="s">
        <v>1235</v>
      </c>
      <c r="E1194" s="27" t="s">
        <v>1916</v>
      </c>
      <c r="F1194" s="22" t="s">
        <v>1839</v>
      </c>
      <c r="G1194" s="17" t="str">
        <f>_xlfn.XLOOKUP(D1194,[8]Sheet2!$C:$C,[8]Sheet2!$E:$E,"-")</f>
        <v>Mokhammad Arif Pratama Wijaya</v>
      </c>
      <c r="H1194" s="18" t="str">
        <f>_xlfn.XLOOKUP(D1194,[11]sheet!$B:$B,[11]sheet!$A:$A,0)</f>
        <v>MJK07</v>
      </c>
    </row>
    <row r="1195" spans="2:8">
      <c r="B1195" s="24" t="s">
        <v>1085</v>
      </c>
      <c r="C1195" s="25" t="s">
        <v>1086</v>
      </c>
      <c r="D1195" s="26" t="s">
        <v>1236</v>
      </c>
      <c r="E1195" s="27" t="s">
        <v>1916</v>
      </c>
      <c r="F1195" s="22" t="s">
        <v>1839</v>
      </c>
      <c r="G1195" s="17" t="str">
        <f>_xlfn.XLOOKUP(D1195,[8]Sheet2!$C:$C,[8]Sheet2!$E:$E,"-")</f>
        <v>Harianto</v>
      </c>
      <c r="H1195" s="18" t="str">
        <f>_xlfn.XLOOKUP(D1195,[11]sheet!$B:$B,[11]sheet!$A:$A,0)</f>
        <v>MJK08</v>
      </c>
    </row>
    <row r="1196" spans="2:8">
      <c r="B1196" s="24" t="s">
        <v>1085</v>
      </c>
      <c r="C1196" s="25" t="s">
        <v>1086</v>
      </c>
      <c r="D1196" s="26" t="s">
        <v>1237</v>
      </c>
      <c r="E1196" s="27" t="s">
        <v>1916</v>
      </c>
      <c r="F1196" s="22" t="s">
        <v>1839</v>
      </c>
      <c r="G1196" s="17" t="str">
        <f>_xlfn.XLOOKUP(D1196,[8]Sheet2!$C:$C,[8]Sheet2!$E:$E,"-")</f>
        <v>Abdul Rauf Nafik</v>
      </c>
      <c r="H1196" s="18" t="str">
        <f>_xlfn.XLOOKUP(D1196,[11]sheet!$B:$B,[11]sheet!$A:$A,0)</f>
        <v>MJK09</v>
      </c>
    </row>
    <row r="1197" spans="2:8">
      <c r="B1197" s="24" t="s">
        <v>1085</v>
      </c>
      <c r="C1197" s="25" t="s">
        <v>1086</v>
      </c>
      <c r="D1197" s="26" t="s">
        <v>1238</v>
      </c>
      <c r="E1197" s="27" t="s">
        <v>1916</v>
      </c>
      <c r="F1197" s="22" t="s">
        <v>1839</v>
      </c>
      <c r="G1197" s="17" t="str">
        <f>_xlfn.XLOOKUP(D1197,[8]Sheet2!$C:$C,[8]Sheet2!$E:$E,"-")</f>
        <v>Abdul Rauf Nafik</v>
      </c>
      <c r="H1197" s="18" t="str">
        <f>_xlfn.XLOOKUP(D1197,[11]sheet!$B:$B,[11]sheet!$A:$A,0)</f>
        <v>MJK11</v>
      </c>
    </row>
    <row r="1198" spans="2:8">
      <c r="B1198" s="24" t="s">
        <v>1085</v>
      </c>
      <c r="C1198" s="25" t="s">
        <v>1086</v>
      </c>
      <c r="D1198" s="26" t="s">
        <v>1239</v>
      </c>
      <c r="E1198" s="27" t="s">
        <v>1916</v>
      </c>
      <c r="F1198" s="22" t="s">
        <v>1839</v>
      </c>
      <c r="G1198" s="17" t="str">
        <f>_xlfn.XLOOKUP(D1198,[8]Sheet2!$C:$C,[8]Sheet2!$E:$E,"-")</f>
        <v>Indra Kokasih</v>
      </c>
      <c r="H1198" s="18" t="str">
        <f>_xlfn.XLOOKUP(D1198,[11]sheet!$B:$B,[11]sheet!$A:$A,0)</f>
        <v>MOJ01</v>
      </c>
    </row>
    <row r="1199" spans="2:8">
      <c r="B1199" s="24" t="s">
        <v>1085</v>
      </c>
      <c r="C1199" s="25" t="s">
        <v>1086</v>
      </c>
      <c r="D1199" s="26" t="s">
        <v>1240</v>
      </c>
      <c r="E1199" s="27" t="s">
        <v>1916</v>
      </c>
      <c r="F1199" s="22" t="s">
        <v>1839</v>
      </c>
      <c r="G1199" s="17" t="str">
        <f>_xlfn.XLOOKUP(D1199,[8]Sheet2!$C:$C,[8]Sheet2!$E:$E,"-")</f>
        <v>Ahmad Fariz Rohmatulloh</v>
      </c>
      <c r="H1199" s="18" t="str">
        <f>_xlfn.XLOOKUP(D1199,[11]sheet!$B:$B,[11]sheet!$A:$A,0)</f>
        <v>MOJ02</v>
      </c>
    </row>
    <row r="1200" spans="2:8">
      <c r="B1200" s="24" t="s">
        <v>1085</v>
      </c>
      <c r="C1200" s="25" t="s">
        <v>1086</v>
      </c>
      <c r="D1200" s="26" t="s">
        <v>1241</v>
      </c>
      <c r="E1200" s="27" t="s">
        <v>1916</v>
      </c>
      <c r="F1200" s="22" t="s">
        <v>1839</v>
      </c>
      <c r="G1200" s="17" t="str">
        <f>_xlfn.XLOOKUP(D1200,[8]Sheet2!$C:$C,[8]Sheet2!$E:$E,"-")</f>
        <v>Mokhammad Arif Pratama Wijaya</v>
      </c>
      <c r="H1200" s="18" t="str">
        <f>_xlfn.XLOOKUP(D1200,[11]sheet!$B:$B,[11]sheet!$A:$A,0)</f>
        <v>MOJ03</v>
      </c>
    </row>
    <row r="1201" spans="2:8">
      <c r="B1201" s="24" t="s">
        <v>1085</v>
      </c>
      <c r="C1201" s="25" t="s">
        <v>1086</v>
      </c>
      <c r="D1201" s="26" t="s">
        <v>1242</v>
      </c>
      <c r="E1201" s="27" t="s">
        <v>1941</v>
      </c>
      <c r="F1201" s="22" t="s">
        <v>1840</v>
      </c>
      <c r="G1201" s="17" t="str">
        <f>_xlfn.XLOOKUP(D1201,[8]Sheet2!$C:$C,[8]Sheet2!$E:$E,"-")</f>
        <v>Taufiq Hidayat</v>
      </c>
      <c r="H1201" s="18" t="str">
        <f>_xlfn.XLOOKUP(D1201,[11]sheet!$B:$B,[11]sheet!$A:$A,0)</f>
        <v>SUB30B</v>
      </c>
    </row>
    <row r="1202" spans="2:8">
      <c r="B1202" s="24" t="s">
        <v>1085</v>
      </c>
      <c r="C1202" s="25" t="s">
        <v>1086</v>
      </c>
      <c r="D1202" s="26" t="s">
        <v>1243</v>
      </c>
      <c r="E1202" s="27" t="s">
        <v>1941</v>
      </c>
      <c r="F1202" s="22" t="s">
        <v>1840</v>
      </c>
      <c r="G1202" s="17" t="str">
        <f>_xlfn.XLOOKUP(D1202,[8]Sheet2!$C:$C,[8]Sheet2!$E:$E,"-")</f>
        <v>Wahyu Hari Prayitno</v>
      </c>
      <c r="H1202" s="18" t="str">
        <f>_xlfn.XLOOKUP(D1202,[11]sheet!$B:$B,[11]sheet!$A:$A,0)</f>
        <v>SUB22B</v>
      </c>
    </row>
    <row r="1203" spans="2:8">
      <c r="B1203" s="24" t="s">
        <v>1085</v>
      </c>
      <c r="C1203" s="25" t="s">
        <v>1086</v>
      </c>
      <c r="D1203" s="26" t="s">
        <v>1244</v>
      </c>
      <c r="E1203" s="27" t="s">
        <v>1941</v>
      </c>
      <c r="F1203" s="22" t="s">
        <v>1840</v>
      </c>
      <c r="G1203" s="17" t="str">
        <f>_xlfn.XLOOKUP(D1203,[8]Sheet2!$C:$C,[8]Sheet2!$E:$E,"-")</f>
        <v>Achmad Findi Kurniawan</v>
      </c>
      <c r="H1203" s="18" t="str">
        <f>_xlfn.XLOOKUP(D1203,[11]sheet!$B:$B,[11]sheet!$A:$A,0)</f>
        <v>SUB37A</v>
      </c>
    </row>
    <row r="1204" spans="2:8">
      <c r="B1204" s="24" t="s">
        <v>1085</v>
      </c>
      <c r="C1204" s="25" t="s">
        <v>1086</v>
      </c>
      <c r="D1204" s="26" t="s">
        <v>1245</v>
      </c>
      <c r="E1204" s="27" t="s">
        <v>1941</v>
      </c>
      <c r="F1204" s="22" t="s">
        <v>1840</v>
      </c>
      <c r="G1204" s="17" t="str">
        <f>_xlfn.XLOOKUP(D1204,[8]Sheet2!$C:$C,[8]Sheet2!$E:$E,"-")</f>
        <v>Hartoyo Utomo</v>
      </c>
      <c r="H1204" s="18" t="str">
        <f>_xlfn.XLOOKUP(D1204,[11]sheet!$B:$B,[11]sheet!$A:$A,0)</f>
        <v>SUB77</v>
      </c>
    </row>
    <row r="1205" spans="2:8">
      <c r="B1205" s="24" t="s">
        <v>1085</v>
      </c>
      <c r="C1205" s="25" t="s">
        <v>1086</v>
      </c>
      <c r="D1205" s="26" t="s">
        <v>1246</v>
      </c>
      <c r="E1205" s="27" t="s">
        <v>1941</v>
      </c>
      <c r="F1205" s="22" t="s">
        <v>1840</v>
      </c>
      <c r="G1205" s="17" t="str">
        <f>_xlfn.XLOOKUP(D1205,[8]Sheet2!$C:$C,[8]Sheet2!$E:$E,"-")</f>
        <v>Fani Putra Adi Pratama</v>
      </c>
      <c r="H1205" s="18" t="str">
        <f>_xlfn.XLOOKUP(D1205,[11]sheet!$B:$B,[11]sheet!$A:$A,0)</f>
        <v>SUB12C</v>
      </c>
    </row>
    <row r="1206" spans="2:8">
      <c r="B1206" s="24" t="s">
        <v>1085</v>
      </c>
      <c r="C1206" s="25" t="s">
        <v>1086</v>
      </c>
      <c r="D1206" s="26" t="s">
        <v>1247</v>
      </c>
      <c r="E1206" s="27" t="s">
        <v>1941</v>
      </c>
      <c r="F1206" s="22" t="s">
        <v>1840</v>
      </c>
      <c r="G1206" s="17" t="str">
        <f>_xlfn.XLOOKUP(D1206,[8]Sheet2!$C:$C,[8]Sheet2!$E:$E,"-")</f>
        <v>Tarmuji</v>
      </c>
      <c r="H1206" s="18" t="str">
        <f>_xlfn.XLOOKUP(D1206,[11]sheet!$B:$B,[11]sheet!$A:$A,0)</f>
        <v>SUB27B</v>
      </c>
    </row>
    <row r="1207" spans="2:8">
      <c r="B1207" s="24" t="s">
        <v>1085</v>
      </c>
      <c r="C1207" s="25" t="s">
        <v>1086</v>
      </c>
      <c r="D1207" s="26" t="s">
        <v>1248</v>
      </c>
      <c r="E1207" s="27" t="s">
        <v>1941</v>
      </c>
      <c r="F1207" s="22" t="s">
        <v>1840</v>
      </c>
      <c r="G1207" s="17" t="str">
        <f>_xlfn.XLOOKUP(D1207,[8]Sheet2!$C:$C,[8]Sheet2!$E:$E,"-")</f>
        <v>Hartoyo Utomo</v>
      </c>
      <c r="H1207" s="18" t="str">
        <f>_xlfn.XLOOKUP(D1207,[11]sheet!$B:$B,[11]sheet!$A:$A,0)</f>
        <v>SUB78</v>
      </c>
    </row>
    <row r="1208" spans="2:8">
      <c r="B1208" s="24" t="s">
        <v>1085</v>
      </c>
      <c r="C1208" s="25" t="s">
        <v>1086</v>
      </c>
      <c r="D1208" s="26" t="s">
        <v>1249</v>
      </c>
      <c r="E1208" s="27" t="s">
        <v>1941</v>
      </c>
      <c r="F1208" s="22" t="s">
        <v>1840</v>
      </c>
      <c r="G1208" s="17" t="str">
        <f>_xlfn.XLOOKUP(D1208,[8]Sheet2!$C:$C,[8]Sheet2!$E:$E,"-")</f>
        <v>Ainun Yahya, S.Kom</v>
      </c>
      <c r="H1208" s="18" t="str">
        <f>_xlfn.XLOOKUP(D1208,[11]sheet!$B:$B,[11]sheet!$A:$A,0)</f>
        <v>SUB12B</v>
      </c>
    </row>
    <row r="1209" spans="2:8">
      <c r="B1209" s="24" t="s">
        <v>1085</v>
      </c>
      <c r="C1209" s="25" t="s">
        <v>1086</v>
      </c>
      <c r="D1209" s="26" t="s">
        <v>1250</v>
      </c>
      <c r="E1209" s="27" t="s">
        <v>1916</v>
      </c>
      <c r="F1209" s="22" t="s">
        <v>1841</v>
      </c>
      <c r="G1209" s="17" t="str">
        <f>_xlfn.XLOOKUP(D1209,[8]Sheet2!$C:$C,[8]Sheet2!$E:$E,"-")</f>
        <v>Roqi Andrianus Duka Djuma</v>
      </c>
      <c r="H1209" s="18" t="str">
        <f>_xlfn.XLOOKUP(D1209,[11]sheet!$B:$B,[11]sheet!$A:$A,0)</f>
        <v>SUB31B</v>
      </c>
    </row>
    <row r="1210" spans="2:8">
      <c r="B1210" s="24" t="s">
        <v>1085</v>
      </c>
      <c r="C1210" s="25" t="s">
        <v>1086</v>
      </c>
      <c r="D1210" s="26" t="s">
        <v>1251</v>
      </c>
      <c r="E1210" s="27" t="s">
        <v>1941</v>
      </c>
      <c r="F1210" s="22" t="s">
        <v>1841</v>
      </c>
      <c r="G1210" s="17" t="str">
        <f>_xlfn.XLOOKUP(D1210,[8]Sheet2!$C:$C,[8]Sheet2!$E:$E,"-")</f>
        <v>-</v>
      </c>
      <c r="H1210" s="18" t="str">
        <f>_xlfn.XLOOKUP(D1210,[11]sheet!$B:$B,[11]sheet!$A:$A,0)</f>
        <v>SUB83</v>
      </c>
    </row>
    <row r="1211" spans="2:8">
      <c r="B1211" s="24" t="s">
        <v>1085</v>
      </c>
      <c r="C1211" s="25" t="s">
        <v>1086</v>
      </c>
      <c r="D1211" s="26" t="s">
        <v>1252</v>
      </c>
      <c r="E1211" s="27" t="s">
        <v>1941</v>
      </c>
      <c r="F1211" s="22" t="s">
        <v>1841</v>
      </c>
      <c r="G1211" s="17" t="str">
        <f>_xlfn.XLOOKUP(D1211,[8]Sheet2!$C:$C,[8]Sheet2!$E:$E,"-")</f>
        <v>Ahmad Syihab Taqiyulloh</v>
      </c>
      <c r="H1211" s="18" t="str">
        <f>_xlfn.XLOOKUP(D1211,[11]sheet!$B:$B,[11]sheet!$A:$A,0)</f>
        <v>SUB23A</v>
      </c>
    </row>
    <row r="1212" spans="2:8">
      <c r="B1212" s="24" t="s">
        <v>1085</v>
      </c>
      <c r="C1212" s="25" t="s">
        <v>1086</v>
      </c>
      <c r="D1212" s="26" t="s">
        <v>1253</v>
      </c>
      <c r="E1212" s="27" t="s">
        <v>1916</v>
      </c>
      <c r="F1212" s="22" t="s">
        <v>1841</v>
      </c>
      <c r="G1212" s="17" t="str">
        <f>_xlfn.XLOOKUP(D1212,[8]Sheet2!$C:$C,[8]Sheet2!$E:$E,"-")</f>
        <v>Mochammad Nor Cholis</v>
      </c>
      <c r="H1212" s="18" t="str">
        <f>_xlfn.XLOOKUP(D1212,[11]sheet!$B:$B,[11]sheet!$A:$A,0)</f>
        <v>SUB21B</v>
      </c>
    </row>
    <row r="1213" spans="2:8">
      <c r="B1213" s="24" t="s">
        <v>1085</v>
      </c>
      <c r="C1213" s="25" t="s">
        <v>1086</v>
      </c>
      <c r="D1213" s="26" t="s">
        <v>1254</v>
      </c>
      <c r="E1213" s="27" t="s">
        <v>1941</v>
      </c>
      <c r="F1213" s="22" t="s">
        <v>1841</v>
      </c>
      <c r="G1213" s="17" t="str">
        <f>_xlfn.XLOOKUP(D1213,[8]Sheet2!$C:$C,[8]Sheet2!$E:$E,"-")</f>
        <v>-</v>
      </c>
      <c r="H1213" s="18" t="str">
        <f>_xlfn.XLOOKUP(D1213,[11]sheet!$B:$B,[11]sheet!$A:$A,0)</f>
        <v>SUB65</v>
      </c>
    </row>
    <row r="1214" spans="2:8">
      <c r="B1214" s="24" t="s">
        <v>1085</v>
      </c>
      <c r="C1214" s="25" t="s">
        <v>1086</v>
      </c>
      <c r="D1214" s="26" t="s">
        <v>1255</v>
      </c>
      <c r="E1214" s="27" t="s">
        <v>1941</v>
      </c>
      <c r="F1214" s="22" t="s">
        <v>1841</v>
      </c>
      <c r="G1214" s="17" t="str">
        <f>_xlfn.XLOOKUP(D1214,[8]Sheet2!$C:$C,[8]Sheet2!$E:$E,"-")</f>
        <v>Pradiska Julianda Vebyola</v>
      </c>
      <c r="H1214" s="18" t="str">
        <f>_xlfn.XLOOKUP(D1214,[11]sheet!$B:$B,[11]sheet!$A:$A,0)</f>
        <v>SUB97</v>
      </c>
    </row>
    <row r="1215" spans="2:8">
      <c r="B1215" s="24" t="s">
        <v>1085</v>
      </c>
      <c r="C1215" s="25" t="s">
        <v>1086</v>
      </c>
      <c r="D1215" s="26" t="s">
        <v>1256</v>
      </c>
      <c r="E1215" s="27" t="s">
        <v>1941</v>
      </c>
      <c r="F1215" s="22" t="s">
        <v>1841</v>
      </c>
      <c r="G1215" s="17" t="str">
        <f>_xlfn.XLOOKUP(D1215,[8]Sheet2!$C:$C,[8]Sheet2!$E:$E,"-")</f>
        <v>Indra Bayu</v>
      </c>
      <c r="H1215" s="18" t="str">
        <f>_xlfn.XLOOKUP(D1215,[11]sheet!$B:$B,[11]sheet!$A:$A,0)</f>
        <v>SUB39A</v>
      </c>
    </row>
    <row r="1216" spans="2:8">
      <c r="B1216" s="24" t="s">
        <v>1085</v>
      </c>
      <c r="C1216" s="25" t="s">
        <v>1086</v>
      </c>
      <c r="D1216" s="26" t="s">
        <v>1257</v>
      </c>
      <c r="E1216" s="27" t="s">
        <v>1941</v>
      </c>
      <c r="F1216" s="22" t="s">
        <v>1840</v>
      </c>
      <c r="G1216" s="17" t="str">
        <f>_xlfn.XLOOKUP(D1216,[8]Sheet2!$C:$C,[8]Sheet2!$E:$E,"-")</f>
        <v>Bagus Hermawan</v>
      </c>
      <c r="H1216" s="18" t="str">
        <f>_xlfn.XLOOKUP(D1216,[11]sheet!$B:$B,[11]sheet!$A:$A,0)</f>
        <v>SUB59</v>
      </c>
    </row>
    <row r="1217" spans="2:8">
      <c r="B1217" s="24" t="s">
        <v>1085</v>
      </c>
      <c r="C1217" s="25" t="s">
        <v>1086</v>
      </c>
      <c r="D1217" s="26" t="s">
        <v>1258</v>
      </c>
      <c r="E1217" s="27" t="s">
        <v>1916</v>
      </c>
      <c r="F1217" s="22" t="s">
        <v>1840</v>
      </c>
      <c r="G1217" s="17" t="str">
        <f>_xlfn.XLOOKUP(D1217,[8]Sheet2!$C:$C,[8]Sheet2!$E:$E,"-")</f>
        <v>-</v>
      </c>
      <c r="H1217" s="18" t="str">
        <f>_xlfn.XLOOKUP(D1217,[11]sheet!$B:$B,[11]sheet!$A:$A,0)</f>
        <v>SUB32A</v>
      </c>
    </row>
    <row r="1218" spans="2:8">
      <c r="B1218" s="24" t="s">
        <v>1085</v>
      </c>
      <c r="C1218" s="25" t="s">
        <v>1086</v>
      </c>
      <c r="D1218" s="26" t="s">
        <v>1259</v>
      </c>
      <c r="E1218" s="27" t="s">
        <v>1941</v>
      </c>
      <c r="F1218" s="22" t="s">
        <v>1840</v>
      </c>
      <c r="G1218" s="17" t="str">
        <f>_xlfn.XLOOKUP(D1218,[8]Sheet2!$C:$C,[8]Sheet2!$E:$E,"-")</f>
        <v>Satrio Wahyu Nugroho</v>
      </c>
      <c r="H1218" s="18" t="str">
        <f>_xlfn.XLOOKUP(D1218,[11]sheet!$B:$B,[11]sheet!$A:$A,0)</f>
        <v>SUB26</v>
      </c>
    </row>
    <row r="1219" spans="2:8">
      <c r="B1219" s="24" t="s">
        <v>1085</v>
      </c>
      <c r="C1219" s="25" t="s">
        <v>1086</v>
      </c>
      <c r="D1219" s="26" t="s">
        <v>1260</v>
      </c>
      <c r="E1219" s="27" t="s">
        <v>1916</v>
      </c>
      <c r="F1219" s="22" t="s">
        <v>1840</v>
      </c>
      <c r="G1219" s="17" t="str">
        <f>_xlfn.XLOOKUP(D1219,[8]Sheet2!$C:$C,[8]Sheet2!$E:$E,"-")</f>
        <v>Bintang Zaesar Ramadan</v>
      </c>
      <c r="H1219" s="18" t="str">
        <f>_xlfn.XLOOKUP(D1219,[11]sheet!$B:$B,[11]sheet!$A:$A,0)</f>
        <v>SUB94</v>
      </c>
    </row>
    <row r="1220" spans="2:8">
      <c r="B1220" s="24" t="s">
        <v>1085</v>
      </c>
      <c r="C1220" s="25" t="s">
        <v>1086</v>
      </c>
      <c r="D1220" s="26" t="s">
        <v>1261</v>
      </c>
      <c r="E1220" s="27" t="s">
        <v>1941</v>
      </c>
      <c r="F1220" s="22" t="s">
        <v>1840</v>
      </c>
      <c r="G1220" s="17" t="str">
        <f>_xlfn.XLOOKUP(D1220,[8]Sheet2!$C:$C,[8]Sheet2!$E:$E,"-")</f>
        <v>-</v>
      </c>
      <c r="H1220" s="18" t="str">
        <f>_xlfn.XLOOKUP(D1220,[11]sheet!$B:$B,[11]sheet!$A:$A,0)</f>
        <v>SUB67A</v>
      </c>
    </row>
    <row r="1221" spans="2:8">
      <c r="B1221" s="24" t="s">
        <v>1085</v>
      </c>
      <c r="C1221" s="25" t="s">
        <v>1086</v>
      </c>
      <c r="D1221" s="26" t="s">
        <v>1262</v>
      </c>
      <c r="E1221" s="27" t="s">
        <v>1916</v>
      </c>
      <c r="F1221" s="22" t="s">
        <v>1840</v>
      </c>
      <c r="G1221" s="17" t="str">
        <f>_xlfn.XLOOKUP(D1221,[8]Sheet2!$C:$C,[8]Sheet2!$E:$E,"-")</f>
        <v>Havid Rambu Sinaga</v>
      </c>
      <c r="H1221" s="18" t="str">
        <f>_xlfn.XLOOKUP(D1221,[11]sheet!$B:$B,[11]sheet!$A:$A,0)</f>
        <v>SUB29B</v>
      </c>
    </row>
    <row r="1222" spans="2:8">
      <c r="B1222" s="24" t="s">
        <v>1085</v>
      </c>
      <c r="C1222" s="25" t="s">
        <v>1086</v>
      </c>
      <c r="D1222" s="26" t="s">
        <v>1263</v>
      </c>
      <c r="E1222" s="27" t="s">
        <v>1941</v>
      </c>
      <c r="F1222" s="22" t="s">
        <v>1840</v>
      </c>
      <c r="G1222" s="17" t="str">
        <f>_xlfn.XLOOKUP(D1222,[8]Sheet2!$C:$C,[8]Sheet2!$E:$E,"-")</f>
        <v>-</v>
      </c>
      <c r="H1222" s="18" t="str">
        <f>_xlfn.XLOOKUP(D1222,[11]sheet!$B:$B,[11]sheet!$A:$A,0)</f>
        <v>SUB72A</v>
      </c>
    </row>
    <row r="1223" spans="2:8">
      <c r="B1223" s="24" t="s">
        <v>1085</v>
      </c>
      <c r="C1223" s="25" t="s">
        <v>1086</v>
      </c>
      <c r="D1223" s="26" t="s">
        <v>1264</v>
      </c>
      <c r="E1223" s="27" t="s">
        <v>1941</v>
      </c>
      <c r="F1223" s="22" t="s">
        <v>1840</v>
      </c>
      <c r="G1223" s="17" t="str">
        <f>_xlfn.XLOOKUP(D1223,[8]Sheet2!$C:$C,[8]Sheet2!$E:$E,"-")</f>
        <v>Angga Yulistyawan</v>
      </c>
      <c r="H1223" s="18" t="str">
        <f>_xlfn.XLOOKUP(D1223,[11]sheet!$B:$B,[11]sheet!$A:$A,0)</f>
        <v>SUB24A</v>
      </c>
    </row>
    <row r="1224" spans="2:8">
      <c r="B1224" s="24" t="s">
        <v>1085</v>
      </c>
      <c r="C1224" s="25" t="s">
        <v>1086</v>
      </c>
      <c r="D1224" s="26" t="s">
        <v>1265</v>
      </c>
      <c r="E1224" s="27" t="s">
        <v>1941</v>
      </c>
      <c r="F1224" s="22" t="s">
        <v>1840</v>
      </c>
      <c r="G1224" s="17" t="str">
        <f>_xlfn.XLOOKUP(D1224,[8]Sheet2!$C:$C,[8]Sheet2!$E:$E,"-")</f>
        <v>Moch. Irsyad</v>
      </c>
      <c r="H1224" s="18" t="str">
        <f>_xlfn.XLOOKUP(D1224,[11]sheet!$B:$B,[11]sheet!$A:$A,0)</f>
        <v>SUB31A</v>
      </c>
    </row>
    <row r="1225" spans="2:8">
      <c r="B1225" s="24" t="s">
        <v>1085</v>
      </c>
      <c r="C1225" s="25" t="s">
        <v>1086</v>
      </c>
      <c r="D1225" s="26" t="s">
        <v>1266</v>
      </c>
      <c r="E1225" s="27" t="s">
        <v>1941</v>
      </c>
      <c r="F1225" s="22" t="s">
        <v>1840</v>
      </c>
      <c r="G1225" s="17" t="str">
        <f>_xlfn.XLOOKUP(D1225,[8]Sheet2!$C:$C,[8]Sheet2!$E:$E,"-")</f>
        <v>Alfiyatuz Zahra</v>
      </c>
      <c r="H1225" s="18" t="str">
        <f>_xlfn.XLOOKUP(D1225,[11]sheet!$B:$B,[11]sheet!$A:$A,0)</f>
        <v>SUB37</v>
      </c>
    </row>
    <row r="1226" spans="2:8">
      <c r="B1226" s="24" t="s">
        <v>1085</v>
      </c>
      <c r="C1226" s="25" t="s">
        <v>1086</v>
      </c>
      <c r="D1226" s="26" t="s">
        <v>1267</v>
      </c>
      <c r="E1226" s="27" t="s">
        <v>1916</v>
      </c>
      <c r="F1226" s="22" t="s">
        <v>1842</v>
      </c>
      <c r="G1226" s="17" t="str">
        <f>_xlfn.XLOOKUP(D1226,[8]Sheet2!$C:$C,[8]Sheet2!$E:$E,"-")</f>
        <v>Impron Suryadi</v>
      </c>
      <c r="H1226" s="18" t="str">
        <f>_xlfn.XLOOKUP(D1226,[11]sheet!$B:$B,[11]sheet!$A:$A,0)</f>
        <v>SUB57A</v>
      </c>
    </row>
    <row r="1227" spans="2:8">
      <c r="B1227" s="24" t="s">
        <v>1085</v>
      </c>
      <c r="C1227" s="25" t="s">
        <v>1086</v>
      </c>
      <c r="D1227" s="26" t="s">
        <v>1268</v>
      </c>
      <c r="E1227" s="27" t="s">
        <v>1941</v>
      </c>
      <c r="F1227" s="22" t="s">
        <v>1841</v>
      </c>
      <c r="G1227" s="17" t="str">
        <f>_xlfn.XLOOKUP(D1227,[8]Sheet2!$C:$C,[8]Sheet2!$E:$E,"-")</f>
        <v>Wahyu Sujatmiko</v>
      </c>
      <c r="H1227" s="18" t="str">
        <f>_xlfn.XLOOKUP(D1227,[11]sheet!$B:$B,[11]sheet!$A:$A,0)</f>
        <v>SUB73</v>
      </c>
    </row>
    <row r="1228" spans="2:8">
      <c r="B1228" s="24" t="s">
        <v>1085</v>
      </c>
      <c r="C1228" s="25" t="s">
        <v>1086</v>
      </c>
      <c r="D1228" s="26" t="s">
        <v>1269</v>
      </c>
      <c r="E1228" s="27" t="s">
        <v>1941</v>
      </c>
      <c r="F1228" s="22" t="s">
        <v>1841</v>
      </c>
      <c r="G1228" s="17" t="str">
        <f>_xlfn.XLOOKUP(D1228,[8]Sheet2!$C:$C,[8]Sheet2!$E:$E,"-")</f>
        <v>Wahyu Sujatmiko</v>
      </c>
      <c r="H1228" s="18" t="str">
        <f>_xlfn.XLOOKUP(D1228,[11]sheet!$B:$B,[11]sheet!$A:$A,0)</f>
        <v>SUB57</v>
      </c>
    </row>
    <row r="1229" spans="2:8">
      <c r="B1229" s="24" t="s">
        <v>1085</v>
      </c>
      <c r="C1229" s="25" t="s">
        <v>1086</v>
      </c>
      <c r="D1229" s="26" t="s">
        <v>1270</v>
      </c>
      <c r="E1229" s="27" t="s">
        <v>1941</v>
      </c>
      <c r="F1229" s="22" t="s">
        <v>1841</v>
      </c>
      <c r="G1229" s="17" t="str">
        <f>_xlfn.XLOOKUP(D1229,[8]Sheet2!$C:$C,[8]Sheet2!$E:$E,"-")</f>
        <v>-</v>
      </c>
      <c r="H1229" s="18" t="str">
        <f>_xlfn.XLOOKUP(D1229,[11]sheet!$B:$B,[11]sheet!$A:$A,0)</f>
        <v>SUB19B</v>
      </c>
    </row>
    <row r="1230" spans="2:8">
      <c r="B1230" s="24" t="s">
        <v>1085</v>
      </c>
      <c r="C1230" s="25" t="s">
        <v>1086</v>
      </c>
      <c r="D1230" s="26" t="s">
        <v>1271</v>
      </c>
      <c r="E1230" s="27" t="s">
        <v>1941</v>
      </c>
      <c r="F1230" s="22" t="s">
        <v>1841</v>
      </c>
      <c r="G1230" s="17" t="str">
        <f>_xlfn.XLOOKUP(D1230,[8]Sheet2!$C:$C,[8]Sheet2!$E:$E,"-")</f>
        <v>Bayu Dian Krisdianto</v>
      </c>
      <c r="H1230" s="18" t="str">
        <f>_xlfn.XLOOKUP(D1230,[11]sheet!$B:$B,[11]sheet!$A:$A,0)</f>
        <v>SUB42</v>
      </c>
    </row>
    <row r="1231" spans="2:8">
      <c r="B1231" s="24" t="s">
        <v>1085</v>
      </c>
      <c r="C1231" s="25" t="s">
        <v>1086</v>
      </c>
      <c r="D1231" s="26" t="s">
        <v>1272</v>
      </c>
      <c r="E1231" s="27" t="s">
        <v>1941</v>
      </c>
      <c r="F1231" s="22" t="s">
        <v>1841</v>
      </c>
      <c r="G1231" s="17" t="str">
        <f>_xlfn.XLOOKUP(D1231,[8]Sheet2!$C:$C,[8]Sheet2!$E:$E,"-")</f>
        <v>Enggar Ida Ariawan</v>
      </c>
      <c r="H1231" s="18" t="str">
        <f>_xlfn.XLOOKUP(D1231,[11]sheet!$B:$B,[11]sheet!$A:$A,0)</f>
        <v>SUB19E</v>
      </c>
    </row>
    <row r="1232" spans="2:8">
      <c r="B1232" s="24" t="s">
        <v>1085</v>
      </c>
      <c r="C1232" s="25" t="s">
        <v>1086</v>
      </c>
      <c r="D1232" s="26" t="s">
        <v>1273</v>
      </c>
      <c r="E1232" s="27" t="s">
        <v>1941</v>
      </c>
      <c r="F1232" s="22" t="s">
        <v>1842</v>
      </c>
      <c r="G1232" s="17" t="str">
        <f>_xlfn.XLOOKUP(D1232,[8]Sheet2!$C:$C,[8]Sheet2!$E:$E,"-")</f>
        <v>Ghifar Zakatus Suaidah</v>
      </c>
      <c r="H1232" s="18" t="str">
        <f>_xlfn.XLOOKUP(D1232,[11]sheet!$B:$B,[11]sheet!$A:$A,0)</f>
        <v>SUB24C</v>
      </c>
    </row>
    <row r="1233" spans="2:8">
      <c r="B1233" s="24" t="s">
        <v>1085</v>
      </c>
      <c r="C1233" s="25" t="s">
        <v>1086</v>
      </c>
      <c r="D1233" s="26" t="s">
        <v>1274</v>
      </c>
      <c r="E1233" s="27" t="s">
        <v>1941</v>
      </c>
      <c r="F1233" s="22" t="s">
        <v>1842</v>
      </c>
      <c r="G1233" s="17" t="str">
        <f>_xlfn.XLOOKUP(D1233,[8]Sheet2!$C:$C,[8]Sheet2!$E:$E,"-")</f>
        <v>Agus Prianto</v>
      </c>
      <c r="H1233" s="18" t="str">
        <f>_xlfn.XLOOKUP(D1233,[11]sheet!$B:$B,[11]sheet!$A:$A,0)</f>
        <v>SUB35A</v>
      </c>
    </row>
    <row r="1234" spans="2:8">
      <c r="B1234" s="24" t="s">
        <v>1085</v>
      </c>
      <c r="C1234" s="25" t="s">
        <v>1086</v>
      </c>
      <c r="D1234" s="26" t="s">
        <v>1275</v>
      </c>
      <c r="E1234" s="27" t="s">
        <v>1941</v>
      </c>
      <c r="F1234" s="22" t="s">
        <v>1842</v>
      </c>
      <c r="G1234" s="17" t="str">
        <f>_xlfn.XLOOKUP(D1234,[8]Sheet2!$C:$C,[8]Sheet2!$E:$E,"-")</f>
        <v>Moch. Ragil Januar</v>
      </c>
      <c r="H1234" s="18" t="str">
        <f>_xlfn.XLOOKUP(D1234,[11]sheet!$B:$B,[11]sheet!$A:$A,0)</f>
        <v>SUB16B</v>
      </c>
    </row>
    <row r="1235" spans="2:8">
      <c r="B1235" s="24" t="s">
        <v>1085</v>
      </c>
      <c r="C1235" s="25" t="s">
        <v>1086</v>
      </c>
      <c r="D1235" s="26" t="s">
        <v>1276</v>
      </c>
      <c r="E1235" s="27" t="s">
        <v>1941</v>
      </c>
      <c r="F1235" s="22" t="s">
        <v>1842</v>
      </c>
      <c r="G1235" s="17" t="str">
        <f>_xlfn.XLOOKUP(D1235,[8]Sheet2!$C:$C,[8]Sheet2!$E:$E,"-")</f>
        <v>Hasan Mahmudi</v>
      </c>
      <c r="H1235" s="18" t="str">
        <f>_xlfn.XLOOKUP(D1235,[11]sheet!$B:$B,[11]sheet!$A:$A,0)</f>
        <v>SUB34A</v>
      </c>
    </row>
    <row r="1236" spans="2:8">
      <c r="B1236" s="24" t="s">
        <v>1085</v>
      </c>
      <c r="C1236" s="25" t="s">
        <v>1086</v>
      </c>
      <c r="D1236" s="26" t="s">
        <v>1277</v>
      </c>
      <c r="E1236" s="27" t="s">
        <v>1941</v>
      </c>
      <c r="F1236" s="22" t="s">
        <v>1842</v>
      </c>
      <c r="G1236" s="17" t="str">
        <f>_xlfn.XLOOKUP(D1236,[8]Sheet2!$C:$C,[8]Sheet2!$E:$E,"-")</f>
        <v>Moch. Ragil Januar</v>
      </c>
      <c r="H1236" s="18" t="str">
        <f>_xlfn.XLOOKUP(D1236,[11]sheet!$B:$B,[11]sheet!$A:$A,0)</f>
        <v>SUB90</v>
      </c>
    </row>
    <row r="1237" spans="2:8">
      <c r="B1237" s="24" t="s">
        <v>1085</v>
      </c>
      <c r="C1237" s="25" t="s">
        <v>1086</v>
      </c>
      <c r="D1237" s="26" t="s">
        <v>1278</v>
      </c>
      <c r="E1237" s="27" t="s">
        <v>1941</v>
      </c>
      <c r="F1237" s="22" t="s">
        <v>1842</v>
      </c>
      <c r="G1237" s="17" t="str">
        <f>_xlfn.XLOOKUP(D1237,[8]Sheet2!$C:$C,[8]Sheet2!$E:$E,"-")</f>
        <v>Dwi Novitasari</v>
      </c>
      <c r="H1237" s="18" t="str">
        <f>_xlfn.XLOOKUP(D1237,[11]sheet!$B:$B,[11]sheet!$A:$A,0)</f>
        <v>SUB10D</v>
      </c>
    </row>
    <row r="1238" spans="2:8">
      <c r="B1238" s="24" t="s">
        <v>1085</v>
      </c>
      <c r="C1238" s="25" t="s">
        <v>1086</v>
      </c>
      <c r="D1238" s="26" t="s">
        <v>1279</v>
      </c>
      <c r="E1238" s="27" t="s">
        <v>1941</v>
      </c>
      <c r="F1238" s="22" t="s">
        <v>1842</v>
      </c>
      <c r="G1238" s="17" t="str">
        <f>_xlfn.XLOOKUP(D1238,[8]Sheet2!$C:$C,[8]Sheet2!$E:$E,"-")</f>
        <v>Agus Prianto</v>
      </c>
      <c r="H1238" s="18" t="str">
        <f>_xlfn.XLOOKUP(D1238,[11]sheet!$B:$B,[11]sheet!$A:$A,0)</f>
        <v>SUB09</v>
      </c>
    </row>
    <row r="1239" spans="2:8">
      <c r="B1239" s="24" t="s">
        <v>1085</v>
      </c>
      <c r="C1239" s="25" t="s">
        <v>1086</v>
      </c>
      <c r="D1239" s="26" t="s">
        <v>1280</v>
      </c>
      <c r="E1239" s="27" t="s">
        <v>1941</v>
      </c>
      <c r="F1239" s="22" t="s">
        <v>1842</v>
      </c>
      <c r="G1239" s="17" t="str">
        <f>_xlfn.XLOOKUP(D1239,[8]Sheet2!$C:$C,[8]Sheet2!$E:$E,"-")</f>
        <v>Fanny Zubiatmoko</v>
      </c>
      <c r="H1239" s="18" t="str">
        <f>_xlfn.XLOOKUP(D1239,[11]sheet!$B:$B,[11]sheet!$A:$A,0)</f>
        <v>SUB28B</v>
      </c>
    </row>
    <row r="1240" spans="2:8">
      <c r="B1240" s="24" t="s">
        <v>1085</v>
      </c>
      <c r="C1240" s="25" t="s">
        <v>1086</v>
      </c>
      <c r="D1240" s="26" t="s">
        <v>1281</v>
      </c>
      <c r="E1240" s="27" t="s">
        <v>1941</v>
      </c>
      <c r="F1240" s="22" t="s">
        <v>1842</v>
      </c>
      <c r="G1240" s="17" t="str">
        <f>_xlfn.XLOOKUP(D1240,[8]Sheet2!$C:$C,[8]Sheet2!$E:$E,"-")</f>
        <v>Bonifacius Edo Prasetio</v>
      </c>
      <c r="H1240" s="18" t="str">
        <f>_xlfn.XLOOKUP(D1240,[11]sheet!$B:$B,[11]sheet!$A:$A,0)</f>
        <v>SUB03B</v>
      </c>
    </row>
    <row r="1241" spans="2:8">
      <c r="B1241" s="24" t="s">
        <v>1085</v>
      </c>
      <c r="C1241" s="25" t="s">
        <v>1086</v>
      </c>
      <c r="D1241" s="26" t="s">
        <v>1282</v>
      </c>
      <c r="E1241" s="27" t="s">
        <v>1916</v>
      </c>
      <c r="F1241" s="22" t="s">
        <v>1841</v>
      </c>
      <c r="G1241" s="17" t="str">
        <f>_xlfn.XLOOKUP(D1241,[8]Sheet2!$C:$C,[8]Sheet2!$E:$E,"-")</f>
        <v>Adha Mubarok</v>
      </c>
      <c r="H1241" s="18" t="str">
        <f>_xlfn.XLOOKUP(D1241,[11]sheet!$B:$B,[11]sheet!$A:$A,0)</f>
        <v>SUB07C</v>
      </c>
    </row>
    <row r="1242" spans="2:8">
      <c r="B1242" s="24" t="s">
        <v>1085</v>
      </c>
      <c r="C1242" s="25" t="s">
        <v>1086</v>
      </c>
      <c r="D1242" s="26" t="s">
        <v>1283</v>
      </c>
      <c r="E1242" s="27" t="s">
        <v>1916</v>
      </c>
      <c r="F1242" s="22" t="s">
        <v>1841</v>
      </c>
      <c r="G1242" s="17" t="str">
        <f>_xlfn.XLOOKUP(D1242,[8]Sheet2!$C:$C,[8]Sheet2!$E:$E,"-")</f>
        <v>Adha Mubarok</v>
      </c>
      <c r="H1242" s="18" t="str">
        <f>_xlfn.XLOOKUP(D1242,[11]sheet!$B:$B,[11]sheet!$A:$A,0)</f>
        <v>SUB07D</v>
      </c>
    </row>
    <row r="1243" spans="2:8">
      <c r="B1243" s="24" t="s">
        <v>1085</v>
      </c>
      <c r="C1243" s="25" t="s">
        <v>1086</v>
      </c>
      <c r="D1243" s="26" t="s">
        <v>1284</v>
      </c>
      <c r="E1243" s="27" t="s">
        <v>1916</v>
      </c>
      <c r="F1243" s="22" t="s">
        <v>1841</v>
      </c>
      <c r="G1243" s="17" t="str">
        <f>_xlfn.XLOOKUP(D1243,[8]Sheet2!$C:$C,[8]Sheet2!$E:$E,"-")</f>
        <v>Gilang Sabastian Vernando</v>
      </c>
      <c r="H1243" s="18" t="str">
        <f>_xlfn.XLOOKUP(D1243,[11]sheet!$B:$B,[11]sheet!$A:$A,0)</f>
        <v>SUB05C</v>
      </c>
    </row>
    <row r="1244" spans="2:8">
      <c r="B1244" s="24" t="s">
        <v>1085</v>
      </c>
      <c r="C1244" s="25" t="s">
        <v>1086</v>
      </c>
      <c r="D1244" s="26" t="s">
        <v>1285</v>
      </c>
      <c r="E1244" s="27" t="s">
        <v>1916</v>
      </c>
      <c r="F1244" s="22" t="s">
        <v>1841</v>
      </c>
      <c r="G1244" s="17" t="str">
        <f>_xlfn.XLOOKUP(D1244,[8]Sheet2!$C:$C,[8]Sheet2!$E:$E,"-")</f>
        <v>Legowo Herlambang</v>
      </c>
      <c r="H1244" s="18" t="str">
        <f>_xlfn.XLOOKUP(D1244,[11]sheet!$B:$B,[11]sheet!$A:$A,0)</f>
        <v>SUB06A</v>
      </c>
    </row>
    <row r="1245" spans="2:8">
      <c r="B1245" s="24" t="s">
        <v>1085</v>
      </c>
      <c r="C1245" s="25" t="s">
        <v>1086</v>
      </c>
      <c r="D1245" s="26" t="s">
        <v>1286</v>
      </c>
      <c r="E1245" s="27" t="s">
        <v>1916</v>
      </c>
      <c r="F1245" s="22" t="s">
        <v>1841</v>
      </c>
      <c r="G1245" s="17" t="str">
        <f>_xlfn.XLOOKUP(D1245,[8]Sheet2!$C:$C,[8]Sheet2!$E:$E,"-")</f>
        <v>Afid Mahardianto</v>
      </c>
      <c r="H1245" s="18" t="str">
        <f>_xlfn.XLOOKUP(D1245,[11]sheet!$B:$B,[11]sheet!$A:$A,0)</f>
        <v>SUB06B</v>
      </c>
    </row>
    <row r="1246" spans="2:8">
      <c r="B1246" s="24" t="s">
        <v>1085</v>
      </c>
      <c r="C1246" s="25" t="s">
        <v>1086</v>
      </c>
      <c r="D1246" s="26" t="s">
        <v>1287</v>
      </c>
      <c r="E1246" s="27" t="s">
        <v>1916</v>
      </c>
      <c r="F1246" s="22" t="s">
        <v>1843</v>
      </c>
      <c r="G1246" s="17" t="str">
        <f>_xlfn.XLOOKUP(D1246,[8]Sheet2!$C:$C,[8]Sheet2!$E:$E,"-")</f>
        <v>Yusky Ali</v>
      </c>
      <c r="H1246" s="18" t="str">
        <f>_xlfn.XLOOKUP(D1246,[11]sheet!$B:$B,[11]sheet!$A:$A,0)</f>
        <v>JBR02</v>
      </c>
    </row>
    <row r="1247" spans="2:8">
      <c r="B1247" s="24" t="s">
        <v>1085</v>
      </c>
      <c r="C1247" s="25" t="s">
        <v>1086</v>
      </c>
      <c r="D1247" s="26" t="s">
        <v>1288</v>
      </c>
      <c r="E1247" s="27" t="s">
        <v>1941</v>
      </c>
      <c r="F1247" s="22" t="s">
        <v>1843</v>
      </c>
      <c r="G1247" s="17" t="str">
        <f>_xlfn.XLOOKUP(D1247,[8]Sheet2!$C:$C,[8]Sheet2!$E:$E,"-")</f>
        <v>Rofi Firmansyah</v>
      </c>
      <c r="H1247" s="18" t="str">
        <f>_xlfn.XLOOKUP(D1247,[11]sheet!$B:$B,[11]sheet!$A:$A,0)</f>
        <v>JBR04</v>
      </c>
    </row>
    <row r="1248" spans="2:8">
      <c r="B1248" s="24" t="s">
        <v>1085</v>
      </c>
      <c r="C1248" s="25" t="s">
        <v>1086</v>
      </c>
      <c r="D1248" s="26" t="s">
        <v>1289</v>
      </c>
      <c r="E1248" s="27" t="s">
        <v>1941</v>
      </c>
      <c r="F1248" s="22" t="s">
        <v>1843</v>
      </c>
      <c r="G1248" s="17" t="str">
        <f>_xlfn.XLOOKUP(D1248,[8]Sheet2!$C:$C,[8]Sheet2!$E:$E,"-")</f>
        <v>Annur Rahman Hakim</v>
      </c>
      <c r="H1248" s="18" t="str">
        <f>_xlfn.XLOOKUP(D1248,[11]sheet!$B:$B,[11]sheet!$A:$A,0)</f>
        <v>JBR05</v>
      </c>
    </row>
    <row r="1249" spans="2:8">
      <c r="B1249" s="24" t="s">
        <v>1085</v>
      </c>
      <c r="C1249" s="25" t="s">
        <v>1086</v>
      </c>
      <c r="D1249" s="26" t="s">
        <v>1290</v>
      </c>
      <c r="E1249" s="27" t="s">
        <v>1916</v>
      </c>
      <c r="F1249" s="22" t="s">
        <v>1843</v>
      </c>
      <c r="G1249" s="17" t="str">
        <f>_xlfn.XLOOKUP(D1249,[8]Sheet2!$C:$C,[8]Sheet2!$E:$E,"-")</f>
        <v>Rifki Maghrobi Putra Pamungkas</v>
      </c>
      <c r="H1249" s="18" t="str">
        <f>_xlfn.XLOOKUP(D1249,[11]sheet!$B:$B,[11]sheet!$A:$A,0)</f>
        <v>JBR07A</v>
      </c>
    </row>
    <row r="1250" spans="2:8">
      <c r="B1250" s="24" t="s">
        <v>1085</v>
      </c>
      <c r="C1250" s="25" t="s">
        <v>1086</v>
      </c>
      <c r="D1250" s="26" t="s">
        <v>1291</v>
      </c>
      <c r="E1250" s="27" t="s">
        <v>1916</v>
      </c>
      <c r="F1250" s="22" t="s">
        <v>1843</v>
      </c>
      <c r="G1250" s="17" t="str">
        <f>_xlfn.XLOOKUP(D1250,[8]Sheet2!$C:$C,[8]Sheet2!$E:$E,"-")</f>
        <v>Rifki Maghrobi Putra Pamungkas</v>
      </c>
      <c r="H1250" s="18" t="str">
        <f>_xlfn.XLOOKUP(D1250,[11]sheet!$B:$B,[11]sheet!$A:$A,0)</f>
        <v>JBR12</v>
      </c>
    </row>
    <row r="1251" spans="2:8">
      <c r="B1251" s="24" t="s">
        <v>1085</v>
      </c>
      <c r="C1251" s="25" t="s">
        <v>1086</v>
      </c>
      <c r="D1251" s="26" t="s">
        <v>1292</v>
      </c>
      <c r="E1251" s="27" t="s">
        <v>1916</v>
      </c>
      <c r="F1251" s="22" t="s">
        <v>1843</v>
      </c>
      <c r="G1251" s="17" t="str">
        <f>_xlfn.XLOOKUP(D1251,[8]Sheet2!$C:$C,[8]Sheet2!$E:$E,"-")</f>
        <v>Fajar Fir Rizky</v>
      </c>
      <c r="H1251" s="18" t="str">
        <f>_xlfn.XLOOKUP(D1251,[11]sheet!$B:$B,[11]sheet!$A:$A,0)</f>
        <v>JBR17</v>
      </c>
    </row>
    <row r="1252" spans="2:8">
      <c r="B1252" s="24" t="s">
        <v>1085</v>
      </c>
      <c r="C1252" s="25" t="s">
        <v>1086</v>
      </c>
      <c r="D1252" s="26" t="s">
        <v>1293</v>
      </c>
      <c r="E1252" s="27" t="s">
        <v>1916</v>
      </c>
      <c r="F1252" s="22" t="s">
        <v>1843</v>
      </c>
      <c r="G1252" s="17" t="str">
        <f>_xlfn.XLOOKUP(D1252,[8]Sheet2!$C:$C,[8]Sheet2!$E:$E,"-")</f>
        <v>Yusky Ali</v>
      </c>
      <c r="H1252" s="18" t="str">
        <f>_xlfn.XLOOKUP(D1252,[11]sheet!$B:$B,[11]sheet!$A:$A,0)</f>
        <v>JBR19</v>
      </c>
    </row>
    <row r="1253" spans="2:8">
      <c r="B1253" s="24" t="s">
        <v>1085</v>
      </c>
      <c r="C1253" s="25" t="s">
        <v>1086</v>
      </c>
      <c r="D1253" s="26" t="s">
        <v>1294</v>
      </c>
      <c r="E1253" s="27" t="s">
        <v>1941</v>
      </c>
      <c r="F1253" s="22" t="s">
        <v>1843</v>
      </c>
      <c r="G1253" s="17" t="str">
        <f>_xlfn.XLOOKUP(D1253,[8]Sheet2!$C:$C,[8]Sheet2!$E:$E,"-")</f>
        <v>Annur Rahman Hakim</v>
      </c>
      <c r="H1253" s="18" t="str">
        <f>_xlfn.XLOOKUP(D1253,[11]sheet!$B:$B,[11]sheet!$A:$A,0)</f>
        <v>JBR21</v>
      </c>
    </row>
    <row r="1254" spans="2:8">
      <c r="B1254" s="24" t="s">
        <v>1085</v>
      </c>
      <c r="C1254" s="25" t="s">
        <v>1086</v>
      </c>
      <c r="D1254" s="26" t="s">
        <v>1295</v>
      </c>
      <c r="E1254" s="27" t="s">
        <v>1941</v>
      </c>
      <c r="F1254" s="22" t="s">
        <v>1843</v>
      </c>
      <c r="G1254" s="17" t="str">
        <f>_xlfn.XLOOKUP(D1254,[8]Sheet2!$C:$C,[8]Sheet2!$E:$E,"-")</f>
        <v>Annur Rahman Hakim</v>
      </c>
      <c r="H1254" s="18" t="str">
        <f>_xlfn.XLOOKUP(D1254,[11]sheet!$B:$B,[11]sheet!$A:$A,0)</f>
        <v>JBR22</v>
      </c>
    </row>
    <row r="1255" spans="2:8">
      <c r="B1255" s="24" t="s">
        <v>1085</v>
      </c>
      <c r="C1255" s="25" t="s">
        <v>1086</v>
      </c>
      <c r="D1255" s="26" t="s">
        <v>1296</v>
      </c>
      <c r="E1255" s="27" t="s">
        <v>1916</v>
      </c>
      <c r="F1255" s="22" t="s">
        <v>1843</v>
      </c>
      <c r="G1255" s="17" t="str">
        <f>_xlfn.XLOOKUP(D1255,[8]Sheet2!$C:$C,[8]Sheet2!$E:$E,"-")</f>
        <v>Fajar Fir Rizky</v>
      </c>
      <c r="H1255" s="18" t="str">
        <f>_xlfn.XLOOKUP(D1255,[11]sheet!$B:$B,[11]sheet!$A:$A,0)</f>
        <v>JBR27</v>
      </c>
    </row>
    <row r="1256" spans="2:8">
      <c r="B1256" s="24" t="s">
        <v>1085</v>
      </c>
      <c r="C1256" s="25" t="s">
        <v>1086</v>
      </c>
      <c r="D1256" s="26" t="s">
        <v>1297</v>
      </c>
      <c r="E1256" s="27" t="s">
        <v>1941</v>
      </c>
      <c r="F1256" s="22" t="s">
        <v>1843</v>
      </c>
      <c r="G1256" s="17" t="str">
        <f>_xlfn.XLOOKUP(D1256,[8]Sheet2!$C:$C,[8]Sheet2!$E:$E,"-")</f>
        <v>Rofi Firmansyah</v>
      </c>
      <c r="H1256" s="18" t="str">
        <f>_xlfn.XLOOKUP(D1256,[11]sheet!$B:$B,[11]sheet!$A:$A,0)</f>
        <v>JBR30</v>
      </c>
    </row>
    <row r="1257" spans="2:8">
      <c r="B1257" s="24" t="s">
        <v>1085</v>
      </c>
      <c r="C1257" s="25" t="s">
        <v>1086</v>
      </c>
      <c r="D1257" s="26" t="s">
        <v>1298</v>
      </c>
      <c r="E1257" s="27" t="s">
        <v>1916</v>
      </c>
      <c r="F1257" s="22" t="s">
        <v>1844</v>
      </c>
      <c r="G1257" s="17" t="str">
        <f>_xlfn.XLOOKUP(D1257,[8]Sheet2!$C:$C,[8]Sheet2!$E:$E,"-")</f>
        <v>Aries Firman Widiansyah</v>
      </c>
      <c r="H1257" s="18" t="str">
        <f>_xlfn.XLOOKUP(D1257,[11]sheet!$B:$B,[11]sheet!$A:$A,0)</f>
        <v>LMJ02</v>
      </c>
    </row>
    <row r="1258" spans="2:8">
      <c r="B1258" s="24" t="s">
        <v>1085</v>
      </c>
      <c r="C1258" s="25" t="s">
        <v>1086</v>
      </c>
      <c r="D1258" s="26" t="s">
        <v>1299</v>
      </c>
      <c r="E1258" s="27" t="s">
        <v>1941</v>
      </c>
      <c r="F1258" s="22" t="s">
        <v>1844</v>
      </c>
      <c r="G1258" s="17" t="str">
        <f>_xlfn.XLOOKUP(D1258,[8]Sheet2!$C:$C,[8]Sheet2!$E:$E,"-")</f>
        <v>Moch Erfan</v>
      </c>
      <c r="H1258" s="18" t="str">
        <f>_xlfn.XLOOKUP(D1258,[11]sheet!$B:$B,[11]sheet!$A:$A,0)</f>
        <v>LMJ03</v>
      </c>
    </row>
    <row r="1259" spans="2:8">
      <c r="B1259" s="24" t="s">
        <v>1085</v>
      </c>
      <c r="C1259" s="25" t="s">
        <v>1086</v>
      </c>
      <c r="D1259" s="26" t="s">
        <v>1300</v>
      </c>
      <c r="E1259" s="27" t="s">
        <v>1941</v>
      </c>
      <c r="F1259" s="22" t="s">
        <v>1844</v>
      </c>
      <c r="G1259" s="17" t="str">
        <f>_xlfn.XLOOKUP(D1259,[8]Sheet2!$C:$C,[8]Sheet2!$E:$E,"-")</f>
        <v>Olivia Sukma Rini Widyananda</v>
      </c>
      <c r="H1259" s="18" t="str">
        <f>_xlfn.XLOOKUP(D1259,[11]sheet!$B:$B,[11]sheet!$A:$A,0)</f>
        <v>LMJ05</v>
      </c>
    </row>
    <row r="1260" spans="2:8">
      <c r="B1260" s="24" t="s">
        <v>1085</v>
      </c>
      <c r="C1260" s="25" t="s">
        <v>1086</v>
      </c>
      <c r="D1260" s="26" t="s">
        <v>1301</v>
      </c>
      <c r="E1260" s="27" t="s">
        <v>1916</v>
      </c>
      <c r="F1260" s="22" t="s">
        <v>1844</v>
      </c>
      <c r="G1260" s="17" t="str">
        <f>_xlfn.XLOOKUP(D1260,[8]Sheet2!$C:$C,[8]Sheet2!$E:$E,"-")</f>
        <v>Aries Firman Widiansyah</v>
      </c>
      <c r="H1260" s="18" t="str">
        <f>_xlfn.XLOOKUP(D1260,[11]sheet!$B:$B,[11]sheet!$A:$A,0)</f>
        <v>LMJ06</v>
      </c>
    </row>
    <row r="1261" spans="2:8">
      <c r="B1261" s="24" t="s">
        <v>1085</v>
      </c>
      <c r="C1261" s="25" t="s">
        <v>1086</v>
      </c>
      <c r="D1261" s="26" t="s">
        <v>1302</v>
      </c>
      <c r="E1261" s="27" t="s">
        <v>1916</v>
      </c>
      <c r="F1261" s="22" t="s">
        <v>1844</v>
      </c>
      <c r="G1261" s="17" t="str">
        <f>_xlfn.XLOOKUP(D1261,[8]Sheet2!$C:$C,[8]Sheet2!$E:$E,"-")</f>
        <v>Yusril Abdillah</v>
      </c>
      <c r="H1261" s="18" t="str">
        <f>_xlfn.XLOOKUP(D1261,[11]sheet!$B:$B,[11]sheet!$A:$A,0)</f>
        <v>LMJ07</v>
      </c>
    </row>
    <row r="1262" spans="2:8">
      <c r="B1262" s="24" t="s">
        <v>1085</v>
      </c>
      <c r="C1262" s="25" t="s">
        <v>1086</v>
      </c>
      <c r="D1262" s="26" t="s">
        <v>1303</v>
      </c>
      <c r="E1262" s="27" t="s">
        <v>1916</v>
      </c>
      <c r="F1262" s="22" t="s">
        <v>1844</v>
      </c>
      <c r="G1262" s="17" t="str">
        <f>_xlfn.XLOOKUP(D1262,[8]Sheet2!$C:$C,[8]Sheet2!$E:$E,"-")</f>
        <v>Vidya Putri Ramadhanti</v>
      </c>
      <c r="H1262" s="18" t="str">
        <f>_xlfn.XLOOKUP(D1262,[11]sheet!$B:$B,[11]sheet!$A:$A,0)</f>
        <v>LMJ08</v>
      </c>
    </row>
    <row r="1263" spans="2:8">
      <c r="B1263" s="24" t="s">
        <v>1085</v>
      </c>
      <c r="C1263" s="25" t="s">
        <v>1086</v>
      </c>
      <c r="D1263" s="26" t="s">
        <v>1304</v>
      </c>
      <c r="E1263" s="27" t="s">
        <v>1916</v>
      </c>
      <c r="F1263" s="22" t="s">
        <v>1844</v>
      </c>
      <c r="G1263" s="17" t="str">
        <f>_xlfn.XLOOKUP(D1263,[8]Sheet2!$C:$C,[8]Sheet2!$E:$E,"-")</f>
        <v>Yusril Abdillah</v>
      </c>
      <c r="H1263" s="18" t="str">
        <f>_xlfn.XLOOKUP(D1263,[11]sheet!$B:$B,[11]sheet!$A:$A,0)</f>
        <v>LMJ09</v>
      </c>
    </row>
    <row r="1264" spans="2:8">
      <c r="B1264" s="24" t="s">
        <v>1085</v>
      </c>
      <c r="C1264" s="25" t="s">
        <v>1086</v>
      </c>
      <c r="D1264" s="26" t="s">
        <v>1305</v>
      </c>
      <c r="E1264" s="27" t="s">
        <v>1941</v>
      </c>
      <c r="F1264" s="22" t="s">
        <v>1844</v>
      </c>
      <c r="G1264" s="17" t="str">
        <f>_xlfn.XLOOKUP(D1264,[8]Sheet2!$C:$C,[8]Sheet2!$E:$E,"-")</f>
        <v>Olivia Sukma Rini Widyananda</v>
      </c>
      <c r="H1264" s="18" t="str">
        <f>_xlfn.XLOOKUP(D1264,[11]sheet!$B:$B,[11]sheet!$A:$A,0)</f>
        <v>LMJ10</v>
      </c>
    </row>
    <row r="1265" spans="2:8">
      <c r="B1265" s="24" t="s">
        <v>1085</v>
      </c>
      <c r="C1265" s="25" t="s">
        <v>1086</v>
      </c>
      <c r="D1265" s="26" t="s">
        <v>1306</v>
      </c>
      <c r="E1265" s="27" t="s">
        <v>1941</v>
      </c>
      <c r="F1265" s="22" t="s">
        <v>1844</v>
      </c>
      <c r="G1265" s="17" t="str">
        <f>_xlfn.XLOOKUP(D1265,[8]Sheet2!$C:$C,[8]Sheet2!$E:$E,"-")</f>
        <v>Moch Erfan</v>
      </c>
      <c r="H1265" s="18" t="str">
        <f>_xlfn.XLOOKUP(D1265,[11]sheet!$B:$B,[11]sheet!$A:$A,0)</f>
        <v>LMJ13</v>
      </c>
    </row>
    <row r="1266" spans="2:8">
      <c r="B1266" s="24" t="s">
        <v>1085</v>
      </c>
      <c r="C1266" s="25" t="s">
        <v>1086</v>
      </c>
      <c r="D1266" s="26" t="s">
        <v>1307</v>
      </c>
      <c r="E1266" s="27" t="s">
        <v>1941</v>
      </c>
      <c r="F1266" s="22" t="s">
        <v>1844</v>
      </c>
      <c r="G1266" s="17" t="str">
        <f>_xlfn.XLOOKUP(D1266,[8]Sheet2!$C:$C,[8]Sheet2!$E:$E,"-")</f>
        <v>Moch Erfan</v>
      </c>
      <c r="H1266" s="18" t="str">
        <f>_xlfn.XLOOKUP(D1266,[11]sheet!$B:$B,[11]sheet!$A:$A,0)</f>
        <v>LMJ14</v>
      </c>
    </row>
    <row r="1267" spans="2:8">
      <c r="B1267" s="24" t="s">
        <v>1085</v>
      </c>
      <c r="C1267" s="25" t="s">
        <v>1086</v>
      </c>
      <c r="D1267" s="26" t="s">
        <v>1308</v>
      </c>
      <c r="E1267" s="27" t="s">
        <v>1916</v>
      </c>
      <c r="F1267" s="22" t="s">
        <v>1844</v>
      </c>
      <c r="G1267" s="17" t="str">
        <f>_xlfn.XLOOKUP(D1267,[8]Sheet2!$C:$C,[8]Sheet2!$E:$E,"-")</f>
        <v>Erwin Purwanto</v>
      </c>
      <c r="H1267" s="18" t="str">
        <f>_xlfn.XLOOKUP(D1267,[11]sheet!$B:$B,[11]sheet!$A:$A,0)</f>
        <v>LMJ15</v>
      </c>
    </row>
    <row r="1268" spans="2:8">
      <c r="B1268" s="24" t="s">
        <v>1085</v>
      </c>
      <c r="C1268" s="25" t="s">
        <v>1086</v>
      </c>
      <c r="D1268" s="26" t="s">
        <v>1309</v>
      </c>
      <c r="E1268" s="27" t="s">
        <v>1916</v>
      </c>
      <c r="F1268" s="22" t="s">
        <v>1844</v>
      </c>
      <c r="G1268" s="17" t="str">
        <f>_xlfn.XLOOKUP(D1268,[8]Sheet2!$C:$C,[8]Sheet2!$E:$E,"-")</f>
        <v>Erwin Purwanto</v>
      </c>
      <c r="H1268" s="18" t="str">
        <f>_xlfn.XLOOKUP(D1268,[11]sheet!$B:$B,[11]sheet!$A:$A,0)</f>
        <v>LMJ16</v>
      </c>
    </row>
    <row r="1269" spans="2:8">
      <c r="B1269" s="24" t="s">
        <v>1085</v>
      </c>
      <c r="C1269" s="25" t="s">
        <v>1086</v>
      </c>
      <c r="D1269" s="26" t="s">
        <v>1310</v>
      </c>
      <c r="E1269" s="27" t="s">
        <v>1916</v>
      </c>
      <c r="F1269" s="22" t="s">
        <v>1844</v>
      </c>
      <c r="G1269" s="17" t="str">
        <f>_xlfn.XLOOKUP(D1269,[8]Sheet2!$C:$C,[8]Sheet2!$E:$E,"-")</f>
        <v>Rendhy Bhaskara Putra</v>
      </c>
      <c r="H1269" s="18" t="str">
        <f>_xlfn.XLOOKUP(D1269,[11]sheet!$B:$B,[11]sheet!$A:$A,0)</f>
        <v>PRO06</v>
      </c>
    </row>
    <row r="1270" spans="2:8">
      <c r="B1270" s="24" t="s">
        <v>1085</v>
      </c>
      <c r="C1270" s="25" t="s">
        <v>1086</v>
      </c>
      <c r="D1270" s="26" t="s">
        <v>1311</v>
      </c>
      <c r="E1270" s="27" t="s">
        <v>1916</v>
      </c>
      <c r="F1270" s="22" t="s">
        <v>1844</v>
      </c>
      <c r="G1270" s="17" t="str">
        <f>_xlfn.XLOOKUP(D1270,[8]Sheet2!$C:$C,[8]Sheet2!$E:$E,"-")</f>
        <v>Deby Alief Intan Permata</v>
      </c>
      <c r="H1270" s="18" t="str">
        <f>_xlfn.XLOOKUP(D1270,[11]sheet!$B:$B,[11]sheet!$A:$A,0)</f>
        <v>PRO09</v>
      </c>
    </row>
    <row r="1271" spans="2:8">
      <c r="B1271" s="24" t="s">
        <v>1085</v>
      </c>
      <c r="C1271" s="25" t="s">
        <v>1086</v>
      </c>
      <c r="D1271" s="26" t="s">
        <v>1312</v>
      </c>
      <c r="E1271" s="27" t="s">
        <v>1916</v>
      </c>
      <c r="F1271" s="22" t="s">
        <v>1844</v>
      </c>
      <c r="G1271" s="17" t="str">
        <f>_xlfn.XLOOKUP(D1271,[8]Sheet2!$C:$C,[8]Sheet2!$E:$E,"-")</f>
        <v>Rizki Fajar Kurniawan</v>
      </c>
      <c r="H1271" s="18" t="str">
        <f>_xlfn.XLOOKUP(D1271,[11]sheet!$B:$B,[11]sheet!$A:$A,0)</f>
        <v>PTN01A</v>
      </c>
    </row>
    <row r="1272" spans="2:8">
      <c r="B1272" s="24" t="s">
        <v>1085</v>
      </c>
      <c r="C1272" s="25" t="s">
        <v>1086</v>
      </c>
      <c r="D1272" s="26" t="s">
        <v>1313</v>
      </c>
      <c r="E1272" s="27" t="s">
        <v>1916</v>
      </c>
      <c r="F1272" s="22" t="s">
        <v>1844</v>
      </c>
      <c r="G1272" s="17" t="str">
        <f>_xlfn.XLOOKUP(D1272,[8]Sheet2!$C:$C,[8]Sheet2!$E:$E,"-")</f>
        <v>Imam Safiudin Mustaqim</v>
      </c>
      <c r="H1272" s="18" t="str">
        <f>_xlfn.XLOOKUP(D1272,[11]sheet!$B:$B,[11]sheet!$A:$A,0)</f>
        <v>PTN03</v>
      </c>
    </row>
    <row r="1273" spans="2:8">
      <c r="B1273" s="24" t="s">
        <v>1085</v>
      </c>
      <c r="C1273" s="25" t="s">
        <v>1086</v>
      </c>
      <c r="D1273" s="26" t="s">
        <v>1314</v>
      </c>
      <c r="E1273" s="27" t="s">
        <v>1916</v>
      </c>
      <c r="F1273" s="22" t="s">
        <v>1844</v>
      </c>
      <c r="G1273" s="17" t="str">
        <f>_xlfn.XLOOKUP(D1273,[8]Sheet2!$C:$C,[8]Sheet2!$E:$E,"-")</f>
        <v>Imam Safiudin Mustaqim</v>
      </c>
      <c r="H1273" s="18" t="str">
        <f>_xlfn.XLOOKUP(D1273,[11]sheet!$B:$B,[11]sheet!$A:$A,0)</f>
        <v>PTN04</v>
      </c>
    </row>
    <row r="1274" spans="2:8">
      <c r="B1274" s="24" t="s">
        <v>1085</v>
      </c>
      <c r="C1274" s="25" t="s">
        <v>1086</v>
      </c>
      <c r="D1274" s="26" t="s">
        <v>1315</v>
      </c>
      <c r="E1274" s="27" t="s">
        <v>1916</v>
      </c>
      <c r="F1274" s="22" t="s">
        <v>1844</v>
      </c>
      <c r="G1274" s="17" t="str">
        <f>_xlfn.XLOOKUP(D1274,[8]Sheet2!$C:$C,[8]Sheet2!$E:$E,"-")</f>
        <v>Muhammad Yasin</v>
      </c>
      <c r="H1274" s="18" t="str">
        <f>_xlfn.XLOOKUP(D1274,[11]sheet!$B:$B,[11]sheet!$A:$A,0)</f>
        <v>PTN05</v>
      </c>
    </row>
    <row r="1275" spans="2:8">
      <c r="B1275" s="24" t="s">
        <v>1085</v>
      </c>
      <c r="C1275" s="25" t="s">
        <v>1086</v>
      </c>
      <c r="D1275" s="26" t="s">
        <v>1316</v>
      </c>
      <c r="E1275" s="27" t="s">
        <v>1916</v>
      </c>
      <c r="F1275" s="22" t="s">
        <v>1844</v>
      </c>
      <c r="G1275" s="17" t="str">
        <f>_xlfn.XLOOKUP(D1275,[8]Sheet2!$C:$C,[8]Sheet2!$E:$E,"-")</f>
        <v>Mohammad Sholehhuddin</v>
      </c>
      <c r="H1275" s="18" t="str">
        <f>_xlfn.XLOOKUP(D1275,[11]sheet!$B:$B,[11]sheet!$A:$A,0)</f>
        <v>PTN07</v>
      </c>
    </row>
    <row r="1276" spans="2:8">
      <c r="B1276" s="24" t="s">
        <v>1085</v>
      </c>
      <c r="C1276" s="25" t="s">
        <v>1086</v>
      </c>
      <c r="D1276" s="26" t="s">
        <v>1317</v>
      </c>
      <c r="E1276" s="27" t="s">
        <v>1916</v>
      </c>
      <c r="F1276" s="22" t="s">
        <v>1844</v>
      </c>
      <c r="G1276" s="17" t="str">
        <f>_xlfn.XLOOKUP(D1276,[8]Sheet2!$C:$C,[8]Sheet2!$E:$E,"-")</f>
        <v>Riki Yuhan Diantoro</v>
      </c>
      <c r="H1276" s="18" t="str">
        <f>_xlfn.XLOOKUP(D1276,[11]sheet!$B:$B,[11]sheet!$A:$A,0)</f>
        <v>PTN08</v>
      </c>
    </row>
    <row r="1277" spans="2:8">
      <c r="B1277" s="24" t="s">
        <v>1085</v>
      </c>
      <c r="C1277" s="25" t="s">
        <v>1086</v>
      </c>
      <c r="D1277" s="26" t="s">
        <v>1318</v>
      </c>
      <c r="E1277" s="27" t="s">
        <v>1916</v>
      </c>
      <c r="F1277" s="22" t="s">
        <v>1844</v>
      </c>
      <c r="G1277" s="17" t="str">
        <f>_xlfn.XLOOKUP(D1277,[8]Sheet2!$C:$C,[8]Sheet2!$E:$E,"-")</f>
        <v>Mohammad Sholehhuddin</v>
      </c>
      <c r="H1277" s="18" t="str">
        <f>_xlfn.XLOOKUP(D1277,[11]sheet!$B:$B,[11]sheet!$A:$A,0)</f>
        <v>PTN09</v>
      </c>
    </row>
    <row r="1278" spans="2:8">
      <c r="B1278" s="24" t="s">
        <v>1085</v>
      </c>
      <c r="C1278" s="25" t="s">
        <v>1086</v>
      </c>
      <c r="D1278" s="26" t="s">
        <v>1319</v>
      </c>
      <c r="E1278" s="27" t="s">
        <v>1916</v>
      </c>
      <c r="F1278" s="22" t="s">
        <v>1844</v>
      </c>
      <c r="G1278" s="17" t="str">
        <f>_xlfn.XLOOKUP(D1278,[8]Sheet2!$C:$C,[8]Sheet2!$E:$E,"-")</f>
        <v>Deby Alief Intan Permata</v>
      </c>
      <c r="H1278" s="18" t="str">
        <f>_xlfn.XLOOKUP(D1278,[11]sheet!$B:$B,[11]sheet!$A:$A,0)</f>
        <v>PTN12</v>
      </c>
    </row>
    <row r="1279" spans="2:8">
      <c r="B1279" s="24" t="s">
        <v>1085</v>
      </c>
      <c r="C1279" s="25" t="s">
        <v>1086</v>
      </c>
      <c r="D1279" s="26" t="s">
        <v>1320</v>
      </c>
      <c r="E1279" s="27" t="s">
        <v>1916</v>
      </c>
      <c r="F1279" s="22" t="s">
        <v>1844</v>
      </c>
      <c r="G1279" s="17" t="str">
        <f>_xlfn.XLOOKUP(D1279,[8]Sheet2!$C:$C,[8]Sheet2!$E:$E,"-")</f>
        <v>Riki Yuhan Diantoro</v>
      </c>
      <c r="H1279" s="18" t="str">
        <f>_xlfn.XLOOKUP(D1279,[11]sheet!$B:$B,[11]sheet!$A:$A,0)</f>
        <v>PTN14</v>
      </c>
    </row>
    <row r="1280" spans="2:8">
      <c r="B1280" s="24" t="s">
        <v>1085</v>
      </c>
      <c r="C1280" s="25" t="s">
        <v>1086</v>
      </c>
      <c r="D1280" s="26" t="s">
        <v>1321</v>
      </c>
      <c r="E1280" s="27" t="s">
        <v>1916</v>
      </c>
      <c r="F1280" s="22" t="s">
        <v>1844</v>
      </c>
      <c r="G1280" s="17" t="str">
        <f>_xlfn.XLOOKUP(D1280,[8]Sheet2!$C:$C,[8]Sheet2!$E:$E,"-")</f>
        <v>Muhammad Yasin</v>
      </c>
      <c r="H1280" s="18" t="str">
        <f>_xlfn.XLOOKUP(D1280,[11]sheet!$B:$B,[11]sheet!$A:$A,0)</f>
        <v>PTN19</v>
      </c>
    </row>
    <row r="1281" spans="2:8">
      <c r="B1281" s="24" t="s">
        <v>1085</v>
      </c>
      <c r="C1281" s="25" t="s">
        <v>1086</v>
      </c>
      <c r="D1281" s="26" t="s">
        <v>1322</v>
      </c>
      <c r="E1281" s="27" t="s">
        <v>1941</v>
      </c>
      <c r="F1281" s="22" t="s">
        <v>1843</v>
      </c>
      <c r="G1281" s="17" t="str">
        <f>_xlfn.XLOOKUP(D1281,[8]Sheet2!$C:$C,[8]Sheet2!$E:$E,"-")</f>
        <v>Miftahul Rahman</v>
      </c>
      <c r="H1281" s="18" t="str">
        <f>_xlfn.XLOOKUP(D1281,[11]sheet!$B:$B,[11]sheet!$A:$A,0)</f>
        <v>JBR01</v>
      </c>
    </row>
    <row r="1282" spans="2:8">
      <c r="B1282" s="24" t="s">
        <v>1085</v>
      </c>
      <c r="C1282" s="25" t="s">
        <v>1086</v>
      </c>
      <c r="D1282" s="26" t="s">
        <v>1323</v>
      </c>
      <c r="E1282" s="27" t="s">
        <v>1916</v>
      </c>
      <c r="F1282" s="22" t="s">
        <v>1843</v>
      </c>
      <c r="G1282" s="17" t="str">
        <f>_xlfn.XLOOKUP(D1282,[8]Sheet2!$C:$C,[8]Sheet2!$E:$E,"-")</f>
        <v>Dwi Rahman Saleh</v>
      </c>
      <c r="H1282" s="18" t="str">
        <f>_xlfn.XLOOKUP(D1282,[11]sheet!$B:$B,[11]sheet!$A:$A,0)</f>
        <v>JBR06</v>
      </c>
    </row>
    <row r="1283" spans="2:8">
      <c r="B1283" s="24" t="s">
        <v>1085</v>
      </c>
      <c r="C1283" s="25" t="s">
        <v>1086</v>
      </c>
      <c r="D1283" s="26" t="s">
        <v>1324</v>
      </c>
      <c r="E1283" s="27" t="s">
        <v>1916</v>
      </c>
      <c r="F1283" s="22" t="s">
        <v>1843</v>
      </c>
      <c r="G1283" s="17" t="str">
        <f>_xlfn.XLOOKUP(D1283,[8]Sheet2!$C:$C,[8]Sheet2!$E:$E,"-")</f>
        <v>Ilham Tri Cahyono</v>
      </c>
      <c r="H1283" s="18" t="str">
        <f>_xlfn.XLOOKUP(D1283,[11]sheet!$B:$B,[11]sheet!$A:$A,0)</f>
        <v>JBR07</v>
      </c>
    </row>
    <row r="1284" spans="2:8">
      <c r="B1284" s="24" t="s">
        <v>1085</v>
      </c>
      <c r="C1284" s="25" t="s">
        <v>1086</v>
      </c>
      <c r="D1284" s="26" t="s">
        <v>1325</v>
      </c>
      <c r="E1284" s="27" t="s">
        <v>1916</v>
      </c>
      <c r="F1284" s="22" t="s">
        <v>1843</v>
      </c>
      <c r="G1284" s="17" t="str">
        <f>_xlfn.XLOOKUP(D1284,[8]Sheet2!$C:$C,[8]Sheet2!$E:$E,"-")</f>
        <v>Rizki Eki Prayoga</v>
      </c>
      <c r="H1284" s="18" t="str">
        <f>_xlfn.XLOOKUP(D1284,[11]sheet!$B:$B,[11]sheet!$A:$A,0)</f>
        <v>JBR13A</v>
      </c>
    </row>
    <row r="1285" spans="2:8">
      <c r="B1285" s="24" t="s">
        <v>1085</v>
      </c>
      <c r="C1285" s="25" t="s">
        <v>1086</v>
      </c>
      <c r="D1285" s="26" t="s">
        <v>1326</v>
      </c>
      <c r="E1285" s="27" t="s">
        <v>1941</v>
      </c>
      <c r="F1285" s="22" t="s">
        <v>1843</v>
      </c>
      <c r="G1285" s="17" t="str">
        <f>_xlfn.XLOOKUP(D1285,[8]Sheet2!$C:$C,[8]Sheet2!$E:$E,"-")</f>
        <v>Farid Amrullah</v>
      </c>
      <c r="H1285" s="18" t="str">
        <f>_xlfn.XLOOKUP(D1285,[11]sheet!$B:$B,[11]sheet!$A:$A,0)</f>
        <v>JBR09</v>
      </c>
    </row>
    <row r="1286" spans="2:8">
      <c r="B1286" s="24" t="s">
        <v>1085</v>
      </c>
      <c r="C1286" s="25" t="s">
        <v>1086</v>
      </c>
      <c r="D1286" s="26" t="s">
        <v>1327</v>
      </c>
      <c r="E1286" s="27" t="s">
        <v>1941</v>
      </c>
      <c r="F1286" s="22" t="s">
        <v>1843</v>
      </c>
      <c r="G1286" s="17" t="str">
        <f>_xlfn.XLOOKUP(D1286,[8]Sheet2!$C:$C,[8]Sheet2!$E:$E,"-")</f>
        <v>Miftahul Rahman</v>
      </c>
      <c r="H1286" s="18" t="str">
        <f>_xlfn.XLOOKUP(D1286,[11]sheet!$B:$B,[11]sheet!$A:$A,0)</f>
        <v>JBR12A</v>
      </c>
    </row>
    <row r="1287" spans="2:8">
      <c r="B1287" s="24" t="s">
        <v>1085</v>
      </c>
      <c r="C1287" s="25" t="s">
        <v>1086</v>
      </c>
      <c r="D1287" s="26" t="s">
        <v>1328</v>
      </c>
      <c r="E1287" s="27" t="s">
        <v>1941</v>
      </c>
      <c r="F1287" s="22" t="s">
        <v>1843</v>
      </c>
      <c r="G1287" s="17" t="str">
        <f>_xlfn.XLOOKUP(D1287,[8]Sheet2!$C:$C,[8]Sheet2!$E:$E,"-")</f>
        <v>Moh. Kusnadi</v>
      </c>
      <c r="H1287" s="18" t="str">
        <f>_xlfn.XLOOKUP(D1287,[11]sheet!$B:$B,[11]sheet!$A:$A,0)</f>
        <v>JBR16</v>
      </c>
    </row>
    <row r="1288" spans="2:8">
      <c r="B1288" s="24" t="s">
        <v>1085</v>
      </c>
      <c r="C1288" s="25" t="s">
        <v>1086</v>
      </c>
      <c r="D1288" s="26" t="s">
        <v>1329</v>
      </c>
      <c r="E1288" s="27" t="s">
        <v>1941</v>
      </c>
      <c r="F1288" s="22" t="s">
        <v>1843</v>
      </c>
      <c r="G1288" s="17" t="str">
        <f>_xlfn.XLOOKUP(D1288,[8]Sheet2!$C:$C,[8]Sheet2!$E:$E,"-")</f>
        <v>Moh. Kusnadi</v>
      </c>
      <c r="H1288" s="18" t="str">
        <f>_xlfn.XLOOKUP(D1288,[11]sheet!$B:$B,[11]sheet!$A:$A,0)</f>
        <v>JBR04A</v>
      </c>
    </row>
    <row r="1289" spans="2:8">
      <c r="B1289" s="24" t="s">
        <v>1085</v>
      </c>
      <c r="C1289" s="25" t="s">
        <v>1086</v>
      </c>
      <c r="D1289" s="26" t="s">
        <v>1330</v>
      </c>
      <c r="E1289" s="27" t="s">
        <v>1916</v>
      </c>
      <c r="F1289" s="22" t="s">
        <v>1843</v>
      </c>
      <c r="G1289" s="17" t="str">
        <f>_xlfn.XLOOKUP(D1289,[8]Sheet2!$C:$C,[8]Sheet2!$E:$E,"-")</f>
        <v>Imro'Atul Azizah</v>
      </c>
      <c r="H1289" s="18" t="str">
        <f>_xlfn.XLOOKUP(D1289,[11]sheet!$B:$B,[11]sheet!$A:$A,0)</f>
        <v>JBR18</v>
      </c>
    </row>
    <row r="1290" spans="2:8">
      <c r="B1290" s="24" t="s">
        <v>1085</v>
      </c>
      <c r="C1290" s="25" t="s">
        <v>1086</v>
      </c>
      <c r="D1290" s="26" t="s">
        <v>1331</v>
      </c>
      <c r="E1290" s="27" t="s">
        <v>1916</v>
      </c>
      <c r="F1290" s="22" t="s">
        <v>1843</v>
      </c>
      <c r="G1290" s="17" t="str">
        <f>_xlfn.XLOOKUP(D1290,[8]Sheet2!$C:$C,[8]Sheet2!$E:$E,"-")</f>
        <v>Dwi Rahman Saleh</v>
      </c>
      <c r="H1290" s="18" t="str">
        <f>_xlfn.XLOOKUP(D1290,[11]sheet!$B:$B,[11]sheet!$A:$A,0)</f>
        <v>JBR24</v>
      </c>
    </row>
    <row r="1291" spans="2:8">
      <c r="B1291" s="24" t="s">
        <v>1085</v>
      </c>
      <c r="C1291" s="25" t="s">
        <v>1086</v>
      </c>
      <c r="D1291" s="26" t="s">
        <v>1332</v>
      </c>
      <c r="E1291" s="27" t="s">
        <v>1941</v>
      </c>
      <c r="F1291" s="22" t="s">
        <v>1843</v>
      </c>
      <c r="G1291" s="17" t="str">
        <f>_xlfn.XLOOKUP(D1291,[8]Sheet2!$C:$C,[8]Sheet2!$E:$E,"-")</f>
        <v>Muhammad Suhir</v>
      </c>
      <c r="H1291" s="18" t="str">
        <f>_xlfn.XLOOKUP(D1291,[11]sheet!$B:$B,[11]sheet!$A:$A,0)</f>
        <v>JBR28</v>
      </c>
    </row>
    <row r="1292" spans="2:8">
      <c r="B1292" s="24" t="s">
        <v>1085</v>
      </c>
      <c r="C1292" s="25" t="s">
        <v>1086</v>
      </c>
      <c r="D1292" s="26" t="s">
        <v>1333</v>
      </c>
      <c r="E1292" s="27" t="s">
        <v>1941</v>
      </c>
      <c r="F1292" s="22" t="s">
        <v>1843</v>
      </c>
      <c r="G1292" s="17" t="str">
        <f>_xlfn.XLOOKUP(D1292,[8]Sheet2!$C:$C,[8]Sheet2!$E:$E,"-")</f>
        <v>Farid Amrullah</v>
      </c>
      <c r="H1292" s="18" t="str">
        <f>_xlfn.XLOOKUP(D1292,[11]sheet!$B:$B,[11]sheet!$A:$A,0)</f>
        <v>JBR29</v>
      </c>
    </row>
    <row r="1293" spans="2:8">
      <c r="B1293" s="24" t="s">
        <v>1085</v>
      </c>
      <c r="C1293" s="25" t="s">
        <v>1086</v>
      </c>
      <c r="D1293" s="26" t="s">
        <v>1334</v>
      </c>
      <c r="E1293" s="27" t="s">
        <v>1916</v>
      </c>
      <c r="F1293" s="22" t="s">
        <v>1843</v>
      </c>
      <c r="G1293" s="17" t="str">
        <f>_xlfn.XLOOKUP(D1293,[8]Sheet2!$C:$C,[8]Sheet2!$E:$E,"-")</f>
        <v>Vigil Setya Sembada</v>
      </c>
      <c r="H1293" s="18" t="str">
        <f>_xlfn.XLOOKUP(D1293,[11]sheet!$B:$B,[11]sheet!$A:$A,0)</f>
        <v>JBR31</v>
      </c>
    </row>
    <row r="1294" spans="2:8">
      <c r="B1294" s="24" t="s">
        <v>1085</v>
      </c>
      <c r="C1294" s="25" t="s">
        <v>1086</v>
      </c>
      <c r="D1294" s="26" t="s">
        <v>1335</v>
      </c>
      <c r="E1294" s="27" t="s">
        <v>1916</v>
      </c>
      <c r="F1294" s="22" t="s">
        <v>1844</v>
      </c>
      <c r="G1294" s="17" t="str">
        <f>_xlfn.XLOOKUP(D1294,[8]Sheet2!$C:$C,[8]Sheet2!$E:$E,"-")</f>
        <v>Putra Pratama Iwan Wahyudi</v>
      </c>
      <c r="H1294" s="18" t="str">
        <f>_xlfn.XLOOKUP(D1294,[11]sheet!$B:$B,[11]sheet!$A:$A,0)</f>
        <v>BWS11</v>
      </c>
    </row>
    <row r="1295" spans="2:8">
      <c r="B1295" s="24" t="s">
        <v>1085</v>
      </c>
      <c r="C1295" s="25" t="s">
        <v>1086</v>
      </c>
      <c r="D1295" s="26" t="s">
        <v>1336</v>
      </c>
      <c r="E1295" s="27" t="s">
        <v>1916</v>
      </c>
      <c r="F1295" s="22" t="s">
        <v>1844</v>
      </c>
      <c r="G1295" s="17" t="str">
        <f>_xlfn.XLOOKUP(D1295,[8]Sheet2!$C:$C,[8]Sheet2!$E:$E,"-")</f>
        <v>Putra Pratama Iwan Wahyudi</v>
      </c>
      <c r="H1295" s="18" t="str">
        <f>_xlfn.XLOOKUP(D1295,[11]sheet!$B:$B,[11]sheet!$A:$A,0)</f>
        <v>BWS02</v>
      </c>
    </row>
    <row r="1296" spans="2:8">
      <c r="B1296" s="24" t="s">
        <v>1085</v>
      </c>
      <c r="C1296" s="25" t="s">
        <v>1086</v>
      </c>
      <c r="D1296" s="26" t="s">
        <v>1337</v>
      </c>
      <c r="E1296" s="27" t="s">
        <v>1916</v>
      </c>
      <c r="F1296" s="22" t="s">
        <v>1844</v>
      </c>
      <c r="G1296" s="17" t="str">
        <f>_xlfn.XLOOKUP(D1296,[8]Sheet2!$C:$C,[8]Sheet2!$E:$E,"-")</f>
        <v>Akhmad Taufikqul Hakim</v>
      </c>
      <c r="H1296" s="18" t="str">
        <f>_xlfn.XLOOKUP(D1296,[11]sheet!$B:$B,[11]sheet!$A:$A,0)</f>
        <v>BWS04A</v>
      </c>
    </row>
    <row r="1297" spans="2:8">
      <c r="B1297" s="24" t="s">
        <v>1085</v>
      </c>
      <c r="C1297" s="25" t="s">
        <v>1086</v>
      </c>
      <c r="D1297" s="26" t="s">
        <v>1338</v>
      </c>
      <c r="E1297" s="27" t="s">
        <v>1916</v>
      </c>
      <c r="F1297" s="22" t="s">
        <v>1844</v>
      </c>
      <c r="G1297" s="17" t="str">
        <f>_xlfn.XLOOKUP(D1297,[8]Sheet2!$C:$C,[8]Sheet2!$E:$E,"-")</f>
        <v>Putra Pratama Iwan Wahyudi</v>
      </c>
      <c r="H1297" s="18" t="str">
        <f>_xlfn.XLOOKUP(D1297,[11]sheet!$B:$B,[11]sheet!$A:$A,0)</f>
        <v>BWS05</v>
      </c>
    </row>
    <row r="1298" spans="2:8">
      <c r="B1298" s="24" t="s">
        <v>1085</v>
      </c>
      <c r="C1298" s="25" t="s">
        <v>1086</v>
      </c>
      <c r="D1298" s="26" t="s">
        <v>1339</v>
      </c>
      <c r="E1298" s="27" t="s">
        <v>1916</v>
      </c>
      <c r="F1298" s="22" t="s">
        <v>1844</v>
      </c>
      <c r="G1298" s="17" t="str">
        <f>_xlfn.XLOOKUP(D1298,[8]Sheet2!$C:$C,[8]Sheet2!$E:$E,"-")</f>
        <v>Akhmad Taufikqul Hakim</v>
      </c>
      <c r="H1298" s="18" t="str">
        <f>_xlfn.XLOOKUP(D1298,[11]sheet!$B:$B,[11]sheet!$A:$A,0)</f>
        <v>BWS06</v>
      </c>
    </row>
    <row r="1299" spans="2:8">
      <c r="B1299" s="24" t="s">
        <v>1085</v>
      </c>
      <c r="C1299" s="25" t="s">
        <v>1086</v>
      </c>
      <c r="D1299" s="26" t="s">
        <v>1340</v>
      </c>
      <c r="E1299" s="27" t="s">
        <v>1916</v>
      </c>
      <c r="F1299" s="22" t="s">
        <v>1844</v>
      </c>
      <c r="G1299" s="17" t="str">
        <f>_xlfn.XLOOKUP(D1299,[8]Sheet2!$C:$C,[8]Sheet2!$E:$E,"-")</f>
        <v>Akhmad Taufikqul Hakim</v>
      </c>
      <c r="H1299" s="18" t="str">
        <f>_xlfn.XLOOKUP(D1299,[11]sheet!$B:$B,[11]sheet!$A:$A,0)</f>
        <v>BWS11A</v>
      </c>
    </row>
    <row r="1300" spans="2:8">
      <c r="B1300" s="24" t="s">
        <v>1085</v>
      </c>
      <c r="C1300" s="25" t="s">
        <v>1086</v>
      </c>
      <c r="D1300" s="26" t="s">
        <v>1341</v>
      </c>
      <c r="E1300" s="27" t="s">
        <v>1916</v>
      </c>
      <c r="F1300" s="22" t="s">
        <v>1844</v>
      </c>
      <c r="G1300" s="17" t="str">
        <f>_xlfn.XLOOKUP(D1300,[8]Sheet2!$C:$C,[8]Sheet2!$E:$E,"-")</f>
        <v>Akhmad Taufikqul Hakim</v>
      </c>
      <c r="H1300" s="18" t="str">
        <f>_xlfn.XLOOKUP(D1300,[11]sheet!$B:$B,[11]sheet!$A:$A,0)</f>
        <v>BWS02A</v>
      </c>
    </row>
    <row r="1301" spans="2:8">
      <c r="B1301" s="24" t="s">
        <v>1085</v>
      </c>
      <c r="C1301" s="25" t="s">
        <v>1086</v>
      </c>
      <c r="D1301" s="26" t="s">
        <v>1342</v>
      </c>
      <c r="E1301" s="27" t="s">
        <v>1916</v>
      </c>
      <c r="F1301" s="22" t="s">
        <v>1844</v>
      </c>
      <c r="G1301" s="17" t="str">
        <f>_xlfn.XLOOKUP(D1301,[8]Sheet2!$C:$C,[8]Sheet2!$E:$E,"-")</f>
        <v>Putra Pratama Iwan Wahyudi</v>
      </c>
      <c r="H1301" s="18" t="str">
        <f>_xlfn.XLOOKUP(D1301,[11]sheet!$B:$B,[11]sheet!$A:$A,0)</f>
        <v>BWS21</v>
      </c>
    </row>
    <row r="1302" spans="2:8">
      <c r="B1302" s="24" t="s">
        <v>1085</v>
      </c>
      <c r="C1302" s="25" t="s">
        <v>1086</v>
      </c>
      <c r="D1302" s="26" t="s">
        <v>1343</v>
      </c>
      <c r="E1302" s="27" t="s">
        <v>1916</v>
      </c>
      <c r="F1302" s="22" t="s">
        <v>1845</v>
      </c>
      <c r="G1302" s="17" t="str">
        <f>_xlfn.XLOOKUP(D1302,[8]Sheet2!$C:$C,[8]Sheet2!$E:$E,"-")</f>
        <v>Hermanto</v>
      </c>
      <c r="H1302" s="18" t="str">
        <f>_xlfn.XLOOKUP(D1302,[11]sheet!$B:$B,[11]sheet!$A:$A,0)</f>
        <v>SBD01</v>
      </c>
    </row>
    <row r="1303" spans="2:8">
      <c r="B1303" s="24" t="s">
        <v>1085</v>
      </c>
      <c r="C1303" s="25" t="s">
        <v>1086</v>
      </c>
      <c r="D1303" s="26" t="s">
        <v>1344</v>
      </c>
      <c r="E1303" s="27" t="s">
        <v>1916</v>
      </c>
      <c r="F1303" s="22" t="s">
        <v>1845</v>
      </c>
      <c r="G1303" s="17" t="str">
        <f>_xlfn.XLOOKUP(D1303,[8]Sheet2!$C:$C,[8]Sheet2!$E:$E,"-")</f>
        <v>Satrio Aji Pamungkas</v>
      </c>
      <c r="H1303" s="18" t="str">
        <f>_xlfn.XLOOKUP(D1303,[11]sheet!$B:$B,[11]sheet!$A:$A,0)</f>
        <v>SBD03</v>
      </c>
    </row>
    <row r="1304" spans="2:8">
      <c r="B1304" s="24" t="s">
        <v>1085</v>
      </c>
      <c r="C1304" s="25" t="s">
        <v>1086</v>
      </c>
      <c r="D1304" s="26" t="s">
        <v>1345</v>
      </c>
      <c r="E1304" s="27" t="s">
        <v>1916</v>
      </c>
      <c r="F1304" s="22" t="s">
        <v>1845</v>
      </c>
      <c r="G1304" s="17" t="str">
        <f>_xlfn.XLOOKUP(D1304,[8]Sheet2!$C:$C,[8]Sheet2!$E:$E,"-")</f>
        <v>Hermanto</v>
      </c>
      <c r="H1304" s="18" t="str">
        <f>_xlfn.XLOOKUP(D1304,[11]sheet!$B:$B,[11]sheet!$A:$A,0)</f>
        <v>SBD04</v>
      </c>
    </row>
    <row r="1305" spans="2:8">
      <c r="B1305" s="24" t="s">
        <v>1085</v>
      </c>
      <c r="C1305" s="25" t="s">
        <v>1086</v>
      </c>
      <c r="D1305" s="26" t="s">
        <v>1346</v>
      </c>
      <c r="E1305" s="27" t="s">
        <v>1916</v>
      </c>
      <c r="F1305" s="22" t="s">
        <v>1845</v>
      </c>
      <c r="G1305" s="17" t="str">
        <f>_xlfn.XLOOKUP(D1305,[8]Sheet2!$C:$C,[8]Sheet2!$E:$E,"-")</f>
        <v>Moh. Ria Sholeh</v>
      </c>
      <c r="H1305" s="18" t="str">
        <f>_xlfn.XLOOKUP(D1305,[11]sheet!$B:$B,[11]sheet!$A:$A,0)</f>
        <v>SBD05</v>
      </c>
    </row>
    <row r="1306" spans="2:8">
      <c r="B1306" s="24" t="s">
        <v>1085</v>
      </c>
      <c r="C1306" s="25" t="s">
        <v>1086</v>
      </c>
      <c r="D1306" s="26" t="s">
        <v>1347</v>
      </c>
      <c r="E1306" s="27" t="s">
        <v>1916</v>
      </c>
      <c r="F1306" s="22" t="s">
        <v>1845</v>
      </c>
      <c r="G1306" s="17" t="str">
        <f>_xlfn.XLOOKUP(D1306,[8]Sheet2!$C:$C,[8]Sheet2!$E:$E,"-")</f>
        <v>Agung Permana</v>
      </c>
      <c r="H1306" s="18" t="str">
        <f>_xlfn.XLOOKUP(D1306,[11]sheet!$B:$B,[11]sheet!$A:$A,0)</f>
        <v>SBD06</v>
      </c>
    </row>
    <row r="1307" spans="2:8">
      <c r="B1307" s="24" t="s">
        <v>1085</v>
      </c>
      <c r="C1307" s="25" t="s">
        <v>1086</v>
      </c>
      <c r="D1307" s="26" t="s">
        <v>1348</v>
      </c>
      <c r="E1307" s="27" t="s">
        <v>1916</v>
      </c>
      <c r="F1307" s="22" t="s">
        <v>1845</v>
      </c>
      <c r="G1307" s="17" t="str">
        <f>_xlfn.XLOOKUP(D1307,[8]Sheet2!$C:$C,[8]Sheet2!$E:$E,"-")</f>
        <v>Agung Permana</v>
      </c>
      <c r="H1307" s="18" t="str">
        <f>_xlfn.XLOOKUP(D1307,[11]sheet!$B:$B,[11]sheet!$A:$A,0)</f>
        <v>SBD07</v>
      </c>
    </row>
    <row r="1308" spans="2:8">
      <c r="B1308" s="24" t="s">
        <v>1085</v>
      </c>
      <c r="C1308" s="25" t="s">
        <v>1086</v>
      </c>
      <c r="D1308" s="26" t="s">
        <v>1349</v>
      </c>
      <c r="E1308" s="27" t="s">
        <v>1916</v>
      </c>
      <c r="F1308" s="22" t="s">
        <v>1845</v>
      </c>
      <c r="G1308" s="17" t="str">
        <f>_xlfn.XLOOKUP(D1308,[8]Sheet2!$C:$C,[8]Sheet2!$E:$E,"-")</f>
        <v>Moh. Ria Sholeh</v>
      </c>
      <c r="H1308" s="18" t="str">
        <f>_xlfn.XLOOKUP(D1308,[11]sheet!$B:$B,[11]sheet!$A:$A,0)</f>
        <v>SBD08</v>
      </c>
    </row>
    <row r="1309" spans="2:8">
      <c r="B1309" s="24" t="s">
        <v>1085</v>
      </c>
      <c r="C1309" s="25" t="s">
        <v>1086</v>
      </c>
      <c r="D1309" s="26" t="s">
        <v>1350</v>
      </c>
      <c r="E1309" s="27" t="s">
        <v>1916</v>
      </c>
      <c r="F1309" s="22" t="s">
        <v>1845</v>
      </c>
      <c r="G1309" s="17" t="str">
        <f>_xlfn.XLOOKUP(D1309,[8]Sheet2!$C:$C,[8]Sheet2!$E:$E,"-")</f>
        <v>Satrio Aji Pamungkas</v>
      </c>
      <c r="H1309" s="18" t="str">
        <f>_xlfn.XLOOKUP(D1309,[11]sheet!$B:$B,[11]sheet!$A:$A,0)</f>
        <v>SBD12</v>
      </c>
    </row>
    <row r="1310" spans="2:8">
      <c r="B1310" s="24" t="s">
        <v>1085</v>
      </c>
      <c r="C1310" s="25" t="s">
        <v>1086</v>
      </c>
      <c r="D1310" s="26" t="s">
        <v>1351</v>
      </c>
      <c r="E1310" s="27" t="s">
        <v>1916</v>
      </c>
      <c r="F1310" s="22" t="s">
        <v>1845</v>
      </c>
      <c r="G1310" s="17" t="str">
        <f>_xlfn.XLOOKUP(D1310,[8]Sheet2!$C:$C,[8]Sheet2!$E:$E,"-")</f>
        <v>Mochammad Rifqi Riva</v>
      </c>
      <c r="H1310" s="18" t="str">
        <f>_xlfn.XLOOKUP(D1310,[11]sheet!$B:$B,[11]sheet!$A:$A,0)</f>
        <v>BWI03</v>
      </c>
    </row>
    <row r="1311" spans="2:8">
      <c r="B1311" s="24" t="s">
        <v>1085</v>
      </c>
      <c r="C1311" s="25" t="s">
        <v>1086</v>
      </c>
      <c r="D1311" s="26" t="s">
        <v>1352</v>
      </c>
      <c r="E1311" s="27" t="s">
        <v>1941</v>
      </c>
      <c r="F1311" s="22" t="s">
        <v>1845</v>
      </c>
      <c r="G1311" s="17" t="str">
        <f>_xlfn.XLOOKUP(D1311,[8]Sheet2!$C:$C,[8]Sheet2!$E:$E,"-")</f>
        <v>Bingar Restu Wiyana</v>
      </c>
      <c r="H1311" s="18" t="str">
        <f>_xlfn.XLOOKUP(D1311,[11]sheet!$B:$B,[11]sheet!$A:$A,0)</f>
        <v>BWI05</v>
      </c>
    </row>
    <row r="1312" spans="2:8">
      <c r="B1312" s="24" t="s">
        <v>1085</v>
      </c>
      <c r="C1312" s="25" t="s">
        <v>1086</v>
      </c>
      <c r="D1312" s="26" t="s">
        <v>1353</v>
      </c>
      <c r="E1312" s="27" t="s">
        <v>1916</v>
      </c>
      <c r="F1312" s="22" t="s">
        <v>1845</v>
      </c>
      <c r="G1312" s="17" t="str">
        <f>_xlfn.XLOOKUP(D1312,[8]Sheet2!$C:$C,[8]Sheet2!$E:$E,"-")</f>
        <v>Jefri Biantoro</v>
      </c>
      <c r="H1312" s="18" t="str">
        <f>_xlfn.XLOOKUP(D1312,[11]sheet!$B:$B,[11]sheet!$A:$A,0)</f>
        <v>BWI07</v>
      </c>
    </row>
    <row r="1313" spans="2:8">
      <c r="B1313" s="24" t="s">
        <v>1085</v>
      </c>
      <c r="C1313" s="25" t="s">
        <v>1086</v>
      </c>
      <c r="D1313" s="26" t="s">
        <v>1354</v>
      </c>
      <c r="E1313" s="27" t="s">
        <v>1941</v>
      </c>
      <c r="F1313" s="22" t="s">
        <v>1845</v>
      </c>
      <c r="G1313" s="17" t="str">
        <f>_xlfn.XLOOKUP(D1313,[8]Sheet2!$C:$C,[8]Sheet2!$E:$E,"-")</f>
        <v>Mohammad Rizky Adhe Nugraha</v>
      </c>
      <c r="H1313" s="18" t="str">
        <f>_xlfn.XLOOKUP(D1313,[11]sheet!$B:$B,[11]sheet!$A:$A,0)</f>
        <v>BWI09</v>
      </c>
    </row>
    <row r="1314" spans="2:8">
      <c r="B1314" s="24" t="s">
        <v>1085</v>
      </c>
      <c r="C1314" s="25" t="s">
        <v>1086</v>
      </c>
      <c r="D1314" s="26" t="s">
        <v>1355</v>
      </c>
      <c r="E1314" s="27" t="s">
        <v>1916</v>
      </c>
      <c r="F1314" s="22" t="s">
        <v>1845</v>
      </c>
      <c r="G1314" s="17" t="str">
        <f>_xlfn.XLOOKUP(D1314,[8]Sheet2!$C:$C,[8]Sheet2!$E:$E,"-")</f>
        <v>Nor Dwi Prakoso</v>
      </c>
      <c r="H1314" s="18" t="str">
        <f>_xlfn.XLOOKUP(D1314,[11]sheet!$B:$B,[11]sheet!$A:$A,0)</f>
        <v>BWI09A</v>
      </c>
    </row>
    <row r="1315" spans="2:8">
      <c r="B1315" s="24" t="s">
        <v>1085</v>
      </c>
      <c r="C1315" s="25" t="s">
        <v>1086</v>
      </c>
      <c r="D1315" s="26" t="s">
        <v>1356</v>
      </c>
      <c r="E1315" s="27" t="s">
        <v>1916</v>
      </c>
      <c r="F1315" s="22" t="s">
        <v>1845</v>
      </c>
      <c r="G1315" s="17" t="str">
        <f>_xlfn.XLOOKUP(D1315,[8]Sheet2!$C:$C,[8]Sheet2!$E:$E,"-")</f>
        <v>Nor Dwi Prakoso</v>
      </c>
      <c r="H1315" s="18" t="str">
        <f>_xlfn.XLOOKUP(D1315,[11]sheet!$B:$B,[11]sheet!$A:$A,0)</f>
        <v>BWI11A</v>
      </c>
    </row>
    <row r="1316" spans="2:8">
      <c r="B1316" s="24" t="s">
        <v>1085</v>
      </c>
      <c r="C1316" s="25" t="s">
        <v>1086</v>
      </c>
      <c r="D1316" s="26" t="s">
        <v>1357</v>
      </c>
      <c r="E1316" s="27" t="s">
        <v>1916</v>
      </c>
      <c r="F1316" s="22" t="s">
        <v>1845</v>
      </c>
      <c r="G1316" s="17" t="str">
        <f>_xlfn.XLOOKUP(D1316,[8]Sheet2!$C:$C,[8]Sheet2!$E:$E,"-")</f>
        <v>Muhammad Robit</v>
      </c>
      <c r="H1316" s="18" t="str">
        <f>_xlfn.XLOOKUP(D1316,[11]sheet!$B:$B,[11]sheet!$A:$A,0)</f>
        <v>BWI12</v>
      </c>
    </row>
    <row r="1317" spans="2:8">
      <c r="B1317" s="24" t="s">
        <v>1085</v>
      </c>
      <c r="C1317" s="25" t="s">
        <v>1086</v>
      </c>
      <c r="D1317" s="26" t="s">
        <v>1358</v>
      </c>
      <c r="E1317" s="27" t="s">
        <v>1916</v>
      </c>
      <c r="F1317" s="22" t="s">
        <v>1845</v>
      </c>
      <c r="G1317" s="17" t="str">
        <f>_xlfn.XLOOKUP(D1317,[8]Sheet2!$C:$C,[8]Sheet2!$E:$E,"-")</f>
        <v>Tri Ari Febriyanto</v>
      </c>
      <c r="H1317" s="18" t="str">
        <f>_xlfn.XLOOKUP(D1317,[11]sheet!$B:$B,[11]sheet!$A:$A,0)</f>
        <v>BWI13</v>
      </c>
    </row>
    <row r="1318" spans="2:8">
      <c r="B1318" s="24" t="s">
        <v>1085</v>
      </c>
      <c r="C1318" s="25" t="s">
        <v>1086</v>
      </c>
      <c r="D1318" s="26" t="s">
        <v>1359</v>
      </c>
      <c r="E1318" s="27" t="s">
        <v>1916</v>
      </c>
      <c r="F1318" s="22" t="s">
        <v>1845</v>
      </c>
      <c r="G1318" s="17" t="str">
        <f>_xlfn.XLOOKUP(D1318,[8]Sheet2!$C:$C,[8]Sheet2!$E:$E,"-")</f>
        <v>Mochammad Rifqi Riva</v>
      </c>
      <c r="H1318" s="18" t="str">
        <f>_xlfn.XLOOKUP(D1318,[11]sheet!$B:$B,[11]sheet!$A:$A,0)</f>
        <v>BWI13A</v>
      </c>
    </row>
    <row r="1319" spans="2:8">
      <c r="B1319" s="24" t="s">
        <v>1085</v>
      </c>
      <c r="C1319" s="25" t="s">
        <v>1086</v>
      </c>
      <c r="D1319" s="26" t="s">
        <v>1360</v>
      </c>
      <c r="E1319" s="27" t="s">
        <v>1916</v>
      </c>
      <c r="F1319" s="22" t="s">
        <v>1845</v>
      </c>
      <c r="G1319" s="17" t="str">
        <f>_xlfn.XLOOKUP(D1319,[8]Sheet2!$C:$C,[8]Sheet2!$E:$E,"-")</f>
        <v>Mochammad Rifqi Riva</v>
      </c>
      <c r="H1319" s="18" t="str">
        <f>_xlfn.XLOOKUP(D1319,[11]sheet!$B:$B,[11]sheet!$A:$A,0)</f>
        <v>BWI14</v>
      </c>
    </row>
    <row r="1320" spans="2:8">
      <c r="B1320" s="24" t="s">
        <v>1085</v>
      </c>
      <c r="C1320" s="25" t="s">
        <v>1086</v>
      </c>
      <c r="D1320" s="26" t="s">
        <v>1361</v>
      </c>
      <c r="E1320" s="27" t="s">
        <v>1941</v>
      </c>
      <c r="F1320" s="22" t="s">
        <v>1845</v>
      </c>
      <c r="G1320" s="17" t="str">
        <f>_xlfn.XLOOKUP(D1320,[8]Sheet2!$C:$C,[8]Sheet2!$E:$E,"-")</f>
        <v>Lutfiyanto</v>
      </c>
      <c r="H1320" s="18" t="str">
        <f>_xlfn.XLOOKUP(D1320,[11]sheet!$B:$B,[11]sheet!$A:$A,0)</f>
        <v>BWI15</v>
      </c>
    </row>
    <row r="1321" spans="2:8">
      <c r="B1321" s="24" t="s">
        <v>1085</v>
      </c>
      <c r="C1321" s="25" t="s">
        <v>1086</v>
      </c>
      <c r="D1321" s="26" t="s">
        <v>1362</v>
      </c>
      <c r="E1321" s="27" t="s">
        <v>1916</v>
      </c>
      <c r="F1321" s="22" t="s">
        <v>1845</v>
      </c>
      <c r="G1321" s="17" t="str">
        <f>_xlfn.XLOOKUP(D1321,[8]Sheet2!$C:$C,[8]Sheet2!$E:$E,"-")</f>
        <v>Jefri Biantoro</v>
      </c>
      <c r="H1321" s="18" t="str">
        <f>_xlfn.XLOOKUP(D1321,[11]sheet!$B:$B,[11]sheet!$A:$A,0)</f>
        <v>BWI18</v>
      </c>
    </row>
    <row r="1322" spans="2:8">
      <c r="B1322" s="24" t="s">
        <v>1085</v>
      </c>
      <c r="C1322" s="25" t="s">
        <v>1086</v>
      </c>
      <c r="D1322" s="26" t="s">
        <v>1363</v>
      </c>
      <c r="E1322" s="27" t="s">
        <v>1941</v>
      </c>
      <c r="F1322" s="22" t="s">
        <v>1845</v>
      </c>
      <c r="G1322" s="17" t="str">
        <f>_xlfn.XLOOKUP(D1322,[8]Sheet2!$C:$C,[8]Sheet2!$E:$E,"-")</f>
        <v>Lutfiyanto</v>
      </c>
      <c r="H1322" s="18" t="str">
        <f>_xlfn.XLOOKUP(D1322,[11]sheet!$B:$B,[11]sheet!$A:$A,0)</f>
        <v>BWI20</v>
      </c>
    </row>
    <row r="1323" spans="2:8">
      <c r="B1323" s="24" t="s">
        <v>1085</v>
      </c>
      <c r="C1323" s="25" t="s">
        <v>1086</v>
      </c>
      <c r="D1323" s="26" t="s">
        <v>1364</v>
      </c>
      <c r="E1323" s="27" t="s">
        <v>1916</v>
      </c>
      <c r="F1323" s="22" t="s">
        <v>1845</v>
      </c>
      <c r="G1323" s="17" t="str">
        <f>_xlfn.XLOOKUP(D1323,[8]Sheet2!$C:$C,[8]Sheet2!$E:$E,"-")</f>
        <v>Muhammad Robit</v>
      </c>
      <c r="H1323" s="18" t="str">
        <f>_xlfn.XLOOKUP(D1323,[11]sheet!$B:$B,[11]sheet!$A:$A,0)</f>
        <v>BWI21</v>
      </c>
    </row>
    <row r="1324" spans="2:8">
      <c r="B1324" s="24" t="s">
        <v>1085</v>
      </c>
      <c r="C1324" s="25" t="s">
        <v>1086</v>
      </c>
      <c r="D1324" s="26" t="s">
        <v>1365</v>
      </c>
      <c r="E1324" s="27" t="s">
        <v>1941</v>
      </c>
      <c r="F1324" s="22" t="s">
        <v>1845</v>
      </c>
      <c r="G1324" s="17" t="str">
        <f>_xlfn.XLOOKUP(D1324,[8]Sheet2!$C:$C,[8]Sheet2!$E:$E,"-")</f>
        <v>Mohammad Rizky Adhe Nugraha</v>
      </c>
      <c r="H1324" s="18" t="str">
        <f>_xlfn.XLOOKUP(D1324,[11]sheet!$B:$B,[11]sheet!$A:$A,0)</f>
        <v>BWI24</v>
      </c>
    </row>
    <row r="1325" spans="2:8">
      <c r="B1325" s="24" t="s">
        <v>1085</v>
      </c>
      <c r="C1325" s="25" t="s">
        <v>1086</v>
      </c>
      <c r="D1325" s="26" t="s">
        <v>1366</v>
      </c>
      <c r="E1325" s="27" t="s">
        <v>1941</v>
      </c>
      <c r="F1325" s="22" t="s">
        <v>1845</v>
      </c>
      <c r="G1325" s="17" t="str">
        <f>_xlfn.XLOOKUP(D1325,[8]Sheet2!$C:$C,[8]Sheet2!$E:$E,"-")</f>
        <v>Bingar Restu Wiyana</v>
      </c>
      <c r="H1325" s="18" t="str">
        <f>_xlfn.XLOOKUP(D1325,[11]sheet!$B:$B,[11]sheet!$A:$A,0)</f>
        <v>BWI29</v>
      </c>
    </row>
    <row r="1326" spans="2:8">
      <c r="B1326" s="24" t="s">
        <v>1085</v>
      </c>
      <c r="C1326" s="25" t="s">
        <v>1086</v>
      </c>
      <c r="D1326" s="26" t="s">
        <v>1367</v>
      </c>
      <c r="E1326" s="27" t="s">
        <v>1941</v>
      </c>
      <c r="F1326" s="22" t="s">
        <v>1845</v>
      </c>
      <c r="G1326" s="17" t="str">
        <f>_xlfn.XLOOKUP(D1326,[8]Sheet2!$C:$C,[8]Sheet2!$E:$E,"-")</f>
        <v>Rizka Azizi</v>
      </c>
      <c r="H1326" s="18" t="str">
        <f>_xlfn.XLOOKUP(D1326,[11]sheet!$B:$B,[11]sheet!$A:$A,0)</f>
        <v>BWI30</v>
      </c>
    </row>
    <row r="1327" spans="2:8">
      <c r="B1327" s="24" t="s">
        <v>1085</v>
      </c>
      <c r="C1327" s="25" t="s">
        <v>1086</v>
      </c>
      <c r="D1327" s="26" t="s">
        <v>1368</v>
      </c>
      <c r="E1327" s="27" t="s">
        <v>1916</v>
      </c>
      <c r="F1327" s="22" t="s">
        <v>1845</v>
      </c>
      <c r="G1327" s="17" t="str">
        <f>_xlfn.XLOOKUP(D1327,[8]Sheet2!$C:$C,[8]Sheet2!$E:$E,"-")</f>
        <v>Nor Dwi Prakoso</v>
      </c>
      <c r="H1327" s="18" t="str">
        <f>_xlfn.XLOOKUP(D1327,[11]sheet!$B:$B,[11]sheet!$A:$A,0)</f>
        <v>BWI10A</v>
      </c>
    </row>
    <row r="1328" spans="2:8">
      <c r="B1328" s="24" t="s">
        <v>1085</v>
      </c>
      <c r="C1328" s="25" t="s">
        <v>1086</v>
      </c>
      <c r="D1328" s="26" t="s">
        <v>1369</v>
      </c>
      <c r="E1328" s="27" t="s">
        <v>1916</v>
      </c>
      <c r="F1328" s="22" t="s">
        <v>1845</v>
      </c>
      <c r="G1328" s="17" t="str">
        <f>_xlfn.XLOOKUP(D1328,[8]Sheet2!$C:$C,[8]Sheet2!$E:$E,"-")</f>
        <v>Nor Dwi Prakoso</v>
      </c>
      <c r="H1328" s="18" t="str">
        <f>_xlfn.XLOOKUP(D1328,[11]sheet!$B:$B,[11]sheet!$A:$A,0)</f>
        <v>BWI10B</v>
      </c>
    </row>
    <row r="1329" spans="2:8">
      <c r="B1329" s="24" t="s">
        <v>1085</v>
      </c>
      <c r="C1329" s="25" t="s">
        <v>1086</v>
      </c>
      <c r="D1329" s="26" t="s">
        <v>1370</v>
      </c>
      <c r="E1329" s="27" t="s">
        <v>1941</v>
      </c>
      <c r="F1329" s="22" t="s">
        <v>1846</v>
      </c>
      <c r="G1329" s="17" t="str">
        <f>_xlfn.XLOOKUP(D1329,[8]Sheet2!$C:$C,[8]Sheet2!$E:$E,"-")</f>
        <v>Galih Christian Kusworo</v>
      </c>
      <c r="H1329" s="18" t="str">
        <f>_xlfn.XLOOKUP(D1329,[11]sheet!$B:$B,[11]sheet!$A:$A,0)</f>
        <v>MLG01</v>
      </c>
    </row>
    <row r="1330" spans="2:8">
      <c r="B1330" s="24" t="s">
        <v>1085</v>
      </c>
      <c r="C1330" s="25" t="s">
        <v>1086</v>
      </c>
      <c r="D1330" s="26" t="s">
        <v>1371</v>
      </c>
      <c r="E1330" s="27" t="s">
        <v>1916</v>
      </c>
      <c r="F1330" s="22" t="s">
        <v>1846</v>
      </c>
      <c r="G1330" s="17" t="str">
        <f>_xlfn.XLOOKUP(D1330,[8]Sheet2!$C:$C,[8]Sheet2!$E:$E,"-")</f>
        <v>Yohanes Tri Agung Laksono</v>
      </c>
      <c r="H1330" s="18" t="str">
        <f>_xlfn.XLOOKUP(D1330,[11]sheet!$B:$B,[11]sheet!$A:$A,0)</f>
        <v>MLG06</v>
      </c>
    </row>
    <row r="1331" spans="2:8">
      <c r="B1331" s="24" t="s">
        <v>1085</v>
      </c>
      <c r="C1331" s="25" t="s">
        <v>1086</v>
      </c>
      <c r="D1331" s="26" t="s">
        <v>1372</v>
      </c>
      <c r="E1331" s="27" t="s">
        <v>1941</v>
      </c>
      <c r="F1331" s="22" t="s">
        <v>1846</v>
      </c>
      <c r="G1331" s="17" t="str">
        <f>_xlfn.XLOOKUP(D1331,[8]Sheet2!$C:$C,[8]Sheet2!$E:$E,"-")</f>
        <v>Hafid Arie Prastyo</v>
      </c>
      <c r="H1331" s="18" t="str">
        <f>_xlfn.XLOOKUP(D1331,[11]sheet!$B:$B,[11]sheet!$A:$A,0)</f>
        <v>MLG07</v>
      </c>
    </row>
    <row r="1332" spans="2:8">
      <c r="B1332" s="24" t="s">
        <v>1085</v>
      </c>
      <c r="C1332" s="25" t="s">
        <v>1086</v>
      </c>
      <c r="D1332" s="26" t="s">
        <v>1373</v>
      </c>
      <c r="E1332" s="27" t="s">
        <v>1916</v>
      </c>
      <c r="F1332" s="22" t="s">
        <v>1846</v>
      </c>
      <c r="G1332" s="17" t="str">
        <f>_xlfn.XLOOKUP(D1332,[8]Sheet2!$C:$C,[8]Sheet2!$E:$E,"-")</f>
        <v>Mochamad Rizky Maulana</v>
      </c>
      <c r="H1332" s="18" t="str">
        <f>_xlfn.XLOOKUP(D1332,[11]sheet!$B:$B,[11]sheet!$A:$A,0)</f>
        <v>MLG10</v>
      </c>
    </row>
    <row r="1333" spans="2:8">
      <c r="B1333" s="24" t="s">
        <v>1085</v>
      </c>
      <c r="C1333" s="25" t="s">
        <v>1086</v>
      </c>
      <c r="D1333" s="26" t="s">
        <v>1374</v>
      </c>
      <c r="E1333" s="27" t="s">
        <v>1916</v>
      </c>
      <c r="F1333" s="22" t="s">
        <v>1846</v>
      </c>
      <c r="G1333" s="17" t="str">
        <f>_xlfn.XLOOKUP(D1333,[8]Sheet2!$C:$C,[8]Sheet2!$E:$E,"-")</f>
        <v>Hervin Samsul Bakhri</v>
      </c>
      <c r="H1333" s="18" t="str">
        <f>_xlfn.XLOOKUP(D1333,[11]sheet!$B:$B,[11]sheet!$A:$A,0)</f>
        <v>MLG13</v>
      </c>
    </row>
    <row r="1334" spans="2:8">
      <c r="B1334" s="24" t="s">
        <v>1085</v>
      </c>
      <c r="C1334" s="25" t="s">
        <v>1086</v>
      </c>
      <c r="D1334" s="26" t="s">
        <v>1375</v>
      </c>
      <c r="E1334" s="27" t="s">
        <v>1941</v>
      </c>
      <c r="F1334" s="22" t="s">
        <v>1846</v>
      </c>
      <c r="G1334" s="17" t="str">
        <f>_xlfn.XLOOKUP(D1334,[8]Sheet2!$C:$C,[8]Sheet2!$E:$E,"-")</f>
        <v>Tedy Eko Saputra</v>
      </c>
      <c r="H1334" s="18" t="str">
        <f>_xlfn.XLOOKUP(D1334,[11]sheet!$B:$B,[11]sheet!$A:$A,0)</f>
        <v>MLG15</v>
      </c>
    </row>
    <row r="1335" spans="2:8">
      <c r="B1335" s="24" t="s">
        <v>1085</v>
      </c>
      <c r="C1335" s="25" t="s">
        <v>1086</v>
      </c>
      <c r="D1335" s="26" t="s">
        <v>1376</v>
      </c>
      <c r="E1335" s="27" t="s">
        <v>1941</v>
      </c>
      <c r="F1335" s="22" t="s">
        <v>1846</v>
      </c>
      <c r="G1335" s="17" t="str">
        <f>_xlfn.XLOOKUP(D1335,[8]Sheet2!$C:$C,[8]Sheet2!$E:$E,"-")</f>
        <v>Frendy Satria Nugraha</v>
      </c>
      <c r="H1335" s="18" t="str">
        <f>_xlfn.XLOOKUP(D1335,[11]sheet!$B:$B,[11]sheet!$A:$A,0)</f>
        <v>MLG21</v>
      </c>
    </row>
    <row r="1336" spans="2:8">
      <c r="B1336" s="24" t="s">
        <v>1085</v>
      </c>
      <c r="C1336" s="25" t="s">
        <v>1086</v>
      </c>
      <c r="D1336" s="26" t="s">
        <v>1377</v>
      </c>
      <c r="E1336" s="27" t="s">
        <v>1916</v>
      </c>
      <c r="F1336" s="22" t="s">
        <v>1846</v>
      </c>
      <c r="G1336" s="17" t="str">
        <f>_xlfn.XLOOKUP(D1336,[8]Sheet2!$C:$C,[8]Sheet2!$E:$E,"-")</f>
        <v>Rizki Dio Reza Andriawan</v>
      </c>
      <c r="H1336" s="18" t="str">
        <f>_xlfn.XLOOKUP(D1336,[11]sheet!$B:$B,[11]sheet!$A:$A,0)</f>
        <v>MLG22</v>
      </c>
    </row>
    <row r="1337" spans="2:8">
      <c r="B1337" s="24" t="s">
        <v>1085</v>
      </c>
      <c r="C1337" s="25" t="s">
        <v>1086</v>
      </c>
      <c r="D1337" s="26" t="s">
        <v>1378</v>
      </c>
      <c r="E1337" s="27" t="s">
        <v>1941</v>
      </c>
      <c r="F1337" s="22" t="s">
        <v>1846</v>
      </c>
      <c r="G1337" s="17" t="str">
        <f>_xlfn.XLOOKUP(D1337,[8]Sheet2!$C:$C,[8]Sheet2!$E:$E,"-")</f>
        <v>Wahyu Doniansyah</v>
      </c>
      <c r="H1337" s="18" t="str">
        <f>_xlfn.XLOOKUP(D1337,[11]sheet!$B:$B,[11]sheet!$A:$A,0)</f>
        <v>MLG27</v>
      </c>
    </row>
    <row r="1338" spans="2:8">
      <c r="B1338" s="24" t="s">
        <v>1085</v>
      </c>
      <c r="C1338" s="25" t="s">
        <v>1086</v>
      </c>
      <c r="D1338" s="26" t="s">
        <v>1379</v>
      </c>
      <c r="E1338" s="27" t="s">
        <v>1941</v>
      </c>
      <c r="F1338" s="22" t="s">
        <v>1846</v>
      </c>
      <c r="G1338" s="17" t="str">
        <f>_xlfn.XLOOKUP(D1338,[8]Sheet2!$C:$C,[8]Sheet2!$E:$E,"-")</f>
        <v>Galih Christian Kusworo</v>
      </c>
      <c r="H1338" s="18" t="str">
        <f>_xlfn.XLOOKUP(D1338,[11]sheet!$B:$B,[11]sheet!$A:$A,0)</f>
        <v>MLG30</v>
      </c>
    </row>
    <row r="1339" spans="2:8">
      <c r="B1339" s="24" t="s">
        <v>1085</v>
      </c>
      <c r="C1339" s="25" t="s">
        <v>1086</v>
      </c>
      <c r="D1339" s="26" t="s">
        <v>1380</v>
      </c>
      <c r="E1339" s="27" t="s">
        <v>1941</v>
      </c>
      <c r="F1339" s="22" t="s">
        <v>1846</v>
      </c>
      <c r="G1339" s="17" t="str">
        <f>_xlfn.XLOOKUP(D1339,[8]Sheet2!$C:$C,[8]Sheet2!$E:$E,"-")</f>
        <v>Wahyu Doniansyah</v>
      </c>
      <c r="H1339" s="18" t="str">
        <f>_xlfn.XLOOKUP(D1339,[11]sheet!$B:$B,[11]sheet!$A:$A,0)</f>
        <v>MLG34</v>
      </c>
    </row>
    <row r="1340" spans="2:8">
      <c r="B1340" s="24" t="s">
        <v>1085</v>
      </c>
      <c r="C1340" s="25" t="s">
        <v>1086</v>
      </c>
      <c r="D1340" s="26" t="s">
        <v>1381</v>
      </c>
      <c r="E1340" s="27" t="s">
        <v>1916</v>
      </c>
      <c r="F1340" s="22" t="s">
        <v>1846</v>
      </c>
      <c r="G1340" s="17" t="str">
        <f>_xlfn.XLOOKUP(D1340,[8]Sheet2!$C:$C,[8]Sheet2!$E:$E,"-")</f>
        <v>Irfan Wahyu Bahtiar</v>
      </c>
      <c r="H1340" s="18" t="str">
        <f>_xlfn.XLOOKUP(D1340,[11]sheet!$B:$B,[11]sheet!$A:$A,0)</f>
        <v>MLG37</v>
      </c>
    </row>
    <row r="1341" spans="2:8">
      <c r="B1341" s="24" t="s">
        <v>1085</v>
      </c>
      <c r="C1341" s="25" t="s">
        <v>1086</v>
      </c>
      <c r="D1341" s="26" t="s">
        <v>1382</v>
      </c>
      <c r="E1341" s="27" t="s">
        <v>1916</v>
      </c>
      <c r="F1341" s="22" t="s">
        <v>1846</v>
      </c>
      <c r="G1341" s="17" t="str">
        <f>_xlfn.XLOOKUP(D1341,[8]Sheet2!$C:$C,[8]Sheet2!$E:$E,"-")</f>
        <v>Irfan Wahyu Bahtiar</v>
      </c>
      <c r="H1341" s="18" t="str">
        <f>_xlfn.XLOOKUP(D1341,[11]sheet!$B:$B,[11]sheet!$A:$A,0)</f>
        <v>MLG46</v>
      </c>
    </row>
    <row r="1342" spans="2:8">
      <c r="B1342" s="24" t="s">
        <v>1085</v>
      </c>
      <c r="C1342" s="25" t="s">
        <v>1086</v>
      </c>
      <c r="D1342" s="26" t="s">
        <v>1383</v>
      </c>
      <c r="E1342" s="27" t="s">
        <v>1916</v>
      </c>
      <c r="F1342" s="22" t="s">
        <v>1846</v>
      </c>
      <c r="G1342" s="17" t="str">
        <f>_xlfn.XLOOKUP(D1342,[8]Sheet2!$C:$C,[8]Sheet2!$E:$E,"-")</f>
        <v>Umi Hanik</v>
      </c>
      <c r="H1342" s="18" t="str">
        <f>_xlfn.XLOOKUP(D1342,[11]sheet!$B:$B,[11]sheet!$A:$A,0)</f>
        <v>MLG888</v>
      </c>
    </row>
    <row r="1343" spans="2:8">
      <c r="B1343" s="24" t="s">
        <v>1085</v>
      </c>
      <c r="C1343" s="25" t="s">
        <v>1086</v>
      </c>
      <c r="D1343" s="26" t="s">
        <v>1384</v>
      </c>
      <c r="E1343" s="27" t="s">
        <v>1916</v>
      </c>
      <c r="F1343" s="22" t="s">
        <v>1846</v>
      </c>
      <c r="G1343" s="17" t="str">
        <f>_xlfn.XLOOKUP(D1343,[8]Sheet2!$C:$C,[8]Sheet2!$E:$E,"-")</f>
        <v>Much Zainuri</v>
      </c>
      <c r="H1343" s="18" t="str">
        <f>_xlfn.XLOOKUP(D1343,[11]sheet!$B:$B,[11]sheet!$A:$A,0)</f>
        <v>MLG42</v>
      </c>
    </row>
    <row r="1344" spans="2:8">
      <c r="B1344" s="24" t="s">
        <v>1085</v>
      </c>
      <c r="C1344" s="25" t="s">
        <v>1086</v>
      </c>
      <c r="D1344" s="26" t="s">
        <v>1385</v>
      </c>
      <c r="E1344" s="27" t="s">
        <v>1916</v>
      </c>
      <c r="F1344" s="22" t="s">
        <v>1846</v>
      </c>
      <c r="G1344" s="17" t="str">
        <f>_xlfn.XLOOKUP(D1344,[8]Sheet2!$C:$C,[8]Sheet2!$E:$E,"-")</f>
        <v>Wisnu Mahesa Murti</v>
      </c>
      <c r="H1344" s="18" t="str">
        <f>_xlfn.XLOOKUP(D1344,[11]sheet!$B:$B,[11]sheet!$A:$A,0)</f>
        <v>BAT01</v>
      </c>
    </row>
    <row r="1345" spans="2:8">
      <c r="B1345" s="24" t="s">
        <v>1085</v>
      </c>
      <c r="C1345" s="25" t="s">
        <v>1086</v>
      </c>
      <c r="D1345" s="26" t="s">
        <v>1386</v>
      </c>
      <c r="E1345" s="27" t="s">
        <v>1916</v>
      </c>
      <c r="F1345" s="22" t="s">
        <v>1846</v>
      </c>
      <c r="G1345" s="17" t="str">
        <f>_xlfn.XLOOKUP(D1345,[8]Sheet2!$C:$C,[8]Sheet2!$E:$E,"-")</f>
        <v>Muhammad Angga Saputra</v>
      </c>
      <c r="H1345" s="18" t="str">
        <f>_xlfn.XLOOKUP(D1345,[11]sheet!$B:$B,[11]sheet!$A:$A,0)</f>
        <v>BAT02</v>
      </c>
    </row>
    <row r="1346" spans="2:8">
      <c r="B1346" s="24" t="s">
        <v>1085</v>
      </c>
      <c r="C1346" s="25" t="s">
        <v>1086</v>
      </c>
      <c r="D1346" s="26" t="s">
        <v>1387</v>
      </c>
      <c r="E1346" s="27" t="s">
        <v>1916</v>
      </c>
      <c r="F1346" s="22" t="s">
        <v>1846</v>
      </c>
      <c r="G1346" s="17" t="str">
        <f>_xlfn.XLOOKUP(D1346,[8]Sheet2!$C:$C,[8]Sheet2!$E:$E,"-")</f>
        <v>Muhammad Angga Saputra</v>
      </c>
      <c r="H1346" s="18" t="str">
        <f>_xlfn.XLOOKUP(D1346,[11]sheet!$B:$B,[11]sheet!$A:$A,0)</f>
        <v>BAT05</v>
      </c>
    </row>
    <row r="1347" spans="2:8">
      <c r="B1347" s="24" t="s">
        <v>1085</v>
      </c>
      <c r="C1347" s="25" t="s">
        <v>1086</v>
      </c>
      <c r="D1347" s="26" t="s">
        <v>1388</v>
      </c>
      <c r="E1347" s="27" t="s">
        <v>1916</v>
      </c>
      <c r="F1347" s="22" t="s">
        <v>1846</v>
      </c>
      <c r="G1347" s="17" t="str">
        <f>_xlfn.XLOOKUP(D1347,[8]Sheet2!$C:$C,[8]Sheet2!$E:$E,"-")</f>
        <v>Dading Tustiyan Pratama</v>
      </c>
      <c r="H1347" s="18" t="str">
        <f>_xlfn.XLOOKUP(D1347,[11]sheet!$B:$B,[11]sheet!$A:$A,0)</f>
        <v>BAT06</v>
      </c>
    </row>
    <row r="1348" spans="2:8">
      <c r="B1348" s="24" t="s">
        <v>1085</v>
      </c>
      <c r="C1348" s="25" t="s">
        <v>1086</v>
      </c>
      <c r="D1348" s="26" t="s">
        <v>1389</v>
      </c>
      <c r="E1348" s="27" t="s">
        <v>1916</v>
      </c>
      <c r="F1348" s="22" t="s">
        <v>1846</v>
      </c>
      <c r="G1348" s="17" t="str">
        <f>_xlfn.XLOOKUP(D1348,[8]Sheet2!$C:$C,[8]Sheet2!$E:$E,"-")</f>
        <v>Wisnu Mahesa Murti</v>
      </c>
      <c r="H1348" s="18" t="str">
        <f>_xlfn.XLOOKUP(D1348,[11]sheet!$B:$B,[11]sheet!$A:$A,0)</f>
        <v>BAT07</v>
      </c>
    </row>
    <row r="1349" spans="2:8">
      <c r="B1349" s="24" t="s">
        <v>1085</v>
      </c>
      <c r="C1349" s="25" t="s">
        <v>1086</v>
      </c>
      <c r="D1349" s="26" t="s">
        <v>1390</v>
      </c>
      <c r="E1349" s="27" t="s">
        <v>1916</v>
      </c>
      <c r="F1349" s="22" t="s">
        <v>1846</v>
      </c>
      <c r="G1349" s="17" t="str">
        <f>_xlfn.XLOOKUP(D1349,[8]Sheet2!$C:$C,[8]Sheet2!$E:$E,"-")</f>
        <v>Doni Hadi Prasetyo</v>
      </c>
      <c r="H1349" s="18" t="str">
        <f>_xlfn.XLOOKUP(D1349,[11]sheet!$B:$B,[11]sheet!$A:$A,0)</f>
        <v>BAT09</v>
      </c>
    </row>
    <row r="1350" spans="2:8">
      <c r="B1350" s="24" t="s">
        <v>1085</v>
      </c>
      <c r="C1350" s="25" t="s">
        <v>1086</v>
      </c>
      <c r="D1350" s="26" t="s">
        <v>1391</v>
      </c>
      <c r="E1350" s="27" t="s">
        <v>1916</v>
      </c>
      <c r="F1350" s="22" t="s">
        <v>1846</v>
      </c>
      <c r="G1350" s="17" t="str">
        <f>_xlfn.XLOOKUP(D1350,[8]Sheet2!$C:$C,[8]Sheet2!$E:$E,"-")</f>
        <v>Dading Tustiyan Pratama</v>
      </c>
      <c r="H1350" s="18" t="str">
        <f>_xlfn.XLOOKUP(D1350,[11]sheet!$B:$B,[11]sheet!$A:$A,0)</f>
        <v>BAT11</v>
      </c>
    </row>
    <row r="1351" spans="2:8">
      <c r="B1351" s="24" t="s">
        <v>1085</v>
      </c>
      <c r="C1351" s="25" t="s">
        <v>1086</v>
      </c>
      <c r="D1351" s="26" t="s">
        <v>1392</v>
      </c>
      <c r="E1351" s="27" t="s">
        <v>1941</v>
      </c>
      <c r="F1351" s="22" t="s">
        <v>1847</v>
      </c>
      <c r="G1351" s="17" t="str">
        <f>_xlfn.XLOOKUP(D1351,[8]Sheet2!$C:$C,[8]Sheet2!$E:$E,"-")</f>
        <v>Presma Havila Manggara</v>
      </c>
      <c r="H1351" s="18" t="str">
        <f>_xlfn.XLOOKUP(D1351,[11]sheet!$B:$B,[11]sheet!$A:$A,0)</f>
        <v>BLT01</v>
      </c>
    </row>
    <row r="1352" spans="2:8">
      <c r="B1352" s="24" t="s">
        <v>1085</v>
      </c>
      <c r="C1352" s="25" t="s">
        <v>1086</v>
      </c>
      <c r="D1352" s="26" t="s">
        <v>1393</v>
      </c>
      <c r="E1352" s="27" t="s">
        <v>1916</v>
      </c>
      <c r="F1352" s="22" t="s">
        <v>1847</v>
      </c>
      <c r="G1352" s="17" t="str">
        <f>_xlfn.XLOOKUP(D1352,[8]Sheet2!$C:$C,[8]Sheet2!$E:$E,"-")</f>
        <v>Feri Ardiansyah</v>
      </c>
      <c r="H1352" s="18" t="str">
        <f>_xlfn.XLOOKUP(D1352,[11]sheet!$B:$B,[11]sheet!$A:$A,0)</f>
        <v>BLT02</v>
      </c>
    </row>
    <row r="1353" spans="2:8">
      <c r="B1353" s="24" t="s">
        <v>1085</v>
      </c>
      <c r="C1353" s="25" t="s">
        <v>1086</v>
      </c>
      <c r="D1353" s="26" t="s">
        <v>1394</v>
      </c>
      <c r="E1353" s="27" t="s">
        <v>1941</v>
      </c>
      <c r="F1353" s="22" t="s">
        <v>1847</v>
      </c>
      <c r="G1353" s="17" t="str">
        <f>_xlfn.XLOOKUP(D1353,[8]Sheet2!$C:$C,[8]Sheet2!$E:$E,"-")</f>
        <v>Andrean Pradhana Putra Maulana</v>
      </c>
      <c r="H1353" s="18" t="str">
        <f>_xlfn.XLOOKUP(D1353,[11]sheet!$B:$B,[11]sheet!$A:$A,0)</f>
        <v>BLT03</v>
      </c>
    </row>
    <row r="1354" spans="2:8">
      <c r="B1354" s="24" t="s">
        <v>1085</v>
      </c>
      <c r="C1354" s="25" t="s">
        <v>1086</v>
      </c>
      <c r="D1354" s="26" t="s">
        <v>1395</v>
      </c>
      <c r="E1354" s="27" t="s">
        <v>1941</v>
      </c>
      <c r="F1354" s="22" t="s">
        <v>1847</v>
      </c>
      <c r="G1354" s="17" t="str">
        <f>_xlfn.XLOOKUP(D1354,[8]Sheet2!$C:$C,[8]Sheet2!$E:$E,"-")</f>
        <v>Gayuh Triasa</v>
      </c>
      <c r="H1354" s="18" t="str">
        <f>_xlfn.XLOOKUP(D1354,[11]sheet!$B:$B,[11]sheet!$A:$A,0)</f>
        <v>BLT05</v>
      </c>
    </row>
    <row r="1355" spans="2:8">
      <c r="B1355" s="24" t="s">
        <v>1085</v>
      </c>
      <c r="C1355" s="25" t="s">
        <v>1086</v>
      </c>
      <c r="D1355" s="26" t="s">
        <v>1396</v>
      </c>
      <c r="E1355" s="27" t="s">
        <v>1941</v>
      </c>
      <c r="F1355" s="22" t="s">
        <v>1847</v>
      </c>
      <c r="G1355" s="17" t="str">
        <f>_xlfn.XLOOKUP(D1355,[8]Sheet2!$C:$C,[8]Sheet2!$E:$E,"-")</f>
        <v>Wahyu Kristanto</v>
      </c>
      <c r="H1355" s="18" t="str">
        <f>_xlfn.XLOOKUP(D1355,[11]sheet!$B:$B,[11]sheet!$A:$A,0)</f>
        <v>WLG02</v>
      </c>
    </row>
    <row r="1356" spans="2:8">
      <c r="B1356" s="24" t="s">
        <v>1085</v>
      </c>
      <c r="C1356" s="25" t="s">
        <v>1086</v>
      </c>
      <c r="D1356" s="26" t="s">
        <v>1397</v>
      </c>
      <c r="E1356" s="27" t="s">
        <v>1941</v>
      </c>
      <c r="F1356" s="22" t="s">
        <v>1847</v>
      </c>
      <c r="G1356" s="17" t="str">
        <f>_xlfn.XLOOKUP(D1356,[8]Sheet2!$C:$C,[8]Sheet2!$E:$E,"-")</f>
        <v>Andrean Pradhana Putra Maulana</v>
      </c>
      <c r="H1356" s="18" t="str">
        <f>_xlfn.XLOOKUP(D1356,[11]sheet!$B:$B,[11]sheet!$A:$A,0)</f>
        <v>WLG03</v>
      </c>
    </row>
    <row r="1357" spans="2:8">
      <c r="B1357" s="24" t="s">
        <v>1085</v>
      </c>
      <c r="C1357" s="25" t="s">
        <v>1086</v>
      </c>
      <c r="D1357" s="26" t="s">
        <v>1398</v>
      </c>
      <c r="E1357" s="27" t="s">
        <v>1916</v>
      </c>
      <c r="F1357" s="22" t="s">
        <v>1847</v>
      </c>
      <c r="G1357" s="17" t="str">
        <f>_xlfn.XLOOKUP(D1357,[8]Sheet2!$C:$C,[8]Sheet2!$E:$E,"-")</f>
        <v>Bayu Indiarto Wisnu Barata</v>
      </c>
      <c r="H1357" s="18" t="str">
        <f>_xlfn.XLOOKUP(D1357,[11]sheet!$B:$B,[11]sheet!$A:$A,0)</f>
        <v>WLG04</v>
      </c>
    </row>
    <row r="1358" spans="2:8">
      <c r="B1358" s="24" t="s">
        <v>1085</v>
      </c>
      <c r="C1358" s="25" t="s">
        <v>1086</v>
      </c>
      <c r="D1358" s="26" t="s">
        <v>1399</v>
      </c>
      <c r="E1358" s="27" t="s">
        <v>1941</v>
      </c>
      <c r="F1358" s="22" t="s">
        <v>1847</v>
      </c>
      <c r="G1358" s="17" t="str">
        <f>_xlfn.XLOOKUP(D1358,[8]Sheet2!$C:$C,[8]Sheet2!$E:$E,"-")</f>
        <v>Roffik Ari Wibowo</v>
      </c>
      <c r="H1358" s="18" t="str">
        <f>_xlfn.XLOOKUP(D1358,[11]sheet!$B:$B,[11]sheet!$A:$A,0)</f>
        <v>KPJ01</v>
      </c>
    </row>
    <row r="1359" spans="2:8">
      <c r="B1359" s="24" t="s">
        <v>1085</v>
      </c>
      <c r="C1359" s="25" t="s">
        <v>1086</v>
      </c>
      <c r="D1359" s="26" t="s">
        <v>1400</v>
      </c>
      <c r="E1359" s="27" t="s">
        <v>1916</v>
      </c>
      <c r="F1359" s="22" t="s">
        <v>1847</v>
      </c>
      <c r="G1359" s="17" t="str">
        <f>_xlfn.XLOOKUP(D1359,[8]Sheet2!$C:$C,[8]Sheet2!$E:$E,"-")</f>
        <v>Catur Budi Cahyono</v>
      </c>
      <c r="H1359" s="18" t="str">
        <f>_xlfn.XLOOKUP(D1359,[11]sheet!$B:$B,[11]sheet!$A:$A,0)</f>
        <v>KPJ02</v>
      </c>
    </row>
    <row r="1360" spans="2:8">
      <c r="B1360" s="24" t="s">
        <v>1085</v>
      </c>
      <c r="C1360" s="25" t="s">
        <v>1086</v>
      </c>
      <c r="D1360" s="26" t="s">
        <v>1401</v>
      </c>
      <c r="E1360" s="27" t="s">
        <v>1941</v>
      </c>
      <c r="F1360" s="22" t="s">
        <v>1847</v>
      </c>
      <c r="G1360" s="17" t="str">
        <f>_xlfn.XLOOKUP(D1360,[8]Sheet2!$C:$C,[8]Sheet2!$E:$E,"-")</f>
        <v>Andru Hindriyat Saputra</v>
      </c>
      <c r="H1360" s="18" t="str">
        <f>_xlfn.XLOOKUP(D1360,[11]sheet!$B:$B,[11]sheet!$A:$A,0)</f>
        <v>KPJ03</v>
      </c>
    </row>
    <row r="1361" spans="2:8">
      <c r="B1361" s="24" t="s">
        <v>1085</v>
      </c>
      <c r="C1361" s="25" t="s">
        <v>1086</v>
      </c>
      <c r="D1361" s="26" t="s">
        <v>1402</v>
      </c>
      <c r="E1361" s="27" t="s">
        <v>1916</v>
      </c>
      <c r="F1361" s="22" t="s">
        <v>1847</v>
      </c>
      <c r="G1361" s="17" t="str">
        <f>_xlfn.XLOOKUP(D1361,[8]Sheet2!$C:$C,[8]Sheet2!$E:$E,"-")</f>
        <v>Catur Budi Cahyono</v>
      </c>
      <c r="H1361" s="18" t="str">
        <f>_xlfn.XLOOKUP(D1361,[11]sheet!$B:$B,[11]sheet!$A:$A,0)</f>
        <v>KPJ04</v>
      </c>
    </row>
    <row r="1362" spans="2:8">
      <c r="B1362" s="24" t="s">
        <v>1085</v>
      </c>
      <c r="C1362" s="25" t="s">
        <v>1086</v>
      </c>
      <c r="D1362" s="26" t="s">
        <v>1403</v>
      </c>
      <c r="E1362" s="27" t="s">
        <v>1941</v>
      </c>
      <c r="F1362" s="22" t="s">
        <v>1847</v>
      </c>
      <c r="G1362" s="17" t="str">
        <f>_xlfn.XLOOKUP(D1362,[8]Sheet2!$C:$C,[8]Sheet2!$E:$E,"-")</f>
        <v>Essa Abdiandiri</v>
      </c>
      <c r="H1362" s="18" t="str">
        <f>_xlfn.XLOOKUP(D1362,[11]sheet!$B:$B,[11]sheet!$A:$A,0)</f>
        <v>KPJ05</v>
      </c>
    </row>
    <row r="1363" spans="2:8">
      <c r="B1363" s="24" t="s">
        <v>1085</v>
      </c>
      <c r="C1363" s="25" t="s">
        <v>1086</v>
      </c>
      <c r="D1363" s="26" t="s">
        <v>1404</v>
      </c>
      <c r="E1363" s="27" t="s">
        <v>1941</v>
      </c>
      <c r="F1363" s="22" t="s">
        <v>1847</v>
      </c>
      <c r="G1363" s="17" t="str">
        <f>_xlfn.XLOOKUP(D1363,[8]Sheet2!$C:$C,[8]Sheet2!$E:$E,"-")</f>
        <v>Achmad Misbachul Munir</v>
      </c>
      <c r="H1363" s="18" t="str">
        <f>_xlfn.XLOOKUP(D1363,[11]sheet!$B:$B,[11]sheet!$A:$A,0)</f>
        <v>KPJ06</v>
      </c>
    </row>
    <row r="1364" spans="2:8">
      <c r="B1364" s="24" t="s">
        <v>1085</v>
      </c>
      <c r="C1364" s="25" t="s">
        <v>1086</v>
      </c>
      <c r="D1364" s="26" t="s">
        <v>1405</v>
      </c>
      <c r="E1364" s="27" t="s">
        <v>1941</v>
      </c>
      <c r="F1364" s="22" t="s">
        <v>1847</v>
      </c>
      <c r="G1364" s="17" t="str">
        <f>_xlfn.XLOOKUP(D1364,[8]Sheet2!$C:$C,[8]Sheet2!$E:$E,"-")</f>
        <v>Achmad Misbachul Munir</v>
      </c>
      <c r="H1364" s="18" t="str">
        <f>_xlfn.XLOOKUP(D1364,[11]sheet!$B:$B,[11]sheet!$A:$A,0)</f>
        <v>KPJ07</v>
      </c>
    </row>
    <row r="1365" spans="2:8">
      <c r="B1365" s="24" t="s">
        <v>1085</v>
      </c>
      <c r="C1365" s="25" t="s">
        <v>1086</v>
      </c>
      <c r="D1365" s="26" t="s">
        <v>1406</v>
      </c>
      <c r="E1365" s="27" t="s">
        <v>1941</v>
      </c>
      <c r="F1365" s="22" t="s">
        <v>1847</v>
      </c>
      <c r="G1365" s="17" t="str">
        <f>_xlfn.XLOOKUP(D1365,[8]Sheet2!$C:$C,[8]Sheet2!$E:$E,"-")</f>
        <v>Achmad Misbachul Munir</v>
      </c>
      <c r="H1365" s="18" t="str">
        <f>_xlfn.XLOOKUP(D1365,[11]sheet!$B:$B,[11]sheet!$A:$A,0)</f>
        <v>KPJ08</v>
      </c>
    </row>
    <row r="1366" spans="2:8">
      <c r="B1366" s="24" t="s">
        <v>1085</v>
      </c>
      <c r="C1366" s="25" t="s">
        <v>1086</v>
      </c>
      <c r="D1366" s="26" t="s">
        <v>1407</v>
      </c>
      <c r="E1366" s="27" t="s">
        <v>1941</v>
      </c>
      <c r="F1366" s="22" t="s">
        <v>1847</v>
      </c>
      <c r="G1366" s="17" t="str">
        <f>_xlfn.XLOOKUP(D1366,[8]Sheet2!$C:$C,[8]Sheet2!$E:$E,"-")</f>
        <v>Roffik Ari Wibowo</v>
      </c>
      <c r="H1366" s="18" t="str">
        <f>_xlfn.XLOOKUP(D1366,[11]sheet!$B:$B,[11]sheet!$A:$A,0)</f>
        <v>KPJ09</v>
      </c>
    </row>
    <row r="1367" spans="2:8">
      <c r="B1367" s="24" t="s">
        <v>1085</v>
      </c>
      <c r="C1367" s="25" t="s">
        <v>1086</v>
      </c>
      <c r="D1367" s="26" t="s">
        <v>1408</v>
      </c>
      <c r="E1367" s="27" t="s">
        <v>1916</v>
      </c>
      <c r="F1367" s="22" t="s">
        <v>1847</v>
      </c>
      <c r="G1367" s="17" t="str">
        <f>_xlfn.XLOOKUP(D1367,[8]Sheet2!$C:$C,[8]Sheet2!$E:$E,"-")</f>
        <v>Catur Budi Cahyono</v>
      </c>
      <c r="H1367" s="18" t="str">
        <f>_xlfn.XLOOKUP(D1367,[11]sheet!$B:$B,[11]sheet!$A:$A,0)</f>
        <v>KPJ10</v>
      </c>
    </row>
    <row r="1368" spans="2:8">
      <c r="B1368" s="24" t="s">
        <v>1085</v>
      </c>
      <c r="C1368" s="25" t="s">
        <v>1086</v>
      </c>
      <c r="D1368" s="26" t="s">
        <v>1409</v>
      </c>
      <c r="E1368" s="27" t="s">
        <v>1916</v>
      </c>
      <c r="F1368" s="22" t="s">
        <v>1847</v>
      </c>
      <c r="G1368" s="17" t="str">
        <f>_xlfn.XLOOKUP(D1368,[8]Sheet2!$C:$C,[8]Sheet2!$E:$E,"-")</f>
        <v>Moh Abdul Rozaq</v>
      </c>
      <c r="H1368" s="18" t="str">
        <f>_xlfn.XLOOKUP(D1368,[11]sheet!$B:$B,[11]sheet!$A:$A,0)</f>
        <v>KPJ11</v>
      </c>
    </row>
    <row r="1369" spans="2:8">
      <c r="B1369" s="24" t="s">
        <v>1085</v>
      </c>
      <c r="C1369" s="25" t="s">
        <v>1086</v>
      </c>
      <c r="D1369" s="26" t="s">
        <v>1410</v>
      </c>
      <c r="E1369" s="27" t="s">
        <v>1941</v>
      </c>
      <c r="F1369" s="22" t="s">
        <v>1847</v>
      </c>
      <c r="G1369" s="17" t="str">
        <f>_xlfn.XLOOKUP(D1369,[8]Sheet2!$C:$C,[8]Sheet2!$E:$E,"-")</f>
        <v>Andru Hindriyat Saputra</v>
      </c>
      <c r="H1369" s="18" t="str">
        <f>_xlfn.XLOOKUP(D1369,[11]sheet!$B:$B,[11]sheet!$A:$A,0)</f>
        <v>KPJ13</v>
      </c>
    </row>
    <row r="1370" spans="2:8">
      <c r="B1370" s="24" t="s">
        <v>1085</v>
      </c>
      <c r="C1370" s="25" t="s">
        <v>1086</v>
      </c>
      <c r="D1370" s="26" t="s">
        <v>1411</v>
      </c>
      <c r="E1370" s="27" t="s">
        <v>1916</v>
      </c>
      <c r="F1370" s="22" t="s">
        <v>1847</v>
      </c>
      <c r="G1370" s="17" t="str">
        <f>_xlfn.XLOOKUP(D1370,[8]Sheet2!$C:$C,[8]Sheet2!$E:$E,"-")</f>
        <v>Moh Abdul Rozaq</v>
      </c>
      <c r="H1370" s="18" t="str">
        <f>_xlfn.XLOOKUP(D1370,[11]sheet!$B:$B,[11]sheet!$A:$A,0)</f>
        <v>MLG26</v>
      </c>
    </row>
    <row r="1371" spans="2:8">
      <c r="B1371" s="24" t="s">
        <v>1085</v>
      </c>
      <c r="C1371" s="25" t="s">
        <v>1086</v>
      </c>
      <c r="D1371" s="26" t="s">
        <v>1412</v>
      </c>
      <c r="E1371" s="27" t="s">
        <v>1916</v>
      </c>
      <c r="F1371" s="22" t="s">
        <v>1847</v>
      </c>
      <c r="G1371" s="17" t="str">
        <f>_xlfn.XLOOKUP(D1371,[8]Sheet2!$C:$C,[8]Sheet2!$E:$E,"-")</f>
        <v>Moh Abdul Rozaq</v>
      </c>
      <c r="H1371" s="18" t="str">
        <f>_xlfn.XLOOKUP(D1371,[11]sheet!$B:$B,[11]sheet!$A:$A,0)</f>
        <v>MLG47</v>
      </c>
    </row>
    <row r="1372" spans="2:8">
      <c r="B1372" s="24" t="s">
        <v>1085</v>
      </c>
      <c r="C1372" s="25" t="s">
        <v>1086</v>
      </c>
      <c r="D1372" s="26" t="s">
        <v>1413</v>
      </c>
      <c r="E1372" s="27" t="s">
        <v>1941</v>
      </c>
      <c r="F1372" s="22" t="s">
        <v>1847</v>
      </c>
      <c r="G1372" s="17" t="str">
        <f>_xlfn.XLOOKUP(D1372,[8]Sheet2!$C:$C,[8]Sheet2!$E:$E,"-")</f>
        <v>Rifqi Auliaq Humaidi</v>
      </c>
      <c r="H1372" s="18" t="str">
        <f>_xlfn.XLOOKUP(D1372,[11]sheet!$B:$B,[11]sheet!$A:$A,0)</f>
        <v>MLG23</v>
      </c>
    </row>
    <row r="1373" spans="2:8">
      <c r="B1373" s="24" t="s">
        <v>1085</v>
      </c>
      <c r="C1373" s="25" t="s">
        <v>1086</v>
      </c>
      <c r="D1373" s="26" t="s">
        <v>1414</v>
      </c>
      <c r="E1373" s="27" t="s">
        <v>1916</v>
      </c>
      <c r="F1373" s="22" t="s">
        <v>1847</v>
      </c>
      <c r="G1373" s="17" t="str">
        <f>_xlfn.XLOOKUP(D1373,[8]Sheet2!$C:$C,[8]Sheet2!$E:$E,"-")</f>
        <v>Novan Yogmaputra</v>
      </c>
      <c r="H1373" s="18" t="str">
        <f>_xlfn.XLOOKUP(D1373,[11]sheet!$B:$B,[11]sheet!$A:$A,0)</f>
        <v>MLG33</v>
      </c>
    </row>
    <row r="1374" spans="2:8">
      <c r="B1374" s="24" t="s">
        <v>1085</v>
      </c>
      <c r="C1374" s="25" t="s">
        <v>1086</v>
      </c>
      <c r="D1374" s="26" t="s">
        <v>1415</v>
      </c>
      <c r="E1374" s="27" t="s">
        <v>1941</v>
      </c>
      <c r="F1374" s="22" t="s">
        <v>1847</v>
      </c>
      <c r="G1374" s="17" t="str">
        <f>_xlfn.XLOOKUP(D1374,[8]Sheet2!$C:$C,[8]Sheet2!$E:$E,"-")</f>
        <v>Rizky Kurniawan</v>
      </c>
      <c r="H1374" s="18" t="str">
        <f>_xlfn.XLOOKUP(D1374,[11]sheet!$B:$B,[11]sheet!$A:$A,0)</f>
        <v>MLG38</v>
      </c>
    </row>
    <row r="1375" spans="2:8">
      <c r="B1375" s="24" t="s">
        <v>1085</v>
      </c>
      <c r="C1375" s="25" t="s">
        <v>1086</v>
      </c>
      <c r="D1375" s="26" t="s">
        <v>1416</v>
      </c>
      <c r="E1375" s="27" t="s">
        <v>1916</v>
      </c>
      <c r="F1375" s="22" t="s">
        <v>1848</v>
      </c>
      <c r="G1375" s="17" t="str">
        <f>_xlfn.XLOOKUP(D1375,[8]Sheet2!$C:$C,[8]Sheet2!$E:$E,"-")</f>
        <v>Nurul Hidayatullah</v>
      </c>
      <c r="H1375" s="18" t="str">
        <f>_xlfn.XLOOKUP(D1375,[11]sheet!$B:$B,[11]sheet!$A:$A,0)</f>
        <v>PND01</v>
      </c>
    </row>
    <row r="1376" spans="2:8">
      <c r="B1376" s="24" t="s">
        <v>1085</v>
      </c>
      <c r="C1376" s="25" t="s">
        <v>1086</v>
      </c>
      <c r="D1376" s="26" t="s">
        <v>1417</v>
      </c>
      <c r="E1376" s="27" t="s">
        <v>1916</v>
      </c>
      <c r="F1376" s="22" t="s">
        <v>1848</v>
      </c>
      <c r="G1376" s="17" t="str">
        <f>_xlfn.XLOOKUP(D1376,[8]Sheet2!$C:$C,[8]Sheet2!$E:$E,"-")</f>
        <v>Yudhy Indra Prasetya</v>
      </c>
      <c r="H1376" s="18" t="str">
        <f>_xlfn.XLOOKUP(D1376,[11]sheet!$B:$B,[11]sheet!$A:$A,0)</f>
        <v>PND02</v>
      </c>
    </row>
    <row r="1377" spans="2:8">
      <c r="B1377" s="24" t="s">
        <v>1085</v>
      </c>
      <c r="C1377" s="25" t="s">
        <v>1086</v>
      </c>
      <c r="D1377" s="26" t="s">
        <v>1418</v>
      </c>
      <c r="E1377" s="27" t="s">
        <v>1916</v>
      </c>
      <c r="F1377" s="22" t="s">
        <v>1848</v>
      </c>
      <c r="G1377" s="17" t="str">
        <f>_xlfn.XLOOKUP(D1377,[8]Sheet2!$C:$C,[8]Sheet2!$E:$E,"-")</f>
        <v>Ridwan Fatarudin</v>
      </c>
      <c r="H1377" s="18" t="str">
        <f>_xlfn.XLOOKUP(D1377,[11]sheet!$B:$B,[11]sheet!$A:$A,0)</f>
        <v>PND03</v>
      </c>
    </row>
    <row r="1378" spans="2:8">
      <c r="B1378" s="24" t="s">
        <v>1085</v>
      </c>
      <c r="C1378" s="25" t="s">
        <v>1086</v>
      </c>
      <c r="D1378" s="26" t="s">
        <v>1419</v>
      </c>
      <c r="E1378" s="27" t="s">
        <v>1916</v>
      </c>
      <c r="F1378" s="22" t="s">
        <v>1848</v>
      </c>
      <c r="G1378" s="17" t="str">
        <f>_xlfn.XLOOKUP(D1378,[8]Sheet2!$C:$C,[8]Sheet2!$E:$E,"-")</f>
        <v>Anang Prasetyo</v>
      </c>
      <c r="H1378" s="18" t="str">
        <f>_xlfn.XLOOKUP(D1378,[11]sheet!$B:$B,[11]sheet!$A:$A,0)</f>
        <v>PND05</v>
      </c>
    </row>
    <row r="1379" spans="2:8">
      <c r="B1379" s="24" t="s">
        <v>1085</v>
      </c>
      <c r="C1379" s="25" t="s">
        <v>1086</v>
      </c>
      <c r="D1379" s="26" t="s">
        <v>1420</v>
      </c>
      <c r="E1379" s="27" t="s">
        <v>1916</v>
      </c>
      <c r="F1379" s="22" t="s">
        <v>1848</v>
      </c>
      <c r="G1379" s="17" t="str">
        <f>_xlfn.XLOOKUP(D1379,[8]Sheet2!$C:$C,[8]Sheet2!$E:$E,"-")</f>
        <v>Ridwan Fatarudin</v>
      </c>
      <c r="H1379" s="18" t="str">
        <f>_xlfn.XLOOKUP(D1379,[11]sheet!$B:$B,[11]sheet!$A:$A,0)</f>
        <v>PND06A</v>
      </c>
    </row>
    <row r="1380" spans="2:8">
      <c r="B1380" s="24" t="s">
        <v>1085</v>
      </c>
      <c r="C1380" s="25" t="s">
        <v>1086</v>
      </c>
      <c r="D1380" s="26" t="s">
        <v>1421</v>
      </c>
      <c r="E1380" s="27" t="s">
        <v>1916</v>
      </c>
      <c r="F1380" s="22" t="s">
        <v>1848</v>
      </c>
      <c r="G1380" s="17" t="str">
        <f>_xlfn.XLOOKUP(D1380,[8]Sheet2!$C:$C,[8]Sheet2!$E:$E,"-")</f>
        <v>Nurul Hidayatullah</v>
      </c>
      <c r="H1380" s="18" t="str">
        <f>_xlfn.XLOOKUP(D1380,[11]sheet!$B:$B,[11]sheet!$A:$A,0)</f>
        <v>PND07</v>
      </c>
    </row>
    <row r="1381" spans="2:8">
      <c r="B1381" s="24" t="s">
        <v>1085</v>
      </c>
      <c r="C1381" s="25" t="s">
        <v>1086</v>
      </c>
      <c r="D1381" s="26" t="s">
        <v>1422</v>
      </c>
      <c r="E1381" s="27" t="s">
        <v>1916</v>
      </c>
      <c r="F1381" s="22" t="s">
        <v>1848</v>
      </c>
      <c r="G1381" s="17" t="str">
        <f>_xlfn.XLOOKUP(D1381,[8]Sheet2!$C:$C,[8]Sheet2!$E:$E,"-")</f>
        <v>Imam Nawawi</v>
      </c>
      <c r="H1381" s="18" t="str">
        <f>_xlfn.XLOOKUP(D1381,[11]sheet!$B:$B,[11]sheet!$A:$A,0)</f>
        <v>PSR01</v>
      </c>
    </row>
    <row r="1382" spans="2:8">
      <c r="B1382" s="24" t="s">
        <v>1085</v>
      </c>
      <c r="C1382" s="25" t="s">
        <v>1086</v>
      </c>
      <c r="D1382" s="26" t="s">
        <v>1423</v>
      </c>
      <c r="E1382" s="27" t="s">
        <v>1916</v>
      </c>
      <c r="F1382" s="22" t="s">
        <v>1848</v>
      </c>
      <c r="G1382" s="17" t="str">
        <f>_xlfn.XLOOKUP(D1382,[8]Sheet2!$C:$C,[8]Sheet2!$E:$E,"-")</f>
        <v>Fauzi Permana Putra</v>
      </c>
      <c r="H1382" s="18" t="str">
        <f>_xlfn.XLOOKUP(D1382,[11]sheet!$B:$B,[11]sheet!$A:$A,0)</f>
        <v>PSR02</v>
      </c>
    </row>
    <row r="1383" spans="2:8">
      <c r="B1383" s="24" t="s">
        <v>1085</v>
      </c>
      <c r="C1383" s="25" t="s">
        <v>1086</v>
      </c>
      <c r="D1383" s="26" t="s">
        <v>1424</v>
      </c>
      <c r="E1383" s="27" t="s">
        <v>1916</v>
      </c>
      <c r="F1383" s="22" t="s">
        <v>1848</v>
      </c>
      <c r="G1383" s="17" t="str">
        <f>_xlfn.XLOOKUP(D1383,[8]Sheet2!$C:$C,[8]Sheet2!$E:$E,"-")</f>
        <v>Alif Septian Nur Alamsyah</v>
      </c>
      <c r="H1383" s="18" t="str">
        <f>_xlfn.XLOOKUP(D1383,[11]sheet!$B:$B,[11]sheet!$A:$A,0)</f>
        <v>PSR03</v>
      </c>
    </row>
    <row r="1384" spans="2:8">
      <c r="B1384" s="24" t="s">
        <v>1085</v>
      </c>
      <c r="C1384" s="25" t="s">
        <v>1086</v>
      </c>
      <c r="D1384" s="26" t="s">
        <v>1425</v>
      </c>
      <c r="E1384" s="27" t="s">
        <v>1916</v>
      </c>
      <c r="F1384" s="22" t="s">
        <v>1848</v>
      </c>
      <c r="G1384" s="17" t="str">
        <f>_xlfn.XLOOKUP(D1384,[8]Sheet2!$C:$C,[8]Sheet2!$E:$E,"-")</f>
        <v>Lasio Efendi</v>
      </c>
      <c r="H1384" s="18" t="str">
        <f>_xlfn.XLOOKUP(D1384,[11]sheet!$B:$B,[11]sheet!$A:$A,0)</f>
        <v>PSR04</v>
      </c>
    </row>
    <row r="1385" spans="2:8">
      <c r="B1385" s="24" t="s">
        <v>1085</v>
      </c>
      <c r="C1385" s="25" t="s">
        <v>1086</v>
      </c>
      <c r="D1385" s="26" t="s">
        <v>1426</v>
      </c>
      <c r="E1385" s="27" t="s">
        <v>1916</v>
      </c>
      <c r="F1385" s="22" t="s">
        <v>1848</v>
      </c>
      <c r="G1385" s="17" t="str">
        <f>_xlfn.XLOOKUP(D1385,[8]Sheet2!$C:$C,[8]Sheet2!$E:$E,"-")</f>
        <v>Ilham Ramadhan</v>
      </c>
      <c r="H1385" s="18" t="str">
        <f>_xlfn.XLOOKUP(D1385,[11]sheet!$B:$B,[11]sheet!$A:$A,0)</f>
        <v>PSR05</v>
      </c>
    </row>
    <row r="1386" spans="2:8">
      <c r="B1386" s="24" t="s">
        <v>1085</v>
      </c>
      <c r="C1386" s="25" t="s">
        <v>1086</v>
      </c>
      <c r="D1386" s="26" t="s">
        <v>1427</v>
      </c>
      <c r="E1386" s="27" t="s">
        <v>1916</v>
      </c>
      <c r="F1386" s="22" t="s">
        <v>1848</v>
      </c>
      <c r="G1386" s="17" t="str">
        <f>_xlfn.XLOOKUP(D1386,[8]Sheet2!$C:$C,[8]Sheet2!$E:$E,"-")</f>
        <v>Muhammad Irsan Junud</v>
      </c>
      <c r="H1386" s="18" t="str">
        <f>_xlfn.XLOOKUP(D1386,[11]sheet!$B:$B,[11]sheet!$A:$A,0)</f>
        <v>PSR06</v>
      </c>
    </row>
    <row r="1387" spans="2:8">
      <c r="B1387" s="24" t="s">
        <v>1085</v>
      </c>
      <c r="C1387" s="25" t="s">
        <v>1086</v>
      </c>
      <c r="D1387" s="26" t="s">
        <v>1428</v>
      </c>
      <c r="E1387" s="27" t="s">
        <v>1916</v>
      </c>
      <c r="F1387" s="22" t="s">
        <v>1848</v>
      </c>
      <c r="G1387" s="17" t="str">
        <f>_xlfn.XLOOKUP(D1387,[8]Sheet2!$C:$C,[8]Sheet2!$E:$E,"-")</f>
        <v>Imam Nawawi</v>
      </c>
      <c r="H1387" s="18" t="str">
        <f>_xlfn.XLOOKUP(D1387,[11]sheet!$B:$B,[11]sheet!$A:$A,0)</f>
        <v>PSR07</v>
      </c>
    </row>
    <row r="1388" spans="2:8">
      <c r="B1388" s="24" t="s">
        <v>1085</v>
      </c>
      <c r="C1388" s="25" t="s">
        <v>1086</v>
      </c>
      <c r="D1388" s="26" t="s">
        <v>1429</v>
      </c>
      <c r="E1388" s="27" t="s">
        <v>1916</v>
      </c>
      <c r="F1388" s="22" t="s">
        <v>1848</v>
      </c>
      <c r="G1388" s="17" t="str">
        <f>_xlfn.XLOOKUP(D1388,[8]Sheet2!$C:$C,[8]Sheet2!$E:$E,"-")</f>
        <v>Muhammad Irsan Junud</v>
      </c>
      <c r="H1388" s="18" t="str">
        <f>_xlfn.XLOOKUP(D1388,[11]sheet!$B:$B,[11]sheet!$A:$A,0)</f>
        <v>PSR09</v>
      </c>
    </row>
    <row r="1389" spans="2:8">
      <c r="B1389" s="24" t="s">
        <v>1085</v>
      </c>
      <c r="C1389" s="25" t="s">
        <v>1086</v>
      </c>
      <c r="D1389" s="26" t="s">
        <v>1430</v>
      </c>
      <c r="E1389" s="27" t="s">
        <v>1916</v>
      </c>
      <c r="F1389" s="22" t="s">
        <v>1848</v>
      </c>
      <c r="G1389" s="17" t="str">
        <f>_xlfn.XLOOKUP(D1389,[8]Sheet2!$C:$C,[8]Sheet2!$E:$E,"-")</f>
        <v>Muhammad Irsan Junud</v>
      </c>
      <c r="H1389" s="18" t="str">
        <f>_xlfn.XLOOKUP(D1389,[11]sheet!$B:$B,[11]sheet!$A:$A,0)</f>
        <v>PSR14A</v>
      </c>
    </row>
    <row r="1390" spans="2:8">
      <c r="B1390" s="24" t="s">
        <v>1085</v>
      </c>
      <c r="C1390" s="25" t="s">
        <v>1086</v>
      </c>
      <c r="D1390" s="26" t="s">
        <v>1431</v>
      </c>
      <c r="E1390" s="27" t="s">
        <v>1916</v>
      </c>
      <c r="F1390" s="22" t="s">
        <v>1848</v>
      </c>
      <c r="G1390" s="17" t="str">
        <f>_xlfn.XLOOKUP(D1390,[8]Sheet2!$C:$C,[8]Sheet2!$E:$E,"-")</f>
        <v>Leo Fajar Saputra</v>
      </c>
      <c r="H1390" s="18" t="str">
        <f>_xlfn.XLOOKUP(D1390,[11]sheet!$B:$B,[11]sheet!$A:$A,0)</f>
        <v>PSR16</v>
      </c>
    </row>
    <row r="1391" spans="2:8">
      <c r="B1391" s="24" t="s">
        <v>1085</v>
      </c>
      <c r="C1391" s="25" t="s">
        <v>1086</v>
      </c>
      <c r="D1391" s="26" t="s">
        <v>1432</v>
      </c>
      <c r="E1391" s="27" t="s">
        <v>1916</v>
      </c>
      <c r="F1391" s="22" t="s">
        <v>1848</v>
      </c>
      <c r="G1391" s="17" t="str">
        <f>_xlfn.XLOOKUP(D1391,[8]Sheet2!$C:$C,[8]Sheet2!$E:$E,"-")</f>
        <v>Fauzi Permana Putra</v>
      </c>
      <c r="H1391" s="18" t="str">
        <f>_xlfn.XLOOKUP(D1391,[11]sheet!$B:$B,[11]sheet!$A:$A,0)</f>
        <v>PSR17</v>
      </c>
    </row>
    <row r="1392" spans="2:8">
      <c r="B1392" s="24" t="s">
        <v>1085</v>
      </c>
      <c r="C1392" s="25" t="s">
        <v>1086</v>
      </c>
      <c r="D1392" s="26" t="s">
        <v>1433</v>
      </c>
      <c r="E1392" s="27" t="s">
        <v>1916</v>
      </c>
      <c r="F1392" s="22" t="s">
        <v>1849</v>
      </c>
      <c r="G1392" s="17" t="str">
        <f>_xlfn.XLOOKUP(D1392,[8]Sheet2!$C:$C,[8]Sheet2!$E:$E,"-")</f>
        <v>Budi Achirianto</v>
      </c>
      <c r="H1392" s="18" t="str">
        <f>_xlfn.XLOOKUP(D1392,[11]sheet!$B:$B,[11]sheet!$A:$A,0)</f>
        <v>SDA24</v>
      </c>
    </row>
    <row r="1393" spans="2:8">
      <c r="B1393" s="24" t="s">
        <v>1085</v>
      </c>
      <c r="C1393" s="25" t="s">
        <v>1086</v>
      </c>
      <c r="D1393" s="26" t="s">
        <v>1434</v>
      </c>
      <c r="E1393" s="27" t="s">
        <v>1916</v>
      </c>
      <c r="F1393" s="22" t="s">
        <v>1849</v>
      </c>
      <c r="G1393" s="17" t="str">
        <f>_xlfn.XLOOKUP(D1393,[8]Sheet2!$C:$C,[8]Sheet2!$E:$E,"-")</f>
        <v>Candra Robianto</v>
      </c>
      <c r="H1393" s="18" t="str">
        <f>_xlfn.XLOOKUP(D1393,[11]sheet!$B:$B,[11]sheet!$A:$A,0)</f>
        <v>SDA31</v>
      </c>
    </row>
    <row r="1394" spans="2:8">
      <c r="B1394" s="24" t="s">
        <v>1085</v>
      </c>
      <c r="C1394" s="25" t="s">
        <v>1086</v>
      </c>
      <c r="D1394" s="26" t="s">
        <v>1435</v>
      </c>
      <c r="E1394" s="27" t="s">
        <v>1916</v>
      </c>
      <c r="F1394" s="22" t="s">
        <v>1849</v>
      </c>
      <c r="G1394" s="17" t="str">
        <f>_xlfn.XLOOKUP(D1394,[8]Sheet2!$C:$C,[8]Sheet2!$E:$E,"-")</f>
        <v>Moh. Sihabudin Zuhri, S.Pd</v>
      </c>
      <c r="H1394" s="18" t="str">
        <f>_xlfn.XLOOKUP(D1394,[11]sheet!$B:$B,[11]sheet!$A:$A,0)</f>
        <v>SDA09A</v>
      </c>
    </row>
    <row r="1395" spans="2:8">
      <c r="B1395" s="24" t="s">
        <v>1085</v>
      </c>
      <c r="C1395" s="25" t="s">
        <v>1086</v>
      </c>
      <c r="D1395" s="26" t="s">
        <v>1436</v>
      </c>
      <c r="E1395" s="27" t="s">
        <v>1916</v>
      </c>
      <c r="F1395" s="22" t="s">
        <v>1849</v>
      </c>
      <c r="G1395" s="17" t="str">
        <f>_xlfn.XLOOKUP(D1395,[8]Sheet2!$C:$C,[8]Sheet2!$E:$E,"-")</f>
        <v>Ahmad Luky Cahyono</v>
      </c>
      <c r="H1395" s="18" t="str">
        <f>_xlfn.XLOOKUP(D1395,[11]sheet!$B:$B,[11]sheet!$A:$A,0)</f>
        <v>SDA07A</v>
      </c>
    </row>
    <row r="1396" spans="2:8">
      <c r="B1396" s="24" t="s">
        <v>1085</v>
      </c>
      <c r="C1396" s="25" t="s">
        <v>1086</v>
      </c>
      <c r="D1396" s="26" t="s">
        <v>1437</v>
      </c>
      <c r="E1396" s="27" t="s">
        <v>1916</v>
      </c>
      <c r="F1396" s="22" t="s">
        <v>1849</v>
      </c>
      <c r="G1396" s="17" t="str">
        <f>_xlfn.XLOOKUP(D1396,[8]Sheet2!$C:$C,[8]Sheet2!$E:$E,"-")</f>
        <v>Achmad Subairi</v>
      </c>
      <c r="H1396" s="18" t="str">
        <f>_xlfn.XLOOKUP(D1396,[11]sheet!$B:$B,[11]sheet!$A:$A,0)</f>
        <v>SDA05B</v>
      </c>
    </row>
    <row r="1397" spans="2:8">
      <c r="B1397" s="24" t="s">
        <v>1085</v>
      </c>
      <c r="C1397" s="25" t="s">
        <v>1086</v>
      </c>
      <c r="D1397" s="26" t="s">
        <v>1438</v>
      </c>
      <c r="E1397" s="27" t="s">
        <v>1916</v>
      </c>
      <c r="F1397" s="22" t="s">
        <v>1849</v>
      </c>
      <c r="G1397" s="17" t="str">
        <f>_xlfn.XLOOKUP(D1397,[8]Sheet2!$C:$C,[8]Sheet2!$E:$E,"-")</f>
        <v>Joko Purnomo</v>
      </c>
      <c r="H1397" s="18" t="str">
        <f>_xlfn.XLOOKUP(D1397,[11]sheet!$B:$B,[11]sheet!$A:$A,0)</f>
        <v>SDA08A</v>
      </c>
    </row>
    <row r="1398" spans="2:8">
      <c r="B1398" s="24" t="s">
        <v>1085</v>
      </c>
      <c r="C1398" s="25" t="s">
        <v>1086</v>
      </c>
      <c r="D1398" s="26" t="s">
        <v>1439</v>
      </c>
      <c r="E1398" s="27" t="s">
        <v>1916</v>
      </c>
      <c r="F1398" s="22" t="s">
        <v>1849</v>
      </c>
      <c r="G1398" s="17" t="str">
        <f>_xlfn.XLOOKUP(D1398,[8]Sheet2!$C:$C,[8]Sheet2!$E:$E,"-")</f>
        <v>Mochamad Zaini</v>
      </c>
      <c r="H1398" s="18" t="str">
        <f>_xlfn.XLOOKUP(D1398,[11]sheet!$B:$B,[11]sheet!$A:$A,0)</f>
        <v>SDA40</v>
      </c>
    </row>
    <row r="1399" spans="2:8">
      <c r="B1399" s="24" t="s">
        <v>1085</v>
      </c>
      <c r="C1399" s="25" t="s">
        <v>1086</v>
      </c>
      <c r="D1399" s="26" t="s">
        <v>1440</v>
      </c>
      <c r="E1399" s="27" t="s">
        <v>1916</v>
      </c>
      <c r="F1399" s="22" t="s">
        <v>1849</v>
      </c>
      <c r="G1399" s="17" t="str">
        <f>_xlfn.XLOOKUP(D1399,[8]Sheet2!$C:$C,[8]Sheet2!$E:$E,"-")</f>
        <v>Fery Hardianto Setiawan</v>
      </c>
      <c r="H1399" s="18" t="str">
        <f>_xlfn.XLOOKUP(D1399,[11]sheet!$B:$B,[11]sheet!$A:$A,0)</f>
        <v>SDA38</v>
      </c>
    </row>
    <row r="1400" spans="2:8">
      <c r="B1400" s="24" t="s">
        <v>1085</v>
      </c>
      <c r="C1400" s="25" t="s">
        <v>1086</v>
      </c>
      <c r="D1400" s="26" t="s">
        <v>1441</v>
      </c>
      <c r="E1400" s="27" t="s">
        <v>1916</v>
      </c>
      <c r="F1400" s="22" t="s">
        <v>1850</v>
      </c>
      <c r="G1400" s="17" t="str">
        <f>_xlfn.XLOOKUP(D1400,[8]Sheet2!$C:$C,[8]Sheet2!$E:$E,"-")</f>
        <v>Alfi Abidin</v>
      </c>
      <c r="H1400" s="18" t="str">
        <f>_xlfn.XLOOKUP(D1400,[11]sheet!$B:$B,[11]sheet!$A:$A,0)</f>
        <v>SDA23</v>
      </c>
    </row>
    <row r="1401" spans="2:8">
      <c r="B1401" s="24" t="s">
        <v>1085</v>
      </c>
      <c r="C1401" s="25" t="s">
        <v>1086</v>
      </c>
      <c r="D1401" s="26" t="s">
        <v>1442</v>
      </c>
      <c r="E1401" s="27" t="s">
        <v>1916</v>
      </c>
      <c r="F1401" s="22" t="s">
        <v>1850</v>
      </c>
      <c r="G1401" s="17" t="str">
        <f>_xlfn.XLOOKUP(D1401,[8]Sheet2!$C:$C,[8]Sheet2!$E:$E,"-")</f>
        <v>Vavan Aldi Zulkarnain</v>
      </c>
      <c r="H1401" s="18" t="str">
        <f>_xlfn.XLOOKUP(D1401,[11]sheet!$B:$B,[11]sheet!$A:$A,0)</f>
        <v>SDA11</v>
      </c>
    </row>
    <row r="1402" spans="2:8">
      <c r="B1402" s="24" t="s">
        <v>1085</v>
      </c>
      <c r="C1402" s="25" t="s">
        <v>1086</v>
      </c>
      <c r="D1402" s="26" t="s">
        <v>1443</v>
      </c>
      <c r="E1402" s="27" t="s">
        <v>1916</v>
      </c>
      <c r="F1402" s="22" t="s">
        <v>1850</v>
      </c>
      <c r="G1402" s="17" t="str">
        <f>_xlfn.XLOOKUP(D1402,[8]Sheet2!$C:$C,[8]Sheet2!$E:$E,"-")</f>
        <v>Aldo Irwansyah</v>
      </c>
      <c r="H1402" s="18" t="str">
        <f>_xlfn.XLOOKUP(D1402,[11]sheet!$B:$B,[11]sheet!$A:$A,0)</f>
        <v>SDA07</v>
      </c>
    </row>
    <row r="1403" spans="2:8">
      <c r="B1403" s="24" t="s">
        <v>1085</v>
      </c>
      <c r="C1403" s="25" t="s">
        <v>1086</v>
      </c>
      <c r="D1403" s="26" t="s">
        <v>1444</v>
      </c>
      <c r="E1403" s="27" t="s">
        <v>1916</v>
      </c>
      <c r="F1403" s="22" t="s">
        <v>1850</v>
      </c>
      <c r="G1403" s="17" t="str">
        <f>_xlfn.XLOOKUP(D1403,[8]Sheet2!$C:$C,[8]Sheet2!$E:$E,"-")</f>
        <v>Roni Nofendra Trimanto</v>
      </c>
      <c r="H1403" s="18" t="str">
        <f>_xlfn.XLOOKUP(D1403,[11]sheet!$B:$B,[11]sheet!$A:$A,0)</f>
        <v>SDA18A</v>
      </c>
    </row>
    <row r="1404" spans="2:8">
      <c r="B1404" s="24" t="s">
        <v>1085</v>
      </c>
      <c r="C1404" s="25" t="s">
        <v>1086</v>
      </c>
      <c r="D1404" s="26" t="s">
        <v>1445</v>
      </c>
      <c r="E1404" s="27" t="s">
        <v>1916</v>
      </c>
      <c r="F1404" s="22" t="s">
        <v>1850</v>
      </c>
      <c r="G1404" s="17" t="str">
        <f>_xlfn.XLOOKUP(D1404,[8]Sheet2!$C:$C,[8]Sheet2!$E:$E,"-")</f>
        <v>Tri Atmojo</v>
      </c>
      <c r="H1404" s="18" t="str">
        <f>_xlfn.XLOOKUP(D1404,[11]sheet!$B:$B,[11]sheet!$A:$A,0)</f>
        <v>SDA22</v>
      </c>
    </row>
    <row r="1405" spans="2:8">
      <c r="B1405" s="24" t="s">
        <v>1085</v>
      </c>
      <c r="C1405" s="25" t="s">
        <v>1086</v>
      </c>
      <c r="D1405" s="26" t="s">
        <v>1446</v>
      </c>
      <c r="E1405" s="27" t="s">
        <v>1941</v>
      </c>
      <c r="F1405" s="22" t="s">
        <v>1850</v>
      </c>
      <c r="G1405" s="17" t="str">
        <f>_xlfn.XLOOKUP(D1405,[8]Sheet2!$C:$C,[8]Sheet2!$E:$E,"-")</f>
        <v>Luhur Setya Budi</v>
      </c>
      <c r="H1405" s="18" t="str">
        <f>_xlfn.XLOOKUP(D1405,[11]sheet!$B:$B,[11]sheet!$A:$A,0)</f>
        <v>SDA20</v>
      </c>
    </row>
    <row r="1406" spans="2:8">
      <c r="B1406" s="24" t="s">
        <v>1085</v>
      </c>
      <c r="C1406" s="25" t="s">
        <v>1086</v>
      </c>
      <c r="D1406" s="26" t="s">
        <v>1447</v>
      </c>
      <c r="E1406" s="27" t="s">
        <v>1941</v>
      </c>
      <c r="F1406" s="22" t="s">
        <v>1850</v>
      </c>
      <c r="G1406" s="17" t="str">
        <f>_xlfn.XLOOKUP(D1406,[8]Sheet2!$C:$C,[8]Sheet2!$E:$E,"-")</f>
        <v>Rundi Atmoko</v>
      </c>
      <c r="H1406" s="18" t="str">
        <f>_xlfn.XLOOKUP(D1406,[11]sheet!$B:$B,[11]sheet!$A:$A,0)</f>
        <v>SDA04A</v>
      </c>
    </row>
    <row r="1407" spans="2:8">
      <c r="B1407" s="24" t="s">
        <v>1085</v>
      </c>
      <c r="C1407" s="25" t="s">
        <v>1086</v>
      </c>
      <c r="D1407" s="26" t="s">
        <v>1448</v>
      </c>
      <c r="E1407" s="27" t="s">
        <v>1941</v>
      </c>
      <c r="F1407" s="22" t="s">
        <v>1850</v>
      </c>
      <c r="G1407" s="17" t="str">
        <f>_xlfn.XLOOKUP(D1407,[8]Sheet2!$C:$C,[8]Sheet2!$E:$E,"-")</f>
        <v>Rundi Atmoko</v>
      </c>
      <c r="H1407" s="18" t="str">
        <f>_xlfn.XLOOKUP(D1407,[11]sheet!$B:$B,[11]sheet!$A:$A,0)</f>
        <v>SDA12B</v>
      </c>
    </row>
    <row r="1408" spans="2:8">
      <c r="B1408" s="24" t="s">
        <v>1085</v>
      </c>
      <c r="C1408" s="25" t="s">
        <v>1086</v>
      </c>
      <c r="D1408" s="26" t="s">
        <v>1449</v>
      </c>
      <c r="E1408" s="27" t="s">
        <v>1941</v>
      </c>
      <c r="F1408" s="22" t="s">
        <v>1850</v>
      </c>
      <c r="G1408" s="17" t="str">
        <f>_xlfn.XLOOKUP(D1408,[8]Sheet2!$C:$C,[8]Sheet2!$E:$E,"-")</f>
        <v>Luhur Setya Budi</v>
      </c>
      <c r="H1408" s="18" t="str">
        <f>_xlfn.XLOOKUP(D1408,[11]sheet!$B:$B,[11]sheet!$A:$A,0)</f>
        <v>SDA42</v>
      </c>
    </row>
    <row r="1409" spans="2:8">
      <c r="B1409" s="24" t="s">
        <v>1085</v>
      </c>
      <c r="C1409" s="25" t="s">
        <v>1086</v>
      </c>
      <c r="D1409" s="26" t="s">
        <v>1450</v>
      </c>
      <c r="E1409" s="27" t="s">
        <v>1916</v>
      </c>
      <c r="F1409" s="22" t="s">
        <v>1850</v>
      </c>
      <c r="G1409" s="17" t="str">
        <f>_xlfn.XLOOKUP(D1409,[8]Sheet2!$C:$C,[8]Sheet2!$E:$E,"-")</f>
        <v>Alvin Aviandika Aksanah Pu</v>
      </c>
      <c r="H1409" s="18" t="str">
        <f>_xlfn.XLOOKUP(D1409,[11]sheet!$B:$B,[11]sheet!$A:$A,0)</f>
        <v>SDA36</v>
      </c>
    </row>
    <row r="1410" spans="2:8">
      <c r="B1410" s="24" t="s">
        <v>1085</v>
      </c>
      <c r="C1410" s="25" t="s">
        <v>1086</v>
      </c>
      <c r="D1410" s="26" t="s">
        <v>1451</v>
      </c>
      <c r="E1410" s="27" t="s">
        <v>1941</v>
      </c>
      <c r="F1410" s="22" t="s">
        <v>1850</v>
      </c>
      <c r="G1410" s="17" t="str">
        <f>_xlfn.XLOOKUP(D1410,[8]Sheet2!$C:$C,[8]Sheet2!$E:$E,"-")</f>
        <v>Muhammad Ikhwanul Masruri</v>
      </c>
      <c r="H1410" s="18" t="str">
        <f>_xlfn.XLOOKUP(D1410,[11]sheet!$B:$B,[11]sheet!$A:$A,0)</f>
        <v>SDA12C</v>
      </c>
    </row>
    <row r="1411" spans="2:8">
      <c r="B1411" s="24" t="s">
        <v>1085</v>
      </c>
      <c r="C1411" s="25" t="s">
        <v>1086</v>
      </c>
      <c r="D1411" s="26" t="s">
        <v>1453</v>
      </c>
      <c r="E1411" s="27" t="s">
        <v>1916</v>
      </c>
      <c r="F1411" s="22" t="s">
        <v>33</v>
      </c>
      <c r="G1411" s="17" t="str">
        <f>_xlfn.XLOOKUP(D1411,[8]Sheet2!$C:$C,[8]Sheet2!$E:$E,"-")</f>
        <v>-</v>
      </c>
      <c r="H1411" s="18" t="str">
        <f>_xlfn.XLOOKUP(D1411,[11]sheet!$B:$B,[11]sheet!$A:$A,0)</f>
        <v>TCSDA003</v>
      </c>
    </row>
    <row r="1412" spans="2:8">
      <c r="B1412" s="24" t="s">
        <v>1085</v>
      </c>
      <c r="C1412" s="25" t="s">
        <v>1086</v>
      </c>
      <c r="D1412" s="26" t="s">
        <v>1454</v>
      </c>
      <c r="E1412" s="27" t="s">
        <v>1916</v>
      </c>
      <c r="F1412" s="22" t="s">
        <v>33</v>
      </c>
      <c r="G1412" s="17" t="str">
        <f>_xlfn.XLOOKUP(D1412,[8]Sheet2!$C:$C,[8]Sheet2!$E:$E,"-")</f>
        <v>-</v>
      </c>
      <c r="H1412" s="18" t="str">
        <f>_xlfn.XLOOKUP(D1412,[11]sheet!$B:$B,[11]sheet!$A:$A,0)</f>
        <v>TCSPG101</v>
      </c>
    </row>
    <row r="1413" spans="2:8">
      <c r="B1413" s="24" t="s">
        <v>1455</v>
      </c>
      <c r="C1413" s="25" t="s">
        <v>1456</v>
      </c>
      <c r="D1413" s="26" t="s">
        <v>1457</v>
      </c>
      <c r="E1413" s="27" t="s">
        <v>1941</v>
      </c>
      <c r="F1413" s="22" t="s">
        <v>1851</v>
      </c>
      <c r="G1413" s="17" t="str">
        <f>_xlfn.XLOOKUP(D1413,[9]ALL!$C:$C,[9]ALL!$N:$N,"Tidak Ditemukan")</f>
        <v>KADEK DWIPA ANGGARASTRA</v>
      </c>
      <c r="H1413" s="18" t="str">
        <f>_xlfn.XLOOKUP(D1413,[11]sheet!$B:$B,[11]sheet!$A:$A,0)</f>
        <v>DPS65</v>
      </c>
    </row>
    <row r="1414" spans="2:8">
      <c r="B1414" s="24" t="s">
        <v>1455</v>
      </c>
      <c r="C1414" s="25" t="s">
        <v>1456</v>
      </c>
      <c r="D1414" s="26" t="s">
        <v>1458</v>
      </c>
      <c r="E1414" s="27" t="s">
        <v>1941</v>
      </c>
      <c r="F1414" s="22" t="s">
        <v>1851</v>
      </c>
      <c r="G1414" s="17" t="str">
        <f>_xlfn.XLOOKUP(D1414,[9]ALL!$C:$C,[9]ALL!$N:$N,"Tidak Ditemukan")</f>
        <v>NI WAYAN ELSA SEPTIANA INDRIANI</v>
      </c>
      <c r="H1414" s="18" t="str">
        <f>_xlfn.XLOOKUP(D1414,[11]sheet!$B:$B,[11]sheet!$A:$A,0)</f>
        <v>DPS74</v>
      </c>
    </row>
    <row r="1415" spans="2:8">
      <c r="B1415" s="24" t="s">
        <v>1455</v>
      </c>
      <c r="C1415" s="25" t="s">
        <v>1456</v>
      </c>
      <c r="D1415" s="26" t="s">
        <v>1459</v>
      </c>
      <c r="E1415" s="27" t="s">
        <v>1941</v>
      </c>
      <c r="F1415" s="22" t="s">
        <v>1852</v>
      </c>
      <c r="G1415" s="17" t="str">
        <f>_xlfn.XLOOKUP(D1415,[9]ALL!$C:$C,[9]ALL!$N:$N,"Tidak Ditemukan")</f>
        <v>DEAR RAMOS DAMANIK</v>
      </c>
      <c r="H1415" s="18" t="str">
        <f>_xlfn.XLOOKUP(D1415,[11]sheet!$B:$B,[11]sheet!$A:$A,0)</f>
        <v>SGA01</v>
      </c>
    </row>
    <row r="1416" spans="2:8">
      <c r="B1416" s="24" t="s">
        <v>1455</v>
      </c>
      <c r="C1416" s="25" t="s">
        <v>1456</v>
      </c>
      <c r="D1416" s="26" t="s">
        <v>1460</v>
      </c>
      <c r="E1416" s="27" t="s">
        <v>1941</v>
      </c>
      <c r="F1416" s="22" t="s">
        <v>1851</v>
      </c>
      <c r="G1416" s="17" t="str">
        <f>_xlfn.XLOOKUP(D1416,[9]ALL!$C:$C,[9]ALL!$N:$N,"Tidak Ditemukan")</f>
        <v>DWIKY REZA ARDANI WINAHARA</v>
      </c>
      <c r="H1416" s="18" t="str">
        <f>_xlfn.XLOOKUP(D1416,[11]sheet!$B:$B,[11]sheet!$A:$A,0)</f>
        <v>DPS67</v>
      </c>
    </row>
    <row r="1417" spans="2:8">
      <c r="B1417" s="24" t="s">
        <v>1455</v>
      </c>
      <c r="C1417" s="25" t="s">
        <v>1456</v>
      </c>
      <c r="D1417" s="26" t="s">
        <v>1461</v>
      </c>
      <c r="E1417" s="27" t="s">
        <v>1941</v>
      </c>
      <c r="F1417" s="22" t="s">
        <v>1851</v>
      </c>
      <c r="G1417" s="17" t="str">
        <f>_xlfn.XLOOKUP(D1417,[9]ALL!$C:$C,[9]ALL!$N:$N,"Tidak Ditemukan")</f>
        <v>NI WAYAN ELSA SEPTIANA INDRIANI</v>
      </c>
      <c r="H1417" s="18" t="str">
        <f>_xlfn.XLOOKUP(D1417,[11]sheet!$B:$B,[11]sheet!$A:$A,0)</f>
        <v>DPS82</v>
      </c>
    </row>
    <row r="1418" spans="2:8">
      <c r="B1418" s="24" t="s">
        <v>1455</v>
      </c>
      <c r="C1418" s="25" t="s">
        <v>1456</v>
      </c>
      <c r="D1418" s="26" t="s">
        <v>1462</v>
      </c>
      <c r="E1418" s="27" t="s">
        <v>1941</v>
      </c>
      <c r="F1418" s="22" t="s">
        <v>1851</v>
      </c>
      <c r="G1418" s="17" t="str">
        <f>_xlfn.XLOOKUP(D1418,[9]ALL!$C:$C,[9]ALL!$N:$N,"Tidak Ditemukan")</f>
        <v>NI PUTU DEWI LASTINI</v>
      </c>
      <c r="H1418" s="18" t="str">
        <f>_xlfn.XLOOKUP(D1418,[11]sheet!$B:$B,[11]sheet!$A:$A,0)</f>
        <v>DPS73</v>
      </c>
    </row>
    <row r="1419" spans="2:8">
      <c r="B1419" s="24" t="s">
        <v>1455</v>
      </c>
      <c r="C1419" s="25" t="s">
        <v>1456</v>
      </c>
      <c r="D1419" s="26" t="s">
        <v>1463</v>
      </c>
      <c r="E1419" s="27" t="s">
        <v>1941</v>
      </c>
      <c r="F1419" s="22" t="s">
        <v>1851</v>
      </c>
      <c r="G1419" s="17" t="str">
        <f>_xlfn.XLOOKUP(D1419,[9]ALL!$C:$C,[9]ALL!$N:$N,"Tidak Ditemukan")</f>
        <v>NI WAYAN ELSA SEPTIANA INDRIANI</v>
      </c>
      <c r="H1419" s="18" t="str">
        <f>_xlfn.XLOOKUP(D1419,[11]sheet!$B:$B,[11]sheet!$A:$A,0)</f>
        <v>DPS71</v>
      </c>
    </row>
    <row r="1420" spans="2:8">
      <c r="B1420" s="24" t="s">
        <v>1455</v>
      </c>
      <c r="C1420" s="25" t="s">
        <v>1456</v>
      </c>
      <c r="D1420" s="26" t="s">
        <v>1464</v>
      </c>
      <c r="E1420" s="27" t="s">
        <v>1941</v>
      </c>
      <c r="F1420" s="22" t="s">
        <v>1853</v>
      </c>
      <c r="G1420" s="17" t="str">
        <f>_xlfn.XLOOKUP(D1420,[9]ALL!$C:$C,[9]ALL!$N:$N,"Tidak Ditemukan")</f>
        <v>GUSTI NGURAH ARY RAKA DARMAYASA, SE.MM</v>
      </c>
      <c r="H1420" s="18" t="str">
        <f>_xlfn.XLOOKUP(D1420,[11]sheet!$B:$B,[11]sheet!$A:$A,0)</f>
        <v>GIA15</v>
      </c>
    </row>
    <row r="1421" spans="2:8">
      <c r="B1421" s="24" t="s">
        <v>1455</v>
      </c>
      <c r="C1421" s="25" t="s">
        <v>1456</v>
      </c>
      <c r="D1421" s="26" t="s">
        <v>1465</v>
      </c>
      <c r="E1421" s="27" t="s">
        <v>1941</v>
      </c>
      <c r="F1421" s="22" t="s">
        <v>1851</v>
      </c>
      <c r="G1421" s="17" t="str">
        <f>_xlfn.XLOOKUP(D1421,[9]ALL!$C:$C,[9]ALL!$N:$N,"Tidak Ditemukan")</f>
        <v>NI PUTU DEWI LASTINI</v>
      </c>
      <c r="H1421" s="18" t="str">
        <f>_xlfn.XLOOKUP(D1421,[11]sheet!$B:$B,[11]sheet!$A:$A,0)</f>
        <v>DPS61</v>
      </c>
    </row>
    <row r="1422" spans="2:8">
      <c r="B1422" s="24" t="s">
        <v>1455</v>
      </c>
      <c r="C1422" s="25" t="s">
        <v>1456</v>
      </c>
      <c r="D1422" s="26" t="s">
        <v>1466</v>
      </c>
      <c r="E1422" s="27" t="s">
        <v>1941</v>
      </c>
      <c r="F1422" s="22" t="s">
        <v>1854</v>
      </c>
      <c r="G1422" s="17" t="str">
        <f>_xlfn.XLOOKUP(D1422,[9]ALL!$C:$C,[9]ALL!$N:$N,"Tidak Ditemukan")</f>
        <v>AGUS PRADNYANA</v>
      </c>
      <c r="H1422" s="18" t="str">
        <f>_xlfn.XLOOKUP(D1422,[11]sheet!$B:$B,[11]sheet!$A:$A,0)</f>
        <v>MGW39</v>
      </c>
    </row>
    <row r="1423" spans="2:8">
      <c r="B1423" s="24" t="s">
        <v>1455</v>
      </c>
      <c r="C1423" s="25" t="s">
        <v>1456</v>
      </c>
      <c r="D1423" s="26" t="s">
        <v>1467</v>
      </c>
      <c r="E1423" s="27" t="s">
        <v>1941</v>
      </c>
      <c r="F1423" s="22" t="s">
        <v>1851</v>
      </c>
      <c r="G1423" s="17" t="str">
        <f>_xlfn.XLOOKUP(D1423,[9]ALL!$C:$C,[9]ALL!$N:$N,"Tidak Ditemukan")</f>
        <v>NI WAYAN ELSA SEPTIANA INDRIANI</v>
      </c>
      <c r="H1423" s="18" t="str">
        <f>_xlfn.XLOOKUP(D1423,[11]sheet!$B:$B,[11]sheet!$A:$A,0)</f>
        <v>DPS62</v>
      </c>
    </row>
    <row r="1424" spans="2:8">
      <c r="B1424" s="24" t="s">
        <v>1455</v>
      </c>
      <c r="C1424" s="25" t="s">
        <v>1456</v>
      </c>
      <c r="D1424" s="26" t="s">
        <v>1468</v>
      </c>
      <c r="E1424" s="27" t="s">
        <v>1941</v>
      </c>
      <c r="F1424" s="22" t="s">
        <v>1853</v>
      </c>
      <c r="G1424" s="17" t="str">
        <f>_xlfn.XLOOKUP(D1424,[9]ALL!$C:$C,[9]ALL!$N:$N,"Tidak Ditemukan")</f>
        <v>I Gd Andika Adi Prasetya Murya</v>
      </c>
      <c r="H1424" s="18" t="str">
        <f>_xlfn.XLOOKUP(D1424,[11]sheet!$B:$B,[11]sheet!$A:$A,0)</f>
        <v>GIA16</v>
      </c>
    </row>
    <row r="1425" spans="2:8">
      <c r="B1425" s="24" t="s">
        <v>1455</v>
      </c>
      <c r="C1425" s="25" t="s">
        <v>1456</v>
      </c>
      <c r="D1425" s="26" t="s">
        <v>1469</v>
      </c>
      <c r="E1425" s="27" t="s">
        <v>1941</v>
      </c>
      <c r="F1425" s="22" t="s">
        <v>1851</v>
      </c>
      <c r="G1425" s="17" t="str">
        <f>_xlfn.XLOOKUP(D1425,[9]ALL!$C:$C,[9]ALL!$N:$N,"Tidak Ditemukan")</f>
        <v>DWIKY REZA ARDANI WINAHARA</v>
      </c>
      <c r="H1425" s="18" t="str">
        <f>_xlfn.XLOOKUP(D1425,[11]sheet!$B:$B,[11]sheet!$A:$A,0)</f>
        <v>DPS69</v>
      </c>
    </row>
    <row r="1426" spans="2:8">
      <c r="B1426" s="24" t="s">
        <v>1455</v>
      </c>
      <c r="C1426" s="25" t="s">
        <v>1456</v>
      </c>
      <c r="D1426" s="26" t="s">
        <v>1470</v>
      </c>
      <c r="E1426" s="27" t="s">
        <v>1941</v>
      </c>
      <c r="F1426" s="22" t="s">
        <v>1851</v>
      </c>
      <c r="G1426" s="17" t="str">
        <f>_xlfn.XLOOKUP(D1426,[9]ALL!$C:$C,[9]ALL!$N:$N,"Tidak Ditemukan")</f>
        <v>NI WAYAN ELSA SEPTIANA INDRIANI</v>
      </c>
      <c r="H1426" s="18" t="str">
        <f>_xlfn.XLOOKUP(D1426,[11]sheet!$B:$B,[11]sheet!$A:$A,0)</f>
        <v>DPS54</v>
      </c>
    </row>
    <row r="1427" spans="2:8">
      <c r="B1427" s="24" t="s">
        <v>1455</v>
      </c>
      <c r="C1427" s="25" t="s">
        <v>1456</v>
      </c>
      <c r="D1427" s="26" t="s">
        <v>1471</v>
      </c>
      <c r="E1427" s="27" t="s">
        <v>1941</v>
      </c>
      <c r="F1427" s="22" t="s">
        <v>1853</v>
      </c>
      <c r="G1427" s="17" t="str">
        <f>_xlfn.XLOOKUP(D1427,[9]ALL!$C:$C,[9]ALL!$N:$N,"Tidak Ditemukan")</f>
        <v>GUSTI NGURAH ARY RAKA DARMAYASA, SE.MM</v>
      </c>
      <c r="H1427" s="18" t="str">
        <f>_xlfn.XLOOKUP(D1427,[11]sheet!$B:$B,[11]sheet!$A:$A,0)</f>
        <v>GIA18</v>
      </c>
    </row>
    <row r="1428" spans="2:8">
      <c r="B1428" s="24" t="s">
        <v>1455</v>
      </c>
      <c r="C1428" s="25" t="s">
        <v>1456</v>
      </c>
      <c r="D1428" s="26" t="s">
        <v>1472</v>
      </c>
      <c r="E1428" s="27" t="s">
        <v>1941</v>
      </c>
      <c r="F1428" s="22" t="s">
        <v>1852</v>
      </c>
      <c r="G1428" s="17" t="str">
        <f>_xlfn.XLOOKUP(D1428,[9]ALL!$C:$C,[9]ALL!$N:$N,"Tidak Ditemukan")</f>
        <v>YUNAN FURQONA RAMADHANI</v>
      </c>
      <c r="H1428" s="18" t="str">
        <f>_xlfn.XLOOKUP(D1428,[11]sheet!$B:$B,[11]sheet!$A:$A,0)</f>
        <v>NRG05</v>
      </c>
    </row>
    <row r="1429" spans="2:8">
      <c r="B1429" s="24" t="s">
        <v>1455</v>
      </c>
      <c r="C1429" s="25" t="s">
        <v>1456</v>
      </c>
      <c r="D1429" s="26" t="s">
        <v>1473</v>
      </c>
      <c r="E1429" s="27" t="s">
        <v>1941</v>
      </c>
      <c r="F1429" s="22" t="s">
        <v>1851</v>
      </c>
      <c r="G1429" s="17" t="str">
        <f>_xlfn.XLOOKUP(D1429,[9]ALL!$C:$C,[9]ALL!$N:$N,"Tidak Ditemukan")</f>
        <v>KADEK DWIPA ANGGARASTRA</v>
      </c>
      <c r="H1429" s="18" t="str">
        <f>_xlfn.XLOOKUP(D1429,[11]sheet!$B:$B,[11]sheet!$A:$A,0)</f>
        <v>DPS81</v>
      </c>
    </row>
    <row r="1430" spans="2:8">
      <c r="B1430" s="24" t="s">
        <v>1455</v>
      </c>
      <c r="C1430" s="25" t="s">
        <v>1456</v>
      </c>
      <c r="D1430" s="26" t="s">
        <v>1474</v>
      </c>
      <c r="E1430" s="27" t="s">
        <v>1941</v>
      </c>
      <c r="F1430" s="22" t="s">
        <v>1853</v>
      </c>
      <c r="G1430" s="17" t="str">
        <f>_xlfn.XLOOKUP(D1430,[9]ALL!$C:$C,[9]ALL!$N:$N,"Tidak Ditemukan")</f>
        <v>I GEDE BAGUS ADI SURYAWAN , ST</v>
      </c>
      <c r="H1430" s="18" t="str">
        <f>_xlfn.XLOOKUP(D1430,[11]sheet!$B:$B,[11]sheet!$A:$A,0)</f>
        <v>MGW33</v>
      </c>
    </row>
    <row r="1431" spans="2:8">
      <c r="B1431" s="24" t="s">
        <v>1455</v>
      </c>
      <c r="C1431" s="25" t="s">
        <v>1456</v>
      </c>
      <c r="D1431" s="26" t="s">
        <v>1475</v>
      </c>
      <c r="E1431" s="27" t="s">
        <v>1941</v>
      </c>
      <c r="F1431" s="22" t="s">
        <v>1851</v>
      </c>
      <c r="G1431" s="17" t="str">
        <f>_xlfn.XLOOKUP(D1431,[9]ALL!$C:$C,[9]ALL!$N:$N,"Tidak Ditemukan")</f>
        <v>NI PUTU DEWI LASTINI</v>
      </c>
      <c r="H1431" s="18" t="str">
        <f>_xlfn.XLOOKUP(D1431,[11]sheet!$B:$B,[11]sheet!$A:$A,0)</f>
        <v>DPS79</v>
      </c>
    </row>
    <row r="1432" spans="2:8">
      <c r="B1432" s="24" t="s">
        <v>1455</v>
      </c>
      <c r="C1432" s="25" t="s">
        <v>1456</v>
      </c>
      <c r="D1432" s="26" t="s">
        <v>1476</v>
      </c>
      <c r="E1432" s="27" t="s">
        <v>1941</v>
      </c>
      <c r="F1432" s="22" t="s">
        <v>1855</v>
      </c>
      <c r="G1432" s="17" t="str">
        <f>_xlfn.XLOOKUP(D1432,[9]ALL!$C:$C,[9]ALL!$N:$N,"Tidak Ditemukan")</f>
        <v>Suhardi</v>
      </c>
      <c r="H1432" s="18" t="str">
        <f>_xlfn.XLOOKUP(D1432,[11]sheet!$B:$B,[11]sheet!$A:$A,0)</f>
        <v>PYW09</v>
      </c>
    </row>
    <row r="1433" spans="2:8">
      <c r="B1433" s="24" t="s">
        <v>1455</v>
      </c>
      <c r="C1433" s="25" t="s">
        <v>1456</v>
      </c>
      <c r="D1433" s="26" t="s">
        <v>1477</v>
      </c>
      <c r="E1433" s="27" t="s">
        <v>1941</v>
      </c>
      <c r="F1433" s="22" t="s">
        <v>1852</v>
      </c>
      <c r="G1433" s="17" t="str">
        <f>_xlfn.XLOOKUP(D1433,[9]ALL!$C:$C,[9]ALL!$N:$N,"Tidak Ditemukan")</f>
        <v>DEAR RAMOS DAMANIK</v>
      </c>
      <c r="H1433" s="18" t="str">
        <f>_xlfn.XLOOKUP(D1433,[11]sheet!$B:$B,[11]sheet!$A:$A,0)</f>
        <v>SGA13</v>
      </c>
    </row>
    <row r="1434" spans="2:8">
      <c r="B1434" s="24" t="s">
        <v>1455</v>
      </c>
      <c r="C1434" s="25" t="s">
        <v>1456</v>
      </c>
      <c r="D1434" s="26" t="s">
        <v>1478</v>
      </c>
      <c r="E1434" s="27" t="s">
        <v>1941</v>
      </c>
      <c r="F1434" s="22" t="s">
        <v>1851</v>
      </c>
      <c r="G1434" s="17" t="str">
        <f>_xlfn.XLOOKUP(D1434,[9]ALL!$C:$C,[9]ALL!$N:$N,"Tidak Ditemukan")</f>
        <v>KADEK DWIPA ANGGARASTRA</v>
      </c>
      <c r="H1434" s="18" t="str">
        <f>_xlfn.XLOOKUP(D1434,[11]sheet!$B:$B,[11]sheet!$A:$A,0)</f>
        <v>DPS59</v>
      </c>
    </row>
    <row r="1435" spans="2:8">
      <c r="B1435" s="24" t="s">
        <v>1455</v>
      </c>
      <c r="C1435" s="25" t="s">
        <v>1456</v>
      </c>
      <c r="D1435" s="26" t="s">
        <v>1479</v>
      </c>
      <c r="E1435" s="27" t="s">
        <v>1941</v>
      </c>
      <c r="F1435" s="22" t="s">
        <v>1853</v>
      </c>
      <c r="G1435" s="17" t="str">
        <f>_xlfn.XLOOKUP(D1435,[9]ALL!$C:$C,[9]ALL!$N:$N,"Tidak Ditemukan")</f>
        <v>I GEDE BAGUS ADI SURYAWAN , ST</v>
      </c>
      <c r="H1435" s="18" t="str">
        <f>_xlfn.XLOOKUP(D1435,[11]sheet!$B:$B,[11]sheet!$A:$A,0)</f>
        <v>MGW32</v>
      </c>
    </row>
    <row r="1436" spans="2:8">
      <c r="B1436" s="24" t="s">
        <v>1455</v>
      </c>
      <c r="C1436" s="25" t="s">
        <v>1456</v>
      </c>
      <c r="D1436" s="26" t="s">
        <v>1480</v>
      </c>
      <c r="E1436" s="27" t="s">
        <v>1941</v>
      </c>
      <c r="F1436" s="22" t="s">
        <v>1853</v>
      </c>
      <c r="G1436" s="17" t="str">
        <f>_xlfn.XLOOKUP(D1436,[9]ALL!$C:$C,[9]ALL!$N:$N,"Tidak Ditemukan")</f>
        <v>I GEDE BAGUS ADI SURYAWAN , ST</v>
      </c>
      <c r="H1436" s="18" t="str">
        <f>_xlfn.XLOOKUP(D1436,[11]sheet!$B:$B,[11]sheet!$A:$A,0)</f>
        <v>MGW37</v>
      </c>
    </row>
    <row r="1437" spans="2:8">
      <c r="B1437" s="24" t="s">
        <v>1455</v>
      </c>
      <c r="C1437" s="25" t="s">
        <v>1456</v>
      </c>
      <c r="D1437" s="26" t="s">
        <v>1481</v>
      </c>
      <c r="E1437" s="27" t="s">
        <v>1941</v>
      </c>
      <c r="F1437" s="22" t="s">
        <v>1855</v>
      </c>
      <c r="G1437" s="17" t="str">
        <f>_xlfn.XLOOKUP(D1437,[9]ALL!$C:$C,[9]ALL!$N:$N,"Tidak Ditemukan")</f>
        <v>Abi Hilmawan</v>
      </c>
      <c r="H1437" s="18" t="str">
        <f>_xlfn.XLOOKUP(D1437,[11]sheet!$B:$B,[11]sheet!$A:$A,0)</f>
        <v>SLO12</v>
      </c>
    </row>
    <row r="1438" spans="2:8">
      <c r="B1438" s="24" t="s">
        <v>1455</v>
      </c>
      <c r="C1438" s="25" t="s">
        <v>1456</v>
      </c>
      <c r="D1438" s="26" t="s">
        <v>1482</v>
      </c>
      <c r="E1438" s="27" t="s">
        <v>1941</v>
      </c>
      <c r="F1438" s="22" t="s">
        <v>1854</v>
      </c>
      <c r="G1438" s="17" t="str">
        <f>_xlfn.XLOOKUP(D1438,[9]ALL!$C:$C,[9]ALL!$N:$N,"Tidak Ditemukan")</f>
        <v>I KOMANG FERI INDRAJAYA</v>
      </c>
      <c r="H1438" s="18" t="str">
        <f>_xlfn.XLOOKUP(D1438,[11]sheet!$B:$B,[11]sheet!$A:$A,0)</f>
        <v>MGW30</v>
      </c>
    </row>
    <row r="1439" spans="2:8">
      <c r="B1439" s="24" t="s">
        <v>1455</v>
      </c>
      <c r="C1439" s="25" t="s">
        <v>1456</v>
      </c>
      <c r="D1439" s="26" t="s">
        <v>1483</v>
      </c>
      <c r="E1439" s="27" t="s">
        <v>1941</v>
      </c>
      <c r="F1439" s="22" t="s">
        <v>1855</v>
      </c>
      <c r="G1439" s="17" t="str">
        <f>_xlfn.XLOOKUP(D1439,[9]ALL!$C:$C,[9]ALL!$N:$N,"Tidak Ditemukan")</f>
        <v>MUHAMMAD JUMADIL</v>
      </c>
      <c r="H1439" s="18" t="str">
        <f>_xlfn.XLOOKUP(D1439,[11]sheet!$B:$B,[11]sheet!$A:$A,0)</f>
        <v>AMI17</v>
      </c>
    </row>
    <row r="1440" spans="2:8">
      <c r="B1440" s="24" t="s">
        <v>1455</v>
      </c>
      <c r="C1440" s="25" t="s">
        <v>1456</v>
      </c>
      <c r="D1440" s="26" t="s">
        <v>1484</v>
      </c>
      <c r="E1440" s="27" t="s">
        <v>1941</v>
      </c>
      <c r="F1440" s="22" t="s">
        <v>1851</v>
      </c>
      <c r="G1440" s="17" t="str">
        <f>_xlfn.XLOOKUP(D1440,[9]ALL!$C:$C,[9]ALL!$N:$N,"Tidak Ditemukan")</f>
        <v>KADEK DWIPA ANGGARASTRA</v>
      </c>
      <c r="H1440" s="18" t="str">
        <f>_xlfn.XLOOKUP(D1440,[11]sheet!$B:$B,[11]sheet!$A:$A,0)</f>
        <v>DPS66</v>
      </c>
    </row>
    <row r="1441" spans="2:8">
      <c r="B1441" s="24" t="s">
        <v>1455</v>
      </c>
      <c r="C1441" s="25" t="s">
        <v>1456</v>
      </c>
      <c r="D1441" s="26" t="s">
        <v>1485</v>
      </c>
      <c r="E1441" s="27" t="s">
        <v>1941</v>
      </c>
      <c r="F1441" s="22" t="s">
        <v>1853</v>
      </c>
      <c r="G1441" s="17" t="str">
        <f>_xlfn.XLOOKUP(D1441,[9]ALL!$C:$C,[9]ALL!$N:$N,"Tidak Ditemukan")</f>
        <v>GUSTI NGURAH ARY RAKA DARMAYASA, SE.MM</v>
      </c>
      <c r="H1441" s="18" t="str">
        <f>_xlfn.XLOOKUP(D1441,[11]sheet!$B:$B,[11]sheet!$A:$A,0)</f>
        <v>GIA14</v>
      </c>
    </row>
    <row r="1442" spans="2:8">
      <c r="B1442" s="24" t="s">
        <v>1455</v>
      </c>
      <c r="C1442" s="25" t="s">
        <v>1456</v>
      </c>
      <c r="D1442" s="26" t="s">
        <v>1486</v>
      </c>
      <c r="E1442" s="27" t="s">
        <v>1941</v>
      </c>
      <c r="F1442" s="22" t="s">
        <v>1851</v>
      </c>
      <c r="G1442" s="17" t="str">
        <f>_xlfn.XLOOKUP(D1442,[9]ALL!$C:$C,[9]ALL!$N:$N,"Tidak Ditemukan")</f>
        <v>DWIKY REZA ARDANI WINAHARA</v>
      </c>
      <c r="H1442" s="18" t="str">
        <f>_xlfn.XLOOKUP(D1442,[11]sheet!$B:$B,[11]sheet!$A:$A,0)</f>
        <v>DPS68</v>
      </c>
    </row>
    <row r="1443" spans="2:8">
      <c r="B1443" s="24" t="s">
        <v>1455</v>
      </c>
      <c r="C1443" s="25" t="s">
        <v>1456</v>
      </c>
      <c r="D1443" s="26" t="s">
        <v>1487</v>
      </c>
      <c r="E1443" s="27" t="s">
        <v>1941</v>
      </c>
      <c r="F1443" s="22" t="s">
        <v>1851</v>
      </c>
      <c r="G1443" s="17" t="str">
        <f>_xlfn.XLOOKUP(D1443,[9]ALL!$C:$C,[9]ALL!$N:$N,"Tidak Ditemukan")</f>
        <v>NI WAYAN ELSA SEPTIANA INDRIANI</v>
      </c>
      <c r="H1443" s="18" t="str">
        <f>_xlfn.XLOOKUP(D1443,[11]sheet!$B:$B,[11]sheet!$A:$A,0)</f>
        <v>DPS53</v>
      </c>
    </row>
    <row r="1444" spans="2:8">
      <c r="B1444" s="24" t="s">
        <v>1455</v>
      </c>
      <c r="C1444" s="25" t="s">
        <v>1456</v>
      </c>
      <c r="D1444" s="26" t="s">
        <v>1488</v>
      </c>
      <c r="E1444" s="27" t="s">
        <v>1941</v>
      </c>
      <c r="F1444" s="22" t="s">
        <v>1853</v>
      </c>
      <c r="G1444" s="17" t="str">
        <f>_xlfn.XLOOKUP(D1444,[9]ALL!$C:$C,[9]ALL!$N:$N,"Tidak Ditemukan")</f>
        <v>GUSTI NGURAH ARY RAKA DARMAYASA, SE.MM</v>
      </c>
      <c r="H1444" s="18" t="str">
        <f>_xlfn.XLOOKUP(D1444,[11]sheet!$B:$B,[11]sheet!$A:$A,0)</f>
        <v>GIA09</v>
      </c>
    </row>
    <row r="1445" spans="2:8">
      <c r="B1445" s="24" t="s">
        <v>1455</v>
      </c>
      <c r="C1445" s="25" t="s">
        <v>1456</v>
      </c>
      <c r="D1445" s="26" t="s">
        <v>1489</v>
      </c>
      <c r="E1445" s="27" t="s">
        <v>1941</v>
      </c>
      <c r="F1445" s="22" t="s">
        <v>1853</v>
      </c>
      <c r="G1445" s="17" t="str">
        <f>_xlfn.XLOOKUP(D1445,[9]ALL!$C:$C,[9]ALL!$N:$N,"Tidak Ditemukan")</f>
        <v>GUSTI NGURAH ARY RAKA DARMAYASA, SE.MM</v>
      </c>
      <c r="H1445" s="18" t="str">
        <f>_xlfn.XLOOKUP(D1445,[11]sheet!$B:$B,[11]sheet!$A:$A,0)</f>
        <v>GIA11</v>
      </c>
    </row>
    <row r="1446" spans="2:8">
      <c r="B1446" s="24" t="s">
        <v>1455</v>
      </c>
      <c r="C1446" s="25" t="s">
        <v>1456</v>
      </c>
      <c r="D1446" s="26" t="s">
        <v>1490</v>
      </c>
      <c r="E1446" s="27" t="s">
        <v>1941</v>
      </c>
      <c r="F1446" s="22" t="s">
        <v>1851</v>
      </c>
      <c r="G1446" s="17" t="str">
        <f>_xlfn.XLOOKUP(D1446,[9]ALL!$C:$C,[9]ALL!$N:$N,"Tidak Ditemukan")</f>
        <v>NI WAYAN ELSA SEPTIANA INDRIANI</v>
      </c>
      <c r="H1446" s="18" t="str">
        <f>_xlfn.XLOOKUP(D1446,[11]sheet!$B:$B,[11]sheet!$A:$A,0)</f>
        <v>DPS52</v>
      </c>
    </row>
    <row r="1447" spans="2:8">
      <c r="B1447" s="24" t="s">
        <v>1455</v>
      </c>
      <c r="C1447" s="25" t="s">
        <v>1456</v>
      </c>
      <c r="D1447" s="26" t="s">
        <v>1491</v>
      </c>
      <c r="E1447" s="27" t="s">
        <v>1941</v>
      </c>
      <c r="F1447" s="22" t="s">
        <v>1851</v>
      </c>
      <c r="G1447" s="17" t="str">
        <f>_xlfn.XLOOKUP(D1447,[9]ALL!$C:$C,[9]ALL!$N:$N,"Tidak Ditemukan")</f>
        <v>KADEK DWIPA ANGGARASTRA</v>
      </c>
      <c r="H1447" s="18" t="str">
        <f>_xlfn.XLOOKUP(D1447,[11]sheet!$B:$B,[11]sheet!$A:$A,0)</f>
        <v>DPS05</v>
      </c>
    </row>
    <row r="1448" spans="2:8">
      <c r="B1448" s="24" t="s">
        <v>1455</v>
      </c>
      <c r="C1448" s="25" t="s">
        <v>1456</v>
      </c>
      <c r="D1448" s="26" t="s">
        <v>1492</v>
      </c>
      <c r="E1448" s="27" t="s">
        <v>1916</v>
      </c>
      <c r="F1448" s="22" t="s">
        <v>1855</v>
      </c>
      <c r="G1448" s="17" t="str">
        <f>_xlfn.XLOOKUP(D1448,[9]ALL!$C:$C,[9]ALL!$N:$N,"Tidak Ditemukan")</f>
        <v>MUHAMMAD TONY NUGRAHA</v>
      </c>
      <c r="H1448" s="18" t="str">
        <f>_xlfn.XLOOKUP(D1448,[11]sheet!$B:$B,[11]sheet!$A:$A,0)</f>
        <v>TAN03</v>
      </c>
    </row>
    <row r="1449" spans="2:8">
      <c r="B1449" s="24" t="s">
        <v>1455</v>
      </c>
      <c r="C1449" s="25" t="s">
        <v>1456</v>
      </c>
      <c r="D1449" s="26" t="s">
        <v>1493</v>
      </c>
      <c r="E1449" s="27" t="s">
        <v>1916</v>
      </c>
      <c r="F1449" s="22" t="s">
        <v>1855</v>
      </c>
      <c r="G1449" s="17" t="str">
        <f>_xlfn.XLOOKUP(D1449,[9]ALL!$C:$C,[9]ALL!$N:$N,"Tidak Ditemukan")</f>
        <v>Abi Hilmawan</v>
      </c>
      <c r="H1449" s="18" t="str">
        <f>_xlfn.XLOOKUP(D1449,[11]sheet!$B:$B,[11]sheet!$A:$A,0)</f>
        <v>SLO02B</v>
      </c>
    </row>
    <row r="1450" spans="2:8">
      <c r="B1450" s="24" t="s">
        <v>1455</v>
      </c>
      <c r="C1450" s="25" t="s">
        <v>1456</v>
      </c>
      <c r="D1450" s="26" t="s">
        <v>1494</v>
      </c>
      <c r="E1450" s="27" t="s">
        <v>1916</v>
      </c>
      <c r="F1450" s="22" t="s">
        <v>1856</v>
      </c>
      <c r="G1450" s="17" t="str">
        <f>_xlfn.XLOOKUP(D1450,[9]ALL!$C:$C,[9]ALL!$N:$N,"Tidak Ditemukan")</f>
        <v>CICI TRISNAWATI NGGILLI</v>
      </c>
      <c r="H1450" s="18" t="str">
        <f>_xlfn.XLOOKUP(D1450,[11]sheet!$B:$B,[11]sheet!$A:$A,0)</f>
        <v>TCABU021</v>
      </c>
    </row>
    <row r="1451" spans="2:8">
      <c r="B1451" s="24" t="s">
        <v>1455</v>
      </c>
      <c r="C1451" s="25" t="s">
        <v>1456</v>
      </c>
      <c r="D1451" s="26" t="s">
        <v>1495</v>
      </c>
      <c r="E1451" s="27" t="s">
        <v>1916</v>
      </c>
      <c r="F1451" s="22" t="s">
        <v>1856</v>
      </c>
      <c r="G1451" s="17" t="str">
        <f>_xlfn.XLOOKUP(D1451,[9]ALL!$C:$C,[9]ALL!$N:$N,"Tidak Ditemukan")</f>
        <v>PETRUS TRIMULIA WANGGA DALA</v>
      </c>
      <c r="H1451" s="18" t="str">
        <f>_xlfn.XLOOKUP(D1451,[11]sheet!$B:$B,[11]sheet!$A:$A,0)</f>
        <v>LKA05</v>
      </c>
    </row>
    <row r="1452" spans="2:8">
      <c r="B1452" s="24" t="s">
        <v>1455</v>
      </c>
      <c r="C1452" s="25" t="s">
        <v>1456</v>
      </c>
      <c r="D1452" s="26" t="s">
        <v>1496</v>
      </c>
      <c r="E1452" s="27" t="s">
        <v>1916</v>
      </c>
      <c r="F1452" s="22" t="s">
        <v>1857</v>
      </c>
      <c r="G1452" s="17" t="str">
        <f>_xlfn.XLOOKUP(D1452,[9]ALL!$C:$C,[9]ALL!$N:$N,"Tidak Ditemukan")</f>
        <v>SYARIFUDDIN</v>
      </c>
      <c r="H1452" s="18" t="str">
        <f>_xlfn.XLOOKUP(D1452,[11]sheet!$B:$B,[11]sheet!$A:$A,0)</f>
        <v>WHO13</v>
      </c>
    </row>
    <row r="1453" spans="2:8">
      <c r="B1453" s="24" t="s">
        <v>1455</v>
      </c>
      <c r="C1453" s="25" t="s">
        <v>1456</v>
      </c>
      <c r="D1453" s="26" t="s">
        <v>1497</v>
      </c>
      <c r="E1453" s="27" t="s">
        <v>1916</v>
      </c>
      <c r="F1453" s="22" t="s">
        <v>1855</v>
      </c>
      <c r="G1453" s="17" t="str">
        <f>_xlfn.XLOOKUP(D1453,[9]ALL!$C:$C,[9]ALL!$N:$N,"Tidak Ditemukan")</f>
        <v>Suhardi</v>
      </c>
      <c r="H1453" s="18" t="str">
        <f>_xlfn.XLOOKUP(D1453,[11]sheet!$B:$B,[11]sheet!$A:$A,0)</f>
        <v>PYW07A</v>
      </c>
    </row>
    <row r="1454" spans="2:8">
      <c r="B1454" s="24" t="s">
        <v>1455</v>
      </c>
      <c r="C1454" s="25" t="s">
        <v>1456</v>
      </c>
      <c r="D1454" s="26" t="s">
        <v>1498</v>
      </c>
      <c r="E1454" s="27" t="s">
        <v>1916</v>
      </c>
      <c r="F1454" s="22" t="s">
        <v>1857</v>
      </c>
      <c r="G1454" s="17" t="str">
        <f>_xlfn.XLOOKUP(D1454,[9]ALL!$C:$C,[9]ALL!$N:$N,"Tidak Ditemukan")</f>
        <v>M. SALAHUDIN</v>
      </c>
      <c r="H1454" s="18" t="str">
        <f>_xlfn.XLOOKUP(D1454,[11]sheet!$B:$B,[11]sheet!$A:$A,0)</f>
        <v>DPU07</v>
      </c>
    </row>
    <row r="1455" spans="2:8">
      <c r="B1455" s="24" t="s">
        <v>1455</v>
      </c>
      <c r="C1455" s="25" t="s">
        <v>1456</v>
      </c>
      <c r="D1455" s="26" t="s">
        <v>1499</v>
      </c>
      <c r="E1455" s="27" t="s">
        <v>1916</v>
      </c>
      <c r="F1455" s="22" t="s">
        <v>1855</v>
      </c>
      <c r="G1455" s="17" t="str">
        <f>_xlfn.XLOOKUP(D1455,[9]ALL!$C:$C,[9]ALL!$N:$N,"Tidak Ditemukan")</f>
        <v>Abi Hilmawan</v>
      </c>
      <c r="H1455" s="18" t="str">
        <f>_xlfn.XLOOKUP(D1455,[11]sheet!$B:$B,[11]sheet!$A:$A,0)</f>
        <v>SLO08A</v>
      </c>
    </row>
    <row r="1456" spans="2:8">
      <c r="B1456" s="24" t="s">
        <v>1455</v>
      </c>
      <c r="C1456" s="25" t="s">
        <v>1456</v>
      </c>
      <c r="D1456" s="26" t="s">
        <v>1500</v>
      </c>
      <c r="E1456" s="27" t="s">
        <v>1916</v>
      </c>
      <c r="F1456" s="22" t="s">
        <v>1857</v>
      </c>
      <c r="G1456" s="17" t="str">
        <f>_xlfn.XLOOKUP(D1456,[9]ALL!$C:$C,[9]ALL!$N:$N,"Tidak Ditemukan")</f>
        <v>RITA HERMAWATI</v>
      </c>
      <c r="H1456" s="18" t="str">
        <f>_xlfn.XLOOKUP(D1456,[11]sheet!$B:$B,[11]sheet!$A:$A,0)</f>
        <v>TAW05</v>
      </c>
    </row>
    <row r="1457" spans="2:8">
      <c r="B1457" s="24" t="s">
        <v>1455</v>
      </c>
      <c r="C1457" s="25" t="s">
        <v>1456</v>
      </c>
      <c r="D1457" s="26" t="s">
        <v>1501</v>
      </c>
      <c r="E1457" s="27" t="s">
        <v>1916</v>
      </c>
      <c r="F1457" s="22" t="s">
        <v>1857</v>
      </c>
      <c r="G1457" s="17" t="str">
        <f>_xlfn.XLOOKUP(D1457,[9]ALL!$C:$C,[9]ALL!$N:$N,"Tidak Ditemukan")</f>
        <v>DENI SUSATYO</v>
      </c>
      <c r="H1457" s="18" t="str">
        <f>_xlfn.XLOOKUP(D1457,[11]sheet!$B:$B,[11]sheet!$A:$A,0)</f>
        <v>SWW10</v>
      </c>
    </row>
    <row r="1458" spans="2:8">
      <c r="B1458" s="24" t="s">
        <v>1455</v>
      </c>
      <c r="C1458" s="25" t="s">
        <v>1456</v>
      </c>
      <c r="D1458" s="26" t="s">
        <v>1502</v>
      </c>
      <c r="E1458" s="27" t="s">
        <v>1916</v>
      </c>
      <c r="F1458" s="22" t="s">
        <v>1855</v>
      </c>
      <c r="G1458" s="17" t="str">
        <f>_xlfn.XLOOKUP(D1458,[9]ALL!$C:$C,[9]ALL!$N:$N,"Tidak Ditemukan")</f>
        <v>MUHAMMAD TONY NUGRAHA</v>
      </c>
      <c r="H1458" s="18" t="str">
        <f>_xlfn.XLOOKUP(D1458,[11]sheet!$B:$B,[11]sheet!$A:$A,0)</f>
        <v>GER05</v>
      </c>
    </row>
    <row r="1459" spans="2:8">
      <c r="B1459" s="24" t="s">
        <v>1455</v>
      </c>
      <c r="C1459" s="25" t="s">
        <v>1456</v>
      </c>
      <c r="D1459" s="26" t="s">
        <v>1503</v>
      </c>
      <c r="E1459" s="27" t="s">
        <v>1916</v>
      </c>
      <c r="F1459" s="22" t="s">
        <v>1855</v>
      </c>
      <c r="G1459" s="17" t="str">
        <f>_xlfn.XLOOKUP(D1459,[9]ALL!$C:$C,[9]ALL!$N:$N,"Tidak Ditemukan")</f>
        <v>MUHAMMAD JUMADIL</v>
      </c>
      <c r="H1459" s="18" t="str">
        <f>_xlfn.XLOOKUP(D1459,[11]sheet!$B:$B,[11]sheet!$A:$A,0)</f>
        <v>AMI15</v>
      </c>
    </row>
    <row r="1460" spans="2:8">
      <c r="B1460" s="24" t="s">
        <v>1455</v>
      </c>
      <c r="C1460" s="25" t="s">
        <v>1456</v>
      </c>
      <c r="D1460" s="26" t="s">
        <v>1504</v>
      </c>
      <c r="E1460" s="27" t="s">
        <v>1916</v>
      </c>
      <c r="F1460" s="22" t="s">
        <v>1856</v>
      </c>
      <c r="G1460" s="17" t="str">
        <f>_xlfn.XLOOKUP(D1460,[9]ALL!$C:$C,[9]ALL!$N:$N,"Tidak Ditemukan")</f>
        <v>EKAYASA EBENHAEZER SANDY KALLA</v>
      </c>
      <c r="H1460" s="18" t="str">
        <f>_xlfn.XLOOKUP(D1460,[11]sheet!$B:$B,[11]sheet!$A:$A,0)</f>
        <v>KOE11</v>
      </c>
    </row>
    <row r="1461" spans="2:8">
      <c r="B1461" s="24" t="s">
        <v>1455</v>
      </c>
      <c r="C1461" s="25" t="s">
        <v>1456</v>
      </c>
      <c r="D1461" s="26" t="s">
        <v>1505</v>
      </c>
      <c r="E1461" s="27" t="s">
        <v>1916</v>
      </c>
      <c r="F1461" s="22" t="s">
        <v>1856</v>
      </c>
      <c r="G1461" s="17" t="str">
        <f>_xlfn.XLOOKUP(D1461,[9]ALL!$C:$C,[9]ALL!$N:$N,"Tidak Ditemukan")</f>
        <v>CICI TRISNAWATI NGGILLI</v>
      </c>
      <c r="H1461" s="18" t="str">
        <f>_xlfn.XLOOKUP(D1461,[11]sheet!$B:$B,[11]sheet!$A:$A,0)</f>
        <v>ABU01</v>
      </c>
    </row>
    <row r="1462" spans="2:8">
      <c r="B1462" s="24" t="s">
        <v>1455</v>
      </c>
      <c r="C1462" s="25" t="s">
        <v>1456</v>
      </c>
      <c r="D1462" s="26" t="s">
        <v>1506</v>
      </c>
      <c r="E1462" s="27" t="s">
        <v>1916</v>
      </c>
      <c r="F1462" s="22" t="s">
        <v>1856</v>
      </c>
      <c r="G1462" s="17" t="str">
        <f>_xlfn.XLOOKUP(D1462,[9]ALL!$C:$C,[9]ALL!$N:$N,"Tidak Ditemukan")</f>
        <v>ALOYSIUS RIWANTO</v>
      </c>
      <c r="H1462" s="18" t="str">
        <f>_xlfn.XLOOKUP(D1462,[11]sheet!$B:$B,[11]sheet!$A:$A,0)</f>
        <v>BOR01</v>
      </c>
    </row>
    <row r="1463" spans="2:8">
      <c r="B1463" s="24" t="s">
        <v>1455</v>
      </c>
      <c r="C1463" s="25" t="s">
        <v>1456</v>
      </c>
      <c r="D1463" s="26" t="s">
        <v>1507</v>
      </c>
      <c r="E1463" s="27" t="s">
        <v>1916</v>
      </c>
      <c r="F1463" s="22" t="s">
        <v>1857</v>
      </c>
      <c r="G1463" s="17" t="str">
        <f>_xlfn.XLOOKUP(D1463,[9]ALL!$C:$C,[9]ALL!$N:$N,"Tidak Ditemukan")</f>
        <v>SYARIFUDDIN</v>
      </c>
      <c r="H1463" s="18" t="str">
        <f>_xlfn.XLOOKUP(D1463,[11]sheet!$B:$B,[11]sheet!$A:$A,0)</f>
        <v>WHO01</v>
      </c>
    </row>
    <row r="1464" spans="2:8">
      <c r="B1464" s="24" t="s">
        <v>1455</v>
      </c>
      <c r="C1464" s="25" t="s">
        <v>1456</v>
      </c>
      <c r="D1464" s="26" t="s">
        <v>1508</v>
      </c>
      <c r="E1464" s="27" t="s">
        <v>1916</v>
      </c>
      <c r="F1464" s="22" t="s">
        <v>1856</v>
      </c>
      <c r="G1464" s="17" t="str">
        <f>_xlfn.XLOOKUP(D1464,[9]ALL!$C:$C,[9]ALL!$N:$N,"Tidak Ditemukan")</f>
        <v>CICI TRISNAWATI NGGILLI</v>
      </c>
      <c r="H1464" s="18" t="str">
        <f>_xlfn.XLOOKUP(D1464,[11]sheet!$B:$B,[11]sheet!$A:$A,0)</f>
        <v>KEF01</v>
      </c>
    </row>
    <row r="1465" spans="2:8">
      <c r="B1465" s="24" t="s">
        <v>1455</v>
      </c>
      <c r="C1465" s="25" t="s">
        <v>1456</v>
      </c>
      <c r="D1465" s="26" t="s">
        <v>1509</v>
      </c>
      <c r="E1465" s="27" t="s">
        <v>1916</v>
      </c>
      <c r="F1465" s="22" t="s">
        <v>1856</v>
      </c>
      <c r="G1465" s="17" t="str">
        <f>_xlfn.XLOOKUP(D1465,[9]ALL!$C:$C,[9]ALL!$N:$N,"Tidak Ditemukan")</f>
        <v>CICI TRISNAWATI NGGILLI</v>
      </c>
      <c r="H1465" s="18" t="str">
        <f>_xlfn.XLOOKUP(D1465,[11]sheet!$B:$B,[11]sheet!$A:$A,0)</f>
        <v>BET01</v>
      </c>
    </row>
    <row r="1466" spans="2:8">
      <c r="B1466" s="24" t="s">
        <v>1455</v>
      </c>
      <c r="C1466" s="25" t="s">
        <v>1456</v>
      </c>
      <c r="D1466" s="26" t="s">
        <v>1510</v>
      </c>
      <c r="E1466" s="27" t="s">
        <v>1916</v>
      </c>
      <c r="F1466" s="22" t="s">
        <v>1856</v>
      </c>
      <c r="G1466" s="17" t="str">
        <f>_xlfn.XLOOKUP(D1466,[9]ALL!$C:$C,[9]ALL!$N:$N,"Tidak Ditemukan")</f>
        <v>PETRUS TRIMULIA WANGGA DALA</v>
      </c>
      <c r="H1466" s="18" t="str">
        <f>_xlfn.XLOOKUP(D1466,[11]sheet!$B:$B,[11]sheet!$A:$A,0)</f>
        <v>ENE01</v>
      </c>
    </row>
    <row r="1467" spans="2:8">
      <c r="B1467" s="24" t="s">
        <v>1455</v>
      </c>
      <c r="C1467" s="25" t="s">
        <v>1456</v>
      </c>
      <c r="D1467" s="26" t="s">
        <v>1511</v>
      </c>
      <c r="E1467" s="27" t="s">
        <v>1916</v>
      </c>
      <c r="F1467" s="22" t="s">
        <v>1855</v>
      </c>
      <c r="G1467" s="17" t="str">
        <f>_xlfn.XLOOKUP(D1467,[9]ALL!$C:$C,[9]ALL!$N:$N,"Tidak Ditemukan")</f>
        <v>Abi Hilmawan</v>
      </c>
      <c r="H1467" s="18" t="str">
        <f>_xlfn.XLOOKUP(D1467,[11]sheet!$B:$B,[11]sheet!$A:$A,0)</f>
        <v>SLO01</v>
      </c>
    </row>
    <row r="1468" spans="2:8">
      <c r="B1468" s="24" t="s">
        <v>1455</v>
      </c>
      <c r="C1468" s="25" t="s">
        <v>1456</v>
      </c>
      <c r="D1468" s="26" t="s">
        <v>1512</v>
      </c>
      <c r="E1468" s="27" t="s">
        <v>1916</v>
      </c>
      <c r="F1468" s="22" t="s">
        <v>1856</v>
      </c>
      <c r="G1468" s="17" t="str">
        <f>_xlfn.XLOOKUP(D1468,[9]ALL!$C:$C,[9]ALL!$N:$N,"Tidak Ditemukan")</f>
        <v>CHINDY BIRE</v>
      </c>
      <c r="H1468" s="18" t="str">
        <f>_xlfn.XLOOKUP(D1468,[11]sheet!$B:$B,[11]sheet!$A:$A,0)</f>
        <v>OEL01</v>
      </c>
    </row>
    <row r="1469" spans="2:8">
      <c r="B1469" s="24" t="s">
        <v>1455</v>
      </c>
      <c r="C1469" s="25" t="s">
        <v>1456</v>
      </c>
      <c r="D1469" s="26" t="s">
        <v>1513</v>
      </c>
      <c r="E1469" s="27" t="s">
        <v>1916</v>
      </c>
      <c r="F1469" s="22" t="s">
        <v>1856</v>
      </c>
      <c r="G1469" s="17" t="str">
        <f>_xlfn.XLOOKUP(D1469,[9]ALL!$C:$C,[9]ALL!$N:$N,"Tidak Ditemukan")</f>
        <v>MANAHAN SIMATUPANG SIBURIAN</v>
      </c>
      <c r="H1469" s="18" t="str">
        <f>_xlfn.XLOOKUP(D1469,[11]sheet!$B:$B,[11]sheet!$A:$A,0)</f>
        <v>KOE10</v>
      </c>
    </row>
    <row r="1470" spans="2:8">
      <c r="B1470" s="24" t="s">
        <v>1455</v>
      </c>
      <c r="C1470" s="25" t="s">
        <v>1456</v>
      </c>
      <c r="D1470" s="26" t="s">
        <v>1514</v>
      </c>
      <c r="E1470" s="27" t="s">
        <v>1916</v>
      </c>
      <c r="F1470" s="22" t="s">
        <v>1856</v>
      </c>
      <c r="G1470" s="17" t="str">
        <f>_xlfn.XLOOKUP(D1470,[9]ALL!$C:$C,[9]ALL!$N:$N,"Tidak Ditemukan")</f>
        <v>ADRIAN ALFANDION BENU</v>
      </c>
      <c r="H1470" s="18" t="str">
        <f>_xlfn.XLOOKUP(D1470,[11]sheet!$B:$B,[11]sheet!$A:$A,0)</f>
        <v>KOE08</v>
      </c>
    </row>
    <row r="1471" spans="2:8">
      <c r="B1471" s="24" t="s">
        <v>1455</v>
      </c>
      <c r="C1471" s="25" t="s">
        <v>1456</v>
      </c>
      <c r="D1471" s="26" t="s">
        <v>1515</v>
      </c>
      <c r="E1471" s="27" t="s">
        <v>1916</v>
      </c>
      <c r="F1471" s="22" t="s">
        <v>1855</v>
      </c>
      <c r="G1471" s="17" t="str">
        <f>_xlfn.XLOOKUP(D1471,[9]ALL!$C:$C,[9]ALL!$N:$N,"Tidak Ditemukan")</f>
        <v>MUHAMMAD JUMADIL</v>
      </c>
      <c r="H1471" s="18" t="str">
        <f>_xlfn.XLOOKUP(D1471,[11]sheet!$B:$B,[11]sheet!$A:$A,0)</f>
        <v>AMI10</v>
      </c>
    </row>
    <row r="1472" spans="2:8">
      <c r="B1472" s="24" t="s">
        <v>1455</v>
      </c>
      <c r="C1472" s="25" t="s">
        <v>1456</v>
      </c>
      <c r="D1472" s="26" t="s">
        <v>1516</v>
      </c>
      <c r="E1472" s="27" t="s">
        <v>1916</v>
      </c>
      <c r="F1472" s="22" t="s">
        <v>1855</v>
      </c>
      <c r="G1472" s="17" t="str">
        <f>_xlfn.XLOOKUP(D1472,[9]ALL!$C:$C,[9]ALL!$N:$N,"Tidak Ditemukan")</f>
        <v>MUHAMMAD JUMADIL</v>
      </c>
      <c r="H1472" s="18" t="str">
        <f>_xlfn.XLOOKUP(D1472,[11]sheet!$B:$B,[11]sheet!$A:$A,0)</f>
        <v>AMI06</v>
      </c>
    </row>
    <row r="1473" spans="2:8">
      <c r="B1473" s="24" t="s">
        <v>1455</v>
      </c>
      <c r="C1473" s="25" t="s">
        <v>1456</v>
      </c>
      <c r="D1473" s="26" t="s">
        <v>1517</v>
      </c>
      <c r="E1473" s="27" t="s">
        <v>1916</v>
      </c>
      <c r="F1473" s="22" t="s">
        <v>1855</v>
      </c>
      <c r="G1473" s="17" t="str">
        <f>_xlfn.XLOOKUP(D1473,[9]ALL!$C:$C,[9]ALL!$N:$N,"Tidak Ditemukan")</f>
        <v>MUHAMMAD JUMADIL</v>
      </c>
      <c r="H1473" s="18" t="str">
        <f>_xlfn.XLOOKUP(D1473,[11]sheet!$B:$B,[11]sheet!$A:$A,0)</f>
        <v>AMI12</v>
      </c>
    </row>
    <row r="1474" spans="2:8">
      <c r="B1474" s="24" t="s">
        <v>1455</v>
      </c>
      <c r="C1474" s="25" t="s">
        <v>1456</v>
      </c>
      <c r="D1474" s="26" t="s">
        <v>1518</v>
      </c>
      <c r="E1474" s="27" t="s">
        <v>1916</v>
      </c>
      <c r="F1474" s="22" t="s">
        <v>1856</v>
      </c>
      <c r="G1474" s="17" t="str">
        <f>_xlfn.XLOOKUP(D1474,[9]ALL!$C:$C,[9]ALL!$N:$N,"Tidak Ditemukan")</f>
        <v>CHINDY BIRE</v>
      </c>
      <c r="H1474" s="18" t="str">
        <f>_xlfn.XLOOKUP(D1474,[11]sheet!$B:$B,[11]sheet!$A:$A,0)</f>
        <v>BAA01</v>
      </c>
    </row>
    <row r="1475" spans="2:8">
      <c r="B1475" s="24" t="s">
        <v>1455</v>
      </c>
      <c r="C1475" s="25" t="s">
        <v>1456</v>
      </c>
      <c r="D1475" s="26" t="s">
        <v>1519</v>
      </c>
      <c r="E1475" s="27" t="s">
        <v>1916</v>
      </c>
      <c r="F1475" s="22" t="s">
        <v>1856</v>
      </c>
      <c r="G1475" s="17" t="str">
        <f>_xlfn.XLOOKUP(D1475,[9]ALL!$C:$C,[9]ALL!$N:$N,"Tidak Ditemukan")</f>
        <v>JUNEIDI ANDRI MANDALA</v>
      </c>
      <c r="H1475" s="18" t="str">
        <f>_xlfn.XLOOKUP(D1475,[11]sheet!$B:$B,[11]sheet!$A:$A,0)</f>
        <v>KOE03</v>
      </c>
    </row>
    <row r="1476" spans="2:8">
      <c r="B1476" s="24" t="s">
        <v>1455</v>
      </c>
      <c r="C1476" s="25" t="s">
        <v>1456</v>
      </c>
      <c r="D1476" s="26" t="s">
        <v>1520</v>
      </c>
      <c r="E1476" s="27" t="s">
        <v>1916</v>
      </c>
      <c r="F1476" s="22" t="s">
        <v>1856</v>
      </c>
      <c r="G1476" s="17" t="str">
        <f>_xlfn.XLOOKUP(D1476,[9]ALL!$C:$C,[9]ALL!$N:$N,"Tidak Ditemukan")</f>
        <v>FELIX DEMASIUS FOENAY</v>
      </c>
      <c r="H1476" s="18" t="str">
        <f>_xlfn.XLOOKUP(D1476,[11]sheet!$B:$B,[11]sheet!$A:$A,0)</f>
        <v>KOE01</v>
      </c>
    </row>
    <row r="1477" spans="2:8">
      <c r="B1477" s="24" t="s">
        <v>1455</v>
      </c>
      <c r="C1477" s="25" t="s">
        <v>1456</v>
      </c>
      <c r="D1477" s="26" t="s">
        <v>1521</v>
      </c>
      <c r="E1477" s="27" t="s">
        <v>1916</v>
      </c>
      <c r="F1477" s="22" t="s">
        <v>1855</v>
      </c>
      <c r="G1477" s="17" t="str">
        <f>_xlfn.XLOOKUP(D1477,[9]ALL!$C:$C,[9]ALL!$N:$N,"Tidak Ditemukan")</f>
        <v>MUHAMMAD JUMADIL</v>
      </c>
      <c r="H1477" s="18" t="str">
        <f>_xlfn.XLOOKUP(D1477,[11]sheet!$B:$B,[11]sheet!$A:$A,0)</f>
        <v>AMI01</v>
      </c>
    </row>
    <row r="1478" spans="2:8">
      <c r="B1478" s="24" t="s">
        <v>1455</v>
      </c>
      <c r="C1478" s="25" t="s">
        <v>1456</v>
      </c>
      <c r="D1478" s="26" t="s">
        <v>1522</v>
      </c>
      <c r="E1478" s="27" t="s">
        <v>1916</v>
      </c>
      <c r="F1478" s="22" t="s">
        <v>1856</v>
      </c>
      <c r="G1478" s="17" t="str">
        <f>_xlfn.XLOOKUP(D1478,[9]ALL!$C:$C,[9]ALL!$N:$N,"Tidak Ditemukan")</f>
        <v>ARMIYATI BULU</v>
      </c>
      <c r="H1478" s="18" t="str">
        <f>_xlfn.XLOOKUP(D1478,[11]sheet!$B:$B,[11]sheet!$A:$A,0)</f>
        <v>WBK01</v>
      </c>
    </row>
    <row r="1479" spans="2:8">
      <c r="B1479" s="24" t="s">
        <v>1455</v>
      </c>
      <c r="C1479" s="25" t="s">
        <v>1456</v>
      </c>
      <c r="D1479" s="26" t="s">
        <v>1523</v>
      </c>
      <c r="E1479" s="27" t="s">
        <v>1916</v>
      </c>
      <c r="F1479" s="22" t="s">
        <v>1856</v>
      </c>
      <c r="G1479" s="17" t="str">
        <f>_xlfn.XLOOKUP(D1479,[9]ALL!$C:$C,[9]ALL!$N:$N,"Tidak Ditemukan")</f>
        <v>PETRUS TRIMULIA WANGGA DALA</v>
      </c>
      <c r="H1479" s="18" t="str">
        <f>_xlfn.XLOOKUP(D1479,[11]sheet!$B:$B,[11]sheet!$A:$A,0)</f>
        <v>MOF01</v>
      </c>
    </row>
    <row r="1480" spans="2:8">
      <c r="B1480" s="24" t="s">
        <v>1455</v>
      </c>
      <c r="C1480" s="25" t="s">
        <v>1456</v>
      </c>
      <c r="D1480" s="26" t="s">
        <v>1524</v>
      </c>
      <c r="E1480" s="27" t="s">
        <v>1916</v>
      </c>
      <c r="F1480" s="22" t="s">
        <v>1856</v>
      </c>
      <c r="G1480" s="17" t="str">
        <f>_xlfn.XLOOKUP(D1480,[9]ALL!$C:$C,[9]ALL!$N:$N,"Tidak Ditemukan")</f>
        <v>CICI TRISNAWATI NGGILLI</v>
      </c>
      <c r="H1480" s="18" t="str">
        <f>_xlfn.XLOOKUP(D1480,[11]sheet!$B:$B,[11]sheet!$A:$A,0)</f>
        <v>SOE01</v>
      </c>
    </row>
    <row r="1481" spans="2:8">
      <c r="B1481" s="24" t="s">
        <v>1455</v>
      </c>
      <c r="C1481" s="25" t="s">
        <v>1456</v>
      </c>
      <c r="D1481" s="26" t="s">
        <v>1525</v>
      </c>
      <c r="E1481" s="27" t="s">
        <v>1916</v>
      </c>
      <c r="F1481" s="22" t="s">
        <v>1855</v>
      </c>
      <c r="G1481" s="17" t="str">
        <f>_xlfn.XLOOKUP(D1481,[9]ALL!$C:$C,[9]ALL!$N:$N,"Tidak Ditemukan")</f>
        <v>MUHAMMAD JUMADIL</v>
      </c>
      <c r="H1481" s="18" t="str">
        <f>_xlfn.XLOOKUP(D1481,[11]sheet!$B:$B,[11]sheet!$A:$A,0)</f>
        <v>AMI888</v>
      </c>
    </row>
    <row r="1482" spans="2:8">
      <c r="B1482" s="24" t="s">
        <v>1455</v>
      </c>
      <c r="C1482" s="25" t="s">
        <v>1456</v>
      </c>
      <c r="D1482" s="26" t="s">
        <v>1526</v>
      </c>
      <c r="E1482" s="27" t="s">
        <v>1916</v>
      </c>
      <c r="F1482" s="22" t="s">
        <v>1856</v>
      </c>
      <c r="G1482" s="17" t="str">
        <f>_xlfn.XLOOKUP(D1482,[9]ALL!$C:$C,[9]ALL!$N:$N,"Tidak Ditemukan")</f>
        <v>PUTRY PRATIWY ELISABETH KAMEO</v>
      </c>
      <c r="H1482" s="18" t="str">
        <f>_xlfn.XLOOKUP(D1482,[11]sheet!$B:$B,[11]sheet!$A:$A,0)</f>
        <v>KOE02</v>
      </c>
    </row>
    <row r="1483" spans="2:8">
      <c r="B1483" s="24" t="s">
        <v>1455</v>
      </c>
      <c r="C1483" s="25" t="s">
        <v>1456</v>
      </c>
      <c r="D1483" s="26" t="s">
        <v>1527</v>
      </c>
      <c r="E1483" s="27" t="s">
        <v>1916</v>
      </c>
      <c r="F1483" s="22" t="s">
        <v>1857</v>
      </c>
      <c r="G1483" s="17" t="str">
        <f>_xlfn.XLOOKUP(D1483,[9]ALL!$C:$C,[9]ALL!$N:$N,"Tidak Ditemukan")</f>
        <v>M. SALAHUDIN</v>
      </c>
      <c r="H1483" s="18" t="str">
        <f>_xlfn.XLOOKUP(D1483,[11]sheet!$B:$B,[11]sheet!$A:$A,0)</f>
        <v>DPU01</v>
      </c>
    </row>
    <row r="1484" spans="2:8">
      <c r="B1484" s="24" t="s">
        <v>1455</v>
      </c>
      <c r="C1484" s="25" t="s">
        <v>1456</v>
      </c>
      <c r="D1484" s="26" t="s">
        <v>1528</v>
      </c>
      <c r="E1484" s="27" t="s">
        <v>1916</v>
      </c>
      <c r="F1484" s="22" t="s">
        <v>1856</v>
      </c>
      <c r="G1484" s="17" t="str">
        <f>_xlfn.XLOOKUP(D1484,[9]ALL!$C:$C,[9]ALL!$N:$N,"Tidak Ditemukan")</f>
        <v>ARMIYATI BULU</v>
      </c>
      <c r="H1484" s="18" t="str">
        <f>_xlfn.XLOOKUP(D1484,[11]sheet!$B:$B,[11]sheet!$A:$A,0)</f>
        <v>WGP01</v>
      </c>
    </row>
    <row r="1485" spans="2:8">
      <c r="B1485" s="24" t="s">
        <v>1455</v>
      </c>
      <c r="C1485" s="25" t="s">
        <v>1456</v>
      </c>
      <c r="D1485" s="26" t="s">
        <v>1529</v>
      </c>
      <c r="E1485" s="27" t="s">
        <v>1916</v>
      </c>
      <c r="F1485" s="22" t="s">
        <v>1856</v>
      </c>
      <c r="G1485" s="17" t="str">
        <f>_xlfn.XLOOKUP(D1485,[9]ALL!$C:$C,[9]ALL!$N:$N,"Tidak Ditemukan")</f>
        <v>ISMAIL ABDURAHMAN MARO</v>
      </c>
      <c r="H1485" s="18" t="str">
        <f>_xlfn.XLOOKUP(D1485,[11]sheet!$B:$B,[11]sheet!$A:$A,0)</f>
        <v>KOE05</v>
      </c>
    </row>
    <row r="1486" spans="2:8">
      <c r="B1486" s="24" t="s">
        <v>1455</v>
      </c>
      <c r="C1486" s="25" t="s">
        <v>1456</v>
      </c>
      <c r="D1486" s="26" t="s">
        <v>1530</v>
      </c>
      <c r="E1486" s="27" t="s">
        <v>1916</v>
      </c>
      <c r="F1486" s="22" t="s">
        <v>1856</v>
      </c>
      <c r="G1486" s="17" t="str">
        <f>_xlfn.XLOOKUP(D1486,[9]ALL!$C:$C,[9]ALL!$N:$N,"Tidak Ditemukan")</f>
        <v>ALOYSIUS RIWANTO</v>
      </c>
      <c r="H1486" s="18" t="str">
        <f>_xlfn.XLOOKUP(D1486,[11]sheet!$B:$B,[11]sheet!$A:$A,0)</f>
        <v>RTG01</v>
      </c>
    </row>
    <row r="1487" spans="2:8">
      <c r="B1487" s="24" t="s">
        <v>1455</v>
      </c>
      <c r="C1487" s="25" t="s">
        <v>1456</v>
      </c>
      <c r="D1487" s="26" t="s">
        <v>1531</v>
      </c>
      <c r="E1487" s="27" t="s">
        <v>1916</v>
      </c>
      <c r="F1487" s="22" t="s">
        <v>1856</v>
      </c>
      <c r="G1487" s="17" t="str">
        <f>_xlfn.XLOOKUP(D1487,[9]ALL!$C:$C,[9]ALL!$N:$N,"Tidak Ditemukan")</f>
        <v>ALOYSIUS RIWANTO</v>
      </c>
      <c r="H1487" s="18" t="str">
        <f>_xlfn.XLOOKUP(D1487,[11]sheet!$B:$B,[11]sheet!$A:$A,0)</f>
        <v>MBY01</v>
      </c>
    </row>
    <row r="1488" spans="2:8">
      <c r="B1488" s="24" t="s">
        <v>1455</v>
      </c>
      <c r="C1488" s="25" t="s">
        <v>1456</v>
      </c>
      <c r="D1488" s="26" t="s">
        <v>1532</v>
      </c>
      <c r="E1488" s="27" t="s">
        <v>1916</v>
      </c>
      <c r="F1488" s="22" t="s">
        <v>1856</v>
      </c>
      <c r="G1488" s="17" t="str">
        <f>_xlfn.XLOOKUP(D1488,[9]ALL!$C:$C,[9]ALL!$N:$N,"Tidak Ditemukan")</f>
        <v>PETRUS TRIMULIA WANGGA DALA</v>
      </c>
      <c r="H1488" s="18" t="str">
        <f>_xlfn.XLOOKUP(D1488,[11]sheet!$B:$B,[11]sheet!$A:$A,0)</f>
        <v>LEW01</v>
      </c>
    </row>
    <row r="1489" spans="2:8">
      <c r="B1489" s="24" t="s">
        <v>1455</v>
      </c>
      <c r="C1489" s="25" t="s">
        <v>1456</v>
      </c>
      <c r="D1489" s="26" t="s">
        <v>1533</v>
      </c>
      <c r="E1489" s="27" t="s">
        <v>1916</v>
      </c>
      <c r="F1489" s="22" t="s">
        <v>1856</v>
      </c>
      <c r="G1489" s="17" t="str">
        <f>_xlfn.XLOOKUP(D1489,[9]ALL!$C:$C,[9]ALL!$N:$N,"Tidak Ditemukan")</f>
        <v>ARMIYATI BULU</v>
      </c>
      <c r="H1489" s="18" t="str">
        <f>_xlfn.XLOOKUP(D1489,[11]sheet!$B:$B,[11]sheet!$A:$A,0)</f>
        <v>TAM01</v>
      </c>
    </row>
    <row r="1490" spans="2:8">
      <c r="B1490" s="24" t="s">
        <v>1455</v>
      </c>
      <c r="C1490" s="25" t="s">
        <v>1456</v>
      </c>
      <c r="D1490" s="26" t="s">
        <v>1534</v>
      </c>
      <c r="E1490" s="27" t="s">
        <v>1916</v>
      </c>
      <c r="F1490" s="22" t="s">
        <v>1856</v>
      </c>
      <c r="G1490" s="17" t="str">
        <f>_xlfn.XLOOKUP(D1490,[9]ALL!$C:$C,[9]ALL!$N:$N,"Tidak Ditemukan")</f>
        <v>ALOYSIUS RIWANTO</v>
      </c>
      <c r="H1490" s="18" t="str">
        <f>_xlfn.XLOOKUP(D1490,[11]sheet!$B:$B,[11]sheet!$A:$A,0)</f>
        <v>BJW01</v>
      </c>
    </row>
    <row r="1491" spans="2:8">
      <c r="B1491" s="24" t="s">
        <v>1455</v>
      </c>
      <c r="C1491" s="25" t="s">
        <v>1456</v>
      </c>
      <c r="D1491" s="26" t="s">
        <v>1535</v>
      </c>
      <c r="E1491" s="27" t="s">
        <v>1916</v>
      </c>
      <c r="F1491" s="22" t="s">
        <v>1856</v>
      </c>
      <c r="G1491" s="17" t="str">
        <f>_xlfn.XLOOKUP(D1491,[9]ALL!$C:$C,[9]ALL!$N:$N,"Tidak Ditemukan")</f>
        <v>PETRUS TRIMULIA WANGGA DALA</v>
      </c>
      <c r="H1491" s="18" t="str">
        <f>_xlfn.XLOOKUP(D1491,[11]sheet!$B:$B,[11]sheet!$A:$A,0)</f>
        <v>LKA01</v>
      </c>
    </row>
    <row r="1492" spans="2:8">
      <c r="B1492" s="24" t="s">
        <v>1455</v>
      </c>
      <c r="C1492" s="25" t="s">
        <v>1456</v>
      </c>
      <c r="D1492" s="26" t="s">
        <v>1536</v>
      </c>
      <c r="E1492" s="27" t="s">
        <v>1916</v>
      </c>
      <c r="F1492" s="22" t="s">
        <v>1856</v>
      </c>
      <c r="G1492" s="17" t="str">
        <f>_xlfn.XLOOKUP(D1492,[9]ALL!$C:$C,[9]ALL!$N:$N,"Tidak Ditemukan")</f>
        <v>CHINDY BIRE</v>
      </c>
      <c r="H1492" s="18" t="str">
        <f>_xlfn.XLOOKUP(D1492,[11]sheet!$B:$B,[11]sheet!$A:$A,0)</f>
        <v>KOE06</v>
      </c>
    </row>
    <row r="1493" spans="2:8">
      <c r="B1493" s="24" t="s">
        <v>1455</v>
      </c>
      <c r="C1493" s="25" t="s">
        <v>1456</v>
      </c>
      <c r="D1493" s="26" t="s">
        <v>1537</v>
      </c>
      <c r="E1493" s="27" t="s">
        <v>1916</v>
      </c>
      <c r="F1493" s="22" t="s">
        <v>1857</v>
      </c>
      <c r="G1493" s="17" t="str">
        <f>_xlfn.XLOOKUP(D1493,[9]ALL!$C:$C,[9]ALL!$N:$N,"Tidak Ditemukan")</f>
        <v>FAHRURRAZI</v>
      </c>
      <c r="H1493" s="18" t="str">
        <f>_xlfn.XLOOKUP(D1493,[11]sheet!$B:$B,[11]sheet!$A:$A,0)</f>
        <v>BMU01</v>
      </c>
    </row>
    <row r="1494" spans="2:8">
      <c r="B1494" s="24" t="s">
        <v>1455</v>
      </c>
      <c r="C1494" s="25" t="s">
        <v>1456</v>
      </c>
      <c r="D1494" s="26" t="s">
        <v>1538</v>
      </c>
      <c r="E1494" s="27" t="s">
        <v>1916</v>
      </c>
      <c r="F1494" s="22" t="s">
        <v>1856</v>
      </c>
      <c r="G1494" s="17" t="str">
        <f>_xlfn.XLOOKUP(D1494,[9]ALL!$C:$C,[9]ALL!$N:$N,"Tidak Ditemukan")</f>
        <v>PETRUS TRIMULIA WANGGA DALA</v>
      </c>
      <c r="H1494" s="18" t="str">
        <f>_xlfn.XLOOKUP(D1494,[11]sheet!$B:$B,[11]sheet!$A:$A,0)</f>
        <v>KBH01</v>
      </c>
    </row>
    <row r="1495" spans="2:8">
      <c r="B1495" s="24" t="s">
        <v>1455</v>
      </c>
      <c r="C1495" s="25" t="s">
        <v>1456</v>
      </c>
      <c r="D1495" s="26" t="s">
        <v>1539</v>
      </c>
      <c r="E1495" s="27" t="s">
        <v>1916</v>
      </c>
      <c r="F1495" s="22" t="s">
        <v>1856</v>
      </c>
      <c r="G1495" s="17" t="str">
        <f>_xlfn.XLOOKUP(D1495,[9]ALL!$C:$C,[9]ALL!$N:$N,"Tidak Ditemukan")</f>
        <v>ALOYSIUS RIWANTO</v>
      </c>
      <c r="H1495" s="18" t="str">
        <f>_xlfn.XLOOKUP(D1495,[11]sheet!$B:$B,[11]sheet!$A:$A,0)</f>
        <v>LAB01</v>
      </c>
    </row>
    <row r="1496" spans="2:8">
      <c r="B1496" s="24" t="s">
        <v>1455</v>
      </c>
      <c r="C1496" s="25" t="s">
        <v>1456</v>
      </c>
      <c r="D1496" s="26" t="s">
        <v>1540</v>
      </c>
      <c r="E1496" s="27" t="s">
        <v>1916</v>
      </c>
      <c r="F1496" s="22" t="s">
        <v>1855</v>
      </c>
      <c r="G1496" s="17" t="str">
        <f>_xlfn.XLOOKUP(D1496,[9]ALL!$C:$C,[9]ALL!$N:$N,"Tidak Ditemukan")</f>
        <v>MUHAMMAD JUMADIL</v>
      </c>
      <c r="H1496" s="18" t="str">
        <f>_xlfn.XLOOKUP(D1496,[11]sheet!$B:$B,[11]sheet!$A:$A,0)</f>
        <v>AMI09</v>
      </c>
    </row>
    <row r="1497" spans="2:8">
      <c r="B1497" s="24" t="s">
        <v>1455</v>
      </c>
      <c r="C1497" s="25" t="s">
        <v>1456</v>
      </c>
      <c r="D1497" s="26" t="s">
        <v>1541</v>
      </c>
      <c r="E1497" s="27" t="s">
        <v>1916</v>
      </c>
      <c r="F1497" s="22" t="s">
        <v>1853</v>
      </c>
      <c r="G1497" s="17" t="str">
        <f>_xlfn.XLOOKUP(D1497,[9]ALL!$C:$C,[9]ALL!$N:$N,"Tidak Ditemukan")</f>
        <v>I Gd Andika Adi Prasetya Murya</v>
      </c>
      <c r="H1497" s="18" t="str">
        <f>_xlfn.XLOOKUP(D1497,[11]sheet!$B:$B,[11]sheet!$A:$A,0)</f>
        <v>GIA04A</v>
      </c>
    </row>
    <row r="1498" spans="2:8">
      <c r="B1498" s="24" t="s">
        <v>1455</v>
      </c>
      <c r="C1498" s="25" t="s">
        <v>1456</v>
      </c>
      <c r="D1498" s="26" t="s">
        <v>1542</v>
      </c>
      <c r="E1498" s="27" t="s">
        <v>1916</v>
      </c>
      <c r="F1498" s="22" t="s">
        <v>1855</v>
      </c>
      <c r="G1498" s="17" t="str">
        <f>_xlfn.XLOOKUP(D1498,[9]ALL!$C:$C,[9]ALL!$N:$N,"Tidak Ditemukan")</f>
        <v>MUHAMMAD JUMADIL</v>
      </c>
      <c r="H1498" s="18" t="str">
        <f>_xlfn.XLOOKUP(D1498,[11]sheet!$B:$B,[11]sheet!$A:$A,0)</f>
        <v>AMI04A</v>
      </c>
    </row>
    <row r="1499" spans="2:8">
      <c r="B1499" s="24" t="s">
        <v>1455</v>
      </c>
      <c r="C1499" s="25" t="s">
        <v>1456</v>
      </c>
      <c r="D1499" s="26" t="s">
        <v>1543</v>
      </c>
      <c r="E1499" s="27" t="s">
        <v>1916</v>
      </c>
      <c r="F1499" s="22" t="s">
        <v>1853</v>
      </c>
      <c r="G1499" s="17" t="str">
        <f>_xlfn.XLOOKUP(D1499,[9]ALL!$C:$C,[9]ALL!$N:$N,"Tidak Ditemukan")</f>
        <v>GUSTI NGURAH ARY RAKA DARMAYASA, SE.MM</v>
      </c>
      <c r="H1499" s="18" t="str">
        <f>_xlfn.XLOOKUP(D1499,[11]sheet!$B:$B,[11]sheet!$A:$A,0)</f>
        <v>GIA01B</v>
      </c>
    </row>
    <row r="1500" spans="2:8">
      <c r="B1500" s="24" t="s">
        <v>1455</v>
      </c>
      <c r="C1500" s="25" t="s">
        <v>1456</v>
      </c>
      <c r="D1500" s="26" t="s">
        <v>1544</v>
      </c>
      <c r="E1500" s="27" t="s">
        <v>1916</v>
      </c>
      <c r="F1500" s="22" t="s">
        <v>1855</v>
      </c>
      <c r="G1500" s="17" t="str">
        <f>_xlfn.XLOOKUP(D1500,[9]ALL!$C:$C,[9]ALL!$N:$N,"Tidak Ditemukan")</f>
        <v>MUHAMMAD TONY NUGRAHA</v>
      </c>
      <c r="H1500" s="18" t="str">
        <f>_xlfn.XLOOKUP(D1500,[11]sheet!$B:$B,[11]sheet!$A:$A,0)</f>
        <v>TAN05</v>
      </c>
    </row>
    <row r="1501" spans="2:8">
      <c r="B1501" s="24" t="s">
        <v>1455</v>
      </c>
      <c r="C1501" s="25" t="s">
        <v>1456</v>
      </c>
      <c r="D1501" s="26" t="s">
        <v>1545</v>
      </c>
      <c r="E1501" s="27" t="s">
        <v>1916</v>
      </c>
      <c r="F1501" s="22" t="s">
        <v>1855</v>
      </c>
      <c r="G1501" s="17" t="str">
        <f>_xlfn.XLOOKUP(D1501,[9]ALL!$C:$C,[9]ALL!$N:$N,"Tidak Ditemukan")</f>
        <v>MUHAMMAD TONY NUGRAHA</v>
      </c>
      <c r="H1501" s="18" t="str">
        <f>_xlfn.XLOOKUP(D1501,[11]sheet!$B:$B,[11]sheet!$A:$A,0)</f>
        <v>TAN02A</v>
      </c>
    </row>
    <row r="1502" spans="2:8">
      <c r="B1502" s="24" t="s">
        <v>1455</v>
      </c>
      <c r="C1502" s="25" t="s">
        <v>1456</v>
      </c>
      <c r="D1502" s="26" t="s">
        <v>1546</v>
      </c>
      <c r="E1502" s="27" t="s">
        <v>1916</v>
      </c>
      <c r="F1502" s="22" t="s">
        <v>1853</v>
      </c>
      <c r="G1502" s="17" t="str">
        <f>_xlfn.XLOOKUP(D1502,[9]ALL!$C:$C,[9]ALL!$N:$N,"Tidak Ditemukan")</f>
        <v>GUSTI NGURAH ARY RAKA DARMAYASA, SE.MM</v>
      </c>
      <c r="H1502" s="18" t="str">
        <f>_xlfn.XLOOKUP(D1502,[11]sheet!$B:$B,[11]sheet!$A:$A,0)</f>
        <v>GIA07A</v>
      </c>
    </row>
    <row r="1503" spans="2:8">
      <c r="B1503" s="24" t="s">
        <v>1455</v>
      </c>
      <c r="C1503" s="25" t="s">
        <v>1456</v>
      </c>
      <c r="D1503" s="26" t="s">
        <v>1547</v>
      </c>
      <c r="E1503" s="27" t="s">
        <v>1916</v>
      </c>
      <c r="F1503" s="22" t="s">
        <v>1852</v>
      </c>
      <c r="G1503" s="17" t="str">
        <f>_xlfn.XLOOKUP(D1503,[9]ALL!$C:$C,[9]ALL!$N:$N,"Tidak Ditemukan")</f>
        <v>GEMAYA WANGSA</v>
      </c>
      <c r="H1503" s="18" t="str">
        <f>_xlfn.XLOOKUP(D1503,[11]sheet!$B:$B,[11]sheet!$A:$A,0)</f>
        <v>KKL04A</v>
      </c>
    </row>
    <row r="1504" spans="2:8">
      <c r="B1504" s="24" t="s">
        <v>1455</v>
      </c>
      <c r="C1504" s="25" t="s">
        <v>1456</v>
      </c>
      <c r="D1504" s="26" t="s">
        <v>1548</v>
      </c>
      <c r="E1504" s="27" t="s">
        <v>1916</v>
      </c>
      <c r="F1504" s="22" t="s">
        <v>1854</v>
      </c>
      <c r="G1504" s="17" t="str">
        <f>_xlfn.XLOOKUP(D1504,[9]ALL!$C:$C,[9]ALL!$N:$N,"Tidak Ditemukan")</f>
        <v>AGUS KADE DIVA RAMANA</v>
      </c>
      <c r="H1504" s="18" t="str">
        <f>_xlfn.XLOOKUP(D1504,[11]sheet!$B:$B,[11]sheet!$A:$A,0)</f>
        <v>TNW03B</v>
      </c>
    </row>
    <row r="1505" spans="2:8">
      <c r="B1505" s="24" t="s">
        <v>1455</v>
      </c>
      <c r="C1505" s="25" t="s">
        <v>1456</v>
      </c>
      <c r="D1505" s="26" t="s">
        <v>1549</v>
      </c>
      <c r="E1505" s="27" t="s">
        <v>1916</v>
      </c>
      <c r="F1505" s="22" t="s">
        <v>1852</v>
      </c>
      <c r="G1505" s="17" t="str">
        <f>_xlfn.XLOOKUP(D1505,[9]ALL!$C:$C,[9]ALL!$N:$N,"Tidak Ditemukan")</f>
        <v>GEMAYA WANGSA</v>
      </c>
      <c r="H1505" s="18" t="str">
        <f>_xlfn.XLOOKUP(D1505,[11]sheet!$B:$B,[11]sheet!$A:$A,0)</f>
        <v>KKL03A</v>
      </c>
    </row>
    <row r="1506" spans="2:8">
      <c r="B1506" s="24" t="s">
        <v>1455</v>
      </c>
      <c r="C1506" s="25" t="s">
        <v>1456</v>
      </c>
      <c r="D1506" s="26" t="s">
        <v>1550</v>
      </c>
      <c r="E1506" s="27" t="s">
        <v>1916</v>
      </c>
      <c r="F1506" s="22" t="s">
        <v>1852</v>
      </c>
      <c r="G1506" s="17" t="str">
        <f>_xlfn.XLOOKUP(D1506,[9]ALL!$C:$C,[9]ALL!$N:$N,"Tidak Ditemukan")</f>
        <v>YUNAN FURQONA RAMADHANI</v>
      </c>
      <c r="H1506" s="18" t="str">
        <f>_xlfn.XLOOKUP(D1506,[11]sheet!$B:$B,[11]sheet!$A:$A,0)</f>
        <v>NRG02A</v>
      </c>
    </row>
    <row r="1507" spans="2:8">
      <c r="B1507" s="24" t="s">
        <v>1455</v>
      </c>
      <c r="C1507" s="25" t="s">
        <v>1456</v>
      </c>
      <c r="D1507" s="26" t="s">
        <v>1551</v>
      </c>
      <c r="E1507" s="27" t="s">
        <v>1916</v>
      </c>
      <c r="F1507" s="22" t="s">
        <v>1853</v>
      </c>
      <c r="G1507" s="17" t="str">
        <f>_xlfn.XLOOKUP(D1507,[9]ALL!$C:$C,[9]ALL!$N:$N,"Tidak Ditemukan")</f>
        <v>I Gd Andika Adi Prasetya Murya</v>
      </c>
      <c r="H1507" s="18" t="str">
        <f>_xlfn.XLOOKUP(D1507,[11]sheet!$B:$B,[11]sheet!$A:$A,0)</f>
        <v>GIA05B</v>
      </c>
    </row>
    <row r="1508" spans="2:8">
      <c r="B1508" s="24" t="s">
        <v>1455</v>
      </c>
      <c r="C1508" s="25" t="s">
        <v>1456</v>
      </c>
      <c r="D1508" s="26" t="s">
        <v>1552</v>
      </c>
      <c r="E1508" s="27" t="s">
        <v>1916</v>
      </c>
      <c r="F1508" s="22" t="s">
        <v>1853</v>
      </c>
      <c r="G1508" s="17" t="str">
        <f>_xlfn.XLOOKUP(D1508,[9]ALL!$C:$C,[9]ALL!$N:$N,"Tidak Ditemukan")</f>
        <v>I Gd Andika Adi Prasetya Murya</v>
      </c>
      <c r="H1508" s="18" t="str">
        <f>_xlfn.XLOOKUP(D1508,[11]sheet!$B:$B,[11]sheet!$A:$A,0)</f>
        <v>GIA02A</v>
      </c>
    </row>
    <row r="1509" spans="2:8">
      <c r="B1509" s="24" t="s">
        <v>1455</v>
      </c>
      <c r="C1509" s="25" t="s">
        <v>1456</v>
      </c>
      <c r="D1509" s="26" t="s">
        <v>1553</v>
      </c>
      <c r="E1509" s="27" t="s">
        <v>1916</v>
      </c>
      <c r="F1509" s="22" t="s">
        <v>1852</v>
      </c>
      <c r="G1509" s="17" t="str">
        <f>_xlfn.XLOOKUP(D1509,[9]ALL!$C:$C,[9]ALL!$N:$N,"Tidak Ditemukan")</f>
        <v>AGUSTINUS DICKY PURWONO</v>
      </c>
      <c r="H1509" s="18" t="str">
        <f>_xlfn.XLOOKUP(D1509,[11]sheet!$B:$B,[11]sheet!$A:$A,0)</f>
        <v>APU08</v>
      </c>
    </row>
    <row r="1510" spans="2:8">
      <c r="B1510" s="24" t="s">
        <v>1455</v>
      </c>
      <c r="C1510" s="25" t="s">
        <v>1456</v>
      </c>
      <c r="D1510" s="26" t="s">
        <v>1554</v>
      </c>
      <c r="E1510" s="27" t="s">
        <v>1916</v>
      </c>
      <c r="F1510" s="22" t="s">
        <v>1852</v>
      </c>
      <c r="G1510" s="17" t="str">
        <f>_xlfn.XLOOKUP(D1510,[9]ALL!$C:$C,[9]ALL!$N:$N,"Tidak Ditemukan")</f>
        <v>AGUSTINUS DICKY PURWONO</v>
      </c>
      <c r="H1510" s="18" t="str">
        <f>_xlfn.XLOOKUP(D1510,[11]sheet!$B:$B,[11]sheet!$A:$A,0)</f>
        <v>APU06A</v>
      </c>
    </row>
    <row r="1511" spans="2:8">
      <c r="B1511" s="24" t="s">
        <v>1455</v>
      </c>
      <c r="C1511" s="25" t="s">
        <v>1456</v>
      </c>
      <c r="D1511" s="26" t="s">
        <v>1555</v>
      </c>
      <c r="E1511" s="27" t="s">
        <v>1916</v>
      </c>
      <c r="F1511" s="22" t="s">
        <v>1852</v>
      </c>
      <c r="G1511" s="17" t="str">
        <f>_xlfn.XLOOKUP(D1511,[9]ALL!$C:$C,[9]ALL!$N:$N,"Tidak Ditemukan")</f>
        <v>AGUSTINUS DICKY PURWONO</v>
      </c>
      <c r="H1511" s="18" t="str">
        <f>_xlfn.XLOOKUP(D1511,[11]sheet!$B:$B,[11]sheet!$A:$A,0)</f>
        <v>APU04B</v>
      </c>
    </row>
    <row r="1512" spans="2:8">
      <c r="B1512" s="24" t="s">
        <v>1455</v>
      </c>
      <c r="C1512" s="25" t="s">
        <v>1456</v>
      </c>
      <c r="D1512" s="26" t="s">
        <v>1556</v>
      </c>
      <c r="E1512" s="27" t="s">
        <v>1916</v>
      </c>
      <c r="F1512" s="22" t="s">
        <v>1852</v>
      </c>
      <c r="G1512" s="17" t="str">
        <f>_xlfn.XLOOKUP(D1512,[9]ALL!$C:$C,[9]ALL!$N:$N,"Tidak Ditemukan")</f>
        <v>AGUSTINUS DICKY PURWONO</v>
      </c>
      <c r="H1512" s="18" t="str">
        <f>_xlfn.XLOOKUP(D1512,[11]sheet!$B:$B,[11]sheet!$A:$A,0)</f>
        <v>APU03A</v>
      </c>
    </row>
    <row r="1513" spans="2:8">
      <c r="B1513" s="24" t="s">
        <v>1455</v>
      </c>
      <c r="C1513" s="25" t="s">
        <v>1456</v>
      </c>
      <c r="D1513" s="26" t="s">
        <v>1557</v>
      </c>
      <c r="E1513" s="27" t="s">
        <v>1916</v>
      </c>
      <c r="F1513" s="22" t="s">
        <v>1853</v>
      </c>
      <c r="G1513" s="17" t="str">
        <f>_xlfn.XLOOKUP(D1513,[9]ALL!$C:$C,[9]ALL!$N:$N,"Tidak Ditemukan")</f>
        <v>I Gd Andika Adi Prasetya Murya</v>
      </c>
      <c r="H1513" s="18" t="str">
        <f>_xlfn.XLOOKUP(D1513,[11]sheet!$B:$B,[11]sheet!$A:$A,0)</f>
        <v>GIA03A</v>
      </c>
    </row>
    <row r="1514" spans="2:8">
      <c r="B1514" s="24" t="s">
        <v>1455</v>
      </c>
      <c r="C1514" s="25" t="s">
        <v>1456</v>
      </c>
      <c r="D1514" s="26" t="s">
        <v>1558</v>
      </c>
      <c r="E1514" s="27" t="s">
        <v>1916</v>
      </c>
      <c r="F1514" s="22" t="s">
        <v>1852</v>
      </c>
      <c r="G1514" s="17" t="str">
        <f>_xlfn.XLOOKUP(D1514,[9]ALL!$C:$C,[9]ALL!$N:$N,"Tidak Ditemukan")</f>
        <v>YUNAN FURQONA RAMADHANI</v>
      </c>
      <c r="H1514" s="18" t="str">
        <f>_xlfn.XLOOKUP(D1514,[11]sheet!$B:$B,[11]sheet!$A:$A,0)</f>
        <v>NRG01A</v>
      </c>
    </row>
    <row r="1515" spans="2:8">
      <c r="B1515" s="24" t="s">
        <v>1455</v>
      </c>
      <c r="C1515" s="25" t="s">
        <v>1456</v>
      </c>
      <c r="D1515" s="26" t="s">
        <v>1559</v>
      </c>
      <c r="E1515" s="27" t="s">
        <v>1916</v>
      </c>
      <c r="F1515" s="22" t="s">
        <v>1853</v>
      </c>
      <c r="G1515" s="17" t="str">
        <f>_xlfn.XLOOKUP(D1515,[9]ALL!$C:$C,[9]ALL!$N:$N,"Tidak Ditemukan")</f>
        <v>GUSTI NGURAH ARY RAKA DARMAYASA, SE.MM</v>
      </c>
      <c r="H1515" s="18" t="str">
        <f>_xlfn.XLOOKUP(D1515,[11]sheet!$B:$B,[11]sheet!$A:$A,0)</f>
        <v>GIA06B</v>
      </c>
    </row>
    <row r="1516" spans="2:8">
      <c r="B1516" s="24" t="s">
        <v>1455</v>
      </c>
      <c r="C1516" s="25" t="s">
        <v>1456</v>
      </c>
      <c r="D1516" s="26" t="s">
        <v>1560</v>
      </c>
      <c r="E1516" s="27" t="s">
        <v>1916</v>
      </c>
      <c r="F1516" s="22" t="s">
        <v>1852</v>
      </c>
      <c r="G1516" s="17" t="str">
        <f>_xlfn.XLOOKUP(D1516,[9]ALL!$C:$C,[9]ALL!$N:$N,"Tidak Ditemukan")</f>
        <v>AGUSTINUS DICKY PURWONO</v>
      </c>
      <c r="H1516" s="18" t="str">
        <f>_xlfn.XLOOKUP(D1516,[11]sheet!$B:$B,[11]sheet!$A:$A,0)</f>
        <v>APU02A</v>
      </c>
    </row>
    <row r="1517" spans="2:8">
      <c r="B1517" s="24" t="s">
        <v>1455</v>
      </c>
      <c r="C1517" s="25" t="s">
        <v>1456</v>
      </c>
      <c r="D1517" s="26" t="s">
        <v>1561</v>
      </c>
      <c r="E1517" s="27" t="s">
        <v>1916</v>
      </c>
      <c r="F1517" s="22" t="s">
        <v>1853</v>
      </c>
      <c r="G1517" s="17" t="str">
        <f>_xlfn.XLOOKUP(D1517,[9]ALL!$C:$C,[9]ALL!$N:$N,"Tidak Ditemukan")</f>
        <v>GUSTI NGURAH ARY RAKA DARMAYASA, SE.MM</v>
      </c>
      <c r="H1517" s="18" t="str">
        <f>_xlfn.XLOOKUP(D1517,[11]sheet!$B:$B,[11]sheet!$A:$A,0)</f>
        <v>GIA06A</v>
      </c>
    </row>
    <row r="1518" spans="2:8">
      <c r="B1518" s="24" t="s">
        <v>1455</v>
      </c>
      <c r="C1518" s="25" t="s">
        <v>1456</v>
      </c>
      <c r="D1518" s="26" t="s">
        <v>1562</v>
      </c>
      <c r="E1518" s="27" t="s">
        <v>1916</v>
      </c>
      <c r="F1518" s="22" t="s">
        <v>1852</v>
      </c>
      <c r="G1518" s="17" t="str">
        <f>_xlfn.XLOOKUP(D1518,[9]ALL!$C:$C,[9]ALL!$N:$N,"Tidak Ditemukan")</f>
        <v>YUNAN FURQONA RAMADHANI</v>
      </c>
      <c r="H1518" s="18" t="str">
        <f>_xlfn.XLOOKUP(D1518,[11]sheet!$B:$B,[11]sheet!$A:$A,0)</f>
        <v>NRG05A</v>
      </c>
    </row>
    <row r="1519" spans="2:8">
      <c r="B1519" s="24" t="s">
        <v>1455</v>
      </c>
      <c r="C1519" s="25" t="s">
        <v>1456</v>
      </c>
      <c r="D1519" s="26" t="s">
        <v>1563</v>
      </c>
      <c r="E1519" s="27" t="s">
        <v>1916</v>
      </c>
      <c r="F1519" s="22" t="s">
        <v>1852</v>
      </c>
      <c r="G1519" s="17" t="str">
        <f>_xlfn.XLOOKUP(D1519,[9]ALL!$C:$C,[9]ALL!$N:$N,"Tidak Ditemukan")</f>
        <v>YUNAN FURQONA RAMADHANI</v>
      </c>
      <c r="H1519" s="18" t="str">
        <f>_xlfn.XLOOKUP(D1519,[11]sheet!$B:$B,[11]sheet!$A:$A,0)</f>
        <v>NRG04A</v>
      </c>
    </row>
    <row r="1520" spans="2:8">
      <c r="B1520" s="24" t="s">
        <v>1455</v>
      </c>
      <c r="C1520" s="25" t="s">
        <v>1456</v>
      </c>
      <c r="D1520" s="26" t="s">
        <v>1564</v>
      </c>
      <c r="E1520" s="27" t="s">
        <v>1916</v>
      </c>
      <c r="F1520" s="22" t="s">
        <v>1852</v>
      </c>
      <c r="G1520" s="17" t="str">
        <f>_xlfn.XLOOKUP(D1520,[9]ALL!$C:$C,[9]ALL!$N:$N,"Tidak Ditemukan")</f>
        <v>DEAR RAMOS DAMANIK</v>
      </c>
      <c r="H1520" s="18" t="str">
        <f>_xlfn.XLOOKUP(D1520,[11]sheet!$B:$B,[11]sheet!$A:$A,0)</f>
        <v>SGA03A</v>
      </c>
    </row>
    <row r="1521" spans="2:8">
      <c r="B1521" s="24" t="s">
        <v>1455</v>
      </c>
      <c r="C1521" s="25" t="s">
        <v>1456</v>
      </c>
      <c r="D1521" s="26" t="s">
        <v>1565</v>
      </c>
      <c r="E1521" s="27" t="s">
        <v>1916</v>
      </c>
      <c r="F1521" s="22" t="s">
        <v>1852</v>
      </c>
      <c r="G1521" s="17" t="str">
        <f>_xlfn.XLOOKUP(D1521,[9]ALL!$C:$C,[9]ALL!$N:$N,"Tidak Ditemukan")</f>
        <v>DEAR RAMOS DAMANIK</v>
      </c>
      <c r="H1521" s="18" t="str">
        <f>_xlfn.XLOOKUP(D1521,[11]sheet!$B:$B,[11]sheet!$A:$A,0)</f>
        <v>SGA03B</v>
      </c>
    </row>
    <row r="1522" spans="2:8">
      <c r="B1522" s="24" t="s">
        <v>1455</v>
      </c>
      <c r="C1522" s="25" t="s">
        <v>1456</v>
      </c>
      <c r="D1522" s="26" t="s">
        <v>1566</v>
      </c>
      <c r="E1522" s="27" t="s">
        <v>1916</v>
      </c>
      <c r="F1522" s="22" t="s">
        <v>1854</v>
      </c>
      <c r="G1522" s="17" t="str">
        <f>_xlfn.XLOOKUP(D1522,[9]ALL!$C:$C,[9]ALL!$N:$N,"Tidak Ditemukan")</f>
        <v>AGUS KADE DIVA RAMANA</v>
      </c>
      <c r="H1522" s="18" t="str">
        <f>_xlfn.XLOOKUP(D1522,[11]sheet!$B:$B,[11]sheet!$A:$A,0)</f>
        <v>TNW10A</v>
      </c>
    </row>
    <row r="1523" spans="2:8">
      <c r="B1523" s="24" t="s">
        <v>1455</v>
      </c>
      <c r="C1523" s="25" t="s">
        <v>1456</v>
      </c>
      <c r="D1523" s="26" t="s">
        <v>1567</v>
      </c>
      <c r="E1523" s="27" t="s">
        <v>1916</v>
      </c>
      <c r="F1523" s="22" t="s">
        <v>1852</v>
      </c>
      <c r="G1523" s="17" t="str">
        <f>_xlfn.XLOOKUP(D1523,[9]ALL!$C:$C,[9]ALL!$N:$N,"Tidak Ditemukan")</f>
        <v>DEAR RAMOS DAMANIK</v>
      </c>
      <c r="H1523" s="18" t="str">
        <f>_xlfn.XLOOKUP(D1523,[11]sheet!$B:$B,[11]sheet!$A:$A,0)</f>
        <v>SGA09A</v>
      </c>
    </row>
    <row r="1524" spans="2:8">
      <c r="B1524" s="24" t="s">
        <v>1455</v>
      </c>
      <c r="C1524" s="25" t="s">
        <v>1456</v>
      </c>
      <c r="D1524" s="26" t="s">
        <v>1568</v>
      </c>
      <c r="E1524" s="27" t="s">
        <v>1916</v>
      </c>
      <c r="F1524" s="22" t="s">
        <v>1854</v>
      </c>
      <c r="G1524" s="17" t="str">
        <f>_xlfn.XLOOKUP(D1524,[9]ALL!$C:$C,[9]ALL!$N:$N,"Tidak Ditemukan")</f>
        <v>AGUS KADE DIVA RAMANA</v>
      </c>
      <c r="H1524" s="18" t="str">
        <f>_xlfn.XLOOKUP(D1524,[11]sheet!$B:$B,[11]sheet!$A:$A,0)</f>
        <v>TNW09</v>
      </c>
    </row>
    <row r="1525" spans="2:8">
      <c r="B1525" s="24" t="s">
        <v>1455</v>
      </c>
      <c r="C1525" s="25" t="s">
        <v>1456</v>
      </c>
      <c r="D1525" s="26" t="s">
        <v>1569</v>
      </c>
      <c r="E1525" s="27" t="s">
        <v>1916</v>
      </c>
      <c r="F1525" s="22" t="s">
        <v>1852</v>
      </c>
      <c r="G1525" s="17" t="str">
        <f>_xlfn.XLOOKUP(D1525,[9]ALL!$C:$C,[9]ALL!$N:$N,"Tidak Ditemukan")</f>
        <v>DEAR RAMOS DAMANIK</v>
      </c>
      <c r="H1525" s="18" t="str">
        <f>_xlfn.XLOOKUP(D1525,[11]sheet!$B:$B,[11]sheet!$A:$A,0)</f>
        <v>SGA10A</v>
      </c>
    </row>
    <row r="1526" spans="2:8">
      <c r="B1526" s="24" t="s">
        <v>1455</v>
      </c>
      <c r="C1526" s="25" t="s">
        <v>1456</v>
      </c>
      <c r="D1526" s="26" t="s">
        <v>1570</v>
      </c>
      <c r="E1526" s="27" t="s">
        <v>1916</v>
      </c>
      <c r="F1526" s="22" t="s">
        <v>1852</v>
      </c>
      <c r="G1526" s="17" t="str">
        <f>_xlfn.XLOOKUP(D1526,[9]ALL!$C:$C,[9]ALL!$N:$N,"Tidak Ditemukan")</f>
        <v>DEAR RAMOS DAMANIK</v>
      </c>
      <c r="H1526" s="18" t="str">
        <f>_xlfn.XLOOKUP(D1526,[11]sheet!$B:$B,[11]sheet!$A:$A,0)</f>
        <v>SGA06A</v>
      </c>
    </row>
    <row r="1527" spans="2:8">
      <c r="B1527" s="24" t="s">
        <v>1455</v>
      </c>
      <c r="C1527" s="25" t="s">
        <v>1456</v>
      </c>
      <c r="D1527" s="26" t="s">
        <v>1571</v>
      </c>
      <c r="E1527" s="27" t="s">
        <v>1916</v>
      </c>
      <c r="F1527" s="22" t="s">
        <v>1852</v>
      </c>
      <c r="G1527" s="17" t="str">
        <f>_xlfn.XLOOKUP(D1527,[9]ALL!$C:$C,[9]ALL!$N:$N,"Tidak Ditemukan")</f>
        <v>DEAR RAMOS DAMANIK</v>
      </c>
      <c r="H1527" s="18" t="str">
        <f>_xlfn.XLOOKUP(D1527,[11]sheet!$B:$B,[11]sheet!$A:$A,0)</f>
        <v>SGA05B</v>
      </c>
    </row>
    <row r="1528" spans="2:8">
      <c r="B1528" s="24" t="s">
        <v>1455</v>
      </c>
      <c r="C1528" s="25" t="s">
        <v>1456</v>
      </c>
      <c r="D1528" s="26" t="s">
        <v>1572</v>
      </c>
      <c r="E1528" s="27" t="s">
        <v>1916</v>
      </c>
      <c r="F1528" s="22" t="s">
        <v>1854</v>
      </c>
      <c r="G1528" s="17" t="str">
        <f>_xlfn.XLOOKUP(D1528,[9]ALL!$C:$C,[9]ALL!$N:$N,"Tidak Ditemukan")</f>
        <v>Rino Prasetya Wibowo</v>
      </c>
      <c r="H1528" s="18" t="str">
        <f>_xlfn.XLOOKUP(D1528,[11]sheet!$B:$B,[11]sheet!$A:$A,0)</f>
        <v>MGW06F</v>
      </c>
    </row>
    <row r="1529" spans="2:8">
      <c r="B1529" s="24" t="s">
        <v>1455</v>
      </c>
      <c r="C1529" s="25" t="s">
        <v>1456</v>
      </c>
      <c r="D1529" s="26" t="s">
        <v>1573</v>
      </c>
      <c r="E1529" s="27" t="s">
        <v>1916</v>
      </c>
      <c r="F1529" s="22" t="s">
        <v>1853</v>
      </c>
      <c r="G1529" s="17" t="str">
        <f>_xlfn.XLOOKUP(D1529,[9]ALL!$C:$C,[9]ALL!$N:$N,"Tidak Ditemukan")</f>
        <v>I GEDE BAGUS ADI SURYAWAN , ST</v>
      </c>
      <c r="H1529" s="18" t="str">
        <f>_xlfn.XLOOKUP(D1529,[11]sheet!$B:$B,[11]sheet!$A:$A,0)</f>
        <v>MGW04B</v>
      </c>
    </row>
    <row r="1530" spans="2:8">
      <c r="B1530" s="24" t="s">
        <v>1455</v>
      </c>
      <c r="C1530" s="25" t="s">
        <v>1456</v>
      </c>
      <c r="D1530" s="26" t="s">
        <v>1574</v>
      </c>
      <c r="E1530" s="27" t="s">
        <v>1916</v>
      </c>
      <c r="F1530" s="22" t="s">
        <v>1854</v>
      </c>
      <c r="G1530" s="17" t="str">
        <f>_xlfn.XLOOKUP(D1530,[9]ALL!$C:$C,[9]ALL!$N:$N,"Tidak Ditemukan")</f>
        <v>Rino Prasetya Wibowo</v>
      </c>
      <c r="H1530" s="18" t="str">
        <f>_xlfn.XLOOKUP(D1530,[11]sheet!$B:$B,[11]sheet!$A:$A,0)</f>
        <v>MGW06C</v>
      </c>
    </row>
    <row r="1531" spans="2:8">
      <c r="B1531" s="24" t="s">
        <v>1455</v>
      </c>
      <c r="C1531" s="25" t="s">
        <v>1456</v>
      </c>
      <c r="D1531" s="26" t="s">
        <v>1575</v>
      </c>
      <c r="E1531" s="27" t="s">
        <v>1916</v>
      </c>
      <c r="F1531" s="22" t="s">
        <v>1854</v>
      </c>
      <c r="G1531" s="17" t="str">
        <f>_xlfn.XLOOKUP(D1531,[9]ALL!$C:$C,[9]ALL!$N:$N,"Tidak Ditemukan")</f>
        <v>AGUS PRADNYANA</v>
      </c>
      <c r="H1531" s="18" t="str">
        <f>_xlfn.XLOOKUP(D1531,[11]sheet!$B:$B,[11]sheet!$A:$A,0)</f>
        <v>MGW05D</v>
      </c>
    </row>
    <row r="1532" spans="2:8">
      <c r="B1532" s="24" t="s">
        <v>1455</v>
      </c>
      <c r="C1532" s="25" t="s">
        <v>1456</v>
      </c>
      <c r="D1532" s="26" t="s">
        <v>1576</v>
      </c>
      <c r="E1532" s="27" t="s">
        <v>1916</v>
      </c>
      <c r="F1532" s="22" t="s">
        <v>1854</v>
      </c>
      <c r="G1532" s="17" t="str">
        <f>_xlfn.XLOOKUP(D1532,[9]ALL!$C:$C,[9]ALL!$N:$N,"Tidak Ditemukan")</f>
        <v>I KOMANG FERI INDRAJAYA</v>
      </c>
      <c r="H1532" s="18" t="str">
        <f>_xlfn.XLOOKUP(D1532,[11]sheet!$B:$B,[11]sheet!$A:$A,0)</f>
        <v>MGW05C</v>
      </c>
    </row>
    <row r="1533" spans="2:8">
      <c r="B1533" s="24" t="s">
        <v>1455</v>
      </c>
      <c r="C1533" s="25" t="s">
        <v>1456</v>
      </c>
      <c r="D1533" s="26" t="s">
        <v>1577</v>
      </c>
      <c r="E1533" s="27" t="s">
        <v>1916</v>
      </c>
      <c r="F1533" s="22" t="s">
        <v>1854</v>
      </c>
      <c r="G1533" s="17" t="str">
        <f>_xlfn.XLOOKUP(D1533,[9]ALL!$C:$C,[9]ALL!$N:$N,"Tidak Ditemukan")</f>
        <v>AGUS PRADNYANA</v>
      </c>
      <c r="H1533" s="18" t="str">
        <f>_xlfn.XLOOKUP(D1533,[11]sheet!$B:$B,[11]sheet!$A:$A,0)</f>
        <v>MGW06D</v>
      </c>
    </row>
    <row r="1534" spans="2:8">
      <c r="B1534" s="24" t="s">
        <v>1455</v>
      </c>
      <c r="C1534" s="25" t="s">
        <v>1456</v>
      </c>
      <c r="D1534" s="26" t="s">
        <v>1578</v>
      </c>
      <c r="E1534" s="27" t="s">
        <v>1916</v>
      </c>
      <c r="F1534" s="22" t="s">
        <v>1852</v>
      </c>
      <c r="G1534" s="17" t="str">
        <f>_xlfn.XLOOKUP(D1534,[9]ALL!$C:$C,[9]ALL!$N:$N,"Tidak Ditemukan")</f>
        <v>YUNAN FURQONA RAMADHANI</v>
      </c>
      <c r="H1534" s="18" t="str">
        <f>_xlfn.XLOOKUP(D1534,[11]sheet!$B:$B,[11]sheet!$A:$A,0)</f>
        <v>NRG03A</v>
      </c>
    </row>
    <row r="1535" spans="2:8">
      <c r="B1535" s="24" t="s">
        <v>1455</v>
      </c>
      <c r="C1535" s="25" t="s">
        <v>1456</v>
      </c>
      <c r="D1535" s="26" t="s">
        <v>1579</v>
      </c>
      <c r="E1535" s="27" t="s">
        <v>1916</v>
      </c>
      <c r="F1535" s="22" t="s">
        <v>1855</v>
      </c>
      <c r="G1535" s="17" t="str">
        <f>_xlfn.XLOOKUP(D1535,[9]ALL!$C:$C,[9]ALL!$N:$N,"Tidak Ditemukan")</f>
        <v>Suhardi</v>
      </c>
      <c r="H1535" s="18" t="str">
        <f>_xlfn.XLOOKUP(D1535,[11]sheet!$B:$B,[11]sheet!$A:$A,0)</f>
        <v>PYW11A</v>
      </c>
    </row>
    <row r="1536" spans="2:8">
      <c r="B1536" s="24" t="s">
        <v>1455</v>
      </c>
      <c r="C1536" s="25" t="s">
        <v>1456</v>
      </c>
      <c r="D1536" s="26" t="s">
        <v>1580</v>
      </c>
      <c r="E1536" s="27" t="s">
        <v>1916</v>
      </c>
      <c r="F1536" s="22" t="s">
        <v>1853</v>
      </c>
      <c r="G1536" s="17" t="str">
        <f>_xlfn.XLOOKUP(D1536,[9]ALL!$C:$C,[9]ALL!$N:$N,"Tidak Ditemukan")</f>
        <v>I Gd Andika Adi Prasetya Murya</v>
      </c>
      <c r="H1536" s="18" t="str">
        <f>_xlfn.XLOOKUP(D1536,[11]sheet!$B:$B,[11]sheet!$A:$A,0)</f>
        <v>GIA05A</v>
      </c>
    </row>
    <row r="1537" spans="2:8">
      <c r="B1537" s="24" t="s">
        <v>1455</v>
      </c>
      <c r="C1537" s="25" t="s">
        <v>1456</v>
      </c>
      <c r="D1537" s="26" t="s">
        <v>1581</v>
      </c>
      <c r="E1537" s="27" t="s">
        <v>1916</v>
      </c>
      <c r="F1537" s="22" t="s">
        <v>1852</v>
      </c>
      <c r="G1537" s="17" t="str">
        <f>_xlfn.XLOOKUP(D1537,[9]ALL!$C:$C,[9]ALL!$N:$N,"Tidak Ditemukan")</f>
        <v>DEAR RAMOS DAMANIK</v>
      </c>
      <c r="H1537" s="18" t="str">
        <f>_xlfn.XLOOKUP(D1537,[11]sheet!$B:$B,[11]sheet!$A:$A,0)</f>
        <v>SGA05A</v>
      </c>
    </row>
    <row r="1538" spans="2:8">
      <c r="B1538" s="24" t="s">
        <v>1455</v>
      </c>
      <c r="C1538" s="25" t="s">
        <v>1456</v>
      </c>
      <c r="D1538" s="26" t="s">
        <v>1582</v>
      </c>
      <c r="E1538" s="27" t="s">
        <v>1916</v>
      </c>
      <c r="F1538" s="22" t="s">
        <v>1852</v>
      </c>
      <c r="G1538" s="17" t="str">
        <f>_xlfn.XLOOKUP(D1538,[9]ALL!$C:$C,[9]ALL!$N:$N,"Tidak Ditemukan")</f>
        <v>DEAR RAMOS DAMANIK</v>
      </c>
      <c r="H1538" s="18" t="str">
        <f>_xlfn.XLOOKUP(D1538,[11]sheet!$B:$B,[11]sheet!$A:$A,0)</f>
        <v>SGA02A</v>
      </c>
    </row>
    <row r="1539" spans="2:8">
      <c r="B1539" s="24" t="s">
        <v>1455</v>
      </c>
      <c r="C1539" s="25" t="s">
        <v>1456</v>
      </c>
      <c r="D1539" s="26" t="s">
        <v>1583</v>
      </c>
      <c r="E1539" s="27" t="s">
        <v>1916</v>
      </c>
      <c r="F1539" s="22" t="s">
        <v>1852</v>
      </c>
      <c r="G1539" s="17" t="str">
        <f>_xlfn.XLOOKUP(D1539,[9]ALL!$C:$C,[9]ALL!$N:$N,"Tidak Ditemukan")</f>
        <v>GEMAYA WANGSA</v>
      </c>
      <c r="H1539" s="18" t="str">
        <f>_xlfn.XLOOKUP(D1539,[11]sheet!$B:$B,[11]sheet!$A:$A,0)</f>
        <v>KKL06</v>
      </c>
    </row>
    <row r="1540" spans="2:8">
      <c r="B1540" s="24" t="s">
        <v>1455</v>
      </c>
      <c r="C1540" s="25" t="s">
        <v>1456</v>
      </c>
      <c r="D1540" s="26" t="s">
        <v>1584</v>
      </c>
      <c r="E1540" s="27" t="s">
        <v>1916</v>
      </c>
      <c r="F1540" s="22" t="s">
        <v>1852</v>
      </c>
      <c r="G1540" s="17" t="str">
        <f>_xlfn.XLOOKUP(D1540,[9]ALL!$C:$C,[9]ALL!$N:$N,"Tidak Ditemukan")</f>
        <v>DEAR RAMOS DAMANIK</v>
      </c>
      <c r="H1540" s="18" t="str">
        <f>_xlfn.XLOOKUP(D1540,[11]sheet!$B:$B,[11]sheet!$A:$A,0)</f>
        <v>SGA15</v>
      </c>
    </row>
    <row r="1541" spans="2:8">
      <c r="B1541" s="24" t="s">
        <v>1455</v>
      </c>
      <c r="C1541" s="25" t="s">
        <v>1456</v>
      </c>
      <c r="D1541" s="26" t="s">
        <v>1585</v>
      </c>
      <c r="E1541" s="27" t="s">
        <v>1916</v>
      </c>
      <c r="F1541" s="22" t="s">
        <v>1852</v>
      </c>
      <c r="G1541" s="17" t="str">
        <f>_xlfn.XLOOKUP(D1541,[9]ALL!$C:$C,[9]ALL!$N:$N,"Tidak Ditemukan")</f>
        <v>DEAR RAMOS DAMANIK</v>
      </c>
      <c r="H1541" s="18" t="str">
        <f>_xlfn.XLOOKUP(D1541,[11]sheet!$B:$B,[11]sheet!$A:$A,0)</f>
        <v>SGA10</v>
      </c>
    </row>
    <row r="1542" spans="2:8">
      <c r="B1542" s="24" t="s">
        <v>1455</v>
      </c>
      <c r="C1542" s="25" t="s">
        <v>1456</v>
      </c>
      <c r="D1542" s="26" t="s">
        <v>1586</v>
      </c>
      <c r="E1542" s="27" t="s">
        <v>1916</v>
      </c>
      <c r="F1542" s="22" t="s">
        <v>1855</v>
      </c>
      <c r="G1542" s="17" t="str">
        <f>_xlfn.XLOOKUP(D1542,[9]ALL!$C:$C,[9]ALL!$N:$N,"Tidak Ditemukan")</f>
        <v>Suhardi</v>
      </c>
      <c r="H1542" s="18" t="str">
        <f>_xlfn.XLOOKUP(D1542,[11]sheet!$B:$B,[11]sheet!$A:$A,0)</f>
        <v>PYW06</v>
      </c>
    </row>
    <row r="1543" spans="2:8">
      <c r="B1543" s="24" t="s">
        <v>1455</v>
      </c>
      <c r="C1543" s="25" t="s">
        <v>1456</v>
      </c>
      <c r="D1543" s="26" t="s">
        <v>1587</v>
      </c>
      <c r="E1543" s="27" t="s">
        <v>1916</v>
      </c>
      <c r="F1543" s="22" t="s">
        <v>1857</v>
      </c>
      <c r="G1543" s="17" t="str">
        <f>_xlfn.XLOOKUP(D1543,[9]ALL!$C:$C,[9]ALL!$N:$N,"Tidak Ditemukan")</f>
        <v>M. SALAHUDIN</v>
      </c>
      <c r="H1543" s="18" t="str">
        <f>_xlfn.XLOOKUP(D1543,[11]sheet!$B:$B,[11]sheet!$A:$A,0)</f>
        <v>DPU03</v>
      </c>
    </row>
    <row r="1544" spans="2:8">
      <c r="B1544" s="24" t="s">
        <v>1455</v>
      </c>
      <c r="C1544" s="25" t="s">
        <v>1456</v>
      </c>
      <c r="D1544" s="26" t="s">
        <v>1588</v>
      </c>
      <c r="E1544" s="27" t="s">
        <v>1916</v>
      </c>
      <c r="F1544" s="22" t="s">
        <v>1855</v>
      </c>
      <c r="G1544" s="17" t="str">
        <f>_xlfn.XLOOKUP(D1544,[9]ALL!$C:$C,[9]ALL!$N:$N,"Tidak Ditemukan")</f>
        <v>Abi Hilmawan</v>
      </c>
      <c r="H1544" s="18" t="str">
        <f>_xlfn.XLOOKUP(D1544,[11]sheet!$B:$B,[11]sheet!$A:$A,0)</f>
        <v>SLO06</v>
      </c>
    </row>
    <row r="1545" spans="2:8">
      <c r="B1545" s="24" t="s">
        <v>1455</v>
      </c>
      <c r="C1545" s="25" t="s">
        <v>1456</v>
      </c>
      <c r="D1545" s="26" t="s">
        <v>1589</v>
      </c>
      <c r="E1545" s="27" t="s">
        <v>1916</v>
      </c>
      <c r="F1545" s="22" t="s">
        <v>1855</v>
      </c>
      <c r="G1545" s="17" t="str">
        <f>_xlfn.XLOOKUP(D1545,[9]ALL!$C:$C,[9]ALL!$N:$N,"Tidak Ditemukan")</f>
        <v>Abi Hilmawan</v>
      </c>
      <c r="H1545" s="18" t="str">
        <f>_xlfn.XLOOKUP(D1545,[11]sheet!$B:$B,[11]sheet!$A:$A,0)</f>
        <v>SLO09</v>
      </c>
    </row>
    <row r="1546" spans="2:8">
      <c r="B1546" s="24" t="s">
        <v>1455</v>
      </c>
      <c r="C1546" s="25" t="s">
        <v>1456</v>
      </c>
      <c r="D1546" s="26" t="s">
        <v>1590</v>
      </c>
      <c r="E1546" s="27" t="s">
        <v>1916</v>
      </c>
      <c r="F1546" s="22" t="s">
        <v>1852</v>
      </c>
      <c r="G1546" s="17" t="str">
        <f>_xlfn.XLOOKUP(D1546,[9]ALL!$C:$C,[9]ALL!$N:$N,"Tidak Ditemukan")</f>
        <v>I Kadek Sandiyasa</v>
      </c>
      <c r="H1546" s="18" t="str">
        <f>_xlfn.XLOOKUP(D1546,[11]sheet!$B:$B,[11]sheet!$A:$A,0)</f>
        <v>BNL04</v>
      </c>
    </row>
    <row r="1547" spans="2:8">
      <c r="B1547" s="24" t="s">
        <v>1455</v>
      </c>
      <c r="C1547" s="25" t="s">
        <v>1456</v>
      </c>
      <c r="D1547" s="26" t="s">
        <v>1591</v>
      </c>
      <c r="E1547" s="27" t="s">
        <v>1916</v>
      </c>
      <c r="F1547" s="22" t="s">
        <v>1857</v>
      </c>
      <c r="G1547" s="17" t="str">
        <f>_xlfn.XLOOKUP(D1547,[9]ALL!$C:$C,[9]ALL!$N:$N,"Tidak Ditemukan")</f>
        <v>Ari Ardiansyah</v>
      </c>
      <c r="H1547" s="18" t="str">
        <f>_xlfn.XLOOKUP(D1547,[11]sheet!$B:$B,[11]sheet!$A:$A,0)</f>
        <v>SWW09</v>
      </c>
    </row>
    <row r="1548" spans="2:8">
      <c r="B1548" s="24" t="s">
        <v>1455</v>
      </c>
      <c r="C1548" s="25" t="s">
        <v>1456</v>
      </c>
      <c r="D1548" s="26" t="s">
        <v>1592</v>
      </c>
      <c r="E1548" s="27" t="s">
        <v>1916</v>
      </c>
      <c r="F1548" s="22" t="s">
        <v>1857</v>
      </c>
      <c r="G1548" s="17" t="str">
        <f>_xlfn.XLOOKUP(D1548,[9]ALL!$C:$C,[9]ALL!$N:$N,"Tidak Ditemukan")</f>
        <v>SYARIFUDDIN</v>
      </c>
      <c r="H1548" s="18" t="str">
        <f>_xlfn.XLOOKUP(D1548,[11]sheet!$B:$B,[11]sheet!$A:$A,0)</f>
        <v>WHO05</v>
      </c>
    </row>
    <row r="1549" spans="2:8">
      <c r="B1549" s="24" t="s">
        <v>1455</v>
      </c>
      <c r="C1549" s="25" t="s">
        <v>1456</v>
      </c>
      <c r="D1549" s="26" t="s">
        <v>1593</v>
      </c>
      <c r="E1549" s="27" t="s">
        <v>1916</v>
      </c>
      <c r="F1549" s="22" t="s">
        <v>1857</v>
      </c>
      <c r="G1549" s="17" t="str">
        <f>_xlfn.XLOOKUP(D1549,[9]ALL!$C:$C,[9]ALL!$N:$N,"Tidak Ditemukan")</f>
        <v>DENI SUSATYO</v>
      </c>
      <c r="H1549" s="18" t="str">
        <f>_xlfn.XLOOKUP(D1549,[11]sheet!$B:$B,[11]sheet!$A:$A,0)</f>
        <v>SWW08</v>
      </c>
    </row>
    <row r="1550" spans="2:8">
      <c r="B1550" s="24" t="s">
        <v>1455</v>
      </c>
      <c r="C1550" s="25" t="s">
        <v>1456</v>
      </c>
      <c r="D1550" s="26" t="s">
        <v>1594</v>
      </c>
      <c r="E1550" s="27" t="s">
        <v>1916</v>
      </c>
      <c r="F1550" s="22" t="s">
        <v>1857</v>
      </c>
      <c r="G1550" s="17" t="str">
        <f>_xlfn.XLOOKUP(D1550,[9]ALL!$C:$C,[9]ALL!$N:$N,"Tidak Ditemukan")</f>
        <v>Syamsul Bahri</v>
      </c>
      <c r="H1550" s="18" t="str">
        <f>_xlfn.XLOOKUP(D1550,[11]sheet!$B:$B,[11]sheet!$A:$A,0)</f>
        <v>TAW04</v>
      </c>
    </row>
    <row r="1551" spans="2:8">
      <c r="B1551" s="24" t="s">
        <v>1455</v>
      </c>
      <c r="C1551" s="25" t="s">
        <v>1456</v>
      </c>
      <c r="D1551" s="26" t="s">
        <v>1595</v>
      </c>
      <c r="E1551" s="27" t="s">
        <v>1916</v>
      </c>
      <c r="F1551" s="22" t="s">
        <v>1857</v>
      </c>
      <c r="G1551" s="17" t="str">
        <f>_xlfn.XLOOKUP(D1551,[9]ALL!$C:$C,[9]ALL!$N:$N,"Tidak Ditemukan")</f>
        <v>FAHRURRAZI</v>
      </c>
      <c r="H1551" s="18" t="str">
        <f>_xlfn.XLOOKUP(D1551,[11]sheet!$B:$B,[11]sheet!$A:$A,0)</f>
        <v>BMU03</v>
      </c>
    </row>
    <row r="1552" spans="2:8">
      <c r="B1552" s="24" t="s">
        <v>1455</v>
      </c>
      <c r="C1552" s="25" t="s">
        <v>1456</v>
      </c>
      <c r="D1552" s="26" t="s">
        <v>1596</v>
      </c>
      <c r="E1552" s="27" t="s">
        <v>1916</v>
      </c>
      <c r="F1552" s="22" t="s">
        <v>1855</v>
      </c>
      <c r="G1552" s="17" t="str">
        <f>_xlfn.XLOOKUP(D1552,[9]ALL!$C:$C,[9]ALL!$N:$N,"Tidak Ditemukan")</f>
        <v>Abi Hilmawan</v>
      </c>
      <c r="H1552" s="18" t="str">
        <f>_xlfn.XLOOKUP(D1552,[11]sheet!$B:$B,[11]sheet!$A:$A,0)</f>
        <v>SLO05</v>
      </c>
    </row>
    <row r="1553" spans="2:8">
      <c r="B1553" s="24" t="s">
        <v>1455</v>
      </c>
      <c r="C1553" s="25" t="s">
        <v>1456</v>
      </c>
      <c r="D1553" s="26" t="s">
        <v>1597</v>
      </c>
      <c r="E1553" s="27" t="s">
        <v>1916</v>
      </c>
      <c r="F1553" s="22" t="s">
        <v>1852</v>
      </c>
      <c r="G1553" s="17" t="str">
        <f>_xlfn.XLOOKUP(D1553,[9]ALL!$C:$C,[9]ALL!$N:$N,"Tidak Ditemukan")</f>
        <v>GEMAYA WANGSA</v>
      </c>
      <c r="H1553" s="18" t="str">
        <f>_xlfn.XLOOKUP(D1553,[11]sheet!$B:$B,[11]sheet!$A:$A,0)</f>
        <v>KKL04</v>
      </c>
    </row>
    <row r="1554" spans="2:8">
      <c r="B1554" s="24" t="s">
        <v>1455</v>
      </c>
      <c r="C1554" s="25" t="s">
        <v>1456</v>
      </c>
      <c r="D1554" s="26" t="s">
        <v>1598</v>
      </c>
      <c r="E1554" s="27" t="s">
        <v>1916</v>
      </c>
      <c r="F1554" s="22" t="s">
        <v>1857</v>
      </c>
      <c r="G1554" s="335" t="str">
        <f>_xlfn.XLOOKUP(D1554,[9]ALL!$C:$C,[9]ALL!$N:$N,"Tidak Ditemukan")</f>
        <v>Muhammad Aqil Fadhilah</v>
      </c>
      <c r="H1554" s="18" t="str">
        <f>_xlfn.XLOOKUP(D1554,[11]sheet!$B:$B,[11]sheet!$A:$A,0)</f>
        <v>TAW02</v>
      </c>
    </row>
    <row r="1555" spans="2:8">
      <c r="B1555" s="24" t="s">
        <v>1455</v>
      </c>
      <c r="C1555" s="25" t="s">
        <v>1456</v>
      </c>
      <c r="D1555" s="26" t="s">
        <v>1599</v>
      </c>
      <c r="E1555" s="27" t="s">
        <v>1916</v>
      </c>
      <c r="F1555" s="22" t="s">
        <v>1857</v>
      </c>
      <c r="G1555" s="17" t="str">
        <f>_xlfn.XLOOKUP(D1555,[9]ALL!$C:$C,[9]ALL!$N:$N,"Tidak Ditemukan")</f>
        <v>SYARIFUDDIN</v>
      </c>
      <c r="H1555" s="18" t="str">
        <f>_xlfn.XLOOKUP(D1555,[11]sheet!$B:$B,[11]sheet!$A:$A,0)</f>
        <v>WHO04</v>
      </c>
    </row>
    <row r="1556" spans="2:8">
      <c r="B1556" s="24" t="s">
        <v>1455</v>
      </c>
      <c r="C1556" s="25" t="s">
        <v>1456</v>
      </c>
      <c r="D1556" s="26" t="s">
        <v>1600</v>
      </c>
      <c r="E1556" s="27" t="s">
        <v>1916</v>
      </c>
      <c r="F1556" s="22" t="s">
        <v>1852</v>
      </c>
      <c r="G1556" s="17" t="str">
        <f>_xlfn.XLOOKUP(D1556,[9]ALL!$C:$C,[9]ALL!$N:$N,"Tidak Ditemukan")</f>
        <v>GEMAYA WANGSA</v>
      </c>
      <c r="H1556" s="18" t="str">
        <f>_xlfn.XLOOKUP(D1556,[11]sheet!$B:$B,[11]sheet!$A:$A,0)</f>
        <v>KKL03</v>
      </c>
    </row>
    <row r="1557" spans="2:8">
      <c r="B1557" s="24" t="s">
        <v>1455</v>
      </c>
      <c r="C1557" s="25" t="s">
        <v>1456</v>
      </c>
      <c r="D1557" s="26" t="s">
        <v>1601</v>
      </c>
      <c r="E1557" s="27" t="s">
        <v>1916</v>
      </c>
      <c r="F1557" s="22" t="s">
        <v>1855</v>
      </c>
      <c r="G1557" s="17" t="str">
        <f>_xlfn.XLOOKUP(D1557,[9]ALL!$C:$C,[9]ALL!$N:$N,"Tidak Ditemukan")</f>
        <v>Abi Hilmawan</v>
      </c>
      <c r="H1557" s="18" t="str">
        <f>_xlfn.XLOOKUP(D1557,[11]sheet!$B:$B,[11]sheet!$A:$A,0)</f>
        <v>SLO04</v>
      </c>
    </row>
    <row r="1558" spans="2:8">
      <c r="B1558" s="24" t="s">
        <v>1455</v>
      </c>
      <c r="C1558" s="25" t="s">
        <v>1456</v>
      </c>
      <c r="D1558" s="26" t="s">
        <v>1602</v>
      </c>
      <c r="E1558" s="27" t="s">
        <v>1916</v>
      </c>
      <c r="F1558" s="22" t="s">
        <v>1852</v>
      </c>
      <c r="G1558" s="17" t="str">
        <f>_xlfn.XLOOKUP(D1558,[9]ALL!$C:$C,[9]ALL!$N:$N,"Tidak Ditemukan")</f>
        <v>I Kadek Sandiyasa</v>
      </c>
      <c r="H1558" s="18" t="str">
        <f>_xlfn.XLOOKUP(D1558,[11]sheet!$B:$B,[11]sheet!$A:$A,0)</f>
        <v>BNL02</v>
      </c>
    </row>
    <row r="1559" spans="2:8">
      <c r="B1559" s="24" t="s">
        <v>1455</v>
      </c>
      <c r="C1559" s="25" t="s">
        <v>1456</v>
      </c>
      <c r="D1559" s="26" t="s">
        <v>1603</v>
      </c>
      <c r="E1559" s="27" t="s">
        <v>1916</v>
      </c>
      <c r="F1559" s="22" t="s">
        <v>1857</v>
      </c>
      <c r="G1559" s="17" t="str">
        <f>_xlfn.XLOOKUP(D1559,[9]ALL!$C:$C,[9]ALL!$N:$N,"Tidak Ditemukan")</f>
        <v>FAHRURRAZI</v>
      </c>
      <c r="H1559" s="18" t="str">
        <f>_xlfn.XLOOKUP(D1559,[11]sheet!$B:$B,[11]sheet!$A:$A,0)</f>
        <v>WHO02</v>
      </c>
    </row>
    <row r="1560" spans="2:8">
      <c r="B1560" s="24" t="s">
        <v>1455</v>
      </c>
      <c r="C1560" s="25" t="s">
        <v>1456</v>
      </c>
      <c r="D1560" s="26" t="s">
        <v>1604</v>
      </c>
      <c r="E1560" s="27" t="s">
        <v>1916</v>
      </c>
      <c r="F1560" s="22" t="s">
        <v>1857</v>
      </c>
      <c r="G1560" s="17" t="str">
        <f>_xlfn.XLOOKUP(D1560,[9]ALL!$C:$C,[9]ALL!$N:$N,"Tidak Ditemukan")</f>
        <v>Ari Ardiansyah</v>
      </c>
      <c r="H1560" s="18" t="str">
        <f>_xlfn.XLOOKUP(D1560,[11]sheet!$B:$B,[11]sheet!$A:$A,0)</f>
        <v>SWW07</v>
      </c>
    </row>
    <row r="1561" spans="2:8">
      <c r="B1561" s="24" t="s">
        <v>1455</v>
      </c>
      <c r="C1561" s="25" t="s">
        <v>1456</v>
      </c>
      <c r="D1561" s="26" t="s">
        <v>1605</v>
      </c>
      <c r="E1561" s="27" t="s">
        <v>1916</v>
      </c>
      <c r="F1561" s="22" t="s">
        <v>1855</v>
      </c>
      <c r="G1561" s="17" t="str">
        <f>_xlfn.XLOOKUP(D1561,[9]ALL!$C:$C,[9]ALL!$N:$N,"Tidak Ditemukan")</f>
        <v>Suhardi</v>
      </c>
      <c r="H1561" s="18" t="str">
        <f>_xlfn.XLOOKUP(D1561,[11]sheet!$B:$B,[11]sheet!$A:$A,0)</f>
        <v>PYW03</v>
      </c>
    </row>
    <row r="1562" spans="2:8">
      <c r="B1562" s="24" t="s">
        <v>1455</v>
      </c>
      <c r="C1562" s="25" t="s">
        <v>1456</v>
      </c>
      <c r="D1562" s="26" t="s">
        <v>1606</v>
      </c>
      <c r="E1562" s="27" t="s">
        <v>1916</v>
      </c>
      <c r="F1562" s="22" t="s">
        <v>1857</v>
      </c>
      <c r="G1562" s="17" t="str">
        <f>_xlfn.XLOOKUP(D1562,[9]ALL!$C:$C,[9]ALL!$N:$N,"Tidak Ditemukan")</f>
        <v>FAHRURRAZI</v>
      </c>
      <c r="H1562" s="18" t="str">
        <f>_xlfn.XLOOKUP(D1562,[11]sheet!$B:$B,[11]sheet!$A:$A,0)</f>
        <v>BMU02</v>
      </c>
    </row>
    <row r="1563" spans="2:8">
      <c r="B1563" s="24" t="s">
        <v>1455</v>
      </c>
      <c r="C1563" s="25" t="s">
        <v>1456</v>
      </c>
      <c r="D1563" s="26" t="s">
        <v>1607</v>
      </c>
      <c r="E1563" s="27" t="s">
        <v>1916</v>
      </c>
      <c r="F1563" s="22" t="s">
        <v>1857</v>
      </c>
      <c r="G1563" s="17" t="str">
        <f>_xlfn.XLOOKUP(D1563,[9]ALL!$C:$C,[9]ALL!$N:$N,"Tidak Ditemukan")</f>
        <v>Ari Ardiansyah</v>
      </c>
      <c r="H1563" s="18" t="str">
        <f>_xlfn.XLOOKUP(D1563,[11]sheet!$B:$B,[11]sheet!$A:$A,0)</f>
        <v>SWW05</v>
      </c>
    </row>
    <row r="1564" spans="2:8">
      <c r="B1564" s="24" t="s">
        <v>1455</v>
      </c>
      <c r="C1564" s="25" t="s">
        <v>1456</v>
      </c>
      <c r="D1564" s="26" t="s">
        <v>1608</v>
      </c>
      <c r="E1564" s="27" t="s">
        <v>1916</v>
      </c>
      <c r="F1564" s="22" t="s">
        <v>1857</v>
      </c>
      <c r="G1564" s="17" t="str">
        <f>_xlfn.XLOOKUP(D1564,[9]ALL!$C:$C,[9]ALL!$N:$N,"Tidak Ditemukan")</f>
        <v>ANTON IQRA ANUGRA</v>
      </c>
      <c r="H1564" s="18" t="str">
        <f>_xlfn.XLOOKUP(D1564,[11]sheet!$B:$B,[11]sheet!$A:$A,0)</f>
        <v>TAW03</v>
      </c>
    </row>
    <row r="1565" spans="2:8">
      <c r="B1565" s="24" t="s">
        <v>1455</v>
      </c>
      <c r="C1565" s="25" t="s">
        <v>1456</v>
      </c>
      <c r="D1565" s="26" t="s">
        <v>1609</v>
      </c>
      <c r="E1565" s="27" t="s">
        <v>1916</v>
      </c>
      <c r="F1565" s="22" t="s">
        <v>1857</v>
      </c>
      <c r="G1565" s="17" t="str">
        <f>_xlfn.XLOOKUP(D1565,[9]ALL!$C:$C,[9]ALL!$N:$N,"Tidak Ditemukan")</f>
        <v>Ari Ardiansyah</v>
      </c>
      <c r="H1565" s="18" t="str">
        <f>_xlfn.XLOOKUP(D1565,[11]sheet!$B:$B,[11]sheet!$A:$A,0)</f>
        <v>SWW04</v>
      </c>
    </row>
    <row r="1566" spans="2:8">
      <c r="B1566" s="24" t="s">
        <v>1455</v>
      </c>
      <c r="C1566" s="25" t="s">
        <v>1456</v>
      </c>
      <c r="D1566" s="26" t="s">
        <v>1610</v>
      </c>
      <c r="E1566" s="27" t="s">
        <v>1916</v>
      </c>
      <c r="F1566" s="22" t="s">
        <v>1857</v>
      </c>
      <c r="G1566" s="17" t="str">
        <f>_xlfn.XLOOKUP(D1566,[9]ALL!$C:$C,[9]ALL!$N:$N,"Tidak Ditemukan")</f>
        <v>DENI SUSATYO</v>
      </c>
      <c r="H1566" s="18" t="str">
        <f>_xlfn.XLOOKUP(D1566,[11]sheet!$B:$B,[11]sheet!$A:$A,0)</f>
        <v>SWW02</v>
      </c>
    </row>
    <row r="1567" spans="2:8">
      <c r="B1567" s="24" t="s">
        <v>1455</v>
      </c>
      <c r="C1567" s="25" t="s">
        <v>1456</v>
      </c>
      <c r="D1567" s="26" t="s">
        <v>1611</v>
      </c>
      <c r="E1567" s="27" t="s">
        <v>1916</v>
      </c>
      <c r="F1567" s="22" t="s">
        <v>1855</v>
      </c>
      <c r="G1567" s="17" t="str">
        <f>_xlfn.XLOOKUP(D1567,[9]ALL!$C:$C,[9]ALL!$N:$N,"Tidak Ditemukan")</f>
        <v>Suhardi</v>
      </c>
      <c r="H1567" s="18" t="str">
        <f>_xlfn.XLOOKUP(D1567,[11]sheet!$B:$B,[11]sheet!$A:$A,0)</f>
        <v>PYW02</v>
      </c>
    </row>
    <row r="1568" spans="2:8">
      <c r="B1568" s="24" t="s">
        <v>1455</v>
      </c>
      <c r="C1568" s="25" t="s">
        <v>1456</v>
      </c>
      <c r="D1568" s="26" t="s">
        <v>1612</v>
      </c>
      <c r="E1568" s="27" t="s">
        <v>1916</v>
      </c>
      <c r="F1568" s="22" t="s">
        <v>1855</v>
      </c>
      <c r="G1568" s="17" t="str">
        <f>_xlfn.XLOOKUP(D1568,[9]ALL!$C:$C,[9]ALL!$N:$N,"Tidak Ditemukan")</f>
        <v>MUHAMMAD TONY NUGRAHA</v>
      </c>
      <c r="H1568" s="18" t="str">
        <f>_xlfn.XLOOKUP(D1568,[11]sheet!$B:$B,[11]sheet!$A:$A,0)</f>
        <v>GER03</v>
      </c>
    </row>
    <row r="1569" spans="2:8">
      <c r="B1569" s="24" t="s">
        <v>1455</v>
      </c>
      <c r="C1569" s="25" t="s">
        <v>1456</v>
      </c>
      <c r="D1569" s="26" t="s">
        <v>1613</v>
      </c>
      <c r="E1569" s="27" t="s">
        <v>1916</v>
      </c>
      <c r="F1569" s="22" t="s">
        <v>1855</v>
      </c>
      <c r="G1569" s="17" t="str">
        <f>_xlfn.XLOOKUP(D1569,[9]ALL!$C:$C,[9]ALL!$N:$N,"Tidak Ditemukan")</f>
        <v>MUHAMMAD TONY NUGRAHA</v>
      </c>
      <c r="H1569" s="18" t="str">
        <f>_xlfn.XLOOKUP(D1569,[11]sheet!$B:$B,[11]sheet!$A:$A,0)</f>
        <v>GER04</v>
      </c>
    </row>
    <row r="1570" spans="2:8">
      <c r="B1570" s="24" t="s">
        <v>1455</v>
      </c>
      <c r="C1570" s="25" t="s">
        <v>1456</v>
      </c>
      <c r="D1570" s="26" t="s">
        <v>1614</v>
      </c>
      <c r="E1570" s="27" t="s">
        <v>1916</v>
      </c>
      <c r="F1570" s="22" t="s">
        <v>1855</v>
      </c>
      <c r="G1570" s="17" t="str">
        <f>_xlfn.XLOOKUP(D1570,[9]ALL!$C:$C,[9]ALL!$N:$N,"Tidak Ditemukan")</f>
        <v>Abi Hilmawan</v>
      </c>
      <c r="H1570" s="18" t="str">
        <f>_xlfn.XLOOKUP(D1570,[11]sheet!$B:$B,[11]sheet!$A:$A,0)</f>
        <v>SLO03</v>
      </c>
    </row>
    <row r="1571" spans="2:8">
      <c r="B1571" s="24" t="s">
        <v>1455</v>
      </c>
      <c r="C1571" s="25" t="s">
        <v>1456</v>
      </c>
      <c r="D1571" s="26" t="s">
        <v>1615</v>
      </c>
      <c r="E1571" s="27" t="s">
        <v>1916</v>
      </c>
      <c r="F1571" s="22" t="s">
        <v>1855</v>
      </c>
      <c r="G1571" s="17" t="str">
        <f>_xlfn.XLOOKUP(D1571,[9]ALL!$C:$C,[9]ALL!$N:$N,"Tidak Ditemukan")</f>
        <v>Suhardi</v>
      </c>
      <c r="H1571" s="18" t="str">
        <f>_xlfn.XLOOKUP(D1571,[11]sheet!$B:$B,[11]sheet!$A:$A,0)</f>
        <v>PYW04</v>
      </c>
    </row>
    <row r="1572" spans="2:8">
      <c r="B1572" s="24" t="s">
        <v>1455</v>
      </c>
      <c r="C1572" s="25" t="s">
        <v>1456</v>
      </c>
      <c r="D1572" s="26" t="s">
        <v>1616</v>
      </c>
      <c r="E1572" s="27" t="s">
        <v>1916</v>
      </c>
      <c r="F1572" s="22" t="s">
        <v>1855</v>
      </c>
      <c r="G1572" s="17" t="str">
        <f>_xlfn.XLOOKUP(D1572,[9]ALL!$C:$C,[9]ALL!$N:$N,"Tidak Ditemukan")</f>
        <v>MUHAMMAD JUMADIL</v>
      </c>
      <c r="H1572" s="18" t="str">
        <f>_xlfn.XLOOKUP(D1572,[11]sheet!$B:$B,[11]sheet!$A:$A,0)</f>
        <v>AMI13</v>
      </c>
    </row>
    <row r="1573" spans="2:8">
      <c r="B1573" s="24" t="s">
        <v>1455</v>
      </c>
      <c r="C1573" s="25" t="s">
        <v>1456</v>
      </c>
      <c r="D1573" s="26" t="s">
        <v>1617</v>
      </c>
      <c r="E1573" s="27" t="s">
        <v>1916</v>
      </c>
      <c r="F1573" s="22" t="s">
        <v>1857</v>
      </c>
      <c r="G1573" s="17" t="str">
        <f>_xlfn.XLOOKUP(D1573,[9]ALL!$C:$C,[9]ALL!$N:$N,"Tidak Ditemukan")</f>
        <v>DENI SUSATYO</v>
      </c>
      <c r="H1573" s="18" t="str">
        <f>_xlfn.XLOOKUP(D1573,[11]sheet!$B:$B,[11]sheet!$A:$A,0)</f>
        <v>SWW03</v>
      </c>
    </row>
    <row r="1574" spans="2:8">
      <c r="B1574" s="24" t="s">
        <v>1455</v>
      </c>
      <c r="C1574" s="25" t="s">
        <v>1456</v>
      </c>
      <c r="D1574" s="26" t="s">
        <v>1618</v>
      </c>
      <c r="E1574" s="27" t="s">
        <v>1916</v>
      </c>
      <c r="F1574" s="22" t="s">
        <v>1852</v>
      </c>
      <c r="G1574" s="17" t="str">
        <f>_xlfn.XLOOKUP(D1574,[9]ALL!$C:$C,[9]ALL!$N:$N,"Tidak Ditemukan")</f>
        <v>I Kadek Sandiyasa</v>
      </c>
      <c r="H1574" s="18" t="str">
        <f>_xlfn.XLOOKUP(D1574,[11]sheet!$B:$B,[11]sheet!$A:$A,0)</f>
        <v>BNL03</v>
      </c>
    </row>
    <row r="1575" spans="2:8">
      <c r="B1575" s="24" t="s">
        <v>1455</v>
      </c>
      <c r="C1575" s="25" t="s">
        <v>1456</v>
      </c>
      <c r="D1575" s="26" t="s">
        <v>1619</v>
      </c>
      <c r="E1575" s="27" t="s">
        <v>1916</v>
      </c>
      <c r="F1575" s="22" t="s">
        <v>1855</v>
      </c>
      <c r="G1575" s="17" t="str">
        <f>_xlfn.XLOOKUP(D1575,[9]ALL!$C:$C,[9]ALL!$N:$N,"Tidak Ditemukan")</f>
        <v>MUHAMMAD TONY NUGRAHA</v>
      </c>
      <c r="H1575" s="18" t="str">
        <f>_xlfn.XLOOKUP(D1575,[11]sheet!$B:$B,[11]sheet!$A:$A,0)</f>
        <v>GER01</v>
      </c>
    </row>
    <row r="1576" spans="2:8">
      <c r="B1576" s="24" t="s">
        <v>1455</v>
      </c>
      <c r="C1576" s="25" t="s">
        <v>1456</v>
      </c>
      <c r="D1576" s="26" t="s">
        <v>1620</v>
      </c>
      <c r="E1576" s="27" t="s">
        <v>1916</v>
      </c>
      <c r="F1576" s="22" t="s">
        <v>1857</v>
      </c>
      <c r="G1576" s="17" t="str">
        <f>_xlfn.XLOOKUP(D1576,[9]ALL!$C:$C,[9]ALL!$N:$N,"Tidak Ditemukan")</f>
        <v>Resi Marsila</v>
      </c>
      <c r="H1576" s="18" t="str">
        <f>_xlfn.XLOOKUP(D1576,[11]sheet!$B:$B,[11]sheet!$A:$A,0)</f>
        <v>TAW01</v>
      </c>
    </row>
    <row r="1577" spans="2:8">
      <c r="B1577" s="24" t="s">
        <v>1455</v>
      </c>
      <c r="C1577" s="25" t="s">
        <v>1456</v>
      </c>
      <c r="D1577" s="26" t="s">
        <v>1621</v>
      </c>
      <c r="E1577" s="27" t="s">
        <v>1916</v>
      </c>
      <c r="F1577" s="22" t="s">
        <v>1857</v>
      </c>
      <c r="G1577" s="17" t="str">
        <f>_xlfn.XLOOKUP(D1577,[9]ALL!$C:$C,[9]ALL!$N:$N,"Tidak Ditemukan")</f>
        <v>DENI SUSATYO</v>
      </c>
      <c r="H1577" s="18" t="str">
        <f>_xlfn.XLOOKUP(D1577,[11]sheet!$B:$B,[11]sheet!$A:$A,0)</f>
        <v>SWW01</v>
      </c>
    </row>
    <row r="1578" spans="2:8">
      <c r="B1578" s="24" t="s">
        <v>1455</v>
      </c>
      <c r="C1578" s="25" t="s">
        <v>1456</v>
      </c>
      <c r="D1578" s="26" t="s">
        <v>1622</v>
      </c>
      <c r="E1578" s="27" t="s">
        <v>1916</v>
      </c>
      <c r="F1578" s="22" t="s">
        <v>1852</v>
      </c>
      <c r="G1578" s="17" t="str">
        <f>_xlfn.XLOOKUP(D1578,[9]ALL!$C:$C,[9]ALL!$N:$N,"Tidak Ditemukan")</f>
        <v>GEMAYA WANGSA</v>
      </c>
      <c r="H1578" s="18" t="str">
        <f>_xlfn.XLOOKUP(D1578,[11]sheet!$B:$B,[11]sheet!$A:$A,0)</f>
        <v>KKL02</v>
      </c>
    </row>
    <row r="1579" spans="2:8">
      <c r="B1579" s="24" t="s">
        <v>1455</v>
      </c>
      <c r="C1579" s="25" t="s">
        <v>1456</v>
      </c>
      <c r="D1579" s="26" t="s">
        <v>1623</v>
      </c>
      <c r="E1579" s="27" t="s">
        <v>1916</v>
      </c>
      <c r="F1579" s="22" t="s">
        <v>1852</v>
      </c>
      <c r="G1579" s="17" t="str">
        <f>_xlfn.XLOOKUP(D1579,[9]ALL!$C:$C,[9]ALL!$N:$N,"Tidak Ditemukan")</f>
        <v>I Kadek Sandiyasa</v>
      </c>
      <c r="H1579" s="18" t="str">
        <f>_xlfn.XLOOKUP(D1579,[11]sheet!$B:$B,[11]sheet!$A:$A,0)</f>
        <v>BNL01</v>
      </c>
    </row>
    <row r="1580" spans="2:8">
      <c r="B1580" s="24" t="s">
        <v>1455</v>
      </c>
      <c r="C1580" s="25" t="s">
        <v>1456</v>
      </c>
      <c r="D1580" s="26" t="s">
        <v>1624</v>
      </c>
      <c r="E1580" s="27" t="s">
        <v>1916</v>
      </c>
      <c r="F1580" s="22" t="s">
        <v>1855</v>
      </c>
      <c r="G1580" s="17" t="str">
        <f>_xlfn.XLOOKUP(D1580,[9]ALL!$C:$C,[9]ALL!$N:$N,"Tidak Ditemukan")</f>
        <v>MUHAMMAD JUMADIL</v>
      </c>
      <c r="H1580" s="18" t="str">
        <f>_xlfn.XLOOKUP(D1580,[11]sheet!$B:$B,[11]sheet!$A:$A,0)</f>
        <v>AMI02</v>
      </c>
    </row>
    <row r="1581" spans="2:8">
      <c r="B1581" s="24" t="s">
        <v>1455</v>
      </c>
      <c r="C1581" s="25" t="s">
        <v>1456</v>
      </c>
      <c r="D1581" s="26" t="s">
        <v>1625</v>
      </c>
      <c r="E1581" s="27" t="s">
        <v>1916</v>
      </c>
      <c r="F1581" s="22" t="s">
        <v>1855</v>
      </c>
      <c r="G1581" s="17" t="str">
        <f>_xlfn.XLOOKUP(D1581,[9]ALL!$C:$C,[9]ALL!$N:$N,"Tidak Ditemukan")</f>
        <v>MUHAMMAD JUMADIL</v>
      </c>
      <c r="H1581" s="18" t="str">
        <f>_xlfn.XLOOKUP(D1581,[11]sheet!$B:$B,[11]sheet!$A:$A,0)</f>
        <v>AMI04</v>
      </c>
    </row>
    <row r="1582" spans="2:8">
      <c r="B1582" s="24" t="s">
        <v>1455</v>
      </c>
      <c r="C1582" s="25" t="s">
        <v>1456</v>
      </c>
      <c r="D1582" s="26" t="s">
        <v>1626</v>
      </c>
      <c r="E1582" s="27" t="s">
        <v>1916</v>
      </c>
      <c r="F1582" s="22" t="s">
        <v>1855</v>
      </c>
      <c r="G1582" s="17" t="str">
        <f>_xlfn.XLOOKUP(D1582,[9]ALL!$C:$C,[9]ALL!$N:$N,"Tidak Ditemukan")</f>
        <v>Abi Hilmawan</v>
      </c>
      <c r="H1582" s="18" t="str">
        <f>_xlfn.XLOOKUP(D1582,[11]sheet!$B:$B,[11]sheet!$A:$A,0)</f>
        <v>SLO02</v>
      </c>
    </row>
    <row r="1583" spans="2:8">
      <c r="B1583" s="24" t="s">
        <v>1455</v>
      </c>
      <c r="C1583" s="25" t="s">
        <v>1456</v>
      </c>
      <c r="D1583" s="26" t="s">
        <v>1627</v>
      </c>
      <c r="E1583" s="27" t="s">
        <v>1916</v>
      </c>
      <c r="F1583" s="22" t="s">
        <v>1854</v>
      </c>
      <c r="G1583" s="17" t="str">
        <f>_xlfn.XLOOKUP(D1583,[9]ALL!$C:$C,[9]ALL!$N:$N,"Tidak Ditemukan")</f>
        <v>AGUS KADE DIVA RAMANA</v>
      </c>
      <c r="H1583" s="18" t="str">
        <f>_xlfn.XLOOKUP(D1583,[11]sheet!$B:$B,[11]sheet!$A:$A,0)</f>
        <v>TNW06A</v>
      </c>
    </row>
    <row r="1584" spans="2:8">
      <c r="B1584" s="24" t="s">
        <v>1455</v>
      </c>
      <c r="C1584" s="25" t="s">
        <v>1456</v>
      </c>
      <c r="D1584" s="26" t="s">
        <v>1628</v>
      </c>
      <c r="E1584" s="27" t="s">
        <v>1916</v>
      </c>
      <c r="F1584" s="22" t="s">
        <v>1854</v>
      </c>
      <c r="G1584" s="17" t="str">
        <f>_xlfn.XLOOKUP(D1584,[9]ALL!$C:$C,[9]ALL!$N:$N,"Tidak Ditemukan")</f>
        <v>Rino Prasetya Wibowo</v>
      </c>
      <c r="H1584" s="18" t="str">
        <f>_xlfn.XLOOKUP(D1584,[11]sheet!$B:$B,[11]sheet!$A:$A,0)</f>
        <v>MGW06E</v>
      </c>
    </row>
    <row r="1585" spans="2:8">
      <c r="B1585" s="24" t="s">
        <v>1455</v>
      </c>
      <c r="C1585" s="25" t="s">
        <v>1456</v>
      </c>
      <c r="D1585" s="26" t="s">
        <v>1629</v>
      </c>
      <c r="E1585" s="27" t="s">
        <v>1916</v>
      </c>
      <c r="F1585" s="22" t="s">
        <v>1853</v>
      </c>
      <c r="G1585" s="17" t="str">
        <f>_xlfn.XLOOKUP(D1585,[9]ALL!$C:$C,[9]ALL!$N:$N,"Tidak Ditemukan")</f>
        <v>I GEDE BAGUS ADI SURYAWAN , ST</v>
      </c>
      <c r="H1585" s="18" t="str">
        <f>_xlfn.XLOOKUP(D1585,[11]sheet!$B:$B,[11]sheet!$A:$A,0)</f>
        <v>MGW04C</v>
      </c>
    </row>
    <row r="1586" spans="2:8">
      <c r="B1586" s="24" t="s">
        <v>1455</v>
      </c>
      <c r="C1586" s="25" t="s">
        <v>1456</v>
      </c>
      <c r="D1586" s="26" t="s">
        <v>1630</v>
      </c>
      <c r="E1586" s="27" t="s">
        <v>1916</v>
      </c>
      <c r="F1586" s="22" t="s">
        <v>1854</v>
      </c>
      <c r="G1586" s="17" t="str">
        <f>_xlfn.XLOOKUP(D1586,[9]ALL!$C:$C,[9]ALL!$N:$N,"Tidak Ditemukan")</f>
        <v>Rino Prasetya Wibowo</v>
      </c>
      <c r="H1586" s="18" t="str">
        <f>_xlfn.XLOOKUP(D1586,[11]sheet!$B:$B,[11]sheet!$A:$A,0)</f>
        <v>MGW05A</v>
      </c>
    </row>
    <row r="1587" spans="2:8">
      <c r="B1587" s="24" t="s">
        <v>1455</v>
      </c>
      <c r="C1587" s="25" t="s">
        <v>1456</v>
      </c>
      <c r="D1587" s="26" t="s">
        <v>1631</v>
      </c>
      <c r="E1587" s="27" t="s">
        <v>1916</v>
      </c>
      <c r="F1587" s="22" t="s">
        <v>1854</v>
      </c>
      <c r="G1587" s="17" t="str">
        <f>_xlfn.XLOOKUP(D1587,[9]ALL!$C:$C,[9]ALL!$N:$N,"Tidak Ditemukan")</f>
        <v>I KOMANG FERI INDRAJAYA</v>
      </c>
      <c r="H1587" s="18" t="str">
        <f>_xlfn.XLOOKUP(D1587,[11]sheet!$B:$B,[11]sheet!$A:$A,0)</f>
        <v>MGW04D</v>
      </c>
    </row>
    <row r="1588" spans="2:8">
      <c r="B1588" s="24" t="s">
        <v>1455</v>
      </c>
      <c r="C1588" s="25" t="s">
        <v>1456</v>
      </c>
      <c r="D1588" s="26" t="s">
        <v>1632</v>
      </c>
      <c r="E1588" s="27" t="s">
        <v>1916</v>
      </c>
      <c r="F1588" s="22" t="s">
        <v>1854</v>
      </c>
      <c r="G1588" s="17" t="str">
        <f>_xlfn.XLOOKUP(D1588,[9]ALL!$C:$C,[9]ALL!$N:$N,"Tidak Ditemukan")</f>
        <v>AGUS PRADNYANA</v>
      </c>
      <c r="H1588" s="18" t="str">
        <f>_xlfn.XLOOKUP(D1588,[11]sheet!$B:$B,[11]sheet!$A:$A,0)</f>
        <v>MGW05B</v>
      </c>
    </row>
    <row r="1589" spans="2:8">
      <c r="B1589" s="24" t="s">
        <v>1455</v>
      </c>
      <c r="C1589" s="25" t="s">
        <v>1456</v>
      </c>
      <c r="D1589" s="26" t="s">
        <v>1633</v>
      </c>
      <c r="E1589" s="27" t="s">
        <v>1916</v>
      </c>
      <c r="F1589" s="22" t="s">
        <v>1853</v>
      </c>
      <c r="G1589" s="17" t="str">
        <f>_xlfn.XLOOKUP(D1589,[9]ALL!$C:$C,[9]ALL!$N:$N,"Tidak Ditemukan")</f>
        <v>I GEDE BAGUS ADI SURYAWAN , ST</v>
      </c>
      <c r="H1589" s="18" t="str">
        <f>_xlfn.XLOOKUP(D1589,[11]sheet!$B:$B,[11]sheet!$A:$A,0)</f>
        <v>MGW01D</v>
      </c>
    </row>
    <row r="1590" spans="2:8">
      <c r="B1590" s="24" t="s">
        <v>1455</v>
      </c>
      <c r="C1590" s="25" t="s">
        <v>1456</v>
      </c>
      <c r="D1590" s="26" t="s">
        <v>1634</v>
      </c>
      <c r="E1590" s="27" t="s">
        <v>1916</v>
      </c>
      <c r="F1590" s="22" t="s">
        <v>1853</v>
      </c>
      <c r="G1590" s="17" t="str">
        <f>_xlfn.XLOOKUP(D1590,[9]ALL!$C:$C,[9]ALL!$N:$N,"Tidak Ditemukan")</f>
        <v>I GEDE BAGUS ADI SURYAWAN , ST</v>
      </c>
      <c r="H1590" s="18" t="str">
        <f>_xlfn.XLOOKUP(D1590,[11]sheet!$B:$B,[11]sheet!$A:$A,0)</f>
        <v>MGW02B</v>
      </c>
    </row>
    <row r="1591" spans="2:8">
      <c r="B1591" s="24" t="s">
        <v>1455</v>
      </c>
      <c r="C1591" s="25" t="s">
        <v>1456</v>
      </c>
      <c r="D1591" s="26" t="s">
        <v>1635</v>
      </c>
      <c r="E1591" s="27" t="s">
        <v>1916</v>
      </c>
      <c r="F1591" s="22" t="s">
        <v>1853</v>
      </c>
      <c r="G1591" s="17" t="str">
        <f>_xlfn.XLOOKUP(D1591,[9]ALL!$C:$C,[9]ALL!$N:$N,"Tidak Ditemukan")</f>
        <v>I GEDE BAGUS ADI SURYAWAN , ST</v>
      </c>
      <c r="H1591" s="18" t="str">
        <f>_xlfn.XLOOKUP(D1591,[11]sheet!$B:$B,[11]sheet!$A:$A,0)</f>
        <v>MGW01G</v>
      </c>
    </row>
    <row r="1592" spans="2:8">
      <c r="B1592" s="24" t="s">
        <v>1455</v>
      </c>
      <c r="C1592" s="25" t="s">
        <v>1456</v>
      </c>
      <c r="D1592" s="26" t="s">
        <v>1636</v>
      </c>
      <c r="E1592" s="27" t="s">
        <v>1916</v>
      </c>
      <c r="F1592" s="22" t="s">
        <v>1853</v>
      </c>
      <c r="G1592" s="17" t="str">
        <f>_xlfn.XLOOKUP(D1592,[9]ALL!$C:$C,[9]ALL!$N:$N,"Tidak Ditemukan")</f>
        <v>I GEDE BAGUS ADI SURYAWAN , ST</v>
      </c>
      <c r="H1592" s="18" t="str">
        <f>_xlfn.XLOOKUP(D1592,[11]sheet!$B:$B,[11]sheet!$A:$A,0)</f>
        <v>MGW01C</v>
      </c>
    </row>
    <row r="1593" spans="2:8">
      <c r="B1593" s="24" t="s">
        <v>1455</v>
      </c>
      <c r="C1593" s="25" t="s">
        <v>1456</v>
      </c>
      <c r="D1593" s="26" t="s">
        <v>1637</v>
      </c>
      <c r="E1593" s="27" t="s">
        <v>1916</v>
      </c>
      <c r="F1593" s="22" t="s">
        <v>1853</v>
      </c>
      <c r="G1593" s="17" t="str">
        <f>_xlfn.XLOOKUP(D1593,[9]ALL!$C:$C,[9]ALL!$N:$N,"Tidak Ditemukan")</f>
        <v>I GEDE BAGUS ADI SURYAWAN , ST</v>
      </c>
      <c r="H1593" s="18" t="str">
        <f>_xlfn.XLOOKUP(D1593,[11]sheet!$B:$B,[11]sheet!$A:$A,0)</f>
        <v>MGW01F</v>
      </c>
    </row>
    <row r="1594" spans="2:8">
      <c r="B1594" s="24" t="s">
        <v>1455</v>
      </c>
      <c r="C1594" s="25" t="s">
        <v>1456</v>
      </c>
      <c r="D1594" s="26" t="s">
        <v>1638</v>
      </c>
      <c r="E1594" s="27" t="s">
        <v>1916</v>
      </c>
      <c r="F1594" s="22" t="s">
        <v>1851</v>
      </c>
      <c r="G1594" s="17" t="str">
        <f>_xlfn.XLOOKUP(D1594,[9]ALL!$C:$C,[9]ALL!$N:$N,"Tidak Ditemukan")</f>
        <v>KADEK DWIPA ANGGARASTRA</v>
      </c>
      <c r="H1594" s="18" t="str">
        <f>_xlfn.XLOOKUP(D1594,[11]sheet!$B:$B,[11]sheet!$A:$A,0)</f>
        <v>DPS05L</v>
      </c>
    </row>
    <row r="1595" spans="2:8">
      <c r="B1595" s="24" t="s">
        <v>1455</v>
      </c>
      <c r="C1595" s="25" t="s">
        <v>1456</v>
      </c>
      <c r="D1595" s="26" t="s">
        <v>1639</v>
      </c>
      <c r="E1595" s="27" t="s">
        <v>1916</v>
      </c>
      <c r="F1595" s="22" t="s">
        <v>1851</v>
      </c>
      <c r="G1595" s="17" t="str">
        <f>_xlfn.XLOOKUP(D1595,[9]ALL!$C:$C,[9]ALL!$N:$N,"Tidak Ditemukan")</f>
        <v>DWIKY REZA ARDANI WINAHARA</v>
      </c>
      <c r="H1595" s="18" t="str">
        <f>_xlfn.XLOOKUP(D1595,[11]sheet!$B:$B,[11]sheet!$A:$A,0)</f>
        <v>DPS06M</v>
      </c>
    </row>
    <row r="1596" spans="2:8">
      <c r="B1596" s="24" t="s">
        <v>1455</v>
      </c>
      <c r="C1596" s="25" t="s">
        <v>1456</v>
      </c>
      <c r="D1596" s="26" t="s">
        <v>1640</v>
      </c>
      <c r="E1596" s="27" t="s">
        <v>1916</v>
      </c>
      <c r="F1596" s="22" t="s">
        <v>1851</v>
      </c>
      <c r="G1596" s="17" t="str">
        <f>_xlfn.XLOOKUP(D1596,[9]ALL!$C:$C,[9]ALL!$N:$N,"Tidak Ditemukan")</f>
        <v>NI PUTU DEWI LASTINI</v>
      </c>
      <c r="H1596" s="18" t="str">
        <f>_xlfn.XLOOKUP(D1596,[11]sheet!$B:$B,[11]sheet!$A:$A,0)</f>
        <v>DPS06L</v>
      </c>
    </row>
    <row r="1597" spans="2:8">
      <c r="B1597" s="24" t="s">
        <v>1455</v>
      </c>
      <c r="C1597" s="25" t="s">
        <v>1456</v>
      </c>
      <c r="D1597" s="26" t="s">
        <v>1641</v>
      </c>
      <c r="E1597" s="27" t="s">
        <v>1916</v>
      </c>
      <c r="F1597" s="22" t="s">
        <v>1851</v>
      </c>
      <c r="G1597" s="17" t="str">
        <f>_xlfn.XLOOKUP(D1597,[9]ALL!$C:$C,[9]ALL!$N:$N,"Tidak Ditemukan")</f>
        <v>NI PUTU DEWI LASTINI</v>
      </c>
      <c r="H1597" s="18" t="str">
        <f>_xlfn.XLOOKUP(D1597,[11]sheet!$B:$B,[11]sheet!$A:$A,0)</f>
        <v>DPS06O</v>
      </c>
    </row>
    <row r="1598" spans="2:8">
      <c r="B1598" s="24" t="s">
        <v>1455</v>
      </c>
      <c r="C1598" s="25" t="s">
        <v>1456</v>
      </c>
      <c r="D1598" s="26" t="s">
        <v>1642</v>
      </c>
      <c r="E1598" s="27" t="s">
        <v>1916</v>
      </c>
      <c r="F1598" s="22" t="s">
        <v>1851</v>
      </c>
      <c r="G1598" s="17" t="str">
        <f>_xlfn.XLOOKUP(D1598,[9]ALL!$C:$C,[9]ALL!$N:$N,"Tidak Ditemukan")</f>
        <v>NI PUTU DEWI LASTINI</v>
      </c>
      <c r="H1598" s="18" t="str">
        <f>_xlfn.XLOOKUP(D1598,[11]sheet!$B:$B,[11]sheet!$A:$A,0)</f>
        <v>DPS06K</v>
      </c>
    </row>
    <row r="1599" spans="2:8">
      <c r="B1599" s="24" t="s">
        <v>1455</v>
      </c>
      <c r="C1599" s="25" t="s">
        <v>1456</v>
      </c>
      <c r="D1599" s="26" t="s">
        <v>1643</v>
      </c>
      <c r="E1599" s="27" t="s">
        <v>1916</v>
      </c>
      <c r="F1599" s="22" t="s">
        <v>1851</v>
      </c>
      <c r="G1599" s="17" t="str">
        <f>_xlfn.XLOOKUP(D1599,[9]ALL!$C:$C,[9]ALL!$N:$N,"Tidak Ditemukan")</f>
        <v>NI PUTU DEWI LASTINI</v>
      </c>
      <c r="H1599" s="18" t="str">
        <f>_xlfn.XLOOKUP(D1599,[11]sheet!$B:$B,[11]sheet!$A:$A,0)</f>
        <v>DPS06H</v>
      </c>
    </row>
    <row r="1600" spans="2:8">
      <c r="B1600" s="24" t="s">
        <v>1455</v>
      </c>
      <c r="C1600" s="25" t="s">
        <v>1456</v>
      </c>
      <c r="D1600" s="26" t="s">
        <v>1644</v>
      </c>
      <c r="E1600" s="27" t="s">
        <v>1916</v>
      </c>
      <c r="F1600" s="22" t="s">
        <v>1851</v>
      </c>
      <c r="G1600" s="17" t="str">
        <f>_xlfn.XLOOKUP(D1600,[9]ALL!$C:$C,[9]ALL!$N:$N,"Tidak Ditemukan")</f>
        <v>DWIKY REZA ARDANI WINAHARA</v>
      </c>
      <c r="H1600" s="18" t="str">
        <f>_xlfn.XLOOKUP(D1600,[11]sheet!$B:$B,[11]sheet!$A:$A,0)</f>
        <v>DPS06J</v>
      </c>
    </row>
    <row r="1601" spans="2:8">
      <c r="B1601" s="24" t="s">
        <v>1455</v>
      </c>
      <c r="C1601" s="25" t="s">
        <v>1456</v>
      </c>
      <c r="D1601" s="26" t="s">
        <v>1645</v>
      </c>
      <c r="E1601" s="27" t="s">
        <v>1916</v>
      </c>
      <c r="F1601" s="22" t="s">
        <v>1851</v>
      </c>
      <c r="G1601" s="17" t="str">
        <f>_xlfn.XLOOKUP(D1601,[9]ALL!$C:$C,[9]ALL!$N:$N,"Tidak Ditemukan")</f>
        <v>NI PUTU DEWI LASTINI</v>
      </c>
      <c r="H1601" s="18" t="str">
        <f>_xlfn.XLOOKUP(D1601,[11]sheet!$B:$B,[11]sheet!$A:$A,0)</f>
        <v>DPS06E</v>
      </c>
    </row>
    <row r="1602" spans="2:8">
      <c r="B1602" s="24" t="s">
        <v>1455</v>
      </c>
      <c r="C1602" s="25" t="s">
        <v>1456</v>
      </c>
      <c r="D1602" s="26" t="s">
        <v>1646</v>
      </c>
      <c r="E1602" s="27" t="s">
        <v>1916</v>
      </c>
      <c r="F1602" s="22" t="s">
        <v>1851</v>
      </c>
      <c r="G1602" s="17" t="str">
        <f>_xlfn.XLOOKUP(D1602,[9]ALL!$C:$C,[9]ALL!$N:$N,"Tidak Ditemukan")</f>
        <v>KADEK DWIPA ANGGARASTRA</v>
      </c>
      <c r="H1602" s="18" t="str">
        <f>_xlfn.XLOOKUP(D1602,[11]sheet!$B:$B,[11]sheet!$A:$A,0)</f>
        <v>DPS05O</v>
      </c>
    </row>
    <row r="1603" spans="2:8">
      <c r="B1603" s="24" t="s">
        <v>1455</v>
      </c>
      <c r="C1603" s="25" t="s">
        <v>1456</v>
      </c>
      <c r="D1603" s="26" t="s">
        <v>1647</v>
      </c>
      <c r="E1603" s="27" t="s">
        <v>1916</v>
      </c>
      <c r="F1603" s="22" t="s">
        <v>1851</v>
      </c>
      <c r="G1603" s="17" t="str">
        <f>_xlfn.XLOOKUP(D1603,[9]ALL!$C:$C,[9]ALL!$N:$N,"Tidak Ditemukan")</f>
        <v>KADEK DWIPA ANGGARASTRA</v>
      </c>
      <c r="H1603" s="18" t="str">
        <f>_xlfn.XLOOKUP(D1603,[11]sheet!$B:$B,[11]sheet!$A:$A,0)</f>
        <v>DPS05N</v>
      </c>
    </row>
    <row r="1604" spans="2:8">
      <c r="B1604" s="24" t="s">
        <v>1455</v>
      </c>
      <c r="C1604" s="25" t="s">
        <v>1456</v>
      </c>
      <c r="D1604" s="26" t="s">
        <v>1648</v>
      </c>
      <c r="E1604" s="27" t="s">
        <v>1916</v>
      </c>
      <c r="F1604" s="22" t="s">
        <v>1851</v>
      </c>
      <c r="G1604" s="17" t="str">
        <f>_xlfn.XLOOKUP(D1604,[9]ALL!$C:$C,[9]ALL!$N:$N,"Tidak Ditemukan")</f>
        <v>DWIKY REZA ARDANI WINAHARA</v>
      </c>
      <c r="H1604" s="18" t="str">
        <f>_xlfn.XLOOKUP(D1604,[11]sheet!$B:$B,[11]sheet!$A:$A,0)</f>
        <v>DPS05M</v>
      </c>
    </row>
    <row r="1605" spans="2:8">
      <c r="B1605" s="24" t="s">
        <v>1455</v>
      </c>
      <c r="C1605" s="25" t="s">
        <v>1456</v>
      </c>
      <c r="D1605" s="26" t="s">
        <v>1649</v>
      </c>
      <c r="E1605" s="27" t="s">
        <v>1916</v>
      </c>
      <c r="F1605" s="22" t="s">
        <v>1851</v>
      </c>
      <c r="G1605" s="17" t="str">
        <f>_xlfn.XLOOKUP(D1605,[9]ALL!$C:$C,[9]ALL!$N:$N,"Tidak Ditemukan")</f>
        <v>NI WAYAN ELSA SEPTIANA INDRIANI</v>
      </c>
      <c r="H1605" s="18" t="str">
        <f>_xlfn.XLOOKUP(D1605,[11]sheet!$B:$B,[11]sheet!$A:$A,0)</f>
        <v>DPS06I</v>
      </c>
    </row>
    <row r="1606" spans="2:8">
      <c r="B1606" s="24" t="s">
        <v>1455</v>
      </c>
      <c r="C1606" s="25" t="s">
        <v>1456</v>
      </c>
      <c r="D1606" s="26" t="s">
        <v>1650</v>
      </c>
      <c r="E1606" s="27" t="s">
        <v>1916</v>
      </c>
      <c r="F1606" s="22" t="s">
        <v>1851</v>
      </c>
      <c r="G1606" s="17" t="str">
        <f>_xlfn.XLOOKUP(D1606,[9]ALL!$C:$C,[9]ALL!$N:$N,"Tidak Ditemukan")</f>
        <v>NI PUTU DEWI LASTINI</v>
      </c>
      <c r="H1606" s="18" t="str">
        <f>_xlfn.XLOOKUP(D1606,[11]sheet!$B:$B,[11]sheet!$A:$A,0)</f>
        <v>DPS06F</v>
      </c>
    </row>
    <row r="1607" spans="2:8">
      <c r="B1607" s="24" t="s">
        <v>1455</v>
      </c>
      <c r="C1607" s="25" t="s">
        <v>1456</v>
      </c>
      <c r="D1607" s="26" t="s">
        <v>1651</v>
      </c>
      <c r="E1607" s="27" t="s">
        <v>1916</v>
      </c>
      <c r="F1607" s="22" t="s">
        <v>1851</v>
      </c>
      <c r="G1607" s="17" t="str">
        <f>_xlfn.XLOOKUP(D1607,[9]ALL!$C:$C,[9]ALL!$N:$N,"Tidak Ditemukan")</f>
        <v>KADEK DWIPA ANGGARASTRA</v>
      </c>
      <c r="H1607" s="18" t="str">
        <f>_xlfn.XLOOKUP(D1607,[11]sheet!$B:$B,[11]sheet!$A:$A,0)</f>
        <v>DPS05K</v>
      </c>
    </row>
    <row r="1608" spans="2:8">
      <c r="B1608" s="24" t="s">
        <v>1455</v>
      </c>
      <c r="C1608" s="25" t="s">
        <v>1456</v>
      </c>
      <c r="D1608" s="26" t="s">
        <v>1652</v>
      </c>
      <c r="E1608" s="27" t="s">
        <v>1916</v>
      </c>
      <c r="F1608" s="22" t="s">
        <v>1851</v>
      </c>
      <c r="G1608" s="17" t="str">
        <f>_xlfn.XLOOKUP(D1608,[9]ALL!$C:$C,[9]ALL!$N:$N,"Tidak Ditemukan")</f>
        <v>KADEK DWIPA ANGGARASTRA</v>
      </c>
      <c r="H1608" s="18" t="str">
        <f>_xlfn.XLOOKUP(D1608,[11]sheet!$B:$B,[11]sheet!$A:$A,0)</f>
        <v>DPS05J</v>
      </c>
    </row>
    <row r="1609" spans="2:8">
      <c r="B1609" s="24" t="s">
        <v>1455</v>
      </c>
      <c r="C1609" s="25" t="s">
        <v>1456</v>
      </c>
      <c r="D1609" s="26" t="s">
        <v>1653</v>
      </c>
      <c r="E1609" s="27" t="s">
        <v>1916</v>
      </c>
      <c r="F1609" s="22" t="s">
        <v>1851</v>
      </c>
      <c r="G1609" s="17" t="str">
        <f>_xlfn.XLOOKUP(D1609,[9]ALL!$C:$C,[9]ALL!$N:$N,"Tidak Ditemukan")</f>
        <v>KADEK DWIPA ANGGARASTRA</v>
      </c>
      <c r="H1609" s="18" t="str">
        <f>_xlfn.XLOOKUP(D1609,[11]sheet!$B:$B,[11]sheet!$A:$A,0)</f>
        <v>DPS05I</v>
      </c>
    </row>
    <row r="1610" spans="2:8">
      <c r="B1610" s="24" t="s">
        <v>1455</v>
      </c>
      <c r="C1610" s="25" t="s">
        <v>1456</v>
      </c>
      <c r="D1610" s="26" t="s">
        <v>1654</v>
      </c>
      <c r="E1610" s="27" t="s">
        <v>1916</v>
      </c>
      <c r="F1610" s="22" t="s">
        <v>1851</v>
      </c>
      <c r="G1610" s="17" t="str">
        <f>_xlfn.XLOOKUP(D1610,[9]ALL!$C:$C,[9]ALL!$N:$N,"Tidak Ditemukan")</f>
        <v>KADEK DWIPA ANGGARASTRA</v>
      </c>
      <c r="H1610" s="18" t="str">
        <f>_xlfn.XLOOKUP(D1610,[11]sheet!$B:$B,[11]sheet!$A:$A,0)</f>
        <v>DPS05H</v>
      </c>
    </row>
    <row r="1611" spans="2:8">
      <c r="B1611" s="24" t="s">
        <v>1455</v>
      </c>
      <c r="C1611" s="25" t="s">
        <v>1456</v>
      </c>
      <c r="D1611" s="26" t="s">
        <v>1655</v>
      </c>
      <c r="E1611" s="27" t="s">
        <v>1916</v>
      </c>
      <c r="F1611" s="22" t="s">
        <v>1851</v>
      </c>
      <c r="G1611" s="17" t="str">
        <f>_xlfn.XLOOKUP(D1611,[9]ALL!$C:$C,[9]ALL!$N:$N,"Tidak Ditemukan")</f>
        <v>NI WAYAN ELSA SEPTIANA INDRIANI</v>
      </c>
      <c r="H1611" s="18" t="str">
        <f>_xlfn.XLOOKUP(D1611,[11]sheet!$B:$B,[11]sheet!$A:$A,0)</f>
        <v>DPS01H</v>
      </c>
    </row>
    <row r="1612" spans="2:8">
      <c r="B1612" s="24" t="s">
        <v>1455</v>
      </c>
      <c r="C1612" s="25" t="s">
        <v>1456</v>
      </c>
      <c r="D1612" s="26" t="s">
        <v>1656</v>
      </c>
      <c r="E1612" s="27" t="s">
        <v>1916</v>
      </c>
      <c r="F1612" s="22" t="s">
        <v>1851</v>
      </c>
      <c r="G1612" s="17" t="str">
        <f>_xlfn.XLOOKUP(D1612,[9]ALL!$C:$C,[9]ALL!$N:$N,"Tidak Ditemukan")</f>
        <v>KADEK DWIPA ANGGARASTRA</v>
      </c>
      <c r="H1612" s="18" t="str">
        <f>_xlfn.XLOOKUP(D1612,[11]sheet!$B:$B,[11]sheet!$A:$A,0)</f>
        <v>DPS05F</v>
      </c>
    </row>
    <row r="1613" spans="2:8">
      <c r="B1613" s="24" t="s">
        <v>1455</v>
      </c>
      <c r="C1613" s="25" t="s">
        <v>1456</v>
      </c>
      <c r="D1613" s="26" t="s">
        <v>1657</v>
      </c>
      <c r="E1613" s="27" t="s">
        <v>1916</v>
      </c>
      <c r="F1613" s="22" t="s">
        <v>1851</v>
      </c>
      <c r="G1613" s="17" t="str">
        <f>_xlfn.XLOOKUP(D1613,[9]ALL!$C:$C,[9]ALL!$N:$N,"Tidak Ditemukan")</f>
        <v>KADEK DWIPA ANGGARASTRA</v>
      </c>
      <c r="H1613" s="18" t="str">
        <f>_xlfn.XLOOKUP(D1613,[11]sheet!$B:$B,[11]sheet!$A:$A,0)</f>
        <v>DPS05G</v>
      </c>
    </row>
    <row r="1614" spans="2:8">
      <c r="B1614" s="24" t="s">
        <v>1455</v>
      </c>
      <c r="C1614" s="25" t="s">
        <v>1456</v>
      </c>
      <c r="D1614" s="26" t="s">
        <v>1658</v>
      </c>
      <c r="E1614" s="27" t="s">
        <v>1916</v>
      </c>
      <c r="F1614" s="22" t="s">
        <v>1851</v>
      </c>
      <c r="G1614" s="17" t="str">
        <f>_xlfn.XLOOKUP(D1614,[9]ALL!$C:$C,[9]ALL!$N:$N,"Tidak Ditemukan")</f>
        <v>NI PUTU DEWI LASTINI</v>
      </c>
      <c r="H1614" s="18" t="str">
        <f>_xlfn.XLOOKUP(D1614,[11]sheet!$B:$B,[11]sheet!$A:$A,0)</f>
        <v>DPS01F</v>
      </c>
    </row>
    <row r="1615" spans="2:8">
      <c r="B1615" s="24" t="s">
        <v>1455</v>
      </c>
      <c r="C1615" s="25" t="s">
        <v>1456</v>
      </c>
      <c r="D1615" s="26" t="s">
        <v>1659</v>
      </c>
      <c r="E1615" s="27" t="s">
        <v>1916</v>
      </c>
      <c r="F1615" s="22" t="s">
        <v>1851</v>
      </c>
      <c r="G1615" s="17" t="str">
        <f>_xlfn.XLOOKUP(D1615,[9]ALL!$C:$C,[9]ALL!$N:$N,"Tidak Ditemukan")</f>
        <v>NI WAYAN ELSA SEPTIANA INDRIANI</v>
      </c>
      <c r="H1615" s="18" t="str">
        <f>_xlfn.XLOOKUP(D1615,[11]sheet!$B:$B,[11]sheet!$A:$A,0)</f>
        <v>DPS01E</v>
      </c>
    </row>
    <row r="1616" spans="2:8">
      <c r="B1616" s="24" t="s">
        <v>1455</v>
      </c>
      <c r="C1616" s="25" t="s">
        <v>1456</v>
      </c>
      <c r="D1616" s="26" t="s">
        <v>1660</v>
      </c>
      <c r="E1616" s="27" t="s">
        <v>1916</v>
      </c>
      <c r="F1616" s="22" t="s">
        <v>1851</v>
      </c>
      <c r="G1616" s="17" t="str">
        <f>_xlfn.XLOOKUP(D1616,[9]ALL!$C:$C,[9]ALL!$N:$N,"Tidak Ditemukan")</f>
        <v>DWIKY REZA ARDANI WINAHARA</v>
      </c>
      <c r="H1616" s="18" t="str">
        <f>_xlfn.XLOOKUP(D1616,[11]sheet!$B:$B,[11]sheet!$A:$A,0)</f>
        <v>DPS07B</v>
      </c>
    </row>
    <row r="1617" spans="2:8">
      <c r="B1617" s="24" t="s">
        <v>1455</v>
      </c>
      <c r="C1617" s="25" t="s">
        <v>1456</v>
      </c>
      <c r="D1617" s="26" t="s">
        <v>1661</v>
      </c>
      <c r="E1617" s="27" t="s">
        <v>1916</v>
      </c>
      <c r="F1617" s="22" t="s">
        <v>1851</v>
      </c>
      <c r="G1617" s="17" t="str">
        <f>_xlfn.XLOOKUP(D1617,[9]ALL!$C:$C,[9]ALL!$N:$N,"Tidak Ditemukan")</f>
        <v>DWIKY REZA ARDANI WINAHARA</v>
      </c>
      <c r="H1617" s="18" t="str">
        <f>_xlfn.XLOOKUP(D1617,[11]sheet!$B:$B,[11]sheet!$A:$A,0)</f>
        <v>DPS07C</v>
      </c>
    </row>
    <row r="1618" spans="2:8">
      <c r="B1618" s="24" t="s">
        <v>1455</v>
      </c>
      <c r="C1618" s="25" t="s">
        <v>1456</v>
      </c>
      <c r="D1618" s="26" t="s">
        <v>1662</v>
      </c>
      <c r="E1618" s="27" t="s">
        <v>1916</v>
      </c>
      <c r="F1618" s="22" t="s">
        <v>1851</v>
      </c>
      <c r="G1618" s="17" t="str">
        <f>_xlfn.XLOOKUP(D1618,[9]ALL!$C:$C,[9]ALL!$N:$N,"Tidak Ditemukan")</f>
        <v>NI WAYAN ELSA SEPTIANA INDRIANI</v>
      </c>
      <c r="H1618" s="18" t="str">
        <f>_xlfn.XLOOKUP(D1618,[11]sheet!$B:$B,[11]sheet!$A:$A,0)</f>
        <v>DPS01D</v>
      </c>
    </row>
    <row r="1619" spans="2:8">
      <c r="B1619" s="24" t="s">
        <v>1455</v>
      </c>
      <c r="C1619" s="25" t="s">
        <v>1456</v>
      </c>
      <c r="D1619" s="26" t="s">
        <v>1663</v>
      </c>
      <c r="E1619" s="27" t="s">
        <v>1916</v>
      </c>
      <c r="F1619" s="22" t="s">
        <v>1854</v>
      </c>
      <c r="G1619" s="17" t="str">
        <f>_xlfn.XLOOKUP(D1619,[9]ALL!$C:$C,[9]ALL!$N:$N,"Tidak Ditemukan")</f>
        <v>AGUS KADE DIVA RAMANA</v>
      </c>
      <c r="H1619" s="18" t="str">
        <f>_xlfn.XLOOKUP(D1619,[11]sheet!$B:$B,[11]sheet!$A:$A,0)</f>
        <v>TNW10</v>
      </c>
    </row>
    <row r="1620" spans="2:8">
      <c r="B1620" s="24" t="s">
        <v>1455</v>
      </c>
      <c r="C1620" s="25" t="s">
        <v>1456</v>
      </c>
      <c r="D1620" s="26" t="s">
        <v>1664</v>
      </c>
      <c r="E1620" s="27" t="s">
        <v>1916</v>
      </c>
      <c r="F1620" s="22" t="s">
        <v>1851</v>
      </c>
      <c r="G1620" s="17" t="str">
        <f>_xlfn.XLOOKUP(D1620,[9]ALL!$C:$C,[9]ALL!$N:$N,"Tidak Ditemukan")</f>
        <v>KADEK DWIPA ANGGARASTRA</v>
      </c>
      <c r="H1620" s="18" t="str">
        <f>_xlfn.XLOOKUP(D1620,[11]sheet!$B:$B,[11]sheet!$A:$A,0)</f>
        <v>DPS05E</v>
      </c>
    </row>
    <row r="1621" spans="2:8">
      <c r="B1621" s="24" t="s">
        <v>1455</v>
      </c>
      <c r="C1621" s="25" t="s">
        <v>1456</v>
      </c>
      <c r="D1621" s="26" t="s">
        <v>1665</v>
      </c>
      <c r="E1621" s="27" t="s">
        <v>1916</v>
      </c>
      <c r="F1621" s="22" t="s">
        <v>1853</v>
      </c>
      <c r="G1621" s="17" t="str">
        <f>_xlfn.XLOOKUP(D1621,[9]ALL!$C:$C,[9]ALL!$N:$N,"Tidak Ditemukan")</f>
        <v>I GEDE BAGUS ADI SURYAWAN , ST</v>
      </c>
      <c r="H1621" s="18" t="str">
        <f>_xlfn.XLOOKUP(D1621,[11]sheet!$B:$B,[11]sheet!$A:$A,0)</f>
        <v>MGW01B</v>
      </c>
    </row>
    <row r="1622" spans="2:8">
      <c r="B1622" s="24" t="s">
        <v>1455</v>
      </c>
      <c r="C1622" s="25" t="s">
        <v>1456</v>
      </c>
      <c r="D1622" s="26" t="s">
        <v>1666</v>
      </c>
      <c r="E1622" s="27" t="s">
        <v>1916</v>
      </c>
      <c r="F1622" s="22" t="s">
        <v>1853</v>
      </c>
      <c r="G1622" s="17" t="str">
        <f>_xlfn.XLOOKUP(D1622,[9]ALL!$C:$C,[9]ALL!$N:$N,"Tidak Ditemukan")</f>
        <v>I GEDE BAGUS ADI SURYAWAN , ST</v>
      </c>
      <c r="H1622" s="18" t="str">
        <f>_xlfn.XLOOKUP(D1622,[11]sheet!$B:$B,[11]sheet!$A:$A,0)</f>
        <v>MGW02A</v>
      </c>
    </row>
    <row r="1623" spans="2:8">
      <c r="B1623" s="24" t="s">
        <v>1455</v>
      </c>
      <c r="C1623" s="25" t="s">
        <v>1456</v>
      </c>
      <c r="D1623" s="26" t="s">
        <v>1667</v>
      </c>
      <c r="E1623" s="27" t="s">
        <v>1916</v>
      </c>
      <c r="F1623" s="22" t="s">
        <v>1854</v>
      </c>
      <c r="G1623" s="17" t="str">
        <f>_xlfn.XLOOKUP(D1623,[9]ALL!$C:$C,[9]ALL!$N:$N,"Tidak Ditemukan")</f>
        <v>I KOMANG FERI INDRAJAYA</v>
      </c>
      <c r="H1623" s="18" t="str">
        <f>_xlfn.XLOOKUP(D1623,[11]sheet!$B:$B,[11]sheet!$A:$A,0)</f>
        <v>MGW04A</v>
      </c>
    </row>
    <row r="1624" spans="2:8">
      <c r="B1624" s="24" t="s">
        <v>1455</v>
      </c>
      <c r="C1624" s="25" t="s">
        <v>1456</v>
      </c>
      <c r="D1624" s="26" t="s">
        <v>1668</v>
      </c>
      <c r="E1624" s="27" t="s">
        <v>1916</v>
      </c>
      <c r="F1624" s="22" t="s">
        <v>1851</v>
      </c>
      <c r="G1624" s="17" t="str">
        <f>_xlfn.XLOOKUP(D1624,[9]ALL!$C:$C,[9]ALL!$N:$N,"Tidak Ditemukan")</f>
        <v>NI WAYAN ELSA SEPTIANA INDRIANI</v>
      </c>
      <c r="H1624" s="18" t="str">
        <f>_xlfn.XLOOKUP(D1624,[11]sheet!$B:$B,[11]sheet!$A:$A,0)</f>
        <v>DPS01B</v>
      </c>
    </row>
    <row r="1625" spans="2:8">
      <c r="B1625" s="24" t="s">
        <v>1455</v>
      </c>
      <c r="C1625" s="25" t="s">
        <v>1456</v>
      </c>
      <c r="D1625" s="26" t="s">
        <v>1669</v>
      </c>
      <c r="E1625" s="27" t="s">
        <v>1916</v>
      </c>
      <c r="F1625" s="22" t="s">
        <v>1851</v>
      </c>
      <c r="G1625" s="17" t="str">
        <f>_xlfn.XLOOKUP(D1625,[9]ALL!$C:$C,[9]ALL!$N:$N,"Tidak Ditemukan")</f>
        <v>NI WAYAN ELSA SEPTIANA INDRIANI</v>
      </c>
      <c r="H1625" s="18" t="str">
        <f>_xlfn.XLOOKUP(D1625,[11]sheet!$B:$B,[11]sheet!$A:$A,0)</f>
        <v>DPS01C</v>
      </c>
    </row>
    <row r="1626" spans="2:8">
      <c r="B1626" s="24" t="s">
        <v>1455</v>
      </c>
      <c r="C1626" s="25" t="s">
        <v>1456</v>
      </c>
      <c r="D1626" s="26" t="s">
        <v>1670</v>
      </c>
      <c r="E1626" s="27" t="s">
        <v>1916</v>
      </c>
      <c r="F1626" s="22" t="s">
        <v>1854</v>
      </c>
      <c r="G1626" s="17" t="str">
        <f>_xlfn.XLOOKUP(D1626,[9]ALL!$C:$C,[9]ALL!$N:$N,"Tidak Ditemukan")</f>
        <v>AGUS KADE DIVA RAMANA</v>
      </c>
      <c r="H1626" s="18" t="str">
        <f>_xlfn.XLOOKUP(D1626,[11]sheet!$B:$B,[11]sheet!$A:$A,0)</f>
        <v>TNW01B</v>
      </c>
    </row>
    <row r="1627" spans="2:8">
      <c r="B1627" s="24" t="s">
        <v>1455</v>
      </c>
      <c r="C1627" s="25" t="s">
        <v>1456</v>
      </c>
      <c r="D1627" s="26" t="s">
        <v>1671</v>
      </c>
      <c r="E1627" s="27" t="s">
        <v>1916</v>
      </c>
      <c r="F1627" s="22" t="s">
        <v>1854</v>
      </c>
      <c r="G1627" s="17" t="str">
        <f>_xlfn.XLOOKUP(D1627,[9]ALL!$C:$C,[9]ALL!$N:$N,"Tidak Ditemukan")</f>
        <v>Rino Prasetya Wibowo</v>
      </c>
      <c r="H1627" s="18" t="str">
        <f>_xlfn.XLOOKUP(D1627,[11]sheet!$B:$B,[11]sheet!$A:$A,0)</f>
        <v>TNW01A</v>
      </c>
    </row>
    <row r="1628" spans="2:8">
      <c r="B1628" s="24" t="s">
        <v>1455</v>
      </c>
      <c r="C1628" s="25" t="s">
        <v>1456</v>
      </c>
      <c r="D1628" s="26" t="s">
        <v>1672</v>
      </c>
      <c r="E1628" s="27" t="s">
        <v>1916</v>
      </c>
      <c r="F1628" s="22" t="s">
        <v>1854</v>
      </c>
      <c r="G1628" s="17" t="str">
        <f>_xlfn.XLOOKUP(D1628,[9]ALL!$C:$C,[9]ALL!$N:$N,"Tidak Ditemukan")</f>
        <v>AGUS KADE DIVA RAMANA</v>
      </c>
      <c r="H1628" s="18" t="str">
        <f>_xlfn.XLOOKUP(D1628,[11]sheet!$B:$B,[11]sheet!$A:$A,0)</f>
        <v>TNW05A</v>
      </c>
    </row>
    <row r="1629" spans="2:8">
      <c r="B1629" s="24" t="s">
        <v>1455</v>
      </c>
      <c r="C1629" s="25" t="s">
        <v>1456</v>
      </c>
      <c r="D1629" s="26" t="s">
        <v>1673</v>
      </c>
      <c r="E1629" s="27" t="s">
        <v>1916</v>
      </c>
      <c r="F1629" s="22" t="s">
        <v>1851</v>
      </c>
      <c r="G1629" s="17" t="str">
        <f>_xlfn.XLOOKUP(D1629,[9]ALL!$C:$C,[9]ALL!$N:$N,"Tidak Ditemukan")</f>
        <v>NI PUTU DEWI LASTINI</v>
      </c>
      <c r="H1629" s="18" t="str">
        <f>_xlfn.XLOOKUP(D1629,[11]sheet!$B:$B,[11]sheet!$A:$A,0)</f>
        <v>DPS06C</v>
      </c>
    </row>
    <row r="1630" spans="2:8">
      <c r="B1630" s="24" t="s">
        <v>1455</v>
      </c>
      <c r="C1630" s="25" t="s">
        <v>1456</v>
      </c>
      <c r="D1630" s="26" t="s">
        <v>1674</v>
      </c>
      <c r="E1630" s="27" t="s">
        <v>1916</v>
      </c>
      <c r="F1630" s="22" t="s">
        <v>1851</v>
      </c>
      <c r="G1630" s="17" t="str">
        <f>_xlfn.XLOOKUP(D1630,[9]ALL!$C:$C,[9]ALL!$N:$N,"Tidak Ditemukan")</f>
        <v>DWIKY REZA ARDANI WINAHARA</v>
      </c>
      <c r="H1630" s="18" t="str">
        <f>_xlfn.XLOOKUP(D1630,[11]sheet!$B:$B,[11]sheet!$A:$A,0)</f>
        <v>DPS05D</v>
      </c>
    </row>
    <row r="1631" spans="2:8">
      <c r="B1631" s="24" t="s">
        <v>1455</v>
      </c>
      <c r="C1631" s="25" t="s">
        <v>1456</v>
      </c>
      <c r="D1631" s="26" t="s">
        <v>1675</v>
      </c>
      <c r="E1631" s="27" t="s">
        <v>1916</v>
      </c>
      <c r="F1631" s="22" t="s">
        <v>1851</v>
      </c>
      <c r="G1631" s="17" t="str">
        <f>_xlfn.XLOOKUP(D1631,[9]ALL!$C:$C,[9]ALL!$N:$N,"Tidak Ditemukan")</f>
        <v>KADEK DWIPA ANGGARASTRA</v>
      </c>
      <c r="H1631" s="18" t="str">
        <f>_xlfn.XLOOKUP(D1631,[11]sheet!$B:$B,[11]sheet!$A:$A,0)</f>
        <v>DPS05C</v>
      </c>
    </row>
    <row r="1632" spans="2:8">
      <c r="B1632" s="24" t="s">
        <v>1455</v>
      </c>
      <c r="C1632" s="25" t="s">
        <v>1456</v>
      </c>
      <c r="D1632" s="26" t="s">
        <v>1676</v>
      </c>
      <c r="E1632" s="27" t="s">
        <v>1916</v>
      </c>
      <c r="F1632" s="22" t="s">
        <v>1854</v>
      </c>
      <c r="G1632" s="17" t="str">
        <f>_xlfn.XLOOKUP(D1632,[9]ALL!$C:$C,[9]ALL!$N:$N,"Tidak Ditemukan")</f>
        <v>AGUS KADE DIVA RAMANA</v>
      </c>
      <c r="H1632" s="18" t="str">
        <f>_xlfn.XLOOKUP(D1632,[11]sheet!$B:$B,[11]sheet!$A:$A,0)</f>
        <v>TNW02A</v>
      </c>
    </row>
    <row r="1633" spans="2:8">
      <c r="B1633" s="24" t="s">
        <v>1455</v>
      </c>
      <c r="C1633" s="25" t="s">
        <v>1456</v>
      </c>
      <c r="D1633" s="26" t="s">
        <v>1677</v>
      </c>
      <c r="E1633" s="27" t="s">
        <v>1916</v>
      </c>
      <c r="F1633" s="22" t="s">
        <v>1851</v>
      </c>
      <c r="G1633" s="17" t="str">
        <f>_xlfn.XLOOKUP(D1633,[9]ALL!$C:$C,[9]ALL!$N:$N,"Tidak Ditemukan")</f>
        <v>DWIKY REZA ARDANI WINAHARA</v>
      </c>
      <c r="H1633" s="18" t="str">
        <f>_xlfn.XLOOKUP(D1633,[11]sheet!$B:$B,[11]sheet!$A:$A,0)</f>
        <v>DPS07A</v>
      </c>
    </row>
    <row r="1634" spans="2:8">
      <c r="B1634" s="24" t="s">
        <v>1455</v>
      </c>
      <c r="C1634" s="25" t="s">
        <v>1456</v>
      </c>
      <c r="D1634" s="26" t="s">
        <v>1678</v>
      </c>
      <c r="E1634" s="27" t="s">
        <v>1916</v>
      </c>
      <c r="F1634" s="22" t="s">
        <v>1851</v>
      </c>
      <c r="G1634" s="17" t="str">
        <f>_xlfn.XLOOKUP(D1634,[9]ALL!$C:$C,[9]ALL!$N:$N,"Tidak Ditemukan")</f>
        <v>NI PUTU DEWI LASTINI</v>
      </c>
      <c r="H1634" s="18" t="str">
        <f>_xlfn.XLOOKUP(D1634,[11]sheet!$B:$B,[11]sheet!$A:$A,0)</f>
        <v>DPS06A</v>
      </c>
    </row>
    <row r="1635" spans="2:8">
      <c r="B1635" s="24" t="s">
        <v>1455</v>
      </c>
      <c r="C1635" s="25" t="s">
        <v>1456</v>
      </c>
      <c r="D1635" s="26" t="s">
        <v>1679</v>
      </c>
      <c r="E1635" s="27" t="s">
        <v>1916</v>
      </c>
      <c r="F1635" s="22" t="s">
        <v>1851</v>
      </c>
      <c r="G1635" s="17" t="str">
        <f>_xlfn.XLOOKUP(D1635,[9]ALL!$C:$C,[9]ALL!$N:$N,"Tidak Ditemukan")</f>
        <v>NI PUTU DEWI LASTINI</v>
      </c>
      <c r="H1635" s="18" t="str">
        <f>_xlfn.XLOOKUP(D1635,[11]sheet!$B:$B,[11]sheet!$A:$A,0)</f>
        <v>DPS06B</v>
      </c>
    </row>
    <row r="1636" spans="2:8">
      <c r="B1636" s="24" t="s">
        <v>1455</v>
      </c>
      <c r="C1636" s="25" t="s">
        <v>1456</v>
      </c>
      <c r="D1636" s="26" t="s">
        <v>1680</v>
      </c>
      <c r="E1636" s="27" t="s">
        <v>1916</v>
      </c>
      <c r="F1636" s="22" t="s">
        <v>1851</v>
      </c>
      <c r="G1636" s="17" t="str">
        <f>_xlfn.XLOOKUP(D1636,[9]ALL!$C:$C,[9]ALL!$N:$N,"Tidak Ditemukan")</f>
        <v>KADEK DWIPA ANGGARASTRA</v>
      </c>
      <c r="H1636" s="18" t="str">
        <f>_xlfn.XLOOKUP(D1636,[11]sheet!$B:$B,[11]sheet!$A:$A,0)</f>
        <v>DPS05B</v>
      </c>
    </row>
    <row r="1637" spans="2:8">
      <c r="B1637" s="24" t="s">
        <v>1455</v>
      </c>
      <c r="C1637" s="25" t="s">
        <v>1456</v>
      </c>
      <c r="D1637" s="26" t="s">
        <v>1681</v>
      </c>
      <c r="E1637" s="27" t="s">
        <v>1916</v>
      </c>
      <c r="F1637" s="22" t="s">
        <v>1851</v>
      </c>
      <c r="G1637" s="17" t="str">
        <f>_xlfn.XLOOKUP(D1637,[9]ALL!$C:$C,[9]ALL!$N:$N,"Tidak Ditemukan")</f>
        <v>KADEK DWIPA ANGGARASTRA</v>
      </c>
      <c r="H1637" s="18" t="str">
        <f>_xlfn.XLOOKUP(D1637,[11]sheet!$B:$B,[11]sheet!$A:$A,0)</f>
        <v>DPS05A</v>
      </c>
    </row>
    <row r="1638" spans="2:8">
      <c r="B1638" s="24" t="s">
        <v>1455</v>
      </c>
      <c r="C1638" s="25" t="s">
        <v>1456</v>
      </c>
      <c r="D1638" s="26" t="s">
        <v>1682</v>
      </c>
      <c r="E1638" s="27" t="s">
        <v>1916</v>
      </c>
      <c r="F1638" s="22" t="s">
        <v>1854</v>
      </c>
      <c r="G1638" s="17" t="str">
        <f>_xlfn.XLOOKUP(D1638,[9]ALL!$C:$C,[9]ALL!$N:$N,"Tidak Ditemukan")</f>
        <v>I KOMANG FERI INDRAJAYA</v>
      </c>
      <c r="H1638" s="18" t="str">
        <f>_xlfn.XLOOKUP(D1638,[11]sheet!$B:$B,[11]sheet!$A:$A,0)</f>
        <v>MGW41</v>
      </c>
    </row>
    <row r="1639" spans="2:8">
      <c r="B1639" s="24" t="s">
        <v>1455</v>
      </c>
      <c r="C1639" s="25" t="s">
        <v>1456</v>
      </c>
      <c r="D1639" s="26" t="s">
        <v>1683</v>
      </c>
      <c r="E1639" s="27" t="s">
        <v>1916</v>
      </c>
      <c r="F1639" s="22" t="s">
        <v>1853</v>
      </c>
      <c r="G1639" s="17" t="str">
        <f>_xlfn.XLOOKUP(D1639,[9]ALL!$C:$C,[9]ALL!$N:$N,"Tidak Ditemukan")</f>
        <v>I GEDE BAGUS ADI SURYAWAN , ST</v>
      </c>
      <c r="H1639" s="18" t="str">
        <f>_xlfn.XLOOKUP(D1639,[11]sheet!$B:$B,[11]sheet!$A:$A,0)</f>
        <v>MGW42</v>
      </c>
    </row>
    <row r="1640" spans="2:8">
      <c r="B1640" s="24" t="s">
        <v>1455</v>
      </c>
      <c r="C1640" s="25" t="s">
        <v>1456</v>
      </c>
      <c r="D1640" s="26" t="s">
        <v>1684</v>
      </c>
      <c r="E1640" s="27" t="s">
        <v>1916</v>
      </c>
      <c r="F1640" s="22" t="s">
        <v>1851</v>
      </c>
      <c r="G1640" s="17" t="str">
        <f>_xlfn.XLOOKUP(D1640,[9]ALL!$C:$C,[9]ALL!$N:$N,"Tidak Ditemukan")</f>
        <v>DWIKY REZA ARDANI WINAHARA</v>
      </c>
      <c r="H1640" s="18" t="str">
        <f>_xlfn.XLOOKUP(D1640,[11]sheet!$B:$B,[11]sheet!$A:$A,0)</f>
        <v>DPS85</v>
      </c>
    </row>
    <row r="1641" spans="2:8">
      <c r="B1641" s="24" t="s">
        <v>1455</v>
      </c>
      <c r="C1641" s="25" t="s">
        <v>1456</v>
      </c>
      <c r="D1641" s="26" t="s">
        <v>1685</v>
      </c>
      <c r="E1641" s="27" t="s">
        <v>1916</v>
      </c>
      <c r="F1641" s="22" t="s">
        <v>1851</v>
      </c>
      <c r="G1641" s="17" t="str">
        <f>_xlfn.XLOOKUP(D1641,[9]ALL!$C:$C,[9]ALL!$N:$N,"Tidak Ditemukan")</f>
        <v>NI WAYAN ELSA SEPTIANA INDRIANI</v>
      </c>
      <c r="H1641" s="18" t="str">
        <f>_xlfn.XLOOKUP(D1641,[11]sheet!$B:$B,[11]sheet!$A:$A,0)</f>
        <v>DPS84</v>
      </c>
    </row>
    <row r="1642" spans="2:8">
      <c r="B1642" s="24" t="s">
        <v>1455</v>
      </c>
      <c r="C1642" s="25" t="s">
        <v>1456</v>
      </c>
      <c r="D1642" s="26" t="s">
        <v>1686</v>
      </c>
      <c r="E1642" s="27" t="s">
        <v>1941</v>
      </c>
      <c r="F1642" s="22" t="s">
        <v>1851</v>
      </c>
      <c r="G1642" s="17" t="str">
        <f>_xlfn.XLOOKUP(D1642,[9]ALL!$C:$C,[9]ALL!$N:$N,"Tidak Ditemukan")</f>
        <v>NI PUTU DEWI LASTINI</v>
      </c>
      <c r="H1642" s="18" t="str">
        <f>_xlfn.XLOOKUP(D1642,[11]sheet!$B:$B,[11]sheet!$A:$A,0)</f>
        <v>DPS76</v>
      </c>
    </row>
    <row r="1643" spans="2:8">
      <c r="B1643" s="24" t="s">
        <v>1455</v>
      </c>
      <c r="C1643" s="25" t="s">
        <v>1456</v>
      </c>
      <c r="D1643" s="26" t="s">
        <v>1687</v>
      </c>
      <c r="E1643" s="27" t="s">
        <v>1941</v>
      </c>
      <c r="F1643" s="22" t="s">
        <v>1851</v>
      </c>
      <c r="G1643" s="17" t="str">
        <f>_xlfn.XLOOKUP(D1643,[9]ALL!$C:$C,[9]ALL!$N:$N,"Tidak Ditemukan")</f>
        <v>NI WAYAN ELSA SEPTIANA INDRIANI</v>
      </c>
      <c r="H1643" s="18" t="str">
        <f>_xlfn.XLOOKUP(D1643,[11]sheet!$B:$B,[11]sheet!$A:$A,0)</f>
        <v>DPS55</v>
      </c>
    </row>
    <row r="1644" spans="2:8">
      <c r="B1644" s="24" t="s">
        <v>1455</v>
      </c>
      <c r="C1644" s="25" t="s">
        <v>1456</v>
      </c>
      <c r="D1644" s="26" t="s">
        <v>1688</v>
      </c>
      <c r="E1644" s="27" t="s">
        <v>1941</v>
      </c>
      <c r="F1644" s="22" t="s">
        <v>1853</v>
      </c>
      <c r="G1644" s="17" t="str">
        <f>_xlfn.XLOOKUP(D1644,[9]ALL!$C:$C,[9]ALL!$N:$N,"Tidak Ditemukan")</f>
        <v>I GEDE BAGUS ADI SURYAWAN , ST</v>
      </c>
      <c r="H1644" s="18" t="str">
        <f>_xlfn.XLOOKUP(D1644,[11]sheet!$B:$B,[11]sheet!$A:$A,0)</f>
        <v>MGW25</v>
      </c>
    </row>
    <row r="1645" spans="2:8">
      <c r="B1645" s="24" t="s">
        <v>1455</v>
      </c>
      <c r="C1645" s="25" t="s">
        <v>1456</v>
      </c>
      <c r="D1645" s="26" t="s">
        <v>1689</v>
      </c>
      <c r="E1645" s="27" t="s">
        <v>1916</v>
      </c>
      <c r="F1645" s="22" t="s">
        <v>1851</v>
      </c>
      <c r="G1645" s="17" t="str">
        <f>_xlfn.XLOOKUP(D1645,[9]ALL!$C:$C,[9]ALL!$N:$N,"Tidak Ditemukan")</f>
        <v>DWIKY REZA ARDANI WINAHARA</v>
      </c>
      <c r="H1645" s="18" t="str">
        <f>_xlfn.XLOOKUP(D1645,[11]sheet!$B:$B,[11]sheet!$A:$A,0)</f>
        <v>DPS31</v>
      </c>
    </row>
    <row r="1646" spans="2:8">
      <c r="B1646" s="24" t="s">
        <v>1455</v>
      </c>
      <c r="C1646" s="25" t="s">
        <v>1456</v>
      </c>
      <c r="D1646" s="26" t="s">
        <v>1690</v>
      </c>
      <c r="E1646" s="27" t="s">
        <v>1916</v>
      </c>
      <c r="F1646" s="22" t="s">
        <v>1851</v>
      </c>
      <c r="G1646" s="17" t="str">
        <f>_xlfn.XLOOKUP(D1646,[9]ALL!$C:$C,[9]ALL!$N:$N,"Tidak Ditemukan")</f>
        <v>NI WAYAN ELSA SEPTIANA INDRIANI</v>
      </c>
      <c r="H1646" s="18" t="str">
        <f>_xlfn.XLOOKUP(D1646,[11]sheet!$B:$B,[11]sheet!$A:$A,0)</f>
        <v>DPS41</v>
      </c>
    </row>
    <row r="1647" spans="2:8">
      <c r="B1647" s="24" t="s">
        <v>1455</v>
      </c>
      <c r="C1647" s="25" t="s">
        <v>1456</v>
      </c>
      <c r="D1647" s="26" t="s">
        <v>1691</v>
      </c>
      <c r="E1647" s="27" t="s">
        <v>1916</v>
      </c>
      <c r="F1647" s="22" t="s">
        <v>1854</v>
      </c>
      <c r="G1647" s="17" t="str">
        <f>_xlfn.XLOOKUP(D1647,[9]ALL!$C:$C,[9]ALL!$N:$N,"Tidak Ditemukan")</f>
        <v>AGUS PRADNYANA</v>
      </c>
      <c r="H1647" s="18" t="str">
        <f>_xlfn.XLOOKUP(D1647,[11]sheet!$B:$B,[11]sheet!$A:$A,0)</f>
        <v>MGW23</v>
      </c>
    </row>
    <row r="1648" spans="2:8">
      <c r="B1648" s="24" t="s">
        <v>1455</v>
      </c>
      <c r="C1648" s="25" t="s">
        <v>1456</v>
      </c>
      <c r="D1648" s="26" t="s">
        <v>1692</v>
      </c>
      <c r="E1648" s="27" t="s">
        <v>1916</v>
      </c>
      <c r="F1648" s="22" t="s">
        <v>1851</v>
      </c>
      <c r="G1648" s="17" t="str">
        <f>_xlfn.XLOOKUP(D1648,[9]ALL!$C:$C,[9]ALL!$N:$N,"Tidak Ditemukan")</f>
        <v>NI WAYAN ELSA SEPTIANA INDRIANI</v>
      </c>
      <c r="H1648" s="18" t="str">
        <f>_xlfn.XLOOKUP(D1648,[11]sheet!$B:$B,[11]sheet!$A:$A,0)</f>
        <v>DPS42</v>
      </c>
    </row>
    <row r="1649" spans="2:8">
      <c r="B1649" s="24" t="s">
        <v>1455</v>
      </c>
      <c r="C1649" s="25" t="s">
        <v>1456</v>
      </c>
      <c r="D1649" s="26" t="s">
        <v>1693</v>
      </c>
      <c r="E1649" s="27" t="s">
        <v>1916</v>
      </c>
      <c r="F1649" s="22" t="s">
        <v>1851</v>
      </c>
      <c r="G1649" s="17" t="str">
        <f>_xlfn.XLOOKUP(D1649,[9]ALL!$C:$C,[9]ALL!$N:$N,"Tidak Ditemukan")</f>
        <v>NI WAYAN ELSA SEPTIANA INDRIANI</v>
      </c>
      <c r="H1649" s="18" t="str">
        <f>_xlfn.XLOOKUP(D1649,[11]sheet!$B:$B,[11]sheet!$A:$A,0)</f>
        <v>DPS37</v>
      </c>
    </row>
    <row r="1650" spans="2:8">
      <c r="B1650" s="24" t="s">
        <v>1455</v>
      </c>
      <c r="C1650" s="25" t="s">
        <v>1456</v>
      </c>
      <c r="D1650" s="26" t="s">
        <v>1694</v>
      </c>
      <c r="E1650" s="27" t="s">
        <v>1916</v>
      </c>
      <c r="F1650" s="22" t="s">
        <v>1851</v>
      </c>
      <c r="G1650" s="17" t="str">
        <f>_xlfn.XLOOKUP(D1650,[9]ALL!$C:$C,[9]ALL!$N:$N,"Tidak Ditemukan")</f>
        <v>NI WAYAN ELSA SEPTIANA INDRIANI</v>
      </c>
      <c r="H1650" s="18" t="str">
        <f>_xlfn.XLOOKUP(D1650,[11]sheet!$B:$B,[11]sheet!$A:$A,0)</f>
        <v>DPS01</v>
      </c>
    </row>
    <row r="1651" spans="2:8">
      <c r="B1651" s="24" t="s">
        <v>1455</v>
      </c>
      <c r="C1651" s="25" t="s">
        <v>1456</v>
      </c>
      <c r="D1651" s="26" t="s">
        <v>1695</v>
      </c>
      <c r="E1651" s="27" t="s">
        <v>1916</v>
      </c>
      <c r="F1651" s="22" t="s">
        <v>1854</v>
      </c>
      <c r="G1651" s="17" t="str">
        <f>_xlfn.XLOOKUP(D1651,[9]ALL!$C:$C,[9]ALL!$N:$N,"Tidak Ditemukan")</f>
        <v>AGUS PRADNYANA</v>
      </c>
      <c r="H1651" s="18" t="str">
        <f>_xlfn.XLOOKUP(D1651,[11]sheet!$B:$B,[11]sheet!$A:$A,0)</f>
        <v>MGW17</v>
      </c>
    </row>
    <row r="1652" spans="2:8">
      <c r="B1652" s="24" t="s">
        <v>1455</v>
      </c>
      <c r="C1652" s="25" t="s">
        <v>1456</v>
      </c>
      <c r="D1652" s="26" t="s">
        <v>1696</v>
      </c>
      <c r="E1652" s="27" t="s">
        <v>1916</v>
      </c>
      <c r="F1652" s="22" t="s">
        <v>1851</v>
      </c>
      <c r="G1652" s="17" t="str">
        <f>_xlfn.XLOOKUP(D1652,[9]ALL!$C:$C,[9]ALL!$N:$N,"Tidak Ditemukan")</f>
        <v>DWIKY REZA ARDANI WINAHARA</v>
      </c>
      <c r="H1652" s="18" t="str">
        <f>_xlfn.XLOOKUP(D1652,[11]sheet!$B:$B,[11]sheet!$A:$A,0)</f>
        <v>DPS07</v>
      </c>
    </row>
    <row r="1653" spans="2:8">
      <c r="B1653" s="24" t="s">
        <v>1455</v>
      </c>
      <c r="C1653" s="25" t="s">
        <v>1456</v>
      </c>
      <c r="D1653" s="26" t="s">
        <v>1697</v>
      </c>
      <c r="E1653" s="27" t="s">
        <v>1916</v>
      </c>
      <c r="F1653" s="22" t="s">
        <v>1851</v>
      </c>
      <c r="G1653" s="17" t="str">
        <f>_xlfn.XLOOKUP(D1653,[9]ALL!$C:$C,[9]ALL!$N:$N,"Tidak Ditemukan")</f>
        <v>DWIKY REZA ARDANI WINAHARA</v>
      </c>
      <c r="H1653" s="18" t="str">
        <f>_xlfn.XLOOKUP(D1653,[11]sheet!$B:$B,[11]sheet!$A:$A,0)</f>
        <v>DPS11</v>
      </c>
    </row>
    <row r="1654" spans="2:8">
      <c r="B1654" s="24" t="s">
        <v>1455</v>
      </c>
      <c r="C1654" s="25" t="s">
        <v>1456</v>
      </c>
      <c r="D1654" s="26" t="s">
        <v>1698</v>
      </c>
      <c r="E1654" s="27" t="s">
        <v>1916</v>
      </c>
      <c r="F1654" s="22" t="s">
        <v>1851</v>
      </c>
      <c r="G1654" s="17" t="str">
        <f>_xlfn.XLOOKUP(D1654,[9]ALL!$C:$C,[9]ALL!$N:$N,"Tidak Ditemukan")</f>
        <v>NI WAYAN ELSA SEPTIANA INDRIANI</v>
      </c>
      <c r="H1654" s="18" t="str">
        <f>_xlfn.XLOOKUP(D1654,[11]sheet!$B:$B,[11]sheet!$A:$A,0)</f>
        <v>DPS19</v>
      </c>
    </row>
    <row r="1655" spans="2:8">
      <c r="B1655" s="24" t="s">
        <v>1455</v>
      </c>
      <c r="C1655" s="25" t="s">
        <v>1456</v>
      </c>
      <c r="D1655" s="26" t="s">
        <v>1699</v>
      </c>
      <c r="E1655" s="27" t="s">
        <v>1916</v>
      </c>
      <c r="F1655" s="22" t="s">
        <v>1857</v>
      </c>
      <c r="G1655" s="17" t="str">
        <f>_xlfn.XLOOKUP(D1655,[9]ALL!$C:$C,[9]ALL!$N:$N,"Tidak Ditemukan")</f>
        <v>Ari Ardiansyah</v>
      </c>
      <c r="H1655" s="18" t="str">
        <f>_xlfn.XLOOKUP(D1655,[11]sheet!$B:$B,[11]sheet!$A:$A,0)</f>
        <v>SWW20</v>
      </c>
    </row>
    <row r="1656" spans="2:8">
      <c r="B1656" s="24" t="s">
        <v>1455</v>
      </c>
      <c r="C1656" s="25" t="s">
        <v>1456</v>
      </c>
      <c r="D1656" s="26" t="s">
        <v>1700</v>
      </c>
      <c r="E1656" s="27" t="s">
        <v>1916</v>
      </c>
      <c r="F1656" s="22" t="s">
        <v>1855</v>
      </c>
      <c r="G1656" s="17" t="str">
        <f>_xlfn.XLOOKUP(D1656,[9]ALL!$C:$C,[9]ALL!$N:$N,"Tidak Ditemukan")</f>
        <v>Suhardi</v>
      </c>
      <c r="H1656" s="18" t="str">
        <f>_xlfn.XLOOKUP(D1656,[11]sheet!$B:$B,[11]sheet!$A:$A,0)</f>
        <v>PYW01</v>
      </c>
    </row>
    <row r="1657" spans="2:8">
      <c r="B1657" s="24" t="s">
        <v>1455</v>
      </c>
      <c r="C1657" s="25" t="s">
        <v>1456</v>
      </c>
      <c r="D1657" s="26" t="s">
        <v>1701</v>
      </c>
      <c r="E1657" s="27" t="s">
        <v>1916</v>
      </c>
      <c r="F1657" s="22" t="s">
        <v>1857</v>
      </c>
      <c r="G1657" s="17" t="str">
        <f>_xlfn.XLOOKUP(D1657,[9]ALL!$C:$C,[9]ALL!$N:$N,"Tidak Ditemukan")</f>
        <v>ADE HARYANTO</v>
      </c>
      <c r="H1657" s="18" t="str">
        <f>_xlfn.XLOOKUP(D1657,[11]sheet!$B:$B,[11]sheet!$A:$A,0)</f>
        <v>TCWHO131</v>
      </c>
    </row>
    <row r="1658" spans="2:8">
      <c r="B1658" s="24" t="s">
        <v>1455</v>
      </c>
      <c r="C1658" s="25" t="s">
        <v>1456</v>
      </c>
      <c r="D1658" s="26" t="s">
        <v>1702</v>
      </c>
      <c r="E1658" s="27" t="s">
        <v>1916</v>
      </c>
      <c r="F1658" s="22" t="s">
        <v>1857</v>
      </c>
      <c r="G1658" s="17" t="str">
        <f>_xlfn.XLOOKUP(D1658,[9]ALL!$C:$C,[9]ALL!$N:$N,"Tidak Ditemukan")</f>
        <v>NOFITA</v>
      </c>
      <c r="H1658" s="18" t="str">
        <f>_xlfn.XLOOKUP(D1658,[11]sheet!$B:$B,[11]sheet!$A:$A,0)</f>
        <v>TCWHO231</v>
      </c>
    </row>
    <row r="1659" spans="2:8">
      <c r="B1659" s="24" t="s">
        <v>1455</v>
      </c>
      <c r="C1659" s="25" t="s">
        <v>1456</v>
      </c>
      <c r="D1659" s="26" t="s">
        <v>1703</v>
      </c>
      <c r="E1659" s="27" t="s">
        <v>1916</v>
      </c>
      <c r="F1659" s="22" t="s">
        <v>33</v>
      </c>
      <c r="G1659" s="17" t="str">
        <f>_xlfn.XLOOKUP(D1659,[9]ALL!$C:$C,[9]ALL!$N:$N,"Tidak Ditemukan")</f>
        <v>PANJI PRATAMA</v>
      </c>
      <c r="H1659" s="18" t="str">
        <f>_xlfn.XLOOKUP(D1659,[11]sheet!$B:$B,[11]sheet!$A:$A,0)</f>
        <v>DPS50</v>
      </c>
    </row>
    <row r="1660" spans="2:8">
      <c r="B1660" s="24" t="s">
        <v>1455</v>
      </c>
      <c r="C1660" s="25" t="s">
        <v>1456</v>
      </c>
      <c r="D1660" s="26" t="s">
        <v>1704</v>
      </c>
      <c r="E1660" s="27" t="s">
        <v>1916</v>
      </c>
      <c r="F1660" s="22" t="s">
        <v>33</v>
      </c>
      <c r="G1660" s="17" t="str">
        <f>_xlfn.XLOOKUP(D1660,[9]ALL!$C:$C,[9]ALL!$N:$N,"Tidak Ditemukan")</f>
        <v>PANJI PRATAMA</v>
      </c>
      <c r="H1660" s="18" t="str">
        <f>_xlfn.XLOOKUP(D1660,[11]sheet!$B:$B,[11]sheet!$A:$A,0)</f>
        <v>DPS24</v>
      </c>
    </row>
    <row r="1661" spans="2:8">
      <c r="B1661" s="24" t="s">
        <v>1455</v>
      </c>
      <c r="C1661" s="25" t="s">
        <v>1456</v>
      </c>
      <c r="D1661" s="26" t="s">
        <v>1705</v>
      </c>
      <c r="E1661" s="27" t="s">
        <v>1916</v>
      </c>
      <c r="F1661" s="22" t="s">
        <v>33</v>
      </c>
      <c r="G1661" s="17" t="str">
        <f>_xlfn.XLOOKUP(D1661,[9]ALL!$C:$C,[9]ALL!$N:$N,"Tidak Ditemukan")</f>
        <v>Panji Pratama</v>
      </c>
      <c r="H1661" s="18" t="str">
        <f>_xlfn.XLOOKUP(D1661,[11]sheet!$B:$B,[11]sheet!$A:$A,0)</f>
        <v>DPS888</v>
      </c>
    </row>
    <row r="1662" spans="2:8">
      <c r="B1662" s="24" t="s">
        <v>1455</v>
      </c>
      <c r="C1662" s="25" t="s">
        <v>1456</v>
      </c>
      <c r="D1662" s="26" t="s">
        <v>1706</v>
      </c>
      <c r="E1662" s="27" t="s">
        <v>1916</v>
      </c>
      <c r="F1662" s="22" t="s">
        <v>1855</v>
      </c>
      <c r="G1662" s="17" t="str">
        <f>_xlfn.XLOOKUP(D1662,[9]ALL!$C:$C,[9]ALL!$N:$N,"Tidak Ditemukan")</f>
        <v>Suhardi</v>
      </c>
      <c r="H1662" s="18" t="str">
        <f>_xlfn.XLOOKUP(D1662,[11]sheet!$B:$B,[11]sheet!$A:$A,0)</f>
        <v>PYW03A</v>
      </c>
    </row>
    <row r="1663" spans="2:8">
      <c r="B1663" s="24" t="s">
        <v>1455</v>
      </c>
      <c r="C1663" s="25" t="s">
        <v>1456</v>
      </c>
      <c r="D1663" s="26" t="s">
        <v>1707</v>
      </c>
      <c r="E1663" s="27" t="s">
        <v>1916</v>
      </c>
      <c r="F1663" s="22" t="s">
        <v>1857</v>
      </c>
      <c r="G1663" s="17" t="str">
        <f>_xlfn.XLOOKUP(D1663,[9]ALL!$C:$C,[9]ALL!$N:$N,"Tidak Ditemukan")</f>
        <v>FAHRURRAZI</v>
      </c>
      <c r="H1663" s="18" t="str">
        <f>_xlfn.XLOOKUP(D1663,[11]sheet!$B:$B,[11]sheet!$A:$A,0)</f>
        <v>WHO22</v>
      </c>
    </row>
    <row r="1664" spans="2:8">
      <c r="B1664" s="24" t="s">
        <v>1455</v>
      </c>
      <c r="C1664" s="25" t="s">
        <v>1456</v>
      </c>
      <c r="D1664" s="26" t="s">
        <v>1708</v>
      </c>
      <c r="E1664" s="27" t="s">
        <v>1916</v>
      </c>
      <c r="F1664" s="22" t="s">
        <v>1852</v>
      </c>
      <c r="G1664" s="17" t="str">
        <f>_xlfn.XLOOKUP(D1664,[9]ALL!$C:$C,[9]ALL!$N:$N,"Tidak Ditemukan")</f>
        <v>AGUSTINUS DICKY PURWONO</v>
      </c>
      <c r="H1664" s="18" t="str">
        <f>_xlfn.XLOOKUP(D1664,[11]sheet!$B:$B,[11]sheet!$A:$A,0)</f>
        <v>APU07A</v>
      </c>
    </row>
    <row r="1665" spans="2:8">
      <c r="B1665" s="24" t="s">
        <v>1455</v>
      </c>
      <c r="C1665" s="25" t="s">
        <v>1456</v>
      </c>
      <c r="D1665" s="26" t="s">
        <v>1709</v>
      </c>
      <c r="E1665" s="27" t="s">
        <v>1916</v>
      </c>
      <c r="F1665" s="22" t="s">
        <v>1854</v>
      </c>
      <c r="G1665" s="17" t="str">
        <f>_xlfn.XLOOKUP(D1665,[9]ALL!$C:$C,[9]ALL!$N:$N,"Tidak Ditemukan")</f>
        <v>AGUS KADE DIVA RAMANA</v>
      </c>
      <c r="H1665" s="18" t="str">
        <f>_xlfn.XLOOKUP(D1665,[11]sheet!$B:$B,[11]sheet!$A:$A,0)</f>
        <v>TNW02B</v>
      </c>
    </row>
    <row r="1666" spans="2:8">
      <c r="B1666" s="24" t="s">
        <v>1455</v>
      </c>
      <c r="C1666" s="25" t="s">
        <v>1456</v>
      </c>
      <c r="D1666" s="26" t="s">
        <v>1710</v>
      </c>
      <c r="E1666" s="27" t="s">
        <v>1916</v>
      </c>
      <c r="F1666" s="22" t="s">
        <v>1852</v>
      </c>
      <c r="G1666" s="17" t="str">
        <f>_xlfn.XLOOKUP(D1666,[9]ALL!$C:$C,[9]ALL!$N:$N,"Tidak Ditemukan")</f>
        <v>I Kadek Sandiyasa</v>
      </c>
      <c r="H1666" s="18" t="str">
        <f>_xlfn.XLOOKUP(D1666,[11]sheet!$B:$B,[11]sheet!$A:$A,0)</f>
        <v>BNL02A</v>
      </c>
    </row>
    <row r="1667" spans="2:8">
      <c r="B1667" s="24" t="s">
        <v>1455</v>
      </c>
      <c r="C1667" s="25" t="s">
        <v>1456</v>
      </c>
      <c r="D1667" s="26" t="s">
        <v>1711</v>
      </c>
      <c r="E1667" s="27" t="s">
        <v>1916</v>
      </c>
      <c r="F1667" s="22" t="s">
        <v>1857</v>
      </c>
      <c r="G1667" s="17" t="str">
        <f>_xlfn.XLOOKUP(D1667,[9]ALL!$C:$C,[9]ALL!$N:$N,"Tidak Ditemukan")</f>
        <v>Resi Marsila</v>
      </c>
      <c r="H1667" s="18" t="str">
        <f>_xlfn.XLOOKUP(D1667,[11]sheet!$B:$B,[11]sheet!$A:$A,0)</f>
        <v>TAW02B</v>
      </c>
    </row>
    <row r="1668" spans="2:8">
      <c r="B1668" s="24" t="s">
        <v>1455</v>
      </c>
      <c r="C1668" s="25" t="s">
        <v>1456</v>
      </c>
      <c r="D1668" s="26" t="s">
        <v>1712</v>
      </c>
      <c r="E1668" s="27" t="s">
        <v>1916</v>
      </c>
      <c r="F1668" s="22" t="s">
        <v>1857</v>
      </c>
      <c r="G1668" s="17" t="str">
        <f>_xlfn.XLOOKUP(D1668,[9]ALL!$C:$C,[9]ALL!$N:$N,"Tidak Ditemukan")</f>
        <v>FAHRURRAZI</v>
      </c>
      <c r="H1668" s="18" t="str">
        <f>_xlfn.XLOOKUP(D1668,[11]sheet!$B:$B,[11]sheet!$A:$A,0)</f>
        <v>BMU01A</v>
      </c>
    </row>
    <row r="1669" spans="2:8">
      <c r="B1669" s="24" t="s">
        <v>1455</v>
      </c>
      <c r="C1669" s="25" t="s">
        <v>1456</v>
      </c>
      <c r="D1669" s="26" t="s">
        <v>1713</v>
      </c>
      <c r="E1669" s="27" t="s">
        <v>1916</v>
      </c>
      <c r="F1669" s="22" t="s">
        <v>1853</v>
      </c>
      <c r="G1669" s="17" t="str">
        <f>_xlfn.XLOOKUP(D1669,[9]ALL!$C:$C,[9]ALL!$N:$N,"Tidak Ditemukan")</f>
        <v>GUSTI NGURAH ARY RAKA DARMAYASA, SE.MM</v>
      </c>
      <c r="H1669" s="18" t="str">
        <f>_xlfn.XLOOKUP(D1669,[11]sheet!$B:$B,[11]sheet!$A:$A,0)</f>
        <v>GIA07B</v>
      </c>
    </row>
    <row r="1670" spans="2:8">
      <c r="B1670" s="24" t="s">
        <v>1455</v>
      </c>
      <c r="C1670" s="25" t="s">
        <v>1456</v>
      </c>
      <c r="D1670" s="26" t="s">
        <v>1714</v>
      </c>
      <c r="E1670" s="27" t="s">
        <v>1916</v>
      </c>
      <c r="F1670" s="22" t="s">
        <v>1852</v>
      </c>
      <c r="G1670" s="17" t="str">
        <f>_xlfn.XLOOKUP(D1670,[9]ALL!$C:$C,[9]ALL!$N:$N,"Tidak Ditemukan")</f>
        <v>AGUSTINUS DICKY PURWONO</v>
      </c>
      <c r="H1670" s="18" t="str">
        <f>_xlfn.XLOOKUP(D1670,[11]sheet!$B:$B,[11]sheet!$A:$A,0)</f>
        <v>APU05A</v>
      </c>
    </row>
    <row r="1671" ht="15.75" spans="2:8">
      <c r="B1671" s="28" t="s">
        <v>1455</v>
      </c>
      <c r="C1671" s="29" t="s">
        <v>1456</v>
      </c>
      <c r="D1671" s="30" t="s">
        <v>1715</v>
      </c>
      <c r="E1671" s="31" t="s">
        <v>1916</v>
      </c>
      <c r="F1671" s="17" t="s">
        <v>1856</v>
      </c>
      <c r="G1671" s="17" t="str">
        <f>_xlfn.XLOOKUP(D1671,[9]ALL!$C:$C,[9]ALL!$N:$N,"Tidak Ditemukan")</f>
        <v>Salvatris Siro</v>
      </c>
      <c r="H1671" s="18" t="str">
        <f>_xlfn.XLOOKUP(D1671,[11]sheet!$B:$B,[11]sheet!$A:$A,0)</f>
        <v>KOE17</v>
      </c>
    </row>
  </sheetData>
  <autoFilter xmlns:etc="http://www.wps.cn/officeDocument/2017/etCustomData" ref="B4:H1671" etc:filterBottomFollowUsedRange="0">
    <extLst/>
  </autoFilter>
  <mergeCells count="7">
    <mergeCell ref="B2:B4"/>
    <mergeCell ref="C2:C4"/>
    <mergeCell ref="D2:D4"/>
    <mergeCell ref="E2:E4"/>
    <mergeCell ref="F2:F4"/>
    <mergeCell ref="G2:G4"/>
    <mergeCell ref="H2:H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ALL DP DATA</vt:lpstr>
      <vt:lpstr>Display Absensi 630</vt:lpstr>
      <vt:lpstr>Display 730 &amp; 1200</vt:lpstr>
      <vt:lpstr>Display Ritase Keseluruhan</vt:lpstr>
      <vt:lpstr>Display Retur</vt:lpstr>
      <vt:lpstr>RM Pencapaian Harian</vt:lpstr>
      <vt:lpstr>RM Pencapaian Mingguan</vt:lpstr>
      <vt:lpstr>RM Pencapaian Bulanan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2026-09-28T04:11:57Z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BF7F55EF1B474BD4AB9DD2B86C063961_13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